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Monthly" sheetId="2" r:id="rId2"/>
    <sheet name="QC Dump (clean)" sheetId="3" r:id="rId3"/>
    <sheet name="Quantification" sheetId="4" r:id="rId4"/>
    <sheet name="Show IDs" sheetId="5" r:id="rId5"/>
  </sheets>
  <definedNames>
    <definedName name="_xlnm._FilterDatabase" localSheetId="0" hidden="1">'Summary'!$A$2:$AS$41</definedName>
    <definedName name="_xlnm._FilterDatabase" localSheetId="2" hidden="1">'QC Dump (clean)'!$A$1:$U$5839</definedName>
  </definedNames>
  <calcPr calcId="191029" fullCalcOnLoad="1"/>
</workbook>
</file>

<file path=xl/styles.xml><?xml version="1.0" encoding="utf-8"?>
<styleSheet xmlns="http://schemas.openxmlformats.org/spreadsheetml/2006/main">
  <numFmts count="2">
    <numFmt numFmtId="164" formatCode="#,##0.00"/>
    <numFmt numFmtId="165" formatCode="dd-mm-yyyy hh:mm"/>
  </numFmts>
  <fonts count="3">
    <font>
      <sz val="10"/>
      <name val="Arial"/>
    </font>
    <font>
      <b/>
      <sz val="10"/>
      <name val="Arial"/>
    </font>
    <font>
      <b/>
      <sz val="10"/>
      <color rgb="FFFFFFFF"/>
      <name val="Arial"/>
    </font>
  </fonts>
  <fills count="9">
    <fill>
      <patternFill patternType="none"/>
    </fill>
    <fill>
      <patternFill patternType="gray125"/>
    </fill>
    <fill>
      <patternFill patternType="solid">
        <fgColor rgb="FFC27BA0"/>
        <bgColor indexed="64"/>
      </patternFill>
    </fill>
    <fill>
      <patternFill patternType="solid">
        <fgColor rgb="FFFFE599"/>
        <bgColor indexed="64"/>
      </patternFill>
    </fill>
    <fill>
      <patternFill patternType="solid">
        <fgColor rgb="FFE06666"/>
        <bgColor indexed="64"/>
      </patternFill>
    </fill>
    <fill>
      <patternFill patternType="solid">
        <fgColor rgb="FF45818E"/>
        <bgColor indexed="64"/>
      </patternFill>
    </fill>
    <fill>
      <patternFill patternType="solid">
        <fgColor rgb="FFFFF2CC"/>
        <bgColor indexed="64"/>
      </patternFill>
    </fill>
    <fill>
      <patternFill patternType="solid">
        <fgColor rgb="FF64BE8B"/>
        <bgColor indexed="64"/>
      </patternFill>
    </fill>
    <fill>
      <patternFill patternType="solid">
        <fgColor rgb="FFF3F3F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6" borderId="1" xfId="0" applyFont="1" applyFill="1" applyBorder="1"/>
    <xf numFmtId="0" fontId="1" fillId="6" borderId="1" xfId="0" applyFont="1" applyFill="1" applyBorder="1"/>
    <xf numFmtId="164" fontId="1" fillId="7" borderId="1" xfId="0" applyFont="1" applyFill="1" applyBorder="1" applyNumberFormat="1"/>
    <xf numFmtId="9" fontId="0" fillId="6" borderId="1" xfId="0" applyFont="1" applyFill="1" applyBorder="1" applyNumberFormat="1"/>
    <xf numFmtId="0" fontId="1" fillId="8" borderId="1" xfId="0" applyFont="1" applyFill="1" applyBorder="1"/>
    <xf numFmtId="9" fontId="1" fillId="8" borderId="1" xfId="0" applyFont="1" applyFill="1" applyBorder="1" applyNumberFormat="1"/>
    <xf numFmtId="164" fontId="1" fillId="8" borderId="1" xfId="0" applyFont="1" applyFill="1" applyBorder="1" applyNumberFormat="1"/>
    <xf numFmtId="165"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pane xSplit="2" ySplit="2" topLeftCell="C3" activePane="bottomRight" state="frozen"/>
    </sheetView>
  </sheetViews>
  <cols>
    <col min="1" max="1" width="6" customWidth="1"/>
    <col min="2" max="2" width="32" customWidth="1"/>
    <col min="3" max="3" width="44" customWidth="1"/>
    <col min="4" max="4" width="32" customWidth="1"/>
    <col min="5" max="5" width="14"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 min="15" max="15" width="13" customWidth="1"/>
    <col min="16" max="16" width="13" customWidth="1"/>
    <col min="17" max="17" width="13" customWidth="1"/>
    <col min="18" max="18" width="13" customWidth="1"/>
    <col min="19" max="19" width="13" customWidth="1"/>
    <col min="20" max="20" width="13" customWidth="1"/>
    <col min="21" max="21" width="13" customWidth="1"/>
    <col min="22" max="22" width="13" customWidth="1"/>
    <col min="23" max="23" width="13" customWidth="1"/>
    <col min="24" max="24" width="13" customWidth="1"/>
    <col min="25" max="25" width="13" customWidth="1"/>
    <col min="26" max="26" width="13" customWidth="1"/>
    <col min="27" max="27" width="13" customWidth="1"/>
    <col min="28" max="28" width="13" customWidth="1"/>
    <col min="29" max="29" width="13" customWidth="1"/>
    <col min="30" max="30" width="13" customWidth="1"/>
    <col min="31" max="31" width="13" customWidth="1"/>
    <col min="32" max="32" width="13" customWidth="1"/>
    <col min="33" max="33" width="13" customWidth="1"/>
    <col min="34" max="34" width="13" customWidth="1"/>
    <col min="35" max="35" width="13" customWidth="1"/>
    <col min="36" max="36" width="13" customWidth="1"/>
    <col min="37" max="37" width="13" customWidth="1"/>
    <col min="38" max="38" width="13" customWidth="1"/>
    <col min="39" max="39" width="13" customWidth="1"/>
    <col min="40" max="40" width="13" customWidth="1"/>
    <col min="41" max="41" width="13" customWidth="1"/>
    <col min="42" max="42" width="13" customWidth="1"/>
    <col min="43" max="43" width="13" customWidth="1"/>
    <col min="44" max="44" width="13" customWidth="1"/>
    <col min="45" max="45" width="13" customWidth="1"/>
  </cols>
  <sheetData>
    <row r="1">
      <c r="A1" s="1"/>
      <c r="B1" s="1"/>
      <c r="C1" s="1"/>
      <c r="D1" s="1"/>
      <c r="E1" s="1"/>
      <c r="F1" t="inlineStr" s="1">
        <is>
          <t xml:space="preserve">EP Details (Grouped)</t>
        </is>
      </c>
      <c r="G1" s="1"/>
      <c r="H1" s="1"/>
      <c r="I1" s="1"/>
      <c r="J1" s="1"/>
      <c r="K1" s="1"/>
      <c r="L1" t="inlineStr" s="1">
        <is>
          <t xml:space="preserve">Major Errors (Grouped)</t>
        </is>
      </c>
      <c r="M1" s="1"/>
      <c r="N1" s="1"/>
      <c r="O1" s="1"/>
      <c r="P1" s="1"/>
      <c r="Q1" s="1"/>
      <c r="R1" s="1"/>
      <c r="S1" s="1"/>
      <c r="T1" t="inlineStr" s="1">
        <is>
          <t xml:space="preserve">Minor Errors (Grouped)</t>
        </is>
      </c>
      <c r="U1" s="1"/>
      <c r="V1" s="1"/>
      <c r="W1" s="1"/>
      <c r="X1" s="1"/>
      <c r="Y1" s="1"/>
      <c r="Z1" s="1"/>
      <c r="AA1" s="1"/>
      <c r="AB1" s="1"/>
      <c r="AC1" s="1"/>
      <c r="AD1" s="1"/>
      <c r="AE1" s="1"/>
      <c r="AF1" s="1"/>
      <c r="AG1" s="1"/>
      <c r="AH1" s="1"/>
      <c r="AI1" t="inlineStr" s="1">
        <is>
          <t xml:space="preserve">Unclassified (Grouped)</t>
        </is>
      </c>
      <c r="AJ1" s="1"/>
      <c r="AK1" s="1"/>
      <c r="AL1" s="1"/>
      <c r="AM1" s="1"/>
      <c r="AN1" s="1"/>
      <c r="AO1" s="1"/>
      <c r="AP1" s="1"/>
      <c r="AQ1" s="1"/>
      <c r="AR1" s="1"/>
      <c r="AS1" s="1"/>
    </row>
    <row r="2" ht="45" customHeight="1">
      <c r="A2" t="inlineStr" s="2">
        <is>
          <t xml:space="preserve">S. No.</t>
        </is>
      </c>
      <c r="B2" t="inlineStr" s="2">
        <is>
          <t xml:space="preserve">SHOW NAMES</t>
        </is>
      </c>
      <c r="C2" t="inlineStr" s="2">
        <is>
          <t xml:space="preserve">Show IDs</t>
        </is>
      </c>
      <c r="D2" t="inlineStr" s="2">
        <is>
          <t xml:space="preserve">DE title</t>
        </is>
      </c>
      <c r="E2" t="inlineStr" s="2">
        <is>
          <t xml:space="preserve">QC'd months (dump)</t>
        </is>
      </c>
      <c r="F2" t="inlineStr" s="2">
        <is>
          <t xml:space="preserve">Ep Count</t>
        </is>
      </c>
      <c r="G2" t="inlineStr" s="3">
        <is>
          <t xml:space="preserve">First EP with error</t>
        </is>
      </c>
      <c r="H2" t="inlineStr" s="3">
        <is>
          <t xml:space="preserve">Last EP with error</t>
        </is>
      </c>
      <c r="I2" t="inlineStr" s="3">
        <is>
          <t xml:space="preserve">Additional EPs</t>
        </is>
      </c>
      <c r="J2" t="inlineStr" s="2">
        <is>
          <t xml:space="preserve">Total Errors</t>
        </is>
      </c>
      <c r="K2" t="inlineStr" s="2">
        <is>
          <t xml:space="preserve">Total Errors Per Episode</t>
        </is>
      </c>
      <c r="L2" t="inlineStr" s="2">
        <is>
          <t xml:space="preserve">Major Errors</t>
        </is>
      </c>
      <c r="M2" t="inlineStr" s="3">
        <is>
          <t xml:space="preserve">Abrupt cut / Jerk</t>
        </is>
      </c>
      <c r="N2" t="inlineStr" s="3">
        <is>
          <t xml:space="preserve">Audio quality</t>
        </is>
      </c>
      <c r="O2" t="inlineStr" s="3">
        <is>
          <t xml:space="preserve">Gramatically incorrect (voa)</t>
        </is>
      </c>
      <c r="P2" t="inlineStr" s="3">
        <is>
          <t xml:space="preserve">Incorrect name</t>
        </is>
      </c>
      <c r="Q2" t="inlineStr" s="3">
        <is>
          <t xml:space="preserve">Mispronunciation</t>
        </is>
      </c>
      <c r="R2" t="inlineStr" s="3">
        <is>
          <t xml:space="preserve">Missed line / Word</t>
        </is>
      </c>
      <c r="S2" t="inlineStr" s="3">
        <is>
          <t xml:space="preserve">Script error</t>
        </is>
      </c>
      <c r="T2" t="inlineStr" s="2">
        <is>
          <t xml:space="preserve">Minor Errors</t>
        </is>
      </c>
      <c r="U2" t="inlineStr" s="3">
        <is>
          <t xml:space="preserve">Acting</t>
        </is>
      </c>
      <c r="V2" t="inlineStr" s="3">
        <is>
          <t xml:space="preserve">Audio Regenerated</t>
        </is>
      </c>
      <c r="W2" t="inlineStr" s="3">
        <is>
          <t xml:space="preserve">Background noise</t>
        </is>
      </c>
      <c r="X2" t="inlineStr" s="3">
        <is>
          <t xml:space="preserve">Breathing noise</t>
        </is>
      </c>
      <c r="Y2" t="inlineStr" s="3">
        <is>
          <t xml:space="preserve">Clarity of speech</t>
        </is>
      </c>
      <c r="Z2" t="inlineStr" s="3">
        <is>
          <t xml:space="preserve">Distorted sound</t>
        </is>
      </c>
      <c r="AA2" t="inlineStr" s="3">
        <is>
          <t xml:space="preserve">Fumble / Mumble</t>
        </is>
      </c>
      <c r="AB2" t="inlineStr" s="3">
        <is>
          <t xml:space="preserve">Modulation</t>
        </is>
      </c>
      <c r="AC2" t="inlineStr" s="3">
        <is>
          <t xml:space="preserve">Physical noise of VOA</t>
        </is>
      </c>
      <c r="AD2" t="inlineStr" s="3">
        <is>
          <t xml:space="preserve">Repetition</t>
        </is>
      </c>
      <c r="AE2" t="inlineStr" s="3">
        <is>
          <t xml:space="preserve">Sibilance</t>
        </is>
      </c>
      <c r="AF2" t="inlineStr" s="3">
        <is>
          <t xml:space="preserve">Tone change</t>
        </is>
      </c>
      <c r="AG2" t="inlineStr" s="3">
        <is>
          <t xml:space="preserve">Unusual gap / pause</t>
        </is>
      </c>
      <c r="AH2" t="inlineStr" s="3">
        <is>
          <t xml:space="preserve">Voice processing &amp; editing</t>
        </is>
      </c>
      <c r="AI2" t="inlineStr" s="2">
        <is>
          <t xml:space="preserve">Unclassified</t>
        </is>
      </c>
      <c r="AJ2" t="inlineStr" s="3">
        <is>
          <t xml:space="preserve">BGM/SFX</t>
        </is>
      </c>
      <c r="AK2" t="inlineStr" s="4">
        <is>
          <t xml:space="preserve">Pending</t>
        </is>
      </c>
      <c r="AL2" t="inlineStr" s="4">
        <is>
          <t xml:space="preserve">Resolved</t>
        </is>
      </c>
      <c r="AM2" t="inlineStr" s="4">
        <is>
          <t xml:space="preserve">Ignore</t>
        </is>
      </c>
      <c r="AN2" t="inlineStr" s="5">
        <is>
          <t xml:space="preserve">Unique Ep with error</t>
        </is>
      </c>
      <c r="AO2" t="inlineStr" s="5">
        <is>
          <t xml:space="preserve">Unique Error Rate</t>
        </is>
      </c>
      <c r="AP2" t="inlineStr" s="5">
        <is>
          <t xml:space="preserve">Unique Ep with Major error</t>
        </is>
      </c>
      <c r="AQ2" t="inlineStr" s="5">
        <is>
          <t xml:space="preserve">Unique Error Major Rate</t>
        </is>
      </c>
      <c r="AR2" t="inlineStr" s="5">
        <is>
          <t xml:space="preserve">Unique Ep with Minor error</t>
        </is>
      </c>
      <c r="AS2" t="inlineStr" s="5">
        <is>
          <t xml:space="preserve">Unique Error Minor Rate</t>
        </is>
      </c>
    </row>
    <row r="3">
      <c r="A3" s="6">
        <v>1</v>
      </c>
      <c r="B3" t="inlineStr" s="7">
        <is>
          <t xml:space="preserve">The Miracle Heiress</t>
        </is>
      </c>
      <c r="C3" t="inlineStr" s="6">
        <is>
          <t xml:space="preserve">9a175f97e92a638a5697307799ea3b8b8f419aac</t>
        </is>
      </c>
      <c r="D3" t="inlineStr" s="6">
        <is>
          <t xml:space="preserve">Die Wundererbin</t>
        </is>
      </c>
      <c r="E3" t="inlineStr" s="6">
        <is>
          <t xml:space="preserve">Aug, Sept</t>
        </is>
      </c>
      <c r="F3" s="6">
        <f>IFERROR(VLOOKUP($C3,'Show IDs'!$A:$D,4,FALSE)+0,"")</f>
        <v>304</v>
      </c>
      <c r="G3" s="6">
        <f>IFERROR(_xlfn.MINIFS('QC Dump (clean)'!$F:$F,'QC Dump (clean)'!$A:$A,$C3,'QC Dump (clean)'!$M:$M,"&lt;&gt;Not an error"),"")</f>
        <v>1</v>
      </c>
      <c r="H3" s="6">
        <f>IFERROR(_xlfn.MAXIFS('QC Dump (clean)'!$F:$F,'QC Dump (clean)'!$A:$A,$C3,'QC Dump (clean)'!$M:$M,"&lt;&gt;Not an error"),"")</f>
        <v>300</v>
      </c>
      <c r="I3" s="6"/>
      <c r="J3" s="6">
        <f>L3+T3+AI3</f>
        <v>1340</v>
      </c>
      <c r="K3" s="8">
        <f>IFERROR(J3/$F3,"")</f>
        <v>4.407894736842105</v>
      </c>
      <c r="L3" s="6">
        <f>COUNTIFS('QC Dump (clean)'!$A:$A,$C3,'QC Dump (clean)'!$M:$M,"Major")</f>
        <v>1301</v>
      </c>
      <c r="M3" s="6">
        <f>COUNTIFS('QC Dump (clean)'!$A:$A,$C3,'QC Dump (clean)'!$L:$L,M$2,'QC Dump (clean)'!$M:$M,"Major")</f>
        <v>3</v>
      </c>
      <c r="N3" s="6">
        <f>COUNTIFS('QC Dump (clean)'!$A:$A,$C3,'QC Dump (clean)'!$L:$L,N$2,'QC Dump (clean)'!$M:$M,"Major")</f>
        <v>37</v>
      </c>
      <c r="O3" s="6">
        <f>COUNTIFS('QC Dump (clean)'!$A:$A,$C3,'QC Dump (clean)'!$L:$L,O$2,'QC Dump (clean)'!$M:$M,"Major")</f>
        <v>0</v>
      </c>
      <c r="P3" s="6">
        <f>COUNTIFS('QC Dump (clean)'!$A:$A,$C3,'QC Dump (clean)'!$L:$L,P$2,'QC Dump (clean)'!$M:$M,"Major")</f>
        <v>1</v>
      </c>
      <c r="Q3" s="6">
        <f>COUNTIFS('QC Dump (clean)'!$A:$A,$C3,'QC Dump (clean)'!$L:$L,Q$2,'QC Dump (clean)'!$M:$M,"Major")</f>
        <v>152</v>
      </c>
      <c r="R3" s="6">
        <f>COUNTIFS('QC Dump (clean)'!$A:$A,$C3,'QC Dump (clean)'!$L:$L,R$2,'QC Dump (clean)'!$M:$M,"Major")</f>
        <v>1</v>
      </c>
      <c r="S3" s="6">
        <f>COUNTIFS('QC Dump (clean)'!$A:$A,$C3,'QC Dump (clean)'!$L:$L,S$2,'QC Dump (clean)'!$M:$M,"Major")</f>
        <v>1107</v>
      </c>
      <c r="T3" s="6">
        <f>COUNTIFS('QC Dump (clean)'!$A:$A,$C3,'QC Dump (clean)'!$M:$M,"Minor")</f>
        <v>39</v>
      </c>
      <c r="U3" s="6">
        <f>COUNTIFS('QC Dump (clean)'!$A:$A,$C3,'QC Dump (clean)'!$L:$L,U$2,'QC Dump (clean)'!$M:$M,"Minor")</f>
        <v>1</v>
      </c>
      <c r="V3" s="6">
        <f>COUNTIFS('QC Dump (clean)'!$A:$A,$C3,'QC Dump (clean)'!$L:$L,V$2,'QC Dump (clean)'!$M:$M,"Minor")</f>
        <v>0</v>
      </c>
      <c r="W3" s="6">
        <f>COUNTIFS('QC Dump (clean)'!$A:$A,$C3,'QC Dump (clean)'!$L:$L,W$2,'QC Dump (clean)'!$M:$M,"Minor")</f>
        <v>0</v>
      </c>
      <c r="X3" s="6">
        <f>COUNTIFS('QC Dump (clean)'!$A:$A,$C3,'QC Dump (clean)'!$L:$L,X$2,'QC Dump (clean)'!$M:$M,"Minor")</f>
        <v>0</v>
      </c>
      <c r="Y3" s="6">
        <f>COUNTIFS('QC Dump (clean)'!$A:$A,$C3,'QC Dump (clean)'!$L:$L,Y$2,'QC Dump (clean)'!$M:$M,"Minor")</f>
        <v>0</v>
      </c>
      <c r="Z3" s="6">
        <f>COUNTIFS('QC Dump (clean)'!$A:$A,$C3,'QC Dump (clean)'!$L:$L,Z$2,'QC Dump (clean)'!$M:$M,"Minor")</f>
        <v>0</v>
      </c>
      <c r="AA3" s="6">
        <f>COUNTIFS('QC Dump (clean)'!$A:$A,$C3,'QC Dump (clean)'!$L:$L,AA$2,'QC Dump (clean)'!$M:$M,"Minor")</f>
        <v>0</v>
      </c>
      <c r="AB3" s="6">
        <f>COUNTIFS('QC Dump (clean)'!$A:$A,$C3,'QC Dump (clean)'!$L:$L,AB$2,'QC Dump (clean)'!$M:$M,"Minor")</f>
        <v>33</v>
      </c>
      <c r="AC3" s="6">
        <f>COUNTIFS('QC Dump (clean)'!$A:$A,$C3,'QC Dump (clean)'!$L:$L,AC$2,'QC Dump (clean)'!$M:$M,"Minor")</f>
        <v>0</v>
      </c>
      <c r="AD3" s="6">
        <f>COUNTIFS('QC Dump (clean)'!$A:$A,$C3,'QC Dump (clean)'!$L:$L,AD$2,'QC Dump (clean)'!$M:$M,"Minor")</f>
        <v>0</v>
      </c>
      <c r="AE3" s="6">
        <f>COUNTIFS('QC Dump (clean)'!$A:$A,$C3,'QC Dump (clean)'!$L:$L,AE$2,'QC Dump (clean)'!$M:$M,"Minor")</f>
        <v>1</v>
      </c>
      <c r="AF3" s="6">
        <f>COUNTIFS('QC Dump (clean)'!$A:$A,$C3,'QC Dump (clean)'!$L:$L,AF$2,'QC Dump (clean)'!$M:$M,"Minor")</f>
        <v>3</v>
      </c>
      <c r="AG3" s="6">
        <f>COUNTIFS('QC Dump (clean)'!$A:$A,$C3,'QC Dump (clean)'!$L:$L,AG$2,'QC Dump (clean)'!$M:$M,"Minor")</f>
        <v>1</v>
      </c>
      <c r="AH3" s="6">
        <f>COUNTIFS('QC Dump (clean)'!$A:$A,$C3,'QC Dump (clean)'!$L:$L,AH$2,'QC Dump (clean)'!$M:$M,"Minor")</f>
        <v>0</v>
      </c>
      <c r="AI3" s="6">
        <f>COUNTIFS('QC Dump (clean)'!$A:$A,$C3,'QC Dump (clean)'!$M:$M,"Unclassified")</f>
        <v>0</v>
      </c>
      <c r="AJ3" s="6">
        <f>COUNTIFS('QC Dump (clean)'!$A:$A,$C3,'QC Dump (clean)'!$L:$L,AJ$2,'QC Dump (clean)'!$M:$M,"Unclassified")</f>
        <v>0</v>
      </c>
      <c r="AK3" s="6">
        <f>COUNTIFS('QC Dump (clean)'!$A:$A,$C3,'QC Dump (clean)'!$H:$H,"Pending",'QC Dump (clean)'!$M:$M,"&lt;&gt;Not an error")</f>
        <v>87</v>
      </c>
      <c r="AL3" s="6">
        <f>COUNTIFS('QC Dump (clean)'!$A:$A,$C3,'QC Dump (clean)'!$H:$H,"Resolved",'QC Dump (clean)'!$M:$M,"&lt;&gt;Not an error")</f>
        <v>1116</v>
      </c>
      <c r="AM3" s="6">
        <f>COUNTIFS('QC Dump (clean)'!$A:$A,$C3,'QC Dump (clean)'!$H:$H,"Ignore",'QC Dump (clean)'!$M:$M,"&lt;&gt;Not an error")</f>
        <v>137</v>
      </c>
      <c r="AN3" s="6">
        <f>SUMIFS('QC Dump (clean)'!$S:$S,'QC Dump (clean)'!$A:$A,$C3)</f>
        <v>285</v>
      </c>
      <c r="AO3" s="9">
        <f>IFERROR(AN3/$F3,"")</f>
        <v>0.9375</v>
      </c>
      <c r="AP3" s="6">
        <f>SUMIFS('QC Dump (clean)'!$T:$T,'QC Dump (clean)'!$A:$A,$C3)</f>
        <v>280</v>
      </c>
      <c r="AQ3" s="9">
        <f>IFERROR(AP3/$F3,"")</f>
        <v>0.9210526315789473</v>
      </c>
      <c r="AR3" s="6">
        <f>SUMIFS('QC Dump (clean)'!$U:$U,'QC Dump (clean)'!$A:$A,$C3)</f>
        <v>35</v>
      </c>
      <c r="AS3" s="9">
        <f>IFERROR(AR3/$F3,"")</f>
        <v>0.11513157894736842</v>
      </c>
    </row>
    <row r="4">
      <c r="A4" s="6">
        <v>2</v>
      </c>
      <c r="B4" t="inlineStr" s="7">
        <is>
          <t xml:space="preserve">Primal Partners</t>
        </is>
      </c>
      <c r="C4" t="inlineStr" s="6">
        <is>
          <t xml:space="preserve">819eabfbd96880cd7f6d42202600e24bdb384108</t>
        </is>
      </c>
      <c r="D4" t="inlineStr" s="6">
        <is>
          <t xml:space="preserve">Primal Partners (New)</t>
        </is>
      </c>
      <c r="E4" t="inlineStr" s="6">
        <is>
          <t xml:space="preserve">Sept</t>
        </is>
      </c>
      <c r="F4" s="6">
        <f>IFERROR(VLOOKUP($C4,'Show IDs'!$A:$D,4,FALSE)+0,"")</f>
        <v>176</v>
      </c>
      <c r="G4" s="6">
        <f>IFERROR(_xlfn.MINIFS('QC Dump (clean)'!$F:$F,'QC Dump (clean)'!$A:$A,$C4,'QC Dump (clean)'!$M:$M,"&lt;&gt;Not an error"),"")</f>
        <v>1</v>
      </c>
      <c r="H4" s="6">
        <f>IFERROR(_xlfn.MAXIFS('QC Dump (clean)'!$F:$F,'QC Dump (clean)'!$A:$A,$C4,'QC Dump (clean)'!$M:$M,"&lt;&gt;Not an error"),"")</f>
        <v>151</v>
      </c>
      <c r="I4" s="6"/>
      <c r="J4" s="6">
        <f>L4+T4+AI4</f>
        <v>839</v>
      </c>
      <c r="K4" s="8">
        <f>IFERROR(J4/$F4,"")</f>
        <v>4.767045454545454</v>
      </c>
      <c r="L4" s="6">
        <f>COUNTIFS('QC Dump (clean)'!$A:$A,$C4,'QC Dump (clean)'!$M:$M,"Major")</f>
        <v>825</v>
      </c>
      <c r="M4" s="6">
        <f>COUNTIFS('QC Dump (clean)'!$A:$A,$C4,'QC Dump (clean)'!$L:$L,M$2,'QC Dump (clean)'!$M:$M,"Major")</f>
        <v>2</v>
      </c>
      <c r="N4" s="6">
        <f>COUNTIFS('QC Dump (clean)'!$A:$A,$C4,'QC Dump (clean)'!$L:$L,N$2,'QC Dump (clean)'!$M:$M,"Major")</f>
        <v>11</v>
      </c>
      <c r="O4" s="6">
        <f>COUNTIFS('QC Dump (clean)'!$A:$A,$C4,'QC Dump (clean)'!$L:$L,O$2,'QC Dump (clean)'!$M:$M,"Major")</f>
        <v>0</v>
      </c>
      <c r="P4" s="6">
        <f>COUNTIFS('QC Dump (clean)'!$A:$A,$C4,'QC Dump (clean)'!$L:$L,P$2,'QC Dump (clean)'!$M:$M,"Major")</f>
        <v>0</v>
      </c>
      <c r="Q4" s="6">
        <f>COUNTIFS('QC Dump (clean)'!$A:$A,$C4,'QC Dump (clean)'!$L:$L,Q$2,'QC Dump (clean)'!$M:$M,"Major")</f>
        <v>39</v>
      </c>
      <c r="R4" s="6">
        <f>COUNTIFS('QC Dump (clean)'!$A:$A,$C4,'QC Dump (clean)'!$L:$L,R$2,'QC Dump (clean)'!$M:$M,"Major")</f>
        <v>0</v>
      </c>
      <c r="S4" s="6">
        <f>COUNTIFS('QC Dump (clean)'!$A:$A,$C4,'QC Dump (clean)'!$L:$L,S$2,'QC Dump (clean)'!$M:$M,"Major")</f>
        <v>773</v>
      </c>
      <c r="T4" s="6">
        <f>COUNTIFS('QC Dump (clean)'!$A:$A,$C4,'QC Dump (clean)'!$M:$M,"Minor")</f>
        <v>14</v>
      </c>
      <c r="U4" s="6">
        <f>COUNTIFS('QC Dump (clean)'!$A:$A,$C4,'QC Dump (clean)'!$L:$L,U$2,'QC Dump (clean)'!$M:$M,"Minor")</f>
        <v>0</v>
      </c>
      <c r="V4" s="6">
        <f>COUNTIFS('QC Dump (clean)'!$A:$A,$C4,'QC Dump (clean)'!$L:$L,V$2,'QC Dump (clean)'!$M:$M,"Minor")</f>
        <v>0</v>
      </c>
      <c r="W4" s="6">
        <f>COUNTIFS('QC Dump (clean)'!$A:$A,$C4,'QC Dump (clean)'!$L:$L,W$2,'QC Dump (clean)'!$M:$M,"Minor")</f>
        <v>0</v>
      </c>
      <c r="X4" s="6">
        <f>COUNTIFS('QC Dump (clean)'!$A:$A,$C4,'QC Dump (clean)'!$L:$L,X$2,'QC Dump (clean)'!$M:$M,"Minor")</f>
        <v>0</v>
      </c>
      <c r="Y4" s="6">
        <f>COUNTIFS('QC Dump (clean)'!$A:$A,$C4,'QC Dump (clean)'!$L:$L,Y$2,'QC Dump (clean)'!$M:$M,"Minor")</f>
        <v>0</v>
      </c>
      <c r="Z4" s="6">
        <f>COUNTIFS('QC Dump (clean)'!$A:$A,$C4,'QC Dump (clean)'!$L:$L,Z$2,'QC Dump (clean)'!$M:$M,"Minor")</f>
        <v>0</v>
      </c>
      <c r="AA4" s="6">
        <f>COUNTIFS('QC Dump (clean)'!$A:$A,$C4,'QC Dump (clean)'!$L:$L,AA$2,'QC Dump (clean)'!$M:$M,"Minor")</f>
        <v>0</v>
      </c>
      <c r="AB4" s="6">
        <f>COUNTIFS('QC Dump (clean)'!$A:$A,$C4,'QC Dump (clean)'!$L:$L,AB$2,'QC Dump (clean)'!$M:$M,"Minor")</f>
        <v>12</v>
      </c>
      <c r="AC4" s="6">
        <f>COUNTIFS('QC Dump (clean)'!$A:$A,$C4,'QC Dump (clean)'!$L:$L,AC$2,'QC Dump (clean)'!$M:$M,"Minor")</f>
        <v>0</v>
      </c>
      <c r="AD4" s="6">
        <f>COUNTIFS('QC Dump (clean)'!$A:$A,$C4,'QC Dump (clean)'!$L:$L,AD$2,'QC Dump (clean)'!$M:$M,"Minor")</f>
        <v>0</v>
      </c>
      <c r="AE4" s="6">
        <f>COUNTIFS('QC Dump (clean)'!$A:$A,$C4,'QC Dump (clean)'!$L:$L,AE$2,'QC Dump (clean)'!$M:$M,"Minor")</f>
        <v>0</v>
      </c>
      <c r="AF4" s="6">
        <f>COUNTIFS('QC Dump (clean)'!$A:$A,$C4,'QC Dump (clean)'!$L:$L,AF$2,'QC Dump (clean)'!$M:$M,"Minor")</f>
        <v>1</v>
      </c>
      <c r="AG4" s="6">
        <f>COUNTIFS('QC Dump (clean)'!$A:$A,$C4,'QC Dump (clean)'!$L:$L,AG$2,'QC Dump (clean)'!$M:$M,"Minor")</f>
        <v>1</v>
      </c>
      <c r="AH4" s="6">
        <f>COUNTIFS('QC Dump (clean)'!$A:$A,$C4,'QC Dump (clean)'!$L:$L,AH$2,'QC Dump (clean)'!$M:$M,"Minor")</f>
        <v>0</v>
      </c>
      <c r="AI4" s="6">
        <f>COUNTIFS('QC Dump (clean)'!$A:$A,$C4,'QC Dump (clean)'!$M:$M,"Unclassified")</f>
        <v>0</v>
      </c>
      <c r="AJ4" s="6">
        <f>COUNTIFS('QC Dump (clean)'!$A:$A,$C4,'QC Dump (clean)'!$L:$L,AJ$2,'QC Dump (clean)'!$M:$M,"Unclassified")</f>
        <v>0</v>
      </c>
      <c r="AK4" s="6">
        <f>COUNTIFS('QC Dump (clean)'!$A:$A,$C4,'QC Dump (clean)'!$H:$H,"Pending",'QC Dump (clean)'!$M:$M,"&lt;&gt;Not an error")</f>
        <v>417</v>
      </c>
      <c r="AL4" s="6">
        <f>COUNTIFS('QC Dump (clean)'!$A:$A,$C4,'QC Dump (clean)'!$H:$H,"Resolved",'QC Dump (clean)'!$M:$M,"&lt;&gt;Not an error")</f>
        <v>418</v>
      </c>
      <c r="AM4" s="6">
        <f>COUNTIFS('QC Dump (clean)'!$A:$A,$C4,'QC Dump (clean)'!$H:$H,"Ignore",'QC Dump (clean)'!$M:$M,"&lt;&gt;Not an error")</f>
        <v>4</v>
      </c>
      <c r="AN4" s="6">
        <f>SUMIFS('QC Dump (clean)'!$S:$S,'QC Dump (clean)'!$A:$A,$C4)</f>
        <v>129</v>
      </c>
      <c r="AO4" s="9">
        <f>IFERROR(AN4/$F4,"")</f>
        <v>0.7329545454545454</v>
      </c>
      <c r="AP4" s="6">
        <f>SUMIFS('QC Dump (clean)'!$T:$T,'QC Dump (clean)'!$A:$A,$C4)</f>
        <v>129</v>
      </c>
      <c r="AQ4" s="9">
        <f>IFERROR(AP4/$F4,"")</f>
        <v>0.7329545454545454</v>
      </c>
      <c r="AR4" s="6">
        <f>SUMIFS('QC Dump (clean)'!$U:$U,'QC Dump (clean)'!$A:$A,$C4)</f>
        <v>11</v>
      </c>
      <c r="AS4" s="9">
        <f>IFERROR(AR4/$F4,"")</f>
        <v>0.0625</v>
      </c>
    </row>
    <row r="5">
      <c r="A5" s="6">
        <v>3</v>
      </c>
      <c r="B5" t="inlineStr" s="7">
        <is>
          <t xml:space="preserve">Zompirewolf</t>
        </is>
      </c>
      <c r="C5" t="inlineStr" s="6">
        <is>
          <t xml:space="preserve">294cd7d130be8bb0326127c52ff2769fcf9a956d</t>
        </is>
      </c>
      <c r="D5" t="inlineStr" s="6">
        <is>
          <t xml:space="preserve">Zompirewolf: Die Geburt Einer Legende</t>
        </is>
      </c>
      <c r="E5" t="inlineStr" s="6">
        <is>
          <t xml:space="preserve">Aug, Sept</t>
        </is>
      </c>
      <c r="F5" s="6">
        <f>IFERROR(VLOOKUP($C5,'Show IDs'!$A:$D,4,FALSE)+0,"")</f>
        <v>571</v>
      </c>
      <c r="G5" s="6">
        <f>IFERROR(_xlfn.MINIFS('QC Dump (clean)'!$F:$F,'QC Dump (clean)'!$A:$A,$C5,'QC Dump (clean)'!$M:$M,"&lt;&gt;Not an error"),"")</f>
        <v>316</v>
      </c>
      <c r="H5" s="6">
        <f>IFERROR(_xlfn.MAXIFS('QC Dump (clean)'!$F:$F,'QC Dump (clean)'!$A:$A,$C5,'QC Dump (clean)'!$M:$M,"&lt;&gt;Not an error"),"")</f>
        <v>569</v>
      </c>
      <c r="I5" s="6"/>
      <c r="J5" s="6">
        <f>L5+T5+AI5</f>
        <v>666</v>
      </c>
      <c r="K5" s="8">
        <f>IFERROR(J5/$F5,"")</f>
        <v>1.1663747810858143</v>
      </c>
      <c r="L5" s="6">
        <f>COUNTIFS('QC Dump (clean)'!$A:$A,$C5,'QC Dump (clean)'!$M:$M,"Major")</f>
        <v>660</v>
      </c>
      <c r="M5" s="6">
        <f>COUNTIFS('QC Dump (clean)'!$A:$A,$C5,'QC Dump (clean)'!$L:$L,M$2,'QC Dump (clean)'!$M:$M,"Major")</f>
        <v>7</v>
      </c>
      <c r="N5" s="6">
        <f>COUNTIFS('QC Dump (clean)'!$A:$A,$C5,'QC Dump (clean)'!$L:$L,N$2,'QC Dump (clean)'!$M:$M,"Major")</f>
        <v>0</v>
      </c>
      <c r="O5" s="6">
        <f>COUNTIFS('QC Dump (clean)'!$A:$A,$C5,'QC Dump (clean)'!$L:$L,O$2,'QC Dump (clean)'!$M:$M,"Major")</f>
        <v>0</v>
      </c>
      <c r="P5" s="6">
        <f>COUNTIFS('QC Dump (clean)'!$A:$A,$C5,'QC Dump (clean)'!$L:$L,P$2,'QC Dump (clean)'!$M:$M,"Major")</f>
        <v>0</v>
      </c>
      <c r="Q5" s="6">
        <f>COUNTIFS('QC Dump (clean)'!$A:$A,$C5,'QC Dump (clean)'!$L:$L,Q$2,'QC Dump (clean)'!$M:$M,"Major")</f>
        <v>246</v>
      </c>
      <c r="R5" s="6">
        <f>COUNTIFS('QC Dump (clean)'!$A:$A,$C5,'QC Dump (clean)'!$L:$L,R$2,'QC Dump (clean)'!$M:$M,"Major")</f>
        <v>0</v>
      </c>
      <c r="S5" s="6">
        <f>COUNTIFS('QC Dump (clean)'!$A:$A,$C5,'QC Dump (clean)'!$L:$L,S$2,'QC Dump (clean)'!$M:$M,"Major")</f>
        <v>407</v>
      </c>
      <c r="T5" s="6">
        <f>COUNTIFS('QC Dump (clean)'!$A:$A,$C5,'QC Dump (clean)'!$M:$M,"Minor")</f>
        <v>6</v>
      </c>
      <c r="U5" s="6">
        <f>COUNTIFS('QC Dump (clean)'!$A:$A,$C5,'QC Dump (clean)'!$L:$L,U$2,'QC Dump (clean)'!$M:$M,"Minor")</f>
        <v>0</v>
      </c>
      <c r="V5" s="6">
        <f>COUNTIFS('QC Dump (clean)'!$A:$A,$C5,'QC Dump (clean)'!$L:$L,V$2,'QC Dump (clean)'!$M:$M,"Minor")</f>
        <v>0</v>
      </c>
      <c r="W5" s="6">
        <f>COUNTIFS('QC Dump (clean)'!$A:$A,$C5,'QC Dump (clean)'!$L:$L,W$2,'QC Dump (clean)'!$M:$M,"Minor")</f>
        <v>0</v>
      </c>
      <c r="X5" s="6">
        <f>COUNTIFS('QC Dump (clean)'!$A:$A,$C5,'QC Dump (clean)'!$L:$L,X$2,'QC Dump (clean)'!$M:$M,"Minor")</f>
        <v>3</v>
      </c>
      <c r="Y5" s="6">
        <f>COUNTIFS('QC Dump (clean)'!$A:$A,$C5,'QC Dump (clean)'!$L:$L,Y$2,'QC Dump (clean)'!$M:$M,"Minor")</f>
        <v>0</v>
      </c>
      <c r="Z5" s="6">
        <f>COUNTIFS('QC Dump (clean)'!$A:$A,$C5,'QC Dump (clean)'!$L:$L,Z$2,'QC Dump (clean)'!$M:$M,"Minor")</f>
        <v>0</v>
      </c>
      <c r="AA5" s="6">
        <f>COUNTIFS('QC Dump (clean)'!$A:$A,$C5,'QC Dump (clean)'!$L:$L,AA$2,'QC Dump (clean)'!$M:$M,"Minor")</f>
        <v>0</v>
      </c>
      <c r="AB5" s="6">
        <f>COUNTIFS('QC Dump (clean)'!$A:$A,$C5,'QC Dump (clean)'!$L:$L,AB$2,'QC Dump (clean)'!$M:$M,"Minor")</f>
        <v>3</v>
      </c>
      <c r="AC5" s="6">
        <f>COUNTIFS('QC Dump (clean)'!$A:$A,$C5,'QC Dump (clean)'!$L:$L,AC$2,'QC Dump (clean)'!$M:$M,"Minor")</f>
        <v>0</v>
      </c>
      <c r="AD5" s="6">
        <f>COUNTIFS('QC Dump (clean)'!$A:$A,$C5,'QC Dump (clean)'!$L:$L,AD$2,'QC Dump (clean)'!$M:$M,"Minor")</f>
        <v>0</v>
      </c>
      <c r="AE5" s="6">
        <f>COUNTIFS('QC Dump (clean)'!$A:$A,$C5,'QC Dump (clean)'!$L:$L,AE$2,'QC Dump (clean)'!$M:$M,"Minor")</f>
        <v>0</v>
      </c>
      <c r="AF5" s="6">
        <f>COUNTIFS('QC Dump (clean)'!$A:$A,$C5,'QC Dump (clean)'!$L:$L,AF$2,'QC Dump (clean)'!$M:$M,"Minor")</f>
        <v>0</v>
      </c>
      <c r="AG5" s="6">
        <f>COUNTIFS('QC Dump (clean)'!$A:$A,$C5,'QC Dump (clean)'!$L:$L,AG$2,'QC Dump (clean)'!$M:$M,"Minor")</f>
        <v>0</v>
      </c>
      <c r="AH5" s="6">
        <f>COUNTIFS('QC Dump (clean)'!$A:$A,$C5,'QC Dump (clean)'!$L:$L,AH$2,'QC Dump (clean)'!$M:$M,"Minor")</f>
        <v>0</v>
      </c>
      <c r="AI5" s="6">
        <f>COUNTIFS('QC Dump (clean)'!$A:$A,$C5,'QC Dump (clean)'!$M:$M,"Unclassified")</f>
        <v>0</v>
      </c>
      <c r="AJ5" s="6">
        <f>COUNTIFS('QC Dump (clean)'!$A:$A,$C5,'QC Dump (clean)'!$L:$L,AJ$2,'QC Dump (clean)'!$M:$M,"Unclassified")</f>
        <v>0</v>
      </c>
      <c r="AK5" s="6">
        <f>COUNTIFS('QC Dump (clean)'!$A:$A,$C5,'QC Dump (clean)'!$H:$H,"Pending",'QC Dump (clean)'!$M:$M,"&lt;&gt;Not an error")</f>
        <v>26</v>
      </c>
      <c r="AL5" s="6">
        <f>COUNTIFS('QC Dump (clean)'!$A:$A,$C5,'QC Dump (clean)'!$H:$H,"Resolved",'QC Dump (clean)'!$M:$M,"&lt;&gt;Not an error")</f>
        <v>578</v>
      </c>
      <c r="AM5" s="6">
        <f>COUNTIFS('QC Dump (clean)'!$A:$A,$C5,'QC Dump (clean)'!$H:$H,"Ignore",'QC Dump (clean)'!$M:$M,"&lt;&gt;Not an error")</f>
        <v>62</v>
      </c>
      <c r="AN5" s="6">
        <f>SUMIFS('QC Dump (clean)'!$S:$S,'QC Dump (clean)'!$A:$A,$C5)</f>
        <v>164</v>
      </c>
      <c r="AO5" s="9">
        <f>IFERROR(AN5/$F5,"")</f>
        <v>0.287215411558669</v>
      </c>
      <c r="AP5" s="6">
        <f>SUMIFS('QC Dump (clean)'!$T:$T,'QC Dump (clean)'!$A:$A,$C5)</f>
        <v>164</v>
      </c>
      <c r="AQ5" s="9">
        <f>IFERROR(AP5/$F5,"")</f>
        <v>0.287215411558669</v>
      </c>
      <c r="AR5" s="6">
        <f>SUMIFS('QC Dump (clean)'!$U:$U,'QC Dump (clean)'!$A:$A,$C5)</f>
        <v>6</v>
      </c>
      <c r="AS5" s="9">
        <f>IFERROR(AR5/$F5,"")</f>
        <v>0.010507880910683012</v>
      </c>
    </row>
    <row r="6">
      <c r="A6" s="6">
        <v>4</v>
      </c>
      <c r="B6" t="inlineStr" s="7">
        <is>
          <t xml:space="preserve">The Silent Rebirth</t>
        </is>
      </c>
      <c r="C6" t="inlineStr" s="6">
        <is>
          <t xml:space="preserve">f855eae3dfc9aadc286f38e8d5e70cc6a599f238</t>
        </is>
      </c>
      <c r="D6" t="inlineStr" s="6">
        <is>
          <t xml:space="preserve">Wiedergeboren Für Rache</t>
        </is>
      </c>
      <c r="E6" t="inlineStr" s="6">
        <is>
          <t xml:space="preserve">Sept</t>
        </is>
      </c>
      <c r="F6" s="6">
        <f>IFERROR(VLOOKUP($C6,'Show IDs'!$A:$D,4,FALSE)+0,"")</f>
        <v>50</v>
      </c>
      <c r="G6" s="6">
        <f>IFERROR(_xlfn.MINIFS('QC Dump (clean)'!$F:$F,'QC Dump (clean)'!$A:$A,$C6,'QC Dump (clean)'!$M:$M,"&lt;&gt;Not an error"),"")</f>
        <v>1</v>
      </c>
      <c r="H6" s="6">
        <f>IFERROR(_xlfn.MAXIFS('QC Dump (clean)'!$F:$F,'QC Dump (clean)'!$A:$A,$C6,'QC Dump (clean)'!$M:$M,"&lt;&gt;Not an error"),"")</f>
        <v>50</v>
      </c>
      <c r="I6" s="6"/>
      <c r="J6" s="6">
        <f>L6+T6+AI6</f>
        <v>390</v>
      </c>
      <c r="K6" s="8">
        <f>IFERROR(J6/$F6,"")</f>
        <v>7.8</v>
      </c>
      <c r="L6" s="6">
        <f>COUNTIFS('QC Dump (clean)'!$A:$A,$C6,'QC Dump (clean)'!$M:$M,"Major")</f>
        <v>362</v>
      </c>
      <c r="M6" s="6">
        <f>COUNTIFS('QC Dump (clean)'!$A:$A,$C6,'QC Dump (clean)'!$L:$L,M$2,'QC Dump (clean)'!$M:$M,"Major")</f>
        <v>0</v>
      </c>
      <c r="N6" s="6">
        <f>COUNTIFS('QC Dump (clean)'!$A:$A,$C6,'QC Dump (clean)'!$L:$L,N$2,'QC Dump (clean)'!$M:$M,"Major")</f>
        <v>0</v>
      </c>
      <c r="O6" s="6">
        <f>COUNTIFS('QC Dump (clean)'!$A:$A,$C6,'QC Dump (clean)'!$L:$L,O$2,'QC Dump (clean)'!$M:$M,"Major")</f>
        <v>0</v>
      </c>
      <c r="P6" s="6">
        <f>COUNTIFS('QC Dump (clean)'!$A:$A,$C6,'QC Dump (clean)'!$L:$L,P$2,'QC Dump (clean)'!$M:$M,"Major")</f>
        <v>0</v>
      </c>
      <c r="Q6" s="6">
        <f>COUNTIFS('QC Dump (clean)'!$A:$A,$C6,'QC Dump (clean)'!$L:$L,Q$2,'QC Dump (clean)'!$M:$M,"Major")</f>
        <v>3</v>
      </c>
      <c r="R6" s="6">
        <f>COUNTIFS('QC Dump (clean)'!$A:$A,$C6,'QC Dump (clean)'!$L:$L,R$2,'QC Dump (clean)'!$M:$M,"Major")</f>
        <v>0</v>
      </c>
      <c r="S6" s="6">
        <f>COUNTIFS('QC Dump (clean)'!$A:$A,$C6,'QC Dump (clean)'!$L:$L,S$2,'QC Dump (clean)'!$M:$M,"Major")</f>
        <v>359</v>
      </c>
      <c r="T6" s="6">
        <f>COUNTIFS('QC Dump (clean)'!$A:$A,$C6,'QC Dump (clean)'!$M:$M,"Minor")</f>
        <v>28</v>
      </c>
      <c r="U6" s="6">
        <f>COUNTIFS('QC Dump (clean)'!$A:$A,$C6,'QC Dump (clean)'!$L:$L,U$2,'QC Dump (clean)'!$M:$M,"Minor")</f>
        <v>0</v>
      </c>
      <c r="V6" s="6">
        <f>COUNTIFS('QC Dump (clean)'!$A:$A,$C6,'QC Dump (clean)'!$L:$L,V$2,'QC Dump (clean)'!$M:$M,"Minor")</f>
        <v>3</v>
      </c>
      <c r="W6" s="6">
        <f>COUNTIFS('QC Dump (clean)'!$A:$A,$C6,'QC Dump (clean)'!$L:$L,W$2,'QC Dump (clean)'!$M:$M,"Minor")</f>
        <v>0</v>
      </c>
      <c r="X6" s="6">
        <f>COUNTIFS('QC Dump (clean)'!$A:$A,$C6,'QC Dump (clean)'!$L:$L,X$2,'QC Dump (clean)'!$M:$M,"Minor")</f>
        <v>0</v>
      </c>
      <c r="Y6" s="6">
        <f>COUNTIFS('QC Dump (clean)'!$A:$A,$C6,'QC Dump (clean)'!$L:$L,Y$2,'QC Dump (clean)'!$M:$M,"Minor")</f>
        <v>0</v>
      </c>
      <c r="Z6" s="6">
        <f>COUNTIFS('QC Dump (clean)'!$A:$A,$C6,'QC Dump (clean)'!$L:$L,Z$2,'QC Dump (clean)'!$M:$M,"Minor")</f>
        <v>23</v>
      </c>
      <c r="AA6" s="6">
        <f>COUNTIFS('QC Dump (clean)'!$A:$A,$C6,'QC Dump (clean)'!$L:$L,AA$2,'QC Dump (clean)'!$M:$M,"Minor")</f>
        <v>0</v>
      </c>
      <c r="AB6" s="6">
        <f>COUNTIFS('QC Dump (clean)'!$A:$A,$C6,'QC Dump (clean)'!$L:$L,AB$2,'QC Dump (clean)'!$M:$M,"Minor")</f>
        <v>2</v>
      </c>
      <c r="AC6" s="6">
        <f>COUNTIFS('QC Dump (clean)'!$A:$A,$C6,'QC Dump (clean)'!$L:$L,AC$2,'QC Dump (clean)'!$M:$M,"Minor")</f>
        <v>0</v>
      </c>
      <c r="AD6" s="6">
        <f>COUNTIFS('QC Dump (clean)'!$A:$A,$C6,'QC Dump (clean)'!$L:$L,AD$2,'QC Dump (clean)'!$M:$M,"Minor")</f>
        <v>0</v>
      </c>
      <c r="AE6" s="6">
        <f>COUNTIFS('QC Dump (clean)'!$A:$A,$C6,'QC Dump (clean)'!$L:$L,AE$2,'QC Dump (clean)'!$M:$M,"Minor")</f>
        <v>0</v>
      </c>
      <c r="AF6" s="6">
        <f>COUNTIFS('QC Dump (clean)'!$A:$A,$C6,'QC Dump (clean)'!$L:$L,AF$2,'QC Dump (clean)'!$M:$M,"Minor")</f>
        <v>0</v>
      </c>
      <c r="AG6" s="6">
        <f>COUNTIFS('QC Dump (clean)'!$A:$A,$C6,'QC Dump (clean)'!$L:$L,AG$2,'QC Dump (clean)'!$M:$M,"Minor")</f>
        <v>0</v>
      </c>
      <c r="AH6" s="6">
        <f>COUNTIFS('QC Dump (clean)'!$A:$A,$C6,'QC Dump (clean)'!$L:$L,AH$2,'QC Dump (clean)'!$M:$M,"Minor")</f>
        <v>0</v>
      </c>
      <c r="AI6" s="6">
        <f>COUNTIFS('QC Dump (clean)'!$A:$A,$C6,'QC Dump (clean)'!$M:$M,"Unclassified")</f>
        <v>0</v>
      </c>
      <c r="AJ6" s="6">
        <f>COUNTIFS('QC Dump (clean)'!$A:$A,$C6,'QC Dump (clean)'!$L:$L,AJ$2,'QC Dump (clean)'!$M:$M,"Unclassified")</f>
        <v>0</v>
      </c>
      <c r="AK6" s="6">
        <f>COUNTIFS('QC Dump (clean)'!$A:$A,$C6,'QC Dump (clean)'!$H:$H,"Pending",'QC Dump (clean)'!$M:$M,"&lt;&gt;Not an error")</f>
        <v>3</v>
      </c>
      <c r="AL6" s="6">
        <f>COUNTIFS('QC Dump (clean)'!$A:$A,$C6,'QC Dump (clean)'!$H:$H,"Resolved",'QC Dump (clean)'!$M:$M,"&lt;&gt;Not an error")</f>
        <v>341</v>
      </c>
      <c r="AM6" s="6">
        <f>COUNTIFS('QC Dump (clean)'!$A:$A,$C6,'QC Dump (clean)'!$H:$H,"Ignore",'QC Dump (clean)'!$M:$M,"&lt;&gt;Not an error")</f>
        <v>46</v>
      </c>
      <c r="AN6" s="6">
        <f>SUMIFS('QC Dump (clean)'!$S:$S,'QC Dump (clean)'!$A:$A,$C6)</f>
        <v>50</v>
      </c>
      <c r="AO6" s="9">
        <f>IFERROR(AN6/$F6,"")</f>
        <v>1</v>
      </c>
      <c r="AP6" s="6">
        <f>SUMIFS('QC Dump (clean)'!$T:$T,'QC Dump (clean)'!$A:$A,$C6)</f>
        <v>50</v>
      </c>
      <c r="AQ6" s="9">
        <f>IFERROR(AP6/$F6,"")</f>
        <v>1</v>
      </c>
      <c r="AR6" s="6">
        <f>SUMIFS('QC Dump (clean)'!$U:$U,'QC Dump (clean)'!$A:$A,$C6)</f>
        <v>22</v>
      </c>
      <c r="AS6" s="9">
        <f>IFERROR(AR6/$F6,"")</f>
        <v>0.44</v>
      </c>
    </row>
    <row r="7">
      <c r="A7" s="6">
        <v>5</v>
      </c>
      <c r="B7" t="inlineStr" s="7">
        <is>
          <t xml:space="preserve">The Secret Life of an Accidental Heiress</t>
        </is>
      </c>
      <c r="C7" t="inlineStr" s="6">
        <is>
          <t xml:space="preserve">806152088c4f0f13e40c0788e7bc440106d13b1a</t>
        </is>
      </c>
      <c r="D7" t="inlineStr" s="6">
        <is>
          <t xml:space="preserve">The Secret Life of an Accidental Heiress</t>
        </is>
      </c>
      <c r="E7" t="inlineStr" s="6">
        <is>
          <t xml:space="preserve">Sept</t>
        </is>
      </c>
      <c r="F7" s="6">
        <f>IFERROR(VLOOKUP($C7,'Show IDs'!$A:$D,4,FALSE)+0,"")</f>
        <v>42</v>
      </c>
      <c r="G7" s="6">
        <f>IFERROR(_xlfn.MINIFS('QC Dump (clean)'!$F:$F,'QC Dump (clean)'!$A:$A,$C7,'QC Dump (clean)'!$M:$M,"&lt;&gt;Not an error"),"")</f>
        <v>1</v>
      </c>
      <c r="H7" s="6">
        <f>IFERROR(_xlfn.MAXIFS('QC Dump (clean)'!$F:$F,'QC Dump (clean)'!$A:$A,$C7,'QC Dump (clean)'!$M:$M,"&lt;&gt;Not an error"),"")</f>
        <v>42</v>
      </c>
      <c r="I7" s="6"/>
      <c r="J7" s="6">
        <f>L7+T7+AI7</f>
        <v>376</v>
      </c>
      <c r="K7" s="8">
        <f>IFERROR(J7/$F7,"")</f>
        <v>8.952380952380953</v>
      </c>
      <c r="L7" s="6">
        <f>COUNTIFS('QC Dump (clean)'!$A:$A,$C7,'QC Dump (clean)'!$M:$M,"Major")</f>
        <v>350</v>
      </c>
      <c r="M7" s="6">
        <f>COUNTIFS('QC Dump (clean)'!$A:$A,$C7,'QC Dump (clean)'!$L:$L,M$2,'QC Dump (clean)'!$M:$M,"Major")</f>
        <v>0</v>
      </c>
      <c r="N7" s="6">
        <f>COUNTIFS('QC Dump (clean)'!$A:$A,$C7,'QC Dump (clean)'!$L:$L,N$2,'QC Dump (clean)'!$M:$M,"Major")</f>
        <v>0</v>
      </c>
      <c r="O7" s="6">
        <f>COUNTIFS('QC Dump (clean)'!$A:$A,$C7,'QC Dump (clean)'!$L:$L,O$2,'QC Dump (clean)'!$M:$M,"Major")</f>
        <v>0</v>
      </c>
      <c r="P7" s="6">
        <f>COUNTIFS('QC Dump (clean)'!$A:$A,$C7,'QC Dump (clean)'!$L:$L,P$2,'QC Dump (clean)'!$M:$M,"Major")</f>
        <v>0</v>
      </c>
      <c r="Q7" s="6">
        <f>COUNTIFS('QC Dump (clean)'!$A:$A,$C7,'QC Dump (clean)'!$L:$L,Q$2,'QC Dump (clean)'!$M:$M,"Major")</f>
        <v>157</v>
      </c>
      <c r="R7" s="6">
        <f>COUNTIFS('QC Dump (clean)'!$A:$A,$C7,'QC Dump (clean)'!$L:$L,R$2,'QC Dump (clean)'!$M:$M,"Major")</f>
        <v>0</v>
      </c>
      <c r="S7" s="6">
        <f>COUNTIFS('QC Dump (clean)'!$A:$A,$C7,'QC Dump (clean)'!$L:$L,S$2,'QC Dump (clean)'!$M:$M,"Major")</f>
        <v>193</v>
      </c>
      <c r="T7" s="6">
        <f>COUNTIFS('QC Dump (clean)'!$A:$A,$C7,'QC Dump (clean)'!$M:$M,"Minor")</f>
        <v>26</v>
      </c>
      <c r="U7" s="6">
        <f>COUNTIFS('QC Dump (clean)'!$A:$A,$C7,'QC Dump (clean)'!$L:$L,U$2,'QC Dump (clean)'!$M:$M,"Minor")</f>
        <v>0</v>
      </c>
      <c r="V7" s="6">
        <f>COUNTIFS('QC Dump (clean)'!$A:$A,$C7,'QC Dump (clean)'!$L:$L,V$2,'QC Dump (clean)'!$M:$M,"Minor")</f>
        <v>0</v>
      </c>
      <c r="W7" s="6">
        <f>COUNTIFS('QC Dump (clean)'!$A:$A,$C7,'QC Dump (clean)'!$L:$L,W$2,'QC Dump (clean)'!$M:$M,"Minor")</f>
        <v>0</v>
      </c>
      <c r="X7" s="6">
        <f>COUNTIFS('QC Dump (clean)'!$A:$A,$C7,'QC Dump (clean)'!$L:$L,X$2,'QC Dump (clean)'!$M:$M,"Minor")</f>
        <v>0</v>
      </c>
      <c r="Y7" s="6">
        <f>COUNTIFS('QC Dump (clean)'!$A:$A,$C7,'QC Dump (clean)'!$L:$L,Y$2,'QC Dump (clean)'!$M:$M,"Minor")</f>
        <v>0</v>
      </c>
      <c r="Z7" s="6">
        <f>COUNTIFS('QC Dump (clean)'!$A:$A,$C7,'QC Dump (clean)'!$L:$L,Z$2,'QC Dump (clean)'!$M:$M,"Minor")</f>
        <v>0</v>
      </c>
      <c r="AA7" s="6">
        <f>COUNTIFS('QC Dump (clean)'!$A:$A,$C7,'QC Dump (clean)'!$L:$L,AA$2,'QC Dump (clean)'!$M:$M,"Minor")</f>
        <v>0</v>
      </c>
      <c r="AB7" s="6">
        <f>COUNTIFS('QC Dump (clean)'!$A:$A,$C7,'QC Dump (clean)'!$L:$L,AB$2,'QC Dump (clean)'!$M:$M,"Minor")</f>
        <v>2</v>
      </c>
      <c r="AC7" s="6">
        <f>COUNTIFS('QC Dump (clean)'!$A:$A,$C7,'QC Dump (clean)'!$L:$L,AC$2,'QC Dump (clean)'!$M:$M,"Minor")</f>
        <v>0</v>
      </c>
      <c r="AD7" s="6">
        <f>COUNTIFS('QC Dump (clean)'!$A:$A,$C7,'QC Dump (clean)'!$L:$L,AD$2,'QC Dump (clean)'!$M:$M,"Minor")</f>
        <v>0</v>
      </c>
      <c r="AE7" s="6">
        <f>COUNTIFS('QC Dump (clean)'!$A:$A,$C7,'QC Dump (clean)'!$L:$L,AE$2,'QC Dump (clean)'!$M:$M,"Minor")</f>
        <v>0</v>
      </c>
      <c r="AF7" s="6">
        <f>COUNTIFS('QC Dump (clean)'!$A:$A,$C7,'QC Dump (clean)'!$L:$L,AF$2,'QC Dump (clean)'!$M:$M,"Minor")</f>
        <v>0</v>
      </c>
      <c r="AG7" s="6">
        <f>COUNTIFS('QC Dump (clean)'!$A:$A,$C7,'QC Dump (clean)'!$L:$L,AG$2,'QC Dump (clean)'!$M:$M,"Minor")</f>
        <v>0</v>
      </c>
      <c r="AH7" s="6">
        <f>COUNTIFS('QC Dump (clean)'!$A:$A,$C7,'QC Dump (clean)'!$L:$L,AH$2,'QC Dump (clean)'!$M:$M,"Minor")</f>
        <v>24</v>
      </c>
      <c r="AI7" s="6">
        <f>COUNTIFS('QC Dump (clean)'!$A:$A,$C7,'QC Dump (clean)'!$M:$M,"Unclassified")</f>
        <v>0</v>
      </c>
      <c r="AJ7" s="6">
        <f>COUNTIFS('QC Dump (clean)'!$A:$A,$C7,'QC Dump (clean)'!$L:$L,AJ$2,'QC Dump (clean)'!$M:$M,"Unclassified")</f>
        <v>0</v>
      </c>
      <c r="AK7" s="6">
        <f>COUNTIFS('QC Dump (clean)'!$A:$A,$C7,'QC Dump (clean)'!$H:$H,"Pending",'QC Dump (clean)'!$M:$M,"&lt;&gt;Not an error")</f>
        <v>376</v>
      </c>
      <c r="AL7" s="6">
        <f>COUNTIFS('QC Dump (clean)'!$A:$A,$C7,'QC Dump (clean)'!$H:$H,"Resolved",'QC Dump (clean)'!$M:$M,"&lt;&gt;Not an error")</f>
        <v>0</v>
      </c>
      <c r="AM7" s="6">
        <f>COUNTIFS('QC Dump (clean)'!$A:$A,$C7,'QC Dump (clean)'!$H:$H,"Ignore",'QC Dump (clean)'!$M:$M,"&lt;&gt;Not an error")</f>
        <v>0</v>
      </c>
      <c r="AN7" s="6">
        <f>SUMIFS('QC Dump (clean)'!$S:$S,'QC Dump (clean)'!$A:$A,$C7)</f>
        <v>41</v>
      </c>
      <c r="AO7" s="9">
        <f>IFERROR(AN7/$F7,"")</f>
        <v>0.9761904761904762</v>
      </c>
      <c r="AP7" s="6">
        <f>SUMIFS('QC Dump (clean)'!$T:$T,'QC Dump (clean)'!$A:$A,$C7)</f>
        <v>41</v>
      </c>
      <c r="AQ7" s="9">
        <f>IFERROR(AP7/$F7,"")</f>
        <v>0.9761904761904762</v>
      </c>
      <c r="AR7" s="6">
        <f>SUMIFS('QC Dump (clean)'!$U:$U,'QC Dump (clean)'!$A:$A,$C7)</f>
        <v>18</v>
      </c>
      <c r="AS7" s="9">
        <f>IFERROR(AR7/$F7,"")</f>
        <v>0.42857142857142855</v>
      </c>
    </row>
    <row r="8">
      <c r="A8" s="6">
        <v>6</v>
      </c>
      <c r="B8" t="inlineStr" s="7">
        <is>
          <t xml:space="preserve">Thorns and Thrones</t>
        </is>
      </c>
      <c r="C8" t="inlineStr" s="6">
        <is>
          <t xml:space="preserve">60392f2f8a29ae2294a4d279a3033aeaa01affa7</t>
        </is>
      </c>
      <c r="D8" t="inlineStr" s="6">
        <is>
          <t xml:space="preserve">Fluch Und Krone</t>
        </is>
      </c>
      <c r="E8" t="inlineStr" s="6">
        <is>
          <t xml:space="preserve">Aug, Sept</t>
        </is>
      </c>
      <c r="F8" s="6">
        <f>IFERROR(VLOOKUP($C8,'Show IDs'!$A:$D,4,FALSE)+0,"")</f>
        <v>81</v>
      </c>
      <c r="G8" s="6">
        <f>IFERROR(_xlfn.MINIFS('QC Dump (clean)'!$F:$F,'QC Dump (clean)'!$A:$A,$C8,'QC Dump (clean)'!$M:$M,"&lt;&gt;Not an error"),"")</f>
        <v>3</v>
      </c>
      <c r="H8" s="6">
        <f>IFERROR(_xlfn.MAXIFS('QC Dump (clean)'!$F:$F,'QC Dump (clean)'!$A:$A,$C8,'QC Dump (clean)'!$M:$M,"&lt;&gt;Not an error"),"")</f>
        <v>81</v>
      </c>
      <c r="I8" s="6"/>
      <c r="J8" s="6">
        <f>L8+T8+AI8</f>
        <v>240</v>
      </c>
      <c r="K8" s="8">
        <f>IFERROR(J8/$F8,"")</f>
        <v>2.962962962962963</v>
      </c>
      <c r="L8" s="6">
        <f>COUNTIFS('QC Dump (clean)'!$A:$A,$C8,'QC Dump (clean)'!$M:$M,"Major")</f>
        <v>235</v>
      </c>
      <c r="M8" s="6">
        <f>COUNTIFS('QC Dump (clean)'!$A:$A,$C8,'QC Dump (clean)'!$L:$L,M$2,'QC Dump (clean)'!$M:$M,"Major")</f>
        <v>0</v>
      </c>
      <c r="N8" s="6">
        <f>COUNTIFS('QC Dump (clean)'!$A:$A,$C8,'QC Dump (clean)'!$L:$L,N$2,'QC Dump (clean)'!$M:$M,"Major")</f>
        <v>0</v>
      </c>
      <c r="O8" s="6">
        <f>COUNTIFS('QC Dump (clean)'!$A:$A,$C8,'QC Dump (clean)'!$L:$L,O$2,'QC Dump (clean)'!$M:$M,"Major")</f>
        <v>0</v>
      </c>
      <c r="P8" s="6">
        <f>COUNTIFS('QC Dump (clean)'!$A:$A,$C8,'QC Dump (clean)'!$L:$L,P$2,'QC Dump (clean)'!$M:$M,"Major")</f>
        <v>0</v>
      </c>
      <c r="Q8" s="6">
        <f>COUNTIFS('QC Dump (clean)'!$A:$A,$C8,'QC Dump (clean)'!$L:$L,Q$2,'QC Dump (clean)'!$M:$M,"Major")</f>
        <v>169</v>
      </c>
      <c r="R8" s="6">
        <f>COUNTIFS('QC Dump (clean)'!$A:$A,$C8,'QC Dump (clean)'!$L:$L,R$2,'QC Dump (clean)'!$M:$M,"Major")</f>
        <v>0</v>
      </c>
      <c r="S8" s="6">
        <f>COUNTIFS('QC Dump (clean)'!$A:$A,$C8,'QC Dump (clean)'!$L:$L,S$2,'QC Dump (clean)'!$M:$M,"Major")</f>
        <v>66</v>
      </c>
      <c r="T8" s="6">
        <f>COUNTIFS('QC Dump (clean)'!$A:$A,$C8,'QC Dump (clean)'!$M:$M,"Minor")</f>
        <v>5</v>
      </c>
      <c r="U8" s="6">
        <f>COUNTIFS('QC Dump (clean)'!$A:$A,$C8,'QC Dump (clean)'!$L:$L,U$2,'QC Dump (clean)'!$M:$M,"Minor")</f>
        <v>4</v>
      </c>
      <c r="V8" s="6">
        <f>COUNTIFS('QC Dump (clean)'!$A:$A,$C8,'QC Dump (clean)'!$L:$L,V$2,'QC Dump (clean)'!$M:$M,"Minor")</f>
        <v>0</v>
      </c>
      <c r="W8" s="6">
        <f>COUNTIFS('QC Dump (clean)'!$A:$A,$C8,'QC Dump (clean)'!$L:$L,W$2,'QC Dump (clean)'!$M:$M,"Minor")</f>
        <v>0</v>
      </c>
      <c r="X8" s="6">
        <f>COUNTIFS('QC Dump (clean)'!$A:$A,$C8,'QC Dump (clean)'!$L:$L,X$2,'QC Dump (clean)'!$M:$M,"Minor")</f>
        <v>0</v>
      </c>
      <c r="Y8" s="6">
        <f>COUNTIFS('QC Dump (clean)'!$A:$A,$C8,'QC Dump (clean)'!$L:$L,Y$2,'QC Dump (clean)'!$M:$M,"Minor")</f>
        <v>1</v>
      </c>
      <c r="Z8" s="6">
        <f>COUNTIFS('QC Dump (clean)'!$A:$A,$C8,'QC Dump (clean)'!$L:$L,Z$2,'QC Dump (clean)'!$M:$M,"Minor")</f>
        <v>0</v>
      </c>
      <c r="AA8" s="6">
        <f>COUNTIFS('QC Dump (clean)'!$A:$A,$C8,'QC Dump (clean)'!$L:$L,AA$2,'QC Dump (clean)'!$M:$M,"Minor")</f>
        <v>0</v>
      </c>
      <c r="AB8" s="6">
        <f>COUNTIFS('QC Dump (clean)'!$A:$A,$C8,'QC Dump (clean)'!$L:$L,AB$2,'QC Dump (clean)'!$M:$M,"Minor")</f>
        <v>0</v>
      </c>
      <c r="AC8" s="6">
        <f>COUNTIFS('QC Dump (clean)'!$A:$A,$C8,'QC Dump (clean)'!$L:$L,AC$2,'QC Dump (clean)'!$M:$M,"Minor")</f>
        <v>0</v>
      </c>
      <c r="AD8" s="6">
        <f>COUNTIFS('QC Dump (clean)'!$A:$A,$C8,'QC Dump (clean)'!$L:$L,AD$2,'QC Dump (clean)'!$M:$M,"Minor")</f>
        <v>0</v>
      </c>
      <c r="AE8" s="6">
        <f>COUNTIFS('QC Dump (clean)'!$A:$A,$C8,'QC Dump (clean)'!$L:$L,AE$2,'QC Dump (clean)'!$M:$M,"Minor")</f>
        <v>0</v>
      </c>
      <c r="AF8" s="6">
        <f>COUNTIFS('QC Dump (clean)'!$A:$A,$C8,'QC Dump (clean)'!$L:$L,AF$2,'QC Dump (clean)'!$M:$M,"Minor")</f>
        <v>0</v>
      </c>
      <c r="AG8" s="6">
        <f>COUNTIFS('QC Dump (clean)'!$A:$A,$C8,'QC Dump (clean)'!$L:$L,AG$2,'QC Dump (clean)'!$M:$M,"Minor")</f>
        <v>0</v>
      </c>
      <c r="AH8" s="6">
        <f>COUNTIFS('QC Dump (clean)'!$A:$A,$C8,'QC Dump (clean)'!$L:$L,AH$2,'QC Dump (clean)'!$M:$M,"Minor")</f>
        <v>0</v>
      </c>
      <c r="AI8" s="6">
        <f>COUNTIFS('QC Dump (clean)'!$A:$A,$C8,'QC Dump (clean)'!$M:$M,"Unclassified")</f>
        <v>0</v>
      </c>
      <c r="AJ8" s="6">
        <f>COUNTIFS('QC Dump (clean)'!$A:$A,$C8,'QC Dump (clean)'!$L:$L,AJ$2,'QC Dump (clean)'!$M:$M,"Unclassified")</f>
        <v>0</v>
      </c>
      <c r="AK8" s="6">
        <f>COUNTIFS('QC Dump (clean)'!$A:$A,$C8,'QC Dump (clean)'!$H:$H,"Pending",'QC Dump (clean)'!$M:$M,"&lt;&gt;Not an error")</f>
        <v>240</v>
      </c>
      <c r="AL8" s="6">
        <f>COUNTIFS('QC Dump (clean)'!$A:$A,$C8,'QC Dump (clean)'!$H:$H,"Resolved",'QC Dump (clean)'!$M:$M,"&lt;&gt;Not an error")</f>
        <v>0</v>
      </c>
      <c r="AM8" s="6">
        <f>COUNTIFS('QC Dump (clean)'!$A:$A,$C8,'QC Dump (clean)'!$H:$H,"Ignore",'QC Dump (clean)'!$M:$M,"&lt;&gt;Not an error")</f>
        <v>0</v>
      </c>
      <c r="AN8" s="6">
        <f>SUMIFS('QC Dump (clean)'!$S:$S,'QC Dump (clean)'!$A:$A,$C8)</f>
        <v>69</v>
      </c>
      <c r="AO8" s="9">
        <f>IFERROR(AN8/$F8,"")</f>
        <v>0.8518518518518519</v>
      </c>
      <c r="AP8" s="6">
        <f>SUMIFS('QC Dump (clean)'!$T:$T,'QC Dump (clean)'!$A:$A,$C8)</f>
        <v>66</v>
      </c>
      <c r="AQ8" s="9">
        <f>IFERROR(AP8/$F8,"")</f>
        <v>0.8148148148148148</v>
      </c>
      <c r="AR8" s="6">
        <f>SUMIFS('QC Dump (clean)'!$U:$U,'QC Dump (clean)'!$A:$A,$C8)</f>
        <v>5</v>
      </c>
      <c r="AS8" s="9">
        <f>IFERROR(AR8/$F8,"")</f>
        <v>0.06172839506172839</v>
      </c>
    </row>
    <row r="9">
      <c r="A9" s="6">
        <v>7</v>
      </c>
      <c r="B9" t="inlineStr" s="7">
        <is>
          <t xml:space="preserve">Bride of a dragon</t>
        </is>
      </c>
      <c r="C9" t="inlineStr" s="6">
        <is>
          <t xml:space="preserve">4baec2ac0f23302985d2ad577e111504bd88c99c</t>
        </is>
      </c>
      <c r="D9" t="inlineStr" s="6">
        <is>
          <t xml:space="preserve">Die Braut Des Drachenkönigs</t>
        </is>
      </c>
      <c r="E9" t="inlineStr" s="6">
        <is>
          <t xml:space="preserve">Aug, Sept</t>
        </is>
      </c>
      <c r="F9" s="6">
        <f>IFERROR(VLOOKUP($C9,'Show IDs'!$A:$D,4,FALSE)+0,"")</f>
        <v>71</v>
      </c>
      <c r="G9" s="6">
        <f>IFERROR(_xlfn.MINIFS('QC Dump (clean)'!$F:$F,'QC Dump (clean)'!$A:$A,$C9,'QC Dump (clean)'!$M:$M,"&lt;&gt;Not an error"),"")</f>
        <v>1</v>
      </c>
      <c r="H9" s="6">
        <f>IFERROR(_xlfn.MAXIFS('QC Dump (clean)'!$F:$F,'QC Dump (clean)'!$A:$A,$C9,'QC Dump (clean)'!$M:$M,"&lt;&gt;Not an error"),"")</f>
        <v>71</v>
      </c>
      <c r="I9" s="6"/>
      <c r="J9" s="6">
        <f>L9+T9+AI9</f>
        <v>221</v>
      </c>
      <c r="K9" s="8">
        <f>IFERROR(J9/$F9,"")</f>
        <v>3.112676056338028</v>
      </c>
      <c r="L9" s="6">
        <f>COUNTIFS('QC Dump (clean)'!$A:$A,$C9,'QC Dump (clean)'!$M:$M,"Major")</f>
        <v>203</v>
      </c>
      <c r="M9" s="6">
        <f>COUNTIFS('QC Dump (clean)'!$A:$A,$C9,'QC Dump (clean)'!$L:$L,M$2,'QC Dump (clean)'!$M:$M,"Major")</f>
        <v>0</v>
      </c>
      <c r="N9" s="6">
        <f>COUNTIFS('QC Dump (clean)'!$A:$A,$C9,'QC Dump (clean)'!$L:$L,N$2,'QC Dump (clean)'!$M:$M,"Major")</f>
        <v>0</v>
      </c>
      <c r="O9" s="6">
        <f>COUNTIFS('QC Dump (clean)'!$A:$A,$C9,'QC Dump (clean)'!$L:$L,O$2,'QC Dump (clean)'!$M:$M,"Major")</f>
        <v>0</v>
      </c>
      <c r="P9" s="6">
        <f>COUNTIFS('QC Dump (clean)'!$A:$A,$C9,'QC Dump (clean)'!$L:$L,P$2,'QC Dump (clean)'!$M:$M,"Major")</f>
        <v>0</v>
      </c>
      <c r="Q9" s="6">
        <f>COUNTIFS('QC Dump (clean)'!$A:$A,$C9,'QC Dump (clean)'!$L:$L,Q$2,'QC Dump (clean)'!$M:$M,"Major")</f>
        <v>180</v>
      </c>
      <c r="R9" s="6">
        <f>COUNTIFS('QC Dump (clean)'!$A:$A,$C9,'QC Dump (clean)'!$L:$L,R$2,'QC Dump (clean)'!$M:$M,"Major")</f>
        <v>0</v>
      </c>
      <c r="S9" s="6">
        <f>COUNTIFS('QC Dump (clean)'!$A:$A,$C9,'QC Dump (clean)'!$L:$L,S$2,'QC Dump (clean)'!$M:$M,"Major")</f>
        <v>23</v>
      </c>
      <c r="T9" s="6">
        <f>COUNTIFS('QC Dump (clean)'!$A:$A,$C9,'QC Dump (clean)'!$M:$M,"Minor")</f>
        <v>18</v>
      </c>
      <c r="U9" s="6">
        <f>COUNTIFS('QC Dump (clean)'!$A:$A,$C9,'QC Dump (clean)'!$L:$L,U$2,'QC Dump (clean)'!$M:$M,"Minor")</f>
        <v>15</v>
      </c>
      <c r="V9" s="6">
        <f>COUNTIFS('QC Dump (clean)'!$A:$A,$C9,'QC Dump (clean)'!$L:$L,V$2,'QC Dump (clean)'!$M:$M,"Minor")</f>
        <v>0</v>
      </c>
      <c r="W9" s="6">
        <f>COUNTIFS('QC Dump (clean)'!$A:$A,$C9,'QC Dump (clean)'!$L:$L,W$2,'QC Dump (clean)'!$M:$M,"Minor")</f>
        <v>0</v>
      </c>
      <c r="X9" s="6">
        <f>COUNTIFS('QC Dump (clean)'!$A:$A,$C9,'QC Dump (clean)'!$L:$L,X$2,'QC Dump (clean)'!$M:$M,"Minor")</f>
        <v>0</v>
      </c>
      <c r="Y9" s="6">
        <f>COUNTIFS('QC Dump (clean)'!$A:$A,$C9,'QC Dump (clean)'!$L:$L,Y$2,'QC Dump (clean)'!$M:$M,"Minor")</f>
        <v>0</v>
      </c>
      <c r="Z9" s="6">
        <f>COUNTIFS('QC Dump (clean)'!$A:$A,$C9,'QC Dump (clean)'!$L:$L,Z$2,'QC Dump (clean)'!$M:$M,"Minor")</f>
        <v>0</v>
      </c>
      <c r="AA9" s="6">
        <f>COUNTIFS('QC Dump (clean)'!$A:$A,$C9,'QC Dump (clean)'!$L:$L,AA$2,'QC Dump (clean)'!$M:$M,"Minor")</f>
        <v>0</v>
      </c>
      <c r="AB9" s="6">
        <f>COUNTIFS('QC Dump (clean)'!$A:$A,$C9,'QC Dump (clean)'!$L:$L,AB$2,'QC Dump (clean)'!$M:$M,"Minor")</f>
        <v>3</v>
      </c>
      <c r="AC9" s="6">
        <f>COUNTIFS('QC Dump (clean)'!$A:$A,$C9,'QC Dump (clean)'!$L:$L,AC$2,'QC Dump (clean)'!$M:$M,"Minor")</f>
        <v>0</v>
      </c>
      <c r="AD9" s="6">
        <f>COUNTIFS('QC Dump (clean)'!$A:$A,$C9,'QC Dump (clean)'!$L:$L,AD$2,'QC Dump (clean)'!$M:$M,"Minor")</f>
        <v>0</v>
      </c>
      <c r="AE9" s="6">
        <f>COUNTIFS('QC Dump (clean)'!$A:$A,$C9,'QC Dump (clean)'!$L:$L,AE$2,'QC Dump (clean)'!$M:$M,"Minor")</f>
        <v>0</v>
      </c>
      <c r="AF9" s="6">
        <f>COUNTIFS('QC Dump (clean)'!$A:$A,$C9,'QC Dump (clean)'!$L:$L,AF$2,'QC Dump (clean)'!$M:$M,"Minor")</f>
        <v>0</v>
      </c>
      <c r="AG9" s="6">
        <f>COUNTIFS('QC Dump (clean)'!$A:$A,$C9,'QC Dump (clean)'!$L:$L,AG$2,'QC Dump (clean)'!$M:$M,"Minor")</f>
        <v>0</v>
      </c>
      <c r="AH9" s="6">
        <f>COUNTIFS('QC Dump (clean)'!$A:$A,$C9,'QC Dump (clean)'!$L:$L,AH$2,'QC Dump (clean)'!$M:$M,"Minor")</f>
        <v>0</v>
      </c>
      <c r="AI9" s="6">
        <f>COUNTIFS('QC Dump (clean)'!$A:$A,$C9,'QC Dump (clean)'!$M:$M,"Unclassified")</f>
        <v>0</v>
      </c>
      <c r="AJ9" s="6">
        <f>COUNTIFS('QC Dump (clean)'!$A:$A,$C9,'QC Dump (clean)'!$L:$L,AJ$2,'QC Dump (clean)'!$M:$M,"Unclassified")</f>
        <v>0</v>
      </c>
      <c r="AK9" s="6">
        <f>COUNTIFS('QC Dump (clean)'!$A:$A,$C9,'QC Dump (clean)'!$H:$H,"Pending",'QC Dump (clean)'!$M:$M,"&lt;&gt;Not an error")</f>
        <v>0</v>
      </c>
      <c r="AL9" s="6">
        <f>COUNTIFS('QC Dump (clean)'!$A:$A,$C9,'QC Dump (clean)'!$H:$H,"Resolved",'QC Dump (clean)'!$M:$M,"&lt;&gt;Not an error")</f>
        <v>218</v>
      </c>
      <c r="AM9" s="6">
        <f>COUNTIFS('QC Dump (clean)'!$A:$A,$C9,'QC Dump (clean)'!$H:$H,"Ignore",'QC Dump (clean)'!$M:$M,"&lt;&gt;Not an error")</f>
        <v>3</v>
      </c>
      <c r="AN9" s="6">
        <f>SUMIFS('QC Dump (clean)'!$S:$S,'QC Dump (clean)'!$A:$A,$C9)</f>
        <v>56</v>
      </c>
      <c r="AO9" s="9">
        <f>IFERROR(AN9/$F9,"")</f>
        <v>0.7887323943661971</v>
      </c>
      <c r="AP9" s="6">
        <f>SUMIFS('QC Dump (clean)'!$T:$T,'QC Dump (clean)'!$A:$A,$C9)</f>
        <v>54</v>
      </c>
      <c r="AQ9" s="9">
        <f>IFERROR(AP9/$F9,"")</f>
        <v>0.7605633802816901</v>
      </c>
      <c r="AR9" s="6">
        <f>SUMIFS('QC Dump (clean)'!$U:$U,'QC Dump (clean)'!$A:$A,$C9)</f>
        <v>10</v>
      </c>
      <c r="AS9" s="9">
        <f>IFERROR(AR9/$F9,"")</f>
        <v>0.14084507042253522</v>
      </c>
    </row>
    <row r="10">
      <c r="A10" s="6">
        <v>8</v>
      </c>
      <c r="B10" t="inlineStr" s="7">
        <is>
          <t xml:space="preserve">His Secret Fortune</t>
        </is>
      </c>
      <c r="C10" t="inlineStr" s="6">
        <is>
          <t xml:space="preserve">edb3d0a58ac95f5ef497da24336396e996c6e7e9</t>
        </is>
      </c>
      <c r="D10" t="inlineStr" s="6">
        <is>
          <t xml:space="preserve">Liebe Nach Vertrag</t>
        </is>
      </c>
      <c r="E10" t="inlineStr" s="6">
        <is>
          <t xml:space="preserve">Aug, Sept</t>
        </is>
      </c>
      <c r="F10" s="6">
        <f>IFERROR(VLOOKUP($C10,'Show IDs'!$A:$D,4,FALSE)+0,"")</f>
        <v>200</v>
      </c>
      <c r="G10" s="6">
        <f>IFERROR(_xlfn.MINIFS('QC Dump (clean)'!$F:$F,'QC Dump (clean)'!$A:$A,$C10,'QC Dump (clean)'!$M:$M,"&lt;&gt;Not an error"),"")</f>
        <v>2</v>
      </c>
      <c r="H10" s="6">
        <f>IFERROR(_xlfn.MAXIFS('QC Dump (clean)'!$F:$F,'QC Dump (clean)'!$A:$A,$C10,'QC Dump (clean)'!$M:$M,"&lt;&gt;Not an error"),"")</f>
        <v>190</v>
      </c>
      <c r="I10" s="6"/>
      <c r="J10" s="6">
        <f>L10+T10+AI10</f>
        <v>209</v>
      </c>
      <c r="K10" s="8">
        <f>IFERROR(J10/$F10,"")</f>
        <v>1.045</v>
      </c>
      <c r="L10" s="6">
        <f>COUNTIFS('QC Dump (clean)'!$A:$A,$C10,'QC Dump (clean)'!$M:$M,"Major")</f>
        <v>207</v>
      </c>
      <c r="M10" s="6">
        <f>COUNTIFS('QC Dump (clean)'!$A:$A,$C10,'QC Dump (clean)'!$L:$L,M$2,'QC Dump (clean)'!$M:$M,"Major")</f>
        <v>0</v>
      </c>
      <c r="N10" s="6">
        <f>COUNTIFS('QC Dump (clean)'!$A:$A,$C10,'QC Dump (clean)'!$L:$L,N$2,'QC Dump (clean)'!$M:$M,"Major")</f>
        <v>0</v>
      </c>
      <c r="O10" s="6">
        <f>COUNTIFS('QC Dump (clean)'!$A:$A,$C10,'QC Dump (clean)'!$L:$L,O$2,'QC Dump (clean)'!$M:$M,"Major")</f>
        <v>6</v>
      </c>
      <c r="P10" s="6">
        <f>COUNTIFS('QC Dump (clean)'!$A:$A,$C10,'QC Dump (clean)'!$L:$L,P$2,'QC Dump (clean)'!$M:$M,"Major")</f>
        <v>118</v>
      </c>
      <c r="Q10" s="6">
        <f>COUNTIFS('QC Dump (clean)'!$A:$A,$C10,'QC Dump (clean)'!$L:$L,Q$2,'QC Dump (clean)'!$M:$M,"Major")</f>
        <v>75</v>
      </c>
      <c r="R10" s="6">
        <f>COUNTIFS('QC Dump (clean)'!$A:$A,$C10,'QC Dump (clean)'!$L:$L,R$2,'QC Dump (clean)'!$M:$M,"Major")</f>
        <v>2</v>
      </c>
      <c r="S10" s="6">
        <f>COUNTIFS('QC Dump (clean)'!$A:$A,$C10,'QC Dump (clean)'!$L:$L,S$2,'QC Dump (clean)'!$M:$M,"Major")</f>
        <v>6</v>
      </c>
      <c r="T10" s="6">
        <f>COUNTIFS('QC Dump (clean)'!$A:$A,$C10,'QC Dump (clean)'!$M:$M,"Minor")</f>
        <v>2</v>
      </c>
      <c r="U10" s="6">
        <f>COUNTIFS('QC Dump (clean)'!$A:$A,$C10,'QC Dump (clean)'!$L:$L,U$2,'QC Dump (clean)'!$M:$M,"Minor")</f>
        <v>0</v>
      </c>
      <c r="V10" s="6">
        <f>COUNTIFS('QC Dump (clean)'!$A:$A,$C10,'QC Dump (clean)'!$L:$L,V$2,'QC Dump (clean)'!$M:$M,"Minor")</f>
        <v>0</v>
      </c>
      <c r="W10" s="6">
        <f>COUNTIFS('QC Dump (clean)'!$A:$A,$C10,'QC Dump (clean)'!$L:$L,W$2,'QC Dump (clean)'!$M:$M,"Minor")</f>
        <v>0</v>
      </c>
      <c r="X10" s="6">
        <f>COUNTIFS('QC Dump (clean)'!$A:$A,$C10,'QC Dump (clean)'!$L:$L,X$2,'QC Dump (clean)'!$M:$M,"Minor")</f>
        <v>0</v>
      </c>
      <c r="Y10" s="6">
        <f>COUNTIFS('QC Dump (clean)'!$A:$A,$C10,'QC Dump (clean)'!$L:$L,Y$2,'QC Dump (clean)'!$M:$M,"Minor")</f>
        <v>0</v>
      </c>
      <c r="Z10" s="6">
        <f>COUNTIFS('QC Dump (clean)'!$A:$A,$C10,'QC Dump (clean)'!$L:$L,Z$2,'QC Dump (clean)'!$M:$M,"Minor")</f>
        <v>0</v>
      </c>
      <c r="AA10" s="6">
        <f>COUNTIFS('QC Dump (clean)'!$A:$A,$C10,'QC Dump (clean)'!$L:$L,AA$2,'QC Dump (clean)'!$M:$M,"Minor")</f>
        <v>1</v>
      </c>
      <c r="AB10" s="6">
        <f>COUNTIFS('QC Dump (clean)'!$A:$A,$C10,'QC Dump (clean)'!$L:$L,AB$2,'QC Dump (clean)'!$M:$M,"Minor")</f>
        <v>0</v>
      </c>
      <c r="AC10" s="6">
        <f>COUNTIFS('QC Dump (clean)'!$A:$A,$C10,'QC Dump (clean)'!$L:$L,AC$2,'QC Dump (clean)'!$M:$M,"Minor")</f>
        <v>0</v>
      </c>
      <c r="AD10" s="6">
        <f>COUNTIFS('QC Dump (clean)'!$A:$A,$C10,'QC Dump (clean)'!$L:$L,AD$2,'QC Dump (clean)'!$M:$M,"Minor")</f>
        <v>0</v>
      </c>
      <c r="AE10" s="6">
        <f>COUNTIFS('QC Dump (clean)'!$A:$A,$C10,'QC Dump (clean)'!$L:$L,AE$2,'QC Dump (clean)'!$M:$M,"Minor")</f>
        <v>0</v>
      </c>
      <c r="AF10" s="6">
        <f>COUNTIFS('QC Dump (clean)'!$A:$A,$C10,'QC Dump (clean)'!$L:$L,AF$2,'QC Dump (clean)'!$M:$M,"Minor")</f>
        <v>0</v>
      </c>
      <c r="AG10" s="6">
        <f>COUNTIFS('QC Dump (clean)'!$A:$A,$C10,'QC Dump (clean)'!$L:$L,AG$2,'QC Dump (clean)'!$M:$M,"Minor")</f>
        <v>0</v>
      </c>
      <c r="AH10" s="6">
        <f>COUNTIFS('QC Dump (clean)'!$A:$A,$C10,'QC Dump (clean)'!$L:$L,AH$2,'QC Dump (clean)'!$M:$M,"Minor")</f>
        <v>1</v>
      </c>
      <c r="AI10" s="6">
        <f>COUNTIFS('QC Dump (clean)'!$A:$A,$C10,'QC Dump (clean)'!$M:$M,"Unclassified")</f>
        <v>0</v>
      </c>
      <c r="AJ10" s="6">
        <f>COUNTIFS('QC Dump (clean)'!$A:$A,$C10,'QC Dump (clean)'!$L:$L,AJ$2,'QC Dump (clean)'!$M:$M,"Unclassified")</f>
        <v>0</v>
      </c>
      <c r="AK10" s="6">
        <f>COUNTIFS('QC Dump (clean)'!$A:$A,$C10,'QC Dump (clean)'!$H:$H,"Pending",'QC Dump (clean)'!$M:$M,"&lt;&gt;Not an error")</f>
        <v>0</v>
      </c>
      <c r="AL10" s="6">
        <f>COUNTIFS('QC Dump (clean)'!$A:$A,$C10,'QC Dump (clean)'!$H:$H,"Resolved",'QC Dump (clean)'!$M:$M,"&lt;&gt;Not an error")</f>
        <v>111</v>
      </c>
      <c r="AM10" s="6">
        <f>COUNTIFS('QC Dump (clean)'!$A:$A,$C10,'QC Dump (clean)'!$H:$H,"Ignore",'QC Dump (clean)'!$M:$M,"&lt;&gt;Not an error")</f>
        <v>98</v>
      </c>
      <c r="AN10" s="6">
        <f>SUMIFS('QC Dump (clean)'!$S:$S,'QC Dump (clean)'!$A:$A,$C10)</f>
        <v>65</v>
      </c>
      <c r="AO10" s="9">
        <f>IFERROR(AN10/$F10,"")</f>
        <v>0.325</v>
      </c>
      <c r="AP10" s="6">
        <f>SUMIFS('QC Dump (clean)'!$T:$T,'QC Dump (clean)'!$A:$A,$C10)</f>
        <v>64</v>
      </c>
      <c r="AQ10" s="9">
        <f>IFERROR(AP10/$F10,"")</f>
        <v>0.32</v>
      </c>
      <c r="AR10" s="6">
        <f>SUMIFS('QC Dump (clean)'!$U:$U,'QC Dump (clean)'!$A:$A,$C10)</f>
        <v>2</v>
      </c>
      <c r="AS10" s="9">
        <f>IFERROR(AR10/$F10,"")</f>
        <v>0.01</v>
      </c>
    </row>
    <row r="11">
      <c r="A11" s="6">
        <v>9</v>
      </c>
      <c r="B11" t="inlineStr" s="7">
        <is>
          <t xml:space="preserve">Bride of a dragon - BGM + SFX</t>
        </is>
      </c>
      <c r="C11" t="inlineStr" s="6">
        <is>
          <t xml:space="preserve">2480d4767331b6a7bbbc4f588c705dd813a76a8d</t>
        </is>
      </c>
      <c r="D11" t="inlineStr" s="6">
        <is>
          <t xml:space="preserve">Bride of a Dragon (With BGM-SFX)</t>
        </is>
      </c>
      <c r="E11" t="inlineStr" s="6">
        <is>
          <t xml:space="preserve">Aug, Sept</t>
        </is>
      </c>
      <c r="F11" s="6">
        <f>IFERROR(VLOOKUP($C11,'Show IDs'!$A:$D,4,FALSE)+0,"")</f>
        <v>100</v>
      </c>
      <c r="G11" s="6">
        <f>IFERROR(_xlfn.MINIFS('QC Dump (clean)'!$F:$F,'QC Dump (clean)'!$A:$A,$C11,'QC Dump (clean)'!$M:$M,"&lt;&gt;Not an error"),"")</f>
        <v>1</v>
      </c>
      <c r="H11" s="6">
        <f>IFERROR(_xlfn.MAXIFS('QC Dump (clean)'!$F:$F,'QC Dump (clean)'!$A:$A,$C11,'QC Dump (clean)'!$M:$M,"&lt;&gt;Not an error"),"")</f>
        <v>100</v>
      </c>
      <c r="I11" s="6"/>
      <c r="J11" s="6">
        <f>L11+T11+AI11</f>
        <v>177</v>
      </c>
      <c r="K11" s="8">
        <f>IFERROR(J11/$F11,"")</f>
        <v>1.77</v>
      </c>
      <c r="L11" s="6">
        <f>COUNTIFS('QC Dump (clean)'!$A:$A,$C11,'QC Dump (clean)'!$M:$M,"Major")</f>
        <v>164</v>
      </c>
      <c r="M11" s="6">
        <f>COUNTIFS('QC Dump (clean)'!$A:$A,$C11,'QC Dump (clean)'!$L:$L,M$2,'QC Dump (clean)'!$M:$M,"Major")</f>
        <v>0</v>
      </c>
      <c r="N11" s="6">
        <f>COUNTIFS('QC Dump (clean)'!$A:$A,$C11,'QC Dump (clean)'!$L:$L,N$2,'QC Dump (clean)'!$M:$M,"Major")</f>
        <v>0</v>
      </c>
      <c r="O11" s="6">
        <f>COUNTIFS('QC Dump (clean)'!$A:$A,$C11,'QC Dump (clean)'!$L:$L,O$2,'QC Dump (clean)'!$M:$M,"Major")</f>
        <v>0</v>
      </c>
      <c r="P11" s="6">
        <f>COUNTIFS('QC Dump (clean)'!$A:$A,$C11,'QC Dump (clean)'!$L:$L,P$2,'QC Dump (clean)'!$M:$M,"Major")</f>
        <v>0</v>
      </c>
      <c r="Q11" s="6">
        <f>COUNTIFS('QC Dump (clean)'!$A:$A,$C11,'QC Dump (clean)'!$L:$L,Q$2,'QC Dump (clean)'!$M:$M,"Major")</f>
        <v>127</v>
      </c>
      <c r="R11" s="6">
        <f>COUNTIFS('QC Dump (clean)'!$A:$A,$C11,'QC Dump (clean)'!$L:$L,R$2,'QC Dump (clean)'!$M:$M,"Major")</f>
        <v>0</v>
      </c>
      <c r="S11" s="6">
        <f>COUNTIFS('QC Dump (clean)'!$A:$A,$C11,'QC Dump (clean)'!$L:$L,S$2,'QC Dump (clean)'!$M:$M,"Major")</f>
        <v>37</v>
      </c>
      <c r="T11" s="6">
        <f>COUNTIFS('QC Dump (clean)'!$A:$A,$C11,'QC Dump (clean)'!$M:$M,"Minor")</f>
        <v>13</v>
      </c>
      <c r="U11" s="6">
        <f>COUNTIFS('QC Dump (clean)'!$A:$A,$C11,'QC Dump (clean)'!$L:$L,U$2,'QC Dump (clean)'!$M:$M,"Minor")</f>
        <v>12</v>
      </c>
      <c r="V11" s="6">
        <f>COUNTIFS('QC Dump (clean)'!$A:$A,$C11,'QC Dump (clean)'!$L:$L,V$2,'QC Dump (clean)'!$M:$M,"Minor")</f>
        <v>0</v>
      </c>
      <c r="W11" s="6">
        <f>COUNTIFS('QC Dump (clean)'!$A:$A,$C11,'QC Dump (clean)'!$L:$L,W$2,'QC Dump (clean)'!$M:$M,"Minor")</f>
        <v>0</v>
      </c>
      <c r="X11" s="6">
        <f>COUNTIFS('QC Dump (clean)'!$A:$A,$C11,'QC Dump (clean)'!$L:$L,X$2,'QC Dump (clean)'!$M:$M,"Minor")</f>
        <v>0</v>
      </c>
      <c r="Y11" s="6">
        <f>COUNTIFS('QC Dump (clean)'!$A:$A,$C11,'QC Dump (clean)'!$L:$L,Y$2,'QC Dump (clean)'!$M:$M,"Minor")</f>
        <v>0</v>
      </c>
      <c r="Z11" s="6">
        <f>COUNTIFS('QC Dump (clean)'!$A:$A,$C11,'QC Dump (clean)'!$L:$L,Z$2,'QC Dump (clean)'!$M:$M,"Minor")</f>
        <v>0</v>
      </c>
      <c r="AA11" s="6">
        <f>COUNTIFS('QC Dump (clean)'!$A:$A,$C11,'QC Dump (clean)'!$L:$L,AA$2,'QC Dump (clean)'!$M:$M,"Minor")</f>
        <v>0</v>
      </c>
      <c r="AB11" s="6">
        <f>COUNTIFS('QC Dump (clean)'!$A:$A,$C11,'QC Dump (clean)'!$L:$L,AB$2,'QC Dump (clean)'!$M:$M,"Minor")</f>
        <v>1</v>
      </c>
      <c r="AC11" s="6">
        <f>COUNTIFS('QC Dump (clean)'!$A:$A,$C11,'QC Dump (clean)'!$L:$L,AC$2,'QC Dump (clean)'!$M:$M,"Minor")</f>
        <v>0</v>
      </c>
      <c r="AD11" s="6">
        <f>COUNTIFS('QC Dump (clean)'!$A:$A,$C11,'QC Dump (clean)'!$L:$L,AD$2,'QC Dump (clean)'!$M:$M,"Minor")</f>
        <v>0</v>
      </c>
      <c r="AE11" s="6">
        <f>COUNTIFS('QC Dump (clean)'!$A:$A,$C11,'QC Dump (clean)'!$L:$L,AE$2,'QC Dump (clean)'!$M:$M,"Minor")</f>
        <v>0</v>
      </c>
      <c r="AF11" s="6">
        <f>COUNTIFS('QC Dump (clean)'!$A:$A,$C11,'QC Dump (clean)'!$L:$L,AF$2,'QC Dump (clean)'!$M:$M,"Minor")</f>
        <v>0</v>
      </c>
      <c r="AG11" s="6">
        <f>COUNTIFS('QC Dump (clean)'!$A:$A,$C11,'QC Dump (clean)'!$L:$L,AG$2,'QC Dump (clean)'!$M:$M,"Minor")</f>
        <v>0</v>
      </c>
      <c r="AH11" s="6">
        <f>COUNTIFS('QC Dump (clean)'!$A:$A,$C11,'QC Dump (clean)'!$L:$L,AH$2,'QC Dump (clean)'!$M:$M,"Minor")</f>
        <v>0</v>
      </c>
      <c r="AI11" s="6">
        <f>COUNTIFS('QC Dump (clean)'!$A:$A,$C11,'QC Dump (clean)'!$M:$M,"Unclassified")</f>
        <v>0</v>
      </c>
      <c r="AJ11" s="6">
        <f>COUNTIFS('QC Dump (clean)'!$A:$A,$C11,'QC Dump (clean)'!$L:$L,AJ$2,'QC Dump (clean)'!$M:$M,"Unclassified")</f>
        <v>0</v>
      </c>
      <c r="AK11" s="6">
        <f>COUNTIFS('QC Dump (clean)'!$A:$A,$C11,'QC Dump (clean)'!$H:$H,"Pending",'QC Dump (clean)'!$M:$M,"&lt;&gt;Not an error")</f>
        <v>177</v>
      </c>
      <c r="AL11" s="6">
        <f>COUNTIFS('QC Dump (clean)'!$A:$A,$C11,'QC Dump (clean)'!$H:$H,"Resolved",'QC Dump (clean)'!$M:$M,"&lt;&gt;Not an error")</f>
        <v>0</v>
      </c>
      <c r="AM11" s="6">
        <f>COUNTIFS('QC Dump (clean)'!$A:$A,$C11,'QC Dump (clean)'!$H:$H,"Ignore",'QC Dump (clean)'!$M:$M,"&lt;&gt;Not an error")</f>
        <v>0</v>
      </c>
      <c r="AN11" s="6">
        <f>SUMIFS('QC Dump (clean)'!$S:$S,'QC Dump (clean)'!$A:$A,$C11)</f>
        <v>69</v>
      </c>
      <c r="AO11" s="9">
        <f>IFERROR(AN11/$F11,"")</f>
        <v>0.69</v>
      </c>
      <c r="AP11" s="6">
        <f>SUMIFS('QC Dump (clean)'!$T:$T,'QC Dump (clean)'!$A:$A,$C11)</f>
        <v>68</v>
      </c>
      <c r="AQ11" s="9">
        <f>IFERROR(AP11/$F11,"")</f>
        <v>0.68</v>
      </c>
      <c r="AR11" s="6">
        <f>SUMIFS('QC Dump (clean)'!$U:$U,'QC Dump (clean)'!$A:$A,$C11)</f>
        <v>10</v>
      </c>
      <c r="AS11" s="9">
        <f>IFERROR(AR11/$F11,"")</f>
        <v>0.1</v>
      </c>
    </row>
    <row r="12">
      <c r="A12" s="6">
        <v>10</v>
      </c>
      <c r="B12" t="inlineStr" s="7">
        <is>
          <t xml:space="preserve">Rise of the Beastmaster</t>
        </is>
      </c>
      <c r="C12" t="inlineStr" s="6">
        <is>
          <t xml:space="preserve">af2d64963a0b2a4ae6e1645ebec6e6220c089166</t>
        </is>
      </c>
      <c r="D12" t="inlineStr" s="6">
        <is>
          <t xml:space="preserve">Der Aufstieg Des Beastmasters</t>
        </is>
      </c>
      <c r="E12" t="inlineStr" s="6">
        <is>
          <t xml:space="preserve">Aug, Sept</t>
        </is>
      </c>
      <c r="F12" s="6">
        <f>IFERROR(VLOOKUP($C12,'Show IDs'!$A:$D,4,FALSE)+0,"")</f>
        <v>75</v>
      </c>
      <c r="G12" s="6">
        <f>IFERROR(_xlfn.MINIFS('QC Dump (clean)'!$F:$F,'QC Dump (clean)'!$A:$A,$C12,'QC Dump (clean)'!$M:$M,"&lt;&gt;Not an error"),"")</f>
        <v>1</v>
      </c>
      <c r="H12" s="6">
        <f>IFERROR(_xlfn.MAXIFS('QC Dump (clean)'!$F:$F,'QC Dump (clean)'!$A:$A,$C12,'QC Dump (clean)'!$M:$M,"&lt;&gt;Not an error"),"")</f>
        <v>73</v>
      </c>
      <c r="I12" s="6"/>
      <c r="J12" s="6">
        <f>L12+T12+AI12</f>
        <v>171</v>
      </c>
      <c r="K12" s="8">
        <f>IFERROR(J12/$F12,"")</f>
        <v>2.28</v>
      </c>
      <c r="L12" s="6">
        <f>COUNTIFS('QC Dump (clean)'!$A:$A,$C12,'QC Dump (clean)'!$M:$M,"Major")</f>
        <v>169</v>
      </c>
      <c r="M12" s="6">
        <f>COUNTIFS('QC Dump (clean)'!$A:$A,$C12,'QC Dump (clean)'!$L:$L,M$2,'QC Dump (clean)'!$M:$M,"Major")</f>
        <v>0</v>
      </c>
      <c r="N12" s="6">
        <f>COUNTIFS('QC Dump (clean)'!$A:$A,$C12,'QC Dump (clean)'!$L:$L,N$2,'QC Dump (clean)'!$M:$M,"Major")</f>
        <v>0</v>
      </c>
      <c r="O12" s="6">
        <f>COUNTIFS('QC Dump (clean)'!$A:$A,$C12,'QC Dump (clean)'!$L:$L,O$2,'QC Dump (clean)'!$M:$M,"Major")</f>
        <v>0</v>
      </c>
      <c r="P12" s="6">
        <f>COUNTIFS('QC Dump (clean)'!$A:$A,$C12,'QC Dump (clean)'!$L:$L,P$2,'QC Dump (clean)'!$M:$M,"Major")</f>
        <v>0</v>
      </c>
      <c r="Q12" s="6">
        <f>COUNTIFS('QC Dump (clean)'!$A:$A,$C12,'QC Dump (clean)'!$L:$L,Q$2,'QC Dump (clean)'!$M:$M,"Major")</f>
        <v>12</v>
      </c>
      <c r="R12" s="6">
        <f>COUNTIFS('QC Dump (clean)'!$A:$A,$C12,'QC Dump (clean)'!$L:$L,R$2,'QC Dump (clean)'!$M:$M,"Major")</f>
        <v>0</v>
      </c>
      <c r="S12" s="6">
        <f>COUNTIFS('QC Dump (clean)'!$A:$A,$C12,'QC Dump (clean)'!$L:$L,S$2,'QC Dump (clean)'!$M:$M,"Major")</f>
        <v>157</v>
      </c>
      <c r="T12" s="6">
        <f>COUNTIFS('QC Dump (clean)'!$A:$A,$C12,'QC Dump (clean)'!$M:$M,"Minor")</f>
        <v>2</v>
      </c>
      <c r="U12" s="6">
        <f>COUNTIFS('QC Dump (clean)'!$A:$A,$C12,'QC Dump (clean)'!$L:$L,U$2,'QC Dump (clean)'!$M:$M,"Minor")</f>
        <v>0</v>
      </c>
      <c r="V12" s="6">
        <f>COUNTIFS('QC Dump (clean)'!$A:$A,$C12,'QC Dump (clean)'!$L:$L,V$2,'QC Dump (clean)'!$M:$M,"Minor")</f>
        <v>1</v>
      </c>
      <c r="W12" s="6">
        <f>COUNTIFS('QC Dump (clean)'!$A:$A,$C12,'QC Dump (clean)'!$L:$L,W$2,'QC Dump (clean)'!$M:$M,"Minor")</f>
        <v>0</v>
      </c>
      <c r="X12" s="6">
        <f>COUNTIFS('QC Dump (clean)'!$A:$A,$C12,'QC Dump (clean)'!$L:$L,X$2,'QC Dump (clean)'!$M:$M,"Minor")</f>
        <v>0</v>
      </c>
      <c r="Y12" s="6">
        <f>COUNTIFS('QC Dump (clean)'!$A:$A,$C12,'QC Dump (clean)'!$L:$L,Y$2,'QC Dump (clean)'!$M:$M,"Minor")</f>
        <v>0</v>
      </c>
      <c r="Z12" s="6">
        <f>COUNTIFS('QC Dump (clean)'!$A:$A,$C12,'QC Dump (clean)'!$L:$L,Z$2,'QC Dump (clean)'!$M:$M,"Minor")</f>
        <v>0</v>
      </c>
      <c r="AA12" s="6">
        <f>COUNTIFS('QC Dump (clean)'!$A:$A,$C12,'QC Dump (clean)'!$L:$L,AA$2,'QC Dump (clean)'!$M:$M,"Minor")</f>
        <v>0</v>
      </c>
      <c r="AB12" s="6">
        <f>COUNTIFS('QC Dump (clean)'!$A:$A,$C12,'QC Dump (clean)'!$L:$L,AB$2,'QC Dump (clean)'!$M:$M,"Minor")</f>
        <v>1</v>
      </c>
      <c r="AC12" s="6">
        <f>COUNTIFS('QC Dump (clean)'!$A:$A,$C12,'QC Dump (clean)'!$L:$L,AC$2,'QC Dump (clean)'!$M:$M,"Minor")</f>
        <v>0</v>
      </c>
      <c r="AD12" s="6">
        <f>COUNTIFS('QC Dump (clean)'!$A:$A,$C12,'QC Dump (clean)'!$L:$L,AD$2,'QC Dump (clean)'!$M:$M,"Minor")</f>
        <v>0</v>
      </c>
      <c r="AE12" s="6">
        <f>COUNTIFS('QC Dump (clean)'!$A:$A,$C12,'QC Dump (clean)'!$L:$L,AE$2,'QC Dump (clean)'!$M:$M,"Minor")</f>
        <v>0</v>
      </c>
      <c r="AF12" s="6">
        <f>COUNTIFS('QC Dump (clean)'!$A:$A,$C12,'QC Dump (clean)'!$L:$L,AF$2,'QC Dump (clean)'!$M:$M,"Minor")</f>
        <v>0</v>
      </c>
      <c r="AG12" s="6">
        <f>COUNTIFS('QC Dump (clean)'!$A:$A,$C12,'QC Dump (clean)'!$L:$L,AG$2,'QC Dump (clean)'!$M:$M,"Minor")</f>
        <v>0</v>
      </c>
      <c r="AH12" s="6">
        <f>COUNTIFS('QC Dump (clean)'!$A:$A,$C12,'QC Dump (clean)'!$L:$L,AH$2,'QC Dump (clean)'!$M:$M,"Minor")</f>
        <v>0</v>
      </c>
      <c r="AI12" s="6">
        <f>COUNTIFS('QC Dump (clean)'!$A:$A,$C12,'QC Dump (clean)'!$M:$M,"Unclassified")</f>
        <v>0</v>
      </c>
      <c r="AJ12" s="6">
        <f>COUNTIFS('QC Dump (clean)'!$A:$A,$C12,'QC Dump (clean)'!$L:$L,AJ$2,'QC Dump (clean)'!$M:$M,"Unclassified")</f>
        <v>0</v>
      </c>
      <c r="AK12" s="6">
        <f>COUNTIFS('QC Dump (clean)'!$A:$A,$C12,'QC Dump (clean)'!$H:$H,"Pending",'QC Dump (clean)'!$M:$M,"&lt;&gt;Not an error")</f>
        <v>3</v>
      </c>
      <c r="AL12" s="6">
        <f>COUNTIFS('QC Dump (clean)'!$A:$A,$C12,'QC Dump (clean)'!$H:$H,"Resolved",'QC Dump (clean)'!$M:$M,"&lt;&gt;Not an error")</f>
        <v>167</v>
      </c>
      <c r="AM12" s="6">
        <f>COUNTIFS('QC Dump (clean)'!$A:$A,$C12,'QC Dump (clean)'!$H:$H,"Ignore",'QC Dump (clean)'!$M:$M,"&lt;&gt;Not an error")</f>
        <v>1</v>
      </c>
      <c r="AN12" s="6">
        <f>SUMIFS('QC Dump (clean)'!$S:$S,'QC Dump (clean)'!$A:$A,$C12)</f>
        <v>60</v>
      </c>
      <c r="AO12" s="9">
        <f>IFERROR(AN12/$F12,"")</f>
        <v>0.8</v>
      </c>
      <c r="AP12" s="6">
        <f>SUMIFS('QC Dump (clean)'!$T:$T,'QC Dump (clean)'!$A:$A,$C12)</f>
        <v>60</v>
      </c>
      <c r="AQ12" s="9">
        <f>IFERROR(AP12/$F12,"")</f>
        <v>0.8</v>
      </c>
      <c r="AR12" s="6">
        <f>SUMIFS('QC Dump (clean)'!$U:$U,'QC Dump (clean)'!$A:$A,$C12)</f>
        <v>2</v>
      </c>
      <c r="AS12" s="9">
        <f>IFERROR(AR12/$F12,"")</f>
        <v>0.02666666666666667</v>
      </c>
    </row>
    <row r="13">
      <c r="A13" s="6">
        <v>11</v>
      </c>
      <c r="B13" t="inlineStr" s="7">
        <is>
          <t xml:space="preserve">Ashes to crown</t>
        </is>
      </c>
      <c r="C13" t="inlineStr" s="6">
        <is>
          <t xml:space="preserve">783983a98fe2613f15770fa78630e1d8965712e2</t>
        </is>
      </c>
      <c r="D13" t="inlineStr" s="6">
        <is>
          <t xml:space="preserve">Aus Der Asche Zur Krone</t>
        </is>
      </c>
      <c r="E13" t="inlineStr" s="6">
        <is>
          <t xml:space="preserve">Aug</t>
        </is>
      </c>
      <c r="F13" s="6">
        <f>IFERROR(VLOOKUP($C13,'Show IDs'!$A:$D,4,FALSE)+0,"")</f>
        <v>80</v>
      </c>
      <c r="G13" s="6">
        <f>IFERROR(_xlfn.MINIFS('QC Dump (clean)'!$F:$F,'QC Dump (clean)'!$A:$A,$C13,'QC Dump (clean)'!$M:$M,"&lt;&gt;Not an error"),"")</f>
        <v>1</v>
      </c>
      <c r="H13" s="6">
        <f>IFERROR(_xlfn.MAXIFS('QC Dump (clean)'!$F:$F,'QC Dump (clean)'!$A:$A,$C13,'QC Dump (clean)'!$M:$M,"&lt;&gt;Not an error"),"")</f>
        <v>80</v>
      </c>
      <c r="I13" s="6"/>
      <c r="J13" s="6">
        <f>L13+T13+AI13</f>
        <v>141</v>
      </c>
      <c r="K13" s="8">
        <f>IFERROR(J13/$F13,"")</f>
        <v>1.7625</v>
      </c>
      <c r="L13" s="6">
        <f>COUNTIFS('QC Dump (clean)'!$A:$A,$C13,'QC Dump (clean)'!$M:$M,"Major")</f>
        <v>141</v>
      </c>
      <c r="M13" s="6">
        <f>COUNTIFS('QC Dump (clean)'!$A:$A,$C13,'QC Dump (clean)'!$L:$L,M$2,'QC Dump (clean)'!$M:$M,"Major")</f>
        <v>1</v>
      </c>
      <c r="N13" s="6">
        <f>COUNTIFS('QC Dump (clean)'!$A:$A,$C13,'QC Dump (clean)'!$L:$L,N$2,'QC Dump (clean)'!$M:$M,"Major")</f>
        <v>0</v>
      </c>
      <c r="O13" s="6">
        <f>COUNTIFS('QC Dump (clean)'!$A:$A,$C13,'QC Dump (clean)'!$L:$L,O$2,'QC Dump (clean)'!$M:$M,"Major")</f>
        <v>0</v>
      </c>
      <c r="P13" s="6">
        <f>COUNTIFS('QC Dump (clean)'!$A:$A,$C13,'QC Dump (clean)'!$L:$L,P$2,'QC Dump (clean)'!$M:$M,"Major")</f>
        <v>0</v>
      </c>
      <c r="Q13" s="6">
        <f>COUNTIFS('QC Dump (clean)'!$A:$A,$C13,'QC Dump (clean)'!$L:$L,Q$2,'QC Dump (clean)'!$M:$M,"Major")</f>
        <v>123</v>
      </c>
      <c r="R13" s="6">
        <f>COUNTIFS('QC Dump (clean)'!$A:$A,$C13,'QC Dump (clean)'!$L:$L,R$2,'QC Dump (clean)'!$M:$M,"Major")</f>
        <v>0</v>
      </c>
      <c r="S13" s="6">
        <f>COUNTIFS('QC Dump (clean)'!$A:$A,$C13,'QC Dump (clean)'!$L:$L,S$2,'QC Dump (clean)'!$M:$M,"Major")</f>
        <v>17</v>
      </c>
      <c r="T13" s="6">
        <f>COUNTIFS('QC Dump (clean)'!$A:$A,$C13,'QC Dump (clean)'!$M:$M,"Minor")</f>
        <v>0</v>
      </c>
      <c r="U13" s="6">
        <f>COUNTIFS('QC Dump (clean)'!$A:$A,$C13,'QC Dump (clean)'!$L:$L,U$2,'QC Dump (clean)'!$M:$M,"Minor")</f>
        <v>0</v>
      </c>
      <c r="V13" s="6">
        <f>COUNTIFS('QC Dump (clean)'!$A:$A,$C13,'QC Dump (clean)'!$L:$L,V$2,'QC Dump (clean)'!$M:$M,"Minor")</f>
        <v>0</v>
      </c>
      <c r="W13" s="6">
        <f>COUNTIFS('QC Dump (clean)'!$A:$A,$C13,'QC Dump (clean)'!$L:$L,W$2,'QC Dump (clean)'!$M:$M,"Minor")</f>
        <v>0</v>
      </c>
      <c r="X13" s="6">
        <f>COUNTIFS('QC Dump (clean)'!$A:$A,$C13,'QC Dump (clean)'!$L:$L,X$2,'QC Dump (clean)'!$M:$M,"Minor")</f>
        <v>0</v>
      </c>
      <c r="Y13" s="6">
        <f>COUNTIFS('QC Dump (clean)'!$A:$A,$C13,'QC Dump (clean)'!$L:$L,Y$2,'QC Dump (clean)'!$M:$M,"Minor")</f>
        <v>0</v>
      </c>
      <c r="Z13" s="6">
        <f>COUNTIFS('QC Dump (clean)'!$A:$A,$C13,'QC Dump (clean)'!$L:$L,Z$2,'QC Dump (clean)'!$M:$M,"Minor")</f>
        <v>0</v>
      </c>
      <c r="AA13" s="6">
        <f>COUNTIFS('QC Dump (clean)'!$A:$A,$C13,'QC Dump (clean)'!$L:$L,AA$2,'QC Dump (clean)'!$M:$M,"Minor")</f>
        <v>0</v>
      </c>
      <c r="AB13" s="6">
        <f>COUNTIFS('QC Dump (clean)'!$A:$A,$C13,'QC Dump (clean)'!$L:$L,AB$2,'QC Dump (clean)'!$M:$M,"Minor")</f>
        <v>0</v>
      </c>
      <c r="AC13" s="6">
        <f>COUNTIFS('QC Dump (clean)'!$A:$A,$C13,'QC Dump (clean)'!$L:$L,AC$2,'QC Dump (clean)'!$M:$M,"Minor")</f>
        <v>0</v>
      </c>
      <c r="AD13" s="6">
        <f>COUNTIFS('QC Dump (clean)'!$A:$A,$C13,'QC Dump (clean)'!$L:$L,AD$2,'QC Dump (clean)'!$M:$M,"Minor")</f>
        <v>0</v>
      </c>
      <c r="AE13" s="6">
        <f>COUNTIFS('QC Dump (clean)'!$A:$A,$C13,'QC Dump (clean)'!$L:$L,AE$2,'QC Dump (clean)'!$M:$M,"Minor")</f>
        <v>0</v>
      </c>
      <c r="AF13" s="6">
        <f>COUNTIFS('QC Dump (clean)'!$A:$A,$C13,'QC Dump (clean)'!$L:$L,AF$2,'QC Dump (clean)'!$M:$M,"Minor")</f>
        <v>0</v>
      </c>
      <c r="AG13" s="6">
        <f>COUNTIFS('QC Dump (clean)'!$A:$A,$C13,'QC Dump (clean)'!$L:$L,AG$2,'QC Dump (clean)'!$M:$M,"Minor")</f>
        <v>0</v>
      </c>
      <c r="AH13" s="6">
        <f>COUNTIFS('QC Dump (clean)'!$A:$A,$C13,'QC Dump (clean)'!$L:$L,AH$2,'QC Dump (clean)'!$M:$M,"Minor")</f>
        <v>0</v>
      </c>
      <c r="AI13" s="6">
        <f>COUNTIFS('QC Dump (clean)'!$A:$A,$C13,'QC Dump (clean)'!$M:$M,"Unclassified")</f>
        <v>0</v>
      </c>
      <c r="AJ13" s="6">
        <f>COUNTIFS('QC Dump (clean)'!$A:$A,$C13,'QC Dump (clean)'!$L:$L,AJ$2,'QC Dump (clean)'!$M:$M,"Unclassified")</f>
        <v>0</v>
      </c>
      <c r="AK13" s="6">
        <f>COUNTIFS('QC Dump (clean)'!$A:$A,$C13,'QC Dump (clean)'!$H:$H,"Pending",'QC Dump (clean)'!$M:$M,"&lt;&gt;Not an error")</f>
        <v>1</v>
      </c>
      <c r="AL13" s="6">
        <f>COUNTIFS('QC Dump (clean)'!$A:$A,$C13,'QC Dump (clean)'!$H:$H,"Resolved",'QC Dump (clean)'!$M:$M,"&lt;&gt;Not an error")</f>
        <v>139</v>
      </c>
      <c r="AM13" s="6">
        <f>COUNTIFS('QC Dump (clean)'!$A:$A,$C13,'QC Dump (clean)'!$H:$H,"Ignore",'QC Dump (clean)'!$M:$M,"&lt;&gt;Not an error")</f>
        <v>1</v>
      </c>
      <c r="AN13" s="6">
        <f>SUMIFS('QC Dump (clean)'!$S:$S,'QC Dump (clean)'!$A:$A,$C13)</f>
        <v>52</v>
      </c>
      <c r="AO13" s="9">
        <f>IFERROR(AN13/$F13,"")</f>
        <v>0.65</v>
      </c>
      <c r="AP13" s="6">
        <f>SUMIFS('QC Dump (clean)'!$T:$T,'QC Dump (clean)'!$A:$A,$C13)</f>
        <v>52</v>
      </c>
      <c r="AQ13" s="9">
        <f>IFERROR(AP13/$F13,"")</f>
        <v>0.65</v>
      </c>
      <c r="AR13" s="6">
        <f>SUMIFS('QC Dump (clean)'!$U:$U,'QC Dump (clean)'!$A:$A,$C13)</f>
        <v>0</v>
      </c>
      <c r="AS13" s="9">
        <f>IFERROR(AR13/$F13,"")</f>
        <v>0</v>
      </c>
    </row>
    <row r="14">
      <c r="A14" s="6">
        <v>12</v>
      </c>
      <c r="B14" t="inlineStr" s="7">
        <is>
          <t xml:space="preserve">Mad Vampire Lord's Bride</t>
        </is>
      </c>
      <c r="C14" t="inlineStr" s="6">
        <is>
          <t xml:space="preserve">9540fa0b0f0a4e67296efcd05e977d34ff2d48cc</t>
        </is>
      </c>
      <c r="D14" t="inlineStr" s="6">
        <is>
          <t xml:space="preserve">Die Braut Des Wahnsinnigen Vampirfürsten</t>
        </is>
      </c>
      <c r="E14" t="inlineStr" s="6">
        <is>
          <t xml:space="preserve">Aug, Sept</t>
        </is>
      </c>
      <c r="F14" s="6">
        <f>IFERROR(VLOOKUP($C14,'Show IDs'!$A:$D,4,FALSE)+0,"")</f>
        <v>564</v>
      </c>
      <c r="G14" s="6">
        <f>IFERROR(_xlfn.MINIFS('QC Dump (clean)'!$F:$F,'QC Dump (clean)'!$A:$A,$C14,'QC Dump (clean)'!$M:$M,"&lt;&gt;Not an error"),"")</f>
        <v>28</v>
      </c>
      <c r="H14" s="6">
        <f>IFERROR(_xlfn.MAXIFS('QC Dump (clean)'!$F:$F,'QC Dump (clean)'!$A:$A,$C14,'QC Dump (clean)'!$M:$M,"&lt;&gt;Not an error"),"")</f>
        <v>563</v>
      </c>
      <c r="I14" s="6"/>
      <c r="J14" s="6">
        <f>L14+T14+AI14</f>
        <v>122</v>
      </c>
      <c r="K14" s="8">
        <f>IFERROR(J14/$F14,"")</f>
        <v>0.21631205673758866</v>
      </c>
      <c r="L14" s="6">
        <f>COUNTIFS('QC Dump (clean)'!$A:$A,$C14,'QC Dump (clean)'!$M:$M,"Major")</f>
        <v>122</v>
      </c>
      <c r="M14" s="6">
        <f>COUNTIFS('QC Dump (clean)'!$A:$A,$C14,'QC Dump (clean)'!$L:$L,M$2,'QC Dump (clean)'!$M:$M,"Major")</f>
        <v>0</v>
      </c>
      <c r="N14" s="6">
        <f>COUNTIFS('QC Dump (clean)'!$A:$A,$C14,'QC Dump (clean)'!$L:$L,N$2,'QC Dump (clean)'!$M:$M,"Major")</f>
        <v>0</v>
      </c>
      <c r="O14" s="6">
        <f>COUNTIFS('QC Dump (clean)'!$A:$A,$C14,'QC Dump (clean)'!$L:$L,O$2,'QC Dump (clean)'!$M:$M,"Major")</f>
        <v>0</v>
      </c>
      <c r="P14" s="6">
        <f>COUNTIFS('QC Dump (clean)'!$A:$A,$C14,'QC Dump (clean)'!$L:$L,P$2,'QC Dump (clean)'!$M:$M,"Major")</f>
        <v>0</v>
      </c>
      <c r="Q14" s="6">
        <f>COUNTIFS('QC Dump (clean)'!$A:$A,$C14,'QC Dump (clean)'!$L:$L,Q$2,'QC Dump (clean)'!$M:$M,"Major")</f>
        <v>56</v>
      </c>
      <c r="R14" s="6">
        <f>COUNTIFS('QC Dump (clean)'!$A:$A,$C14,'QC Dump (clean)'!$L:$L,R$2,'QC Dump (clean)'!$M:$M,"Major")</f>
        <v>0</v>
      </c>
      <c r="S14" s="6">
        <f>COUNTIFS('QC Dump (clean)'!$A:$A,$C14,'QC Dump (clean)'!$L:$L,S$2,'QC Dump (clean)'!$M:$M,"Major")</f>
        <v>66</v>
      </c>
      <c r="T14" s="6">
        <f>COUNTIFS('QC Dump (clean)'!$A:$A,$C14,'QC Dump (clean)'!$M:$M,"Minor")</f>
        <v>0</v>
      </c>
      <c r="U14" s="6">
        <f>COUNTIFS('QC Dump (clean)'!$A:$A,$C14,'QC Dump (clean)'!$L:$L,U$2,'QC Dump (clean)'!$M:$M,"Minor")</f>
        <v>0</v>
      </c>
      <c r="V14" s="6">
        <f>COUNTIFS('QC Dump (clean)'!$A:$A,$C14,'QC Dump (clean)'!$L:$L,V$2,'QC Dump (clean)'!$M:$M,"Minor")</f>
        <v>0</v>
      </c>
      <c r="W14" s="6">
        <f>COUNTIFS('QC Dump (clean)'!$A:$A,$C14,'QC Dump (clean)'!$L:$L,W$2,'QC Dump (clean)'!$M:$M,"Minor")</f>
        <v>0</v>
      </c>
      <c r="X14" s="6">
        <f>COUNTIFS('QC Dump (clean)'!$A:$A,$C14,'QC Dump (clean)'!$L:$L,X$2,'QC Dump (clean)'!$M:$M,"Minor")</f>
        <v>0</v>
      </c>
      <c r="Y14" s="6">
        <f>COUNTIFS('QC Dump (clean)'!$A:$A,$C14,'QC Dump (clean)'!$L:$L,Y$2,'QC Dump (clean)'!$M:$M,"Minor")</f>
        <v>0</v>
      </c>
      <c r="Z14" s="6">
        <f>COUNTIFS('QC Dump (clean)'!$A:$A,$C14,'QC Dump (clean)'!$L:$L,Z$2,'QC Dump (clean)'!$M:$M,"Minor")</f>
        <v>0</v>
      </c>
      <c r="AA14" s="6">
        <f>COUNTIFS('QC Dump (clean)'!$A:$A,$C14,'QC Dump (clean)'!$L:$L,AA$2,'QC Dump (clean)'!$M:$M,"Minor")</f>
        <v>0</v>
      </c>
      <c r="AB14" s="6">
        <f>COUNTIFS('QC Dump (clean)'!$A:$A,$C14,'QC Dump (clean)'!$L:$L,AB$2,'QC Dump (clean)'!$M:$M,"Minor")</f>
        <v>0</v>
      </c>
      <c r="AC14" s="6">
        <f>COUNTIFS('QC Dump (clean)'!$A:$A,$C14,'QC Dump (clean)'!$L:$L,AC$2,'QC Dump (clean)'!$M:$M,"Minor")</f>
        <v>0</v>
      </c>
      <c r="AD14" s="6">
        <f>COUNTIFS('QC Dump (clean)'!$A:$A,$C14,'QC Dump (clean)'!$L:$L,AD$2,'QC Dump (clean)'!$M:$M,"Minor")</f>
        <v>0</v>
      </c>
      <c r="AE14" s="6">
        <f>COUNTIFS('QC Dump (clean)'!$A:$A,$C14,'QC Dump (clean)'!$L:$L,AE$2,'QC Dump (clean)'!$M:$M,"Minor")</f>
        <v>0</v>
      </c>
      <c r="AF14" s="6">
        <f>COUNTIFS('QC Dump (clean)'!$A:$A,$C14,'QC Dump (clean)'!$L:$L,AF$2,'QC Dump (clean)'!$M:$M,"Minor")</f>
        <v>0</v>
      </c>
      <c r="AG14" s="6">
        <f>COUNTIFS('QC Dump (clean)'!$A:$A,$C14,'QC Dump (clean)'!$L:$L,AG$2,'QC Dump (clean)'!$M:$M,"Minor")</f>
        <v>0</v>
      </c>
      <c r="AH14" s="6">
        <f>COUNTIFS('QC Dump (clean)'!$A:$A,$C14,'QC Dump (clean)'!$L:$L,AH$2,'QC Dump (clean)'!$M:$M,"Minor")</f>
        <v>0</v>
      </c>
      <c r="AI14" s="6">
        <f>COUNTIFS('QC Dump (clean)'!$A:$A,$C14,'QC Dump (clean)'!$M:$M,"Unclassified")</f>
        <v>0</v>
      </c>
      <c r="AJ14" s="6">
        <f>COUNTIFS('QC Dump (clean)'!$A:$A,$C14,'QC Dump (clean)'!$L:$L,AJ$2,'QC Dump (clean)'!$M:$M,"Unclassified")</f>
        <v>0</v>
      </c>
      <c r="AK14" s="6">
        <f>COUNTIFS('QC Dump (clean)'!$A:$A,$C14,'QC Dump (clean)'!$H:$H,"Pending",'QC Dump (clean)'!$M:$M,"&lt;&gt;Not an error")</f>
        <v>0</v>
      </c>
      <c r="AL14" s="6">
        <f>COUNTIFS('QC Dump (clean)'!$A:$A,$C14,'QC Dump (clean)'!$H:$H,"Resolved",'QC Dump (clean)'!$M:$M,"&lt;&gt;Not an error")</f>
        <v>117</v>
      </c>
      <c r="AM14" s="6">
        <f>COUNTIFS('QC Dump (clean)'!$A:$A,$C14,'QC Dump (clean)'!$H:$H,"Ignore",'QC Dump (clean)'!$M:$M,"&lt;&gt;Not an error")</f>
        <v>5</v>
      </c>
      <c r="AN14" s="6">
        <f>SUMIFS('QC Dump (clean)'!$S:$S,'QC Dump (clean)'!$A:$A,$C14)</f>
        <v>51</v>
      </c>
      <c r="AO14" s="9">
        <f>IFERROR(AN14/$F14,"")</f>
        <v>0.09042553191489362</v>
      </c>
      <c r="AP14" s="6">
        <f>SUMIFS('QC Dump (clean)'!$T:$T,'QC Dump (clean)'!$A:$A,$C14)</f>
        <v>51</v>
      </c>
      <c r="AQ14" s="9">
        <f>IFERROR(AP14/$F14,"")</f>
        <v>0.09042553191489362</v>
      </c>
      <c r="AR14" s="6">
        <f>SUMIFS('QC Dump (clean)'!$U:$U,'QC Dump (clean)'!$A:$A,$C14)</f>
        <v>0</v>
      </c>
      <c r="AS14" s="9">
        <f>IFERROR(AR14/$F14,"")</f>
        <v>0</v>
      </c>
    </row>
    <row r="15">
      <c r="A15" s="6">
        <v>13</v>
      </c>
      <c r="B15" t="inlineStr" s="7">
        <is>
          <t xml:space="preserve">The Drowning Moon</t>
        </is>
      </c>
      <c r="C15" t="inlineStr" s="6">
        <is>
          <t xml:space="preserve">b6992ff36e0ff4142e71f15a59f29601bbf05694</t>
        </is>
      </c>
      <c r="D15" t="inlineStr" s="6">
        <is>
          <t xml:space="preserve">Drowning Moon: Tochter Des Meeres</t>
        </is>
      </c>
      <c r="E15" t="inlineStr" s="6">
        <is>
          <t xml:space="preserve">Aug, Sept</t>
        </is>
      </c>
      <c r="F15" s="6">
        <f>IFERROR(VLOOKUP($C15,'Show IDs'!$A:$D,4,FALSE)+0,"")</f>
        <v>316</v>
      </c>
      <c r="G15" s="6">
        <f>IFERROR(_xlfn.MINIFS('QC Dump (clean)'!$F:$F,'QC Dump (clean)'!$A:$A,$C15,'QC Dump (clean)'!$M:$M,"&lt;&gt;Not an error"),"")</f>
        <v>1</v>
      </c>
      <c r="H15" s="6">
        <f>IFERROR(_xlfn.MAXIFS('QC Dump (clean)'!$F:$F,'QC Dump (clean)'!$A:$A,$C15,'QC Dump (clean)'!$M:$M,"&lt;&gt;Not an error"),"")</f>
        <v>391</v>
      </c>
      <c r="I15" s="6"/>
      <c r="J15" s="6">
        <f>L15+T15+AI15</f>
        <v>115</v>
      </c>
      <c r="K15" s="8">
        <f>IFERROR(J15/$F15,"")</f>
        <v>0.3639240506329114</v>
      </c>
      <c r="L15" s="6">
        <f>COUNTIFS('QC Dump (clean)'!$A:$A,$C15,'QC Dump (clean)'!$M:$M,"Major")</f>
        <v>107</v>
      </c>
      <c r="M15" s="6">
        <f>COUNTIFS('QC Dump (clean)'!$A:$A,$C15,'QC Dump (clean)'!$L:$L,M$2,'QC Dump (clean)'!$M:$M,"Major")</f>
        <v>0</v>
      </c>
      <c r="N15" s="6">
        <f>COUNTIFS('QC Dump (clean)'!$A:$A,$C15,'QC Dump (clean)'!$L:$L,N$2,'QC Dump (clean)'!$M:$M,"Major")</f>
        <v>0</v>
      </c>
      <c r="O15" s="6">
        <f>COUNTIFS('QC Dump (clean)'!$A:$A,$C15,'QC Dump (clean)'!$L:$L,O$2,'QC Dump (clean)'!$M:$M,"Major")</f>
        <v>0</v>
      </c>
      <c r="P15" s="6">
        <f>COUNTIFS('QC Dump (clean)'!$A:$A,$C15,'QC Dump (clean)'!$L:$L,P$2,'QC Dump (clean)'!$M:$M,"Major")</f>
        <v>0</v>
      </c>
      <c r="Q15" s="6">
        <f>COUNTIFS('QC Dump (clean)'!$A:$A,$C15,'QC Dump (clean)'!$L:$L,Q$2,'QC Dump (clean)'!$M:$M,"Major")</f>
        <v>7</v>
      </c>
      <c r="R15" s="6">
        <f>COUNTIFS('QC Dump (clean)'!$A:$A,$C15,'QC Dump (clean)'!$L:$L,R$2,'QC Dump (clean)'!$M:$M,"Major")</f>
        <v>0</v>
      </c>
      <c r="S15" s="6">
        <f>COUNTIFS('QC Dump (clean)'!$A:$A,$C15,'QC Dump (clean)'!$L:$L,S$2,'QC Dump (clean)'!$M:$M,"Major")</f>
        <v>100</v>
      </c>
      <c r="T15" s="6">
        <f>COUNTIFS('QC Dump (clean)'!$A:$A,$C15,'QC Dump (clean)'!$M:$M,"Minor")</f>
        <v>8</v>
      </c>
      <c r="U15" s="6">
        <f>COUNTIFS('QC Dump (clean)'!$A:$A,$C15,'QC Dump (clean)'!$L:$L,U$2,'QC Dump (clean)'!$M:$M,"Minor")</f>
        <v>0</v>
      </c>
      <c r="V15" s="6">
        <f>COUNTIFS('QC Dump (clean)'!$A:$A,$C15,'QC Dump (clean)'!$L:$L,V$2,'QC Dump (clean)'!$M:$M,"Minor")</f>
        <v>1</v>
      </c>
      <c r="W15" s="6">
        <f>COUNTIFS('QC Dump (clean)'!$A:$A,$C15,'QC Dump (clean)'!$L:$L,W$2,'QC Dump (clean)'!$M:$M,"Minor")</f>
        <v>0</v>
      </c>
      <c r="X15" s="6">
        <f>COUNTIFS('QC Dump (clean)'!$A:$A,$C15,'QC Dump (clean)'!$L:$L,X$2,'QC Dump (clean)'!$M:$M,"Minor")</f>
        <v>0</v>
      </c>
      <c r="Y15" s="6">
        <f>COUNTIFS('QC Dump (clean)'!$A:$A,$C15,'QC Dump (clean)'!$L:$L,Y$2,'QC Dump (clean)'!$M:$M,"Minor")</f>
        <v>0</v>
      </c>
      <c r="Z15" s="6">
        <f>COUNTIFS('QC Dump (clean)'!$A:$A,$C15,'QC Dump (clean)'!$L:$L,Z$2,'QC Dump (clean)'!$M:$M,"Minor")</f>
        <v>0</v>
      </c>
      <c r="AA15" s="6">
        <f>COUNTIFS('QC Dump (clean)'!$A:$A,$C15,'QC Dump (clean)'!$L:$L,AA$2,'QC Dump (clean)'!$M:$M,"Minor")</f>
        <v>0</v>
      </c>
      <c r="AB15" s="6">
        <f>COUNTIFS('QC Dump (clean)'!$A:$A,$C15,'QC Dump (clean)'!$L:$L,AB$2,'QC Dump (clean)'!$M:$M,"Minor")</f>
        <v>3</v>
      </c>
      <c r="AC15" s="6">
        <f>COUNTIFS('QC Dump (clean)'!$A:$A,$C15,'QC Dump (clean)'!$L:$L,AC$2,'QC Dump (clean)'!$M:$M,"Minor")</f>
        <v>3</v>
      </c>
      <c r="AD15" s="6">
        <f>COUNTIFS('QC Dump (clean)'!$A:$A,$C15,'QC Dump (clean)'!$L:$L,AD$2,'QC Dump (clean)'!$M:$M,"Minor")</f>
        <v>1</v>
      </c>
      <c r="AE15" s="6">
        <f>COUNTIFS('QC Dump (clean)'!$A:$A,$C15,'QC Dump (clean)'!$L:$L,AE$2,'QC Dump (clean)'!$M:$M,"Minor")</f>
        <v>0</v>
      </c>
      <c r="AF15" s="6">
        <f>COUNTIFS('QC Dump (clean)'!$A:$A,$C15,'QC Dump (clean)'!$L:$L,AF$2,'QC Dump (clean)'!$M:$M,"Minor")</f>
        <v>0</v>
      </c>
      <c r="AG15" s="6">
        <f>COUNTIFS('QC Dump (clean)'!$A:$A,$C15,'QC Dump (clean)'!$L:$L,AG$2,'QC Dump (clean)'!$M:$M,"Minor")</f>
        <v>0</v>
      </c>
      <c r="AH15" s="6">
        <f>COUNTIFS('QC Dump (clean)'!$A:$A,$C15,'QC Dump (clean)'!$L:$L,AH$2,'QC Dump (clean)'!$M:$M,"Minor")</f>
        <v>0</v>
      </c>
      <c r="AI15" s="6">
        <f>COUNTIFS('QC Dump (clean)'!$A:$A,$C15,'QC Dump (clean)'!$M:$M,"Unclassified")</f>
        <v>0</v>
      </c>
      <c r="AJ15" s="6">
        <f>COUNTIFS('QC Dump (clean)'!$A:$A,$C15,'QC Dump (clean)'!$L:$L,AJ$2,'QC Dump (clean)'!$M:$M,"Unclassified")</f>
        <v>0</v>
      </c>
      <c r="AK15" s="6">
        <f>COUNTIFS('QC Dump (clean)'!$A:$A,$C15,'QC Dump (clean)'!$H:$H,"Pending",'QC Dump (clean)'!$M:$M,"&lt;&gt;Not an error")</f>
        <v>2</v>
      </c>
      <c r="AL15" s="6">
        <f>COUNTIFS('QC Dump (clean)'!$A:$A,$C15,'QC Dump (clean)'!$H:$H,"Resolved",'QC Dump (clean)'!$M:$M,"&lt;&gt;Not an error")</f>
        <v>111</v>
      </c>
      <c r="AM15" s="6">
        <f>COUNTIFS('QC Dump (clean)'!$A:$A,$C15,'QC Dump (clean)'!$H:$H,"Ignore",'QC Dump (clean)'!$M:$M,"&lt;&gt;Not an error")</f>
        <v>2</v>
      </c>
      <c r="AN15" s="6">
        <f>SUMIFS('QC Dump (clean)'!$S:$S,'QC Dump (clean)'!$A:$A,$C15)</f>
        <v>59</v>
      </c>
      <c r="AO15" s="9">
        <f>IFERROR(AN15/$F15,"")</f>
        <v>0.18670886075949367</v>
      </c>
      <c r="AP15" s="6">
        <f>SUMIFS('QC Dump (clean)'!$T:$T,'QC Dump (clean)'!$A:$A,$C15)</f>
        <v>51</v>
      </c>
      <c r="AQ15" s="9">
        <f>IFERROR(AP15/$F15,"")</f>
        <v>0.16139240506329114</v>
      </c>
      <c r="AR15" s="6">
        <f>SUMIFS('QC Dump (clean)'!$U:$U,'QC Dump (clean)'!$A:$A,$C15)</f>
        <v>8</v>
      </c>
      <c r="AS15" s="9">
        <f>IFERROR(AR15/$F15,"")</f>
        <v>0.02531645569620253</v>
      </c>
    </row>
    <row r="16">
      <c r="A16" s="6">
        <v>14</v>
      </c>
      <c r="B16" t="inlineStr" s="7">
        <is>
          <t xml:space="preserve">The Miracle Heiress (PGC Version)</t>
        </is>
      </c>
      <c r="C16" t="inlineStr" s="6">
        <is>
          <t xml:space="preserve">7a033589e1f6b6201e7b7db18ad8abcf966c53a0</t>
        </is>
      </c>
      <c r="D16" t="inlineStr" s="6">
        <is>
          <t xml:space="preserve">Emmas Erwachen - Bei Der Geburt Vertauscht</t>
        </is>
      </c>
      <c r="E16" t="inlineStr" s="6">
        <is>
          <t xml:space="preserve">Sept</t>
        </is>
      </c>
      <c r="F16" s="6">
        <f>IFERROR(VLOOKUP($C16,'Show IDs'!$A:$D,4,FALSE)+0,"")</f>
        <v>55</v>
      </c>
      <c r="G16" s="6">
        <f>IFERROR(_xlfn.MINIFS('QC Dump (clean)'!$F:$F,'QC Dump (clean)'!$A:$A,$C16,'QC Dump (clean)'!$M:$M,"&lt;&gt;Not an error"),"")</f>
        <v>1</v>
      </c>
      <c r="H16" s="6">
        <f>IFERROR(_xlfn.MAXIFS('QC Dump (clean)'!$F:$F,'QC Dump (clean)'!$A:$A,$C16,'QC Dump (clean)'!$M:$M,"&lt;&gt;Not an error"),"")</f>
        <v>30</v>
      </c>
      <c r="I16" s="6"/>
      <c r="J16" s="6">
        <f>L16+T16+AI16</f>
        <v>112</v>
      </c>
      <c r="K16" s="8">
        <f>IFERROR(J16/$F16,"")</f>
        <v>2.036363636363636</v>
      </c>
      <c r="L16" s="6">
        <f>COUNTIFS('QC Dump (clean)'!$A:$A,$C16,'QC Dump (clean)'!$M:$M,"Major")</f>
        <v>106</v>
      </c>
      <c r="M16" s="6">
        <f>COUNTIFS('QC Dump (clean)'!$A:$A,$C16,'QC Dump (clean)'!$L:$L,M$2,'QC Dump (clean)'!$M:$M,"Major")</f>
        <v>0</v>
      </c>
      <c r="N16" s="6">
        <f>COUNTIFS('QC Dump (clean)'!$A:$A,$C16,'QC Dump (clean)'!$L:$L,N$2,'QC Dump (clean)'!$M:$M,"Major")</f>
        <v>0</v>
      </c>
      <c r="O16" s="6">
        <f>COUNTIFS('QC Dump (clean)'!$A:$A,$C16,'QC Dump (clean)'!$L:$L,O$2,'QC Dump (clean)'!$M:$M,"Major")</f>
        <v>0</v>
      </c>
      <c r="P16" s="6">
        <f>COUNTIFS('QC Dump (clean)'!$A:$A,$C16,'QC Dump (clean)'!$L:$L,P$2,'QC Dump (clean)'!$M:$M,"Major")</f>
        <v>5</v>
      </c>
      <c r="Q16" s="6">
        <f>COUNTIFS('QC Dump (clean)'!$A:$A,$C16,'QC Dump (clean)'!$L:$L,Q$2,'QC Dump (clean)'!$M:$M,"Major")</f>
        <v>87</v>
      </c>
      <c r="R16" s="6">
        <f>COUNTIFS('QC Dump (clean)'!$A:$A,$C16,'QC Dump (clean)'!$L:$L,R$2,'QC Dump (clean)'!$M:$M,"Major")</f>
        <v>0</v>
      </c>
      <c r="S16" s="6">
        <f>COUNTIFS('QC Dump (clean)'!$A:$A,$C16,'QC Dump (clean)'!$L:$L,S$2,'QC Dump (clean)'!$M:$M,"Major")</f>
        <v>14</v>
      </c>
      <c r="T16" s="6">
        <f>COUNTIFS('QC Dump (clean)'!$A:$A,$C16,'QC Dump (clean)'!$M:$M,"Minor")</f>
        <v>6</v>
      </c>
      <c r="U16" s="6">
        <f>COUNTIFS('QC Dump (clean)'!$A:$A,$C16,'QC Dump (clean)'!$L:$L,U$2,'QC Dump (clean)'!$M:$M,"Minor")</f>
        <v>3</v>
      </c>
      <c r="V16" s="6">
        <f>COUNTIFS('QC Dump (clean)'!$A:$A,$C16,'QC Dump (clean)'!$L:$L,V$2,'QC Dump (clean)'!$M:$M,"Minor")</f>
        <v>0</v>
      </c>
      <c r="W16" s="6">
        <f>COUNTIFS('QC Dump (clean)'!$A:$A,$C16,'QC Dump (clean)'!$L:$L,W$2,'QC Dump (clean)'!$M:$M,"Minor")</f>
        <v>0</v>
      </c>
      <c r="X16" s="6">
        <f>COUNTIFS('QC Dump (clean)'!$A:$A,$C16,'QC Dump (clean)'!$L:$L,X$2,'QC Dump (clean)'!$M:$M,"Minor")</f>
        <v>0</v>
      </c>
      <c r="Y16" s="6">
        <f>COUNTIFS('QC Dump (clean)'!$A:$A,$C16,'QC Dump (clean)'!$L:$L,Y$2,'QC Dump (clean)'!$M:$M,"Minor")</f>
        <v>0</v>
      </c>
      <c r="Z16" s="6">
        <f>COUNTIFS('QC Dump (clean)'!$A:$A,$C16,'QC Dump (clean)'!$L:$L,Z$2,'QC Dump (clean)'!$M:$M,"Minor")</f>
        <v>0</v>
      </c>
      <c r="AA16" s="6">
        <f>COUNTIFS('QC Dump (clean)'!$A:$A,$C16,'QC Dump (clean)'!$L:$L,AA$2,'QC Dump (clean)'!$M:$M,"Minor")</f>
        <v>0</v>
      </c>
      <c r="AB16" s="6">
        <f>COUNTIFS('QC Dump (clean)'!$A:$A,$C16,'QC Dump (clean)'!$L:$L,AB$2,'QC Dump (clean)'!$M:$M,"Minor")</f>
        <v>2</v>
      </c>
      <c r="AC16" s="6">
        <f>COUNTIFS('QC Dump (clean)'!$A:$A,$C16,'QC Dump (clean)'!$L:$L,AC$2,'QC Dump (clean)'!$M:$M,"Minor")</f>
        <v>0</v>
      </c>
      <c r="AD16" s="6">
        <f>COUNTIFS('QC Dump (clean)'!$A:$A,$C16,'QC Dump (clean)'!$L:$L,AD$2,'QC Dump (clean)'!$M:$M,"Minor")</f>
        <v>1</v>
      </c>
      <c r="AE16" s="6">
        <f>COUNTIFS('QC Dump (clean)'!$A:$A,$C16,'QC Dump (clean)'!$L:$L,AE$2,'QC Dump (clean)'!$M:$M,"Minor")</f>
        <v>0</v>
      </c>
      <c r="AF16" s="6">
        <f>COUNTIFS('QC Dump (clean)'!$A:$A,$C16,'QC Dump (clean)'!$L:$L,AF$2,'QC Dump (clean)'!$M:$M,"Minor")</f>
        <v>0</v>
      </c>
      <c r="AG16" s="6">
        <f>COUNTIFS('QC Dump (clean)'!$A:$A,$C16,'QC Dump (clean)'!$L:$L,AG$2,'QC Dump (clean)'!$M:$M,"Minor")</f>
        <v>0</v>
      </c>
      <c r="AH16" s="6">
        <f>COUNTIFS('QC Dump (clean)'!$A:$A,$C16,'QC Dump (clean)'!$L:$L,AH$2,'QC Dump (clean)'!$M:$M,"Minor")</f>
        <v>0</v>
      </c>
      <c r="AI16" s="6">
        <f>COUNTIFS('QC Dump (clean)'!$A:$A,$C16,'QC Dump (clean)'!$M:$M,"Unclassified")</f>
        <v>0</v>
      </c>
      <c r="AJ16" s="6">
        <f>COUNTIFS('QC Dump (clean)'!$A:$A,$C16,'QC Dump (clean)'!$L:$L,AJ$2,'QC Dump (clean)'!$M:$M,"Unclassified")</f>
        <v>0</v>
      </c>
      <c r="AK16" s="6">
        <f>COUNTIFS('QC Dump (clean)'!$A:$A,$C16,'QC Dump (clean)'!$H:$H,"Pending",'QC Dump (clean)'!$M:$M,"&lt;&gt;Not an error")</f>
        <v>109</v>
      </c>
      <c r="AL16" s="6">
        <f>COUNTIFS('QC Dump (clean)'!$A:$A,$C16,'QC Dump (clean)'!$H:$H,"Resolved",'QC Dump (clean)'!$M:$M,"&lt;&gt;Not an error")</f>
        <v>0</v>
      </c>
      <c r="AM16" s="6">
        <f>COUNTIFS('QC Dump (clean)'!$A:$A,$C16,'QC Dump (clean)'!$H:$H,"Ignore",'QC Dump (clean)'!$M:$M,"&lt;&gt;Not an error")</f>
        <v>3</v>
      </c>
      <c r="AN16" s="6">
        <f>SUMIFS('QC Dump (clean)'!$S:$S,'QC Dump (clean)'!$A:$A,$C16)</f>
        <v>29</v>
      </c>
      <c r="AO16" s="9">
        <f>IFERROR(AN16/$F16,"")</f>
        <v>0.5272727272727272</v>
      </c>
      <c r="AP16" s="6">
        <f>SUMIFS('QC Dump (clean)'!$T:$T,'QC Dump (clean)'!$A:$A,$C16)</f>
        <v>27</v>
      </c>
      <c r="AQ16" s="9">
        <f>IFERROR(AP16/$F16,"")</f>
        <v>0.4909090909090909</v>
      </c>
      <c r="AR16" s="6">
        <f>SUMIFS('QC Dump (clean)'!$U:$U,'QC Dump (clean)'!$A:$A,$C16)</f>
        <v>6</v>
      </c>
      <c r="AS16" s="9">
        <f>IFERROR(AR16/$F16,"")</f>
        <v>0.10909090909090909</v>
      </c>
    </row>
    <row r="17">
      <c r="A17" s="6">
        <v>15</v>
      </c>
      <c r="B17" t="inlineStr" s="7">
        <is>
          <t xml:space="preserve">Meant for Another</t>
        </is>
      </c>
      <c r="C17" t="inlineStr" s="6">
        <is>
          <t xml:space="preserve">b204a313c0bd1077a75ad8b3f5bf49d571437e06</t>
        </is>
      </c>
      <c r="D17" t="inlineStr" s="6">
        <is>
          <t xml:space="preserve">Für Den Falschen Bestimmt</t>
        </is>
      </c>
      <c r="E17" t="inlineStr" s="6">
        <is>
          <t xml:space="preserve">Sept</t>
        </is>
      </c>
      <c r="F17" s="6">
        <f>IFERROR(VLOOKUP($C17,'Show IDs'!$A:$D,4,FALSE)+0,"")</f>
        <v>80</v>
      </c>
      <c r="G17" s="6">
        <f>IFERROR(_xlfn.MINIFS('QC Dump (clean)'!$F:$F,'QC Dump (clean)'!$A:$A,$C17,'QC Dump (clean)'!$M:$M,"&lt;&gt;Not an error"),"")</f>
        <v>4</v>
      </c>
      <c r="H17" s="6">
        <f>IFERROR(_xlfn.MAXIFS('QC Dump (clean)'!$F:$F,'QC Dump (clean)'!$A:$A,$C17,'QC Dump (clean)'!$M:$M,"&lt;&gt;Not an error"),"")</f>
        <v>60</v>
      </c>
      <c r="I17" s="6"/>
      <c r="J17" s="6">
        <f>L17+T17+AI17</f>
        <v>97</v>
      </c>
      <c r="K17" s="8">
        <f>IFERROR(J17/$F17,"")</f>
        <v>1.2125</v>
      </c>
      <c r="L17" s="6">
        <f>COUNTIFS('QC Dump (clean)'!$A:$A,$C17,'QC Dump (clean)'!$M:$M,"Major")</f>
        <v>94</v>
      </c>
      <c r="M17" s="6">
        <f>COUNTIFS('QC Dump (clean)'!$A:$A,$C17,'QC Dump (clean)'!$L:$L,M$2,'QC Dump (clean)'!$M:$M,"Major")</f>
        <v>0</v>
      </c>
      <c r="N17" s="6">
        <f>COUNTIFS('QC Dump (clean)'!$A:$A,$C17,'QC Dump (clean)'!$L:$L,N$2,'QC Dump (clean)'!$M:$M,"Major")</f>
        <v>0</v>
      </c>
      <c r="O17" s="6">
        <f>COUNTIFS('QC Dump (clean)'!$A:$A,$C17,'QC Dump (clean)'!$L:$L,O$2,'QC Dump (clean)'!$M:$M,"Major")</f>
        <v>0</v>
      </c>
      <c r="P17" s="6">
        <f>COUNTIFS('QC Dump (clean)'!$A:$A,$C17,'QC Dump (clean)'!$L:$L,P$2,'QC Dump (clean)'!$M:$M,"Major")</f>
        <v>0</v>
      </c>
      <c r="Q17" s="6">
        <f>COUNTIFS('QC Dump (clean)'!$A:$A,$C17,'QC Dump (clean)'!$L:$L,Q$2,'QC Dump (clean)'!$M:$M,"Major")</f>
        <v>59</v>
      </c>
      <c r="R17" s="6">
        <f>COUNTIFS('QC Dump (clean)'!$A:$A,$C17,'QC Dump (clean)'!$L:$L,R$2,'QC Dump (clean)'!$M:$M,"Major")</f>
        <v>0</v>
      </c>
      <c r="S17" s="6">
        <f>COUNTIFS('QC Dump (clean)'!$A:$A,$C17,'QC Dump (clean)'!$L:$L,S$2,'QC Dump (clean)'!$M:$M,"Major")</f>
        <v>35</v>
      </c>
      <c r="T17" s="6">
        <f>COUNTIFS('QC Dump (clean)'!$A:$A,$C17,'QC Dump (clean)'!$M:$M,"Minor")</f>
        <v>3</v>
      </c>
      <c r="U17" s="6">
        <f>COUNTIFS('QC Dump (clean)'!$A:$A,$C17,'QC Dump (clean)'!$L:$L,U$2,'QC Dump (clean)'!$M:$M,"Minor")</f>
        <v>1</v>
      </c>
      <c r="V17" s="6">
        <f>COUNTIFS('QC Dump (clean)'!$A:$A,$C17,'QC Dump (clean)'!$L:$L,V$2,'QC Dump (clean)'!$M:$M,"Minor")</f>
        <v>0</v>
      </c>
      <c r="W17" s="6">
        <f>COUNTIFS('QC Dump (clean)'!$A:$A,$C17,'QC Dump (clean)'!$L:$L,W$2,'QC Dump (clean)'!$M:$M,"Minor")</f>
        <v>0</v>
      </c>
      <c r="X17" s="6">
        <f>COUNTIFS('QC Dump (clean)'!$A:$A,$C17,'QC Dump (clean)'!$L:$L,X$2,'QC Dump (clean)'!$M:$M,"Minor")</f>
        <v>0</v>
      </c>
      <c r="Y17" s="6">
        <f>COUNTIFS('QC Dump (clean)'!$A:$A,$C17,'QC Dump (clean)'!$L:$L,Y$2,'QC Dump (clean)'!$M:$M,"Minor")</f>
        <v>0</v>
      </c>
      <c r="Z17" s="6">
        <f>COUNTIFS('QC Dump (clean)'!$A:$A,$C17,'QC Dump (clean)'!$L:$L,Z$2,'QC Dump (clean)'!$M:$M,"Minor")</f>
        <v>0</v>
      </c>
      <c r="AA17" s="6">
        <f>COUNTIFS('QC Dump (clean)'!$A:$A,$C17,'QC Dump (clean)'!$L:$L,AA$2,'QC Dump (clean)'!$M:$M,"Minor")</f>
        <v>0</v>
      </c>
      <c r="AB17" s="6">
        <f>COUNTIFS('QC Dump (clean)'!$A:$A,$C17,'QC Dump (clean)'!$L:$L,AB$2,'QC Dump (clean)'!$M:$M,"Minor")</f>
        <v>2</v>
      </c>
      <c r="AC17" s="6">
        <f>COUNTIFS('QC Dump (clean)'!$A:$A,$C17,'QC Dump (clean)'!$L:$L,AC$2,'QC Dump (clean)'!$M:$M,"Minor")</f>
        <v>0</v>
      </c>
      <c r="AD17" s="6">
        <f>COUNTIFS('QC Dump (clean)'!$A:$A,$C17,'QC Dump (clean)'!$L:$L,AD$2,'QC Dump (clean)'!$M:$M,"Minor")</f>
        <v>0</v>
      </c>
      <c r="AE17" s="6">
        <f>COUNTIFS('QC Dump (clean)'!$A:$A,$C17,'QC Dump (clean)'!$L:$L,AE$2,'QC Dump (clean)'!$M:$M,"Minor")</f>
        <v>0</v>
      </c>
      <c r="AF17" s="6">
        <f>COUNTIFS('QC Dump (clean)'!$A:$A,$C17,'QC Dump (clean)'!$L:$L,AF$2,'QC Dump (clean)'!$M:$M,"Minor")</f>
        <v>0</v>
      </c>
      <c r="AG17" s="6">
        <f>COUNTIFS('QC Dump (clean)'!$A:$A,$C17,'QC Dump (clean)'!$L:$L,AG$2,'QC Dump (clean)'!$M:$M,"Minor")</f>
        <v>0</v>
      </c>
      <c r="AH17" s="6">
        <f>COUNTIFS('QC Dump (clean)'!$A:$A,$C17,'QC Dump (clean)'!$L:$L,AH$2,'QC Dump (clean)'!$M:$M,"Minor")</f>
        <v>0</v>
      </c>
      <c r="AI17" s="6">
        <f>COUNTIFS('QC Dump (clean)'!$A:$A,$C17,'QC Dump (clean)'!$M:$M,"Unclassified")</f>
        <v>0</v>
      </c>
      <c r="AJ17" s="6">
        <f>COUNTIFS('QC Dump (clean)'!$A:$A,$C17,'QC Dump (clean)'!$L:$L,AJ$2,'QC Dump (clean)'!$M:$M,"Unclassified")</f>
        <v>0</v>
      </c>
      <c r="AK17" s="6">
        <f>COUNTIFS('QC Dump (clean)'!$A:$A,$C17,'QC Dump (clean)'!$H:$H,"Pending",'QC Dump (clean)'!$M:$M,"&lt;&gt;Not an error")</f>
        <v>97</v>
      </c>
      <c r="AL17" s="6">
        <f>COUNTIFS('QC Dump (clean)'!$A:$A,$C17,'QC Dump (clean)'!$H:$H,"Resolved",'QC Dump (clean)'!$M:$M,"&lt;&gt;Not an error")</f>
        <v>0</v>
      </c>
      <c r="AM17" s="6">
        <f>COUNTIFS('QC Dump (clean)'!$A:$A,$C17,'QC Dump (clean)'!$H:$H,"Ignore",'QC Dump (clean)'!$M:$M,"&lt;&gt;Not an error")</f>
        <v>0</v>
      </c>
      <c r="AN17" s="6">
        <f>SUMIFS('QC Dump (clean)'!$S:$S,'QC Dump (clean)'!$A:$A,$C17)</f>
        <v>36</v>
      </c>
      <c r="AO17" s="9">
        <f>IFERROR(AN17/$F17,"")</f>
        <v>0.45</v>
      </c>
      <c r="AP17" s="6">
        <f>SUMIFS('QC Dump (clean)'!$T:$T,'QC Dump (clean)'!$A:$A,$C17)</f>
        <v>34</v>
      </c>
      <c r="AQ17" s="9">
        <f>IFERROR(AP17/$F17,"")</f>
        <v>0.425</v>
      </c>
      <c r="AR17" s="6">
        <f>SUMIFS('QC Dump (clean)'!$U:$U,'QC Dump (clean)'!$A:$A,$C17)</f>
        <v>3</v>
      </c>
      <c r="AS17" s="9">
        <f>IFERROR(AR17/$F17,"")</f>
        <v>0.0375</v>
      </c>
    </row>
    <row r="18">
      <c r="A18" s="6">
        <v>16</v>
      </c>
      <c r="B18" t="inlineStr" s="7">
        <is>
          <t xml:space="preserve">Unexpectedly Yours - with BGM &amp; SFX</t>
        </is>
      </c>
      <c r="C18" t="inlineStr" s="6">
        <is>
          <t xml:space="preserve">4f110227b64f181ab7f340cf91ca5a9923b8e59d</t>
        </is>
      </c>
      <c r="D18" t="inlineStr" s="6">
        <is>
          <t xml:space="preserve">Unexpectedly Yours - With BGM &amp; SFX</t>
        </is>
      </c>
      <c r="E18" t="inlineStr" s="6">
        <is>
          <t xml:space="preserve">Sept</t>
        </is>
      </c>
      <c r="F18" s="6">
        <f>IFERROR(VLOOKUP($C18,'Show IDs'!$A:$D,4,FALSE)+0,"")</f>
        <v>142</v>
      </c>
      <c r="G18" s="6">
        <f>IFERROR(_xlfn.MINIFS('QC Dump (clean)'!$F:$F,'QC Dump (clean)'!$A:$A,$C18,'QC Dump (clean)'!$M:$M,"&lt;&gt;Not an error"),"")</f>
        <v>2</v>
      </c>
      <c r="H18" s="6">
        <f>IFERROR(_xlfn.MAXIFS('QC Dump (clean)'!$F:$F,'QC Dump (clean)'!$A:$A,$C18,'QC Dump (clean)'!$M:$M,"&lt;&gt;Not an error"),"")</f>
        <v>149</v>
      </c>
      <c r="I18" s="6"/>
      <c r="J18" s="6">
        <f>L18+T18+AI18</f>
        <v>88</v>
      </c>
      <c r="K18" s="8">
        <f>IFERROR(J18/$F18,"")</f>
        <v>0.6197183098591549</v>
      </c>
      <c r="L18" s="6">
        <f>COUNTIFS('QC Dump (clean)'!$A:$A,$C18,'QC Dump (clean)'!$M:$M,"Major")</f>
        <v>60</v>
      </c>
      <c r="M18" s="6">
        <f>COUNTIFS('QC Dump (clean)'!$A:$A,$C18,'QC Dump (clean)'!$L:$L,M$2,'QC Dump (clean)'!$M:$M,"Major")</f>
        <v>0</v>
      </c>
      <c r="N18" s="6">
        <f>COUNTIFS('QC Dump (clean)'!$A:$A,$C18,'QC Dump (clean)'!$L:$L,N$2,'QC Dump (clean)'!$M:$M,"Major")</f>
        <v>0</v>
      </c>
      <c r="O18" s="6">
        <f>COUNTIFS('QC Dump (clean)'!$A:$A,$C18,'QC Dump (clean)'!$L:$L,O$2,'QC Dump (clean)'!$M:$M,"Major")</f>
        <v>0</v>
      </c>
      <c r="P18" s="6">
        <f>COUNTIFS('QC Dump (clean)'!$A:$A,$C18,'QC Dump (clean)'!$L:$L,P$2,'QC Dump (clean)'!$M:$M,"Major")</f>
        <v>0</v>
      </c>
      <c r="Q18" s="6">
        <f>COUNTIFS('QC Dump (clean)'!$A:$A,$C18,'QC Dump (clean)'!$L:$L,Q$2,'QC Dump (clean)'!$M:$M,"Major")</f>
        <v>49</v>
      </c>
      <c r="R18" s="6">
        <f>COUNTIFS('QC Dump (clean)'!$A:$A,$C18,'QC Dump (clean)'!$L:$L,R$2,'QC Dump (clean)'!$M:$M,"Major")</f>
        <v>0</v>
      </c>
      <c r="S18" s="6">
        <f>COUNTIFS('QC Dump (clean)'!$A:$A,$C18,'QC Dump (clean)'!$L:$L,S$2,'QC Dump (clean)'!$M:$M,"Major")</f>
        <v>11</v>
      </c>
      <c r="T18" s="6">
        <f>COUNTIFS('QC Dump (clean)'!$A:$A,$C18,'QC Dump (clean)'!$M:$M,"Minor")</f>
        <v>26</v>
      </c>
      <c r="U18" s="6">
        <f>COUNTIFS('QC Dump (clean)'!$A:$A,$C18,'QC Dump (clean)'!$L:$L,U$2,'QC Dump (clean)'!$M:$M,"Minor")</f>
        <v>0</v>
      </c>
      <c r="V18" s="6">
        <f>COUNTIFS('QC Dump (clean)'!$A:$A,$C18,'QC Dump (clean)'!$L:$L,V$2,'QC Dump (clean)'!$M:$M,"Minor")</f>
        <v>0</v>
      </c>
      <c r="W18" s="6">
        <f>COUNTIFS('QC Dump (clean)'!$A:$A,$C18,'QC Dump (clean)'!$L:$L,W$2,'QC Dump (clean)'!$M:$M,"Minor")</f>
        <v>0</v>
      </c>
      <c r="X18" s="6">
        <f>COUNTIFS('QC Dump (clean)'!$A:$A,$C18,'QC Dump (clean)'!$L:$L,X$2,'QC Dump (clean)'!$M:$M,"Minor")</f>
        <v>0</v>
      </c>
      <c r="Y18" s="6">
        <f>COUNTIFS('QC Dump (clean)'!$A:$A,$C18,'QC Dump (clean)'!$L:$L,Y$2,'QC Dump (clean)'!$M:$M,"Minor")</f>
        <v>0</v>
      </c>
      <c r="Z18" s="6">
        <f>COUNTIFS('QC Dump (clean)'!$A:$A,$C18,'QC Dump (clean)'!$L:$L,Z$2,'QC Dump (clean)'!$M:$M,"Minor")</f>
        <v>1</v>
      </c>
      <c r="AA18" s="6">
        <f>COUNTIFS('QC Dump (clean)'!$A:$A,$C18,'QC Dump (clean)'!$L:$L,AA$2,'QC Dump (clean)'!$M:$M,"Minor")</f>
        <v>0</v>
      </c>
      <c r="AB18" s="6">
        <f>COUNTIFS('QC Dump (clean)'!$A:$A,$C18,'QC Dump (clean)'!$L:$L,AB$2,'QC Dump (clean)'!$M:$M,"Minor")</f>
        <v>11</v>
      </c>
      <c r="AC18" s="6">
        <f>COUNTIFS('QC Dump (clean)'!$A:$A,$C18,'QC Dump (clean)'!$L:$L,AC$2,'QC Dump (clean)'!$M:$M,"Minor")</f>
        <v>0</v>
      </c>
      <c r="AD18" s="6">
        <f>COUNTIFS('QC Dump (clean)'!$A:$A,$C18,'QC Dump (clean)'!$L:$L,AD$2,'QC Dump (clean)'!$M:$M,"Minor")</f>
        <v>1</v>
      </c>
      <c r="AE18" s="6">
        <f>COUNTIFS('QC Dump (clean)'!$A:$A,$C18,'QC Dump (clean)'!$L:$L,AE$2,'QC Dump (clean)'!$M:$M,"Minor")</f>
        <v>0</v>
      </c>
      <c r="AF18" s="6">
        <f>COUNTIFS('QC Dump (clean)'!$A:$A,$C18,'QC Dump (clean)'!$L:$L,AF$2,'QC Dump (clean)'!$M:$M,"Minor")</f>
        <v>4</v>
      </c>
      <c r="AG18" s="6">
        <f>COUNTIFS('QC Dump (clean)'!$A:$A,$C18,'QC Dump (clean)'!$L:$L,AG$2,'QC Dump (clean)'!$M:$M,"Minor")</f>
        <v>9</v>
      </c>
      <c r="AH18" s="6">
        <f>COUNTIFS('QC Dump (clean)'!$A:$A,$C18,'QC Dump (clean)'!$L:$L,AH$2,'QC Dump (clean)'!$M:$M,"Minor")</f>
        <v>0</v>
      </c>
      <c r="AI18" s="6">
        <f>COUNTIFS('QC Dump (clean)'!$A:$A,$C18,'QC Dump (clean)'!$M:$M,"Unclassified")</f>
        <v>2</v>
      </c>
      <c r="AJ18" s="6">
        <f>COUNTIFS('QC Dump (clean)'!$A:$A,$C18,'QC Dump (clean)'!$L:$L,AJ$2,'QC Dump (clean)'!$M:$M,"Unclassified")</f>
        <v>2</v>
      </c>
      <c r="AK18" s="6">
        <f>COUNTIFS('QC Dump (clean)'!$A:$A,$C18,'QC Dump (clean)'!$H:$H,"Pending",'QC Dump (clean)'!$M:$M,"&lt;&gt;Not an error")</f>
        <v>88</v>
      </c>
      <c r="AL18" s="6">
        <f>COUNTIFS('QC Dump (clean)'!$A:$A,$C18,'QC Dump (clean)'!$H:$H,"Resolved",'QC Dump (clean)'!$M:$M,"&lt;&gt;Not an error")</f>
        <v>0</v>
      </c>
      <c r="AM18" s="6">
        <f>COUNTIFS('QC Dump (clean)'!$A:$A,$C18,'QC Dump (clean)'!$H:$H,"Ignore",'QC Dump (clean)'!$M:$M,"&lt;&gt;Not an error")</f>
        <v>0</v>
      </c>
      <c r="AN18" s="6">
        <f>SUMIFS('QC Dump (clean)'!$S:$S,'QC Dump (clean)'!$A:$A,$C18)</f>
        <v>51</v>
      </c>
      <c r="AO18" s="9">
        <f>IFERROR(AN18/$F18,"")</f>
        <v>0.3591549295774648</v>
      </c>
      <c r="AP18" s="6">
        <f>SUMIFS('QC Dump (clean)'!$T:$T,'QC Dump (clean)'!$A:$A,$C18)</f>
        <v>36</v>
      </c>
      <c r="AQ18" s="9">
        <f>IFERROR(AP18/$F18,"")</f>
        <v>0.2535211267605634</v>
      </c>
      <c r="AR18" s="6">
        <f>SUMIFS('QC Dump (clean)'!$U:$U,'QC Dump (clean)'!$A:$A,$C18)</f>
        <v>22</v>
      </c>
      <c r="AS18" s="9">
        <f>IFERROR(AR18/$F18,"")</f>
        <v>0.15492957746478872</v>
      </c>
    </row>
    <row r="19">
      <c r="A19" s="6">
        <v>17</v>
      </c>
      <c r="B19" t="inlineStr" s="7">
        <is>
          <t xml:space="preserve">King of the Underworld</t>
        </is>
      </c>
      <c r="C19" t="inlineStr" s="6">
        <is>
          <t xml:space="preserve">a50b00b5518c696735556586c33d81258f1708a2</t>
        </is>
      </c>
      <c r="D19" t="inlineStr" s="6">
        <is>
          <t xml:space="preserve">König Der Unterwelt</t>
        </is>
      </c>
      <c r="E19" t="inlineStr" s="6">
        <is>
          <t xml:space="preserve">Sept</t>
        </is>
      </c>
      <c r="F19" s="6">
        <f>IFERROR(VLOOKUP($C19,'Show IDs'!$A:$D,4,FALSE)+0,"")</f>
        <v>70</v>
      </c>
      <c r="G19" s="6">
        <f>IFERROR(_xlfn.MINIFS('QC Dump (clean)'!$F:$F,'QC Dump (clean)'!$A:$A,$C19,'QC Dump (clean)'!$M:$M,"&lt;&gt;Not an error"),"")</f>
        <v>2</v>
      </c>
      <c r="H19" s="6">
        <f>IFERROR(_xlfn.MAXIFS('QC Dump (clean)'!$F:$F,'QC Dump (clean)'!$A:$A,$C19,'QC Dump (clean)'!$M:$M,"&lt;&gt;Not an error"),"")</f>
        <v>70</v>
      </c>
      <c r="I19" s="6"/>
      <c r="J19" s="6">
        <f>L19+T19+AI19</f>
        <v>47</v>
      </c>
      <c r="K19" s="8">
        <f>IFERROR(J19/$F19,"")</f>
        <v>0.6714285714285714</v>
      </c>
      <c r="L19" s="6">
        <f>COUNTIFS('QC Dump (clean)'!$A:$A,$C19,'QC Dump (clean)'!$M:$M,"Major")</f>
        <v>47</v>
      </c>
      <c r="M19" s="6">
        <f>COUNTIFS('QC Dump (clean)'!$A:$A,$C19,'QC Dump (clean)'!$L:$L,M$2,'QC Dump (clean)'!$M:$M,"Major")</f>
        <v>0</v>
      </c>
      <c r="N19" s="6">
        <f>COUNTIFS('QC Dump (clean)'!$A:$A,$C19,'QC Dump (clean)'!$L:$L,N$2,'QC Dump (clean)'!$M:$M,"Major")</f>
        <v>0</v>
      </c>
      <c r="O19" s="6">
        <f>COUNTIFS('QC Dump (clean)'!$A:$A,$C19,'QC Dump (clean)'!$L:$L,O$2,'QC Dump (clean)'!$M:$M,"Major")</f>
        <v>0</v>
      </c>
      <c r="P19" s="6">
        <f>COUNTIFS('QC Dump (clean)'!$A:$A,$C19,'QC Dump (clean)'!$L:$L,P$2,'QC Dump (clean)'!$M:$M,"Major")</f>
        <v>0</v>
      </c>
      <c r="Q19" s="6">
        <f>COUNTIFS('QC Dump (clean)'!$A:$A,$C19,'QC Dump (clean)'!$L:$L,Q$2,'QC Dump (clean)'!$M:$M,"Major")</f>
        <v>17</v>
      </c>
      <c r="R19" s="6">
        <f>COUNTIFS('QC Dump (clean)'!$A:$A,$C19,'QC Dump (clean)'!$L:$L,R$2,'QC Dump (clean)'!$M:$M,"Major")</f>
        <v>0</v>
      </c>
      <c r="S19" s="6">
        <f>COUNTIFS('QC Dump (clean)'!$A:$A,$C19,'QC Dump (clean)'!$L:$L,S$2,'QC Dump (clean)'!$M:$M,"Major")</f>
        <v>30</v>
      </c>
      <c r="T19" s="6">
        <f>COUNTIFS('QC Dump (clean)'!$A:$A,$C19,'QC Dump (clean)'!$M:$M,"Minor")</f>
        <v>0</v>
      </c>
      <c r="U19" s="6">
        <f>COUNTIFS('QC Dump (clean)'!$A:$A,$C19,'QC Dump (clean)'!$L:$L,U$2,'QC Dump (clean)'!$M:$M,"Minor")</f>
        <v>0</v>
      </c>
      <c r="V19" s="6">
        <f>COUNTIFS('QC Dump (clean)'!$A:$A,$C19,'QC Dump (clean)'!$L:$L,V$2,'QC Dump (clean)'!$M:$M,"Minor")</f>
        <v>0</v>
      </c>
      <c r="W19" s="6">
        <f>COUNTIFS('QC Dump (clean)'!$A:$A,$C19,'QC Dump (clean)'!$L:$L,W$2,'QC Dump (clean)'!$M:$M,"Minor")</f>
        <v>0</v>
      </c>
      <c r="X19" s="6">
        <f>COUNTIFS('QC Dump (clean)'!$A:$A,$C19,'QC Dump (clean)'!$L:$L,X$2,'QC Dump (clean)'!$M:$M,"Minor")</f>
        <v>0</v>
      </c>
      <c r="Y19" s="6">
        <f>COUNTIFS('QC Dump (clean)'!$A:$A,$C19,'QC Dump (clean)'!$L:$L,Y$2,'QC Dump (clean)'!$M:$M,"Minor")</f>
        <v>0</v>
      </c>
      <c r="Z19" s="6">
        <f>COUNTIFS('QC Dump (clean)'!$A:$A,$C19,'QC Dump (clean)'!$L:$L,Z$2,'QC Dump (clean)'!$M:$M,"Minor")</f>
        <v>0</v>
      </c>
      <c r="AA19" s="6">
        <f>COUNTIFS('QC Dump (clean)'!$A:$A,$C19,'QC Dump (clean)'!$L:$L,AA$2,'QC Dump (clean)'!$M:$M,"Minor")</f>
        <v>0</v>
      </c>
      <c r="AB19" s="6">
        <f>COUNTIFS('QC Dump (clean)'!$A:$A,$C19,'QC Dump (clean)'!$L:$L,AB$2,'QC Dump (clean)'!$M:$M,"Minor")</f>
        <v>0</v>
      </c>
      <c r="AC19" s="6">
        <f>COUNTIFS('QC Dump (clean)'!$A:$A,$C19,'QC Dump (clean)'!$L:$L,AC$2,'QC Dump (clean)'!$M:$M,"Minor")</f>
        <v>0</v>
      </c>
      <c r="AD19" s="6">
        <f>COUNTIFS('QC Dump (clean)'!$A:$A,$C19,'QC Dump (clean)'!$L:$L,AD$2,'QC Dump (clean)'!$M:$M,"Minor")</f>
        <v>0</v>
      </c>
      <c r="AE19" s="6">
        <f>COUNTIFS('QC Dump (clean)'!$A:$A,$C19,'QC Dump (clean)'!$L:$L,AE$2,'QC Dump (clean)'!$M:$M,"Minor")</f>
        <v>0</v>
      </c>
      <c r="AF19" s="6">
        <f>COUNTIFS('QC Dump (clean)'!$A:$A,$C19,'QC Dump (clean)'!$L:$L,AF$2,'QC Dump (clean)'!$M:$M,"Minor")</f>
        <v>0</v>
      </c>
      <c r="AG19" s="6">
        <f>COUNTIFS('QC Dump (clean)'!$A:$A,$C19,'QC Dump (clean)'!$L:$L,AG$2,'QC Dump (clean)'!$M:$M,"Minor")</f>
        <v>0</v>
      </c>
      <c r="AH19" s="6">
        <f>COUNTIFS('QC Dump (clean)'!$A:$A,$C19,'QC Dump (clean)'!$L:$L,AH$2,'QC Dump (clean)'!$M:$M,"Minor")</f>
        <v>0</v>
      </c>
      <c r="AI19" s="6">
        <f>COUNTIFS('QC Dump (clean)'!$A:$A,$C19,'QC Dump (clean)'!$M:$M,"Unclassified")</f>
        <v>0</v>
      </c>
      <c r="AJ19" s="6">
        <f>COUNTIFS('QC Dump (clean)'!$A:$A,$C19,'QC Dump (clean)'!$L:$L,AJ$2,'QC Dump (clean)'!$M:$M,"Unclassified")</f>
        <v>0</v>
      </c>
      <c r="AK19" s="6">
        <f>COUNTIFS('QC Dump (clean)'!$A:$A,$C19,'QC Dump (clean)'!$H:$H,"Pending",'QC Dump (clean)'!$M:$M,"&lt;&gt;Not an error")</f>
        <v>0</v>
      </c>
      <c r="AL19" s="6">
        <f>COUNTIFS('QC Dump (clean)'!$A:$A,$C19,'QC Dump (clean)'!$H:$H,"Resolved",'QC Dump (clean)'!$M:$M,"&lt;&gt;Not an error")</f>
        <v>47</v>
      </c>
      <c r="AM19" s="6">
        <f>COUNTIFS('QC Dump (clean)'!$A:$A,$C19,'QC Dump (clean)'!$H:$H,"Ignore",'QC Dump (clean)'!$M:$M,"&lt;&gt;Not an error")</f>
        <v>0</v>
      </c>
      <c r="AN19" s="6">
        <f>SUMIFS('QC Dump (clean)'!$S:$S,'QC Dump (clean)'!$A:$A,$C19)</f>
        <v>31</v>
      </c>
      <c r="AO19" s="9">
        <f>IFERROR(AN19/$F19,"")</f>
        <v>0.44285714285714284</v>
      </c>
      <c r="AP19" s="6">
        <f>SUMIFS('QC Dump (clean)'!$T:$T,'QC Dump (clean)'!$A:$A,$C19)</f>
        <v>31</v>
      </c>
      <c r="AQ19" s="9">
        <f>IFERROR(AP19/$F19,"")</f>
        <v>0.44285714285714284</v>
      </c>
      <c r="AR19" s="6">
        <f>SUMIFS('QC Dump (clean)'!$U:$U,'QC Dump (clean)'!$A:$A,$C19)</f>
        <v>0</v>
      </c>
      <c r="AS19" s="9">
        <f>IFERROR(AR19/$F19,"")</f>
        <v>0</v>
      </c>
    </row>
    <row r="20">
      <c r="A20" s="6">
        <v>18</v>
      </c>
      <c r="B20" t="inlineStr" s="7">
        <is>
          <t xml:space="preserve">Unwanted bride</t>
        </is>
      </c>
      <c r="C20" t="inlineStr" s="6">
        <is>
          <t xml:space="preserve">18752ea7c5f4b21a6a8fde0c405fdec128a75320</t>
        </is>
      </c>
      <c r="D20" t="inlineStr" s="6">
        <is>
          <t xml:space="preserve">Die Falsche Braut</t>
        </is>
      </c>
      <c r="E20" t="inlineStr" s="6">
        <is>
          <t xml:space="preserve">Sept</t>
        </is>
      </c>
      <c r="F20" s="6">
        <f>IFERROR(VLOOKUP($C20,'Show IDs'!$A:$D,4,FALSE)+0,"")</f>
        <v>50</v>
      </c>
      <c r="G20" s="6">
        <f>IFERROR(_xlfn.MINIFS('QC Dump (clean)'!$F:$F,'QC Dump (clean)'!$A:$A,$C20,'QC Dump (clean)'!$M:$M,"&lt;&gt;Not an error"),"")</f>
        <v>3</v>
      </c>
      <c r="H20" s="6">
        <f>IFERROR(_xlfn.MAXIFS('QC Dump (clean)'!$F:$F,'QC Dump (clean)'!$A:$A,$C20,'QC Dump (clean)'!$M:$M,"&lt;&gt;Not an error"),"")</f>
        <v>50</v>
      </c>
      <c r="I20" s="6"/>
      <c r="J20" s="6">
        <f>L20+T20+AI20</f>
        <v>47</v>
      </c>
      <c r="K20" s="8">
        <f>IFERROR(J20/$F20,"")</f>
        <v>0.94</v>
      </c>
      <c r="L20" s="6">
        <f>COUNTIFS('QC Dump (clean)'!$A:$A,$C20,'QC Dump (clean)'!$M:$M,"Major")</f>
        <v>43</v>
      </c>
      <c r="M20" s="6">
        <f>COUNTIFS('QC Dump (clean)'!$A:$A,$C20,'QC Dump (clean)'!$L:$L,M$2,'QC Dump (clean)'!$M:$M,"Major")</f>
        <v>0</v>
      </c>
      <c r="N20" s="6">
        <f>COUNTIFS('QC Dump (clean)'!$A:$A,$C20,'QC Dump (clean)'!$L:$L,N$2,'QC Dump (clean)'!$M:$M,"Major")</f>
        <v>0</v>
      </c>
      <c r="O20" s="6">
        <f>COUNTIFS('QC Dump (clean)'!$A:$A,$C20,'QC Dump (clean)'!$L:$L,O$2,'QC Dump (clean)'!$M:$M,"Major")</f>
        <v>0</v>
      </c>
      <c r="P20" s="6">
        <f>COUNTIFS('QC Dump (clean)'!$A:$A,$C20,'QC Dump (clean)'!$L:$L,P$2,'QC Dump (clean)'!$M:$M,"Major")</f>
        <v>0</v>
      </c>
      <c r="Q20" s="6">
        <f>COUNTIFS('QC Dump (clean)'!$A:$A,$C20,'QC Dump (clean)'!$L:$L,Q$2,'QC Dump (clean)'!$M:$M,"Major")</f>
        <v>14</v>
      </c>
      <c r="R20" s="6">
        <f>COUNTIFS('QC Dump (clean)'!$A:$A,$C20,'QC Dump (clean)'!$L:$L,R$2,'QC Dump (clean)'!$M:$M,"Major")</f>
        <v>0</v>
      </c>
      <c r="S20" s="6">
        <f>COUNTIFS('QC Dump (clean)'!$A:$A,$C20,'QC Dump (clean)'!$L:$L,S$2,'QC Dump (clean)'!$M:$M,"Major")</f>
        <v>29</v>
      </c>
      <c r="T20" s="6">
        <f>COUNTIFS('QC Dump (clean)'!$A:$A,$C20,'QC Dump (clean)'!$M:$M,"Minor")</f>
        <v>4</v>
      </c>
      <c r="U20" s="6">
        <f>COUNTIFS('QC Dump (clean)'!$A:$A,$C20,'QC Dump (clean)'!$L:$L,U$2,'QC Dump (clean)'!$M:$M,"Minor")</f>
        <v>2</v>
      </c>
      <c r="V20" s="6">
        <f>COUNTIFS('QC Dump (clean)'!$A:$A,$C20,'QC Dump (clean)'!$L:$L,V$2,'QC Dump (clean)'!$M:$M,"Minor")</f>
        <v>0</v>
      </c>
      <c r="W20" s="6">
        <f>COUNTIFS('QC Dump (clean)'!$A:$A,$C20,'QC Dump (clean)'!$L:$L,W$2,'QC Dump (clean)'!$M:$M,"Minor")</f>
        <v>0</v>
      </c>
      <c r="X20" s="6">
        <f>COUNTIFS('QC Dump (clean)'!$A:$A,$C20,'QC Dump (clean)'!$L:$L,X$2,'QC Dump (clean)'!$M:$M,"Minor")</f>
        <v>0</v>
      </c>
      <c r="Y20" s="6">
        <f>COUNTIFS('QC Dump (clean)'!$A:$A,$C20,'QC Dump (clean)'!$L:$L,Y$2,'QC Dump (clean)'!$M:$M,"Minor")</f>
        <v>0</v>
      </c>
      <c r="Z20" s="6">
        <f>COUNTIFS('QC Dump (clean)'!$A:$A,$C20,'QC Dump (clean)'!$L:$L,Z$2,'QC Dump (clean)'!$M:$M,"Minor")</f>
        <v>0</v>
      </c>
      <c r="AA20" s="6">
        <f>COUNTIFS('QC Dump (clean)'!$A:$A,$C20,'QC Dump (clean)'!$L:$L,AA$2,'QC Dump (clean)'!$M:$M,"Minor")</f>
        <v>0</v>
      </c>
      <c r="AB20" s="6">
        <f>COUNTIFS('QC Dump (clean)'!$A:$A,$C20,'QC Dump (clean)'!$L:$L,AB$2,'QC Dump (clean)'!$M:$M,"Minor")</f>
        <v>2</v>
      </c>
      <c r="AC20" s="6">
        <f>COUNTIFS('QC Dump (clean)'!$A:$A,$C20,'QC Dump (clean)'!$L:$L,AC$2,'QC Dump (clean)'!$M:$M,"Minor")</f>
        <v>0</v>
      </c>
      <c r="AD20" s="6">
        <f>COUNTIFS('QC Dump (clean)'!$A:$A,$C20,'QC Dump (clean)'!$L:$L,AD$2,'QC Dump (clean)'!$M:$M,"Minor")</f>
        <v>0</v>
      </c>
      <c r="AE20" s="6">
        <f>COUNTIFS('QC Dump (clean)'!$A:$A,$C20,'QC Dump (clean)'!$L:$L,AE$2,'QC Dump (clean)'!$M:$M,"Minor")</f>
        <v>0</v>
      </c>
      <c r="AF20" s="6">
        <f>COUNTIFS('QC Dump (clean)'!$A:$A,$C20,'QC Dump (clean)'!$L:$L,AF$2,'QC Dump (clean)'!$M:$M,"Minor")</f>
        <v>0</v>
      </c>
      <c r="AG20" s="6">
        <f>COUNTIFS('QC Dump (clean)'!$A:$A,$C20,'QC Dump (clean)'!$L:$L,AG$2,'QC Dump (clean)'!$M:$M,"Minor")</f>
        <v>0</v>
      </c>
      <c r="AH20" s="6">
        <f>COUNTIFS('QC Dump (clean)'!$A:$A,$C20,'QC Dump (clean)'!$L:$L,AH$2,'QC Dump (clean)'!$M:$M,"Minor")</f>
        <v>0</v>
      </c>
      <c r="AI20" s="6">
        <f>COUNTIFS('QC Dump (clean)'!$A:$A,$C20,'QC Dump (clean)'!$M:$M,"Unclassified")</f>
        <v>0</v>
      </c>
      <c r="AJ20" s="6">
        <f>COUNTIFS('QC Dump (clean)'!$A:$A,$C20,'QC Dump (clean)'!$L:$L,AJ$2,'QC Dump (clean)'!$M:$M,"Unclassified")</f>
        <v>0</v>
      </c>
      <c r="AK20" s="6">
        <f>COUNTIFS('QC Dump (clean)'!$A:$A,$C20,'QC Dump (clean)'!$H:$H,"Pending",'QC Dump (clean)'!$M:$M,"&lt;&gt;Not an error")</f>
        <v>0</v>
      </c>
      <c r="AL20" s="6">
        <f>COUNTIFS('QC Dump (clean)'!$A:$A,$C20,'QC Dump (clean)'!$H:$H,"Resolved",'QC Dump (clean)'!$M:$M,"&lt;&gt;Not an error")</f>
        <v>47</v>
      </c>
      <c r="AM20" s="6">
        <f>COUNTIFS('QC Dump (clean)'!$A:$A,$C20,'QC Dump (clean)'!$H:$H,"Ignore",'QC Dump (clean)'!$M:$M,"&lt;&gt;Not an error")</f>
        <v>0</v>
      </c>
      <c r="AN20" s="6">
        <f>SUMIFS('QC Dump (clean)'!$S:$S,'QC Dump (clean)'!$A:$A,$C20)</f>
        <v>32</v>
      </c>
      <c r="AO20" s="9">
        <f>IFERROR(AN20/$F20,"")</f>
        <v>0.64</v>
      </c>
      <c r="AP20" s="6">
        <f>SUMIFS('QC Dump (clean)'!$T:$T,'QC Dump (clean)'!$A:$A,$C20)</f>
        <v>30</v>
      </c>
      <c r="AQ20" s="9">
        <f>IFERROR(AP20/$F20,"")</f>
        <v>0.6</v>
      </c>
      <c r="AR20" s="6">
        <f>SUMIFS('QC Dump (clean)'!$U:$U,'QC Dump (clean)'!$A:$A,$C20)</f>
        <v>4</v>
      </c>
      <c r="AS20" s="9">
        <f>IFERROR(AR20/$F20,"")</f>
        <v>0.08</v>
      </c>
    </row>
    <row r="21">
      <c r="A21" s="6">
        <v>19</v>
      </c>
      <c r="B21" t="inlineStr" s="7">
        <is>
          <t xml:space="preserve">Duke's Masked Bride</t>
        </is>
      </c>
      <c r="C21" t="inlineStr" s="6">
        <is>
          <t xml:space="preserve">36f159740e73496a01fa6f8b5aa99b147691d524</t>
        </is>
      </c>
      <c r="D21" t="inlineStr" s="6">
        <is>
          <t xml:space="preserve">Die Maskierte Braut</t>
        </is>
      </c>
      <c r="E21" t="inlineStr" s="6">
        <is>
          <t xml:space="preserve">Sept</t>
        </is>
      </c>
      <c r="F21" s="6">
        <f>IFERROR(VLOOKUP($C21,'Show IDs'!$A:$D,4,FALSE)+0,"")</f>
        <v>103</v>
      </c>
      <c r="G21" s="6">
        <f>IFERROR(_xlfn.MINIFS('QC Dump (clean)'!$F:$F,'QC Dump (clean)'!$A:$A,$C21,'QC Dump (clean)'!$M:$M,"&lt;&gt;Not an error"),"")</f>
        <v>5</v>
      </c>
      <c r="H21" s="6">
        <f>IFERROR(_xlfn.MAXIFS('QC Dump (clean)'!$F:$F,'QC Dump (clean)'!$A:$A,$C21,'QC Dump (clean)'!$M:$M,"&lt;&gt;Not an error"),"")</f>
        <v>95</v>
      </c>
      <c r="I21" s="6"/>
      <c r="J21" s="6">
        <f>L21+T21+AI21</f>
        <v>44</v>
      </c>
      <c r="K21" s="8">
        <f>IFERROR(J21/$F21,"")</f>
        <v>0.42718446601941745</v>
      </c>
      <c r="L21" s="6">
        <f>COUNTIFS('QC Dump (clean)'!$A:$A,$C21,'QC Dump (clean)'!$M:$M,"Major")</f>
        <v>32</v>
      </c>
      <c r="M21" s="6">
        <f>COUNTIFS('QC Dump (clean)'!$A:$A,$C21,'QC Dump (clean)'!$L:$L,M$2,'QC Dump (clean)'!$M:$M,"Major")</f>
        <v>2</v>
      </c>
      <c r="N21" s="6">
        <f>COUNTIFS('QC Dump (clean)'!$A:$A,$C21,'QC Dump (clean)'!$L:$L,N$2,'QC Dump (clean)'!$M:$M,"Major")</f>
        <v>1</v>
      </c>
      <c r="O21" s="6">
        <f>COUNTIFS('QC Dump (clean)'!$A:$A,$C21,'QC Dump (clean)'!$L:$L,O$2,'QC Dump (clean)'!$M:$M,"Major")</f>
        <v>0</v>
      </c>
      <c r="P21" s="6">
        <f>COUNTIFS('QC Dump (clean)'!$A:$A,$C21,'QC Dump (clean)'!$L:$L,P$2,'QC Dump (clean)'!$M:$M,"Major")</f>
        <v>29</v>
      </c>
      <c r="Q21" s="6">
        <f>COUNTIFS('QC Dump (clean)'!$A:$A,$C21,'QC Dump (clean)'!$L:$L,Q$2,'QC Dump (clean)'!$M:$M,"Major")</f>
        <v>0</v>
      </c>
      <c r="R21" s="6">
        <f>COUNTIFS('QC Dump (clean)'!$A:$A,$C21,'QC Dump (clean)'!$L:$L,R$2,'QC Dump (clean)'!$M:$M,"Major")</f>
        <v>0</v>
      </c>
      <c r="S21" s="6">
        <f>COUNTIFS('QC Dump (clean)'!$A:$A,$C21,'QC Dump (clean)'!$L:$L,S$2,'QC Dump (clean)'!$M:$M,"Major")</f>
        <v>0</v>
      </c>
      <c r="T21" s="6">
        <f>COUNTIFS('QC Dump (clean)'!$A:$A,$C21,'QC Dump (clean)'!$M:$M,"Minor")</f>
        <v>12</v>
      </c>
      <c r="U21" s="6">
        <f>COUNTIFS('QC Dump (clean)'!$A:$A,$C21,'QC Dump (clean)'!$L:$L,U$2,'QC Dump (clean)'!$M:$M,"Minor")</f>
        <v>0</v>
      </c>
      <c r="V21" s="6">
        <f>COUNTIFS('QC Dump (clean)'!$A:$A,$C21,'QC Dump (clean)'!$L:$L,V$2,'QC Dump (clean)'!$M:$M,"Minor")</f>
        <v>0</v>
      </c>
      <c r="W21" s="6">
        <f>COUNTIFS('QC Dump (clean)'!$A:$A,$C21,'QC Dump (clean)'!$L:$L,W$2,'QC Dump (clean)'!$M:$M,"Minor")</f>
        <v>5</v>
      </c>
      <c r="X21" s="6">
        <f>COUNTIFS('QC Dump (clean)'!$A:$A,$C21,'QC Dump (clean)'!$L:$L,X$2,'QC Dump (clean)'!$M:$M,"Minor")</f>
        <v>0</v>
      </c>
      <c r="Y21" s="6">
        <f>COUNTIFS('QC Dump (clean)'!$A:$A,$C21,'QC Dump (clean)'!$L:$L,Y$2,'QC Dump (clean)'!$M:$M,"Minor")</f>
        <v>0</v>
      </c>
      <c r="Z21" s="6">
        <f>COUNTIFS('QC Dump (clean)'!$A:$A,$C21,'QC Dump (clean)'!$L:$L,Z$2,'QC Dump (clean)'!$M:$M,"Minor")</f>
        <v>0</v>
      </c>
      <c r="AA21" s="6">
        <f>COUNTIFS('QC Dump (clean)'!$A:$A,$C21,'QC Dump (clean)'!$L:$L,AA$2,'QC Dump (clean)'!$M:$M,"Minor")</f>
        <v>1</v>
      </c>
      <c r="AB21" s="6">
        <f>COUNTIFS('QC Dump (clean)'!$A:$A,$C21,'QC Dump (clean)'!$L:$L,AB$2,'QC Dump (clean)'!$M:$M,"Minor")</f>
        <v>0</v>
      </c>
      <c r="AC21" s="6">
        <f>COUNTIFS('QC Dump (clean)'!$A:$A,$C21,'QC Dump (clean)'!$L:$L,AC$2,'QC Dump (clean)'!$M:$M,"Minor")</f>
        <v>0</v>
      </c>
      <c r="AD21" s="6">
        <f>COUNTIFS('QC Dump (clean)'!$A:$A,$C21,'QC Dump (clean)'!$L:$L,AD$2,'QC Dump (clean)'!$M:$M,"Minor")</f>
        <v>1</v>
      </c>
      <c r="AE21" s="6">
        <f>COUNTIFS('QC Dump (clean)'!$A:$A,$C21,'QC Dump (clean)'!$L:$L,AE$2,'QC Dump (clean)'!$M:$M,"Minor")</f>
        <v>0</v>
      </c>
      <c r="AF21" s="6">
        <f>COUNTIFS('QC Dump (clean)'!$A:$A,$C21,'QC Dump (clean)'!$L:$L,AF$2,'QC Dump (clean)'!$M:$M,"Minor")</f>
        <v>0</v>
      </c>
      <c r="AG21" s="6">
        <f>COUNTIFS('QC Dump (clean)'!$A:$A,$C21,'QC Dump (clean)'!$L:$L,AG$2,'QC Dump (clean)'!$M:$M,"Minor")</f>
        <v>0</v>
      </c>
      <c r="AH21" s="6">
        <f>COUNTIFS('QC Dump (clean)'!$A:$A,$C21,'QC Dump (clean)'!$L:$L,AH$2,'QC Dump (clean)'!$M:$M,"Minor")</f>
        <v>5</v>
      </c>
      <c r="AI21" s="6">
        <f>COUNTIFS('QC Dump (clean)'!$A:$A,$C21,'QC Dump (clean)'!$M:$M,"Unclassified")</f>
        <v>0</v>
      </c>
      <c r="AJ21" s="6">
        <f>COUNTIFS('QC Dump (clean)'!$A:$A,$C21,'QC Dump (clean)'!$L:$L,AJ$2,'QC Dump (clean)'!$M:$M,"Unclassified")</f>
        <v>0</v>
      </c>
      <c r="AK21" s="6">
        <f>COUNTIFS('QC Dump (clean)'!$A:$A,$C21,'QC Dump (clean)'!$H:$H,"Pending",'QC Dump (clean)'!$M:$M,"&lt;&gt;Not an error")</f>
        <v>0</v>
      </c>
      <c r="AL21" s="6">
        <f>COUNTIFS('QC Dump (clean)'!$A:$A,$C21,'QC Dump (clean)'!$H:$H,"Resolved",'QC Dump (clean)'!$M:$M,"&lt;&gt;Not an error")</f>
        <v>44</v>
      </c>
      <c r="AM21" s="6">
        <f>COUNTIFS('QC Dump (clean)'!$A:$A,$C21,'QC Dump (clean)'!$H:$H,"Ignore",'QC Dump (clean)'!$M:$M,"&lt;&gt;Not an error")</f>
        <v>0</v>
      </c>
      <c r="AN21" s="6">
        <f>SUMIFS('QC Dump (clean)'!$S:$S,'QC Dump (clean)'!$A:$A,$C21)</f>
        <v>31</v>
      </c>
      <c r="AO21" s="9">
        <f>IFERROR(AN21/$F21,"")</f>
        <v>0.30097087378640774</v>
      </c>
      <c r="AP21" s="6">
        <f>SUMIFS('QC Dump (clean)'!$T:$T,'QC Dump (clean)'!$A:$A,$C21)</f>
        <v>20</v>
      </c>
      <c r="AQ21" s="9">
        <f>IFERROR(AP21/$F21,"")</f>
        <v>0.1941747572815534</v>
      </c>
      <c r="AR21" s="6">
        <f>SUMIFS('QC Dump (clean)'!$U:$U,'QC Dump (clean)'!$A:$A,$C21)</f>
        <v>12</v>
      </c>
      <c r="AS21" s="9">
        <f>IFERROR(AR21/$F21,"")</f>
        <v>0.11650485436893204</v>
      </c>
    </row>
    <row r="22">
      <c r="A22" s="6">
        <v>20</v>
      </c>
      <c r="B22" t="inlineStr" s="7">
        <is>
          <t xml:space="preserve">No Longer Your Luna</t>
        </is>
      </c>
      <c r="C22" t="inlineStr" s="6">
        <is>
          <t xml:space="preserve">fa2072e6ccccbb29e7741a53d2a39af8a9f9ba6d</t>
        </is>
      </c>
      <c r="D22" t="inlineStr" s="6">
        <is>
          <t xml:space="preserve">Nicht Länger Deine Luna</t>
        </is>
      </c>
      <c r="E22" t="inlineStr" s="6">
        <is>
          <t xml:space="preserve">Sept</t>
        </is>
      </c>
      <c r="F22" s="6">
        <f>IFERROR(VLOOKUP($C22,'Show IDs'!$A:$D,4,FALSE)+0,"")</f>
        <v>54</v>
      </c>
      <c r="G22" s="6">
        <f>IFERROR(_xlfn.MINIFS('QC Dump (clean)'!$F:$F,'QC Dump (clean)'!$A:$A,$C22,'QC Dump (clean)'!$M:$M,"&lt;&gt;Not an error"),"")</f>
        <v>4</v>
      </c>
      <c r="H22" s="6">
        <f>IFERROR(_xlfn.MAXIFS('QC Dump (clean)'!$F:$F,'QC Dump (clean)'!$A:$A,$C22,'QC Dump (clean)'!$M:$M,"&lt;&gt;Not an error"),"")</f>
        <v>52</v>
      </c>
      <c r="I22" s="6"/>
      <c r="J22" s="6">
        <f>L22+T22+AI22</f>
        <v>44</v>
      </c>
      <c r="K22" s="8">
        <f>IFERROR(J22/$F22,"")</f>
        <v>0.8148148148148148</v>
      </c>
      <c r="L22" s="6">
        <f>COUNTIFS('QC Dump (clean)'!$A:$A,$C22,'QC Dump (clean)'!$M:$M,"Major")</f>
        <v>43</v>
      </c>
      <c r="M22" s="6">
        <f>COUNTIFS('QC Dump (clean)'!$A:$A,$C22,'QC Dump (clean)'!$L:$L,M$2,'QC Dump (clean)'!$M:$M,"Major")</f>
        <v>0</v>
      </c>
      <c r="N22" s="6">
        <f>COUNTIFS('QC Dump (clean)'!$A:$A,$C22,'QC Dump (clean)'!$L:$L,N$2,'QC Dump (clean)'!$M:$M,"Major")</f>
        <v>0</v>
      </c>
      <c r="O22" s="6">
        <f>COUNTIFS('QC Dump (clean)'!$A:$A,$C22,'QC Dump (clean)'!$L:$L,O$2,'QC Dump (clean)'!$M:$M,"Major")</f>
        <v>0</v>
      </c>
      <c r="P22" s="6">
        <f>COUNTIFS('QC Dump (clean)'!$A:$A,$C22,'QC Dump (clean)'!$L:$L,P$2,'QC Dump (clean)'!$M:$M,"Major")</f>
        <v>0</v>
      </c>
      <c r="Q22" s="6">
        <f>COUNTIFS('QC Dump (clean)'!$A:$A,$C22,'QC Dump (clean)'!$L:$L,Q$2,'QC Dump (clean)'!$M:$M,"Major")</f>
        <v>39</v>
      </c>
      <c r="R22" s="6">
        <f>COUNTIFS('QC Dump (clean)'!$A:$A,$C22,'QC Dump (clean)'!$L:$L,R$2,'QC Dump (clean)'!$M:$M,"Major")</f>
        <v>0</v>
      </c>
      <c r="S22" s="6">
        <f>COUNTIFS('QC Dump (clean)'!$A:$A,$C22,'QC Dump (clean)'!$L:$L,S$2,'QC Dump (clean)'!$M:$M,"Major")</f>
        <v>4</v>
      </c>
      <c r="T22" s="6">
        <f>COUNTIFS('QC Dump (clean)'!$A:$A,$C22,'QC Dump (clean)'!$M:$M,"Minor")</f>
        <v>1</v>
      </c>
      <c r="U22" s="6">
        <f>COUNTIFS('QC Dump (clean)'!$A:$A,$C22,'QC Dump (clean)'!$L:$L,U$2,'QC Dump (clean)'!$M:$M,"Minor")</f>
        <v>0</v>
      </c>
      <c r="V22" s="6">
        <f>COUNTIFS('QC Dump (clean)'!$A:$A,$C22,'QC Dump (clean)'!$L:$L,V$2,'QC Dump (clean)'!$M:$M,"Minor")</f>
        <v>0</v>
      </c>
      <c r="W22" s="6">
        <f>COUNTIFS('QC Dump (clean)'!$A:$A,$C22,'QC Dump (clean)'!$L:$L,W$2,'QC Dump (clean)'!$M:$M,"Minor")</f>
        <v>0</v>
      </c>
      <c r="X22" s="6">
        <f>COUNTIFS('QC Dump (clean)'!$A:$A,$C22,'QC Dump (clean)'!$L:$L,X$2,'QC Dump (clean)'!$M:$M,"Minor")</f>
        <v>0</v>
      </c>
      <c r="Y22" s="6">
        <f>COUNTIFS('QC Dump (clean)'!$A:$A,$C22,'QC Dump (clean)'!$L:$L,Y$2,'QC Dump (clean)'!$M:$M,"Minor")</f>
        <v>0</v>
      </c>
      <c r="Z22" s="6">
        <f>COUNTIFS('QC Dump (clean)'!$A:$A,$C22,'QC Dump (clean)'!$L:$L,Z$2,'QC Dump (clean)'!$M:$M,"Minor")</f>
        <v>0</v>
      </c>
      <c r="AA22" s="6">
        <f>COUNTIFS('QC Dump (clean)'!$A:$A,$C22,'QC Dump (clean)'!$L:$L,AA$2,'QC Dump (clean)'!$M:$M,"Minor")</f>
        <v>0</v>
      </c>
      <c r="AB22" s="6">
        <f>COUNTIFS('QC Dump (clean)'!$A:$A,$C22,'QC Dump (clean)'!$L:$L,AB$2,'QC Dump (clean)'!$M:$M,"Minor")</f>
        <v>1</v>
      </c>
      <c r="AC22" s="6">
        <f>COUNTIFS('QC Dump (clean)'!$A:$A,$C22,'QC Dump (clean)'!$L:$L,AC$2,'QC Dump (clean)'!$M:$M,"Minor")</f>
        <v>0</v>
      </c>
      <c r="AD22" s="6">
        <f>COUNTIFS('QC Dump (clean)'!$A:$A,$C22,'QC Dump (clean)'!$L:$L,AD$2,'QC Dump (clean)'!$M:$M,"Minor")</f>
        <v>0</v>
      </c>
      <c r="AE22" s="6">
        <f>COUNTIFS('QC Dump (clean)'!$A:$A,$C22,'QC Dump (clean)'!$L:$L,AE$2,'QC Dump (clean)'!$M:$M,"Minor")</f>
        <v>0</v>
      </c>
      <c r="AF22" s="6">
        <f>COUNTIFS('QC Dump (clean)'!$A:$A,$C22,'QC Dump (clean)'!$L:$L,AF$2,'QC Dump (clean)'!$M:$M,"Minor")</f>
        <v>0</v>
      </c>
      <c r="AG22" s="6">
        <f>COUNTIFS('QC Dump (clean)'!$A:$A,$C22,'QC Dump (clean)'!$L:$L,AG$2,'QC Dump (clean)'!$M:$M,"Minor")</f>
        <v>0</v>
      </c>
      <c r="AH22" s="6">
        <f>COUNTIFS('QC Dump (clean)'!$A:$A,$C22,'QC Dump (clean)'!$L:$L,AH$2,'QC Dump (clean)'!$M:$M,"Minor")</f>
        <v>0</v>
      </c>
      <c r="AI22" s="6">
        <f>COUNTIFS('QC Dump (clean)'!$A:$A,$C22,'QC Dump (clean)'!$M:$M,"Unclassified")</f>
        <v>0</v>
      </c>
      <c r="AJ22" s="6">
        <f>COUNTIFS('QC Dump (clean)'!$A:$A,$C22,'QC Dump (clean)'!$L:$L,AJ$2,'QC Dump (clean)'!$M:$M,"Unclassified")</f>
        <v>0</v>
      </c>
      <c r="AK22" s="6">
        <f>COUNTIFS('QC Dump (clean)'!$A:$A,$C22,'QC Dump (clean)'!$H:$H,"Pending",'QC Dump (clean)'!$M:$M,"&lt;&gt;Not an error")</f>
        <v>0</v>
      </c>
      <c r="AL22" s="6">
        <f>COUNTIFS('QC Dump (clean)'!$A:$A,$C22,'QC Dump (clean)'!$H:$H,"Resolved",'QC Dump (clean)'!$M:$M,"&lt;&gt;Not an error")</f>
        <v>44</v>
      </c>
      <c r="AM22" s="6">
        <f>COUNTIFS('QC Dump (clean)'!$A:$A,$C22,'QC Dump (clean)'!$H:$H,"Ignore",'QC Dump (clean)'!$M:$M,"&lt;&gt;Not an error")</f>
        <v>0</v>
      </c>
      <c r="AN22" s="6">
        <f>SUMIFS('QC Dump (clean)'!$S:$S,'QC Dump (clean)'!$A:$A,$C22)</f>
        <v>17</v>
      </c>
      <c r="AO22" s="9">
        <f>IFERROR(AN22/$F22,"")</f>
        <v>0.3148148148148148</v>
      </c>
      <c r="AP22" s="6">
        <f>SUMIFS('QC Dump (clean)'!$T:$T,'QC Dump (clean)'!$A:$A,$C22)</f>
        <v>16</v>
      </c>
      <c r="AQ22" s="9">
        <f>IFERROR(AP22/$F22,"")</f>
        <v>0.2962962962962963</v>
      </c>
      <c r="AR22" s="6">
        <f>SUMIFS('QC Dump (clean)'!$U:$U,'QC Dump (clean)'!$A:$A,$C22)</f>
        <v>1</v>
      </c>
      <c r="AS22" s="9">
        <f>IFERROR(AR22/$F22,"")</f>
        <v>0.018518518518518517</v>
      </c>
    </row>
    <row r="23">
      <c r="A23" s="6">
        <v>21</v>
      </c>
      <c r="B23" t="inlineStr" s="7">
        <is>
          <t xml:space="preserve">A Sacrifice That Lived</t>
        </is>
      </c>
      <c r="C23" t="inlineStr" s="6">
        <is>
          <t xml:space="preserve">341e3264241ee949f8140798461d1a30ee308d63</t>
        </is>
      </c>
      <c r="D23" t="inlineStr" s="6">
        <is>
          <t xml:space="preserve">Die Opferbraut Des Bestienkönigs</t>
        </is>
      </c>
      <c r="E23" t="inlineStr" s="6">
        <is>
          <t xml:space="preserve">Sept</t>
        </is>
      </c>
      <c r="F23" s="6">
        <f>IFERROR(VLOOKUP($C23,'Show IDs'!$A:$D,4,FALSE)+0,"")</f>
        <v>60</v>
      </c>
      <c r="G23" s="6">
        <f>IFERROR(_xlfn.MINIFS('QC Dump (clean)'!$F:$F,'QC Dump (clean)'!$A:$A,$C23,'QC Dump (clean)'!$M:$M,"&lt;&gt;Not an error"),"")</f>
        <v>3</v>
      </c>
      <c r="H23" s="6">
        <f>IFERROR(_xlfn.MAXIFS('QC Dump (clean)'!$F:$F,'QC Dump (clean)'!$A:$A,$C23,'QC Dump (clean)'!$M:$M,"&lt;&gt;Not an error"),"")</f>
        <v>32</v>
      </c>
      <c r="I23" s="6"/>
      <c r="J23" s="6">
        <f>L23+T23+AI23</f>
        <v>38</v>
      </c>
      <c r="K23" s="8">
        <f>IFERROR(J23/$F23,"")</f>
        <v>0.6333333333333333</v>
      </c>
      <c r="L23" s="6">
        <f>COUNTIFS('QC Dump (clean)'!$A:$A,$C23,'QC Dump (clean)'!$M:$M,"Major")</f>
        <v>34</v>
      </c>
      <c r="M23" s="6">
        <f>COUNTIFS('QC Dump (clean)'!$A:$A,$C23,'QC Dump (clean)'!$L:$L,M$2,'QC Dump (clean)'!$M:$M,"Major")</f>
        <v>0</v>
      </c>
      <c r="N23" s="6">
        <f>COUNTIFS('QC Dump (clean)'!$A:$A,$C23,'QC Dump (clean)'!$L:$L,N$2,'QC Dump (clean)'!$M:$M,"Major")</f>
        <v>0</v>
      </c>
      <c r="O23" s="6">
        <f>COUNTIFS('QC Dump (clean)'!$A:$A,$C23,'QC Dump (clean)'!$L:$L,O$2,'QC Dump (clean)'!$M:$M,"Major")</f>
        <v>0</v>
      </c>
      <c r="P23" s="6">
        <f>COUNTIFS('QC Dump (clean)'!$A:$A,$C23,'QC Dump (clean)'!$L:$L,P$2,'QC Dump (clean)'!$M:$M,"Major")</f>
        <v>0</v>
      </c>
      <c r="Q23" s="6">
        <f>COUNTIFS('QC Dump (clean)'!$A:$A,$C23,'QC Dump (clean)'!$L:$L,Q$2,'QC Dump (clean)'!$M:$M,"Major")</f>
        <v>2</v>
      </c>
      <c r="R23" s="6">
        <f>COUNTIFS('QC Dump (clean)'!$A:$A,$C23,'QC Dump (clean)'!$L:$L,R$2,'QC Dump (clean)'!$M:$M,"Major")</f>
        <v>0</v>
      </c>
      <c r="S23" s="6">
        <f>COUNTIFS('QC Dump (clean)'!$A:$A,$C23,'QC Dump (clean)'!$L:$L,S$2,'QC Dump (clean)'!$M:$M,"Major")</f>
        <v>32</v>
      </c>
      <c r="T23" s="6">
        <f>COUNTIFS('QC Dump (clean)'!$A:$A,$C23,'QC Dump (clean)'!$M:$M,"Minor")</f>
        <v>4</v>
      </c>
      <c r="U23" s="6">
        <f>COUNTIFS('QC Dump (clean)'!$A:$A,$C23,'QC Dump (clean)'!$L:$L,U$2,'QC Dump (clean)'!$M:$M,"Minor")</f>
        <v>0</v>
      </c>
      <c r="V23" s="6">
        <f>COUNTIFS('QC Dump (clean)'!$A:$A,$C23,'QC Dump (clean)'!$L:$L,V$2,'QC Dump (clean)'!$M:$M,"Minor")</f>
        <v>1</v>
      </c>
      <c r="W23" s="6">
        <f>COUNTIFS('QC Dump (clean)'!$A:$A,$C23,'QC Dump (clean)'!$L:$L,W$2,'QC Dump (clean)'!$M:$M,"Minor")</f>
        <v>0</v>
      </c>
      <c r="X23" s="6">
        <f>COUNTIFS('QC Dump (clean)'!$A:$A,$C23,'QC Dump (clean)'!$L:$L,X$2,'QC Dump (clean)'!$M:$M,"Minor")</f>
        <v>0</v>
      </c>
      <c r="Y23" s="6">
        <f>COUNTIFS('QC Dump (clean)'!$A:$A,$C23,'QC Dump (clean)'!$L:$L,Y$2,'QC Dump (clean)'!$M:$M,"Minor")</f>
        <v>0</v>
      </c>
      <c r="Z23" s="6">
        <f>COUNTIFS('QC Dump (clean)'!$A:$A,$C23,'QC Dump (clean)'!$L:$L,Z$2,'QC Dump (clean)'!$M:$M,"Minor")</f>
        <v>0</v>
      </c>
      <c r="AA23" s="6">
        <f>COUNTIFS('QC Dump (clean)'!$A:$A,$C23,'QC Dump (clean)'!$L:$L,AA$2,'QC Dump (clean)'!$M:$M,"Minor")</f>
        <v>0</v>
      </c>
      <c r="AB23" s="6">
        <f>COUNTIFS('QC Dump (clean)'!$A:$A,$C23,'QC Dump (clean)'!$L:$L,AB$2,'QC Dump (clean)'!$M:$M,"Minor")</f>
        <v>3</v>
      </c>
      <c r="AC23" s="6">
        <f>COUNTIFS('QC Dump (clean)'!$A:$A,$C23,'QC Dump (clean)'!$L:$L,AC$2,'QC Dump (clean)'!$M:$M,"Minor")</f>
        <v>0</v>
      </c>
      <c r="AD23" s="6">
        <f>COUNTIFS('QC Dump (clean)'!$A:$A,$C23,'QC Dump (clean)'!$L:$L,AD$2,'QC Dump (clean)'!$M:$M,"Minor")</f>
        <v>0</v>
      </c>
      <c r="AE23" s="6">
        <f>COUNTIFS('QC Dump (clean)'!$A:$A,$C23,'QC Dump (clean)'!$L:$L,AE$2,'QC Dump (clean)'!$M:$M,"Minor")</f>
        <v>0</v>
      </c>
      <c r="AF23" s="6">
        <f>COUNTIFS('QC Dump (clean)'!$A:$A,$C23,'QC Dump (clean)'!$L:$L,AF$2,'QC Dump (clean)'!$M:$M,"Minor")</f>
        <v>0</v>
      </c>
      <c r="AG23" s="6">
        <f>COUNTIFS('QC Dump (clean)'!$A:$A,$C23,'QC Dump (clean)'!$L:$L,AG$2,'QC Dump (clean)'!$M:$M,"Minor")</f>
        <v>0</v>
      </c>
      <c r="AH23" s="6">
        <f>COUNTIFS('QC Dump (clean)'!$A:$A,$C23,'QC Dump (clean)'!$L:$L,AH$2,'QC Dump (clean)'!$M:$M,"Minor")</f>
        <v>0</v>
      </c>
      <c r="AI23" s="6">
        <f>COUNTIFS('QC Dump (clean)'!$A:$A,$C23,'QC Dump (clean)'!$M:$M,"Unclassified")</f>
        <v>0</v>
      </c>
      <c r="AJ23" s="6">
        <f>COUNTIFS('QC Dump (clean)'!$A:$A,$C23,'QC Dump (clean)'!$L:$L,AJ$2,'QC Dump (clean)'!$M:$M,"Unclassified")</f>
        <v>0</v>
      </c>
      <c r="AK23" s="6">
        <f>COUNTIFS('QC Dump (clean)'!$A:$A,$C23,'QC Dump (clean)'!$H:$H,"Pending",'QC Dump (clean)'!$M:$M,"&lt;&gt;Not an error")</f>
        <v>0</v>
      </c>
      <c r="AL23" s="6">
        <f>COUNTIFS('QC Dump (clean)'!$A:$A,$C23,'QC Dump (clean)'!$H:$H,"Resolved",'QC Dump (clean)'!$M:$M,"&lt;&gt;Not an error")</f>
        <v>36</v>
      </c>
      <c r="AM23" s="6">
        <f>COUNTIFS('QC Dump (clean)'!$A:$A,$C23,'QC Dump (clean)'!$H:$H,"Ignore",'QC Dump (clean)'!$M:$M,"&lt;&gt;Not an error")</f>
        <v>2</v>
      </c>
      <c r="AN23" s="6">
        <f>SUMIFS('QC Dump (clean)'!$S:$S,'QC Dump (clean)'!$A:$A,$C23)</f>
        <v>11</v>
      </c>
      <c r="AO23" s="9">
        <f>IFERROR(AN23/$F23,"")</f>
        <v>0.18333333333333332</v>
      </c>
      <c r="AP23" s="6">
        <f>SUMIFS('QC Dump (clean)'!$T:$T,'QC Dump (clean)'!$A:$A,$C23)</f>
        <v>9</v>
      </c>
      <c r="AQ23" s="9">
        <f>IFERROR(AP23/$F23,"")</f>
        <v>0.15</v>
      </c>
      <c r="AR23" s="6">
        <f>SUMIFS('QC Dump (clean)'!$U:$U,'QC Dump (clean)'!$A:$A,$C23)</f>
        <v>2</v>
      </c>
      <c r="AS23" s="9">
        <f>IFERROR(AR23/$F23,"")</f>
        <v>0.03333333333333333</v>
      </c>
    </row>
    <row r="24">
      <c r="A24" s="6">
        <v>22</v>
      </c>
      <c r="B24" t="inlineStr" s="7">
        <is>
          <t xml:space="preserve">Meierhofer ermittelt</t>
        </is>
      </c>
      <c r="C24" t="inlineStr" s="6">
        <is>
          <t xml:space="preserve">020d2059142d88bec272efb13ae923b6cb35e2b9</t>
        </is>
      </c>
      <c r="D24" t="inlineStr" s="6">
        <is>
          <t xml:space="preserve">Amok: Die Jagd Beginnt</t>
        </is>
      </c>
      <c r="E24" t="inlineStr" s="6">
        <is>
          <t xml:space="preserve">Sept</t>
        </is>
      </c>
      <c r="F24" s="6">
        <f>IFERROR(VLOOKUP($C24,'Show IDs'!$A:$D,4,FALSE)+0,"")</f>
        <v>37</v>
      </c>
      <c r="G24" s="6">
        <f>IFERROR(_xlfn.MINIFS('QC Dump (clean)'!$F:$F,'QC Dump (clean)'!$A:$A,$C24,'QC Dump (clean)'!$M:$M,"&lt;&gt;Not an error"),"")</f>
        <v>1</v>
      </c>
      <c r="H24" s="6">
        <f>IFERROR(_xlfn.MAXIFS('QC Dump (clean)'!$F:$F,'QC Dump (clean)'!$A:$A,$C24,'QC Dump (clean)'!$M:$M,"&lt;&gt;Not an error"),"")</f>
        <v>21</v>
      </c>
      <c r="I24" s="6"/>
      <c r="J24" s="6">
        <f>L24+T24+AI24</f>
        <v>37</v>
      </c>
      <c r="K24" s="8">
        <f>IFERROR(J24/$F24,"")</f>
        <v>1</v>
      </c>
      <c r="L24" s="6">
        <f>COUNTIFS('QC Dump (clean)'!$A:$A,$C24,'QC Dump (clean)'!$M:$M,"Major")</f>
        <v>25</v>
      </c>
      <c r="M24" s="6">
        <f>COUNTIFS('QC Dump (clean)'!$A:$A,$C24,'QC Dump (clean)'!$L:$L,M$2,'QC Dump (clean)'!$M:$M,"Major")</f>
        <v>0</v>
      </c>
      <c r="N24" s="6">
        <f>COUNTIFS('QC Dump (clean)'!$A:$A,$C24,'QC Dump (clean)'!$L:$L,N$2,'QC Dump (clean)'!$M:$M,"Major")</f>
        <v>0</v>
      </c>
      <c r="O24" s="6">
        <f>COUNTIFS('QC Dump (clean)'!$A:$A,$C24,'QC Dump (clean)'!$L:$L,O$2,'QC Dump (clean)'!$M:$M,"Major")</f>
        <v>0</v>
      </c>
      <c r="P24" s="6">
        <f>COUNTIFS('QC Dump (clean)'!$A:$A,$C24,'QC Dump (clean)'!$L:$L,P$2,'QC Dump (clean)'!$M:$M,"Major")</f>
        <v>0</v>
      </c>
      <c r="Q24" s="6">
        <f>COUNTIFS('QC Dump (clean)'!$A:$A,$C24,'QC Dump (clean)'!$L:$L,Q$2,'QC Dump (clean)'!$M:$M,"Major")</f>
        <v>11</v>
      </c>
      <c r="R24" s="6">
        <f>COUNTIFS('QC Dump (clean)'!$A:$A,$C24,'QC Dump (clean)'!$L:$L,R$2,'QC Dump (clean)'!$M:$M,"Major")</f>
        <v>3</v>
      </c>
      <c r="S24" s="6">
        <f>COUNTIFS('QC Dump (clean)'!$A:$A,$C24,'QC Dump (clean)'!$L:$L,S$2,'QC Dump (clean)'!$M:$M,"Major")</f>
        <v>11</v>
      </c>
      <c r="T24" s="6">
        <f>COUNTIFS('QC Dump (clean)'!$A:$A,$C24,'QC Dump (clean)'!$M:$M,"Minor")</f>
        <v>12</v>
      </c>
      <c r="U24" s="6">
        <f>COUNTIFS('QC Dump (clean)'!$A:$A,$C24,'QC Dump (clean)'!$L:$L,U$2,'QC Dump (clean)'!$M:$M,"Minor")</f>
        <v>10</v>
      </c>
      <c r="V24" s="6">
        <f>COUNTIFS('QC Dump (clean)'!$A:$A,$C24,'QC Dump (clean)'!$L:$L,V$2,'QC Dump (clean)'!$M:$M,"Minor")</f>
        <v>0</v>
      </c>
      <c r="W24" s="6">
        <f>COUNTIFS('QC Dump (clean)'!$A:$A,$C24,'QC Dump (clean)'!$L:$L,W$2,'QC Dump (clean)'!$M:$M,"Minor")</f>
        <v>0</v>
      </c>
      <c r="X24" s="6">
        <f>COUNTIFS('QC Dump (clean)'!$A:$A,$C24,'QC Dump (clean)'!$L:$L,X$2,'QC Dump (clean)'!$M:$M,"Minor")</f>
        <v>0</v>
      </c>
      <c r="Y24" s="6">
        <f>COUNTIFS('QC Dump (clean)'!$A:$A,$C24,'QC Dump (clean)'!$L:$L,Y$2,'QC Dump (clean)'!$M:$M,"Minor")</f>
        <v>0</v>
      </c>
      <c r="Z24" s="6">
        <f>COUNTIFS('QC Dump (clean)'!$A:$A,$C24,'QC Dump (clean)'!$L:$L,Z$2,'QC Dump (clean)'!$M:$M,"Minor")</f>
        <v>0</v>
      </c>
      <c r="AA24" s="6">
        <f>COUNTIFS('QC Dump (clean)'!$A:$A,$C24,'QC Dump (clean)'!$L:$L,AA$2,'QC Dump (clean)'!$M:$M,"Minor")</f>
        <v>0</v>
      </c>
      <c r="AB24" s="6">
        <f>COUNTIFS('QC Dump (clean)'!$A:$A,$C24,'QC Dump (clean)'!$L:$L,AB$2,'QC Dump (clean)'!$M:$M,"Minor")</f>
        <v>2</v>
      </c>
      <c r="AC24" s="6">
        <f>COUNTIFS('QC Dump (clean)'!$A:$A,$C24,'QC Dump (clean)'!$L:$L,AC$2,'QC Dump (clean)'!$M:$M,"Minor")</f>
        <v>0</v>
      </c>
      <c r="AD24" s="6">
        <f>COUNTIFS('QC Dump (clean)'!$A:$A,$C24,'QC Dump (clean)'!$L:$L,AD$2,'QC Dump (clean)'!$M:$M,"Minor")</f>
        <v>0</v>
      </c>
      <c r="AE24" s="6">
        <f>COUNTIFS('QC Dump (clean)'!$A:$A,$C24,'QC Dump (clean)'!$L:$L,AE$2,'QC Dump (clean)'!$M:$M,"Minor")</f>
        <v>0</v>
      </c>
      <c r="AF24" s="6">
        <f>COUNTIFS('QC Dump (clean)'!$A:$A,$C24,'QC Dump (clean)'!$L:$L,AF$2,'QC Dump (clean)'!$M:$M,"Minor")</f>
        <v>0</v>
      </c>
      <c r="AG24" s="6">
        <f>COUNTIFS('QC Dump (clean)'!$A:$A,$C24,'QC Dump (clean)'!$L:$L,AG$2,'QC Dump (clean)'!$M:$M,"Minor")</f>
        <v>0</v>
      </c>
      <c r="AH24" s="6">
        <f>COUNTIFS('QC Dump (clean)'!$A:$A,$C24,'QC Dump (clean)'!$L:$L,AH$2,'QC Dump (clean)'!$M:$M,"Minor")</f>
        <v>0</v>
      </c>
      <c r="AI24" s="6">
        <f>COUNTIFS('QC Dump (clean)'!$A:$A,$C24,'QC Dump (clean)'!$M:$M,"Unclassified")</f>
        <v>0</v>
      </c>
      <c r="AJ24" s="6">
        <f>COUNTIFS('QC Dump (clean)'!$A:$A,$C24,'QC Dump (clean)'!$L:$L,AJ$2,'QC Dump (clean)'!$M:$M,"Unclassified")</f>
        <v>0</v>
      </c>
      <c r="AK24" s="6">
        <f>COUNTIFS('QC Dump (clean)'!$A:$A,$C24,'QC Dump (clean)'!$H:$H,"Pending",'QC Dump (clean)'!$M:$M,"&lt;&gt;Not an error")</f>
        <v>0</v>
      </c>
      <c r="AL24" s="6">
        <f>COUNTIFS('QC Dump (clean)'!$A:$A,$C24,'QC Dump (clean)'!$H:$H,"Resolved",'QC Dump (clean)'!$M:$M,"&lt;&gt;Not an error")</f>
        <v>35</v>
      </c>
      <c r="AM24" s="6">
        <f>COUNTIFS('QC Dump (clean)'!$A:$A,$C24,'QC Dump (clean)'!$H:$H,"Ignore",'QC Dump (clean)'!$M:$M,"&lt;&gt;Not an error")</f>
        <v>2</v>
      </c>
      <c r="AN24" s="6">
        <f>SUMIFS('QC Dump (clean)'!$S:$S,'QC Dump (clean)'!$A:$A,$C24)</f>
        <v>13</v>
      </c>
      <c r="AO24" s="9">
        <f>IFERROR(AN24/$F24,"")</f>
        <v>0.35135135135135137</v>
      </c>
      <c r="AP24" s="6">
        <f>SUMIFS('QC Dump (clean)'!$T:$T,'QC Dump (clean)'!$A:$A,$C24)</f>
        <v>11</v>
      </c>
      <c r="AQ24" s="9">
        <f>IFERROR(AP24/$F24,"")</f>
        <v>0.2972972972972973</v>
      </c>
      <c r="AR24" s="6">
        <f>SUMIFS('QC Dump (clean)'!$U:$U,'QC Dump (clean)'!$A:$A,$C24)</f>
        <v>7</v>
      </c>
      <c r="AS24" s="9">
        <f>IFERROR(AR24/$F24,"")</f>
        <v>0.1891891891891892</v>
      </c>
    </row>
    <row r="25">
      <c r="A25" s="6">
        <v>23</v>
      </c>
      <c r="B25" t="inlineStr" s="7">
        <is>
          <t xml:space="preserve">Tere Ishq Mei</t>
        </is>
      </c>
      <c r="C25" t="inlineStr" s="6">
        <is>
          <t xml:space="preserve">e568d95e85d0453dfd62d11cd8ee28c8aeb95b87</t>
        </is>
      </c>
      <c r="D25" t="inlineStr" s="6">
        <is>
          <t xml:space="preserve">Tere Ishq Mei</t>
        </is>
      </c>
      <c r="E25" t="inlineStr" s="6">
        <is>
          <t xml:space="preserve">Aug</t>
        </is>
      </c>
      <c r="F25" s="6">
        <f>IFERROR(VLOOKUP($C25,'Show IDs'!$A:$D,4,FALSE)+0,"")</f>
        <v>7</v>
      </c>
      <c r="G25" s="6">
        <f>IFERROR(_xlfn.MINIFS('QC Dump (clean)'!$F:$F,'QC Dump (clean)'!$A:$A,$C25,'QC Dump (clean)'!$M:$M,"&lt;&gt;Not an error"),"")</f>
        <v>1</v>
      </c>
      <c r="H25" s="6">
        <f>IFERROR(_xlfn.MAXIFS('QC Dump (clean)'!$F:$F,'QC Dump (clean)'!$A:$A,$C25,'QC Dump (clean)'!$M:$M,"&lt;&gt;Not an error"),"")</f>
        <v>7</v>
      </c>
      <c r="I25" s="6"/>
      <c r="J25" s="6">
        <f>L25+T25+AI25</f>
        <v>37</v>
      </c>
      <c r="K25" s="8">
        <f>IFERROR(J25/$F25,"")</f>
        <v>5.285714285714286</v>
      </c>
      <c r="L25" s="6">
        <f>COUNTIFS('QC Dump (clean)'!$A:$A,$C25,'QC Dump (clean)'!$M:$M,"Major")</f>
        <v>37</v>
      </c>
      <c r="M25" s="6">
        <f>COUNTIFS('QC Dump (clean)'!$A:$A,$C25,'QC Dump (clean)'!$L:$L,M$2,'QC Dump (clean)'!$M:$M,"Major")</f>
        <v>0</v>
      </c>
      <c r="N25" s="6">
        <f>COUNTIFS('QC Dump (clean)'!$A:$A,$C25,'QC Dump (clean)'!$L:$L,N$2,'QC Dump (clean)'!$M:$M,"Major")</f>
        <v>0</v>
      </c>
      <c r="O25" s="6">
        <f>COUNTIFS('QC Dump (clean)'!$A:$A,$C25,'QC Dump (clean)'!$L:$L,O$2,'QC Dump (clean)'!$M:$M,"Major")</f>
        <v>0</v>
      </c>
      <c r="P25" s="6">
        <f>COUNTIFS('QC Dump (clean)'!$A:$A,$C25,'QC Dump (clean)'!$L:$L,P$2,'QC Dump (clean)'!$M:$M,"Major")</f>
        <v>0</v>
      </c>
      <c r="Q25" s="6">
        <f>COUNTIFS('QC Dump (clean)'!$A:$A,$C25,'QC Dump (clean)'!$L:$L,Q$2,'QC Dump (clean)'!$M:$M,"Major")</f>
        <v>37</v>
      </c>
      <c r="R25" s="6">
        <f>COUNTIFS('QC Dump (clean)'!$A:$A,$C25,'QC Dump (clean)'!$L:$L,R$2,'QC Dump (clean)'!$M:$M,"Major")</f>
        <v>0</v>
      </c>
      <c r="S25" s="6">
        <f>COUNTIFS('QC Dump (clean)'!$A:$A,$C25,'QC Dump (clean)'!$L:$L,S$2,'QC Dump (clean)'!$M:$M,"Major")</f>
        <v>0</v>
      </c>
      <c r="T25" s="6">
        <f>COUNTIFS('QC Dump (clean)'!$A:$A,$C25,'QC Dump (clean)'!$M:$M,"Minor")</f>
        <v>0</v>
      </c>
      <c r="U25" s="6">
        <f>COUNTIFS('QC Dump (clean)'!$A:$A,$C25,'QC Dump (clean)'!$L:$L,U$2,'QC Dump (clean)'!$M:$M,"Minor")</f>
        <v>0</v>
      </c>
      <c r="V25" s="6">
        <f>COUNTIFS('QC Dump (clean)'!$A:$A,$C25,'QC Dump (clean)'!$L:$L,V$2,'QC Dump (clean)'!$M:$M,"Minor")</f>
        <v>0</v>
      </c>
      <c r="W25" s="6">
        <f>COUNTIFS('QC Dump (clean)'!$A:$A,$C25,'QC Dump (clean)'!$L:$L,W$2,'QC Dump (clean)'!$M:$M,"Minor")</f>
        <v>0</v>
      </c>
      <c r="X25" s="6">
        <f>COUNTIFS('QC Dump (clean)'!$A:$A,$C25,'QC Dump (clean)'!$L:$L,X$2,'QC Dump (clean)'!$M:$M,"Minor")</f>
        <v>0</v>
      </c>
      <c r="Y25" s="6">
        <f>COUNTIFS('QC Dump (clean)'!$A:$A,$C25,'QC Dump (clean)'!$L:$L,Y$2,'QC Dump (clean)'!$M:$M,"Minor")</f>
        <v>0</v>
      </c>
      <c r="Z25" s="6">
        <f>COUNTIFS('QC Dump (clean)'!$A:$A,$C25,'QC Dump (clean)'!$L:$L,Z$2,'QC Dump (clean)'!$M:$M,"Minor")</f>
        <v>0</v>
      </c>
      <c r="AA25" s="6">
        <f>COUNTIFS('QC Dump (clean)'!$A:$A,$C25,'QC Dump (clean)'!$L:$L,AA$2,'QC Dump (clean)'!$M:$M,"Minor")</f>
        <v>0</v>
      </c>
      <c r="AB25" s="6">
        <f>COUNTIFS('QC Dump (clean)'!$A:$A,$C25,'QC Dump (clean)'!$L:$L,AB$2,'QC Dump (clean)'!$M:$M,"Minor")</f>
        <v>0</v>
      </c>
      <c r="AC25" s="6">
        <f>COUNTIFS('QC Dump (clean)'!$A:$A,$C25,'QC Dump (clean)'!$L:$L,AC$2,'QC Dump (clean)'!$M:$M,"Minor")</f>
        <v>0</v>
      </c>
      <c r="AD25" s="6">
        <f>COUNTIFS('QC Dump (clean)'!$A:$A,$C25,'QC Dump (clean)'!$L:$L,AD$2,'QC Dump (clean)'!$M:$M,"Minor")</f>
        <v>0</v>
      </c>
      <c r="AE25" s="6">
        <f>COUNTIFS('QC Dump (clean)'!$A:$A,$C25,'QC Dump (clean)'!$L:$L,AE$2,'QC Dump (clean)'!$M:$M,"Minor")</f>
        <v>0</v>
      </c>
      <c r="AF25" s="6">
        <f>COUNTIFS('QC Dump (clean)'!$A:$A,$C25,'QC Dump (clean)'!$L:$L,AF$2,'QC Dump (clean)'!$M:$M,"Minor")</f>
        <v>0</v>
      </c>
      <c r="AG25" s="6">
        <f>COUNTIFS('QC Dump (clean)'!$A:$A,$C25,'QC Dump (clean)'!$L:$L,AG$2,'QC Dump (clean)'!$M:$M,"Minor")</f>
        <v>0</v>
      </c>
      <c r="AH25" s="6">
        <f>COUNTIFS('QC Dump (clean)'!$A:$A,$C25,'QC Dump (clean)'!$L:$L,AH$2,'QC Dump (clean)'!$M:$M,"Minor")</f>
        <v>0</v>
      </c>
      <c r="AI25" s="6">
        <f>COUNTIFS('QC Dump (clean)'!$A:$A,$C25,'QC Dump (clean)'!$M:$M,"Unclassified")</f>
        <v>0</v>
      </c>
      <c r="AJ25" s="6">
        <f>COUNTIFS('QC Dump (clean)'!$A:$A,$C25,'QC Dump (clean)'!$L:$L,AJ$2,'QC Dump (clean)'!$M:$M,"Unclassified")</f>
        <v>0</v>
      </c>
      <c r="AK25" s="6">
        <f>COUNTIFS('QC Dump (clean)'!$A:$A,$C25,'QC Dump (clean)'!$H:$H,"Pending",'QC Dump (clean)'!$M:$M,"&lt;&gt;Not an error")</f>
        <v>37</v>
      </c>
      <c r="AL25" s="6">
        <f>COUNTIFS('QC Dump (clean)'!$A:$A,$C25,'QC Dump (clean)'!$H:$H,"Resolved",'QC Dump (clean)'!$M:$M,"&lt;&gt;Not an error")</f>
        <v>0</v>
      </c>
      <c r="AM25" s="6">
        <f>COUNTIFS('QC Dump (clean)'!$A:$A,$C25,'QC Dump (clean)'!$H:$H,"Ignore",'QC Dump (clean)'!$M:$M,"&lt;&gt;Not an error")</f>
        <v>0</v>
      </c>
      <c r="AN25" s="6">
        <f>SUMIFS('QC Dump (clean)'!$S:$S,'QC Dump (clean)'!$A:$A,$C25)</f>
        <v>4</v>
      </c>
      <c r="AO25" s="9">
        <f>IFERROR(AN25/$F25,"")</f>
        <v>0.5714285714285714</v>
      </c>
      <c r="AP25" s="6">
        <f>SUMIFS('QC Dump (clean)'!$T:$T,'QC Dump (clean)'!$A:$A,$C25)</f>
        <v>4</v>
      </c>
      <c r="AQ25" s="9">
        <f>IFERROR(AP25/$F25,"")</f>
        <v>0.5714285714285714</v>
      </c>
      <c r="AR25" s="6">
        <f>SUMIFS('QC Dump (clean)'!$U:$U,'QC Dump (clean)'!$A:$A,$C25)</f>
        <v>0</v>
      </c>
      <c r="AS25" s="9">
        <f>IFERROR(AR25/$F25,"")</f>
        <v>0</v>
      </c>
    </row>
    <row r="26">
      <c r="A26" s="6">
        <v>24</v>
      </c>
      <c r="B26" t="inlineStr" s="7">
        <is>
          <t xml:space="preserve">Brahmyodha : The Destroyer | ब्रह्मयोद्धा : द डिस्ट्रोयर</t>
        </is>
      </c>
      <c r="C26" t="inlineStr" s="6">
        <is>
          <t xml:space="preserve">87dfd458f8a24d7bbd0829af61d48e90284c3786</t>
        </is>
      </c>
      <c r="D26" t="inlineStr" s="6">
        <is>
          <t xml:space="preserve">Brahma Warrior: Der Zerstörer</t>
        </is>
      </c>
      <c r="E26" t="inlineStr" s="6">
        <is>
          <t xml:space="preserve">Aug</t>
        </is>
      </c>
      <c r="F26" s="6">
        <f>IFERROR(VLOOKUP($C26,'Show IDs'!$A:$D,4,FALSE)+0,"")</f>
        <v>20</v>
      </c>
      <c r="G26" s="6">
        <f>IFERROR(_xlfn.MINIFS('QC Dump (clean)'!$F:$F,'QC Dump (clean)'!$A:$A,$C26,'QC Dump (clean)'!$M:$M,"&lt;&gt;Not an error"),"")</f>
        <v>1</v>
      </c>
      <c r="H26" s="6">
        <f>IFERROR(_xlfn.MAXIFS('QC Dump (clean)'!$F:$F,'QC Dump (clean)'!$A:$A,$C26,'QC Dump (clean)'!$M:$M,"&lt;&gt;Not an error"),"")</f>
        <v>20</v>
      </c>
      <c r="I26" s="6"/>
      <c r="J26" s="6">
        <f>L26+T26+AI26</f>
        <v>33</v>
      </c>
      <c r="K26" s="8">
        <f>IFERROR(J26/$F26,"")</f>
        <v>1.65</v>
      </c>
      <c r="L26" s="6">
        <f>COUNTIFS('QC Dump (clean)'!$A:$A,$C26,'QC Dump (clean)'!$M:$M,"Major")</f>
        <v>33</v>
      </c>
      <c r="M26" s="6">
        <f>COUNTIFS('QC Dump (clean)'!$A:$A,$C26,'QC Dump (clean)'!$L:$L,M$2,'QC Dump (clean)'!$M:$M,"Major")</f>
        <v>0</v>
      </c>
      <c r="N26" s="6">
        <f>COUNTIFS('QC Dump (clean)'!$A:$A,$C26,'QC Dump (clean)'!$L:$L,N$2,'QC Dump (clean)'!$M:$M,"Major")</f>
        <v>0</v>
      </c>
      <c r="O26" s="6">
        <f>COUNTIFS('QC Dump (clean)'!$A:$A,$C26,'QC Dump (clean)'!$L:$L,O$2,'QC Dump (clean)'!$M:$M,"Major")</f>
        <v>0</v>
      </c>
      <c r="P26" s="6">
        <f>COUNTIFS('QC Dump (clean)'!$A:$A,$C26,'QC Dump (clean)'!$L:$L,P$2,'QC Dump (clean)'!$M:$M,"Major")</f>
        <v>0</v>
      </c>
      <c r="Q26" s="6">
        <f>COUNTIFS('QC Dump (clean)'!$A:$A,$C26,'QC Dump (clean)'!$L:$L,Q$2,'QC Dump (clean)'!$M:$M,"Major")</f>
        <v>23</v>
      </c>
      <c r="R26" s="6">
        <f>COUNTIFS('QC Dump (clean)'!$A:$A,$C26,'QC Dump (clean)'!$L:$L,R$2,'QC Dump (clean)'!$M:$M,"Major")</f>
        <v>0</v>
      </c>
      <c r="S26" s="6">
        <f>COUNTIFS('QC Dump (clean)'!$A:$A,$C26,'QC Dump (clean)'!$L:$L,S$2,'QC Dump (clean)'!$M:$M,"Major")</f>
        <v>10</v>
      </c>
      <c r="T26" s="6">
        <f>COUNTIFS('QC Dump (clean)'!$A:$A,$C26,'QC Dump (clean)'!$M:$M,"Minor")</f>
        <v>0</v>
      </c>
      <c r="U26" s="6">
        <f>COUNTIFS('QC Dump (clean)'!$A:$A,$C26,'QC Dump (clean)'!$L:$L,U$2,'QC Dump (clean)'!$M:$M,"Minor")</f>
        <v>0</v>
      </c>
      <c r="V26" s="6">
        <f>COUNTIFS('QC Dump (clean)'!$A:$A,$C26,'QC Dump (clean)'!$L:$L,V$2,'QC Dump (clean)'!$M:$M,"Minor")</f>
        <v>0</v>
      </c>
      <c r="W26" s="6">
        <f>COUNTIFS('QC Dump (clean)'!$A:$A,$C26,'QC Dump (clean)'!$L:$L,W$2,'QC Dump (clean)'!$M:$M,"Minor")</f>
        <v>0</v>
      </c>
      <c r="X26" s="6">
        <f>COUNTIFS('QC Dump (clean)'!$A:$A,$C26,'QC Dump (clean)'!$L:$L,X$2,'QC Dump (clean)'!$M:$M,"Minor")</f>
        <v>0</v>
      </c>
      <c r="Y26" s="6">
        <f>COUNTIFS('QC Dump (clean)'!$A:$A,$C26,'QC Dump (clean)'!$L:$L,Y$2,'QC Dump (clean)'!$M:$M,"Minor")</f>
        <v>0</v>
      </c>
      <c r="Z26" s="6">
        <f>COUNTIFS('QC Dump (clean)'!$A:$A,$C26,'QC Dump (clean)'!$L:$L,Z$2,'QC Dump (clean)'!$M:$M,"Minor")</f>
        <v>0</v>
      </c>
      <c r="AA26" s="6">
        <f>COUNTIFS('QC Dump (clean)'!$A:$A,$C26,'QC Dump (clean)'!$L:$L,AA$2,'QC Dump (clean)'!$M:$M,"Minor")</f>
        <v>0</v>
      </c>
      <c r="AB26" s="6">
        <f>COUNTIFS('QC Dump (clean)'!$A:$A,$C26,'QC Dump (clean)'!$L:$L,AB$2,'QC Dump (clean)'!$M:$M,"Minor")</f>
        <v>0</v>
      </c>
      <c r="AC26" s="6">
        <f>COUNTIFS('QC Dump (clean)'!$A:$A,$C26,'QC Dump (clean)'!$L:$L,AC$2,'QC Dump (clean)'!$M:$M,"Minor")</f>
        <v>0</v>
      </c>
      <c r="AD26" s="6">
        <f>COUNTIFS('QC Dump (clean)'!$A:$A,$C26,'QC Dump (clean)'!$L:$L,AD$2,'QC Dump (clean)'!$M:$M,"Minor")</f>
        <v>0</v>
      </c>
      <c r="AE26" s="6">
        <f>COUNTIFS('QC Dump (clean)'!$A:$A,$C26,'QC Dump (clean)'!$L:$L,AE$2,'QC Dump (clean)'!$M:$M,"Minor")</f>
        <v>0</v>
      </c>
      <c r="AF26" s="6">
        <f>COUNTIFS('QC Dump (clean)'!$A:$A,$C26,'QC Dump (clean)'!$L:$L,AF$2,'QC Dump (clean)'!$M:$M,"Minor")</f>
        <v>0</v>
      </c>
      <c r="AG26" s="6">
        <f>COUNTIFS('QC Dump (clean)'!$A:$A,$C26,'QC Dump (clean)'!$L:$L,AG$2,'QC Dump (clean)'!$M:$M,"Minor")</f>
        <v>0</v>
      </c>
      <c r="AH26" s="6">
        <f>COUNTIFS('QC Dump (clean)'!$A:$A,$C26,'QC Dump (clean)'!$L:$L,AH$2,'QC Dump (clean)'!$M:$M,"Minor")</f>
        <v>0</v>
      </c>
      <c r="AI26" s="6">
        <f>COUNTIFS('QC Dump (clean)'!$A:$A,$C26,'QC Dump (clean)'!$M:$M,"Unclassified")</f>
        <v>0</v>
      </c>
      <c r="AJ26" s="6">
        <f>COUNTIFS('QC Dump (clean)'!$A:$A,$C26,'QC Dump (clean)'!$L:$L,AJ$2,'QC Dump (clean)'!$M:$M,"Unclassified")</f>
        <v>0</v>
      </c>
      <c r="AK26" s="6">
        <f>COUNTIFS('QC Dump (clean)'!$A:$A,$C26,'QC Dump (clean)'!$H:$H,"Pending",'QC Dump (clean)'!$M:$M,"&lt;&gt;Not an error")</f>
        <v>0</v>
      </c>
      <c r="AL26" s="6">
        <f>COUNTIFS('QC Dump (clean)'!$A:$A,$C26,'QC Dump (clean)'!$H:$H,"Resolved",'QC Dump (clean)'!$M:$M,"&lt;&gt;Not an error")</f>
        <v>33</v>
      </c>
      <c r="AM26" s="6">
        <f>COUNTIFS('QC Dump (clean)'!$A:$A,$C26,'QC Dump (clean)'!$H:$H,"Ignore",'QC Dump (clean)'!$M:$M,"&lt;&gt;Not an error")</f>
        <v>0</v>
      </c>
      <c r="AN26" s="6">
        <f>SUMIFS('QC Dump (clean)'!$S:$S,'QC Dump (clean)'!$A:$A,$C26)</f>
        <v>11</v>
      </c>
      <c r="AO26" s="9">
        <f>IFERROR(AN26/$F26,"")</f>
        <v>0.55</v>
      </c>
      <c r="AP26" s="6">
        <f>SUMIFS('QC Dump (clean)'!$T:$T,'QC Dump (clean)'!$A:$A,$C26)</f>
        <v>11</v>
      </c>
      <c r="AQ26" s="9">
        <f>IFERROR(AP26/$F26,"")</f>
        <v>0.55</v>
      </c>
      <c r="AR26" s="6">
        <f>SUMIFS('QC Dump (clean)'!$U:$U,'QC Dump (clean)'!$A:$A,$C26)</f>
        <v>0</v>
      </c>
      <c r="AS26" s="9">
        <f>IFERROR(AR26/$F26,"")</f>
        <v>0</v>
      </c>
    </row>
    <row r="27">
      <c r="A27" s="6">
        <v>25</v>
      </c>
      <c r="B27" t="inlineStr" s="7">
        <is>
          <t xml:space="preserve">Last Witch of Swendel</t>
        </is>
      </c>
      <c r="C27" t="inlineStr" s="6">
        <is>
          <t xml:space="preserve">9bf1a19f3119a3ee4eed131819efa96b0c2cd95d</t>
        </is>
      </c>
      <c r="D27" t="inlineStr" s="6">
        <is>
          <t xml:space="preserve">Die Letzte Hexe Von Svendel</t>
        </is>
      </c>
      <c r="E27" t="inlineStr" s="6">
        <is>
          <t xml:space="preserve">Sept</t>
        </is>
      </c>
      <c r="F27" s="6">
        <f>IFERROR(VLOOKUP($C27,'Show IDs'!$A:$D,4,FALSE)+0,"")</f>
        <v>65</v>
      </c>
      <c r="G27" s="6">
        <f>IFERROR(_xlfn.MINIFS('QC Dump (clean)'!$F:$F,'QC Dump (clean)'!$A:$A,$C27,'QC Dump (clean)'!$M:$M,"&lt;&gt;Not an error"),"")</f>
        <v>1</v>
      </c>
      <c r="H27" s="6">
        <f>IFERROR(_xlfn.MAXIFS('QC Dump (clean)'!$F:$F,'QC Dump (clean)'!$A:$A,$C27,'QC Dump (clean)'!$M:$M,"&lt;&gt;Not an error"),"")</f>
        <v>52</v>
      </c>
      <c r="I27" s="6"/>
      <c r="J27" s="6">
        <f>L27+T27+AI27</f>
        <v>32</v>
      </c>
      <c r="K27" s="8">
        <f>IFERROR(J27/$F27,"")</f>
        <v>0.49230769230769234</v>
      </c>
      <c r="L27" s="6">
        <f>COUNTIFS('QC Dump (clean)'!$A:$A,$C27,'QC Dump (clean)'!$M:$M,"Major")</f>
        <v>32</v>
      </c>
      <c r="M27" s="6">
        <f>COUNTIFS('QC Dump (clean)'!$A:$A,$C27,'QC Dump (clean)'!$L:$L,M$2,'QC Dump (clean)'!$M:$M,"Major")</f>
        <v>0</v>
      </c>
      <c r="N27" s="6">
        <f>COUNTIFS('QC Dump (clean)'!$A:$A,$C27,'QC Dump (clean)'!$L:$L,N$2,'QC Dump (clean)'!$M:$M,"Major")</f>
        <v>0</v>
      </c>
      <c r="O27" s="6">
        <f>COUNTIFS('QC Dump (clean)'!$A:$A,$C27,'QC Dump (clean)'!$L:$L,O$2,'QC Dump (clean)'!$M:$M,"Major")</f>
        <v>5</v>
      </c>
      <c r="P27" s="6">
        <f>COUNTIFS('QC Dump (clean)'!$A:$A,$C27,'QC Dump (clean)'!$L:$L,P$2,'QC Dump (clean)'!$M:$M,"Major")</f>
        <v>14</v>
      </c>
      <c r="Q27" s="6">
        <f>COUNTIFS('QC Dump (clean)'!$A:$A,$C27,'QC Dump (clean)'!$L:$L,Q$2,'QC Dump (clean)'!$M:$M,"Major")</f>
        <v>12</v>
      </c>
      <c r="R27" s="6">
        <f>COUNTIFS('QC Dump (clean)'!$A:$A,$C27,'QC Dump (clean)'!$L:$L,R$2,'QC Dump (clean)'!$M:$M,"Major")</f>
        <v>1</v>
      </c>
      <c r="S27" s="6">
        <f>COUNTIFS('QC Dump (clean)'!$A:$A,$C27,'QC Dump (clean)'!$L:$L,S$2,'QC Dump (clean)'!$M:$M,"Major")</f>
        <v>0</v>
      </c>
      <c r="T27" s="6">
        <f>COUNTIFS('QC Dump (clean)'!$A:$A,$C27,'QC Dump (clean)'!$M:$M,"Minor")</f>
        <v>0</v>
      </c>
      <c r="U27" s="6">
        <f>COUNTIFS('QC Dump (clean)'!$A:$A,$C27,'QC Dump (clean)'!$L:$L,U$2,'QC Dump (clean)'!$M:$M,"Minor")</f>
        <v>0</v>
      </c>
      <c r="V27" s="6">
        <f>COUNTIFS('QC Dump (clean)'!$A:$A,$C27,'QC Dump (clean)'!$L:$L,V$2,'QC Dump (clean)'!$M:$M,"Minor")</f>
        <v>0</v>
      </c>
      <c r="W27" s="6">
        <f>COUNTIFS('QC Dump (clean)'!$A:$A,$C27,'QC Dump (clean)'!$L:$L,W$2,'QC Dump (clean)'!$M:$M,"Minor")</f>
        <v>0</v>
      </c>
      <c r="X27" s="6">
        <f>COUNTIFS('QC Dump (clean)'!$A:$A,$C27,'QC Dump (clean)'!$L:$L,X$2,'QC Dump (clean)'!$M:$M,"Minor")</f>
        <v>0</v>
      </c>
      <c r="Y27" s="6">
        <f>COUNTIFS('QC Dump (clean)'!$A:$A,$C27,'QC Dump (clean)'!$L:$L,Y$2,'QC Dump (clean)'!$M:$M,"Minor")</f>
        <v>0</v>
      </c>
      <c r="Z27" s="6">
        <f>COUNTIFS('QC Dump (clean)'!$A:$A,$C27,'QC Dump (clean)'!$L:$L,Z$2,'QC Dump (clean)'!$M:$M,"Minor")</f>
        <v>0</v>
      </c>
      <c r="AA27" s="6">
        <f>COUNTIFS('QC Dump (clean)'!$A:$A,$C27,'QC Dump (clean)'!$L:$L,AA$2,'QC Dump (clean)'!$M:$M,"Minor")</f>
        <v>0</v>
      </c>
      <c r="AB27" s="6">
        <f>COUNTIFS('QC Dump (clean)'!$A:$A,$C27,'QC Dump (clean)'!$L:$L,AB$2,'QC Dump (clean)'!$M:$M,"Minor")</f>
        <v>0</v>
      </c>
      <c r="AC27" s="6">
        <f>COUNTIFS('QC Dump (clean)'!$A:$A,$C27,'QC Dump (clean)'!$L:$L,AC$2,'QC Dump (clean)'!$M:$M,"Minor")</f>
        <v>0</v>
      </c>
      <c r="AD27" s="6">
        <f>COUNTIFS('QC Dump (clean)'!$A:$A,$C27,'QC Dump (clean)'!$L:$L,AD$2,'QC Dump (clean)'!$M:$M,"Minor")</f>
        <v>0</v>
      </c>
      <c r="AE27" s="6">
        <f>COUNTIFS('QC Dump (clean)'!$A:$A,$C27,'QC Dump (clean)'!$L:$L,AE$2,'QC Dump (clean)'!$M:$M,"Minor")</f>
        <v>0</v>
      </c>
      <c r="AF27" s="6">
        <f>COUNTIFS('QC Dump (clean)'!$A:$A,$C27,'QC Dump (clean)'!$L:$L,AF$2,'QC Dump (clean)'!$M:$M,"Minor")</f>
        <v>0</v>
      </c>
      <c r="AG27" s="6">
        <f>COUNTIFS('QC Dump (clean)'!$A:$A,$C27,'QC Dump (clean)'!$L:$L,AG$2,'QC Dump (clean)'!$M:$M,"Minor")</f>
        <v>0</v>
      </c>
      <c r="AH27" s="6">
        <f>COUNTIFS('QC Dump (clean)'!$A:$A,$C27,'QC Dump (clean)'!$L:$L,AH$2,'QC Dump (clean)'!$M:$M,"Minor")</f>
        <v>0</v>
      </c>
      <c r="AI27" s="6">
        <f>COUNTIFS('QC Dump (clean)'!$A:$A,$C27,'QC Dump (clean)'!$M:$M,"Unclassified")</f>
        <v>0</v>
      </c>
      <c r="AJ27" s="6">
        <f>COUNTIFS('QC Dump (clean)'!$A:$A,$C27,'QC Dump (clean)'!$L:$L,AJ$2,'QC Dump (clean)'!$M:$M,"Unclassified")</f>
        <v>0</v>
      </c>
      <c r="AK27" s="6">
        <f>COUNTIFS('QC Dump (clean)'!$A:$A,$C27,'QC Dump (clean)'!$H:$H,"Pending",'QC Dump (clean)'!$M:$M,"&lt;&gt;Not an error")</f>
        <v>0</v>
      </c>
      <c r="AL27" s="6">
        <f>COUNTIFS('QC Dump (clean)'!$A:$A,$C27,'QC Dump (clean)'!$H:$H,"Resolved",'QC Dump (clean)'!$M:$M,"&lt;&gt;Not an error")</f>
        <v>9</v>
      </c>
      <c r="AM27" s="6">
        <f>COUNTIFS('QC Dump (clean)'!$A:$A,$C27,'QC Dump (clean)'!$H:$H,"Ignore",'QC Dump (clean)'!$M:$M,"&lt;&gt;Not an error")</f>
        <v>23</v>
      </c>
      <c r="AN27" s="6">
        <f>SUMIFS('QC Dump (clean)'!$S:$S,'QC Dump (clean)'!$A:$A,$C27)</f>
        <v>9</v>
      </c>
      <c r="AO27" s="9">
        <f>IFERROR(AN27/$F27,"")</f>
        <v>0.13846153846153847</v>
      </c>
      <c r="AP27" s="6">
        <f>SUMIFS('QC Dump (clean)'!$T:$T,'QC Dump (clean)'!$A:$A,$C27)</f>
        <v>9</v>
      </c>
      <c r="AQ27" s="9">
        <f>IFERROR(AP27/$F27,"")</f>
        <v>0.13846153846153847</v>
      </c>
      <c r="AR27" s="6">
        <f>SUMIFS('QC Dump (clean)'!$U:$U,'QC Dump (clean)'!$A:$A,$C27)</f>
        <v>0</v>
      </c>
      <c r="AS27" s="9">
        <f>IFERROR(AR27/$F27,"")</f>
        <v>0</v>
      </c>
    </row>
    <row r="28">
      <c r="A28" s="6">
        <v>26</v>
      </c>
      <c r="B28" t="inlineStr" s="7">
        <is>
          <t xml:space="preserve">Hacking the Mafia's Heart</t>
        </is>
      </c>
      <c r="C28" t="inlineStr" s="6">
        <is>
          <t xml:space="preserve">efa111b397877a29364b57266d879e11bff528fd</t>
        </is>
      </c>
      <c r="D28" t="inlineStr" s="6">
        <is>
          <t xml:space="preserve">Mafiaherz Gehackt</t>
        </is>
      </c>
      <c r="E28" t="inlineStr" s="6">
        <is>
          <t xml:space="preserve">Sept</t>
        </is>
      </c>
      <c r="F28" s="6">
        <f>IFERROR(VLOOKUP($C28,'Show IDs'!$A:$D,4,FALSE)+0,"")</f>
        <v>45</v>
      </c>
      <c r="G28" s="6">
        <f>IFERROR(_xlfn.MINIFS('QC Dump (clean)'!$F:$F,'QC Dump (clean)'!$A:$A,$C28,'QC Dump (clean)'!$M:$M,"&lt;&gt;Not an error"),"")</f>
        <v>2</v>
      </c>
      <c r="H28" s="6">
        <f>IFERROR(_xlfn.MAXIFS('QC Dump (clean)'!$F:$F,'QC Dump (clean)'!$A:$A,$C28,'QC Dump (clean)'!$M:$M,"&lt;&gt;Not an error"),"")</f>
        <v>45</v>
      </c>
      <c r="I28" s="6"/>
      <c r="J28" s="6">
        <f>L28+T28+AI28</f>
        <v>31</v>
      </c>
      <c r="K28" s="8">
        <f>IFERROR(J28/$F28,"")</f>
        <v>0.6888888888888889</v>
      </c>
      <c r="L28" s="6">
        <f>COUNTIFS('QC Dump (clean)'!$A:$A,$C28,'QC Dump (clean)'!$M:$M,"Major")</f>
        <v>31</v>
      </c>
      <c r="M28" s="6">
        <f>COUNTIFS('QC Dump (clean)'!$A:$A,$C28,'QC Dump (clean)'!$L:$L,M$2,'QC Dump (clean)'!$M:$M,"Major")</f>
        <v>0</v>
      </c>
      <c r="N28" s="6">
        <f>COUNTIFS('QC Dump (clean)'!$A:$A,$C28,'QC Dump (clean)'!$L:$L,N$2,'QC Dump (clean)'!$M:$M,"Major")</f>
        <v>0</v>
      </c>
      <c r="O28" s="6">
        <f>COUNTIFS('QC Dump (clean)'!$A:$A,$C28,'QC Dump (clean)'!$L:$L,O$2,'QC Dump (clean)'!$M:$M,"Major")</f>
        <v>0</v>
      </c>
      <c r="P28" s="6">
        <f>COUNTIFS('QC Dump (clean)'!$A:$A,$C28,'QC Dump (clean)'!$L:$L,P$2,'QC Dump (clean)'!$M:$M,"Major")</f>
        <v>0</v>
      </c>
      <c r="Q28" s="6">
        <f>COUNTIFS('QC Dump (clean)'!$A:$A,$C28,'QC Dump (clean)'!$L:$L,Q$2,'QC Dump (clean)'!$M:$M,"Major")</f>
        <v>19</v>
      </c>
      <c r="R28" s="6">
        <f>COUNTIFS('QC Dump (clean)'!$A:$A,$C28,'QC Dump (clean)'!$L:$L,R$2,'QC Dump (clean)'!$M:$M,"Major")</f>
        <v>0</v>
      </c>
      <c r="S28" s="6">
        <f>COUNTIFS('QC Dump (clean)'!$A:$A,$C28,'QC Dump (clean)'!$L:$L,S$2,'QC Dump (clean)'!$M:$M,"Major")</f>
        <v>12</v>
      </c>
      <c r="T28" s="6">
        <f>COUNTIFS('QC Dump (clean)'!$A:$A,$C28,'QC Dump (clean)'!$M:$M,"Minor")</f>
        <v>0</v>
      </c>
      <c r="U28" s="6">
        <f>COUNTIFS('QC Dump (clean)'!$A:$A,$C28,'QC Dump (clean)'!$L:$L,U$2,'QC Dump (clean)'!$M:$M,"Minor")</f>
        <v>0</v>
      </c>
      <c r="V28" s="6">
        <f>COUNTIFS('QC Dump (clean)'!$A:$A,$C28,'QC Dump (clean)'!$L:$L,V$2,'QC Dump (clean)'!$M:$M,"Minor")</f>
        <v>0</v>
      </c>
      <c r="W28" s="6">
        <f>COUNTIFS('QC Dump (clean)'!$A:$A,$C28,'QC Dump (clean)'!$L:$L,W$2,'QC Dump (clean)'!$M:$M,"Minor")</f>
        <v>0</v>
      </c>
      <c r="X28" s="6">
        <f>COUNTIFS('QC Dump (clean)'!$A:$A,$C28,'QC Dump (clean)'!$L:$L,X$2,'QC Dump (clean)'!$M:$M,"Minor")</f>
        <v>0</v>
      </c>
      <c r="Y28" s="6">
        <f>COUNTIFS('QC Dump (clean)'!$A:$A,$C28,'QC Dump (clean)'!$L:$L,Y$2,'QC Dump (clean)'!$M:$M,"Minor")</f>
        <v>0</v>
      </c>
      <c r="Z28" s="6">
        <f>COUNTIFS('QC Dump (clean)'!$A:$A,$C28,'QC Dump (clean)'!$L:$L,Z$2,'QC Dump (clean)'!$M:$M,"Minor")</f>
        <v>0</v>
      </c>
      <c r="AA28" s="6">
        <f>COUNTIFS('QC Dump (clean)'!$A:$A,$C28,'QC Dump (clean)'!$L:$L,AA$2,'QC Dump (clean)'!$M:$M,"Minor")</f>
        <v>0</v>
      </c>
      <c r="AB28" s="6">
        <f>COUNTIFS('QC Dump (clean)'!$A:$A,$C28,'QC Dump (clean)'!$L:$L,AB$2,'QC Dump (clean)'!$M:$M,"Minor")</f>
        <v>0</v>
      </c>
      <c r="AC28" s="6">
        <f>COUNTIFS('QC Dump (clean)'!$A:$A,$C28,'QC Dump (clean)'!$L:$L,AC$2,'QC Dump (clean)'!$M:$M,"Minor")</f>
        <v>0</v>
      </c>
      <c r="AD28" s="6">
        <f>COUNTIFS('QC Dump (clean)'!$A:$A,$C28,'QC Dump (clean)'!$L:$L,AD$2,'QC Dump (clean)'!$M:$M,"Minor")</f>
        <v>0</v>
      </c>
      <c r="AE28" s="6">
        <f>COUNTIFS('QC Dump (clean)'!$A:$A,$C28,'QC Dump (clean)'!$L:$L,AE$2,'QC Dump (clean)'!$M:$M,"Minor")</f>
        <v>0</v>
      </c>
      <c r="AF28" s="6">
        <f>COUNTIFS('QC Dump (clean)'!$A:$A,$C28,'QC Dump (clean)'!$L:$L,AF$2,'QC Dump (clean)'!$M:$M,"Minor")</f>
        <v>0</v>
      </c>
      <c r="AG28" s="6">
        <f>COUNTIFS('QC Dump (clean)'!$A:$A,$C28,'QC Dump (clean)'!$L:$L,AG$2,'QC Dump (clean)'!$M:$M,"Minor")</f>
        <v>0</v>
      </c>
      <c r="AH28" s="6">
        <f>COUNTIFS('QC Dump (clean)'!$A:$A,$C28,'QC Dump (clean)'!$L:$L,AH$2,'QC Dump (clean)'!$M:$M,"Minor")</f>
        <v>0</v>
      </c>
      <c r="AI28" s="6">
        <f>COUNTIFS('QC Dump (clean)'!$A:$A,$C28,'QC Dump (clean)'!$M:$M,"Unclassified")</f>
        <v>0</v>
      </c>
      <c r="AJ28" s="6">
        <f>COUNTIFS('QC Dump (clean)'!$A:$A,$C28,'QC Dump (clean)'!$L:$L,AJ$2,'QC Dump (clean)'!$M:$M,"Unclassified")</f>
        <v>0</v>
      </c>
      <c r="AK28" s="6">
        <f>COUNTIFS('QC Dump (clean)'!$A:$A,$C28,'QC Dump (clean)'!$H:$H,"Pending",'QC Dump (clean)'!$M:$M,"&lt;&gt;Not an error")</f>
        <v>0</v>
      </c>
      <c r="AL28" s="6">
        <f>COUNTIFS('QC Dump (clean)'!$A:$A,$C28,'QC Dump (clean)'!$H:$H,"Resolved",'QC Dump (clean)'!$M:$M,"&lt;&gt;Not an error")</f>
        <v>28</v>
      </c>
      <c r="AM28" s="6">
        <f>COUNTIFS('QC Dump (clean)'!$A:$A,$C28,'QC Dump (clean)'!$H:$H,"Ignore",'QC Dump (clean)'!$M:$M,"&lt;&gt;Not an error")</f>
        <v>3</v>
      </c>
      <c r="AN28" s="6">
        <f>SUMIFS('QC Dump (clean)'!$S:$S,'QC Dump (clean)'!$A:$A,$C28)</f>
        <v>22</v>
      </c>
      <c r="AO28" s="9">
        <f>IFERROR(AN28/$F28,"")</f>
        <v>0.4888888888888889</v>
      </c>
      <c r="AP28" s="6">
        <f>SUMIFS('QC Dump (clean)'!$T:$T,'QC Dump (clean)'!$A:$A,$C28)</f>
        <v>22</v>
      </c>
      <c r="AQ28" s="9">
        <f>IFERROR(AP28/$F28,"")</f>
        <v>0.4888888888888889</v>
      </c>
      <c r="AR28" s="6">
        <f>SUMIFS('QC Dump (clean)'!$U:$U,'QC Dump (clean)'!$A:$A,$C28)</f>
        <v>0</v>
      </c>
      <c r="AS28" s="9">
        <f>IFERROR(AR28/$F28,"")</f>
        <v>0</v>
      </c>
    </row>
    <row r="29">
      <c r="A29" s="6">
        <v>27</v>
      </c>
      <c r="B29" t="inlineStr" s="7">
        <is>
          <t xml:space="preserve">ROTB Writer Version</t>
        </is>
      </c>
      <c r="C29" t="inlineStr" s="6">
        <is>
          <t xml:space="preserve">c83c2c58c360dca99bb00872f42026de8bd87304</t>
        </is>
      </c>
      <c r="D29" t="inlineStr" s="6">
        <is>
          <t xml:space="preserve">ROTB - Ep 1 to 40 - UK Writer Ver.</t>
        </is>
      </c>
      <c r="E29" t="inlineStr" s="6">
        <is>
          <t xml:space="preserve">Sept</t>
        </is>
      </c>
      <c r="F29" s="6">
        <f>IFERROR(VLOOKUP($C29,'Show IDs'!$A:$D,4,FALSE)+0,"")</f>
        <v>40</v>
      </c>
      <c r="G29" s="6">
        <f>IFERROR(_xlfn.MINIFS('QC Dump (clean)'!$F:$F,'QC Dump (clean)'!$A:$A,$C29,'QC Dump (clean)'!$M:$M,"&lt;&gt;Not an error"),"")</f>
        <v>2</v>
      </c>
      <c r="H29" s="6">
        <f>IFERROR(_xlfn.MAXIFS('QC Dump (clean)'!$F:$F,'QC Dump (clean)'!$A:$A,$C29,'QC Dump (clean)'!$M:$M,"&lt;&gt;Not an error"),"")</f>
        <v>38</v>
      </c>
      <c r="I29" s="6"/>
      <c r="J29" s="6">
        <f>L29+T29+AI29</f>
        <v>26</v>
      </c>
      <c r="K29" s="8">
        <f>IFERROR(J29/$F29,"")</f>
        <v>0.65</v>
      </c>
      <c r="L29" s="6">
        <f>COUNTIFS('QC Dump (clean)'!$A:$A,$C29,'QC Dump (clean)'!$M:$M,"Major")</f>
        <v>26</v>
      </c>
      <c r="M29" s="6">
        <f>COUNTIFS('QC Dump (clean)'!$A:$A,$C29,'QC Dump (clean)'!$L:$L,M$2,'QC Dump (clean)'!$M:$M,"Major")</f>
        <v>0</v>
      </c>
      <c r="N29" s="6">
        <f>COUNTIFS('QC Dump (clean)'!$A:$A,$C29,'QC Dump (clean)'!$L:$L,N$2,'QC Dump (clean)'!$M:$M,"Major")</f>
        <v>0</v>
      </c>
      <c r="O29" s="6">
        <f>COUNTIFS('QC Dump (clean)'!$A:$A,$C29,'QC Dump (clean)'!$L:$L,O$2,'QC Dump (clean)'!$M:$M,"Major")</f>
        <v>0</v>
      </c>
      <c r="P29" s="6">
        <f>COUNTIFS('QC Dump (clean)'!$A:$A,$C29,'QC Dump (clean)'!$L:$L,P$2,'QC Dump (clean)'!$M:$M,"Major")</f>
        <v>0</v>
      </c>
      <c r="Q29" s="6">
        <f>COUNTIFS('QC Dump (clean)'!$A:$A,$C29,'QC Dump (clean)'!$L:$L,Q$2,'QC Dump (clean)'!$M:$M,"Major")</f>
        <v>5</v>
      </c>
      <c r="R29" s="6">
        <f>COUNTIFS('QC Dump (clean)'!$A:$A,$C29,'QC Dump (clean)'!$L:$L,R$2,'QC Dump (clean)'!$M:$M,"Major")</f>
        <v>0</v>
      </c>
      <c r="S29" s="6">
        <f>COUNTIFS('QC Dump (clean)'!$A:$A,$C29,'QC Dump (clean)'!$L:$L,S$2,'QC Dump (clean)'!$M:$M,"Major")</f>
        <v>21</v>
      </c>
      <c r="T29" s="6">
        <f>COUNTIFS('QC Dump (clean)'!$A:$A,$C29,'QC Dump (clean)'!$M:$M,"Minor")</f>
        <v>0</v>
      </c>
      <c r="U29" s="6">
        <f>COUNTIFS('QC Dump (clean)'!$A:$A,$C29,'QC Dump (clean)'!$L:$L,U$2,'QC Dump (clean)'!$M:$M,"Minor")</f>
        <v>0</v>
      </c>
      <c r="V29" s="6">
        <f>COUNTIFS('QC Dump (clean)'!$A:$A,$C29,'QC Dump (clean)'!$L:$L,V$2,'QC Dump (clean)'!$M:$M,"Minor")</f>
        <v>0</v>
      </c>
      <c r="W29" s="6">
        <f>COUNTIFS('QC Dump (clean)'!$A:$A,$C29,'QC Dump (clean)'!$L:$L,W$2,'QC Dump (clean)'!$M:$M,"Minor")</f>
        <v>0</v>
      </c>
      <c r="X29" s="6">
        <f>COUNTIFS('QC Dump (clean)'!$A:$A,$C29,'QC Dump (clean)'!$L:$L,X$2,'QC Dump (clean)'!$M:$M,"Minor")</f>
        <v>0</v>
      </c>
      <c r="Y29" s="6">
        <f>COUNTIFS('QC Dump (clean)'!$A:$A,$C29,'QC Dump (clean)'!$L:$L,Y$2,'QC Dump (clean)'!$M:$M,"Minor")</f>
        <v>0</v>
      </c>
      <c r="Z29" s="6">
        <f>COUNTIFS('QC Dump (clean)'!$A:$A,$C29,'QC Dump (clean)'!$L:$L,Z$2,'QC Dump (clean)'!$M:$M,"Minor")</f>
        <v>0</v>
      </c>
      <c r="AA29" s="6">
        <f>COUNTIFS('QC Dump (clean)'!$A:$A,$C29,'QC Dump (clean)'!$L:$L,AA$2,'QC Dump (clean)'!$M:$M,"Minor")</f>
        <v>0</v>
      </c>
      <c r="AB29" s="6">
        <f>COUNTIFS('QC Dump (clean)'!$A:$A,$C29,'QC Dump (clean)'!$L:$L,AB$2,'QC Dump (clean)'!$M:$M,"Minor")</f>
        <v>0</v>
      </c>
      <c r="AC29" s="6">
        <f>COUNTIFS('QC Dump (clean)'!$A:$A,$C29,'QC Dump (clean)'!$L:$L,AC$2,'QC Dump (clean)'!$M:$M,"Minor")</f>
        <v>0</v>
      </c>
      <c r="AD29" s="6">
        <f>COUNTIFS('QC Dump (clean)'!$A:$A,$C29,'QC Dump (clean)'!$L:$L,AD$2,'QC Dump (clean)'!$M:$M,"Minor")</f>
        <v>0</v>
      </c>
      <c r="AE29" s="6">
        <f>COUNTIFS('QC Dump (clean)'!$A:$A,$C29,'QC Dump (clean)'!$L:$L,AE$2,'QC Dump (clean)'!$M:$M,"Minor")</f>
        <v>0</v>
      </c>
      <c r="AF29" s="6">
        <f>COUNTIFS('QC Dump (clean)'!$A:$A,$C29,'QC Dump (clean)'!$L:$L,AF$2,'QC Dump (clean)'!$M:$M,"Minor")</f>
        <v>0</v>
      </c>
      <c r="AG29" s="6">
        <f>COUNTIFS('QC Dump (clean)'!$A:$A,$C29,'QC Dump (clean)'!$L:$L,AG$2,'QC Dump (clean)'!$M:$M,"Minor")</f>
        <v>0</v>
      </c>
      <c r="AH29" s="6">
        <f>COUNTIFS('QC Dump (clean)'!$A:$A,$C29,'QC Dump (clean)'!$L:$L,AH$2,'QC Dump (clean)'!$M:$M,"Minor")</f>
        <v>0</v>
      </c>
      <c r="AI29" s="6">
        <f>COUNTIFS('QC Dump (clean)'!$A:$A,$C29,'QC Dump (clean)'!$M:$M,"Unclassified")</f>
        <v>0</v>
      </c>
      <c r="AJ29" s="6">
        <f>COUNTIFS('QC Dump (clean)'!$A:$A,$C29,'QC Dump (clean)'!$L:$L,AJ$2,'QC Dump (clean)'!$M:$M,"Unclassified")</f>
        <v>0</v>
      </c>
      <c r="AK29" s="6">
        <f>COUNTIFS('QC Dump (clean)'!$A:$A,$C29,'QC Dump (clean)'!$H:$H,"Pending",'QC Dump (clean)'!$M:$M,"&lt;&gt;Not an error")</f>
        <v>0</v>
      </c>
      <c r="AL29" s="6">
        <f>COUNTIFS('QC Dump (clean)'!$A:$A,$C29,'QC Dump (clean)'!$H:$H,"Resolved",'QC Dump (clean)'!$M:$M,"&lt;&gt;Not an error")</f>
        <v>26</v>
      </c>
      <c r="AM29" s="6">
        <f>COUNTIFS('QC Dump (clean)'!$A:$A,$C29,'QC Dump (clean)'!$H:$H,"Ignore",'QC Dump (clean)'!$M:$M,"&lt;&gt;Not an error")</f>
        <v>0</v>
      </c>
      <c r="AN29" s="6">
        <f>SUMIFS('QC Dump (clean)'!$S:$S,'QC Dump (clean)'!$A:$A,$C29)</f>
        <v>16</v>
      </c>
      <c r="AO29" s="9">
        <f>IFERROR(AN29/$F29,"")</f>
        <v>0.4</v>
      </c>
      <c r="AP29" s="6">
        <f>SUMIFS('QC Dump (clean)'!$T:$T,'QC Dump (clean)'!$A:$A,$C29)</f>
        <v>16</v>
      </c>
      <c r="AQ29" s="9">
        <f>IFERROR(AP29/$F29,"")</f>
        <v>0.4</v>
      </c>
      <c r="AR29" s="6">
        <f>SUMIFS('QC Dump (clean)'!$U:$U,'QC Dump (clean)'!$A:$A,$C29)</f>
        <v>0</v>
      </c>
      <c r="AS29" s="9">
        <f>IFERROR(AR29/$F29,"")</f>
        <v>0</v>
      </c>
    </row>
    <row r="30">
      <c r="A30" s="6">
        <v>28</v>
      </c>
      <c r="B30" t="inlineStr" s="7">
        <is>
          <t xml:space="preserve">TDB (The Dragon Kings Bride)</t>
        </is>
      </c>
      <c r="C30" t="inlineStr" s="6">
        <is>
          <t xml:space="preserve">44b21d0779150f352185e9eabb2f202786511b57</t>
        </is>
      </c>
      <c r="D30" t="inlineStr" s="6">
        <is>
          <t xml:space="preserve">Im Bann Des Drachenfürsten</t>
        </is>
      </c>
      <c r="E30" t="inlineStr" s="6">
        <is>
          <t xml:space="preserve">Sept</t>
        </is>
      </c>
      <c r="F30" s="6">
        <f>IFERROR(VLOOKUP($C30,'Show IDs'!$A:$D,4,FALSE)+0,"")</f>
        <v>51</v>
      </c>
      <c r="G30" s="6">
        <f>IFERROR(_xlfn.MINIFS('QC Dump (clean)'!$F:$F,'QC Dump (clean)'!$A:$A,$C30,'QC Dump (clean)'!$M:$M,"&lt;&gt;Not an error"),"")</f>
        <v>1</v>
      </c>
      <c r="H30" s="6">
        <f>IFERROR(_xlfn.MAXIFS('QC Dump (clean)'!$F:$F,'QC Dump (clean)'!$A:$A,$C30,'QC Dump (clean)'!$M:$M,"&lt;&gt;Not an error"),"")</f>
        <v>48</v>
      </c>
      <c r="I30" s="6"/>
      <c r="J30" s="6">
        <f>L30+T30+AI30</f>
        <v>24</v>
      </c>
      <c r="K30" s="8">
        <f>IFERROR(J30/$F30,"")</f>
        <v>0.47058823529411764</v>
      </c>
      <c r="L30" s="6">
        <f>COUNTIFS('QC Dump (clean)'!$A:$A,$C30,'QC Dump (clean)'!$M:$M,"Major")</f>
        <v>17</v>
      </c>
      <c r="M30" s="6">
        <f>COUNTIFS('QC Dump (clean)'!$A:$A,$C30,'QC Dump (clean)'!$L:$L,M$2,'QC Dump (clean)'!$M:$M,"Major")</f>
        <v>0</v>
      </c>
      <c r="N30" s="6">
        <f>COUNTIFS('QC Dump (clean)'!$A:$A,$C30,'QC Dump (clean)'!$L:$L,N$2,'QC Dump (clean)'!$M:$M,"Major")</f>
        <v>0</v>
      </c>
      <c r="O30" s="6">
        <f>COUNTIFS('QC Dump (clean)'!$A:$A,$C30,'QC Dump (clean)'!$L:$L,O$2,'QC Dump (clean)'!$M:$M,"Major")</f>
        <v>0</v>
      </c>
      <c r="P30" s="6">
        <f>COUNTIFS('QC Dump (clean)'!$A:$A,$C30,'QC Dump (clean)'!$L:$L,P$2,'QC Dump (clean)'!$M:$M,"Major")</f>
        <v>0</v>
      </c>
      <c r="Q30" s="6">
        <f>COUNTIFS('QC Dump (clean)'!$A:$A,$C30,'QC Dump (clean)'!$L:$L,Q$2,'QC Dump (clean)'!$M:$M,"Major")</f>
        <v>14</v>
      </c>
      <c r="R30" s="6">
        <f>COUNTIFS('QC Dump (clean)'!$A:$A,$C30,'QC Dump (clean)'!$L:$L,R$2,'QC Dump (clean)'!$M:$M,"Major")</f>
        <v>0</v>
      </c>
      <c r="S30" s="6">
        <f>COUNTIFS('QC Dump (clean)'!$A:$A,$C30,'QC Dump (clean)'!$L:$L,S$2,'QC Dump (clean)'!$M:$M,"Major")</f>
        <v>3</v>
      </c>
      <c r="T30" s="6">
        <f>COUNTIFS('QC Dump (clean)'!$A:$A,$C30,'QC Dump (clean)'!$M:$M,"Minor")</f>
        <v>7</v>
      </c>
      <c r="U30" s="6">
        <f>COUNTIFS('QC Dump (clean)'!$A:$A,$C30,'QC Dump (clean)'!$L:$L,U$2,'QC Dump (clean)'!$M:$M,"Minor")</f>
        <v>0</v>
      </c>
      <c r="V30" s="6">
        <f>COUNTIFS('QC Dump (clean)'!$A:$A,$C30,'QC Dump (clean)'!$L:$L,V$2,'QC Dump (clean)'!$M:$M,"Minor")</f>
        <v>0</v>
      </c>
      <c r="W30" s="6">
        <f>COUNTIFS('QC Dump (clean)'!$A:$A,$C30,'QC Dump (clean)'!$L:$L,W$2,'QC Dump (clean)'!$M:$M,"Minor")</f>
        <v>0</v>
      </c>
      <c r="X30" s="6">
        <f>COUNTIFS('QC Dump (clean)'!$A:$A,$C30,'QC Dump (clean)'!$L:$L,X$2,'QC Dump (clean)'!$M:$M,"Minor")</f>
        <v>0</v>
      </c>
      <c r="Y30" s="6">
        <f>COUNTIFS('QC Dump (clean)'!$A:$A,$C30,'QC Dump (clean)'!$L:$L,Y$2,'QC Dump (clean)'!$M:$M,"Minor")</f>
        <v>0</v>
      </c>
      <c r="Z30" s="6">
        <f>COUNTIFS('QC Dump (clean)'!$A:$A,$C30,'QC Dump (clean)'!$L:$L,Z$2,'QC Dump (clean)'!$M:$M,"Minor")</f>
        <v>0</v>
      </c>
      <c r="AA30" s="6">
        <f>COUNTIFS('QC Dump (clean)'!$A:$A,$C30,'QC Dump (clean)'!$L:$L,AA$2,'QC Dump (clean)'!$M:$M,"Minor")</f>
        <v>0</v>
      </c>
      <c r="AB30" s="6">
        <f>COUNTIFS('QC Dump (clean)'!$A:$A,$C30,'QC Dump (clean)'!$L:$L,AB$2,'QC Dump (clean)'!$M:$M,"Minor")</f>
        <v>0</v>
      </c>
      <c r="AC30" s="6">
        <f>COUNTIFS('QC Dump (clean)'!$A:$A,$C30,'QC Dump (clean)'!$L:$L,AC$2,'QC Dump (clean)'!$M:$M,"Minor")</f>
        <v>0</v>
      </c>
      <c r="AD30" s="6">
        <f>COUNTIFS('QC Dump (clean)'!$A:$A,$C30,'QC Dump (clean)'!$L:$L,AD$2,'QC Dump (clean)'!$M:$M,"Minor")</f>
        <v>0</v>
      </c>
      <c r="AE30" s="6">
        <f>COUNTIFS('QC Dump (clean)'!$A:$A,$C30,'QC Dump (clean)'!$L:$L,AE$2,'QC Dump (clean)'!$M:$M,"Minor")</f>
        <v>0</v>
      </c>
      <c r="AF30" s="6">
        <f>COUNTIFS('QC Dump (clean)'!$A:$A,$C30,'QC Dump (clean)'!$L:$L,AF$2,'QC Dump (clean)'!$M:$M,"Minor")</f>
        <v>6</v>
      </c>
      <c r="AG30" s="6">
        <f>COUNTIFS('QC Dump (clean)'!$A:$A,$C30,'QC Dump (clean)'!$L:$L,AG$2,'QC Dump (clean)'!$M:$M,"Minor")</f>
        <v>1</v>
      </c>
      <c r="AH30" s="6">
        <f>COUNTIFS('QC Dump (clean)'!$A:$A,$C30,'QC Dump (clean)'!$L:$L,AH$2,'QC Dump (clean)'!$M:$M,"Minor")</f>
        <v>0</v>
      </c>
      <c r="AI30" s="6">
        <f>COUNTIFS('QC Dump (clean)'!$A:$A,$C30,'QC Dump (clean)'!$M:$M,"Unclassified")</f>
        <v>0</v>
      </c>
      <c r="AJ30" s="6">
        <f>COUNTIFS('QC Dump (clean)'!$A:$A,$C30,'QC Dump (clean)'!$L:$L,AJ$2,'QC Dump (clean)'!$M:$M,"Unclassified")</f>
        <v>0</v>
      </c>
      <c r="AK30" s="6">
        <f>COUNTIFS('QC Dump (clean)'!$A:$A,$C30,'QC Dump (clean)'!$H:$H,"Pending",'QC Dump (clean)'!$M:$M,"&lt;&gt;Not an error")</f>
        <v>14</v>
      </c>
      <c r="AL30" s="6">
        <f>COUNTIFS('QC Dump (clean)'!$A:$A,$C30,'QC Dump (clean)'!$H:$H,"Resolved",'QC Dump (clean)'!$M:$M,"&lt;&gt;Not an error")</f>
        <v>7</v>
      </c>
      <c r="AM30" s="6">
        <f>COUNTIFS('QC Dump (clean)'!$A:$A,$C30,'QC Dump (clean)'!$H:$H,"Ignore",'QC Dump (clean)'!$M:$M,"&lt;&gt;Not an error")</f>
        <v>3</v>
      </c>
      <c r="AN30" s="6">
        <f>SUMIFS('QC Dump (clean)'!$S:$S,'QC Dump (clean)'!$A:$A,$C30)</f>
        <v>10</v>
      </c>
      <c r="AO30" s="9">
        <f>IFERROR(AN30/$F30,"")</f>
        <v>0.19607843137254902</v>
      </c>
      <c r="AP30" s="6">
        <f>SUMIFS('QC Dump (clean)'!$T:$T,'QC Dump (clean)'!$A:$A,$C30)</f>
        <v>4</v>
      </c>
      <c r="AQ30" s="9">
        <f>IFERROR(AP30/$F30,"")</f>
        <v>0.0784313725490196</v>
      </c>
      <c r="AR30" s="6">
        <f>SUMIFS('QC Dump (clean)'!$U:$U,'QC Dump (clean)'!$A:$A,$C30)</f>
        <v>7</v>
      </c>
      <c r="AS30" s="9">
        <f>IFERROR(AR30/$F30,"")</f>
        <v>0.13725490196078433</v>
      </c>
    </row>
    <row r="31">
      <c r="A31" s="6">
        <v>29</v>
      </c>
      <c r="B31" t="inlineStr" s="7">
        <is>
          <t xml:space="preserve">Alphas Masked Bride</t>
        </is>
      </c>
      <c r="C31" t="inlineStr" s="6">
        <is>
          <t xml:space="preserve">eae3d2a9de33128288e5da99c87128b4548abf58</t>
        </is>
      </c>
      <c r="D31" t="inlineStr" s="6">
        <is>
          <t xml:space="preserve">Die Schattenbraut Des Alphas</t>
        </is>
      </c>
      <c r="E31" t="inlineStr" s="6">
        <is>
          <t xml:space="preserve">Sept</t>
        </is>
      </c>
      <c r="F31" s="6">
        <f>IFERROR(VLOOKUP($C31,'Show IDs'!$A:$D,4,FALSE)+0,"")</f>
        <v>51</v>
      </c>
      <c r="G31" s="6">
        <f>IFERROR(_xlfn.MINIFS('QC Dump (clean)'!$F:$F,'QC Dump (clean)'!$A:$A,$C31,'QC Dump (clean)'!$M:$M,"&lt;&gt;Not an error"),"")</f>
        <v>3</v>
      </c>
      <c r="H31" s="6">
        <f>IFERROR(_xlfn.MAXIFS('QC Dump (clean)'!$F:$F,'QC Dump (clean)'!$A:$A,$C31,'QC Dump (clean)'!$M:$M,"&lt;&gt;Not an error"),"")</f>
        <v>43</v>
      </c>
      <c r="I31" s="6"/>
      <c r="J31" s="6">
        <f>L31+T31+AI31</f>
        <v>22</v>
      </c>
      <c r="K31" s="8">
        <f>IFERROR(J31/$F31,"")</f>
        <v>0.43137254901960786</v>
      </c>
      <c r="L31" s="6">
        <f>COUNTIFS('QC Dump (clean)'!$A:$A,$C31,'QC Dump (clean)'!$M:$M,"Major")</f>
        <v>22</v>
      </c>
      <c r="M31" s="6">
        <f>COUNTIFS('QC Dump (clean)'!$A:$A,$C31,'QC Dump (clean)'!$L:$L,M$2,'QC Dump (clean)'!$M:$M,"Major")</f>
        <v>0</v>
      </c>
      <c r="N31" s="6">
        <f>COUNTIFS('QC Dump (clean)'!$A:$A,$C31,'QC Dump (clean)'!$L:$L,N$2,'QC Dump (clean)'!$M:$M,"Major")</f>
        <v>0</v>
      </c>
      <c r="O31" s="6">
        <f>COUNTIFS('QC Dump (clean)'!$A:$A,$C31,'QC Dump (clean)'!$L:$L,O$2,'QC Dump (clean)'!$M:$M,"Major")</f>
        <v>1</v>
      </c>
      <c r="P31" s="6">
        <f>COUNTIFS('QC Dump (clean)'!$A:$A,$C31,'QC Dump (clean)'!$L:$L,P$2,'QC Dump (clean)'!$M:$M,"Major")</f>
        <v>0</v>
      </c>
      <c r="Q31" s="6">
        <f>COUNTIFS('QC Dump (clean)'!$A:$A,$C31,'QC Dump (clean)'!$L:$L,Q$2,'QC Dump (clean)'!$M:$M,"Major")</f>
        <v>11</v>
      </c>
      <c r="R31" s="6">
        <f>COUNTIFS('QC Dump (clean)'!$A:$A,$C31,'QC Dump (clean)'!$L:$L,R$2,'QC Dump (clean)'!$M:$M,"Major")</f>
        <v>0</v>
      </c>
      <c r="S31" s="6">
        <f>COUNTIFS('QC Dump (clean)'!$A:$A,$C31,'QC Dump (clean)'!$L:$L,S$2,'QC Dump (clean)'!$M:$M,"Major")</f>
        <v>10</v>
      </c>
      <c r="T31" s="6">
        <f>COUNTIFS('QC Dump (clean)'!$A:$A,$C31,'QC Dump (clean)'!$M:$M,"Minor")</f>
        <v>0</v>
      </c>
      <c r="U31" s="6">
        <f>COUNTIFS('QC Dump (clean)'!$A:$A,$C31,'QC Dump (clean)'!$L:$L,U$2,'QC Dump (clean)'!$M:$M,"Minor")</f>
        <v>0</v>
      </c>
      <c r="V31" s="6">
        <f>COUNTIFS('QC Dump (clean)'!$A:$A,$C31,'QC Dump (clean)'!$L:$L,V$2,'QC Dump (clean)'!$M:$M,"Minor")</f>
        <v>0</v>
      </c>
      <c r="W31" s="6">
        <f>COUNTIFS('QC Dump (clean)'!$A:$A,$C31,'QC Dump (clean)'!$L:$L,W$2,'QC Dump (clean)'!$M:$M,"Minor")</f>
        <v>0</v>
      </c>
      <c r="X31" s="6">
        <f>COUNTIFS('QC Dump (clean)'!$A:$A,$C31,'QC Dump (clean)'!$L:$L,X$2,'QC Dump (clean)'!$M:$M,"Minor")</f>
        <v>0</v>
      </c>
      <c r="Y31" s="6">
        <f>COUNTIFS('QC Dump (clean)'!$A:$A,$C31,'QC Dump (clean)'!$L:$L,Y$2,'QC Dump (clean)'!$M:$M,"Minor")</f>
        <v>0</v>
      </c>
      <c r="Z31" s="6">
        <f>COUNTIFS('QC Dump (clean)'!$A:$A,$C31,'QC Dump (clean)'!$L:$L,Z$2,'QC Dump (clean)'!$M:$M,"Minor")</f>
        <v>0</v>
      </c>
      <c r="AA31" s="6">
        <f>COUNTIFS('QC Dump (clean)'!$A:$A,$C31,'QC Dump (clean)'!$L:$L,AA$2,'QC Dump (clean)'!$M:$M,"Minor")</f>
        <v>0</v>
      </c>
      <c r="AB31" s="6">
        <f>COUNTIFS('QC Dump (clean)'!$A:$A,$C31,'QC Dump (clean)'!$L:$L,AB$2,'QC Dump (clean)'!$M:$M,"Minor")</f>
        <v>0</v>
      </c>
      <c r="AC31" s="6">
        <f>COUNTIFS('QC Dump (clean)'!$A:$A,$C31,'QC Dump (clean)'!$L:$L,AC$2,'QC Dump (clean)'!$M:$M,"Minor")</f>
        <v>0</v>
      </c>
      <c r="AD31" s="6">
        <f>COUNTIFS('QC Dump (clean)'!$A:$A,$C31,'QC Dump (clean)'!$L:$L,AD$2,'QC Dump (clean)'!$M:$M,"Minor")</f>
        <v>0</v>
      </c>
      <c r="AE31" s="6">
        <f>COUNTIFS('QC Dump (clean)'!$A:$A,$C31,'QC Dump (clean)'!$L:$L,AE$2,'QC Dump (clean)'!$M:$M,"Minor")</f>
        <v>0</v>
      </c>
      <c r="AF31" s="6">
        <f>COUNTIFS('QC Dump (clean)'!$A:$A,$C31,'QC Dump (clean)'!$L:$L,AF$2,'QC Dump (clean)'!$M:$M,"Minor")</f>
        <v>0</v>
      </c>
      <c r="AG31" s="6">
        <f>COUNTIFS('QC Dump (clean)'!$A:$A,$C31,'QC Dump (clean)'!$L:$L,AG$2,'QC Dump (clean)'!$M:$M,"Minor")</f>
        <v>0</v>
      </c>
      <c r="AH31" s="6">
        <f>COUNTIFS('QC Dump (clean)'!$A:$A,$C31,'QC Dump (clean)'!$L:$L,AH$2,'QC Dump (clean)'!$M:$M,"Minor")</f>
        <v>0</v>
      </c>
      <c r="AI31" s="6">
        <f>COUNTIFS('QC Dump (clean)'!$A:$A,$C31,'QC Dump (clean)'!$M:$M,"Unclassified")</f>
        <v>0</v>
      </c>
      <c r="AJ31" s="6">
        <f>COUNTIFS('QC Dump (clean)'!$A:$A,$C31,'QC Dump (clean)'!$L:$L,AJ$2,'QC Dump (clean)'!$M:$M,"Unclassified")</f>
        <v>0</v>
      </c>
      <c r="AK31" s="6">
        <f>COUNTIFS('QC Dump (clean)'!$A:$A,$C31,'QC Dump (clean)'!$H:$H,"Pending",'QC Dump (clean)'!$M:$M,"&lt;&gt;Not an error")</f>
        <v>9</v>
      </c>
      <c r="AL31" s="6">
        <f>COUNTIFS('QC Dump (clean)'!$A:$A,$C31,'QC Dump (clean)'!$H:$H,"Resolved",'QC Dump (clean)'!$M:$M,"&lt;&gt;Not an error")</f>
        <v>12</v>
      </c>
      <c r="AM31" s="6">
        <f>COUNTIFS('QC Dump (clean)'!$A:$A,$C31,'QC Dump (clean)'!$H:$H,"Ignore",'QC Dump (clean)'!$M:$M,"&lt;&gt;Not an error")</f>
        <v>1</v>
      </c>
      <c r="AN31" s="6">
        <f>SUMIFS('QC Dump (clean)'!$S:$S,'QC Dump (clean)'!$A:$A,$C31)</f>
        <v>15</v>
      </c>
      <c r="AO31" s="9">
        <f>IFERROR(AN31/$F31,"")</f>
        <v>0.29411764705882354</v>
      </c>
      <c r="AP31" s="6">
        <f>SUMIFS('QC Dump (clean)'!$T:$T,'QC Dump (clean)'!$A:$A,$C31)</f>
        <v>15</v>
      </c>
      <c r="AQ31" s="9">
        <f>IFERROR(AP31/$F31,"")</f>
        <v>0.29411764705882354</v>
      </c>
      <c r="AR31" s="6">
        <f>SUMIFS('QC Dump (clean)'!$U:$U,'QC Dump (clean)'!$A:$A,$C31)</f>
        <v>0</v>
      </c>
      <c r="AS31" s="9">
        <f>IFERROR(AR31/$F31,"")</f>
        <v>0</v>
      </c>
    </row>
    <row r="32">
      <c r="A32" s="6">
        <v>30</v>
      </c>
      <c r="B32" t="inlineStr" s="7">
        <is>
          <t xml:space="preserve">Drowning Moon Dragons</t>
        </is>
      </c>
      <c r="C32" t="inlineStr" s="6">
        <is>
          <t xml:space="preserve">d0d8e63abfcb4e4218fd2696ae3a3fbcfaec8a76</t>
        </is>
      </c>
      <c r="D32" t="inlineStr" s="6">
        <is>
          <t xml:space="preserve">Drachenfeuer Und Meeresblut</t>
        </is>
      </c>
      <c r="E32" t="inlineStr" s="6">
        <is>
          <t xml:space="preserve">Sept</t>
        </is>
      </c>
      <c r="F32" s="6">
        <f>IFERROR(VLOOKUP($C32,'Show IDs'!$A:$D,4,FALSE)+0,"")</f>
        <v>50</v>
      </c>
      <c r="G32" s="6">
        <f>IFERROR(_xlfn.MINIFS('QC Dump (clean)'!$F:$F,'QC Dump (clean)'!$A:$A,$C32,'QC Dump (clean)'!$M:$M,"&lt;&gt;Not an error"),"")</f>
        <v>3</v>
      </c>
      <c r="H32" s="6">
        <f>IFERROR(_xlfn.MAXIFS('QC Dump (clean)'!$F:$F,'QC Dump (clean)'!$A:$A,$C32,'QC Dump (clean)'!$M:$M,"&lt;&gt;Not an error"),"")</f>
        <v>49</v>
      </c>
      <c r="I32" s="6"/>
      <c r="J32" s="6">
        <f>L32+T32+AI32</f>
        <v>19</v>
      </c>
      <c r="K32" s="8">
        <f>IFERROR(J32/$F32,"")</f>
        <v>0.38</v>
      </c>
      <c r="L32" s="6">
        <f>COUNTIFS('QC Dump (clean)'!$A:$A,$C32,'QC Dump (clean)'!$M:$M,"Major")</f>
        <v>13</v>
      </c>
      <c r="M32" s="6">
        <f>COUNTIFS('QC Dump (clean)'!$A:$A,$C32,'QC Dump (clean)'!$L:$L,M$2,'QC Dump (clean)'!$M:$M,"Major")</f>
        <v>0</v>
      </c>
      <c r="N32" s="6">
        <f>COUNTIFS('QC Dump (clean)'!$A:$A,$C32,'QC Dump (clean)'!$L:$L,N$2,'QC Dump (clean)'!$M:$M,"Major")</f>
        <v>0</v>
      </c>
      <c r="O32" s="6">
        <f>COUNTIFS('QC Dump (clean)'!$A:$A,$C32,'QC Dump (clean)'!$L:$L,O$2,'QC Dump (clean)'!$M:$M,"Major")</f>
        <v>0</v>
      </c>
      <c r="P32" s="6">
        <f>COUNTIFS('QC Dump (clean)'!$A:$A,$C32,'QC Dump (clean)'!$L:$L,P$2,'QC Dump (clean)'!$M:$M,"Major")</f>
        <v>0</v>
      </c>
      <c r="Q32" s="6">
        <f>COUNTIFS('QC Dump (clean)'!$A:$A,$C32,'QC Dump (clean)'!$L:$L,Q$2,'QC Dump (clean)'!$M:$M,"Major")</f>
        <v>11</v>
      </c>
      <c r="R32" s="6">
        <f>COUNTIFS('QC Dump (clean)'!$A:$A,$C32,'QC Dump (clean)'!$L:$L,R$2,'QC Dump (clean)'!$M:$M,"Major")</f>
        <v>0</v>
      </c>
      <c r="S32" s="6">
        <f>COUNTIFS('QC Dump (clean)'!$A:$A,$C32,'QC Dump (clean)'!$L:$L,S$2,'QC Dump (clean)'!$M:$M,"Major")</f>
        <v>2</v>
      </c>
      <c r="T32" s="6">
        <f>COUNTIFS('QC Dump (clean)'!$A:$A,$C32,'QC Dump (clean)'!$M:$M,"Minor")</f>
        <v>6</v>
      </c>
      <c r="U32" s="6">
        <f>COUNTIFS('QC Dump (clean)'!$A:$A,$C32,'QC Dump (clean)'!$L:$L,U$2,'QC Dump (clean)'!$M:$M,"Minor")</f>
        <v>0</v>
      </c>
      <c r="V32" s="6">
        <f>COUNTIFS('QC Dump (clean)'!$A:$A,$C32,'QC Dump (clean)'!$L:$L,V$2,'QC Dump (clean)'!$M:$M,"Minor")</f>
        <v>0</v>
      </c>
      <c r="W32" s="6">
        <f>COUNTIFS('QC Dump (clean)'!$A:$A,$C32,'QC Dump (clean)'!$L:$L,W$2,'QC Dump (clean)'!$M:$M,"Minor")</f>
        <v>0</v>
      </c>
      <c r="X32" s="6">
        <f>COUNTIFS('QC Dump (clean)'!$A:$A,$C32,'QC Dump (clean)'!$L:$L,X$2,'QC Dump (clean)'!$M:$M,"Minor")</f>
        <v>0</v>
      </c>
      <c r="Y32" s="6">
        <f>COUNTIFS('QC Dump (clean)'!$A:$A,$C32,'QC Dump (clean)'!$L:$L,Y$2,'QC Dump (clean)'!$M:$M,"Minor")</f>
        <v>0</v>
      </c>
      <c r="Z32" s="6">
        <f>COUNTIFS('QC Dump (clean)'!$A:$A,$C32,'QC Dump (clean)'!$L:$L,Z$2,'QC Dump (clean)'!$M:$M,"Minor")</f>
        <v>2</v>
      </c>
      <c r="AA32" s="6">
        <f>COUNTIFS('QC Dump (clean)'!$A:$A,$C32,'QC Dump (clean)'!$L:$L,AA$2,'QC Dump (clean)'!$M:$M,"Minor")</f>
        <v>0</v>
      </c>
      <c r="AB32" s="6">
        <f>COUNTIFS('QC Dump (clean)'!$A:$A,$C32,'QC Dump (clean)'!$L:$L,AB$2,'QC Dump (clean)'!$M:$M,"Minor")</f>
        <v>0</v>
      </c>
      <c r="AC32" s="6">
        <f>COUNTIFS('QC Dump (clean)'!$A:$A,$C32,'QC Dump (clean)'!$L:$L,AC$2,'QC Dump (clean)'!$M:$M,"Minor")</f>
        <v>0</v>
      </c>
      <c r="AD32" s="6">
        <f>COUNTIFS('QC Dump (clean)'!$A:$A,$C32,'QC Dump (clean)'!$L:$L,AD$2,'QC Dump (clean)'!$M:$M,"Minor")</f>
        <v>0</v>
      </c>
      <c r="AE32" s="6">
        <f>COUNTIFS('QC Dump (clean)'!$A:$A,$C32,'QC Dump (clean)'!$L:$L,AE$2,'QC Dump (clean)'!$M:$M,"Minor")</f>
        <v>0</v>
      </c>
      <c r="AF32" s="6">
        <f>COUNTIFS('QC Dump (clean)'!$A:$A,$C32,'QC Dump (clean)'!$L:$L,AF$2,'QC Dump (clean)'!$M:$M,"Minor")</f>
        <v>4</v>
      </c>
      <c r="AG32" s="6">
        <f>COUNTIFS('QC Dump (clean)'!$A:$A,$C32,'QC Dump (clean)'!$L:$L,AG$2,'QC Dump (clean)'!$M:$M,"Minor")</f>
        <v>0</v>
      </c>
      <c r="AH32" s="6">
        <f>COUNTIFS('QC Dump (clean)'!$A:$A,$C32,'QC Dump (clean)'!$L:$L,AH$2,'QC Dump (clean)'!$M:$M,"Minor")</f>
        <v>0</v>
      </c>
      <c r="AI32" s="6">
        <f>COUNTIFS('QC Dump (clean)'!$A:$A,$C32,'QC Dump (clean)'!$M:$M,"Unclassified")</f>
        <v>0</v>
      </c>
      <c r="AJ32" s="6">
        <f>COUNTIFS('QC Dump (clean)'!$A:$A,$C32,'QC Dump (clean)'!$L:$L,AJ$2,'QC Dump (clean)'!$M:$M,"Unclassified")</f>
        <v>0</v>
      </c>
      <c r="AK32" s="6">
        <f>COUNTIFS('QC Dump (clean)'!$A:$A,$C32,'QC Dump (clean)'!$H:$H,"Pending",'QC Dump (clean)'!$M:$M,"&lt;&gt;Not an error")</f>
        <v>0</v>
      </c>
      <c r="AL32" s="6">
        <f>COUNTIFS('QC Dump (clean)'!$A:$A,$C32,'QC Dump (clean)'!$H:$H,"Resolved",'QC Dump (clean)'!$M:$M,"&lt;&gt;Not an error")</f>
        <v>16</v>
      </c>
      <c r="AM32" s="6">
        <f>COUNTIFS('QC Dump (clean)'!$A:$A,$C32,'QC Dump (clean)'!$H:$H,"Ignore",'QC Dump (clean)'!$M:$M,"&lt;&gt;Not an error")</f>
        <v>3</v>
      </c>
      <c r="AN32" s="6">
        <f>SUMIFS('QC Dump (clean)'!$S:$S,'QC Dump (clean)'!$A:$A,$C32)</f>
        <v>9</v>
      </c>
      <c r="AO32" s="9">
        <f>IFERROR(AN32/$F32,"")</f>
        <v>0.18</v>
      </c>
      <c r="AP32" s="6">
        <f>SUMIFS('QC Dump (clean)'!$T:$T,'QC Dump (clean)'!$A:$A,$C32)</f>
        <v>3</v>
      </c>
      <c r="AQ32" s="9">
        <f>IFERROR(AP32/$F32,"")</f>
        <v>0.06</v>
      </c>
      <c r="AR32" s="6">
        <f>SUMIFS('QC Dump (clean)'!$U:$U,'QC Dump (clean)'!$A:$A,$C32)</f>
        <v>6</v>
      </c>
      <c r="AS32" s="9">
        <f>IFERROR(AR32/$F32,"")</f>
        <v>0.12</v>
      </c>
    </row>
    <row r="33">
      <c r="A33" s="6">
        <v>31</v>
      </c>
      <c r="B33" t="inlineStr" s="7">
        <is>
          <t xml:space="preserve">BRAHMYODHA (Writer Ver.)</t>
        </is>
      </c>
      <c r="C33" t="inlineStr" s="6">
        <is>
          <t xml:space="preserve">5928a0f843af5964c0f4a5eb3efd23879b0b93d4</t>
        </is>
      </c>
      <c r="D33" t="inlineStr" s="6">
        <is>
          <t xml:space="preserve">Viggo Und Die Macht Der Runen</t>
        </is>
      </c>
      <c r="E33" t="inlineStr" s="6">
        <is>
          <t xml:space="preserve">Sept</t>
        </is>
      </c>
      <c r="F33" s="6">
        <f>IFERROR(VLOOKUP($C33,'Show IDs'!$A:$D,4,FALSE)+0,"")</f>
        <v>50</v>
      </c>
      <c r="G33" s="6">
        <f>IFERROR(_xlfn.MINIFS('QC Dump (clean)'!$F:$F,'QC Dump (clean)'!$A:$A,$C33,'QC Dump (clean)'!$M:$M,"&lt;&gt;Not an error"),"")</f>
        <v>2</v>
      </c>
      <c r="H33" s="6">
        <f>IFERROR(_xlfn.MAXIFS('QC Dump (clean)'!$F:$F,'QC Dump (clean)'!$A:$A,$C33,'QC Dump (clean)'!$M:$M,"&lt;&gt;Not an error"),"")</f>
        <v>50</v>
      </c>
      <c r="I33" s="6"/>
      <c r="J33" s="6">
        <f>L33+T33+AI33</f>
        <v>17</v>
      </c>
      <c r="K33" s="8">
        <f>IFERROR(J33/$F33,"")</f>
        <v>0.34</v>
      </c>
      <c r="L33" s="6">
        <f>COUNTIFS('QC Dump (clean)'!$A:$A,$C33,'QC Dump (clean)'!$M:$M,"Major")</f>
        <v>16</v>
      </c>
      <c r="M33" s="6">
        <f>COUNTIFS('QC Dump (clean)'!$A:$A,$C33,'QC Dump (clean)'!$L:$L,M$2,'QC Dump (clean)'!$M:$M,"Major")</f>
        <v>1</v>
      </c>
      <c r="N33" s="6">
        <f>COUNTIFS('QC Dump (clean)'!$A:$A,$C33,'QC Dump (clean)'!$L:$L,N$2,'QC Dump (clean)'!$M:$M,"Major")</f>
        <v>0</v>
      </c>
      <c r="O33" s="6">
        <f>COUNTIFS('QC Dump (clean)'!$A:$A,$C33,'QC Dump (clean)'!$L:$L,O$2,'QC Dump (clean)'!$M:$M,"Major")</f>
        <v>0</v>
      </c>
      <c r="P33" s="6">
        <f>COUNTIFS('QC Dump (clean)'!$A:$A,$C33,'QC Dump (clean)'!$L:$L,P$2,'QC Dump (clean)'!$M:$M,"Major")</f>
        <v>0</v>
      </c>
      <c r="Q33" s="6">
        <f>COUNTIFS('QC Dump (clean)'!$A:$A,$C33,'QC Dump (clean)'!$L:$L,Q$2,'QC Dump (clean)'!$M:$M,"Major")</f>
        <v>4</v>
      </c>
      <c r="R33" s="6">
        <f>COUNTIFS('QC Dump (clean)'!$A:$A,$C33,'QC Dump (clean)'!$L:$L,R$2,'QC Dump (clean)'!$M:$M,"Major")</f>
        <v>0</v>
      </c>
      <c r="S33" s="6">
        <f>COUNTIFS('QC Dump (clean)'!$A:$A,$C33,'QC Dump (clean)'!$L:$L,S$2,'QC Dump (clean)'!$M:$M,"Major")</f>
        <v>11</v>
      </c>
      <c r="T33" s="6">
        <f>COUNTIFS('QC Dump (clean)'!$A:$A,$C33,'QC Dump (clean)'!$M:$M,"Minor")</f>
        <v>1</v>
      </c>
      <c r="U33" s="6">
        <f>COUNTIFS('QC Dump (clean)'!$A:$A,$C33,'QC Dump (clean)'!$L:$L,U$2,'QC Dump (clean)'!$M:$M,"Minor")</f>
        <v>1</v>
      </c>
      <c r="V33" s="6">
        <f>COUNTIFS('QC Dump (clean)'!$A:$A,$C33,'QC Dump (clean)'!$L:$L,V$2,'QC Dump (clean)'!$M:$M,"Minor")</f>
        <v>0</v>
      </c>
      <c r="W33" s="6">
        <f>COUNTIFS('QC Dump (clean)'!$A:$A,$C33,'QC Dump (clean)'!$L:$L,W$2,'QC Dump (clean)'!$M:$M,"Minor")</f>
        <v>0</v>
      </c>
      <c r="X33" s="6">
        <f>COUNTIFS('QC Dump (clean)'!$A:$A,$C33,'QC Dump (clean)'!$L:$L,X$2,'QC Dump (clean)'!$M:$M,"Minor")</f>
        <v>0</v>
      </c>
      <c r="Y33" s="6">
        <f>COUNTIFS('QC Dump (clean)'!$A:$A,$C33,'QC Dump (clean)'!$L:$L,Y$2,'QC Dump (clean)'!$M:$M,"Minor")</f>
        <v>0</v>
      </c>
      <c r="Z33" s="6">
        <f>COUNTIFS('QC Dump (clean)'!$A:$A,$C33,'QC Dump (clean)'!$L:$L,Z$2,'QC Dump (clean)'!$M:$M,"Minor")</f>
        <v>0</v>
      </c>
      <c r="AA33" s="6">
        <f>COUNTIFS('QC Dump (clean)'!$A:$A,$C33,'QC Dump (clean)'!$L:$L,AA$2,'QC Dump (clean)'!$M:$M,"Minor")</f>
        <v>0</v>
      </c>
      <c r="AB33" s="6">
        <f>COUNTIFS('QC Dump (clean)'!$A:$A,$C33,'QC Dump (clean)'!$L:$L,AB$2,'QC Dump (clean)'!$M:$M,"Minor")</f>
        <v>0</v>
      </c>
      <c r="AC33" s="6">
        <f>COUNTIFS('QC Dump (clean)'!$A:$A,$C33,'QC Dump (clean)'!$L:$L,AC$2,'QC Dump (clean)'!$M:$M,"Minor")</f>
        <v>0</v>
      </c>
      <c r="AD33" s="6">
        <f>COUNTIFS('QC Dump (clean)'!$A:$A,$C33,'QC Dump (clean)'!$L:$L,AD$2,'QC Dump (clean)'!$M:$M,"Minor")</f>
        <v>0</v>
      </c>
      <c r="AE33" s="6">
        <f>COUNTIFS('QC Dump (clean)'!$A:$A,$C33,'QC Dump (clean)'!$L:$L,AE$2,'QC Dump (clean)'!$M:$M,"Minor")</f>
        <v>0</v>
      </c>
      <c r="AF33" s="6">
        <f>COUNTIFS('QC Dump (clean)'!$A:$A,$C33,'QC Dump (clean)'!$L:$L,AF$2,'QC Dump (clean)'!$M:$M,"Minor")</f>
        <v>0</v>
      </c>
      <c r="AG33" s="6">
        <f>COUNTIFS('QC Dump (clean)'!$A:$A,$C33,'QC Dump (clean)'!$L:$L,AG$2,'QC Dump (clean)'!$M:$M,"Minor")</f>
        <v>0</v>
      </c>
      <c r="AH33" s="6">
        <f>COUNTIFS('QC Dump (clean)'!$A:$A,$C33,'QC Dump (clean)'!$L:$L,AH$2,'QC Dump (clean)'!$M:$M,"Minor")</f>
        <v>0</v>
      </c>
      <c r="AI33" s="6">
        <f>COUNTIFS('QC Dump (clean)'!$A:$A,$C33,'QC Dump (clean)'!$M:$M,"Unclassified")</f>
        <v>0</v>
      </c>
      <c r="AJ33" s="6">
        <f>COUNTIFS('QC Dump (clean)'!$A:$A,$C33,'QC Dump (clean)'!$L:$L,AJ$2,'QC Dump (clean)'!$M:$M,"Unclassified")</f>
        <v>0</v>
      </c>
      <c r="AK33" s="6">
        <f>COUNTIFS('QC Dump (clean)'!$A:$A,$C33,'QC Dump (clean)'!$H:$H,"Pending",'QC Dump (clean)'!$M:$M,"&lt;&gt;Not an error")</f>
        <v>17</v>
      </c>
      <c r="AL33" s="6">
        <f>COUNTIFS('QC Dump (clean)'!$A:$A,$C33,'QC Dump (clean)'!$H:$H,"Resolved",'QC Dump (clean)'!$M:$M,"&lt;&gt;Not an error")</f>
        <v>0</v>
      </c>
      <c r="AM33" s="6">
        <f>COUNTIFS('QC Dump (clean)'!$A:$A,$C33,'QC Dump (clean)'!$H:$H,"Ignore",'QC Dump (clean)'!$M:$M,"&lt;&gt;Not an error")</f>
        <v>0</v>
      </c>
      <c r="AN33" s="6">
        <f>SUMIFS('QC Dump (clean)'!$S:$S,'QC Dump (clean)'!$A:$A,$C33)</f>
        <v>13</v>
      </c>
      <c r="AO33" s="9">
        <f>IFERROR(AN33/$F33,"")</f>
        <v>0.26</v>
      </c>
      <c r="AP33" s="6">
        <f>SUMIFS('QC Dump (clean)'!$T:$T,'QC Dump (clean)'!$A:$A,$C33)</f>
        <v>12</v>
      </c>
      <c r="AQ33" s="9">
        <f>IFERROR(AP33/$F33,"")</f>
        <v>0.24</v>
      </c>
      <c r="AR33" s="6">
        <f>SUMIFS('QC Dump (clean)'!$U:$U,'QC Dump (clean)'!$A:$A,$C33)</f>
        <v>1</v>
      </c>
      <c r="AS33" s="9">
        <f>IFERROR(AR33/$F33,"")</f>
        <v>0.02</v>
      </c>
    </row>
    <row r="34">
      <c r="A34" s="6">
        <v>32</v>
      </c>
      <c r="B34" t="inlineStr" s="7">
        <is>
          <t xml:space="preserve">The Man They Forgot</t>
        </is>
      </c>
      <c r="C34" t="inlineStr" s="6">
        <is>
          <t xml:space="preserve">bbbc4b9fb540bfb4e940b6d0c7cdfb98e4815e78</t>
        </is>
      </c>
      <c r="D34" t="inlineStr" s="6">
        <is>
          <t xml:space="preserve">Der Vergessene Kriegsgott</t>
        </is>
      </c>
      <c r="E34" t="inlineStr" s="6">
        <is>
          <t xml:space="preserve">Sept</t>
        </is>
      </c>
      <c r="F34" s="6">
        <f>IFERROR(VLOOKUP($C34,'Show IDs'!$A:$D,4,FALSE)+0,"")</f>
        <v>100</v>
      </c>
      <c r="G34" s="6">
        <f>IFERROR(_xlfn.MINIFS('QC Dump (clean)'!$F:$F,'QC Dump (clean)'!$A:$A,$C34,'QC Dump (clean)'!$M:$M,"&lt;&gt;Not an error"),"")</f>
        <v>30</v>
      </c>
      <c r="H34" s="6">
        <f>IFERROR(_xlfn.MAXIFS('QC Dump (clean)'!$F:$F,'QC Dump (clean)'!$A:$A,$C34,'QC Dump (clean)'!$M:$M,"&lt;&gt;Not an error"),"")</f>
        <v>87</v>
      </c>
      <c r="I34" s="6"/>
      <c r="J34" s="6">
        <f>L34+T34+AI34</f>
        <v>10</v>
      </c>
      <c r="K34" s="8">
        <f>IFERROR(J34/$F34,"")</f>
        <v>0.1</v>
      </c>
      <c r="L34" s="6">
        <f>COUNTIFS('QC Dump (clean)'!$A:$A,$C34,'QC Dump (clean)'!$M:$M,"Major")</f>
        <v>5</v>
      </c>
      <c r="M34" s="6">
        <f>COUNTIFS('QC Dump (clean)'!$A:$A,$C34,'QC Dump (clean)'!$L:$L,M$2,'QC Dump (clean)'!$M:$M,"Major")</f>
        <v>0</v>
      </c>
      <c r="N34" s="6">
        <f>COUNTIFS('QC Dump (clean)'!$A:$A,$C34,'QC Dump (clean)'!$L:$L,N$2,'QC Dump (clean)'!$M:$M,"Major")</f>
        <v>0</v>
      </c>
      <c r="O34" s="6">
        <f>COUNTIFS('QC Dump (clean)'!$A:$A,$C34,'QC Dump (clean)'!$L:$L,O$2,'QC Dump (clean)'!$M:$M,"Major")</f>
        <v>0</v>
      </c>
      <c r="P34" s="6">
        <f>COUNTIFS('QC Dump (clean)'!$A:$A,$C34,'QC Dump (clean)'!$L:$L,P$2,'QC Dump (clean)'!$M:$M,"Major")</f>
        <v>2</v>
      </c>
      <c r="Q34" s="6">
        <f>COUNTIFS('QC Dump (clean)'!$A:$A,$C34,'QC Dump (clean)'!$L:$L,Q$2,'QC Dump (clean)'!$M:$M,"Major")</f>
        <v>1</v>
      </c>
      <c r="R34" s="6">
        <f>COUNTIFS('QC Dump (clean)'!$A:$A,$C34,'QC Dump (clean)'!$L:$L,R$2,'QC Dump (clean)'!$M:$M,"Major")</f>
        <v>0</v>
      </c>
      <c r="S34" s="6">
        <f>COUNTIFS('QC Dump (clean)'!$A:$A,$C34,'QC Dump (clean)'!$L:$L,S$2,'QC Dump (clean)'!$M:$M,"Major")</f>
        <v>2</v>
      </c>
      <c r="T34" s="6">
        <f>COUNTIFS('QC Dump (clean)'!$A:$A,$C34,'QC Dump (clean)'!$M:$M,"Minor")</f>
        <v>5</v>
      </c>
      <c r="U34" s="6">
        <f>COUNTIFS('QC Dump (clean)'!$A:$A,$C34,'QC Dump (clean)'!$L:$L,U$2,'QC Dump (clean)'!$M:$M,"Minor")</f>
        <v>0</v>
      </c>
      <c r="V34" s="6">
        <f>COUNTIFS('QC Dump (clean)'!$A:$A,$C34,'QC Dump (clean)'!$L:$L,V$2,'QC Dump (clean)'!$M:$M,"Minor")</f>
        <v>0</v>
      </c>
      <c r="W34" s="6">
        <f>COUNTIFS('QC Dump (clean)'!$A:$A,$C34,'QC Dump (clean)'!$L:$L,W$2,'QC Dump (clean)'!$M:$M,"Minor")</f>
        <v>4</v>
      </c>
      <c r="X34" s="6">
        <f>COUNTIFS('QC Dump (clean)'!$A:$A,$C34,'QC Dump (clean)'!$L:$L,X$2,'QC Dump (clean)'!$M:$M,"Minor")</f>
        <v>0</v>
      </c>
      <c r="Y34" s="6">
        <f>COUNTIFS('QC Dump (clean)'!$A:$A,$C34,'QC Dump (clean)'!$L:$L,Y$2,'QC Dump (clean)'!$M:$M,"Minor")</f>
        <v>0</v>
      </c>
      <c r="Z34" s="6">
        <f>COUNTIFS('QC Dump (clean)'!$A:$A,$C34,'QC Dump (clean)'!$L:$L,Z$2,'QC Dump (clean)'!$M:$M,"Minor")</f>
        <v>0</v>
      </c>
      <c r="AA34" s="6">
        <f>COUNTIFS('QC Dump (clean)'!$A:$A,$C34,'QC Dump (clean)'!$L:$L,AA$2,'QC Dump (clean)'!$M:$M,"Minor")</f>
        <v>0</v>
      </c>
      <c r="AB34" s="6">
        <f>COUNTIFS('QC Dump (clean)'!$A:$A,$C34,'QC Dump (clean)'!$L:$L,AB$2,'QC Dump (clean)'!$M:$M,"Minor")</f>
        <v>0</v>
      </c>
      <c r="AC34" s="6">
        <f>COUNTIFS('QC Dump (clean)'!$A:$A,$C34,'QC Dump (clean)'!$L:$L,AC$2,'QC Dump (clean)'!$M:$M,"Minor")</f>
        <v>1</v>
      </c>
      <c r="AD34" s="6">
        <f>COUNTIFS('QC Dump (clean)'!$A:$A,$C34,'QC Dump (clean)'!$L:$L,AD$2,'QC Dump (clean)'!$M:$M,"Minor")</f>
        <v>0</v>
      </c>
      <c r="AE34" s="6">
        <f>COUNTIFS('QC Dump (clean)'!$A:$A,$C34,'QC Dump (clean)'!$L:$L,AE$2,'QC Dump (clean)'!$M:$M,"Minor")</f>
        <v>0</v>
      </c>
      <c r="AF34" s="6">
        <f>COUNTIFS('QC Dump (clean)'!$A:$A,$C34,'QC Dump (clean)'!$L:$L,AF$2,'QC Dump (clean)'!$M:$M,"Minor")</f>
        <v>0</v>
      </c>
      <c r="AG34" s="6">
        <f>COUNTIFS('QC Dump (clean)'!$A:$A,$C34,'QC Dump (clean)'!$L:$L,AG$2,'QC Dump (clean)'!$M:$M,"Minor")</f>
        <v>0</v>
      </c>
      <c r="AH34" s="6">
        <f>COUNTIFS('QC Dump (clean)'!$A:$A,$C34,'QC Dump (clean)'!$L:$L,AH$2,'QC Dump (clean)'!$M:$M,"Minor")</f>
        <v>0</v>
      </c>
      <c r="AI34" s="6">
        <f>COUNTIFS('QC Dump (clean)'!$A:$A,$C34,'QC Dump (clean)'!$M:$M,"Unclassified")</f>
        <v>0</v>
      </c>
      <c r="AJ34" s="6">
        <f>COUNTIFS('QC Dump (clean)'!$A:$A,$C34,'QC Dump (clean)'!$L:$L,AJ$2,'QC Dump (clean)'!$M:$M,"Unclassified")</f>
        <v>0</v>
      </c>
      <c r="AK34" s="6">
        <f>COUNTIFS('QC Dump (clean)'!$A:$A,$C34,'QC Dump (clean)'!$H:$H,"Pending",'QC Dump (clean)'!$M:$M,"&lt;&gt;Not an error")</f>
        <v>0</v>
      </c>
      <c r="AL34" s="6">
        <f>COUNTIFS('QC Dump (clean)'!$A:$A,$C34,'QC Dump (clean)'!$H:$H,"Resolved",'QC Dump (clean)'!$M:$M,"&lt;&gt;Not an error")</f>
        <v>10</v>
      </c>
      <c r="AM34" s="6">
        <f>COUNTIFS('QC Dump (clean)'!$A:$A,$C34,'QC Dump (clean)'!$H:$H,"Ignore",'QC Dump (clean)'!$M:$M,"&lt;&gt;Not an error")</f>
        <v>0</v>
      </c>
      <c r="AN34" s="6">
        <f>SUMIFS('QC Dump (clean)'!$S:$S,'QC Dump (clean)'!$A:$A,$C34)</f>
        <v>9</v>
      </c>
      <c r="AO34" s="9">
        <f>IFERROR(AN34/$F34,"")</f>
        <v>0.09</v>
      </c>
      <c r="AP34" s="6">
        <f>SUMIFS('QC Dump (clean)'!$T:$T,'QC Dump (clean)'!$A:$A,$C34)</f>
        <v>4</v>
      </c>
      <c r="AQ34" s="9">
        <f>IFERROR(AP34/$F34,"")</f>
        <v>0.04</v>
      </c>
      <c r="AR34" s="6">
        <f>SUMIFS('QC Dump (clean)'!$U:$U,'QC Dump (clean)'!$A:$A,$C34)</f>
        <v>5</v>
      </c>
      <c r="AS34" s="9">
        <f>IFERROR(AR34/$F34,"")</f>
        <v>0.05</v>
      </c>
    </row>
    <row r="35">
      <c r="A35" s="6">
        <v>33</v>
      </c>
      <c r="B35" t="inlineStr" s="7">
        <is>
          <t xml:space="preserve">Seelenlos</t>
        </is>
      </c>
      <c r="C35" t="inlineStr" s="6">
        <is>
          <t xml:space="preserve">b0d09a2d1459a8ae043b407f51b3a3fe4f71ac99</t>
        </is>
      </c>
      <c r="D35" t="inlineStr" s="6">
        <is>
          <t xml:space="preserve">Jenseits Der Seele</t>
        </is>
      </c>
      <c r="E35" t="inlineStr" s="6">
        <is>
          <t xml:space="preserve">Sept</t>
        </is>
      </c>
      <c r="F35" s="6">
        <f>IFERROR(VLOOKUP($C35,'Show IDs'!$A:$D,4,FALSE)+0,"")</f>
        <v>56</v>
      </c>
      <c r="G35" s="6">
        <f>IFERROR(_xlfn.MINIFS('QC Dump (clean)'!$F:$F,'QC Dump (clean)'!$A:$A,$C35,'QC Dump (clean)'!$M:$M,"&lt;&gt;Not an error"),"")</f>
        <v>25</v>
      </c>
      <c r="H35" s="6">
        <f>IFERROR(_xlfn.MAXIFS('QC Dump (clean)'!$F:$F,'QC Dump (clean)'!$A:$A,$C35,'QC Dump (clean)'!$M:$M,"&lt;&gt;Not an error"),"")</f>
        <v>56</v>
      </c>
      <c r="I35" s="6"/>
      <c r="J35" s="6">
        <f>L35+T35+AI35</f>
        <v>6</v>
      </c>
      <c r="K35" s="8">
        <f>IFERROR(J35/$F35,"")</f>
        <v>0.10714285714285714</v>
      </c>
      <c r="L35" s="6">
        <f>COUNTIFS('QC Dump (clean)'!$A:$A,$C35,'QC Dump (clean)'!$M:$M,"Major")</f>
        <v>6</v>
      </c>
      <c r="M35" s="6">
        <f>COUNTIFS('QC Dump (clean)'!$A:$A,$C35,'QC Dump (clean)'!$L:$L,M$2,'QC Dump (clean)'!$M:$M,"Major")</f>
        <v>0</v>
      </c>
      <c r="N35" s="6">
        <f>COUNTIFS('QC Dump (clean)'!$A:$A,$C35,'QC Dump (clean)'!$L:$L,N$2,'QC Dump (clean)'!$M:$M,"Major")</f>
        <v>0</v>
      </c>
      <c r="O35" s="6">
        <f>COUNTIFS('QC Dump (clean)'!$A:$A,$C35,'QC Dump (clean)'!$L:$L,O$2,'QC Dump (clean)'!$M:$M,"Major")</f>
        <v>2</v>
      </c>
      <c r="P35" s="6">
        <f>COUNTIFS('QC Dump (clean)'!$A:$A,$C35,'QC Dump (clean)'!$L:$L,P$2,'QC Dump (clean)'!$M:$M,"Major")</f>
        <v>0</v>
      </c>
      <c r="Q35" s="6">
        <f>COUNTIFS('QC Dump (clean)'!$A:$A,$C35,'QC Dump (clean)'!$L:$L,Q$2,'QC Dump (clean)'!$M:$M,"Major")</f>
        <v>3</v>
      </c>
      <c r="R35" s="6">
        <f>COUNTIFS('QC Dump (clean)'!$A:$A,$C35,'QC Dump (clean)'!$L:$L,R$2,'QC Dump (clean)'!$M:$M,"Major")</f>
        <v>1</v>
      </c>
      <c r="S35" s="6">
        <f>COUNTIFS('QC Dump (clean)'!$A:$A,$C35,'QC Dump (clean)'!$L:$L,S$2,'QC Dump (clean)'!$M:$M,"Major")</f>
        <v>0</v>
      </c>
      <c r="T35" s="6">
        <f>COUNTIFS('QC Dump (clean)'!$A:$A,$C35,'QC Dump (clean)'!$M:$M,"Minor")</f>
        <v>0</v>
      </c>
      <c r="U35" s="6">
        <f>COUNTIFS('QC Dump (clean)'!$A:$A,$C35,'QC Dump (clean)'!$L:$L,U$2,'QC Dump (clean)'!$M:$M,"Minor")</f>
        <v>0</v>
      </c>
      <c r="V35" s="6">
        <f>COUNTIFS('QC Dump (clean)'!$A:$A,$C35,'QC Dump (clean)'!$L:$L,V$2,'QC Dump (clean)'!$M:$M,"Minor")</f>
        <v>0</v>
      </c>
      <c r="W35" s="6">
        <f>COUNTIFS('QC Dump (clean)'!$A:$A,$C35,'QC Dump (clean)'!$L:$L,W$2,'QC Dump (clean)'!$M:$M,"Minor")</f>
        <v>0</v>
      </c>
      <c r="X35" s="6">
        <f>COUNTIFS('QC Dump (clean)'!$A:$A,$C35,'QC Dump (clean)'!$L:$L,X$2,'QC Dump (clean)'!$M:$M,"Minor")</f>
        <v>0</v>
      </c>
      <c r="Y35" s="6">
        <f>COUNTIFS('QC Dump (clean)'!$A:$A,$C35,'QC Dump (clean)'!$L:$L,Y$2,'QC Dump (clean)'!$M:$M,"Minor")</f>
        <v>0</v>
      </c>
      <c r="Z35" s="6">
        <f>COUNTIFS('QC Dump (clean)'!$A:$A,$C35,'QC Dump (clean)'!$L:$L,Z$2,'QC Dump (clean)'!$M:$M,"Minor")</f>
        <v>0</v>
      </c>
      <c r="AA35" s="6">
        <f>COUNTIFS('QC Dump (clean)'!$A:$A,$C35,'QC Dump (clean)'!$L:$L,AA$2,'QC Dump (clean)'!$M:$M,"Minor")</f>
        <v>0</v>
      </c>
      <c r="AB35" s="6">
        <f>COUNTIFS('QC Dump (clean)'!$A:$A,$C35,'QC Dump (clean)'!$L:$L,AB$2,'QC Dump (clean)'!$M:$M,"Minor")</f>
        <v>0</v>
      </c>
      <c r="AC35" s="6">
        <f>COUNTIFS('QC Dump (clean)'!$A:$A,$C35,'QC Dump (clean)'!$L:$L,AC$2,'QC Dump (clean)'!$M:$M,"Minor")</f>
        <v>0</v>
      </c>
      <c r="AD35" s="6">
        <f>COUNTIFS('QC Dump (clean)'!$A:$A,$C35,'QC Dump (clean)'!$L:$L,AD$2,'QC Dump (clean)'!$M:$M,"Minor")</f>
        <v>0</v>
      </c>
      <c r="AE35" s="6">
        <f>COUNTIFS('QC Dump (clean)'!$A:$A,$C35,'QC Dump (clean)'!$L:$L,AE$2,'QC Dump (clean)'!$M:$M,"Minor")</f>
        <v>0</v>
      </c>
      <c r="AF35" s="6">
        <f>COUNTIFS('QC Dump (clean)'!$A:$A,$C35,'QC Dump (clean)'!$L:$L,AF$2,'QC Dump (clean)'!$M:$M,"Minor")</f>
        <v>0</v>
      </c>
      <c r="AG35" s="6">
        <f>COUNTIFS('QC Dump (clean)'!$A:$A,$C35,'QC Dump (clean)'!$L:$L,AG$2,'QC Dump (clean)'!$M:$M,"Minor")</f>
        <v>0</v>
      </c>
      <c r="AH35" s="6">
        <f>COUNTIFS('QC Dump (clean)'!$A:$A,$C35,'QC Dump (clean)'!$L:$L,AH$2,'QC Dump (clean)'!$M:$M,"Minor")</f>
        <v>0</v>
      </c>
      <c r="AI35" s="6">
        <f>COUNTIFS('QC Dump (clean)'!$A:$A,$C35,'QC Dump (clean)'!$M:$M,"Unclassified")</f>
        <v>0</v>
      </c>
      <c r="AJ35" s="6">
        <f>COUNTIFS('QC Dump (clean)'!$A:$A,$C35,'QC Dump (clean)'!$L:$L,AJ$2,'QC Dump (clean)'!$M:$M,"Unclassified")</f>
        <v>0</v>
      </c>
      <c r="AK35" s="6">
        <f>COUNTIFS('QC Dump (clean)'!$A:$A,$C35,'QC Dump (clean)'!$H:$H,"Pending",'QC Dump (clean)'!$M:$M,"&lt;&gt;Not an error")</f>
        <v>0</v>
      </c>
      <c r="AL35" s="6">
        <f>COUNTIFS('QC Dump (clean)'!$A:$A,$C35,'QC Dump (clean)'!$H:$H,"Resolved",'QC Dump (clean)'!$M:$M,"&lt;&gt;Not an error")</f>
        <v>5</v>
      </c>
      <c r="AM35" s="6">
        <f>COUNTIFS('QC Dump (clean)'!$A:$A,$C35,'QC Dump (clean)'!$H:$H,"Ignore",'QC Dump (clean)'!$M:$M,"&lt;&gt;Not an error")</f>
        <v>1</v>
      </c>
      <c r="AN35" s="6">
        <f>SUMIFS('QC Dump (clean)'!$S:$S,'QC Dump (clean)'!$A:$A,$C35)</f>
        <v>6</v>
      </c>
      <c r="AO35" s="9">
        <f>IFERROR(AN35/$F35,"")</f>
        <v>0.10714285714285714</v>
      </c>
      <c r="AP35" s="6">
        <f>SUMIFS('QC Dump (clean)'!$T:$T,'QC Dump (clean)'!$A:$A,$C35)</f>
        <v>6</v>
      </c>
      <c r="AQ35" s="9">
        <f>IFERROR(AP35/$F35,"")</f>
        <v>0.10714285714285714</v>
      </c>
      <c r="AR35" s="6">
        <f>SUMIFS('QC Dump (clean)'!$U:$U,'QC Dump (clean)'!$A:$A,$C35)</f>
        <v>0</v>
      </c>
      <c r="AS35" s="9">
        <f>IFERROR(AR35/$F35,"")</f>
        <v>0</v>
      </c>
    </row>
    <row r="36">
      <c r="A36" s="6">
        <v>34</v>
      </c>
      <c r="B36" t="inlineStr" s="7">
        <is>
          <t xml:space="preserve">Germanen-Saga</t>
        </is>
      </c>
      <c r="C36" t="inlineStr" s="6">
        <is>
          <t xml:space="preserve">2860f153be34fae8d0c5f90d54839227851cbabf</t>
        </is>
      </c>
      <c r="D36" t="inlineStr" s="6">
        <is>
          <t xml:space="preserve">Blut Im Land Der Götter</t>
        </is>
      </c>
      <c r="E36" t="inlineStr" s="6">
        <is>
          <t xml:space="preserve">Sept</t>
        </is>
      </c>
      <c r="F36" s="6">
        <f>IFERROR(VLOOKUP($C36,'Show IDs'!$A:$D,4,FALSE)+0,"")</f>
        <v>40</v>
      </c>
      <c r="G36" s="6">
        <f>IFERROR(_xlfn.MINIFS('QC Dump (clean)'!$F:$F,'QC Dump (clean)'!$A:$A,$C36,'QC Dump (clean)'!$M:$M,"&lt;&gt;Not an error"),"")</f>
        <v>11</v>
      </c>
      <c r="H36" s="6">
        <f>IFERROR(_xlfn.MAXIFS('QC Dump (clean)'!$F:$F,'QC Dump (clean)'!$A:$A,$C36,'QC Dump (clean)'!$M:$M,"&lt;&gt;Not an error"),"")</f>
        <v>20</v>
      </c>
      <c r="I36" s="6"/>
      <c r="J36" s="6">
        <f>L36+T36+AI36</f>
        <v>4</v>
      </c>
      <c r="K36" s="8">
        <f>IFERROR(J36/$F36,"")</f>
        <v>0.1</v>
      </c>
      <c r="L36" s="6">
        <f>COUNTIFS('QC Dump (clean)'!$A:$A,$C36,'QC Dump (clean)'!$M:$M,"Major")</f>
        <v>3</v>
      </c>
      <c r="M36" s="6">
        <f>COUNTIFS('QC Dump (clean)'!$A:$A,$C36,'QC Dump (clean)'!$L:$L,M$2,'QC Dump (clean)'!$M:$M,"Major")</f>
        <v>0</v>
      </c>
      <c r="N36" s="6">
        <f>COUNTIFS('QC Dump (clean)'!$A:$A,$C36,'QC Dump (clean)'!$L:$L,N$2,'QC Dump (clean)'!$M:$M,"Major")</f>
        <v>0</v>
      </c>
      <c r="O36" s="6">
        <f>COUNTIFS('QC Dump (clean)'!$A:$A,$C36,'QC Dump (clean)'!$L:$L,O$2,'QC Dump (clean)'!$M:$M,"Major")</f>
        <v>0</v>
      </c>
      <c r="P36" s="6">
        <f>COUNTIFS('QC Dump (clean)'!$A:$A,$C36,'QC Dump (clean)'!$L:$L,P$2,'QC Dump (clean)'!$M:$M,"Major")</f>
        <v>0</v>
      </c>
      <c r="Q36" s="6">
        <f>COUNTIFS('QC Dump (clean)'!$A:$A,$C36,'QC Dump (clean)'!$L:$L,Q$2,'QC Dump (clean)'!$M:$M,"Major")</f>
        <v>3</v>
      </c>
      <c r="R36" s="6">
        <f>COUNTIFS('QC Dump (clean)'!$A:$A,$C36,'QC Dump (clean)'!$L:$L,R$2,'QC Dump (clean)'!$M:$M,"Major")</f>
        <v>0</v>
      </c>
      <c r="S36" s="6">
        <f>COUNTIFS('QC Dump (clean)'!$A:$A,$C36,'QC Dump (clean)'!$L:$L,S$2,'QC Dump (clean)'!$M:$M,"Major")</f>
        <v>0</v>
      </c>
      <c r="T36" s="6">
        <f>COUNTIFS('QC Dump (clean)'!$A:$A,$C36,'QC Dump (clean)'!$M:$M,"Minor")</f>
        <v>1</v>
      </c>
      <c r="U36" s="6">
        <f>COUNTIFS('QC Dump (clean)'!$A:$A,$C36,'QC Dump (clean)'!$L:$L,U$2,'QC Dump (clean)'!$M:$M,"Minor")</f>
        <v>0</v>
      </c>
      <c r="V36" s="6">
        <f>COUNTIFS('QC Dump (clean)'!$A:$A,$C36,'QC Dump (clean)'!$L:$L,V$2,'QC Dump (clean)'!$M:$M,"Minor")</f>
        <v>0</v>
      </c>
      <c r="W36" s="6">
        <f>COUNTIFS('QC Dump (clean)'!$A:$A,$C36,'QC Dump (clean)'!$L:$L,W$2,'QC Dump (clean)'!$M:$M,"Minor")</f>
        <v>0</v>
      </c>
      <c r="X36" s="6">
        <f>COUNTIFS('QC Dump (clean)'!$A:$A,$C36,'QC Dump (clean)'!$L:$L,X$2,'QC Dump (clean)'!$M:$M,"Minor")</f>
        <v>0</v>
      </c>
      <c r="Y36" s="6">
        <f>COUNTIFS('QC Dump (clean)'!$A:$A,$C36,'QC Dump (clean)'!$L:$L,Y$2,'QC Dump (clean)'!$M:$M,"Minor")</f>
        <v>0</v>
      </c>
      <c r="Z36" s="6">
        <f>COUNTIFS('QC Dump (clean)'!$A:$A,$C36,'QC Dump (clean)'!$L:$L,Z$2,'QC Dump (clean)'!$M:$M,"Minor")</f>
        <v>0</v>
      </c>
      <c r="AA36" s="6">
        <f>COUNTIFS('QC Dump (clean)'!$A:$A,$C36,'QC Dump (clean)'!$L:$L,AA$2,'QC Dump (clean)'!$M:$M,"Minor")</f>
        <v>0</v>
      </c>
      <c r="AB36" s="6">
        <f>COUNTIFS('QC Dump (clean)'!$A:$A,$C36,'QC Dump (clean)'!$L:$L,AB$2,'QC Dump (clean)'!$M:$M,"Minor")</f>
        <v>1</v>
      </c>
      <c r="AC36" s="6">
        <f>COUNTIFS('QC Dump (clean)'!$A:$A,$C36,'QC Dump (clean)'!$L:$L,AC$2,'QC Dump (clean)'!$M:$M,"Minor")</f>
        <v>0</v>
      </c>
      <c r="AD36" s="6">
        <f>COUNTIFS('QC Dump (clean)'!$A:$A,$C36,'QC Dump (clean)'!$L:$L,AD$2,'QC Dump (clean)'!$M:$M,"Minor")</f>
        <v>0</v>
      </c>
      <c r="AE36" s="6">
        <f>COUNTIFS('QC Dump (clean)'!$A:$A,$C36,'QC Dump (clean)'!$L:$L,AE$2,'QC Dump (clean)'!$M:$M,"Minor")</f>
        <v>0</v>
      </c>
      <c r="AF36" s="6">
        <f>COUNTIFS('QC Dump (clean)'!$A:$A,$C36,'QC Dump (clean)'!$L:$L,AF$2,'QC Dump (clean)'!$M:$M,"Minor")</f>
        <v>0</v>
      </c>
      <c r="AG36" s="6">
        <f>COUNTIFS('QC Dump (clean)'!$A:$A,$C36,'QC Dump (clean)'!$L:$L,AG$2,'QC Dump (clean)'!$M:$M,"Minor")</f>
        <v>0</v>
      </c>
      <c r="AH36" s="6">
        <f>COUNTIFS('QC Dump (clean)'!$A:$A,$C36,'QC Dump (clean)'!$L:$L,AH$2,'QC Dump (clean)'!$M:$M,"Minor")</f>
        <v>0</v>
      </c>
      <c r="AI36" s="6">
        <f>COUNTIFS('QC Dump (clean)'!$A:$A,$C36,'QC Dump (clean)'!$M:$M,"Unclassified")</f>
        <v>0</v>
      </c>
      <c r="AJ36" s="6">
        <f>COUNTIFS('QC Dump (clean)'!$A:$A,$C36,'QC Dump (clean)'!$L:$L,AJ$2,'QC Dump (clean)'!$M:$M,"Unclassified")</f>
        <v>0</v>
      </c>
      <c r="AK36" s="6">
        <f>COUNTIFS('QC Dump (clean)'!$A:$A,$C36,'QC Dump (clean)'!$H:$H,"Pending",'QC Dump (clean)'!$M:$M,"&lt;&gt;Not an error")</f>
        <v>0</v>
      </c>
      <c r="AL36" s="6">
        <f>COUNTIFS('QC Dump (clean)'!$A:$A,$C36,'QC Dump (clean)'!$H:$H,"Resolved",'QC Dump (clean)'!$M:$M,"&lt;&gt;Not an error")</f>
        <v>0</v>
      </c>
      <c r="AM36" s="6">
        <f>COUNTIFS('QC Dump (clean)'!$A:$A,$C36,'QC Dump (clean)'!$H:$H,"Ignore",'QC Dump (clean)'!$M:$M,"&lt;&gt;Not an error")</f>
        <v>4</v>
      </c>
      <c r="AN36" s="6">
        <f>SUMIFS('QC Dump (clean)'!$S:$S,'QC Dump (clean)'!$A:$A,$C36)</f>
        <v>3</v>
      </c>
      <c r="AO36" s="9">
        <f>IFERROR(AN36/$F36,"")</f>
        <v>0.075</v>
      </c>
      <c r="AP36" s="6">
        <f>SUMIFS('QC Dump (clean)'!$T:$T,'QC Dump (clean)'!$A:$A,$C36)</f>
        <v>3</v>
      </c>
      <c r="AQ36" s="9">
        <f>IFERROR(AP36/$F36,"")</f>
        <v>0.075</v>
      </c>
      <c r="AR36" s="6">
        <f>SUMIFS('QC Dump (clean)'!$U:$U,'QC Dump (clean)'!$A:$A,$C36)</f>
        <v>1</v>
      </c>
      <c r="AS36" s="9">
        <f>IFERROR(AR36/$F36,"")</f>
        <v>0.025</v>
      </c>
    </row>
    <row r="37">
      <c r="A37" s="6">
        <v>35</v>
      </c>
      <c r="B37" t="inlineStr" s="7">
        <is>
          <t xml:space="preserve">Jessica-Reihe</t>
        </is>
      </c>
      <c r="C37" t="inlineStr" s="6">
        <is>
          <t xml:space="preserve">92edf6fb471db250f76c53667154763702c580e8</t>
        </is>
      </c>
      <c r="D37" t="inlineStr" s="6">
        <is>
          <t xml:space="preserve">Verbannt Ans Ende Der Welt</t>
        </is>
      </c>
      <c r="E37" t="inlineStr" s="6">
        <is>
          <t xml:space="preserve">Sept</t>
        </is>
      </c>
      <c r="F37" s="6">
        <f>IFERROR(VLOOKUP($C37,'Show IDs'!$A:$D,4,FALSE)+0,"")</f>
        <v>40</v>
      </c>
      <c r="G37" s="6">
        <f>IFERROR(_xlfn.MINIFS('QC Dump (clean)'!$F:$F,'QC Dump (clean)'!$A:$A,$C37,'QC Dump (clean)'!$M:$M,"&lt;&gt;Not an error"),"")</f>
        <v>10</v>
      </c>
      <c r="H37" s="6">
        <f>IFERROR(_xlfn.MAXIFS('QC Dump (clean)'!$F:$F,'QC Dump (clean)'!$A:$A,$C37,'QC Dump (clean)'!$M:$M,"&lt;&gt;Not an error"),"")</f>
        <v>25</v>
      </c>
      <c r="I37" s="6"/>
      <c r="J37" s="6">
        <f>L37+T37+AI37</f>
        <v>4</v>
      </c>
      <c r="K37" s="8">
        <f>IFERROR(J37/$F37,"")</f>
        <v>0.1</v>
      </c>
      <c r="L37" s="6">
        <f>COUNTIFS('QC Dump (clean)'!$A:$A,$C37,'QC Dump (clean)'!$M:$M,"Major")</f>
        <v>1</v>
      </c>
      <c r="M37" s="6">
        <f>COUNTIFS('QC Dump (clean)'!$A:$A,$C37,'QC Dump (clean)'!$L:$L,M$2,'QC Dump (clean)'!$M:$M,"Major")</f>
        <v>0</v>
      </c>
      <c r="N37" s="6">
        <f>COUNTIFS('QC Dump (clean)'!$A:$A,$C37,'QC Dump (clean)'!$L:$L,N$2,'QC Dump (clean)'!$M:$M,"Major")</f>
        <v>0</v>
      </c>
      <c r="O37" s="6">
        <f>COUNTIFS('QC Dump (clean)'!$A:$A,$C37,'QC Dump (clean)'!$L:$L,O$2,'QC Dump (clean)'!$M:$M,"Major")</f>
        <v>0</v>
      </c>
      <c r="P37" s="6">
        <f>COUNTIFS('QC Dump (clean)'!$A:$A,$C37,'QC Dump (clean)'!$L:$L,P$2,'QC Dump (clean)'!$M:$M,"Major")</f>
        <v>0</v>
      </c>
      <c r="Q37" s="6">
        <f>COUNTIFS('QC Dump (clean)'!$A:$A,$C37,'QC Dump (clean)'!$L:$L,Q$2,'QC Dump (clean)'!$M:$M,"Major")</f>
        <v>1</v>
      </c>
      <c r="R37" s="6">
        <f>COUNTIFS('QC Dump (clean)'!$A:$A,$C37,'QC Dump (clean)'!$L:$L,R$2,'QC Dump (clean)'!$M:$M,"Major")</f>
        <v>0</v>
      </c>
      <c r="S37" s="6">
        <f>COUNTIFS('QC Dump (clean)'!$A:$A,$C37,'QC Dump (clean)'!$L:$L,S$2,'QC Dump (clean)'!$M:$M,"Major")</f>
        <v>0</v>
      </c>
      <c r="T37" s="6">
        <f>COUNTIFS('QC Dump (clean)'!$A:$A,$C37,'QC Dump (clean)'!$M:$M,"Minor")</f>
        <v>3</v>
      </c>
      <c r="U37" s="6">
        <f>COUNTIFS('QC Dump (clean)'!$A:$A,$C37,'QC Dump (clean)'!$L:$L,U$2,'QC Dump (clean)'!$M:$M,"Minor")</f>
        <v>0</v>
      </c>
      <c r="V37" s="6">
        <f>COUNTIFS('QC Dump (clean)'!$A:$A,$C37,'QC Dump (clean)'!$L:$L,V$2,'QC Dump (clean)'!$M:$M,"Minor")</f>
        <v>0</v>
      </c>
      <c r="W37" s="6">
        <f>COUNTIFS('QC Dump (clean)'!$A:$A,$C37,'QC Dump (clean)'!$L:$L,W$2,'QC Dump (clean)'!$M:$M,"Minor")</f>
        <v>1</v>
      </c>
      <c r="X37" s="6">
        <f>COUNTIFS('QC Dump (clean)'!$A:$A,$C37,'QC Dump (clean)'!$L:$L,X$2,'QC Dump (clean)'!$M:$M,"Minor")</f>
        <v>0</v>
      </c>
      <c r="Y37" s="6">
        <f>COUNTIFS('QC Dump (clean)'!$A:$A,$C37,'QC Dump (clean)'!$L:$L,Y$2,'QC Dump (clean)'!$M:$M,"Minor")</f>
        <v>0</v>
      </c>
      <c r="Z37" s="6">
        <f>COUNTIFS('QC Dump (clean)'!$A:$A,$C37,'QC Dump (clean)'!$L:$L,Z$2,'QC Dump (clean)'!$M:$M,"Minor")</f>
        <v>0</v>
      </c>
      <c r="AA37" s="6">
        <f>COUNTIFS('QC Dump (clean)'!$A:$A,$C37,'QC Dump (clean)'!$L:$L,AA$2,'QC Dump (clean)'!$M:$M,"Minor")</f>
        <v>0</v>
      </c>
      <c r="AB37" s="6">
        <f>COUNTIFS('QC Dump (clean)'!$A:$A,$C37,'QC Dump (clean)'!$L:$L,AB$2,'QC Dump (clean)'!$M:$M,"Minor")</f>
        <v>1</v>
      </c>
      <c r="AC37" s="6">
        <f>COUNTIFS('QC Dump (clean)'!$A:$A,$C37,'QC Dump (clean)'!$L:$L,AC$2,'QC Dump (clean)'!$M:$M,"Minor")</f>
        <v>0</v>
      </c>
      <c r="AD37" s="6">
        <f>COUNTIFS('QC Dump (clean)'!$A:$A,$C37,'QC Dump (clean)'!$L:$L,AD$2,'QC Dump (clean)'!$M:$M,"Minor")</f>
        <v>0</v>
      </c>
      <c r="AE37" s="6">
        <f>COUNTIFS('QC Dump (clean)'!$A:$A,$C37,'QC Dump (clean)'!$L:$L,AE$2,'QC Dump (clean)'!$M:$M,"Minor")</f>
        <v>0</v>
      </c>
      <c r="AF37" s="6">
        <f>COUNTIFS('QC Dump (clean)'!$A:$A,$C37,'QC Dump (clean)'!$L:$L,AF$2,'QC Dump (clean)'!$M:$M,"Minor")</f>
        <v>0</v>
      </c>
      <c r="AG37" s="6">
        <f>COUNTIFS('QC Dump (clean)'!$A:$A,$C37,'QC Dump (clean)'!$L:$L,AG$2,'QC Dump (clean)'!$M:$M,"Minor")</f>
        <v>1</v>
      </c>
      <c r="AH37" s="6">
        <f>COUNTIFS('QC Dump (clean)'!$A:$A,$C37,'QC Dump (clean)'!$L:$L,AH$2,'QC Dump (clean)'!$M:$M,"Minor")</f>
        <v>0</v>
      </c>
      <c r="AI37" s="6">
        <f>COUNTIFS('QC Dump (clean)'!$A:$A,$C37,'QC Dump (clean)'!$M:$M,"Unclassified")</f>
        <v>0</v>
      </c>
      <c r="AJ37" s="6">
        <f>COUNTIFS('QC Dump (clean)'!$A:$A,$C37,'QC Dump (clean)'!$L:$L,AJ$2,'QC Dump (clean)'!$M:$M,"Unclassified")</f>
        <v>0</v>
      </c>
      <c r="AK37" s="6">
        <f>COUNTIFS('QC Dump (clean)'!$A:$A,$C37,'QC Dump (clean)'!$H:$H,"Pending",'QC Dump (clean)'!$M:$M,"&lt;&gt;Not an error")</f>
        <v>4</v>
      </c>
      <c r="AL37" s="6">
        <f>COUNTIFS('QC Dump (clean)'!$A:$A,$C37,'QC Dump (clean)'!$H:$H,"Resolved",'QC Dump (clean)'!$M:$M,"&lt;&gt;Not an error")</f>
        <v>0</v>
      </c>
      <c r="AM37" s="6">
        <f>COUNTIFS('QC Dump (clean)'!$A:$A,$C37,'QC Dump (clean)'!$H:$H,"Ignore",'QC Dump (clean)'!$M:$M,"&lt;&gt;Not an error")</f>
        <v>0</v>
      </c>
      <c r="AN37" s="6">
        <f>SUMIFS('QC Dump (clean)'!$S:$S,'QC Dump (clean)'!$A:$A,$C37)</f>
        <v>4</v>
      </c>
      <c r="AO37" s="9">
        <f>IFERROR(AN37/$F37,"")</f>
        <v>0.1</v>
      </c>
      <c r="AP37" s="6">
        <f>SUMIFS('QC Dump (clean)'!$T:$T,'QC Dump (clean)'!$A:$A,$C37)</f>
        <v>1</v>
      </c>
      <c r="AQ37" s="9">
        <f>IFERROR(AP37/$F37,"")</f>
        <v>0.025</v>
      </c>
      <c r="AR37" s="6">
        <f>SUMIFS('QC Dump (clean)'!$U:$U,'QC Dump (clean)'!$A:$A,$C37)</f>
        <v>3</v>
      </c>
      <c r="AS37" s="9">
        <f>IFERROR(AR37/$F37,"")</f>
        <v>0.075</v>
      </c>
    </row>
    <row r="38">
      <c r="A38" s="6">
        <v>36</v>
      </c>
      <c r="B38" t="inlineStr" s="7">
        <is>
          <t xml:space="preserve">My Enemy is My Mate (BL) - Multi Cast</t>
        </is>
      </c>
      <c r="C38" t="inlineStr" s="6">
        <is>
          <t xml:space="preserve">877b50aa46992ae24541638755d6ba1bd410bb86</t>
        </is>
      </c>
      <c r="D38" t="inlineStr" s="6">
        <is>
          <t xml:space="preserve">Vampir Und Werwolf: Verbotene Gefährten (BL)</t>
        </is>
      </c>
      <c r="E38" t="inlineStr" s="6">
        <is>
          <t xml:space="preserve">Aug</t>
        </is>
      </c>
      <c r="F38" s="6">
        <f>IFERROR(VLOOKUP($C38,'Show IDs'!$A:$D,4,FALSE)+0,"")</f>
        <v>100</v>
      </c>
      <c r="G38" s="6">
        <f>IFERROR(_xlfn.MINIFS('QC Dump (clean)'!$F:$F,'QC Dump (clean)'!$A:$A,$C38,'QC Dump (clean)'!$M:$M,"&lt;&gt;Not an error"),"")</f>
        <v>54</v>
      </c>
      <c r="H38" s="6">
        <f>IFERROR(_xlfn.MAXIFS('QC Dump (clean)'!$F:$F,'QC Dump (clean)'!$A:$A,$C38,'QC Dump (clean)'!$M:$M,"&lt;&gt;Not an error"),"")</f>
        <v>96</v>
      </c>
      <c r="I38" s="6"/>
      <c r="J38" s="6">
        <f>L38+T38+AI38</f>
        <v>4</v>
      </c>
      <c r="K38" s="8">
        <f>IFERROR(J38/$F38,"")</f>
        <v>0.04</v>
      </c>
      <c r="L38" s="6">
        <f>COUNTIFS('QC Dump (clean)'!$A:$A,$C38,'QC Dump (clean)'!$M:$M,"Major")</f>
        <v>4</v>
      </c>
      <c r="M38" s="6">
        <f>COUNTIFS('QC Dump (clean)'!$A:$A,$C38,'QC Dump (clean)'!$L:$L,M$2,'QC Dump (clean)'!$M:$M,"Major")</f>
        <v>0</v>
      </c>
      <c r="N38" s="6">
        <f>COUNTIFS('QC Dump (clean)'!$A:$A,$C38,'QC Dump (clean)'!$L:$L,N$2,'QC Dump (clean)'!$M:$M,"Major")</f>
        <v>0</v>
      </c>
      <c r="O38" s="6">
        <f>COUNTIFS('QC Dump (clean)'!$A:$A,$C38,'QC Dump (clean)'!$L:$L,O$2,'QC Dump (clean)'!$M:$M,"Major")</f>
        <v>0</v>
      </c>
      <c r="P38" s="6">
        <f>COUNTIFS('QC Dump (clean)'!$A:$A,$C38,'QC Dump (clean)'!$L:$L,P$2,'QC Dump (clean)'!$M:$M,"Major")</f>
        <v>0</v>
      </c>
      <c r="Q38" s="6">
        <f>COUNTIFS('QC Dump (clean)'!$A:$A,$C38,'QC Dump (clean)'!$L:$L,Q$2,'QC Dump (clean)'!$M:$M,"Major")</f>
        <v>3</v>
      </c>
      <c r="R38" s="6">
        <f>COUNTIFS('QC Dump (clean)'!$A:$A,$C38,'QC Dump (clean)'!$L:$L,R$2,'QC Dump (clean)'!$M:$M,"Major")</f>
        <v>0</v>
      </c>
      <c r="S38" s="6">
        <f>COUNTIFS('QC Dump (clean)'!$A:$A,$C38,'QC Dump (clean)'!$L:$L,S$2,'QC Dump (clean)'!$M:$M,"Major")</f>
        <v>1</v>
      </c>
      <c r="T38" s="6">
        <f>COUNTIFS('QC Dump (clean)'!$A:$A,$C38,'QC Dump (clean)'!$M:$M,"Minor")</f>
        <v>0</v>
      </c>
      <c r="U38" s="6">
        <f>COUNTIFS('QC Dump (clean)'!$A:$A,$C38,'QC Dump (clean)'!$L:$L,U$2,'QC Dump (clean)'!$M:$M,"Minor")</f>
        <v>0</v>
      </c>
      <c r="V38" s="6">
        <f>COUNTIFS('QC Dump (clean)'!$A:$A,$C38,'QC Dump (clean)'!$L:$L,V$2,'QC Dump (clean)'!$M:$M,"Minor")</f>
        <v>0</v>
      </c>
      <c r="W38" s="6">
        <f>COUNTIFS('QC Dump (clean)'!$A:$A,$C38,'QC Dump (clean)'!$L:$L,W$2,'QC Dump (clean)'!$M:$M,"Minor")</f>
        <v>0</v>
      </c>
      <c r="X38" s="6">
        <f>COUNTIFS('QC Dump (clean)'!$A:$A,$C38,'QC Dump (clean)'!$L:$L,X$2,'QC Dump (clean)'!$M:$M,"Minor")</f>
        <v>0</v>
      </c>
      <c r="Y38" s="6">
        <f>COUNTIFS('QC Dump (clean)'!$A:$A,$C38,'QC Dump (clean)'!$L:$L,Y$2,'QC Dump (clean)'!$M:$M,"Minor")</f>
        <v>0</v>
      </c>
      <c r="Z38" s="6">
        <f>COUNTIFS('QC Dump (clean)'!$A:$A,$C38,'QC Dump (clean)'!$L:$L,Z$2,'QC Dump (clean)'!$M:$M,"Minor")</f>
        <v>0</v>
      </c>
      <c r="AA38" s="6">
        <f>COUNTIFS('QC Dump (clean)'!$A:$A,$C38,'QC Dump (clean)'!$L:$L,AA$2,'QC Dump (clean)'!$M:$M,"Minor")</f>
        <v>0</v>
      </c>
      <c r="AB38" s="6">
        <f>COUNTIFS('QC Dump (clean)'!$A:$A,$C38,'QC Dump (clean)'!$L:$L,AB$2,'QC Dump (clean)'!$M:$M,"Minor")</f>
        <v>0</v>
      </c>
      <c r="AC38" s="6">
        <f>COUNTIFS('QC Dump (clean)'!$A:$A,$C38,'QC Dump (clean)'!$L:$L,AC$2,'QC Dump (clean)'!$M:$M,"Minor")</f>
        <v>0</v>
      </c>
      <c r="AD38" s="6">
        <f>COUNTIFS('QC Dump (clean)'!$A:$A,$C38,'QC Dump (clean)'!$L:$L,AD$2,'QC Dump (clean)'!$M:$M,"Minor")</f>
        <v>0</v>
      </c>
      <c r="AE38" s="6">
        <f>COUNTIFS('QC Dump (clean)'!$A:$A,$C38,'QC Dump (clean)'!$L:$L,AE$2,'QC Dump (clean)'!$M:$M,"Minor")</f>
        <v>0</v>
      </c>
      <c r="AF38" s="6">
        <f>COUNTIFS('QC Dump (clean)'!$A:$A,$C38,'QC Dump (clean)'!$L:$L,AF$2,'QC Dump (clean)'!$M:$M,"Minor")</f>
        <v>0</v>
      </c>
      <c r="AG38" s="6">
        <f>COUNTIFS('QC Dump (clean)'!$A:$A,$C38,'QC Dump (clean)'!$L:$L,AG$2,'QC Dump (clean)'!$M:$M,"Minor")</f>
        <v>0</v>
      </c>
      <c r="AH38" s="6">
        <f>COUNTIFS('QC Dump (clean)'!$A:$A,$C38,'QC Dump (clean)'!$L:$L,AH$2,'QC Dump (clean)'!$M:$M,"Minor")</f>
        <v>0</v>
      </c>
      <c r="AI38" s="6">
        <f>COUNTIFS('QC Dump (clean)'!$A:$A,$C38,'QC Dump (clean)'!$M:$M,"Unclassified")</f>
        <v>0</v>
      </c>
      <c r="AJ38" s="6">
        <f>COUNTIFS('QC Dump (clean)'!$A:$A,$C38,'QC Dump (clean)'!$L:$L,AJ$2,'QC Dump (clean)'!$M:$M,"Unclassified")</f>
        <v>0</v>
      </c>
      <c r="AK38" s="6">
        <f>COUNTIFS('QC Dump (clean)'!$A:$A,$C38,'QC Dump (clean)'!$H:$H,"Pending",'QC Dump (clean)'!$M:$M,"&lt;&gt;Not an error")</f>
        <v>0</v>
      </c>
      <c r="AL38" s="6">
        <f>COUNTIFS('QC Dump (clean)'!$A:$A,$C38,'QC Dump (clean)'!$H:$H,"Resolved",'QC Dump (clean)'!$M:$M,"&lt;&gt;Not an error")</f>
        <v>4</v>
      </c>
      <c r="AM38" s="6">
        <f>COUNTIFS('QC Dump (clean)'!$A:$A,$C38,'QC Dump (clean)'!$H:$H,"Ignore",'QC Dump (clean)'!$M:$M,"&lt;&gt;Not an error")</f>
        <v>0</v>
      </c>
      <c r="AN38" s="6">
        <f>SUMIFS('QC Dump (clean)'!$S:$S,'QC Dump (clean)'!$A:$A,$C38)</f>
        <v>4</v>
      </c>
      <c r="AO38" s="9">
        <f>IFERROR(AN38/$F38,"")</f>
        <v>0.04</v>
      </c>
      <c r="AP38" s="6">
        <f>SUMIFS('QC Dump (clean)'!$T:$T,'QC Dump (clean)'!$A:$A,$C38)</f>
        <v>4</v>
      </c>
      <c r="AQ38" s="9">
        <f>IFERROR(AP38/$F38,"")</f>
        <v>0.04</v>
      </c>
      <c r="AR38" s="6">
        <f>SUMIFS('QC Dump (clean)'!$U:$U,'QC Dump (clean)'!$A:$A,$C38)</f>
        <v>0</v>
      </c>
      <c r="AS38" s="9">
        <f>IFERROR(AR38/$F38,"")</f>
        <v>0</v>
      </c>
    </row>
    <row r="39">
      <c r="A39" s="6">
        <v>37</v>
      </c>
      <c r="B39" t="inlineStr" s="7">
        <is>
          <t xml:space="preserve">TOLR mafia</t>
        </is>
      </c>
      <c r="C39" t="inlineStr" s="6">
        <is>
          <t xml:space="preserve">ff0a52992540cd1d619328e2d1bc457aefba6dd7</t>
        </is>
      </c>
      <c r="D39" t="inlineStr" s="6">
        <is>
          <t xml:space="preserve">Die Braut Des Dons</t>
        </is>
      </c>
      <c r="E39" t="inlineStr" s="6">
        <is>
          <t xml:space="preserve">Sept</t>
        </is>
      </c>
      <c r="F39" s="6">
        <f>IFERROR(VLOOKUP($C39,'Show IDs'!$A:$D,4,FALSE)+0,"")</f>
        <v>50</v>
      </c>
      <c r="G39" s="6">
        <f>IFERROR(_xlfn.MINIFS('QC Dump (clean)'!$F:$F,'QC Dump (clean)'!$A:$A,$C39,'QC Dump (clean)'!$M:$M,"&lt;&gt;Not an error"),"")</f>
        <v>7</v>
      </c>
      <c r="H39" s="6">
        <f>IFERROR(_xlfn.MAXIFS('QC Dump (clean)'!$F:$F,'QC Dump (clean)'!$A:$A,$C39,'QC Dump (clean)'!$M:$M,"&lt;&gt;Not an error"),"")</f>
        <v>28</v>
      </c>
      <c r="I39" s="6"/>
      <c r="J39" s="6">
        <f>L39+T39+AI39</f>
        <v>4</v>
      </c>
      <c r="K39" s="8">
        <f>IFERROR(J39/$F39,"")</f>
        <v>0.08</v>
      </c>
      <c r="L39" s="6">
        <f>COUNTIFS('QC Dump (clean)'!$A:$A,$C39,'QC Dump (clean)'!$M:$M,"Major")</f>
        <v>4</v>
      </c>
      <c r="M39" s="6">
        <f>COUNTIFS('QC Dump (clean)'!$A:$A,$C39,'QC Dump (clean)'!$L:$L,M$2,'QC Dump (clean)'!$M:$M,"Major")</f>
        <v>0</v>
      </c>
      <c r="N39" s="6">
        <f>COUNTIFS('QC Dump (clean)'!$A:$A,$C39,'QC Dump (clean)'!$L:$L,N$2,'QC Dump (clean)'!$M:$M,"Major")</f>
        <v>0</v>
      </c>
      <c r="O39" s="6">
        <f>COUNTIFS('QC Dump (clean)'!$A:$A,$C39,'QC Dump (clean)'!$L:$L,O$2,'QC Dump (clean)'!$M:$M,"Major")</f>
        <v>0</v>
      </c>
      <c r="P39" s="6">
        <f>COUNTIFS('QC Dump (clean)'!$A:$A,$C39,'QC Dump (clean)'!$L:$L,P$2,'QC Dump (clean)'!$M:$M,"Major")</f>
        <v>0</v>
      </c>
      <c r="Q39" s="6">
        <f>COUNTIFS('QC Dump (clean)'!$A:$A,$C39,'QC Dump (clean)'!$L:$L,Q$2,'QC Dump (clean)'!$M:$M,"Major")</f>
        <v>2</v>
      </c>
      <c r="R39" s="6">
        <f>COUNTIFS('QC Dump (clean)'!$A:$A,$C39,'QC Dump (clean)'!$L:$L,R$2,'QC Dump (clean)'!$M:$M,"Major")</f>
        <v>0</v>
      </c>
      <c r="S39" s="6">
        <f>COUNTIFS('QC Dump (clean)'!$A:$A,$C39,'QC Dump (clean)'!$L:$L,S$2,'QC Dump (clean)'!$M:$M,"Major")</f>
        <v>2</v>
      </c>
      <c r="T39" s="6">
        <f>COUNTIFS('QC Dump (clean)'!$A:$A,$C39,'QC Dump (clean)'!$M:$M,"Minor")</f>
        <v>0</v>
      </c>
      <c r="U39" s="6">
        <f>COUNTIFS('QC Dump (clean)'!$A:$A,$C39,'QC Dump (clean)'!$L:$L,U$2,'QC Dump (clean)'!$M:$M,"Minor")</f>
        <v>0</v>
      </c>
      <c r="V39" s="6">
        <f>COUNTIFS('QC Dump (clean)'!$A:$A,$C39,'QC Dump (clean)'!$L:$L,V$2,'QC Dump (clean)'!$M:$M,"Minor")</f>
        <v>0</v>
      </c>
      <c r="W39" s="6">
        <f>COUNTIFS('QC Dump (clean)'!$A:$A,$C39,'QC Dump (clean)'!$L:$L,W$2,'QC Dump (clean)'!$M:$M,"Minor")</f>
        <v>0</v>
      </c>
      <c r="X39" s="6">
        <f>COUNTIFS('QC Dump (clean)'!$A:$A,$C39,'QC Dump (clean)'!$L:$L,X$2,'QC Dump (clean)'!$M:$M,"Minor")</f>
        <v>0</v>
      </c>
      <c r="Y39" s="6">
        <f>COUNTIFS('QC Dump (clean)'!$A:$A,$C39,'QC Dump (clean)'!$L:$L,Y$2,'QC Dump (clean)'!$M:$M,"Minor")</f>
        <v>0</v>
      </c>
      <c r="Z39" s="6">
        <f>COUNTIFS('QC Dump (clean)'!$A:$A,$C39,'QC Dump (clean)'!$L:$L,Z$2,'QC Dump (clean)'!$M:$M,"Minor")</f>
        <v>0</v>
      </c>
      <c r="AA39" s="6">
        <f>COUNTIFS('QC Dump (clean)'!$A:$A,$C39,'QC Dump (clean)'!$L:$L,AA$2,'QC Dump (clean)'!$M:$M,"Minor")</f>
        <v>0</v>
      </c>
      <c r="AB39" s="6">
        <f>COUNTIFS('QC Dump (clean)'!$A:$A,$C39,'QC Dump (clean)'!$L:$L,AB$2,'QC Dump (clean)'!$M:$M,"Minor")</f>
        <v>0</v>
      </c>
      <c r="AC39" s="6">
        <f>COUNTIFS('QC Dump (clean)'!$A:$A,$C39,'QC Dump (clean)'!$L:$L,AC$2,'QC Dump (clean)'!$M:$M,"Minor")</f>
        <v>0</v>
      </c>
      <c r="AD39" s="6">
        <f>COUNTIFS('QC Dump (clean)'!$A:$A,$C39,'QC Dump (clean)'!$L:$L,AD$2,'QC Dump (clean)'!$M:$M,"Minor")</f>
        <v>0</v>
      </c>
      <c r="AE39" s="6">
        <f>COUNTIFS('QC Dump (clean)'!$A:$A,$C39,'QC Dump (clean)'!$L:$L,AE$2,'QC Dump (clean)'!$M:$M,"Minor")</f>
        <v>0</v>
      </c>
      <c r="AF39" s="6">
        <f>COUNTIFS('QC Dump (clean)'!$A:$A,$C39,'QC Dump (clean)'!$L:$L,AF$2,'QC Dump (clean)'!$M:$M,"Minor")</f>
        <v>0</v>
      </c>
      <c r="AG39" s="6">
        <f>COUNTIFS('QC Dump (clean)'!$A:$A,$C39,'QC Dump (clean)'!$L:$L,AG$2,'QC Dump (clean)'!$M:$M,"Minor")</f>
        <v>0</v>
      </c>
      <c r="AH39" s="6">
        <f>COUNTIFS('QC Dump (clean)'!$A:$A,$C39,'QC Dump (clean)'!$L:$L,AH$2,'QC Dump (clean)'!$M:$M,"Minor")</f>
        <v>0</v>
      </c>
      <c r="AI39" s="6">
        <f>COUNTIFS('QC Dump (clean)'!$A:$A,$C39,'QC Dump (clean)'!$M:$M,"Unclassified")</f>
        <v>0</v>
      </c>
      <c r="AJ39" s="6">
        <f>COUNTIFS('QC Dump (clean)'!$A:$A,$C39,'QC Dump (clean)'!$L:$L,AJ$2,'QC Dump (clean)'!$M:$M,"Unclassified")</f>
        <v>0</v>
      </c>
      <c r="AK39" s="6">
        <f>COUNTIFS('QC Dump (clean)'!$A:$A,$C39,'QC Dump (clean)'!$H:$H,"Pending",'QC Dump (clean)'!$M:$M,"&lt;&gt;Not an error")</f>
        <v>0</v>
      </c>
      <c r="AL39" s="6">
        <f>COUNTIFS('QC Dump (clean)'!$A:$A,$C39,'QC Dump (clean)'!$H:$H,"Resolved",'QC Dump (clean)'!$M:$M,"&lt;&gt;Not an error")</f>
        <v>4</v>
      </c>
      <c r="AM39" s="6">
        <f>COUNTIFS('QC Dump (clean)'!$A:$A,$C39,'QC Dump (clean)'!$H:$H,"Ignore",'QC Dump (clean)'!$M:$M,"&lt;&gt;Not an error")</f>
        <v>0</v>
      </c>
      <c r="AN39" s="6">
        <f>SUMIFS('QC Dump (clean)'!$S:$S,'QC Dump (clean)'!$A:$A,$C39)</f>
        <v>3</v>
      </c>
      <c r="AO39" s="9">
        <f>IFERROR(AN39/$F39,"")</f>
        <v>0.06</v>
      </c>
      <c r="AP39" s="6">
        <f>SUMIFS('QC Dump (clean)'!$T:$T,'QC Dump (clean)'!$A:$A,$C39)</f>
        <v>3</v>
      </c>
      <c r="AQ39" s="9">
        <f>IFERROR(AP39/$F39,"")</f>
        <v>0.06</v>
      </c>
      <c r="AR39" s="6">
        <f>SUMIFS('QC Dump (clean)'!$U:$U,'QC Dump (clean)'!$A:$A,$C39)</f>
        <v>0</v>
      </c>
      <c r="AS39" s="9">
        <f>IFERROR(AR39/$F39,"")</f>
        <v>0</v>
      </c>
    </row>
    <row r="40">
      <c r="A40" s="6">
        <v>38</v>
      </c>
      <c r="B40" t="inlineStr" s="7">
        <is>
          <t xml:space="preserve">Lunar Curse</t>
        </is>
      </c>
      <c r="C40" t="inlineStr" s="6">
        <is>
          <t xml:space="preserve">7e8513980a38f1709a8e70dca6098e1f3dbe8e10</t>
        </is>
      </c>
      <c r="D40" t="inlineStr" s="6">
        <is>
          <t xml:space="preserve">Der Fluch Der Mondgöttin</t>
        </is>
      </c>
      <c r="E40" t="inlineStr" s="6">
        <is>
          <t xml:space="preserve">Sept</t>
        </is>
      </c>
      <c r="F40" s="6">
        <f>IFERROR(VLOOKUP($C40,'Show IDs'!$A:$D,4,FALSE)+0,"")</f>
        <v>50</v>
      </c>
      <c r="G40" s="6">
        <f>IFERROR(_xlfn.MINIFS('QC Dump (clean)'!$F:$F,'QC Dump (clean)'!$A:$A,$C40,'QC Dump (clean)'!$M:$M,"&lt;&gt;Not an error"),"")</f>
        <v>17</v>
      </c>
      <c r="H40" s="6">
        <f>IFERROR(_xlfn.MAXIFS('QC Dump (clean)'!$F:$F,'QC Dump (clean)'!$A:$A,$C40,'QC Dump (clean)'!$M:$M,"&lt;&gt;Not an error"),"")</f>
        <v>17</v>
      </c>
      <c r="I40" s="6"/>
      <c r="J40" s="6">
        <f>L40+T40+AI40</f>
        <v>3</v>
      </c>
      <c r="K40" s="8">
        <f>IFERROR(J40/$F40,"")</f>
        <v>0.06</v>
      </c>
      <c r="L40" s="6">
        <f>COUNTIFS('QC Dump (clean)'!$A:$A,$C40,'QC Dump (clean)'!$M:$M,"Major")</f>
        <v>3</v>
      </c>
      <c r="M40" s="6">
        <f>COUNTIFS('QC Dump (clean)'!$A:$A,$C40,'QC Dump (clean)'!$L:$L,M$2,'QC Dump (clean)'!$M:$M,"Major")</f>
        <v>0</v>
      </c>
      <c r="N40" s="6">
        <f>COUNTIFS('QC Dump (clean)'!$A:$A,$C40,'QC Dump (clean)'!$L:$L,N$2,'QC Dump (clean)'!$M:$M,"Major")</f>
        <v>0</v>
      </c>
      <c r="O40" s="6">
        <f>COUNTIFS('QC Dump (clean)'!$A:$A,$C40,'QC Dump (clean)'!$L:$L,O$2,'QC Dump (clean)'!$M:$M,"Major")</f>
        <v>0</v>
      </c>
      <c r="P40" s="6">
        <f>COUNTIFS('QC Dump (clean)'!$A:$A,$C40,'QC Dump (clean)'!$L:$L,P$2,'QC Dump (clean)'!$M:$M,"Major")</f>
        <v>0</v>
      </c>
      <c r="Q40" s="6">
        <f>COUNTIFS('QC Dump (clean)'!$A:$A,$C40,'QC Dump (clean)'!$L:$L,Q$2,'QC Dump (clean)'!$M:$M,"Major")</f>
        <v>2</v>
      </c>
      <c r="R40" s="6">
        <f>COUNTIFS('QC Dump (clean)'!$A:$A,$C40,'QC Dump (clean)'!$L:$L,R$2,'QC Dump (clean)'!$M:$M,"Major")</f>
        <v>0</v>
      </c>
      <c r="S40" s="6">
        <f>COUNTIFS('QC Dump (clean)'!$A:$A,$C40,'QC Dump (clean)'!$L:$L,S$2,'QC Dump (clean)'!$M:$M,"Major")</f>
        <v>1</v>
      </c>
      <c r="T40" s="6">
        <f>COUNTIFS('QC Dump (clean)'!$A:$A,$C40,'QC Dump (clean)'!$M:$M,"Minor")</f>
        <v>0</v>
      </c>
      <c r="U40" s="6">
        <f>COUNTIFS('QC Dump (clean)'!$A:$A,$C40,'QC Dump (clean)'!$L:$L,U$2,'QC Dump (clean)'!$M:$M,"Minor")</f>
        <v>0</v>
      </c>
      <c r="V40" s="6">
        <f>COUNTIFS('QC Dump (clean)'!$A:$A,$C40,'QC Dump (clean)'!$L:$L,V$2,'QC Dump (clean)'!$M:$M,"Minor")</f>
        <v>0</v>
      </c>
      <c r="W40" s="6">
        <f>COUNTIFS('QC Dump (clean)'!$A:$A,$C40,'QC Dump (clean)'!$L:$L,W$2,'QC Dump (clean)'!$M:$M,"Minor")</f>
        <v>0</v>
      </c>
      <c r="X40" s="6">
        <f>COUNTIFS('QC Dump (clean)'!$A:$A,$C40,'QC Dump (clean)'!$L:$L,X$2,'QC Dump (clean)'!$M:$M,"Minor")</f>
        <v>0</v>
      </c>
      <c r="Y40" s="6">
        <f>COUNTIFS('QC Dump (clean)'!$A:$A,$C40,'QC Dump (clean)'!$L:$L,Y$2,'QC Dump (clean)'!$M:$M,"Minor")</f>
        <v>0</v>
      </c>
      <c r="Z40" s="6">
        <f>COUNTIFS('QC Dump (clean)'!$A:$A,$C40,'QC Dump (clean)'!$L:$L,Z$2,'QC Dump (clean)'!$M:$M,"Minor")</f>
        <v>0</v>
      </c>
      <c r="AA40" s="6">
        <f>COUNTIFS('QC Dump (clean)'!$A:$A,$C40,'QC Dump (clean)'!$L:$L,AA$2,'QC Dump (clean)'!$M:$M,"Minor")</f>
        <v>0</v>
      </c>
      <c r="AB40" s="6">
        <f>COUNTIFS('QC Dump (clean)'!$A:$A,$C40,'QC Dump (clean)'!$L:$L,AB$2,'QC Dump (clean)'!$M:$M,"Minor")</f>
        <v>0</v>
      </c>
      <c r="AC40" s="6">
        <f>COUNTIFS('QC Dump (clean)'!$A:$A,$C40,'QC Dump (clean)'!$L:$L,AC$2,'QC Dump (clean)'!$M:$M,"Minor")</f>
        <v>0</v>
      </c>
      <c r="AD40" s="6">
        <f>COUNTIFS('QC Dump (clean)'!$A:$A,$C40,'QC Dump (clean)'!$L:$L,AD$2,'QC Dump (clean)'!$M:$M,"Minor")</f>
        <v>0</v>
      </c>
      <c r="AE40" s="6">
        <f>COUNTIFS('QC Dump (clean)'!$A:$A,$C40,'QC Dump (clean)'!$L:$L,AE$2,'QC Dump (clean)'!$M:$M,"Minor")</f>
        <v>0</v>
      </c>
      <c r="AF40" s="6">
        <f>COUNTIFS('QC Dump (clean)'!$A:$A,$C40,'QC Dump (clean)'!$L:$L,AF$2,'QC Dump (clean)'!$M:$M,"Minor")</f>
        <v>0</v>
      </c>
      <c r="AG40" s="6">
        <f>COUNTIFS('QC Dump (clean)'!$A:$A,$C40,'QC Dump (clean)'!$L:$L,AG$2,'QC Dump (clean)'!$M:$M,"Minor")</f>
        <v>0</v>
      </c>
      <c r="AH40" s="6">
        <f>COUNTIFS('QC Dump (clean)'!$A:$A,$C40,'QC Dump (clean)'!$L:$L,AH$2,'QC Dump (clean)'!$M:$M,"Minor")</f>
        <v>0</v>
      </c>
      <c r="AI40" s="6">
        <f>COUNTIFS('QC Dump (clean)'!$A:$A,$C40,'QC Dump (clean)'!$M:$M,"Unclassified")</f>
        <v>0</v>
      </c>
      <c r="AJ40" s="6">
        <f>COUNTIFS('QC Dump (clean)'!$A:$A,$C40,'QC Dump (clean)'!$L:$L,AJ$2,'QC Dump (clean)'!$M:$M,"Unclassified")</f>
        <v>0</v>
      </c>
      <c r="AK40" s="6">
        <f>COUNTIFS('QC Dump (clean)'!$A:$A,$C40,'QC Dump (clean)'!$H:$H,"Pending",'QC Dump (clean)'!$M:$M,"&lt;&gt;Not an error")</f>
        <v>1</v>
      </c>
      <c r="AL40" s="6">
        <f>COUNTIFS('QC Dump (clean)'!$A:$A,$C40,'QC Dump (clean)'!$H:$H,"Resolved",'QC Dump (clean)'!$M:$M,"&lt;&gt;Not an error")</f>
        <v>2</v>
      </c>
      <c r="AM40" s="6">
        <f>COUNTIFS('QC Dump (clean)'!$A:$A,$C40,'QC Dump (clean)'!$H:$H,"Ignore",'QC Dump (clean)'!$M:$M,"&lt;&gt;Not an error")</f>
        <v>0</v>
      </c>
      <c r="AN40" s="6">
        <f>SUMIFS('QC Dump (clean)'!$S:$S,'QC Dump (clean)'!$A:$A,$C40)</f>
        <v>1</v>
      </c>
      <c r="AO40" s="9">
        <f>IFERROR(AN40/$F40,"")</f>
        <v>0.02</v>
      </c>
      <c r="AP40" s="6">
        <f>SUMIFS('QC Dump (clean)'!$T:$T,'QC Dump (clean)'!$A:$A,$C40)</f>
        <v>1</v>
      </c>
      <c r="AQ40" s="9">
        <f>IFERROR(AP40/$F40,"")</f>
        <v>0.02</v>
      </c>
      <c r="AR40" s="6">
        <f>SUMIFS('QC Dump (clean)'!$U:$U,'QC Dump (clean)'!$A:$A,$C40)</f>
        <v>0</v>
      </c>
      <c r="AS40" s="9">
        <f>IFERROR(AR40/$F40,"")</f>
        <v>0</v>
      </c>
    </row>
    <row r="41">
      <c r="A41" s="6">
        <v>39</v>
      </c>
      <c r="B41" t="inlineStr" s="7">
        <is>
          <t xml:space="preserve">The Outcast's Rise</t>
        </is>
      </c>
      <c r="C41" t="inlineStr" s="6">
        <is>
          <t xml:space="preserve">7b1f3211cfdfae355799078a0b675eb572c9f339</t>
        </is>
      </c>
      <c r="D41" t="inlineStr" s="6">
        <is>
          <t xml:space="preserve">Der Aufstieg Des Verstoßenen</t>
        </is>
      </c>
      <c r="E41" t="inlineStr" s="6">
        <is>
          <t xml:space="preserve">Sept</t>
        </is>
      </c>
      <c r="F41" s="6">
        <f>IFERROR(VLOOKUP($C41,'Show IDs'!$A:$D,4,FALSE)+0,"")</f>
        <v>130</v>
      </c>
      <c r="G41" s="6">
        <f>IFERROR(_xlfn.MINIFS('QC Dump (clean)'!$F:$F,'QC Dump (clean)'!$A:$A,$C41,'QC Dump (clean)'!$M:$M,"&lt;&gt;Not an error"),"")</f>
        <v>50</v>
      </c>
      <c r="H41" s="6">
        <f>IFERROR(_xlfn.MAXIFS('QC Dump (clean)'!$F:$F,'QC Dump (clean)'!$A:$A,$C41,'QC Dump (clean)'!$M:$M,"&lt;&gt;Not an error"),"")</f>
        <v>50</v>
      </c>
      <c r="I41" s="6"/>
      <c r="J41" s="6">
        <f>L41+T41+AI41</f>
        <v>1</v>
      </c>
      <c r="K41" s="8">
        <f>IFERROR(J41/$F41,"")</f>
        <v>0.007692307692307693</v>
      </c>
      <c r="L41" s="6">
        <f>COUNTIFS('QC Dump (clean)'!$A:$A,$C41,'QC Dump (clean)'!$M:$M,"Major")</f>
        <v>1</v>
      </c>
      <c r="M41" s="6">
        <f>COUNTIFS('QC Dump (clean)'!$A:$A,$C41,'QC Dump (clean)'!$L:$L,M$2,'QC Dump (clean)'!$M:$M,"Major")</f>
        <v>0</v>
      </c>
      <c r="N41" s="6">
        <f>COUNTIFS('QC Dump (clean)'!$A:$A,$C41,'QC Dump (clean)'!$L:$L,N$2,'QC Dump (clean)'!$M:$M,"Major")</f>
        <v>0</v>
      </c>
      <c r="O41" s="6">
        <f>COUNTIFS('QC Dump (clean)'!$A:$A,$C41,'QC Dump (clean)'!$L:$L,O$2,'QC Dump (clean)'!$M:$M,"Major")</f>
        <v>0</v>
      </c>
      <c r="P41" s="6">
        <f>COUNTIFS('QC Dump (clean)'!$A:$A,$C41,'QC Dump (clean)'!$L:$L,P$2,'QC Dump (clean)'!$M:$M,"Major")</f>
        <v>0</v>
      </c>
      <c r="Q41" s="6">
        <f>COUNTIFS('QC Dump (clean)'!$A:$A,$C41,'QC Dump (clean)'!$L:$L,Q$2,'QC Dump (clean)'!$M:$M,"Major")</f>
        <v>1</v>
      </c>
      <c r="R41" s="6">
        <f>COUNTIFS('QC Dump (clean)'!$A:$A,$C41,'QC Dump (clean)'!$L:$L,R$2,'QC Dump (clean)'!$M:$M,"Major")</f>
        <v>0</v>
      </c>
      <c r="S41" s="6">
        <f>COUNTIFS('QC Dump (clean)'!$A:$A,$C41,'QC Dump (clean)'!$L:$L,S$2,'QC Dump (clean)'!$M:$M,"Major")</f>
        <v>0</v>
      </c>
      <c r="T41" s="6">
        <f>COUNTIFS('QC Dump (clean)'!$A:$A,$C41,'QC Dump (clean)'!$M:$M,"Minor")</f>
        <v>0</v>
      </c>
      <c r="U41" s="6">
        <f>COUNTIFS('QC Dump (clean)'!$A:$A,$C41,'QC Dump (clean)'!$L:$L,U$2,'QC Dump (clean)'!$M:$M,"Minor")</f>
        <v>0</v>
      </c>
      <c r="V41" s="6">
        <f>COUNTIFS('QC Dump (clean)'!$A:$A,$C41,'QC Dump (clean)'!$L:$L,V$2,'QC Dump (clean)'!$M:$M,"Minor")</f>
        <v>0</v>
      </c>
      <c r="W41" s="6">
        <f>COUNTIFS('QC Dump (clean)'!$A:$A,$C41,'QC Dump (clean)'!$L:$L,W$2,'QC Dump (clean)'!$M:$M,"Minor")</f>
        <v>0</v>
      </c>
      <c r="X41" s="6">
        <f>COUNTIFS('QC Dump (clean)'!$A:$A,$C41,'QC Dump (clean)'!$L:$L,X$2,'QC Dump (clean)'!$M:$M,"Minor")</f>
        <v>0</v>
      </c>
      <c r="Y41" s="6">
        <f>COUNTIFS('QC Dump (clean)'!$A:$A,$C41,'QC Dump (clean)'!$L:$L,Y$2,'QC Dump (clean)'!$M:$M,"Minor")</f>
        <v>0</v>
      </c>
      <c r="Z41" s="6">
        <f>COUNTIFS('QC Dump (clean)'!$A:$A,$C41,'QC Dump (clean)'!$L:$L,Z$2,'QC Dump (clean)'!$M:$M,"Minor")</f>
        <v>0</v>
      </c>
      <c r="AA41" s="6">
        <f>COUNTIFS('QC Dump (clean)'!$A:$A,$C41,'QC Dump (clean)'!$L:$L,AA$2,'QC Dump (clean)'!$M:$M,"Minor")</f>
        <v>0</v>
      </c>
      <c r="AB41" s="6">
        <f>COUNTIFS('QC Dump (clean)'!$A:$A,$C41,'QC Dump (clean)'!$L:$L,AB$2,'QC Dump (clean)'!$M:$M,"Minor")</f>
        <v>0</v>
      </c>
      <c r="AC41" s="6">
        <f>COUNTIFS('QC Dump (clean)'!$A:$A,$C41,'QC Dump (clean)'!$L:$L,AC$2,'QC Dump (clean)'!$M:$M,"Minor")</f>
        <v>0</v>
      </c>
      <c r="AD41" s="6">
        <f>COUNTIFS('QC Dump (clean)'!$A:$A,$C41,'QC Dump (clean)'!$L:$L,AD$2,'QC Dump (clean)'!$M:$M,"Minor")</f>
        <v>0</v>
      </c>
      <c r="AE41" s="6">
        <f>COUNTIFS('QC Dump (clean)'!$A:$A,$C41,'QC Dump (clean)'!$L:$L,AE$2,'QC Dump (clean)'!$M:$M,"Minor")</f>
        <v>0</v>
      </c>
      <c r="AF41" s="6">
        <f>COUNTIFS('QC Dump (clean)'!$A:$A,$C41,'QC Dump (clean)'!$L:$L,AF$2,'QC Dump (clean)'!$M:$M,"Minor")</f>
        <v>0</v>
      </c>
      <c r="AG41" s="6">
        <f>COUNTIFS('QC Dump (clean)'!$A:$A,$C41,'QC Dump (clean)'!$L:$L,AG$2,'QC Dump (clean)'!$M:$M,"Minor")</f>
        <v>0</v>
      </c>
      <c r="AH41" s="6">
        <f>COUNTIFS('QC Dump (clean)'!$A:$A,$C41,'QC Dump (clean)'!$L:$L,AH$2,'QC Dump (clean)'!$M:$M,"Minor")</f>
        <v>0</v>
      </c>
      <c r="AI41" s="6">
        <f>COUNTIFS('QC Dump (clean)'!$A:$A,$C41,'QC Dump (clean)'!$M:$M,"Unclassified")</f>
        <v>0</v>
      </c>
      <c r="AJ41" s="6">
        <f>COUNTIFS('QC Dump (clean)'!$A:$A,$C41,'QC Dump (clean)'!$L:$L,AJ$2,'QC Dump (clean)'!$M:$M,"Unclassified")</f>
        <v>0</v>
      </c>
      <c r="AK41" s="6">
        <f>COUNTIFS('QC Dump (clean)'!$A:$A,$C41,'QC Dump (clean)'!$H:$H,"Pending",'QC Dump (clean)'!$M:$M,"&lt;&gt;Not an error")</f>
        <v>1</v>
      </c>
      <c r="AL41" s="6">
        <f>COUNTIFS('QC Dump (clean)'!$A:$A,$C41,'QC Dump (clean)'!$H:$H,"Resolved",'QC Dump (clean)'!$M:$M,"&lt;&gt;Not an error")</f>
        <v>0</v>
      </c>
      <c r="AM41" s="6">
        <f>COUNTIFS('QC Dump (clean)'!$A:$A,$C41,'QC Dump (clean)'!$H:$H,"Ignore",'QC Dump (clean)'!$M:$M,"&lt;&gt;Not an error")</f>
        <v>0</v>
      </c>
      <c r="AN41" s="6">
        <f>SUMIFS('QC Dump (clean)'!$S:$S,'QC Dump (clean)'!$A:$A,$C41)</f>
        <v>1</v>
      </c>
      <c r="AO41" s="9">
        <f>IFERROR(AN41/$F41,"")</f>
        <v>0.007692307692307693</v>
      </c>
      <c r="AP41" s="6">
        <f>SUMIFS('QC Dump (clean)'!$T:$T,'QC Dump (clean)'!$A:$A,$C41)</f>
        <v>1</v>
      </c>
      <c r="AQ41" s="9">
        <f>IFERROR(AP41/$F41,"")</f>
        <v>0.007692307692307693</v>
      </c>
      <c r="AR41" s="6">
        <f>SUMIFS('QC Dump (clean)'!$U:$U,'QC Dump (clean)'!$A:$A,$C41)</f>
        <v>0</v>
      </c>
      <c r="AS41" s="9">
        <f>IFERROR(AR41/$F41,"")</f>
        <v>0</v>
      </c>
    </row>
    <row r="42">
      <c r="A42" s="10"/>
      <c r="B42" t="inlineStr" s="10">
        <is>
          <t xml:space="preserve">Total</t>
        </is>
      </c>
      <c r="C42" s="10"/>
      <c r="D42" s="10"/>
      <c r="E42" s="10"/>
      <c r="F42" s="10">
        <f>SUM(F3:F41)</f>
        <v>4226</v>
      </c>
      <c r="G42" s="10"/>
      <c r="H42" s="10"/>
      <c r="I42" s="10"/>
      <c r="J42" s="10">
        <f>SUM(J3:J41)</f>
        <v>5838</v>
      </c>
      <c r="K42" s="12" t="str">
        <f>IFERROR(SUMIFS(J3:J41,$F3:$F41,"&gt;0")/F42,"")</f>
        <v/>
      </c>
      <c r="L42" s="10">
        <f>SUM(L3:L41)</f>
        <v>5584</v>
      </c>
      <c r="M42" s="10">
        <f>SUM(M3:M41)</f>
        <v>16</v>
      </c>
      <c r="N42" s="10">
        <f>SUM(N3:N41)</f>
        <v>49</v>
      </c>
      <c r="O42" s="10">
        <f>SUM(O3:O41)</f>
        <v>14</v>
      </c>
      <c r="P42" s="10">
        <f>SUM(P3:P41)</f>
        <v>169</v>
      </c>
      <c r="Q42" s="10">
        <f>SUM(Q3:Q41)</f>
        <v>1776</v>
      </c>
      <c r="R42" s="10">
        <f>SUM(R3:R41)</f>
        <v>8</v>
      </c>
      <c r="S42" s="10">
        <f>SUM(S3:S41)</f>
        <v>3552</v>
      </c>
      <c r="T42" s="10">
        <f>SUM(T3:T41)</f>
        <v>252</v>
      </c>
      <c r="U42" s="10">
        <f>SUM(U3:U41)</f>
        <v>49</v>
      </c>
      <c r="V42" s="10">
        <f>SUM(V3:V41)</f>
        <v>6</v>
      </c>
      <c r="W42" s="10">
        <f>SUM(W3:W41)</f>
        <v>10</v>
      </c>
      <c r="X42" s="10">
        <f>SUM(X3:X41)</f>
        <v>3</v>
      </c>
      <c r="Y42" s="10">
        <f>SUM(Y3:Y41)</f>
        <v>1</v>
      </c>
      <c r="Z42" s="10">
        <f>SUM(Z3:Z41)</f>
        <v>26</v>
      </c>
      <c r="AA42" s="10">
        <f>SUM(AA3:AA41)</f>
        <v>2</v>
      </c>
      <c r="AB42" s="10">
        <f>SUM(AB3:AB41)</f>
        <v>85</v>
      </c>
      <c r="AC42" s="10">
        <f>SUM(AC3:AC41)</f>
        <v>4</v>
      </c>
      <c r="AD42" s="10">
        <f>SUM(AD3:AD41)</f>
        <v>4</v>
      </c>
      <c r="AE42" s="10">
        <f>SUM(AE3:AE41)</f>
        <v>1</v>
      </c>
      <c r="AF42" s="10">
        <f>SUM(AF3:AF41)</f>
        <v>18</v>
      </c>
      <c r="AG42" s="10">
        <f>SUM(AG3:AG41)</f>
        <v>13</v>
      </c>
      <c r="AH42" s="10">
        <f>SUM(AH3:AH41)</f>
        <v>30</v>
      </c>
      <c r="AI42" s="10">
        <f>SUM(AI3:AI41)</f>
        <v>2</v>
      </c>
      <c r="AJ42" s="10">
        <f>SUM(AJ3:AJ41)</f>
        <v>2</v>
      </c>
      <c r="AK42" s="10">
        <f>SUM(AK3:AK41)</f>
        <v>1709</v>
      </c>
      <c r="AL42" s="10">
        <f>SUM(AL3:AL41)</f>
        <v>3725</v>
      </c>
      <c r="AM42" s="10">
        <f>SUM(AM3:AM41)</f>
        <v>404</v>
      </c>
      <c r="AN42" s="10">
        <f>SUM(AN3:AN41)</f>
        <v>1541</v>
      </c>
      <c r="AO42" s="11" t="str">
        <f>IFERROR(SUMIFS(AN3:AN41,$F3:$F41,"&gt;0")/F42,"")</f>
        <v/>
      </c>
      <c r="AP42" s="10">
        <f>SUM(AP3:AP41)</f>
        <v>1463</v>
      </c>
      <c r="AQ42" s="11" t="str">
        <f>IFERROR(SUMIFS(AP3:AP41,$F3:$F41,"&gt;0")/F42,"")</f>
        <v/>
      </c>
      <c r="AR42" s="10">
        <f>SUM(AR3:AR41)</f>
        <v>209</v>
      </c>
      <c r="AS42" s="11" t="str">
        <f>IFERROR(SUMIFS(AR3:AR41,$F3:$F41,"&gt;0")/F42,"")</f>
        <v/>
      </c>
    </row>
  </sheetData>
  <autoFilter ref="A2:AS41"/>
  <mergeCells count="4">
    <mergeCell ref="F1:I1"/>
    <mergeCell ref="L1:S1"/>
    <mergeCell ref="T1:AH1"/>
    <mergeCell ref="AI1:AJ1"/>
  </mergeCells>
</worksheet>
</file>

<file path=xl/worksheets/sheet2.xml><?xml version="1.0" encoding="utf-8"?>
<worksheet xmlns="http://schemas.openxmlformats.org/spreadsheetml/2006/main">
  <sheetViews>
    <sheetView workbookViewId="0">
      <pane xSplit="2" ySplit="1" topLeftCell="C2" activePane="bottomRight" state="frozen"/>
    </sheetView>
  </sheetViews>
  <cols>
    <col min="1" max="1" width="12" customWidth="1"/>
    <col min="2" max="2" width="34" customWidth="1"/>
    <col min="3" max="3" width="12" customWidth="1"/>
    <col min="4" max="4" width="12" customWidth="1"/>
    <col min="5" max="5" width="12" customWidth="1"/>
  </cols>
  <sheetData>
    <row r="1" ht="45" customHeight="1">
      <c r="A1" t="inlineStr" s="2">
        <is>
          <t xml:space="preserve">Severity</t>
        </is>
      </c>
      <c r="B1" t="inlineStr" s="2">
        <is>
          <t xml:space="preserve">Issue type</t>
        </is>
      </c>
      <c r="C1" t="inlineStr" s="3">
        <is>
          <t xml:space="preserve">2026-08 (Aug)</t>
        </is>
      </c>
      <c r="D1" t="inlineStr" s="3">
        <is>
          <t xml:space="preserve">2026-09 (Sept)</t>
        </is>
      </c>
      <c r="E1" t="inlineStr" s="2">
        <is>
          <t xml:space="preserve">Total</t>
        </is>
      </c>
    </row>
    <row r="2">
      <c r="A2" t="inlineStr" s="10">
        <is>
          <t xml:space="preserve">Major</t>
        </is>
      </c>
      <c r="B2" t="inlineStr" s="10">
        <is>
          <t xml:space="preserve">All Major</t>
        </is>
      </c>
      <c r="C2" s="10">
        <f>COUNTIFS('QC Dump (clean)'!$M:$M,$A2,'QC Dump (clean)'!$R:$R,C$1)</f>
        <v>1863</v>
      </c>
      <c r="D2" s="10">
        <f>COUNTIFS('QC Dump (clean)'!$M:$M,$A2,'QC Dump (clean)'!$R:$R,D$1)</f>
        <v>3721</v>
      </c>
      <c r="E2" s="10" t="str">
        <f>SUM(C2:D2)</f>
        <v/>
      </c>
    </row>
    <row r="3">
      <c r="A3" t="inlineStr" s="6">
        <is>
          <t xml:space="preserve">Major</t>
        </is>
      </c>
      <c r="B3" t="inlineStr" s="6">
        <is>
          <t xml:space="preserve">Abrupt cut / Jerk</t>
        </is>
      </c>
      <c r="C3" s="6">
        <f>COUNTIFS('QC Dump (clean)'!$L:$L,$B3,'QC Dump (clean)'!$M:$M,$A3,'QC Dump (clean)'!$R:$R,C$1)</f>
        <v>6</v>
      </c>
      <c r="D3" s="6">
        <f>COUNTIFS('QC Dump (clean)'!$L:$L,$B3,'QC Dump (clean)'!$M:$M,$A3,'QC Dump (clean)'!$R:$R,D$1)</f>
        <v>10</v>
      </c>
      <c r="E3" s="6" t="str">
        <f>SUM(C3:D3)</f>
        <v/>
      </c>
    </row>
    <row r="4">
      <c r="A4" t="inlineStr" s="6">
        <is>
          <t xml:space="preserve">Major</t>
        </is>
      </c>
      <c r="B4" t="inlineStr" s="6">
        <is>
          <t xml:space="preserve">Audio quality</t>
        </is>
      </c>
      <c r="C4" s="6">
        <f>COUNTIFS('QC Dump (clean)'!$L:$L,$B4,'QC Dump (clean)'!$M:$M,$A4,'QC Dump (clean)'!$R:$R,C$1)</f>
        <v>29</v>
      </c>
      <c r="D4" s="6">
        <f>COUNTIFS('QC Dump (clean)'!$L:$L,$B4,'QC Dump (clean)'!$M:$M,$A4,'QC Dump (clean)'!$R:$R,D$1)</f>
        <v>20</v>
      </c>
      <c r="E4" s="6" t="str">
        <f>SUM(C4:D4)</f>
        <v/>
      </c>
    </row>
    <row r="5">
      <c r="A5" t="inlineStr" s="6">
        <is>
          <t xml:space="preserve">Major</t>
        </is>
      </c>
      <c r="B5" t="inlineStr" s="6">
        <is>
          <t xml:space="preserve">Gramatically incorrect (voa)</t>
        </is>
      </c>
      <c r="C5" s="6">
        <f>COUNTIFS('QC Dump (clean)'!$L:$L,$B5,'QC Dump (clean)'!$M:$M,$A5,'QC Dump (clean)'!$R:$R,C$1)</f>
        <v>4</v>
      </c>
      <c r="D5" s="6">
        <f>COUNTIFS('QC Dump (clean)'!$L:$L,$B5,'QC Dump (clean)'!$M:$M,$A5,'QC Dump (clean)'!$R:$R,D$1)</f>
        <v>10</v>
      </c>
      <c r="E5" s="6" t="str">
        <f>SUM(C5:D5)</f>
        <v/>
      </c>
    </row>
    <row r="6">
      <c r="A6" t="inlineStr" s="6">
        <is>
          <t xml:space="preserve">Major</t>
        </is>
      </c>
      <c r="B6" t="inlineStr" s="6">
        <is>
          <t xml:space="preserve">Incorrect name</t>
        </is>
      </c>
      <c r="C6" s="6">
        <f>COUNTIFS('QC Dump (clean)'!$L:$L,$B6,'QC Dump (clean)'!$M:$M,$A6,'QC Dump (clean)'!$R:$R,C$1)</f>
        <v>100</v>
      </c>
      <c r="D6" s="6">
        <f>COUNTIFS('QC Dump (clean)'!$L:$L,$B6,'QC Dump (clean)'!$M:$M,$A6,'QC Dump (clean)'!$R:$R,D$1)</f>
        <v>69</v>
      </c>
      <c r="E6" s="6" t="str">
        <f>SUM(C6:D6)</f>
        <v/>
      </c>
    </row>
    <row r="7">
      <c r="A7" t="inlineStr" s="6">
        <is>
          <t xml:space="preserve">Major</t>
        </is>
      </c>
      <c r="B7" t="inlineStr" s="6">
        <is>
          <t xml:space="preserve">Mispronunciation</t>
        </is>
      </c>
      <c r="C7" s="6">
        <f>COUNTIFS('QC Dump (clean)'!$L:$L,$B7,'QC Dump (clean)'!$M:$M,$A7,'QC Dump (clean)'!$R:$R,C$1)</f>
        <v>688</v>
      </c>
      <c r="D7" s="6">
        <f>COUNTIFS('QC Dump (clean)'!$L:$L,$B7,'QC Dump (clean)'!$M:$M,$A7,'QC Dump (clean)'!$R:$R,D$1)</f>
        <v>1088</v>
      </c>
      <c r="E7" s="6" t="str">
        <f>SUM(C7:D7)</f>
        <v/>
      </c>
    </row>
    <row r="8">
      <c r="A8" t="inlineStr" s="6">
        <is>
          <t xml:space="preserve">Major</t>
        </is>
      </c>
      <c r="B8" t="inlineStr" s="6">
        <is>
          <t xml:space="preserve">Missed line / Word</t>
        </is>
      </c>
      <c r="C8" s="6">
        <f>COUNTIFS('QC Dump (clean)'!$L:$L,$B8,'QC Dump (clean)'!$M:$M,$A8,'QC Dump (clean)'!$R:$R,C$1)</f>
        <v>3</v>
      </c>
      <c r="D8" s="6">
        <f>COUNTIFS('QC Dump (clean)'!$L:$L,$B8,'QC Dump (clean)'!$M:$M,$A8,'QC Dump (clean)'!$R:$R,D$1)</f>
        <v>5</v>
      </c>
      <c r="E8" s="6" t="str">
        <f>SUM(C8:D8)</f>
        <v/>
      </c>
    </row>
    <row r="9">
      <c r="A9" t="inlineStr" s="6">
        <is>
          <t xml:space="preserve">Major</t>
        </is>
      </c>
      <c r="B9" t="inlineStr" s="6">
        <is>
          <t xml:space="preserve">Script error</t>
        </is>
      </c>
      <c r="C9" s="6">
        <f>COUNTIFS('QC Dump (clean)'!$L:$L,$B9,'QC Dump (clean)'!$M:$M,$A9,'QC Dump (clean)'!$R:$R,C$1)</f>
        <v>1033</v>
      </c>
      <c r="D9" s="6">
        <f>COUNTIFS('QC Dump (clean)'!$L:$L,$B9,'QC Dump (clean)'!$M:$M,$A9,'QC Dump (clean)'!$R:$R,D$1)</f>
        <v>2519</v>
      </c>
      <c r="E9" s="6" t="str">
        <f>SUM(C9:D9)</f>
        <v/>
      </c>
    </row>
    <row r="10">
      <c r="A10" t="inlineStr" s="10">
        <is>
          <t xml:space="preserve">Minor</t>
        </is>
      </c>
      <c r="B10" t="inlineStr" s="10">
        <is>
          <t xml:space="preserve">All Minor</t>
        </is>
      </c>
      <c r="C10" s="10">
        <f>COUNTIFS('QC Dump (clean)'!$M:$M,$A10,'QC Dump (clean)'!$R:$R,C$1)</f>
        <v>72</v>
      </c>
      <c r="D10" s="10">
        <f>COUNTIFS('QC Dump (clean)'!$M:$M,$A10,'QC Dump (clean)'!$R:$R,D$1)</f>
        <v>180</v>
      </c>
      <c r="E10" s="10" t="str">
        <f>SUM(C10:D10)</f>
        <v/>
      </c>
    </row>
    <row r="11">
      <c r="A11" t="inlineStr" s="6">
        <is>
          <t xml:space="preserve">Minor</t>
        </is>
      </c>
      <c r="B11" t="inlineStr" s="6">
        <is>
          <t xml:space="preserve">Acting</t>
        </is>
      </c>
      <c r="C11" s="6">
        <f>COUNTIFS('QC Dump (clean)'!$L:$L,$B11,'QC Dump (clean)'!$M:$M,$A11,'QC Dump (clean)'!$R:$R,C$1)</f>
        <v>30</v>
      </c>
      <c r="D11" s="6">
        <f>COUNTIFS('QC Dump (clean)'!$L:$L,$B11,'QC Dump (clean)'!$M:$M,$A11,'QC Dump (clean)'!$R:$R,D$1)</f>
        <v>19</v>
      </c>
      <c r="E11" s="6" t="str">
        <f>SUM(C11:D11)</f>
        <v/>
      </c>
    </row>
    <row r="12">
      <c r="A12" t="inlineStr" s="6">
        <is>
          <t xml:space="preserve">Minor</t>
        </is>
      </c>
      <c r="B12" t="inlineStr" s="6">
        <is>
          <t xml:space="preserve">Audio Regenerated</t>
        </is>
      </c>
      <c r="C12" s="6">
        <f>COUNTIFS('QC Dump (clean)'!$L:$L,$B12,'QC Dump (clean)'!$M:$M,$A12,'QC Dump (clean)'!$R:$R,C$1)</f>
        <v>1</v>
      </c>
      <c r="D12" s="6">
        <f>COUNTIFS('QC Dump (clean)'!$L:$L,$B12,'QC Dump (clean)'!$M:$M,$A12,'QC Dump (clean)'!$R:$R,D$1)</f>
        <v>5</v>
      </c>
      <c r="E12" s="6" t="str">
        <f>SUM(C12:D12)</f>
        <v/>
      </c>
    </row>
    <row r="13">
      <c r="A13" t="inlineStr" s="6">
        <is>
          <t xml:space="preserve">Minor</t>
        </is>
      </c>
      <c r="B13" t="inlineStr" s="6">
        <is>
          <t xml:space="preserve">Background noise</t>
        </is>
      </c>
      <c r="C13" s="6">
        <f>COUNTIFS('QC Dump (clean)'!$L:$L,$B13,'QC Dump (clean)'!$M:$M,$A13,'QC Dump (clean)'!$R:$R,C$1)</f>
        <v>0</v>
      </c>
      <c r="D13" s="6">
        <f>COUNTIFS('QC Dump (clean)'!$L:$L,$B13,'QC Dump (clean)'!$M:$M,$A13,'QC Dump (clean)'!$R:$R,D$1)</f>
        <v>10</v>
      </c>
      <c r="E13" s="6" t="str">
        <f>SUM(C13:D13)</f>
        <v/>
      </c>
    </row>
    <row r="14">
      <c r="A14" t="inlineStr" s="6">
        <is>
          <t xml:space="preserve">Minor</t>
        </is>
      </c>
      <c r="B14" t="inlineStr" s="6">
        <is>
          <t xml:space="preserve">Breathing noise</t>
        </is>
      </c>
      <c r="C14" s="6">
        <f>COUNTIFS('QC Dump (clean)'!$L:$L,$B14,'QC Dump (clean)'!$M:$M,$A14,'QC Dump (clean)'!$R:$R,C$1)</f>
        <v>0</v>
      </c>
      <c r="D14" s="6">
        <f>COUNTIFS('QC Dump (clean)'!$L:$L,$B14,'QC Dump (clean)'!$M:$M,$A14,'QC Dump (clean)'!$R:$R,D$1)</f>
        <v>3</v>
      </c>
      <c r="E14" s="6" t="str">
        <f>SUM(C14:D14)</f>
        <v/>
      </c>
    </row>
    <row r="15">
      <c r="A15" t="inlineStr" s="6">
        <is>
          <t xml:space="preserve">Minor</t>
        </is>
      </c>
      <c r="B15" t="inlineStr" s="6">
        <is>
          <t xml:space="preserve">Clarity of speech</t>
        </is>
      </c>
      <c r="C15" s="6">
        <f>COUNTIFS('QC Dump (clean)'!$L:$L,$B15,'QC Dump (clean)'!$M:$M,$A15,'QC Dump (clean)'!$R:$R,C$1)</f>
        <v>0</v>
      </c>
      <c r="D15" s="6">
        <f>COUNTIFS('QC Dump (clean)'!$L:$L,$B15,'QC Dump (clean)'!$M:$M,$A15,'QC Dump (clean)'!$R:$R,D$1)</f>
        <v>1</v>
      </c>
      <c r="E15" s="6" t="str">
        <f>SUM(C15:D15)</f>
        <v/>
      </c>
    </row>
    <row r="16">
      <c r="A16" t="inlineStr" s="6">
        <is>
          <t xml:space="preserve">Minor</t>
        </is>
      </c>
      <c r="B16" t="inlineStr" s="6">
        <is>
          <t xml:space="preserve">Distorted sound</t>
        </is>
      </c>
      <c r="C16" s="6">
        <f>COUNTIFS('QC Dump (clean)'!$L:$L,$B16,'QC Dump (clean)'!$M:$M,$A16,'QC Dump (clean)'!$R:$R,C$1)</f>
        <v>0</v>
      </c>
      <c r="D16" s="6">
        <f>COUNTIFS('QC Dump (clean)'!$L:$L,$B16,'QC Dump (clean)'!$M:$M,$A16,'QC Dump (clean)'!$R:$R,D$1)</f>
        <v>26</v>
      </c>
      <c r="E16" s="6" t="str">
        <f>SUM(C16:D16)</f>
        <v/>
      </c>
    </row>
    <row r="17">
      <c r="A17" t="inlineStr" s="6">
        <is>
          <t xml:space="preserve">Minor</t>
        </is>
      </c>
      <c r="B17" t="inlineStr" s="6">
        <is>
          <t xml:space="preserve">Fumble / Mumble</t>
        </is>
      </c>
      <c r="C17" s="6">
        <f>COUNTIFS('QC Dump (clean)'!$L:$L,$B17,'QC Dump (clean)'!$M:$M,$A17,'QC Dump (clean)'!$R:$R,C$1)</f>
        <v>1</v>
      </c>
      <c r="D17" s="6">
        <f>COUNTIFS('QC Dump (clean)'!$L:$L,$B17,'QC Dump (clean)'!$M:$M,$A17,'QC Dump (clean)'!$R:$R,D$1)</f>
        <v>1</v>
      </c>
      <c r="E17" s="6" t="str">
        <f>SUM(C17:D17)</f>
        <v/>
      </c>
    </row>
    <row r="18">
      <c r="A18" t="inlineStr" s="6">
        <is>
          <t xml:space="preserve">Minor</t>
        </is>
      </c>
      <c r="B18" t="inlineStr" s="6">
        <is>
          <t xml:space="preserve">Modulation</t>
        </is>
      </c>
      <c r="C18" s="6">
        <f>COUNTIFS('QC Dump (clean)'!$L:$L,$B18,'QC Dump (clean)'!$M:$M,$A18,'QC Dump (clean)'!$R:$R,C$1)</f>
        <v>33</v>
      </c>
      <c r="D18" s="6">
        <f>COUNTIFS('QC Dump (clean)'!$L:$L,$B18,'QC Dump (clean)'!$M:$M,$A18,'QC Dump (clean)'!$R:$R,D$1)</f>
        <v>52</v>
      </c>
      <c r="E18" s="6" t="str">
        <f>SUM(C18:D18)</f>
        <v/>
      </c>
    </row>
    <row r="19">
      <c r="A19" t="inlineStr" s="6">
        <is>
          <t xml:space="preserve">Minor</t>
        </is>
      </c>
      <c r="B19" t="inlineStr" s="6">
        <is>
          <t xml:space="preserve">Physical noise of VOA</t>
        </is>
      </c>
      <c r="C19" s="6">
        <f>COUNTIFS('QC Dump (clean)'!$L:$L,$B19,'QC Dump (clean)'!$M:$M,$A19,'QC Dump (clean)'!$R:$R,C$1)</f>
        <v>1</v>
      </c>
      <c r="D19" s="6">
        <f>COUNTIFS('QC Dump (clean)'!$L:$L,$B19,'QC Dump (clean)'!$M:$M,$A19,'QC Dump (clean)'!$R:$R,D$1)</f>
        <v>3</v>
      </c>
      <c r="E19" s="6" t="str">
        <f>SUM(C19:D19)</f>
        <v/>
      </c>
    </row>
    <row r="20">
      <c r="A20" t="inlineStr" s="6">
        <is>
          <t xml:space="preserve">Minor</t>
        </is>
      </c>
      <c r="B20" t="inlineStr" s="6">
        <is>
          <t xml:space="preserve">Repetition</t>
        </is>
      </c>
      <c r="C20" s="6">
        <f>COUNTIFS('QC Dump (clean)'!$L:$L,$B20,'QC Dump (clean)'!$M:$M,$A20,'QC Dump (clean)'!$R:$R,C$1)</f>
        <v>1</v>
      </c>
      <c r="D20" s="6">
        <f>COUNTIFS('QC Dump (clean)'!$L:$L,$B20,'QC Dump (clean)'!$M:$M,$A20,'QC Dump (clean)'!$R:$R,D$1)</f>
        <v>3</v>
      </c>
      <c r="E20" s="6" t="str">
        <f>SUM(C20:D20)</f>
        <v/>
      </c>
    </row>
    <row r="21">
      <c r="A21" t="inlineStr" s="6">
        <is>
          <t xml:space="preserve">Minor</t>
        </is>
      </c>
      <c r="B21" t="inlineStr" s="6">
        <is>
          <t xml:space="preserve">Sibilance</t>
        </is>
      </c>
      <c r="C21" s="6">
        <f>COUNTIFS('QC Dump (clean)'!$L:$L,$B21,'QC Dump (clean)'!$M:$M,$A21,'QC Dump (clean)'!$R:$R,C$1)</f>
        <v>0</v>
      </c>
      <c r="D21" s="6">
        <f>COUNTIFS('QC Dump (clean)'!$L:$L,$B21,'QC Dump (clean)'!$M:$M,$A21,'QC Dump (clean)'!$R:$R,D$1)</f>
        <v>1</v>
      </c>
      <c r="E21" s="6" t="str">
        <f>SUM(C21:D21)</f>
        <v/>
      </c>
    </row>
    <row r="22">
      <c r="A22" t="inlineStr" s="6">
        <is>
          <t xml:space="preserve">Minor</t>
        </is>
      </c>
      <c r="B22" t="inlineStr" s="6">
        <is>
          <t xml:space="preserve">Tone change</t>
        </is>
      </c>
      <c r="C22" s="6">
        <f>COUNTIFS('QC Dump (clean)'!$L:$L,$B22,'QC Dump (clean)'!$M:$M,$A22,'QC Dump (clean)'!$R:$R,C$1)</f>
        <v>3</v>
      </c>
      <c r="D22" s="6">
        <f>COUNTIFS('QC Dump (clean)'!$L:$L,$B22,'QC Dump (clean)'!$M:$M,$A22,'QC Dump (clean)'!$R:$R,D$1)</f>
        <v>15</v>
      </c>
      <c r="E22" s="6" t="str">
        <f>SUM(C22:D22)</f>
        <v/>
      </c>
    </row>
    <row r="23">
      <c r="A23" t="inlineStr" s="6">
        <is>
          <t xml:space="preserve">Minor</t>
        </is>
      </c>
      <c r="B23" t="inlineStr" s="6">
        <is>
          <t xml:space="preserve">Unusual gap / pause</t>
        </is>
      </c>
      <c r="C23" s="6">
        <f>COUNTIFS('QC Dump (clean)'!$L:$L,$B23,'QC Dump (clean)'!$M:$M,$A23,'QC Dump (clean)'!$R:$R,C$1)</f>
        <v>1</v>
      </c>
      <c r="D23" s="6">
        <f>COUNTIFS('QC Dump (clean)'!$L:$L,$B23,'QC Dump (clean)'!$M:$M,$A23,'QC Dump (clean)'!$R:$R,D$1)</f>
        <v>12</v>
      </c>
      <c r="E23" s="6" t="str">
        <f>SUM(C23:D23)</f>
        <v/>
      </c>
    </row>
    <row r="24">
      <c r="A24" t="inlineStr" s="6">
        <is>
          <t xml:space="preserve">Minor</t>
        </is>
      </c>
      <c r="B24" t="inlineStr" s="6">
        <is>
          <t xml:space="preserve">Voice processing &amp; editing</t>
        </is>
      </c>
      <c r="C24" s="6">
        <f>COUNTIFS('QC Dump (clean)'!$L:$L,$B24,'QC Dump (clean)'!$M:$M,$A24,'QC Dump (clean)'!$R:$R,C$1)</f>
        <v>1</v>
      </c>
      <c r="D24" s="6">
        <f>COUNTIFS('QC Dump (clean)'!$L:$L,$B24,'QC Dump (clean)'!$M:$M,$A24,'QC Dump (clean)'!$R:$R,D$1)</f>
        <v>29</v>
      </c>
      <c r="E24" s="6" t="str">
        <f>SUM(C24:D24)</f>
        <v/>
      </c>
    </row>
    <row r="25">
      <c r="A25" t="inlineStr" s="10">
        <is>
          <t xml:space="preserve">Unclassified</t>
        </is>
      </c>
      <c r="B25" t="inlineStr" s="10">
        <is>
          <t xml:space="preserve">All Unclassified</t>
        </is>
      </c>
      <c r="C25" s="10">
        <f>COUNTIFS('QC Dump (clean)'!$M:$M,$A25,'QC Dump (clean)'!$R:$R,C$1)</f>
        <v>0</v>
      </c>
      <c r="D25" s="10">
        <f>COUNTIFS('QC Dump (clean)'!$M:$M,$A25,'QC Dump (clean)'!$R:$R,D$1)</f>
        <v>2</v>
      </c>
      <c r="E25" s="10" t="str">
        <f>SUM(C25:D25)</f>
        <v/>
      </c>
    </row>
    <row r="26">
      <c r="A26" t="inlineStr" s="6">
        <is>
          <t xml:space="preserve">Unclassified</t>
        </is>
      </c>
      <c r="B26" t="inlineStr" s="6">
        <is>
          <t xml:space="preserve">BGM/SFX</t>
        </is>
      </c>
      <c r="C26" s="6">
        <f>COUNTIFS('QC Dump (clean)'!$L:$L,$B26,'QC Dump (clean)'!$M:$M,$A26,'QC Dump (clean)'!$R:$R,C$1)</f>
        <v>0</v>
      </c>
      <c r="D26" s="6">
        <f>COUNTIFS('QC Dump (clean)'!$L:$L,$B26,'QC Dump (clean)'!$M:$M,$A26,'QC Dump (clean)'!$R:$R,D$1)</f>
        <v>2</v>
      </c>
      <c r="E26" s="6" t="str">
        <f>SUM(C26:D26)</f>
        <v/>
      </c>
    </row>
    <row r="27">
      <c r="A27" s="10"/>
      <c r="B27" t="inlineStr" s="10">
        <is>
          <t xml:space="preserve">Total errors</t>
        </is>
      </c>
      <c r="C27" s="10">
        <f>COUNTIFS('QC Dump (clean)'!$M:$M,"&lt;&gt;Not an error",'QC Dump (clean)'!$R:$R,C$1)</f>
        <v>1935</v>
      </c>
      <c r="D27" s="10">
        <f>COUNTIFS('QC Dump (clean)'!$M:$M,"&lt;&gt;Not an error",'QC Dump (clean)'!$R:$R,D$1)</f>
        <v>3903</v>
      </c>
      <c r="E27" s="10" t="str">
        <f>SUM(C27:D27)</f>
        <v/>
      </c>
    </row>
    <row r="28">
      <c r="A28" s="10"/>
      <c r="B28" t="inlineStr" s="10">
        <is>
          <t xml:space="preserve">Pending</t>
        </is>
      </c>
      <c r="C28" s="10">
        <f>COUNTIFS('QC Dump (clean)'!$H:$H,"Pending",'QC Dump (clean)'!$M:$M,"&lt;&gt;Not an error",'QC Dump (clean)'!$R:$R,C$1)</f>
        <v>348</v>
      </c>
      <c r="D28" s="10">
        <f>COUNTIFS('QC Dump (clean)'!$H:$H,"Pending",'QC Dump (clean)'!$M:$M,"&lt;&gt;Not an error",'QC Dump (clean)'!$R:$R,D$1)</f>
        <v>1361</v>
      </c>
      <c r="E28" s="10" t="str">
        <f>SUM(C28:D28)</f>
        <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44" customWidth="1"/>
    <col min="2" max="2" width="30" customWidth="1"/>
    <col min="3" max="3" width="30" customWidth="1"/>
    <col min="4" max="4" width="44" customWidth="1"/>
    <col min="5" max="5" width="36" customWidth="1"/>
    <col min="6" max="6" width="7" customWidth="1"/>
    <col min="7" max="7" width="11" customWidth="1"/>
    <col min="8" max="8" width="10" customWidth="1"/>
    <col min="9" max="9" width="60" customWidth="1"/>
    <col min="10" max="10" width="9" customWidth="1"/>
    <col min="11" max="11" width="24" customWidth="1"/>
    <col min="12" max="12" width="24" customWidth="1"/>
    <col min="13" max="13" width="12" customWidth="1"/>
    <col min="14" max="14" width="30" customWidth="1"/>
    <col min="15" max="15" width="20" customWidth="1"/>
    <col min="16" max="16" width="9" customWidth="1"/>
    <col min="17" max="17" width="16" customWidth="1"/>
    <col min="18" max="18" width="9" customWidth="1"/>
    <col min="19" max="19" width="9" customWidth="1"/>
    <col min="20" max="20" width="9" customWidth="1"/>
    <col min="21" max="21" width="9" customWidth="1"/>
  </cols>
  <sheetData>
    <row r="1" ht="45" customHeight="1">
      <c r="A1" t="inlineStr" s="2">
        <is>
          <t xml:space="preserve">Show ID</t>
        </is>
      </c>
      <c r="B1" t="inlineStr" s="2">
        <is>
          <t xml:space="preserve">Show name</t>
        </is>
      </c>
      <c r="C1" t="inlineStr" s="2">
        <is>
          <t xml:space="preserve">DE title</t>
        </is>
      </c>
      <c r="D1" t="inlineStr" s="2">
        <is>
          <t xml:space="preserve">Chapter ID</t>
        </is>
      </c>
      <c r="E1" t="inlineStr" s="2">
        <is>
          <t xml:space="preserve">Episode title</t>
        </is>
      </c>
      <c r="F1" t="inlineStr" s="2">
        <is>
          <t xml:space="preserve">Ep No</t>
        </is>
      </c>
      <c r="G1" t="inlineStr" s="2">
        <is>
          <t xml:space="preserve">Time</t>
        </is>
      </c>
      <c r="H1" t="inlineStr" s="2">
        <is>
          <t xml:space="preserve">Status</t>
        </is>
      </c>
      <c r="I1" t="inlineStr" s="2">
        <is>
          <t xml:space="preserve">Remarks</t>
        </is>
      </c>
      <c r="J1" t="inlineStr" s="2">
        <is>
          <t xml:space="preserve">Category</t>
        </is>
      </c>
      <c r="K1" t="inlineStr" s="2">
        <is>
          <t xml:space="preserve">Issue type (QC tool)</t>
        </is>
      </c>
      <c r="L1" t="inlineStr" s="3">
        <is>
          <t xml:space="preserve">Issue type</t>
        </is>
      </c>
      <c r="M1" t="inlineStr" s="3">
        <is>
          <t xml:space="preserve">Severity</t>
        </is>
      </c>
      <c r="N1" t="inlineStr" s="2">
        <is>
          <t xml:space="preserve">Reviewer</t>
        </is>
      </c>
      <c r="O1" t="inlineStr" s="2">
        <is>
          <t xml:space="preserve">Audio status</t>
        </is>
      </c>
      <c r="P1" t="inlineStr" s="3">
        <is>
          <t xml:space="preserve">Stage</t>
        </is>
      </c>
      <c r="Q1" t="inlineStr" s="3">
        <is>
          <t xml:space="preserve">Logged</t>
        </is>
      </c>
      <c r="R1" t="inlineStr" s="3">
        <is>
          <t xml:space="preserve">Month</t>
        </is>
      </c>
      <c r="S1" t="inlineStr" s="3">
        <is>
          <t xml:space="preserve">Unique ep (error)</t>
        </is>
      </c>
      <c r="T1" t="inlineStr" s="3">
        <is>
          <t xml:space="preserve">Unique ep (Major)</t>
        </is>
      </c>
      <c r="U1" t="inlineStr" s="3">
        <is>
          <t xml:space="preserve">Unique ep (Minor)</t>
        </is>
      </c>
    </row>
    <row r="2">
      <c r="A2" t="inlineStr">
        <is>
          <t xml:space="preserve">341e3264241ee949f8140798461d1a30ee308d63</t>
        </is>
      </c>
      <c r="B2" t="inlineStr">
        <is>
          <t xml:space="preserve">A Sacrifice That Lived</t>
        </is>
      </c>
      <c r="C2" t="inlineStr">
        <is>
          <t xml:space="preserve">Die Opferbraut Des Bestienkönigs</t>
        </is>
      </c>
      <c r="D2" t="inlineStr">
        <is>
          <t xml:space="preserve">706035395dd365ecb054558169485e9e371afbfc</t>
        </is>
      </c>
      <c r="E2" t="inlineStr">
        <is>
          <t xml:space="preserve">Episode 3: Kians Sturm</t>
        </is>
      </c>
      <c r="F2">
        <v>3</v>
      </c>
      <c r="G2" t="inlineStr">
        <is>
          <t xml:space="preserve">0:19-0:28</t>
        </is>
      </c>
      <c r="H2" t="inlineStr">
        <is>
          <t xml:space="preserve">Resolved</t>
        </is>
      </c>
      <c r="I2" t="inlineStr">
        <is>
          <t xml:space="preserve">formal -&gt; informal - „Ihr tut ja so, als hättet Ihr sie noch nie gesehen. Ihr seid die Erste Prinzessin von Heilachaten. Ihr müsst das doch jeden Frühling sehen.“</t>
        </is>
      </c>
      <c r="J2" t="inlineStr">
        <is>
          <t xml:space="preserve">AI</t>
        </is>
      </c>
      <c r="K2" t="inlineStr">
        <is>
          <t xml:space="preserve">Script error</t>
        </is>
      </c>
      <c r="L2" t="inlineStr">
        <is>
          <t xml:space="preserve">Script error</t>
        </is>
      </c>
      <c r="M2" t="str">
        <f>IFERROR(IF(VLOOKUP(L2,'Quantification'!$A:$B,2,FALSE)&amp;""="","Unclassified",VLOOKUP(L2,'Quantification'!$A:$B,2,FALSE)),"Unclassified")</f>
        <v>Major</v>
      </c>
      <c r="N2" t="inlineStr">
        <is>
          <t xml:space="preserve">frl-denis.sobol@pocketfm.com</t>
        </is>
      </c>
      <c r="O2" t="inlineStr">
        <is>
          <t xml:space="preserve">Issues found in raw</t>
        </is>
      </c>
      <c r="P2" t="str">
        <f>IF(OR(O2="Issues found in master",O2="Final master"),"Master",IF(OR(O2="Ready for Master",O2="Issues found in raw",O2="Raw under QC",O2="Issues resolved in raw"),"Raw","-"))</f>
        <v>Raw</v>
      </c>
      <c r="Q2" s="13">
        <v>46280.615277777775</v>
      </c>
      <c r="R2" t="inlineStr">
        <is>
          <t xml:space="preserve">2026-09 (Sept)</t>
        </is>
      </c>
      <c r="S2">
        <f>IF(M2="Not an error",0,IF(COUNTIFS($A$2:$A2,$A2,$D$2:$D2,$D2,$M$2:$M2,"&lt;&gt;Not an error")=1,1,0))</f>
        <v>1</v>
      </c>
      <c r="T2">
        <f>IF(M2&lt;&gt;"Major",0,IF(COUNTIFS($A$2:$A2,$A2,$D$2:$D2,$D2,$M$2:$M2,"Major")=1,1,0))</f>
        <v>1</v>
      </c>
      <c r="U2">
        <f>IF(M2&lt;&gt;"Minor",0,IF(COUNTIFS($A$2:$A2,$A2,$D$2:$D2,$D2,$M$2:$M2,"Minor")=1,1,0))</f>
        <v>0</v>
      </c>
    </row>
    <row r="3">
      <c r="A3" t="inlineStr">
        <is>
          <t xml:space="preserve">341e3264241ee949f8140798461d1a30ee308d63</t>
        </is>
      </c>
      <c r="B3" t="inlineStr">
        <is>
          <t xml:space="preserve">A Sacrifice That Lived</t>
        </is>
      </c>
      <c r="C3" t="inlineStr">
        <is>
          <t xml:space="preserve">Die Opferbraut Des Bestienkönigs</t>
        </is>
      </c>
      <c r="D3" t="inlineStr">
        <is>
          <t xml:space="preserve">706035395dd365ecb054558169485e9e371afbfc</t>
        </is>
      </c>
      <c r="E3" t="inlineStr">
        <is>
          <t xml:space="preserve">Episode 3: Kians Sturm</t>
        </is>
      </c>
      <c r="F3">
        <v>3</v>
      </c>
      <c r="G3" t="inlineStr">
        <is>
          <t xml:space="preserve">1:10-1:13</t>
        </is>
      </c>
      <c r="H3" t="inlineStr">
        <is>
          <t xml:space="preserve">Resolved</t>
        </is>
      </c>
      <c r="I3" t="inlineStr">
        <is>
          <t xml:space="preserve">formal -&gt; informal - „Hat Eure Mutter Euch meinen Namen nicht gesagt?“</t>
        </is>
      </c>
      <c r="J3" t="inlineStr">
        <is>
          <t xml:space="preserve">AI</t>
        </is>
      </c>
      <c r="K3" t="inlineStr">
        <is>
          <t xml:space="preserve">Script error</t>
        </is>
      </c>
      <c r="L3" t="inlineStr">
        <is>
          <t xml:space="preserve">Script error</t>
        </is>
      </c>
      <c r="M3" t="str">
        <f>IFERROR(IF(VLOOKUP(L3,'Quantification'!$A:$B,2,FALSE)&amp;""="","Unclassified",VLOOKUP(L3,'Quantification'!$A:$B,2,FALSE)),"Unclassified")</f>
        <v>Major</v>
      </c>
      <c r="N3" t="inlineStr">
        <is>
          <t xml:space="preserve">frl-denis.sobol@pocketfm.com</t>
        </is>
      </c>
      <c r="O3" t="inlineStr">
        <is>
          <t xml:space="preserve">Issues found in raw</t>
        </is>
      </c>
      <c r="P3" t="str">
        <f>IF(OR(O3="Issues found in master",O3="Final master"),"Master",IF(OR(O3="Ready for Master",O3="Issues found in raw",O3="Raw under QC",O3="Issues resolved in raw"),"Raw","-"))</f>
        <v>Raw</v>
      </c>
      <c r="Q3" s="13">
        <v>46280.615277777775</v>
      </c>
      <c r="R3" t="inlineStr">
        <is>
          <t xml:space="preserve">2026-09 (Sept)</t>
        </is>
      </c>
      <c r="S3">
        <f>IF(M3="Not an error",0,IF(COUNTIFS($A$2:$A3,$A3,$D$2:$D3,$D3,$M$2:$M3,"&lt;&gt;Not an error")=1,1,0))</f>
        <v>0</v>
      </c>
      <c r="T3">
        <f>IF(M3&lt;&gt;"Major",0,IF(COUNTIFS($A$2:$A3,$A3,$D$2:$D3,$D3,$M$2:$M3,"Major")=1,1,0))</f>
        <v>0</v>
      </c>
      <c r="U3">
        <f>IF(M3&lt;&gt;"Minor",0,IF(COUNTIFS($A$2:$A3,$A3,$D$2:$D3,$D3,$M$2:$M3,"Minor")=1,1,0))</f>
        <v>0</v>
      </c>
    </row>
    <row r="4">
      <c r="A4" t="inlineStr">
        <is>
          <t xml:space="preserve">341e3264241ee949f8140798461d1a30ee308d63</t>
        </is>
      </c>
      <c r="B4" t="inlineStr">
        <is>
          <t xml:space="preserve">A Sacrifice That Lived</t>
        </is>
      </c>
      <c r="C4" t="inlineStr">
        <is>
          <t xml:space="preserve">Die Opferbraut Des Bestienkönigs</t>
        </is>
      </c>
      <c r="D4" t="inlineStr">
        <is>
          <t xml:space="preserve">706035395dd365ecb054558169485e9e371afbfc</t>
        </is>
      </c>
      <c r="E4" t="inlineStr">
        <is>
          <t xml:space="preserve">Episode 3: Kians Sturm</t>
        </is>
      </c>
      <c r="F4">
        <v>3</v>
      </c>
      <c r="G4" t="inlineStr">
        <is>
          <t xml:space="preserve">1:38-1:56</t>
        </is>
      </c>
      <c r="H4" t="inlineStr">
        <is>
          <t xml:space="preserve">Resolved</t>
        </is>
      </c>
      <c r="I4" t="inlineStr">
        <is>
          <t xml:space="preserve">formal -&gt; informal - „Ihr seid unklug“, sagte er, und obwohl sie seine Augen nicht sehen konnte, spürte sie, wie sein Blick sie förmlich durchbohrte. „Ich habe mir die Zeit genommen, Euren Namen zu lernen, Prinzessin Liona von Heilachaten. Ihr jedoch hegt keinerlei Verlangen, meinen zu kennen.“</t>
        </is>
      </c>
      <c r="J4" t="inlineStr">
        <is>
          <t xml:space="preserve">AI</t>
        </is>
      </c>
      <c r="K4" t="inlineStr">
        <is>
          <t xml:space="preserve">Script error</t>
        </is>
      </c>
      <c r="L4" t="inlineStr">
        <is>
          <t xml:space="preserve">Script error</t>
        </is>
      </c>
      <c r="M4" t="str">
        <f>IFERROR(IF(VLOOKUP(L4,'Quantification'!$A:$B,2,FALSE)&amp;""="","Unclassified",VLOOKUP(L4,'Quantification'!$A:$B,2,FALSE)),"Unclassified")</f>
        <v>Major</v>
      </c>
      <c r="N4" t="inlineStr">
        <is>
          <t xml:space="preserve">frl-denis.sobol@pocketfm.com</t>
        </is>
      </c>
      <c r="O4" t="inlineStr">
        <is>
          <t xml:space="preserve">Issues found in raw</t>
        </is>
      </c>
      <c r="P4" t="str">
        <f>IF(OR(O4="Issues found in master",O4="Final master"),"Master",IF(OR(O4="Ready for Master",O4="Issues found in raw",O4="Raw under QC",O4="Issues resolved in raw"),"Raw","-"))</f>
        <v>Raw</v>
      </c>
      <c r="Q4" s="13">
        <v>46280.615277777775</v>
      </c>
      <c r="R4" t="inlineStr">
        <is>
          <t xml:space="preserve">2026-09 (Sept)</t>
        </is>
      </c>
      <c r="S4">
        <f>IF(M4="Not an error",0,IF(COUNTIFS($A$2:$A4,$A4,$D$2:$D4,$D4,$M$2:$M4,"&lt;&gt;Not an error")=1,1,0))</f>
        <v>0</v>
      </c>
      <c r="T4">
        <f>IF(M4&lt;&gt;"Major",0,IF(COUNTIFS($A$2:$A4,$A4,$D$2:$D4,$D4,$M$2:$M4,"Major")=1,1,0))</f>
        <v>0</v>
      </c>
      <c r="U4">
        <f>IF(M4&lt;&gt;"Minor",0,IF(COUNTIFS($A$2:$A4,$A4,$D$2:$D4,$D4,$M$2:$M4,"Minor")=1,1,0))</f>
        <v>0</v>
      </c>
    </row>
    <row r="5">
      <c r="A5" t="inlineStr">
        <is>
          <t xml:space="preserve">341e3264241ee949f8140798461d1a30ee308d63</t>
        </is>
      </c>
      <c r="B5" t="inlineStr">
        <is>
          <t xml:space="preserve">A Sacrifice That Lived</t>
        </is>
      </c>
      <c r="C5" t="inlineStr">
        <is>
          <t xml:space="preserve">Die Opferbraut Des Bestienkönigs</t>
        </is>
      </c>
      <c r="D5" t="inlineStr">
        <is>
          <t xml:space="preserve">706035395dd365ecb054558169485e9e371afbfc</t>
        </is>
      </c>
      <c r="E5" t="inlineStr">
        <is>
          <t xml:space="preserve">Episode 3: Kians Sturm</t>
        </is>
      </c>
      <c r="F5">
        <v>3</v>
      </c>
      <c r="G5" t="inlineStr">
        <is>
          <t xml:space="preserve">2:13-2:19</t>
        </is>
      </c>
      <c r="H5" t="inlineStr">
        <is>
          <t xml:space="preserve">Resolved</t>
        </is>
      </c>
      <c r="I5" t="inlineStr">
        <is>
          <t xml:space="preserve">formal -&gt; informal - „Kian“, sagte die Bestie mit leiser Stimme. „Unter vier Augen könnt Ihr mich Kian nennen.“</t>
        </is>
      </c>
      <c r="J5" t="inlineStr">
        <is>
          <t xml:space="preserve">AI</t>
        </is>
      </c>
      <c r="K5" t="inlineStr">
        <is>
          <t xml:space="preserve">Script error</t>
        </is>
      </c>
      <c r="L5" t="inlineStr">
        <is>
          <t xml:space="preserve">Script error</t>
        </is>
      </c>
      <c r="M5" t="str">
        <f>IFERROR(IF(VLOOKUP(L5,'Quantification'!$A:$B,2,FALSE)&amp;""="","Unclassified",VLOOKUP(L5,'Quantification'!$A:$B,2,FALSE)),"Unclassified")</f>
        <v>Major</v>
      </c>
      <c r="N5" t="inlineStr">
        <is>
          <t xml:space="preserve">frl-denis.sobol@pocketfm.com</t>
        </is>
      </c>
      <c r="O5" t="inlineStr">
        <is>
          <t xml:space="preserve">Issues found in raw</t>
        </is>
      </c>
      <c r="P5" t="str">
        <f>IF(OR(O5="Issues found in master",O5="Final master"),"Master",IF(OR(O5="Ready for Master",O5="Issues found in raw",O5="Raw under QC",O5="Issues resolved in raw"),"Raw","-"))</f>
        <v>Raw</v>
      </c>
      <c r="Q5" s="13">
        <v>46280.615277777775</v>
      </c>
      <c r="R5" t="inlineStr">
        <is>
          <t xml:space="preserve">2026-09 (Sept)</t>
        </is>
      </c>
      <c r="S5">
        <f>IF(M5="Not an error",0,IF(COUNTIFS($A$2:$A5,$A5,$D$2:$D5,$D5,$M$2:$M5,"&lt;&gt;Not an error")=1,1,0))</f>
        <v>0</v>
      </c>
      <c r="T5">
        <f>IF(M5&lt;&gt;"Major",0,IF(COUNTIFS($A$2:$A5,$A5,$D$2:$D5,$D5,$M$2:$M5,"Major")=1,1,0))</f>
        <v>0</v>
      </c>
      <c r="U5">
        <f>IF(M5&lt;&gt;"Minor",0,IF(COUNTIFS($A$2:$A5,$A5,$D$2:$D5,$D5,$M$2:$M5,"Minor")=1,1,0))</f>
        <v>0</v>
      </c>
    </row>
    <row r="6">
      <c r="A6" t="inlineStr">
        <is>
          <t xml:space="preserve">341e3264241ee949f8140798461d1a30ee308d63</t>
        </is>
      </c>
      <c r="B6" t="inlineStr">
        <is>
          <t xml:space="preserve">A Sacrifice That Lived</t>
        </is>
      </c>
      <c r="C6" t="inlineStr">
        <is>
          <t xml:space="preserve">Die Opferbraut Des Bestienkönigs</t>
        </is>
      </c>
      <c r="D6" t="inlineStr">
        <is>
          <t xml:space="preserve">706035395dd365ecb054558169485e9e371afbfc</t>
        </is>
      </c>
      <c r="E6" t="inlineStr">
        <is>
          <t xml:space="preserve">Episode 3: Kians Sturm</t>
        </is>
      </c>
      <c r="F6">
        <v>3</v>
      </c>
      <c r="G6" t="inlineStr">
        <is>
          <t xml:space="preserve">2:38-2:42</t>
        </is>
      </c>
      <c r="H6" t="inlineStr">
        <is>
          <t xml:space="preserve">Resolved</t>
        </is>
      </c>
      <c r="I6" t="inlineStr">
        <is>
          <t xml:space="preserve">formal -&gt; informal - „Nur Kian. Ich bin nicht Euer Meister und Ihr seid nicht meine Dienerin“, sagte er schroff.</t>
        </is>
      </c>
      <c r="J6" t="inlineStr">
        <is>
          <t xml:space="preserve">AI</t>
        </is>
      </c>
      <c r="K6" t="inlineStr">
        <is>
          <t xml:space="preserve">Script error</t>
        </is>
      </c>
      <c r="L6" t="inlineStr">
        <is>
          <t xml:space="preserve">Script error</t>
        </is>
      </c>
      <c r="M6" t="str">
        <f>IFERROR(IF(VLOOKUP(L6,'Quantification'!$A:$B,2,FALSE)&amp;""="","Unclassified",VLOOKUP(L6,'Quantification'!$A:$B,2,FALSE)),"Unclassified")</f>
        <v>Major</v>
      </c>
      <c r="N6" t="inlineStr">
        <is>
          <t xml:space="preserve">frl-denis.sobol@pocketfm.com</t>
        </is>
      </c>
      <c r="O6" t="inlineStr">
        <is>
          <t xml:space="preserve">Issues found in raw</t>
        </is>
      </c>
      <c r="P6" t="str">
        <f>IF(OR(O6="Issues found in master",O6="Final master"),"Master",IF(OR(O6="Ready for Master",O6="Issues found in raw",O6="Raw under QC",O6="Issues resolved in raw"),"Raw","-"))</f>
        <v>Raw</v>
      </c>
      <c r="Q6" s="13">
        <v>46280.615277777775</v>
      </c>
      <c r="R6" t="inlineStr">
        <is>
          <t xml:space="preserve">2026-09 (Sept)</t>
        </is>
      </c>
      <c r="S6">
        <f>IF(M6="Not an error",0,IF(COUNTIFS($A$2:$A6,$A6,$D$2:$D6,$D6,$M$2:$M6,"&lt;&gt;Not an error")=1,1,0))</f>
        <v>0</v>
      </c>
      <c r="T6">
        <f>IF(M6&lt;&gt;"Major",0,IF(COUNTIFS($A$2:$A6,$A6,$D$2:$D6,$D6,$M$2:$M6,"Major")=1,1,0))</f>
        <v>0</v>
      </c>
      <c r="U6">
        <f>IF(M6&lt;&gt;"Minor",0,IF(COUNTIFS($A$2:$A6,$A6,$D$2:$D6,$D6,$M$2:$M6,"Minor")=1,1,0))</f>
        <v>0</v>
      </c>
    </row>
    <row r="7">
      <c r="A7" t="inlineStr">
        <is>
          <t xml:space="preserve">341e3264241ee949f8140798461d1a30ee308d63</t>
        </is>
      </c>
      <c r="B7" t="inlineStr">
        <is>
          <t xml:space="preserve">A Sacrifice That Lived</t>
        </is>
      </c>
      <c r="C7" t="inlineStr">
        <is>
          <t xml:space="preserve">Die Opferbraut Des Bestienkönigs</t>
        </is>
      </c>
      <c r="D7" t="inlineStr">
        <is>
          <t xml:space="preserve">706035395dd365ecb054558169485e9e371afbfc</t>
        </is>
      </c>
      <c r="E7" t="inlineStr">
        <is>
          <t xml:space="preserve">Episode 3: Kians Sturm</t>
        </is>
      </c>
      <c r="F7">
        <v>3</v>
      </c>
      <c r="G7" t="inlineStr">
        <is>
          <t xml:space="preserve">2:13-2:20</t>
        </is>
      </c>
      <c r="H7" t="inlineStr">
        <is>
          <t xml:space="preserve">Resolved</t>
        </is>
      </c>
      <c r="I7" t="inlineStr">
        <is>
          <t xml:space="preserve">formal -&gt; informal - „Zwingt mich nicht, mich zu wiederholen. Nennt mich Kian.“
„König.“
„Kian! Seid Ihr taub?“</t>
        </is>
      </c>
      <c r="J7" t="inlineStr">
        <is>
          <t xml:space="preserve">AI</t>
        </is>
      </c>
      <c r="K7" t="inlineStr">
        <is>
          <t xml:space="preserve">Script error</t>
        </is>
      </c>
      <c r="L7" t="inlineStr">
        <is>
          <t xml:space="preserve">Script error</t>
        </is>
      </c>
      <c r="M7" t="str">
        <f>IFERROR(IF(VLOOKUP(L7,'Quantification'!$A:$B,2,FALSE)&amp;""="","Unclassified",VLOOKUP(L7,'Quantification'!$A:$B,2,FALSE)),"Unclassified")</f>
        <v>Major</v>
      </c>
      <c r="N7" t="inlineStr">
        <is>
          <t xml:space="preserve">frl-denis.sobol@pocketfm.com</t>
        </is>
      </c>
      <c r="O7" t="inlineStr">
        <is>
          <t xml:space="preserve">Issues found in raw</t>
        </is>
      </c>
      <c r="P7" t="str">
        <f>IF(OR(O7="Issues found in master",O7="Final master"),"Master",IF(OR(O7="Ready for Master",O7="Issues found in raw",O7="Raw under QC",O7="Issues resolved in raw"),"Raw","-"))</f>
        <v>Raw</v>
      </c>
      <c r="Q7" s="13">
        <v>46280.615277777775</v>
      </c>
      <c r="R7" t="inlineStr">
        <is>
          <t xml:space="preserve">2026-09 (Sept)</t>
        </is>
      </c>
      <c r="S7">
        <f>IF(M7="Not an error",0,IF(COUNTIFS($A$2:$A7,$A7,$D$2:$D7,$D7,$M$2:$M7,"&lt;&gt;Not an error")=1,1,0))</f>
        <v>0</v>
      </c>
      <c r="T7">
        <f>IF(M7&lt;&gt;"Major",0,IF(COUNTIFS($A$2:$A7,$A7,$D$2:$D7,$D7,$M$2:$M7,"Major")=1,1,0))</f>
        <v>0</v>
      </c>
      <c r="U7">
        <f>IF(M7&lt;&gt;"Minor",0,IF(COUNTIFS($A$2:$A7,$A7,$D$2:$D7,$D7,$M$2:$M7,"Minor")=1,1,0))</f>
        <v>0</v>
      </c>
    </row>
    <row r="8">
      <c r="A8" t="inlineStr">
        <is>
          <t xml:space="preserve">341e3264241ee949f8140798461d1a30ee308d63</t>
        </is>
      </c>
      <c r="B8" t="inlineStr">
        <is>
          <t xml:space="preserve">A Sacrifice That Lived</t>
        </is>
      </c>
      <c r="C8" t="inlineStr">
        <is>
          <t xml:space="preserve">Die Opferbraut Des Bestienkönigs</t>
        </is>
      </c>
      <c r="D8" t="inlineStr">
        <is>
          <t xml:space="preserve">706035395dd365ecb054558169485e9e371afbfc</t>
        </is>
      </c>
      <c r="E8" t="inlineStr">
        <is>
          <t xml:space="preserve">Episode 3: Kians Sturm</t>
        </is>
      </c>
      <c r="F8">
        <v>3</v>
      </c>
      <c r="G8" t="inlineStr">
        <is>
          <t xml:space="preserve">3:35-3:45</t>
        </is>
      </c>
      <c r="H8" t="inlineStr">
        <is>
          <t xml:space="preserve">Resolved</t>
        </is>
      </c>
      <c r="I8" t="inlineStr">
        <is>
          <t xml:space="preserve">formal -&gt; informal - Der Bestienkönig schnaubte. „Die Fahrt in mein Reich dauert zwei Stunden, also macht es Euch bequem. Ich will keine zartbesaitete Prinzessin hören, die sich über Langeweile beschwert.“</t>
        </is>
      </c>
      <c r="J8" t="inlineStr">
        <is>
          <t xml:space="preserve">AI</t>
        </is>
      </c>
      <c r="K8" t="inlineStr">
        <is>
          <t xml:space="preserve">Script error</t>
        </is>
      </c>
      <c r="L8" t="inlineStr">
        <is>
          <t xml:space="preserve">Script error</t>
        </is>
      </c>
      <c r="M8" t="str">
        <f>IFERROR(IF(VLOOKUP(L8,'Quantification'!$A:$B,2,FALSE)&amp;""="","Unclassified",VLOOKUP(L8,'Quantification'!$A:$B,2,FALSE)),"Unclassified")</f>
        <v>Major</v>
      </c>
      <c r="N8" t="inlineStr">
        <is>
          <t xml:space="preserve">frl-denis.sobol@pocketfm.com</t>
        </is>
      </c>
      <c r="O8" t="inlineStr">
        <is>
          <t xml:space="preserve">Issues found in raw</t>
        </is>
      </c>
      <c r="P8" t="str">
        <f>IF(OR(O8="Issues found in master",O8="Final master"),"Master",IF(OR(O8="Ready for Master",O8="Issues found in raw",O8="Raw under QC",O8="Issues resolved in raw"),"Raw","-"))</f>
        <v>Raw</v>
      </c>
      <c r="Q8" s="13">
        <v>46280.615277777775</v>
      </c>
      <c r="R8" t="inlineStr">
        <is>
          <t xml:space="preserve">2026-09 (Sept)</t>
        </is>
      </c>
      <c r="S8">
        <f>IF(M8="Not an error",0,IF(COUNTIFS($A$2:$A8,$A8,$D$2:$D8,$D8,$M$2:$M8,"&lt;&gt;Not an error")=1,1,0))</f>
        <v>0</v>
      </c>
      <c r="T8">
        <f>IF(M8&lt;&gt;"Major",0,IF(COUNTIFS($A$2:$A8,$A8,$D$2:$D8,$D8,$M$2:$M8,"Major")=1,1,0))</f>
        <v>0</v>
      </c>
      <c r="U8">
        <f>IF(M8&lt;&gt;"Minor",0,IF(COUNTIFS($A$2:$A8,$A8,$D$2:$D8,$D8,$M$2:$M8,"Minor")=1,1,0))</f>
        <v>0</v>
      </c>
    </row>
    <row r="9">
      <c r="A9" t="inlineStr">
        <is>
          <t xml:space="preserve">341e3264241ee949f8140798461d1a30ee308d63</t>
        </is>
      </c>
      <c r="B9" t="inlineStr">
        <is>
          <t xml:space="preserve">A Sacrifice That Lived</t>
        </is>
      </c>
      <c r="C9" t="inlineStr">
        <is>
          <t xml:space="preserve">Die Opferbraut Des Bestienkönigs</t>
        </is>
      </c>
      <c r="D9" t="inlineStr">
        <is>
          <t xml:space="preserve">706035395dd365ecb054558169485e9e371afbfc</t>
        </is>
      </c>
      <c r="E9" t="inlineStr">
        <is>
          <t xml:space="preserve">Episode 3: Kians Sturm</t>
        </is>
      </c>
      <c r="F9">
        <v>3</v>
      </c>
      <c r="G9" t="inlineStr">
        <is>
          <t xml:space="preserve">6:29-6:30</t>
        </is>
      </c>
      <c r="H9" t="inlineStr">
        <is>
          <t xml:space="preserve">Resolved</t>
        </is>
      </c>
      <c r="I9" t="inlineStr">
        <is>
          <t xml:space="preserve">„Was tut Ihr da?“ -&gt; „Was tust du da?“</t>
        </is>
      </c>
      <c r="J9" t="inlineStr">
        <is>
          <t xml:space="preserve">AI</t>
        </is>
      </c>
      <c r="K9" t="inlineStr">
        <is>
          <t xml:space="preserve">Script error</t>
        </is>
      </c>
      <c r="L9" t="inlineStr">
        <is>
          <t xml:space="preserve">Script error</t>
        </is>
      </c>
      <c r="M9" t="str">
        <f>IFERROR(IF(VLOOKUP(L9,'Quantification'!$A:$B,2,FALSE)&amp;""="","Unclassified",VLOOKUP(L9,'Quantification'!$A:$B,2,FALSE)),"Unclassified")</f>
        <v>Major</v>
      </c>
      <c r="N9" t="inlineStr">
        <is>
          <t xml:space="preserve">frl-denis.sobol@pocketfm.com</t>
        </is>
      </c>
      <c r="O9" t="inlineStr">
        <is>
          <t xml:space="preserve">Issues found in raw</t>
        </is>
      </c>
      <c r="P9" t="str">
        <f>IF(OR(O9="Issues found in master",O9="Final master"),"Master",IF(OR(O9="Ready for Master",O9="Issues found in raw",O9="Raw under QC",O9="Issues resolved in raw"),"Raw","-"))</f>
        <v>Raw</v>
      </c>
      <c r="Q9" s="13">
        <v>46280.615277777775</v>
      </c>
      <c r="R9" t="inlineStr">
        <is>
          <t xml:space="preserve">2026-09 (Sept)</t>
        </is>
      </c>
      <c r="S9">
        <f>IF(M9="Not an error",0,IF(COUNTIFS($A$2:$A9,$A9,$D$2:$D9,$D9,$M$2:$M9,"&lt;&gt;Not an error")=1,1,0))</f>
        <v>0</v>
      </c>
      <c r="T9">
        <f>IF(M9&lt;&gt;"Major",0,IF(COUNTIFS($A$2:$A9,$A9,$D$2:$D9,$D9,$M$2:$M9,"Major")=1,1,0))</f>
        <v>0</v>
      </c>
      <c r="U9">
        <f>IF(M9&lt;&gt;"Minor",0,IF(COUNTIFS($A$2:$A9,$A9,$D$2:$D9,$D9,$M$2:$M9,"Minor")=1,1,0))</f>
        <v>0</v>
      </c>
    </row>
    <row r="10">
      <c r="A10" t="inlineStr">
        <is>
          <t xml:space="preserve">341e3264241ee949f8140798461d1a30ee308d63</t>
        </is>
      </c>
      <c r="B10" t="inlineStr">
        <is>
          <t xml:space="preserve">A Sacrifice That Lived</t>
        </is>
      </c>
      <c r="C10" t="inlineStr">
        <is>
          <t xml:space="preserve">Die Opferbraut Des Bestienkönigs</t>
        </is>
      </c>
      <c r="D10" t="inlineStr">
        <is>
          <t xml:space="preserve">706035395dd365ecb054558169485e9e371afbfc</t>
        </is>
      </c>
      <c r="E10" t="inlineStr">
        <is>
          <t xml:space="preserve">Episode 3: Kians Sturm</t>
        </is>
      </c>
      <c r="F10">
        <v>3</v>
      </c>
      <c r="G10" t="inlineStr">
        <is>
          <t xml:space="preserve">6:56-6:59</t>
        </is>
      </c>
      <c r="H10" t="inlineStr">
        <is>
          <t xml:space="preserve">Resolved</t>
        </is>
      </c>
      <c r="I10" t="inlineStr">
        <is>
          <t xml:space="preserve">formal -&gt; informal - „Ich habe Euch eine Frage gestellt. Was habt Ihr da getan?“</t>
        </is>
      </c>
      <c r="J10" t="inlineStr">
        <is>
          <t xml:space="preserve">AI</t>
        </is>
      </c>
      <c r="K10" t="inlineStr">
        <is>
          <t xml:space="preserve">Script error</t>
        </is>
      </c>
      <c r="L10" t="inlineStr">
        <is>
          <t xml:space="preserve">Script error</t>
        </is>
      </c>
      <c r="M10" t="str">
        <f>IFERROR(IF(VLOOKUP(L10,'Quantification'!$A:$B,2,FALSE)&amp;""="","Unclassified",VLOOKUP(L10,'Quantification'!$A:$B,2,FALSE)),"Unclassified")</f>
        <v>Major</v>
      </c>
      <c r="N10" t="inlineStr">
        <is>
          <t xml:space="preserve">frl-denis.sobol@pocketfm.com</t>
        </is>
      </c>
      <c r="O10" t="inlineStr">
        <is>
          <t xml:space="preserve">Issues found in raw</t>
        </is>
      </c>
      <c r="P10" t="str">
        <f>IF(OR(O10="Issues found in master",O10="Final master"),"Master",IF(OR(O10="Ready for Master",O10="Issues found in raw",O10="Raw under QC",O10="Issues resolved in raw"),"Raw","-"))</f>
        <v>Raw</v>
      </c>
      <c r="Q10" s="13">
        <v>46280.615277777775</v>
      </c>
      <c r="R10" t="inlineStr">
        <is>
          <t xml:space="preserve">2026-09 (Sept)</t>
        </is>
      </c>
      <c r="S10">
        <f>IF(M10="Not an error",0,IF(COUNTIFS($A$2:$A10,$A10,$D$2:$D10,$D10,$M$2:$M10,"&lt;&gt;Not an error")=1,1,0))</f>
        <v>0</v>
      </c>
      <c r="T10">
        <f>IF(M10&lt;&gt;"Major",0,IF(COUNTIFS($A$2:$A10,$A10,$D$2:$D10,$D10,$M$2:$M10,"Major")=1,1,0))</f>
        <v>0</v>
      </c>
      <c r="U10">
        <f>IF(M10&lt;&gt;"Minor",0,IF(COUNTIFS($A$2:$A10,$A10,$D$2:$D10,$D10,$M$2:$M10,"Minor")=1,1,0))</f>
        <v>0</v>
      </c>
    </row>
    <row r="11">
      <c r="A11" t="inlineStr">
        <is>
          <t xml:space="preserve">341e3264241ee949f8140798461d1a30ee308d63</t>
        </is>
      </c>
      <c r="B11" t="inlineStr">
        <is>
          <t xml:space="preserve">A Sacrifice That Lived</t>
        </is>
      </c>
      <c r="C11" t="inlineStr">
        <is>
          <t xml:space="preserve">Die Opferbraut Des Bestienkönigs</t>
        </is>
      </c>
      <c r="D11" t="inlineStr">
        <is>
          <t xml:space="preserve">706035395dd365ecb054558169485e9e371afbfc</t>
        </is>
      </c>
      <c r="E11" t="inlineStr">
        <is>
          <t xml:space="preserve">Episode 3: Kians Sturm</t>
        </is>
      </c>
      <c r="F11">
        <v>3</v>
      </c>
      <c r="G11" t="inlineStr">
        <is>
          <t xml:space="preserve">7:44-7:47</t>
        </is>
      </c>
      <c r="H11" t="inlineStr">
        <is>
          <t xml:space="preserve">Resolved</t>
        </is>
      </c>
      <c r="I11" t="inlineStr">
        <is>
          <t xml:space="preserve">formal -&gt; informal - „Hat Eure Mutter Euch diese kleinen Tricks beigebracht?“</t>
        </is>
      </c>
      <c r="J11" t="inlineStr">
        <is>
          <t xml:space="preserve">AI</t>
        </is>
      </c>
      <c r="K11" t="inlineStr">
        <is>
          <t xml:space="preserve">Script error</t>
        </is>
      </c>
      <c r="L11" t="inlineStr">
        <is>
          <t xml:space="preserve">Script error</t>
        </is>
      </c>
      <c r="M11" t="str">
        <f>IFERROR(IF(VLOOKUP(L11,'Quantification'!$A:$B,2,FALSE)&amp;""="","Unclassified",VLOOKUP(L11,'Quantification'!$A:$B,2,FALSE)),"Unclassified")</f>
        <v>Major</v>
      </c>
      <c r="N11" t="inlineStr">
        <is>
          <t xml:space="preserve">frl-denis.sobol@pocketfm.com</t>
        </is>
      </c>
      <c r="O11" t="inlineStr">
        <is>
          <t xml:space="preserve">Issues found in raw</t>
        </is>
      </c>
      <c r="P11" t="str">
        <f>IF(OR(O11="Issues found in master",O11="Final master"),"Master",IF(OR(O11="Ready for Master",O11="Issues found in raw",O11="Raw under QC",O11="Issues resolved in raw"),"Raw","-"))</f>
        <v>Raw</v>
      </c>
      <c r="Q11" s="13">
        <v>46280.615277777775</v>
      </c>
      <c r="R11" t="inlineStr">
        <is>
          <t xml:space="preserve">2026-09 (Sept)</t>
        </is>
      </c>
      <c r="S11">
        <f>IF(M11="Not an error",0,IF(COUNTIFS($A$2:$A11,$A11,$D$2:$D11,$D11,$M$2:$M11,"&lt;&gt;Not an error")=1,1,0))</f>
        <v>0</v>
      </c>
      <c r="T11">
        <f>IF(M11&lt;&gt;"Major",0,IF(COUNTIFS($A$2:$A11,$A11,$D$2:$D11,$D11,$M$2:$M11,"Major")=1,1,0))</f>
        <v>0</v>
      </c>
      <c r="U11">
        <f>IF(M11&lt;&gt;"Minor",0,IF(COUNTIFS($A$2:$A11,$A11,$D$2:$D11,$D11,$M$2:$M11,"Minor")=1,1,0))</f>
        <v>0</v>
      </c>
    </row>
    <row r="12">
      <c r="A12" t="inlineStr">
        <is>
          <t xml:space="preserve">341e3264241ee949f8140798461d1a30ee308d63</t>
        </is>
      </c>
      <c r="B12" t="inlineStr">
        <is>
          <t xml:space="preserve">A Sacrifice That Lived</t>
        </is>
      </c>
      <c r="C12" t="inlineStr">
        <is>
          <t xml:space="preserve">Die Opferbraut Des Bestienkönigs</t>
        </is>
      </c>
      <c r="D12" t="inlineStr">
        <is>
          <t xml:space="preserve">706035395dd365ecb054558169485e9e371afbfc</t>
        </is>
      </c>
      <c r="E12" t="inlineStr">
        <is>
          <t xml:space="preserve">Episode 3: Kians Sturm</t>
        </is>
      </c>
      <c r="F12">
        <v>3</v>
      </c>
      <c r="G12" t="inlineStr">
        <is>
          <t xml:space="preserve">8:15-8:32</t>
        </is>
      </c>
      <c r="H12" t="inlineStr">
        <is>
          <t xml:space="preserve">Resolved</t>
        </is>
      </c>
      <c r="I12" t="inlineStr">
        <is>
          <t xml:space="preserve">formal -&gt; informal - „Den halben Körper aus einer fahrenden Kutsche hängen, dieses fadenscheinige Kleid tragen, dieses Gesicht machen. Sie haben es Euch gut beigebracht“, höhnte Kian. „Ich muss zugeben, die Vorstellung ist überzeugend. Weit besser als bei den meisten anderen, die es bei mir versucht haben.“</t>
        </is>
      </c>
      <c r="J12" t="inlineStr">
        <is>
          <t xml:space="preserve">AI</t>
        </is>
      </c>
      <c r="K12" t="inlineStr">
        <is>
          <t xml:space="preserve">Script error</t>
        </is>
      </c>
      <c r="L12" t="inlineStr">
        <is>
          <t xml:space="preserve">Script error</t>
        </is>
      </c>
      <c r="M12" t="str">
        <f>IFERROR(IF(VLOOKUP(L12,'Quantification'!$A:$B,2,FALSE)&amp;""="","Unclassified",VLOOKUP(L12,'Quantification'!$A:$B,2,FALSE)),"Unclassified")</f>
        <v>Major</v>
      </c>
      <c r="N12" t="inlineStr">
        <is>
          <t xml:space="preserve">frl-denis.sobol@pocketfm.com</t>
        </is>
      </c>
      <c r="O12" t="inlineStr">
        <is>
          <t xml:space="preserve">Issues found in raw</t>
        </is>
      </c>
      <c r="P12" t="str">
        <f>IF(OR(O12="Issues found in master",O12="Final master"),"Master",IF(OR(O12="Ready for Master",O12="Issues found in raw",O12="Raw under QC",O12="Issues resolved in raw"),"Raw","-"))</f>
        <v>Raw</v>
      </c>
      <c r="Q12" s="13">
        <v>46280.615277777775</v>
      </c>
      <c r="R12" t="inlineStr">
        <is>
          <t xml:space="preserve">2026-09 (Sept)</t>
        </is>
      </c>
      <c r="S12">
        <f>IF(M12="Not an error",0,IF(COUNTIFS($A$2:$A12,$A12,$D$2:$D12,$D12,$M$2:$M12,"&lt;&gt;Not an error")=1,1,0))</f>
        <v>0</v>
      </c>
      <c r="T12">
        <f>IF(M12&lt;&gt;"Major",0,IF(COUNTIFS($A$2:$A12,$A12,$D$2:$D12,$D12,$M$2:$M12,"Major")=1,1,0))</f>
        <v>0</v>
      </c>
      <c r="U12">
        <f>IF(M12&lt;&gt;"Minor",0,IF(COUNTIFS($A$2:$A12,$A12,$D$2:$D12,$D12,$M$2:$M12,"Minor")=1,1,0))</f>
        <v>0</v>
      </c>
    </row>
    <row r="13">
      <c r="A13" t="inlineStr">
        <is>
          <t xml:space="preserve">341e3264241ee949f8140798461d1a30ee308d63</t>
        </is>
      </c>
      <c r="B13" t="inlineStr">
        <is>
          <t xml:space="preserve">A Sacrifice That Lived</t>
        </is>
      </c>
      <c r="C13" t="inlineStr">
        <is>
          <t xml:space="preserve">Die Opferbraut Des Bestienkönigs</t>
        </is>
      </c>
      <c r="D13" t="inlineStr">
        <is>
          <t xml:space="preserve">706035395dd365ecb054558169485e9e371afbfc</t>
        </is>
      </c>
      <c r="E13" t="inlineStr">
        <is>
          <t xml:space="preserve">Episode 3: Kians Sturm</t>
        </is>
      </c>
      <c r="F13">
        <v>3</v>
      </c>
      <c r="G13" t="inlineStr">
        <is>
          <t xml:space="preserve">8:59-9:10</t>
        </is>
      </c>
      <c r="H13" t="inlineStr">
        <is>
          <t xml:space="preserve">Resolved</t>
        </is>
      </c>
      <c r="I13" t="inlineStr">
        <is>
          <t xml:space="preserve">formal -&gt; informal - „Haltet still“, befahl er mit leiser, gefährlicher Stimme. „Ihr braucht diese Spielchen mit mir nicht zu spielen. Ihr seid bereits meine Frau.“</t>
        </is>
      </c>
      <c r="J13" t="inlineStr">
        <is>
          <t xml:space="preserve">AI</t>
        </is>
      </c>
      <c r="K13" t="inlineStr">
        <is>
          <t xml:space="preserve">Script error</t>
        </is>
      </c>
      <c r="L13" t="inlineStr">
        <is>
          <t xml:space="preserve">Script error</t>
        </is>
      </c>
      <c r="M13" t="str">
        <f>IFERROR(IF(VLOOKUP(L13,'Quantification'!$A:$B,2,FALSE)&amp;""="","Unclassified",VLOOKUP(L13,'Quantification'!$A:$B,2,FALSE)),"Unclassified")</f>
        <v>Major</v>
      </c>
      <c r="N13" t="inlineStr">
        <is>
          <t xml:space="preserve">frl-denis.sobol@pocketfm.com</t>
        </is>
      </c>
      <c r="O13" t="inlineStr">
        <is>
          <t xml:space="preserve">Issues found in raw</t>
        </is>
      </c>
      <c r="P13" t="str">
        <f>IF(OR(O13="Issues found in master",O13="Final master"),"Master",IF(OR(O13="Ready for Master",O13="Issues found in raw",O13="Raw under QC",O13="Issues resolved in raw"),"Raw","-"))</f>
        <v>Raw</v>
      </c>
      <c r="Q13" s="13">
        <v>46280.615277777775</v>
      </c>
      <c r="R13" t="inlineStr">
        <is>
          <t xml:space="preserve">2026-09 (Sept)</t>
        </is>
      </c>
      <c r="S13">
        <f>IF(M13="Not an error",0,IF(COUNTIFS($A$2:$A13,$A13,$D$2:$D13,$D13,$M$2:$M13,"&lt;&gt;Not an error")=1,1,0))</f>
        <v>0</v>
      </c>
      <c r="T13">
        <f>IF(M13&lt;&gt;"Major",0,IF(COUNTIFS($A$2:$A13,$A13,$D$2:$D13,$D13,$M$2:$M13,"Major")=1,1,0))</f>
        <v>0</v>
      </c>
      <c r="U13">
        <f>IF(M13&lt;&gt;"Minor",0,IF(COUNTIFS($A$2:$A13,$A13,$D$2:$D13,$D13,$M$2:$M13,"Minor")=1,1,0))</f>
        <v>0</v>
      </c>
    </row>
    <row r="14">
      <c r="A14" t="inlineStr">
        <is>
          <t xml:space="preserve">341e3264241ee949f8140798461d1a30ee308d63</t>
        </is>
      </c>
      <c r="B14" t="inlineStr">
        <is>
          <t xml:space="preserve">A Sacrifice That Lived</t>
        </is>
      </c>
      <c r="C14" t="inlineStr">
        <is>
          <t xml:space="preserve">Die Opferbraut Des Bestienkönigs</t>
        </is>
      </c>
      <c r="D14" t="inlineStr">
        <is>
          <t xml:space="preserve">d056bd0e9a5d39e635b7fb4bb2120fea367fc715</t>
        </is>
      </c>
      <c r="E14" t="inlineStr">
        <is>
          <t xml:space="preserve">Episode 5: Die Katzenmenschen-Zofen</t>
        </is>
      </c>
      <c r="F14">
        <v>5</v>
      </c>
      <c r="G14" t="inlineStr">
        <is>
          <t xml:space="preserve">6:45-9:30</t>
        </is>
      </c>
      <c r="H14" t="inlineStr">
        <is>
          <t xml:space="preserve">Resolved</t>
        </is>
      </c>
      <c r="I14" t="inlineStr">
        <is>
          <t xml:space="preserve">„Ist alles in Ordnung? Seid Ihr irgendwo verletzt?“, fragte Kian unbeholfen. „Ich kann einen Arzt rufen, wenn Ihr einen braucht.“
„Mir geht es gut“, erwiderte Liona. „Aber ich brauche meine Krücken. Ich muss gehen.“
„Wohin gehen?“, fragte Kian stirnrunzelnd. „Es ist fast Mitternacht. Was auch immer Ihr braucht, kann bis morgen warten.“
„Aber ich muss in mein eigenes Zimmer“, sagte Liona leise. „Das ist doch Euer Zimmer, oder? Ich kann einfach die Zofen fragen, wo sie schlafen, und bei ihnen bleiben.“
Kian fand Lionas Versuch, die Unschuld vom Lande zu spielen, irgendwie amüsant. Dieser weite, rehbraune Blick, als hätte sie nie einen einzigen schlechten Gedanken über ihn gehegt. Es war eine gute Vorstellung.
Doch diese Vorstellung war schnell ausgereizt.
„Ich habe Euch gesagt, Ihr müsst das alles nicht tun“, sagte Kian mit tonloser Stimme. „Wir sind verheiratet. Ihr müsst nicht mit mir flirten, um meine Aufmerksamkeit zu erregen.“
„Flirten?“, wiederholte Liona und schüttelte den Kopf, besorgt, er könnte einen falschen Eindruck bekommen. „Kian, das ist Euer Bett, und ich bin. Nun ja, ich bin nur Liona.“
„Und Liona ist meine Frau“, erwiderte Kian gleichmütig.
„Ja, aber“, begann Liona und biss sich frustriert auf die Lippe. Sie konnte ihm nicht die Wahrheit sagen, dass sie es gewohnt war, so anders behandelt zu werden als ihre Schwester Lia. Ihre Stiefmutter hatte sie gewarnt, dass eine solche Enthüllung ihn nur erzürnen würde und sein Zorn Heilachaten leicht von der Landkarte fegen könnte.
Sie suchte nach einer Ausrede. „Aber ich fühle mich nicht wohl dabei, mit Euch zu schlafen.“
„Habt Ihr solche Angst vor mir?“ Ein bitteres Lächeln verzog Kians Lippen, als hätte er nichts anderes erwartet. Doch diesmal hielt er seine erdrückende Aura im Zaum. Er stieß sich vom Bett ab und wandte sich ab. „Ich hätte es wissen müssen. Jeder hatte schon immer panische Angst vor mir. Ihr seid da nicht anders.“
„Nein, ich nur.“
„Ihr könnt das Bett haben. Keine Sorge, ich werde Euch nicht wieder belästigen.“
Panik ergriff Liona, als Kian zur Tür ging. Ja, sie hatte Angst vor ihm, aber ihn wütend zu machen, wäre so viel schlimmer.
Sie öffnete den Mund, aber die Worte blieben ihr im Hals stecken. Ihre Gedanken rasten, doch alles, was sie hervorbrachte, war ein nutzloses Stottern, während er sich entfernte.
Erst als seine Hand auf dem Türknauf lag, fand Liona endlich ihre Stimme wieder.
„Kian!“
-&gt;
„Ist alles in Ordnung? Bist du irgendwo verletzt?“, fragte Kian unbeholfen. „Ich kann einen Arzt rufen, wenn du einen brauchst.“
„Mir geht es gut“, erwiderte Liona. „Aber ich brauche meine Krücken. Ich muss gehen.“
„Wohin gehen?“, fragte Kian stirnrunzelnd. „Es ist fast Mitternacht. Was auch immer du brauchst, kann bis morgen warten.“
„Aber ich muss in mein eigenes Zimmer“, sagte Liona leise. „Das ist doch Euer Zimmer, oder? Ich kann einfach die Zofen fragen, wo sie schlafen, und bei ihnen bleiben.“
Kian fand Lionas Versuch, die Unschuld vom Lande zu spielen, irgendwie amüsant. Dieser weite, rehbraune Blick, als hätte sie nie einen einzigen schlechten Gedanken über ihn gehegt. Es war eine gute Vorstellung.
Doch diese Vorstellung war schnell ausgereizt.
„Ich habe dir gesagt, du musst das alles nicht tun“, sagte Kian mit tonloser Stimme. „Wir sind verheiratet. Du musst nicht mit mir flirten, um meine Aufmerksamkeit zu erregen.“
„Flirten?“, wiederholte Liona und schüttelte den Kopf, besorgt, er könnte einen falschen Eindruck bekommen. „Kian, das ist Euer Bett, und ich bin. Nun ja, ich bin nur Liona.“
„Und Liona ist meine Frau“, erwiderte Kian gleichmütig.
„Ja, aber“, begann Liona und biss sich frustriert auf die Lippe. Sie konnte ihm nicht die Wahrheit sagen, dass sie es gewohnt war, so anders behandelt zu werden als ihre Schwester Lia. Ihre Stiefmutter hatte sie gewarnt, dass eine solche Enthüllung ihn nur erzürnen würde und sein Zorn Heilachaten leicht von der Landkarte fegen könnte.
Sie suchte nach einer Ausrede. „Aber ich fühle mich nicht wohl dabei, mit Euch zu schlafen.“
„Hast du solche Angst vor mir?“ Ein bitteres Lächeln verzog Kians Lippen, als hätte er nichts anderes erwartet. Doch diesmal hielt er seine erdrückende Aura im Zaum. Er stieß sich vom Bett ab und wandte sich ab. „Ich hätte es wissen müssen. Jeder hatte schon immer panische Angst vor mir. Du bist da nicht anders.“
„Nein, ich nur.“
„Du kannst das Bett haben. Keine Sorge, ich werde dich nicht wieder belästigen.“
Panik ergriff Liona, als Kian zur Tür ging. Ja, sie hatte Angst vor ihm, aber ihn wütend zu machen, wäre so viel schlimmer.
Sie öffnete den Mund, aber die Worte blieben ihr im Hals stecken. Ihre Gedanken rasten, doch alles, was sie hervorbrachte, war ein nutzloses Stottern, während er sich entfernte.
Erst als seine Hand auf dem Türknauf lag, fand Liona endlich ihre Stimme wieder.
„Kian!“</t>
        </is>
      </c>
      <c r="J14" t="inlineStr">
        <is>
          <t xml:space="preserve">AI</t>
        </is>
      </c>
      <c r="K14" t="inlineStr">
        <is>
          <t xml:space="preserve">Script error</t>
        </is>
      </c>
      <c r="L14" t="inlineStr">
        <is>
          <t xml:space="preserve">Script error</t>
        </is>
      </c>
      <c r="M14" t="str">
        <f>IFERROR(IF(VLOOKUP(L14,'Quantification'!$A:$B,2,FALSE)&amp;""="","Unclassified",VLOOKUP(L14,'Quantification'!$A:$B,2,FALSE)),"Unclassified")</f>
        <v>Major</v>
      </c>
      <c r="N14" t="inlineStr">
        <is>
          <t xml:space="preserve">frl-denis.sobol@pocketfm.com</t>
        </is>
      </c>
      <c r="O14" t="inlineStr">
        <is>
          <t xml:space="preserve">Issues found in raw</t>
        </is>
      </c>
      <c r="P14" t="str">
        <f>IF(OR(O14="Issues found in master",O14="Final master"),"Master",IF(OR(O14="Ready for Master",O14="Issues found in raw",O14="Raw under QC",O14="Issues resolved in raw"),"Raw","-"))</f>
        <v>Raw</v>
      </c>
      <c r="Q14" s="13">
        <v>46280.615277777775</v>
      </c>
      <c r="R14" t="inlineStr">
        <is>
          <t xml:space="preserve">2026-09 (Sept)</t>
        </is>
      </c>
      <c r="S14">
        <f>IF(M14="Not an error",0,IF(COUNTIFS($A$2:$A14,$A14,$D$2:$D14,$D14,$M$2:$M14,"&lt;&gt;Not an error")=1,1,0))</f>
        <v>1</v>
      </c>
      <c r="T14">
        <f>IF(M14&lt;&gt;"Major",0,IF(COUNTIFS($A$2:$A14,$A14,$D$2:$D14,$D14,$M$2:$M14,"Major")=1,1,0))</f>
        <v>1</v>
      </c>
      <c r="U14">
        <f>IF(M14&lt;&gt;"Minor",0,IF(COUNTIFS($A$2:$A14,$A14,$D$2:$D14,$D14,$M$2:$M14,"Minor")=1,1,0))</f>
        <v>0</v>
      </c>
    </row>
    <row r="15">
      <c r="A15" t="inlineStr">
        <is>
          <t xml:space="preserve">341e3264241ee949f8140798461d1a30ee308d63</t>
        </is>
      </c>
      <c r="B15" t="inlineStr">
        <is>
          <t xml:space="preserve">A Sacrifice That Lived</t>
        </is>
      </c>
      <c r="C15" t="inlineStr">
        <is>
          <t xml:space="preserve">Die Opferbraut Des Bestienkönigs</t>
        </is>
      </c>
      <c r="D15" t="inlineStr">
        <is>
          <t xml:space="preserve">d9c8b084fbacb5286c7e4cb2995c5089520c2fe3</t>
        </is>
      </c>
      <c r="E15" t="inlineStr">
        <is>
          <t xml:space="preserve">Episode 6: Ein Sanftes Monster</t>
        </is>
      </c>
      <c r="F15">
        <v>6</v>
      </c>
      <c r="G15" t="inlineStr">
        <is>
          <t xml:space="preserve">0:46-0:52</t>
        </is>
      </c>
      <c r="H15" t="inlineStr">
        <is>
          <t xml:space="preserve">Resolved</t>
        </is>
      </c>
      <c r="I15" t="inlineStr">
        <is>
          <t xml:space="preserve">formal -&gt; informal - „Ihr wärt nicht die Erste, die Angst vor mir hat, und Ihr werdet auch nicht die Letzte sein. Es ist in Ordnung, Liona.“</t>
        </is>
      </c>
      <c r="J15" t="inlineStr">
        <is>
          <t xml:space="preserve">AI</t>
        </is>
      </c>
      <c r="K15" t="inlineStr">
        <is>
          <t xml:space="preserve">Script error</t>
        </is>
      </c>
      <c r="L15" t="inlineStr">
        <is>
          <t xml:space="preserve">Script error</t>
        </is>
      </c>
      <c r="M15" t="str">
        <f>IFERROR(IF(VLOOKUP(L15,'Quantification'!$A:$B,2,FALSE)&amp;""="","Unclassified",VLOOKUP(L15,'Quantification'!$A:$B,2,FALSE)),"Unclassified")</f>
        <v>Major</v>
      </c>
      <c r="N15" t="inlineStr">
        <is>
          <t xml:space="preserve">frl-denis.sobol@pocketfm.com</t>
        </is>
      </c>
      <c r="O15" t="inlineStr">
        <is>
          <t xml:space="preserve">Issues found in raw</t>
        </is>
      </c>
      <c r="P15" t="str">
        <f>IF(OR(O15="Issues found in master",O15="Final master"),"Master",IF(OR(O15="Ready for Master",O15="Issues found in raw",O15="Raw under QC",O15="Issues resolved in raw"),"Raw","-"))</f>
        <v>Raw</v>
      </c>
      <c r="Q15" s="13">
        <v>46280.615277777775</v>
      </c>
      <c r="R15" t="inlineStr">
        <is>
          <t xml:space="preserve">2026-09 (Sept)</t>
        </is>
      </c>
      <c r="S15">
        <f>IF(M15="Not an error",0,IF(COUNTIFS($A$2:$A15,$A15,$D$2:$D15,$D15,$M$2:$M15,"&lt;&gt;Not an error")=1,1,0))</f>
        <v>1</v>
      </c>
      <c r="T15">
        <f>IF(M15&lt;&gt;"Major",0,IF(COUNTIFS($A$2:$A15,$A15,$D$2:$D15,$D15,$M$2:$M15,"Major")=1,1,0))</f>
        <v>1</v>
      </c>
      <c r="U15">
        <f>IF(M15&lt;&gt;"Minor",0,IF(COUNTIFS($A$2:$A15,$A15,$D$2:$D15,$D15,$M$2:$M15,"Minor")=1,1,0))</f>
        <v>0</v>
      </c>
    </row>
    <row r="16">
      <c r="A16" t="inlineStr">
        <is>
          <t xml:space="preserve">341e3264241ee949f8140798461d1a30ee308d63</t>
        </is>
      </c>
      <c r="B16" t="inlineStr">
        <is>
          <t xml:space="preserve">A Sacrifice That Lived</t>
        </is>
      </c>
      <c r="C16" t="inlineStr">
        <is>
          <t xml:space="preserve">Die Opferbraut Des Bestienkönigs</t>
        </is>
      </c>
      <c r="D16" t="inlineStr">
        <is>
          <t xml:space="preserve">d9c8b084fbacb5286c7e4cb2995c5089520c2fe3</t>
        </is>
      </c>
      <c r="E16" t="inlineStr">
        <is>
          <t xml:space="preserve">Episode 6: Ein Sanftes Monster</t>
        </is>
      </c>
      <c r="F16">
        <v>6</v>
      </c>
      <c r="G16" t="inlineStr">
        <is>
          <t xml:space="preserve">1:02-1:10</t>
        </is>
      </c>
      <c r="H16" t="inlineStr">
        <is>
          <t xml:space="preserve">Resolved</t>
        </is>
      </c>
      <c r="I16" t="inlineStr">
        <is>
          <t xml:space="preserve">formal -&gt; informal - „Ich bin ein Monster“, bestätigte Kian mit ausdrucksloser Stimme. „Ich habe Euren Vater getötet, oder nicht?“</t>
        </is>
      </c>
      <c r="J16" t="inlineStr">
        <is>
          <t xml:space="preserve">AI</t>
        </is>
      </c>
      <c r="K16" t="inlineStr">
        <is>
          <t xml:space="preserve">Script error</t>
        </is>
      </c>
      <c r="L16" t="inlineStr">
        <is>
          <t xml:space="preserve">Script error</t>
        </is>
      </c>
      <c r="M16" t="str">
        <f>IFERROR(IF(VLOOKUP(L16,'Quantification'!$A:$B,2,FALSE)&amp;""="","Unclassified",VLOOKUP(L16,'Quantification'!$A:$B,2,FALSE)),"Unclassified")</f>
        <v>Major</v>
      </c>
      <c r="N16" t="inlineStr">
        <is>
          <t xml:space="preserve">frl-denis.sobol@pocketfm.com</t>
        </is>
      </c>
      <c r="O16" t="inlineStr">
        <is>
          <t xml:space="preserve">Issues found in raw</t>
        </is>
      </c>
      <c r="P16" t="str">
        <f>IF(OR(O16="Issues found in master",O16="Final master"),"Master",IF(OR(O16="Ready for Master",O16="Issues found in raw",O16="Raw under QC",O16="Issues resolved in raw"),"Raw","-"))</f>
        <v>Raw</v>
      </c>
      <c r="Q16" s="13">
        <v>46280.615277777775</v>
      </c>
      <c r="R16" t="inlineStr">
        <is>
          <t xml:space="preserve">2026-09 (Sept)</t>
        </is>
      </c>
      <c r="S16">
        <f>IF(M16="Not an error",0,IF(COUNTIFS($A$2:$A16,$A16,$D$2:$D16,$D16,$M$2:$M16,"&lt;&gt;Not an error")=1,1,0))</f>
        <v>0</v>
      </c>
      <c r="T16">
        <f>IF(M16&lt;&gt;"Major",0,IF(COUNTIFS($A$2:$A16,$A16,$D$2:$D16,$D16,$M$2:$M16,"Major")=1,1,0))</f>
        <v>0</v>
      </c>
      <c r="U16">
        <f>IF(M16&lt;&gt;"Minor",0,IF(COUNTIFS($A$2:$A16,$A16,$D$2:$D16,$D16,$M$2:$M16,"Minor")=1,1,0))</f>
        <v>0</v>
      </c>
    </row>
    <row r="17">
      <c r="A17" t="inlineStr">
        <is>
          <t xml:space="preserve">341e3264241ee949f8140798461d1a30ee308d63</t>
        </is>
      </c>
      <c r="B17" t="inlineStr">
        <is>
          <t xml:space="preserve">A Sacrifice That Lived</t>
        </is>
      </c>
      <c r="C17" t="inlineStr">
        <is>
          <t xml:space="preserve">Die Opferbraut Des Bestienkönigs</t>
        </is>
      </c>
      <c r="D17" t="inlineStr">
        <is>
          <t xml:space="preserve">d9c8b084fbacb5286c7e4cb2995c5089520c2fe3</t>
        </is>
      </c>
      <c r="E17" t="inlineStr">
        <is>
          <t xml:space="preserve">Episode 6: Ein Sanftes Monster</t>
        </is>
      </c>
      <c r="F17">
        <v>6</v>
      </c>
      <c r="G17" t="inlineStr">
        <is>
          <t xml:space="preserve">1:36-1:51</t>
        </is>
      </c>
      <c r="H17" t="inlineStr">
        <is>
          <t xml:space="preserve">Resolved</t>
        </is>
      </c>
      <c r="I17" t="inlineStr">
        <is>
          <t xml:space="preserve">formal -&gt; informal - „Dieser Vater von Euch nannte uns unkultivierte Wilde, einen Haufen hirnloser Tiere. Abschaum, der sein ‚gelobtes Land‘ beschmutzt. Ich bin sicher, Ihr denkt genauso über uns vom Bestienvolk“, fuhr es aus Kian heraus.</t>
        </is>
      </c>
      <c r="J17" t="inlineStr">
        <is>
          <t xml:space="preserve">AI</t>
        </is>
      </c>
      <c r="K17" t="inlineStr">
        <is>
          <t xml:space="preserve">Script error</t>
        </is>
      </c>
      <c r="L17" t="inlineStr">
        <is>
          <t xml:space="preserve">Script error</t>
        </is>
      </c>
      <c r="M17" t="str">
        <f>IFERROR(IF(VLOOKUP(L17,'Quantification'!$A:$B,2,FALSE)&amp;""="","Unclassified",VLOOKUP(L17,'Quantification'!$A:$B,2,FALSE)),"Unclassified")</f>
        <v>Major</v>
      </c>
      <c r="N17" t="inlineStr">
        <is>
          <t xml:space="preserve">frl-denis.sobol@pocketfm.com</t>
        </is>
      </c>
      <c r="O17" t="inlineStr">
        <is>
          <t xml:space="preserve">Issues found in raw</t>
        </is>
      </c>
      <c r="P17" t="str">
        <f>IF(OR(O17="Issues found in master",O17="Final master"),"Master",IF(OR(O17="Ready for Master",O17="Issues found in raw",O17="Raw under QC",O17="Issues resolved in raw"),"Raw","-"))</f>
        <v>Raw</v>
      </c>
      <c r="Q17" s="13">
        <v>46280.615277777775</v>
      </c>
      <c r="R17" t="inlineStr">
        <is>
          <t xml:space="preserve">2026-09 (Sept)</t>
        </is>
      </c>
      <c r="S17">
        <f>IF(M17="Not an error",0,IF(COUNTIFS($A$2:$A17,$A17,$D$2:$D17,$D17,$M$2:$M17,"&lt;&gt;Not an error")=1,1,0))</f>
        <v>0</v>
      </c>
      <c r="T17">
        <f>IF(M17&lt;&gt;"Major",0,IF(COUNTIFS($A$2:$A17,$A17,$D$2:$D17,$D17,$M$2:$M17,"Major")=1,1,0))</f>
        <v>0</v>
      </c>
      <c r="U17">
        <f>IF(M17&lt;&gt;"Minor",0,IF(COUNTIFS($A$2:$A17,$A17,$D$2:$D17,$D17,$M$2:$M17,"Minor")=1,1,0))</f>
        <v>0</v>
      </c>
    </row>
    <row r="18">
      <c r="A18" t="inlineStr">
        <is>
          <t xml:space="preserve">341e3264241ee949f8140798461d1a30ee308d63</t>
        </is>
      </c>
      <c r="B18" t="inlineStr">
        <is>
          <t xml:space="preserve">A Sacrifice That Lived</t>
        </is>
      </c>
      <c r="C18" t="inlineStr">
        <is>
          <t xml:space="preserve">Die Opferbraut Des Bestienkönigs</t>
        </is>
      </c>
      <c r="D18" t="inlineStr">
        <is>
          <t xml:space="preserve">d9c8b084fbacb5286c7e4cb2995c5089520c2fe3</t>
        </is>
      </c>
      <c r="E18" t="inlineStr">
        <is>
          <t xml:space="preserve">Episode 6: Ein Sanftes Monster</t>
        </is>
      </c>
      <c r="F18">
        <v>6</v>
      </c>
      <c r="G18" t="inlineStr">
        <is>
          <t xml:space="preserve">4:46-4:55</t>
        </is>
      </c>
      <c r="H18" t="inlineStr">
        <is>
          <t xml:space="preserve">Resolved</t>
        </is>
      </c>
      <c r="I18" t="inlineStr">
        <is>
          <t xml:space="preserve">formal -&gt; informal - „Ihr müsst nicht lügen, Liona“, sagte er sanft. „Ich bin es gewohnt, gefürchtet zu werden. Das ist eine notwendige Eigenschaft für den Bestienkönig.“</t>
        </is>
      </c>
      <c r="J18" t="inlineStr">
        <is>
          <t xml:space="preserve">AI</t>
        </is>
      </c>
      <c r="K18" t="inlineStr">
        <is>
          <t xml:space="preserve">Script error</t>
        </is>
      </c>
      <c r="L18" t="inlineStr">
        <is>
          <t xml:space="preserve">Script error</t>
        </is>
      </c>
      <c r="M18" t="str">
        <f>IFERROR(IF(VLOOKUP(L18,'Quantification'!$A:$B,2,FALSE)&amp;""="","Unclassified",VLOOKUP(L18,'Quantification'!$A:$B,2,FALSE)),"Unclassified")</f>
        <v>Major</v>
      </c>
      <c r="N18" t="inlineStr">
        <is>
          <t xml:space="preserve">frl-denis.sobol@pocketfm.com</t>
        </is>
      </c>
      <c r="O18" t="inlineStr">
        <is>
          <t xml:space="preserve">Issues found in raw</t>
        </is>
      </c>
      <c r="P18" t="str">
        <f>IF(OR(O18="Issues found in master",O18="Final master"),"Master",IF(OR(O18="Ready for Master",O18="Issues found in raw",O18="Raw under QC",O18="Issues resolved in raw"),"Raw","-"))</f>
        <v>Raw</v>
      </c>
      <c r="Q18" s="13">
        <v>46280.615277777775</v>
      </c>
      <c r="R18" t="inlineStr">
        <is>
          <t xml:space="preserve">2026-09 (Sept)</t>
        </is>
      </c>
      <c r="S18">
        <f>IF(M18="Not an error",0,IF(COUNTIFS($A$2:$A18,$A18,$D$2:$D18,$D18,$M$2:$M18,"&lt;&gt;Not an error")=1,1,0))</f>
        <v>0</v>
      </c>
      <c r="T18">
        <f>IF(M18&lt;&gt;"Major",0,IF(COUNTIFS($A$2:$A18,$A18,$D$2:$D18,$D18,$M$2:$M18,"Major")=1,1,0))</f>
        <v>0</v>
      </c>
      <c r="U18">
        <f>IF(M18&lt;&gt;"Minor",0,IF(COUNTIFS($A$2:$A18,$A18,$D$2:$D18,$D18,$M$2:$M18,"Minor")=1,1,0))</f>
        <v>0</v>
      </c>
    </row>
    <row r="19">
      <c r="A19" t="inlineStr">
        <is>
          <t xml:space="preserve">341e3264241ee949f8140798461d1a30ee308d63</t>
        </is>
      </c>
      <c r="B19" t="inlineStr">
        <is>
          <t xml:space="preserve">A Sacrifice That Lived</t>
        </is>
      </c>
      <c r="C19" t="inlineStr">
        <is>
          <t xml:space="preserve">Die Opferbraut Des Bestienkönigs</t>
        </is>
      </c>
      <c r="D19" t="inlineStr">
        <is>
          <t xml:space="preserve">d9c8b084fbacb5286c7e4cb2995c5089520c2fe3</t>
        </is>
      </c>
      <c r="E19" t="inlineStr">
        <is>
          <t xml:space="preserve">Episode 6: Ein Sanftes Monster</t>
        </is>
      </c>
      <c r="F19">
        <v>6</v>
      </c>
      <c r="G19" t="inlineStr">
        <is>
          <t xml:space="preserve">7:05-7:27</t>
        </is>
      </c>
      <c r="H19" t="inlineStr">
        <is>
          <t xml:space="preserve">Resolved</t>
        </is>
      </c>
      <c r="I19" t="inlineStr">
        <is>
          <t xml:space="preserve">formal -&gt; informal - „Wenn Ihr mich nicht abstoßend findet, dann hört auf zu weinen“, sagte er mit einem tiefen Grollen in der Stimme. „Ich bin nicht die Art Mann, die seine Braut in der Hochzeitsnacht weinen sehen will.“
Liona wischte sich schnell über die Augen und murmelte: „Entschuldigung.“
„Hört auf, Euch zu entschuldigen. Ihr habt nichts Falsches getan.“</t>
        </is>
      </c>
      <c r="J19" t="inlineStr">
        <is>
          <t xml:space="preserve">AI</t>
        </is>
      </c>
      <c r="K19" t="inlineStr">
        <is>
          <t xml:space="preserve">Script error</t>
        </is>
      </c>
      <c r="L19" t="inlineStr">
        <is>
          <t xml:space="preserve">Script error</t>
        </is>
      </c>
      <c r="M19" t="str">
        <f>IFERROR(IF(VLOOKUP(L19,'Quantification'!$A:$B,2,FALSE)&amp;""="","Unclassified",VLOOKUP(L19,'Quantification'!$A:$B,2,FALSE)),"Unclassified")</f>
        <v>Major</v>
      </c>
      <c r="N19" t="inlineStr">
        <is>
          <t xml:space="preserve">frl-denis.sobol@pocketfm.com</t>
        </is>
      </c>
      <c r="O19" t="inlineStr">
        <is>
          <t xml:space="preserve">Issues found in raw</t>
        </is>
      </c>
      <c r="P19" t="str">
        <f>IF(OR(O19="Issues found in master",O19="Final master"),"Master",IF(OR(O19="Ready for Master",O19="Issues found in raw",O19="Raw under QC",O19="Issues resolved in raw"),"Raw","-"))</f>
        <v>Raw</v>
      </c>
      <c r="Q19" s="13">
        <v>46280.615277777775</v>
      </c>
      <c r="R19" t="inlineStr">
        <is>
          <t xml:space="preserve">2026-09 (Sept)</t>
        </is>
      </c>
      <c r="S19">
        <f>IF(M19="Not an error",0,IF(COUNTIFS($A$2:$A19,$A19,$D$2:$D19,$D19,$M$2:$M19,"&lt;&gt;Not an error")=1,1,0))</f>
        <v>0</v>
      </c>
      <c r="T19">
        <f>IF(M19&lt;&gt;"Major",0,IF(COUNTIFS($A$2:$A19,$A19,$D$2:$D19,$D19,$M$2:$M19,"Major")=1,1,0))</f>
        <v>0</v>
      </c>
      <c r="U19">
        <f>IF(M19&lt;&gt;"Minor",0,IF(COUNTIFS($A$2:$A19,$A19,$D$2:$D19,$D19,$M$2:$M19,"Minor")=1,1,0))</f>
        <v>0</v>
      </c>
    </row>
    <row r="20">
      <c r="A20" t="inlineStr">
        <is>
          <t xml:space="preserve">341e3264241ee949f8140798461d1a30ee308d63</t>
        </is>
      </c>
      <c r="B20" t="inlineStr">
        <is>
          <t xml:space="preserve">A Sacrifice That Lived</t>
        </is>
      </c>
      <c r="C20" t="inlineStr">
        <is>
          <t xml:space="preserve">Die Opferbraut Des Bestienkönigs</t>
        </is>
      </c>
      <c r="D20" t="inlineStr">
        <is>
          <t xml:space="preserve">d9c8b084fbacb5286c7e4cb2995c5089520c2fe3</t>
        </is>
      </c>
      <c r="E20" t="inlineStr">
        <is>
          <t xml:space="preserve">Episode 6: Ein Sanftes Monster</t>
        </is>
      </c>
      <c r="F20">
        <v>6</v>
      </c>
      <c r="G20" t="inlineStr">
        <is>
          <t xml:space="preserve">8:17:8:22</t>
        </is>
      </c>
      <c r="H20" t="inlineStr">
        <is>
          <t xml:space="preserve">Resolved</t>
        </is>
      </c>
      <c r="I20" t="inlineStr">
        <is>
          <t xml:space="preserve">formal -&gt; informal - „Euch so behandeln? Was meint Ihr damit?“, fragte Kian, ohne es zu leugnen.</t>
        </is>
      </c>
      <c r="J20" t="inlineStr">
        <is>
          <t xml:space="preserve">AI</t>
        </is>
      </c>
      <c r="K20" t="inlineStr">
        <is>
          <t xml:space="preserve">Script error</t>
        </is>
      </c>
      <c r="L20" t="inlineStr">
        <is>
          <t xml:space="preserve">Script error</t>
        </is>
      </c>
      <c r="M20" t="str">
        <f>IFERROR(IF(VLOOKUP(L20,'Quantification'!$A:$B,2,FALSE)&amp;""="","Unclassified",VLOOKUP(L20,'Quantification'!$A:$B,2,FALSE)),"Unclassified")</f>
        <v>Major</v>
      </c>
      <c r="N20" t="inlineStr">
        <is>
          <t xml:space="preserve">frl-denis.sobol@pocketfm.com</t>
        </is>
      </c>
      <c r="O20" t="inlineStr">
        <is>
          <t xml:space="preserve">Issues found in raw</t>
        </is>
      </c>
      <c r="P20" t="str">
        <f>IF(OR(O20="Issues found in master",O20="Final master"),"Master",IF(OR(O20="Ready for Master",O20="Issues found in raw",O20="Raw under QC",O20="Issues resolved in raw"),"Raw","-"))</f>
        <v>Raw</v>
      </c>
      <c r="Q20" s="13">
        <v>46280.615277777775</v>
      </c>
      <c r="R20" t="inlineStr">
        <is>
          <t xml:space="preserve">2026-09 (Sept)</t>
        </is>
      </c>
      <c r="S20">
        <f>IF(M20="Not an error",0,IF(COUNTIFS($A$2:$A20,$A20,$D$2:$D20,$D20,$M$2:$M20,"&lt;&gt;Not an error")=1,1,0))</f>
        <v>0</v>
      </c>
      <c r="T20">
        <f>IF(M20&lt;&gt;"Major",0,IF(COUNTIFS($A$2:$A20,$A20,$D$2:$D20,$D20,$M$2:$M20,"Major")=1,1,0))</f>
        <v>0</v>
      </c>
      <c r="U20">
        <f>IF(M20&lt;&gt;"Minor",0,IF(COUNTIFS($A$2:$A20,$A20,$D$2:$D20,$D20,$M$2:$M20,"Minor")=1,1,0))</f>
        <v>0</v>
      </c>
    </row>
    <row r="21">
      <c r="A21" t="inlineStr">
        <is>
          <t xml:space="preserve">341e3264241ee949f8140798461d1a30ee308d63</t>
        </is>
      </c>
      <c r="B21" t="inlineStr">
        <is>
          <t xml:space="preserve">A Sacrifice That Lived</t>
        </is>
      </c>
      <c r="C21" t="inlineStr">
        <is>
          <t xml:space="preserve">Die Opferbraut Des Bestienkönigs</t>
        </is>
      </c>
      <c r="D21" t="inlineStr">
        <is>
          <t xml:space="preserve">14992cae62cf25109776b4b680b8e17565bfccbd</t>
        </is>
      </c>
      <c r="E21" t="inlineStr">
        <is>
          <t xml:space="preserve">Episode 7: Unerwartetes Vergnügen</t>
        </is>
      </c>
      <c r="F21">
        <v>7</v>
      </c>
      <c r="H21" t="inlineStr">
        <is>
          <t xml:space="preserve">Ignore</t>
        </is>
      </c>
      <c r="I21" t="inlineStr">
        <is>
          <t xml:space="preserve">There seems to be a persistent issue regarding the use of formal/informal speech. Up to this point, Liona, the female protagonist, has only addressed Kian formally, but for the first time in Ep. 7, she addresses him informally. Kian, the male protagonist, also seems to switch back and forth between formal and informal address: Ep. 2: informal; Ep. 3: formal; Ep. 4: informal; Ep. 5: formal; Ep. 6: formal; Ep. 7: both address each other informally. I’m assuming this inconsistency will continue, so I’ll need to make a decision on which form to stick to for consistency. Given that they both use the informal form in Ep. 7, it might make sense to have them address each other informally from this point onward.</t>
        </is>
      </c>
      <c r="J21" t="inlineStr">
        <is>
          <t xml:space="preserve">AI</t>
        </is>
      </c>
      <c r="K21" t="inlineStr">
        <is>
          <t xml:space="preserve">Script error</t>
        </is>
      </c>
      <c r="L21" t="inlineStr">
        <is>
          <t xml:space="preserve">Script error</t>
        </is>
      </c>
      <c r="M21" t="str">
        <f>IFERROR(IF(VLOOKUP(L21,'Quantification'!$A:$B,2,FALSE)&amp;""="","Unclassified",VLOOKUP(L21,'Quantification'!$A:$B,2,FALSE)),"Unclassified")</f>
        <v>Major</v>
      </c>
      <c r="N21" t="inlineStr">
        <is>
          <t xml:space="preserve">frl-denis.sobol@pocketfm.com</t>
        </is>
      </c>
      <c r="O21" t="inlineStr">
        <is>
          <t xml:space="preserve">Issues found in raw</t>
        </is>
      </c>
      <c r="P21" t="str">
        <f>IF(OR(O21="Issues found in master",O21="Final master"),"Master",IF(OR(O21="Ready for Master",O21="Issues found in raw",O21="Raw under QC",O21="Issues resolved in raw"),"Raw","-"))</f>
        <v>Raw</v>
      </c>
      <c r="Q21" s="13">
        <v>46280.615277777775</v>
      </c>
      <c r="R21" t="inlineStr">
        <is>
          <t xml:space="preserve">2026-09 (Sept)</t>
        </is>
      </c>
      <c r="S21">
        <f>IF(M21="Not an error",0,IF(COUNTIFS($A$2:$A21,$A21,$D$2:$D21,$D21,$M$2:$M21,"&lt;&gt;Not an error")=1,1,0))</f>
        <v>1</v>
      </c>
      <c r="T21">
        <f>IF(M21&lt;&gt;"Major",0,IF(COUNTIFS($A$2:$A21,$A21,$D$2:$D21,$D21,$M$2:$M21,"Major")=1,1,0))</f>
        <v>1</v>
      </c>
      <c r="U21">
        <f>IF(M21&lt;&gt;"Minor",0,IF(COUNTIFS($A$2:$A21,$A21,$D$2:$D21,$D21,$M$2:$M21,"Minor")=1,1,0))</f>
        <v>0</v>
      </c>
    </row>
    <row r="22">
      <c r="A22" t="inlineStr">
        <is>
          <t xml:space="preserve">341e3264241ee949f8140798461d1a30ee308d63</t>
        </is>
      </c>
      <c r="B22" t="inlineStr">
        <is>
          <t xml:space="preserve">A Sacrifice That Lived</t>
        </is>
      </c>
      <c r="C22" t="inlineStr">
        <is>
          <t xml:space="preserve">Die Opferbraut Des Bestienkönigs</t>
        </is>
      </c>
      <c r="D22" t="inlineStr">
        <is>
          <t xml:space="preserve">d29c1a304f7523955531b2f75dd0905c462b63b3</t>
        </is>
      </c>
      <c r="E22" t="inlineStr">
        <is>
          <t xml:space="preserve">Episode 12: Ein Blutbeflecktes Biest</t>
        </is>
      </c>
      <c r="F22">
        <v>12</v>
      </c>
      <c r="G22" t="inlineStr">
        <is>
          <t xml:space="preserve">2:32-3:54</t>
        </is>
      </c>
      <c r="H22" t="inlineStr">
        <is>
          <t xml:space="preserve">Resolved</t>
        </is>
      </c>
      <c r="I22" t="inlineStr">
        <is>
          <t xml:space="preserve">kian is suddenly given a surname and referred to as "kian sturm" in this episode, this is the first time and there is no explanation or reason provided. I suspect that this is a mistake but I don't know for sure</t>
        </is>
      </c>
      <c r="J22" t="inlineStr">
        <is>
          <t xml:space="preserve">AI</t>
        </is>
      </c>
      <c r="K22" t="inlineStr">
        <is>
          <t xml:space="preserve">Script error</t>
        </is>
      </c>
      <c r="L22" t="inlineStr">
        <is>
          <t xml:space="preserve">Script error</t>
        </is>
      </c>
      <c r="M22" t="str">
        <f>IFERROR(IF(VLOOKUP(L22,'Quantification'!$A:$B,2,FALSE)&amp;""="","Unclassified",VLOOKUP(L22,'Quantification'!$A:$B,2,FALSE)),"Unclassified")</f>
        <v>Major</v>
      </c>
      <c r="N22" t="inlineStr">
        <is>
          <t xml:space="preserve">frl-denis.sobol@pocketfm.com</t>
        </is>
      </c>
      <c r="O22" t="inlineStr">
        <is>
          <t xml:space="preserve">Issues found in raw</t>
        </is>
      </c>
      <c r="P22" t="str">
        <f>IF(OR(O22="Issues found in master",O22="Final master"),"Master",IF(OR(O22="Ready for Master",O22="Issues found in raw",O22="Raw under QC",O22="Issues resolved in raw"),"Raw","-"))</f>
        <v>Raw</v>
      </c>
      <c r="Q22" s="13">
        <v>46280.61597222222</v>
      </c>
      <c r="R22" t="inlineStr">
        <is>
          <t xml:space="preserve">2026-09 (Sept)</t>
        </is>
      </c>
      <c r="S22">
        <f>IF(M22="Not an error",0,IF(COUNTIFS($A$2:$A22,$A22,$D$2:$D22,$D22,$M$2:$M22,"&lt;&gt;Not an error")=1,1,0))</f>
        <v>1</v>
      </c>
      <c r="T22">
        <f>IF(M22&lt;&gt;"Major",0,IF(COUNTIFS($A$2:$A22,$A22,$D$2:$D22,$D22,$M$2:$M22,"Major")=1,1,0))</f>
        <v>1</v>
      </c>
      <c r="U22">
        <f>IF(M22&lt;&gt;"Minor",0,IF(COUNTIFS($A$2:$A22,$A22,$D$2:$D22,$D22,$M$2:$M22,"Minor")=1,1,0))</f>
        <v>0</v>
      </c>
    </row>
    <row r="23">
      <c r="A23" t="inlineStr">
        <is>
          <t xml:space="preserve">341e3264241ee949f8140798461d1a30ee308d63</t>
        </is>
      </c>
      <c r="B23" t="inlineStr">
        <is>
          <t xml:space="preserve">A Sacrifice That Lived</t>
        </is>
      </c>
      <c r="C23" t="inlineStr">
        <is>
          <t xml:space="preserve">Die Opferbraut Des Bestienkönigs</t>
        </is>
      </c>
      <c r="D23" t="inlineStr">
        <is>
          <t xml:space="preserve">d29c1a304f7523955531b2f75dd0905c462b63b3</t>
        </is>
      </c>
      <c r="E23" t="inlineStr">
        <is>
          <t xml:space="preserve">Episode 12: Ein Blutbeflecktes Biest</t>
        </is>
      </c>
      <c r="F23">
        <v>12</v>
      </c>
      <c r="G23" t="inlineStr">
        <is>
          <t xml:space="preserve">2:32-3:54</t>
        </is>
      </c>
      <c r="H23" t="inlineStr">
        <is>
          <t xml:space="preserve">Resolved</t>
        </is>
      </c>
      <c r="I23" t="inlineStr">
        <is>
          <t xml:space="preserve">kian is suddenly given a surname and referred to as "kian sturm" in this episode, this is the first time and there is no explanation or reason provided. I suspect that this is a mistake but I don't know for sure - "Kian Sturm hatte ihr zwar gesagt, dass das Bestienvolk Stärke über alles stellte, aber sie hatte sich nie vorstellen können, dass es so extrem war.
„Wenn ihr also einen Fehler macht, würde er euch dann töten?“, fragte Liona.
Hayley und Bailey sahen sich an. „Wir sind uns nicht sicher, Prinzessin“, antwortete Hayley. „Aber selbst wenn Seine Majestät uns nicht tötet, tun es unsere Eltern, sobald wir entlassen und in unser Dorf zurückgeschickt werden. Dafür, dass wir darin versagt hätten, Seiner Majestät zu dienen.“
„Wurdet ihr gezwungen, hier zu arbeiten, oder habt ihr euch freiwillig gemeldet?“
„Natürlich haben wir uns freiwillig gemeldet, Prinzessin!“, erwiderte Hayley und ihre Angst wich einem Anflug von Stolz. „Es ist eine riesige Ehre, Seiner Majestät dienen zu dürfen. Uns wurde beigebracht, dass Stärke alles ist. Solange er unbesiegbar ist, werden wir ihm für den Rest unseres Lebens dienen!“
Liona fand das faszinierend, aber auch erschreckend.
Was, wenn Kian Sturm verletzt würde? Oder wenn er zu alt zum Kämpfen wäre? Würden sie ihn dann einfach töten?
Liona erinnerte sich an ihren Vater, der jahrzehntelang mächtig und ungeschlagen gewesen war. Und am Ende hatte Kian Sturm ihn getötet."</t>
        </is>
      </c>
      <c r="J23" t="inlineStr">
        <is>
          <t xml:space="preserve">AI</t>
        </is>
      </c>
      <c r="K23" t="inlineStr">
        <is>
          <t xml:space="preserve">Script error</t>
        </is>
      </c>
      <c r="L23" t="inlineStr">
        <is>
          <t xml:space="preserve">Script error</t>
        </is>
      </c>
      <c r="M23" t="str">
        <f>IFERROR(IF(VLOOKUP(L23,'Quantification'!$A:$B,2,FALSE)&amp;""="","Unclassified",VLOOKUP(L23,'Quantification'!$A:$B,2,FALSE)),"Unclassified")</f>
        <v>Major</v>
      </c>
      <c r="N23" t="inlineStr">
        <is>
          <t xml:space="preserve">frl-denis.sobol@pocketfm.com</t>
        </is>
      </c>
      <c r="O23" t="inlineStr">
        <is>
          <t xml:space="preserve">Issues found in raw</t>
        </is>
      </c>
      <c r="P23" t="str">
        <f>IF(OR(O23="Issues found in master",O23="Final master"),"Master",IF(OR(O23="Ready for Master",O23="Issues found in raw",O23="Raw under QC",O23="Issues resolved in raw"),"Raw","-"))</f>
        <v>Raw</v>
      </c>
      <c r="Q23" s="13">
        <v>46280.61597222222</v>
      </c>
      <c r="R23" t="inlineStr">
        <is>
          <t xml:space="preserve">2026-09 (Sept)</t>
        </is>
      </c>
      <c r="S23">
        <f>IF(M23="Not an error",0,IF(COUNTIFS($A$2:$A23,$A23,$D$2:$D23,$D23,$M$2:$M23,"&lt;&gt;Not an error")=1,1,0))</f>
        <v>0</v>
      </c>
      <c r="T23">
        <f>IF(M23&lt;&gt;"Major",0,IF(COUNTIFS($A$2:$A23,$A23,$D$2:$D23,$D23,$M$2:$M23,"Major")=1,1,0))</f>
        <v>0</v>
      </c>
      <c r="U23">
        <f>IF(M23&lt;&gt;"Minor",0,IF(COUNTIFS($A$2:$A23,$A23,$D$2:$D23,$D23,$M$2:$M23,"Minor")=1,1,0))</f>
        <v>0</v>
      </c>
    </row>
    <row r="24">
      <c r="A24" t="inlineStr">
        <is>
          <t xml:space="preserve">341e3264241ee949f8140798461d1a30ee308d63</t>
        </is>
      </c>
      <c r="B24" t="inlineStr">
        <is>
          <t xml:space="preserve">A Sacrifice That Lived</t>
        </is>
      </c>
      <c r="C24" t="inlineStr">
        <is>
          <t xml:space="preserve">Die Opferbraut Des Bestienkönigs</t>
        </is>
      </c>
      <c r="D24" t="inlineStr">
        <is>
          <t xml:space="preserve">70b139de96f5c7baf85c950d2b2bfa60231df2d8</t>
        </is>
      </c>
      <c r="E24" t="inlineStr">
        <is>
          <t xml:space="preserve">Episode 13: Bring Sie Mit Einem Kuss Zum Schweigen</t>
        </is>
      </c>
      <c r="F24">
        <v>13</v>
      </c>
      <c r="G24" t="inlineStr">
        <is>
          <t xml:space="preserve">1:35-1:40</t>
        </is>
      </c>
      <c r="H24" t="inlineStr">
        <is>
          <t xml:space="preserve">Resolved</t>
        </is>
      </c>
      <c r="I24" t="inlineStr">
        <is>
          <t xml:space="preserve">„Kian“, sagte sie sanft. „Seid Ihr verletzt?“ -&gt; „Kian“, sagte sie sanft. „Bist du verletzt?“</t>
        </is>
      </c>
      <c r="J24" t="inlineStr">
        <is>
          <t xml:space="preserve">AI</t>
        </is>
      </c>
      <c r="K24" t="inlineStr">
        <is>
          <t xml:space="preserve">Script error</t>
        </is>
      </c>
      <c r="L24" t="inlineStr">
        <is>
          <t xml:space="preserve">Script error</t>
        </is>
      </c>
      <c r="M24" t="str">
        <f>IFERROR(IF(VLOOKUP(L24,'Quantification'!$A:$B,2,FALSE)&amp;""="","Unclassified",VLOOKUP(L24,'Quantification'!$A:$B,2,FALSE)),"Unclassified")</f>
        <v>Major</v>
      </c>
      <c r="N24" t="inlineStr">
        <is>
          <t xml:space="preserve">frl-denis.sobol@pocketfm.com</t>
        </is>
      </c>
      <c r="O24" t="inlineStr">
        <is>
          <t xml:space="preserve">Issues found in raw</t>
        </is>
      </c>
      <c r="P24" t="str">
        <f>IF(OR(O24="Issues found in master",O24="Final master"),"Master",IF(OR(O24="Ready for Master",O24="Issues found in raw",O24="Raw under QC",O24="Issues resolved in raw"),"Raw","-"))</f>
        <v>Raw</v>
      </c>
      <c r="Q24" s="13">
        <v>46280.61597222222</v>
      </c>
      <c r="R24" t="inlineStr">
        <is>
          <t xml:space="preserve">2026-09 (Sept)</t>
        </is>
      </c>
      <c r="S24">
        <f>IF(M24="Not an error",0,IF(COUNTIFS($A$2:$A24,$A24,$D$2:$D24,$D24,$M$2:$M24,"&lt;&gt;Not an error")=1,1,0))</f>
        <v>1</v>
      </c>
      <c r="T24">
        <f>IF(M24&lt;&gt;"Major",0,IF(COUNTIFS($A$2:$A24,$A24,$D$2:$D24,$D24,$M$2:$M24,"Major")=1,1,0))</f>
        <v>1</v>
      </c>
      <c r="U24">
        <f>IF(M24&lt;&gt;"Minor",0,IF(COUNTIFS($A$2:$A24,$A24,$D$2:$D24,$D24,$M$2:$M24,"Minor")=1,1,0))</f>
        <v>0</v>
      </c>
    </row>
    <row r="25">
      <c r="A25" t="inlineStr">
        <is>
          <t xml:space="preserve">341e3264241ee949f8140798461d1a30ee308d63</t>
        </is>
      </c>
      <c r="B25" t="inlineStr">
        <is>
          <t xml:space="preserve">A Sacrifice That Lived</t>
        </is>
      </c>
      <c r="C25" t="inlineStr">
        <is>
          <t xml:space="preserve">Die Opferbraut Des Bestienkönigs</t>
        </is>
      </c>
      <c r="D25" t="inlineStr">
        <is>
          <t xml:space="preserve">70b139de96f5c7baf85c950d2b2bfa60231df2d8</t>
        </is>
      </c>
      <c r="E25" t="inlineStr">
        <is>
          <t xml:space="preserve">Episode 13: Bring Sie Mit Einem Kuss Zum Schweigen</t>
        </is>
      </c>
      <c r="F25">
        <v>13</v>
      </c>
      <c r="G25" t="inlineStr">
        <is>
          <t xml:space="preserve">2:36-2:49</t>
        </is>
      </c>
      <c r="H25" t="inlineStr">
        <is>
          <t xml:space="preserve">Resolved</t>
        </is>
      </c>
      <c r="I25" t="inlineStr">
        <is>
          <t xml:space="preserve">„Oh. Verzeihung“, murmelte Liona. „Ich dachte nur, Ihr seht aus, als hättet Ihr große Schmerzen. Man kann es in Eurem Gesicht ablesen. Aber vielleicht interpretiere ich auch zu viel hinein.“ -&gt; „Oh. verzeih mir“, murmelte Liona. „Ich dachte nur, du siehst aus, als hättest du große Schmerzen. Man kann es in deinem Gesicht ablesen. Aber vielleicht interpretiere ich auch zu viel hinein.“</t>
        </is>
      </c>
      <c r="J25" t="inlineStr">
        <is>
          <t xml:space="preserve">AI</t>
        </is>
      </c>
      <c r="K25" t="inlineStr">
        <is>
          <t xml:space="preserve">Script error</t>
        </is>
      </c>
      <c r="L25" t="inlineStr">
        <is>
          <t xml:space="preserve">Script error</t>
        </is>
      </c>
      <c r="M25" t="str">
        <f>IFERROR(IF(VLOOKUP(L25,'Quantification'!$A:$B,2,FALSE)&amp;""="","Unclassified",VLOOKUP(L25,'Quantification'!$A:$B,2,FALSE)),"Unclassified")</f>
        <v>Major</v>
      </c>
      <c r="N25" t="inlineStr">
        <is>
          <t xml:space="preserve">frl-denis.sobol@pocketfm.com</t>
        </is>
      </c>
      <c r="O25" t="inlineStr">
        <is>
          <t xml:space="preserve">Issues found in raw</t>
        </is>
      </c>
      <c r="P25" t="str">
        <f>IF(OR(O25="Issues found in master",O25="Final master"),"Master",IF(OR(O25="Ready for Master",O25="Issues found in raw",O25="Raw under QC",O25="Issues resolved in raw"),"Raw","-"))</f>
        <v>Raw</v>
      </c>
      <c r="Q25" s="13">
        <v>46280.61597222222</v>
      </c>
      <c r="R25" t="inlineStr">
        <is>
          <t xml:space="preserve">2026-09 (Sept)</t>
        </is>
      </c>
      <c r="S25">
        <f>IF(M25="Not an error",0,IF(COUNTIFS($A$2:$A25,$A25,$D$2:$D25,$D25,$M$2:$M25,"&lt;&gt;Not an error")=1,1,0))</f>
        <v>0</v>
      </c>
      <c r="T25">
        <f>IF(M25&lt;&gt;"Major",0,IF(COUNTIFS($A$2:$A25,$A25,$D$2:$D25,$D25,$M$2:$M25,"Major")=1,1,0))</f>
        <v>0</v>
      </c>
      <c r="U25">
        <f>IF(M25&lt;&gt;"Minor",0,IF(COUNTIFS($A$2:$A25,$A25,$D$2:$D25,$D25,$M$2:$M25,"Minor")=1,1,0))</f>
        <v>0</v>
      </c>
    </row>
    <row r="26">
      <c r="A26" t="inlineStr">
        <is>
          <t xml:space="preserve">341e3264241ee949f8140798461d1a30ee308d63</t>
        </is>
      </c>
      <c r="B26" t="inlineStr">
        <is>
          <t xml:space="preserve">A Sacrifice That Lived</t>
        </is>
      </c>
      <c r="C26" t="inlineStr">
        <is>
          <t xml:space="preserve">Die Opferbraut Des Bestienkönigs</t>
        </is>
      </c>
      <c r="D26" t="inlineStr">
        <is>
          <t xml:space="preserve">70b139de96f5c7baf85c950d2b2bfa60231df2d8</t>
        </is>
      </c>
      <c r="E26" t="inlineStr">
        <is>
          <t xml:space="preserve">Episode 13: Bring Sie Mit Einem Kuss Zum Schweigen</t>
        </is>
      </c>
      <c r="F26">
        <v>13</v>
      </c>
      <c r="G26" t="inlineStr">
        <is>
          <t xml:space="preserve">3:16-3:25</t>
        </is>
      </c>
      <c r="H26" t="inlineStr">
        <is>
          <t xml:space="preserve">Resolved</t>
        </is>
      </c>
      <c r="I26" t="inlineStr">
        <is>
          <t xml:space="preserve">„Ich wurde gesandt, um Euch zu dienen. Wenn ich irgendetwas tun kann, damit es Euch besser geht, sagt es mir bitte. Ich werde alles tun, was nötig ist!“ -&gt; „Ich wurde gesandt, um dir zu dienen. Wenn ich irgendetwas tun kann, damit es dir besser geht, sag es mir bitte. Ich werde alles tun, was nötig ist!“</t>
        </is>
      </c>
      <c r="J26" t="inlineStr">
        <is>
          <t xml:space="preserve">AI</t>
        </is>
      </c>
      <c r="K26" t="inlineStr">
        <is>
          <t xml:space="preserve">Script error</t>
        </is>
      </c>
      <c r="L26" t="inlineStr">
        <is>
          <t xml:space="preserve">Script error</t>
        </is>
      </c>
      <c r="M26" t="str">
        <f>IFERROR(IF(VLOOKUP(L26,'Quantification'!$A:$B,2,FALSE)&amp;""="","Unclassified",VLOOKUP(L26,'Quantification'!$A:$B,2,FALSE)),"Unclassified")</f>
        <v>Major</v>
      </c>
      <c r="N26" t="inlineStr">
        <is>
          <t xml:space="preserve">frl-denis.sobol@pocketfm.com</t>
        </is>
      </c>
      <c r="O26" t="inlineStr">
        <is>
          <t xml:space="preserve">Issues found in raw</t>
        </is>
      </c>
      <c r="P26" t="str">
        <f>IF(OR(O26="Issues found in master",O26="Final master"),"Master",IF(OR(O26="Ready for Master",O26="Issues found in raw",O26="Raw under QC",O26="Issues resolved in raw"),"Raw","-"))</f>
        <v>Raw</v>
      </c>
      <c r="Q26" s="13">
        <v>46280.61597222222</v>
      </c>
      <c r="R26" t="inlineStr">
        <is>
          <t xml:space="preserve">2026-09 (Sept)</t>
        </is>
      </c>
      <c r="S26">
        <f>IF(M26="Not an error",0,IF(COUNTIFS($A$2:$A26,$A26,$D$2:$D26,$D26,$M$2:$M26,"&lt;&gt;Not an error")=1,1,0))</f>
        <v>0</v>
      </c>
      <c r="T26">
        <f>IF(M26&lt;&gt;"Major",0,IF(COUNTIFS($A$2:$A26,$A26,$D$2:$D26,$D26,$M$2:$M26,"Major")=1,1,0))</f>
        <v>0</v>
      </c>
      <c r="U26">
        <f>IF(M26&lt;&gt;"Minor",0,IF(COUNTIFS($A$2:$A26,$A26,$D$2:$D26,$D26,$M$2:$M26,"Minor")=1,1,0))</f>
        <v>0</v>
      </c>
    </row>
    <row r="27">
      <c r="A27" t="inlineStr">
        <is>
          <t xml:space="preserve">341e3264241ee949f8140798461d1a30ee308d63</t>
        </is>
      </c>
      <c r="B27" t="inlineStr">
        <is>
          <t xml:space="preserve">A Sacrifice That Lived</t>
        </is>
      </c>
      <c r="C27" t="inlineStr">
        <is>
          <t xml:space="preserve">Die Opferbraut Des Bestienkönigs</t>
        </is>
      </c>
      <c r="D27" t="inlineStr">
        <is>
          <t xml:space="preserve">70b139de96f5c7baf85c950d2b2bfa60231df2d8</t>
        </is>
      </c>
      <c r="E27" t="inlineStr">
        <is>
          <t xml:space="preserve">Episode 13: Bring Sie Mit Einem Kuss Zum Schweigen</t>
        </is>
      </c>
      <c r="F27">
        <v>13</v>
      </c>
      <c r="G27" t="inlineStr">
        <is>
          <t xml:space="preserve">4:47-4:57</t>
        </is>
      </c>
      <c r="H27" t="inlineStr">
        <is>
          <t xml:space="preserve">Resolved</t>
        </is>
      </c>
      <c r="I27" t="inlineStr">
        <is>
          <t xml:space="preserve">formal speech -&gt; informal speech (euch -&gt; dich) - „Aber ich will es“, beharrte Liona mit zitternder, aber fester Stimme. „Ich will von Nutzen sein. Ich will nur etwas tun, das Euch vielleicht glücklich macht.“</t>
        </is>
      </c>
      <c r="J27" t="inlineStr">
        <is>
          <t xml:space="preserve">AI</t>
        </is>
      </c>
      <c r="K27" t="inlineStr">
        <is>
          <t xml:space="preserve">Script error</t>
        </is>
      </c>
      <c r="L27" t="inlineStr">
        <is>
          <t xml:space="preserve">Script error</t>
        </is>
      </c>
      <c r="M27" t="str">
        <f>IFERROR(IF(VLOOKUP(L27,'Quantification'!$A:$B,2,FALSE)&amp;""="","Unclassified",VLOOKUP(L27,'Quantification'!$A:$B,2,FALSE)),"Unclassified")</f>
        <v>Major</v>
      </c>
      <c r="N27" t="inlineStr">
        <is>
          <t xml:space="preserve">frl-denis.sobol@pocketfm.com</t>
        </is>
      </c>
      <c r="O27" t="inlineStr">
        <is>
          <t xml:space="preserve">Issues found in raw</t>
        </is>
      </c>
      <c r="P27" t="str">
        <f>IF(OR(O27="Issues found in master",O27="Final master"),"Master",IF(OR(O27="Ready for Master",O27="Issues found in raw",O27="Raw under QC",O27="Issues resolved in raw"),"Raw","-"))</f>
        <v>Raw</v>
      </c>
      <c r="Q27" s="13">
        <v>46280.61597222222</v>
      </c>
      <c r="R27" t="inlineStr">
        <is>
          <t xml:space="preserve">2026-09 (Sept)</t>
        </is>
      </c>
      <c r="S27">
        <f>IF(M27="Not an error",0,IF(COUNTIFS($A$2:$A27,$A27,$D$2:$D27,$D27,$M$2:$M27,"&lt;&gt;Not an error")=1,1,0))</f>
        <v>0</v>
      </c>
      <c r="T27">
        <f>IF(M27&lt;&gt;"Major",0,IF(COUNTIFS($A$2:$A27,$A27,$D$2:$D27,$D27,$M$2:$M27,"Major")=1,1,0))</f>
        <v>0</v>
      </c>
      <c r="U27">
        <f>IF(M27&lt;&gt;"Minor",0,IF(COUNTIFS($A$2:$A27,$A27,$D$2:$D27,$D27,$M$2:$M27,"Minor")=1,1,0))</f>
        <v>0</v>
      </c>
    </row>
    <row r="28">
      <c r="A28" t="inlineStr">
        <is>
          <t xml:space="preserve">341e3264241ee949f8140798461d1a30ee308d63</t>
        </is>
      </c>
      <c r="B28" t="inlineStr">
        <is>
          <t xml:space="preserve">A Sacrifice That Lived</t>
        </is>
      </c>
      <c r="C28" t="inlineStr">
        <is>
          <t xml:space="preserve">Die Opferbraut Des Bestienkönigs</t>
        </is>
      </c>
      <c r="D28" t="inlineStr">
        <is>
          <t xml:space="preserve">70b139de96f5c7baf85c950d2b2bfa60231df2d8</t>
        </is>
      </c>
      <c r="E28" t="inlineStr">
        <is>
          <t xml:space="preserve">Episode 13: Bring Sie Mit Einem Kuss Zum Schweigen</t>
        </is>
      </c>
      <c r="F28">
        <v>13</v>
      </c>
      <c r="G28" t="inlineStr">
        <is>
          <t xml:space="preserve">6:09-6:14</t>
        </is>
      </c>
      <c r="H28" t="inlineStr">
        <is>
          <t xml:space="preserve">Resolved</t>
        </is>
      </c>
      <c r="I28" t="inlineStr">
        <is>
          <t xml:space="preserve">formal -&gt; informal (eure -&gt; deine) - „Wenn mein Leben Eure Schmerzen lindern kann, dann bin ich bereit zu sterben.“</t>
        </is>
      </c>
      <c r="J28" t="inlineStr">
        <is>
          <t xml:space="preserve">AI</t>
        </is>
      </c>
      <c r="K28" t="inlineStr">
        <is>
          <t xml:space="preserve">Script error</t>
        </is>
      </c>
      <c r="L28" t="inlineStr">
        <is>
          <t xml:space="preserve">Script error</t>
        </is>
      </c>
      <c r="M28" t="str">
        <f>IFERROR(IF(VLOOKUP(L28,'Quantification'!$A:$B,2,FALSE)&amp;""="","Unclassified",VLOOKUP(L28,'Quantification'!$A:$B,2,FALSE)),"Unclassified")</f>
        <v>Major</v>
      </c>
      <c r="N28" t="inlineStr">
        <is>
          <t xml:space="preserve">frl-denis.sobol@pocketfm.com</t>
        </is>
      </c>
      <c r="O28" t="inlineStr">
        <is>
          <t xml:space="preserve">Issues found in raw</t>
        </is>
      </c>
      <c r="P28" t="str">
        <f>IF(OR(O28="Issues found in master",O28="Final master"),"Master",IF(OR(O28="Ready for Master",O28="Issues found in raw",O28="Raw under QC",O28="Issues resolved in raw"),"Raw","-"))</f>
        <v>Raw</v>
      </c>
      <c r="Q28" s="13">
        <v>46280.61597222222</v>
      </c>
      <c r="R28" t="inlineStr">
        <is>
          <t xml:space="preserve">2026-09 (Sept)</t>
        </is>
      </c>
      <c r="S28">
        <f>IF(M28="Not an error",0,IF(COUNTIFS($A$2:$A28,$A28,$D$2:$D28,$D28,$M$2:$M28,"&lt;&gt;Not an error")=1,1,0))</f>
        <v>0</v>
      </c>
      <c r="T28">
        <f>IF(M28&lt;&gt;"Major",0,IF(COUNTIFS($A$2:$A28,$A28,$D$2:$D28,$D28,$M$2:$M28,"Major")=1,1,0))</f>
        <v>0</v>
      </c>
      <c r="U28">
        <f>IF(M28&lt;&gt;"Minor",0,IF(COUNTIFS($A$2:$A28,$A28,$D$2:$D28,$D28,$M$2:$M28,"Minor")=1,1,0))</f>
        <v>0</v>
      </c>
    </row>
    <row r="29">
      <c r="A29" t="inlineStr">
        <is>
          <t xml:space="preserve">341e3264241ee949f8140798461d1a30ee308d63</t>
        </is>
      </c>
      <c r="B29" t="inlineStr">
        <is>
          <t xml:space="preserve">A Sacrifice That Lived</t>
        </is>
      </c>
      <c r="C29" t="inlineStr">
        <is>
          <t xml:space="preserve">Die Opferbraut Des Bestienkönigs</t>
        </is>
      </c>
      <c r="D29" t="inlineStr">
        <is>
          <t xml:space="preserve">70b139de96f5c7baf85c950d2b2bfa60231df2d8</t>
        </is>
      </c>
      <c r="E29" t="inlineStr">
        <is>
          <t xml:space="preserve">Episode 13: Bring Sie Mit Einem Kuss Zum Schweigen</t>
        </is>
      </c>
      <c r="F29">
        <v>13</v>
      </c>
      <c r="G29" t="inlineStr">
        <is>
          <t xml:space="preserve">7:15-7:18</t>
        </is>
      </c>
      <c r="H29" t="inlineStr">
        <is>
          <t xml:space="preserve">Resolved</t>
        </is>
      </c>
      <c r="I29" t="inlineStr">
        <is>
          <t xml:space="preserve">formal -&gt; informal - „Wenn Euer Fluch mein Leben fordert, werde ich.“</t>
        </is>
      </c>
      <c r="J29" t="inlineStr">
        <is>
          <t xml:space="preserve">AI</t>
        </is>
      </c>
      <c r="K29" t="inlineStr">
        <is>
          <t xml:space="preserve">Script error</t>
        </is>
      </c>
      <c r="L29" t="inlineStr">
        <is>
          <t xml:space="preserve">Script error</t>
        </is>
      </c>
      <c r="M29" t="str">
        <f>IFERROR(IF(VLOOKUP(L29,'Quantification'!$A:$B,2,FALSE)&amp;""="","Unclassified",VLOOKUP(L29,'Quantification'!$A:$B,2,FALSE)),"Unclassified")</f>
        <v>Major</v>
      </c>
      <c r="N29" t="inlineStr">
        <is>
          <t xml:space="preserve">frl-denis.sobol@pocketfm.com</t>
        </is>
      </c>
      <c r="O29" t="inlineStr">
        <is>
          <t xml:space="preserve">Issues found in raw</t>
        </is>
      </c>
      <c r="P29" t="str">
        <f>IF(OR(O29="Issues found in master",O29="Final master"),"Master",IF(OR(O29="Ready for Master",O29="Issues found in raw",O29="Raw under QC",O29="Issues resolved in raw"),"Raw","-"))</f>
        <v>Raw</v>
      </c>
      <c r="Q29" s="13">
        <v>46280.61597222222</v>
      </c>
      <c r="R29" t="inlineStr">
        <is>
          <t xml:space="preserve">2026-09 (Sept)</t>
        </is>
      </c>
      <c r="S29">
        <f>IF(M29="Not an error",0,IF(COUNTIFS($A$2:$A29,$A29,$D$2:$D29,$D29,$M$2:$M29,"&lt;&gt;Not an error")=1,1,0))</f>
        <v>0</v>
      </c>
      <c r="T29">
        <f>IF(M29&lt;&gt;"Major",0,IF(COUNTIFS($A$2:$A29,$A29,$D$2:$D29,$D29,$M$2:$M29,"Major")=1,1,0))</f>
        <v>0</v>
      </c>
      <c r="U29">
        <f>IF(M29&lt;&gt;"Minor",0,IF(COUNTIFS($A$2:$A29,$A29,$D$2:$D29,$D29,$M$2:$M29,"Minor")=1,1,0))</f>
        <v>0</v>
      </c>
    </row>
    <row r="30">
      <c r="A30" t="inlineStr">
        <is>
          <t xml:space="preserve">341e3264241ee949f8140798461d1a30ee308d63</t>
        </is>
      </c>
      <c r="B30" t="inlineStr">
        <is>
          <t xml:space="preserve">A Sacrifice That Lived</t>
        </is>
      </c>
      <c r="C30" t="inlineStr">
        <is>
          <t xml:space="preserve">Die Opferbraut Des Bestienkönigs</t>
        </is>
      </c>
      <c r="D30" t="inlineStr">
        <is>
          <t xml:space="preserve">70b139de96f5c7baf85c950d2b2bfa60231df2d8</t>
        </is>
      </c>
      <c r="E30" t="inlineStr">
        <is>
          <t xml:space="preserve">Episode 13: Bring Sie Mit Einem Kuss Zum Schweigen</t>
        </is>
      </c>
      <c r="F30">
        <v>13</v>
      </c>
      <c r="G30" t="inlineStr">
        <is>
          <t xml:space="preserve">7:30-7:32</t>
        </is>
      </c>
      <c r="H30" t="inlineStr">
        <is>
          <t xml:space="preserve">Resolved</t>
        </is>
      </c>
      <c r="I30" t="inlineStr">
        <is>
          <t xml:space="preserve">formal -&gt; informal - „Wartet, Kian, ich.“</t>
        </is>
      </c>
      <c r="J30" t="inlineStr">
        <is>
          <t xml:space="preserve">AI</t>
        </is>
      </c>
      <c r="K30" t="inlineStr">
        <is>
          <t xml:space="preserve">Script error</t>
        </is>
      </c>
      <c r="L30" t="inlineStr">
        <is>
          <t xml:space="preserve">Script error</t>
        </is>
      </c>
      <c r="M30" t="str">
        <f>IFERROR(IF(VLOOKUP(L30,'Quantification'!$A:$B,2,FALSE)&amp;""="","Unclassified",VLOOKUP(L30,'Quantification'!$A:$B,2,FALSE)),"Unclassified")</f>
        <v>Major</v>
      </c>
      <c r="N30" t="inlineStr">
        <is>
          <t xml:space="preserve">frl-denis.sobol@pocketfm.com</t>
        </is>
      </c>
      <c r="O30" t="inlineStr">
        <is>
          <t xml:space="preserve">Issues found in raw</t>
        </is>
      </c>
      <c r="P30" t="str">
        <f>IF(OR(O30="Issues found in master",O30="Final master"),"Master",IF(OR(O30="Ready for Master",O30="Issues found in raw",O30="Raw under QC",O30="Issues resolved in raw"),"Raw","-"))</f>
        <v>Raw</v>
      </c>
      <c r="Q30" s="13">
        <v>46280.61597222222</v>
      </c>
      <c r="R30" t="inlineStr">
        <is>
          <t xml:space="preserve">2026-09 (Sept)</t>
        </is>
      </c>
      <c r="S30">
        <f>IF(M30="Not an error",0,IF(COUNTIFS($A$2:$A30,$A30,$D$2:$D30,$D30,$M$2:$M30,"&lt;&gt;Not an error")=1,1,0))</f>
        <v>0</v>
      </c>
      <c r="T30">
        <f>IF(M30&lt;&gt;"Major",0,IF(COUNTIFS($A$2:$A30,$A30,$D$2:$D30,$D30,$M$2:$M30,"Major")=1,1,0))</f>
        <v>0</v>
      </c>
      <c r="U30">
        <f>IF(M30&lt;&gt;"Minor",0,IF(COUNTIFS($A$2:$A30,$A30,$D$2:$D30,$D30,$M$2:$M30,"Minor")=1,1,0))</f>
        <v>0</v>
      </c>
    </row>
    <row r="31">
      <c r="A31" t="inlineStr">
        <is>
          <t xml:space="preserve">341e3264241ee949f8140798461d1a30ee308d63</t>
        </is>
      </c>
      <c r="B31" t="inlineStr">
        <is>
          <t xml:space="preserve">A Sacrifice That Lived</t>
        </is>
      </c>
      <c r="C31" t="inlineStr">
        <is>
          <t xml:space="preserve">Die Opferbraut Des Bestienkönigs</t>
        </is>
      </c>
      <c r="D31" t="inlineStr">
        <is>
          <t xml:space="preserve">129ec7662bed20adaa4b69eca5980495cc84226b</t>
        </is>
      </c>
      <c r="E31" t="inlineStr">
        <is>
          <t xml:space="preserve">Episode 14: Du Kannst Deinem Schicksal Nicht Entkommen</t>
        </is>
      </c>
      <c r="F31">
        <v>14</v>
      </c>
      <c r="G31" t="inlineStr">
        <is>
          <t xml:space="preserve">9:08-9:14</t>
        </is>
      </c>
      <c r="H31" t="inlineStr">
        <is>
          <t xml:space="preserve">Resolved</t>
        </is>
      </c>
      <c r="I31" t="inlineStr">
        <is>
          <t xml:space="preserve">„Einschließlich der Tatsache, dass Ihr nach mir weitere Gemahlinnen haben werdet?“, fragte Liona mit leiser Stimme. -&gt; „Einschließlich der Tatsache, dass du nach mir weitere Gemahlinnen haben wirst?“, fragte Liona mit leiser Stimme.</t>
        </is>
      </c>
      <c r="J31" t="inlineStr">
        <is>
          <t xml:space="preserve">AI</t>
        </is>
      </c>
      <c r="K31" t="inlineStr">
        <is>
          <t xml:space="preserve">Script error</t>
        </is>
      </c>
      <c r="L31" t="inlineStr">
        <is>
          <t xml:space="preserve">Script error</t>
        </is>
      </c>
      <c r="M31" t="str">
        <f>IFERROR(IF(VLOOKUP(L31,'Quantification'!$A:$B,2,FALSE)&amp;""="","Unclassified",VLOOKUP(L31,'Quantification'!$A:$B,2,FALSE)),"Unclassified")</f>
        <v>Major</v>
      </c>
      <c r="N31" t="inlineStr">
        <is>
          <t xml:space="preserve">frl-denis.sobol@pocketfm.com</t>
        </is>
      </c>
      <c r="O31" t="inlineStr">
        <is>
          <t xml:space="preserve">Issues found in raw</t>
        </is>
      </c>
      <c r="P31" t="str">
        <f>IF(OR(O31="Issues found in master",O31="Final master"),"Master",IF(OR(O31="Ready for Master",O31="Issues found in raw",O31="Raw under QC",O31="Issues resolved in raw"),"Raw","-"))</f>
        <v>Raw</v>
      </c>
      <c r="Q31" s="13">
        <v>46280.61597222222</v>
      </c>
      <c r="R31" t="inlineStr">
        <is>
          <t xml:space="preserve">2026-09 (Sept)</t>
        </is>
      </c>
      <c r="S31">
        <f>IF(M31="Not an error",0,IF(COUNTIFS($A$2:$A31,$A31,$D$2:$D31,$D31,$M$2:$M31,"&lt;&gt;Not an error")=1,1,0))</f>
        <v>1</v>
      </c>
      <c r="T31">
        <f>IF(M31&lt;&gt;"Major",0,IF(COUNTIFS($A$2:$A31,$A31,$D$2:$D31,$D31,$M$2:$M31,"Major")=1,1,0))</f>
        <v>1</v>
      </c>
      <c r="U31">
        <f>IF(M31&lt;&gt;"Minor",0,IF(COUNTIFS($A$2:$A31,$A31,$D$2:$D31,$D31,$M$2:$M31,"Minor")=1,1,0))</f>
        <v>0</v>
      </c>
    </row>
    <row r="32">
      <c r="A32" t="inlineStr">
        <is>
          <t xml:space="preserve">341e3264241ee949f8140798461d1a30ee308d63</t>
        </is>
      </c>
      <c r="B32" t="inlineStr">
        <is>
          <t xml:space="preserve">A Sacrifice That Lived</t>
        </is>
      </c>
      <c r="C32" t="inlineStr">
        <is>
          <t xml:space="preserve">Die Opferbraut Des Bestienkönigs</t>
        </is>
      </c>
      <c r="D32" t="inlineStr">
        <is>
          <t xml:space="preserve">129ec7662bed20adaa4b69eca5980495cc84226b</t>
        </is>
      </c>
      <c r="E32" t="inlineStr">
        <is>
          <t xml:space="preserve">Episode 14: Du Kannst Deinem Schicksal Nicht Entkommen</t>
        </is>
      </c>
      <c r="F32">
        <v>14</v>
      </c>
      <c r="G32" t="inlineStr">
        <is>
          <t xml:space="preserve">9:41-9:51</t>
        </is>
      </c>
      <c r="H32" t="inlineStr">
        <is>
          <t xml:space="preserve">Resolved</t>
        </is>
      </c>
      <c r="I32" t="inlineStr">
        <is>
          <t xml:space="preserve">„Ich habe von der Edlen Kira gehört, dass Ihr Frauen aus den Ländern heiraten müsst, die Ihr erobert. Ich bin sicher, sie sind alle schöner als ich. Also ich.“ -&gt; „Ich habe von der Edlen Kira gehört, dass du Frauen aus den Ländern heiraten musst, die du eroberst. Ich bin sicher, sie sind alle schöner als ich. Also ich.“</t>
        </is>
      </c>
      <c r="J32" t="inlineStr">
        <is>
          <t xml:space="preserve">AI</t>
        </is>
      </c>
      <c r="K32" t="inlineStr">
        <is>
          <t xml:space="preserve">Script error</t>
        </is>
      </c>
      <c r="L32" t="inlineStr">
        <is>
          <t xml:space="preserve">Script error</t>
        </is>
      </c>
      <c r="M32" t="str">
        <f>IFERROR(IF(VLOOKUP(L32,'Quantification'!$A:$B,2,FALSE)&amp;""="","Unclassified",VLOOKUP(L32,'Quantification'!$A:$B,2,FALSE)),"Unclassified")</f>
        <v>Major</v>
      </c>
      <c r="N32" t="inlineStr">
        <is>
          <t xml:space="preserve">frl-denis.sobol@pocketfm.com</t>
        </is>
      </c>
      <c r="O32" t="inlineStr">
        <is>
          <t xml:space="preserve">Issues found in raw</t>
        </is>
      </c>
      <c r="P32" t="str">
        <f>IF(OR(O32="Issues found in master",O32="Final master"),"Master",IF(OR(O32="Ready for Master",O32="Issues found in raw",O32="Raw under QC",O32="Issues resolved in raw"),"Raw","-"))</f>
        <v>Raw</v>
      </c>
      <c r="Q32" s="13">
        <v>46280.61597222222</v>
      </c>
      <c r="R32" t="inlineStr">
        <is>
          <t xml:space="preserve">2026-09 (Sept)</t>
        </is>
      </c>
      <c r="S32">
        <f>IF(M32="Not an error",0,IF(COUNTIFS($A$2:$A32,$A32,$D$2:$D32,$D32,$M$2:$M32,"&lt;&gt;Not an error")=1,1,0))</f>
        <v>0</v>
      </c>
      <c r="T32">
        <f>IF(M32&lt;&gt;"Major",0,IF(COUNTIFS($A$2:$A32,$A32,$D$2:$D32,$D32,$M$2:$M32,"Major")=1,1,0))</f>
        <v>0</v>
      </c>
      <c r="U32">
        <f>IF(M32&lt;&gt;"Minor",0,IF(COUNTIFS($A$2:$A32,$A32,$D$2:$D32,$D32,$M$2:$M32,"Minor")=1,1,0))</f>
        <v>0</v>
      </c>
    </row>
    <row r="33">
      <c r="A33" t="inlineStr">
        <is>
          <t xml:space="preserve">341e3264241ee949f8140798461d1a30ee308d63</t>
        </is>
      </c>
      <c r="B33" t="inlineStr">
        <is>
          <t xml:space="preserve">A Sacrifice That Lived</t>
        </is>
      </c>
      <c r="C33" t="inlineStr">
        <is>
          <t xml:space="preserve">Die Opferbraut Des Bestienkönigs</t>
        </is>
      </c>
      <c r="D33" t="inlineStr">
        <is>
          <t xml:space="preserve">c67838f57aba40d8ab184a0a93a780c8012b0af0</t>
        </is>
      </c>
      <c r="E33" t="inlineStr">
        <is>
          <t xml:space="preserve">Episode 22: Das Licht Der Göttin</t>
        </is>
      </c>
      <c r="F33">
        <v>22</v>
      </c>
      <c r="G33" t="inlineStr">
        <is>
          <t xml:space="preserve">9:53-10:12</t>
        </is>
      </c>
      <c r="H33" t="inlineStr">
        <is>
          <t xml:space="preserve">Resolved</t>
        </is>
      </c>
      <c r="I33" t="inlineStr">
        <is>
          <t xml:space="preserve">die katzenähnlichen Zofen -&gt; die Katzenmenschen-Zofen</t>
        </is>
      </c>
      <c r="J33" t="inlineStr">
        <is>
          <t xml:space="preserve">AI</t>
        </is>
      </c>
      <c r="K33" t="inlineStr">
        <is>
          <t xml:space="preserve">Script error</t>
        </is>
      </c>
      <c r="L33" t="inlineStr">
        <is>
          <t xml:space="preserve">Script error</t>
        </is>
      </c>
      <c r="M33" t="str">
        <f>IFERROR(IF(VLOOKUP(L33,'Quantification'!$A:$B,2,FALSE)&amp;""="","Unclassified",VLOOKUP(L33,'Quantification'!$A:$B,2,FALSE)),"Unclassified")</f>
        <v>Major</v>
      </c>
      <c r="N33" t="inlineStr">
        <is>
          <t xml:space="preserve">frl-denis.sobol@pocketfm.com</t>
        </is>
      </c>
      <c r="O33" t="inlineStr">
        <is>
          <t xml:space="preserve">Issues found in raw</t>
        </is>
      </c>
      <c r="P33" t="str">
        <f>IF(OR(O33="Issues found in master",O33="Final master"),"Master",IF(OR(O33="Ready for Master",O33="Issues found in raw",O33="Raw under QC",O33="Issues resolved in raw"),"Raw","-"))</f>
        <v>Raw</v>
      </c>
      <c r="Q33" s="13">
        <v>46280.61597222222</v>
      </c>
      <c r="R33" t="inlineStr">
        <is>
          <t xml:space="preserve">2026-09 (Sept)</t>
        </is>
      </c>
      <c r="S33">
        <f>IF(M33="Not an error",0,IF(COUNTIFS($A$2:$A33,$A33,$D$2:$D33,$D33,$M$2:$M33,"&lt;&gt;Not an error")=1,1,0))</f>
        <v>1</v>
      </c>
      <c r="T33">
        <f>IF(M33&lt;&gt;"Major",0,IF(COUNTIFS($A$2:$A33,$A33,$D$2:$D33,$D33,$M$2:$M33,"Major")=1,1,0))</f>
        <v>1</v>
      </c>
      <c r="U33">
        <f>IF(M33&lt;&gt;"Minor",0,IF(COUNTIFS($A$2:$A33,$A33,$D$2:$D33,$D33,$M$2:$M33,"Minor")=1,1,0))</f>
        <v>0</v>
      </c>
    </row>
    <row r="34">
      <c r="A34" t="inlineStr">
        <is>
          <t xml:space="preserve">341e3264241ee949f8140798461d1a30ee308d63</t>
        </is>
      </c>
      <c r="B34" t="inlineStr">
        <is>
          <t xml:space="preserve">A Sacrifice That Lived</t>
        </is>
      </c>
      <c r="C34" t="inlineStr">
        <is>
          <t xml:space="preserve">Die Opferbraut Des Bestienkönigs</t>
        </is>
      </c>
      <c r="D34" t="inlineStr">
        <is>
          <t xml:space="preserve">1d28cfa6bbbce6c8a459cc101f24fd9ca3fac7cd</t>
        </is>
      </c>
      <c r="E34" t="inlineStr">
        <is>
          <t xml:space="preserve">Episode 28: Brock Ist Entkommen</t>
        </is>
      </c>
      <c r="F34">
        <v>28</v>
      </c>
      <c r="G34" t="inlineStr">
        <is>
          <t xml:space="preserve">9:13-9:47</t>
        </is>
      </c>
      <c r="H34" t="inlineStr">
        <is>
          <t xml:space="preserve">Ignore</t>
        </is>
      </c>
      <c r="I34" t="inlineStr">
        <is>
          <t xml:space="preserve">Ron -&gt; Redano - „Ron Silberzahn, Eure Majestät“, antwortete der junge, grünhaarige Wolfsmensch mit einer Mischung aus Ehrfurcht und Besorgnis.
Er war Brocks Beta gewesen, bevor Kian den Silberzahn-Klan vernichtend geschlagen hatte. Ihr Stolz verlangte, dem Stärksten zu dienen, also hatten sie Kian ihre Treue geschworen.
Da Brock die unverzeihliche Sünde begangen hatte, die Gefährtin des Königs zu begehren, war Ron nun der Nächste in der Reihe für den Posten des Beta. Er war der Stärkste, der noch übrig war.</t>
        </is>
      </c>
      <c r="J34" t="inlineStr">
        <is>
          <t xml:space="preserve">AI</t>
        </is>
      </c>
      <c r="K34" t="inlineStr">
        <is>
          <t xml:space="preserve">Audio Regenerated</t>
        </is>
      </c>
      <c r="L34" t="inlineStr">
        <is>
          <t xml:space="preserve">Audio Regenerated</t>
        </is>
      </c>
      <c r="M34" t="str">
        <f>IFERROR(IF(VLOOKUP(L34,'Quantification'!$A:$B,2,FALSE)&amp;""="","Unclassified",VLOOKUP(L34,'Quantification'!$A:$B,2,FALSE)),"Unclassified")</f>
        <v>Minor</v>
      </c>
      <c r="N34" t="inlineStr">
        <is>
          <t xml:space="preserve">frl-denis.sobol@pocketfm.com</t>
        </is>
      </c>
      <c r="O34" t="inlineStr">
        <is>
          <t xml:space="preserve">Issues found in raw</t>
        </is>
      </c>
      <c r="P34" t="str">
        <f>IF(OR(O34="Issues found in master",O34="Final master"),"Master",IF(OR(O34="Ready for Master",O34="Issues found in raw",O34="Raw under QC",O34="Issues resolved in raw"),"Raw","-"))</f>
        <v>Raw</v>
      </c>
      <c r="Q34" s="13">
        <v>46280.61597222222</v>
      </c>
      <c r="R34" t="inlineStr">
        <is>
          <t xml:space="preserve">2026-09 (Sept)</t>
        </is>
      </c>
      <c r="S34">
        <f>IF(M34="Not an error",0,IF(COUNTIFS($A$2:$A34,$A34,$D$2:$D34,$D34,$M$2:$M34,"&lt;&gt;Not an error")=1,1,0))</f>
        <v>1</v>
      </c>
      <c r="T34">
        <f>IF(M34&lt;&gt;"Major",0,IF(COUNTIFS($A$2:$A34,$A34,$D$2:$D34,$D34,$M$2:$M34,"Major")=1,1,0))</f>
        <v>0</v>
      </c>
      <c r="U34">
        <f>IF(M34&lt;&gt;"Minor",0,IF(COUNTIFS($A$2:$A34,$A34,$D$2:$D34,$D34,$M$2:$M34,"Minor")=1,1,0))</f>
        <v>1</v>
      </c>
    </row>
    <row r="35">
      <c r="A35" t="inlineStr">
        <is>
          <t xml:space="preserve">341e3264241ee949f8140798461d1a30ee308d63</t>
        </is>
      </c>
      <c r="B35" t="inlineStr">
        <is>
          <t xml:space="preserve">A Sacrifice That Lived</t>
        </is>
      </c>
      <c r="C35" t="inlineStr">
        <is>
          <t xml:space="preserve">Die Opferbraut Des Bestienkönigs</t>
        </is>
      </c>
      <c r="D35" t="inlineStr">
        <is>
          <t xml:space="preserve">f58ca7aee71d9f6981fdb10e860239eff0311afc</t>
        </is>
      </c>
      <c r="E35" t="inlineStr">
        <is>
          <t xml:space="preserve">Episode 29: Haben Wir Uns Schon Einmal Getroffen</t>
        </is>
      </c>
      <c r="F35">
        <v>29</v>
      </c>
      <c r="G35" t="inlineStr">
        <is>
          <t xml:space="preserve">00:00-03:04</t>
        </is>
      </c>
      <c r="H35" t="inlineStr">
        <is>
          <t xml:space="preserve">Resolved</t>
        </is>
      </c>
      <c r="I35" t="inlineStr">
        <is>
          <t xml:space="preserve">Redano -&gt; Ron</t>
        </is>
      </c>
      <c r="J35" t="inlineStr">
        <is>
          <t xml:space="preserve">VOA</t>
        </is>
      </c>
      <c r="K35" t="inlineStr">
        <is>
          <t xml:space="preserve">Modulation</t>
        </is>
      </c>
      <c r="L35" t="inlineStr">
        <is>
          <t xml:space="preserve">Modulation</t>
        </is>
      </c>
      <c r="M35" t="str">
        <f>IFERROR(IF(VLOOKUP(L35,'Quantification'!$A:$B,2,FALSE)&amp;""="","Unclassified",VLOOKUP(L35,'Quantification'!$A:$B,2,FALSE)),"Unclassified")</f>
        <v>Minor</v>
      </c>
      <c r="N35" t="inlineStr">
        <is>
          <t xml:space="preserve">frl-laura.nissen@pocketfm.com</t>
        </is>
      </c>
      <c r="O35" t="inlineStr">
        <is>
          <t xml:space="preserve">Issues found in raw</t>
        </is>
      </c>
      <c r="P35" t="str">
        <f>IF(OR(O35="Issues found in master",O35="Final master"),"Master",IF(OR(O35="Ready for Master",O35="Issues found in raw",O35="Raw under QC",O35="Issues resolved in raw"),"Raw","-"))</f>
        <v>Raw</v>
      </c>
      <c r="Q35" s="13">
        <v>46280.61597222222</v>
      </c>
      <c r="R35" t="inlineStr">
        <is>
          <t xml:space="preserve">2026-09 (Sept)</t>
        </is>
      </c>
      <c r="S35">
        <f>IF(M35="Not an error",0,IF(COUNTIFS($A$2:$A35,$A35,$D$2:$D35,$D35,$M$2:$M35,"&lt;&gt;Not an error")=1,1,0))</f>
        <v>1</v>
      </c>
      <c r="T35">
        <f>IF(M35&lt;&gt;"Major",0,IF(COUNTIFS($A$2:$A35,$A35,$D$2:$D35,$D35,$M$2:$M35,"Major")=1,1,0))</f>
        <v>0</v>
      </c>
      <c r="U35">
        <f>IF(M35&lt;&gt;"Minor",0,IF(COUNTIFS($A$2:$A35,$A35,$D$2:$D35,$D35,$M$2:$M35,"Minor")=1,1,0))</f>
        <v>1</v>
      </c>
    </row>
    <row r="36">
      <c r="A36" t="inlineStr">
        <is>
          <t xml:space="preserve">341e3264241ee949f8140798461d1a30ee308d63</t>
        </is>
      </c>
      <c r="B36" t="inlineStr">
        <is>
          <t xml:space="preserve">A Sacrifice That Lived</t>
        </is>
      </c>
      <c r="C36" t="inlineStr">
        <is>
          <t xml:space="preserve">Die Opferbraut Des Bestienkönigs</t>
        </is>
      </c>
      <c r="D36" t="inlineStr">
        <is>
          <t xml:space="preserve">f58ca7aee71d9f6981fdb10e860239eff0311afc</t>
        </is>
      </c>
      <c r="E36" t="inlineStr">
        <is>
          <t xml:space="preserve">Episode 29: Haben Wir Uns Schon Einmal Getroffen</t>
        </is>
      </c>
      <c r="F36">
        <v>29</v>
      </c>
      <c r="G36" t="inlineStr">
        <is>
          <t xml:space="preserve">03:04-7:27</t>
        </is>
      </c>
      <c r="H36" t="inlineStr">
        <is>
          <t xml:space="preserve">Resolved</t>
        </is>
      </c>
      <c r="I36" t="inlineStr">
        <is>
          <t xml:space="preserve">Redano -&gt; Ron (Viele von Ihnen...)</t>
        </is>
      </c>
      <c r="J36" t="inlineStr">
        <is>
          <t xml:space="preserve">VOA</t>
        </is>
      </c>
      <c r="K36" t="inlineStr">
        <is>
          <t xml:space="preserve">Modulation</t>
        </is>
      </c>
      <c r="L36" t="inlineStr">
        <is>
          <t xml:space="preserve">Modulation</t>
        </is>
      </c>
      <c r="M36" t="str">
        <f>IFERROR(IF(VLOOKUP(L36,'Quantification'!$A:$B,2,FALSE)&amp;""="","Unclassified",VLOOKUP(L36,'Quantification'!$A:$B,2,FALSE)),"Unclassified")</f>
        <v>Minor</v>
      </c>
      <c r="N36" t="inlineStr">
        <is>
          <t xml:space="preserve">frl-laura.nissen@pocketfm.com</t>
        </is>
      </c>
      <c r="O36" t="inlineStr">
        <is>
          <t xml:space="preserve">Issues found in raw</t>
        </is>
      </c>
      <c r="P36" t="str">
        <f>IF(OR(O36="Issues found in master",O36="Final master"),"Master",IF(OR(O36="Ready for Master",O36="Issues found in raw",O36="Raw under QC",O36="Issues resolved in raw"),"Raw","-"))</f>
        <v>Raw</v>
      </c>
      <c r="Q36" s="13">
        <v>46280.61597222222</v>
      </c>
      <c r="R36" t="inlineStr">
        <is>
          <t xml:space="preserve">2026-09 (Sept)</t>
        </is>
      </c>
      <c r="S36">
        <f>IF(M36="Not an error",0,IF(COUNTIFS($A$2:$A36,$A36,$D$2:$D36,$D36,$M$2:$M36,"&lt;&gt;Not an error")=1,1,0))</f>
        <v>0</v>
      </c>
      <c r="T36">
        <f>IF(M36&lt;&gt;"Major",0,IF(COUNTIFS($A$2:$A36,$A36,$D$2:$D36,$D36,$M$2:$M36,"Major")=1,1,0))</f>
        <v>0</v>
      </c>
      <c r="U36">
        <f>IF(M36&lt;&gt;"Minor",0,IF(COUNTIFS($A$2:$A36,$A36,$D$2:$D36,$D36,$M$2:$M36,"Minor")=1,1,0))</f>
        <v>0</v>
      </c>
    </row>
    <row r="37">
      <c r="A37" t="inlineStr">
        <is>
          <t xml:space="preserve">341e3264241ee949f8140798461d1a30ee308d63</t>
        </is>
      </c>
      <c r="B37" t="inlineStr">
        <is>
          <t xml:space="preserve">A Sacrifice That Lived</t>
        </is>
      </c>
      <c r="C37" t="inlineStr">
        <is>
          <t xml:space="preserve">Die Opferbraut Des Bestienkönigs</t>
        </is>
      </c>
      <c r="D37" t="inlineStr">
        <is>
          <t xml:space="preserve">f58ca7aee71d9f6981fdb10e860239eff0311afc</t>
        </is>
      </c>
      <c r="E37" t="inlineStr">
        <is>
          <t xml:space="preserve">Episode 29: Haben Wir Uns Schon Einmal Getroffen</t>
        </is>
      </c>
      <c r="F37">
        <v>29</v>
      </c>
      <c r="G37" t="inlineStr">
        <is>
          <t xml:space="preserve">7:28-11:05</t>
        </is>
      </c>
      <c r="H37" t="inlineStr">
        <is>
          <t xml:space="preserve">Resolved</t>
        </is>
      </c>
      <c r="I37" t="inlineStr">
        <is>
          <t xml:space="preserve">Redano -&gt; Ron (Wäre es nicht...)</t>
        </is>
      </c>
      <c r="J37" t="inlineStr">
        <is>
          <t xml:space="preserve">VOA</t>
        </is>
      </c>
      <c r="K37" t="inlineStr">
        <is>
          <t xml:space="preserve">Modulation</t>
        </is>
      </c>
      <c r="L37" t="inlineStr">
        <is>
          <t xml:space="preserve">Modulation</t>
        </is>
      </c>
      <c r="M37" t="str">
        <f>IFERROR(IF(VLOOKUP(L37,'Quantification'!$A:$B,2,FALSE)&amp;""="","Unclassified",VLOOKUP(L37,'Quantification'!$A:$B,2,FALSE)),"Unclassified")</f>
        <v>Minor</v>
      </c>
      <c r="N37" t="inlineStr">
        <is>
          <t xml:space="preserve">frl-laura.nissen@pocketfm.com</t>
        </is>
      </c>
      <c r="O37" t="inlineStr">
        <is>
          <t xml:space="preserve">Issues found in raw</t>
        </is>
      </c>
      <c r="P37" t="str">
        <f>IF(OR(O37="Issues found in master",O37="Final master"),"Master",IF(OR(O37="Ready for Master",O37="Issues found in raw",O37="Raw under QC",O37="Issues resolved in raw"),"Raw","-"))</f>
        <v>Raw</v>
      </c>
      <c r="Q37" s="13">
        <v>46280.61597222222</v>
      </c>
      <c r="R37" t="inlineStr">
        <is>
          <t xml:space="preserve">2026-09 (Sept)</t>
        </is>
      </c>
      <c r="S37">
        <f>IF(M37="Not an error",0,IF(COUNTIFS($A$2:$A37,$A37,$D$2:$D37,$D37,$M$2:$M37,"&lt;&gt;Not an error")=1,1,0))</f>
        <v>0</v>
      </c>
      <c r="T37">
        <f>IF(M37&lt;&gt;"Major",0,IF(COUNTIFS($A$2:$A37,$A37,$D$2:$D37,$D37,$M$2:$M37,"Major")=1,1,0))</f>
        <v>0</v>
      </c>
      <c r="U37">
        <f>IF(M37&lt;&gt;"Minor",0,IF(COUNTIFS($A$2:$A37,$A37,$D$2:$D37,$D37,$M$2:$M37,"Minor")=1,1,0))</f>
        <v>0</v>
      </c>
    </row>
    <row r="38">
      <c r="A38" t="inlineStr">
        <is>
          <t xml:space="preserve">341e3264241ee949f8140798461d1a30ee308d63</t>
        </is>
      </c>
      <c r="B38" t="inlineStr">
        <is>
          <t xml:space="preserve">A Sacrifice That Lived</t>
        </is>
      </c>
      <c r="C38" t="inlineStr">
        <is>
          <t xml:space="preserve">Die Opferbraut Des Bestienkönigs</t>
        </is>
      </c>
      <c r="D38" t="inlineStr">
        <is>
          <t xml:space="preserve">beca349975cb0e5ae84723f55ebad4e2ee914523</t>
        </is>
      </c>
      <c r="E38" t="inlineStr">
        <is>
          <t xml:space="preserve">Episode 32: Was Ist Mit Unseren Jungen</t>
        </is>
      </c>
      <c r="F38">
        <v>32</v>
      </c>
      <c r="H38" t="inlineStr">
        <is>
          <t xml:space="preserve">Resolved</t>
        </is>
      </c>
      <c r="I38" t="inlineStr">
        <is>
          <t xml:space="preserve">previously Heilachaten was pronounced HeilachÃ ten, in this episode it's pronounced HeilachatÃ¨n (the stress is on a different syllable). I think it's fine, I'm just taking note of it anyway</t>
        </is>
      </c>
      <c r="J38" t="inlineStr">
        <is>
          <t xml:space="preserve">VOA</t>
        </is>
      </c>
      <c r="K38" t="inlineStr">
        <is>
          <t xml:space="preserve">Mispronunciation</t>
        </is>
      </c>
      <c r="L38" t="inlineStr">
        <is>
          <t xml:space="preserve">Mispronunciation</t>
        </is>
      </c>
      <c r="M38" t="str">
        <f>IFERROR(IF(VLOOKUP(L38,'Quantification'!$A:$B,2,FALSE)&amp;""="","Unclassified",VLOOKUP(L38,'Quantification'!$A:$B,2,FALSE)),"Unclassified")</f>
        <v>Major</v>
      </c>
      <c r="N38" t="inlineStr">
        <is>
          <t xml:space="preserve">frl-denis.sobol@pocketfm.com</t>
        </is>
      </c>
      <c r="O38" t="inlineStr">
        <is>
          <t xml:space="preserve">Final Master</t>
        </is>
      </c>
      <c r="P38" t="str">
        <f>IF(OR(O38="Issues found in master",O38="Final master"),"Master",IF(OR(O38="Ready for Master",O38="Issues found in raw",O38="Raw under QC",O38="Issues resolved in raw"),"Raw","-"))</f>
        <v>Master</v>
      </c>
      <c r="Q38" s="13">
        <v>46280.61597222222</v>
      </c>
      <c r="R38" t="inlineStr">
        <is>
          <t xml:space="preserve">2026-09 (Sept)</t>
        </is>
      </c>
      <c r="S38">
        <f>IF(M38="Not an error",0,IF(COUNTIFS($A$2:$A38,$A38,$D$2:$D38,$D38,$M$2:$M38,"&lt;&gt;Not an error")=1,1,0))</f>
        <v>1</v>
      </c>
      <c r="T38">
        <f>IF(M38&lt;&gt;"Major",0,IF(COUNTIFS($A$2:$A38,$A38,$D$2:$D38,$D38,$M$2:$M38,"Major")=1,1,0))</f>
        <v>1</v>
      </c>
      <c r="U38">
        <f>IF(M38&lt;&gt;"Minor",0,IF(COUNTIFS($A$2:$A38,$A38,$D$2:$D38,$D38,$M$2:$M38,"Minor")=1,1,0))</f>
        <v>0</v>
      </c>
    </row>
    <row r="39">
      <c r="A39" t="inlineStr">
        <is>
          <t xml:space="preserve">341e3264241ee949f8140798461d1a30ee308d63</t>
        </is>
      </c>
      <c r="B39" t="inlineStr">
        <is>
          <t xml:space="preserve">A Sacrifice That Lived</t>
        </is>
      </c>
      <c r="C39" t="inlineStr">
        <is>
          <t xml:space="preserve">Die Opferbraut Des Bestienkönigs</t>
        </is>
      </c>
      <c r="D39" t="inlineStr">
        <is>
          <t xml:space="preserve">beca349975cb0e5ae84723f55ebad4e2ee914523</t>
        </is>
      </c>
      <c r="E39" t="inlineStr">
        <is>
          <t xml:space="preserve">Episode 32: Was Ist Mit Unseren Jungen</t>
        </is>
      </c>
      <c r="F39">
        <v>32</v>
      </c>
      <c r="G39" t="inlineStr">
        <is>
          <t xml:space="preserve">00:00-2:25</t>
        </is>
      </c>
      <c r="H39" t="inlineStr">
        <is>
          <t xml:space="preserve">Resolved</t>
        </is>
      </c>
      <c r="I39" t="inlineStr">
        <is>
          <t xml:space="preserve">previously Heilachaten was pronounced HeilachÃ ten, in this episode it's pronounced HeilachatÃ¨n (the stress is on a different syllable). I think it's fine, I'm just taking note of it anyway, line from script "Der Krieg gegen Heilachaten war brutal gewesen, vor allem, weil KÃ¶nig Declan ein grausamer, rÃ¼cksichtsloser Mann war. Er hatte Gift eingesetzt, ihre NahrungsvorrÃ¤te niedergebrannt und sogar wunderschÃ¶ne Frauen ausgeschickt, um seine Soldaten zur Fahnenflucht zu verfÃ¼hren. Das Bestienvolk kannte solche ehrlosen Taktiken nicht. Kians Zorn war so absolut, dass er sich in seine wahre Gestalt verwandelte, einen riesigen schwarzen Wolf. Er vernichtete die feindliche Basis mit einem einzigen Schlag und marschierte zum Palast, um im Austausch fÃ¼r den Frieden die Prinzessin zu fordern.Er hÃ¤tte ganz Heilachaten auslÃ¶schen kÃ¶nnen. Aber Kira hatte ihm von einer â€žgoldenen Prinzessinâ€œ erzÃ¤hlt, die die erste seiner GefÃ¤hrtinnen sein kÃ¶nnte. Er bereute nichts, was er in diesem Krieg getan hatte, und schon gar nicht, Liona als seinen Preis gefordert zu haben.Doch als er sie jetzt ansah und ihren Blick auf sich spÃ¼rte, durchfuhr ihn ein scharfer Stich des SchuldgefÃ¼hls. Er war derjenige, der ihren Vater getÃ¶tet hatte.Kian saÃŸ in der Falle. Sollte er ihr die Wahrheit sagen, dass ihr Vater ein Feigling war, der keinen ehrenhaften Krieg fÃ¼hren konnte? Oder sollte er einfach den Mund halten?Er Ã¼berlegte noch, als Liona sich wieder ihm zuwandte. â€žZahlst du ihnen einen Lohn fÃ¼r ihren Dienst?â€œKian runzelte die Stirn. â€žEinen Lohn?â€œâ€žDu weiÃŸt schonâ€œ, erklÃ¤rte sie. â€žEine Bezahlung fÃ¼r ihre Arbeit.â€œâ€žNeinâ€œ, erwiderte Kian schroff. â€žDas Bestienvolk hat nicht die gleichen seltsamen Begierden wie die Menschen. Wir sind geboren, um zu kÃ¤mpfen und dem StÃ¤rksten zu dienen. Solange sie versorgt sind, dienen sie mit Freude.â€œâ€žAber was ist, wenn sie Kinder haben?â€œ, hakte Liona nach. â€žSicherlich brauchen sie mehr als nur Essen, oder?â€œKians Stirnrunzeln vertiefte sich, er war vÃ¶llig ratlos. â€žDie Kinder des Bestienvolkes brauchen nur Nahrung, um zu wachsen. Sie brauchen nichts anderes.â€œEin Knoten der Angst zog sich in Lionas Magen zusammen, wÃ¤hrend sie versuchte, es ihm zu erklÃ¤ren. Sie wusste, dass ihre Kulturen Welten voneinander trennten; das Bestienvolk wurde zu Kriegern erzogen, schlicht und einfach.Aber Liona wusste auch, dass es mehr als nur rohe Gewalt brauchte, um ein langlebiges KÃ¶nigreich aufzubauen. Die Menschen brauchten Bildung oder zumindest FÃ¤higkeiten, die Ã¼ber das bloÃŸe Austeilen von SchlÃ¤gen hinausgingen.Sie erinnerte sich daran, wie sie die Ritter im Palast von Heilachaten beobachtet hatte."</t>
        </is>
      </c>
      <c r="J39" t="inlineStr">
        <is>
          <t xml:space="preserve">VOA</t>
        </is>
      </c>
      <c r="K39" t="inlineStr">
        <is>
          <t xml:space="preserve">Mispronunciation</t>
        </is>
      </c>
      <c r="L39" t="inlineStr">
        <is>
          <t xml:space="preserve">Mispronunciation</t>
        </is>
      </c>
      <c r="M39" t="str">
        <f>IFERROR(IF(VLOOKUP(L39,'Quantification'!$A:$B,2,FALSE)&amp;""="","Unclassified",VLOOKUP(L39,'Quantification'!$A:$B,2,FALSE)),"Unclassified")</f>
        <v>Major</v>
      </c>
      <c r="N39" t="inlineStr">
        <is>
          <t xml:space="preserve">frl-laura.nissen@pocketfm.com</t>
        </is>
      </c>
      <c r="O39" t="inlineStr">
        <is>
          <t xml:space="preserve">Issues found in raw</t>
        </is>
      </c>
      <c r="P39" t="str">
        <f>IF(OR(O39="Issues found in master",O39="Final master"),"Master",IF(OR(O39="Ready for Master",O39="Issues found in raw",O39="Raw under QC",O39="Issues resolved in raw"),"Raw","-"))</f>
        <v>Raw</v>
      </c>
      <c r="Q39" s="13">
        <v>46280.61597222222</v>
      </c>
      <c r="R39" t="inlineStr">
        <is>
          <t xml:space="preserve">2026-09 (Sept)</t>
        </is>
      </c>
      <c r="S39">
        <f>IF(M39="Not an error",0,IF(COUNTIFS($A$2:$A39,$A39,$D$2:$D39,$D39,$M$2:$M39,"&lt;&gt;Not an error")=1,1,0))</f>
        <v>0</v>
      </c>
      <c r="T39">
        <f>IF(M39&lt;&gt;"Major",0,IF(COUNTIFS($A$2:$A39,$A39,$D$2:$D39,$D39,$M$2:$M39,"Major")=1,1,0))</f>
        <v>0</v>
      </c>
      <c r="U39">
        <f>IF(M39&lt;&gt;"Minor",0,IF(COUNTIFS($A$2:$A39,$A39,$D$2:$D39,$D39,$M$2:$M39,"Minor")=1,1,0))</f>
        <v>0</v>
      </c>
    </row>
    <row r="40">
      <c r="A40" t="inlineStr">
        <is>
          <t xml:space="preserve">eae3d2a9de33128288e5da99c87128b4548abf58</t>
        </is>
      </c>
      <c r="B40" t="inlineStr">
        <is>
          <t xml:space="preserve">Alphas Masked Bride</t>
        </is>
      </c>
      <c r="C40" t="inlineStr">
        <is>
          <t xml:space="preserve">Die Schattenbraut Des Alphas</t>
        </is>
      </c>
      <c r="D40" t="inlineStr">
        <is>
          <t xml:space="preserve">9d2e83be4aa61b9b356222e423c61602d7667640</t>
        </is>
      </c>
      <c r="E40" t="inlineStr">
        <is>
          <t xml:space="preserve">EP 3 - Ein Verhängnisvoller Morgen</t>
        </is>
      </c>
      <c r="F40">
        <v>3</v>
      </c>
      <c r="G40" t="inlineStr">
        <is>
          <t xml:space="preserve">1:47-1:53</t>
        </is>
      </c>
      <c r="H40" t="inlineStr">
        <is>
          <t xml:space="preserve">Ignore</t>
        </is>
      </c>
      <c r="I40" t="inlineStr">
        <is>
          <t xml:space="preserve">Line needs to be rephrased. Instead of ["Sie fragte sich, wie sie an eine Kutsche, einen Vorwand und einen Weg an ihrem Vater vorbeikommen sollte."] it needs to be ["Sie fragte sich, wie sie an eine Kutsche und einen Vorwand kommen und einen Weg finden sollte, an ihrem Vater vorbeizukommen."] - Line of script: " Sie fragte sich, wie sie an eine Kutsche, einen Vorwand und einen Weg an ihrem Vater vorbeikommen sollte. "</t>
        </is>
      </c>
      <c r="J40" t="inlineStr">
        <is>
          <t xml:space="preserve">VOA</t>
        </is>
      </c>
      <c r="K40" t="inlineStr">
        <is>
          <t xml:space="preserve">Script Error</t>
        </is>
      </c>
      <c r="L40" t="inlineStr">
        <is>
          <t xml:space="preserve">Script error</t>
        </is>
      </c>
      <c r="M40" t="str">
        <f>IFERROR(IF(VLOOKUP(L40,'Quantification'!$A:$B,2,FALSE)&amp;""="","Unclassified",VLOOKUP(L40,'Quantification'!$A:$B,2,FALSE)),"Unclassified")</f>
        <v>Major</v>
      </c>
      <c r="N40" t="inlineStr">
        <is>
          <t xml:space="preserve">frl-kerem.gulsoy@pocketfm.com</t>
        </is>
      </c>
      <c r="O40" t="inlineStr">
        <is>
          <t xml:space="preserve">Issues found in raw</t>
        </is>
      </c>
      <c r="P40" t="str">
        <f>IF(OR(O40="Issues found in master",O40="Final master"),"Master",IF(OR(O40="Ready for Master",O40="Issues found in raw",O40="Raw under QC",O40="Issues resolved in raw"),"Raw","-"))</f>
        <v>Raw</v>
      </c>
      <c r="Q40" s="13">
        <v>46289.589583333334</v>
      </c>
      <c r="R40" t="inlineStr">
        <is>
          <t xml:space="preserve">2026-09 (Sept)</t>
        </is>
      </c>
      <c r="S40">
        <f>IF(M40="Not an error",0,IF(COUNTIFS($A$2:$A40,$A40,$D$2:$D40,$D40,$M$2:$M40,"&lt;&gt;Not an error")=1,1,0))</f>
        <v>1</v>
      </c>
      <c r="T40">
        <f>IF(M40&lt;&gt;"Major",0,IF(COUNTIFS($A$2:$A40,$A40,$D$2:$D40,$D40,$M$2:$M40,"Major")=1,1,0))</f>
        <v>1</v>
      </c>
      <c r="U40">
        <f>IF(M40&lt;&gt;"Minor",0,IF(COUNTIFS($A$2:$A40,$A40,$D$2:$D40,$D40,$M$2:$M40,"Minor")=1,1,0))</f>
        <v>0</v>
      </c>
    </row>
    <row r="41">
      <c r="A41" t="inlineStr">
        <is>
          <t xml:space="preserve">eae3d2a9de33128288e5da99c87128b4548abf58</t>
        </is>
      </c>
      <c r="B41" t="inlineStr">
        <is>
          <t xml:space="preserve">Alphas Masked Bride</t>
        </is>
      </c>
      <c r="C41" t="inlineStr">
        <is>
          <t xml:space="preserve">Die Schattenbraut Des Alphas</t>
        </is>
      </c>
      <c r="D41" t="inlineStr">
        <is>
          <t xml:space="preserve">9d2e83be4aa61b9b356222e423c61602d7667640</t>
        </is>
      </c>
      <c r="E41" t="inlineStr">
        <is>
          <t xml:space="preserve">EP 3 - Ein Verhängnisvoller Morgen</t>
        </is>
      </c>
      <c r="F41">
        <v>3</v>
      </c>
      <c r="G41" t="inlineStr">
        <is>
          <t xml:space="preserve">9:45-9:49</t>
        </is>
      </c>
      <c r="H41" t="inlineStr">
        <is>
          <t xml:space="preserve">Pending</t>
        </is>
      </c>
      <c r="I41" t="inlineStr">
        <is>
          <t xml:space="preserve">Mispronunciation of the name ["Vale"] - Line of script: " Du bist die einzige Vale, mit der ich länger als fünf Minuten in einem Raum bleiben kann.“ "</t>
        </is>
      </c>
      <c r="J41" t="inlineStr">
        <is>
          <t xml:space="preserve">VOA</t>
        </is>
      </c>
      <c r="K41" t="inlineStr">
        <is>
          <t xml:space="preserve">Mispronunciation</t>
        </is>
      </c>
      <c r="L41" t="inlineStr">
        <is>
          <t xml:space="preserve">Mispronunciation</t>
        </is>
      </c>
      <c r="M41" t="str">
        <f>IFERROR(IF(VLOOKUP(L41,'Quantification'!$A:$B,2,FALSE)&amp;""="","Unclassified",VLOOKUP(L41,'Quantification'!$A:$B,2,FALSE)),"Unclassified")</f>
        <v>Major</v>
      </c>
      <c r="N41" t="inlineStr">
        <is>
          <t xml:space="preserve">frl-kerem.gulsoy@pocketfm.com</t>
        </is>
      </c>
      <c r="O41" t="inlineStr">
        <is>
          <t xml:space="preserve">Issues found in raw</t>
        </is>
      </c>
      <c r="P41" t="str">
        <f>IF(OR(O41="Issues found in master",O41="Final master"),"Master",IF(OR(O41="Ready for Master",O41="Issues found in raw",O41="Raw under QC",O41="Issues resolved in raw"),"Raw","-"))</f>
        <v>Raw</v>
      </c>
      <c r="Q41" s="13">
        <v>46289.589583333334</v>
      </c>
      <c r="R41" t="inlineStr">
        <is>
          <t xml:space="preserve">2026-09 (Sept)</t>
        </is>
      </c>
      <c r="S41">
        <f>IF(M41="Not an error",0,IF(COUNTIFS($A$2:$A41,$A41,$D$2:$D41,$D41,$M$2:$M41,"&lt;&gt;Not an error")=1,1,0))</f>
        <v>0</v>
      </c>
      <c r="T41">
        <f>IF(M41&lt;&gt;"Major",0,IF(COUNTIFS($A$2:$A41,$A41,$D$2:$D41,$D41,$M$2:$M41,"Major")=1,1,0))</f>
        <v>0</v>
      </c>
      <c r="U41">
        <f>IF(M41&lt;&gt;"Minor",0,IF(COUNTIFS($A$2:$A41,$A41,$D$2:$D41,$D41,$M$2:$M41,"Minor")=1,1,0))</f>
        <v>0</v>
      </c>
    </row>
    <row r="42">
      <c r="A42" t="inlineStr">
        <is>
          <t xml:space="preserve">eae3d2a9de33128288e5da99c87128b4548abf58</t>
        </is>
      </c>
      <c r="B42" t="inlineStr">
        <is>
          <t xml:space="preserve">Alphas Masked Bride</t>
        </is>
      </c>
      <c r="C42" t="inlineStr">
        <is>
          <t xml:space="preserve">Die Schattenbraut Des Alphas</t>
        </is>
      </c>
      <c r="D42" t="inlineStr">
        <is>
          <t xml:space="preserve">fc1d8fb97e16137e79230b02f4ac2fe68958629e</t>
        </is>
      </c>
      <c r="E42" t="inlineStr">
        <is>
          <t xml:space="preserve">EP 4 - Nur Noch Diese Nacht</t>
        </is>
      </c>
      <c r="F42">
        <v>4</v>
      </c>
      <c r="G42" t="inlineStr">
        <is>
          <t xml:space="preserve">10:25-10:30</t>
        </is>
      </c>
      <c r="H42" t="inlineStr">
        <is>
          <t xml:space="preserve">Pending</t>
        </is>
      </c>
      <c r="I42" t="inlineStr">
        <is>
          <t xml:space="preserve">Mispronunciation of the name ["Tristan"] - Line of script: " Seit der Begegnung mit Alpha Tristan im Garten fühlte sich der Rand des Schleiers gelegentlich anders an. "</t>
        </is>
      </c>
      <c r="J42" t="inlineStr">
        <is>
          <t xml:space="preserve">VOA</t>
        </is>
      </c>
      <c r="K42" t="inlineStr">
        <is>
          <t xml:space="preserve">Mispronunciation</t>
        </is>
      </c>
      <c r="L42" t="inlineStr">
        <is>
          <t xml:space="preserve">Mispronunciation</t>
        </is>
      </c>
      <c r="M42" t="str">
        <f>IFERROR(IF(VLOOKUP(L42,'Quantification'!$A:$B,2,FALSE)&amp;""="","Unclassified",VLOOKUP(L42,'Quantification'!$A:$B,2,FALSE)),"Unclassified")</f>
        <v>Major</v>
      </c>
      <c r="N42" t="inlineStr">
        <is>
          <t xml:space="preserve">frl-kerem.gulsoy@pocketfm.com</t>
        </is>
      </c>
      <c r="O42" t="inlineStr">
        <is>
          <t xml:space="preserve">Issues found in raw</t>
        </is>
      </c>
      <c r="P42" t="str">
        <f>IF(OR(O42="Issues found in master",O42="Final master"),"Master",IF(OR(O42="Ready for Master",O42="Issues found in raw",O42="Raw under QC",O42="Issues resolved in raw"),"Raw","-"))</f>
        <v>Raw</v>
      </c>
      <c r="Q42" s="13">
        <v>46289.589583333334</v>
      </c>
      <c r="R42" t="inlineStr">
        <is>
          <t xml:space="preserve">2026-09 (Sept)</t>
        </is>
      </c>
      <c r="S42">
        <f>IF(M42="Not an error",0,IF(COUNTIFS($A$2:$A42,$A42,$D$2:$D42,$D42,$M$2:$M42,"&lt;&gt;Not an error")=1,1,0))</f>
        <v>1</v>
      </c>
      <c r="T42">
        <f>IF(M42&lt;&gt;"Major",0,IF(COUNTIFS($A$2:$A42,$A42,$D$2:$D42,$D42,$M$2:$M42,"Major")=1,1,0))</f>
        <v>1</v>
      </c>
      <c r="U42">
        <f>IF(M42&lt;&gt;"Minor",0,IF(COUNTIFS($A$2:$A42,$A42,$D$2:$D42,$D42,$M$2:$M42,"Minor")=1,1,0))</f>
        <v>0</v>
      </c>
    </row>
    <row r="43">
      <c r="A43" t="inlineStr">
        <is>
          <t xml:space="preserve">eae3d2a9de33128288e5da99c87128b4548abf58</t>
        </is>
      </c>
      <c r="B43" t="inlineStr">
        <is>
          <t xml:space="preserve">Alphas Masked Bride</t>
        </is>
      </c>
      <c r="C43" t="inlineStr">
        <is>
          <t xml:space="preserve">Die Schattenbraut Des Alphas</t>
        </is>
      </c>
      <c r="D43" t="inlineStr">
        <is>
          <t xml:space="preserve">fc1d8fb97e16137e79230b02f4ac2fe68958629e</t>
        </is>
      </c>
      <c r="E43" t="inlineStr">
        <is>
          <t xml:space="preserve">EP 4 - Nur Noch Diese Nacht</t>
        </is>
      </c>
      <c r="F43">
        <v>4</v>
      </c>
      <c r="G43" t="inlineStr">
        <is>
          <t xml:space="preserve">10:33-10:36</t>
        </is>
      </c>
      <c r="H43" t="inlineStr">
        <is>
          <t xml:space="preserve">Pending</t>
        </is>
      </c>
      <c r="I43" t="inlineStr">
        <is>
          <t xml:space="preserve">Mispronunciation of the name ["Tristan"] - Line of script: " Fast warm, sobald Ahria an Alpha Tristans ruhige Stimme dachte. "</t>
        </is>
      </c>
      <c r="J43" t="inlineStr">
        <is>
          <t xml:space="preserve">VOA</t>
        </is>
      </c>
      <c r="K43" t="inlineStr">
        <is>
          <t xml:space="preserve">Mispronunciation</t>
        </is>
      </c>
      <c r="L43" t="inlineStr">
        <is>
          <t xml:space="preserve">Mispronunciation</t>
        </is>
      </c>
      <c r="M43" t="str">
        <f>IFERROR(IF(VLOOKUP(L43,'Quantification'!$A:$B,2,FALSE)&amp;""="","Unclassified",VLOOKUP(L43,'Quantification'!$A:$B,2,FALSE)),"Unclassified")</f>
        <v>Major</v>
      </c>
      <c r="N43" t="inlineStr">
        <is>
          <t xml:space="preserve">frl-kerem.gulsoy@pocketfm.com</t>
        </is>
      </c>
      <c r="O43" t="inlineStr">
        <is>
          <t xml:space="preserve">Issues found in raw</t>
        </is>
      </c>
      <c r="P43" t="str">
        <f>IF(OR(O43="Issues found in master",O43="Final master"),"Master",IF(OR(O43="Ready for Master",O43="Issues found in raw",O43="Raw under QC",O43="Issues resolved in raw"),"Raw","-"))</f>
        <v>Raw</v>
      </c>
      <c r="Q43" s="13">
        <v>46289.589583333334</v>
      </c>
      <c r="R43" t="inlineStr">
        <is>
          <t xml:space="preserve">2026-09 (Sept)</t>
        </is>
      </c>
      <c r="S43">
        <f>IF(M43="Not an error",0,IF(COUNTIFS($A$2:$A43,$A43,$D$2:$D43,$D43,$M$2:$M43,"&lt;&gt;Not an error")=1,1,0))</f>
        <v>0</v>
      </c>
      <c r="T43">
        <f>IF(M43&lt;&gt;"Major",0,IF(COUNTIFS($A$2:$A43,$A43,$D$2:$D43,$D43,$M$2:$M43,"Major")=1,1,0))</f>
        <v>0</v>
      </c>
      <c r="U43">
        <f>IF(M43&lt;&gt;"Minor",0,IF(COUNTIFS($A$2:$A43,$A43,$D$2:$D43,$D43,$M$2:$M43,"Minor")=1,1,0))</f>
        <v>0</v>
      </c>
    </row>
    <row r="44">
      <c r="A44" t="inlineStr">
        <is>
          <t xml:space="preserve">eae3d2a9de33128288e5da99c87128b4548abf58</t>
        </is>
      </c>
      <c r="B44" t="inlineStr">
        <is>
          <t xml:space="preserve">Alphas Masked Bride</t>
        </is>
      </c>
      <c r="C44" t="inlineStr">
        <is>
          <t xml:space="preserve">Die Schattenbraut Des Alphas</t>
        </is>
      </c>
      <c r="D44" t="inlineStr">
        <is>
          <t xml:space="preserve">fc1d8fb97e16137e79230b02f4ac2fe68958629e</t>
        </is>
      </c>
      <c r="E44" t="inlineStr">
        <is>
          <t xml:space="preserve">EP 4 - Nur Noch Diese Nacht</t>
        </is>
      </c>
      <c r="F44">
        <v>4</v>
      </c>
      <c r="G44" t="inlineStr">
        <is>
          <t xml:space="preserve">10:44-10:47</t>
        </is>
      </c>
      <c r="H44" t="inlineStr">
        <is>
          <t xml:space="preserve">Pending</t>
        </is>
      </c>
      <c r="I44" t="inlineStr">
        <is>
          <t xml:space="preserve">Mispronunciation of the name ["Tristan"] - Line of script: " Alpha Tristan war davor nicht zurückgewichen.
"</t>
        </is>
      </c>
      <c r="J44" t="inlineStr">
        <is>
          <t xml:space="preserve">VOA</t>
        </is>
      </c>
      <c r="K44" t="inlineStr">
        <is>
          <t xml:space="preserve">Mispronunciation</t>
        </is>
      </c>
      <c r="L44" t="inlineStr">
        <is>
          <t xml:space="preserve">Mispronunciation</t>
        </is>
      </c>
      <c r="M44" t="str">
        <f>IFERROR(IF(VLOOKUP(L44,'Quantification'!$A:$B,2,FALSE)&amp;""="","Unclassified",VLOOKUP(L44,'Quantification'!$A:$B,2,FALSE)),"Unclassified")</f>
        <v>Major</v>
      </c>
      <c r="N44" t="inlineStr">
        <is>
          <t xml:space="preserve">frl-kerem.gulsoy@pocketfm.com</t>
        </is>
      </c>
      <c r="O44" t="inlineStr">
        <is>
          <t xml:space="preserve">Issues found in raw</t>
        </is>
      </c>
      <c r="P44" t="str">
        <f>IF(OR(O44="Issues found in master",O44="Final master"),"Master",IF(OR(O44="Ready for Master",O44="Issues found in raw",O44="Raw under QC",O44="Issues resolved in raw"),"Raw","-"))</f>
        <v>Raw</v>
      </c>
      <c r="Q44" s="13">
        <v>46289.589583333334</v>
      </c>
      <c r="R44" t="inlineStr">
        <is>
          <t xml:space="preserve">2026-09 (Sept)</t>
        </is>
      </c>
      <c r="S44">
        <f>IF(M44="Not an error",0,IF(COUNTIFS($A$2:$A44,$A44,$D$2:$D44,$D44,$M$2:$M44,"&lt;&gt;Not an error")=1,1,0))</f>
        <v>0</v>
      </c>
      <c r="T44">
        <f>IF(M44&lt;&gt;"Major",0,IF(COUNTIFS($A$2:$A44,$A44,$D$2:$D44,$D44,$M$2:$M44,"Major")=1,1,0))</f>
        <v>0</v>
      </c>
      <c r="U44">
        <f>IF(M44&lt;&gt;"Minor",0,IF(COUNTIFS($A$2:$A44,$A44,$D$2:$D44,$D44,$M$2:$M44,"Minor")=1,1,0))</f>
        <v>0</v>
      </c>
    </row>
    <row r="45">
      <c r="A45" t="inlineStr">
        <is>
          <t xml:space="preserve">eae3d2a9de33128288e5da99c87128b4548abf58</t>
        </is>
      </c>
      <c r="B45" t="inlineStr">
        <is>
          <t xml:space="preserve">Alphas Masked Bride</t>
        </is>
      </c>
      <c r="C45" t="inlineStr">
        <is>
          <t xml:space="preserve">Die Schattenbraut Des Alphas</t>
        </is>
      </c>
      <c r="D45" t="inlineStr">
        <is>
          <t xml:space="preserve">cf9aa03d182ec94028747692c03ce59a36659dcb</t>
        </is>
      </c>
      <c r="E45" t="inlineStr">
        <is>
          <t xml:space="preserve">EP 6 - Vor Dem Tor Des Alphas</t>
        </is>
      </c>
      <c r="F45">
        <v>6</v>
      </c>
      <c r="G45" t="inlineStr">
        <is>
          <t xml:space="preserve">12:14-12:17</t>
        </is>
      </c>
      <c r="H45" t="inlineStr">
        <is>
          <t xml:space="preserve">Pending</t>
        </is>
      </c>
      <c r="I45" t="inlineStr">
        <is>
          <t xml:space="preserve">Mispronunciation of the name ["Alastair"] - Line of script: " „Alastair.“
„Es freut mich, Alastair.“ "</t>
        </is>
      </c>
      <c r="J45" t="inlineStr">
        <is>
          <t xml:space="preserve">VOA</t>
        </is>
      </c>
      <c r="K45" t="inlineStr">
        <is>
          <t xml:space="preserve">Mispronunciation</t>
        </is>
      </c>
      <c r="L45" t="inlineStr">
        <is>
          <t xml:space="preserve">Mispronunciation</t>
        </is>
      </c>
      <c r="M45" t="str">
        <f>IFERROR(IF(VLOOKUP(L45,'Quantification'!$A:$B,2,FALSE)&amp;""="","Unclassified",VLOOKUP(L45,'Quantification'!$A:$B,2,FALSE)),"Unclassified")</f>
        <v>Major</v>
      </c>
      <c r="N45" t="inlineStr">
        <is>
          <t xml:space="preserve">frl-kerem.gulsoy@pocketfm.com</t>
        </is>
      </c>
      <c r="O45" t="inlineStr">
        <is>
          <t xml:space="preserve">Issues found in raw</t>
        </is>
      </c>
      <c r="P45" t="str">
        <f>IF(OR(O45="Issues found in master",O45="Final master"),"Master",IF(OR(O45="Ready for Master",O45="Issues found in raw",O45="Raw under QC",O45="Issues resolved in raw"),"Raw","-"))</f>
        <v>Raw</v>
      </c>
      <c r="Q45" s="13">
        <v>46289.589583333334</v>
      </c>
      <c r="R45" t="inlineStr">
        <is>
          <t xml:space="preserve">2026-09 (Sept)</t>
        </is>
      </c>
      <c r="S45">
        <f>IF(M45="Not an error",0,IF(COUNTIFS($A$2:$A45,$A45,$D$2:$D45,$D45,$M$2:$M45,"&lt;&gt;Not an error")=1,1,0))</f>
        <v>1</v>
      </c>
      <c r="T45">
        <f>IF(M45&lt;&gt;"Major",0,IF(COUNTIFS($A$2:$A45,$A45,$D$2:$D45,$D45,$M$2:$M45,"Major")=1,1,0))</f>
        <v>1</v>
      </c>
      <c r="U45">
        <f>IF(M45&lt;&gt;"Minor",0,IF(COUNTIFS($A$2:$A45,$A45,$D$2:$D45,$D45,$M$2:$M45,"Minor")=1,1,0))</f>
        <v>0</v>
      </c>
    </row>
    <row r="46">
      <c r="A46" t="inlineStr">
        <is>
          <t xml:space="preserve">eae3d2a9de33128288e5da99c87128b4548abf58</t>
        </is>
      </c>
      <c r="B46" t="inlineStr">
        <is>
          <t xml:space="preserve">Alphas Masked Bride</t>
        </is>
      </c>
      <c r="C46" t="inlineStr">
        <is>
          <t xml:space="preserve">Die Schattenbraut Des Alphas</t>
        </is>
      </c>
      <c r="D46" t="inlineStr">
        <is>
          <t xml:space="preserve">cf9aa03d182ec94028747692c03ce59a36659dcb</t>
        </is>
      </c>
      <c r="E46" t="inlineStr">
        <is>
          <t xml:space="preserve">EP 6 - Vor Dem Tor Des Alphas</t>
        </is>
      </c>
      <c r="F46">
        <v>6</v>
      </c>
      <c r="G46" t="inlineStr">
        <is>
          <t xml:space="preserve">12:36-12:39</t>
        </is>
      </c>
      <c r="H46" t="inlineStr">
        <is>
          <t xml:space="preserve">Pending</t>
        </is>
      </c>
      <c r="I46" t="inlineStr">
        <is>
          <t xml:space="preserve">Mispronunciation of the name ["Alastair"] - Line of script: " Ein kaum sichtbares Lächeln erschien auf Alastairs Gesicht. "</t>
        </is>
      </c>
      <c r="J46" t="inlineStr">
        <is>
          <t xml:space="preserve">VOA</t>
        </is>
      </c>
      <c r="K46" t="inlineStr">
        <is>
          <t xml:space="preserve">Mispronunciation</t>
        </is>
      </c>
      <c r="L46" t="inlineStr">
        <is>
          <t xml:space="preserve">Mispronunciation</t>
        </is>
      </c>
      <c r="M46" t="str">
        <f>IFERROR(IF(VLOOKUP(L46,'Quantification'!$A:$B,2,FALSE)&amp;""="","Unclassified",VLOOKUP(L46,'Quantification'!$A:$B,2,FALSE)),"Unclassified")</f>
        <v>Major</v>
      </c>
      <c r="N46" t="inlineStr">
        <is>
          <t xml:space="preserve">frl-kerem.gulsoy@pocketfm.com</t>
        </is>
      </c>
      <c r="O46" t="inlineStr">
        <is>
          <t xml:space="preserve">Issues found in raw</t>
        </is>
      </c>
      <c r="P46" t="str">
        <f>IF(OR(O46="Issues found in master",O46="Final master"),"Master",IF(OR(O46="Ready for Master",O46="Issues found in raw",O46="Raw under QC",O46="Issues resolved in raw"),"Raw","-"))</f>
        <v>Raw</v>
      </c>
      <c r="Q46" s="13">
        <v>46289.589583333334</v>
      </c>
      <c r="R46" t="inlineStr">
        <is>
          <t xml:space="preserve">2026-09 (Sept)</t>
        </is>
      </c>
      <c r="S46">
        <f>IF(M46="Not an error",0,IF(COUNTIFS($A$2:$A46,$A46,$D$2:$D46,$D46,$M$2:$M46,"&lt;&gt;Not an error")=1,1,0))</f>
        <v>0</v>
      </c>
      <c r="T46">
        <f>IF(M46&lt;&gt;"Major",0,IF(COUNTIFS($A$2:$A46,$A46,$D$2:$D46,$D46,$M$2:$M46,"Major")=1,1,0))</f>
        <v>0</v>
      </c>
      <c r="U46">
        <f>IF(M46&lt;&gt;"Minor",0,IF(COUNTIFS($A$2:$A46,$A46,$D$2:$D46,$D46,$M$2:$M46,"Minor")=1,1,0))</f>
        <v>0</v>
      </c>
    </row>
    <row r="47">
      <c r="A47" t="inlineStr">
        <is>
          <t xml:space="preserve">eae3d2a9de33128288e5da99c87128b4548abf58</t>
        </is>
      </c>
      <c r="B47" t="inlineStr">
        <is>
          <t xml:space="preserve">Alphas Masked Bride</t>
        </is>
      </c>
      <c r="C47" t="inlineStr">
        <is>
          <t xml:space="preserve">Die Schattenbraut Des Alphas</t>
        </is>
      </c>
      <c r="D47" t="inlineStr">
        <is>
          <t xml:space="preserve">f492f07d7a738ac2e068e90265a3eccff9df7955</t>
        </is>
      </c>
      <c r="E47" t="inlineStr">
        <is>
          <t xml:space="preserve">EP 7 - Die Regeln Der Freiheit</t>
        </is>
      </c>
      <c r="F47">
        <v>7</v>
      </c>
      <c r="G47" t="inlineStr">
        <is>
          <t xml:space="preserve">8:07-8:12</t>
        </is>
      </c>
      <c r="H47" t="inlineStr">
        <is>
          <t xml:space="preserve">Pending</t>
        </is>
      </c>
      <c r="I47" t="inlineStr">
        <is>
          <t xml:space="preserve">An Addition is needed. Instead of ["noch aus Entscheidungen"] it needs to be ["noch schließt du mich aus Entscheidungen"] - Line of script: " Du sperrst mich weder in ein Zimmer ein, noch aus Entscheidungen aus, die mein Leben betreffen.“ "</t>
        </is>
      </c>
      <c r="J47" t="inlineStr">
        <is>
          <t xml:space="preserve">VOA</t>
        </is>
      </c>
      <c r="K47" t="inlineStr">
        <is>
          <t xml:space="preserve">Gramatically incorrect (voa)</t>
        </is>
      </c>
      <c r="L47" t="inlineStr">
        <is>
          <t xml:space="preserve">Gramatically incorrect (voa)</t>
        </is>
      </c>
      <c r="M47" t="str">
        <f>IFERROR(IF(VLOOKUP(L47,'Quantification'!$A:$B,2,FALSE)&amp;""="","Unclassified",VLOOKUP(L47,'Quantification'!$A:$B,2,FALSE)),"Unclassified")</f>
        <v>Major</v>
      </c>
      <c r="N47" t="inlineStr">
        <is>
          <t xml:space="preserve">frl-kerem.gulsoy@pocketfm.com</t>
        </is>
      </c>
      <c r="O47" t="inlineStr">
        <is>
          <t xml:space="preserve">Issues found in raw</t>
        </is>
      </c>
      <c r="P47" t="str">
        <f>IF(OR(O47="Issues found in master",O47="Final master"),"Master",IF(OR(O47="Ready for Master",O47="Issues found in raw",O47="Raw under QC",O47="Issues resolved in raw"),"Raw","-"))</f>
        <v>Raw</v>
      </c>
      <c r="Q47" s="13">
        <v>46289.59027777778</v>
      </c>
      <c r="R47" t="inlineStr">
        <is>
          <t xml:space="preserve">2026-09 (Sept)</t>
        </is>
      </c>
      <c r="S47">
        <f>IF(M47="Not an error",0,IF(COUNTIFS($A$2:$A47,$A47,$D$2:$D47,$D47,$M$2:$M47,"&lt;&gt;Not an error")=1,1,0))</f>
        <v>1</v>
      </c>
      <c r="T47">
        <f>IF(M47&lt;&gt;"Major",0,IF(COUNTIFS($A$2:$A47,$A47,$D$2:$D47,$D47,$M$2:$M47,"Major")=1,1,0))</f>
        <v>1</v>
      </c>
      <c r="U47">
        <f>IF(M47&lt;&gt;"Minor",0,IF(COUNTIFS($A$2:$A47,$A47,$D$2:$D47,$D47,$M$2:$M47,"Minor")=1,1,0))</f>
        <v>0</v>
      </c>
    </row>
    <row r="48">
      <c r="A48" t="inlineStr">
        <is>
          <t xml:space="preserve">eae3d2a9de33128288e5da99c87128b4548abf58</t>
        </is>
      </c>
      <c r="B48" t="inlineStr">
        <is>
          <t xml:space="preserve">Alphas Masked Bride</t>
        </is>
      </c>
      <c r="C48" t="inlineStr">
        <is>
          <t xml:space="preserve">Die Schattenbraut Des Alphas</t>
        </is>
      </c>
      <c r="D48" t="inlineStr">
        <is>
          <t xml:space="preserve">f492f07d7a738ac2e068e90265a3eccff9df7955</t>
        </is>
      </c>
      <c r="E48" t="inlineStr">
        <is>
          <t xml:space="preserve">EP 7 - Die Regeln Der Freiheit</t>
        </is>
      </c>
      <c r="F48">
        <v>7</v>
      </c>
      <c r="G48" t="inlineStr">
        <is>
          <t xml:space="preserve">11:28-11:30</t>
        </is>
      </c>
      <c r="H48" t="inlineStr">
        <is>
          <t xml:space="preserve">Pending</t>
        </is>
      </c>
      <c r="I48" t="inlineStr">
        <is>
          <t xml:space="preserve">Mispronunciation of the name ["Alastair "] - Line of script: " Alastair darf ihn kennen, sonst niemand. "</t>
        </is>
      </c>
      <c r="J48" t="inlineStr">
        <is>
          <t xml:space="preserve">VOA</t>
        </is>
      </c>
      <c r="K48" t="inlineStr">
        <is>
          <t xml:space="preserve">Mispronunciation</t>
        </is>
      </c>
      <c r="L48" t="inlineStr">
        <is>
          <t xml:space="preserve">Mispronunciation</t>
        </is>
      </c>
      <c r="M48" t="str">
        <f>IFERROR(IF(VLOOKUP(L48,'Quantification'!$A:$B,2,FALSE)&amp;""="","Unclassified",VLOOKUP(L48,'Quantification'!$A:$B,2,FALSE)),"Unclassified")</f>
        <v>Major</v>
      </c>
      <c r="N48" t="inlineStr">
        <is>
          <t xml:space="preserve">frl-kerem.gulsoy@pocketfm.com</t>
        </is>
      </c>
      <c r="O48" t="inlineStr">
        <is>
          <t xml:space="preserve">Issues found in raw</t>
        </is>
      </c>
      <c r="P48" t="str">
        <f>IF(OR(O48="Issues found in master",O48="Final master"),"Master",IF(OR(O48="Ready for Master",O48="Issues found in raw",O48="Raw under QC",O48="Issues resolved in raw"),"Raw","-"))</f>
        <v>Raw</v>
      </c>
      <c r="Q48" s="13">
        <v>46289.59027777778</v>
      </c>
      <c r="R48" t="inlineStr">
        <is>
          <t xml:space="preserve">2026-09 (Sept)</t>
        </is>
      </c>
      <c r="S48">
        <f>IF(M48="Not an error",0,IF(COUNTIFS($A$2:$A48,$A48,$D$2:$D48,$D48,$M$2:$M48,"&lt;&gt;Not an error")=1,1,0))</f>
        <v>0</v>
      </c>
      <c r="T48">
        <f>IF(M48&lt;&gt;"Major",0,IF(COUNTIFS($A$2:$A48,$A48,$D$2:$D48,$D48,$M$2:$M48,"Major")=1,1,0))</f>
        <v>0</v>
      </c>
      <c r="U48">
        <f>IF(M48&lt;&gt;"Minor",0,IF(COUNTIFS($A$2:$A48,$A48,$D$2:$D48,$D48,$M$2:$M48,"Minor")=1,1,0))</f>
        <v>0</v>
      </c>
    </row>
    <row r="49">
      <c r="A49" t="inlineStr">
        <is>
          <t xml:space="preserve">eae3d2a9de33128288e5da99c87128b4548abf58</t>
        </is>
      </c>
      <c r="B49" t="inlineStr">
        <is>
          <t xml:space="preserve">Alphas Masked Bride</t>
        </is>
      </c>
      <c r="C49" t="inlineStr">
        <is>
          <t xml:space="preserve">Die Schattenbraut Des Alphas</t>
        </is>
      </c>
      <c r="D49" t="inlineStr">
        <is>
          <t xml:space="preserve">7844d112736d47aa5f31beb942221d1157ac1057</t>
        </is>
      </c>
      <c r="E49" t="inlineStr">
        <is>
          <t xml:space="preserve">EP 9 - Der Letzte Tag Im Käfig</t>
        </is>
      </c>
      <c r="F49">
        <v>9</v>
      </c>
      <c r="G49" t="inlineStr">
        <is>
          <t xml:space="preserve">4:57-5:04</t>
        </is>
      </c>
      <c r="H49" t="inlineStr">
        <is>
          <t xml:space="preserve">Resolved</t>
        </is>
      </c>
      <c r="I49" t="inlineStr">
        <is>
          <t xml:space="preserve">An Addition is needed. Instead of ["Luna würdig wäre"] it needs to be ["Luna nicht würdig wäre"] - Line of script: " Ahria hatte damit gerechnet, dass Alpha Tristan sie auslachte oder ihr erklärte, weshalb eine Frau wie sie einer Luna würdig wäre.</t>
        </is>
      </c>
      <c r="J49" t="inlineStr">
        <is>
          <t xml:space="preserve">AI</t>
        </is>
      </c>
      <c r="K49" t="inlineStr">
        <is>
          <t xml:space="preserve">Script error</t>
        </is>
      </c>
      <c r="L49" t="inlineStr">
        <is>
          <t xml:space="preserve">Script error</t>
        </is>
      </c>
      <c r="M49" t="str">
        <f>IFERROR(IF(VLOOKUP(L49,'Quantification'!$A:$B,2,FALSE)&amp;""="","Unclassified",VLOOKUP(L49,'Quantification'!$A:$B,2,FALSE)),"Unclassified")</f>
        <v>Major</v>
      </c>
      <c r="N49" t="inlineStr">
        <is>
          <t xml:space="preserve">frl-kerem.gulsoy@pocketfm.com</t>
        </is>
      </c>
      <c r="O49" t="inlineStr">
        <is>
          <t xml:space="preserve">Issues found in raw</t>
        </is>
      </c>
      <c r="P49" t="str">
        <f>IF(OR(O49="Issues found in master",O49="Final master"),"Master",IF(OR(O49="Ready for Master",O49="Issues found in raw",O49="Raw under QC",O49="Issues resolved in raw"),"Raw","-"))</f>
        <v>Raw</v>
      </c>
      <c r="Q49" s="13">
        <v>46289.59027777778</v>
      </c>
      <c r="R49" t="inlineStr">
        <is>
          <t xml:space="preserve">2026-09 (Sept)</t>
        </is>
      </c>
      <c r="S49">
        <f>IF(M49="Not an error",0,IF(COUNTIFS($A$2:$A49,$A49,$D$2:$D49,$D49,$M$2:$M49,"&lt;&gt;Not an error")=1,1,0))</f>
        <v>1</v>
      </c>
      <c r="T49">
        <f>IF(M49&lt;&gt;"Major",0,IF(COUNTIFS($A$2:$A49,$A49,$D$2:$D49,$D49,$M$2:$M49,"Major")=1,1,0))</f>
        <v>1</v>
      </c>
      <c r="U49">
        <f>IF(M49&lt;&gt;"Minor",0,IF(COUNTIFS($A$2:$A49,$A49,$D$2:$D49,$D49,$M$2:$M49,"Minor")=1,1,0))</f>
        <v>0</v>
      </c>
    </row>
    <row r="50">
      <c r="A50" t="inlineStr">
        <is>
          <t xml:space="preserve">eae3d2a9de33128288e5da99c87128b4548abf58</t>
        </is>
      </c>
      <c r="B50" t="inlineStr">
        <is>
          <t xml:space="preserve">Alphas Masked Bride</t>
        </is>
      </c>
      <c r="C50" t="inlineStr">
        <is>
          <t xml:space="preserve">Die Schattenbraut Des Alphas</t>
        </is>
      </c>
      <c r="D50" t="inlineStr">
        <is>
          <t xml:space="preserve">7844d112736d47aa5f31beb942221d1157ac1057</t>
        </is>
      </c>
      <c r="E50" t="inlineStr">
        <is>
          <t xml:space="preserve">EP 9 - Der Letzte Tag Im Käfig</t>
        </is>
      </c>
      <c r="F50">
        <v>9</v>
      </c>
      <c r="G50" t="inlineStr">
        <is>
          <t xml:space="preserve">13:13-13:15</t>
        </is>
      </c>
      <c r="H50" t="inlineStr">
        <is>
          <t xml:space="preserve">Resolved</t>
        </is>
      </c>
      <c r="I50" t="inlineStr">
        <is>
          <t xml:space="preserve">An Addition is needed. Instead of ["bleibe in mein"] it needs to be ["bleibe ich in meinem"] - Line of script: " Danach bleibe in mein Zimmer. "</t>
        </is>
      </c>
      <c r="J50" t="inlineStr">
        <is>
          <t xml:space="preserve">AI</t>
        </is>
      </c>
      <c r="K50" t="inlineStr">
        <is>
          <t xml:space="preserve">Script error</t>
        </is>
      </c>
      <c r="L50" t="inlineStr">
        <is>
          <t xml:space="preserve">Script error</t>
        </is>
      </c>
      <c r="M50" t="str">
        <f>IFERROR(IF(VLOOKUP(L50,'Quantification'!$A:$B,2,FALSE)&amp;""="","Unclassified",VLOOKUP(L50,'Quantification'!$A:$B,2,FALSE)),"Unclassified")</f>
        <v>Major</v>
      </c>
      <c r="N50" t="inlineStr">
        <is>
          <t xml:space="preserve">frl-kerem.gulsoy@pocketfm.com</t>
        </is>
      </c>
      <c r="O50" t="inlineStr">
        <is>
          <t xml:space="preserve">Issues found in raw</t>
        </is>
      </c>
      <c r="P50" t="str">
        <f>IF(OR(O50="Issues found in master",O50="Final master"),"Master",IF(OR(O50="Ready for Master",O50="Issues found in raw",O50="Raw under QC",O50="Issues resolved in raw"),"Raw","-"))</f>
        <v>Raw</v>
      </c>
      <c r="Q50" s="13">
        <v>46289.59027777778</v>
      </c>
      <c r="R50" t="inlineStr">
        <is>
          <t xml:space="preserve">2026-09 (Sept)</t>
        </is>
      </c>
      <c r="S50">
        <f>IF(M50="Not an error",0,IF(COUNTIFS($A$2:$A50,$A50,$D$2:$D50,$D50,$M$2:$M50,"&lt;&gt;Not an error")=1,1,0))</f>
        <v>0</v>
      </c>
      <c r="T50">
        <f>IF(M50&lt;&gt;"Major",0,IF(COUNTIFS($A$2:$A50,$A50,$D$2:$D50,$D50,$M$2:$M50,"Major")=1,1,0))</f>
        <v>0</v>
      </c>
      <c r="U50">
        <f>IF(M50&lt;&gt;"Minor",0,IF(COUNTIFS($A$2:$A50,$A50,$D$2:$D50,$D50,$M$2:$M50,"Minor")=1,1,0))</f>
        <v>0</v>
      </c>
    </row>
    <row r="51">
      <c r="A51" t="inlineStr">
        <is>
          <t xml:space="preserve">eae3d2a9de33128288e5da99c87128b4548abf58</t>
        </is>
      </c>
      <c r="B51" t="inlineStr">
        <is>
          <t xml:space="preserve">Alphas Masked Bride</t>
        </is>
      </c>
      <c r="C51" t="inlineStr">
        <is>
          <t xml:space="preserve">Die Schattenbraut Des Alphas</t>
        </is>
      </c>
      <c r="D51" t="inlineStr">
        <is>
          <t xml:space="preserve">342c3be081bb94af45c52cba9b19dfa3d3524c9a</t>
        </is>
      </c>
      <c r="E51" t="inlineStr">
        <is>
          <t xml:space="preserve">EP 16 - In Zwei Tagen Bin Ich Frei</t>
        </is>
      </c>
      <c r="F51">
        <v>16</v>
      </c>
      <c r="G51" t="inlineStr">
        <is>
          <t xml:space="preserve">0:00</t>
        </is>
      </c>
      <c r="H51" t="inlineStr">
        <is>
          <t xml:space="preserve">Resolved</t>
        </is>
      </c>
      <c r="I51" t="inlineStr">
        <is>
          <t xml:space="preserve">Mispronunciation of the name ["Alastair"]. Needs to be corrected for the whole episode.</t>
        </is>
      </c>
      <c r="J51" t="inlineStr">
        <is>
          <t xml:space="preserve">VOA</t>
        </is>
      </c>
      <c r="K51" t="inlineStr">
        <is>
          <t xml:space="preserve">Mispronunciation</t>
        </is>
      </c>
      <c r="L51" t="inlineStr">
        <is>
          <t xml:space="preserve">Mispronunciation</t>
        </is>
      </c>
      <c r="M51" t="str">
        <f>IFERROR(IF(VLOOKUP(L51,'Quantification'!$A:$B,2,FALSE)&amp;""="","Unclassified",VLOOKUP(L51,'Quantification'!$A:$B,2,FALSE)),"Unclassified")</f>
        <v>Major</v>
      </c>
      <c r="N51" t="inlineStr">
        <is>
          <t xml:space="preserve">frl-kerem.gulsoy@pocketfm.com</t>
        </is>
      </c>
      <c r="O51" t="inlineStr">
        <is>
          <t xml:space="preserve">Issues found in raw</t>
        </is>
      </c>
      <c r="P51" t="str">
        <f>IF(OR(O51="Issues found in master",O51="Final master"),"Master",IF(OR(O51="Ready for Master",O51="Issues found in raw",O51="Raw under QC",O51="Issues resolved in raw"),"Raw","-"))</f>
        <v>Raw</v>
      </c>
      <c r="Q51" s="13">
        <v>46290.51597222222</v>
      </c>
      <c r="R51" t="inlineStr">
        <is>
          <t xml:space="preserve">2026-09 (Sept)</t>
        </is>
      </c>
      <c r="S51">
        <f>IF(M51="Not an error",0,IF(COUNTIFS($A$2:$A51,$A51,$D$2:$D51,$D51,$M$2:$M51,"&lt;&gt;Not an error")=1,1,0))</f>
        <v>1</v>
      </c>
      <c r="T51">
        <f>IF(M51&lt;&gt;"Major",0,IF(COUNTIFS($A$2:$A51,$A51,$D$2:$D51,$D51,$M$2:$M51,"Major")=1,1,0))</f>
        <v>1</v>
      </c>
      <c r="U51">
        <f>IF(M51&lt;&gt;"Minor",0,IF(COUNTIFS($A$2:$A51,$A51,$D$2:$D51,$D51,$M$2:$M51,"Minor")=1,1,0))</f>
        <v>0</v>
      </c>
    </row>
    <row r="52">
      <c r="A52" t="inlineStr">
        <is>
          <t xml:space="preserve">eae3d2a9de33128288e5da99c87128b4548abf58</t>
        </is>
      </c>
      <c r="B52" t="inlineStr">
        <is>
          <t xml:space="preserve">Alphas Masked Bride</t>
        </is>
      </c>
      <c r="C52" t="inlineStr">
        <is>
          <t xml:space="preserve">Die Schattenbraut Des Alphas</t>
        </is>
      </c>
      <c r="D52" t="inlineStr">
        <is>
          <t xml:space="preserve">342c3be081bb94af45c52cba9b19dfa3d3524c9a</t>
        </is>
      </c>
      <c r="E52" t="inlineStr">
        <is>
          <t xml:space="preserve">EP 16 - In Zwei Tagen Bin Ich Frei</t>
        </is>
      </c>
      <c r="F52">
        <v>16</v>
      </c>
      <c r="G52" t="inlineStr">
        <is>
          <t xml:space="preserve">0:00</t>
        </is>
      </c>
      <c r="H52" t="inlineStr">
        <is>
          <t xml:space="preserve">Resolved</t>
        </is>
      </c>
      <c r="I52" t="inlineStr">
        <is>
          <t xml:space="preserve">Mispronunciation of the name ["Tristan"]. Needs to be corrected for the whole episode.</t>
        </is>
      </c>
      <c r="J52" t="inlineStr">
        <is>
          <t xml:space="preserve">VOA</t>
        </is>
      </c>
      <c r="K52" t="inlineStr">
        <is>
          <t xml:space="preserve">Mispronunciation</t>
        </is>
      </c>
      <c r="L52" t="inlineStr">
        <is>
          <t xml:space="preserve">Mispronunciation</t>
        </is>
      </c>
      <c r="M52" t="str">
        <f>IFERROR(IF(VLOOKUP(L52,'Quantification'!$A:$B,2,FALSE)&amp;""="","Unclassified",VLOOKUP(L52,'Quantification'!$A:$B,2,FALSE)),"Unclassified")</f>
        <v>Major</v>
      </c>
      <c r="N52" t="inlineStr">
        <is>
          <t xml:space="preserve">frl-kerem.gulsoy@pocketfm.com</t>
        </is>
      </c>
      <c r="O52" t="inlineStr">
        <is>
          <t xml:space="preserve">Issues found in raw</t>
        </is>
      </c>
      <c r="P52" t="str">
        <f>IF(OR(O52="Issues found in master",O52="Final master"),"Master",IF(OR(O52="Ready for Master",O52="Issues found in raw",O52="Raw under QC",O52="Issues resolved in raw"),"Raw","-"))</f>
        <v>Raw</v>
      </c>
      <c r="Q52" s="13">
        <v>46290.51597222222</v>
      </c>
      <c r="R52" t="inlineStr">
        <is>
          <t xml:space="preserve">2026-09 (Sept)</t>
        </is>
      </c>
      <c r="S52">
        <f>IF(M52="Not an error",0,IF(COUNTIFS($A$2:$A52,$A52,$D$2:$D52,$D52,$M$2:$M52,"&lt;&gt;Not an error")=1,1,0))</f>
        <v>0</v>
      </c>
      <c r="T52">
        <f>IF(M52&lt;&gt;"Major",0,IF(COUNTIFS($A$2:$A52,$A52,$D$2:$D52,$D52,$M$2:$M52,"Major")=1,1,0))</f>
        <v>0</v>
      </c>
      <c r="U52">
        <f>IF(M52&lt;&gt;"Minor",0,IF(COUNTIFS($A$2:$A52,$A52,$D$2:$D52,$D52,$M$2:$M52,"Minor")=1,1,0))</f>
        <v>0</v>
      </c>
    </row>
    <row r="53">
      <c r="A53" t="inlineStr">
        <is>
          <t xml:space="preserve">eae3d2a9de33128288e5da99c87128b4548abf58</t>
        </is>
      </c>
      <c r="B53" t="inlineStr">
        <is>
          <t xml:space="preserve">Alphas Masked Bride</t>
        </is>
      </c>
      <c r="C53" t="inlineStr">
        <is>
          <t xml:space="preserve">Die Schattenbraut Des Alphas</t>
        </is>
      </c>
      <c r="D53" t="inlineStr">
        <is>
          <t xml:space="preserve">e6c604827302050f044af9ba417e022fd23ea9aa</t>
        </is>
      </c>
      <c r="E53" t="inlineStr">
        <is>
          <t xml:space="preserve">Ep 16 - Regenerated</t>
        </is>
      </c>
      <c r="F53">
        <v>16</v>
      </c>
      <c r="G53" t="inlineStr">
        <is>
          <t xml:space="preserve">7:43-7:56</t>
        </is>
      </c>
      <c r="H53" t="inlineStr">
        <is>
          <t xml:space="preserve">Resolved</t>
        </is>
      </c>
      <c r="I53" t="inlineStr">
        <is>
          <t xml:space="preserve">Mispronunciation of the name Alistair. Line of script: Alpha Tristan wandte sich an Alastair. â€žLass die Kutsche vorbereiten. Dieses Haus beginnt schon wieder, mir die Laune zu verderben.â€œ
â€žSofort, Alpha.â€_x009d_ Alastair verlieÃŸ den Raum â€œ</t>
        </is>
      </c>
      <c r="J53" t="inlineStr">
        <is>
          <t xml:space="preserve">VOA</t>
        </is>
      </c>
      <c r="K53" t="inlineStr">
        <is>
          <t xml:space="preserve">Mispronunciation</t>
        </is>
      </c>
      <c r="L53" t="inlineStr">
        <is>
          <t xml:space="preserve">Mispronunciation</t>
        </is>
      </c>
      <c r="M53" t="str">
        <f>IFERROR(IF(VLOOKUP(L53,'Quantification'!$A:$B,2,FALSE)&amp;""="","Unclassified",VLOOKUP(L53,'Quantification'!$A:$B,2,FALSE)),"Unclassified")</f>
        <v>Major</v>
      </c>
      <c r="N53" t="inlineStr">
        <is>
          <t xml:space="preserve">frl-kerem.gulsoy@pocketfm.com</t>
        </is>
      </c>
      <c r="O53" t="inlineStr">
        <is>
          <t xml:space="preserve">Issues found in raw</t>
        </is>
      </c>
      <c r="P53" t="str">
        <f>IF(OR(O53="Issues found in master",O53="Final master"),"Master",IF(OR(O53="Ready for Master",O53="Issues found in raw",O53="Raw under QC",O53="Issues resolved in raw"),"Raw","-"))</f>
        <v>Raw</v>
      </c>
      <c r="Q53" s="13">
        <v>46290.50277777778</v>
      </c>
      <c r="R53" t="inlineStr">
        <is>
          <t xml:space="preserve">2026-09 (Sept)</t>
        </is>
      </c>
      <c r="S53">
        <f>IF(M53="Not an error",0,IF(COUNTIFS($A$2:$A53,$A53,$D$2:$D53,$D53,$M$2:$M53,"&lt;&gt;Not an error")=1,1,0))</f>
        <v>1</v>
      </c>
      <c r="T53">
        <f>IF(M53&lt;&gt;"Major",0,IF(COUNTIFS($A$2:$A53,$A53,$D$2:$D53,$D53,$M$2:$M53,"Major")=1,1,0))</f>
        <v>1</v>
      </c>
      <c r="U53">
        <f>IF(M53&lt;&gt;"Minor",0,IF(COUNTIFS($A$2:$A53,$A53,$D$2:$D53,$D53,$M$2:$M53,"Minor")=1,1,0))</f>
        <v>0</v>
      </c>
    </row>
    <row r="54">
      <c r="A54" t="inlineStr">
        <is>
          <t xml:space="preserve">eae3d2a9de33128288e5da99c87128b4548abf58</t>
        </is>
      </c>
      <c r="B54" t="inlineStr">
        <is>
          <t xml:space="preserve">Alphas Masked Bride</t>
        </is>
      </c>
      <c r="C54" t="inlineStr">
        <is>
          <t xml:space="preserve">Die Schattenbraut Des Alphas</t>
        </is>
      </c>
      <c r="D54" t="inlineStr">
        <is>
          <t xml:space="preserve">e423d4836117955d5d70fe64c3e839cf21f811e9</t>
        </is>
      </c>
      <c r="E54" t="inlineStr">
        <is>
          <t xml:space="preserve">EP 20 - Du Hast Mich Erschaffen</t>
        </is>
      </c>
      <c r="F54">
        <v>20</v>
      </c>
      <c r="G54" t="inlineStr">
        <is>
          <t xml:space="preserve">0:49-0:51</t>
        </is>
      </c>
      <c r="H54" t="inlineStr">
        <is>
          <t xml:space="preserve">Resolved</t>
        </is>
      </c>
      <c r="I54" t="inlineStr">
        <is>
          <t xml:space="preserve">Instead of ["Ahria"] it needs to be ["Cassandra"] - Line of script: " Ahria verzog missbilligend den Mund. "</t>
        </is>
      </c>
      <c r="J54" t="inlineStr">
        <is>
          <t xml:space="preserve">AI</t>
        </is>
      </c>
      <c r="K54" t="inlineStr">
        <is>
          <t xml:space="preserve">Script error</t>
        </is>
      </c>
      <c r="L54" t="inlineStr">
        <is>
          <t xml:space="preserve">Script error</t>
        </is>
      </c>
      <c r="M54" t="str">
        <f>IFERROR(IF(VLOOKUP(L54,'Quantification'!$A:$B,2,FALSE)&amp;""="","Unclassified",VLOOKUP(L54,'Quantification'!$A:$B,2,FALSE)),"Unclassified")</f>
        <v>Major</v>
      </c>
      <c r="N54" t="inlineStr">
        <is>
          <t xml:space="preserve">frl-kerem.gulsoy@pocketfm.com</t>
        </is>
      </c>
      <c r="O54" t="inlineStr">
        <is>
          <t xml:space="preserve">Issues found in raw</t>
        </is>
      </c>
      <c r="P54" t="str">
        <f>IF(OR(O54="Issues found in master",O54="Final master"),"Master",IF(OR(O54="Ready for Master",O54="Issues found in raw",O54="Raw under QC",O54="Issues resolved in raw"),"Raw","-"))</f>
        <v>Raw</v>
      </c>
      <c r="Q54" s="13">
        <v>46289.59097222222</v>
      </c>
      <c r="R54" t="inlineStr">
        <is>
          <t xml:space="preserve">2026-09 (Sept)</t>
        </is>
      </c>
      <c r="S54">
        <f>IF(M54="Not an error",0,IF(COUNTIFS($A$2:$A54,$A54,$D$2:$D54,$D54,$M$2:$M54,"&lt;&gt;Not an error")=1,1,0))</f>
        <v>1</v>
      </c>
      <c r="T54">
        <f>IF(M54&lt;&gt;"Major",0,IF(COUNTIFS($A$2:$A54,$A54,$D$2:$D54,$D54,$M$2:$M54,"Major")=1,1,0))</f>
        <v>1</v>
      </c>
      <c r="U54">
        <f>IF(M54&lt;&gt;"Minor",0,IF(COUNTIFS($A$2:$A54,$A54,$D$2:$D54,$D54,$M$2:$M54,"Minor")=1,1,0))</f>
        <v>0</v>
      </c>
    </row>
    <row r="55">
      <c r="A55" t="inlineStr">
        <is>
          <t xml:space="preserve">eae3d2a9de33128288e5da99c87128b4548abf58</t>
        </is>
      </c>
      <c r="B55" t="inlineStr">
        <is>
          <t xml:space="preserve">Alphas Masked Bride</t>
        </is>
      </c>
      <c r="C55" t="inlineStr">
        <is>
          <t xml:space="preserve">Die Schattenbraut Des Alphas</t>
        </is>
      </c>
      <c r="D55" t="inlineStr">
        <is>
          <t xml:space="preserve">ba11dceaee642c07c58765d1014a7db67182dd60</t>
        </is>
      </c>
      <c r="E55" t="inlineStr">
        <is>
          <t xml:space="preserve">EP 28 - Verführungskünste</t>
        </is>
      </c>
      <c r="F55">
        <v>28</v>
      </c>
      <c r="G55" t="inlineStr">
        <is>
          <t xml:space="preserve">12:50-13:01</t>
        </is>
      </c>
      <c r="H55" t="inlineStr">
        <is>
          <t xml:space="preserve">Pending</t>
        </is>
      </c>
      <c r="I55" t="inlineStr">
        <is>
          <t xml:space="preserve">An Addition is needed. Instead of ["dann sah Johann"] it needs to be ["dann sah sie Johann"] - Line of script: " Kurz huschte ein berechnendes Lächeln über ihr Gesicht, dann sah Johann voller Panik an, holte tief Luft und schrie so laut, dass ihre Stimme in jede Nische des Rudelhauses drang. "</t>
        </is>
      </c>
      <c r="J55" t="inlineStr">
        <is>
          <t xml:space="preserve">AI</t>
        </is>
      </c>
      <c r="K55" t="inlineStr">
        <is>
          <t xml:space="preserve">Script error</t>
        </is>
      </c>
      <c r="L55" t="inlineStr">
        <is>
          <t xml:space="preserve">Script error</t>
        </is>
      </c>
      <c r="M55" t="str">
        <f>IFERROR(IF(VLOOKUP(L55,'Quantification'!$A:$B,2,FALSE)&amp;""="","Unclassified",VLOOKUP(L55,'Quantification'!$A:$B,2,FALSE)),"Unclassified")</f>
        <v>Major</v>
      </c>
      <c r="N55" t="inlineStr">
        <is>
          <t xml:space="preserve">frl-kerem.gulsoy@pocketfm.com</t>
        </is>
      </c>
      <c r="O55" t="inlineStr">
        <is>
          <t xml:space="preserve">Issues found in raw</t>
        </is>
      </c>
      <c r="P55" t="str">
        <f>IF(OR(O55="Issues found in master",O55="Final master"),"Master",IF(OR(O55="Ready for Master",O55="Issues found in raw",O55="Raw under QC",O55="Issues resolved in raw"),"Raw","-"))</f>
        <v>Raw</v>
      </c>
      <c r="Q55" s="13">
        <v>46289.59097222222</v>
      </c>
      <c r="R55" t="inlineStr">
        <is>
          <t xml:space="preserve">2026-09 (Sept)</t>
        </is>
      </c>
      <c r="S55">
        <f>IF(M55="Not an error",0,IF(COUNTIFS($A$2:$A55,$A55,$D$2:$D55,$D55,$M$2:$M55,"&lt;&gt;Not an error")=1,1,0))</f>
        <v>1</v>
      </c>
      <c r="T55">
        <f>IF(M55&lt;&gt;"Major",0,IF(COUNTIFS($A$2:$A55,$A55,$D$2:$D55,$D55,$M$2:$M55,"Major")=1,1,0))</f>
        <v>1</v>
      </c>
      <c r="U55">
        <f>IF(M55&lt;&gt;"Minor",0,IF(COUNTIFS($A$2:$A55,$A55,$D$2:$D55,$D55,$M$2:$M55,"Minor")=1,1,0))</f>
        <v>0</v>
      </c>
    </row>
    <row r="56">
      <c r="A56" t="inlineStr">
        <is>
          <t xml:space="preserve">eae3d2a9de33128288e5da99c87128b4548abf58</t>
        </is>
      </c>
      <c r="B56" t="inlineStr">
        <is>
          <t xml:space="preserve">Alphas Masked Bride</t>
        </is>
      </c>
      <c r="C56" t="inlineStr">
        <is>
          <t xml:space="preserve">Die Schattenbraut Des Alphas</t>
        </is>
      </c>
      <c r="D56" t="inlineStr">
        <is>
          <t xml:space="preserve">d0fa27255de30cab2ab7e57a02d1bc847a3e3a6c</t>
        </is>
      </c>
      <c r="E56" t="inlineStr">
        <is>
          <t xml:space="preserve">EP 31 - Etwas Stimmt Hier Nicht</t>
        </is>
      </c>
      <c r="F56">
        <v>31</v>
      </c>
      <c r="G56" t="inlineStr">
        <is>
          <t xml:space="preserve">9:01-9:06</t>
        </is>
      </c>
      <c r="H56" t="inlineStr">
        <is>
          <t xml:space="preserve">Resolved</t>
        </is>
      </c>
      <c r="I56" t="inlineStr">
        <is>
          <t xml:space="preserve">Instead of ["untersteht"] it needs to be ["unterstehst"] - Line of script: "
„Solange du Teil des Dämmerhain-Rudels bist, untersteht du Alpha Konrad und Luna Vivienne. "</t>
        </is>
      </c>
      <c r="J56" t="inlineStr">
        <is>
          <t xml:space="preserve">AI</t>
        </is>
      </c>
      <c r="K56" t="inlineStr">
        <is>
          <t xml:space="preserve">Script error</t>
        </is>
      </c>
      <c r="L56" t="inlineStr">
        <is>
          <t xml:space="preserve">Script error</t>
        </is>
      </c>
      <c r="M56" t="str">
        <f>IFERROR(IF(VLOOKUP(L56,'Quantification'!$A:$B,2,FALSE)&amp;""="","Unclassified",VLOOKUP(L56,'Quantification'!$A:$B,2,FALSE)),"Unclassified")</f>
        <v>Major</v>
      </c>
      <c r="N56" t="inlineStr">
        <is>
          <t xml:space="preserve">frl-kerem.gulsoy@pocketfm.com</t>
        </is>
      </c>
      <c r="O56" t="inlineStr">
        <is>
          <t xml:space="preserve">Issues found in raw</t>
        </is>
      </c>
      <c r="P56" t="str">
        <f>IF(OR(O56="Issues found in master",O56="Final master"),"Master",IF(OR(O56="Ready for Master",O56="Issues found in raw",O56="Raw under QC",O56="Issues resolved in raw"),"Raw","-"))</f>
        <v>Raw</v>
      </c>
      <c r="Q56" s="13">
        <v>46290.49166666667</v>
      </c>
      <c r="R56" t="inlineStr">
        <is>
          <t xml:space="preserve">2026-09 (Sept)</t>
        </is>
      </c>
      <c r="S56">
        <f>IF(M56="Not an error",0,IF(COUNTIFS($A$2:$A56,$A56,$D$2:$D56,$D56,$M$2:$M56,"&lt;&gt;Not an error")=1,1,0))</f>
        <v>1</v>
      </c>
      <c r="T56">
        <f>IF(M56&lt;&gt;"Major",0,IF(COUNTIFS($A$2:$A56,$A56,$D$2:$D56,$D56,$M$2:$M56,"Major")=1,1,0))</f>
        <v>1</v>
      </c>
      <c r="U56">
        <f>IF(M56&lt;&gt;"Minor",0,IF(COUNTIFS($A$2:$A56,$A56,$D$2:$D56,$D56,$M$2:$M56,"Minor")=1,1,0))</f>
        <v>0</v>
      </c>
    </row>
    <row r="57">
      <c r="A57" t="inlineStr">
        <is>
          <t xml:space="preserve">eae3d2a9de33128288e5da99c87128b4548abf58</t>
        </is>
      </c>
      <c r="B57" t="inlineStr">
        <is>
          <t xml:space="preserve">Alphas Masked Bride</t>
        </is>
      </c>
      <c r="C57" t="inlineStr">
        <is>
          <t xml:space="preserve">Die Schattenbraut Des Alphas</t>
        </is>
      </c>
      <c r="D57" t="inlineStr">
        <is>
          <t xml:space="preserve">94b230e8d54b4f1f630109695bf09c7f2c3a7783</t>
        </is>
      </c>
      <c r="E57" t="inlineStr">
        <is>
          <t xml:space="preserve">EP 36 - Der Mondgeweihte</t>
        </is>
      </c>
      <c r="F57">
        <v>36</v>
      </c>
      <c r="G57" t="inlineStr">
        <is>
          <t xml:space="preserve">11:34-11:40</t>
        </is>
      </c>
      <c r="H57" t="inlineStr">
        <is>
          <t xml:space="preserve">Resolved</t>
        </is>
      </c>
      <c r="I57" t="inlineStr">
        <is>
          <t xml:space="preserve">Instead of ["als sie sich bereits um seine Kehle"] it needs to be ["als sich Tristans Hand bereits um seine Kehle"] - Line of script: " Tristan hingegen bewegte sich so schnell, dass der Mondgeweihte es erst bemerkte, als sie sich bereits um seine Kehle schloss. "</t>
        </is>
      </c>
      <c r="J57" t="inlineStr">
        <is>
          <t xml:space="preserve">AI</t>
        </is>
      </c>
      <c r="K57" t="inlineStr">
        <is>
          <t xml:space="preserve">Script error</t>
        </is>
      </c>
      <c r="L57" t="inlineStr">
        <is>
          <t xml:space="preserve">Script error</t>
        </is>
      </c>
      <c r="M57" t="str">
        <f>IFERROR(IF(VLOOKUP(L57,'Quantification'!$A:$B,2,FALSE)&amp;""="","Unclassified",VLOOKUP(L57,'Quantification'!$A:$B,2,FALSE)),"Unclassified")</f>
        <v>Major</v>
      </c>
      <c r="N57" t="inlineStr">
        <is>
          <t xml:space="preserve">frl-kerem.gulsoy@pocketfm.com</t>
        </is>
      </c>
      <c r="O57" t="inlineStr">
        <is>
          <t xml:space="preserve">Issues found in raw</t>
        </is>
      </c>
      <c r="P57" t="str">
        <f>IF(OR(O57="Issues found in master",O57="Final master"),"Master",IF(OR(O57="Ready for Master",O57="Issues found in raw",O57="Raw under QC",O57="Issues resolved in raw"),"Raw","-"))</f>
        <v>Raw</v>
      </c>
      <c r="Q57" s="13">
        <v>46290.15902777778</v>
      </c>
      <c r="R57" t="inlineStr">
        <is>
          <t xml:space="preserve">2026-09 (Sept)</t>
        </is>
      </c>
      <c r="S57">
        <f>IF(M57="Not an error",0,IF(COUNTIFS($A$2:$A57,$A57,$D$2:$D57,$D57,$M$2:$M57,"&lt;&gt;Not an error")=1,1,0))</f>
        <v>1</v>
      </c>
      <c r="T57">
        <f>IF(M57&lt;&gt;"Major",0,IF(COUNTIFS($A$2:$A57,$A57,$D$2:$D57,$D57,$M$2:$M57,"Major")=1,1,0))</f>
        <v>1</v>
      </c>
      <c r="U57">
        <f>IF(M57&lt;&gt;"Minor",0,IF(COUNTIFS($A$2:$A57,$A57,$D$2:$D57,$D57,$M$2:$M57,"Minor")=1,1,0))</f>
        <v>0</v>
      </c>
    </row>
    <row r="58">
      <c r="A58" t="inlineStr">
        <is>
          <t xml:space="preserve">eae3d2a9de33128288e5da99c87128b4548abf58</t>
        </is>
      </c>
      <c r="B58" t="inlineStr">
        <is>
          <t xml:space="preserve">Alphas Masked Bride</t>
        </is>
      </c>
      <c r="C58" t="inlineStr">
        <is>
          <t xml:space="preserve">Die Schattenbraut Des Alphas</t>
        </is>
      </c>
      <c r="D58" t="inlineStr">
        <is>
          <t xml:space="preserve">9e9ba7a716f7f7b54a921d412dc13835ef18f9ae</t>
        </is>
      </c>
      <c r="E58" t="inlineStr">
        <is>
          <t xml:space="preserve">EP 38 - Die Verzweifelte Luna</t>
        </is>
      </c>
      <c r="F58">
        <v>38</v>
      </c>
      <c r="G58" t="inlineStr">
        <is>
          <t xml:space="preserve">12:07-12:10</t>
        </is>
      </c>
      <c r="H58" t="inlineStr">
        <is>
          <t xml:space="preserve">Resolved</t>
        </is>
      </c>
      <c r="I58" t="inlineStr">
        <is>
          <t xml:space="preserve">Instead of ["kommt"] it needs to be ["kommen"] - Line of script: " â€žDa kommt die WÃ¤chter von Luminarisâ€_x009d_, rief er. "</t>
        </is>
      </c>
      <c r="J58" t="inlineStr">
        <is>
          <t xml:space="preserve">AI</t>
        </is>
      </c>
      <c r="K58" t="inlineStr">
        <is>
          <t xml:space="preserve">Script error</t>
        </is>
      </c>
      <c r="L58" t="inlineStr">
        <is>
          <t xml:space="preserve">Script error</t>
        </is>
      </c>
      <c r="M58" t="str">
        <f>IFERROR(IF(VLOOKUP(L58,'Quantification'!$A:$B,2,FALSE)&amp;""="","Unclassified",VLOOKUP(L58,'Quantification'!$A:$B,2,FALSE)),"Unclassified")</f>
        <v>Major</v>
      </c>
      <c r="N58" t="inlineStr">
        <is>
          <t xml:space="preserve">frl-kerem.gulsoy@pocketfm.com</t>
        </is>
      </c>
      <c r="O58" t="inlineStr">
        <is>
          <t xml:space="preserve">Issues found in raw</t>
        </is>
      </c>
      <c r="P58" t="str">
        <f>IF(OR(O58="Issues found in master",O58="Final master"),"Master",IF(OR(O58="Ready for Master",O58="Issues found in raw",O58="Raw under QC",O58="Issues resolved in raw"),"Raw","-"))</f>
        <v>Raw</v>
      </c>
      <c r="Q58" s="13">
        <v>46290.15833333333</v>
      </c>
      <c r="R58" t="inlineStr">
        <is>
          <t xml:space="preserve">2026-09 (Sept)</t>
        </is>
      </c>
      <c r="S58">
        <f>IF(M58="Not an error",0,IF(COUNTIFS($A$2:$A58,$A58,$D$2:$D58,$D58,$M$2:$M58,"&lt;&gt;Not an error")=1,1,0))</f>
        <v>1</v>
      </c>
      <c r="T58">
        <f>IF(M58&lt;&gt;"Major",0,IF(COUNTIFS($A$2:$A58,$A58,$D$2:$D58,$D58,$M$2:$M58,"Major")=1,1,0))</f>
        <v>1</v>
      </c>
      <c r="U58">
        <f>IF(M58&lt;&gt;"Minor",0,IF(COUNTIFS($A$2:$A58,$A58,$D$2:$D58,$D58,$M$2:$M58,"Minor")=1,1,0))</f>
        <v>0</v>
      </c>
    </row>
    <row r="59">
      <c r="A59" t="inlineStr">
        <is>
          <t xml:space="preserve">eae3d2a9de33128288e5da99c87128b4548abf58</t>
        </is>
      </c>
      <c r="B59" t="inlineStr">
        <is>
          <t xml:space="preserve">Alphas Masked Bride</t>
        </is>
      </c>
      <c r="C59" t="inlineStr">
        <is>
          <t xml:space="preserve">Die Schattenbraut Des Alphas</t>
        </is>
      </c>
      <c r="D59" t="inlineStr">
        <is>
          <t xml:space="preserve">189af8be0899c4e24a3f1e54c41a75a2fbd4c931</t>
        </is>
      </c>
      <c r="E59" t="inlineStr">
        <is>
          <t xml:space="preserve">EP 40 - Der Ermittler</t>
        </is>
      </c>
      <c r="F59">
        <v>40</v>
      </c>
      <c r="G59" t="inlineStr">
        <is>
          <t xml:space="preserve">7:57-8:02</t>
        </is>
      </c>
      <c r="H59" t="inlineStr">
        <is>
          <t xml:space="preserve">Resolved</t>
        </is>
      </c>
      <c r="I59" t="inlineStr">
        <is>
          <t xml:space="preserve">Mispronunciation of the name ["Alistair"] - Line of script: " Bevor sie darauf antworten konnte, ertönte Alastairs Stimme vom unteren Ende der Treppe."</t>
        </is>
      </c>
      <c r="J59" t="inlineStr">
        <is>
          <t xml:space="preserve">VOA</t>
        </is>
      </c>
      <c r="K59" t="inlineStr">
        <is>
          <t xml:space="preserve">Mispronunciation</t>
        </is>
      </c>
      <c r="L59" t="inlineStr">
        <is>
          <t xml:space="preserve">Mispronunciation</t>
        </is>
      </c>
      <c r="M59" t="str">
        <f>IFERROR(IF(VLOOKUP(L59,'Quantification'!$A:$B,2,FALSE)&amp;""="","Unclassified",VLOOKUP(L59,'Quantification'!$A:$B,2,FALSE)),"Unclassified")</f>
        <v>Major</v>
      </c>
      <c r="N59" t="inlineStr">
        <is>
          <t xml:space="preserve">frl-kerem.gulsoy@pocketfm.com</t>
        </is>
      </c>
      <c r="O59" t="inlineStr">
        <is>
          <t xml:space="preserve">Issues found in raw</t>
        </is>
      </c>
      <c r="P59" t="str">
        <f>IF(OR(O59="Issues found in master",O59="Final master"),"Master",IF(OR(O59="Ready for Master",O59="Issues found in raw",O59="Raw under QC",O59="Issues resolved in raw"),"Raw","-"))</f>
        <v>Raw</v>
      </c>
      <c r="Q59" s="13">
        <v>46290.15763888889</v>
      </c>
      <c r="R59" t="inlineStr">
        <is>
          <t xml:space="preserve">2026-09 (Sept)</t>
        </is>
      </c>
      <c r="S59">
        <f>IF(M59="Not an error",0,IF(COUNTIFS($A$2:$A59,$A59,$D$2:$D59,$D59,$M$2:$M59,"&lt;&gt;Not an error")=1,1,0))</f>
        <v>1</v>
      </c>
      <c r="T59">
        <f>IF(M59&lt;&gt;"Major",0,IF(COUNTIFS($A$2:$A59,$A59,$D$2:$D59,$D59,$M$2:$M59,"Major")=1,1,0))</f>
        <v>1</v>
      </c>
      <c r="U59">
        <f>IF(M59&lt;&gt;"Minor",0,IF(COUNTIFS($A$2:$A59,$A59,$D$2:$D59,$D59,$M$2:$M59,"Minor")=1,1,0))</f>
        <v>0</v>
      </c>
    </row>
    <row r="60">
      <c r="A60" t="inlineStr">
        <is>
          <t xml:space="preserve">eae3d2a9de33128288e5da99c87128b4548abf58</t>
        </is>
      </c>
      <c r="B60" t="inlineStr">
        <is>
          <t xml:space="preserve">Alphas Masked Bride</t>
        </is>
      </c>
      <c r="C60" t="inlineStr">
        <is>
          <t xml:space="preserve">Die Schattenbraut Des Alphas</t>
        </is>
      </c>
      <c r="D60" t="inlineStr">
        <is>
          <t xml:space="preserve">8f3b5829097d4cd0ec81c7e52ed3c1314f3bcee3</t>
        </is>
      </c>
      <c r="E60" t="inlineStr">
        <is>
          <t xml:space="preserve">EP 41 - Was Dem Alpha Gefällt</t>
        </is>
      </c>
      <c r="F60">
        <v>41</v>
      </c>
      <c r="G60" t="inlineStr">
        <is>
          <t xml:space="preserve">1:13-1:16</t>
        </is>
      </c>
      <c r="H60" t="inlineStr">
        <is>
          <t xml:space="preserve">Resolved</t>
        </is>
      </c>
      <c r="I60" t="inlineStr">
        <is>
          <t xml:space="preserve">Instead of ["verkaufe"] it needs to be ["verkaufen"] - Line of script: "
Und ich habe dir gerade erzählt, wie er Ahria verkaufe wollte "</t>
        </is>
      </c>
      <c r="J60" t="inlineStr">
        <is>
          <t xml:space="preserve">AI</t>
        </is>
      </c>
      <c r="K60" t="inlineStr">
        <is>
          <t xml:space="preserve">Script error</t>
        </is>
      </c>
      <c r="L60" t="inlineStr">
        <is>
          <t xml:space="preserve">Script error</t>
        </is>
      </c>
      <c r="M60" t="str">
        <f>IFERROR(IF(VLOOKUP(L60,'Quantification'!$A:$B,2,FALSE)&amp;""="","Unclassified",VLOOKUP(L60,'Quantification'!$A:$B,2,FALSE)),"Unclassified")</f>
        <v>Major</v>
      </c>
      <c r="N60" t="inlineStr">
        <is>
          <t xml:space="preserve">frl-kerem.gulsoy@pocketfm.com</t>
        </is>
      </c>
      <c r="O60" t="inlineStr">
        <is>
          <t xml:space="preserve">Issues found in raw</t>
        </is>
      </c>
      <c r="P60" t="str">
        <f>IF(OR(O60="Issues found in master",O60="Final master"),"Master",IF(OR(O60="Ready for Master",O60="Issues found in raw",O60="Raw under QC",O60="Issues resolved in raw"),"Raw","-"))</f>
        <v>Raw</v>
      </c>
      <c r="Q60" s="13">
        <v>46290.15763888889</v>
      </c>
      <c r="R60" t="inlineStr">
        <is>
          <t xml:space="preserve">2026-09 (Sept)</t>
        </is>
      </c>
      <c r="S60">
        <f>IF(M60="Not an error",0,IF(COUNTIFS($A$2:$A60,$A60,$D$2:$D60,$D60,$M$2:$M60,"&lt;&gt;Not an error")=1,1,0))</f>
        <v>1</v>
      </c>
      <c r="T60">
        <f>IF(M60&lt;&gt;"Major",0,IF(COUNTIFS($A$2:$A60,$A60,$D$2:$D60,$D60,$M$2:$M60,"Major")=1,1,0))</f>
        <v>1</v>
      </c>
      <c r="U60">
        <f>IF(M60&lt;&gt;"Minor",0,IF(COUNTIFS($A$2:$A60,$A60,$D$2:$D60,$D60,$M$2:$M60,"Minor")=1,1,0))</f>
        <v>0</v>
      </c>
    </row>
    <row r="61">
      <c r="A61" t="inlineStr">
        <is>
          <t xml:space="preserve">eae3d2a9de33128288e5da99c87128b4548abf58</t>
        </is>
      </c>
      <c r="B61" t="inlineStr">
        <is>
          <t xml:space="preserve">Alphas Masked Bride</t>
        </is>
      </c>
      <c r="C61" t="inlineStr">
        <is>
          <t xml:space="preserve">Die Schattenbraut Des Alphas</t>
        </is>
      </c>
      <c r="D61" t="inlineStr">
        <is>
          <t xml:space="preserve">f99e77fa5c508e271717b298eaab3c282e75b4b5</t>
        </is>
      </c>
      <c r="E61" t="inlineStr">
        <is>
          <t xml:space="preserve">EP 43 - Was Soll’s</t>
        </is>
      </c>
      <c r="F61">
        <v>43</v>
      </c>
      <c r="G61" t="inlineStr">
        <is>
          <t xml:space="preserve">10:56-11:00</t>
        </is>
      </c>
      <c r="H61" t="inlineStr">
        <is>
          <t xml:space="preserve">Resolved</t>
        </is>
      </c>
      <c r="I61" t="inlineStr">
        <is>
          <t xml:space="preserve">Instead of ["hineinspringen"] it needs to be ["hineinspringe"] - Line of script: "
„Ich überlege gerade, ob ich schnell meine Sachen ausziehe und zu dir hineinspringen.“ "</t>
        </is>
      </c>
      <c r="J61" t="inlineStr">
        <is>
          <t xml:space="preserve">AI</t>
        </is>
      </c>
      <c r="K61" t="inlineStr">
        <is>
          <t xml:space="preserve">Script error</t>
        </is>
      </c>
      <c r="L61" t="inlineStr">
        <is>
          <t xml:space="preserve">Script error</t>
        </is>
      </c>
      <c r="M61" t="str">
        <f>IFERROR(IF(VLOOKUP(L61,'Quantification'!$A:$B,2,FALSE)&amp;""="","Unclassified",VLOOKUP(L61,'Quantification'!$A:$B,2,FALSE)),"Unclassified")</f>
        <v>Major</v>
      </c>
      <c r="N61" t="inlineStr">
        <is>
          <t xml:space="preserve">frl-kerem.gulsoy@pocketfm.com</t>
        </is>
      </c>
      <c r="O61" t="inlineStr">
        <is>
          <t xml:space="preserve">Issues found in raw</t>
        </is>
      </c>
      <c r="P61" t="str">
        <f>IF(OR(O61="Issues found in master",O61="Final master"),"Master",IF(OR(O61="Ready for Master",O61="Issues found in raw",O61="Raw under QC",O61="Issues resolved in raw"),"Raw","-"))</f>
        <v>Raw</v>
      </c>
      <c r="Q61" s="13">
        <v>46290.15763888889</v>
      </c>
      <c r="R61" t="inlineStr">
        <is>
          <t xml:space="preserve">2026-09 (Sept)</t>
        </is>
      </c>
      <c r="S61">
        <f>IF(M61="Not an error",0,IF(COUNTIFS($A$2:$A61,$A61,$D$2:$D61,$D61,$M$2:$M61,"&lt;&gt;Not an error")=1,1,0))</f>
        <v>1</v>
      </c>
      <c r="T61">
        <f>IF(M61&lt;&gt;"Major",0,IF(COUNTIFS($A$2:$A61,$A61,$D$2:$D61,$D61,$M$2:$M61,"Major")=1,1,0))</f>
        <v>1</v>
      </c>
      <c r="U61">
        <f>IF(M61&lt;&gt;"Minor",0,IF(COUNTIFS($A$2:$A61,$A61,$D$2:$D61,$D61,$M$2:$M61,"Minor")=1,1,0))</f>
        <v>0</v>
      </c>
    </row>
    <row r="62">
      <c r="A62" t="inlineStr">
        <is>
          <t xml:space="preserve">783983a98fe2613f15770fa78630e1d8965712e2</t>
        </is>
      </c>
      <c r="B62" t="inlineStr">
        <is>
          <t xml:space="preserve">Ashes to crown</t>
        </is>
      </c>
      <c r="C62" t="inlineStr">
        <is>
          <t xml:space="preserve">Aus Der Asche Zur Krone</t>
        </is>
      </c>
      <c r="D62" t="inlineStr">
        <is>
          <t xml:space="preserve">923c48676a94c400c8c7f69f14cb8522bb9ec4c0</t>
        </is>
      </c>
      <c r="E62" t="inlineStr">
        <is>
          <t xml:space="preserve">Episode 1: Die Vergessene Tochter</t>
        </is>
      </c>
      <c r="F62">
        <v>1</v>
      </c>
      <c r="G62" t="inlineStr">
        <is>
          <t xml:space="preserve">9:16-9:28</t>
        </is>
      </c>
      <c r="H62" t="inlineStr">
        <is>
          <t xml:space="preserve">Resolved</t>
        </is>
      </c>
      <c r="I62" t="inlineStr">
        <is>
          <t xml:space="preserve">"Ilara" should be pronounced in German - line from script: "Einige Diener hielten sich sogar die Nase zu, um den Spott zu unterstreichen, und erwarteten, dass Ilara einen ihrer üblichen Wutanfälle bekommen würde."</t>
        </is>
      </c>
      <c r="J62" t="inlineStr">
        <is>
          <t xml:space="preserve">VOA</t>
        </is>
      </c>
      <c r="K62" t="inlineStr">
        <is>
          <t xml:space="preserve">Mispronunciation</t>
        </is>
      </c>
      <c r="L62" t="inlineStr">
        <is>
          <t xml:space="preserve">Mispronunciation</t>
        </is>
      </c>
      <c r="M62" t="str">
        <f>IFERROR(IF(VLOOKUP(L62,'Quantification'!$A:$B,2,FALSE)&amp;""="","Unclassified",VLOOKUP(L62,'Quantification'!$A:$B,2,FALSE)),"Unclassified")</f>
        <v>Major</v>
      </c>
      <c r="N62" t="inlineStr">
        <is>
          <t xml:space="preserve">frl-yaren.gulsoy@pocketfm.com</t>
        </is>
      </c>
      <c r="O62" t="inlineStr">
        <is>
          <t xml:space="preserve">Issues found in raw</t>
        </is>
      </c>
      <c r="P62" t="str">
        <f>IF(OR(O62="Issues found in master",O62="Final master"),"Master",IF(OR(O62="Ready for Master",O62="Issues found in raw",O62="Raw under QC",O62="Issues resolved in raw"),"Raw","-"))</f>
        <v>Raw</v>
      </c>
      <c r="Q62" s="13">
        <v>46253.615277777775</v>
      </c>
      <c r="R62" t="inlineStr">
        <is>
          <t xml:space="preserve">2026-08 (Aug)</t>
        </is>
      </c>
      <c r="S62">
        <f>IF(M62="Not an error",0,IF(COUNTIFS($A$2:$A62,$A62,$D$2:$D62,$D62,$M$2:$M62,"&lt;&gt;Not an error")=1,1,0))</f>
        <v>1</v>
      </c>
      <c r="T62">
        <f>IF(M62&lt;&gt;"Major",0,IF(COUNTIFS($A$2:$A62,$A62,$D$2:$D62,$D62,$M$2:$M62,"Major")=1,1,0))</f>
        <v>1</v>
      </c>
      <c r="U62">
        <f>IF(M62&lt;&gt;"Minor",0,IF(COUNTIFS($A$2:$A62,$A62,$D$2:$D62,$D62,$M$2:$M62,"Minor")=1,1,0))</f>
        <v>0</v>
      </c>
    </row>
    <row r="63">
      <c r="A63" t="inlineStr">
        <is>
          <t xml:space="preserve">783983a98fe2613f15770fa78630e1d8965712e2</t>
        </is>
      </c>
      <c r="B63" t="inlineStr">
        <is>
          <t xml:space="preserve">Ashes to crown</t>
        </is>
      </c>
      <c r="C63" t="inlineStr">
        <is>
          <t xml:space="preserve">Aus Der Asche Zur Krone</t>
        </is>
      </c>
      <c r="D63" t="inlineStr">
        <is>
          <t xml:space="preserve">01ca2697f35e50faa67754bb0117084443b433f7</t>
        </is>
      </c>
      <c r="E63" t="inlineStr">
        <is>
          <t xml:space="preserve">Episode 3: Eine Schande Für Haus Dunham</t>
        </is>
      </c>
      <c r="F63">
        <v>3</v>
      </c>
      <c r="G63" t="inlineStr">
        <is>
          <t xml:space="preserve">5:09-5:14</t>
        </is>
      </c>
      <c r="H63" t="inlineStr">
        <is>
          <t xml:space="preserve">Resolved</t>
        </is>
      </c>
      <c r="I63" t="inlineStr">
        <is>
          <t xml:space="preserve">"verbergend" is mispronounced as "verberdend" - line from script: "Er sprach mit zusammengebissenen Zähnen, die Wut kaum noch verbergend."</t>
        </is>
      </c>
      <c r="J63" t="inlineStr">
        <is>
          <t xml:space="preserve">VOA</t>
        </is>
      </c>
      <c r="K63" t="inlineStr">
        <is>
          <t xml:space="preserve">Mispronunciation</t>
        </is>
      </c>
      <c r="L63" t="inlineStr">
        <is>
          <t xml:space="preserve">Mispronunciation</t>
        </is>
      </c>
      <c r="M63" t="str">
        <f>IFERROR(IF(VLOOKUP(L63,'Quantification'!$A:$B,2,FALSE)&amp;""="","Unclassified",VLOOKUP(L63,'Quantification'!$A:$B,2,FALSE)),"Unclassified")</f>
        <v>Major</v>
      </c>
      <c r="N63" t="inlineStr">
        <is>
          <t xml:space="preserve">frl-yaren.gulsoy@pocketfm.com</t>
        </is>
      </c>
      <c r="O63" t="inlineStr">
        <is>
          <t xml:space="preserve">Issues found in raw</t>
        </is>
      </c>
      <c r="P63" t="str">
        <f>IF(OR(O63="Issues found in master",O63="Final master"),"Master",IF(OR(O63="Ready for Master",O63="Issues found in raw",O63="Raw under QC",O63="Issues resolved in raw"),"Raw","-"))</f>
        <v>Raw</v>
      </c>
      <c r="Q63" s="13">
        <v>46253.615277777775</v>
      </c>
      <c r="R63" t="inlineStr">
        <is>
          <t xml:space="preserve">2026-08 (Aug)</t>
        </is>
      </c>
      <c r="S63">
        <f>IF(M63="Not an error",0,IF(COUNTIFS($A$2:$A63,$A63,$D$2:$D63,$D63,$M$2:$M63,"&lt;&gt;Not an error")=1,1,0))</f>
        <v>1</v>
      </c>
      <c r="T63">
        <f>IF(M63&lt;&gt;"Major",0,IF(COUNTIFS($A$2:$A63,$A63,$D$2:$D63,$D63,$M$2:$M63,"Major")=1,1,0))</f>
        <v>1</v>
      </c>
      <c r="U63">
        <f>IF(M63&lt;&gt;"Minor",0,IF(COUNTIFS($A$2:$A63,$A63,$D$2:$D63,$D63,$M$2:$M63,"Minor")=1,1,0))</f>
        <v>0</v>
      </c>
    </row>
    <row r="64">
      <c r="A64" t="inlineStr">
        <is>
          <t xml:space="preserve">783983a98fe2613f15770fa78630e1d8965712e2</t>
        </is>
      </c>
      <c r="B64" t="inlineStr">
        <is>
          <t xml:space="preserve">Ashes to crown</t>
        </is>
      </c>
      <c r="C64" t="inlineStr">
        <is>
          <t xml:space="preserve">Aus Der Asche Zur Krone</t>
        </is>
      </c>
      <c r="D64" t="inlineStr">
        <is>
          <t xml:space="preserve">7787b8cb8c4d1379c6605671afe9e8124b9dea4c</t>
        </is>
      </c>
      <c r="E64" t="inlineStr">
        <is>
          <t xml:space="preserve">Episode 4: Die Saat Der Rache</t>
        </is>
      </c>
      <c r="F64">
        <v>4</v>
      </c>
      <c r="G64" t="inlineStr">
        <is>
          <t xml:space="preserve">0:18-0:23</t>
        </is>
      </c>
      <c r="H64" t="inlineStr">
        <is>
          <t xml:space="preserve">Resolved</t>
        </is>
      </c>
      <c r="I64" t="inlineStr">
        <is>
          <t xml:space="preserve">"wirken" is mispronounced as "wirten" - line from script: "Ihre Haut war sonnengebräunt und ihr Gewicht ließ ihr Gesicht etwas aufgedunsen wirken."</t>
        </is>
      </c>
      <c r="J64" t="inlineStr">
        <is>
          <t xml:space="preserve">VOA</t>
        </is>
      </c>
      <c r="K64" t="inlineStr">
        <is>
          <t xml:space="preserve">Mispronunciation</t>
        </is>
      </c>
      <c r="L64" t="inlineStr">
        <is>
          <t xml:space="preserve">Mispronunciation</t>
        </is>
      </c>
      <c r="M64" t="str">
        <f>IFERROR(IF(VLOOKUP(L64,'Quantification'!$A:$B,2,FALSE)&amp;""="","Unclassified",VLOOKUP(L64,'Quantification'!$A:$B,2,FALSE)),"Unclassified")</f>
        <v>Major</v>
      </c>
      <c r="N64" t="inlineStr">
        <is>
          <t xml:space="preserve">frl-yaren.gulsoy@pocketfm.com</t>
        </is>
      </c>
      <c r="O64" t="inlineStr">
        <is>
          <t xml:space="preserve">Issues found in raw</t>
        </is>
      </c>
      <c r="P64" t="str">
        <f>IF(OR(O64="Issues found in master",O64="Final master"),"Master",IF(OR(O64="Ready for Master",O64="Issues found in raw",O64="Raw under QC",O64="Issues resolved in raw"),"Raw","-"))</f>
        <v>Raw</v>
      </c>
      <c r="Q64" s="13">
        <v>46253.615277777775</v>
      </c>
      <c r="R64" t="inlineStr">
        <is>
          <t xml:space="preserve">2026-08 (Aug)</t>
        </is>
      </c>
      <c r="S64">
        <f>IF(M64="Not an error",0,IF(COUNTIFS($A$2:$A64,$A64,$D$2:$D64,$D64,$M$2:$M64,"&lt;&gt;Not an error")=1,1,0))</f>
        <v>1</v>
      </c>
      <c r="T64">
        <f>IF(M64&lt;&gt;"Major",0,IF(COUNTIFS($A$2:$A64,$A64,$D$2:$D64,$D64,$M$2:$M64,"Major")=1,1,0))</f>
        <v>1</v>
      </c>
      <c r="U64">
        <f>IF(M64&lt;&gt;"Minor",0,IF(COUNTIFS($A$2:$A64,$A64,$D$2:$D64,$D64,$M$2:$M64,"Minor")=1,1,0))</f>
        <v>0</v>
      </c>
    </row>
    <row r="65">
      <c r="A65" t="inlineStr">
        <is>
          <t xml:space="preserve">783983a98fe2613f15770fa78630e1d8965712e2</t>
        </is>
      </c>
      <c r="B65" t="inlineStr">
        <is>
          <t xml:space="preserve">Ashes to crown</t>
        </is>
      </c>
      <c r="C65" t="inlineStr">
        <is>
          <t xml:space="preserve">Aus Der Asche Zur Krone</t>
        </is>
      </c>
      <c r="D65" t="inlineStr">
        <is>
          <t xml:space="preserve">7787b8cb8c4d1379c6605671afe9e8124b9dea4c</t>
        </is>
      </c>
      <c r="E65" t="inlineStr">
        <is>
          <t xml:space="preserve">Episode 4: Die Saat Der Rache</t>
        </is>
      </c>
      <c r="F65">
        <v>4</v>
      </c>
      <c r="G65" t="inlineStr">
        <is>
          <t xml:space="preserve">7:45-7:51</t>
        </is>
      </c>
      <c r="H65" t="inlineStr">
        <is>
          <t xml:space="preserve">Resolved</t>
        </is>
      </c>
      <c r="I65" t="inlineStr">
        <is>
          <t xml:space="preserve">"wirken" is mispronounced as "wirten" - line from script: "Als sie merkte, wie seltsam ihre plötzliche Fröhlichkeit wirken musste, fügte sie hinzu:"</t>
        </is>
      </c>
      <c r="J65" t="inlineStr">
        <is>
          <t xml:space="preserve">VOA</t>
        </is>
      </c>
      <c r="K65" t="inlineStr">
        <is>
          <t xml:space="preserve">Mispronunciation</t>
        </is>
      </c>
      <c r="L65" t="inlineStr">
        <is>
          <t xml:space="preserve">Mispronunciation</t>
        </is>
      </c>
      <c r="M65" t="str">
        <f>IFERROR(IF(VLOOKUP(L65,'Quantification'!$A:$B,2,FALSE)&amp;""="","Unclassified",VLOOKUP(L65,'Quantification'!$A:$B,2,FALSE)),"Unclassified")</f>
        <v>Major</v>
      </c>
      <c r="N65" t="inlineStr">
        <is>
          <t xml:space="preserve">frl-yaren.gulsoy@pocketfm.com</t>
        </is>
      </c>
      <c r="O65" t="inlineStr">
        <is>
          <t xml:space="preserve">Issues found in raw</t>
        </is>
      </c>
      <c r="P65" t="str">
        <f>IF(OR(O65="Issues found in master",O65="Final master"),"Master",IF(OR(O65="Ready for Master",O65="Issues found in raw",O65="Raw under QC",O65="Issues resolved in raw"),"Raw","-"))</f>
        <v>Raw</v>
      </c>
      <c r="Q65" s="13">
        <v>46253.615277777775</v>
      </c>
      <c r="R65" t="inlineStr">
        <is>
          <t xml:space="preserve">2026-08 (Aug)</t>
        </is>
      </c>
      <c r="S65">
        <f>IF(M65="Not an error",0,IF(COUNTIFS($A$2:$A65,$A65,$D$2:$D65,$D65,$M$2:$M65,"&lt;&gt;Not an error")=1,1,0))</f>
        <v>0</v>
      </c>
      <c r="T65">
        <f>IF(M65&lt;&gt;"Major",0,IF(COUNTIFS($A$2:$A65,$A65,$D$2:$D65,$D65,$M$2:$M65,"Major")=1,1,0))</f>
        <v>0</v>
      </c>
      <c r="U65">
        <f>IF(M65&lt;&gt;"Minor",0,IF(COUNTIFS($A$2:$A65,$A65,$D$2:$D65,$D65,$M$2:$M65,"Minor")=1,1,0))</f>
        <v>0</v>
      </c>
    </row>
    <row r="66">
      <c r="A66" t="inlineStr">
        <is>
          <t xml:space="preserve">783983a98fe2613f15770fa78630e1d8965712e2</t>
        </is>
      </c>
      <c r="B66" t="inlineStr">
        <is>
          <t xml:space="preserve">Ashes to crown</t>
        </is>
      </c>
      <c r="C66" t="inlineStr">
        <is>
          <t xml:space="preserve">Aus Der Asche Zur Krone</t>
        </is>
      </c>
      <c r="D66" t="inlineStr">
        <is>
          <t xml:space="preserve">d9cb3b79edcfbcb3940445ab25bc7b5937d66c48</t>
        </is>
      </c>
      <c r="E66" t="inlineStr">
        <is>
          <t xml:space="preserve">Episode 5: Heirate Mich</t>
        </is>
      </c>
      <c r="F66">
        <v>5</v>
      </c>
      <c r="G66" t="inlineStr">
        <is>
          <t xml:space="preserve">8:02-8:03</t>
        </is>
      </c>
      <c r="H66" t="inlineStr">
        <is>
          <t xml:space="preserve">Resolved</t>
        </is>
      </c>
      <c r="I66" t="inlineStr">
        <is>
          <t xml:space="preserve">"Ignoranz" is written wrong and mispronounced - line from script: "Welch eine IgNohranz."</t>
        </is>
      </c>
      <c r="J66" t="inlineStr">
        <is>
          <t xml:space="preserve">AI</t>
        </is>
      </c>
      <c r="K66" t="inlineStr">
        <is>
          <t xml:space="preserve">Script error</t>
        </is>
      </c>
      <c r="L66" t="inlineStr">
        <is>
          <t xml:space="preserve">Script error</t>
        </is>
      </c>
      <c r="M66" t="str">
        <f>IFERROR(IF(VLOOKUP(L66,'Quantification'!$A:$B,2,FALSE)&amp;""="","Unclassified",VLOOKUP(L66,'Quantification'!$A:$B,2,FALSE)),"Unclassified")</f>
        <v>Major</v>
      </c>
      <c r="N66" t="inlineStr">
        <is>
          <t xml:space="preserve">frl-yaren.gulsoy@pocketfm.com</t>
        </is>
      </c>
      <c r="O66" t="inlineStr">
        <is>
          <t xml:space="preserve">Issues found in raw</t>
        </is>
      </c>
      <c r="P66" t="str">
        <f>IF(OR(O66="Issues found in master",O66="Final master"),"Master",IF(OR(O66="Ready for Master",O66="Issues found in raw",O66="Raw under QC",O66="Issues resolved in raw"),"Raw","-"))</f>
        <v>Raw</v>
      </c>
      <c r="Q66" s="13">
        <v>46253.615277777775</v>
      </c>
      <c r="R66" t="inlineStr">
        <is>
          <t xml:space="preserve">2026-08 (Aug)</t>
        </is>
      </c>
      <c r="S66">
        <f>IF(M66="Not an error",0,IF(COUNTIFS($A$2:$A66,$A66,$D$2:$D66,$D66,$M$2:$M66,"&lt;&gt;Not an error")=1,1,0))</f>
        <v>1</v>
      </c>
      <c r="T66">
        <f>IF(M66&lt;&gt;"Major",0,IF(COUNTIFS($A$2:$A66,$A66,$D$2:$D66,$D66,$M$2:$M66,"Major")=1,1,0))</f>
        <v>1</v>
      </c>
      <c r="U66">
        <f>IF(M66&lt;&gt;"Minor",0,IF(COUNTIFS($A$2:$A66,$A66,$D$2:$D66,$D66,$M$2:$M66,"Minor")=1,1,0))</f>
        <v>0</v>
      </c>
    </row>
    <row r="67">
      <c r="A67" t="inlineStr">
        <is>
          <t xml:space="preserve">783983a98fe2613f15770fa78630e1d8965712e2</t>
        </is>
      </c>
      <c r="B67" t="inlineStr">
        <is>
          <t xml:space="preserve">Ashes to crown</t>
        </is>
      </c>
      <c r="C67" t="inlineStr">
        <is>
          <t xml:space="preserve">Aus Der Asche Zur Krone</t>
        </is>
      </c>
      <c r="D67" t="inlineStr">
        <is>
          <t xml:space="preserve">12d0ed517ab61f083a62a3a75864c82c4455bbfd</t>
        </is>
      </c>
      <c r="E67" t="inlineStr">
        <is>
          <t xml:space="preserve">Episode 8: Freiheit Durch Trotz</t>
        </is>
      </c>
      <c r="F67">
        <v>8</v>
      </c>
      <c r="G67" t="inlineStr">
        <is>
          <t xml:space="preserve">0:57-1:10</t>
        </is>
      </c>
      <c r="H67" t="inlineStr">
        <is>
          <t xml:space="preserve">Resolved</t>
        </is>
      </c>
      <c r="I67" t="inlineStr">
        <is>
          <t xml:space="preserve">"Rücken" is misponounced as "Rütten" - line from script: "Ihr Blick war fest, und die einzige erkennbare Gefühlsregung war ein leichtes Kräuseln ihrer Lippen, ein Lächeln, das jedem, der es bemerkte, einen Schauer über den Rücken jagte."</t>
        </is>
      </c>
      <c r="J67" t="inlineStr">
        <is>
          <t xml:space="preserve">VOA</t>
        </is>
      </c>
      <c r="K67" t="inlineStr">
        <is>
          <t xml:space="preserve">Mispronunciation</t>
        </is>
      </c>
      <c r="L67" t="inlineStr">
        <is>
          <t xml:space="preserve">Mispronunciation</t>
        </is>
      </c>
      <c r="M67" t="str">
        <f>IFERROR(IF(VLOOKUP(L67,'Quantification'!$A:$B,2,FALSE)&amp;""="","Unclassified",VLOOKUP(L67,'Quantification'!$A:$B,2,FALSE)),"Unclassified")</f>
        <v>Major</v>
      </c>
      <c r="N67" t="inlineStr">
        <is>
          <t xml:space="preserve">frl-yaren.gulsoy@pocketfm.com</t>
        </is>
      </c>
      <c r="O67" t="inlineStr">
        <is>
          <t xml:space="preserve">Issues found in raw</t>
        </is>
      </c>
      <c r="P67" t="str">
        <f>IF(OR(O67="Issues found in master",O67="Final master"),"Master",IF(OR(O67="Ready for Master",O67="Issues found in raw",O67="Raw under QC",O67="Issues resolved in raw"),"Raw","-"))</f>
        <v>Raw</v>
      </c>
      <c r="Q67" s="13">
        <v>46253.615277777775</v>
      </c>
      <c r="R67" t="inlineStr">
        <is>
          <t xml:space="preserve">2026-08 (Aug)</t>
        </is>
      </c>
      <c r="S67">
        <f>IF(M67="Not an error",0,IF(COUNTIFS($A$2:$A67,$A67,$D$2:$D67,$D67,$M$2:$M67,"&lt;&gt;Not an error")=1,1,0))</f>
        <v>1</v>
      </c>
      <c r="T67">
        <f>IF(M67&lt;&gt;"Major",0,IF(COUNTIFS($A$2:$A67,$A67,$D$2:$D67,$D67,$M$2:$M67,"Major")=1,1,0))</f>
        <v>1</v>
      </c>
      <c r="U67">
        <f>IF(M67&lt;&gt;"Minor",0,IF(COUNTIFS($A$2:$A67,$A67,$D$2:$D67,$D67,$M$2:$M67,"Minor")=1,1,0))</f>
        <v>0</v>
      </c>
    </row>
    <row r="68">
      <c r="A68" t="inlineStr">
        <is>
          <t xml:space="preserve">783983a98fe2613f15770fa78630e1d8965712e2</t>
        </is>
      </c>
      <c r="B68" t="inlineStr">
        <is>
          <t xml:space="preserve">Ashes to crown</t>
        </is>
      </c>
      <c r="C68" t="inlineStr">
        <is>
          <t xml:space="preserve">Aus Der Asche Zur Krone</t>
        </is>
      </c>
      <c r="D68" t="inlineStr">
        <is>
          <t xml:space="preserve">4be17e98b9bb845284c98bc5e8d0448478148ac7</t>
        </is>
      </c>
      <c r="E68" t="inlineStr">
        <is>
          <t xml:space="preserve">Episode 10: Ein Fluch</t>
        </is>
      </c>
      <c r="F68">
        <v>10</v>
      </c>
      <c r="G68" t="inlineStr">
        <is>
          <t xml:space="preserve">9:03-9:11</t>
        </is>
      </c>
      <c r="H68" t="inlineStr">
        <is>
          <t xml:space="preserve">Resolved</t>
        </is>
      </c>
      <c r="I68" t="inlineStr">
        <is>
          <t xml:space="preserve">"Makel" is mispronounced as "Marke" - line from script: "Sie war ein Makel für ihren Ruf, eine unbequeme Gestalt, deren Existenz den Ärger nicht länger wert war."</t>
        </is>
      </c>
      <c r="J68" t="inlineStr">
        <is>
          <t xml:space="preserve">VOA</t>
        </is>
      </c>
      <c r="K68" t="inlineStr">
        <is>
          <t xml:space="preserve">Mispronunciation</t>
        </is>
      </c>
      <c r="L68" t="inlineStr">
        <is>
          <t xml:space="preserve">Mispronunciation</t>
        </is>
      </c>
      <c r="M68" t="str">
        <f>IFERROR(IF(VLOOKUP(L68,'Quantification'!$A:$B,2,FALSE)&amp;""="","Unclassified",VLOOKUP(L68,'Quantification'!$A:$B,2,FALSE)),"Unclassified")</f>
        <v>Major</v>
      </c>
      <c r="N68" t="inlineStr">
        <is>
          <t xml:space="preserve">frl-yaren.gulsoy@pocketfm.com</t>
        </is>
      </c>
      <c r="O68" t="inlineStr">
        <is>
          <t xml:space="preserve">Issues found in raw</t>
        </is>
      </c>
      <c r="P68" t="str">
        <f>IF(OR(O68="Issues found in master",O68="Final master"),"Master",IF(OR(O68="Ready for Master",O68="Issues found in raw",O68="Raw under QC",O68="Issues resolved in raw"),"Raw","-"))</f>
        <v>Raw</v>
      </c>
      <c r="Q68" s="13">
        <v>46253.615277777775</v>
      </c>
      <c r="R68" t="inlineStr">
        <is>
          <t xml:space="preserve">2026-08 (Aug)</t>
        </is>
      </c>
      <c r="S68">
        <f>IF(M68="Not an error",0,IF(COUNTIFS($A$2:$A68,$A68,$D$2:$D68,$D68,$M$2:$M68,"&lt;&gt;Not an error")=1,1,0))</f>
        <v>1</v>
      </c>
      <c r="T68">
        <f>IF(M68&lt;&gt;"Major",0,IF(COUNTIFS($A$2:$A68,$A68,$D$2:$D68,$D68,$M$2:$M68,"Major")=1,1,0))</f>
        <v>1</v>
      </c>
      <c r="U68">
        <f>IF(M68&lt;&gt;"Minor",0,IF(COUNTIFS($A$2:$A68,$A68,$D$2:$D68,$D68,$M$2:$M68,"Minor")=1,1,0))</f>
        <v>0</v>
      </c>
    </row>
    <row r="69">
      <c r="A69" t="inlineStr">
        <is>
          <t xml:space="preserve">783983a98fe2613f15770fa78630e1d8965712e2</t>
        </is>
      </c>
      <c r="B69" t="inlineStr">
        <is>
          <t xml:space="preserve">Ashes to crown</t>
        </is>
      </c>
      <c r="C69" t="inlineStr">
        <is>
          <t xml:space="preserve">Aus Der Asche Zur Krone</t>
        </is>
      </c>
      <c r="D69" t="inlineStr">
        <is>
          <t xml:space="preserve">4be17e98b9bb845284c98bc5e8d0448478148ac7</t>
        </is>
      </c>
      <c r="E69" t="inlineStr">
        <is>
          <t xml:space="preserve">Episode 10: Ein Fluch</t>
        </is>
      </c>
      <c r="F69">
        <v>10</v>
      </c>
      <c r="G69" t="inlineStr">
        <is>
          <t xml:space="preserve">11:20-11:30</t>
        </is>
      </c>
      <c r="H69" t="inlineStr">
        <is>
          <t xml:space="preserve">Resolved</t>
        </is>
      </c>
      <c r="I69" t="inlineStr">
        <is>
          <t xml:space="preserve">It should be "ihre offensichtliche Gleichgültigkeit" and not "seine" - line from script: "Seine offensichtliche Gleichgültigkeit schien ihn zu ärgern und erinnerte ihn an die öffentliche Demütigung, die sie ihm vor einigen Tagen zugefügt hatte."</t>
        </is>
      </c>
      <c r="J69" t="inlineStr">
        <is>
          <t xml:space="preserve">AI</t>
        </is>
      </c>
      <c r="K69" t="inlineStr">
        <is>
          <t xml:space="preserve">Script error</t>
        </is>
      </c>
      <c r="L69" t="inlineStr">
        <is>
          <t xml:space="preserve">Script error</t>
        </is>
      </c>
      <c r="M69" t="str">
        <f>IFERROR(IF(VLOOKUP(L69,'Quantification'!$A:$B,2,FALSE)&amp;""="","Unclassified",VLOOKUP(L69,'Quantification'!$A:$B,2,FALSE)),"Unclassified")</f>
        <v>Major</v>
      </c>
      <c r="N69" t="inlineStr">
        <is>
          <t xml:space="preserve">frl-yaren.gulsoy@pocketfm.com</t>
        </is>
      </c>
      <c r="O69" t="inlineStr">
        <is>
          <t xml:space="preserve">Issues found in raw</t>
        </is>
      </c>
      <c r="P69" t="str">
        <f>IF(OR(O69="Issues found in master",O69="Final master"),"Master",IF(OR(O69="Ready for Master",O69="Issues found in raw",O69="Raw under QC",O69="Issues resolved in raw"),"Raw","-"))</f>
        <v>Raw</v>
      </c>
      <c r="Q69" s="13">
        <v>46253.615277777775</v>
      </c>
      <c r="R69" t="inlineStr">
        <is>
          <t xml:space="preserve">2026-08 (Aug)</t>
        </is>
      </c>
      <c r="S69">
        <f>IF(M69="Not an error",0,IF(COUNTIFS($A$2:$A69,$A69,$D$2:$D69,$D69,$M$2:$M69,"&lt;&gt;Not an error")=1,1,0))</f>
        <v>0</v>
      </c>
      <c r="T69">
        <f>IF(M69&lt;&gt;"Major",0,IF(COUNTIFS($A$2:$A69,$A69,$D$2:$D69,$D69,$M$2:$M69,"Major")=1,1,0))</f>
        <v>0</v>
      </c>
      <c r="U69">
        <f>IF(M69&lt;&gt;"Minor",0,IF(COUNTIFS($A$2:$A69,$A69,$D$2:$D69,$D69,$M$2:$M69,"Minor")=1,1,0))</f>
        <v>0</v>
      </c>
    </row>
    <row r="70">
      <c r="A70" t="inlineStr">
        <is>
          <t xml:space="preserve">783983a98fe2613f15770fa78630e1d8965712e2</t>
        </is>
      </c>
      <c r="B70" t="inlineStr">
        <is>
          <t xml:space="preserve">Ashes to crown</t>
        </is>
      </c>
      <c r="C70" t="inlineStr">
        <is>
          <t xml:space="preserve">Aus Der Asche Zur Krone</t>
        </is>
      </c>
      <c r="D70" t="inlineStr">
        <is>
          <t xml:space="preserve">a32771f7a5ec726fa7d04be971fde2429aae619b</t>
        </is>
      </c>
      <c r="E70" t="inlineStr">
        <is>
          <t xml:space="preserve">Episode 11: Treffen Mit Hawthorne</t>
        </is>
      </c>
      <c r="F70">
        <v>11</v>
      </c>
      <c r="G70" t="inlineStr">
        <is>
          <t xml:space="preserve">5:15-5:17</t>
        </is>
      </c>
      <c r="H70" t="inlineStr">
        <is>
          <t xml:space="preserve">Resolved</t>
        </is>
      </c>
      <c r="I70" t="inlineStr">
        <is>
          <t xml:space="preserve">"drückend" is mispronounced as "drüttend" - line from script: "Die Stille in der Halle wurde drückend."</t>
        </is>
      </c>
      <c r="J70" t="inlineStr">
        <is>
          <t xml:space="preserve">VOA</t>
        </is>
      </c>
      <c r="K70" t="inlineStr">
        <is>
          <t xml:space="preserve">Mispronunciation</t>
        </is>
      </c>
      <c r="L70" t="inlineStr">
        <is>
          <t xml:space="preserve">Mispronunciation</t>
        </is>
      </c>
      <c r="M70" t="str">
        <f>IFERROR(IF(VLOOKUP(L70,'Quantification'!$A:$B,2,FALSE)&amp;""="","Unclassified",VLOOKUP(L70,'Quantification'!$A:$B,2,FALSE)),"Unclassified")</f>
        <v>Major</v>
      </c>
      <c r="N70" t="inlineStr">
        <is>
          <t xml:space="preserve">frl-yaren.gulsoy@pocketfm.com</t>
        </is>
      </c>
      <c r="O70" t="inlineStr">
        <is>
          <t xml:space="preserve">Issues found in raw</t>
        </is>
      </c>
      <c r="P70" t="str">
        <f>IF(OR(O70="Issues found in master",O70="Final master"),"Master",IF(OR(O70="Ready for Master",O70="Issues found in raw",O70="Raw under QC",O70="Issues resolved in raw"),"Raw","-"))</f>
        <v>Raw</v>
      </c>
      <c r="Q70" s="13">
        <v>46253.615277777775</v>
      </c>
      <c r="R70" t="inlineStr">
        <is>
          <t xml:space="preserve">2026-08 (Aug)</t>
        </is>
      </c>
      <c r="S70">
        <f>IF(M70="Not an error",0,IF(COUNTIFS($A$2:$A70,$A70,$D$2:$D70,$D70,$M$2:$M70,"&lt;&gt;Not an error")=1,1,0))</f>
        <v>1</v>
      </c>
      <c r="T70">
        <f>IF(M70&lt;&gt;"Major",0,IF(COUNTIFS($A$2:$A70,$A70,$D$2:$D70,$D70,$M$2:$M70,"Major")=1,1,0))</f>
        <v>1</v>
      </c>
      <c r="U70">
        <f>IF(M70&lt;&gt;"Minor",0,IF(COUNTIFS($A$2:$A70,$A70,$D$2:$D70,$D70,$M$2:$M70,"Minor")=1,1,0))</f>
        <v>0</v>
      </c>
    </row>
    <row r="71">
      <c r="A71" t="inlineStr">
        <is>
          <t xml:space="preserve">783983a98fe2613f15770fa78630e1d8965712e2</t>
        </is>
      </c>
      <c r="B71" t="inlineStr">
        <is>
          <t xml:space="preserve">Ashes to crown</t>
        </is>
      </c>
      <c r="C71" t="inlineStr">
        <is>
          <t xml:space="preserve">Aus Der Asche Zur Krone</t>
        </is>
      </c>
      <c r="D71" t="inlineStr">
        <is>
          <t xml:space="preserve">b7f5f955280b804704ffaa5d8cd40862b2fbc161</t>
        </is>
      </c>
      <c r="E71" t="inlineStr">
        <is>
          <t xml:space="preserve">Episode 12: Wo Freundlichkeit Wurzeln Schlägt</t>
        </is>
      </c>
      <c r="F71">
        <v>12</v>
      </c>
      <c r="G71" t="inlineStr">
        <is>
          <t xml:space="preserve">1:19-11:28</t>
        </is>
      </c>
      <c r="H71" t="inlineStr">
        <is>
          <t xml:space="preserve">Pending</t>
        </is>
      </c>
      <c r="I71" t="inlineStr">
        <is>
          <t xml:space="preserve">"Ilara" should be pronounced in German - line from script: "Für das Haus Hawthorne war Lady Ilara nichts Geringeres als eine Retterin, eine Hüterin des Lebens, das ihnen am teuersten war."</t>
        </is>
      </c>
      <c r="J71" t="inlineStr">
        <is>
          <t xml:space="preserve">VOA</t>
        </is>
      </c>
      <c r="K71" t="inlineStr">
        <is>
          <t xml:space="preserve">Mispronunciation</t>
        </is>
      </c>
      <c r="L71" t="inlineStr">
        <is>
          <t xml:space="preserve">Mispronunciation</t>
        </is>
      </c>
      <c r="M71" t="str">
        <f>IFERROR(IF(VLOOKUP(L71,'Quantification'!$A:$B,2,FALSE)&amp;""="","Unclassified",VLOOKUP(L71,'Quantification'!$A:$B,2,FALSE)),"Unclassified")</f>
        <v>Major</v>
      </c>
      <c r="N71" t="inlineStr">
        <is>
          <t xml:space="preserve">frl-yaren.gulsoy@pocketfm.com</t>
        </is>
      </c>
      <c r="O71" t="inlineStr">
        <is>
          <t xml:space="preserve">Issues found in raw</t>
        </is>
      </c>
      <c r="P71" t="str">
        <f>IF(OR(O71="Issues found in master",O71="Final master"),"Master",IF(OR(O71="Ready for Master",O71="Issues found in raw",O71="Raw under QC",O71="Issues resolved in raw"),"Raw","-"))</f>
        <v>Raw</v>
      </c>
      <c r="Q71" s="13">
        <v>46253.615277777775</v>
      </c>
      <c r="R71" t="inlineStr">
        <is>
          <t xml:space="preserve">2026-08 (Aug)</t>
        </is>
      </c>
      <c r="S71">
        <f>IF(M71="Not an error",0,IF(COUNTIFS($A$2:$A71,$A71,$D$2:$D71,$D71,$M$2:$M71,"&lt;&gt;Not an error")=1,1,0))</f>
        <v>1</v>
      </c>
      <c r="T71">
        <f>IF(M71&lt;&gt;"Major",0,IF(COUNTIFS($A$2:$A71,$A71,$D$2:$D71,$D71,$M$2:$M71,"Major")=1,1,0))</f>
        <v>1</v>
      </c>
      <c r="U71">
        <f>IF(M71&lt;&gt;"Minor",0,IF(COUNTIFS($A$2:$A71,$A71,$D$2:$D71,$D71,$M$2:$M71,"Minor")=1,1,0))</f>
        <v>0</v>
      </c>
    </row>
    <row r="72">
      <c r="A72" t="inlineStr">
        <is>
          <t xml:space="preserve">783983a98fe2613f15770fa78630e1d8965712e2</t>
        </is>
      </c>
      <c r="B72" t="inlineStr">
        <is>
          <t xml:space="preserve">Ashes to crown</t>
        </is>
      </c>
      <c r="C72" t="inlineStr">
        <is>
          <t xml:space="preserve">Aus Der Asche Zur Krone</t>
        </is>
      </c>
      <c r="D72" t="inlineStr">
        <is>
          <t xml:space="preserve">06bf6ca2c6a6a208948bc329931bfacd9740229d</t>
        </is>
      </c>
      <c r="E72" t="inlineStr">
        <is>
          <t xml:space="preserve">Episode 14: Zurück Zum Dunham-Anwesen</t>
        </is>
      </c>
      <c r="F72">
        <v>14</v>
      </c>
      <c r="G72" t="inlineStr">
        <is>
          <t xml:space="preserve">7:12-7:20</t>
        </is>
      </c>
      <c r="H72" t="inlineStr">
        <is>
          <t xml:space="preserve">Resolved</t>
        </is>
      </c>
      <c r="I72" t="inlineStr">
        <is>
          <t xml:space="preserve">"stärken" is mispronounced as "stärten" - line from script: "Er ist ein wenig schwach, weil er so lange krank war, aber ich werde ihm noch eine Dosis Arznei geben, um seine Kräfte zu stärken."</t>
        </is>
      </c>
      <c r="J72" t="inlineStr">
        <is>
          <t xml:space="preserve">VOA</t>
        </is>
      </c>
      <c r="K72" t="inlineStr">
        <is>
          <t xml:space="preserve">Mispronunciation</t>
        </is>
      </c>
      <c r="L72" t="inlineStr">
        <is>
          <t xml:space="preserve">Mispronunciation</t>
        </is>
      </c>
      <c r="M72" t="str">
        <f>IFERROR(IF(VLOOKUP(L72,'Quantification'!$A:$B,2,FALSE)&amp;""="","Unclassified",VLOOKUP(L72,'Quantification'!$A:$B,2,FALSE)),"Unclassified")</f>
        <v>Major</v>
      </c>
      <c r="N72" t="inlineStr">
        <is>
          <t xml:space="preserve">frl-yaren.gulsoy@pocketfm.com</t>
        </is>
      </c>
      <c r="O72" t="inlineStr">
        <is>
          <t xml:space="preserve">Issues found in raw</t>
        </is>
      </c>
      <c r="P72" t="str">
        <f>IF(OR(O72="Issues found in master",O72="Final master"),"Master",IF(OR(O72="Ready for Master",O72="Issues found in raw",O72="Raw under QC",O72="Issues resolved in raw"),"Raw","-"))</f>
        <v>Raw</v>
      </c>
      <c r="Q72" s="13">
        <v>46253.61597222222</v>
      </c>
      <c r="R72" t="inlineStr">
        <is>
          <t xml:space="preserve">2026-08 (Aug)</t>
        </is>
      </c>
      <c r="S72">
        <f>IF(M72="Not an error",0,IF(COUNTIFS($A$2:$A72,$A72,$D$2:$D72,$D72,$M$2:$M72,"&lt;&gt;Not an error")=1,1,0))</f>
        <v>1</v>
      </c>
      <c r="T72">
        <f>IF(M72&lt;&gt;"Major",0,IF(COUNTIFS($A$2:$A72,$A72,$D$2:$D72,$D72,$M$2:$M72,"Major")=1,1,0))</f>
        <v>1</v>
      </c>
      <c r="U72">
        <f>IF(M72&lt;&gt;"Minor",0,IF(COUNTIFS($A$2:$A72,$A72,$D$2:$D72,$D72,$M$2:$M72,"Minor")=1,1,0))</f>
        <v>0</v>
      </c>
    </row>
    <row r="73">
      <c r="A73" t="inlineStr">
        <is>
          <t xml:space="preserve">783983a98fe2613f15770fa78630e1d8965712e2</t>
        </is>
      </c>
      <c r="B73" t="inlineStr">
        <is>
          <t xml:space="preserve">Ashes to crown</t>
        </is>
      </c>
      <c r="C73" t="inlineStr">
        <is>
          <t xml:space="preserve">Aus Der Asche Zur Krone</t>
        </is>
      </c>
      <c r="D73" t="inlineStr">
        <is>
          <t xml:space="preserve">7b839b01c96732ea3a90c9338142e694f0b3f4bb</t>
        </is>
      </c>
      <c r="E73" t="inlineStr">
        <is>
          <t xml:space="preserve">Episode 15: Hautausschläge Auf Der Schönheit</t>
        </is>
      </c>
      <c r="F73">
        <v>15</v>
      </c>
      <c r="G73" t="inlineStr">
        <is>
          <t xml:space="preserve">3:00-3:08</t>
        </is>
      </c>
      <c r="H73" t="inlineStr">
        <is>
          <t xml:space="preserve">Resolved</t>
        </is>
      </c>
      <c r="I73" t="inlineStr">
        <is>
          <t xml:space="preserve">it should be "beiseitezustoßen" and not "beiseiszustoßen" - line from script: "Wo die Diener früher spotteten und flüsterten, wenn sie vorbeiging, oder es sogar wagten, sie beiseizustoßen, herrschte jetzt Schweigen."</t>
        </is>
      </c>
      <c r="J73" t="inlineStr">
        <is>
          <t xml:space="preserve">AI</t>
        </is>
      </c>
      <c r="K73" t="inlineStr">
        <is>
          <t xml:space="preserve">Script error</t>
        </is>
      </c>
      <c r="L73" t="inlineStr">
        <is>
          <t xml:space="preserve">Script error</t>
        </is>
      </c>
      <c r="M73" t="str">
        <f>IFERROR(IF(VLOOKUP(L73,'Quantification'!$A:$B,2,FALSE)&amp;""="","Unclassified",VLOOKUP(L73,'Quantification'!$A:$B,2,FALSE)),"Unclassified")</f>
        <v>Major</v>
      </c>
      <c r="N73" t="inlineStr">
        <is>
          <t xml:space="preserve">frl-yaren.gulsoy@pocketfm.com</t>
        </is>
      </c>
      <c r="O73" t="inlineStr">
        <is>
          <t xml:space="preserve">Issues found in raw</t>
        </is>
      </c>
      <c r="P73" t="str">
        <f>IF(OR(O73="Issues found in master",O73="Final master"),"Master",IF(OR(O73="Ready for Master",O73="Issues found in raw",O73="Raw under QC",O73="Issues resolved in raw"),"Raw","-"))</f>
        <v>Raw</v>
      </c>
      <c r="Q73" s="13">
        <v>46253.61597222222</v>
      </c>
      <c r="R73" t="inlineStr">
        <is>
          <t xml:space="preserve">2026-08 (Aug)</t>
        </is>
      </c>
      <c r="S73">
        <f>IF(M73="Not an error",0,IF(COUNTIFS($A$2:$A73,$A73,$D$2:$D73,$D73,$M$2:$M73,"&lt;&gt;Not an error")=1,1,0))</f>
        <v>1</v>
      </c>
      <c r="T73">
        <f>IF(M73&lt;&gt;"Major",0,IF(COUNTIFS($A$2:$A73,$A73,$D$2:$D73,$D73,$M$2:$M73,"Major")=1,1,0))</f>
        <v>1</v>
      </c>
      <c r="U73">
        <f>IF(M73&lt;&gt;"Minor",0,IF(COUNTIFS($A$2:$A73,$A73,$D$2:$D73,$D73,$M$2:$M73,"Minor")=1,1,0))</f>
        <v>0</v>
      </c>
    </row>
    <row r="74">
      <c r="A74" t="inlineStr">
        <is>
          <t xml:space="preserve">783983a98fe2613f15770fa78630e1d8965712e2</t>
        </is>
      </c>
      <c r="B74" t="inlineStr">
        <is>
          <t xml:space="preserve">Ashes to crown</t>
        </is>
      </c>
      <c r="C74" t="inlineStr">
        <is>
          <t xml:space="preserve">Aus Der Asche Zur Krone</t>
        </is>
      </c>
      <c r="D74" t="inlineStr">
        <is>
          <t xml:space="preserve">7b839b01c96732ea3a90c9338142e694f0b3f4bb</t>
        </is>
      </c>
      <c r="E74" t="inlineStr">
        <is>
          <t xml:space="preserve">Episode 15: Hautausschläge Auf Der Schönheit</t>
        </is>
      </c>
      <c r="F74">
        <v>15</v>
      </c>
      <c r="G74" t="inlineStr">
        <is>
          <t xml:space="preserve">9:15-9:20</t>
        </is>
      </c>
      <c r="H74" t="inlineStr">
        <is>
          <t xml:space="preserve">Resolved</t>
        </is>
      </c>
      <c r="I74" t="inlineStr">
        <is>
          <t xml:space="preserve">"Lippen" is mispronounced as "Litten" - line from script: "Die Lippen der Matriarchin verzogen sich zu einem schwachen, kalten Lächeln."</t>
        </is>
      </c>
      <c r="J74" t="inlineStr">
        <is>
          <t xml:space="preserve">VOA</t>
        </is>
      </c>
      <c r="K74" t="inlineStr">
        <is>
          <t xml:space="preserve">Mispronunciation</t>
        </is>
      </c>
      <c r="L74" t="inlineStr">
        <is>
          <t xml:space="preserve">Mispronunciation</t>
        </is>
      </c>
      <c r="M74" t="str">
        <f>IFERROR(IF(VLOOKUP(L74,'Quantification'!$A:$B,2,FALSE)&amp;""="","Unclassified",VLOOKUP(L74,'Quantification'!$A:$B,2,FALSE)),"Unclassified")</f>
        <v>Major</v>
      </c>
      <c r="N74" t="inlineStr">
        <is>
          <t xml:space="preserve">frl-yaren.gulsoy@pocketfm.com</t>
        </is>
      </c>
      <c r="O74" t="inlineStr">
        <is>
          <t xml:space="preserve">Issues found in raw</t>
        </is>
      </c>
      <c r="P74" t="str">
        <f>IF(OR(O74="Issues found in master",O74="Final master"),"Master",IF(OR(O74="Ready for Master",O74="Issues found in raw",O74="Raw under QC",O74="Issues resolved in raw"),"Raw","-"))</f>
        <v>Raw</v>
      </c>
      <c r="Q74" s="13">
        <v>46253.61597222222</v>
      </c>
      <c r="R74" t="inlineStr">
        <is>
          <t xml:space="preserve">2026-08 (Aug)</t>
        </is>
      </c>
      <c r="S74">
        <f>IF(M74="Not an error",0,IF(COUNTIFS($A$2:$A74,$A74,$D$2:$D74,$D74,$M$2:$M74,"&lt;&gt;Not an error")=1,1,0))</f>
        <v>0</v>
      </c>
      <c r="T74">
        <f>IF(M74&lt;&gt;"Major",0,IF(COUNTIFS($A$2:$A74,$A74,$D$2:$D74,$D74,$M$2:$M74,"Major")=1,1,0))</f>
        <v>0</v>
      </c>
      <c r="U74">
        <f>IF(M74&lt;&gt;"Minor",0,IF(COUNTIFS($A$2:$A74,$A74,$D$2:$D74,$D74,$M$2:$M74,"Minor")=1,1,0))</f>
        <v>0</v>
      </c>
    </row>
    <row r="75">
      <c r="A75" t="inlineStr">
        <is>
          <t xml:space="preserve">783983a98fe2613f15770fa78630e1d8965712e2</t>
        </is>
      </c>
      <c r="B75" t="inlineStr">
        <is>
          <t xml:space="preserve">Ashes to crown</t>
        </is>
      </c>
      <c r="C75" t="inlineStr">
        <is>
          <t xml:space="preserve">Aus Der Asche Zur Krone</t>
        </is>
      </c>
      <c r="D75" t="inlineStr">
        <is>
          <t xml:space="preserve">7b839b01c96732ea3a90c9338142e694f0b3f4bb</t>
        </is>
      </c>
      <c r="E75" t="inlineStr">
        <is>
          <t xml:space="preserve">Episode 15: Hautausschläge Auf Der Schönheit</t>
        </is>
      </c>
      <c r="F75">
        <v>15</v>
      </c>
      <c r="G75" t="inlineStr">
        <is>
          <t xml:space="preserve">14:12-14:14</t>
        </is>
      </c>
      <c r="H75" t="inlineStr">
        <is>
          <t xml:space="preserve">Resolved</t>
        </is>
      </c>
      <c r="I75" t="inlineStr">
        <is>
          <t xml:space="preserve">"wagen" is mispronounced as "waden" - line from script: "Wie kannst du es wagen, mir nicht zu gehorchen!"</t>
        </is>
      </c>
      <c r="J75" t="inlineStr">
        <is>
          <t xml:space="preserve">VOA</t>
        </is>
      </c>
      <c r="K75" t="inlineStr">
        <is>
          <t xml:space="preserve">Mispronunciation</t>
        </is>
      </c>
      <c r="L75" t="inlineStr">
        <is>
          <t xml:space="preserve">Mispronunciation</t>
        </is>
      </c>
      <c r="M75" t="str">
        <f>IFERROR(IF(VLOOKUP(L75,'Quantification'!$A:$B,2,FALSE)&amp;""="","Unclassified",VLOOKUP(L75,'Quantification'!$A:$B,2,FALSE)),"Unclassified")</f>
        <v>Major</v>
      </c>
      <c r="N75" t="inlineStr">
        <is>
          <t xml:space="preserve">frl-yaren.gulsoy@pocketfm.com</t>
        </is>
      </c>
      <c r="O75" t="inlineStr">
        <is>
          <t xml:space="preserve">Issues found in raw</t>
        </is>
      </c>
      <c r="P75" t="str">
        <f>IF(OR(O75="Issues found in master",O75="Final master"),"Master",IF(OR(O75="Ready for Master",O75="Issues found in raw",O75="Raw under QC",O75="Issues resolved in raw"),"Raw","-"))</f>
        <v>Raw</v>
      </c>
      <c r="Q75" s="13">
        <v>46253.61597222222</v>
      </c>
      <c r="R75" t="inlineStr">
        <is>
          <t xml:space="preserve">2026-08 (Aug)</t>
        </is>
      </c>
      <c r="S75">
        <f>IF(M75="Not an error",0,IF(COUNTIFS($A$2:$A75,$A75,$D$2:$D75,$D75,$M$2:$M75,"&lt;&gt;Not an error")=1,1,0))</f>
        <v>0</v>
      </c>
      <c r="T75">
        <f>IF(M75&lt;&gt;"Major",0,IF(COUNTIFS($A$2:$A75,$A75,$D$2:$D75,$D75,$M$2:$M75,"Major")=1,1,0))</f>
        <v>0</v>
      </c>
      <c r="U75">
        <f>IF(M75&lt;&gt;"Minor",0,IF(COUNTIFS($A$2:$A75,$A75,$D$2:$D75,$D75,$M$2:$M75,"Minor")=1,1,0))</f>
        <v>0</v>
      </c>
    </row>
    <row r="76">
      <c r="A76" t="inlineStr">
        <is>
          <t xml:space="preserve">783983a98fe2613f15770fa78630e1d8965712e2</t>
        </is>
      </c>
      <c r="B76" t="inlineStr">
        <is>
          <t xml:space="preserve">Ashes to crown</t>
        </is>
      </c>
      <c r="C76" t="inlineStr">
        <is>
          <t xml:space="preserve">Aus Der Asche Zur Krone</t>
        </is>
      </c>
      <c r="D76" t="inlineStr">
        <is>
          <t xml:space="preserve">28ef94c25c6a2b3f52b79d844cbc9b888b1690e3</t>
        </is>
      </c>
      <c r="E76" t="inlineStr">
        <is>
          <t xml:space="preserve">Episode 16: Ich Akzeptiere Ihre Bedingungen</t>
        </is>
      </c>
      <c r="F76">
        <v>16</v>
      </c>
      <c r="G76" t="inlineStr">
        <is>
          <t xml:space="preserve">0:20-0:25</t>
        </is>
      </c>
      <c r="H76" t="inlineStr">
        <is>
          <t xml:space="preserve">Resolved</t>
        </is>
      </c>
      <c r="I76" t="inlineStr">
        <is>
          <t xml:space="preserve">"unterdrücken" is mispronounced as "unterdrütten" - line from script: "Ihre Erscheinung war eine Erinnerung an all das, was er unterdrücken wollte."</t>
        </is>
      </c>
      <c r="J76" t="inlineStr">
        <is>
          <t xml:space="preserve">VOA</t>
        </is>
      </c>
      <c r="K76" t="inlineStr">
        <is>
          <t xml:space="preserve">Mispronunciation</t>
        </is>
      </c>
      <c r="L76" t="inlineStr">
        <is>
          <t xml:space="preserve">Mispronunciation</t>
        </is>
      </c>
      <c r="M76" t="str">
        <f>IFERROR(IF(VLOOKUP(L76,'Quantification'!$A:$B,2,FALSE)&amp;""="","Unclassified",VLOOKUP(L76,'Quantification'!$A:$B,2,FALSE)),"Unclassified")</f>
        <v>Major</v>
      </c>
      <c r="N76" t="inlineStr">
        <is>
          <t xml:space="preserve">frl-yaren.gulsoy@pocketfm.com</t>
        </is>
      </c>
      <c r="O76" t="inlineStr">
        <is>
          <t xml:space="preserve">Issues found in raw</t>
        </is>
      </c>
      <c r="P76" t="str">
        <f>IF(OR(O76="Issues found in master",O76="Final master"),"Master",IF(OR(O76="Ready for Master",O76="Issues found in raw",O76="Raw under QC",O76="Issues resolved in raw"),"Raw","-"))</f>
        <v>Raw</v>
      </c>
      <c r="Q76" s="13">
        <v>46253.61597222222</v>
      </c>
      <c r="R76" t="inlineStr">
        <is>
          <t xml:space="preserve">2026-08 (Aug)</t>
        </is>
      </c>
      <c r="S76">
        <f>IF(M76="Not an error",0,IF(COUNTIFS($A$2:$A76,$A76,$D$2:$D76,$D76,$M$2:$M76,"&lt;&gt;Not an error")=1,1,0))</f>
        <v>1</v>
      </c>
      <c r="T76">
        <f>IF(M76&lt;&gt;"Major",0,IF(COUNTIFS($A$2:$A76,$A76,$D$2:$D76,$D76,$M$2:$M76,"Major")=1,1,0))</f>
        <v>1</v>
      </c>
      <c r="U76">
        <f>IF(M76&lt;&gt;"Minor",0,IF(COUNTIFS($A$2:$A76,$A76,$D$2:$D76,$D76,$M$2:$M76,"Minor")=1,1,0))</f>
        <v>0</v>
      </c>
    </row>
    <row r="77">
      <c r="A77" t="inlineStr">
        <is>
          <t xml:space="preserve">783983a98fe2613f15770fa78630e1d8965712e2</t>
        </is>
      </c>
      <c r="B77" t="inlineStr">
        <is>
          <t xml:space="preserve">Ashes to crown</t>
        </is>
      </c>
      <c r="C77" t="inlineStr">
        <is>
          <t xml:space="preserve">Aus Der Asche Zur Krone</t>
        </is>
      </c>
      <c r="D77" t="inlineStr">
        <is>
          <t xml:space="preserve">28ef94c25c6a2b3f52b79d844cbc9b888b1690e3</t>
        </is>
      </c>
      <c r="E77" t="inlineStr">
        <is>
          <t xml:space="preserve">Episode 16: Ich Akzeptiere Ihre Bedingungen</t>
        </is>
      </c>
      <c r="F77">
        <v>16</v>
      </c>
      <c r="G77" t="inlineStr">
        <is>
          <t xml:space="preserve">12:18-12:27</t>
        </is>
      </c>
      <c r="H77" t="inlineStr">
        <is>
          <t xml:space="preserve">Resolved</t>
        </is>
      </c>
      <c r="I77" t="inlineStr">
        <is>
          <t xml:space="preserve">"Rücken" is mispronounced as "Rütten" - line from script: "Sie spürte, wie die Augen ihres Vaters sich in ihren Rücken brannten, ein Gewicht aus Verurteilung und Verachtung, das auf ihren Schultern lastete."</t>
        </is>
      </c>
      <c r="J77" t="inlineStr">
        <is>
          <t xml:space="preserve">VOA</t>
        </is>
      </c>
      <c r="K77" t="inlineStr">
        <is>
          <t xml:space="preserve">Mispronunciation</t>
        </is>
      </c>
      <c r="L77" t="inlineStr">
        <is>
          <t xml:space="preserve">Mispronunciation</t>
        </is>
      </c>
      <c r="M77" t="str">
        <f>IFERROR(IF(VLOOKUP(L77,'Quantification'!$A:$B,2,FALSE)&amp;""="","Unclassified",VLOOKUP(L77,'Quantification'!$A:$B,2,FALSE)),"Unclassified")</f>
        <v>Major</v>
      </c>
      <c r="N77" t="inlineStr">
        <is>
          <t xml:space="preserve">frl-yaren.gulsoy@pocketfm.com</t>
        </is>
      </c>
      <c r="O77" t="inlineStr">
        <is>
          <t xml:space="preserve">Issues found in raw</t>
        </is>
      </c>
      <c r="P77" t="str">
        <f>IF(OR(O77="Issues found in master",O77="Final master"),"Master",IF(OR(O77="Ready for Master",O77="Issues found in raw",O77="Raw under QC",O77="Issues resolved in raw"),"Raw","-"))</f>
        <v>Raw</v>
      </c>
      <c r="Q77" s="13">
        <v>46253.61597222222</v>
      </c>
      <c r="R77" t="inlineStr">
        <is>
          <t xml:space="preserve">2026-08 (Aug)</t>
        </is>
      </c>
      <c r="S77">
        <f>IF(M77="Not an error",0,IF(COUNTIFS($A$2:$A77,$A77,$D$2:$D77,$D77,$M$2:$M77,"&lt;&gt;Not an error")=1,1,0))</f>
        <v>0</v>
      </c>
      <c r="T77">
        <f>IF(M77&lt;&gt;"Major",0,IF(COUNTIFS($A$2:$A77,$A77,$D$2:$D77,$D77,$M$2:$M77,"Major")=1,1,0))</f>
        <v>0</v>
      </c>
      <c r="U77">
        <f>IF(M77&lt;&gt;"Minor",0,IF(COUNTIFS($A$2:$A77,$A77,$D$2:$D77,$D77,$M$2:$M77,"Minor")=1,1,0))</f>
        <v>0</v>
      </c>
    </row>
    <row r="78">
      <c r="A78" t="inlineStr">
        <is>
          <t xml:space="preserve">783983a98fe2613f15770fa78630e1d8965712e2</t>
        </is>
      </c>
      <c r="B78" t="inlineStr">
        <is>
          <t xml:space="preserve">Ashes to crown</t>
        </is>
      </c>
      <c r="C78" t="inlineStr">
        <is>
          <t xml:space="preserve">Aus Der Asche Zur Krone</t>
        </is>
      </c>
      <c r="D78" t="inlineStr">
        <is>
          <t xml:space="preserve">28ef94c25c6a2b3f52b79d844cbc9b888b1690e3</t>
        </is>
      </c>
      <c r="E78" t="inlineStr">
        <is>
          <t xml:space="preserve">Episode 16: Ich Akzeptiere Ihre Bedingungen</t>
        </is>
      </c>
      <c r="F78">
        <v>16</v>
      </c>
      <c r="G78" t="inlineStr">
        <is>
          <t xml:space="preserve">12:45-12:47</t>
        </is>
      </c>
      <c r="H78" t="inlineStr">
        <is>
          <t xml:space="preserve">Resolved</t>
        </is>
      </c>
      <c r="I78" t="inlineStr">
        <is>
          <t xml:space="preserve">"traute" is mispronounced as "tarte" - line from script: "Er traute dieser Tochter nicht."</t>
        </is>
      </c>
      <c r="J78" t="inlineStr">
        <is>
          <t xml:space="preserve">VOA</t>
        </is>
      </c>
      <c r="K78" t="inlineStr">
        <is>
          <t xml:space="preserve">Mispronunciation</t>
        </is>
      </c>
      <c r="L78" t="inlineStr">
        <is>
          <t xml:space="preserve">Mispronunciation</t>
        </is>
      </c>
      <c r="M78" t="str">
        <f>IFERROR(IF(VLOOKUP(L78,'Quantification'!$A:$B,2,FALSE)&amp;""="","Unclassified",VLOOKUP(L78,'Quantification'!$A:$B,2,FALSE)),"Unclassified")</f>
        <v>Major</v>
      </c>
      <c r="N78" t="inlineStr">
        <is>
          <t xml:space="preserve">frl-yaren.gulsoy@pocketfm.com</t>
        </is>
      </c>
      <c r="O78" t="inlineStr">
        <is>
          <t xml:space="preserve">Issues found in raw</t>
        </is>
      </c>
      <c r="P78" t="str">
        <f>IF(OR(O78="Issues found in master",O78="Final master"),"Master",IF(OR(O78="Ready for Master",O78="Issues found in raw",O78="Raw under QC",O78="Issues resolved in raw"),"Raw","-"))</f>
        <v>Raw</v>
      </c>
      <c r="Q78" s="13">
        <v>46253.61597222222</v>
      </c>
      <c r="R78" t="inlineStr">
        <is>
          <t xml:space="preserve">2026-08 (Aug)</t>
        </is>
      </c>
      <c r="S78">
        <f>IF(M78="Not an error",0,IF(COUNTIFS($A$2:$A78,$A78,$D$2:$D78,$D78,$M$2:$M78,"&lt;&gt;Not an error")=1,1,0))</f>
        <v>0</v>
      </c>
      <c r="T78">
        <f>IF(M78&lt;&gt;"Major",0,IF(COUNTIFS($A$2:$A78,$A78,$D$2:$D78,$D78,$M$2:$M78,"Major")=1,1,0))</f>
        <v>0</v>
      </c>
      <c r="U78">
        <f>IF(M78&lt;&gt;"Minor",0,IF(COUNTIFS($A$2:$A78,$A78,$D$2:$D78,$D78,$M$2:$M78,"Minor")=1,1,0))</f>
        <v>0</v>
      </c>
    </row>
    <row r="79">
      <c r="A79" t="inlineStr">
        <is>
          <t xml:space="preserve">783983a98fe2613f15770fa78630e1d8965712e2</t>
        </is>
      </c>
      <c r="B79" t="inlineStr">
        <is>
          <t xml:space="preserve">Ashes to crown</t>
        </is>
      </c>
      <c r="C79" t="inlineStr">
        <is>
          <t xml:space="preserve">Aus Der Asche Zur Krone</t>
        </is>
      </c>
      <c r="D79" t="inlineStr">
        <is>
          <t xml:space="preserve">3496ce9e513485aaab10902eef4b1db5e6d31a53</t>
        </is>
      </c>
      <c r="E79" t="inlineStr">
        <is>
          <t xml:space="preserve">Episode 18: Ilaras Heilung</t>
        </is>
      </c>
      <c r="F79">
        <v>18</v>
      </c>
      <c r="G79" t="inlineStr">
        <is>
          <t xml:space="preserve">5:44-5:52</t>
        </is>
      </c>
      <c r="H79" t="inlineStr">
        <is>
          <t xml:space="preserve">Resolved</t>
        </is>
      </c>
      <c r="I79" t="inlineStr">
        <is>
          <t xml:space="preserve">"Ilara" should be pronounced in German - line from script: "Lady Dunham jedoch schien wie erstarrt, ihr Blick war auf die leere Stelle gerichtet, wo Ilara kurz zuvor gestanden hatte."</t>
        </is>
      </c>
      <c r="J79" t="inlineStr">
        <is>
          <t xml:space="preserve">VOA</t>
        </is>
      </c>
      <c r="K79" t="inlineStr">
        <is>
          <t xml:space="preserve">Mispronunciation</t>
        </is>
      </c>
      <c r="L79" t="inlineStr">
        <is>
          <t xml:space="preserve">Mispronunciation</t>
        </is>
      </c>
      <c r="M79" t="str">
        <f>IFERROR(IF(VLOOKUP(L79,'Quantification'!$A:$B,2,FALSE)&amp;""="","Unclassified",VLOOKUP(L79,'Quantification'!$A:$B,2,FALSE)),"Unclassified")</f>
        <v>Major</v>
      </c>
      <c r="N79" t="inlineStr">
        <is>
          <t xml:space="preserve">frl-yaren.gulsoy@pocketfm.com</t>
        </is>
      </c>
      <c r="O79" t="inlineStr">
        <is>
          <t xml:space="preserve">Issues found in raw</t>
        </is>
      </c>
      <c r="P79" t="str">
        <f>IF(OR(O79="Issues found in master",O79="Final master"),"Master",IF(OR(O79="Ready for Master",O79="Issues found in raw",O79="Raw under QC",O79="Issues resolved in raw"),"Raw","-"))</f>
        <v>Raw</v>
      </c>
      <c r="Q79" s="13">
        <v>46253.61597222222</v>
      </c>
      <c r="R79" t="inlineStr">
        <is>
          <t xml:space="preserve">2026-08 (Aug)</t>
        </is>
      </c>
      <c r="S79">
        <f>IF(M79="Not an error",0,IF(COUNTIFS($A$2:$A79,$A79,$D$2:$D79,$D79,$M$2:$M79,"&lt;&gt;Not an error")=1,1,0))</f>
        <v>1</v>
      </c>
      <c r="T79">
        <f>IF(M79&lt;&gt;"Major",0,IF(COUNTIFS($A$2:$A79,$A79,$D$2:$D79,$D79,$M$2:$M79,"Major")=1,1,0))</f>
        <v>1</v>
      </c>
      <c r="U79">
        <f>IF(M79&lt;&gt;"Minor",0,IF(COUNTIFS($A$2:$A79,$A79,$D$2:$D79,$D79,$M$2:$M79,"Minor")=1,1,0))</f>
        <v>0</v>
      </c>
    </row>
    <row r="80">
      <c r="A80" t="inlineStr">
        <is>
          <t xml:space="preserve">783983a98fe2613f15770fa78630e1d8965712e2</t>
        </is>
      </c>
      <c r="B80" t="inlineStr">
        <is>
          <t xml:space="preserve">Ashes to crown</t>
        </is>
      </c>
      <c r="C80" t="inlineStr">
        <is>
          <t xml:space="preserve">Aus Der Asche Zur Krone</t>
        </is>
      </c>
      <c r="D80" t="inlineStr">
        <is>
          <t xml:space="preserve">e6c640362d680e4d0eb45006315558a29fc06893</t>
        </is>
      </c>
      <c r="E80" t="inlineStr">
        <is>
          <t xml:space="preserve">Episode 24: Die Konfrontation Im Hof</t>
        </is>
      </c>
      <c r="F80">
        <v>24</v>
      </c>
      <c r="G80" t="inlineStr">
        <is>
          <t xml:space="preserve">6:23-6:36</t>
        </is>
      </c>
      <c r="H80" t="inlineStr">
        <is>
          <t xml:space="preserve">Resolved</t>
        </is>
      </c>
      <c r="I80" t="inlineStr">
        <is>
          <t xml:space="preserve">"Aloeverasaft" is mispronounced as "Alöverasaft" - line from script: "Später an diesem Tag, nach einem langen Bad und dem sorgfältigen Auftragen von Aloeverasaft zur Beruhigung ihrer Haut, fiel sie in einen tiefen Schlaf, während ihre Gedanken um die Zukunft kreisten."</t>
        </is>
      </c>
      <c r="J80" t="inlineStr">
        <is>
          <t xml:space="preserve">VOA</t>
        </is>
      </c>
      <c r="K80" t="inlineStr">
        <is>
          <t xml:space="preserve">Mispronunciation</t>
        </is>
      </c>
      <c r="L80" t="inlineStr">
        <is>
          <t xml:space="preserve">Mispronunciation</t>
        </is>
      </c>
      <c r="M80" t="str">
        <f>IFERROR(IF(VLOOKUP(L80,'Quantification'!$A:$B,2,FALSE)&amp;""="","Unclassified",VLOOKUP(L80,'Quantification'!$A:$B,2,FALSE)),"Unclassified")</f>
        <v>Major</v>
      </c>
      <c r="N80" t="inlineStr">
        <is>
          <t xml:space="preserve">frl-yaren.gulsoy@pocketfm.com</t>
        </is>
      </c>
      <c r="O80" t="inlineStr">
        <is>
          <t xml:space="preserve">Issues found in raw</t>
        </is>
      </c>
      <c r="P80" t="str">
        <f>IF(OR(O80="Issues found in master",O80="Final master"),"Master",IF(OR(O80="Ready for Master",O80="Issues found in raw",O80="Raw under QC",O80="Issues resolved in raw"),"Raw","-"))</f>
        <v>Raw</v>
      </c>
      <c r="Q80" s="13">
        <v>46253.61597222222</v>
      </c>
      <c r="R80" t="inlineStr">
        <is>
          <t xml:space="preserve">2026-08 (Aug)</t>
        </is>
      </c>
      <c r="S80">
        <f>IF(M80="Not an error",0,IF(COUNTIFS($A$2:$A80,$A80,$D$2:$D80,$D80,$M$2:$M80,"&lt;&gt;Not an error")=1,1,0))</f>
        <v>1</v>
      </c>
      <c r="T80">
        <f>IF(M80&lt;&gt;"Major",0,IF(COUNTIFS($A$2:$A80,$A80,$D$2:$D80,$D80,$M$2:$M80,"Major")=1,1,0))</f>
        <v>1</v>
      </c>
      <c r="U80">
        <f>IF(M80&lt;&gt;"Minor",0,IF(COUNTIFS($A$2:$A80,$A80,$D$2:$D80,$D80,$M$2:$M80,"Minor")=1,1,0))</f>
        <v>0</v>
      </c>
    </row>
    <row r="81">
      <c r="A81" t="inlineStr">
        <is>
          <t xml:space="preserve">783983a98fe2613f15770fa78630e1d8965712e2</t>
        </is>
      </c>
      <c r="B81" t="inlineStr">
        <is>
          <t xml:space="preserve">Ashes to crown</t>
        </is>
      </c>
      <c r="C81" t="inlineStr">
        <is>
          <t xml:space="preserve">Aus Der Asche Zur Krone</t>
        </is>
      </c>
      <c r="D81" t="inlineStr">
        <is>
          <t xml:space="preserve">e6c640362d680e4d0eb45006315558a29fc06893</t>
        </is>
      </c>
      <c r="E81" t="inlineStr">
        <is>
          <t xml:space="preserve">Episode 24: Die Konfrontation Im Hof</t>
        </is>
      </c>
      <c r="F81">
        <v>24</v>
      </c>
      <c r="G81" t="inlineStr">
        <is>
          <t xml:space="preserve">10:21-10:25</t>
        </is>
      </c>
      <c r="H81" t="inlineStr">
        <is>
          <t xml:space="preserve">Resolved</t>
        </is>
      </c>
      <c r="I81" t="inlineStr">
        <is>
          <t xml:space="preserve">"tadelnd" is mispronounced as "tadlend" - line from script: "fragte sie, ihr Ton scharf, aber noch nicht gänzlich tadelnd."</t>
        </is>
      </c>
      <c r="J81" t="inlineStr">
        <is>
          <t xml:space="preserve">VOA</t>
        </is>
      </c>
      <c r="K81" t="inlineStr">
        <is>
          <t xml:space="preserve">Mispronunciation</t>
        </is>
      </c>
      <c r="L81" t="inlineStr">
        <is>
          <t xml:space="preserve">Mispronunciation</t>
        </is>
      </c>
      <c r="M81" t="str">
        <f>IFERROR(IF(VLOOKUP(L81,'Quantification'!$A:$B,2,FALSE)&amp;""="","Unclassified",VLOOKUP(L81,'Quantification'!$A:$B,2,FALSE)),"Unclassified")</f>
        <v>Major</v>
      </c>
      <c r="N81" t="inlineStr">
        <is>
          <t xml:space="preserve">frl-yaren.gulsoy@pocketfm.com</t>
        </is>
      </c>
      <c r="O81" t="inlineStr">
        <is>
          <t xml:space="preserve">Issues found in raw</t>
        </is>
      </c>
      <c r="P81" t="str">
        <f>IF(OR(O81="Issues found in master",O81="Final master"),"Master",IF(OR(O81="Ready for Master",O81="Issues found in raw",O81="Raw under QC",O81="Issues resolved in raw"),"Raw","-"))</f>
        <v>Raw</v>
      </c>
      <c r="Q81" s="13">
        <v>46253.61597222222</v>
      </c>
      <c r="R81" t="inlineStr">
        <is>
          <t xml:space="preserve">2026-08 (Aug)</t>
        </is>
      </c>
      <c r="S81">
        <f>IF(M81="Not an error",0,IF(COUNTIFS($A$2:$A81,$A81,$D$2:$D81,$D81,$M$2:$M81,"&lt;&gt;Not an error")=1,1,0))</f>
        <v>0</v>
      </c>
      <c r="T81">
        <f>IF(M81&lt;&gt;"Major",0,IF(COUNTIFS($A$2:$A81,$A81,$D$2:$D81,$D81,$M$2:$M81,"Major")=1,1,0))</f>
        <v>0</v>
      </c>
      <c r="U81">
        <f>IF(M81&lt;&gt;"Minor",0,IF(COUNTIFS($A$2:$A81,$A81,$D$2:$D81,$D81,$M$2:$M81,"Minor")=1,1,0))</f>
        <v>0</v>
      </c>
    </row>
    <row r="82">
      <c r="A82" t="inlineStr">
        <is>
          <t xml:space="preserve">783983a98fe2613f15770fa78630e1d8965712e2</t>
        </is>
      </c>
      <c r="B82" t="inlineStr">
        <is>
          <t xml:space="preserve">Ashes to crown</t>
        </is>
      </c>
      <c r="C82" t="inlineStr">
        <is>
          <t xml:space="preserve">Aus Der Asche Zur Krone</t>
        </is>
      </c>
      <c r="D82" t="inlineStr">
        <is>
          <t xml:space="preserve">a29d1a968a7ea1326fb2be306448a1616f8b9f95</t>
        </is>
      </c>
      <c r="E82" t="inlineStr">
        <is>
          <t xml:space="preserve">Episode 25: Prinzessin Celeste</t>
        </is>
      </c>
      <c r="F82">
        <v>25</v>
      </c>
      <c r="G82" t="inlineStr">
        <is>
          <t xml:space="preserve">12:06-12:14</t>
        </is>
      </c>
      <c r="H82" t="inlineStr">
        <is>
          <t xml:space="preserve">Resolved</t>
        </is>
      </c>
      <c r="I82" t="inlineStr">
        <is>
          <t xml:space="preserve">"Zügen" is mispronounced as "Züden" - line from script: "Sie hatte in letzter Zeit abgenommen, was ihren Zügen eine verfeinerte, beinahe gemeißelte Qualität verlieh."</t>
        </is>
      </c>
      <c r="J82" t="inlineStr">
        <is>
          <t xml:space="preserve">VOA</t>
        </is>
      </c>
      <c r="K82" t="inlineStr">
        <is>
          <t xml:space="preserve">Mispronunciation</t>
        </is>
      </c>
      <c r="L82" t="inlineStr">
        <is>
          <t xml:space="preserve">Mispronunciation</t>
        </is>
      </c>
      <c r="M82" t="str">
        <f>IFERROR(IF(VLOOKUP(L82,'Quantification'!$A:$B,2,FALSE)&amp;""="","Unclassified",VLOOKUP(L82,'Quantification'!$A:$B,2,FALSE)),"Unclassified")</f>
        <v>Major</v>
      </c>
      <c r="N82" t="inlineStr">
        <is>
          <t xml:space="preserve">frl-yaren.gulsoy@pocketfm.com</t>
        </is>
      </c>
      <c r="O82" t="inlineStr">
        <is>
          <t xml:space="preserve">Issues found in raw</t>
        </is>
      </c>
      <c r="P82" t="str">
        <f>IF(OR(O82="Issues found in master",O82="Final master"),"Master",IF(OR(O82="Ready for Master",O82="Issues found in raw",O82="Raw under QC",O82="Issues resolved in raw"),"Raw","-"))</f>
        <v>Raw</v>
      </c>
      <c r="Q82" s="13">
        <v>46253.61597222222</v>
      </c>
      <c r="R82" t="inlineStr">
        <is>
          <t xml:space="preserve">2026-08 (Aug)</t>
        </is>
      </c>
      <c r="S82">
        <f>IF(M82="Not an error",0,IF(COUNTIFS($A$2:$A82,$A82,$D$2:$D82,$D82,$M$2:$M82,"&lt;&gt;Not an error")=1,1,0))</f>
        <v>1</v>
      </c>
      <c r="T82">
        <f>IF(M82&lt;&gt;"Major",0,IF(COUNTIFS($A$2:$A82,$A82,$D$2:$D82,$D82,$M$2:$M82,"Major")=1,1,0))</f>
        <v>1</v>
      </c>
      <c r="U82">
        <f>IF(M82&lt;&gt;"Minor",0,IF(COUNTIFS($A$2:$A82,$A82,$D$2:$D82,$D82,$M$2:$M82,"Minor")=1,1,0))</f>
        <v>0</v>
      </c>
    </row>
    <row r="83">
      <c r="A83" t="inlineStr">
        <is>
          <t xml:space="preserve">783983a98fe2613f15770fa78630e1d8965712e2</t>
        </is>
      </c>
      <c r="B83" t="inlineStr">
        <is>
          <t xml:space="preserve">Ashes to crown</t>
        </is>
      </c>
      <c r="C83" t="inlineStr">
        <is>
          <t xml:space="preserve">Aus Der Asche Zur Krone</t>
        </is>
      </c>
      <c r="D83" t="inlineStr">
        <is>
          <t xml:space="preserve">9b171402ea5a6712b36fe5f0655d42f81e0cd067</t>
        </is>
      </c>
      <c r="E83" t="inlineStr">
        <is>
          <t xml:space="preserve">Episode 28: Ehevertrag</t>
        </is>
      </c>
      <c r="F83">
        <v>28</v>
      </c>
      <c r="G83" t="inlineStr">
        <is>
          <t xml:space="preserve">6:11-6:14</t>
        </is>
      </c>
      <c r="H83" t="inlineStr">
        <is>
          <t xml:space="preserve">Resolved</t>
        </is>
      </c>
      <c r="I83" t="inlineStr">
        <is>
          <t xml:space="preserve">"wagen" is mispronounced as "waden" - line from script: "„Wie könnt Ihr es wagen!“, brüllte er."</t>
        </is>
      </c>
      <c r="J83" t="inlineStr">
        <is>
          <t xml:space="preserve">VOA</t>
        </is>
      </c>
      <c r="K83" t="inlineStr">
        <is>
          <t xml:space="preserve">Mispronunciation</t>
        </is>
      </c>
      <c r="L83" t="inlineStr">
        <is>
          <t xml:space="preserve">Mispronunciation</t>
        </is>
      </c>
      <c r="M83" t="str">
        <f>IFERROR(IF(VLOOKUP(L83,'Quantification'!$A:$B,2,FALSE)&amp;""="","Unclassified",VLOOKUP(L83,'Quantification'!$A:$B,2,FALSE)),"Unclassified")</f>
        <v>Major</v>
      </c>
      <c r="N83" t="inlineStr">
        <is>
          <t xml:space="preserve">frl-yaren.gulsoy@pocketfm.com</t>
        </is>
      </c>
      <c r="O83" t="inlineStr">
        <is>
          <t xml:space="preserve">Issues found in raw</t>
        </is>
      </c>
      <c r="P83" t="str">
        <f>IF(OR(O83="Issues found in master",O83="Final master"),"Master",IF(OR(O83="Ready for Master",O83="Issues found in raw",O83="Raw under QC",O83="Issues resolved in raw"),"Raw","-"))</f>
        <v>Raw</v>
      </c>
      <c r="Q83" s="13">
        <v>46253.61597222222</v>
      </c>
      <c r="R83" t="inlineStr">
        <is>
          <t xml:space="preserve">2026-08 (Aug)</t>
        </is>
      </c>
      <c r="S83">
        <f>IF(M83="Not an error",0,IF(COUNTIFS($A$2:$A83,$A83,$D$2:$D83,$D83,$M$2:$M83,"&lt;&gt;Not an error")=1,1,0))</f>
        <v>1</v>
      </c>
      <c r="T83">
        <f>IF(M83&lt;&gt;"Major",0,IF(COUNTIFS($A$2:$A83,$A83,$D$2:$D83,$D83,$M$2:$M83,"Major")=1,1,0))</f>
        <v>1</v>
      </c>
      <c r="U83">
        <f>IF(M83&lt;&gt;"Minor",0,IF(COUNTIFS($A$2:$A83,$A83,$D$2:$D83,$D83,$M$2:$M83,"Minor")=1,1,0))</f>
        <v>0</v>
      </c>
    </row>
    <row r="84">
      <c r="A84" t="inlineStr">
        <is>
          <t xml:space="preserve">783983a98fe2613f15770fa78630e1d8965712e2</t>
        </is>
      </c>
      <c r="B84" t="inlineStr">
        <is>
          <t xml:space="preserve">Ashes to crown</t>
        </is>
      </c>
      <c r="C84" t="inlineStr">
        <is>
          <t xml:space="preserve">Aus Der Asche Zur Krone</t>
        </is>
      </c>
      <c r="D84" t="inlineStr">
        <is>
          <t xml:space="preserve">9b171402ea5a6712b36fe5f0655d42f81e0cd067</t>
        </is>
      </c>
      <c r="E84" t="inlineStr">
        <is>
          <t xml:space="preserve">Episode 28: Ehevertrag</t>
        </is>
      </c>
      <c r="F84">
        <v>28</v>
      </c>
      <c r="G84" t="inlineStr">
        <is>
          <t xml:space="preserve">8:55-9:00</t>
        </is>
      </c>
      <c r="H84" t="inlineStr">
        <is>
          <t xml:space="preserve">Resolved</t>
        </is>
      </c>
      <c r="I84" t="inlineStr">
        <is>
          <t xml:space="preserve">"getrennte" is mispronounced as "getrennten" - line from script: "Sobald du dein Ziel erreicht hast und ich meins, können wir getrennte Wege gehen."</t>
        </is>
      </c>
      <c r="J84" t="inlineStr">
        <is>
          <t xml:space="preserve">VOA</t>
        </is>
      </c>
      <c r="K84" t="inlineStr">
        <is>
          <t xml:space="preserve">Mispronunciation</t>
        </is>
      </c>
      <c r="L84" t="inlineStr">
        <is>
          <t xml:space="preserve">Mispronunciation</t>
        </is>
      </c>
      <c r="M84" t="str">
        <f>IFERROR(IF(VLOOKUP(L84,'Quantification'!$A:$B,2,FALSE)&amp;""="","Unclassified",VLOOKUP(L84,'Quantification'!$A:$B,2,FALSE)),"Unclassified")</f>
        <v>Major</v>
      </c>
      <c r="N84" t="inlineStr">
        <is>
          <t xml:space="preserve">frl-yaren.gulsoy@pocketfm.com</t>
        </is>
      </c>
      <c r="O84" t="inlineStr">
        <is>
          <t xml:space="preserve">Issues found in raw</t>
        </is>
      </c>
      <c r="P84" t="str">
        <f>IF(OR(O84="Issues found in master",O84="Final master"),"Master",IF(OR(O84="Ready for Master",O84="Issues found in raw",O84="Raw under QC",O84="Issues resolved in raw"),"Raw","-"))</f>
        <v>Raw</v>
      </c>
      <c r="Q84" s="13">
        <v>46253.61597222222</v>
      </c>
      <c r="R84" t="inlineStr">
        <is>
          <t xml:space="preserve">2026-08 (Aug)</t>
        </is>
      </c>
      <c r="S84">
        <f>IF(M84="Not an error",0,IF(COUNTIFS($A$2:$A84,$A84,$D$2:$D84,$D84,$M$2:$M84,"&lt;&gt;Not an error")=1,1,0))</f>
        <v>0</v>
      </c>
      <c r="T84">
        <f>IF(M84&lt;&gt;"Major",0,IF(COUNTIFS($A$2:$A84,$A84,$D$2:$D84,$D84,$M$2:$M84,"Major")=1,1,0))</f>
        <v>0</v>
      </c>
      <c r="U84">
        <f>IF(M84&lt;&gt;"Minor",0,IF(COUNTIFS($A$2:$A84,$A84,$D$2:$D84,$D84,$M$2:$M84,"Minor")=1,1,0))</f>
        <v>0</v>
      </c>
    </row>
    <row r="85">
      <c r="A85" t="inlineStr">
        <is>
          <t xml:space="preserve">783983a98fe2613f15770fa78630e1d8965712e2</t>
        </is>
      </c>
      <c r="B85" t="inlineStr">
        <is>
          <t xml:space="preserve">Ashes to crown</t>
        </is>
      </c>
      <c r="C85" t="inlineStr">
        <is>
          <t xml:space="preserve">Aus Der Asche Zur Krone</t>
        </is>
      </c>
      <c r="D85" t="inlineStr">
        <is>
          <t xml:space="preserve">54b21458721fc554d2fa102c4359f1b8d7c80fdf</t>
        </is>
      </c>
      <c r="E85" t="inlineStr">
        <is>
          <t xml:space="preserve">Episode 29: Das Renommierte Sankt-Kolleg</t>
        </is>
      </c>
      <c r="F85">
        <v>29</v>
      </c>
      <c r="G85" t="inlineStr">
        <is>
          <t xml:space="preserve">9:38-9:50</t>
        </is>
      </c>
      <c r="H85" t="inlineStr">
        <is>
          <t xml:space="preserve">Resolved</t>
        </is>
      </c>
      <c r="I85" t="inlineStr">
        <is>
          <t xml:space="preserve">"genügend" is mispronounced as "genüdend" - line from script: "Matriarchin Dunham hatte eine ihrer Dienerinnen, Abigail, angewiesen, Ilara mitzuteilen, es gäbe nicht genügend Wagen und sie solle stattdessen bei Matriarchin Hawthorne mitfahren."</t>
        </is>
      </c>
      <c r="J85" t="inlineStr">
        <is>
          <t xml:space="preserve">VOA</t>
        </is>
      </c>
      <c r="K85" t="inlineStr">
        <is>
          <t xml:space="preserve">Mispronunciation</t>
        </is>
      </c>
      <c r="L85" t="inlineStr">
        <is>
          <t xml:space="preserve">Mispronunciation</t>
        </is>
      </c>
      <c r="M85" t="str">
        <f>IFERROR(IF(VLOOKUP(L85,'Quantification'!$A:$B,2,FALSE)&amp;""="","Unclassified",VLOOKUP(L85,'Quantification'!$A:$B,2,FALSE)),"Unclassified")</f>
        <v>Major</v>
      </c>
      <c r="N85" t="inlineStr">
        <is>
          <t xml:space="preserve">frl-yaren.gulsoy@pocketfm.com</t>
        </is>
      </c>
      <c r="O85" t="inlineStr">
        <is>
          <t xml:space="preserve">Issues found in raw</t>
        </is>
      </c>
      <c r="P85" t="str">
        <f>IF(OR(O85="Issues found in master",O85="Final master"),"Master",IF(OR(O85="Ready for Master",O85="Issues found in raw",O85="Raw under QC",O85="Issues resolved in raw"),"Raw","-"))</f>
        <v>Raw</v>
      </c>
      <c r="Q85" s="13">
        <v>46253.61597222222</v>
      </c>
      <c r="R85" t="inlineStr">
        <is>
          <t xml:space="preserve">2026-08 (Aug)</t>
        </is>
      </c>
      <c r="S85">
        <f>IF(M85="Not an error",0,IF(COUNTIFS($A$2:$A85,$A85,$D$2:$D85,$D85,$M$2:$M85,"&lt;&gt;Not an error")=1,1,0))</f>
        <v>1</v>
      </c>
      <c r="T85">
        <f>IF(M85&lt;&gt;"Major",0,IF(COUNTIFS($A$2:$A85,$A85,$D$2:$D85,$D85,$M$2:$M85,"Major")=1,1,0))</f>
        <v>1</v>
      </c>
      <c r="U85">
        <f>IF(M85&lt;&gt;"Minor",0,IF(COUNTIFS($A$2:$A85,$A85,$D$2:$D85,$D85,$M$2:$M85,"Minor")=1,1,0))</f>
        <v>0</v>
      </c>
    </row>
    <row r="86">
      <c r="A86" t="inlineStr">
        <is>
          <t xml:space="preserve">783983a98fe2613f15770fa78630e1d8965712e2</t>
        </is>
      </c>
      <c r="B86" t="inlineStr">
        <is>
          <t xml:space="preserve">Ashes to crown</t>
        </is>
      </c>
      <c r="C86" t="inlineStr">
        <is>
          <t xml:space="preserve">Aus Der Asche Zur Krone</t>
        </is>
      </c>
      <c r="D86" t="inlineStr">
        <is>
          <t xml:space="preserve">54b21458721fc554d2fa102c4359f1b8d7c80fdf</t>
        </is>
      </c>
      <c r="E86" t="inlineStr">
        <is>
          <t xml:space="preserve">Episode 29: Das Renommierte Sankt-Kolleg</t>
        </is>
      </c>
      <c r="F86">
        <v>29</v>
      </c>
      <c r="G86" t="inlineStr">
        <is>
          <t xml:space="preserve">12:20-12:27</t>
        </is>
      </c>
      <c r="H86" t="inlineStr">
        <is>
          <t xml:space="preserve">Resolved</t>
        </is>
      </c>
      <c r="I86" t="inlineStr">
        <is>
          <t xml:space="preserve">"Rücken" is mispronounced as "Rütten" - line from script: "Ilara bedachte George mit einem kalten, durchdringenden Blick, der ihm einen Schauer über den Rücken jagte."</t>
        </is>
      </c>
      <c r="J86" t="inlineStr">
        <is>
          <t xml:space="preserve">VOA</t>
        </is>
      </c>
      <c r="K86" t="inlineStr">
        <is>
          <t xml:space="preserve">Mispronunciation</t>
        </is>
      </c>
      <c r="L86" t="inlineStr">
        <is>
          <t xml:space="preserve">Mispronunciation</t>
        </is>
      </c>
      <c r="M86" t="str">
        <f>IFERROR(IF(VLOOKUP(L86,'Quantification'!$A:$B,2,FALSE)&amp;""="","Unclassified",VLOOKUP(L86,'Quantification'!$A:$B,2,FALSE)),"Unclassified")</f>
        <v>Major</v>
      </c>
      <c r="N86" t="inlineStr">
        <is>
          <t xml:space="preserve">frl-yaren.gulsoy@pocketfm.com</t>
        </is>
      </c>
      <c r="O86" t="inlineStr">
        <is>
          <t xml:space="preserve">Issues found in raw</t>
        </is>
      </c>
      <c r="P86" t="str">
        <f>IF(OR(O86="Issues found in master",O86="Final master"),"Master",IF(OR(O86="Ready for Master",O86="Issues found in raw",O86="Raw under QC",O86="Issues resolved in raw"),"Raw","-"))</f>
        <v>Raw</v>
      </c>
      <c r="Q86" s="13">
        <v>46253.61597222222</v>
      </c>
      <c r="R86" t="inlineStr">
        <is>
          <t xml:space="preserve">2026-08 (Aug)</t>
        </is>
      </c>
      <c r="S86">
        <f>IF(M86="Not an error",0,IF(COUNTIFS($A$2:$A86,$A86,$D$2:$D86,$D86,$M$2:$M86,"&lt;&gt;Not an error")=1,1,0))</f>
        <v>0</v>
      </c>
      <c r="T86">
        <f>IF(M86&lt;&gt;"Major",0,IF(COUNTIFS($A$2:$A86,$A86,$D$2:$D86,$D86,$M$2:$M86,"Major")=1,1,0))</f>
        <v>0</v>
      </c>
      <c r="U86">
        <f>IF(M86&lt;&gt;"Minor",0,IF(COUNTIFS($A$2:$A86,$A86,$D$2:$D86,$D86,$M$2:$M86,"Minor")=1,1,0))</f>
        <v>0</v>
      </c>
    </row>
    <row r="87">
      <c r="A87" t="inlineStr">
        <is>
          <t xml:space="preserve">783983a98fe2613f15770fa78630e1d8965712e2</t>
        </is>
      </c>
      <c r="B87" t="inlineStr">
        <is>
          <t xml:space="preserve">Ashes to crown</t>
        </is>
      </c>
      <c r="C87" t="inlineStr">
        <is>
          <t xml:space="preserve">Aus Der Asche Zur Krone</t>
        </is>
      </c>
      <c r="D87" t="inlineStr">
        <is>
          <t xml:space="preserve">17a84ff7a9464b44d383ff773443aef1486db440</t>
        </is>
      </c>
      <c r="E87" t="inlineStr">
        <is>
          <t xml:space="preserve">Episode 31: Bindungen Die Sich Nicht Zu Nennen Wagen</t>
        </is>
      </c>
      <c r="F87">
        <v>31</v>
      </c>
      <c r="G87" t="inlineStr">
        <is>
          <t xml:space="preserve">3:29-3:33</t>
        </is>
      </c>
      <c r="H87" t="inlineStr">
        <is>
          <t xml:space="preserve">Resolved</t>
        </is>
      </c>
      <c r="I87" t="inlineStr">
        <is>
          <t xml:space="preserve">They're alread home. This line can be omitted entirely - line from script: "Wir sind alle müde, gehen wir nach Hause."</t>
        </is>
      </c>
      <c r="J87" t="inlineStr">
        <is>
          <t xml:space="preserve">AI</t>
        </is>
      </c>
      <c r="K87" t="inlineStr">
        <is>
          <t xml:space="preserve">Script error</t>
        </is>
      </c>
      <c r="L87" t="inlineStr">
        <is>
          <t xml:space="preserve">Script error</t>
        </is>
      </c>
      <c r="M87" t="str">
        <f>IFERROR(IF(VLOOKUP(L87,'Quantification'!$A:$B,2,FALSE)&amp;""="","Unclassified",VLOOKUP(L87,'Quantification'!$A:$B,2,FALSE)),"Unclassified")</f>
        <v>Major</v>
      </c>
      <c r="N87" t="inlineStr">
        <is>
          <t xml:space="preserve">frl-yaren.gulsoy@pocketfm.com</t>
        </is>
      </c>
      <c r="O87" t="inlineStr">
        <is>
          <t xml:space="preserve">Issues found in raw</t>
        </is>
      </c>
      <c r="P87" t="str">
        <f>IF(OR(O87="Issues found in master",O87="Final master"),"Master",IF(OR(O87="Ready for Master",O87="Issues found in raw",O87="Raw under QC",O87="Issues resolved in raw"),"Raw","-"))</f>
        <v>Raw</v>
      </c>
      <c r="Q87" s="13">
        <v>46253.61597222222</v>
      </c>
      <c r="R87" t="inlineStr">
        <is>
          <t xml:space="preserve">2026-08 (Aug)</t>
        </is>
      </c>
      <c r="S87">
        <f>IF(M87="Not an error",0,IF(COUNTIFS($A$2:$A87,$A87,$D$2:$D87,$D87,$M$2:$M87,"&lt;&gt;Not an error")=1,1,0))</f>
        <v>1</v>
      </c>
      <c r="T87">
        <f>IF(M87&lt;&gt;"Major",0,IF(COUNTIFS($A$2:$A87,$A87,$D$2:$D87,$D87,$M$2:$M87,"Major")=1,1,0))</f>
        <v>1</v>
      </c>
      <c r="U87">
        <f>IF(M87&lt;&gt;"Minor",0,IF(COUNTIFS($A$2:$A87,$A87,$D$2:$D87,$D87,$M$2:$M87,"Minor")=1,1,0))</f>
        <v>0</v>
      </c>
    </row>
    <row r="88">
      <c r="A88" t="inlineStr">
        <is>
          <t xml:space="preserve">783983a98fe2613f15770fa78630e1d8965712e2</t>
        </is>
      </c>
      <c r="B88" t="inlineStr">
        <is>
          <t xml:space="preserve">Ashes to crown</t>
        </is>
      </c>
      <c r="C88" t="inlineStr">
        <is>
          <t xml:space="preserve">Aus Der Asche Zur Krone</t>
        </is>
      </c>
      <c r="D88" t="inlineStr">
        <is>
          <t xml:space="preserve">17a84ff7a9464b44d383ff773443aef1486db440</t>
        </is>
      </c>
      <c r="E88" t="inlineStr">
        <is>
          <t xml:space="preserve">Episode 31: Bindungen Die Sich Nicht Zu Nennen Wagen</t>
        </is>
      </c>
      <c r="F88">
        <v>31</v>
      </c>
      <c r="G88" t="inlineStr">
        <is>
          <t xml:space="preserve">9:11-9:23</t>
        </is>
      </c>
      <c r="H88" t="inlineStr">
        <is>
          <t xml:space="preserve">Resolved</t>
        </is>
      </c>
      <c r="I88" t="inlineStr">
        <is>
          <t xml:space="preserve">"Reichtum" is mispronounced as "Reichtung" - line from script: "Die Familie Linton, einst eine Quelle der Hoffnung und des Reichtums für die Familie Dunham, war nun zu einem Symbol der Spaltung und Geheimniskrämerei geworden."</t>
        </is>
      </c>
      <c r="J88" t="inlineStr">
        <is>
          <t xml:space="preserve">VOA</t>
        </is>
      </c>
      <c r="K88" t="inlineStr">
        <is>
          <t xml:space="preserve">Mispronunciation</t>
        </is>
      </c>
      <c r="L88" t="inlineStr">
        <is>
          <t xml:space="preserve">Mispronunciation</t>
        </is>
      </c>
      <c r="M88" t="str">
        <f>IFERROR(IF(VLOOKUP(L88,'Quantification'!$A:$B,2,FALSE)&amp;""="","Unclassified",VLOOKUP(L88,'Quantification'!$A:$B,2,FALSE)),"Unclassified")</f>
        <v>Major</v>
      </c>
      <c r="N88" t="inlineStr">
        <is>
          <t xml:space="preserve">frl-yaren.gulsoy@pocketfm.com</t>
        </is>
      </c>
      <c r="O88" t="inlineStr">
        <is>
          <t xml:space="preserve">Issues found in raw</t>
        </is>
      </c>
      <c r="P88" t="str">
        <f>IF(OR(O88="Issues found in master",O88="Final master"),"Master",IF(OR(O88="Ready for Master",O88="Issues found in raw",O88="Raw under QC",O88="Issues resolved in raw"),"Raw","-"))</f>
        <v>Raw</v>
      </c>
      <c r="Q88" s="13">
        <v>46253.61597222222</v>
      </c>
      <c r="R88" t="inlineStr">
        <is>
          <t xml:space="preserve">2026-08 (Aug)</t>
        </is>
      </c>
      <c r="S88">
        <f>IF(M88="Not an error",0,IF(COUNTIFS($A$2:$A88,$A88,$D$2:$D88,$D88,$M$2:$M88,"&lt;&gt;Not an error")=1,1,0))</f>
        <v>0</v>
      </c>
      <c r="T88">
        <f>IF(M88&lt;&gt;"Major",0,IF(COUNTIFS($A$2:$A88,$A88,$D$2:$D88,$D88,$M$2:$M88,"Major")=1,1,0))</f>
        <v>0</v>
      </c>
      <c r="U88">
        <f>IF(M88&lt;&gt;"Minor",0,IF(COUNTIFS($A$2:$A88,$A88,$D$2:$D88,$D88,$M$2:$M88,"Minor")=1,1,0))</f>
        <v>0</v>
      </c>
    </row>
    <row r="89">
      <c r="A89" t="inlineStr">
        <is>
          <t xml:space="preserve">783983a98fe2613f15770fa78630e1d8965712e2</t>
        </is>
      </c>
      <c r="B89" t="inlineStr">
        <is>
          <t xml:space="preserve">Ashes to crown</t>
        </is>
      </c>
      <c r="C89" t="inlineStr">
        <is>
          <t xml:space="preserve">Aus Der Asche Zur Krone</t>
        </is>
      </c>
      <c r="D89" t="inlineStr">
        <is>
          <t xml:space="preserve">ace0ed7fcda7923017c9b9bb72731f704e32b40a</t>
        </is>
      </c>
      <c r="E89" t="inlineStr">
        <is>
          <t xml:space="preserve">Episode 32: Du Liegst Falsch</t>
        </is>
      </c>
      <c r="F89">
        <v>32</v>
      </c>
      <c r="G89" t="inlineStr">
        <is>
          <t xml:space="preserve">9:17-9:24</t>
        </is>
      </c>
      <c r="H89" t="inlineStr">
        <is>
          <t xml:space="preserve">Resolved</t>
        </is>
      </c>
      <c r="I89" t="inlineStr">
        <is>
          <t xml:space="preserve">"drückend" is mispronounced as "drüttend" - line from script: "Der Raum fühlte sich drückend an, die Luft schwer von der Last der Gedanken, die in der Stille danach kreisten."</t>
        </is>
      </c>
      <c r="J89" t="inlineStr">
        <is>
          <t xml:space="preserve">VOA</t>
        </is>
      </c>
      <c r="K89" t="inlineStr">
        <is>
          <t xml:space="preserve">Mispronunciation</t>
        </is>
      </c>
      <c r="L89" t="inlineStr">
        <is>
          <t xml:space="preserve">Mispronunciation</t>
        </is>
      </c>
      <c r="M89" t="str">
        <f>IFERROR(IF(VLOOKUP(L89,'Quantification'!$A:$B,2,FALSE)&amp;""="","Unclassified",VLOOKUP(L89,'Quantification'!$A:$B,2,FALSE)),"Unclassified")</f>
        <v>Major</v>
      </c>
      <c r="N89" t="inlineStr">
        <is>
          <t xml:space="preserve">frl-yaren.gulsoy@pocketfm.com</t>
        </is>
      </c>
      <c r="O89" t="inlineStr">
        <is>
          <t xml:space="preserve">Issues found in raw</t>
        </is>
      </c>
      <c r="P89" t="str">
        <f>IF(OR(O89="Issues found in master",O89="Final master"),"Master",IF(OR(O89="Ready for Master",O89="Issues found in raw",O89="Raw under QC",O89="Issues resolved in raw"),"Raw","-"))</f>
        <v>Raw</v>
      </c>
      <c r="Q89" s="13">
        <v>46253.61597222222</v>
      </c>
      <c r="R89" t="inlineStr">
        <is>
          <t xml:space="preserve">2026-08 (Aug)</t>
        </is>
      </c>
      <c r="S89">
        <f>IF(M89="Not an error",0,IF(COUNTIFS($A$2:$A89,$A89,$D$2:$D89,$D89,$M$2:$M89,"&lt;&gt;Not an error")=1,1,0))</f>
        <v>1</v>
      </c>
      <c r="T89">
        <f>IF(M89&lt;&gt;"Major",0,IF(COUNTIFS($A$2:$A89,$A89,$D$2:$D89,$D89,$M$2:$M89,"Major")=1,1,0))</f>
        <v>1</v>
      </c>
      <c r="U89">
        <f>IF(M89&lt;&gt;"Minor",0,IF(COUNTIFS($A$2:$A89,$A89,$D$2:$D89,$D89,$M$2:$M89,"Minor")=1,1,0))</f>
        <v>0</v>
      </c>
    </row>
    <row r="90">
      <c r="A90" t="inlineStr">
        <is>
          <t xml:space="preserve">783983a98fe2613f15770fa78630e1d8965712e2</t>
        </is>
      </c>
      <c r="B90" t="inlineStr">
        <is>
          <t xml:space="preserve">Ashes to crown</t>
        </is>
      </c>
      <c r="C90" t="inlineStr">
        <is>
          <t xml:space="preserve">Aus Der Asche Zur Krone</t>
        </is>
      </c>
      <c r="D90" t="inlineStr">
        <is>
          <t xml:space="preserve">9728c0ea06f8cf579033fb891e39131e145b68b8</t>
        </is>
      </c>
      <c r="E90" t="inlineStr">
        <is>
          <t xml:space="preserve">Episode 34: Die Kluft Heilen</t>
        </is>
      </c>
      <c r="F90">
        <v>34</v>
      </c>
      <c r="G90" t="inlineStr">
        <is>
          <t xml:space="preserve">7:56-8:06</t>
        </is>
      </c>
      <c r="H90" t="inlineStr">
        <is>
          <t xml:space="preserve">Resolved</t>
        </is>
      </c>
      <c r="I90" t="inlineStr">
        <is>
          <t xml:space="preserve">"überbrücken" is mispronounced as "überbrütten" - line from script: "Dies war ihre erste Begegnung mit Ilara seit Jahren, und er rang um Worte, um die tiefe Kluft der Entfremdung zwischen ihren Familien zu überbrücken."</t>
        </is>
      </c>
      <c r="J90" t="inlineStr">
        <is>
          <t xml:space="preserve">VOA</t>
        </is>
      </c>
      <c r="K90" t="inlineStr">
        <is>
          <t xml:space="preserve">Mispronunciation</t>
        </is>
      </c>
      <c r="L90" t="inlineStr">
        <is>
          <t xml:space="preserve">Mispronunciation</t>
        </is>
      </c>
      <c r="M90" t="str">
        <f>IFERROR(IF(VLOOKUP(L90,'Quantification'!$A:$B,2,FALSE)&amp;""="","Unclassified",VLOOKUP(L90,'Quantification'!$A:$B,2,FALSE)),"Unclassified")</f>
        <v>Major</v>
      </c>
      <c r="N90" t="inlineStr">
        <is>
          <t xml:space="preserve">frl-yaren.gulsoy@pocketfm.com</t>
        </is>
      </c>
      <c r="O90" t="inlineStr">
        <is>
          <t xml:space="preserve">Issues found in raw</t>
        </is>
      </c>
      <c r="P90" t="str">
        <f>IF(OR(O90="Issues found in master",O90="Final master"),"Master",IF(OR(O90="Ready for Master",O90="Issues found in raw",O90="Raw under QC",O90="Issues resolved in raw"),"Raw","-"))</f>
        <v>Raw</v>
      </c>
      <c r="Q90" s="13">
        <v>46253.61597222222</v>
      </c>
      <c r="R90" t="inlineStr">
        <is>
          <t xml:space="preserve">2026-08 (Aug)</t>
        </is>
      </c>
      <c r="S90">
        <f>IF(M90="Not an error",0,IF(COUNTIFS($A$2:$A90,$A90,$D$2:$D90,$D90,$M$2:$M90,"&lt;&gt;Not an error")=1,1,0))</f>
        <v>1</v>
      </c>
      <c r="T90">
        <f>IF(M90&lt;&gt;"Major",0,IF(COUNTIFS($A$2:$A90,$A90,$D$2:$D90,$D90,$M$2:$M90,"Major")=1,1,0))</f>
        <v>1</v>
      </c>
      <c r="U90">
        <f>IF(M90&lt;&gt;"Minor",0,IF(COUNTIFS($A$2:$A90,$A90,$D$2:$D90,$D90,$M$2:$M90,"Minor")=1,1,0))</f>
        <v>0</v>
      </c>
    </row>
    <row r="91">
      <c r="A91" t="inlineStr">
        <is>
          <t xml:space="preserve">783983a98fe2613f15770fa78630e1d8965712e2</t>
        </is>
      </c>
      <c r="B91" t="inlineStr">
        <is>
          <t xml:space="preserve">Ashes to crown</t>
        </is>
      </c>
      <c r="C91" t="inlineStr">
        <is>
          <t xml:space="preserve">Aus Der Asche Zur Krone</t>
        </is>
      </c>
      <c r="D91" t="inlineStr">
        <is>
          <t xml:space="preserve">70eb3082130c49b9e8e7b3c723746a7ece1fb608</t>
        </is>
      </c>
      <c r="E91" t="inlineStr">
        <is>
          <t xml:space="preserve">Episode 35: Wenn Hoffnung Auf Zorn Trifft</t>
        </is>
      </c>
      <c r="F91">
        <v>35</v>
      </c>
      <c r="G91" t="inlineStr">
        <is>
          <t xml:space="preserve">0:00-0:07</t>
        </is>
      </c>
      <c r="H91" t="inlineStr">
        <is>
          <t xml:space="preserve">Resolved</t>
        </is>
      </c>
      <c r="I91" t="inlineStr">
        <is>
          <t xml:space="preserve">This incomplete line is repeated in both the script and the audio. - line from script: "„Es ist ein schweres Erysipel“, verkündete sie. Ihre Stimme war fest, doch von einem Hauch"</t>
        </is>
      </c>
      <c r="J91" t="inlineStr">
        <is>
          <t xml:space="preserve">AI</t>
        </is>
      </c>
      <c r="K91" t="inlineStr">
        <is>
          <t xml:space="preserve">Script error</t>
        </is>
      </c>
      <c r="L91" t="inlineStr">
        <is>
          <t xml:space="preserve">Script error</t>
        </is>
      </c>
      <c r="M91" t="str">
        <f>IFERROR(IF(VLOOKUP(L91,'Quantification'!$A:$B,2,FALSE)&amp;""="","Unclassified",VLOOKUP(L91,'Quantification'!$A:$B,2,FALSE)),"Unclassified")</f>
        <v>Major</v>
      </c>
      <c r="N91" t="inlineStr">
        <is>
          <t xml:space="preserve">frl-yaren.gulsoy@pocketfm.com</t>
        </is>
      </c>
      <c r="O91" t="inlineStr">
        <is>
          <t xml:space="preserve">Issues found in raw</t>
        </is>
      </c>
      <c r="P91" t="str">
        <f>IF(OR(O91="Issues found in master",O91="Final master"),"Master",IF(OR(O91="Ready for Master",O91="Issues found in raw",O91="Raw under QC",O91="Issues resolved in raw"),"Raw","-"))</f>
        <v>Raw</v>
      </c>
      <c r="Q91" s="13">
        <v>46253.61597222222</v>
      </c>
      <c r="R91" t="inlineStr">
        <is>
          <t xml:space="preserve">2026-08 (Aug)</t>
        </is>
      </c>
      <c r="S91">
        <f>IF(M91="Not an error",0,IF(COUNTIFS($A$2:$A91,$A91,$D$2:$D91,$D91,$M$2:$M91,"&lt;&gt;Not an error")=1,1,0))</f>
        <v>1</v>
      </c>
      <c r="T91">
        <f>IF(M91&lt;&gt;"Major",0,IF(COUNTIFS($A$2:$A91,$A91,$D$2:$D91,$D91,$M$2:$M91,"Major")=1,1,0))</f>
        <v>1</v>
      </c>
      <c r="U91">
        <f>IF(M91&lt;&gt;"Minor",0,IF(COUNTIFS($A$2:$A91,$A91,$D$2:$D91,$D91,$M$2:$M91,"Minor")=1,1,0))</f>
        <v>0</v>
      </c>
    </row>
    <row r="92">
      <c r="A92" t="inlineStr">
        <is>
          <t xml:space="preserve">783983a98fe2613f15770fa78630e1d8965712e2</t>
        </is>
      </c>
      <c r="B92" t="inlineStr">
        <is>
          <t xml:space="preserve">Ashes to crown</t>
        </is>
      </c>
      <c r="C92" t="inlineStr">
        <is>
          <t xml:space="preserve">Aus Der Asche Zur Krone</t>
        </is>
      </c>
      <c r="D92" t="inlineStr">
        <is>
          <t xml:space="preserve">70eb3082130c49b9e8e7b3c723746a7ece1fb608</t>
        </is>
      </c>
      <c r="E92" t="inlineStr">
        <is>
          <t xml:space="preserve">Episode 35: Wenn Hoffnung Auf Zorn Trifft</t>
        </is>
      </c>
      <c r="F92">
        <v>35</v>
      </c>
      <c r="G92" t="inlineStr">
        <is>
          <t xml:space="preserve">11:17-11:26</t>
        </is>
      </c>
      <c r="H92" t="inlineStr">
        <is>
          <t xml:space="preserve">Resolved</t>
        </is>
      </c>
      <c r="I92" t="inlineStr">
        <is>
          <t xml:space="preserve">"bemerken" is mispronounced as "bemerten" - line from script: "Ilara, scheinbar ohne den Vulkan zu bemerken, der vor ihr auszubrechen drohte, nahm einen weiteren Schluck Tee, ihre Fassung ungebrochen."</t>
        </is>
      </c>
      <c r="J92" t="inlineStr">
        <is>
          <t xml:space="preserve">VOA</t>
        </is>
      </c>
      <c r="K92" t="inlineStr">
        <is>
          <t xml:space="preserve">Mispronunciation</t>
        </is>
      </c>
      <c r="L92" t="inlineStr">
        <is>
          <t xml:space="preserve">Mispronunciation</t>
        </is>
      </c>
      <c r="M92" t="str">
        <f>IFERROR(IF(VLOOKUP(L92,'Quantification'!$A:$B,2,FALSE)&amp;""="","Unclassified",VLOOKUP(L92,'Quantification'!$A:$B,2,FALSE)),"Unclassified")</f>
        <v>Major</v>
      </c>
      <c r="N92" t="inlineStr">
        <is>
          <t xml:space="preserve">frl-yaren.gulsoy@pocketfm.com</t>
        </is>
      </c>
      <c r="O92" t="inlineStr">
        <is>
          <t xml:space="preserve">Issues found in raw</t>
        </is>
      </c>
      <c r="P92" t="str">
        <f>IF(OR(O92="Issues found in master",O92="Final master"),"Master",IF(OR(O92="Ready for Master",O92="Issues found in raw",O92="Raw under QC",O92="Issues resolved in raw"),"Raw","-"))</f>
        <v>Raw</v>
      </c>
      <c r="Q92" s="13">
        <v>46253.61597222222</v>
      </c>
      <c r="R92" t="inlineStr">
        <is>
          <t xml:space="preserve">2026-08 (Aug)</t>
        </is>
      </c>
      <c r="S92">
        <f>IF(M92="Not an error",0,IF(COUNTIFS($A$2:$A92,$A92,$D$2:$D92,$D92,$M$2:$M92,"&lt;&gt;Not an error")=1,1,0))</f>
        <v>0</v>
      </c>
      <c r="T92">
        <f>IF(M92&lt;&gt;"Major",0,IF(COUNTIFS($A$2:$A92,$A92,$D$2:$D92,$D92,$M$2:$M92,"Major")=1,1,0))</f>
        <v>0</v>
      </c>
      <c r="U92">
        <f>IF(M92&lt;&gt;"Minor",0,IF(COUNTIFS($A$2:$A92,$A92,$D$2:$D92,$D92,$M$2:$M92,"Minor")=1,1,0))</f>
        <v>0</v>
      </c>
    </row>
    <row r="93">
      <c r="A93" t="inlineStr">
        <is>
          <t xml:space="preserve">783983a98fe2613f15770fa78630e1d8965712e2</t>
        </is>
      </c>
      <c r="B93" t="inlineStr">
        <is>
          <t xml:space="preserve">Ashes to crown</t>
        </is>
      </c>
      <c r="C93" t="inlineStr">
        <is>
          <t xml:space="preserve">Aus Der Asche Zur Krone</t>
        </is>
      </c>
      <c r="D93" t="inlineStr">
        <is>
          <t xml:space="preserve">bfcf5a3b6c471ac1568741e482b793645de176a9</t>
        </is>
      </c>
      <c r="E93" t="inlineStr">
        <is>
          <t xml:space="preserve">Episode 37: Medizinisches Kräuterbad</t>
        </is>
      </c>
      <c r="F93">
        <v>37</v>
      </c>
      <c r="G93" t="inlineStr">
        <is>
          <t xml:space="preserve">7:31-7:36</t>
        </is>
      </c>
      <c r="H93" t="inlineStr">
        <is>
          <t xml:space="preserve">Resolved</t>
        </is>
      </c>
      <c r="I93" t="inlineStr">
        <is>
          <t xml:space="preserve">"Lila" should be pronounced in English like "Layla" - line from script: "Er drehte den Kopf zu Lila, einer der jüngeren Zofen, die sich um Ilara gekümmert hatte."</t>
        </is>
      </c>
      <c r="J93" t="inlineStr">
        <is>
          <t xml:space="preserve">VOA</t>
        </is>
      </c>
      <c r="K93" t="inlineStr">
        <is>
          <t xml:space="preserve">Mispronunciation</t>
        </is>
      </c>
      <c r="L93" t="inlineStr">
        <is>
          <t xml:space="preserve">Mispronunciation</t>
        </is>
      </c>
      <c r="M93" t="str">
        <f>IFERROR(IF(VLOOKUP(L93,'Quantification'!$A:$B,2,FALSE)&amp;""="","Unclassified",VLOOKUP(L93,'Quantification'!$A:$B,2,FALSE)),"Unclassified")</f>
        <v>Major</v>
      </c>
      <c r="N93" t="inlineStr">
        <is>
          <t xml:space="preserve">frl-yaren.gulsoy@pocketfm.com</t>
        </is>
      </c>
      <c r="O93" t="inlineStr">
        <is>
          <t xml:space="preserve">Issues found in raw</t>
        </is>
      </c>
      <c r="P93" t="str">
        <f>IF(OR(O93="Issues found in master",O93="Final master"),"Master",IF(OR(O93="Ready for Master",O93="Issues found in raw",O93="Raw under QC",O93="Issues resolved in raw"),"Raw","-"))</f>
        <v>Raw</v>
      </c>
      <c r="Q93" s="13">
        <v>46253.61597222222</v>
      </c>
      <c r="R93" t="inlineStr">
        <is>
          <t xml:space="preserve">2026-08 (Aug)</t>
        </is>
      </c>
      <c r="S93">
        <f>IF(M93="Not an error",0,IF(COUNTIFS($A$2:$A93,$A93,$D$2:$D93,$D93,$M$2:$M93,"&lt;&gt;Not an error")=1,1,0))</f>
        <v>1</v>
      </c>
      <c r="T93">
        <f>IF(M93&lt;&gt;"Major",0,IF(COUNTIFS($A$2:$A93,$A93,$D$2:$D93,$D93,$M$2:$M93,"Major")=1,1,0))</f>
        <v>1</v>
      </c>
      <c r="U93">
        <f>IF(M93&lt;&gt;"Minor",0,IF(COUNTIFS($A$2:$A93,$A93,$D$2:$D93,$D93,$M$2:$M93,"Minor")=1,1,0))</f>
        <v>0</v>
      </c>
    </row>
    <row r="94">
      <c r="A94" t="inlineStr">
        <is>
          <t xml:space="preserve">783983a98fe2613f15770fa78630e1d8965712e2</t>
        </is>
      </c>
      <c r="B94" t="inlineStr">
        <is>
          <t xml:space="preserve">Ashes to crown</t>
        </is>
      </c>
      <c r="C94" t="inlineStr">
        <is>
          <t xml:space="preserve">Aus Der Asche Zur Krone</t>
        </is>
      </c>
      <c r="D94" t="inlineStr">
        <is>
          <t xml:space="preserve">bfcf5a3b6c471ac1568741e482b793645de176a9</t>
        </is>
      </c>
      <c r="E94" t="inlineStr">
        <is>
          <t xml:space="preserve">Episode 37: Medizinisches Kräuterbad</t>
        </is>
      </c>
      <c r="F94">
        <v>37</v>
      </c>
      <c r="G94" t="inlineStr">
        <is>
          <t xml:space="preserve">7:42-7:45</t>
        </is>
      </c>
      <c r="H94" t="inlineStr">
        <is>
          <t xml:space="preserve">Resolved</t>
        </is>
      </c>
      <c r="I94" t="inlineStr">
        <is>
          <t xml:space="preserve">"Lila" should be pronounced in English like "Layla" - line from script: "antwortete Lila mit sanfter, aber fester Stimme."</t>
        </is>
      </c>
      <c r="J94" t="inlineStr">
        <is>
          <t xml:space="preserve">VOA</t>
        </is>
      </c>
      <c r="K94" t="inlineStr">
        <is>
          <t xml:space="preserve">Mispronunciation</t>
        </is>
      </c>
      <c r="L94" t="inlineStr">
        <is>
          <t xml:space="preserve">Mispronunciation</t>
        </is>
      </c>
      <c r="M94" t="str">
        <f>IFERROR(IF(VLOOKUP(L94,'Quantification'!$A:$B,2,FALSE)&amp;""="","Unclassified",VLOOKUP(L94,'Quantification'!$A:$B,2,FALSE)),"Unclassified")</f>
        <v>Major</v>
      </c>
      <c r="N94" t="inlineStr">
        <is>
          <t xml:space="preserve">frl-yaren.gulsoy@pocketfm.com</t>
        </is>
      </c>
      <c r="O94" t="inlineStr">
        <is>
          <t xml:space="preserve">Issues found in raw</t>
        </is>
      </c>
      <c r="P94" t="str">
        <f>IF(OR(O94="Issues found in master",O94="Final master"),"Master",IF(OR(O94="Ready for Master",O94="Issues found in raw",O94="Raw under QC",O94="Issues resolved in raw"),"Raw","-"))</f>
        <v>Raw</v>
      </c>
      <c r="Q94" s="13">
        <v>46253.61597222222</v>
      </c>
      <c r="R94" t="inlineStr">
        <is>
          <t xml:space="preserve">2026-08 (Aug)</t>
        </is>
      </c>
      <c r="S94">
        <f>IF(M94="Not an error",0,IF(COUNTIFS($A$2:$A94,$A94,$D$2:$D94,$D94,$M$2:$M94,"&lt;&gt;Not an error")=1,1,0))</f>
        <v>0</v>
      </c>
      <c r="T94">
        <f>IF(M94&lt;&gt;"Major",0,IF(COUNTIFS($A$2:$A94,$A94,$D$2:$D94,$D94,$M$2:$M94,"Major")=1,1,0))</f>
        <v>0</v>
      </c>
      <c r="U94">
        <f>IF(M94&lt;&gt;"Minor",0,IF(COUNTIFS($A$2:$A94,$A94,$D$2:$D94,$D94,$M$2:$M94,"Minor")=1,1,0))</f>
        <v>0</v>
      </c>
    </row>
    <row r="95">
      <c r="A95" t="inlineStr">
        <is>
          <t xml:space="preserve">783983a98fe2613f15770fa78630e1d8965712e2</t>
        </is>
      </c>
      <c r="B95" t="inlineStr">
        <is>
          <t xml:space="preserve">Ashes to crown</t>
        </is>
      </c>
      <c r="C95" t="inlineStr">
        <is>
          <t xml:space="preserve">Aus Der Asche Zur Krone</t>
        </is>
      </c>
      <c r="D95" t="inlineStr">
        <is>
          <t xml:space="preserve">bfcf5a3b6c471ac1568741e482b793645de176a9</t>
        </is>
      </c>
      <c r="E95" t="inlineStr">
        <is>
          <t xml:space="preserve">Episode 37: Medizinisches Kräuterbad</t>
        </is>
      </c>
      <c r="F95">
        <v>37</v>
      </c>
      <c r="G95" t="inlineStr">
        <is>
          <t xml:space="preserve">8:38-8:44</t>
        </is>
      </c>
      <c r="H95" t="inlineStr">
        <is>
          <t xml:space="preserve">Resolved</t>
        </is>
      </c>
      <c r="I95" t="inlineStr">
        <is>
          <t xml:space="preserve">"Lila" should be pronounced in English like "Layla" - line from script: "Doch bevor er sich rühren konnte, trat Lila, die Zofe, mit ungewöhnlicher Kühnheit vor. Ihre schlanken Hände drückten sich gegen seine Schultern und hielten ihn auf. "</t>
        </is>
      </c>
      <c r="J95" t="inlineStr">
        <is>
          <t xml:space="preserve">VOA</t>
        </is>
      </c>
      <c r="K95" t="inlineStr">
        <is>
          <t xml:space="preserve">Mispronunciation</t>
        </is>
      </c>
      <c r="L95" t="inlineStr">
        <is>
          <t xml:space="preserve">Mispronunciation</t>
        </is>
      </c>
      <c r="M95" t="str">
        <f>IFERROR(IF(VLOOKUP(L95,'Quantification'!$A:$B,2,FALSE)&amp;""="","Unclassified",VLOOKUP(L95,'Quantification'!$A:$B,2,FALSE)),"Unclassified")</f>
        <v>Major</v>
      </c>
      <c r="N95" t="inlineStr">
        <is>
          <t xml:space="preserve">frl-yaren.gulsoy@pocketfm.com</t>
        </is>
      </c>
      <c r="O95" t="inlineStr">
        <is>
          <t xml:space="preserve">Issues found in raw</t>
        </is>
      </c>
      <c r="P95" t="str">
        <f>IF(OR(O95="Issues found in master",O95="Final master"),"Master",IF(OR(O95="Ready for Master",O95="Issues found in raw",O95="Raw under QC",O95="Issues resolved in raw"),"Raw","-"))</f>
        <v>Raw</v>
      </c>
      <c r="Q95" s="13">
        <v>46253.61597222222</v>
      </c>
      <c r="R95" t="inlineStr">
        <is>
          <t xml:space="preserve">2026-08 (Aug)</t>
        </is>
      </c>
      <c r="S95">
        <f>IF(M95="Not an error",0,IF(COUNTIFS($A$2:$A95,$A95,$D$2:$D95,$D95,$M$2:$M95,"&lt;&gt;Not an error")=1,1,0))</f>
        <v>0</v>
      </c>
      <c r="T95">
        <f>IF(M95&lt;&gt;"Major",0,IF(COUNTIFS($A$2:$A95,$A95,$D$2:$D95,$D95,$M$2:$M95,"Major")=1,1,0))</f>
        <v>0</v>
      </c>
      <c r="U95">
        <f>IF(M95&lt;&gt;"Minor",0,IF(COUNTIFS($A$2:$A95,$A95,$D$2:$D95,$D95,$M$2:$M95,"Minor")=1,1,0))</f>
        <v>0</v>
      </c>
    </row>
    <row r="96">
      <c r="A96" t="inlineStr">
        <is>
          <t xml:space="preserve">783983a98fe2613f15770fa78630e1d8965712e2</t>
        </is>
      </c>
      <c r="B96" t="inlineStr">
        <is>
          <t xml:space="preserve">Ashes to crown</t>
        </is>
      </c>
      <c r="C96" t="inlineStr">
        <is>
          <t xml:space="preserve">Aus Der Asche Zur Krone</t>
        </is>
      </c>
      <c r="D96" t="inlineStr">
        <is>
          <t xml:space="preserve">bfcf5a3b6c471ac1568741e482b793645de176a9</t>
        </is>
      </c>
      <c r="E96" t="inlineStr">
        <is>
          <t xml:space="preserve">Episode 37: Medizinisches Kräuterbad</t>
        </is>
      </c>
      <c r="F96">
        <v>37</v>
      </c>
      <c r="G96" t="inlineStr">
        <is>
          <t xml:space="preserve">9:11-9:19</t>
        </is>
      </c>
      <c r="H96" t="inlineStr">
        <is>
          <t xml:space="preserve">Resolved</t>
        </is>
      </c>
      <c r="I96" t="inlineStr">
        <is>
          <t xml:space="preserve">"Lila" should be pronounced in English like "Layla" - line from script: "Lilas Stand erlaubte ihr nicht, ihn so direkt zu berühren, doch ihre Angst um sein Wohlergehen überschattete den Anstand."</t>
        </is>
      </c>
      <c r="J96" t="inlineStr">
        <is>
          <t xml:space="preserve">VOA</t>
        </is>
      </c>
      <c r="K96" t="inlineStr">
        <is>
          <t xml:space="preserve">Mispronunciation</t>
        </is>
      </c>
      <c r="L96" t="inlineStr">
        <is>
          <t xml:space="preserve">Mispronunciation</t>
        </is>
      </c>
      <c r="M96" t="str">
        <f>IFERROR(IF(VLOOKUP(L96,'Quantification'!$A:$B,2,FALSE)&amp;""="","Unclassified",VLOOKUP(L96,'Quantification'!$A:$B,2,FALSE)),"Unclassified")</f>
        <v>Major</v>
      </c>
      <c r="N96" t="inlineStr">
        <is>
          <t xml:space="preserve">frl-yaren.gulsoy@pocketfm.com</t>
        </is>
      </c>
      <c r="O96" t="inlineStr">
        <is>
          <t xml:space="preserve">Issues found in raw</t>
        </is>
      </c>
      <c r="P96" t="str">
        <f>IF(OR(O96="Issues found in master",O96="Final master"),"Master",IF(OR(O96="Ready for Master",O96="Issues found in raw",O96="Raw under QC",O96="Issues resolved in raw"),"Raw","-"))</f>
        <v>Raw</v>
      </c>
      <c r="Q96" s="13">
        <v>46253.61597222222</v>
      </c>
      <c r="R96" t="inlineStr">
        <is>
          <t xml:space="preserve">2026-08 (Aug)</t>
        </is>
      </c>
      <c r="S96">
        <f>IF(M96="Not an error",0,IF(COUNTIFS($A$2:$A96,$A96,$D$2:$D96,$D96,$M$2:$M96,"&lt;&gt;Not an error")=1,1,0))</f>
        <v>0</v>
      </c>
      <c r="T96">
        <f>IF(M96&lt;&gt;"Major",0,IF(COUNTIFS($A$2:$A96,$A96,$D$2:$D96,$D96,$M$2:$M96,"Major")=1,1,0))</f>
        <v>0</v>
      </c>
      <c r="U96">
        <f>IF(M96&lt;&gt;"Minor",0,IF(COUNTIFS($A$2:$A96,$A96,$D$2:$D96,$D96,$M$2:$M96,"Minor")=1,1,0))</f>
        <v>0</v>
      </c>
    </row>
    <row r="97">
      <c r="A97" t="inlineStr">
        <is>
          <t xml:space="preserve">783983a98fe2613f15770fa78630e1d8965712e2</t>
        </is>
      </c>
      <c r="B97" t="inlineStr">
        <is>
          <t xml:space="preserve">Ashes to crown</t>
        </is>
      </c>
      <c r="C97" t="inlineStr">
        <is>
          <t xml:space="preserve">Aus Der Asche Zur Krone</t>
        </is>
      </c>
      <c r="D97" t="inlineStr">
        <is>
          <t xml:space="preserve">bfcf5a3b6c471ac1568741e482b793645de176a9</t>
        </is>
      </c>
      <c r="E97" t="inlineStr">
        <is>
          <t xml:space="preserve">Episode 37: Medizinisches Kräuterbad</t>
        </is>
      </c>
      <c r="F97">
        <v>37</v>
      </c>
      <c r="G97" t="inlineStr">
        <is>
          <t xml:space="preserve">9:33-9:36</t>
        </is>
      </c>
      <c r="H97" t="inlineStr">
        <is>
          <t xml:space="preserve">Resolved</t>
        </is>
      </c>
      <c r="I97" t="inlineStr">
        <is>
          <t xml:space="preserve">"Lila" should be pronounced in English like "Layla" - line from script: "Lila, obwohl nervös, wich nicht zurück."</t>
        </is>
      </c>
      <c r="J97" t="inlineStr">
        <is>
          <t xml:space="preserve">VOA</t>
        </is>
      </c>
      <c r="K97" t="inlineStr">
        <is>
          <t xml:space="preserve">Mispronunciation</t>
        </is>
      </c>
      <c r="L97" t="inlineStr">
        <is>
          <t xml:space="preserve">Mispronunciation</t>
        </is>
      </c>
      <c r="M97" t="str">
        <f>IFERROR(IF(VLOOKUP(L97,'Quantification'!$A:$B,2,FALSE)&amp;""="","Unclassified",VLOOKUP(L97,'Quantification'!$A:$B,2,FALSE)),"Unclassified")</f>
        <v>Major</v>
      </c>
      <c r="N97" t="inlineStr">
        <is>
          <t xml:space="preserve">frl-yaren.gulsoy@pocketfm.com</t>
        </is>
      </c>
      <c r="O97" t="inlineStr">
        <is>
          <t xml:space="preserve">Issues found in raw</t>
        </is>
      </c>
      <c r="P97" t="str">
        <f>IF(OR(O97="Issues found in master",O97="Final master"),"Master",IF(OR(O97="Ready for Master",O97="Issues found in raw",O97="Raw under QC",O97="Issues resolved in raw"),"Raw","-"))</f>
        <v>Raw</v>
      </c>
      <c r="Q97" s="13">
        <v>46253.61597222222</v>
      </c>
      <c r="R97" t="inlineStr">
        <is>
          <t xml:space="preserve">2026-08 (Aug)</t>
        </is>
      </c>
      <c r="S97">
        <f>IF(M97="Not an error",0,IF(COUNTIFS($A$2:$A97,$A97,$D$2:$D97,$D97,$M$2:$M97,"&lt;&gt;Not an error")=1,1,0))</f>
        <v>0</v>
      </c>
      <c r="T97">
        <f>IF(M97&lt;&gt;"Major",0,IF(COUNTIFS($A$2:$A97,$A97,$D$2:$D97,$D97,$M$2:$M97,"Major")=1,1,0))</f>
        <v>0</v>
      </c>
      <c r="U97">
        <f>IF(M97&lt;&gt;"Minor",0,IF(COUNTIFS($A$2:$A97,$A97,$D$2:$D97,$D97,$M$2:$M97,"Minor")=1,1,0))</f>
        <v>0</v>
      </c>
    </row>
    <row r="98">
      <c r="A98" t="inlineStr">
        <is>
          <t xml:space="preserve">783983a98fe2613f15770fa78630e1d8965712e2</t>
        </is>
      </c>
      <c r="B98" t="inlineStr">
        <is>
          <t xml:space="preserve">Ashes to crown</t>
        </is>
      </c>
      <c r="C98" t="inlineStr">
        <is>
          <t xml:space="preserve">Aus Der Asche Zur Krone</t>
        </is>
      </c>
      <c r="D98" t="inlineStr">
        <is>
          <t xml:space="preserve">bfcf5a3b6c471ac1568741e482b793645de176a9</t>
        </is>
      </c>
      <c r="E98" t="inlineStr">
        <is>
          <t xml:space="preserve">Episode 37: Medizinisches Kräuterbad</t>
        </is>
      </c>
      <c r="F98">
        <v>37</v>
      </c>
      <c r="G98" t="inlineStr">
        <is>
          <t xml:space="preserve">10:09-10:16</t>
        </is>
      </c>
      <c r="H98" t="inlineStr">
        <is>
          <t xml:space="preserve">Resolved</t>
        </is>
      </c>
      <c r="I98" t="inlineStr">
        <is>
          <t xml:space="preserve">"Lila" should be pronounced in English like "Layla" - line from script: "Lila bemerkte seinen prüfenden Blick und zog, ihre Kühnheit erkennend, schnell ihre Hände zurück."</t>
        </is>
      </c>
      <c r="J98" t="inlineStr">
        <is>
          <t xml:space="preserve">VOA</t>
        </is>
      </c>
      <c r="K98" t="inlineStr">
        <is>
          <t xml:space="preserve">Mispronunciation</t>
        </is>
      </c>
      <c r="L98" t="inlineStr">
        <is>
          <t xml:space="preserve">Mispronunciation</t>
        </is>
      </c>
      <c r="M98" t="str">
        <f>IFERROR(IF(VLOOKUP(L98,'Quantification'!$A:$B,2,FALSE)&amp;""="","Unclassified",VLOOKUP(L98,'Quantification'!$A:$B,2,FALSE)),"Unclassified")</f>
        <v>Major</v>
      </c>
      <c r="N98" t="inlineStr">
        <is>
          <t xml:space="preserve">frl-yaren.gulsoy@pocketfm.com</t>
        </is>
      </c>
      <c r="O98" t="inlineStr">
        <is>
          <t xml:space="preserve">Issues found in raw</t>
        </is>
      </c>
      <c r="P98" t="str">
        <f>IF(OR(O98="Issues found in master",O98="Final master"),"Master",IF(OR(O98="Ready for Master",O98="Issues found in raw",O98="Raw under QC",O98="Issues resolved in raw"),"Raw","-"))</f>
        <v>Raw</v>
      </c>
      <c r="Q98" s="13">
        <v>46253.61597222222</v>
      </c>
      <c r="R98" t="inlineStr">
        <is>
          <t xml:space="preserve">2026-08 (Aug)</t>
        </is>
      </c>
      <c r="S98">
        <f>IF(M98="Not an error",0,IF(COUNTIFS($A$2:$A98,$A98,$D$2:$D98,$D98,$M$2:$M98,"&lt;&gt;Not an error")=1,1,0))</f>
        <v>0</v>
      </c>
      <c r="T98">
        <f>IF(M98&lt;&gt;"Major",0,IF(COUNTIFS($A$2:$A98,$A98,$D$2:$D98,$D98,$M$2:$M98,"Major")=1,1,0))</f>
        <v>0</v>
      </c>
      <c r="U98">
        <f>IF(M98&lt;&gt;"Minor",0,IF(COUNTIFS($A$2:$A98,$A98,$D$2:$D98,$D98,$M$2:$M98,"Minor")=1,1,0))</f>
        <v>0</v>
      </c>
    </row>
    <row r="99">
      <c r="A99" t="inlineStr">
        <is>
          <t xml:space="preserve">783983a98fe2613f15770fa78630e1d8965712e2</t>
        </is>
      </c>
      <c r="B99" t="inlineStr">
        <is>
          <t xml:space="preserve">Ashes to crown</t>
        </is>
      </c>
      <c r="C99" t="inlineStr">
        <is>
          <t xml:space="preserve">Aus Der Asche Zur Krone</t>
        </is>
      </c>
      <c r="D99" t="inlineStr">
        <is>
          <t xml:space="preserve">bfcf5a3b6c471ac1568741e482b793645de176a9</t>
        </is>
      </c>
      <c r="E99" t="inlineStr">
        <is>
          <t xml:space="preserve">Episode 37: Medizinisches Kräuterbad</t>
        </is>
      </c>
      <c r="F99">
        <v>37</v>
      </c>
      <c r="G99" t="inlineStr">
        <is>
          <t xml:space="preserve">11:09-11:17</t>
        </is>
      </c>
      <c r="H99" t="inlineStr">
        <is>
          <t xml:space="preserve">Resolved</t>
        </is>
      </c>
      <c r="I99" t="inlineStr">
        <is>
          <t xml:space="preserve">"Lila" should be pronounced in English like "Layla" - line from script: "Lilas Herz setzte bei der Frage einen Schlag aus, eine beunruhigende Mischung von Gefühlen blühte in ihrer Brust auf."</t>
        </is>
      </c>
      <c r="J99" t="inlineStr">
        <is>
          <t xml:space="preserve">VOA</t>
        </is>
      </c>
      <c r="K99" t="inlineStr">
        <is>
          <t xml:space="preserve">Mispronunciation</t>
        </is>
      </c>
      <c r="L99" t="inlineStr">
        <is>
          <t xml:space="preserve">Mispronunciation</t>
        </is>
      </c>
      <c r="M99" t="str">
        <f>IFERROR(IF(VLOOKUP(L99,'Quantification'!$A:$B,2,FALSE)&amp;""="","Unclassified",VLOOKUP(L99,'Quantification'!$A:$B,2,FALSE)),"Unclassified")</f>
        <v>Major</v>
      </c>
      <c r="N99" t="inlineStr">
        <is>
          <t xml:space="preserve">frl-yaren.gulsoy@pocketfm.com</t>
        </is>
      </c>
      <c r="O99" t="inlineStr">
        <is>
          <t xml:space="preserve">Issues found in raw</t>
        </is>
      </c>
      <c r="P99" t="str">
        <f>IF(OR(O99="Issues found in master",O99="Final master"),"Master",IF(OR(O99="Ready for Master",O99="Issues found in raw",O99="Raw under QC",O99="Issues resolved in raw"),"Raw","-"))</f>
        <v>Raw</v>
      </c>
      <c r="Q99" s="13">
        <v>46253.61597222222</v>
      </c>
      <c r="R99" t="inlineStr">
        <is>
          <t xml:space="preserve">2026-08 (Aug)</t>
        </is>
      </c>
      <c r="S99">
        <f>IF(M99="Not an error",0,IF(COUNTIFS($A$2:$A99,$A99,$D$2:$D99,$D99,$M$2:$M99,"&lt;&gt;Not an error")=1,1,0))</f>
        <v>0</v>
      </c>
      <c r="T99">
        <f>IF(M99&lt;&gt;"Major",0,IF(COUNTIFS($A$2:$A99,$A99,$D$2:$D99,$D99,$M$2:$M99,"Major")=1,1,0))</f>
        <v>0</v>
      </c>
      <c r="U99">
        <f>IF(M99&lt;&gt;"Minor",0,IF(COUNTIFS($A$2:$A99,$A99,$D$2:$D99,$D99,$M$2:$M99,"Minor")=1,1,0))</f>
        <v>0</v>
      </c>
    </row>
    <row r="100">
      <c r="A100" t="inlineStr">
        <is>
          <t xml:space="preserve">783983a98fe2613f15770fa78630e1d8965712e2</t>
        </is>
      </c>
      <c r="B100" t="inlineStr">
        <is>
          <t xml:space="preserve">Ashes to crown</t>
        </is>
      </c>
      <c r="C100" t="inlineStr">
        <is>
          <t xml:space="preserve">Aus Der Asche Zur Krone</t>
        </is>
      </c>
      <c r="D100" t="inlineStr">
        <is>
          <t xml:space="preserve">bfcf5a3b6c471ac1568741e482b793645de176a9</t>
        </is>
      </c>
      <c r="E100" t="inlineStr">
        <is>
          <t xml:space="preserve">Episode 37: Medizinisches Kräuterbad</t>
        </is>
      </c>
      <c r="F100">
        <v>37</v>
      </c>
      <c r="G100" t="inlineStr">
        <is>
          <t xml:space="preserve">11:44-11:50</t>
        </is>
      </c>
      <c r="H100" t="inlineStr">
        <is>
          <t xml:space="preserve">Resolved</t>
        </is>
      </c>
      <c r="I100" t="inlineStr">
        <is>
          <t xml:space="preserve">"Lila" should be pronounced in English like "Layla" - line from script: "Sie sammelte sich und antwortete leise: „Mein Name ist Lila, Junger Herr.“"</t>
        </is>
      </c>
      <c r="J100" t="inlineStr">
        <is>
          <t xml:space="preserve">VOA</t>
        </is>
      </c>
      <c r="K100" t="inlineStr">
        <is>
          <t xml:space="preserve">Mispronunciation</t>
        </is>
      </c>
      <c r="L100" t="inlineStr">
        <is>
          <t xml:space="preserve">Mispronunciation</t>
        </is>
      </c>
      <c r="M100" t="str">
        <f>IFERROR(IF(VLOOKUP(L100,'Quantification'!$A:$B,2,FALSE)&amp;""="","Unclassified",VLOOKUP(L100,'Quantification'!$A:$B,2,FALSE)),"Unclassified")</f>
        <v>Major</v>
      </c>
      <c r="N100" t="inlineStr">
        <is>
          <t xml:space="preserve">frl-yaren.gulsoy@pocketfm.com</t>
        </is>
      </c>
      <c r="O100" t="inlineStr">
        <is>
          <t xml:space="preserve">Issues found in raw</t>
        </is>
      </c>
      <c r="P100" t="str">
        <f>IF(OR(O100="Issues found in master",O100="Final master"),"Master",IF(OR(O100="Ready for Master",O100="Issues found in raw",O100="Raw under QC",O100="Issues resolved in raw"),"Raw","-"))</f>
        <v>Raw</v>
      </c>
      <c r="Q100" s="13">
        <v>46253.61597222222</v>
      </c>
      <c r="R100" t="inlineStr">
        <is>
          <t xml:space="preserve">2026-08 (Aug)</t>
        </is>
      </c>
      <c r="S100">
        <f>IF(M100="Not an error",0,IF(COUNTIFS($A$2:$A100,$A100,$D$2:$D100,$D100,$M$2:$M100,"&lt;&gt;Not an error")=1,1,0))</f>
        <v>0</v>
      </c>
      <c r="T100">
        <f>IF(M100&lt;&gt;"Major",0,IF(COUNTIFS($A$2:$A100,$A100,$D$2:$D100,$D100,$M$2:$M100,"Major")=1,1,0))</f>
        <v>0</v>
      </c>
      <c r="U100">
        <f>IF(M100&lt;&gt;"Minor",0,IF(COUNTIFS($A$2:$A100,$A100,$D$2:$D100,$D100,$M$2:$M100,"Minor")=1,1,0))</f>
        <v>0</v>
      </c>
    </row>
    <row r="101">
      <c r="A101" t="inlineStr">
        <is>
          <t xml:space="preserve">783983a98fe2613f15770fa78630e1d8965712e2</t>
        </is>
      </c>
      <c r="B101" t="inlineStr">
        <is>
          <t xml:space="preserve">Ashes to crown</t>
        </is>
      </c>
      <c r="C101" t="inlineStr">
        <is>
          <t xml:space="preserve">Aus Der Asche Zur Krone</t>
        </is>
      </c>
      <c r="D101" t="inlineStr">
        <is>
          <t xml:space="preserve">bfcf5a3b6c471ac1568741e482b793645de176a9</t>
        </is>
      </c>
      <c r="E101" t="inlineStr">
        <is>
          <t xml:space="preserve">Episode 37: Medizinisches Kräuterbad</t>
        </is>
      </c>
      <c r="F101">
        <v>37</v>
      </c>
      <c r="G101" t="inlineStr">
        <is>
          <t xml:space="preserve">12:11-12:16</t>
        </is>
      </c>
      <c r="H101" t="inlineStr">
        <is>
          <t xml:space="preserve">Resolved</t>
        </is>
      </c>
      <c r="I101" t="inlineStr">
        <is>
          <t xml:space="preserve">"Lila" should be pronounced in English like "Layla" - line from script: "Lila blieb stumm, obwohl ihr Herz in ihrer Brust hämmerte."</t>
        </is>
      </c>
      <c r="J101" t="inlineStr">
        <is>
          <t xml:space="preserve">VOA</t>
        </is>
      </c>
      <c r="K101" t="inlineStr">
        <is>
          <t xml:space="preserve">Mispronunciation</t>
        </is>
      </c>
      <c r="L101" t="inlineStr">
        <is>
          <t xml:space="preserve">Mispronunciation</t>
        </is>
      </c>
      <c r="M101" t="str">
        <f>IFERROR(IF(VLOOKUP(L101,'Quantification'!$A:$B,2,FALSE)&amp;""="","Unclassified",VLOOKUP(L101,'Quantification'!$A:$B,2,FALSE)),"Unclassified")</f>
        <v>Major</v>
      </c>
      <c r="N101" t="inlineStr">
        <is>
          <t xml:space="preserve">frl-yaren.gulsoy@pocketfm.com</t>
        </is>
      </c>
      <c r="O101" t="inlineStr">
        <is>
          <t xml:space="preserve">Issues found in raw</t>
        </is>
      </c>
      <c r="P101" t="str">
        <f>IF(OR(O101="Issues found in master",O101="Final master"),"Master",IF(OR(O101="Ready for Master",O101="Issues found in raw",O101="Raw under QC",O101="Issues resolved in raw"),"Raw","-"))</f>
        <v>Raw</v>
      </c>
      <c r="Q101" s="13">
        <v>46253.61597222222</v>
      </c>
      <c r="R101" t="inlineStr">
        <is>
          <t xml:space="preserve">2026-08 (Aug)</t>
        </is>
      </c>
      <c r="S101">
        <f>IF(M101="Not an error",0,IF(COUNTIFS($A$2:$A101,$A101,$D$2:$D101,$D101,$M$2:$M101,"&lt;&gt;Not an error")=1,1,0))</f>
        <v>0</v>
      </c>
      <c r="T101">
        <f>IF(M101&lt;&gt;"Major",0,IF(COUNTIFS($A$2:$A101,$A101,$D$2:$D101,$D101,$M$2:$M101,"Major")=1,1,0))</f>
        <v>0</v>
      </c>
      <c r="U101">
        <f>IF(M101&lt;&gt;"Minor",0,IF(COUNTIFS($A$2:$A101,$A101,$D$2:$D101,$D101,$M$2:$M101,"Minor")=1,1,0))</f>
        <v>0</v>
      </c>
    </row>
    <row r="102">
      <c r="A102" t="inlineStr">
        <is>
          <t xml:space="preserve">783983a98fe2613f15770fa78630e1d8965712e2</t>
        </is>
      </c>
      <c r="B102" t="inlineStr">
        <is>
          <t xml:space="preserve">Ashes to crown</t>
        </is>
      </c>
      <c r="C102" t="inlineStr">
        <is>
          <t xml:space="preserve">Aus Der Asche Zur Krone</t>
        </is>
      </c>
      <c r="D102" t="inlineStr">
        <is>
          <t xml:space="preserve">bfcf5a3b6c471ac1568741e482b793645de176a9</t>
        </is>
      </c>
      <c r="E102" t="inlineStr">
        <is>
          <t xml:space="preserve">Episode 37: Medizinisches Kräuterbad</t>
        </is>
      </c>
      <c r="F102">
        <v>37</v>
      </c>
      <c r="G102" t="inlineStr">
        <is>
          <t xml:space="preserve">12:35-12:39</t>
        </is>
      </c>
      <c r="H102" t="inlineStr">
        <is>
          <t xml:space="preserve">Resolved</t>
        </is>
      </c>
      <c r="I102" t="inlineStr">
        <is>
          <t xml:space="preserve">"Lila" should be pronounced in English like "Layla" - line from script: "Normalerweise hätte er jemandem wie Lila keinen zweiten Blick geschenkt."</t>
        </is>
      </c>
      <c r="J102" t="inlineStr">
        <is>
          <t xml:space="preserve">VOA</t>
        </is>
      </c>
      <c r="K102" t="inlineStr">
        <is>
          <t xml:space="preserve">Mispronunciation</t>
        </is>
      </c>
      <c r="L102" t="inlineStr">
        <is>
          <t xml:space="preserve">Mispronunciation</t>
        </is>
      </c>
      <c r="M102" t="str">
        <f>IFERROR(IF(VLOOKUP(L102,'Quantification'!$A:$B,2,FALSE)&amp;""="","Unclassified",VLOOKUP(L102,'Quantification'!$A:$B,2,FALSE)),"Unclassified")</f>
        <v>Major</v>
      </c>
      <c r="N102" t="inlineStr">
        <is>
          <t xml:space="preserve">frl-yaren.gulsoy@pocketfm.com</t>
        </is>
      </c>
      <c r="O102" t="inlineStr">
        <is>
          <t xml:space="preserve">Issues found in raw</t>
        </is>
      </c>
      <c r="P102" t="str">
        <f>IF(OR(O102="Issues found in master",O102="Final master"),"Master",IF(OR(O102="Ready for Master",O102="Issues found in raw",O102="Raw under QC",O102="Issues resolved in raw"),"Raw","-"))</f>
        <v>Raw</v>
      </c>
      <c r="Q102" s="13">
        <v>46253.61597222222</v>
      </c>
      <c r="R102" t="inlineStr">
        <is>
          <t xml:space="preserve">2026-08 (Aug)</t>
        </is>
      </c>
      <c r="S102">
        <f>IF(M102="Not an error",0,IF(COUNTIFS($A$2:$A102,$A102,$D$2:$D102,$D102,$M$2:$M102,"&lt;&gt;Not an error")=1,1,0))</f>
        <v>0</v>
      </c>
      <c r="T102">
        <f>IF(M102&lt;&gt;"Major",0,IF(COUNTIFS($A$2:$A102,$A102,$D$2:$D102,$D102,$M$2:$M102,"Major")=1,1,0))</f>
        <v>0</v>
      </c>
      <c r="U102">
        <f>IF(M102&lt;&gt;"Minor",0,IF(COUNTIFS($A$2:$A102,$A102,$D$2:$D102,$D102,$M$2:$M102,"Minor")=1,1,0))</f>
        <v>0</v>
      </c>
    </row>
    <row r="103">
      <c r="A103" t="inlineStr">
        <is>
          <t xml:space="preserve">783983a98fe2613f15770fa78630e1d8965712e2</t>
        </is>
      </c>
      <c r="B103" t="inlineStr">
        <is>
          <t xml:space="preserve">Ashes to crown</t>
        </is>
      </c>
      <c r="C103" t="inlineStr">
        <is>
          <t xml:space="preserve">Aus Der Asche Zur Krone</t>
        </is>
      </c>
      <c r="D103" t="inlineStr">
        <is>
          <t xml:space="preserve">bfcf5a3b6c471ac1568741e482b793645de176a9</t>
        </is>
      </c>
      <c r="E103" t="inlineStr">
        <is>
          <t xml:space="preserve">Episode 37: Medizinisches Kräuterbad</t>
        </is>
      </c>
      <c r="F103">
        <v>37</v>
      </c>
      <c r="G103" t="inlineStr">
        <is>
          <t xml:space="preserve">13:38-13:41</t>
        </is>
      </c>
      <c r="H103" t="inlineStr">
        <is>
          <t xml:space="preserve">Resolved</t>
        </is>
      </c>
      <c r="I103" t="inlineStr">
        <is>
          <t xml:space="preserve">"Lila" should be pronounced in English like "Layla" - line from script: "Als Lila sich aufrichten wollte, handelte er."</t>
        </is>
      </c>
      <c r="J103" t="inlineStr">
        <is>
          <t xml:space="preserve">VOA</t>
        </is>
      </c>
      <c r="K103" t="inlineStr">
        <is>
          <t xml:space="preserve">Mispronunciation</t>
        </is>
      </c>
      <c r="L103" t="inlineStr">
        <is>
          <t xml:space="preserve">Mispronunciation</t>
        </is>
      </c>
      <c r="M103" t="str">
        <f>IFERROR(IF(VLOOKUP(L103,'Quantification'!$A:$B,2,FALSE)&amp;""="","Unclassified",VLOOKUP(L103,'Quantification'!$A:$B,2,FALSE)),"Unclassified")</f>
        <v>Major</v>
      </c>
      <c r="N103" t="inlineStr">
        <is>
          <t xml:space="preserve">frl-yaren.gulsoy@pocketfm.com</t>
        </is>
      </c>
      <c r="O103" t="inlineStr">
        <is>
          <t xml:space="preserve">Issues found in raw</t>
        </is>
      </c>
      <c r="P103" t="str">
        <f>IF(OR(O103="Issues found in master",O103="Final master"),"Master",IF(OR(O103="Ready for Master",O103="Issues found in raw",O103="Raw under QC",O103="Issues resolved in raw"),"Raw","-"))</f>
        <v>Raw</v>
      </c>
      <c r="Q103" s="13">
        <v>46253.61597222222</v>
      </c>
      <c r="R103" t="inlineStr">
        <is>
          <t xml:space="preserve">2026-08 (Aug)</t>
        </is>
      </c>
      <c r="S103">
        <f>IF(M103="Not an error",0,IF(COUNTIFS($A$2:$A103,$A103,$D$2:$D103,$D103,$M$2:$M103,"&lt;&gt;Not an error")=1,1,0))</f>
        <v>0</v>
      </c>
      <c r="T103">
        <f>IF(M103&lt;&gt;"Major",0,IF(COUNTIFS($A$2:$A103,$A103,$D$2:$D103,$D103,$M$2:$M103,"Major")=1,1,0))</f>
        <v>0</v>
      </c>
      <c r="U103">
        <f>IF(M103&lt;&gt;"Minor",0,IF(COUNTIFS($A$2:$A103,$A103,$D$2:$D103,$D103,$M$2:$M103,"Minor")=1,1,0))</f>
        <v>0</v>
      </c>
    </row>
    <row r="104">
      <c r="A104" t="inlineStr">
        <is>
          <t xml:space="preserve">783983a98fe2613f15770fa78630e1d8965712e2</t>
        </is>
      </c>
      <c r="B104" t="inlineStr">
        <is>
          <t xml:space="preserve">Ashes to crown</t>
        </is>
      </c>
      <c r="C104" t="inlineStr">
        <is>
          <t xml:space="preserve">Aus Der Asche Zur Krone</t>
        </is>
      </c>
      <c r="D104" t="inlineStr">
        <is>
          <t xml:space="preserve">bfcf5a3b6c471ac1568741e482b793645de176a9</t>
        </is>
      </c>
      <c r="E104" t="inlineStr">
        <is>
          <t xml:space="preserve">Episode 37: Medizinisches Kräuterbad</t>
        </is>
      </c>
      <c r="F104">
        <v>37</v>
      </c>
      <c r="G104" t="inlineStr">
        <is>
          <t xml:space="preserve">13:59-14:04</t>
        </is>
      </c>
      <c r="H104" t="inlineStr">
        <is>
          <t xml:space="preserve">Resolved</t>
        </is>
      </c>
      <c r="I104" t="inlineStr">
        <is>
          <t xml:space="preserve">"Lila" should be pronounced in English like "Layla" - line from script: "Schritte hallten auf dem Gang, und Lila flüsterte nervös und eindringlich"</t>
        </is>
      </c>
      <c r="J104" t="inlineStr">
        <is>
          <t xml:space="preserve">VOA</t>
        </is>
      </c>
      <c r="K104" t="inlineStr">
        <is>
          <t xml:space="preserve">Mispronunciation</t>
        </is>
      </c>
      <c r="L104" t="inlineStr">
        <is>
          <t xml:space="preserve">Mispronunciation</t>
        </is>
      </c>
      <c r="M104" t="str">
        <f>IFERROR(IF(VLOOKUP(L104,'Quantification'!$A:$B,2,FALSE)&amp;""="","Unclassified",VLOOKUP(L104,'Quantification'!$A:$B,2,FALSE)),"Unclassified")</f>
        <v>Major</v>
      </c>
      <c r="N104" t="inlineStr">
        <is>
          <t xml:space="preserve">frl-yaren.gulsoy@pocketfm.com</t>
        </is>
      </c>
      <c r="O104" t="inlineStr">
        <is>
          <t xml:space="preserve">Issues found in raw</t>
        </is>
      </c>
      <c r="P104" t="str">
        <f>IF(OR(O104="Issues found in master",O104="Final master"),"Master",IF(OR(O104="Ready for Master",O104="Issues found in raw",O104="Raw under QC",O104="Issues resolved in raw"),"Raw","-"))</f>
        <v>Raw</v>
      </c>
      <c r="Q104" s="13">
        <v>46253.61597222222</v>
      </c>
      <c r="R104" t="inlineStr">
        <is>
          <t xml:space="preserve">2026-08 (Aug)</t>
        </is>
      </c>
      <c r="S104">
        <f>IF(M104="Not an error",0,IF(COUNTIFS($A$2:$A104,$A104,$D$2:$D104,$D104,$M$2:$M104,"&lt;&gt;Not an error")=1,1,0))</f>
        <v>0</v>
      </c>
      <c r="T104">
        <f>IF(M104&lt;&gt;"Major",0,IF(COUNTIFS($A$2:$A104,$A104,$D$2:$D104,$D104,$M$2:$M104,"Major")=1,1,0))</f>
        <v>0</v>
      </c>
      <c r="U104">
        <f>IF(M104&lt;&gt;"Minor",0,IF(COUNTIFS($A$2:$A104,$A104,$D$2:$D104,$D104,$M$2:$M104,"Minor")=1,1,0))</f>
        <v>0</v>
      </c>
    </row>
    <row r="105">
      <c r="A105" t="inlineStr">
        <is>
          <t xml:space="preserve">783983a98fe2613f15770fa78630e1d8965712e2</t>
        </is>
      </c>
      <c r="B105" t="inlineStr">
        <is>
          <t xml:space="preserve">Ashes to crown</t>
        </is>
      </c>
      <c r="C105" t="inlineStr">
        <is>
          <t xml:space="preserve">Aus Der Asche Zur Krone</t>
        </is>
      </c>
      <c r="D105" t="inlineStr">
        <is>
          <t xml:space="preserve">bfcf5a3b6c471ac1568741e482b793645de176a9</t>
        </is>
      </c>
      <c r="E105" t="inlineStr">
        <is>
          <t xml:space="preserve">Episode 37: Medizinisches Kräuterbad</t>
        </is>
      </c>
      <c r="F105">
        <v>37</v>
      </c>
      <c r="G105" t="inlineStr">
        <is>
          <t xml:space="preserve">14:29-14:38</t>
        </is>
      </c>
      <c r="H105" t="inlineStr">
        <is>
          <t xml:space="preserve">Resolved</t>
        </is>
      </c>
      <c r="I105" t="inlineStr">
        <is>
          <t xml:space="preserve">"Lila" should be pronounced in English like "Layla" - line from script: "Er erwiderte ihren Blick mit einem selbstgefälligen, trutzigen Ausdruck und hielt Lila fest an sich gedrückt, als wollte er sie herausfordern, zu reagieren."</t>
        </is>
      </c>
      <c r="J105" t="inlineStr">
        <is>
          <t xml:space="preserve">VOA</t>
        </is>
      </c>
      <c r="K105" t="inlineStr">
        <is>
          <t xml:space="preserve">Mispronunciation</t>
        </is>
      </c>
      <c r="L105" t="inlineStr">
        <is>
          <t xml:space="preserve">Mispronunciation</t>
        </is>
      </c>
      <c r="M105" t="str">
        <f>IFERROR(IF(VLOOKUP(L105,'Quantification'!$A:$B,2,FALSE)&amp;""="","Unclassified",VLOOKUP(L105,'Quantification'!$A:$B,2,FALSE)),"Unclassified")</f>
        <v>Major</v>
      </c>
      <c r="N105" t="inlineStr">
        <is>
          <t xml:space="preserve">frl-yaren.gulsoy@pocketfm.com</t>
        </is>
      </c>
      <c r="O105" t="inlineStr">
        <is>
          <t xml:space="preserve">Issues found in raw</t>
        </is>
      </c>
      <c r="P105" t="str">
        <f>IF(OR(O105="Issues found in master",O105="Final master"),"Master",IF(OR(O105="Ready for Master",O105="Issues found in raw",O105="Raw under QC",O105="Issues resolved in raw"),"Raw","-"))</f>
        <v>Raw</v>
      </c>
      <c r="Q105" s="13">
        <v>46253.61597222222</v>
      </c>
      <c r="R105" t="inlineStr">
        <is>
          <t xml:space="preserve">2026-08 (Aug)</t>
        </is>
      </c>
      <c r="S105">
        <f>IF(M105="Not an error",0,IF(COUNTIFS($A$2:$A105,$A105,$D$2:$D105,$D105,$M$2:$M105,"&lt;&gt;Not an error")=1,1,0))</f>
        <v>0</v>
      </c>
      <c r="T105">
        <f>IF(M105&lt;&gt;"Major",0,IF(COUNTIFS($A$2:$A105,$A105,$D$2:$D105,$D105,$M$2:$M105,"Major")=1,1,0))</f>
        <v>0</v>
      </c>
      <c r="U105">
        <f>IF(M105&lt;&gt;"Minor",0,IF(COUNTIFS($A$2:$A105,$A105,$D$2:$D105,$D105,$M$2:$M105,"Minor")=1,1,0))</f>
        <v>0</v>
      </c>
    </row>
    <row r="106">
      <c r="A106" t="inlineStr">
        <is>
          <t xml:space="preserve">783983a98fe2613f15770fa78630e1d8965712e2</t>
        </is>
      </c>
      <c r="B106" t="inlineStr">
        <is>
          <t xml:space="preserve">Ashes to crown</t>
        </is>
      </c>
      <c r="C106" t="inlineStr">
        <is>
          <t xml:space="preserve">Aus Der Asche Zur Krone</t>
        </is>
      </c>
      <c r="D106" t="inlineStr">
        <is>
          <t xml:space="preserve">d100e364646a3020d178148fceed6a2ed92496d0</t>
        </is>
      </c>
      <c r="E106" t="inlineStr">
        <is>
          <t xml:space="preserve">Episode 38: Hoffnung in Ihrem Herzen Wut in Seinem</t>
        </is>
      </c>
      <c r="F106">
        <v>38</v>
      </c>
      <c r="G106" t="inlineStr">
        <is>
          <t xml:space="preserve">0:00-0:03</t>
        </is>
      </c>
      <c r="H106" t="inlineStr">
        <is>
          <t xml:space="preserve">Resolved</t>
        </is>
      </c>
      <c r="I106" t="inlineStr">
        <is>
          <t xml:space="preserve">"Dschesper" is mispronounced as "Desper" - line from script: "Dschesper lehnte sich im sanften Schein des Zimmers zurück."</t>
        </is>
      </c>
      <c r="J106" t="inlineStr">
        <is>
          <t xml:space="preserve">VOA</t>
        </is>
      </c>
      <c r="K106" t="inlineStr">
        <is>
          <t xml:space="preserve">Mispronunciation</t>
        </is>
      </c>
      <c r="L106" t="inlineStr">
        <is>
          <t xml:space="preserve">Mispronunciation</t>
        </is>
      </c>
      <c r="M106" t="str">
        <f>IFERROR(IF(VLOOKUP(L106,'Quantification'!$A:$B,2,FALSE)&amp;""="","Unclassified",VLOOKUP(L106,'Quantification'!$A:$B,2,FALSE)),"Unclassified")</f>
        <v>Major</v>
      </c>
      <c r="N106" t="inlineStr">
        <is>
          <t xml:space="preserve">frl-yaren.gulsoy@pocketfm.com</t>
        </is>
      </c>
      <c r="O106" t="inlineStr">
        <is>
          <t xml:space="preserve">Issues found in raw</t>
        </is>
      </c>
      <c r="P106" t="str">
        <f>IF(OR(O106="Issues found in master",O106="Final master"),"Master",IF(OR(O106="Ready for Master",O106="Issues found in raw",O106="Raw under QC",O106="Issues resolved in raw"),"Raw","-"))</f>
        <v>Raw</v>
      </c>
      <c r="Q106" s="13">
        <v>46253.61666666667</v>
      </c>
      <c r="R106" t="inlineStr">
        <is>
          <t xml:space="preserve">2026-08 (Aug)</t>
        </is>
      </c>
      <c r="S106">
        <f>IF(M106="Not an error",0,IF(COUNTIFS($A$2:$A106,$A106,$D$2:$D106,$D106,$M$2:$M106,"&lt;&gt;Not an error")=1,1,0))</f>
        <v>1</v>
      </c>
      <c r="T106">
        <f>IF(M106&lt;&gt;"Major",0,IF(COUNTIFS($A$2:$A106,$A106,$D$2:$D106,$D106,$M$2:$M106,"Major")=1,1,0))</f>
        <v>1</v>
      </c>
      <c r="U106">
        <f>IF(M106&lt;&gt;"Minor",0,IF(COUNTIFS($A$2:$A106,$A106,$D$2:$D106,$D106,$M$2:$M106,"Minor")=1,1,0))</f>
        <v>0</v>
      </c>
    </row>
    <row r="107">
      <c r="A107" t="inlineStr">
        <is>
          <t xml:space="preserve">783983a98fe2613f15770fa78630e1d8965712e2</t>
        </is>
      </c>
      <c r="B107" t="inlineStr">
        <is>
          <t xml:space="preserve">Ashes to crown</t>
        </is>
      </c>
      <c r="C107" t="inlineStr">
        <is>
          <t xml:space="preserve">Aus Der Asche Zur Krone</t>
        </is>
      </c>
      <c r="D107" t="inlineStr">
        <is>
          <t xml:space="preserve">d100e364646a3020d178148fceed6a2ed92496d0</t>
        </is>
      </c>
      <c r="E107" t="inlineStr">
        <is>
          <t xml:space="preserve">Episode 38: Hoffnung in Ihrem Herzen Wut in Seinem</t>
        </is>
      </c>
      <c r="F107">
        <v>38</v>
      </c>
      <c r="G107" t="inlineStr">
        <is>
          <t xml:space="preserve">0:04-0:09</t>
        </is>
      </c>
      <c r="H107" t="inlineStr">
        <is>
          <t xml:space="preserve">Resolved</t>
        </is>
      </c>
      <c r="I107" t="inlineStr">
        <is>
          <t xml:space="preserve">"Lila" should be pronounced in English like "Layla" - line from script: "Seine Gedanken überschlugen sich, während seine Lippen die von Lila streiften."</t>
        </is>
      </c>
      <c r="J107" t="inlineStr">
        <is>
          <t xml:space="preserve">VOA</t>
        </is>
      </c>
      <c r="K107" t="inlineStr">
        <is>
          <t xml:space="preserve">Mispronunciation</t>
        </is>
      </c>
      <c r="L107" t="inlineStr">
        <is>
          <t xml:space="preserve">Mispronunciation</t>
        </is>
      </c>
      <c r="M107" t="str">
        <f>IFERROR(IF(VLOOKUP(L107,'Quantification'!$A:$B,2,FALSE)&amp;""="","Unclassified",VLOOKUP(L107,'Quantification'!$A:$B,2,FALSE)),"Unclassified")</f>
        <v>Major</v>
      </c>
      <c r="N107" t="inlineStr">
        <is>
          <t xml:space="preserve">frl-yaren.gulsoy@pocketfm.com</t>
        </is>
      </c>
      <c r="O107" t="inlineStr">
        <is>
          <t xml:space="preserve">Issues found in raw</t>
        </is>
      </c>
      <c r="P107" t="str">
        <f>IF(OR(O107="Issues found in master",O107="Final master"),"Master",IF(OR(O107="Ready for Master",O107="Issues found in raw",O107="Raw under QC",O107="Issues resolved in raw"),"Raw","-"))</f>
        <v>Raw</v>
      </c>
      <c r="Q107" s="13">
        <v>46253.61666666667</v>
      </c>
      <c r="R107" t="inlineStr">
        <is>
          <t xml:space="preserve">2026-08 (Aug)</t>
        </is>
      </c>
      <c r="S107">
        <f>IF(M107="Not an error",0,IF(COUNTIFS($A$2:$A107,$A107,$D$2:$D107,$D107,$M$2:$M107,"&lt;&gt;Not an error")=1,1,0))</f>
        <v>0</v>
      </c>
      <c r="T107">
        <f>IF(M107&lt;&gt;"Major",0,IF(COUNTIFS($A$2:$A107,$A107,$D$2:$D107,$D107,$M$2:$M107,"Major")=1,1,0))</f>
        <v>0</v>
      </c>
      <c r="U107">
        <f>IF(M107&lt;&gt;"Minor",0,IF(COUNTIFS($A$2:$A107,$A107,$D$2:$D107,$D107,$M$2:$M107,"Minor")=1,1,0))</f>
        <v>0</v>
      </c>
    </row>
    <row r="108">
      <c r="A108" t="inlineStr">
        <is>
          <t xml:space="preserve">783983a98fe2613f15770fa78630e1d8965712e2</t>
        </is>
      </c>
      <c r="B108" t="inlineStr">
        <is>
          <t xml:space="preserve">Ashes to crown</t>
        </is>
      </c>
      <c r="C108" t="inlineStr">
        <is>
          <t xml:space="preserve">Aus Der Asche Zur Krone</t>
        </is>
      </c>
      <c r="D108" t="inlineStr">
        <is>
          <t xml:space="preserve">d100e364646a3020d178148fceed6a2ed92496d0</t>
        </is>
      </c>
      <c r="E108" t="inlineStr">
        <is>
          <t xml:space="preserve">Episode 38: Hoffnung in Ihrem Herzen Wut in Seinem</t>
        </is>
      </c>
      <c r="F108">
        <v>38</v>
      </c>
      <c r="G108" t="inlineStr">
        <is>
          <t xml:space="preserve">0:21-0:28</t>
        </is>
      </c>
      <c r="H108" t="inlineStr">
        <is>
          <t xml:space="preserve">Resolved</t>
        </is>
      </c>
      <c r="I108" t="inlineStr">
        <is>
          <t xml:space="preserve">"Lila" should be pronounced in English like "Layla" - line from script: "Lilas Wangen erröteten bei seinen Worten, ihr Puls beschleunigte sich mit einem Gefühl, das sie nicht zu benennen wagte."</t>
        </is>
      </c>
      <c r="J108" t="inlineStr">
        <is>
          <t xml:space="preserve">VOA</t>
        </is>
      </c>
      <c r="K108" t="inlineStr">
        <is>
          <t xml:space="preserve">Mispronunciation</t>
        </is>
      </c>
      <c r="L108" t="inlineStr">
        <is>
          <t xml:space="preserve">Mispronunciation</t>
        </is>
      </c>
      <c r="M108" t="str">
        <f>IFERROR(IF(VLOOKUP(L108,'Quantification'!$A:$B,2,FALSE)&amp;""="","Unclassified",VLOOKUP(L108,'Quantification'!$A:$B,2,FALSE)),"Unclassified")</f>
        <v>Major</v>
      </c>
      <c r="N108" t="inlineStr">
        <is>
          <t xml:space="preserve">frl-yaren.gulsoy@pocketfm.com</t>
        </is>
      </c>
      <c r="O108" t="inlineStr">
        <is>
          <t xml:space="preserve">Issues found in raw</t>
        </is>
      </c>
      <c r="P108" t="str">
        <f>IF(OR(O108="Issues found in master",O108="Final master"),"Master",IF(OR(O108="Ready for Master",O108="Issues found in raw",O108="Raw under QC",O108="Issues resolved in raw"),"Raw","-"))</f>
        <v>Raw</v>
      </c>
      <c r="Q108" s="13">
        <v>46253.61666666667</v>
      </c>
      <c r="R108" t="inlineStr">
        <is>
          <t xml:space="preserve">2026-08 (Aug)</t>
        </is>
      </c>
      <c r="S108">
        <f>IF(M108="Not an error",0,IF(COUNTIFS($A$2:$A108,$A108,$D$2:$D108,$D108,$M$2:$M108,"&lt;&gt;Not an error")=1,1,0))</f>
        <v>0</v>
      </c>
      <c r="T108">
        <f>IF(M108&lt;&gt;"Major",0,IF(COUNTIFS($A$2:$A108,$A108,$D$2:$D108,$D108,$M$2:$M108,"Major")=1,1,0))</f>
        <v>0</v>
      </c>
      <c r="U108">
        <f>IF(M108&lt;&gt;"Minor",0,IF(COUNTIFS($A$2:$A108,$A108,$D$2:$D108,$D108,$M$2:$M108,"Minor")=1,1,0))</f>
        <v>0</v>
      </c>
    </row>
    <row r="109">
      <c r="A109" t="inlineStr">
        <is>
          <t xml:space="preserve">783983a98fe2613f15770fa78630e1d8965712e2</t>
        </is>
      </c>
      <c r="B109" t="inlineStr">
        <is>
          <t xml:space="preserve">Ashes to crown</t>
        </is>
      </c>
      <c r="C109" t="inlineStr">
        <is>
          <t xml:space="preserve">Aus Der Asche Zur Krone</t>
        </is>
      </c>
      <c r="D109" t="inlineStr">
        <is>
          <t xml:space="preserve">d100e364646a3020d178148fceed6a2ed92496d0</t>
        </is>
      </c>
      <c r="E109" t="inlineStr">
        <is>
          <t xml:space="preserve">Episode 38: Hoffnung in Ihrem Herzen Wut in Seinem</t>
        </is>
      </c>
      <c r="F109">
        <v>38</v>
      </c>
      <c r="G109" t="inlineStr">
        <is>
          <t xml:space="preserve">1:42-1:45</t>
        </is>
      </c>
      <c r="H109" t="inlineStr">
        <is>
          <t xml:space="preserve">Resolved</t>
        </is>
      </c>
      <c r="I109" t="inlineStr">
        <is>
          <t xml:space="preserve">"Lila" should be pronounced in English like "Layla" - line from script: "Aber Dschesper schenkte Lila keine Beachtung."</t>
        </is>
      </c>
      <c r="J109" t="inlineStr">
        <is>
          <t xml:space="preserve">VOA</t>
        </is>
      </c>
      <c r="K109" t="inlineStr">
        <is>
          <t xml:space="preserve">Mispronunciation</t>
        </is>
      </c>
      <c r="L109" t="inlineStr">
        <is>
          <t xml:space="preserve">Mispronunciation</t>
        </is>
      </c>
      <c r="M109" t="str">
        <f>IFERROR(IF(VLOOKUP(L109,'Quantification'!$A:$B,2,FALSE)&amp;""="","Unclassified",VLOOKUP(L109,'Quantification'!$A:$B,2,FALSE)),"Unclassified")</f>
        <v>Major</v>
      </c>
      <c r="N109" t="inlineStr">
        <is>
          <t xml:space="preserve">frl-yaren.gulsoy@pocketfm.com</t>
        </is>
      </c>
      <c r="O109" t="inlineStr">
        <is>
          <t xml:space="preserve">Issues found in raw</t>
        </is>
      </c>
      <c r="P109" t="str">
        <f>IF(OR(O109="Issues found in master",O109="Final master"),"Master",IF(OR(O109="Ready for Master",O109="Issues found in raw",O109="Raw under QC",O109="Issues resolved in raw"),"Raw","-"))</f>
        <v>Raw</v>
      </c>
      <c r="Q109" s="13">
        <v>46253.61666666667</v>
      </c>
      <c r="R109" t="inlineStr">
        <is>
          <t xml:space="preserve">2026-08 (Aug)</t>
        </is>
      </c>
      <c r="S109">
        <f>IF(M109="Not an error",0,IF(COUNTIFS($A$2:$A109,$A109,$D$2:$D109,$D109,$M$2:$M109,"&lt;&gt;Not an error")=1,1,0))</f>
        <v>0</v>
      </c>
      <c r="T109">
        <f>IF(M109&lt;&gt;"Major",0,IF(COUNTIFS($A$2:$A109,$A109,$D$2:$D109,$D109,$M$2:$M109,"Major")=1,1,0))</f>
        <v>0</v>
      </c>
      <c r="U109">
        <f>IF(M109&lt;&gt;"Minor",0,IF(COUNTIFS($A$2:$A109,$A109,$D$2:$D109,$D109,$M$2:$M109,"Minor")=1,1,0))</f>
        <v>0</v>
      </c>
    </row>
    <row r="110">
      <c r="A110" t="inlineStr">
        <is>
          <t xml:space="preserve">783983a98fe2613f15770fa78630e1d8965712e2</t>
        </is>
      </c>
      <c r="B110" t="inlineStr">
        <is>
          <t xml:space="preserve">Ashes to crown</t>
        </is>
      </c>
      <c r="C110" t="inlineStr">
        <is>
          <t xml:space="preserve">Aus Der Asche Zur Krone</t>
        </is>
      </c>
      <c r="D110" t="inlineStr">
        <is>
          <t xml:space="preserve">d100e364646a3020d178148fceed6a2ed92496d0</t>
        </is>
      </c>
      <c r="E110" t="inlineStr">
        <is>
          <t xml:space="preserve">Episode 38: Hoffnung in Ihrem Herzen Wut in Seinem</t>
        </is>
      </c>
      <c r="F110">
        <v>38</v>
      </c>
      <c r="G110" t="inlineStr">
        <is>
          <t xml:space="preserve">2:01-2:07</t>
        </is>
      </c>
      <c r="H110" t="inlineStr">
        <is>
          <t xml:space="preserve">Resolved</t>
        </is>
      </c>
      <c r="I110" t="inlineStr">
        <is>
          <t xml:space="preserve">"Lila" should be pronounced in English like "Layla" - line from script: "Nicht einmal einen Funken Eifersucht oder Empörung über seine unverhohlene Zuneigung zu Lila?"</t>
        </is>
      </c>
      <c r="J110" t="inlineStr">
        <is>
          <t xml:space="preserve">VOA</t>
        </is>
      </c>
      <c r="K110" t="inlineStr">
        <is>
          <t xml:space="preserve">Mispronunciation</t>
        </is>
      </c>
      <c r="L110" t="inlineStr">
        <is>
          <t xml:space="preserve">Mispronunciation</t>
        </is>
      </c>
      <c r="M110" t="str">
        <f>IFERROR(IF(VLOOKUP(L110,'Quantification'!$A:$B,2,FALSE)&amp;""="","Unclassified",VLOOKUP(L110,'Quantification'!$A:$B,2,FALSE)),"Unclassified")</f>
        <v>Major</v>
      </c>
      <c r="N110" t="inlineStr">
        <is>
          <t xml:space="preserve">frl-yaren.gulsoy@pocketfm.com</t>
        </is>
      </c>
      <c r="O110" t="inlineStr">
        <is>
          <t xml:space="preserve">Issues found in raw</t>
        </is>
      </c>
      <c r="P110" t="str">
        <f>IF(OR(O110="Issues found in master",O110="Final master"),"Master",IF(OR(O110="Ready for Master",O110="Issues found in raw",O110="Raw under QC",O110="Issues resolved in raw"),"Raw","-"))</f>
        <v>Raw</v>
      </c>
      <c r="Q110" s="13">
        <v>46253.61666666667</v>
      </c>
      <c r="R110" t="inlineStr">
        <is>
          <t xml:space="preserve">2026-08 (Aug)</t>
        </is>
      </c>
      <c r="S110">
        <f>IF(M110="Not an error",0,IF(COUNTIFS($A$2:$A110,$A110,$D$2:$D110,$D110,$M$2:$M110,"&lt;&gt;Not an error")=1,1,0))</f>
        <v>0</v>
      </c>
      <c r="T110">
        <f>IF(M110&lt;&gt;"Major",0,IF(COUNTIFS($A$2:$A110,$A110,$D$2:$D110,$D110,$M$2:$M110,"Major")=1,1,0))</f>
        <v>0</v>
      </c>
      <c r="U110">
        <f>IF(M110&lt;&gt;"Minor",0,IF(COUNTIFS($A$2:$A110,$A110,$D$2:$D110,$D110,$M$2:$M110,"Minor")=1,1,0))</f>
        <v>0</v>
      </c>
    </row>
    <row r="111">
      <c r="A111" t="inlineStr">
        <is>
          <t xml:space="preserve">783983a98fe2613f15770fa78630e1d8965712e2</t>
        </is>
      </c>
      <c r="B111" t="inlineStr">
        <is>
          <t xml:space="preserve">Ashes to crown</t>
        </is>
      </c>
      <c r="C111" t="inlineStr">
        <is>
          <t xml:space="preserve">Aus Der Asche Zur Krone</t>
        </is>
      </c>
      <c r="D111" t="inlineStr">
        <is>
          <t xml:space="preserve">d100e364646a3020d178148fceed6a2ed92496d0</t>
        </is>
      </c>
      <c r="E111" t="inlineStr">
        <is>
          <t xml:space="preserve">Episode 38: Hoffnung in Ihrem Herzen Wut in Seinem</t>
        </is>
      </c>
      <c r="F111">
        <v>38</v>
      </c>
      <c r="G111" t="inlineStr">
        <is>
          <t xml:space="preserve">2:21-2:28</t>
        </is>
      </c>
      <c r="H111" t="inlineStr">
        <is>
          <t xml:space="preserve">Resolved</t>
        </is>
      </c>
      <c r="I111" t="inlineStr">
        <is>
          <t xml:space="preserve">"Lila" should be pronounced in English like "Layla" - line from script: "„Lila ist eine Dienerin, die ich liebe. Lila, du musst nicht mehr in der Stillwasser-Loge arbeiten."</t>
        </is>
      </c>
      <c r="J111" t="inlineStr">
        <is>
          <t xml:space="preserve">VOA</t>
        </is>
      </c>
      <c r="K111" t="inlineStr">
        <is>
          <t xml:space="preserve">Mispronunciation</t>
        </is>
      </c>
      <c r="L111" t="inlineStr">
        <is>
          <t xml:space="preserve">Mispronunciation</t>
        </is>
      </c>
      <c r="M111" t="str">
        <f>IFERROR(IF(VLOOKUP(L111,'Quantification'!$A:$B,2,FALSE)&amp;""="","Unclassified",VLOOKUP(L111,'Quantification'!$A:$B,2,FALSE)),"Unclassified")</f>
        <v>Major</v>
      </c>
      <c r="N111" t="inlineStr">
        <is>
          <t xml:space="preserve">frl-yaren.gulsoy@pocketfm.com</t>
        </is>
      </c>
      <c r="O111" t="inlineStr">
        <is>
          <t xml:space="preserve">Issues found in raw</t>
        </is>
      </c>
      <c r="P111" t="str">
        <f>IF(OR(O111="Issues found in master",O111="Final master"),"Master",IF(OR(O111="Ready for Master",O111="Issues found in raw",O111="Raw under QC",O111="Issues resolved in raw"),"Raw","-"))</f>
        <v>Raw</v>
      </c>
      <c r="Q111" s="13">
        <v>46253.61666666667</v>
      </c>
      <c r="R111" t="inlineStr">
        <is>
          <t xml:space="preserve">2026-08 (Aug)</t>
        </is>
      </c>
      <c r="S111">
        <f>IF(M111="Not an error",0,IF(COUNTIFS($A$2:$A111,$A111,$D$2:$D111,$D111,$M$2:$M111,"&lt;&gt;Not an error")=1,1,0))</f>
        <v>0</v>
      </c>
      <c r="T111">
        <f>IF(M111&lt;&gt;"Major",0,IF(COUNTIFS($A$2:$A111,$A111,$D$2:$D111,$D111,$M$2:$M111,"Major")=1,1,0))</f>
        <v>0</v>
      </c>
      <c r="U111">
        <f>IF(M111&lt;&gt;"Minor",0,IF(COUNTIFS($A$2:$A111,$A111,$D$2:$D111,$D111,$M$2:$M111,"Minor")=1,1,0))</f>
        <v>0</v>
      </c>
    </row>
    <row r="112">
      <c r="A112" t="inlineStr">
        <is>
          <t xml:space="preserve">783983a98fe2613f15770fa78630e1d8965712e2</t>
        </is>
      </c>
      <c r="B112" t="inlineStr">
        <is>
          <t xml:space="preserve">Ashes to crown</t>
        </is>
      </c>
      <c r="C112" t="inlineStr">
        <is>
          <t xml:space="preserve">Aus Der Asche Zur Krone</t>
        </is>
      </c>
      <c r="D112" t="inlineStr">
        <is>
          <t xml:space="preserve">41abd79cfd0be696a9fbe84626fc1272edb73fc9</t>
        </is>
      </c>
      <c r="E112" t="inlineStr">
        <is>
          <t xml:space="preserve">Episode 39: Ein Verwechseltes Haus</t>
        </is>
      </c>
      <c r="F112">
        <v>39</v>
      </c>
      <c r="G112" t="inlineStr">
        <is>
          <t xml:space="preserve">0:11-0:21</t>
        </is>
      </c>
      <c r="H112" t="inlineStr">
        <is>
          <t xml:space="preserve">Resolved</t>
        </is>
      </c>
      <c r="I112" t="inlineStr">
        <is>
          <t xml:space="preserve">"Lila" should be pronounced in English like "Layla" - line from script: "Der Patriarch und Frau Linton standen auf der einen Seite, ihre Mienen von Bestürzung getrübt, während Dschesper und Lila auf der anderen standen."</t>
        </is>
      </c>
      <c r="J112" t="inlineStr">
        <is>
          <t xml:space="preserve">VOA</t>
        </is>
      </c>
      <c r="K112" t="inlineStr">
        <is>
          <t xml:space="preserve">Mispronunciation</t>
        </is>
      </c>
      <c r="L112" t="inlineStr">
        <is>
          <t xml:space="preserve">Mispronunciation</t>
        </is>
      </c>
      <c r="M112" t="str">
        <f>IFERROR(IF(VLOOKUP(L112,'Quantification'!$A:$B,2,FALSE)&amp;""="","Unclassified",VLOOKUP(L112,'Quantification'!$A:$B,2,FALSE)),"Unclassified")</f>
        <v>Major</v>
      </c>
      <c r="N112" t="inlineStr">
        <is>
          <t xml:space="preserve">frl-yaren.gulsoy@pocketfm.com</t>
        </is>
      </c>
      <c r="O112" t="inlineStr">
        <is>
          <t xml:space="preserve">Issues found in raw</t>
        </is>
      </c>
      <c r="P112" t="str">
        <f>IF(OR(O112="Issues found in master",O112="Final master"),"Master",IF(OR(O112="Ready for Master",O112="Issues found in raw",O112="Raw under QC",O112="Issues resolved in raw"),"Raw","-"))</f>
        <v>Raw</v>
      </c>
      <c r="Q112" s="13">
        <v>46253.61666666667</v>
      </c>
      <c r="R112" t="inlineStr">
        <is>
          <t xml:space="preserve">2026-08 (Aug)</t>
        </is>
      </c>
      <c r="S112">
        <f>IF(M112="Not an error",0,IF(COUNTIFS($A$2:$A112,$A112,$D$2:$D112,$D112,$M$2:$M112,"&lt;&gt;Not an error")=1,1,0))</f>
        <v>1</v>
      </c>
      <c r="T112">
        <f>IF(M112&lt;&gt;"Major",0,IF(COUNTIFS($A$2:$A112,$A112,$D$2:$D112,$D112,$M$2:$M112,"Major")=1,1,0))</f>
        <v>1</v>
      </c>
      <c r="U112">
        <f>IF(M112&lt;&gt;"Minor",0,IF(COUNTIFS($A$2:$A112,$A112,$D$2:$D112,$D112,$M$2:$M112,"Minor")=1,1,0))</f>
        <v>0</v>
      </c>
    </row>
    <row r="113">
      <c r="A113" t="inlineStr">
        <is>
          <t xml:space="preserve">783983a98fe2613f15770fa78630e1d8965712e2</t>
        </is>
      </c>
      <c r="B113" t="inlineStr">
        <is>
          <t xml:space="preserve">Ashes to crown</t>
        </is>
      </c>
      <c r="C113" t="inlineStr">
        <is>
          <t xml:space="preserve">Aus Der Asche Zur Krone</t>
        </is>
      </c>
      <c r="D113" t="inlineStr">
        <is>
          <t xml:space="preserve">b31dc35d7628fb2e193dec958e32e838edef7162</t>
        </is>
      </c>
      <c r="E113" t="inlineStr">
        <is>
          <t xml:space="preserve">Episode 40: Das Wahre Geschäft</t>
        </is>
      </c>
      <c r="F113">
        <v>40</v>
      </c>
      <c r="G113" t="inlineStr">
        <is>
          <t xml:space="preserve">1:53-1:59</t>
        </is>
      </c>
      <c r="H113" t="inlineStr">
        <is>
          <t xml:space="preserve">Resolved</t>
        </is>
      </c>
      <c r="I113" t="inlineStr">
        <is>
          <t xml:space="preserve">"Lila" should be pronounced in English like "Layla" - line from script: "Dschesper, der schützend vor dem Dienstmädchen Lila stand, stieß ein spöttisches Schnauben aus."</t>
        </is>
      </c>
      <c r="J113" t="inlineStr">
        <is>
          <t xml:space="preserve">VOA</t>
        </is>
      </c>
      <c r="K113" t="inlineStr">
        <is>
          <t xml:space="preserve">Mispronunciation</t>
        </is>
      </c>
      <c r="L113" t="inlineStr">
        <is>
          <t xml:space="preserve">Mispronunciation</t>
        </is>
      </c>
      <c r="M113" t="str">
        <f>IFERROR(IF(VLOOKUP(L113,'Quantification'!$A:$B,2,FALSE)&amp;""="","Unclassified",VLOOKUP(L113,'Quantification'!$A:$B,2,FALSE)),"Unclassified")</f>
        <v>Major</v>
      </c>
      <c r="N113" t="inlineStr">
        <is>
          <t xml:space="preserve">frl-yaren.gulsoy@pocketfm.com</t>
        </is>
      </c>
      <c r="O113" t="inlineStr">
        <is>
          <t xml:space="preserve">Issues found in raw</t>
        </is>
      </c>
      <c r="P113" t="str">
        <f>IF(OR(O113="Issues found in master",O113="Final master"),"Master",IF(OR(O113="Ready for Master",O113="Issues found in raw",O113="Raw under QC",O113="Issues resolved in raw"),"Raw","-"))</f>
        <v>Raw</v>
      </c>
      <c r="Q113" s="13">
        <v>46253.61666666667</v>
      </c>
      <c r="R113" t="inlineStr">
        <is>
          <t xml:space="preserve">2026-08 (Aug)</t>
        </is>
      </c>
      <c r="S113">
        <f>IF(M113="Not an error",0,IF(COUNTIFS($A$2:$A113,$A113,$D$2:$D113,$D113,$M$2:$M113,"&lt;&gt;Not an error")=1,1,0))</f>
        <v>1</v>
      </c>
      <c r="T113">
        <f>IF(M113&lt;&gt;"Major",0,IF(COUNTIFS($A$2:$A113,$A113,$D$2:$D113,$D113,$M$2:$M113,"Major")=1,1,0))</f>
        <v>1</v>
      </c>
      <c r="U113">
        <f>IF(M113&lt;&gt;"Minor",0,IF(COUNTIFS($A$2:$A113,$A113,$D$2:$D113,$D113,$M$2:$M113,"Minor")=1,1,0))</f>
        <v>0</v>
      </c>
    </row>
    <row r="114">
      <c r="A114" t="inlineStr">
        <is>
          <t xml:space="preserve">783983a98fe2613f15770fa78630e1d8965712e2</t>
        </is>
      </c>
      <c r="B114" t="inlineStr">
        <is>
          <t xml:space="preserve">Ashes to crown</t>
        </is>
      </c>
      <c r="C114" t="inlineStr">
        <is>
          <t xml:space="preserve">Aus Der Asche Zur Krone</t>
        </is>
      </c>
      <c r="D114" t="inlineStr">
        <is>
          <t xml:space="preserve">b31dc35d7628fb2e193dec958e32e838edef7162</t>
        </is>
      </c>
      <c r="E114" t="inlineStr">
        <is>
          <t xml:space="preserve">Episode 40: Das Wahre Geschäft</t>
        </is>
      </c>
      <c r="F114">
        <v>40</v>
      </c>
      <c r="G114" t="inlineStr">
        <is>
          <t xml:space="preserve">11:02-11:06</t>
        </is>
      </c>
      <c r="H114" t="inlineStr">
        <is>
          <t xml:space="preserve">Resolved</t>
        </is>
      </c>
      <c r="I114" t="inlineStr">
        <is>
          <t xml:space="preserve">"Lila" should be pronounced in English like "Layla" - line from script: "erwiderte sie und deutete vage auf das Chaos um Dschesper und Lila."</t>
        </is>
      </c>
      <c r="J114" t="inlineStr">
        <is>
          <t xml:space="preserve">VOA</t>
        </is>
      </c>
      <c r="K114" t="inlineStr">
        <is>
          <t xml:space="preserve">Mispronunciation</t>
        </is>
      </c>
      <c r="L114" t="inlineStr">
        <is>
          <t xml:space="preserve">Mispronunciation</t>
        </is>
      </c>
      <c r="M114" t="str">
        <f>IFERROR(IF(VLOOKUP(L114,'Quantification'!$A:$B,2,FALSE)&amp;""="","Unclassified",VLOOKUP(L114,'Quantification'!$A:$B,2,FALSE)),"Unclassified")</f>
        <v>Major</v>
      </c>
      <c r="N114" t="inlineStr">
        <is>
          <t xml:space="preserve">frl-yaren.gulsoy@pocketfm.com</t>
        </is>
      </c>
      <c r="O114" t="inlineStr">
        <is>
          <t xml:space="preserve">Issues found in raw</t>
        </is>
      </c>
      <c r="P114" t="str">
        <f>IF(OR(O114="Issues found in master",O114="Final master"),"Master",IF(OR(O114="Ready for Master",O114="Issues found in raw",O114="Raw under QC",O114="Issues resolved in raw"),"Raw","-"))</f>
        <v>Raw</v>
      </c>
      <c r="Q114" s="13">
        <v>46253.61666666667</v>
      </c>
      <c r="R114" t="inlineStr">
        <is>
          <t xml:space="preserve">2026-08 (Aug)</t>
        </is>
      </c>
      <c r="S114">
        <f>IF(M114="Not an error",0,IF(COUNTIFS($A$2:$A114,$A114,$D$2:$D114,$D114,$M$2:$M114,"&lt;&gt;Not an error")=1,1,0))</f>
        <v>0</v>
      </c>
      <c r="T114">
        <f>IF(M114&lt;&gt;"Major",0,IF(COUNTIFS($A$2:$A114,$A114,$D$2:$D114,$D114,$M$2:$M114,"Major")=1,1,0))</f>
        <v>0</v>
      </c>
      <c r="U114">
        <f>IF(M114&lt;&gt;"Minor",0,IF(COUNTIFS($A$2:$A114,$A114,$D$2:$D114,$D114,$M$2:$M114,"Minor")=1,1,0))</f>
        <v>0</v>
      </c>
    </row>
    <row r="115">
      <c r="A115" t="inlineStr">
        <is>
          <t xml:space="preserve">783983a98fe2613f15770fa78630e1d8965712e2</t>
        </is>
      </c>
      <c r="B115" t="inlineStr">
        <is>
          <t xml:space="preserve">Ashes to crown</t>
        </is>
      </c>
      <c r="C115" t="inlineStr">
        <is>
          <t xml:space="preserve">Aus Der Asche Zur Krone</t>
        </is>
      </c>
      <c r="D115" t="inlineStr">
        <is>
          <t xml:space="preserve">b31dc35d7628fb2e193dec958e32e838edef7162</t>
        </is>
      </c>
      <c r="E115" t="inlineStr">
        <is>
          <t xml:space="preserve">Episode 40: Das Wahre Geschäft</t>
        </is>
      </c>
      <c r="F115">
        <v>40</v>
      </c>
      <c r="G115" t="inlineStr">
        <is>
          <t xml:space="preserve">11:53-11:58</t>
        </is>
      </c>
      <c r="H115" t="inlineStr">
        <is>
          <t xml:space="preserve">Resolved</t>
        </is>
      </c>
      <c r="I115" t="inlineStr">
        <is>
          <t xml:space="preserve">"Lila" should be pronounced in English like "Layla" - line from script: "Frau Lintons Blick wanderte dann zu Lila, die nervös und unsicher in der Nähe stand."</t>
        </is>
      </c>
      <c r="J115" t="inlineStr">
        <is>
          <t xml:space="preserve">VOA</t>
        </is>
      </c>
      <c r="K115" t="inlineStr">
        <is>
          <t xml:space="preserve">Mispronunciation</t>
        </is>
      </c>
      <c r="L115" t="inlineStr">
        <is>
          <t xml:space="preserve">Mispronunciation</t>
        </is>
      </c>
      <c r="M115" t="str">
        <f>IFERROR(IF(VLOOKUP(L115,'Quantification'!$A:$B,2,FALSE)&amp;""="","Unclassified",VLOOKUP(L115,'Quantification'!$A:$B,2,FALSE)),"Unclassified")</f>
        <v>Major</v>
      </c>
      <c r="N115" t="inlineStr">
        <is>
          <t xml:space="preserve">frl-yaren.gulsoy@pocketfm.com</t>
        </is>
      </c>
      <c r="O115" t="inlineStr">
        <is>
          <t xml:space="preserve">Issues found in raw</t>
        </is>
      </c>
      <c r="P115" t="str">
        <f>IF(OR(O115="Issues found in master",O115="Final master"),"Master",IF(OR(O115="Ready for Master",O115="Issues found in raw",O115="Raw under QC",O115="Issues resolved in raw"),"Raw","-"))</f>
        <v>Raw</v>
      </c>
      <c r="Q115" s="13">
        <v>46253.61666666667</v>
      </c>
      <c r="R115" t="inlineStr">
        <is>
          <t xml:space="preserve">2026-08 (Aug)</t>
        </is>
      </c>
      <c r="S115">
        <f>IF(M115="Not an error",0,IF(COUNTIFS($A$2:$A115,$A115,$D$2:$D115,$D115,$M$2:$M115,"&lt;&gt;Not an error")=1,1,0))</f>
        <v>0</v>
      </c>
      <c r="T115">
        <f>IF(M115&lt;&gt;"Major",0,IF(COUNTIFS($A$2:$A115,$A115,$D$2:$D115,$D115,$M$2:$M115,"Major")=1,1,0))</f>
        <v>0</v>
      </c>
      <c r="U115">
        <f>IF(M115&lt;&gt;"Minor",0,IF(COUNTIFS($A$2:$A115,$A115,$D$2:$D115,$D115,$M$2:$M115,"Minor")=1,1,0))</f>
        <v>0</v>
      </c>
    </row>
    <row r="116">
      <c r="A116" t="inlineStr">
        <is>
          <t xml:space="preserve">783983a98fe2613f15770fa78630e1d8965712e2</t>
        </is>
      </c>
      <c r="B116" t="inlineStr">
        <is>
          <t xml:space="preserve">Ashes to crown</t>
        </is>
      </c>
      <c r="C116" t="inlineStr">
        <is>
          <t xml:space="preserve">Aus Der Asche Zur Krone</t>
        </is>
      </c>
      <c r="D116" t="inlineStr">
        <is>
          <t xml:space="preserve">b31dc35d7628fb2e193dec958e32e838edef7162</t>
        </is>
      </c>
      <c r="E116" t="inlineStr">
        <is>
          <t xml:space="preserve">Episode 40: Das Wahre Geschäft</t>
        </is>
      </c>
      <c r="F116">
        <v>40</v>
      </c>
      <c r="G116" t="inlineStr">
        <is>
          <t xml:space="preserve">12:12-12:16</t>
        </is>
      </c>
      <c r="H116" t="inlineStr">
        <is>
          <t xml:space="preserve">Resolved</t>
        </is>
      </c>
      <c r="I116" t="inlineStr">
        <is>
          <t xml:space="preserve">"Lila" should be pronounced in English like "Layla" - line from script: "Lila, in ein paar Tagen wirst du Dschespers Mätresse"</t>
        </is>
      </c>
      <c r="J116" t="inlineStr">
        <is>
          <t xml:space="preserve">VOA</t>
        </is>
      </c>
      <c r="K116" t="inlineStr">
        <is>
          <t xml:space="preserve">Mispronunciation</t>
        </is>
      </c>
      <c r="L116" t="inlineStr">
        <is>
          <t xml:space="preserve">Mispronunciation</t>
        </is>
      </c>
      <c r="M116" t="str">
        <f>IFERROR(IF(VLOOKUP(L116,'Quantification'!$A:$B,2,FALSE)&amp;""="","Unclassified",VLOOKUP(L116,'Quantification'!$A:$B,2,FALSE)),"Unclassified")</f>
        <v>Major</v>
      </c>
      <c r="N116" t="inlineStr">
        <is>
          <t xml:space="preserve">frl-yaren.gulsoy@pocketfm.com</t>
        </is>
      </c>
      <c r="O116" t="inlineStr">
        <is>
          <t xml:space="preserve">Issues found in raw</t>
        </is>
      </c>
      <c r="P116" t="str">
        <f>IF(OR(O116="Issues found in master",O116="Final master"),"Master",IF(OR(O116="Ready for Master",O116="Issues found in raw",O116="Raw under QC",O116="Issues resolved in raw"),"Raw","-"))</f>
        <v>Raw</v>
      </c>
      <c r="Q116" s="13">
        <v>46253.61666666667</v>
      </c>
      <c r="R116" t="inlineStr">
        <is>
          <t xml:space="preserve">2026-08 (Aug)</t>
        </is>
      </c>
      <c r="S116">
        <f>IF(M116="Not an error",0,IF(COUNTIFS($A$2:$A116,$A116,$D$2:$D116,$D116,$M$2:$M116,"&lt;&gt;Not an error")=1,1,0))</f>
        <v>0</v>
      </c>
      <c r="T116">
        <f>IF(M116&lt;&gt;"Major",0,IF(COUNTIFS($A$2:$A116,$A116,$D$2:$D116,$D116,$M$2:$M116,"Major")=1,1,0))</f>
        <v>0</v>
      </c>
      <c r="U116">
        <f>IF(M116&lt;&gt;"Minor",0,IF(COUNTIFS($A$2:$A116,$A116,$D$2:$D116,$D116,$M$2:$M116,"Minor")=1,1,0))</f>
        <v>0</v>
      </c>
    </row>
    <row r="117">
      <c r="A117" t="inlineStr">
        <is>
          <t xml:space="preserve">783983a98fe2613f15770fa78630e1d8965712e2</t>
        </is>
      </c>
      <c r="B117" t="inlineStr">
        <is>
          <t xml:space="preserve">Ashes to crown</t>
        </is>
      </c>
      <c r="C117" t="inlineStr">
        <is>
          <t xml:space="preserve">Aus Der Asche Zur Krone</t>
        </is>
      </c>
      <c r="D117" t="inlineStr">
        <is>
          <t xml:space="preserve">a404f2665723be64b008f41e88f0935ee5e113f8</t>
        </is>
      </c>
      <c r="E117" t="inlineStr">
        <is>
          <t xml:space="preserve">Episode 41: Tee Und Spannung</t>
        </is>
      </c>
      <c r="F117">
        <v>41</v>
      </c>
      <c r="G117" t="inlineStr">
        <is>
          <t xml:space="preserve">0:41-0:43</t>
        </is>
      </c>
      <c r="H117" t="inlineStr">
        <is>
          <t xml:space="preserve">Resolved</t>
        </is>
      </c>
      <c r="I117" t="inlineStr">
        <is>
          <t xml:space="preserve">"Ilara" should be pronounced in German - line from script: "Ich muss Ilara etwas fragen"</t>
        </is>
      </c>
      <c r="J117" t="inlineStr">
        <is>
          <t xml:space="preserve">VOA</t>
        </is>
      </c>
      <c r="K117" t="inlineStr">
        <is>
          <t xml:space="preserve">Mispronunciation</t>
        </is>
      </c>
      <c r="L117" t="inlineStr">
        <is>
          <t xml:space="preserve">Mispronunciation</t>
        </is>
      </c>
      <c r="M117" t="str">
        <f>IFERROR(IF(VLOOKUP(L117,'Quantification'!$A:$B,2,FALSE)&amp;""="","Unclassified",VLOOKUP(L117,'Quantification'!$A:$B,2,FALSE)),"Unclassified")</f>
        <v>Major</v>
      </c>
      <c r="N117" t="inlineStr">
        <is>
          <t xml:space="preserve">frl-yaren.gulsoy@pocketfm.com</t>
        </is>
      </c>
      <c r="O117" t="inlineStr">
        <is>
          <t xml:space="preserve">Issues found in raw</t>
        </is>
      </c>
      <c r="P117" t="str">
        <f>IF(OR(O117="Issues found in master",O117="Final master"),"Master",IF(OR(O117="Ready for Master",O117="Issues found in raw",O117="Raw under QC",O117="Issues resolved in raw"),"Raw","-"))</f>
        <v>Raw</v>
      </c>
      <c r="Q117" s="13">
        <v>46253.61666666667</v>
      </c>
      <c r="R117" t="inlineStr">
        <is>
          <t xml:space="preserve">2026-08 (Aug)</t>
        </is>
      </c>
      <c r="S117">
        <f>IF(M117="Not an error",0,IF(COUNTIFS($A$2:$A117,$A117,$D$2:$D117,$D117,$M$2:$M117,"&lt;&gt;Not an error")=1,1,0))</f>
        <v>1</v>
      </c>
      <c r="T117">
        <f>IF(M117&lt;&gt;"Major",0,IF(COUNTIFS($A$2:$A117,$A117,$D$2:$D117,$D117,$M$2:$M117,"Major")=1,1,0))</f>
        <v>1</v>
      </c>
      <c r="U117">
        <f>IF(M117&lt;&gt;"Minor",0,IF(COUNTIFS($A$2:$A117,$A117,$D$2:$D117,$D117,$M$2:$M117,"Minor")=1,1,0))</f>
        <v>0</v>
      </c>
    </row>
    <row r="118">
      <c r="A118" t="inlineStr">
        <is>
          <t xml:space="preserve">783983a98fe2613f15770fa78630e1d8965712e2</t>
        </is>
      </c>
      <c r="B118" t="inlineStr">
        <is>
          <t xml:space="preserve">Ashes to crown</t>
        </is>
      </c>
      <c r="C118" t="inlineStr">
        <is>
          <t xml:space="preserve">Aus Der Asche Zur Krone</t>
        </is>
      </c>
      <c r="D118" t="inlineStr">
        <is>
          <t xml:space="preserve">a404f2665723be64b008f41e88f0935ee5e113f8</t>
        </is>
      </c>
      <c r="E118" t="inlineStr">
        <is>
          <t xml:space="preserve">Episode 41: Tee Und Spannung</t>
        </is>
      </c>
      <c r="F118">
        <v>41</v>
      </c>
      <c r="G118" t="inlineStr">
        <is>
          <t xml:space="preserve">1:20-1:27</t>
        </is>
      </c>
      <c r="H118" t="inlineStr">
        <is>
          <t xml:space="preserve">Resolved</t>
        </is>
      </c>
      <c r="I118" t="inlineStr">
        <is>
          <t xml:space="preserve">"Ilara" should be pronounced in German - line from script: "Von dem Moment an, als Ilara in die Stillwasser-Loge eingezogen war, hatte ihn das Geflüster der Mägde und Diener erreicht."</t>
        </is>
      </c>
      <c r="J118" t="inlineStr">
        <is>
          <t xml:space="preserve">VOA</t>
        </is>
      </c>
      <c r="K118" t="inlineStr">
        <is>
          <t xml:space="preserve">Mispronunciation</t>
        </is>
      </c>
      <c r="L118" t="inlineStr">
        <is>
          <t xml:space="preserve">Mispronunciation</t>
        </is>
      </c>
      <c r="M118" t="str">
        <f>IFERROR(IF(VLOOKUP(L118,'Quantification'!$A:$B,2,FALSE)&amp;""="","Unclassified",VLOOKUP(L118,'Quantification'!$A:$B,2,FALSE)),"Unclassified")</f>
        <v>Major</v>
      </c>
      <c r="N118" t="inlineStr">
        <is>
          <t xml:space="preserve">frl-yaren.gulsoy@pocketfm.com</t>
        </is>
      </c>
      <c r="O118" t="inlineStr">
        <is>
          <t xml:space="preserve">Issues found in raw</t>
        </is>
      </c>
      <c r="P118" t="str">
        <f>IF(OR(O118="Issues found in master",O118="Final master"),"Master",IF(OR(O118="Ready for Master",O118="Issues found in raw",O118="Raw under QC",O118="Issues resolved in raw"),"Raw","-"))</f>
        <v>Raw</v>
      </c>
      <c r="Q118" s="13">
        <v>46253.61666666667</v>
      </c>
      <c r="R118" t="inlineStr">
        <is>
          <t xml:space="preserve">2026-08 (Aug)</t>
        </is>
      </c>
      <c r="S118">
        <f>IF(M118="Not an error",0,IF(COUNTIFS($A$2:$A118,$A118,$D$2:$D118,$D118,$M$2:$M118,"&lt;&gt;Not an error")=1,1,0))</f>
        <v>0</v>
      </c>
      <c r="T118">
        <f>IF(M118&lt;&gt;"Major",0,IF(COUNTIFS($A$2:$A118,$A118,$D$2:$D118,$D118,$M$2:$M118,"Major")=1,1,0))</f>
        <v>0</v>
      </c>
      <c r="U118">
        <f>IF(M118&lt;&gt;"Minor",0,IF(COUNTIFS($A$2:$A118,$A118,$D$2:$D118,$D118,$M$2:$M118,"Minor")=1,1,0))</f>
        <v>0</v>
      </c>
    </row>
    <row r="119">
      <c r="A119" t="inlineStr">
        <is>
          <t xml:space="preserve">783983a98fe2613f15770fa78630e1d8965712e2</t>
        </is>
      </c>
      <c r="B119" t="inlineStr">
        <is>
          <t xml:space="preserve">Ashes to crown</t>
        </is>
      </c>
      <c r="C119" t="inlineStr">
        <is>
          <t xml:space="preserve">Aus Der Asche Zur Krone</t>
        </is>
      </c>
      <c r="D119" t="inlineStr">
        <is>
          <t xml:space="preserve">a404f2665723be64b008f41e88f0935ee5e113f8</t>
        </is>
      </c>
      <c r="E119" t="inlineStr">
        <is>
          <t xml:space="preserve">Episode 41: Tee Und Spannung</t>
        </is>
      </c>
      <c r="F119">
        <v>41</v>
      </c>
      <c r="G119" t="inlineStr">
        <is>
          <t xml:space="preserve">0:10-0:16</t>
        </is>
      </c>
      <c r="H119" t="inlineStr">
        <is>
          <t xml:space="preserve">Resolved</t>
        </is>
      </c>
      <c r="I119" t="inlineStr">
        <is>
          <t xml:space="preserve">"Lila" should be pronounced in English like "Layla" - line from script: "Lila zuckte bei dem Ausruf zusammen und wollte instinktiv Dschesper folgen."</t>
        </is>
      </c>
      <c r="J119" t="inlineStr">
        <is>
          <t xml:space="preserve">VOA</t>
        </is>
      </c>
      <c r="K119" t="inlineStr">
        <is>
          <t xml:space="preserve">Mispronunciation</t>
        </is>
      </c>
      <c r="L119" t="inlineStr">
        <is>
          <t xml:space="preserve">Mispronunciation</t>
        </is>
      </c>
      <c r="M119" t="str">
        <f>IFERROR(IF(VLOOKUP(L119,'Quantification'!$A:$B,2,FALSE)&amp;""="","Unclassified",VLOOKUP(L119,'Quantification'!$A:$B,2,FALSE)),"Unclassified")</f>
        <v>Major</v>
      </c>
      <c r="N119" t="inlineStr">
        <is>
          <t xml:space="preserve">frl-yaren.gulsoy@pocketfm.com</t>
        </is>
      </c>
      <c r="O119" t="inlineStr">
        <is>
          <t xml:space="preserve">Issues found in raw</t>
        </is>
      </c>
      <c r="P119" t="str">
        <f>IF(OR(O119="Issues found in master",O119="Final master"),"Master",IF(OR(O119="Ready for Master",O119="Issues found in raw",O119="Raw under QC",O119="Issues resolved in raw"),"Raw","-"))</f>
        <v>Raw</v>
      </c>
      <c r="Q119" s="13">
        <v>46253.61666666667</v>
      </c>
      <c r="R119" t="inlineStr">
        <is>
          <t xml:space="preserve">2026-08 (Aug)</t>
        </is>
      </c>
      <c r="S119">
        <f>IF(M119="Not an error",0,IF(COUNTIFS($A$2:$A119,$A119,$D$2:$D119,$D119,$M$2:$M119,"&lt;&gt;Not an error")=1,1,0))</f>
        <v>0</v>
      </c>
      <c r="T119">
        <f>IF(M119&lt;&gt;"Major",0,IF(COUNTIFS($A$2:$A119,$A119,$D$2:$D119,$D119,$M$2:$M119,"Major")=1,1,0))</f>
        <v>0</v>
      </c>
      <c r="U119">
        <f>IF(M119&lt;&gt;"Minor",0,IF(COUNTIFS($A$2:$A119,$A119,$D$2:$D119,$D119,$M$2:$M119,"Minor")=1,1,0))</f>
        <v>0</v>
      </c>
    </row>
    <row r="120">
      <c r="A120" t="inlineStr">
        <is>
          <t xml:space="preserve">783983a98fe2613f15770fa78630e1d8965712e2</t>
        </is>
      </c>
      <c r="B120" t="inlineStr">
        <is>
          <t xml:space="preserve">Ashes to crown</t>
        </is>
      </c>
      <c r="C120" t="inlineStr">
        <is>
          <t xml:space="preserve">Aus Der Asche Zur Krone</t>
        </is>
      </c>
      <c r="D120" t="inlineStr">
        <is>
          <t xml:space="preserve">a404f2665723be64b008f41e88f0935ee5e113f8</t>
        </is>
      </c>
      <c r="E120" t="inlineStr">
        <is>
          <t xml:space="preserve">Episode 41: Tee Und Spannung</t>
        </is>
      </c>
      <c r="F120">
        <v>41</v>
      </c>
      <c r="G120" t="inlineStr">
        <is>
          <t xml:space="preserve">7:04-7:06</t>
        </is>
      </c>
      <c r="H120" t="inlineStr">
        <is>
          <t xml:space="preserve">Resolved</t>
        </is>
      </c>
      <c r="I120" t="inlineStr">
        <is>
          <t xml:space="preserve">"Lila" should be pronounced in English like "Layla" - line from script: "Ich übernehme die Verantwortung für Lila."</t>
        </is>
      </c>
      <c r="J120" t="inlineStr">
        <is>
          <t xml:space="preserve">VOA</t>
        </is>
      </c>
      <c r="K120" t="inlineStr">
        <is>
          <t xml:space="preserve">Mispronunciation</t>
        </is>
      </c>
      <c r="L120" t="inlineStr">
        <is>
          <t xml:space="preserve">Mispronunciation</t>
        </is>
      </c>
      <c r="M120" t="str">
        <f>IFERROR(IF(VLOOKUP(L120,'Quantification'!$A:$B,2,FALSE)&amp;""="","Unclassified",VLOOKUP(L120,'Quantification'!$A:$B,2,FALSE)),"Unclassified")</f>
        <v>Major</v>
      </c>
      <c r="N120" t="inlineStr">
        <is>
          <t xml:space="preserve">frl-yaren.gulsoy@pocketfm.com</t>
        </is>
      </c>
      <c r="O120" t="inlineStr">
        <is>
          <t xml:space="preserve">Issues found in raw</t>
        </is>
      </c>
      <c r="P120" t="str">
        <f>IF(OR(O120="Issues found in master",O120="Final master"),"Master",IF(OR(O120="Ready for Master",O120="Issues found in raw",O120="Raw under QC",O120="Issues resolved in raw"),"Raw","-"))</f>
        <v>Raw</v>
      </c>
      <c r="Q120" s="13">
        <v>46253.61666666667</v>
      </c>
      <c r="R120" t="inlineStr">
        <is>
          <t xml:space="preserve">2026-08 (Aug)</t>
        </is>
      </c>
      <c r="S120">
        <f>IF(M120="Not an error",0,IF(COUNTIFS($A$2:$A120,$A120,$D$2:$D120,$D120,$M$2:$M120,"&lt;&gt;Not an error")=1,1,0))</f>
        <v>0</v>
      </c>
      <c r="T120">
        <f>IF(M120&lt;&gt;"Major",0,IF(COUNTIFS($A$2:$A120,$A120,$D$2:$D120,$D120,$M$2:$M120,"Major")=1,1,0))</f>
        <v>0</v>
      </c>
      <c r="U120">
        <f>IF(M120&lt;&gt;"Minor",0,IF(COUNTIFS($A$2:$A120,$A120,$D$2:$D120,$D120,$M$2:$M120,"Minor")=1,1,0))</f>
        <v>0</v>
      </c>
    </row>
    <row r="121">
      <c r="A121" t="inlineStr">
        <is>
          <t xml:space="preserve">783983a98fe2613f15770fa78630e1d8965712e2</t>
        </is>
      </c>
      <c r="B121" t="inlineStr">
        <is>
          <t xml:space="preserve">Ashes to crown</t>
        </is>
      </c>
      <c r="C121" t="inlineStr">
        <is>
          <t xml:space="preserve">Aus Der Asche Zur Krone</t>
        </is>
      </c>
      <c r="D121" t="inlineStr">
        <is>
          <t xml:space="preserve">a404f2665723be64b008f41e88f0935ee5e113f8</t>
        </is>
      </c>
      <c r="E121" t="inlineStr">
        <is>
          <t xml:space="preserve">Episode 41: Tee Und Spannung</t>
        </is>
      </c>
      <c r="F121">
        <v>41</v>
      </c>
      <c r="G121" t="inlineStr">
        <is>
          <t xml:space="preserve">11:13-11:16</t>
        </is>
      </c>
      <c r="H121" t="inlineStr">
        <is>
          <t xml:space="preserve">Resolved</t>
        </is>
      </c>
      <c r="I121" t="inlineStr">
        <is>
          <t xml:space="preserve">"Lila" should be pronounced in English like "Layla" - line from script: "Und vergessen wir nicht deine kleine Vorstellung mit Lila."</t>
        </is>
      </c>
      <c r="J121" t="inlineStr">
        <is>
          <t xml:space="preserve">VOA</t>
        </is>
      </c>
      <c r="K121" t="inlineStr">
        <is>
          <t xml:space="preserve">Mispronunciation</t>
        </is>
      </c>
      <c r="L121" t="inlineStr">
        <is>
          <t xml:space="preserve">Mispronunciation</t>
        </is>
      </c>
      <c r="M121" t="str">
        <f>IFERROR(IF(VLOOKUP(L121,'Quantification'!$A:$B,2,FALSE)&amp;""="","Unclassified",VLOOKUP(L121,'Quantification'!$A:$B,2,FALSE)),"Unclassified")</f>
        <v>Major</v>
      </c>
      <c r="N121" t="inlineStr">
        <is>
          <t xml:space="preserve">frl-yaren.gulsoy@pocketfm.com</t>
        </is>
      </c>
      <c r="O121" t="inlineStr">
        <is>
          <t xml:space="preserve">Issues found in raw</t>
        </is>
      </c>
      <c r="P121" t="str">
        <f>IF(OR(O121="Issues found in master",O121="Final master"),"Master",IF(OR(O121="Ready for Master",O121="Issues found in raw",O121="Raw under QC",O121="Issues resolved in raw"),"Raw","-"))</f>
        <v>Raw</v>
      </c>
      <c r="Q121" s="13">
        <v>46253.61666666667</v>
      </c>
      <c r="R121" t="inlineStr">
        <is>
          <t xml:space="preserve">2026-08 (Aug)</t>
        </is>
      </c>
      <c r="S121">
        <f>IF(M121="Not an error",0,IF(COUNTIFS($A$2:$A121,$A121,$D$2:$D121,$D121,$M$2:$M121,"&lt;&gt;Not an error")=1,1,0))</f>
        <v>0</v>
      </c>
      <c r="T121">
        <f>IF(M121&lt;&gt;"Major",0,IF(COUNTIFS($A$2:$A121,$A121,$D$2:$D121,$D121,$M$2:$M121,"Major")=1,1,0))</f>
        <v>0</v>
      </c>
      <c r="U121">
        <f>IF(M121&lt;&gt;"Minor",0,IF(COUNTIFS($A$2:$A121,$A121,$D$2:$D121,$D121,$M$2:$M121,"Minor")=1,1,0))</f>
        <v>0</v>
      </c>
    </row>
    <row r="122">
      <c r="A122" t="inlineStr">
        <is>
          <t xml:space="preserve">783983a98fe2613f15770fa78630e1d8965712e2</t>
        </is>
      </c>
      <c r="B122" t="inlineStr">
        <is>
          <t xml:space="preserve">Ashes to crown</t>
        </is>
      </c>
      <c r="C122" t="inlineStr">
        <is>
          <t xml:space="preserve">Aus Der Asche Zur Krone</t>
        </is>
      </c>
      <c r="D122" t="inlineStr">
        <is>
          <t xml:space="preserve">6c1536587453572017391fd5cdb5d1a00c3eb690</t>
        </is>
      </c>
      <c r="E122" t="inlineStr">
        <is>
          <t xml:space="preserve">Episode 42: Die Liste Ihres Erbes</t>
        </is>
      </c>
      <c r="F122">
        <v>42</v>
      </c>
      <c r="G122" t="inlineStr">
        <is>
          <t xml:space="preserve">9:58-10:06</t>
        </is>
      </c>
      <c r="H122" t="inlineStr">
        <is>
          <t xml:space="preserve">Resolved</t>
        </is>
      </c>
      <c r="I122" t="inlineStr">
        <is>
          <t xml:space="preserve">"Ilara" should be pronounced in German - line from script: "Der Anblick dieses einst so stolzen Mannes, der nun von Schuldgefühlen geplagt wurde, rührte etwas Tiefes in Ilara an."</t>
        </is>
      </c>
      <c r="J122" t="inlineStr">
        <is>
          <t xml:space="preserve">VOA</t>
        </is>
      </c>
      <c r="K122" t="inlineStr">
        <is>
          <t xml:space="preserve">Mispronunciation</t>
        </is>
      </c>
      <c r="L122" t="inlineStr">
        <is>
          <t xml:space="preserve">Mispronunciation</t>
        </is>
      </c>
      <c r="M122" t="str">
        <f>IFERROR(IF(VLOOKUP(L122,'Quantification'!$A:$B,2,FALSE)&amp;""="","Unclassified",VLOOKUP(L122,'Quantification'!$A:$B,2,FALSE)),"Unclassified")</f>
        <v>Major</v>
      </c>
      <c r="N122" t="inlineStr">
        <is>
          <t xml:space="preserve">frl-yaren.gulsoy@pocketfm.com</t>
        </is>
      </c>
      <c r="O122" t="inlineStr">
        <is>
          <t xml:space="preserve">Issues found in raw</t>
        </is>
      </c>
      <c r="P122" t="str">
        <f>IF(OR(O122="Issues found in master",O122="Final master"),"Master",IF(OR(O122="Ready for Master",O122="Issues found in raw",O122="Raw under QC",O122="Issues resolved in raw"),"Raw","-"))</f>
        <v>Raw</v>
      </c>
      <c r="Q122" s="13">
        <v>46253.61666666667</v>
      </c>
      <c r="R122" t="inlineStr">
        <is>
          <t xml:space="preserve">2026-08 (Aug)</t>
        </is>
      </c>
      <c r="S122">
        <f>IF(M122="Not an error",0,IF(COUNTIFS($A$2:$A122,$A122,$D$2:$D122,$D122,$M$2:$M122,"&lt;&gt;Not an error")=1,1,0))</f>
        <v>1</v>
      </c>
      <c r="T122">
        <f>IF(M122&lt;&gt;"Major",0,IF(COUNTIFS($A$2:$A122,$A122,$D$2:$D122,$D122,$M$2:$M122,"Major")=1,1,0))</f>
        <v>1</v>
      </c>
      <c r="U122">
        <f>IF(M122&lt;&gt;"Minor",0,IF(COUNTIFS($A$2:$A122,$A122,$D$2:$D122,$D122,$M$2:$M122,"Minor")=1,1,0))</f>
        <v>0</v>
      </c>
    </row>
    <row r="123">
      <c r="A123" t="inlineStr">
        <is>
          <t xml:space="preserve">783983a98fe2613f15770fa78630e1d8965712e2</t>
        </is>
      </c>
      <c r="B123" t="inlineStr">
        <is>
          <t xml:space="preserve">Ashes to crown</t>
        </is>
      </c>
      <c r="C123" t="inlineStr">
        <is>
          <t xml:space="preserve">Aus Der Asche Zur Krone</t>
        </is>
      </c>
      <c r="D123" t="inlineStr">
        <is>
          <t xml:space="preserve">6c1536587453572017391fd5cdb5d1a00c3eb690</t>
        </is>
      </c>
      <c r="E123" t="inlineStr">
        <is>
          <t xml:space="preserve">Episode 42: Die Liste Ihres Erbes</t>
        </is>
      </c>
      <c r="F123">
        <v>42</v>
      </c>
      <c r="G123" t="inlineStr">
        <is>
          <t xml:space="preserve">10:53-11:00</t>
        </is>
      </c>
      <c r="H123" t="inlineStr">
        <is>
          <t xml:space="preserve">Resolved</t>
        </is>
      </c>
      <c r="I123" t="inlineStr">
        <is>
          <t xml:space="preserve">"Ilara" should be pronounced in German - line from script: "Sie besaß jetzt die Fähigkeiten einer Ärztin, Wissen aus einer anderen Welt, das die ursprüngliche Ilara niemals hätte besitzen können."</t>
        </is>
      </c>
      <c r="J123" t="inlineStr">
        <is>
          <t xml:space="preserve">VOA</t>
        </is>
      </c>
      <c r="K123" t="inlineStr">
        <is>
          <t xml:space="preserve">Mispronunciation</t>
        </is>
      </c>
      <c r="L123" t="inlineStr">
        <is>
          <t xml:space="preserve">Mispronunciation</t>
        </is>
      </c>
      <c r="M123" t="str">
        <f>IFERROR(IF(VLOOKUP(L123,'Quantification'!$A:$B,2,FALSE)&amp;""="","Unclassified",VLOOKUP(L123,'Quantification'!$A:$B,2,FALSE)),"Unclassified")</f>
        <v>Major</v>
      </c>
      <c r="N123" t="inlineStr">
        <is>
          <t xml:space="preserve">frl-yaren.gulsoy@pocketfm.com</t>
        </is>
      </c>
      <c r="O123" t="inlineStr">
        <is>
          <t xml:space="preserve">Issues found in raw</t>
        </is>
      </c>
      <c r="P123" t="str">
        <f>IF(OR(O123="Issues found in master",O123="Final master"),"Master",IF(OR(O123="Ready for Master",O123="Issues found in raw",O123="Raw under QC",O123="Issues resolved in raw"),"Raw","-"))</f>
        <v>Raw</v>
      </c>
      <c r="Q123" s="13">
        <v>46253.61666666667</v>
      </c>
      <c r="R123" t="inlineStr">
        <is>
          <t xml:space="preserve">2026-08 (Aug)</t>
        </is>
      </c>
      <c r="S123">
        <f>IF(M123="Not an error",0,IF(COUNTIFS($A$2:$A123,$A123,$D$2:$D123,$D123,$M$2:$M123,"&lt;&gt;Not an error")=1,1,0))</f>
        <v>0</v>
      </c>
      <c r="T123">
        <f>IF(M123&lt;&gt;"Major",0,IF(COUNTIFS($A$2:$A123,$A123,$D$2:$D123,$D123,$M$2:$M123,"Major")=1,1,0))</f>
        <v>0</v>
      </c>
      <c r="U123">
        <f>IF(M123&lt;&gt;"Minor",0,IF(COUNTIFS($A$2:$A123,$A123,$D$2:$D123,$D123,$M$2:$M123,"Minor")=1,1,0))</f>
        <v>0</v>
      </c>
    </row>
    <row r="124">
      <c r="A124" t="inlineStr">
        <is>
          <t xml:space="preserve">783983a98fe2613f15770fa78630e1d8965712e2</t>
        </is>
      </c>
      <c r="B124" t="inlineStr">
        <is>
          <t xml:space="preserve">Ashes to crown</t>
        </is>
      </c>
      <c r="C124" t="inlineStr">
        <is>
          <t xml:space="preserve">Aus Der Asche Zur Krone</t>
        </is>
      </c>
      <c r="D124" t="inlineStr">
        <is>
          <t xml:space="preserve">6c1536587453572017391fd5cdb5d1a00c3eb690</t>
        </is>
      </c>
      <c r="E124" t="inlineStr">
        <is>
          <t xml:space="preserve">Episode 42: Die Liste Ihres Erbes</t>
        </is>
      </c>
      <c r="F124">
        <v>42</v>
      </c>
      <c r="G124" t="inlineStr">
        <is>
          <t xml:space="preserve">12:12-12:14</t>
        </is>
      </c>
      <c r="H124" t="inlineStr">
        <is>
          <t xml:space="preserve">Resolved</t>
        </is>
      </c>
      <c r="I124" t="inlineStr">
        <is>
          <t xml:space="preserve">"Ilara" should be pronounced in German - line from script: "Aber Ilara, was ist dein Plan?"</t>
        </is>
      </c>
      <c r="J124" t="inlineStr">
        <is>
          <t xml:space="preserve">VOA</t>
        </is>
      </c>
      <c r="K124" t="inlineStr">
        <is>
          <t xml:space="preserve">Mispronunciation</t>
        </is>
      </c>
      <c r="L124" t="inlineStr">
        <is>
          <t xml:space="preserve">Mispronunciation</t>
        </is>
      </c>
      <c r="M124" t="str">
        <f>IFERROR(IF(VLOOKUP(L124,'Quantification'!$A:$B,2,FALSE)&amp;""="","Unclassified",VLOOKUP(L124,'Quantification'!$A:$B,2,FALSE)),"Unclassified")</f>
        <v>Major</v>
      </c>
      <c r="N124" t="inlineStr">
        <is>
          <t xml:space="preserve">frl-yaren.gulsoy@pocketfm.com</t>
        </is>
      </c>
      <c r="O124" t="inlineStr">
        <is>
          <t xml:space="preserve">Issues found in raw</t>
        </is>
      </c>
      <c r="P124" t="str">
        <f>IF(OR(O124="Issues found in master",O124="Final master"),"Master",IF(OR(O124="Ready for Master",O124="Issues found in raw",O124="Raw under QC",O124="Issues resolved in raw"),"Raw","-"))</f>
        <v>Raw</v>
      </c>
      <c r="Q124" s="13">
        <v>46253.61666666667</v>
      </c>
      <c r="R124" t="inlineStr">
        <is>
          <t xml:space="preserve">2026-08 (Aug)</t>
        </is>
      </c>
      <c r="S124">
        <f>IF(M124="Not an error",0,IF(COUNTIFS($A$2:$A124,$A124,$D$2:$D124,$D124,$M$2:$M124,"&lt;&gt;Not an error")=1,1,0))</f>
        <v>0</v>
      </c>
      <c r="T124">
        <f>IF(M124&lt;&gt;"Major",0,IF(COUNTIFS($A$2:$A124,$A124,$D$2:$D124,$D124,$M$2:$M124,"Major")=1,1,0))</f>
        <v>0</v>
      </c>
      <c r="U124">
        <f>IF(M124&lt;&gt;"Minor",0,IF(COUNTIFS($A$2:$A124,$A124,$D$2:$D124,$D124,$M$2:$M124,"Minor")=1,1,0))</f>
        <v>0</v>
      </c>
    </row>
    <row r="125">
      <c r="A125" t="inlineStr">
        <is>
          <t xml:space="preserve">783983a98fe2613f15770fa78630e1d8965712e2</t>
        </is>
      </c>
      <c r="B125" t="inlineStr">
        <is>
          <t xml:space="preserve">Ashes to crown</t>
        </is>
      </c>
      <c r="C125" t="inlineStr">
        <is>
          <t xml:space="preserve">Aus Der Asche Zur Krone</t>
        </is>
      </c>
      <c r="D125" t="inlineStr">
        <is>
          <t xml:space="preserve">6c1536587453572017391fd5cdb5d1a00c3eb690</t>
        </is>
      </c>
      <c r="E125" t="inlineStr">
        <is>
          <t xml:space="preserve">Episode 42: Die Liste Ihres Erbes</t>
        </is>
      </c>
      <c r="F125">
        <v>42</v>
      </c>
      <c r="G125" t="inlineStr">
        <is>
          <t xml:space="preserve">12:50-12:54</t>
        </is>
      </c>
      <c r="H125" t="inlineStr">
        <is>
          <t xml:space="preserve">Resolved</t>
        </is>
      </c>
      <c r="I125" t="inlineStr">
        <is>
          <t xml:space="preserve">"Ilara" should be pronounced in German - line from script: "Ilara, ist Klahra die Einzige, die du bei dir hast?"</t>
        </is>
      </c>
      <c r="J125" t="inlineStr">
        <is>
          <t xml:space="preserve">VOA</t>
        </is>
      </c>
      <c r="K125" t="inlineStr">
        <is>
          <t xml:space="preserve">Mispronunciation</t>
        </is>
      </c>
      <c r="L125" t="inlineStr">
        <is>
          <t xml:space="preserve">Mispronunciation</t>
        </is>
      </c>
      <c r="M125" t="str">
        <f>IFERROR(IF(VLOOKUP(L125,'Quantification'!$A:$B,2,FALSE)&amp;""="","Unclassified",VLOOKUP(L125,'Quantification'!$A:$B,2,FALSE)),"Unclassified")</f>
        <v>Major</v>
      </c>
      <c r="N125" t="inlineStr">
        <is>
          <t xml:space="preserve">frl-yaren.gulsoy@pocketfm.com</t>
        </is>
      </c>
      <c r="O125" t="inlineStr">
        <is>
          <t xml:space="preserve">Issues found in raw</t>
        </is>
      </c>
      <c r="P125" t="str">
        <f>IF(OR(O125="Issues found in master",O125="Final master"),"Master",IF(OR(O125="Ready for Master",O125="Issues found in raw",O125="Raw under QC",O125="Issues resolved in raw"),"Raw","-"))</f>
        <v>Raw</v>
      </c>
      <c r="Q125" s="13">
        <v>46253.61666666667</v>
      </c>
      <c r="R125" t="inlineStr">
        <is>
          <t xml:space="preserve">2026-08 (Aug)</t>
        </is>
      </c>
      <c r="S125">
        <f>IF(M125="Not an error",0,IF(COUNTIFS($A$2:$A125,$A125,$D$2:$D125,$D125,$M$2:$M125,"&lt;&gt;Not an error")=1,1,0))</f>
        <v>0</v>
      </c>
      <c r="T125">
        <f>IF(M125&lt;&gt;"Major",0,IF(COUNTIFS($A$2:$A125,$A125,$D$2:$D125,$D125,$M$2:$M125,"Major")=1,1,0))</f>
        <v>0</v>
      </c>
      <c r="U125">
        <f>IF(M125&lt;&gt;"Minor",0,IF(COUNTIFS($A$2:$A125,$A125,$D$2:$D125,$D125,$M$2:$M125,"Minor")=1,1,0))</f>
        <v>0</v>
      </c>
    </row>
    <row r="126">
      <c r="A126" t="inlineStr">
        <is>
          <t xml:space="preserve">783983a98fe2613f15770fa78630e1d8965712e2</t>
        </is>
      </c>
      <c r="B126" t="inlineStr">
        <is>
          <t xml:space="preserve">Ashes to crown</t>
        </is>
      </c>
      <c r="C126" t="inlineStr">
        <is>
          <t xml:space="preserve">Aus Der Asche Zur Krone</t>
        </is>
      </c>
      <c r="D126" t="inlineStr">
        <is>
          <t xml:space="preserve">6c111068cd3597c8f96f042b2d0ce46c9b6f850c</t>
        </is>
      </c>
      <c r="E126" t="inlineStr">
        <is>
          <t xml:space="preserve">Episode 43: Ein Hof Der Intrigen</t>
        </is>
      </c>
      <c r="F126">
        <v>43</v>
      </c>
      <c r="G126" t="inlineStr">
        <is>
          <t xml:space="preserve">12:40-12:50</t>
        </is>
      </c>
      <c r="H126" t="inlineStr">
        <is>
          <t xml:space="preserve">Ignore</t>
        </is>
      </c>
      <c r="I126" t="inlineStr">
        <is>
          <t xml:space="preserve">This is probably "Prinzessin Celeste", since there is no "Prinzessin Dunham" (yet) - line from script: "„Prinzessin Dunham“, verkündete die Matriarchin mit einem Stolz, der den Raum wie Weihrauch erfüllte, „veranstaltet ein Bankett am kaiserlichen Hof."</t>
        </is>
      </c>
      <c r="J126" t="inlineStr">
        <is>
          <t xml:space="preserve">AI</t>
        </is>
      </c>
      <c r="K126" t="inlineStr">
        <is>
          <t xml:space="preserve">Script error</t>
        </is>
      </c>
      <c r="L126" t="inlineStr">
        <is>
          <t xml:space="preserve">Script error</t>
        </is>
      </c>
      <c r="M126" t="str">
        <f>IFERROR(IF(VLOOKUP(L126,'Quantification'!$A:$B,2,FALSE)&amp;""="","Unclassified",VLOOKUP(L126,'Quantification'!$A:$B,2,FALSE)),"Unclassified")</f>
        <v>Major</v>
      </c>
      <c r="N126" t="inlineStr">
        <is>
          <t xml:space="preserve">frl-yaren.gulsoy@pocketfm.com</t>
        </is>
      </c>
      <c r="O126" t="inlineStr">
        <is>
          <t xml:space="preserve">Issues found in raw</t>
        </is>
      </c>
      <c r="P126" t="str">
        <f>IF(OR(O126="Issues found in master",O126="Final master"),"Master",IF(OR(O126="Ready for Master",O126="Issues found in raw",O126="Raw under QC",O126="Issues resolved in raw"),"Raw","-"))</f>
        <v>Raw</v>
      </c>
      <c r="Q126" s="13">
        <v>46253.61666666667</v>
      </c>
      <c r="R126" t="inlineStr">
        <is>
          <t xml:space="preserve">2026-08 (Aug)</t>
        </is>
      </c>
      <c r="S126">
        <f>IF(M126="Not an error",0,IF(COUNTIFS($A$2:$A126,$A126,$D$2:$D126,$D126,$M$2:$M126,"&lt;&gt;Not an error")=1,1,0))</f>
        <v>1</v>
      </c>
      <c r="T126">
        <f>IF(M126&lt;&gt;"Major",0,IF(COUNTIFS($A$2:$A126,$A126,$D$2:$D126,$D126,$M$2:$M126,"Major")=1,1,0))</f>
        <v>1</v>
      </c>
      <c r="U126">
        <f>IF(M126&lt;&gt;"Minor",0,IF(COUNTIFS($A$2:$A126,$A126,$D$2:$D126,$D126,$M$2:$M126,"Minor")=1,1,0))</f>
        <v>0</v>
      </c>
    </row>
    <row r="127">
      <c r="A127" t="inlineStr">
        <is>
          <t xml:space="preserve">783983a98fe2613f15770fa78630e1d8965712e2</t>
        </is>
      </c>
      <c r="B127" t="inlineStr">
        <is>
          <t xml:space="preserve">Ashes to crown</t>
        </is>
      </c>
      <c r="C127" t="inlineStr">
        <is>
          <t xml:space="preserve">Aus Der Asche Zur Krone</t>
        </is>
      </c>
      <c r="D127" t="inlineStr">
        <is>
          <t xml:space="preserve">6c111068cd3597c8f96f042b2d0ce46c9b6f850c</t>
        </is>
      </c>
      <c r="E127" t="inlineStr">
        <is>
          <t xml:space="preserve">Episode 43: Ein Hof Der Intrigen</t>
        </is>
      </c>
      <c r="F127">
        <v>43</v>
      </c>
      <c r="G127" t="inlineStr">
        <is>
          <t xml:space="preserve">4:42-4:50</t>
        </is>
      </c>
      <c r="H127" t="inlineStr">
        <is>
          <t xml:space="preserve">Resolved</t>
        </is>
      </c>
      <c r="I127" t="inlineStr">
        <is>
          <t xml:space="preserve">"Lila" should be pronounced in English like "Layla" and "Zofe" is mispronounced - line from script: "Lila, die Zofe, die den Aufruhr verursacht hatte, wurde nun in aller Stille darauf vorbereitet, eine Mätresse zu werden."</t>
        </is>
      </c>
      <c r="J127" t="inlineStr">
        <is>
          <t xml:space="preserve">VOA</t>
        </is>
      </c>
      <c r="K127" t="inlineStr">
        <is>
          <t xml:space="preserve">Mispronunciation</t>
        </is>
      </c>
      <c r="L127" t="inlineStr">
        <is>
          <t xml:space="preserve">Mispronunciation</t>
        </is>
      </c>
      <c r="M127" t="str">
        <f>IFERROR(IF(VLOOKUP(L127,'Quantification'!$A:$B,2,FALSE)&amp;""="","Unclassified",VLOOKUP(L127,'Quantification'!$A:$B,2,FALSE)),"Unclassified")</f>
        <v>Major</v>
      </c>
      <c r="N127" t="inlineStr">
        <is>
          <t xml:space="preserve">frl-yaren.gulsoy@pocketfm.com</t>
        </is>
      </c>
      <c r="O127" t="inlineStr">
        <is>
          <t xml:space="preserve">Final Master</t>
        </is>
      </c>
      <c r="P127" t="str">
        <f>IF(OR(O127="Issues found in master",O127="Final master"),"Master",IF(OR(O127="Ready for Master",O127="Issues found in raw",O127="Raw under QC",O127="Issues resolved in raw"),"Raw","-"))</f>
        <v>Master</v>
      </c>
      <c r="Q127" s="13">
        <v>46253.61666666667</v>
      </c>
      <c r="R127" t="inlineStr">
        <is>
          <t xml:space="preserve">2026-08 (Aug)</t>
        </is>
      </c>
      <c r="S127">
        <f>IF(M127="Not an error",0,IF(COUNTIFS($A$2:$A127,$A127,$D$2:$D127,$D127,$M$2:$M127,"&lt;&gt;Not an error")=1,1,0))</f>
        <v>0</v>
      </c>
      <c r="T127">
        <f>IF(M127&lt;&gt;"Major",0,IF(COUNTIFS($A$2:$A127,$A127,$D$2:$D127,$D127,$M$2:$M127,"Major")=1,1,0))</f>
        <v>0</v>
      </c>
      <c r="U127">
        <f>IF(M127&lt;&gt;"Minor",0,IF(COUNTIFS($A$2:$A127,$A127,$D$2:$D127,$D127,$M$2:$M127,"Minor")=1,1,0))</f>
        <v>0</v>
      </c>
    </row>
    <row r="128">
      <c r="A128" t="inlineStr">
        <is>
          <t xml:space="preserve">783983a98fe2613f15770fa78630e1d8965712e2</t>
        </is>
      </c>
      <c r="B128" t="inlineStr">
        <is>
          <t xml:space="preserve">Ashes to crown</t>
        </is>
      </c>
      <c r="C128" t="inlineStr">
        <is>
          <t xml:space="preserve">Aus Der Asche Zur Krone</t>
        </is>
      </c>
      <c r="D128" t="inlineStr">
        <is>
          <t xml:space="preserve">e11f31285796ea5772590cba8f9edbb36628d43f</t>
        </is>
      </c>
      <c r="E128" t="inlineStr">
        <is>
          <t xml:space="preserve">Episode 48: Geführt Vom Unerwarteten</t>
        </is>
      </c>
      <c r="F128">
        <v>48</v>
      </c>
      <c r="G128" t="inlineStr">
        <is>
          <t xml:space="preserve">4:23-4:30</t>
        </is>
      </c>
      <c r="H128" t="inlineStr">
        <is>
          <t xml:space="preserve">Resolved</t>
        </is>
      </c>
      <c r="I128" t="inlineStr">
        <is>
          <t xml:space="preserve">"Klatschbase" should be pronounced in German like "KlatschBAHSE" - line from script: "Herzogin, vielleicht sollten Sie darauf achten, sich bei Hofe nicht wie eine neugierige Klatschbase aufzuführen."</t>
        </is>
      </c>
      <c r="J128" t="inlineStr">
        <is>
          <t xml:space="preserve">VOA</t>
        </is>
      </c>
      <c r="K128" t="inlineStr">
        <is>
          <t xml:space="preserve">Mispronunciation</t>
        </is>
      </c>
      <c r="L128" t="inlineStr">
        <is>
          <t xml:space="preserve">Mispronunciation</t>
        </is>
      </c>
      <c r="M128" t="str">
        <f>IFERROR(IF(VLOOKUP(L128,'Quantification'!$A:$B,2,FALSE)&amp;""="","Unclassified",VLOOKUP(L128,'Quantification'!$A:$B,2,FALSE)),"Unclassified")</f>
        <v>Major</v>
      </c>
      <c r="N128" t="inlineStr">
        <is>
          <t xml:space="preserve">frl-yaren.gulsoy@pocketfm.com</t>
        </is>
      </c>
      <c r="O128" t="inlineStr">
        <is>
          <t xml:space="preserve">Issues found in raw</t>
        </is>
      </c>
      <c r="P128" t="str">
        <f>IF(OR(O128="Issues found in master",O128="Final master"),"Master",IF(OR(O128="Ready for Master",O128="Issues found in raw",O128="Raw under QC",O128="Issues resolved in raw"),"Raw","-"))</f>
        <v>Raw</v>
      </c>
      <c r="Q128" s="13">
        <v>46253.61666666667</v>
      </c>
      <c r="R128" t="inlineStr">
        <is>
          <t xml:space="preserve">2026-08 (Aug)</t>
        </is>
      </c>
      <c r="S128">
        <f>IF(M128="Not an error",0,IF(COUNTIFS($A$2:$A128,$A128,$D$2:$D128,$D128,$M$2:$M128,"&lt;&gt;Not an error")=1,1,0))</f>
        <v>1</v>
      </c>
      <c r="T128">
        <f>IF(M128&lt;&gt;"Major",0,IF(COUNTIFS($A$2:$A128,$A128,$D$2:$D128,$D128,$M$2:$M128,"Major")=1,1,0))</f>
        <v>1</v>
      </c>
      <c r="U128">
        <f>IF(M128&lt;&gt;"Minor",0,IF(COUNTIFS($A$2:$A128,$A128,$D$2:$D128,$D128,$M$2:$M128,"Minor")=1,1,0))</f>
        <v>0</v>
      </c>
    </row>
    <row r="129">
      <c r="A129" t="inlineStr">
        <is>
          <t xml:space="preserve">783983a98fe2613f15770fa78630e1d8965712e2</t>
        </is>
      </c>
      <c r="B129" t="inlineStr">
        <is>
          <t xml:space="preserve">Ashes to crown</t>
        </is>
      </c>
      <c r="C129" t="inlineStr">
        <is>
          <t xml:space="preserve">Aus Der Asche Zur Krone</t>
        </is>
      </c>
      <c r="D129" t="inlineStr">
        <is>
          <t xml:space="preserve">4cf888aff54f6ecaa16c6bd0ba1f953b0b3ff52f</t>
        </is>
      </c>
      <c r="E129" t="inlineStr">
        <is>
          <t xml:space="preserve">Episode 51: Gerissener Plan</t>
        </is>
      </c>
      <c r="F129">
        <v>51</v>
      </c>
      <c r="G129" t="inlineStr">
        <is>
          <t xml:space="preserve">0:56-1:02</t>
        </is>
      </c>
      <c r="H129" t="inlineStr">
        <is>
          <t xml:space="preserve">Resolved</t>
        </is>
      </c>
      <c r="I129" t="inlineStr">
        <is>
          <t xml:space="preserve">"Lippen" is mispronounced as "Litten" - line from script: "Ihre Lippen bewegten sich kaum, als sie sprach, ihre Worte waren langsam und bedacht."</t>
        </is>
      </c>
      <c r="J129" t="inlineStr">
        <is>
          <t xml:space="preserve">VOA</t>
        </is>
      </c>
      <c r="K129" t="inlineStr">
        <is>
          <t xml:space="preserve">Mispronunciation</t>
        </is>
      </c>
      <c r="L129" t="inlineStr">
        <is>
          <t xml:space="preserve">Mispronunciation</t>
        </is>
      </c>
      <c r="M129" t="str">
        <f>IFERROR(IF(VLOOKUP(L129,'Quantification'!$A:$B,2,FALSE)&amp;""="","Unclassified",VLOOKUP(L129,'Quantification'!$A:$B,2,FALSE)),"Unclassified")</f>
        <v>Major</v>
      </c>
      <c r="N129" t="inlineStr">
        <is>
          <t xml:space="preserve">frl-yaren.gulsoy@pocketfm.com</t>
        </is>
      </c>
      <c r="O129" t="inlineStr">
        <is>
          <t xml:space="preserve">Issues found in raw</t>
        </is>
      </c>
      <c r="P129" t="str">
        <f>IF(OR(O129="Issues found in master",O129="Final master"),"Master",IF(OR(O129="Ready for Master",O129="Issues found in raw",O129="Raw under QC",O129="Issues resolved in raw"),"Raw","-"))</f>
        <v>Raw</v>
      </c>
      <c r="Q129" s="13">
        <v>46253.61666666667</v>
      </c>
      <c r="R129" t="inlineStr">
        <is>
          <t xml:space="preserve">2026-08 (Aug)</t>
        </is>
      </c>
      <c r="S129">
        <f>IF(M129="Not an error",0,IF(COUNTIFS($A$2:$A129,$A129,$D$2:$D129,$D129,$M$2:$M129,"&lt;&gt;Not an error")=1,1,0))</f>
        <v>1</v>
      </c>
      <c r="T129">
        <f>IF(M129&lt;&gt;"Major",0,IF(COUNTIFS($A$2:$A129,$A129,$D$2:$D129,$D129,$M$2:$M129,"Major")=1,1,0))</f>
        <v>1</v>
      </c>
      <c r="U129">
        <f>IF(M129&lt;&gt;"Minor",0,IF(COUNTIFS($A$2:$A129,$A129,$D$2:$D129,$D129,$M$2:$M129,"Minor")=1,1,0))</f>
        <v>0</v>
      </c>
    </row>
    <row r="130">
      <c r="A130" t="inlineStr">
        <is>
          <t xml:space="preserve">783983a98fe2613f15770fa78630e1d8965712e2</t>
        </is>
      </c>
      <c r="B130" t="inlineStr">
        <is>
          <t xml:space="preserve">Ashes to crown</t>
        </is>
      </c>
      <c r="C130" t="inlineStr">
        <is>
          <t xml:space="preserve">Aus Der Asche Zur Krone</t>
        </is>
      </c>
      <c r="D130" t="inlineStr">
        <is>
          <t xml:space="preserve">4cf888aff54f6ecaa16c6bd0ba1f953b0b3ff52f</t>
        </is>
      </c>
      <c r="E130" t="inlineStr">
        <is>
          <t xml:space="preserve">Episode 51: Gerissener Plan</t>
        </is>
      </c>
      <c r="F130">
        <v>51</v>
      </c>
      <c r="G130" t="inlineStr">
        <is>
          <t xml:space="preserve">1:19-1:26</t>
        </is>
      </c>
      <c r="H130" t="inlineStr">
        <is>
          <t xml:space="preserve">Resolved</t>
        </is>
      </c>
      <c r="I130" t="inlineStr">
        <is>
          <t xml:space="preserve">"Ilara" should be pronounced in German - line from script: "Sag ihr, dass sowohl Ilara als auch ich in das Anwesen Clearhaven einheiraten sollen."</t>
        </is>
      </c>
      <c r="J130" t="inlineStr">
        <is>
          <t xml:space="preserve">VOA</t>
        </is>
      </c>
      <c r="K130" t="inlineStr">
        <is>
          <t xml:space="preserve">Mispronunciation</t>
        </is>
      </c>
      <c r="L130" t="inlineStr">
        <is>
          <t xml:space="preserve">Mispronunciation</t>
        </is>
      </c>
      <c r="M130" t="str">
        <f>IFERROR(IF(VLOOKUP(L130,'Quantification'!$A:$B,2,FALSE)&amp;""="","Unclassified",VLOOKUP(L130,'Quantification'!$A:$B,2,FALSE)),"Unclassified")</f>
        <v>Major</v>
      </c>
      <c r="N130" t="inlineStr">
        <is>
          <t xml:space="preserve">frl-yaren.gulsoy@pocketfm.com</t>
        </is>
      </c>
      <c r="O130" t="inlineStr">
        <is>
          <t xml:space="preserve">Issues found in raw</t>
        </is>
      </c>
      <c r="P130" t="str">
        <f>IF(OR(O130="Issues found in master",O130="Final master"),"Master",IF(OR(O130="Ready for Master",O130="Issues found in raw",O130="Raw under QC",O130="Issues resolved in raw"),"Raw","-"))</f>
        <v>Raw</v>
      </c>
      <c r="Q130" s="13">
        <v>46253.61666666667</v>
      </c>
      <c r="R130" t="inlineStr">
        <is>
          <t xml:space="preserve">2026-08 (Aug)</t>
        </is>
      </c>
      <c r="S130">
        <f>IF(M130="Not an error",0,IF(COUNTIFS($A$2:$A130,$A130,$D$2:$D130,$D130,$M$2:$M130,"&lt;&gt;Not an error")=1,1,0))</f>
        <v>0</v>
      </c>
      <c r="T130">
        <f>IF(M130&lt;&gt;"Major",0,IF(COUNTIFS($A$2:$A130,$A130,$D$2:$D130,$D130,$M$2:$M130,"Major")=1,1,0))</f>
        <v>0</v>
      </c>
      <c r="U130">
        <f>IF(M130&lt;&gt;"Minor",0,IF(COUNTIFS($A$2:$A130,$A130,$D$2:$D130,$D130,$M$2:$M130,"Minor")=1,1,0))</f>
        <v>0</v>
      </c>
    </row>
    <row r="131">
      <c r="A131" t="inlineStr">
        <is>
          <t xml:space="preserve">783983a98fe2613f15770fa78630e1d8965712e2</t>
        </is>
      </c>
      <c r="B131" t="inlineStr">
        <is>
          <t xml:space="preserve">Ashes to crown</t>
        </is>
      </c>
      <c r="C131" t="inlineStr">
        <is>
          <t xml:space="preserve">Aus Der Asche Zur Krone</t>
        </is>
      </c>
      <c r="D131" t="inlineStr">
        <is>
          <t xml:space="preserve">4cf888aff54f6ecaa16c6bd0ba1f953b0b3ff52f</t>
        </is>
      </c>
      <c r="E131" t="inlineStr">
        <is>
          <t xml:space="preserve">Episode 51: Gerissener Plan</t>
        </is>
      </c>
      <c r="F131">
        <v>51</v>
      </c>
      <c r="G131" t="inlineStr">
        <is>
          <t xml:space="preserve">2:06-2:16</t>
        </is>
      </c>
      <c r="H131" t="inlineStr">
        <is>
          <t xml:space="preserve">Resolved</t>
        </is>
      </c>
      <c r="I131" t="inlineStr">
        <is>
          <t xml:space="preserve">"Lippen" is mispronounced as "Litten" - line from script: "Rosalinas Miene blieb unheimlich gefasst, ihre Lippen verzogen sich zu einem geisterhaften Lächeln, aber ihre Augen blitzten mit gefährlicher List."</t>
        </is>
      </c>
      <c r="J131" t="inlineStr">
        <is>
          <t xml:space="preserve">VOA</t>
        </is>
      </c>
      <c r="K131" t="inlineStr">
        <is>
          <t xml:space="preserve">Mispronunciation</t>
        </is>
      </c>
      <c r="L131" t="inlineStr">
        <is>
          <t xml:space="preserve">Mispronunciation</t>
        </is>
      </c>
      <c r="M131" t="str">
        <f>IFERROR(IF(VLOOKUP(L131,'Quantification'!$A:$B,2,FALSE)&amp;""="","Unclassified",VLOOKUP(L131,'Quantification'!$A:$B,2,FALSE)),"Unclassified")</f>
        <v>Major</v>
      </c>
      <c r="N131" t="inlineStr">
        <is>
          <t xml:space="preserve">frl-yaren.gulsoy@pocketfm.com</t>
        </is>
      </c>
      <c r="O131" t="inlineStr">
        <is>
          <t xml:space="preserve">Issues found in raw</t>
        </is>
      </c>
      <c r="P131" t="str">
        <f>IF(OR(O131="Issues found in master",O131="Final master"),"Master",IF(OR(O131="Ready for Master",O131="Issues found in raw",O131="Raw under QC",O131="Issues resolved in raw"),"Raw","-"))</f>
        <v>Raw</v>
      </c>
      <c r="Q131" s="13">
        <v>46253.61666666667</v>
      </c>
      <c r="R131" t="inlineStr">
        <is>
          <t xml:space="preserve">2026-08 (Aug)</t>
        </is>
      </c>
      <c r="S131">
        <f>IF(M131="Not an error",0,IF(COUNTIFS($A$2:$A131,$A131,$D$2:$D131,$D131,$M$2:$M131,"&lt;&gt;Not an error")=1,1,0))</f>
        <v>0</v>
      </c>
      <c r="T131">
        <f>IF(M131&lt;&gt;"Major",0,IF(COUNTIFS($A$2:$A131,$A131,$D$2:$D131,$D131,$M$2:$M131,"Major")=1,1,0))</f>
        <v>0</v>
      </c>
      <c r="U131">
        <f>IF(M131&lt;&gt;"Minor",0,IF(COUNTIFS($A$2:$A131,$A131,$D$2:$D131,$D131,$M$2:$M131,"Minor")=1,1,0))</f>
        <v>0</v>
      </c>
    </row>
    <row r="132">
      <c r="A132" t="inlineStr">
        <is>
          <t xml:space="preserve">783983a98fe2613f15770fa78630e1d8965712e2</t>
        </is>
      </c>
      <c r="B132" t="inlineStr">
        <is>
          <t xml:space="preserve">Ashes to crown</t>
        </is>
      </c>
      <c r="C132" t="inlineStr">
        <is>
          <t xml:space="preserve">Aus Der Asche Zur Krone</t>
        </is>
      </c>
      <c r="D132" t="inlineStr">
        <is>
          <t xml:space="preserve">4cf888aff54f6ecaa16c6bd0ba1f953b0b3ff52f</t>
        </is>
      </c>
      <c r="E132" t="inlineStr">
        <is>
          <t xml:space="preserve">Episode 51: Gerissener Plan</t>
        </is>
      </c>
      <c r="F132">
        <v>51</v>
      </c>
      <c r="G132" t="inlineStr">
        <is>
          <t xml:space="preserve">3:38-3:44</t>
        </is>
      </c>
      <c r="H132" t="inlineStr">
        <is>
          <t xml:space="preserve">Resolved</t>
        </is>
      </c>
      <c r="I132" t="inlineStr">
        <is>
          <t xml:space="preserve">"Ilara" should be pronounced in German - line from script: "Wie konnte Ilara, eine hässliche und ungewollte Tochter, plötzlich Gunst erlangen?"</t>
        </is>
      </c>
      <c r="J132" t="inlineStr">
        <is>
          <t xml:space="preserve">VOA</t>
        </is>
      </c>
      <c r="K132" t="inlineStr">
        <is>
          <t xml:space="preserve">Mispronunciation</t>
        </is>
      </c>
      <c r="L132" t="inlineStr">
        <is>
          <t xml:space="preserve">Mispronunciation</t>
        </is>
      </c>
      <c r="M132" t="str">
        <f>IFERROR(IF(VLOOKUP(L132,'Quantification'!$A:$B,2,FALSE)&amp;""="","Unclassified",VLOOKUP(L132,'Quantification'!$A:$B,2,FALSE)),"Unclassified")</f>
        <v>Major</v>
      </c>
      <c r="N132" t="inlineStr">
        <is>
          <t xml:space="preserve">frl-yaren.gulsoy@pocketfm.com</t>
        </is>
      </c>
      <c r="O132" t="inlineStr">
        <is>
          <t xml:space="preserve">Issues found in raw</t>
        </is>
      </c>
      <c r="P132" t="str">
        <f>IF(OR(O132="Issues found in master",O132="Final master"),"Master",IF(OR(O132="Ready for Master",O132="Issues found in raw",O132="Raw under QC",O132="Issues resolved in raw"),"Raw","-"))</f>
        <v>Raw</v>
      </c>
      <c r="Q132" s="13">
        <v>46253.61666666667</v>
      </c>
      <c r="R132" t="inlineStr">
        <is>
          <t xml:space="preserve">2026-08 (Aug)</t>
        </is>
      </c>
      <c r="S132">
        <f>IF(M132="Not an error",0,IF(COUNTIFS($A$2:$A132,$A132,$D$2:$D132,$D132,$M$2:$M132,"&lt;&gt;Not an error")=1,1,0))</f>
        <v>0</v>
      </c>
      <c r="T132">
        <f>IF(M132&lt;&gt;"Major",0,IF(COUNTIFS($A$2:$A132,$A132,$D$2:$D132,$D132,$M$2:$M132,"Major")=1,1,0))</f>
        <v>0</v>
      </c>
      <c r="U132">
        <f>IF(M132&lt;&gt;"Minor",0,IF(COUNTIFS($A$2:$A132,$A132,$D$2:$D132,$D132,$M$2:$M132,"Minor")=1,1,0))</f>
        <v>0</v>
      </c>
    </row>
    <row r="133">
      <c r="A133" t="inlineStr">
        <is>
          <t xml:space="preserve">783983a98fe2613f15770fa78630e1d8965712e2</t>
        </is>
      </c>
      <c r="B133" t="inlineStr">
        <is>
          <t xml:space="preserve">Ashes to crown</t>
        </is>
      </c>
      <c r="C133" t="inlineStr">
        <is>
          <t xml:space="preserve">Aus Der Asche Zur Krone</t>
        </is>
      </c>
      <c r="D133" t="inlineStr">
        <is>
          <t xml:space="preserve">4cf888aff54f6ecaa16c6bd0ba1f953b0b3ff52f</t>
        </is>
      </c>
      <c r="E133" t="inlineStr">
        <is>
          <t xml:space="preserve">Episode 51: Gerissener Plan</t>
        </is>
      </c>
      <c r="F133">
        <v>51</v>
      </c>
      <c r="G133" t="inlineStr">
        <is>
          <t xml:space="preserve">4:15-4:22</t>
        </is>
      </c>
      <c r="H133" t="inlineStr">
        <is>
          <t xml:space="preserve">Resolved</t>
        </is>
      </c>
      <c r="I133" t="inlineStr">
        <is>
          <t xml:space="preserve">"Zügen" is mispronounced as "Züden" - line from script: "Lady Dunham betrachtete das Gesicht ihrer Tochter und sah die Entschlossenheit in ihren zarten Zügen."</t>
        </is>
      </c>
      <c r="J133" t="inlineStr">
        <is>
          <t xml:space="preserve">VOA</t>
        </is>
      </c>
      <c r="K133" t="inlineStr">
        <is>
          <t xml:space="preserve">Mispronunciation</t>
        </is>
      </c>
      <c r="L133" t="inlineStr">
        <is>
          <t xml:space="preserve">Mispronunciation</t>
        </is>
      </c>
      <c r="M133" t="str">
        <f>IFERROR(IF(VLOOKUP(L133,'Quantification'!$A:$B,2,FALSE)&amp;""="","Unclassified",VLOOKUP(L133,'Quantification'!$A:$B,2,FALSE)),"Unclassified")</f>
        <v>Major</v>
      </c>
      <c r="N133" t="inlineStr">
        <is>
          <t xml:space="preserve">frl-yaren.gulsoy@pocketfm.com</t>
        </is>
      </c>
      <c r="O133" t="inlineStr">
        <is>
          <t xml:space="preserve">Issues found in raw</t>
        </is>
      </c>
      <c r="P133" t="str">
        <f>IF(OR(O133="Issues found in master",O133="Final master"),"Master",IF(OR(O133="Ready for Master",O133="Issues found in raw",O133="Raw under QC",O133="Issues resolved in raw"),"Raw","-"))</f>
        <v>Raw</v>
      </c>
      <c r="Q133" s="13">
        <v>46253.61666666667</v>
      </c>
      <c r="R133" t="inlineStr">
        <is>
          <t xml:space="preserve">2026-08 (Aug)</t>
        </is>
      </c>
      <c r="S133">
        <f>IF(M133="Not an error",0,IF(COUNTIFS($A$2:$A133,$A133,$D$2:$D133,$D133,$M$2:$M133,"&lt;&gt;Not an error")=1,1,0))</f>
        <v>0</v>
      </c>
      <c r="T133">
        <f>IF(M133&lt;&gt;"Major",0,IF(COUNTIFS($A$2:$A133,$A133,$D$2:$D133,$D133,$M$2:$M133,"Major")=1,1,0))</f>
        <v>0</v>
      </c>
      <c r="U133">
        <f>IF(M133&lt;&gt;"Minor",0,IF(COUNTIFS($A$2:$A133,$A133,$D$2:$D133,$D133,$M$2:$M133,"Minor")=1,1,0))</f>
        <v>0</v>
      </c>
    </row>
    <row r="134">
      <c r="A134" t="inlineStr">
        <is>
          <t xml:space="preserve">783983a98fe2613f15770fa78630e1d8965712e2</t>
        </is>
      </c>
      <c r="B134" t="inlineStr">
        <is>
          <t xml:space="preserve">Ashes to crown</t>
        </is>
      </c>
      <c r="C134" t="inlineStr">
        <is>
          <t xml:space="preserve">Aus Der Asche Zur Krone</t>
        </is>
      </c>
      <c r="D134" t="inlineStr">
        <is>
          <t xml:space="preserve">4cf888aff54f6ecaa16c6bd0ba1f953b0b3ff52f</t>
        </is>
      </c>
      <c r="E134" t="inlineStr">
        <is>
          <t xml:space="preserve">Episode 51: Gerissener Plan</t>
        </is>
      </c>
      <c r="F134">
        <v>51</v>
      </c>
      <c r="G134" t="inlineStr">
        <is>
          <t xml:space="preserve">5:06-5:08</t>
        </is>
      </c>
      <c r="H134" t="inlineStr">
        <is>
          <t xml:space="preserve">Resolved</t>
        </is>
      </c>
      <c r="I134" t="inlineStr">
        <is>
          <t xml:space="preserve">"Ilara" should be pronounced in German - line from script: "Währenddessen folgte Ilara Abigail."</t>
        </is>
      </c>
      <c r="J134" t="inlineStr">
        <is>
          <t xml:space="preserve">VOA</t>
        </is>
      </c>
      <c r="K134" t="inlineStr">
        <is>
          <t xml:space="preserve">Mispronunciation</t>
        </is>
      </c>
      <c r="L134" t="inlineStr">
        <is>
          <t xml:space="preserve">Mispronunciation</t>
        </is>
      </c>
      <c r="M134" t="str">
        <f>IFERROR(IF(VLOOKUP(L134,'Quantification'!$A:$B,2,FALSE)&amp;""="","Unclassified",VLOOKUP(L134,'Quantification'!$A:$B,2,FALSE)),"Unclassified")</f>
        <v>Major</v>
      </c>
      <c r="N134" t="inlineStr">
        <is>
          <t xml:space="preserve">frl-yaren.gulsoy@pocketfm.com</t>
        </is>
      </c>
      <c r="O134" t="inlineStr">
        <is>
          <t xml:space="preserve">Issues found in raw</t>
        </is>
      </c>
      <c r="P134" t="str">
        <f>IF(OR(O134="Issues found in master",O134="Final master"),"Master",IF(OR(O134="Ready for Master",O134="Issues found in raw",O134="Raw under QC",O134="Issues resolved in raw"),"Raw","-"))</f>
        <v>Raw</v>
      </c>
      <c r="Q134" s="13">
        <v>46253.61666666667</v>
      </c>
      <c r="R134" t="inlineStr">
        <is>
          <t xml:space="preserve">2026-08 (Aug)</t>
        </is>
      </c>
      <c r="S134">
        <f>IF(M134="Not an error",0,IF(COUNTIFS($A$2:$A134,$A134,$D$2:$D134,$D134,$M$2:$M134,"&lt;&gt;Not an error")=1,1,0))</f>
        <v>0</v>
      </c>
      <c r="T134">
        <f>IF(M134&lt;&gt;"Major",0,IF(COUNTIFS($A$2:$A134,$A134,$D$2:$D134,$D134,$M$2:$M134,"Major")=1,1,0))</f>
        <v>0</v>
      </c>
      <c r="U134">
        <f>IF(M134&lt;&gt;"Minor",0,IF(COUNTIFS($A$2:$A134,$A134,$D$2:$D134,$D134,$M$2:$M134,"Minor")=1,1,0))</f>
        <v>0</v>
      </c>
    </row>
    <row r="135">
      <c r="A135" t="inlineStr">
        <is>
          <t xml:space="preserve">783983a98fe2613f15770fa78630e1d8965712e2</t>
        </is>
      </c>
      <c r="B135" t="inlineStr">
        <is>
          <t xml:space="preserve">Ashes to crown</t>
        </is>
      </c>
      <c r="C135" t="inlineStr">
        <is>
          <t xml:space="preserve">Aus Der Asche Zur Krone</t>
        </is>
      </c>
      <c r="D135" t="inlineStr">
        <is>
          <t xml:space="preserve">4cf888aff54f6ecaa16c6bd0ba1f953b0b3ff52f</t>
        </is>
      </c>
      <c r="E135" t="inlineStr">
        <is>
          <t xml:space="preserve">Episode 51: Gerissener Plan</t>
        </is>
      </c>
      <c r="F135">
        <v>51</v>
      </c>
      <c r="G135" t="inlineStr">
        <is>
          <t xml:space="preserve">5:52-6:02</t>
        </is>
      </c>
      <c r="H135" t="inlineStr">
        <is>
          <t xml:space="preserve">Resolved</t>
        </is>
      </c>
      <c r="I135" t="inlineStr">
        <is>
          <t xml:space="preserve">"Ilara" should be pronounced in German - line from script: "Doch in dem Moment, als die Augen der Prinzessin auf Ilara fielen, zuckte etwas hinter ihnen auf, eine Mischung aus Neugier und Unglauben."</t>
        </is>
      </c>
      <c r="J135" t="inlineStr">
        <is>
          <t xml:space="preserve">VOA</t>
        </is>
      </c>
      <c r="K135" t="inlineStr">
        <is>
          <t xml:space="preserve">Mispronunciation</t>
        </is>
      </c>
      <c r="L135" t="inlineStr">
        <is>
          <t xml:space="preserve">Mispronunciation</t>
        </is>
      </c>
      <c r="M135" t="str">
        <f>IFERROR(IF(VLOOKUP(L135,'Quantification'!$A:$B,2,FALSE)&amp;""="","Unclassified",VLOOKUP(L135,'Quantification'!$A:$B,2,FALSE)),"Unclassified")</f>
        <v>Major</v>
      </c>
      <c r="N135" t="inlineStr">
        <is>
          <t xml:space="preserve">frl-yaren.gulsoy@pocketfm.com</t>
        </is>
      </c>
      <c r="O135" t="inlineStr">
        <is>
          <t xml:space="preserve">Issues found in raw</t>
        </is>
      </c>
      <c r="P135" t="str">
        <f>IF(OR(O135="Issues found in master",O135="Final master"),"Master",IF(OR(O135="Ready for Master",O135="Issues found in raw",O135="Raw under QC",O135="Issues resolved in raw"),"Raw","-"))</f>
        <v>Raw</v>
      </c>
      <c r="Q135" s="13">
        <v>46253.61666666667</v>
      </c>
      <c r="R135" t="inlineStr">
        <is>
          <t xml:space="preserve">2026-08 (Aug)</t>
        </is>
      </c>
      <c r="S135">
        <f>IF(M135="Not an error",0,IF(COUNTIFS($A$2:$A135,$A135,$D$2:$D135,$D135,$M$2:$M135,"&lt;&gt;Not an error")=1,1,0))</f>
        <v>0</v>
      </c>
      <c r="T135">
        <f>IF(M135&lt;&gt;"Major",0,IF(COUNTIFS($A$2:$A135,$A135,$D$2:$D135,$D135,$M$2:$M135,"Major")=1,1,0))</f>
        <v>0</v>
      </c>
      <c r="U135">
        <f>IF(M135&lt;&gt;"Minor",0,IF(COUNTIFS($A$2:$A135,$A135,$D$2:$D135,$D135,$M$2:$M135,"Minor")=1,1,0))</f>
        <v>0</v>
      </c>
    </row>
    <row r="136">
      <c r="A136" t="inlineStr">
        <is>
          <t xml:space="preserve">783983a98fe2613f15770fa78630e1d8965712e2</t>
        </is>
      </c>
      <c r="B136" t="inlineStr">
        <is>
          <t xml:space="preserve">Ashes to crown</t>
        </is>
      </c>
      <c r="C136" t="inlineStr">
        <is>
          <t xml:space="preserve">Aus Der Asche Zur Krone</t>
        </is>
      </c>
      <c r="D136" t="inlineStr">
        <is>
          <t xml:space="preserve">4cf888aff54f6ecaa16c6bd0ba1f953b0b3ff52f</t>
        </is>
      </c>
      <c r="E136" t="inlineStr">
        <is>
          <t xml:space="preserve">Episode 51: Gerissener Plan</t>
        </is>
      </c>
      <c r="F136">
        <v>51</v>
      </c>
      <c r="G136" t="inlineStr">
        <is>
          <t xml:space="preserve">6:32-6:38</t>
        </is>
      </c>
      <c r="H136" t="inlineStr">
        <is>
          <t xml:space="preserve">Resolved</t>
        </is>
      </c>
      <c r="I136" t="inlineStr">
        <is>
          <t xml:space="preserve">"Ilara" should be pronounced in German - line from script: "Ilara bemerkte, dass der Platz absichtlich freigelassen worden war, als hätte er auf sie gewartet."</t>
        </is>
      </c>
      <c r="J136" t="inlineStr">
        <is>
          <t xml:space="preserve">VOA</t>
        </is>
      </c>
      <c r="K136" t="inlineStr">
        <is>
          <t xml:space="preserve">Mispronunciation</t>
        </is>
      </c>
      <c r="L136" t="inlineStr">
        <is>
          <t xml:space="preserve">Mispronunciation</t>
        </is>
      </c>
      <c r="M136" t="str">
        <f>IFERROR(IF(VLOOKUP(L136,'Quantification'!$A:$B,2,FALSE)&amp;""="","Unclassified",VLOOKUP(L136,'Quantification'!$A:$B,2,FALSE)),"Unclassified")</f>
        <v>Major</v>
      </c>
      <c r="N136" t="inlineStr">
        <is>
          <t xml:space="preserve">frl-yaren.gulsoy@pocketfm.com</t>
        </is>
      </c>
      <c r="O136" t="inlineStr">
        <is>
          <t xml:space="preserve">Issues found in raw</t>
        </is>
      </c>
      <c r="P136" t="str">
        <f>IF(OR(O136="Issues found in master",O136="Final master"),"Master",IF(OR(O136="Ready for Master",O136="Issues found in raw",O136="Raw under QC",O136="Issues resolved in raw"),"Raw","-"))</f>
        <v>Raw</v>
      </c>
      <c r="Q136" s="13">
        <v>46253.61666666667</v>
      </c>
      <c r="R136" t="inlineStr">
        <is>
          <t xml:space="preserve">2026-08 (Aug)</t>
        </is>
      </c>
      <c r="S136">
        <f>IF(M136="Not an error",0,IF(COUNTIFS($A$2:$A136,$A136,$D$2:$D136,$D136,$M$2:$M136,"&lt;&gt;Not an error")=1,1,0))</f>
        <v>0</v>
      </c>
      <c r="T136">
        <f>IF(M136&lt;&gt;"Major",0,IF(COUNTIFS($A$2:$A136,$A136,$D$2:$D136,$D136,$M$2:$M136,"Major")=1,1,0))</f>
        <v>0</v>
      </c>
      <c r="U136">
        <f>IF(M136&lt;&gt;"Minor",0,IF(COUNTIFS($A$2:$A136,$A136,$D$2:$D136,$D136,$M$2:$M136,"Minor")=1,1,0))</f>
        <v>0</v>
      </c>
    </row>
    <row r="137">
      <c r="A137" t="inlineStr">
        <is>
          <t xml:space="preserve">783983a98fe2613f15770fa78630e1d8965712e2</t>
        </is>
      </c>
      <c r="B137" t="inlineStr">
        <is>
          <t xml:space="preserve">Ashes to crown</t>
        </is>
      </c>
      <c r="C137" t="inlineStr">
        <is>
          <t xml:space="preserve">Aus Der Asche Zur Krone</t>
        </is>
      </c>
      <c r="D137" t="inlineStr">
        <is>
          <t xml:space="preserve">4cf888aff54f6ecaa16c6bd0ba1f953b0b3ff52f</t>
        </is>
      </c>
      <c r="E137" t="inlineStr">
        <is>
          <t xml:space="preserve">Episode 51: Gerissener Plan</t>
        </is>
      </c>
      <c r="F137">
        <v>51</v>
      </c>
      <c r="G137" t="inlineStr">
        <is>
          <t xml:space="preserve">6:55-6:58</t>
        </is>
      </c>
      <c r="H137" t="inlineStr">
        <is>
          <t xml:space="preserve">Resolved</t>
        </is>
      </c>
      <c r="I137" t="inlineStr">
        <is>
          <t xml:space="preserve">"Ilara" should be pronounced in German - line from script: "Ilara nickte, ihre Antwort war kurz, aber klar."</t>
        </is>
      </c>
      <c r="J137" t="inlineStr">
        <is>
          <t xml:space="preserve">VOA</t>
        </is>
      </c>
      <c r="K137" t="inlineStr">
        <is>
          <t xml:space="preserve">Mispronunciation</t>
        </is>
      </c>
      <c r="L137" t="inlineStr">
        <is>
          <t xml:space="preserve">Mispronunciation</t>
        </is>
      </c>
      <c r="M137" t="str">
        <f>IFERROR(IF(VLOOKUP(L137,'Quantification'!$A:$B,2,FALSE)&amp;""="","Unclassified",VLOOKUP(L137,'Quantification'!$A:$B,2,FALSE)),"Unclassified")</f>
        <v>Major</v>
      </c>
      <c r="N137" t="inlineStr">
        <is>
          <t xml:space="preserve">frl-yaren.gulsoy@pocketfm.com</t>
        </is>
      </c>
      <c r="O137" t="inlineStr">
        <is>
          <t xml:space="preserve">Issues found in raw</t>
        </is>
      </c>
      <c r="P137" t="str">
        <f>IF(OR(O137="Issues found in master",O137="Final master"),"Master",IF(OR(O137="Ready for Master",O137="Issues found in raw",O137="Raw under QC",O137="Issues resolved in raw"),"Raw","-"))</f>
        <v>Raw</v>
      </c>
      <c r="Q137" s="13">
        <v>46253.61666666667</v>
      </c>
      <c r="R137" t="inlineStr">
        <is>
          <t xml:space="preserve">2026-08 (Aug)</t>
        </is>
      </c>
      <c r="S137">
        <f>IF(M137="Not an error",0,IF(COUNTIFS($A$2:$A137,$A137,$D$2:$D137,$D137,$M$2:$M137,"&lt;&gt;Not an error")=1,1,0))</f>
        <v>0</v>
      </c>
      <c r="T137">
        <f>IF(M137&lt;&gt;"Major",0,IF(COUNTIFS($A$2:$A137,$A137,$D$2:$D137,$D137,$M$2:$M137,"Major")=1,1,0))</f>
        <v>0</v>
      </c>
      <c r="U137">
        <f>IF(M137&lt;&gt;"Minor",0,IF(COUNTIFS($A$2:$A137,$A137,$D$2:$D137,$D137,$M$2:$M137,"Minor")=1,1,0))</f>
        <v>0</v>
      </c>
    </row>
    <row r="138">
      <c r="A138" t="inlineStr">
        <is>
          <t xml:space="preserve">783983a98fe2613f15770fa78630e1d8965712e2</t>
        </is>
      </c>
      <c r="B138" t="inlineStr">
        <is>
          <t xml:space="preserve">Ashes to crown</t>
        </is>
      </c>
      <c r="C138" t="inlineStr">
        <is>
          <t xml:space="preserve">Aus Der Asche Zur Krone</t>
        </is>
      </c>
      <c r="D138" t="inlineStr">
        <is>
          <t xml:space="preserve">4cf888aff54f6ecaa16c6bd0ba1f953b0b3ff52f</t>
        </is>
      </c>
      <c r="E138" t="inlineStr">
        <is>
          <t xml:space="preserve">Episode 51: Gerissener Plan</t>
        </is>
      </c>
      <c r="F138">
        <v>51</v>
      </c>
      <c r="G138" t="inlineStr">
        <is>
          <t xml:space="preserve">7:19-7:22</t>
        </is>
      </c>
      <c r="H138" t="inlineStr">
        <is>
          <t xml:space="preserve">Resolved</t>
        </is>
      </c>
      <c r="I138" t="inlineStr">
        <is>
          <t xml:space="preserve">"Ilara" should be pronounced in German - line from script: "Eine Welle der Erkenntnis durchfuhr Ilara. "</t>
        </is>
      </c>
      <c r="J138" t="inlineStr">
        <is>
          <t xml:space="preserve">VOA</t>
        </is>
      </c>
      <c r="K138" t="inlineStr">
        <is>
          <t xml:space="preserve">Mispronunciation</t>
        </is>
      </c>
      <c r="L138" t="inlineStr">
        <is>
          <t xml:space="preserve">Mispronunciation</t>
        </is>
      </c>
      <c r="M138" t="str">
        <f>IFERROR(IF(VLOOKUP(L138,'Quantification'!$A:$B,2,FALSE)&amp;""="","Unclassified",VLOOKUP(L138,'Quantification'!$A:$B,2,FALSE)),"Unclassified")</f>
        <v>Major</v>
      </c>
      <c r="N138" t="inlineStr">
        <is>
          <t xml:space="preserve">frl-yaren.gulsoy@pocketfm.com</t>
        </is>
      </c>
      <c r="O138" t="inlineStr">
        <is>
          <t xml:space="preserve">Issues found in raw</t>
        </is>
      </c>
      <c r="P138" t="str">
        <f>IF(OR(O138="Issues found in master",O138="Final master"),"Master",IF(OR(O138="Ready for Master",O138="Issues found in raw",O138="Raw under QC",O138="Issues resolved in raw"),"Raw","-"))</f>
        <v>Raw</v>
      </c>
      <c r="Q138" s="13">
        <v>46253.61666666667</v>
      </c>
      <c r="R138" t="inlineStr">
        <is>
          <t xml:space="preserve">2026-08 (Aug)</t>
        </is>
      </c>
      <c r="S138">
        <f>IF(M138="Not an error",0,IF(COUNTIFS($A$2:$A138,$A138,$D$2:$D138,$D138,$M$2:$M138,"&lt;&gt;Not an error")=1,1,0))</f>
        <v>0</v>
      </c>
      <c r="T138">
        <f>IF(M138&lt;&gt;"Major",0,IF(COUNTIFS($A$2:$A138,$A138,$D$2:$D138,$D138,$M$2:$M138,"Major")=1,1,0))</f>
        <v>0</v>
      </c>
      <c r="U138">
        <f>IF(M138&lt;&gt;"Minor",0,IF(COUNTIFS($A$2:$A138,$A138,$D$2:$D138,$D138,$M$2:$M138,"Minor")=1,1,0))</f>
        <v>0</v>
      </c>
    </row>
    <row r="139">
      <c r="A139" t="inlineStr">
        <is>
          <t xml:space="preserve">783983a98fe2613f15770fa78630e1d8965712e2</t>
        </is>
      </c>
      <c r="B139" t="inlineStr">
        <is>
          <t xml:space="preserve">Ashes to crown</t>
        </is>
      </c>
      <c r="C139" t="inlineStr">
        <is>
          <t xml:space="preserve">Aus Der Asche Zur Krone</t>
        </is>
      </c>
      <c r="D139" t="inlineStr">
        <is>
          <t xml:space="preserve">4cf888aff54f6ecaa16c6bd0ba1f953b0b3ff52f</t>
        </is>
      </c>
      <c r="E139" t="inlineStr">
        <is>
          <t xml:space="preserve">Episode 51: Gerissener Plan</t>
        </is>
      </c>
      <c r="F139">
        <v>51</v>
      </c>
      <c r="G139" t="inlineStr">
        <is>
          <t xml:space="preserve">8:06-8:09</t>
        </is>
      </c>
      <c r="H139" t="inlineStr">
        <is>
          <t xml:space="preserve">Resolved</t>
        </is>
      </c>
      <c r="I139" t="inlineStr">
        <is>
          <t xml:space="preserve">"Lippen" is mispronounced as "Litten" - line from script: "Die Lippen der Prinzessin pressten sich frustriert zusammen."</t>
        </is>
      </c>
      <c r="J139" t="inlineStr">
        <is>
          <t xml:space="preserve">VOA</t>
        </is>
      </c>
      <c r="K139" t="inlineStr">
        <is>
          <t xml:space="preserve">Mispronunciation</t>
        </is>
      </c>
      <c r="L139" t="inlineStr">
        <is>
          <t xml:space="preserve">Mispronunciation</t>
        </is>
      </c>
      <c r="M139" t="str">
        <f>IFERROR(IF(VLOOKUP(L139,'Quantification'!$A:$B,2,FALSE)&amp;""="","Unclassified",VLOOKUP(L139,'Quantification'!$A:$B,2,FALSE)),"Unclassified")</f>
        <v>Major</v>
      </c>
      <c r="N139" t="inlineStr">
        <is>
          <t xml:space="preserve">frl-yaren.gulsoy@pocketfm.com</t>
        </is>
      </c>
      <c r="O139" t="inlineStr">
        <is>
          <t xml:space="preserve">Issues found in raw</t>
        </is>
      </c>
      <c r="P139" t="str">
        <f>IF(OR(O139="Issues found in master",O139="Final master"),"Master",IF(OR(O139="Ready for Master",O139="Issues found in raw",O139="Raw under QC",O139="Issues resolved in raw"),"Raw","-"))</f>
        <v>Raw</v>
      </c>
      <c r="Q139" s="13">
        <v>46253.61666666667</v>
      </c>
      <c r="R139" t="inlineStr">
        <is>
          <t xml:space="preserve">2026-08 (Aug)</t>
        </is>
      </c>
      <c r="S139">
        <f>IF(M139="Not an error",0,IF(COUNTIFS($A$2:$A139,$A139,$D$2:$D139,$D139,$M$2:$M139,"&lt;&gt;Not an error")=1,1,0))</f>
        <v>0</v>
      </c>
      <c r="T139">
        <f>IF(M139&lt;&gt;"Major",0,IF(COUNTIFS($A$2:$A139,$A139,$D$2:$D139,$D139,$M$2:$M139,"Major")=1,1,0))</f>
        <v>0</v>
      </c>
      <c r="U139">
        <f>IF(M139&lt;&gt;"Minor",0,IF(COUNTIFS($A$2:$A139,$A139,$D$2:$D139,$D139,$M$2:$M139,"Minor")=1,1,0))</f>
        <v>0</v>
      </c>
    </row>
    <row r="140">
      <c r="A140" t="inlineStr">
        <is>
          <t xml:space="preserve">783983a98fe2613f15770fa78630e1d8965712e2</t>
        </is>
      </c>
      <c r="B140" t="inlineStr">
        <is>
          <t xml:space="preserve">Ashes to crown</t>
        </is>
      </c>
      <c r="C140" t="inlineStr">
        <is>
          <t xml:space="preserve">Aus Der Asche Zur Krone</t>
        </is>
      </c>
      <c r="D140" t="inlineStr">
        <is>
          <t xml:space="preserve">91f57f95db54ba8bccc0169833fe1ee4663b9e47</t>
        </is>
      </c>
      <c r="E140" t="inlineStr">
        <is>
          <t xml:space="preserve">Episode 52: Die Vorstellung</t>
        </is>
      </c>
      <c r="F140">
        <v>52</v>
      </c>
      <c r="G140" t="inlineStr">
        <is>
          <t xml:space="preserve">0:27-0:31</t>
        </is>
      </c>
      <c r="H140" t="inlineStr">
        <is>
          <t xml:space="preserve">Resolved</t>
        </is>
      </c>
      <c r="I140" t="inlineStr">
        <is>
          <t xml:space="preserve">It's "Prinzessin Dunham", and not "Rosalina Dunham" (those are two different people, but she is clearly talking about the princess - line from script: "Also hatte Rosalina Dunham es gewagt, sie zu unterschätzen."</t>
        </is>
      </c>
      <c r="J140" t="inlineStr">
        <is>
          <t xml:space="preserve">AI</t>
        </is>
      </c>
      <c r="K140" t="inlineStr">
        <is>
          <t xml:space="preserve">Script error</t>
        </is>
      </c>
      <c r="L140" t="inlineStr">
        <is>
          <t xml:space="preserve">Script error</t>
        </is>
      </c>
      <c r="M140" t="str">
        <f>IFERROR(IF(VLOOKUP(L140,'Quantification'!$A:$B,2,FALSE)&amp;""="","Unclassified",VLOOKUP(L140,'Quantification'!$A:$B,2,FALSE)),"Unclassified")</f>
        <v>Major</v>
      </c>
      <c r="N140" t="inlineStr">
        <is>
          <t xml:space="preserve">frl-yaren.gulsoy@pocketfm.com</t>
        </is>
      </c>
      <c r="O140" t="inlineStr">
        <is>
          <t xml:space="preserve">Issues found in raw</t>
        </is>
      </c>
      <c r="P140" t="str">
        <f>IF(OR(O140="Issues found in master",O140="Final master"),"Master",IF(OR(O140="Ready for Master",O140="Issues found in raw",O140="Raw under QC",O140="Issues resolved in raw"),"Raw","-"))</f>
        <v>Raw</v>
      </c>
      <c r="Q140" s="13">
        <v>46253.61666666667</v>
      </c>
      <c r="R140" t="inlineStr">
        <is>
          <t xml:space="preserve">2026-08 (Aug)</t>
        </is>
      </c>
      <c r="S140">
        <f>IF(M140="Not an error",0,IF(COUNTIFS($A$2:$A140,$A140,$D$2:$D140,$D140,$M$2:$M140,"&lt;&gt;Not an error")=1,1,0))</f>
        <v>1</v>
      </c>
      <c r="T140">
        <f>IF(M140&lt;&gt;"Major",0,IF(COUNTIFS($A$2:$A140,$A140,$D$2:$D140,$D140,$M$2:$M140,"Major")=1,1,0))</f>
        <v>1</v>
      </c>
      <c r="U140">
        <f>IF(M140&lt;&gt;"Minor",0,IF(COUNTIFS($A$2:$A140,$A140,$D$2:$D140,$D140,$M$2:$M140,"Minor")=1,1,0))</f>
        <v>0</v>
      </c>
    </row>
    <row r="141">
      <c r="A141" t="inlineStr">
        <is>
          <t xml:space="preserve">783983a98fe2613f15770fa78630e1d8965712e2</t>
        </is>
      </c>
      <c r="B141" t="inlineStr">
        <is>
          <t xml:space="preserve">Ashes to crown</t>
        </is>
      </c>
      <c r="C141" t="inlineStr">
        <is>
          <t xml:space="preserve">Aus Der Asche Zur Krone</t>
        </is>
      </c>
      <c r="D141" t="inlineStr">
        <is>
          <t xml:space="preserve">91f57f95db54ba8bccc0169833fe1ee4663b9e47</t>
        </is>
      </c>
      <c r="E141" t="inlineStr">
        <is>
          <t xml:space="preserve">Episode 52: Die Vorstellung</t>
        </is>
      </c>
      <c r="F141">
        <v>52</v>
      </c>
      <c r="G141" t="inlineStr">
        <is>
          <t xml:space="preserve">2:25-2:33</t>
        </is>
      </c>
      <c r="H141" t="inlineStr">
        <is>
          <t xml:space="preserve">Resolved</t>
        </is>
      </c>
      <c r="I141" t="inlineStr">
        <is>
          <t xml:space="preserve">"Lügen" is mispronounced as "Lüden" - line from script: "Frauen, die ihren Einfluss nicht mit Weisheit oder Ehre, sondern mit geflüsterten Lügen und rücksichtslosem Ehrgeiz ausübten."</t>
        </is>
      </c>
      <c r="J141" t="inlineStr">
        <is>
          <t xml:space="preserve">VOA</t>
        </is>
      </c>
      <c r="K141" t="inlineStr">
        <is>
          <t xml:space="preserve">Mispronunciation</t>
        </is>
      </c>
      <c r="L141" t="inlineStr">
        <is>
          <t xml:space="preserve">Mispronunciation</t>
        </is>
      </c>
      <c r="M141" t="str">
        <f>IFERROR(IF(VLOOKUP(L141,'Quantification'!$A:$B,2,FALSE)&amp;""="","Unclassified",VLOOKUP(L141,'Quantification'!$A:$B,2,FALSE)),"Unclassified")</f>
        <v>Major</v>
      </c>
      <c r="N141" t="inlineStr">
        <is>
          <t xml:space="preserve">frl-yaren.gulsoy@pocketfm.com</t>
        </is>
      </c>
      <c r="O141" t="inlineStr">
        <is>
          <t xml:space="preserve">Issues found in raw</t>
        </is>
      </c>
      <c r="P141" t="str">
        <f>IF(OR(O141="Issues found in master",O141="Final master"),"Master",IF(OR(O141="Ready for Master",O141="Issues found in raw",O141="Raw under QC",O141="Issues resolved in raw"),"Raw","-"))</f>
        <v>Raw</v>
      </c>
      <c r="Q141" s="13">
        <v>46253.61666666667</v>
      </c>
      <c r="R141" t="inlineStr">
        <is>
          <t xml:space="preserve">2026-08 (Aug)</t>
        </is>
      </c>
      <c r="S141">
        <f>IF(M141="Not an error",0,IF(COUNTIFS($A$2:$A141,$A141,$D$2:$D141,$D141,$M$2:$M141,"&lt;&gt;Not an error")=1,1,0))</f>
        <v>0</v>
      </c>
      <c r="T141">
        <f>IF(M141&lt;&gt;"Major",0,IF(COUNTIFS($A$2:$A141,$A141,$D$2:$D141,$D141,$M$2:$M141,"Major")=1,1,0))</f>
        <v>0</v>
      </c>
      <c r="U141">
        <f>IF(M141&lt;&gt;"Minor",0,IF(COUNTIFS($A$2:$A141,$A141,$D$2:$D141,$D141,$M$2:$M141,"Minor")=1,1,0))</f>
        <v>0</v>
      </c>
    </row>
    <row r="142">
      <c r="A142" t="inlineStr">
        <is>
          <t xml:space="preserve">783983a98fe2613f15770fa78630e1d8965712e2</t>
        </is>
      </c>
      <c r="B142" t="inlineStr">
        <is>
          <t xml:space="preserve">Ashes to crown</t>
        </is>
      </c>
      <c r="C142" t="inlineStr">
        <is>
          <t xml:space="preserve">Aus Der Asche Zur Krone</t>
        </is>
      </c>
      <c r="D142" t="inlineStr">
        <is>
          <t xml:space="preserve">5e8a52c8c7f0a12eddc4129ee70bf313a1be73dd</t>
        </is>
      </c>
      <c r="E142" t="inlineStr">
        <is>
          <t xml:space="preserve">Episode 53: Die Falle</t>
        </is>
      </c>
      <c r="F142">
        <v>53</v>
      </c>
      <c r="G142" t="inlineStr">
        <is>
          <t xml:space="preserve">0:14-0:19</t>
        </is>
      </c>
      <c r="H142" t="inlineStr">
        <is>
          <t xml:space="preserve">Resolved</t>
        </is>
      </c>
      <c r="I142" t="inlineStr">
        <is>
          <t xml:space="preserve">"Ilara" should be prinpunced in German - line from script: "Wie konnte Ilara es wagen, sie vor der Matriarchin Montclair zu demütigen?"</t>
        </is>
      </c>
      <c r="J142" t="inlineStr">
        <is>
          <t xml:space="preserve">VOA</t>
        </is>
      </c>
      <c r="K142" t="inlineStr">
        <is>
          <t xml:space="preserve">Mispronunciation</t>
        </is>
      </c>
      <c r="L142" t="inlineStr">
        <is>
          <t xml:space="preserve">Mispronunciation</t>
        </is>
      </c>
      <c r="M142" t="str">
        <f>IFERROR(IF(VLOOKUP(L142,'Quantification'!$A:$B,2,FALSE)&amp;""="","Unclassified",VLOOKUP(L142,'Quantification'!$A:$B,2,FALSE)),"Unclassified")</f>
        <v>Major</v>
      </c>
      <c r="N142" t="inlineStr">
        <is>
          <t xml:space="preserve">frl-yaren.gulsoy@pocketfm.com</t>
        </is>
      </c>
      <c r="O142" t="inlineStr">
        <is>
          <t xml:space="preserve">Issues found in raw</t>
        </is>
      </c>
      <c r="P142" t="str">
        <f>IF(OR(O142="Issues found in master",O142="Final master"),"Master",IF(OR(O142="Ready for Master",O142="Issues found in raw",O142="Raw under QC",O142="Issues resolved in raw"),"Raw","-"))</f>
        <v>Raw</v>
      </c>
      <c r="Q142" s="13">
        <v>46253.61666666667</v>
      </c>
      <c r="R142" t="inlineStr">
        <is>
          <t xml:space="preserve">2026-08 (Aug)</t>
        </is>
      </c>
      <c r="S142">
        <f>IF(M142="Not an error",0,IF(COUNTIFS($A$2:$A142,$A142,$D$2:$D142,$D142,$M$2:$M142,"&lt;&gt;Not an error")=1,1,0))</f>
        <v>1</v>
      </c>
      <c r="T142">
        <f>IF(M142&lt;&gt;"Major",0,IF(COUNTIFS($A$2:$A142,$A142,$D$2:$D142,$D142,$M$2:$M142,"Major")=1,1,0))</f>
        <v>1</v>
      </c>
      <c r="U142">
        <f>IF(M142&lt;&gt;"Minor",0,IF(COUNTIFS($A$2:$A142,$A142,$D$2:$D142,$D142,$M$2:$M142,"Minor")=1,1,0))</f>
        <v>0</v>
      </c>
    </row>
    <row r="143">
      <c r="A143" t="inlineStr">
        <is>
          <t xml:space="preserve">783983a98fe2613f15770fa78630e1d8965712e2</t>
        </is>
      </c>
      <c r="B143" t="inlineStr">
        <is>
          <t xml:space="preserve">Ashes to crown</t>
        </is>
      </c>
      <c r="C143" t="inlineStr">
        <is>
          <t xml:space="preserve">Aus Der Asche Zur Krone</t>
        </is>
      </c>
      <c r="D143" t="inlineStr">
        <is>
          <t xml:space="preserve">5e8a52c8c7f0a12eddc4129ee70bf313a1be73dd</t>
        </is>
      </c>
      <c r="E143" t="inlineStr">
        <is>
          <t xml:space="preserve">Episode 53: Die Falle</t>
        </is>
      </c>
      <c r="F143">
        <v>53</v>
      </c>
      <c r="G143" t="inlineStr">
        <is>
          <t xml:space="preserve">9:22-9:27</t>
        </is>
      </c>
      <c r="H143" t="inlineStr">
        <is>
          <t xml:space="preserve">Resolved</t>
        </is>
      </c>
      <c r="I143" t="inlineStr">
        <is>
          <t xml:space="preserve">"Unbehagen" is mispronounced as "Unbehaden" - line from script: "Zuerst tat sie das seltsame Gefühl als flüchtiges Unbehagen ab, nichts weiter."</t>
        </is>
      </c>
      <c r="J143" t="inlineStr">
        <is>
          <t xml:space="preserve">VOA</t>
        </is>
      </c>
      <c r="K143" t="inlineStr">
        <is>
          <t xml:space="preserve">Mispronunciation</t>
        </is>
      </c>
      <c r="L143" t="inlineStr">
        <is>
          <t xml:space="preserve">Mispronunciation</t>
        </is>
      </c>
      <c r="M143" t="str">
        <f>IFERROR(IF(VLOOKUP(L143,'Quantification'!$A:$B,2,FALSE)&amp;""="","Unclassified",VLOOKUP(L143,'Quantification'!$A:$B,2,FALSE)),"Unclassified")</f>
        <v>Major</v>
      </c>
      <c r="N143" t="inlineStr">
        <is>
          <t xml:space="preserve">frl-yaren.gulsoy@pocketfm.com</t>
        </is>
      </c>
      <c r="O143" t="inlineStr">
        <is>
          <t xml:space="preserve">Issues found in raw</t>
        </is>
      </c>
      <c r="P143" t="str">
        <f>IF(OR(O143="Issues found in master",O143="Final master"),"Master",IF(OR(O143="Ready for Master",O143="Issues found in raw",O143="Raw under QC",O143="Issues resolved in raw"),"Raw","-"))</f>
        <v>Raw</v>
      </c>
      <c r="Q143" s="13">
        <v>46253.61666666667</v>
      </c>
      <c r="R143" t="inlineStr">
        <is>
          <t xml:space="preserve">2026-08 (Aug)</t>
        </is>
      </c>
      <c r="S143">
        <f>IF(M143="Not an error",0,IF(COUNTIFS($A$2:$A143,$A143,$D$2:$D143,$D143,$M$2:$M143,"&lt;&gt;Not an error")=1,1,0))</f>
        <v>0</v>
      </c>
      <c r="T143">
        <f>IF(M143&lt;&gt;"Major",0,IF(COUNTIFS($A$2:$A143,$A143,$D$2:$D143,$D143,$M$2:$M143,"Major")=1,1,0))</f>
        <v>0</v>
      </c>
      <c r="U143">
        <f>IF(M143&lt;&gt;"Minor",0,IF(COUNTIFS($A$2:$A143,$A143,$D$2:$D143,$D143,$M$2:$M143,"Minor")=1,1,0))</f>
        <v>0</v>
      </c>
    </row>
    <row r="144">
      <c r="A144" t="inlineStr">
        <is>
          <t xml:space="preserve">783983a98fe2613f15770fa78630e1d8965712e2</t>
        </is>
      </c>
      <c r="B144" t="inlineStr">
        <is>
          <t xml:space="preserve">Ashes to crown</t>
        </is>
      </c>
      <c r="C144" t="inlineStr">
        <is>
          <t xml:space="preserve">Aus Der Asche Zur Krone</t>
        </is>
      </c>
      <c r="D144" t="inlineStr">
        <is>
          <t xml:space="preserve">5e8a52c8c7f0a12eddc4129ee70bf313a1be73dd</t>
        </is>
      </c>
      <c r="E144" t="inlineStr">
        <is>
          <t xml:space="preserve">Episode 53: Die Falle</t>
        </is>
      </c>
      <c r="F144">
        <v>53</v>
      </c>
      <c r="G144" t="inlineStr">
        <is>
          <t xml:space="preserve">11:14-11:21</t>
        </is>
      </c>
      <c r="H144" t="inlineStr">
        <is>
          <t xml:space="preserve">Resolved</t>
        </is>
      </c>
      <c r="I144" t="inlineStr">
        <is>
          <t xml:space="preserve">"dieselben" is mispronounced as "dieselden" - line from script: "Die adligen Gäste, dieselben, die einst ihr Lob gesungen hatten, weideten sich nun an ihrer Demütigung."</t>
        </is>
      </c>
      <c r="J144" t="inlineStr">
        <is>
          <t xml:space="preserve">VOA</t>
        </is>
      </c>
      <c r="K144" t="inlineStr">
        <is>
          <t xml:space="preserve">Mispronunciation</t>
        </is>
      </c>
      <c r="L144" t="inlineStr">
        <is>
          <t xml:space="preserve">Mispronunciation</t>
        </is>
      </c>
      <c r="M144" t="str">
        <f>IFERROR(IF(VLOOKUP(L144,'Quantification'!$A:$B,2,FALSE)&amp;""="","Unclassified",VLOOKUP(L144,'Quantification'!$A:$B,2,FALSE)),"Unclassified")</f>
        <v>Major</v>
      </c>
      <c r="N144" t="inlineStr">
        <is>
          <t xml:space="preserve">frl-yaren.gulsoy@pocketfm.com</t>
        </is>
      </c>
      <c r="O144" t="inlineStr">
        <is>
          <t xml:space="preserve">Issues found in raw</t>
        </is>
      </c>
      <c r="P144" t="str">
        <f>IF(OR(O144="Issues found in master",O144="Final master"),"Master",IF(OR(O144="Ready for Master",O144="Issues found in raw",O144="Raw under QC",O144="Issues resolved in raw"),"Raw","-"))</f>
        <v>Raw</v>
      </c>
      <c r="Q144" s="13">
        <v>46253.61666666667</v>
      </c>
      <c r="R144" t="inlineStr">
        <is>
          <t xml:space="preserve">2026-08 (Aug)</t>
        </is>
      </c>
      <c r="S144">
        <f>IF(M144="Not an error",0,IF(COUNTIFS($A$2:$A144,$A144,$D$2:$D144,$D144,$M$2:$M144,"&lt;&gt;Not an error")=1,1,0))</f>
        <v>0</v>
      </c>
      <c r="T144">
        <f>IF(M144&lt;&gt;"Major",0,IF(COUNTIFS($A$2:$A144,$A144,$D$2:$D144,$D144,$M$2:$M144,"Major")=1,1,0))</f>
        <v>0</v>
      </c>
      <c r="U144">
        <f>IF(M144&lt;&gt;"Minor",0,IF(COUNTIFS($A$2:$A144,$A144,$D$2:$D144,$D144,$M$2:$M144,"Minor")=1,1,0))</f>
        <v>0</v>
      </c>
    </row>
    <row r="145">
      <c r="A145" t="inlineStr">
        <is>
          <t xml:space="preserve">783983a98fe2613f15770fa78630e1d8965712e2</t>
        </is>
      </c>
      <c r="B145" t="inlineStr">
        <is>
          <t xml:space="preserve">Ashes to crown</t>
        </is>
      </c>
      <c r="C145" t="inlineStr">
        <is>
          <t xml:space="preserve">Aus Der Asche Zur Krone</t>
        </is>
      </c>
      <c r="D145" t="inlineStr">
        <is>
          <t xml:space="preserve">5e8a52c8c7f0a12eddc4129ee70bf313a1be73dd</t>
        </is>
      </c>
      <c r="E145" t="inlineStr">
        <is>
          <t xml:space="preserve">Episode 53: Die Falle</t>
        </is>
      </c>
      <c r="F145">
        <v>53</v>
      </c>
      <c r="G145" t="inlineStr">
        <is>
          <t xml:space="preserve">11:51-11:57</t>
        </is>
      </c>
      <c r="H145" t="inlineStr">
        <is>
          <t xml:space="preserve">Resolved</t>
        </is>
      </c>
      <c r="I145" t="inlineStr">
        <is>
          <t xml:space="preserve">"Lippen" is mispronounced as "Litten "- line from script: "Die Herzogin erstarrte auf ihrem Stuhl, ihre Lippen zu einer dünnen Linie zusammengepresst. "</t>
        </is>
      </c>
      <c r="J145" t="inlineStr">
        <is>
          <t xml:space="preserve">VOA</t>
        </is>
      </c>
      <c r="K145" t="inlineStr">
        <is>
          <t xml:space="preserve">Mispronunciation</t>
        </is>
      </c>
      <c r="L145" t="inlineStr">
        <is>
          <t xml:space="preserve">Mispronunciation</t>
        </is>
      </c>
      <c r="M145" t="str">
        <f>IFERROR(IF(VLOOKUP(L145,'Quantification'!$A:$B,2,FALSE)&amp;""="","Unclassified",VLOOKUP(L145,'Quantification'!$A:$B,2,FALSE)),"Unclassified")</f>
        <v>Major</v>
      </c>
      <c r="N145" t="inlineStr">
        <is>
          <t xml:space="preserve">frl-yaren.gulsoy@pocketfm.com</t>
        </is>
      </c>
      <c r="O145" t="inlineStr">
        <is>
          <t xml:space="preserve">Issues found in raw</t>
        </is>
      </c>
      <c r="P145" t="str">
        <f>IF(OR(O145="Issues found in master",O145="Final master"),"Master",IF(OR(O145="Ready for Master",O145="Issues found in raw",O145="Raw under QC",O145="Issues resolved in raw"),"Raw","-"))</f>
        <v>Raw</v>
      </c>
      <c r="Q145" s="13">
        <v>46253.61666666667</v>
      </c>
      <c r="R145" t="inlineStr">
        <is>
          <t xml:space="preserve">2026-08 (Aug)</t>
        </is>
      </c>
      <c r="S145">
        <f>IF(M145="Not an error",0,IF(COUNTIFS($A$2:$A145,$A145,$D$2:$D145,$D145,$M$2:$M145,"&lt;&gt;Not an error")=1,1,0))</f>
        <v>0</v>
      </c>
      <c r="T145">
        <f>IF(M145&lt;&gt;"Major",0,IF(COUNTIFS($A$2:$A145,$A145,$D$2:$D145,$D145,$M$2:$M145,"Major")=1,1,0))</f>
        <v>0</v>
      </c>
      <c r="U145">
        <f>IF(M145&lt;&gt;"Minor",0,IF(COUNTIFS($A$2:$A145,$A145,$D$2:$D145,$D145,$M$2:$M145,"Minor")=1,1,0))</f>
        <v>0</v>
      </c>
    </row>
    <row r="146">
      <c r="A146" t="inlineStr">
        <is>
          <t xml:space="preserve">783983a98fe2613f15770fa78630e1d8965712e2</t>
        </is>
      </c>
      <c r="B146" t="inlineStr">
        <is>
          <t xml:space="preserve">Ashes to crown</t>
        </is>
      </c>
      <c r="C146" t="inlineStr">
        <is>
          <t xml:space="preserve">Aus Der Asche Zur Krone</t>
        </is>
      </c>
      <c r="D146" t="inlineStr">
        <is>
          <t xml:space="preserve">5e8a52c8c7f0a12eddc4129ee70bf313a1be73dd</t>
        </is>
      </c>
      <c r="E146" t="inlineStr">
        <is>
          <t xml:space="preserve">Episode 53: Die Falle</t>
        </is>
      </c>
      <c r="F146">
        <v>53</v>
      </c>
      <c r="G146" t="inlineStr">
        <is>
          <t xml:space="preserve">12:20-12:30</t>
        </is>
      </c>
      <c r="H146" t="inlineStr">
        <is>
          <t xml:space="preserve">Resolved</t>
        </is>
      </c>
      <c r="I146" t="inlineStr">
        <is>
          <t xml:space="preserve">Rosalina is her granddaughter, not her daughter - line from script: "„Rosalina, komm sofort runter!“, zischte sie, kaum ihre Fassung bewahrend, während sie ihrer Tochter scharf bedeutete, sich zurückzuziehen."</t>
        </is>
      </c>
      <c r="J146" t="inlineStr">
        <is>
          <t xml:space="preserve">AI</t>
        </is>
      </c>
      <c r="K146" t="inlineStr">
        <is>
          <t xml:space="preserve">Script error</t>
        </is>
      </c>
      <c r="L146" t="inlineStr">
        <is>
          <t xml:space="preserve">Script error</t>
        </is>
      </c>
      <c r="M146" t="str">
        <f>IFERROR(IF(VLOOKUP(L146,'Quantification'!$A:$B,2,FALSE)&amp;""="","Unclassified",VLOOKUP(L146,'Quantification'!$A:$B,2,FALSE)),"Unclassified")</f>
        <v>Major</v>
      </c>
      <c r="N146" t="inlineStr">
        <is>
          <t xml:space="preserve">frl-yaren.gulsoy@pocketfm.com</t>
        </is>
      </c>
      <c r="O146" t="inlineStr">
        <is>
          <t xml:space="preserve">Issues found in raw</t>
        </is>
      </c>
      <c r="P146" t="str">
        <f>IF(OR(O146="Issues found in master",O146="Final master"),"Master",IF(OR(O146="Ready for Master",O146="Issues found in raw",O146="Raw under QC",O146="Issues resolved in raw"),"Raw","-"))</f>
        <v>Raw</v>
      </c>
      <c r="Q146" s="13">
        <v>46253.61666666667</v>
      </c>
      <c r="R146" t="inlineStr">
        <is>
          <t xml:space="preserve">2026-08 (Aug)</t>
        </is>
      </c>
      <c r="S146">
        <f>IF(M146="Not an error",0,IF(COUNTIFS($A$2:$A146,$A146,$D$2:$D146,$D146,$M$2:$M146,"&lt;&gt;Not an error")=1,1,0))</f>
        <v>0</v>
      </c>
      <c r="T146">
        <f>IF(M146&lt;&gt;"Major",0,IF(COUNTIFS($A$2:$A146,$A146,$D$2:$D146,$D146,$M$2:$M146,"Major")=1,1,0))</f>
        <v>0</v>
      </c>
      <c r="U146">
        <f>IF(M146&lt;&gt;"Minor",0,IF(COUNTIFS($A$2:$A146,$A146,$D$2:$D146,$D146,$M$2:$M146,"Minor")=1,1,0))</f>
        <v>0</v>
      </c>
    </row>
    <row r="147">
      <c r="A147" t="inlineStr">
        <is>
          <t xml:space="preserve">783983a98fe2613f15770fa78630e1d8965712e2</t>
        </is>
      </c>
      <c r="B147" t="inlineStr">
        <is>
          <t xml:space="preserve">Ashes to crown</t>
        </is>
      </c>
      <c r="C147" t="inlineStr">
        <is>
          <t xml:space="preserve">Aus Der Asche Zur Krone</t>
        </is>
      </c>
      <c r="D147" t="inlineStr">
        <is>
          <t xml:space="preserve">5e8a52c8c7f0a12eddc4129ee70bf313a1be73dd</t>
        </is>
      </c>
      <c r="E147" t="inlineStr">
        <is>
          <t xml:space="preserve">Episode 53: Die Falle</t>
        </is>
      </c>
      <c r="F147">
        <v>53</v>
      </c>
      <c r="G147" t="inlineStr">
        <is>
          <t xml:space="preserve">13:27-13:32</t>
        </is>
      </c>
      <c r="H147" t="inlineStr">
        <is>
          <t xml:space="preserve">Resolved</t>
        </is>
      </c>
      <c r="I147" t="inlineStr">
        <is>
          <t xml:space="preserve">Her eyes were described as emerald green (smaragdgrün) before - line from script: "Sie schüttelte leicht den Kopf, Belustigung blitzte in ihren goldenen Augen auf."</t>
        </is>
      </c>
      <c r="J147" t="inlineStr">
        <is>
          <t xml:space="preserve">AI</t>
        </is>
      </c>
      <c r="K147" t="inlineStr">
        <is>
          <t xml:space="preserve">Script error</t>
        </is>
      </c>
      <c r="L147" t="inlineStr">
        <is>
          <t xml:space="preserve">Script error</t>
        </is>
      </c>
      <c r="M147" t="str">
        <f>IFERROR(IF(VLOOKUP(L147,'Quantification'!$A:$B,2,FALSE)&amp;""="","Unclassified",VLOOKUP(L147,'Quantification'!$A:$B,2,FALSE)),"Unclassified")</f>
        <v>Major</v>
      </c>
      <c r="N147" t="inlineStr">
        <is>
          <t xml:space="preserve">frl-yaren.gulsoy@pocketfm.com</t>
        </is>
      </c>
      <c r="O147" t="inlineStr">
        <is>
          <t xml:space="preserve">Issues found in raw</t>
        </is>
      </c>
      <c r="P147" t="str">
        <f>IF(OR(O147="Issues found in master",O147="Final master"),"Master",IF(OR(O147="Ready for Master",O147="Issues found in raw",O147="Raw under QC",O147="Issues resolved in raw"),"Raw","-"))</f>
        <v>Raw</v>
      </c>
      <c r="Q147" s="13">
        <v>46253.61666666667</v>
      </c>
      <c r="R147" t="inlineStr">
        <is>
          <t xml:space="preserve">2026-08 (Aug)</t>
        </is>
      </c>
      <c r="S147">
        <f>IF(M147="Not an error",0,IF(COUNTIFS($A$2:$A147,$A147,$D$2:$D147,$D147,$M$2:$M147,"&lt;&gt;Not an error")=1,1,0))</f>
        <v>0</v>
      </c>
      <c r="T147">
        <f>IF(M147&lt;&gt;"Major",0,IF(COUNTIFS($A$2:$A147,$A147,$D$2:$D147,$D147,$M$2:$M147,"Major")=1,1,0))</f>
        <v>0</v>
      </c>
      <c r="U147">
        <f>IF(M147&lt;&gt;"Minor",0,IF(COUNTIFS($A$2:$A147,$A147,$D$2:$D147,$D147,$M$2:$M147,"Minor")=1,1,0))</f>
        <v>0</v>
      </c>
    </row>
    <row r="148">
      <c r="A148" t="inlineStr">
        <is>
          <t xml:space="preserve">783983a98fe2613f15770fa78630e1d8965712e2</t>
        </is>
      </c>
      <c r="B148" t="inlineStr">
        <is>
          <t xml:space="preserve">Ashes to crown</t>
        </is>
      </c>
      <c r="C148" t="inlineStr">
        <is>
          <t xml:space="preserve">Aus Der Asche Zur Krone</t>
        </is>
      </c>
      <c r="D148" t="inlineStr">
        <is>
          <t xml:space="preserve">5e8a52c8c7f0a12eddc4129ee70bf313a1be73dd</t>
        </is>
      </c>
      <c r="E148" t="inlineStr">
        <is>
          <t xml:space="preserve">Episode 53: Die Falle</t>
        </is>
      </c>
      <c r="F148">
        <v>53</v>
      </c>
      <c r="G148" t="inlineStr">
        <is>
          <t xml:space="preserve">15:00-15:07</t>
        </is>
      </c>
      <c r="H148" t="inlineStr">
        <is>
          <t xml:space="preserve">Resolved</t>
        </is>
      </c>
      <c r="I148" t="inlineStr">
        <is>
          <t xml:space="preserve">Her eyes were described as emerald green (smaragdgrün) before - line from script: "Stattdessen glänzten ihre goldenen Augen mit unerschütterlichem Selbstvertrauen, ruhig und reuelos."</t>
        </is>
      </c>
      <c r="J148" t="inlineStr">
        <is>
          <t xml:space="preserve">AI</t>
        </is>
      </c>
      <c r="K148" t="inlineStr">
        <is>
          <t xml:space="preserve">Script error</t>
        </is>
      </c>
      <c r="L148" t="inlineStr">
        <is>
          <t xml:space="preserve">Script error</t>
        </is>
      </c>
      <c r="M148" t="str">
        <f>IFERROR(IF(VLOOKUP(L148,'Quantification'!$A:$B,2,FALSE)&amp;""="","Unclassified",VLOOKUP(L148,'Quantification'!$A:$B,2,FALSE)),"Unclassified")</f>
        <v>Major</v>
      </c>
      <c r="N148" t="inlineStr">
        <is>
          <t xml:space="preserve">frl-yaren.gulsoy@pocketfm.com</t>
        </is>
      </c>
      <c r="O148" t="inlineStr">
        <is>
          <t xml:space="preserve">Issues found in raw</t>
        </is>
      </c>
      <c r="P148" t="str">
        <f>IF(OR(O148="Issues found in master",O148="Final master"),"Master",IF(OR(O148="Ready for Master",O148="Issues found in raw",O148="Raw under QC",O148="Issues resolved in raw"),"Raw","-"))</f>
        <v>Raw</v>
      </c>
      <c r="Q148" s="13">
        <v>46253.61666666667</v>
      </c>
      <c r="R148" t="inlineStr">
        <is>
          <t xml:space="preserve">2026-08 (Aug)</t>
        </is>
      </c>
      <c r="S148">
        <f>IF(M148="Not an error",0,IF(COUNTIFS($A$2:$A148,$A148,$D$2:$D148,$D148,$M$2:$M148,"&lt;&gt;Not an error")=1,1,0))</f>
        <v>0</v>
      </c>
      <c r="T148">
        <f>IF(M148&lt;&gt;"Major",0,IF(COUNTIFS($A$2:$A148,$A148,$D$2:$D148,$D148,$M$2:$M148,"Major")=1,1,0))</f>
        <v>0</v>
      </c>
      <c r="U148">
        <f>IF(M148&lt;&gt;"Minor",0,IF(COUNTIFS($A$2:$A148,$A148,$D$2:$D148,$D148,$M$2:$M148,"Minor")=1,1,0))</f>
        <v>0</v>
      </c>
    </row>
    <row r="149">
      <c r="A149" t="inlineStr">
        <is>
          <t xml:space="preserve">783983a98fe2613f15770fa78630e1d8965712e2</t>
        </is>
      </c>
      <c r="B149" t="inlineStr">
        <is>
          <t xml:space="preserve">Ashes to crown</t>
        </is>
      </c>
      <c r="C149" t="inlineStr">
        <is>
          <t xml:space="preserve">Aus Der Asche Zur Krone</t>
        </is>
      </c>
      <c r="D149" t="inlineStr">
        <is>
          <t xml:space="preserve">461fb436c81db37eb3b555bc607f77acd4f30f65</t>
        </is>
      </c>
      <c r="E149" t="inlineStr">
        <is>
          <t xml:space="preserve">Episode 54: Vom Schwachen Zum Starken</t>
        </is>
      </c>
      <c r="F149">
        <v>54</v>
      </c>
      <c r="G149" t="inlineStr">
        <is>
          <t xml:space="preserve">7:59-8:07</t>
        </is>
      </c>
      <c r="H149" t="inlineStr">
        <is>
          <t xml:space="preserve">Resolved</t>
        </is>
      </c>
      <c r="I149" t="inlineStr">
        <is>
          <t xml:space="preserve">"residierte" is mispronounced as "resigierte" - line from script: "Prinzessin Virtue residierte in der prächtigsten Halle des Quellenpalastes, einem Raum, der Eleganz und ruhige Autorität ausstrahlte."</t>
        </is>
      </c>
      <c r="J149" t="inlineStr">
        <is>
          <t xml:space="preserve">VOA</t>
        </is>
      </c>
      <c r="K149" t="inlineStr">
        <is>
          <t xml:space="preserve">Mispronunciation</t>
        </is>
      </c>
      <c r="L149" t="inlineStr">
        <is>
          <t xml:space="preserve">Mispronunciation</t>
        </is>
      </c>
      <c r="M149" t="str">
        <f>IFERROR(IF(VLOOKUP(L149,'Quantification'!$A:$B,2,FALSE)&amp;""="","Unclassified",VLOOKUP(L149,'Quantification'!$A:$B,2,FALSE)),"Unclassified")</f>
        <v>Major</v>
      </c>
      <c r="N149" t="inlineStr">
        <is>
          <t xml:space="preserve">frl-yaren.gulsoy@pocketfm.com</t>
        </is>
      </c>
      <c r="O149" t="inlineStr">
        <is>
          <t xml:space="preserve">Issues found in raw</t>
        </is>
      </c>
      <c r="P149" t="str">
        <f>IF(OR(O149="Issues found in master",O149="Final master"),"Master",IF(OR(O149="Ready for Master",O149="Issues found in raw",O149="Raw under QC",O149="Issues resolved in raw"),"Raw","-"))</f>
        <v>Raw</v>
      </c>
      <c r="Q149" s="13">
        <v>46253.61666666667</v>
      </c>
      <c r="R149" t="inlineStr">
        <is>
          <t xml:space="preserve">2026-08 (Aug)</t>
        </is>
      </c>
      <c r="S149">
        <f>IF(M149="Not an error",0,IF(COUNTIFS($A$2:$A149,$A149,$D$2:$D149,$D149,$M$2:$M149,"&lt;&gt;Not an error")=1,1,0))</f>
        <v>1</v>
      </c>
      <c r="T149">
        <f>IF(M149&lt;&gt;"Major",0,IF(COUNTIFS($A$2:$A149,$A149,$D$2:$D149,$D149,$M$2:$M149,"Major")=1,1,0))</f>
        <v>1</v>
      </c>
      <c r="U149">
        <f>IF(M149&lt;&gt;"Minor",0,IF(COUNTIFS($A$2:$A149,$A149,$D$2:$D149,$D149,$M$2:$M149,"Minor")=1,1,0))</f>
        <v>0</v>
      </c>
    </row>
    <row r="150">
      <c r="A150" t="inlineStr">
        <is>
          <t xml:space="preserve">783983a98fe2613f15770fa78630e1d8965712e2</t>
        </is>
      </c>
      <c r="B150" t="inlineStr">
        <is>
          <t xml:space="preserve">Ashes to crown</t>
        </is>
      </c>
      <c r="C150" t="inlineStr">
        <is>
          <t xml:space="preserve">Aus Der Asche Zur Krone</t>
        </is>
      </c>
      <c r="D150" t="inlineStr">
        <is>
          <t xml:space="preserve">aded31492371c319c6c5b2a463d4be915701967e</t>
        </is>
      </c>
      <c r="E150" t="inlineStr">
        <is>
          <t xml:space="preserve">Episode 57: Verlassen Unter Adligen</t>
        </is>
      </c>
      <c r="F150">
        <v>57</v>
      </c>
      <c r="G150" t="inlineStr">
        <is>
          <t xml:space="preserve">0:47-0:53</t>
        </is>
      </c>
      <c r="H150" t="inlineStr">
        <is>
          <t xml:space="preserve">Resolved</t>
        </is>
      </c>
      <c r="I150" t="inlineStr">
        <is>
          <t xml:space="preserve">"wirken" is mispronounced as "wirten" - line from script: "Das Wasser selbst schien Wunder zu wirken; es drang in ihre Haut ein und nährte sie von innen."</t>
        </is>
      </c>
      <c r="J150" t="inlineStr">
        <is>
          <t xml:space="preserve">VOA</t>
        </is>
      </c>
      <c r="K150" t="inlineStr">
        <is>
          <t xml:space="preserve">Mispronunciation</t>
        </is>
      </c>
      <c r="L150" t="inlineStr">
        <is>
          <t xml:space="preserve">Mispronunciation</t>
        </is>
      </c>
      <c r="M150" t="str">
        <f>IFERROR(IF(VLOOKUP(L150,'Quantification'!$A:$B,2,FALSE)&amp;""="","Unclassified",VLOOKUP(L150,'Quantification'!$A:$B,2,FALSE)),"Unclassified")</f>
        <v>Major</v>
      </c>
      <c r="N150" t="inlineStr">
        <is>
          <t xml:space="preserve">frl-yaren.gulsoy@pocketfm.com</t>
        </is>
      </c>
      <c r="O150" t="inlineStr">
        <is>
          <t xml:space="preserve">Issues found in raw</t>
        </is>
      </c>
      <c r="P150" t="str">
        <f>IF(OR(O150="Issues found in master",O150="Final master"),"Master",IF(OR(O150="Ready for Master",O150="Issues found in raw",O150="Raw under QC",O150="Issues resolved in raw"),"Raw","-"))</f>
        <v>Raw</v>
      </c>
      <c r="Q150" s="13">
        <v>46253.61666666667</v>
      </c>
      <c r="R150" t="inlineStr">
        <is>
          <t xml:space="preserve">2026-08 (Aug)</t>
        </is>
      </c>
      <c r="S150">
        <f>IF(M150="Not an error",0,IF(COUNTIFS($A$2:$A150,$A150,$D$2:$D150,$D150,$M$2:$M150,"&lt;&gt;Not an error")=1,1,0))</f>
        <v>1</v>
      </c>
      <c r="T150">
        <f>IF(M150&lt;&gt;"Major",0,IF(COUNTIFS($A$2:$A150,$A150,$D$2:$D150,$D150,$M$2:$M150,"Major")=1,1,0))</f>
        <v>1</v>
      </c>
      <c r="U150">
        <f>IF(M150&lt;&gt;"Minor",0,IF(COUNTIFS($A$2:$A150,$A150,$D$2:$D150,$D150,$M$2:$M150,"Minor")=1,1,0))</f>
        <v>0</v>
      </c>
    </row>
    <row r="151">
      <c r="A151" t="inlineStr">
        <is>
          <t xml:space="preserve">783983a98fe2613f15770fa78630e1d8965712e2</t>
        </is>
      </c>
      <c r="B151" t="inlineStr">
        <is>
          <t xml:space="preserve">Ashes to crown</t>
        </is>
      </c>
      <c r="C151" t="inlineStr">
        <is>
          <t xml:space="preserve">Aus Der Asche Zur Krone</t>
        </is>
      </c>
      <c r="D151" t="inlineStr">
        <is>
          <t xml:space="preserve">d90c74e392e4e630fc276e88abb511aac53e4798</t>
        </is>
      </c>
      <c r="E151" t="inlineStr">
        <is>
          <t xml:space="preserve">Episode 58: Die Letzte Zuflucht</t>
        </is>
      </c>
      <c r="F151">
        <v>58</v>
      </c>
      <c r="G151" t="inlineStr">
        <is>
          <t xml:space="preserve">0:27-0:35</t>
        </is>
      </c>
      <c r="H151" t="inlineStr">
        <is>
          <t xml:space="preserve">Resolved</t>
        </is>
      </c>
      <c r="I151" t="inlineStr">
        <is>
          <t xml:space="preserve">It's daytime, so the description of the lantern doesn't make sense and can be omitted entirely - line from script: "Ihr Blick wanderte zum matten Schein der Laterne, deren goldenes Licht lange, zitternde Schatten auf den Boden warf."</t>
        </is>
      </c>
      <c r="J151" t="inlineStr">
        <is>
          <t xml:space="preserve">AI</t>
        </is>
      </c>
      <c r="K151" t="inlineStr">
        <is>
          <t xml:space="preserve">Script error</t>
        </is>
      </c>
      <c r="L151" t="inlineStr">
        <is>
          <t xml:space="preserve">Script error</t>
        </is>
      </c>
      <c r="M151" t="str">
        <f>IFERROR(IF(VLOOKUP(L151,'Quantification'!$A:$B,2,FALSE)&amp;""="","Unclassified",VLOOKUP(L151,'Quantification'!$A:$B,2,FALSE)),"Unclassified")</f>
        <v>Major</v>
      </c>
      <c r="N151" t="inlineStr">
        <is>
          <t xml:space="preserve">frl-yaren.gulsoy@pocketfm.com</t>
        </is>
      </c>
      <c r="O151" t="inlineStr">
        <is>
          <t xml:space="preserve">Issues found in raw</t>
        </is>
      </c>
      <c r="P151" t="str">
        <f>IF(OR(O151="Issues found in master",O151="Final master"),"Master",IF(OR(O151="Ready for Master",O151="Issues found in raw",O151="Raw under QC",O151="Issues resolved in raw"),"Raw","-"))</f>
        <v>Raw</v>
      </c>
      <c r="Q151" s="13">
        <v>46253.61666666667</v>
      </c>
      <c r="R151" t="inlineStr">
        <is>
          <t xml:space="preserve">2026-08 (Aug)</t>
        </is>
      </c>
      <c r="S151">
        <f>IF(M151="Not an error",0,IF(COUNTIFS($A$2:$A151,$A151,$D$2:$D151,$D151,$M$2:$M151,"&lt;&gt;Not an error")=1,1,0))</f>
        <v>1</v>
      </c>
      <c r="T151">
        <f>IF(M151&lt;&gt;"Major",0,IF(COUNTIFS($A$2:$A151,$A151,$D$2:$D151,$D151,$M$2:$M151,"Major")=1,1,0))</f>
        <v>1</v>
      </c>
      <c r="U151">
        <f>IF(M151&lt;&gt;"Minor",0,IF(COUNTIFS($A$2:$A151,$A151,$D$2:$D151,$D151,$M$2:$M151,"Minor")=1,1,0))</f>
        <v>0</v>
      </c>
    </row>
    <row r="152">
      <c r="A152" t="inlineStr">
        <is>
          <t xml:space="preserve">783983a98fe2613f15770fa78630e1d8965712e2</t>
        </is>
      </c>
      <c r="B152" t="inlineStr">
        <is>
          <t xml:space="preserve">Ashes to crown</t>
        </is>
      </c>
      <c r="C152" t="inlineStr">
        <is>
          <t xml:space="preserve">Aus Der Asche Zur Krone</t>
        </is>
      </c>
      <c r="D152" t="inlineStr">
        <is>
          <t xml:space="preserve">d90c74e392e4e630fc276e88abb511aac53e4798</t>
        </is>
      </c>
      <c r="E152" t="inlineStr">
        <is>
          <t xml:space="preserve">Episode 58: Die Letzte Zuflucht</t>
        </is>
      </c>
      <c r="F152">
        <v>58</v>
      </c>
      <c r="G152" t="inlineStr">
        <is>
          <t xml:space="preserve">11:42-11:45</t>
        </is>
      </c>
      <c r="H152" t="inlineStr">
        <is>
          <t xml:space="preserve">Resolved</t>
        </is>
      </c>
      <c r="I152" t="inlineStr">
        <is>
          <t xml:space="preserve">Dschesper is his son, not his grandson - line from script: "Er wandte sich mit festem Blick an seinen Enkel."</t>
        </is>
      </c>
      <c r="J152" t="inlineStr">
        <is>
          <t xml:space="preserve">AI</t>
        </is>
      </c>
      <c r="K152" t="inlineStr">
        <is>
          <t xml:space="preserve">Script error</t>
        </is>
      </c>
      <c r="L152" t="inlineStr">
        <is>
          <t xml:space="preserve">Script error</t>
        </is>
      </c>
      <c r="M152" t="str">
        <f>IFERROR(IF(VLOOKUP(L152,'Quantification'!$A:$B,2,FALSE)&amp;""="","Unclassified",VLOOKUP(L152,'Quantification'!$A:$B,2,FALSE)),"Unclassified")</f>
        <v>Major</v>
      </c>
      <c r="N152" t="inlineStr">
        <is>
          <t xml:space="preserve">frl-yaren.gulsoy@pocketfm.com</t>
        </is>
      </c>
      <c r="O152" t="inlineStr">
        <is>
          <t xml:space="preserve">Issues found in raw</t>
        </is>
      </c>
      <c r="P152" t="str">
        <f>IF(OR(O152="Issues found in master",O152="Final master"),"Master",IF(OR(O152="Ready for Master",O152="Issues found in raw",O152="Raw under QC",O152="Issues resolved in raw"),"Raw","-"))</f>
        <v>Raw</v>
      </c>
      <c r="Q152" s="13">
        <v>46253.61666666667</v>
      </c>
      <c r="R152" t="inlineStr">
        <is>
          <t xml:space="preserve">2026-08 (Aug)</t>
        </is>
      </c>
      <c r="S152">
        <f>IF(M152="Not an error",0,IF(COUNTIFS($A$2:$A152,$A152,$D$2:$D152,$D152,$M$2:$M152,"&lt;&gt;Not an error")=1,1,0))</f>
        <v>0</v>
      </c>
      <c r="T152">
        <f>IF(M152&lt;&gt;"Major",0,IF(COUNTIFS($A$2:$A152,$A152,$D$2:$D152,$D152,$M$2:$M152,"Major")=1,1,0))</f>
        <v>0</v>
      </c>
      <c r="U152">
        <f>IF(M152&lt;&gt;"Minor",0,IF(COUNTIFS($A$2:$A152,$A152,$D$2:$D152,$D152,$M$2:$M152,"Minor")=1,1,0))</f>
        <v>0</v>
      </c>
    </row>
    <row r="153">
      <c r="A153" t="inlineStr">
        <is>
          <t xml:space="preserve">783983a98fe2613f15770fa78630e1d8965712e2</t>
        </is>
      </c>
      <c r="B153" t="inlineStr">
        <is>
          <t xml:space="preserve">Ashes to crown</t>
        </is>
      </c>
      <c r="C153" t="inlineStr">
        <is>
          <t xml:space="preserve">Aus Der Asche Zur Krone</t>
        </is>
      </c>
      <c r="D153" t="inlineStr">
        <is>
          <t xml:space="preserve">d90c74e392e4e630fc276e88abb511aac53e4798</t>
        </is>
      </c>
      <c r="E153" t="inlineStr">
        <is>
          <t xml:space="preserve">Episode 58: Die Letzte Zuflucht</t>
        </is>
      </c>
      <c r="F153">
        <v>58</v>
      </c>
      <c r="G153" t="inlineStr">
        <is>
          <t xml:space="preserve">14:25-14:30</t>
        </is>
      </c>
      <c r="H153" t="inlineStr">
        <is>
          <t xml:space="preserve">Resolved</t>
        </is>
      </c>
      <c r="I153" t="inlineStr">
        <is>
          <t xml:space="preserve">It's his father, not his grandfather - line from script: "Dschesper zögerte und blickte zu seinem Großvater, damit dieser antwortete."</t>
        </is>
      </c>
      <c r="J153" t="inlineStr">
        <is>
          <t xml:space="preserve">AI</t>
        </is>
      </c>
      <c r="K153" t="inlineStr">
        <is>
          <t xml:space="preserve">Script error</t>
        </is>
      </c>
      <c r="L153" t="inlineStr">
        <is>
          <t xml:space="preserve">Script error</t>
        </is>
      </c>
      <c r="M153" t="str">
        <f>IFERROR(IF(VLOOKUP(L153,'Quantification'!$A:$B,2,FALSE)&amp;""="","Unclassified",VLOOKUP(L153,'Quantification'!$A:$B,2,FALSE)),"Unclassified")</f>
        <v>Major</v>
      </c>
      <c r="N153" t="inlineStr">
        <is>
          <t xml:space="preserve">frl-yaren.gulsoy@pocketfm.com</t>
        </is>
      </c>
      <c r="O153" t="inlineStr">
        <is>
          <t xml:space="preserve">Issues found in raw</t>
        </is>
      </c>
      <c r="P153" t="str">
        <f>IF(OR(O153="Issues found in master",O153="Final master"),"Master",IF(OR(O153="Ready for Master",O153="Issues found in raw",O153="Raw under QC",O153="Issues resolved in raw"),"Raw","-"))</f>
        <v>Raw</v>
      </c>
      <c r="Q153" s="13">
        <v>46253.61666666667</v>
      </c>
      <c r="R153" t="inlineStr">
        <is>
          <t xml:space="preserve">2026-08 (Aug)</t>
        </is>
      </c>
      <c r="S153">
        <f>IF(M153="Not an error",0,IF(COUNTIFS($A$2:$A153,$A153,$D$2:$D153,$D153,$M$2:$M153,"&lt;&gt;Not an error")=1,1,0))</f>
        <v>0</v>
      </c>
      <c r="T153">
        <f>IF(M153&lt;&gt;"Major",0,IF(COUNTIFS($A$2:$A153,$A153,$D$2:$D153,$D153,$M$2:$M153,"Major")=1,1,0))</f>
        <v>0</v>
      </c>
      <c r="U153">
        <f>IF(M153&lt;&gt;"Minor",0,IF(COUNTIFS($A$2:$A153,$A153,$D$2:$D153,$D153,$M$2:$M153,"Minor")=1,1,0))</f>
        <v>0</v>
      </c>
    </row>
    <row r="154">
      <c r="A154" t="inlineStr">
        <is>
          <t xml:space="preserve">783983a98fe2613f15770fa78630e1d8965712e2</t>
        </is>
      </c>
      <c r="B154" t="inlineStr">
        <is>
          <t xml:space="preserve">Ashes to crown</t>
        </is>
      </c>
      <c r="C154" t="inlineStr">
        <is>
          <t xml:space="preserve">Aus Der Asche Zur Krone</t>
        </is>
      </c>
      <c r="D154" t="inlineStr">
        <is>
          <t xml:space="preserve">fffcef9064f4c3ce448b2a82386250b524a6901f</t>
        </is>
      </c>
      <c r="E154" t="inlineStr">
        <is>
          <t xml:space="preserve">Episode 60: Die Zelle in Der Sich Die Macht Verlagerte</t>
        </is>
      </c>
      <c r="F154">
        <v>60</v>
      </c>
      <c r="G154" t="inlineStr">
        <is>
          <t xml:space="preserve">6:48-6:51</t>
        </is>
      </c>
      <c r="H154" t="inlineStr">
        <is>
          <t xml:space="preserve">Resolved</t>
        </is>
      </c>
      <c r="I154" t="inlineStr">
        <is>
          <t xml:space="preserve">"Rücken" is mispronounced as "Rütten" - line from script: "Ein Schauer des Unbehagens lief ihm über den Rücken. "</t>
        </is>
      </c>
      <c r="J154" t="inlineStr">
        <is>
          <t xml:space="preserve">VOA</t>
        </is>
      </c>
      <c r="K154" t="inlineStr">
        <is>
          <t xml:space="preserve">Mispronunciation</t>
        </is>
      </c>
      <c r="L154" t="inlineStr">
        <is>
          <t xml:space="preserve">Mispronunciation</t>
        </is>
      </c>
      <c r="M154" t="str">
        <f>IFERROR(IF(VLOOKUP(L154,'Quantification'!$A:$B,2,FALSE)&amp;""="","Unclassified",VLOOKUP(L154,'Quantification'!$A:$B,2,FALSE)),"Unclassified")</f>
        <v>Major</v>
      </c>
      <c r="N154" t="inlineStr">
        <is>
          <t xml:space="preserve">frl-yaren.gulsoy@pocketfm.com</t>
        </is>
      </c>
      <c r="O154" t="inlineStr">
        <is>
          <t xml:space="preserve">Issues found in raw</t>
        </is>
      </c>
      <c r="P154" t="str">
        <f>IF(OR(O154="Issues found in master",O154="Final master"),"Master",IF(OR(O154="Ready for Master",O154="Issues found in raw",O154="Raw under QC",O154="Issues resolved in raw"),"Raw","-"))</f>
        <v>Raw</v>
      </c>
      <c r="Q154" s="13">
        <v>46253.61666666667</v>
      </c>
      <c r="R154" t="inlineStr">
        <is>
          <t xml:space="preserve">2026-08 (Aug)</t>
        </is>
      </c>
      <c r="S154">
        <f>IF(M154="Not an error",0,IF(COUNTIFS($A$2:$A154,$A154,$D$2:$D154,$D154,$M$2:$M154,"&lt;&gt;Not an error")=1,1,0))</f>
        <v>1</v>
      </c>
      <c r="T154">
        <f>IF(M154&lt;&gt;"Major",0,IF(COUNTIFS($A$2:$A154,$A154,$D$2:$D154,$D154,$M$2:$M154,"Major")=1,1,0))</f>
        <v>1</v>
      </c>
      <c r="U154">
        <f>IF(M154&lt;&gt;"Minor",0,IF(COUNTIFS($A$2:$A154,$A154,$D$2:$D154,$D154,$M$2:$M154,"Minor")=1,1,0))</f>
        <v>0</v>
      </c>
    </row>
    <row r="155">
      <c r="A155" t="inlineStr">
        <is>
          <t xml:space="preserve">783983a98fe2613f15770fa78630e1d8965712e2</t>
        </is>
      </c>
      <c r="B155" t="inlineStr">
        <is>
          <t xml:space="preserve">Ashes to crown</t>
        </is>
      </c>
      <c r="C155" t="inlineStr">
        <is>
          <t xml:space="preserve">Aus Der Asche Zur Krone</t>
        </is>
      </c>
      <c r="D155" t="inlineStr">
        <is>
          <t xml:space="preserve">4654ba8a3f8c6ade24ddee6c4bb7c66af5615911</t>
        </is>
      </c>
      <c r="E155" t="inlineStr">
        <is>
          <t xml:space="preserve">Episode 61: Ilaras Vergeltung</t>
        </is>
      </c>
      <c r="F155">
        <v>61</v>
      </c>
      <c r="G155" t="inlineStr">
        <is>
          <t xml:space="preserve">2:03-2:06</t>
        </is>
      </c>
      <c r="H155" t="inlineStr">
        <is>
          <t xml:space="preserve">Resolved</t>
        </is>
      </c>
      <c r="I155" t="inlineStr">
        <is>
          <t xml:space="preserve">She has only been there for a few hours. Describing her as "too thin," as if she had been imprisoned for days, makes no sense, especially since he saw her just the day before - line from script: "Sie war dünner als zuvor. Zu dünn."</t>
        </is>
      </c>
      <c r="J155" t="inlineStr">
        <is>
          <t xml:space="preserve">AI</t>
        </is>
      </c>
      <c r="K155" t="inlineStr">
        <is>
          <t xml:space="preserve">Script error</t>
        </is>
      </c>
      <c r="L155" t="inlineStr">
        <is>
          <t xml:space="preserve">Script error</t>
        </is>
      </c>
      <c r="M155" t="str">
        <f>IFERROR(IF(VLOOKUP(L155,'Quantification'!$A:$B,2,FALSE)&amp;""="","Unclassified",VLOOKUP(L155,'Quantification'!$A:$B,2,FALSE)),"Unclassified")</f>
        <v>Major</v>
      </c>
      <c r="N155" t="inlineStr">
        <is>
          <t xml:space="preserve">frl-yaren.gulsoy@pocketfm.com</t>
        </is>
      </c>
      <c r="O155" t="inlineStr">
        <is>
          <t xml:space="preserve">Issues found in raw</t>
        </is>
      </c>
      <c r="P155" t="str">
        <f>IF(OR(O155="Issues found in master",O155="Final master"),"Master",IF(OR(O155="Ready for Master",O155="Issues found in raw",O155="Raw under QC",O155="Issues resolved in raw"),"Raw","-"))</f>
        <v>Raw</v>
      </c>
      <c r="Q155" s="13">
        <v>46253.61666666667</v>
      </c>
      <c r="R155" t="inlineStr">
        <is>
          <t xml:space="preserve">2026-08 (Aug)</t>
        </is>
      </c>
      <c r="S155">
        <f>IF(M155="Not an error",0,IF(COUNTIFS($A$2:$A155,$A155,$D$2:$D155,$D155,$M$2:$M155,"&lt;&gt;Not an error")=1,1,0))</f>
        <v>1</v>
      </c>
      <c r="T155">
        <f>IF(M155&lt;&gt;"Major",0,IF(COUNTIFS($A$2:$A155,$A155,$D$2:$D155,$D155,$M$2:$M155,"Major")=1,1,0))</f>
        <v>1</v>
      </c>
      <c r="U155">
        <f>IF(M155&lt;&gt;"Minor",0,IF(COUNTIFS($A$2:$A155,$A155,$D$2:$D155,$D155,$M$2:$M155,"Minor")=1,1,0))</f>
        <v>0</v>
      </c>
    </row>
    <row r="156">
      <c r="A156" t="inlineStr">
        <is>
          <t xml:space="preserve">783983a98fe2613f15770fa78630e1d8965712e2</t>
        </is>
      </c>
      <c r="B156" t="inlineStr">
        <is>
          <t xml:space="preserve">Ashes to crown</t>
        </is>
      </c>
      <c r="C156" t="inlineStr">
        <is>
          <t xml:space="preserve">Aus Der Asche Zur Krone</t>
        </is>
      </c>
      <c r="D156" t="inlineStr">
        <is>
          <t xml:space="preserve">4654ba8a3f8c6ade24ddee6c4bb7c66af5615911</t>
        </is>
      </c>
      <c r="E156" t="inlineStr">
        <is>
          <t xml:space="preserve">Episode 61: Ilaras Vergeltung</t>
        </is>
      </c>
      <c r="F156">
        <v>61</v>
      </c>
      <c r="G156" t="inlineStr">
        <is>
          <t xml:space="preserve">6:35-6:41</t>
        </is>
      </c>
      <c r="H156" t="inlineStr">
        <is>
          <t xml:space="preserve">Resolved</t>
        </is>
      </c>
      <c r="I156" t="inlineStr">
        <is>
          <t xml:space="preserve">"Lippen" is mispronounced as "Litten" - line from script: "Ein ersticktes Geräusch versuchte, ihren Lippen zu entkommen, doch es blieb ihr in der Kehle stecken."</t>
        </is>
      </c>
      <c r="J156" t="inlineStr">
        <is>
          <t xml:space="preserve">VOA</t>
        </is>
      </c>
      <c r="K156" t="inlineStr">
        <is>
          <t xml:space="preserve">Mispronunciation</t>
        </is>
      </c>
      <c r="L156" t="inlineStr">
        <is>
          <t xml:space="preserve">Mispronunciation</t>
        </is>
      </c>
      <c r="M156" t="str">
        <f>IFERROR(IF(VLOOKUP(L156,'Quantification'!$A:$B,2,FALSE)&amp;""="","Unclassified",VLOOKUP(L156,'Quantification'!$A:$B,2,FALSE)),"Unclassified")</f>
        <v>Major</v>
      </c>
      <c r="N156" t="inlineStr">
        <is>
          <t xml:space="preserve">frl-yaren.gulsoy@pocketfm.com</t>
        </is>
      </c>
      <c r="O156" t="inlineStr">
        <is>
          <t xml:space="preserve">Issues found in raw</t>
        </is>
      </c>
      <c r="P156" t="str">
        <f>IF(OR(O156="Issues found in master",O156="Final master"),"Master",IF(OR(O156="Ready for Master",O156="Issues found in raw",O156="Raw under QC",O156="Issues resolved in raw"),"Raw","-"))</f>
        <v>Raw</v>
      </c>
      <c r="Q156" s="13">
        <v>46253.61666666667</v>
      </c>
      <c r="R156" t="inlineStr">
        <is>
          <t xml:space="preserve">2026-08 (Aug)</t>
        </is>
      </c>
      <c r="S156">
        <f>IF(M156="Not an error",0,IF(COUNTIFS($A$2:$A156,$A156,$D$2:$D156,$D156,$M$2:$M156,"&lt;&gt;Not an error")=1,1,0))</f>
        <v>0</v>
      </c>
      <c r="T156">
        <f>IF(M156&lt;&gt;"Major",0,IF(COUNTIFS($A$2:$A156,$A156,$D$2:$D156,$D156,$M$2:$M156,"Major")=1,1,0))</f>
        <v>0</v>
      </c>
      <c r="U156">
        <f>IF(M156&lt;&gt;"Minor",0,IF(COUNTIFS($A$2:$A156,$A156,$D$2:$D156,$D156,$M$2:$M156,"Minor")=1,1,0))</f>
        <v>0</v>
      </c>
    </row>
    <row r="157">
      <c r="A157" t="inlineStr">
        <is>
          <t xml:space="preserve">783983a98fe2613f15770fa78630e1d8965712e2</t>
        </is>
      </c>
      <c r="B157" t="inlineStr">
        <is>
          <t xml:space="preserve">Ashes to crown</t>
        </is>
      </c>
      <c r="C157" t="inlineStr">
        <is>
          <t xml:space="preserve">Aus Der Asche Zur Krone</t>
        </is>
      </c>
      <c r="D157" t="inlineStr">
        <is>
          <t xml:space="preserve">4654ba8a3f8c6ade24ddee6c4bb7c66af5615911</t>
        </is>
      </c>
      <c r="E157" t="inlineStr">
        <is>
          <t xml:space="preserve">Episode 61: Ilaras Vergeltung</t>
        </is>
      </c>
      <c r="F157">
        <v>61</v>
      </c>
      <c r="G157" t="inlineStr">
        <is>
          <t xml:space="preserve">8:20-8:30</t>
        </is>
      </c>
      <c r="H157" t="inlineStr">
        <is>
          <t xml:space="preserve">Resolved</t>
        </is>
      </c>
      <c r="I157" t="inlineStr">
        <is>
          <t xml:space="preserve">"Lippen" is mispronounced as "Litten" - line from script: "Jeremiahs Augen verdunkelten sich, und ein gefährliches Glimmen trat in sie, während sich seine Lippen zu einem kalten, erbarmungslosen Lächeln verzogen."</t>
        </is>
      </c>
      <c r="J157" t="inlineStr">
        <is>
          <t xml:space="preserve">VOA</t>
        </is>
      </c>
      <c r="K157" t="inlineStr">
        <is>
          <t xml:space="preserve">Mispronunciation</t>
        </is>
      </c>
      <c r="L157" t="inlineStr">
        <is>
          <t xml:space="preserve">Mispronunciation</t>
        </is>
      </c>
      <c r="M157" t="str">
        <f>IFERROR(IF(VLOOKUP(L157,'Quantification'!$A:$B,2,FALSE)&amp;""="","Unclassified",VLOOKUP(L157,'Quantification'!$A:$B,2,FALSE)),"Unclassified")</f>
        <v>Major</v>
      </c>
      <c r="N157" t="inlineStr">
        <is>
          <t xml:space="preserve">frl-yaren.gulsoy@pocketfm.com</t>
        </is>
      </c>
      <c r="O157" t="inlineStr">
        <is>
          <t xml:space="preserve">Issues found in raw</t>
        </is>
      </c>
      <c r="P157" t="str">
        <f>IF(OR(O157="Issues found in master",O157="Final master"),"Master",IF(OR(O157="Ready for Master",O157="Issues found in raw",O157="Raw under QC",O157="Issues resolved in raw"),"Raw","-"))</f>
        <v>Raw</v>
      </c>
      <c r="Q157" s="13">
        <v>46253.61666666667</v>
      </c>
      <c r="R157" t="inlineStr">
        <is>
          <t xml:space="preserve">2026-08 (Aug)</t>
        </is>
      </c>
      <c r="S157">
        <f>IF(M157="Not an error",0,IF(COUNTIFS($A$2:$A157,$A157,$D$2:$D157,$D157,$M$2:$M157,"&lt;&gt;Not an error")=1,1,0))</f>
        <v>0</v>
      </c>
      <c r="T157">
        <f>IF(M157&lt;&gt;"Major",0,IF(COUNTIFS($A$2:$A157,$A157,$D$2:$D157,$D157,$M$2:$M157,"Major")=1,1,0))</f>
        <v>0</v>
      </c>
      <c r="U157">
        <f>IF(M157&lt;&gt;"Minor",0,IF(COUNTIFS($A$2:$A157,$A157,$D$2:$D157,$D157,$M$2:$M157,"Minor")=1,1,0))</f>
        <v>0</v>
      </c>
    </row>
    <row r="158">
      <c r="A158" t="inlineStr">
        <is>
          <t xml:space="preserve">783983a98fe2613f15770fa78630e1d8965712e2</t>
        </is>
      </c>
      <c r="B158" t="inlineStr">
        <is>
          <t xml:space="preserve">Ashes to crown</t>
        </is>
      </c>
      <c r="C158" t="inlineStr">
        <is>
          <t xml:space="preserve">Aus Der Asche Zur Krone</t>
        </is>
      </c>
      <c r="D158" t="inlineStr">
        <is>
          <t xml:space="preserve">728467a83a7d2eb2de84f9467612e596719265ad</t>
        </is>
      </c>
      <c r="E158" t="inlineStr">
        <is>
          <t xml:space="preserve">Episode 62: Der Zorn Von Jeremiah Valerius</t>
        </is>
      </c>
      <c r="F158">
        <v>62</v>
      </c>
      <c r="G158" t="inlineStr">
        <is>
          <t xml:space="preserve">4:47-4:54</t>
        </is>
      </c>
      <c r="H158" t="inlineStr">
        <is>
          <t xml:space="preserve">Resolved</t>
        </is>
      </c>
      <c r="I158" t="inlineStr">
        <is>
          <t xml:space="preserve">"Ilara" should be pronounced in German - line from script: "Er war beauftragt worden, Ilara zu beschützen, und doch hatte er versagt, diese Schande zu verhindern."</t>
        </is>
      </c>
      <c r="J158" t="inlineStr">
        <is>
          <t xml:space="preserve">VOA</t>
        </is>
      </c>
      <c r="K158" t="inlineStr">
        <is>
          <t xml:space="preserve">Mispronunciation</t>
        </is>
      </c>
      <c r="L158" t="inlineStr">
        <is>
          <t xml:space="preserve">Mispronunciation</t>
        </is>
      </c>
      <c r="M158" t="str">
        <f>IFERROR(IF(VLOOKUP(L158,'Quantification'!$A:$B,2,FALSE)&amp;""="","Unclassified",VLOOKUP(L158,'Quantification'!$A:$B,2,FALSE)),"Unclassified")</f>
        <v>Major</v>
      </c>
      <c r="N158" t="inlineStr">
        <is>
          <t xml:space="preserve">frl-yaren.gulsoy@pocketfm.com</t>
        </is>
      </c>
      <c r="O158" t="inlineStr">
        <is>
          <t xml:space="preserve">Issues found in raw</t>
        </is>
      </c>
      <c r="P158" t="str">
        <f>IF(OR(O158="Issues found in master",O158="Final master"),"Master",IF(OR(O158="Ready for Master",O158="Issues found in raw",O158="Raw under QC",O158="Issues resolved in raw"),"Raw","-"))</f>
        <v>Raw</v>
      </c>
      <c r="Q158" s="13">
        <v>46253.617361111115</v>
      </c>
      <c r="R158" t="inlineStr">
        <is>
          <t xml:space="preserve">2026-08 (Aug)</t>
        </is>
      </c>
      <c r="S158">
        <f>IF(M158="Not an error",0,IF(COUNTIFS($A$2:$A158,$A158,$D$2:$D158,$D158,$M$2:$M158,"&lt;&gt;Not an error")=1,1,0))</f>
        <v>1</v>
      </c>
      <c r="T158">
        <f>IF(M158&lt;&gt;"Major",0,IF(COUNTIFS($A$2:$A158,$A158,$D$2:$D158,$D158,$M$2:$M158,"Major")=1,1,0))</f>
        <v>1</v>
      </c>
      <c r="U158">
        <f>IF(M158&lt;&gt;"Minor",0,IF(COUNTIFS($A$2:$A158,$A158,$D$2:$D158,$D158,$M$2:$M158,"Minor")=1,1,0))</f>
        <v>0</v>
      </c>
    </row>
    <row r="159">
      <c r="A159" t="inlineStr">
        <is>
          <t xml:space="preserve">783983a98fe2613f15770fa78630e1d8965712e2</t>
        </is>
      </c>
      <c r="B159" t="inlineStr">
        <is>
          <t xml:space="preserve">Ashes to crown</t>
        </is>
      </c>
      <c r="C159" t="inlineStr">
        <is>
          <t xml:space="preserve">Aus Der Asche Zur Krone</t>
        </is>
      </c>
      <c r="D159" t="inlineStr">
        <is>
          <t xml:space="preserve">728467a83a7d2eb2de84f9467612e596719265ad</t>
        </is>
      </c>
      <c r="E159" t="inlineStr">
        <is>
          <t xml:space="preserve">Episode 62: Der Zorn Von Jeremiah Valerius</t>
        </is>
      </c>
      <c r="F159">
        <v>62</v>
      </c>
      <c r="G159" t="inlineStr">
        <is>
          <t xml:space="preserve">5:24-5:26</t>
        </is>
      </c>
      <c r="H159" t="inlineStr">
        <is>
          <t xml:space="preserve">Resolved</t>
        </is>
      </c>
      <c r="I159" t="inlineStr">
        <is>
          <t xml:space="preserve">"Ilara" should be pronounced in English - line from script: "Zufrieden wandte er sich wieder Ilara zu."</t>
        </is>
      </c>
      <c r="J159" t="inlineStr">
        <is>
          <t xml:space="preserve">VOA</t>
        </is>
      </c>
      <c r="K159" t="inlineStr">
        <is>
          <t xml:space="preserve">Mispronunciation</t>
        </is>
      </c>
      <c r="L159" t="inlineStr">
        <is>
          <t xml:space="preserve">Mispronunciation</t>
        </is>
      </c>
      <c r="M159" t="str">
        <f>IFERROR(IF(VLOOKUP(L159,'Quantification'!$A:$B,2,FALSE)&amp;""="","Unclassified",VLOOKUP(L159,'Quantification'!$A:$B,2,FALSE)),"Unclassified")</f>
        <v>Major</v>
      </c>
      <c r="N159" t="inlineStr">
        <is>
          <t xml:space="preserve">frl-yaren.gulsoy@pocketfm.com</t>
        </is>
      </c>
      <c r="O159" t="inlineStr">
        <is>
          <t xml:space="preserve">Issues found in raw</t>
        </is>
      </c>
      <c r="P159" t="str">
        <f>IF(OR(O159="Issues found in master",O159="Final master"),"Master",IF(OR(O159="Ready for Master",O159="Issues found in raw",O159="Raw under QC",O159="Issues resolved in raw"),"Raw","-"))</f>
        <v>Raw</v>
      </c>
      <c r="Q159" s="13">
        <v>46253.617361111115</v>
      </c>
      <c r="R159" t="inlineStr">
        <is>
          <t xml:space="preserve">2026-08 (Aug)</t>
        </is>
      </c>
      <c r="S159">
        <f>IF(M159="Not an error",0,IF(COUNTIFS($A$2:$A159,$A159,$D$2:$D159,$D159,$M$2:$M159,"&lt;&gt;Not an error")=1,1,0))</f>
        <v>0</v>
      </c>
      <c r="T159">
        <f>IF(M159&lt;&gt;"Major",0,IF(COUNTIFS($A$2:$A159,$A159,$D$2:$D159,$D159,$M$2:$M159,"Major")=1,1,0))</f>
        <v>0</v>
      </c>
      <c r="U159">
        <f>IF(M159&lt;&gt;"Minor",0,IF(COUNTIFS($A$2:$A159,$A159,$D$2:$D159,$D159,$M$2:$M159,"Minor")=1,1,0))</f>
        <v>0</v>
      </c>
    </row>
    <row r="160">
      <c r="A160" t="inlineStr">
        <is>
          <t xml:space="preserve">783983a98fe2613f15770fa78630e1d8965712e2</t>
        </is>
      </c>
      <c r="B160" t="inlineStr">
        <is>
          <t xml:space="preserve">Ashes to crown</t>
        </is>
      </c>
      <c r="C160" t="inlineStr">
        <is>
          <t xml:space="preserve">Aus Der Asche Zur Krone</t>
        </is>
      </c>
      <c r="D160" t="inlineStr">
        <is>
          <t xml:space="preserve">728467a83a7d2eb2de84f9467612e596719265ad</t>
        </is>
      </c>
      <c r="E160" t="inlineStr">
        <is>
          <t xml:space="preserve">Episode 62: Der Zorn Von Jeremiah Valerius</t>
        </is>
      </c>
      <c r="F160">
        <v>62</v>
      </c>
      <c r="G160" t="inlineStr">
        <is>
          <t xml:space="preserve">6:26-6:33</t>
        </is>
      </c>
      <c r="H160" t="inlineStr">
        <is>
          <t xml:space="preserve">Resolved</t>
        </is>
      </c>
      <c r="I160" t="inlineStr">
        <is>
          <t xml:space="preserve">This "wrongdoing" only happened today, not "a few days earlier" - line from script: "Ein paar Tage zuvor, als er nicht an ihrer Seite gewesen war, hatte man ihr furchtbares Unrecht angetan."</t>
        </is>
      </c>
      <c r="J160" t="inlineStr">
        <is>
          <t xml:space="preserve">AI</t>
        </is>
      </c>
      <c r="K160" t="inlineStr">
        <is>
          <t xml:space="preserve">Script error</t>
        </is>
      </c>
      <c r="L160" t="inlineStr">
        <is>
          <t xml:space="preserve">Script error</t>
        </is>
      </c>
      <c r="M160" t="str">
        <f>IFERROR(IF(VLOOKUP(L160,'Quantification'!$A:$B,2,FALSE)&amp;""="","Unclassified",VLOOKUP(L160,'Quantification'!$A:$B,2,FALSE)),"Unclassified")</f>
        <v>Major</v>
      </c>
      <c r="N160" t="inlineStr">
        <is>
          <t xml:space="preserve">frl-yaren.gulsoy@pocketfm.com</t>
        </is>
      </c>
      <c r="O160" t="inlineStr">
        <is>
          <t xml:space="preserve">Issues found in raw</t>
        </is>
      </c>
      <c r="P160" t="str">
        <f>IF(OR(O160="Issues found in master",O160="Final master"),"Master",IF(OR(O160="Ready for Master",O160="Issues found in raw",O160="Raw under QC",O160="Issues resolved in raw"),"Raw","-"))</f>
        <v>Raw</v>
      </c>
      <c r="Q160" s="13">
        <v>46253.617361111115</v>
      </c>
      <c r="R160" t="inlineStr">
        <is>
          <t xml:space="preserve">2026-08 (Aug)</t>
        </is>
      </c>
      <c r="S160">
        <f>IF(M160="Not an error",0,IF(COUNTIFS($A$2:$A160,$A160,$D$2:$D160,$D160,$M$2:$M160,"&lt;&gt;Not an error")=1,1,0))</f>
        <v>0</v>
      </c>
      <c r="T160">
        <f>IF(M160&lt;&gt;"Major",0,IF(COUNTIFS($A$2:$A160,$A160,$D$2:$D160,$D160,$M$2:$M160,"Major")=1,1,0))</f>
        <v>0</v>
      </c>
      <c r="U160">
        <f>IF(M160&lt;&gt;"Minor",0,IF(COUNTIFS($A$2:$A160,$A160,$D$2:$D160,$D160,$M$2:$M160,"Minor")=1,1,0))</f>
        <v>0</v>
      </c>
    </row>
    <row r="161">
      <c r="A161" t="inlineStr">
        <is>
          <t xml:space="preserve">783983a98fe2613f15770fa78630e1d8965712e2</t>
        </is>
      </c>
      <c r="B161" t="inlineStr">
        <is>
          <t xml:space="preserve">Ashes to crown</t>
        </is>
      </c>
      <c r="C161" t="inlineStr">
        <is>
          <t xml:space="preserve">Aus Der Asche Zur Krone</t>
        </is>
      </c>
      <c r="D161" t="inlineStr">
        <is>
          <t xml:space="preserve">14168007d4ba90cb09c38adca9025346c2abe93f</t>
        </is>
      </c>
      <c r="E161" t="inlineStr">
        <is>
          <t xml:space="preserve">Episode 63: Wachsame Hände</t>
        </is>
      </c>
      <c r="F161">
        <v>63</v>
      </c>
      <c r="G161" t="inlineStr">
        <is>
          <t xml:space="preserve">3:04-3:11</t>
        </is>
      </c>
      <c r="H161" t="inlineStr">
        <is>
          <t xml:space="preserve">Resolved</t>
        </is>
      </c>
      <c r="I161" t="inlineStr">
        <is>
          <t xml:space="preserve">The nickname is pronounced oddly and inconsistently (like "ÄLLE"). The spelling "El" would work better - line from script: ". „Elle ist verletzt“, sagte er kurz angebunden, und in seiner Stimme schwang ein Hauch von Autorität mit."</t>
        </is>
      </c>
      <c r="J161" t="inlineStr">
        <is>
          <t xml:space="preserve">VOA</t>
        </is>
      </c>
      <c r="K161" t="inlineStr">
        <is>
          <t xml:space="preserve">Mispronunciation</t>
        </is>
      </c>
      <c r="L161" t="inlineStr">
        <is>
          <t xml:space="preserve">Mispronunciation</t>
        </is>
      </c>
      <c r="M161" t="str">
        <f>IFERROR(IF(VLOOKUP(L161,'Quantification'!$A:$B,2,FALSE)&amp;""="","Unclassified",VLOOKUP(L161,'Quantification'!$A:$B,2,FALSE)),"Unclassified")</f>
        <v>Major</v>
      </c>
      <c r="N161" t="inlineStr">
        <is>
          <t xml:space="preserve">frl-yaren.gulsoy@pocketfm.com</t>
        </is>
      </c>
      <c r="O161" t="inlineStr">
        <is>
          <t xml:space="preserve">Issues found in raw</t>
        </is>
      </c>
      <c r="P161" t="str">
        <f>IF(OR(O161="Issues found in master",O161="Final master"),"Master",IF(OR(O161="Ready for Master",O161="Issues found in raw",O161="Raw under QC",O161="Issues resolved in raw"),"Raw","-"))</f>
        <v>Raw</v>
      </c>
      <c r="Q161" s="13">
        <v>46253.617361111115</v>
      </c>
      <c r="R161" t="inlineStr">
        <is>
          <t xml:space="preserve">2026-08 (Aug)</t>
        </is>
      </c>
      <c r="S161">
        <f>IF(M161="Not an error",0,IF(COUNTIFS($A$2:$A161,$A161,$D$2:$D161,$D161,$M$2:$M161,"&lt;&gt;Not an error")=1,1,0))</f>
        <v>1</v>
      </c>
      <c r="T161">
        <f>IF(M161&lt;&gt;"Major",0,IF(COUNTIFS($A$2:$A161,$A161,$D$2:$D161,$D161,$M$2:$M161,"Major")=1,1,0))</f>
        <v>1</v>
      </c>
      <c r="U161">
        <f>IF(M161&lt;&gt;"Minor",0,IF(COUNTIFS($A$2:$A161,$A161,$D$2:$D161,$D161,$M$2:$M161,"Minor")=1,1,0))</f>
        <v>0</v>
      </c>
    </row>
    <row r="162">
      <c r="A162" t="inlineStr">
        <is>
          <t xml:space="preserve">783983a98fe2613f15770fa78630e1d8965712e2</t>
        </is>
      </c>
      <c r="B162" t="inlineStr">
        <is>
          <t xml:space="preserve">Ashes to crown</t>
        </is>
      </c>
      <c r="C162" t="inlineStr">
        <is>
          <t xml:space="preserve">Aus Der Asche Zur Krone</t>
        </is>
      </c>
      <c r="D162" t="inlineStr">
        <is>
          <t xml:space="preserve">14168007d4ba90cb09c38adca9025346c2abe93f</t>
        </is>
      </c>
      <c r="E162" t="inlineStr">
        <is>
          <t xml:space="preserve">Episode 63: Wachsame Hände</t>
        </is>
      </c>
      <c r="F162">
        <v>63</v>
      </c>
      <c r="G162" t="inlineStr">
        <is>
          <t xml:space="preserve">17:29-17:33</t>
        </is>
      </c>
      <c r="H162" t="inlineStr">
        <is>
          <t xml:space="preserve">Resolved</t>
        </is>
      </c>
      <c r="I162" t="inlineStr">
        <is>
          <t xml:space="preserve">"Rücken is mispronounced as "Rütten" - line from script: "Schweiß rann ihm über den Rücken, während er nach den richtigen Worten rang."</t>
        </is>
      </c>
      <c r="J162" t="inlineStr">
        <is>
          <t xml:space="preserve">VOA</t>
        </is>
      </c>
      <c r="K162" t="inlineStr">
        <is>
          <t xml:space="preserve">Mispronunciation</t>
        </is>
      </c>
      <c r="L162" t="inlineStr">
        <is>
          <t xml:space="preserve">Mispronunciation</t>
        </is>
      </c>
      <c r="M162" t="str">
        <f>IFERROR(IF(VLOOKUP(L162,'Quantification'!$A:$B,2,FALSE)&amp;""="","Unclassified",VLOOKUP(L162,'Quantification'!$A:$B,2,FALSE)),"Unclassified")</f>
        <v>Major</v>
      </c>
      <c r="N162" t="inlineStr">
        <is>
          <t xml:space="preserve">frl-yaren.gulsoy@pocketfm.com</t>
        </is>
      </c>
      <c r="O162" t="inlineStr">
        <is>
          <t xml:space="preserve">Issues found in raw</t>
        </is>
      </c>
      <c r="P162" t="str">
        <f>IF(OR(O162="Issues found in master",O162="Final master"),"Master",IF(OR(O162="Ready for Master",O162="Issues found in raw",O162="Raw under QC",O162="Issues resolved in raw"),"Raw","-"))</f>
        <v>Raw</v>
      </c>
      <c r="Q162" s="13">
        <v>46253.617361111115</v>
      </c>
      <c r="R162" t="inlineStr">
        <is>
          <t xml:space="preserve">2026-08 (Aug)</t>
        </is>
      </c>
      <c r="S162">
        <f>IF(M162="Not an error",0,IF(COUNTIFS($A$2:$A162,$A162,$D$2:$D162,$D162,$M$2:$M162,"&lt;&gt;Not an error")=1,1,0))</f>
        <v>0</v>
      </c>
      <c r="T162">
        <f>IF(M162&lt;&gt;"Major",0,IF(COUNTIFS($A$2:$A162,$A162,$D$2:$D162,$D162,$M$2:$M162,"Major")=1,1,0))</f>
        <v>0</v>
      </c>
      <c r="U162">
        <f>IF(M162&lt;&gt;"Minor",0,IF(COUNTIFS($A$2:$A162,$A162,$D$2:$D162,$D162,$M$2:$M162,"Minor")=1,1,0))</f>
        <v>0</v>
      </c>
    </row>
    <row r="163">
      <c r="A163" t="inlineStr">
        <is>
          <t xml:space="preserve">783983a98fe2613f15770fa78630e1d8965712e2</t>
        </is>
      </c>
      <c r="B163" t="inlineStr">
        <is>
          <t xml:space="preserve">Ashes to crown</t>
        </is>
      </c>
      <c r="C163" t="inlineStr">
        <is>
          <t xml:space="preserve">Aus Der Asche Zur Krone</t>
        </is>
      </c>
      <c r="D163" t="inlineStr">
        <is>
          <t xml:space="preserve">8fe96a6c11bf2be0ec27d269c061f962a40a1baa</t>
        </is>
      </c>
      <c r="E163" t="inlineStr">
        <is>
          <t xml:space="preserve">Episode 64: Triumph Und Strategie</t>
        </is>
      </c>
      <c r="F163">
        <v>64</v>
      </c>
      <c r="G163" t="inlineStr">
        <is>
          <t xml:space="preserve">17:31-17:43</t>
        </is>
      </c>
      <c r="H163" t="inlineStr">
        <is>
          <t xml:space="preserve">Resolved</t>
        </is>
      </c>
      <c r="I163" t="inlineStr">
        <is>
          <t xml:space="preserve">The last word ("spielte") is cut off abruptly at the end of the audio - line from script: "Ilara hatte die Chance, das Schicksal des Hauses Dunham zu verändern, und die Matriarchin würde dafür sorgen, dass das Mädchen ihre Rolle gut spielte."</t>
        </is>
      </c>
      <c r="J163" t="inlineStr">
        <is>
          <t xml:space="preserve">VOA</t>
        </is>
      </c>
      <c r="K163" t="inlineStr">
        <is>
          <t xml:space="preserve">Abrupt cut/ Jerk</t>
        </is>
      </c>
      <c r="L163" t="inlineStr">
        <is>
          <t xml:space="preserve">Abrupt cut / Jerk</t>
        </is>
      </c>
      <c r="M163" t="str">
        <f>IFERROR(IF(VLOOKUP(L163,'Quantification'!$A:$B,2,FALSE)&amp;""="","Unclassified",VLOOKUP(L163,'Quantification'!$A:$B,2,FALSE)),"Unclassified")</f>
        <v>Major</v>
      </c>
      <c r="N163" t="inlineStr">
        <is>
          <t xml:space="preserve">frl-yaren.gulsoy@pocketfm.com</t>
        </is>
      </c>
      <c r="O163" t="inlineStr">
        <is>
          <t xml:space="preserve">Issues found in raw</t>
        </is>
      </c>
      <c r="P163" t="str">
        <f>IF(OR(O163="Issues found in master",O163="Final master"),"Master",IF(OR(O163="Ready for Master",O163="Issues found in raw",O163="Raw under QC",O163="Issues resolved in raw"),"Raw","-"))</f>
        <v>Raw</v>
      </c>
      <c r="Q163" s="13">
        <v>46253.617361111115</v>
      </c>
      <c r="R163" t="inlineStr">
        <is>
          <t xml:space="preserve">2026-08 (Aug)</t>
        </is>
      </c>
      <c r="S163">
        <f>IF(M163="Not an error",0,IF(COUNTIFS($A$2:$A163,$A163,$D$2:$D163,$D163,$M$2:$M163,"&lt;&gt;Not an error")=1,1,0))</f>
        <v>1</v>
      </c>
      <c r="T163">
        <f>IF(M163&lt;&gt;"Major",0,IF(COUNTIFS($A$2:$A163,$A163,$D$2:$D163,$D163,$M$2:$M163,"Major")=1,1,0))</f>
        <v>1</v>
      </c>
      <c r="U163">
        <f>IF(M163&lt;&gt;"Minor",0,IF(COUNTIFS($A$2:$A163,$A163,$D$2:$D163,$D163,$M$2:$M163,"Minor")=1,1,0))</f>
        <v>0</v>
      </c>
    </row>
    <row r="164">
      <c r="A164" t="inlineStr">
        <is>
          <t xml:space="preserve">783983a98fe2613f15770fa78630e1d8965712e2</t>
        </is>
      </c>
      <c r="B164" t="inlineStr">
        <is>
          <t xml:space="preserve">Ashes to crown</t>
        </is>
      </c>
      <c r="C164" t="inlineStr">
        <is>
          <t xml:space="preserve">Aus Der Asche Zur Krone</t>
        </is>
      </c>
      <c r="D164" t="inlineStr">
        <is>
          <t xml:space="preserve">6b4deac19717a89252023277cd551d6f4e66c3fa</t>
        </is>
      </c>
      <c r="E164" t="inlineStr">
        <is>
          <t xml:space="preserve">Episode 65: Der Kuss</t>
        </is>
      </c>
      <c r="F164">
        <v>65</v>
      </c>
      <c r="G164" t="inlineStr">
        <is>
          <t xml:space="preserve">6:22-6:30</t>
        </is>
      </c>
      <c r="H164" t="inlineStr">
        <is>
          <t xml:space="preserve">Resolved</t>
        </is>
      </c>
      <c r="I164" t="inlineStr">
        <is>
          <t xml:space="preserve">"Rücken" is mispronounced as "Rütten" - line from script: "Die Wärme seiner Berührung jagte ihr einen ungewohnten Schauer über den Rücken, ein Gefühl, das fremd und berauschend zugleich war."</t>
        </is>
      </c>
      <c r="J164" t="inlineStr">
        <is>
          <t xml:space="preserve">VOA</t>
        </is>
      </c>
      <c r="K164" t="inlineStr">
        <is>
          <t xml:space="preserve">Mispronunciation</t>
        </is>
      </c>
      <c r="L164" t="inlineStr">
        <is>
          <t xml:space="preserve">Mispronunciation</t>
        </is>
      </c>
      <c r="M164" t="str">
        <f>IFERROR(IF(VLOOKUP(L164,'Quantification'!$A:$B,2,FALSE)&amp;""="","Unclassified",VLOOKUP(L164,'Quantification'!$A:$B,2,FALSE)),"Unclassified")</f>
        <v>Major</v>
      </c>
      <c r="N164" t="inlineStr">
        <is>
          <t xml:space="preserve">frl-yaren.gulsoy@pocketfm.com</t>
        </is>
      </c>
      <c r="O164" t="inlineStr">
        <is>
          <t xml:space="preserve">Issues found in raw</t>
        </is>
      </c>
      <c r="P164" t="str">
        <f>IF(OR(O164="Issues found in master",O164="Final master"),"Master",IF(OR(O164="Ready for Master",O164="Issues found in raw",O164="Raw under QC",O164="Issues resolved in raw"),"Raw","-"))</f>
        <v>Raw</v>
      </c>
      <c r="Q164" s="13">
        <v>46253.617361111115</v>
      </c>
      <c r="R164" t="inlineStr">
        <is>
          <t xml:space="preserve">2026-08 (Aug)</t>
        </is>
      </c>
      <c r="S164">
        <f>IF(M164="Not an error",0,IF(COUNTIFS($A$2:$A164,$A164,$D$2:$D164,$D164,$M$2:$M164,"&lt;&gt;Not an error")=1,1,0))</f>
        <v>1</v>
      </c>
      <c r="T164">
        <f>IF(M164&lt;&gt;"Major",0,IF(COUNTIFS($A$2:$A164,$A164,$D$2:$D164,$D164,$M$2:$M164,"Major")=1,1,0))</f>
        <v>1</v>
      </c>
      <c r="U164">
        <f>IF(M164&lt;&gt;"Minor",0,IF(COUNTIFS($A$2:$A164,$A164,$D$2:$D164,$D164,$M$2:$M164,"Minor")=1,1,0))</f>
        <v>0</v>
      </c>
    </row>
    <row r="165">
      <c r="A165" t="inlineStr">
        <is>
          <t xml:space="preserve">783983a98fe2613f15770fa78630e1d8965712e2</t>
        </is>
      </c>
      <c r="B165" t="inlineStr">
        <is>
          <t xml:space="preserve">Ashes to crown</t>
        </is>
      </c>
      <c r="C165" t="inlineStr">
        <is>
          <t xml:space="preserve">Aus Der Asche Zur Krone</t>
        </is>
      </c>
      <c r="D165" t="inlineStr">
        <is>
          <t xml:space="preserve">5e3a0803709e6f0e88e3790d2c3127559edd061d</t>
        </is>
      </c>
      <c r="E165" t="inlineStr">
        <is>
          <t xml:space="preserve">Episode 66: Die Wette</t>
        </is>
      </c>
      <c r="F165">
        <v>66</v>
      </c>
      <c r="G165" t="inlineStr">
        <is>
          <t xml:space="preserve">1:31-1:34</t>
        </is>
      </c>
      <c r="H165" t="inlineStr">
        <is>
          <t xml:space="preserve">Resolved</t>
        </is>
      </c>
      <c r="I165" t="inlineStr">
        <is>
          <t xml:space="preserve">It should be pronounced "El", not "El-le" - line from script: "Elle, lass uns so schnell wie möglich heiraten."</t>
        </is>
      </c>
      <c r="J165" t="inlineStr">
        <is>
          <t xml:space="preserve">VOA</t>
        </is>
      </c>
      <c r="K165" t="inlineStr">
        <is>
          <t xml:space="preserve">Mispronunciation</t>
        </is>
      </c>
      <c r="L165" t="inlineStr">
        <is>
          <t xml:space="preserve">Mispronunciation</t>
        </is>
      </c>
      <c r="M165" t="str">
        <f>IFERROR(IF(VLOOKUP(L165,'Quantification'!$A:$B,2,FALSE)&amp;""="","Unclassified",VLOOKUP(L165,'Quantification'!$A:$B,2,FALSE)),"Unclassified")</f>
        <v>Major</v>
      </c>
      <c r="N165" t="inlineStr">
        <is>
          <t xml:space="preserve">frl-yaren.gulsoy@pocketfm.com</t>
        </is>
      </c>
      <c r="O165" t="inlineStr">
        <is>
          <t xml:space="preserve">Issues found in raw</t>
        </is>
      </c>
      <c r="P165" t="str">
        <f>IF(OR(O165="Issues found in master",O165="Final master"),"Master",IF(OR(O165="Ready for Master",O165="Issues found in raw",O165="Raw under QC",O165="Issues resolved in raw"),"Raw","-"))</f>
        <v>Raw</v>
      </c>
      <c r="Q165" s="13">
        <v>46253.617361111115</v>
      </c>
      <c r="R165" t="inlineStr">
        <is>
          <t xml:space="preserve">2026-08 (Aug)</t>
        </is>
      </c>
      <c r="S165">
        <f>IF(M165="Not an error",0,IF(COUNTIFS($A$2:$A165,$A165,$D$2:$D165,$D165,$M$2:$M165,"&lt;&gt;Not an error")=1,1,0))</f>
        <v>1</v>
      </c>
      <c r="T165">
        <f>IF(M165&lt;&gt;"Major",0,IF(COUNTIFS($A$2:$A165,$A165,$D$2:$D165,$D165,$M$2:$M165,"Major")=1,1,0))</f>
        <v>1</v>
      </c>
      <c r="U165">
        <f>IF(M165&lt;&gt;"Minor",0,IF(COUNTIFS($A$2:$A165,$A165,$D$2:$D165,$D165,$M$2:$M165,"Minor")=1,1,0))</f>
        <v>0</v>
      </c>
    </row>
    <row r="166">
      <c r="A166" t="inlineStr">
        <is>
          <t xml:space="preserve">783983a98fe2613f15770fa78630e1d8965712e2</t>
        </is>
      </c>
      <c r="B166" t="inlineStr">
        <is>
          <t xml:space="preserve">Ashes to crown</t>
        </is>
      </c>
      <c r="C166" t="inlineStr">
        <is>
          <t xml:space="preserve">Aus Der Asche Zur Krone</t>
        </is>
      </c>
      <c r="D166" t="inlineStr">
        <is>
          <t xml:space="preserve">5e3a0803709e6f0e88e3790d2c3127559edd061d</t>
        </is>
      </c>
      <c r="E166" t="inlineStr">
        <is>
          <t xml:space="preserve">Episode 66: Die Wette</t>
        </is>
      </c>
      <c r="F166">
        <v>66</v>
      </c>
      <c r="G166" t="inlineStr">
        <is>
          <t xml:space="preserve">12:11-12:16</t>
        </is>
      </c>
      <c r="H166" t="inlineStr">
        <is>
          <t xml:space="preserve">Resolved</t>
        </is>
      </c>
      <c r="I166" t="inlineStr">
        <is>
          <t xml:space="preserve">"Zeugen" is mispronounced as "Zeuden" - line from script: "Prinzessin Helena, Lord Jeremiah, Ihr werdet unsere Zeugen sein"</t>
        </is>
      </c>
      <c r="J166" t="inlineStr">
        <is>
          <t xml:space="preserve">VOA</t>
        </is>
      </c>
      <c r="K166" t="inlineStr">
        <is>
          <t xml:space="preserve">Mispronunciation</t>
        </is>
      </c>
      <c r="L166" t="inlineStr">
        <is>
          <t xml:space="preserve">Mispronunciation</t>
        </is>
      </c>
      <c r="M166" t="str">
        <f>IFERROR(IF(VLOOKUP(L166,'Quantification'!$A:$B,2,FALSE)&amp;""="","Unclassified",VLOOKUP(L166,'Quantification'!$A:$B,2,FALSE)),"Unclassified")</f>
        <v>Major</v>
      </c>
      <c r="N166" t="inlineStr">
        <is>
          <t xml:space="preserve">frl-yaren.gulsoy@pocketfm.com</t>
        </is>
      </c>
      <c r="O166" t="inlineStr">
        <is>
          <t xml:space="preserve">Issues found in raw</t>
        </is>
      </c>
      <c r="P166" t="str">
        <f>IF(OR(O166="Issues found in master",O166="Final master"),"Master",IF(OR(O166="Ready for Master",O166="Issues found in raw",O166="Raw under QC",O166="Issues resolved in raw"),"Raw","-"))</f>
        <v>Raw</v>
      </c>
      <c r="Q166" s="13">
        <v>46253.617361111115</v>
      </c>
      <c r="R166" t="inlineStr">
        <is>
          <t xml:space="preserve">2026-08 (Aug)</t>
        </is>
      </c>
      <c r="S166">
        <f>IF(M166="Not an error",0,IF(COUNTIFS($A$2:$A166,$A166,$D$2:$D166,$D166,$M$2:$M166,"&lt;&gt;Not an error")=1,1,0))</f>
        <v>0</v>
      </c>
      <c r="T166">
        <f>IF(M166&lt;&gt;"Major",0,IF(COUNTIFS($A$2:$A166,$A166,$D$2:$D166,$D166,$M$2:$M166,"Major")=1,1,0))</f>
        <v>0</v>
      </c>
      <c r="U166">
        <f>IF(M166&lt;&gt;"Minor",0,IF(COUNTIFS($A$2:$A166,$A166,$D$2:$D166,$D166,$M$2:$M166,"Minor")=1,1,0))</f>
        <v>0</v>
      </c>
    </row>
    <row r="167">
      <c r="A167" t="inlineStr">
        <is>
          <t xml:space="preserve">783983a98fe2613f15770fa78630e1d8965712e2</t>
        </is>
      </c>
      <c r="B167" t="inlineStr">
        <is>
          <t xml:space="preserve">Ashes to crown</t>
        </is>
      </c>
      <c r="C167" t="inlineStr">
        <is>
          <t xml:space="preserve">Aus Der Asche Zur Krone</t>
        </is>
      </c>
      <c r="D167" t="inlineStr">
        <is>
          <t xml:space="preserve">c7b9c1f8d5387284cf7edf4448b2027cc1eb307d</t>
        </is>
      </c>
      <c r="E167" t="inlineStr">
        <is>
          <t xml:space="preserve">Episode 67: Der Preis Des Ungehorsams</t>
        </is>
      </c>
      <c r="F167">
        <v>67</v>
      </c>
      <c r="G167" t="inlineStr">
        <is>
          <t xml:space="preserve">0:48-0:50</t>
        </is>
      </c>
      <c r="H167" t="inlineStr">
        <is>
          <t xml:space="preserve">Resolved</t>
        </is>
      </c>
      <c r="I167" t="inlineStr">
        <is>
          <t xml:space="preserve">"Ilara" should be pronounced in German - line from script: "Ilara entging das jedoch nicht."</t>
        </is>
      </c>
      <c r="J167" t="inlineStr">
        <is>
          <t xml:space="preserve">VOA</t>
        </is>
      </c>
      <c r="K167" t="inlineStr">
        <is>
          <t xml:space="preserve">Mispronunciation</t>
        </is>
      </c>
      <c r="L167" t="inlineStr">
        <is>
          <t xml:space="preserve">Mispronunciation</t>
        </is>
      </c>
      <c r="M167" t="str">
        <f>IFERROR(IF(VLOOKUP(L167,'Quantification'!$A:$B,2,FALSE)&amp;""="","Unclassified",VLOOKUP(L167,'Quantification'!$A:$B,2,FALSE)),"Unclassified")</f>
        <v>Major</v>
      </c>
      <c r="N167" t="inlineStr">
        <is>
          <t xml:space="preserve">frl-yaren.gulsoy@pocketfm.com</t>
        </is>
      </c>
      <c r="O167" t="inlineStr">
        <is>
          <t xml:space="preserve">Issues found in raw</t>
        </is>
      </c>
      <c r="P167" t="str">
        <f>IF(OR(O167="Issues found in master",O167="Final master"),"Master",IF(OR(O167="Ready for Master",O167="Issues found in raw",O167="Raw under QC",O167="Issues resolved in raw"),"Raw","-"))</f>
        <v>Raw</v>
      </c>
      <c r="Q167" s="13">
        <v>46253.617361111115</v>
      </c>
      <c r="R167" t="inlineStr">
        <is>
          <t xml:space="preserve">2026-08 (Aug)</t>
        </is>
      </c>
      <c r="S167">
        <f>IF(M167="Not an error",0,IF(COUNTIFS($A$2:$A167,$A167,$D$2:$D167,$D167,$M$2:$M167,"&lt;&gt;Not an error")=1,1,0))</f>
        <v>1</v>
      </c>
      <c r="T167">
        <f>IF(M167&lt;&gt;"Major",0,IF(COUNTIFS($A$2:$A167,$A167,$D$2:$D167,$D167,$M$2:$M167,"Major")=1,1,0))</f>
        <v>1</v>
      </c>
      <c r="U167">
        <f>IF(M167&lt;&gt;"Minor",0,IF(COUNTIFS($A$2:$A167,$A167,$D$2:$D167,$D167,$M$2:$M167,"Minor")=1,1,0))</f>
        <v>0</v>
      </c>
    </row>
    <row r="168">
      <c r="A168" t="inlineStr">
        <is>
          <t xml:space="preserve">783983a98fe2613f15770fa78630e1d8965712e2</t>
        </is>
      </c>
      <c r="B168" t="inlineStr">
        <is>
          <t xml:space="preserve">Ashes to crown</t>
        </is>
      </c>
      <c r="C168" t="inlineStr">
        <is>
          <t xml:space="preserve">Aus Der Asche Zur Krone</t>
        </is>
      </c>
      <c r="D168" t="inlineStr">
        <is>
          <t xml:space="preserve">c7b9c1f8d5387284cf7edf4448b2027cc1eb307d</t>
        </is>
      </c>
      <c r="E168" t="inlineStr">
        <is>
          <t xml:space="preserve">Episode 67: Der Preis Des Ungehorsams</t>
        </is>
      </c>
      <c r="F168">
        <v>67</v>
      </c>
      <c r="G168" t="inlineStr">
        <is>
          <t xml:space="preserve">1:01-1:08</t>
        </is>
      </c>
      <c r="H168" t="inlineStr">
        <is>
          <t xml:space="preserve">Resolved</t>
        </is>
      </c>
      <c r="I168" t="inlineStr">
        <is>
          <t xml:space="preserve">"Lippen" is mispronounced as "Litten" - line from script: "Die Heiterkeit, die eben noch auf ihren Lippen getanzt hatte, verblasste und wich einem stillen Verständnis."</t>
        </is>
      </c>
      <c r="J168" t="inlineStr">
        <is>
          <t xml:space="preserve">VOA</t>
        </is>
      </c>
      <c r="K168" t="inlineStr">
        <is>
          <t xml:space="preserve">Mispronunciation</t>
        </is>
      </c>
      <c r="L168" t="inlineStr">
        <is>
          <t xml:space="preserve">Mispronunciation</t>
        </is>
      </c>
      <c r="M168" t="str">
        <f>IFERROR(IF(VLOOKUP(L168,'Quantification'!$A:$B,2,FALSE)&amp;""="","Unclassified",VLOOKUP(L168,'Quantification'!$A:$B,2,FALSE)),"Unclassified")</f>
        <v>Major</v>
      </c>
      <c r="N168" t="inlineStr">
        <is>
          <t xml:space="preserve">frl-yaren.gulsoy@pocketfm.com</t>
        </is>
      </c>
      <c r="O168" t="inlineStr">
        <is>
          <t xml:space="preserve">Issues found in raw</t>
        </is>
      </c>
      <c r="P168" t="str">
        <f>IF(OR(O168="Issues found in master",O168="Final master"),"Master",IF(OR(O168="Ready for Master",O168="Issues found in raw",O168="Raw under QC",O168="Issues resolved in raw"),"Raw","-"))</f>
        <v>Raw</v>
      </c>
      <c r="Q168" s="13">
        <v>46253.617361111115</v>
      </c>
      <c r="R168" t="inlineStr">
        <is>
          <t xml:space="preserve">2026-08 (Aug)</t>
        </is>
      </c>
      <c r="S168">
        <f>IF(M168="Not an error",0,IF(COUNTIFS($A$2:$A168,$A168,$D$2:$D168,$D168,$M$2:$M168,"&lt;&gt;Not an error")=1,1,0))</f>
        <v>0</v>
      </c>
      <c r="T168">
        <f>IF(M168&lt;&gt;"Major",0,IF(COUNTIFS($A$2:$A168,$A168,$D$2:$D168,$D168,$M$2:$M168,"Major")=1,1,0))</f>
        <v>0</v>
      </c>
      <c r="U168">
        <f>IF(M168&lt;&gt;"Minor",0,IF(COUNTIFS($A$2:$A168,$A168,$D$2:$D168,$D168,$M$2:$M168,"Minor")=1,1,0))</f>
        <v>0</v>
      </c>
    </row>
    <row r="169">
      <c r="A169" t="inlineStr">
        <is>
          <t xml:space="preserve">783983a98fe2613f15770fa78630e1d8965712e2</t>
        </is>
      </c>
      <c r="B169" t="inlineStr">
        <is>
          <t xml:space="preserve">Ashes to crown</t>
        </is>
      </c>
      <c r="C169" t="inlineStr">
        <is>
          <t xml:space="preserve">Aus Der Asche Zur Krone</t>
        </is>
      </c>
      <c r="D169" t="inlineStr">
        <is>
          <t xml:space="preserve">06adf766bbc7867093377f49f058e2bd80b3ebaa</t>
        </is>
      </c>
      <c r="E169" t="inlineStr">
        <is>
          <t xml:space="preserve">Episode 68: Kalkulierte Vergeltung</t>
        </is>
      </c>
      <c r="F169">
        <v>68</v>
      </c>
      <c r="G169" t="inlineStr">
        <is>
          <t xml:space="preserve">5:33-5:39</t>
        </is>
      </c>
      <c r="H169" t="inlineStr">
        <is>
          <t xml:space="preserve">Resolved</t>
        </is>
      </c>
      <c r="I169" t="inlineStr">
        <is>
          <t xml:space="preserve">"Silas" should be pronounced in German - line from script: "Eine lange Stille lag zwischen ihnen, bevor Silas schließlich ungläubig sprach."</t>
        </is>
      </c>
      <c r="J169" t="inlineStr">
        <is>
          <t xml:space="preserve">VOA</t>
        </is>
      </c>
      <c r="K169" t="inlineStr">
        <is>
          <t xml:space="preserve">Mispronunciation</t>
        </is>
      </c>
      <c r="L169" t="inlineStr">
        <is>
          <t xml:space="preserve">Mispronunciation</t>
        </is>
      </c>
      <c r="M169" t="str">
        <f>IFERROR(IF(VLOOKUP(L169,'Quantification'!$A:$B,2,FALSE)&amp;""="","Unclassified",VLOOKUP(L169,'Quantification'!$A:$B,2,FALSE)),"Unclassified")</f>
        <v>Major</v>
      </c>
      <c r="N169" t="inlineStr">
        <is>
          <t xml:space="preserve">frl-yaren.gulsoy@pocketfm.com</t>
        </is>
      </c>
      <c r="O169" t="inlineStr">
        <is>
          <t xml:space="preserve">Issues found in raw</t>
        </is>
      </c>
      <c r="P169" t="str">
        <f>IF(OR(O169="Issues found in master",O169="Final master"),"Master",IF(OR(O169="Ready for Master",O169="Issues found in raw",O169="Raw under QC",O169="Issues resolved in raw"),"Raw","-"))</f>
        <v>Raw</v>
      </c>
      <c r="Q169" s="13">
        <v>46253.617361111115</v>
      </c>
      <c r="R169" t="inlineStr">
        <is>
          <t xml:space="preserve">2026-08 (Aug)</t>
        </is>
      </c>
      <c r="S169">
        <f>IF(M169="Not an error",0,IF(COUNTIFS($A$2:$A169,$A169,$D$2:$D169,$D169,$M$2:$M169,"&lt;&gt;Not an error")=1,1,0))</f>
        <v>1</v>
      </c>
      <c r="T169">
        <f>IF(M169&lt;&gt;"Major",0,IF(COUNTIFS($A$2:$A169,$A169,$D$2:$D169,$D169,$M$2:$M169,"Major")=1,1,0))</f>
        <v>1</v>
      </c>
      <c r="U169">
        <f>IF(M169&lt;&gt;"Minor",0,IF(COUNTIFS($A$2:$A169,$A169,$D$2:$D169,$D169,$M$2:$M169,"Minor")=1,1,0))</f>
        <v>0</v>
      </c>
    </row>
    <row r="170">
      <c r="A170" t="inlineStr">
        <is>
          <t xml:space="preserve">783983a98fe2613f15770fa78630e1d8965712e2</t>
        </is>
      </c>
      <c r="B170" t="inlineStr">
        <is>
          <t xml:space="preserve">Ashes to crown</t>
        </is>
      </c>
      <c r="C170" t="inlineStr">
        <is>
          <t xml:space="preserve">Aus Der Asche Zur Krone</t>
        </is>
      </c>
      <c r="D170" t="inlineStr">
        <is>
          <t xml:space="preserve">06adf766bbc7867093377f49f058e2bd80b3ebaa</t>
        </is>
      </c>
      <c r="E170" t="inlineStr">
        <is>
          <t xml:space="preserve">Episode 68: Kalkulierte Vergeltung</t>
        </is>
      </c>
      <c r="F170">
        <v>68</v>
      </c>
      <c r="G170" t="inlineStr">
        <is>
          <t xml:space="preserve">11:23-11:32</t>
        </is>
      </c>
      <c r="H170" t="inlineStr">
        <is>
          <t xml:space="preserve">Resolved</t>
        </is>
      </c>
      <c r="I170" t="inlineStr">
        <is>
          <t xml:space="preserve">"Rücken" is mispronounced as "Rütten" - line from script: "Langsam drehte sie den Kopf und fixierte ihn mit einem Blick, der so kalt war, dass ihm ein unwillkürlicher Schauer über den Rücken lief."</t>
        </is>
      </c>
      <c r="J170" t="inlineStr">
        <is>
          <t xml:space="preserve">VOA</t>
        </is>
      </c>
      <c r="K170" t="inlineStr">
        <is>
          <t xml:space="preserve">Mispronunciation</t>
        </is>
      </c>
      <c r="L170" t="inlineStr">
        <is>
          <t xml:space="preserve">Mispronunciation</t>
        </is>
      </c>
      <c r="M170" t="str">
        <f>IFERROR(IF(VLOOKUP(L170,'Quantification'!$A:$B,2,FALSE)&amp;""="","Unclassified",VLOOKUP(L170,'Quantification'!$A:$B,2,FALSE)),"Unclassified")</f>
        <v>Major</v>
      </c>
      <c r="N170" t="inlineStr">
        <is>
          <t xml:space="preserve">frl-yaren.gulsoy@pocketfm.com</t>
        </is>
      </c>
      <c r="O170" t="inlineStr">
        <is>
          <t xml:space="preserve">Issues found in raw</t>
        </is>
      </c>
      <c r="P170" t="str">
        <f>IF(OR(O170="Issues found in master",O170="Final master"),"Master",IF(OR(O170="Ready for Master",O170="Issues found in raw",O170="Raw under QC",O170="Issues resolved in raw"),"Raw","-"))</f>
        <v>Raw</v>
      </c>
      <c r="Q170" s="13">
        <v>46253.617361111115</v>
      </c>
      <c r="R170" t="inlineStr">
        <is>
          <t xml:space="preserve">2026-08 (Aug)</t>
        </is>
      </c>
      <c r="S170">
        <f>IF(M170="Not an error",0,IF(COUNTIFS($A$2:$A170,$A170,$D$2:$D170,$D170,$M$2:$M170,"&lt;&gt;Not an error")=1,1,0))</f>
        <v>0</v>
      </c>
      <c r="T170">
        <f>IF(M170&lt;&gt;"Major",0,IF(COUNTIFS($A$2:$A170,$A170,$D$2:$D170,$D170,$M$2:$M170,"Major")=1,1,0))</f>
        <v>0</v>
      </c>
      <c r="U170">
        <f>IF(M170&lt;&gt;"Minor",0,IF(COUNTIFS($A$2:$A170,$A170,$D$2:$D170,$D170,$M$2:$M170,"Minor")=1,1,0))</f>
        <v>0</v>
      </c>
    </row>
    <row r="171">
      <c r="A171" t="inlineStr">
        <is>
          <t xml:space="preserve">783983a98fe2613f15770fa78630e1d8965712e2</t>
        </is>
      </c>
      <c r="B171" t="inlineStr">
        <is>
          <t xml:space="preserve">Ashes to crown</t>
        </is>
      </c>
      <c r="C171" t="inlineStr">
        <is>
          <t xml:space="preserve">Aus Der Asche Zur Krone</t>
        </is>
      </c>
      <c r="D171" t="inlineStr">
        <is>
          <t xml:space="preserve">06adf766bbc7867093377f49f058e2bd80b3ebaa</t>
        </is>
      </c>
      <c r="E171" t="inlineStr">
        <is>
          <t xml:space="preserve">Episode 68: Kalkulierte Vergeltung</t>
        </is>
      </c>
      <c r="F171">
        <v>68</v>
      </c>
      <c r="G171" t="inlineStr">
        <is>
          <t xml:space="preserve">0:00-0:05</t>
        </is>
      </c>
      <c r="H171" t="inlineStr">
        <is>
          <t xml:space="preserve">Resolved</t>
        </is>
      </c>
      <c r="I171" t="inlineStr">
        <is>
          <t xml:space="preserve">"Silas" should be pronounced in English - line from script: "Silas stand steif da, die Hände zu Fäusten geballt."</t>
        </is>
      </c>
      <c r="J171" t="inlineStr">
        <is>
          <t xml:space="preserve">VOA</t>
        </is>
      </c>
      <c r="K171" t="inlineStr">
        <is>
          <t xml:space="preserve">Mispronunciation</t>
        </is>
      </c>
      <c r="L171" t="inlineStr">
        <is>
          <t xml:space="preserve">Mispronunciation</t>
        </is>
      </c>
      <c r="M171" t="str">
        <f>IFERROR(IF(VLOOKUP(L171,'Quantification'!$A:$B,2,FALSE)&amp;""="","Unclassified",VLOOKUP(L171,'Quantification'!$A:$B,2,FALSE)),"Unclassified")</f>
        <v>Major</v>
      </c>
      <c r="N171" t="inlineStr">
        <is>
          <t xml:space="preserve">frl-yaren.gulsoy@pocketfm.com</t>
        </is>
      </c>
      <c r="O171" t="inlineStr">
        <is>
          <t xml:space="preserve">Issues found in raw</t>
        </is>
      </c>
      <c r="P171" t="str">
        <f>IF(OR(O171="Issues found in master",O171="Final master"),"Master",IF(OR(O171="Ready for Master",O171="Issues found in raw",O171="Raw under QC",O171="Issues resolved in raw"),"Raw","-"))</f>
        <v>Raw</v>
      </c>
      <c r="Q171" s="13">
        <v>46253.617361111115</v>
      </c>
      <c r="R171" t="inlineStr">
        <is>
          <t xml:space="preserve">2026-08 (Aug)</t>
        </is>
      </c>
      <c r="S171">
        <f>IF(M171="Not an error",0,IF(COUNTIFS($A$2:$A171,$A171,$D$2:$D171,$D171,$M$2:$M171,"&lt;&gt;Not an error")=1,1,0))</f>
        <v>0</v>
      </c>
      <c r="T171">
        <f>IF(M171&lt;&gt;"Major",0,IF(COUNTIFS($A$2:$A171,$A171,$D$2:$D171,$D171,$M$2:$M171,"Major")=1,1,0))</f>
        <v>0</v>
      </c>
      <c r="U171">
        <f>IF(M171&lt;&gt;"Minor",0,IF(COUNTIFS($A$2:$A171,$A171,$D$2:$D171,$D171,$M$2:$M171,"Minor")=1,1,0))</f>
        <v>0</v>
      </c>
    </row>
    <row r="172">
      <c r="A172" t="inlineStr">
        <is>
          <t xml:space="preserve">783983a98fe2613f15770fa78630e1d8965712e2</t>
        </is>
      </c>
      <c r="B172" t="inlineStr">
        <is>
          <t xml:space="preserve">Ashes to crown</t>
        </is>
      </c>
      <c r="C172" t="inlineStr">
        <is>
          <t xml:space="preserve">Aus Der Asche Zur Krone</t>
        </is>
      </c>
      <c r="D172" t="inlineStr">
        <is>
          <t xml:space="preserve">06adf766bbc7867093377f49f058e2bd80b3ebaa</t>
        </is>
      </c>
      <c r="E172" t="inlineStr">
        <is>
          <t xml:space="preserve">Episode 68: Kalkulierte Vergeltung</t>
        </is>
      </c>
      <c r="F172">
        <v>68</v>
      </c>
      <c r="G172" t="inlineStr">
        <is>
          <t xml:space="preserve">0:40-0:49</t>
        </is>
      </c>
      <c r="H172" t="inlineStr">
        <is>
          <t xml:space="preserve">Resolved</t>
        </is>
      </c>
      <c r="I172" t="inlineStr">
        <is>
          <t xml:space="preserve">"Silas" should be pronounced in English - line from script: "sagte sie nachdenklich, ihre Stimme sanft und doch kühl, als Silas schwieg."</t>
        </is>
      </c>
      <c r="J172" t="inlineStr">
        <is>
          <t xml:space="preserve">VOA</t>
        </is>
      </c>
      <c r="K172" t="inlineStr">
        <is>
          <t xml:space="preserve">Mispronunciation</t>
        </is>
      </c>
      <c r="L172" t="inlineStr">
        <is>
          <t xml:space="preserve">Mispronunciation</t>
        </is>
      </c>
      <c r="M172" t="str">
        <f>IFERROR(IF(VLOOKUP(L172,'Quantification'!$A:$B,2,FALSE)&amp;""="","Unclassified",VLOOKUP(L172,'Quantification'!$A:$B,2,FALSE)),"Unclassified")</f>
        <v>Major</v>
      </c>
      <c r="N172" t="inlineStr">
        <is>
          <t xml:space="preserve">frl-yaren.gulsoy@pocketfm.com</t>
        </is>
      </c>
      <c r="O172" t="inlineStr">
        <is>
          <t xml:space="preserve">Issues found in raw</t>
        </is>
      </c>
      <c r="P172" t="str">
        <f>IF(OR(O172="Issues found in master",O172="Final master"),"Master",IF(OR(O172="Ready for Master",O172="Issues found in raw",O172="Raw under QC",O172="Issues resolved in raw"),"Raw","-"))</f>
        <v>Raw</v>
      </c>
      <c r="Q172" s="13">
        <v>46253.617361111115</v>
      </c>
      <c r="R172" t="inlineStr">
        <is>
          <t xml:space="preserve">2026-08 (Aug)</t>
        </is>
      </c>
      <c r="S172">
        <f>IF(M172="Not an error",0,IF(COUNTIFS($A$2:$A172,$A172,$D$2:$D172,$D172,$M$2:$M172,"&lt;&gt;Not an error")=1,1,0))</f>
        <v>0</v>
      </c>
      <c r="T172">
        <f>IF(M172&lt;&gt;"Major",0,IF(COUNTIFS($A$2:$A172,$A172,$D$2:$D172,$D172,$M$2:$M172,"Major")=1,1,0))</f>
        <v>0</v>
      </c>
      <c r="U172">
        <f>IF(M172&lt;&gt;"Minor",0,IF(COUNTIFS($A$2:$A172,$A172,$D$2:$D172,$D172,$M$2:$M172,"Minor")=1,1,0))</f>
        <v>0</v>
      </c>
    </row>
    <row r="173">
      <c r="A173" t="inlineStr">
        <is>
          <t xml:space="preserve">783983a98fe2613f15770fa78630e1d8965712e2</t>
        </is>
      </c>
      <c r="B173" t="inlineStr">
        <is>
          <t xml:space="preserve">Ashes to crown</t>
        </is>
      </c>
      <c r="C173" t="inlineStr">
        <is>
          <t xml:space="preserve">Aus Der Asche Zur Krone</t>
        </is>
      </c>
      <c r="D173" t="inlineStr">
        <is>
          <t xml:space="preserve">06adf766bbc7867093377f49f058e2bd80b3ebaa</t>
        </is>
      </c>
      <c r="E173" t="inlineStr">
        <is>
          <t xml:space="preserve">Episode 68: Kalkulierte Vergeltung</t>
        </is>
      </c>
      <c r="F173">
        <v>68</v>
      </c>
      <c r="G173" t="inlineStr">
        <is>
          <t xml:space="preserve">0:11-0:13</t>
        </is>
      </c>
      <c r="H173" t="inlineStr">
        <is>
          <t xml:space="preserve">Resolved</t>
        </is>
      </c>
      <c r="I173" t="inlineStr">
        <is>
          <t xml:space="preserve">"Silas" should be pronounced in English - line from script: "Silas atmete tief ein."</t>
        </is>
      </c>
      <c r="J173" t="inlineStr">
        <is>
          <t xml:space="preserve">VOA</t>
        </is>
      </c>
      <c r="K173" t="inlineStr">
        <is>
          <t xml:space="preserve">Mispronunciation</t>
        </is>
      </c>
      <c r="L173" t="inlineStr">
        <is>
          <t xml:space="preserve">Mispronunciation</t>
        </is>
      </c>
      <c r="M173" t="str">
        <f>IFERROR(IF(VLOOKUP(L173,'Quantification'!$A:$B,2,FALSE)&amp;""="","Unclassified",VLOOKUP(L173,'Quantification'!$A:$B,2,FALSE)),"Unclassified")</f>
        <v>Major</v>
      </c>
      <c r="N173" t="inlineStr">
        <is>
          <t xml:space="preserve">frl-yaren.gulsoy@pocketfm.com</t>
        </is>
      </c>
      <c r="O173" t="inlineStr">
        <is>
          <t xml:space="preserve">Issues found in raw</t>
        </is>
      </c>
      <c r="P173" t="str">
        <f>IF(OR(O173="Issues found in master",O173="Final master"),"Master",IF(OR(O173="Ready for Master",O173="Issues found in raw",O173="Raw under QC",O173="Issues resolved in raw"),"Raw","-"))</f>
        <v>Raw</v>
      </c>
      <c r="Q173" s="13">
        <v>46253.617361111115</v>
      </c>
      <c r="R173" t="inlineStr">
        <is>
          <t xml:space="preserve">2026-08 (Aug)</t>
        </is>
      </c>
      <c r="S173">
        <f>IF(M173="Not an error",0,IF(COUNTIFS($A$2:$A173,$A173,$D$2:$D173,$D173,$M$2:$M173,"&lt;&gt;Not an error")=1,1,0))</f>
        <v>0</v>
      </c>
      <c r="T173">
        <f>IF(M173&lt;&gt;"Major",0,IF(COUNTIFS($A$2:$A173,$A173,$D$2:$D173,$D173,$M$2:$M173,"Major")=1,1,0))</f>
        <v>0</v>
      </c>
      <c r="U173">
        <f>IF(M173&lt;&gt;"Minor",0,IF(COUNTIFS($A$2:$A173,$A173,$D$2:$D173,$D173,$M$2:$M173,"Minor")=1,1,0))</f>
        <v>0</v>
      </c>
    </row>
    <row r="174">
      <c r="A174" t="inlineStr">
        <is>
          <t xml:space="preserve">783983a98fe2613f15770fa78630e1d8965712e2</t>
        </is>
      </c>
      <c r="B174" t="inlineStr">
        <is>
          <t xml:space="preserve">Ashes to crown</t>
        </is>
      </c>
      <c r="C174" t="inlineStr">
        <is>
          <t xml:space="preserve">Aus Der Asche Zur Krone</t>
        </is>
      </c>
      <c r="D174" t="inlineStr">
        <is>
          <t xml:space="preserve">06adf766bbc7867093377f49f058e2bd80b3ebaa</t>
        </is>
      </c>
      <c r="E174" t="inlineStr">
        <is>
          <t xml:space="preserve">Episode 68: Kalkulierte Vergeltung</t>
        </is>
      </c>
      <c r="F174">
        <v>68</v>
      </c>
      <c r="G174" t="inlineStr">
        <is>
          <t xml:space="preserve">1:28-1:32</t>
        </is>
      </c>
      <c r="H174" t="inlineStr">
        <is>
          <t xml:space="preserve">Resolved</t>
        </is>
      </c>
      <c r="I174" t="inlineStr">
        <is>
          <t xml:space="preserve">"Silas" should be pronounced in English - line from script: "fuhr Silas mit einem Hauch von Dringlichkeit in der Stimme fort."</t>
        </is>
      </c>
      <c r="J174" t="inlineStr">
        <is>
          <t xml:space="preserve">VOA</t>
        </is>
      </c>
      <c r="K174" t="inlineStr">
        <is>
          <t xml:space="preserve">Mispronunciation</t>
        </is>
      </c>
      <c r="L174" t="inlineStr">
        <is>
          <t xml:space="preserve">Mispronunciation</t>
        </is>
      </c>
      <c r="M174" t="str">
        <f>IFERROR(IF(VLOOKUP(L174,'Quantification'!$A:$B,2,FALSE)&amp;""="","Unclassified",VLOOKUP(L174,'Quantification'!$A:$B,2,FALSE)),"Unclassified")</f>
        <v>Major</v>
      </c>
      <c r="N174" t="inlineStr">
        <is>
          <t xml:space="preserve">frl-yaren.gulsoy@pocketfm.com</t>
        </is>
      </c>
      <c r="O174" t="inlineStr">
        <is>
          <t xml:space="preserve">Issues found in raw</t>
        </is>
      </c>
      <c r="P174" t="str">
        <f>IF(OR(O174="Issues found in master",O174="Final master"),"Master",IF(OR(O174="Ready for Master",O174="Issues found in raw",O174="Raw under QC",O174="Issues resolved in raw"),"Raw","-"))</f>
        <v>Raw</v>
      </c>
      <c r="Q174" s="13">
        <v>46253.617361111115</v>
      </c>
      <c r="R174" t="inlineStr">
        <is>
          <t xml:space="preserve">2026-08 (Aug)</t>
        </is>
      </c>
      <c r="S174">
        <f>IF(M174="Not an error",0,IF(COUNTIFS($A$2:$A174,$A174,$D$2:$D174,$D174,$M$2:$M174,"&lt;&gt;Not an error")=1,1,0))</f>
        <v>0</v>
      </c>
      <c r="T174">
        <f>IF(M174&lt;&gt;"Major",0,IF(COUNTIFS($A$2:$A174,$A174,$D$2:$D174,$D174,$M$2:$M174,"Major")=1,1,0))</f>
        <v>0</v>
      </c>
      <c r="U174">
        <f>IF(M174&lt;&gt;"Minor",0,IF(COUNTIFS($A$2:$A174,$A174,$D$2:$D174,$D174,$M$2:$M174,"Minor")=1,1,0))</f>
        <v>0</v>
      </c>
    </row>
    <row r="175">
      <c r="A175" t="inlineStr">
        <is>
          <t xml:space="preserve">783983a98fe2613f15770fa78630e1d8965712e2</t>
        </is>
      </c>
      <c r="B175" t="inlineStr">
        <is>
          <t xml:space="preserve">Ashes to crown</t>
        </is>
      </c>
      <c r="C175" t="inlineStr">
        <is>
          <t xml:space="preserve">Aus Der Asche Zur Krone</t>
        </is>
      </c>
      <c r="D175" t="inlineStr">
        <is>
          <t xml:space="preserve">06adf766bbc7867093377f49f058e2bd80b3ebaa</t>
        </is>
      </c>
      <c r="E175" t="inlineStr">
        <is>
          <t xml:space="preserve">Episode 68: Kalkulierte Vergeltung</t>
        </is>
      </c>
      <c r="F175">
        <v>68</v>
      </c>
      <c r="G175" t="inlineStr">
        <is>
          <t xml:space="preserve">2:10-2:15</t>
        </is>
      </c>
      <c r="H175" t="inlineStr">
        <is>
          <t xml:space="preserve">Resolved</t>
        </is>
      </c>
      <c r="I175" t="inlineStr">
        <is>
          <t xml:space="preserve">"Silas" should be pronounced in English - line from script: "Die Schwere seiner Worte wog schwer, aber nicht so, wie Silas es gehofft hatte."</t>
        </is>
      </c>
      <c r="J175" t="inlineStr">
        <is>
          <t xml:space="preserve">VOA</t>
        </is>
      </c>
      <c r="K175" t="inlineStr">
        <is>
          <t xml:space="preserve">Mispronunciation</t>
        </is>
      </c>
      <c r="L175" t="inlineStr">
        <is>
          <t xml:space="preserve">Mispronunciation</t>
        </is>
      </c>
      <c r="M175" t="str">
        <f>IFERROR(IF(VLOOKUP(L175,'Quantification'!$A:$B,2,FALSE)&amp;""="","Unclassified",VLOOKUP(L175,'Quantification'!$A:$B,2,FALSE)),"Unclassified")</f>
        <v>Major</v>
      </c>
      <c r="N175" t="inlineStr">
        <is>
          <t xml:space="preserve">frl-yaren.gulsoy@pocketfm.com</t>
        </is>
      </c>
      <c r="O175" t="inlineStr">
        <is>
          <t xml:space="preserve">Issues found in raw</t>
        </is>
      </c>
      <c r="P175" t="str">
        <f>IF(OR(O175="Issues found in master",O175="Final master"),"Master",IF(OR(O175="Ready for Master",O175="Issues found in raw",O175="Raw under QC",O175="Issues resolved in raw"),"Raw","-"))</f>
        <v>Raw</v>
      </c>
      <c r="Q175" s="13">
        <v>46253.617361111115</v>
      </c>
      <c r="R175" t="inlineStr">
        <is>
          <t xml:space="preserve">2026-08 (Aug)</t>
        </is>
      </c>
      <c r="S175">
        <f>IF(M175="Not an error",0,IF(COUNTIFS($A$2:$A175,$A175,$D$2:$D175,$D175,$M$2:$M175,"&lt;&gt;Not an error")=1,1,0))</f>
        <v>0</v>
      </c>
      <c r="T175">
        <f>IF(M175&lt;&gt;"Major",0,IF(COUNTIFS($A$2:$A175,$A175,$D$2:$D175,$D175,$M$2:$M175,"Major")=1,1,0))</f>
        <v>0</v>
      </c>
      <c r="U175">
        <f>IF(M175&lt;&gt;"Minor",0,IF(COUNTIFS($A$2:$A175,$A175,$D$2:$D175,$D175,$M$2:$M175,"Minor")=1,1,0))</f>
        <v>0</v>
      </c>
    </row>
    <row r="176">
      <c r="A176" t="inlineStr">
        <is>
          <t xml:space="preserve">783983a98fe2613f15770fa78630e1d8965712e2</t>
        </is>
      </c>
      <c r="B176" t="inlineStr">
        <is>
          <t xml:space="preserve">Ashes to crown</t>
        </is>
      </c>
      <c r="C176" t="inlineStr">
        <is>
          <t xml:space="preserve">Aus Der Asche Zur Krone</t>
        </is>
      </c>
      <c r="D176" t="inlineStr">
        <is>
          <t xml:space="preserve">06adf766bbc7867093377f49f058e2bd80b3ebaa</t>
        </is>
      </c>
      <c r="E176" t="inlineStr">
        <is>
          <t xml:space="preserve">Episode 68: Kalkulierte Vergeltung</t>
        </is>
      </c>
      <c r="F176">
        <v>68</v>
      </c>
      <c r="G176" t="inlineStr">
        <is>
          <t xml:space="preserve">2:44-2:47</t>
        </is>
      </c>
      <c r="H176" t="inlineStr">
        <is>
          <t xml:space="preserve">Resolved</t>
        </is>
      </c>
      <c r="I176" t="inlineStr">
        <is>
          <t xml:space="preserve">"Silas" should be pronounced in English - line from script: "Silas verlagerte unbehaglich sein Gewicht."</t>
        </is>
      </c>
      <c r="J176" t="inlineStr">
        <is>
          <t xml:space="preserve">VOA</t>
        </is>
      </c>
      <c r="K176" t="inlineStr">
        <is>
          <t xml:space="preserve">Mispronunciation</t>
        </is>
      </c>
      <c r="L176" t="inlineStr">
        <is>
          <t xml:space="preserve">Mispronunciation</t>
        </is>
      </c>
      <c r="M176" t="str">
        <f>IFERROR(IF(VLOOKUP(L176,'Quantification'!$A:$B,2,FALSE)&amp;""="","Unclassified",VLOOKUP(L176,'Quantification'!$A:$B,2,FALSE)),"Unclassified")</f>
        <v>Major</v>
      </c>
      <c r="N176" t="inlineStr">
        <is>
          <t xml:space="preserve">frl-yaren.gulsoy@pocketfm.com</t>
        </is>
      </c>
      <c r="O176" t="inlineStr">
        <is>
          <t xml:space="preserve">Issues found in raw</t>
        </is>
      </c>
      <c r="P176" t="str">
        <f>IF(OR(O176="Issues found in master",O176="Final master"),"Master",IF(OR(O176="Ready for Master",O176="Issues found in raw",O176="Raw under QC",O176="Issues resolved in raw"),"Raw","-"))</f>
        <v>Raw</v>
      </c>
      <c r="Q176" s="13">
        <v>46253.617361111115</v>
      </c>
      <c r="R176" t="inlineStr">
        <is>
          <t xml:space="preserve">2026-08 (Aug)</t>
        </is>
      </c>
      <c r="S176">
        <f>IF(M176="Not an error",0,IF(COUNTIFS($A$2:$A176,$A176,$D$2:$D176,$D176,$M$2:$M176,"&lt;&gt;Not an error")=1,1,0))</f>
        <v>0</v>
      </c>
      <c r="T176">
        <f>IF(M176&lt;&gt;"Major",0,IF(COUNTIFS($A$2:$A176,$A176,$D$2:$D176,$D176,$M$2:$M176,"Major")=1,1,0))</f>
        <v>0</v>
      </c>
      <c r="U176">
        <f>IF(M176&lt;&gt;"Minor",0,IF(COUNTIFS($A$2:$A176,$A176,$D$2:$D176,$D176,$M$2:$M176,"Minor")=1,1,0))</f>
        <v>0</v>
      </c>
    </row>
    <row r="177">
      <c r="A177" t="inlineStr">
        <is>
          <t xml:space="preserve">783983a98fe2613f15770fa78630e1d8965712e2</t>
        </is>
      </c>
      <c r="B177" t="inlineStr">
        <is>
          <t xml:space="preserve">Ashes to crown</t>
        </is>
      </c>
      <c r="C177" t="inlineStr">
        <is>
          <t xml:space="preserve">Aus Der Asche Zur Krone</t>
        </is>
      </c>
      <c r="D177" t="inlineStr">
        <is>
          <t xml:space="preserve">06adf766bbc7867093377f49f058e2bd80b3ebaa</t>
        </is>
      </c>
      <c r="E177" t="inlineStr">
        <is>
          <t xml:space="preserve">Episode 68: Kalkulierte Vergeltung</t>
        </is>
      </c>
      <c r="F177">
        <v>68</v>
      </c>
      <c r="G177" t="inlineStr">
        <is>
          <t xml:space="preserve">3:18-3:20</t>
        </is>
      </c>
      <c r="H177" t="inlineStr">
        <is>
          <t xml:space="preserve">Resolved</t>
        </is>
      </c>
      <c r="I177" t="inlineStr">
        <is>
          <t xml:space="preserve">"Silas" should be pronounced in English - line from script: "Silas erbleichte."</t>
        </is>
      </c>
      <c r="J177" t="inlineStr">
        <is>
          <t xml:space="preserve">VOA</t>
        </is>
      </c>
      <c r="K177" t="inlineStr">
        <is>
          <t xml:space="preserve">Mispronunciation</t>
        </is>
      </c>
      <c r="L177" t="inlineStr">
        <is>
          <t xml:space="preserve">Mispronunciation</t>
        </is>
      </c>
      <c r="M177" t="str">
        <f>IFERROR(IF(VLOOKUP(L177,'Quantification'!$A:$B,2,FALSE)&amp;""="","Unclassified",VLOOKUP(L177,'Quantification'!$A:$B,2,FALSE)),"Unclassified")</f>
        <v>Major</v>
      </c>
      <c r="N177" t="inlineStr">
        <is>
          <t xml:space="preserve">frl-yaren.gulsoy@pocketfm.com</t>
        </is>
      </c>
      <c r="O177" t="inlineStr">
        <is>
          <t xml:space="preserve">Issues found in raw</t>
        </is>
      </c>
      <c r="P177" t="str">
        <f>IF(OR(O177="Issues found in master",O177="Final master"),"Master",IF(OR(O177="Ready for Master",O177="Issues found in raw",O177="Raw under QC",O177="Issues resolved in raw"),"Raw","-"))</f>
        <v>Raw</v>
      </c>
      <c r="Q177" s="13">
        <v>46253.617361111115</v>
      </c>
      <c r="R177" t="inlineStr">
        <is>
          <t xml:space="preserve">2026-08 (Aug)</t>
        </is>
      </c>
      <c r="S177">
        <f>IF(M177="Not an error",0,IF(COUNTIFS($A$2:$A177,$A177,$D$2:$D177,$D177,$M$2:$M177,"&lt;&gt;Not an error")=1,1,0))</f>
        <v>0</v>
      </c>
      <c r="T177">
        <f>IF(M177&lt;&gt;"Major",0,IF(COUNTIFS($A$2:$A177,$A177,$D$2:$D177,$D177,$M$2:$M177,"Major")=1,1,0))</f>
        <v>0</v>
      </c>
      <c r="U177">
        <f>IF(M177&lt;&gt;"Minor",0,IF(COUNTIFS($A$2:$A177,$A177,$D$2:$D177,$D177,$M$2:$M177,"Minor")=1,1,0))</f>
        <v>0</v>
      </c>
    </row>
    <row r="178">
      <c r="A178" t="inlineStr">
        <is>
          <t xml:space="preserve">783983a98fe2613f15770fa78630e1d8965712e2</t>
        </is>
      </c>
      <c r="B178" t="inlineStr">
        <is>
          <t xml:space="preserve">Ashes to crown</t>
        </is>
      </c>
      <c r="C178" t="inlineStr">
        <is>
          <t xml:space="preserve">Aus Der Asche Zur Krone</t>
        </is>
      </c>
      <c r="D178" t="inlineStr">
        <is>
          <t xml:space="preserve">06adf766bbc7867093377f49f058e2bd80b3ebaa</t>
        </is>
      </c>
      <c r="E178" t="inlineStr">
        <is>
          <t xml:space="preserve">Episode 68: Kalkulierte Vergeltung</t>
        </is>
      </c>
      <c r="F178">
        <v>68</v>
      </c>
      <c r="G178" t="inlineStr">
        <is>
          <t xml:space="preserve">3:39-3:39</t>
        </is>
      </c>
      <c r="H178" t="inlineStr">
        <is>
          <t xml:space="preserve">Resolved</t>
        </is>
      </c>
      <c r="I178" t="inlineStr">
        <is>
          <t xml:space="preserve">"Silas" should be pronounced in English - line from script: "Silas’ Puls beschleunigte sich."</t>
        </is>
      </c>
      <c r="J178" t="inlineStr">
        <is>
          <t xml:space="preserve">VOA</t>
        </is>
      </c>
      <c r="K178" t="inlineStr">
        <is>
          <t xml:space="preserve">Mispronunciation</t>
        </is>
      </c>
      <c r="L178" t="inlineStr">
        <is>
          <t xml:space="preserve">Mispronunciation</t>
        </is>
      </c>
      <c r="M178" t="str">
        <f>IFERROR(IF(VLOOKUP(L178,'Quantification'!$A:$B,2,FALSE)&amp;""="","Unclassified",VLOOKUP(L178,'Quantification'!$A:$B,2,FALSE)),"Unclassified")</f>
        <v>Major</v>
      </c>
      <c r="N178" t="inlineStr">
        <is>
          <t xml:space="preserve">frl-yaren.gulsoy@pocketfm.com</t>
        </is>
      </c>
      <c r="O178" t="inlineStr">
        <is>
          <t xml:space="preserve">Issues found in raw</t>
        </is>
      </c>
      <c r="P178" t="str">
        <f>IF(OR(O178="Issues found in master",O178="Final master"),"Master",IF(OR(O178="Ready for Master",O178="Issues found in raw",O178="Raw under QC",O178="Issues resolved in raw"),"Raw","-"))</f>
        <v>Raw</v>
      </c>
      <c r="Q178" s="13">
        <v>46253.617361111115</v>
      </c>
      <c r="R178" t="inlineStr">
        <is>
          <t xml:space="preserve">2026-08 (Aug)</t>
        </is>
      </c>
      <c r="S178">
        <f>IF(M178="Not an error",0,IF(COUNTIFS($A$2:$A178,$A178,$D$2:$D178,$D178,$M$2:$M178,"&lt;&gt;Not an error")=1,1,0))</f>
        <v>0</v>
      </c>
      <c r="T178">
        <f>IF(M178&lt;&gt;"Major",0,IF(COUNTIFS($A$2:$A178,$A178,$D$2:$D178,$D178,$M$2:$M178,"Major")=1,1,0))</f>
        <v>0</v>
      </c>
      <c r="U178">
        <f>IF(M178&lt;&gt;"Minor",0,IF(COUNTIFS($A$2:$A178,$A178,$D$2:$D178,$D178,$M$2:$M178,"Minor")=1,1,0))</f>
        <v>0</v>
      </c>
    </row>
    <row r="179">
      <c r="A179" t="inlineStr">
        <is>
          <t xml:space="preserve">783983a98fe2613f15770fa78630e1d8965712e2</t>
        </is>
      </c>
      <c r="B179" t="inlineStr">
        <is>
          <t xml:space="preserve">Ashes to crown</t>
        </is>
      </c>
      <c r="C179" t="inlineStr">
        <is>
          <t xml:space="preserve">Aus Der Asche Zur Krone</t>
        </is>
      </c>
      <c r="D179" t="inlineStr">
        <is>
          <t xml:space="preserve">06adf766bbc7867093377f49f058e2bd80b3ebaa</t>
        </is>
      </c>
      <c r="E179" t="inlineStr">
        <is>
          <t xml:space="preserve">Episode 68: Kalkulierte Vergeltung</t>
        </is>
      </c>
      <c r="F179">
        <v>68</v>
      </c>
      <c r="G179" t="inlineStr">
        <is>
          <t xml:space="preserve">4:16-4:18</t>
        </is>
      </c>
      <c r="H179" t="inlineStr">
        <is>
          <t xml:space="preserve">Resolved</t>
        </is>
      </c>
      <c r="I179" t="inlineStr">
        <is>
          <t xml:space="preserve">"Silas" should be pronounced in English - line from script: "Lasst mich eines klarstellen, Silas."</t>
        </is>
      </c>
      <c r="J179" t="inlineStr">
        <is>
          <t xml:space="preserve">VOA</t>
        </is>
      </c>
      <c r="K179" t="inlineStr">
        <is>
          <t xml:space="preserve">Mispronunciation</t>
        </is>
      </c>
      <c r="L179" t="inlineStr">
        <is>
          <t xml:space="preserve">Mispronunciation</t>
        </is>
      </c>
      <c r="M179" t="str">
        <f>IFERROR(IF(VLOOKUP(L179,'Quantification'!$A:$B,2,FALSE)&amp;""="","Unclassified",VLOOKUP(L179,'Quantification'!$A:$B,2,FALSE)),"Unclassified")</f>
        <v>Major</v>
      </c>
      <c r="N179" t="inlineStr">
        <is>
          <t xml:space="preserve">frl-yaren.gulsoy@pocketfm.com</t>
        </is>
      </c>
      <c r="O179" t="inlineStr">
        <is>
          <t xml:space="preserve">Issues found in raw</t>
        </is>
      </c>
      <c r="P179" t="str">
        <f>IF(OR(O179="Issues found in master",O179="Final master"),"Master",IF(OR(O179="Ready for Master",O179="Issues found in raw",O179="Raw under QC",O179="Issues resolved in raw"),"Raw","-"))</f>
        <v>Raw</v>
      </c>
      <c r="Q179" s="13">
        <v>46253.617361111115</v>
      </c>
      <c r="R179" t="inlineStr">
        <is>
          <t xml:space="preserve">2026-08 (Aug)</t>
        </is>
      </c>
      <c r="S179">
        <f>IF(M179="Not an error",0,IF(COUNTIFS($A$2:$A179,$A179,$D$2:$D179,$D179,$M$2:$M179,"&lt;&gt;Not an error")=1,1,0))</f>
        <v>0</v>
      </c>
      <c r="T179">
        <f>IF(M179&lt;&gt;"Major",0,IF(COUNTIFS($A$2:$A179,$A179,$D$2:$D179,$D179,$M$2:$M179,"Major")=1,1,0))</f>
        <v>0</v>
      </c>
      <c r="U179">
        <f>IF(M179&lt;&gt;"Minor",0,IF(COUNTIFS($A$2:$A179,$A179,$D$2:$D179,$D179,$M$2:$M179,"Minor")=1,1,0))</f>
        <v>0</v>
      </c>
    </row>
    <row r="180">
      <c r="A180" t="inlineStr">
        <is>
          <t xml:space="preserve">783983a98fe2613f15770fa78630e1d8965712e2</t>
        </is>
      </c>
      <c r="B180" t="inlineStr">
        <is>
          <t xml:space="preserve">Ashes to crown</t>
        </is>
      </c>
      <c r="C180" t="inlineStr">
        <is>
          <t xml:space="preserve">Aus Der Asche Zur Krone</t>
        </is>
      </c>
      <c r="D180" t="inlineStr">
        <is>
          <t xml:space="preserve">06adf766bbc7867093377f49f058e2bd80b3ebaa</t>
        </is>
      </c>
      <c r="E180" t="inlineStr">
        <is>
          <t xml:space="preserve">Episode 68: Kalkulierte Vergeltung</t>
        </is>
      </c>
      <c r="F180">
        <v>68</v>
      </c>
      <c r="G180" t="inlineStr">
        <is>
          <t xml:space="preserve">4:30-4:33</t>
        </is>
      </c>
      <c r="H180" t="inlineStr">
        <is>
          <t xml:space="preserve">Resolved</t>
        </is>
      </c>
      <c r="I180" t="inlineStr">
        <is>
          <t xml:space="preserve">"Silas" should be pronounced in English - line from script: "Silas’ Augen weiteten sich ungläubig."</t>
        </is>
      </c>
      <c r="J180" t="inlineStr">
        <is>
          <t xml:space="preserve">VOA</t>
        </is>
      </c>
      <c r="K180" t="inlineStr">
        <is>
          <t xml:space="preserve">Mispronunciation</t>
        </is>
      </c>
      <c r="L180" t="inlineStr">
        <is>
          <t xml:space="preserve">Mispronunciation</t>
        </is>
      </c>
      <c r="M180" t="str">
        <f>IFERROR(IF(VLOOKUP(L180,'Quantification'!$A:$B,2,FALSE)&amp;""="","Unclassified",VLOOKUP(L180,'Quantification'!$A:$B,2,FALSE)),"Unclassified")</f>
        <v>Major</v>
      </c>
      <c r="N180" t="inlineStr">
        <is>
          <t xml:space="preserve">frl-yaren.gulsoy@pocketfm.com</t>
        </is>
      </c>
      <c r="O180" t="inlineStr">
        <is>
          <t xml:space="preserve">Issues found in raw</t>
        </is>
      </c>
      <c r="P180" t="str">
        <f>IF(OR(O180="Issues found in master",O180="Final master"),"Master",IF(OR(O180="Ready for Master",O180="Issues found in raw",O180="Raw under QC",O180="Issues resolved in raw"),"Raw","-"))</f>
        <v>Raw</v>
      </c>
      <c r="Q180" s="13">
        <v>46253.617361111115</v>
      </c>
      <c r="R180" t="inlineStr">
        <is>
          <t xml:space="preserve">2026-08 (Aug)</t>
        </is>
      </c>
      <c r="S180">
        <f>IF(M180="Not an error",0,IF(COUNTIFS($A$2:$A180,$A180,$D$2:$D180,$D180,$M$2:$M180,"&lt;&gt;Not an error")=1,1,0))</f>
        <v>0</v>
      </c>
      <c r="T180">
        <f>IF(M180&lt;&gt;"Major",0,IF(COUNTIFS($A$2:$A180,$A180,$D$2:$D180,$D180,$M$2:$M180,"Major")=1,1,0))</f>
        <v>0</v>
      </c>
      <c r="U180">
        <f>IF(M180&lt;&gt;"Minor",0,IF(COUNTIFS($A$2:$A180,$A180,$D$2:$D180,$D180,$M$2:$M180,"Minor")=1,1,0))</f>
        <v>0</v>
      </c>
    </row>
    <row r="181">
      <c r="A181" t="inlineStr">
        <is>
          <t xml:space="preserve">783983a98fe2613f15770fa78630e1d8965712e2</t>
        </is>
      </c>
      <c r="B181" t="inlineStr">
        <is>
          <t xml:space="preserve">Ashes to crown</t>
        </is>
      </c>
      <c r="C181" t="inlineStr">
        <is>
          <t xml:space="preserve">Aus Der Asche Zur Krone</t>
        </is>
      </c>
      <c r="D181" t="inlineStr">
        <is>
          <t xml:space="preserve">386973dc44139ab5072cbe9db853816c4b0bf7a6</t>
        </is>
      </c>
      <c r="E181" t="inlineStr">
        <is>
          <t xml:space="preserve">Episode 69: Herzlos Und Finster</t>
        </is>
      </c>
      <c r="F181">
        <v>69</v>
      </c>
      <c r="G181" t="inlineStr">
        <is>
          <t xml:space="preserve">6:24-6:28</t>
        </is>
      </c>
      <c r="H181" t="inlineStr">
        <is>
          <t xml:space="preserve">Resolved</t>
        </is>
      </c>
      <c r="I181" t="inlineStr">
        <is>
          <t xml:space="preserve">"wagen" is mispronounced as "waden" - line from script: "Von nun an wird es niemand mehr wagen, sich dir zu widersetzen."</t>
        </is>
      </c>
      <c r="J181" t="inlineStr">
        <is>
          <t xml:space="preserve">VOA</t>
        </is>
      </c>
      <c r="K181" t="inlineStr">
        <is>
          <t xml:space="preserve">Mispronunciation</t>
        </is>
      </c>
      <c r="L181" t="inlineStr">
        <is>
          <t xml:space="preserve">Mispronunciation</t>
        </is>
      </c>
      <c r="M181" t="str">
        <f>IFERROR(IF(VLOOKUP(L181,'Quantification'!$A:$B,2,FALSE)&amp;""="","Unclassified",VLOOKUP(L181,'Quantification'!$A:$B,2,FALSE)),"Unclassified")</f>
        <v>Major</v>
      </c>
      <c r="N181" t="inlineStr">
        <is>
          <t xml:space="preserve">frl-yaren.gulsoy@pocketfm.com</t>
        </is>
      </c>
      <c r="O181" t="inlineStr">
        <is>
          <t xml:space="preserve">Issues found in raw</t>
        </is>
      </c>
      <c r="P181" t="str">
        <f>IF(OR(O181="Issues found in master",O181="Final master"),"Master",IF(OR(O181="Ready for Master",O181="Issues found in raw",O181="Raw under QC",O181="Issues resolved in raw"),"Raw","-"))</f>
        <v>Raw</v>
      </c>
      <c r="Q181" s="13">
        <v>46253.617361111115</v>
      </c>
      <c r="R181" t="inlineStr">
        <is>
          <t xml:space="preserve">2026-08 (Aug)</t>
        </is>
      </c>
      <c r="S181">
        <f>IF(M181="Not an error",0,IF(COUNTIFS($A$2:$A181,$A181,$D$2:$D181,$D181,$M$2:$M181,"&lt;&gt;Not an error")=1,1,0))</f>
        <v>1</v>
      </c>
      <c r="T181">
        <f>IF(M181&lt;&gt;"Major",0,IF(COUNTIFS($A$2:$A181,$A181,$D$2:$D181,$D181,$M$2:$M181,"Major")=1,1,0))</f>
        <v>1</v>
      </c>
      <c r="U181">
        <f>IF(M181&lt;&gt;"Minor",0,IF(COUNTIFS($A$2:$A181,$A181,$D$2:$D181,$D181,$M$2:$M181,"Minor")=1,1,0))</f>
        <v>0</v>
      </c>
    </row>
    <row r="182">
      <c r="A182" t="inlineStr">
        <is>
          <t xml:space="preserve">783983a98fe2613f15770fa78630e1d8965712e2</t>
        </is>
      </c>
      <c r="B182" t="inlineStr">
        <is>
          <t xml:space="preserve">Ashes to crown</t>
        </is>
      </c>
      <c r="C182" t="inlineStr">
        <is>
          <t xml:space="preserve">Aus Der Asche Zur Krone</t>
        </is>
      </c>
      <c r="D182" t="inlineStr">
        <is>
          <t xml:space="preserve">386973dc44139ab5072cbe9db853816c4b0bf7a6</t>
        </is>
      </c>
      <c r="E182" t="inlineStr">
        <is>
          <t xml:space="preserve">Episode 69: Herzlos Und Finster</t>
        </is>
      </c>
      <c r="F182">
        <v>69</v>
      </c>
      <c r="G182" t="inlineStr">
        <is>
          <t xml:space="preserve">9:21-9:29</t>
        </is>
      </c>
      <c r="H182" t="inlineStr">
        <is>
          <t xml:space="preserve">Resolved</t>
        </is>
      </c>
      <c r="I182" t="inlineStr">
        <is>
          <t xml:space="preserve">"Ilara" should be pronounced in German - line from script: "Ilara hatte ihren Hunger bisher nicht beachtet, aber sobald er das Essen erwähnte, knurrte ihr Magen im unpassendsten Moment."</t>
        </is>
      </c>
      <c r="J182" t="inlineStr">
        <is>
          <t xml:space="preserve">VOA</t>
        </is>
      </c>
      <c r="K182" t="inlineStr">
        <is>
          <t xml:space="preserve">Mispronunciation</t>
        </is>
      </c>
      <c r="L182" t="inlineStr">
        <is>
          <t xml:space="preserve">Mispronunciation</t>
        </is>
      </c>
      <c r="M182" t="str">
        <f>IFERROR(IF(VLOOKUP(L182,'Quantification'!$A:$B,2,FALSE)&amp;""="","Unclassified",VLOOKUP(L182,'Quantification'!$A:$B,2,FALSE)),"Unclassified")</f>
        <v>Major</v>
      </c>
      <c r="N182" t="inlineStr">
        <is>
          <t xml:space="preserve">frl-yaren.gulsoy@pocketfm.com</t>
        </is>
      </c>
      <c r="O182" t="inlineStr">
        <is>
          <t xml:space="preserve">Issues found in raw</t>
        </is>
      </c>
      <c r="P182" t="str">
        <f>IF(OR(O182="Issues found in master",O182="Final master"),"Master",IF(OR(O182="Ready for Master",O182="Issues found in raw",O182="Raw under QC",O182="Issues resolved in raw"),"Raw","-"))</f>
        <v>Raw</v>
      </c>
      <c r="Q182" s="13">
        <v>46253.617361111115</v>
      </c>
      <c r="R182" t="inlineStr">
        <is>
          <t xml:space="preserve">2026-08 (Aug)</t>
        </is>
      </c>
      <c r="S182">
        <f>IF(M182="Not an error",0,IF(COUNTIFS($A$2:$A182,$A182,$D$2:$D182,$D182,$M$2:$M182,"&lt;&gt;Not an error")=1,1,0))</f>
        <v>0</v>
      </c>
      <c r="T182">
        <f>IF(M182&lt;&gt;"Major",0,IF(COUNTIFS($A$2:$A182,$A182,$D$2:$D182,$D182,$M$2:$M182,"Major")=1,1,0))</f>
        <v>0</v>
      </c>
      <c r="U182">
        <f>IF(M182&lt;&gt;"Minor",0,IF(COUNTIFS($A$2:$A182,$A182,$D$2:$D182,$D182,$M$2:$M182,"Minor")=1,1,0))</f>
        <v>0</v>
      </c>
    </row>
    <row r="183">
      <c r="A183" t="inlineStr">
        <is>
          <t xml:space="preserve">783983a98fe2613f15770fa78630e1d8965712e2</t>
        </is>
      </c>
      <c r="B183" t="inlineStr">
        <is>
          <t xml:space="preserve">Ashes to crown</t>
        </is>
      </c>
      <c r="C183" t="inlineStr">
        <is>
          <t xml:space="preserve">Aus Der Asche Zur Krone</t>
        </is>
      </c>
      <c r="D183" t="inlineStr">
        <is>
          <t xml:space="preserve">39a3862debe4c5ed5ca9233a45e295cafb69e077</t>
        </is>
      </c>
      <c r="E183" t="inlineStr">
        <is>
          <t xml:space="preserve">Episode 70: Die Vier Klingen</t>
        </is>
      </c>
      <c r="F183">
        <v>70</v>
      </c>
      <c r="G183" t="inlineStr">
        <is>
          <t xml:space="preserve">0:24-0:29</t>
        </is>
      </c>
      <c r="H183" t="inlineStr">
        <is>
          <t xml:space="preserve">Resolved</t>
        </is>
      </c>
      <c r="I183" t="inlineStr">
        <is>
          <t xml:space="preserve">"Narben" is mispronounced as "Narden" - line from script: "Seine Finger fuhren die blassrosa Narben nach, die von der Peitsche stammten."</t>
        </is>
      </c>
      <c r="J183" t="inlineStr">
        <is>
          <t xml:space="preserve">VOA</t>
        </is>
      </c>
      <c r="K183" t="inlineStr">
        <is>
          <t xml:space="preserve">Mispronunciation</t>
        </is>
      </c>
      <c r="L183" t="inlineStr">
        <is>
          <t xml:space="preserve">Mispronunciation</t>
        </is>
      </c>
      <c r="M183" t="str">
        <f>IFERROR(IF(VLOOKUP(L183,'Quantification'!$A:$B,2,FALSE)&amp;""="","Unclassified",VLOOKUP(L183,'Quantification'!$A:$B,2,FALSE)),"Unclassified")</f>
        <v>Major</v>
      </c>
      <c r="N183" t="inlineStr">
        <is>
          <t xml:space="preserve">frl-yaren.gulsoy@pocketfm.com</t>
        </is>
      </c>
      <c r="O183" t="inlineStr">
        <is>
          <t xml:space="preserve">Issues found in raw</t>
        </is>
      </c>
      <c r="P183" t="str">
        <f>IF(OR(O183="Issues found in master",O183="Final master"),"Master",IF(OR(O183="Ready for Master",O183="Issues found in raw",O183="Raw under QC",O183="Issues resolved in raw"),"Raw","-"))</f>
        <v>Raw</v>
      </c>
      <c r="Q183" s="13">
        <v>46253.617361111115</v>
      </c>
      <c r="R183" t="inlineStr">
        <is>
          <t xml:space="preserve">2026-08 (Aug)</t>
        </is>
      </c>
      <c r="S183">
        <f>IF(M183="Not an error",0,IF(COUNTIFS($A$2:$A183,$A183,$D$2:$D183,$D183,$M$2:$M183,"&lt;&gt;Not an error")=1,1,0))</f>
        <v>1</v>
      </c>
      <c r="T183">
        <f>IF(M183&lt;&gt;"Major",0,IF(COUNTIFS($A$2:$A183,$A183,$D$2:$D183,$D183,$M$2:$M183,"Major")=1,1,0))</f>
        <v>1</v>
      </c>
      <c r="U183">
        <f>IF(M183&lt;&gt;"Minor",0,IF(COUNTIFS($A$2:$A183,$A183,$D$2:$D183,$D183,$M$2:$M183,"Minor")=1,1,0))</f>
        <v>0</v>
      </c>
    </row>
    <row r="184">
      <c r="A184" t="inlineStr">
        <is>
          <t xml:space="preserve">783983a98fe2613f15770fa78630e1d8965712e2</t>
        </is>
      </c>
      <c r="B184" t="inlineStr">
        <is>
          <t xml:space="preserve">Ashes to crown</t>
        </is>
      </c>
      <c r="C184" t="inlineStr">
        <is>
          <t xml:space="preserve">Aus Der Asche Zur Krone</t>
        </is>
      </c>
      <c r="D184" t="inlineStr">
        <is>
          <t xml:space="preserve">39a3862debe4c5ed5ca9233a45e295cafb69e077</t>
        </is>
      </c>
      <c r="E184" t="inlineStr">
        <is>
          <t xml:space="preserve">Episode 70: Die Vier Klingen</t>
        </is>
      </c>
      <c r="F184">
        <v>70</v>
      </c>
      <c r="G184" t="inlineStr">
        <is>
          <t xml:space="preserve">0:41-0:47</t>
        </is>
      </c>
      <c r="H184" t="inlineStr">
        <is>
          <t xml:space="preserve">Resolved</t>
        </is>
      </c>
      <c r="I184" t="inlineStr">
        <is>
          <t xml:space="preserve">"Rücken" is mispronounced as "Rütten" - line from script: "Ein Schauer lief ihr über den Rücken und Hitze stieg ihr in die Wangen, wodurch sie seine Frage vergaß."</t>
        </is>
      </c>
      <c r="J184" t="inlineStr">
        <is>
          <t xml:space="preserve">VOA</t>
        </is>
      </c>
      <c r="K184" t="inlineStr">
        <is>
          <t xml:space="preserve">Mispronunciation</t>
        </is>
      </c>
      <c r="L184" t="inlineStr">
        <is>
          <t xml:space="preserve">Mispronunciation</t>
        </is>
      </c>
      <c r="M184" t="str">
        <f>IFERROR(IF(VLOOKUP(L184,'Quantification'!$A:$B,2,FALSE)&amp;""="","Unclassified",VLOOKUP(L184,'Quantification'!$A:$B,2,FALSE)),"Unclassified")</f>
        <v>Major</v>
      </c>
      <c r="N184" t="inlineStr">
        <is>
          <t xml:space="preserve">frl-yaren.gulsoy@pocketfm.com</t>
        </is>
      </c>
      <c r="O184" t="inlineStr">
        <is>
          <t xml:space="preserve">Issues found in raw</t>
        </is>
      </c>
      <c r="P184" t="str">
        <f>IF(OR(O184="Issues found in master",O184="Final master"),"Master",IF(OR(O184="Ready for Master",O184="Issues found in raw",O184="Raw under QC",O184="Issues resolved in raw"),"Raw","-"))</f>
        <v>Raw</v>
      </c>
      <c r="Q184" s="13">
        <v>46253.617361111115</v>
      </c>
      <c r="R184" t="inlineStr">
        <is>
          <t xml:space="preserve">2026-08 (Aug)</t>
        </is>
      </c>
      <c r="S184">
        <f>IF(M184="Not an error",0,IF(COUNTIFS($A$2:$A184,$A184,$D$2:$D184,$D184,$M$2:$M184,"&lt;&gt;Not an error")=1,1,0))</f>
        <v>0</v>
      </c>
      <c r="T184">
        <f>IF(M184&lt;&gt;"Major",0,IF(COUNTIFS($A$2:$A184,$A184,$D$2:$D184,$D184,$M$2:$M184,"Major")=1,1,0))</f>
        <v>0</v>
      </c>
      <c r="U184">
        <f>IF(M184&lt;&gt;"Minor",0,IF(COUNTIFS($A$2:$A184,$A184,$D$2:$D184,$D184,$M$2:$M184,"Minor")=1,1,0))</f>
        <v>0</v>
      </c>
    </row>
    <row r="185">
      <c r="A185" t="inlineStr">
        <is>
          <t xml:space="preserve">783983a98fe2613f15770fa78630e1d8965712e2</t>
        </is>
      </c>
      <c r="B185" t="inlineStr">
        <is>
          <t xml:space="preserve">Ashes to crown</t>
        </is>
      </c>
      <c r="C185" t="inlineStr">
        <is>
          <t xml:space="preserve">Aus Der Asche Zur Krone</t>
        </is>
      </c>
      <c r="D185" t="inlineStr">
        <is>
          <t xml:space="preserve">39a3862debe4c5ed5ca9233a45e295cafb69e077</t>
        </is>
      </c>
      <c r="E185" t="inlineStr">
        <is>
          <t xml:space="preserve">Episode 70: Die Vier Klingen</t>
        </is>
      </c>
      <c r="F185">
        <v>70</v>
      </c>
      <c r="G185" t="inlineStr">
        <is>
          <t xml:space="preserve">2:15-2:20</t>
        </is>
      </c>
      <c r="H185" t="inlineStr">
        <is>
          <t xml:space="preserve">Resolved</t>
        </is>
      </c>
      <c r="I185" t="inlineStr">
        <is>
          <t xml:space="preserve">"Elle" should be pronounced as "El" - line from script: "Elle, ich werde nie wieder zulassen, dass dich jemand verletzt."</t>
        </is>
      </c>
      <c r="J185" t="inlineStr">
        <is>
          <t xml:space="preserve">VOA</t>
        </is>
      </c>
      <c r="K185" t="inlineStr">
        <is>
          <t xml:space="preserve">Mispronunciation</t>
        </is>
      </c>
      <c r="L185" t="inlineStr">
        <is>
          <t xml:space="preserve">Mispronunciation</t>
        </is>
      </c>
      <c r="M185" t="str">
        <f>IFERROR(IF(VLOOKUP(L185,'Quantification'!$A:$B,2,FALSE)&amp;""="","Unclassified",VLOOKUP(L185,'Quantification'!$A:$B,2,FALSE)),"Unclassified")</f>
        <v>Major</v>
      </c>
      <c r="N185" t="inlineStr">
        <is>
          <t xml:space="preserve">frl-yaren.gulsoy@pocketfm.com</t>
        </is>
      </c>
      <c r="O185" t="inlineStr">
        <is>
          <t xml:space="preserve">Issues found in raw</t>
        </is>
      </c>
      <c r="P185" t="str">
        <f>IF(OR(O185="Issues found in master",O185="Final master"),"Master",IF(OR(O185="Ready for Master",O185="Issues found in raw",O185="Raw under QC",O185="Issues resolved in raw"),"Raw","-"))</f>
        <v>Raw</v>
      </c>
      <c r="Q185" s="13">
        <v>46253.617361111115</v>
      </c>
      <c r="R185" t="inlineStr">
        <is>
          <t xml:space="preserve">2026-08 (Aug)</t>
        </is>
      </c>
      <c r="S185">
        <f>IF(M185="Not an error",0,IF(COUNTIFS($A$2:$A185,$A185,$D$2:$D185,$D185,$M$2:$M185,"&lt;&gt;Not an error")=1,1,0))</f>
        <v>0</v>
      </c>
      <c r="T185">
        <f>IF(M185&lt;&gt;"Major",0,IF(COUNTIFS($A$2:$A185,$A185,$D$2:$D185,$D185,$M$2:$M185,"Major")=1,1,0))</f>
        <v>0</v>
      </c>
      <c r="U185">
        <f>IF(M185&lt;&gt;"Minor",0,IF(COUNTIFS($A$2:$A185,$A185,$D$2:$D185,$D185,$M$2:$M185,"Minor")=1,1,0))</f>
        <v>0</v>
      </c>
    </row>
    <row r="186">
      <c r="A186" t="inlineStr">
        <is>
          <t xml:space="preserve">783983a98fe2613f15770fa78630e1d8965712e2</t>
        </is>
      </c>
      <c r="B186" t="inlineStr">
        <is>
          <t xml:space="preserve">Ashes to crown</t>
        </is>
      </c>
      <c r="C186" t="inlineStr">
        <is>
          <t xml:space="preserve">Aus Der Asche Zur Krone</t>
        </is>
      </c>
      <c r="D186" t="inlineStr">
        <is>
          <t xml:space="preserve">d7d345b1e3ae43bb06011acdde847e3c8b06f420</t>
        </is>
      </c>
      <c r="E186" t="inlineStr">
        <is>
          <t xml:space="preserve">Episode 71: Jeremiahs Kutsche Des Einflusses</t>
        </is>
      </c>
      <c r="F186">
        <v>71</v>
      </c>
      <c r="G186" t="inlineStr">
        <is>
          <t xml:space="preserve">4:49-4:56</t>
        </is>
      </c>
      <c r="H186" t="inlineStr">
        <is>
          <t xml:space="preserve">Resolved</t>
        </is>
      </c>
      <c r="I186" t="inlineStr">
        <is>
          <t xml:space="preserve">"Ilara" should be pronounced in German - line from script: "Ilara runzelte die Stirn, aber als sie über die Situation nachdachte, verstand sie seine Beweggründe. "</t>
        </is>
      </c>
      <c r="J186" t="inlineStr">
        <is>
          <t xml:space="preserve">VOA</t>
        </is>
      </c>
      <c r="K186" t="inlineStr">
        <is>
          <t xml:space="preserve">Mispronunciation</t>
        </is>
      </c>
      <c r="L186" t="inlineStr">
        <is>
          <t xml:space="preserve">Mispronunciation</t>
        </is>
      </c>
      <c r="M186" t="str">
        <f>IFERROR(IF(VLOOKUP(L186,'Quantification'!$A:$B,2,FALSE)&amp;""="","Unclassified",VLOOKUP(L186,'Quantification'!$A:$B,2,FALSE)),"Unclassified")</f>
        <v>Major</v>
      </c>
      <c r="N186" t="inlineStr">
        <is>
          <t xml:space="preserve">frl-yaren.gulsoy@pocketfm.com</t>
        </is>
      </c>
      <c r="O186" t="inlineStr">
        <is>
          <t xml:space="preserve">Issues found in raw</t>
        </is>
      </c>
      <c r="P186" t="str">
        <f>IF(OR(O186="Issues found in master",O186="Final master"),"Master",IF(OR(O186="Ready for Master",O186="Issues found in raw",O186="Raw under QC",O186="Issues resolved in raw"),"Raw","-"))</f>
        <v>Raw</v>
      </c>
      <c r="Q186" s="13">
        <v>46253.617361111115</v>
      </c>
      <c r="R186" t="inlineStr">
        <is>
          <t xml:space="preserve">2026-08 (Aug)</t>
        </is>
      </c>
      <c r="S186">
        <f>IF(M186="Not an error",0,IF(COUNTIFS($A$2:$A186,$A186,$D$2:$D186,$D186,$M$2:$M186,"&lt;&gt;Not an error")=1,1,0))</f>
        <v>1</v>
      </c>
      <c r="T186">
        <f>IF(M186&lt;&gt;"Major",0,IF(COUNTIFS($A$2:$A186,$A186,$D$2:$D186,$D186,$M$2:$M186,"Major")=1,1,0))</f>
        <v>1</v>
      </c>
      <c r="U186">
        <f>IF(M186&lt;&gt;"Minor",0,IF(COUNTIFS($A$2:$A186,$A186,$D$2:$D186,$D186,$M$2:$M186,"Minor")=1,1,0))</f>
        <v>0</v>
      </c>
    </row>
    <row r="187">
      <c r="A187" t="inlineStr">
        <is>
          <t xml:space="preserve">783983a98fe2613f15770fa78630e1d8965712e2</t>
        </is>
      </c>
      <c r="B187" t="inlineStr">
        <is>
          <t xml:space="preserve">Ashes to crown</t>
        </is>
      </c>
      <c r="C187" t="inlineStr">
        <is>
          <t xml:space="preserve">Aus Der Asche Zur Krone</t>
        </is>
      </c>
      <c r="D187" t="inlineStr">
        <is>
          <t xml:space="preserve">d7d345b1e3ae43bb06011acdde847e3c8b06f420</t>
        </is>
      </c>
      <c r="E187" t="inlineStr">
        <is>
          <t xml:space="preserve">Episode 71: Jeremiahs Kutsche Des Einflusses</t>
        </is>
      </c>
      <c r="F187">
        <v>71</v>
      </c>
      <c r="G187" t="inlineStr">
        <is>
          <t xml:space="preserve">6:21-6:29</t>
        </is>
      </c>
      <c r="H187" t="inlineStr">
        <is>
          <t xml:space="preserve">Resolved</t>
        </is>
      </c>
      <c r="I187" t="inlineStr">
        <is>
          <t xml:space="preserve">"Ilara" should be pronounced in German - line from script: "„Ich halte nichts von starren Regeln für Herrschaft und Dienerschaft“, erklärte Ilara schlicht, als sie ihr Zögern spürte."</t>
        </is>
      </c>
      <c r="J187" t="inlineStr">
        <is>
          <t xml:space="preserve">VOA</t>
        </is>
      </c>
      <c r="K187" t="inlineStr">
        <is>
          <t xml:space="preserve">Mispronunciation</t>
        </is>
      </c>
      <c r="L187" t="inlineStr">
        <is>
          <t xml:space="preserve">Mispronunciation</t>
        </is>
      </c>
      <c r="M187" t="str">
        <f>IFERROR(IF(VLOOKUP(L187,'Quantification'!$A:$B,2,FALSE)&amp;""="","Unclassified",VLOOKUP(L187,'Quantification'!$A:$B,2,FALSE)),"Unclassified")</f>
        <v>Major</v>
      </c>
      <c r="N187" t="inlineStr">
        <is>
          <t xml:space="preserve">frl-yaren.gulsoy@pocketfm.com</t>
        </is>
      </c>
      <c r="O187" t="inlineStr">
        <is>
          <t xml:space="preserve">Issues found in raw</t>
        </is>
      </c>
      <c r="P187" t="str">
        <f>IF(OR(O187="Issues found in master",O187="Final master"),"Master",IF(OR(O187="Ready for Master",O187="Issues found in raw",O187="Raw under QC",O187="Issues resolved in raw"),"Raw","-"))</f>
        <v>Raw</v>
      </c>
      <c r="Q187" s="13">
        <v>46253.617361111115</v>
      </c>
      <c r="R187" t="inlineStr">
        <is>
          <t xml:space="preserve">2026-08 (Aug)</t>
        </is>
      </c>
      <c r="S187">
        <f>IF(M187="Not an error",0,IF(COUNTIFS($A$2:$A187,$A187,$D$2:$D187,$D187,$M$2:$M187,"&lt;&gt;Not an error")=1,1,0))</f>
        <v>0</v>
      </c>
      <c r="T187">
        <f>IF(M187&lt;&gt;"Major",0,IF(COUNTIFS($A$2:$A187,$A187,$D$2:$D187,$D187,$M$2:$M187,"Major")=1,1,0))</f>
        <v>0</v>
      </c>
      <c r="U187">
        <f>IF(M187&lt;&gt;"Minor",0,IF(COUNTIFS($A$2:$A187,$A187,$D$2:$D187,$D187,$M$2:$M187,"Minor")=1,1,0))</f>
        <v>0</v>
      </c>
    </row>
    <row r="188">
      <c r="A188" t="inlineStr">
        <is>
          <t xml:space="preserve">783983a98fe2613f15770fa78630e1d8965712e2</t>
        </is>
      </c>
      <c r="B188" t="inlineStr">
        <is>
          <t xml:space="preserve">Ashes to crown</t>
        </is>
      </c>
      <c r="C188" t="inlineStr">
        <is>
          <t xml:space="preserve">Aus Der Asche Zur Krone</t>
        </is>
      </c>
      <c r="D188" t="inlineStr">
        <is>
          <t xml:space="preserve">d7d345b1e3ae43bb06011acdde847e3c8b06f420</t>
        </is>
      </c>
      <c r="E188" t="inlineStr">
        <is>
          <t xml:space="preserve">Episode 71: Jeremiahs Kutsche Des Einflusses</t>
        </is>
      </c>
      <c r="F188">
        <v>71</v>
      </c>
      <c r="G188" t="inlineStr">
        <is>
          <t xml:space="preserve">6:56-7:00</t>
        </is>
      </c>
      <c r="H188" t="inlineStr">
        <is>
          <t xml:space="preserve">Resolved</t>
        </is>
      </c>
      <c r="I188" t="inlineStr">
        <is>
          <t xml:space="preserve">"Neugier" is mis pronounced as "Neudier" - line from script: "Die Luft summte vor Spekulationen und Neugier."</t>
        </is>
      </c>
      <c r="J188" t="inlineStr">
        <is>
          <t xml:space="preserve">VOA</t>
        </is>
      </c>
      <c r="K188" t="inlineStr">
        <is>
          <t xml:space="preserve">Mispronunciation</t>
        </is>
      </c>
      <c r="L188" t="inlineStr">
        <is>
          <t xml:space="preserve">Mispronunciation</t>
        </is>
      </c>
      <c r="M188" t="str">
        <f>IFERROR(IF(VLOOKUP(L188,'Quantification'!$A:$B,2,FALSE)&amp;""="","Unclassified",VLOOKUP(L188,'Quantification'!$A:$B,2,FALSE)),"Unclassified")</f>
        <v>Major</v>
      </c>
      <c r="N188" t="inlineStr">
        <is>
          <t xml:space="preserve">frl-yaren.gulsoy@pocketfm.com</t>
        </is>
      </c>
      <c r="O188" t="inlineStr">
        <is>
          <t xml:space="preserve">Issues found in raw</t>
        </is>
      </c>
      <c r="P188" t="str">
        <f>IF(OR(O188="Issues found in master",O188="Final master"),"Master",IF(OR(O188="Ready for Master",O188="Issues found in raw",O188="Raw under QC",O188="Issues resolved in raw"),"Raw","-"))</f>
        <v>Raw</v>
      </c>
      <c r="Q188" s="13">
        <v>46253.617361111115</v>
      </c>
      <c r="R188" t="inlineStr">
        <is>
          <t xml:space="preserve">2026-08 (Aug)</t>
        </is>
      </c>
      <c r="S188">
        <f>IF(M188="Not an error",0,IF(COUNTIFS($A$2:$A188,$A188,$D$2:$D188,$D188,$M$2:$M188,"&lt;&gt;Not an error")=1,1,0))</f>
        <v>0</v>
      </c>
      <c r="T188">
        <f>IF(M188&lt;&gt;"Major",0,IF(COUNTIFS($A$2:$A188,$A188,$D$2:$D188,$D188,$M$2:$M188,"Major")=1,1,0))</f>
        <v>0</v>
      </c>
      <c r="U188">
        <f>IF(M188&lt;&gt;"Minor",0,IF(COUNTIFS($A$2:$A188,$A188,$D$2:$D188,$D188,$M$2:$M188,"Minor")=1,1,0))</f>
        <v>0</v>
      </c>
    </row>
    <row r="189">
      <c r="A189" t="inlineStr">
        <is>
          <t xml:space="preserve">783983a98fe2613f15770fa78630e1d8965712e2</t>
        </is>
      </c>
      <c r="B189" t="inlineStr">
        <is>
          <t xml:space="preserve">Ashes to crown</t>
        </is>
      </c>
      <c r="C189" t="inlineStr">
        <is>
          <t xml:space="preserve">Aus Der Asche Zur Krone</t>
        </is>
      </c>
      <c r="D189" t="inlineStr">
        <is>
          <t xml:space="preserve">d7d345b1e3ae43bb06011acdde847e3c8b06f420</t>
        </is>
      </c>
      <c r="E189" t="inlineStr">
        <is>
          <t xml:space="preserve">Episode 71: Jeremiahs Kutsche Des Einflusses</t>
        </is>
      </c>
      <c r="F189">
        <v>71</v>
      </c>
      <c r="G189" t="inlineStr">
        <is>
          <t xml:space="preserve">7:01-7:08</t>
        </is>
      </c>
      <c r="H189" t="inlineStr">
        <is>
          <t xml:space="preserve">Resolved</t>
        </is>
      </c>
      <c r="I189" t="inlineStr">
        <is>
          <t xml:space="preserve">"Ilara" should be pronounced in German - line from script: "Ilara blieb gelassen, ihr Blick war ruhig, während sie dem rhythmischen Klappern der Hufe auf den Steinstraßen lauschte."</t>
        </is>
      </c>
      <c r="J189" t="inlineStr">
        <is>
          <t xml:space="preserve">VOA</t>
        </is>
      </c>
      <c r="K189" t="inlineStr">
        <is>
          <t xml:space="preserve">Mispronunciation</t>
        </is>
      </c>
      <c r="L189" t="inlineStr">
        <is>
          <t xml:space="preserve">Mispronunciation</t>
        </is>
      </c>
      <c r="M189" t="str">
        <f>IFERROR(IF(VLOOKUP(L189,'Quantification'!$A:$B,2,FALSE)&amp;""="","Unclassified",VLOOKUP(L189,'Quantification'!$A:$B,2,FALSE)),"Unclassified")</f>
        <v>Major</v>
      </c>
      <c r="N189" t="inlineStr">
        <is>
          <t xml:space="preserve">frl-yaren.gulsoy@pocketfm.com</t>
        </is>
      </c>
      <c r="O189" t="inlineStr">
        <is>
          <t xml:space="preserve">Issues found in raw</t>
        </is>
      </c>
      <c r="P189" t="str">
        <f>IF(OR(O189="Issues found in master",O189="Final master"),"Master",IF(OR(O189="Ready for Master",O189="Issues found in raw",O189="Raw under QC",O189="Issues resolved in raw"),"Raw","-"))</f>
        <v>Raw</v>
      </c>
      <c r="Q189" s="13">
        <v>46253.617361111115</v>
      </c>
      <c r="R189" t="inlineStr">
        <is>
          <t xml:space="preserve">2026-08 (Aug)</t>
        </is>
      </c>
      <c r="S189">
        <f>IF(M189="Not an error",0,IF(COUNTIFS($A$2:$A189,$A189,$D$2:$D189,$D189,$M$2:$M189,"&lt;&gt;Not an error")=1,1,0))</f>
        <v>0</v>
      </c>
      <c r="T189">
        <f>IF(M189&lt;&gt;"Major",0,IF(COUNTIFS($A$2:$A189,$A189,$D$2:$D189,$D189,$M$2:$M189,"Major")=1,1,0))</f>
        <v>0</v>
      </c>
      <c r="U189">
        <f>IF(M189&lt;&gt;"Minor",0,IF(COUNTIFS($A$2:$A189,$A189,$D$2:$D189,$D189,$M$2:$M189,"Minor")=1,1,0))</f>
        <v>0</v>
      </c>
    </row>
    <row r="190">
      <c r="A190" t="inlineStr">
        <is>
          <t xml:space="preserve">783983a98fe2613f15770fa78630e1d8965712e2</t>
        </is>
      </c>
      <c r="B190" t="inlineStr">
        <is>
          <t xml:space="preserve">Ashes to crown</t>
        </is>
      </c>
      <c r="C190" t="inlineStr">
        <is>
          <t xml:space="preserve">Aus Der Asche Zur Krone</t>
        </is>
      </c>
      <c r="D190" t="inlineStr">
        <is>
          <t xml:space="preserve">e0d53220a49d67b5a5681c42fbb158cd498a89a2</t>
        </is>
      </c>
      <c r="E190" t="inlineStr">
        <is>
          <t xml:space="preserve">Episode 72: Ein Dunham-Durcheinander</t>
        </is>
      </c>
      <c r="F190">
        <v>72</v>
      </c>
      <c r="G190" t="inlineStr">
        <is>
          <t xml:space="preserve">0:17-0:26</t>
        </is>
      </c>
      <c r="H190" t="inlineStr">
        <is>
          <t xml:space="preserve">Resolved</t>
        </is>
      </c>
      <c r="I190" t="inlineStr">
        <is>
          <t xml:space="preserve">"Georges" is mispronounced as "Geors" - line from script: "Sie stellte sich bewunderndes Getuschel vor, Adlige, die um ihre Gunst wetteiferten, und Georges schnellen Aufstieg am kaiserlichen Hof."</t>
        </is>
      </c>
      <c r="J190" t="inlineStr">
        <is>
          <t xml:space="preserve">VOA</t>
        </is>
      </c>
      <c r="K190" t="inlineStr">
        <is>
          <t xml:space="preserve">Mispronunciation</t>
        </is>
      </c>
      <c r="L190" t="inlineStr">
        <is>
          <t xml:space="preserve">Mispronunciation</t>
        </is>
      </c>
      <c r="M190" t="str">
        <f>IFERROR(IF(VLOOKUP(L190,'Quantification'!$A:$B,2,FALSE)&amp;""="","Unclassified",VLOOKUP(L190,'Quantification'!$A:$B,2,FALSE)),"Unclassified")</f>
        <v>Major</v>
      </c>
      <c r="N190" t="inlineStr">
        <is>
          <t xml:space="preserve">frl-yaren.gulsoy@pocketfm.com</t>
        </is>
      </c>
      <c r="O190" t="inlineStr">
        <is>
          <t xml:space="preserve">Issues found in raw</t>
        </is>
      </c>
      <c r="P190" t="str">
        <f>IF(OR(O190="Issues found in master",O190="Final master"),"Master",IF(OR(O190="Ready for Master",O190="Issues found in raw",O190="Raw under QC",O190="Issues resolved in raw"),"Raw","-"))</f>
        <v>Raw</v>
      </c>
      <c r="Q190" s="13">
        <v>46253.617361111115</v>
      </c>
      <c r="R190" t="inlineStr">
        <is>
          <t xml:space="preserve">2026-08 (Aug)</t>
        </is>
      </c>
      <c r="S190">
        <f>IF(M190="Not an error",0,IF(COUNTIFS($A$2:$A190,$A190,$D$2:$D190,$D190,$M$2:$M190,"&lt;&gt;Not an error")=1,1,0))</f>
        <v>1</v>
      </c>
      <c r="T190">
        <f>IF(M190&lt;&gt;"Major",0,IF(COUNTIFS($A$2:$A190,$A190,$D$2:$D190,$D190,$M$2:$M190,"Major")=1,1,0))</f>
        <v>1</v>
      </c>
      <c r="U190">
        <f>IF(M190&lt;&gt;"Minor",0,IF(COUNTIFS($A$2:$A190,$A190,$D$2:$D190,$D190,$M$2:$M190,"Minor")=1,1,0))</f>
        <v>0</v>
      </c>
    </row>
    <row r="191">
      <c r="A191" t="inlineStr">
        <is>
          <t xml:space="preserve">783983a98fe2613f15770fa78630e1d8965712e2</t>
        </is>
      </c>
      <c r="B191" t="inlineStr">
        <is>
          <t xml:space="preserve">Ashes to crown</t>
        </is>
      </c>
      <c r="C191" t="inlineStr">
        <is>
          <t xml:space="preserve">Aus Der Asche Zur Krone</t>
        </is>
      </c>
      <c r="D191" t="inlineStr">
        <is>
          <t xml:space="preserve">e0d53220a49d67b5a5681c42fbb158cd498a89a2</t>
        </is>
      </c>
      <c r="E191" t="inlineStr">
        <is>
          <t xml:space="preserve">Episode 72: Ein Dunham-Durcheinander</t>
        </is>
      </c>
      <c r="F191">
        <v>72</v>
      </c>
      <c r="G191" t="inlineStr">
        <is>
          <t xml:space="preserve">7:21-7:28</t>
        </is>
      </c>
      <c r="H191" t="inlineStr">
        <is>
          <t xml:space="preserve">Resolved</t>
        </is>
      </c>
      <c r="I191" t="inlineStr">
        <is>
          <t xml:space="preserve">"Lippen" is mispronounced as "Litten" and "Unbehagen" as "Unbehaden" - line from script: "Die Lippen der Matriarchin wurden schmal, ein Anflug von Unbehagen huschte über ihre sonst so gefasste Miene."</t>
        </is>
      </c>
      <c r="J191" t="inlineStr">
        <is>
          <t xml:space="preserve">VOA</t>
        </is>
      </c>
      <c r="K191" t="inlineStr">
        <is>
          <t xml:space="preserve">Mispronunciation</t>
        </is>
      </c>
      <c r="L191" t="inlineStr">
        <is>
          <t xml:space="preserve">Mispronunciation</t>
        </is>
      </c>
      <c r="M191" t="str">
        <f>IFERROR(IF(VLOOKUP(L191,'Quantification'!$A:$B,2,FALSE)&amp;""="","Unclassified",VLOOKUP(L191,'Quantification'!$A:$B,2,FALSE)),"Unclassified")</f>
        <v>Major</v>
      </c>
      <c r="N191" t="inlineStr">
        <is>
          <t xml:space="preserve">frl-yaren.gulsoy@pocketfm.com</t>
        </is>
      </c>
      <c r="O191" t="inlineStr">
        <is>
          <t xml:space="preserve">Issues found in raw</t>
        </is>
      </c>
      <c r="P191" t="str">
        <f>IF(OR(O191="Issues found in master",O191="Final master"),"Master",IF(OR(O191="Ready for Master",O191="Issues found in raw",O191="Raw under QC",O191="Issues resolved in raw"),"Raw","-"))</f>
        <v>Raw</v>
      </c>
      <c r="Q191" s="13">
        <v>46253.617361111115</v>
      </c>
      <c r="R191" t="inlineStr">
        <is>
          <t xml:space="preserve">2026-08 (Aug)</t>
        </is>
      </c>
      <c r="S191">
        <f>IF(M191="Not an error",0,IF(COUNTIFS($A$2:$A191,$A191,$D$2:$D191,$D191,$M$2:$M191,"&lt;&gt;Not an error")=1,1,0))</f>
        <v>0</v>
      </c>
      <c r="T191">
        <f>IF(M191&lt;&gt;"Major",0,IF(COUNTIFS($A$2:$A191,$A191,$D$2:$D191,$D191,$M$2:$M191,"Major")=1,1,0))</f>
        <v>0</v>
      </c>
      <c r="U191">
        <f>IF(M191&lt;&gt;"Minor",0,IF(COUNTIFS($A$2:$A191,$A191,$D$2:$D191,$D191,$M$2:$M191,"Minor")=1,1,0))</f>
        <v>0</v>
      </c>
    </row>
    <row r="192">
      <c r="A192" t="inlineStr">
        <is>
          <t xml:space="preserve">783983a98fe2613f15770fa78630e1d8965712e2</t>
        </is>
      </c>
      <c r="B192" t="inlineStr">
        <is>
          <t xml:space="preserve">Ashes to crown</t>
        </is>
      </c>
      <c r="C192" t="inlineStr">
        <is>
          <t xml:space="preserve">Aus Der Asche Zur Krone</t>
        </is>
      </c>
      <c r="D192" t="inlineStr">
        <is>
          <t xml:space="preserve">1142bef4e0104ad0e23d8391b0b3e49ee8c45032</t>
        </is>
      </c>
      <c r="E192" t="inlineStr">
        <is>
          <t xml:space="preserve">Episode 75: Die Dame Der Gerechtigkeit</t>
        </is>
      </c>
      <c r="F192">
        <v>75</v>
      </c>
      <c r="G192" t="inlineStr">
        <is>
          <t xml:space="preserve">3:30-3:38</t>
        </is>
      </c>
      <c r="H192" t="inlineStr">
        <is>
          <t xml:space="preserve">Resolved</t>
        </is>
      </c>
      <c r="I192" t="inlineStr">
        <is>
          <t xml:space="preserve">It's "ihrer Herrin hin", and not "ihrer Mätresse hin" - line from script: "Auf ein leichtes Nicken ihrer Mätresse hin bewegte sich Blade One schnell, zog Kleidungsstücke aus den Regalen und prüfte deren Haltbarkeit."</t>
        </is>
      </c>
      <c r="J192" t="inlineStr">
        <is>
          <t xml:space="preserve">AI</t>
        </is>
      </c>
      <c r="K192" t="inlineStr">
        <is>
          <t xml:space="preserve">Script error</t>
        </is>
      </c>
      <c r="L192" t="inlineStr">
        <is>
          <t xml:space="preserve">Script error</t>
        </is>
      </c>
      <c r="M192" t="str">
        <f>IFERROR(IF(VLOOKUP(L192,'Quantification'!$A:$B,2,FALSE)&amp;""="","Unclassified",VLOOKUP(L192,'Quantification'!$A:$B,2,FALSE)),"Unclassified")</f>
        <v>Major</v>
      </c>
      <c r="N192" t="inlineStr">
        <is>
          <t xml:space="preserve">frl-yaren.gulsoy@pocketfm.com</t>
        </is>
      </c>
      <c r="O192" t="inlineStr">
        <is>
          <t xml:space="preserve">Issues found in raw</t>
        </is>
      </c>
      <c r="P192" t="str">
        <f>IF(OR(O192="Issues found in master",O192="Final master"),"Master",IF(OR(O192="Ready for Master",O192="Issues found in raw",O192="Raw under QC",O192="Issues resolved in raw"),"Raw","-"))</f>
        <v>Raw</v>
      </c>
      <c r="Q192" s="13">
        <v>46253.617361111115</v>
      </c>
      <c r="R192" t="inlineStr">
        <is>
          <t xml:space="preserve">2026-08 (Aug)</t>
        </is>
      </c>
      <c r="S192">
        <f>IF(M192="Not an error",0,IF(COUNTIFS($A$2:$A192,$A192,$D$2:$D192,$D192,$M$2:$M192,"&lt;&gt;Not an error")=1,1,0))</f>
        <v>1</v>
      </c>
      <c r="T192">
        <f>IF(M192&lt;&gt;"Major",0,IF(COUNTIFS($A$2:$A192,$A192,$D$2:$D192,$D192,$M$2:$M192,"Major")=1,1,0))</f>
        <v>1</v>
      </c>
      <c r="U192">
        <f>IF(M192&lt;&gt;"Minor",0,IF(COUNTIFS($A$2:$A192,$A192,$D$2:$D192,$D192,$M$2:$M192,"Minor")=1,1,0))</f>
        <v>0</v>
      </c>
    </row>
    <row r="193">
      <c r="A193" t="inlineStr">
        <is>
          <t xml:space="preserve">783983a98fe2613f15770fa78630e1d8965712e2</t>
        </is>
      </c>
      <c r="B193" t="inlineStr">
        <is>
          <t xml:space="preserve">Ashes to crown</t>
        </is>
      </c>
      <c r="C193" t="inlineStr">
        <is>
          <t xml:space="preserve">Aus Der Asche Zur Krone</t>
        </is>
      </c>
      <c r="D193" t="inlineStr">
        <is>
          <t xml:space="preserve">1142bef4e0104ad0e23d8391b0b3e49ee8c45032</t>
        </is>
      </c>
      <c r="E193" t="inlineStr">
        <is>
          <t xml:space="preserve">Episode 75: Die Dame Der Gerechtigkeit</t>
        </is>
      </c>
      <c r="F193">
        <v>75</v>
      </c>
      <c r="G193" t="inlineStr">
        <is>
          <t xml:space="preserve">7:04-7:13</t>
        </is>
      </c>
      <c r="H193" t="inlineStr">
        <is>
          <t xml:space="preserve">Resolved</t>
        </is>
      </c>
      <c r="I193" t="inlineStr">
        <is>
          <t xml:space="preserve">It's not "Mätresse", but "Herrin" - line from script: "„Beleidigen Sie meine Mätresse noch einmal“, warnte Blade One mit eisiger Stimme, „und ich sorge dafür, dass Sie es bereuen werden.“"</t>
        </is>
      </c>
      <c r="J193" t="inlineStr">
        <is>
          <t xml:space="preserve">AI</t>
        </is>
      </c>
      <c r="K193" t="inlineStr">
        <is>
          <t xml:space="preserve">Script error</t>
        </is>
      </c>
      <c r="L193" t="inlineStr">
        <is>
          <t xml:space="preserve">Script error</t>
        </is>
      </c>
      <c r="M193" t="str">
        <f>IFERROR(IF(VLOOKUP(L193,'Quantification'!$A:$B,2,FALSE)&amp;""="","Unclassified",VLOOKUP(L193,'Quantification'!$A:$B,2,FALSE)),"Unclassified")</f>
        <v>Major</v>
      </c>
      <c r="N193" t="inlineStr">
        <is>
          <t xml:space="preserve">frl-yaren.gulsoy@pocketfm.com</t>
        </is>
      </c>
      <c r="O193" t="inlineStr">
        <is>
          <t xml:space="preserve">Issues found in raw</t>
        </is>
      </c>
      <c r="P193" t="str">
        <f>IF(OR(O193="Issues found in master",O193="Final master"),"Master",IF(OR(O193="Ready for Master",O193="Issues found in raw",O193="Raw under QC",O193="Issues resolved in raw"),"Raw","-"))</f>
        <v>Raw</v>
      </c>
      <c r="Q193" s="13">
        <v>46253.617361111115</v>
      </c>
      <c r="R193" t="inlineStr">
        <is>
          <t xml:space="preserve">2026-08 (Aug)</t>
        </is>
      </c>
      <c r="S193">
        <f>IF(M193="Not an error",0,IF(COUNTIFS($A$2:$A193,$A193,$D$2:$D193,$D193,$M$2:$M193,"&lt;&gt;Not an error")=1,1,0))</f>
        <v>0</v>
      </c>
      <c r="T193">
        <f>IF(M193&lt;&gt;"Major",0,IF(COUNTIFS($A$2:$A193,$A193,$D$2:$D193,$D193,$M$2:$M193,"Major")=1,1,0))</f>
        <v>0</v>
      </c>
      <c r="U193">
        <f>IF(M193&lt;&gt;"Minor",0,IF(COUNTIFS($A$2:$A193,$A193,$D$2:$D193,$D193,$M$2:$M193,"Minor")=1,1,0))</f>
        <v>0</v>
      </c>
    </row>
    <row r="194">
      <c r="A194" t="inlineStr">
        <is>
          <t xml:space="preserve">783983a98fe2613f15770fa78630e1d8965712e2</t>
        </is>
      </c>
      <c r="B194" t="inlineStr">
        <is>
          <t xml:space="preserve">Ashes to crown</t>
        </is>
      </c>
      <c r="C194" t="inlineStr">
        <is>
          <t xml:space="preserve">Aus Der Asche Zur Krone</t>
        </is>
      </c>
      <c r="D194" t="inlineStr">
        <is>
          <t xml:space="preserve">cd09c3d5f261049e4c93bce07570cea39cd4b620</t>
        </is>
      </c>
      <c r="E194" t="inlineStr">
        <is>
          <t xml:space="preserve">Episode 76: Doppelte Entschädigung</t>
        </is>
      </c>
      <c r="F194">
        <v>76</v>
      </c>
      <c r="G194" t="inlineStr">
        <is>
          <t xml:space="preserve">5:20-5:30</t>
        </is>
      </c>
      <c r="H194" t="inlineStr">
        <is>
          <t xml:space="preserve">Resolved</t>
        </is>
      </c>
      <c r="I194" t="inlineStr">
        <is>
          <t xml:space="preserve">"Rücken" is mispronounced as "Rütten" - line from script: "In einer blitzschnellen Bewegung stürzte Blade One vor, packte den Arm des Ladenleiters und drehte ihn ihm mit geübter Leichtigkeit auf den Rücken. "</t>
        </is>
      </c>
      <c r="J194" t="inlineStr">
        <is>
          <t xml:space="preserve">VOA</t>
        </is>
      </c>
      <c r="K194" t="inlineStr">
        <is>
          <t xml:space="preserve">Mispronunciation</t>
        </is>
      </c>
      <c r="L194" t="inlineStr">
        <is>
          <t xml:space="preserve">Mispronunciation</t>
        </is>
      </c>
      <c r="M194" t="str">
        <f>IFERROR(IF(VLOOKUP(L194,'Quantification'!$A:$B,2,FALSE)&amp;""="","Unclassified",VLOOKUP(L194,'Quantification'!$A:$B,2,FALSE)),"Unclassified")</f>
        <v>Major</v>
      </c>
      <c r="N194" t="inlineStr">
        <is>
          <t xml:space="preserve">frl-yaren.gulsoy@pocketfm.com</t>
        </is>
      </c>
      <c r="O194" t="inlineStr">
        <is>
          <t xml:space="preserve">Issues found in raw</t>
        </is>
      </c>
      <c r="P194" t="str">
        <f>IF(OR(O194="Issues found in master",O194="Final master"),"Master",IF(OR(O194="Ready for Master",O194="Issues found in raw",O194="Raw under QC",O194="Issues resolved in raw"),"Raw","-"))</f>
        <v>Raw</v>
      </c>
      <c r="Q194" s="13">
        <v>46253.617361111115</v>
      </c>
      <c r="R194" t="inlineStr">
        <is>
          <t xml:space="preserve">2026-08 (Aug)</t>
        </is>
      </c>
      <c r="S194">
        <f>IF(M194="Not an error",0,IF(COUNTIFS($A$2:$A194,$A194,$D$2:$D194,$D194,$M$2:$M194,"&lt;&gt;Not an error")=1,1,0))</f>
        <v>1</v>
      </c>
      <c r="T194">
        <f>IF(M194&lt;&gt;"Major",0,IF(COUNTIFS($A$2:$A194,$A194,$D$2:$D194,$D194,$M$2:$M194,"Major")=1,1,0))</f>
        <v>1</v>
      </c>
      <c r="U194">
        <f>IF(M194&lt;&gt;"Minor",0,IF(COUNTIFS($A$2:$A194,$A194,$D$2:$D194,$D194,$M$2:$M194,"Minor")=1,1,0))</f>
        <v>0</v>
      </c>
    </row>
    <row r="195">
      <c r="A195" t="inlineStr">
        <is>
          <t xml:space="preserve">783983a98fe2613f15770fa78630e1d8965712e2</t>
        </is>
      </c>
      <c r="B195" t="inlineStr">
        <is>
          <t xml:space="preserve">Ashes to crown</t>
        </is>
      </c>
      <c r="C195" t="inlineStr">
        <is>
          <t xml:space="preserve">Aus Der Asche Zur Krone</t>
        </is>
      </c>
      <c r="D195" t="inlineStr">
        <is>
          <t xml:space="preserve">665916bf5004308dc73578e7a06b772c262cc263</t>
        </is>
      </c>
      <c r="E195" t="inlineStr">
        <is>
          <t xml:space="preserve">Episode 78: Das Kalkulierte Spiel</t>
        </is>
      </c>
      <c r="F195">
        <v>78</v>
      </c>
      <c r="G195" t="inlineStr">
        <is>
          <t xml:space="preserve">12:46-12:49</t>
        </is>
      </c>
      <c r="H195" t="inlineStr">
        <is>
          <t xml:space="preserve">Resolved</t>
        </is>
      </c>
      <c r="I195" t="inlineStr">
        <is>
          <t xml:space="preserve">"wirken" is mispronounced as "wirten" - line from script: "Rosalina nickte und ließ die Worte auf sich wirken."</t>
        </is>
      </c>
      <c r="J195" t="inlineStr">
        <is>
          <t xml:space="preserve">VOA</t>
        </is>
      </c>
      <c r="K195" t="inlineStr">
        <is>
          <t xml:space="preserve">Mispronunciation</t>
        </is>
      </c>
      <c r="L195" t="inlineStr">
        <is>
          <t xml:space="preserve">Mispronunciation</t>
        </is>
      </c>
      <c r="M195" t="str">
        <f>IFERROR(IF(VLOOKUP(L195,'Quantification'!$A:$B,2,FALSE)&amp;""="","Unclassified",VLOOKUP(L195,'Quantification'!$A:$B,2,FALSE)),"Unclassified")</f>
        <v>Major</v>
      </c>
      <c r="N195" t="inlineStr">
        <is>
          <t xml:space="preserve">frl-yaren.gulsoy@pocketfm.com</t>
        </is>
      </c>
      <c r="O195" t="inlineStr">
        <is>
          <t xml:space="preserve">Issues found in raw</t>
        </is>
      </c>
      <c r="P195" t="str">
        <f>IF(OR(O195="Issues found in master",O195="Final master"),"Master",IF(OR(O195="Ready for Master",O195="Issues found in raw",O195="Raw under QC",O195="Issues resolved in raw"),"Raw","-"))</f>
        <v>Raw</v>
      </c>
      <c r="Q195" s="13">
        <v>46253.617361111115</v>
      </c>
      <c r="R195" t="inlineStr">
        <is>
          <t xml:space="preserve">2026-08 (Aug)</t>
        </is>
      </c>
      <c r="S195">
        <f>IF(M195="Not an error",0,IF(COUNTIFS($A$2:$A195,$A195,$D$2:$D195,$D195,$M$2:$M195,"&lt;&gt;Not an error")=1,1,0))</f>
        <v>1</v>
      </c>
      <c r="T195">
        <f>IF(M195&lt;&gt;"Major",0,IF(COUNTIFS($A$2:$A195,$A195,$D$2:$D195,$D195,$M$2:$M195,"Major")=1,1,0))</f>
        <v>1</v>
      </c>
      <c r="U195">
        <f>IF(M195&lt;&gt;"Minor",0,IF(COUNTIFS($A$2:$A195,$A195,$D$2:$D195,$D195,$M$2:$M195,"Minor")=1,1,0))</f>
        <v>0</v>
      </c>
    </row>
    <row r="196">
      <c r="A196" t="inlineStr">
        <is>
          <t xml:space="preserve">783983a98fe2613f15770fa78630e1d8965712e2</t>
        </is>
      </c>
      <c r="B196" t="inlineStr">
        <is>
          <t xml:space="preserve">Ashes to crown</t>
        </is>
      </c>
      <c r="C196" t="inlineStr">
        <is>
          <t xml:space="preserve">Aus Der Asche Zur Krone</t>
        </is>
      </c>
      <c r="D196" t="inlineStr">
        <is>
          <t xml:space="preserve">437a2ea290537fab995ced8e3617017d51e9ad3c</t>
        </is>
      </c>
      <c r="E196" t="inlineStr">
        <is>
          <t xml:space="preserve">Episode 79: Die Ablehnung</t>
        </is>
      </c>
      <c r="F196">
        <v>79</v>
      </c>
      <c r="G196" t="inlineStr">
        <is>
          <t xml:space="preserve">1:18-1:22</t>
        </is>
      </c>
      <c r="H196" t="inlineStr">
        <is>
          <t xml:space="preserve">Resolved</t>
        </is>
      </c>
      <c r="I196" t="inlineStr">
        <is>
          <t xml:space="preserve">"Aethelburg" should be pronounced in German - line from script: "In der Geschäftswelt von Aethelburg ging es nicht nur um Geschick."</t>
        </is>
      </c>
      <c r="J196" t="inlineStr">
        <is>
          <t xml:space="preserve">VOA</t>
        </is>
      </c>
      <c r="K196" t="inlineStr">
        <is>
          <t xml:space="preserve">Mispronunciation</t>
        </is>
      </c>
      <c r="L196" t="inlineStr">
        <is>
          <t xml:space="preserve">Mispronunciation</t>
        </is>
      </c>
      <c r="M196" t="str">
        <f>IFERROR(IF(VLOOKUP(L196,'Quantification'!$A:$B,2,FALSE)&amp;""="","Unclassified",VLOOKUP(L196,'Quantification'!$A:$B,2,FALSE)),"Unclassified")</f>
        <v>Major</v>
      </c>
      <c r="N196" t="inlineStr">
        <is>
          <t xml:space="preserve">frl-yaren.gulsoy@pocketfm.com</t>
        </is>
      </c>
      <c r="O196" t="inlineStr">
        <is>
          <t xml:space="preserve">Issues found in raw</t>
        </is>
      </c>
      <c r="P196" t="str">
        <f>IF(OR(O196="Issues found in master",O196="Final master"),"Master",IF(OR(O196="Ready for Master",O196="Issues found in raw",O196="Raw under QC",O196="Issues resolved in raw"),"Raw","-"))</f>
        <v>Raw</v>
      </c>
      <c r="Q196" s="13">
        <v>46253.617361111115</v>
      </c>
      <c r="R196" t="inlineStr">
        <is>
          <t xml:space="preserve">2026-08 (Aug)</t>
        </is>
      </c>
      <c r="S196">
        <f>IF(M196="Not an error",0,IF(COUNTIFS($A$2:$A196,$A196,$D$2:$D196,$D196,$M$2:$M196,"&lt;&gt;Not an error")=1,1,0))</f>
        <v>1</v>
      </c>
      <c r="T196">
        <f>IF(M196&lt;&gt;"Major",0,IF(COUNTIFS($A$2:$A196,$A196,$D$2:$D196,$D196,$M$2:$M196,"Major")=1,1,0))</f>
        <v>1</v>
      </c>
      <c r="U196">
        <f>IF(M196&lt;&gt;"Minor",0,IF(COUNTIFS($A$2:$A196,$A196,$D$2:$D196,$D196,$M$2:$M196,"Minor")=1,1,0))</f>
        <v>0</v>
      </c>
    </row>
    <row r="197">
      <c r="A197" t="inlineStr">
        <is>
          <t xml:space="preserve">783983a98fe2613f15770fa78630e1d8965712e2</t>
        </is>
      </c>
      <c r="B197" t="inlineStr">
        <is>
          <t xml:space="preserve">Ashes to crown</t>
        </is>
      </c>
      <c r="C197" t="inlineStr">
        <is>
          <t xml:space="preserve">Aus Der Asche Zur Krone</t>
        </is>
      </c>
      <c r="D197" t="inlineStr">
        <is>
          <t xml:space="preserve">437a2ea290537fab995ced8e3617017d51e9ad3c</t>
        </is>
      </c>
      <c r="E197" t="inlineStr">
        <is>
          <t xml:space="preserve">Episode 79: Die Ablehnung</t>
        </is>
      </c>
      <c r="F197">
        <v>79</v>
      </c>
      <c r="G197" t="inlineStr">
        <is>
          <t xml:space="preserve">9:21-9:38</t>
        </is>
      </c>
      <c r="H197" t="inlineStr">
        <is>
          <t xml:space="preserve">Resolved</t>
        </is>
      </c>
      <c r="I197" t="inlineStr">
        <is>
          <t xml:space="preserve">"Ilara" should be pronounced in German - line from script: "„Ilara, wir hatten gehofft, du könntest bei Lord Jeremiah ein Wort für Dschesper einlegen, ihm vielleicht helfen, eine Stelle in der Regierung zu bekommen.“
Ilaras Miene blieb unbewegt, obwohl sich eine kalte Belustigung in ihr regte."</t>
        </is>
      </c>
      <c r="J197" t="inlineStr">
        <is>
          <t xml:space="preserve">VOA</t>
        </is>
      </c>
      <c r="K197" t="inlineStr">
        <is>
          <t xml:space="preserve">Mispronunciation</t>
        </is>
      </c>
      <c r="L197" t="inlineStr">
        <is>
          <t xml:space="preserve">Mispronunciation</t>
        </is>
      </c>
      <c r="M197" t="str">
        <f>IFERROR(IF(VLOOKUP(L197,'Quantification'!$A:$B,2,FALSE)&amp;""="","Unclassified",VLOOKUP(L197,'Quantification'!$A:$B,2,FALSE)),"Unclassified")</f>
        <v>Major</v>
      </c>
      <c r="N197" t="inlineStr">
        <is>
          <t xml:space="preserve">frl-yaren.gulsoy@pocketfm.com</t>
        </is>
      </c>
      <c r="O197" t="inlineStr">
        <is>
          <t xml:space="preserve">Issues found in raw</t>
        </is>
      </c>
      <c r="P197" t="str">
        <f>IF(OR(O197="Issues found in master",O197="Final master"),"Master",IF(OR(O197="Ready for Master",O197="Issues found in raw",O197="Raw under QC",O197="Issues resolved in raw"),"Raw","-"))</f>
        <v>Raw</v>
      </c>
      <c r="Q197" s="13">
        <v>46253.617361111115</v>
      </c>
      <c r="R197" t="inlineStr">
        <is>
          <t xml:space="preserve">2026-08 (Aug)</t>
        </is>
      </c>
      <c r="S197">
        <f>IF(M197="Not an error",0,IF(COUNTIFS($A$2:$A197,$A197,$D$2:$D197,$D197,$M$2:$M197,"&lt;&gt;Not an error")=1,1,0))</f>
        <v>0</v>
      </c>
      <c r="T197">
        <f>IF(M197&lt;&gt;"Major",0,IF(COUNTIFS($A$2:$A197,$A197,$D$2:$D197,$D197,$M$2:$M197,"Major")=1,1,0))</f>
        <v>0</v>
      </c>
      <c r="U197">
        <f>IF(M197&lt;&gt;"Minor",0,IF(COUNTIFS($A$2:$A197,$A197,$D$2:$D197,$D197,$M$2:$M197,"Minor")=1,1,0))</f>
        <v>0</v>
      </c>
    </row>
    <row r="198">
      <c r="A198" t="inlineStr">
        <is>
          <t xml:space="preserve">783983a98fe2613f15770fa78630e1d8965712e2</t>
        </is>
      </c>
      <c r="B198" t="inlineStr">
        <is>
          <t xml:space="preserve">Ashes to crown</t>
        </is>
      </c>
      <c r="C198" t="inlineStr">
        <is>
          <t xml:space="preserve">Aus Der Asche Zur Krone</t>
        </is>
      </c>
      <c r="D198" t="inlineStr">
        <is>
          <t xml:space="preserve">437a2ea290537fab995ced8e3617017d51e9ad3c</t>
        </is>
      </c>
      <c r="E198" t="inlineStr">
        <is>
          <t xml:space="preserve">Episode 79: Die Ablehnung</t>
        </is>
      </c>
      <c r="F198">
        <v>79</v>
      </c>
      <c r="G198" t="inlineStr">
        <is>
          <t xml:space="preserve">10:04-10:21</t>
        </is>
      </c>
      <c r="H198" t="inlineStr">
        <is>
          <t xml:space="preserve">Resolved</t>
        </is>
      </c>
      <c r="I198" t="inlineStr">
        <is>
          <t xml:space="preserve">"Ilara" should be pronounced in German - line from script: "„Und Ilara, wir haben unsere Meinung bezüglich deiner Heirat geändert.“
Ein Schauer lief Ilara über den Rücken.
Ilaras Atem stockte für den Bruchteil einer Sekunde, bevor sich ihre Lippen zu einer scharfen Erwiderung öffneten."</t>
        </is>
      </c>
      <c r="J198" t="inlineStr">
        <is>
          <t xml:space="preserve">VOA</t>
        </is>
      </c>
      <c r="K198" t="inlineStr">
        <is>
          <t xml:space="preserve">Mispronunciation</t>
        </is>
      </c>
      <c r="L198" t="inlineStr">
        <is>
          <t xml:space="preserve">Mispronunciation</t>
        </is>
      </c>
      <c r="M198" t="str">
        <f>IFERROR(IF(VLOOKUP(L198,'Quantification'!$A:$B,2,FALSE)&amp;""="","Unclassified",VLOOKUP(L198,'Quantification'!$A:$B,2,FALSE)),"Unclassified")</f>
        <v>Major</v>
      </c>
      <c r="N198" t="inlineStr">
        <is>
          <t xml:space="preserve">frl-yaren.gulsoy@pocketfm.com</t>
        </is>
      </c>
      <c r="O198" t="inlineStr">
        <is>
          <t xml:space="preserve">Issues found in raw</t>
        </is>
      </c>
      <c r="P198" t="str">
        <f>IF(OR(O198="Issues found in master",O198="Final master"),"Master",IF(OR(O198="Ready for Master",O198="Issues found in raw",O198="Raw under QC",O198="Issues resolved in raw"),"Raw","-"))</f>
        <v>Raw</v>
      </c>
      <c r="Q198" s="13">
        <v>46253.617361111115</v>
      </c>
      <c r="R198" t="inlineStr">
        <is>
          <t xml:space="preserve">2026-08 (Aug)</t>
        </is>
      </c>
      <c r="S198">
        <f>IF(M198="Not an error",0,IF(COUNTIFS($A$2:$A198,$A198,$D$2:$D198,$D198,$M$2:$M198,"&lt;&gt;Not an error")=1,1,0))</f>
        <v>0</v>
      </c>
      <c r="T198">
        <f>IF(M198&lt;&gt;"Major",0,IF(COUNTIFS($A$2:$A198,$A198,$D$2:$D198,$D198,$M$2:$M198,"Major")=1,1,0))</f>
        <v>0</v>
      </c>
      <c r="U198">
        <f>IF(M198&lt;&gt;"Minor",0,IF(COUNTIFS($A$2:$A198,$A198,$D$2:$D198,$D198,$M$2:$M198,"Minor")=1,1,0))</f>
        <v>0</v>
      </c>
    </row>
    <row r="199">
      <c r="A199" t="inlineStr">
        <is>
          <t xml:space="preserve">783983a98fe2613f15770fa78630e1d8965712e2</t>
        </is>
      </c>
      <c r="B199" t="inlineStr">
        <is>
          <t xml:space="preserve">Ashes to crown</t>
        </is>
      </c>
      <c r="C199" t="inlineStr">
        <is>
          <t xml:space="preserve">Aus Der Asche Zur Krone</t>
        </is>
      </c>
      <c r="D199" t="inlineStr">
        <is>
          <t xml:space="preserve">437a2ea290537fab995ced8e3617017d51e9ad3c</t>
        </is>
      </c>
      <c r="E199" t="inlineStr">
        <is>
          <t xml:space="preserve">Episode 79: Die Ablehnung</t>
        </is>
      </c>
      <c r="F199">
        <v>79</v>
      </c>
      <c r="G199" t="inlineStr">
        <is>
          <t xml:space="preserve">11:28-11:30</t>
        </is>
      </c>
      <c r="H199" t="inlineStr">
        <is>
          <t xml:space="preserve">Resolved</t>
        </is>
      </c>
      <c r="I199" t="inlineStr">
        <is>
          <t xml:space="preserve">"Ilara" should be pronounced in German - line from script: "Ilara und Dschesper, zusammen."</t>
        </is>
      </c>
      <c r="J199" t="inlineStr">
        <is>
          <t xml:space="preserve">VOA</t>
        </is>
      </c>
      <c r="K199" t="inlineStr">
        <is>
          <t xml:space="preserve">Mispronunciation</t>
        </is>
      </c>
      <c r="L199" t="inlineStr">
        <is>
          <t xml:space="preserve">Mispronunciation</t>
        </is>
      </c>
      <c r="M199" t="str">
        <f>IFERROR(IF(VLOOKUP(L199,'Quantification'!$A:$B,2,FALSE)&amp;""="","Unclassified",VLOOKUP(L199,'Quantification'!$A:$B,2,FALSE)),"Unclassified")</f>
        <v>Major</v>
      </c>
      <c r="N199" t="inlineStr">
        <is>
          <t xml:space="preserve">frl-yaren.gulsoy@pocketfm.com</t>
        </is>
      </c>
      <c r="O199" t="inlineStr">
        <is>
          <t xml:space="preserve">Issues found in raw</t>
        </is>
      </c>
      <c r="P199" t="str">
        <f>IF(OR(O199="Issues found in master",O199="Final master"),"Master",IF(OR(O199="Ready for Master",O199="Issues found in raw",O199="Raw under QC",O199="Issues resolved in raw"),"Raw","-"))</f>
        <v>Raw</v>
      </c>
      <c r="Q199" s="13">
        <v>46253.617361111115</v>
      </c>
      <c r="R199" t="inlineStr">
        <is>
          <t xml:space="preserve">2026-08 (Aug)</t>
        </is>
      </c>
      <c r="S199">
        <f>IF(M199="Not an error",0,IF(COUNTIFS($A$2:$A199,$A199,$D$2:$D199,$D199,$M$2:$M199,"&lt;&gt;Not an error")=1,1,0))</f>
        <v>0</v>
      </c>
      <c r="T199">
        <f>IF(M199&lt;&gt;"Major",0,IF(COUNTIFS($A$2:$A199,$A199,$D$2:$D199,$D199,$M$2:$M199,"Major")=1,1,0))</f>
        <v>0</v>
      </c>
      <c r="U199">
        <f>IF(M199&lt;&gt;"Minor",0,IF(COUNTIFS($A$2:$A199,$A199,$D$2:$D199,$D199,$M$2:$M199,"Minor")=1,1,0))</f>
        <v>0</v>
      </c>
    </row>
    <row r="200">
      <c r="A200" t="inlineStr">
        <is>
          <t xml:space="preserve">783983a98fe2613f15770fa78630e1d8965712e2</t>
        </is>
      </c>
      <c r="B200" t="inlineStr">
        <is>
          <t xml:space="preserve">Ashes to crown</t>
        </is>
      </c>
      <c r="C200" t="inlineStr">
        <is>
          <t xml:space="preserve">Aus Der Asche Zur Krone</t>
        </is>
      </c>
      <c r="D200" t="inlineStr">
        <is>
          <t xml:space="preserve">437a2ea290537fab995ced8e3617017d51e9ad3c</t>
        </is>
      </c>
      <c r="E200" t="inlineStr">
        <is>
          <t xml:space="preserve">Episode 79: Die Ablehnung</t>
        </is>
      </c>
      <c r="F200">
        <v>79</v>
      </c>
      <c r="G200" t="inlineStr">
        <is>
          <t xml:space="preserve">12:06-12:14</t>
        </is>
      </c>
      <c r="H200" t="inlineStr">
        <is>
          <t xml:space="preserve">Resolved</t>
        </is>
      </c>
      <c r="I200" t="inlineStr">
        <is>
          <t xml:space="preserve">"Ilara" should be pronounced in German - line from script: "Ilara war eine verstoßene Frau, ein Mädchen mit einer annullierten Verlobung, eine Schande in den Augen der feinen Gesellschaft."</t>
        </is>
      </c>
      <c r="J200" t="inlineStr">
        <is>
          <t xml:space="preserve">VOA</t>
        </is>
      </c>
      <c r="K200" t="inlineStr">
        <is>
          <t xml:space="preserve">Mispronunciation</t>
        </is>
      </c>
      <c r="L200" t="inlineStr">
        <is>
          <t xml:space="preserve">Mispronunciation</t>
        </is>
      </c>
      <c r="M200" t="str">
        <f>IFERROR(IF(VLOOKUP(L200,'Quantification'!$A:$B,2,FALSE)&amp;""="","Unclassified",VLOOKUP(L200,'Quantification'!$A:$B,2,FALSE)),"Unclassified")</f>
        <v>Major</v>
      </c>
      <c r="N200" t="inlineStr">
        <is>
          <t xml:space="preserve">frl-yaren.gulsoy@pocketfm.com</t>
        </is>
      </c>
      <c r="O200" t="inlineStr">
        <is>
          <t xml:space="preserve">Issues found in raw</t>
        </is>
      </c>
      <c r="P200" t="str">
        <f>IF(OR(O200="Issues found in master",O200="Final master"),"Master",IF(OR(O200="Ready for Master",O200="Issues found in raw",O200="Raw under QC",O200="Issues resolved in raw"),"Raw","-"))</f>
        <v>Raw</v>
      </c>
      <c r="Q200" s="13">
        <v>46253.617361111115</v>
      </c>
      <c r="R200" t="inlineStr">
        <is>
          <t xml:space="preserve">2026-08 (Aug)</t>
        </is>
      </c>
      <c r="S200">
        <f>IF(M200="Not an error",0,IF(COUNTIFS($A$2:$A200,$A200,$D$2:$D200,$D200,$M$2:$M200,"&lt;&gt;Not an error")=1,1,0))</f>
        <v>0</v>
      </c>
      <c r="T200">
        <f>IF(M200&lt;&gt;"Major",0,IF(COUNTIFS($A$2:$A200,$A200,$D$2:$D200,$D200,$M$2:$M200,"Major")=1,1,0))</f>
        <v>0</v>
      </c>
      <c r="U200">
        <f>IF(M200&lt;&gt;"Minor",0,IF(COUNTIFS($A$2:$A200,$A200,$D$2:$D200,$D200,$M$2:$M200,"Minor")=1,1,0))</f>
        <v>0</v>
      </c>
    </row>
    <row r="201">
      <c r="A201" t="inlineStr">
        <is>
          <t xml:space="preserve">783983a98fe2613f15770fa78630e1d8965712e2</t>
        </is>
      </c>
      <c r="B201" t="inlineStr">
        <is>
          <t xml:space="preserve">Ashes to crown</t>
        </is>
      </c>
      <c r="C201" t="inlineStr">
        <is>
          <t xml:space="preserve">Aus Der Asche Zur Krone</t>
        </is>
      </c>
      <c r="D201" t="inlineStr">
        <is>
          <t xml:space="preserve">437a2ea290537fab995ced8e3617017d51e9ad3c</t>
        </is>
      </c>
      <c r="E201" t="inlineStr">
        <is>
          <t xml:space="preserve">Episode 79: Die Ablehnung</t>
        </is>
      </c>
      <c r="F201">
        <v>79</v>
      </c>
      <c r="G201" t="inlineStr">
        <is>
          <t xml:space="preserve">12:48-12:55</t>
        </is>
      </c>
      <c r="H201" t="inlineStr">
        <is>
          <t xml:space="preserve">Resolved</t>
        </is>
      </c>
      <c r="I201" t="inlineStr">
        <is>
          <t xml:space="preserve">"Lippen" is mispronounced as "Litten" - line from script: "Die Lippen der Matriarchin kräuselten sich, ihr Ton war von kaum verhohlener Belustigung erfüllt."</t>
        </is>
      </c>
      <c r="J201" t="inlineStr">
        <is>
          <t xml:space="preserve">VOA</t>
        </is>
      </c>
      <c r="K201" t="inlineStr">
        <is>
          <t xml:space="preserve">Mispronunciation</t>
        </is>
      </c>
      <c r="L201" t="inlineStr">
        <is>
          <t xml:space="preserve">Mispronunciation</t>
        </is>
      </c>
      <c r="M201" t="str">
        <f>IFERROR(IF(VLOOKUP(L201,'Quantification'!$A:$B,2,FALSE)&amp;""="","Unclassified",VLOOKUP(L201,'Quantification'!$A:$B,2,FALSE)),"Unclassified")</f>
        <v>Major</v>
      </c>
      <c r="N201" t="inlineStr">
        <is>
          <t xml:space="preserve">frl-yaren.gulsoy@pocketfm.com</t>
        </is>
      </c>
      <c r="O201" t="inlineStr">
        <is>
          <t xml:space="preserve">Issues found in raw</t>
        </is>
      </c>
      <c r="P201" t="str">
        <f>IF(OR(O201="Issues found in master",O201="Final master"),"Master",IF(OR(O201="Ready for Master",O201="Issues found in raw",O201="Raw under QC",O201="Issues resolved in raw"),"Raw","-"))</f>
        <v>Raw</v>
      </c>
      <c r="Q201" s="13">
        <v>46253.617361111115</v>
      </c>
      <c r="R201" t="inlineStr">
        <is>
          <t xml:space="preserve">2026-08 (Aug)</t>
        </is>
      </c>
      <c r="S201">
        <f>IF(M201="Not an error",0,IF(COUNTIFS($A$2:$A201,$A201,$D$2:$D201,$D201,$M$2:$M201,"&lt;&gt;Not an error")=1,1,0))</f>
        <v>0</v>
      </c>
      <c r="T201">
        <f>IF(M201&lt;&gt;"Major",0,IF(COUNTIFS($A$2:$A201,$A201,$D$2:$D201,$D201,$M$2:$M201,"Major")=1,1,0))</f>
        <v>0</v>
      </c>
      <c r="U201">
        <f>IF(M201&lt;&gt;"Minor",0,IF(COUNTIFS($A$2:$A201,$A201,$D$2:$D201,$D201,$M$2:$M201,"Minor")=1,1,0))</f>
        <v>0</v>
      </c>
    </row>
    <row r="202">
      <c r="A202" t="inlineStr">
        <is>
          <t xml:space="preserve">783983a98fe2613f15770fa78630e1d8965712e2</t>
        </is>
      </c>
      <c r="B202" t="inlineStr">
        <is>
          <t xml:space="preserve">Ashes to crown</t>
        </is>
      </c>
      <c r="C202" t="inlineStr">
        <is>
          <t xml:space="preserve">Aus Der Asche Zur Krone</t>
        </is>
      </c>
      <c r="D202" t="inlineStr">
        <is>
          <t xml:space="preserve">20332f28a1890701d15bda91794dcee305d33af7</t>
        </is>
      </c>
      <c r="E202" t="inlineStr">
        <is>
          <t xml:space="preserve">Episode 80: Der Beginn Ihres Reiches</t>
        </is>
      </c>
      <c r="F202">
        <v>80</v>
      </c>
      <c r="G202" t="inlineStr">
        <is>
          <t xml:space="preserve">5:42-5:44</t>
        </is>
      </c>
      <c r="H202" t="inlineStr">
        <is>
          <t xml:space="preserve">Resolved</t>
        </is>
      </c>
      <c r="I202" t="inlineStr">
        <is>
          <t xml:space="preserve">"Elle" should be pronounced as "El"- line from script: "„Elle, hast du mich vermisst?“"</t>
        </is>
      </c>
      <c r="J202" t="inlineStr">
        <is>
          <t xml:space="preserve">VOA</t>
        </is>
      </c>
      <c r="K202" t="inlineStr">
        <is>
          <t xml:space="preserve">Mispronunciation</t>
        </is>
      </c>
      <c r="L202" t="inlineStr">
        <is>
          <t xml:space="preserve">Mispronunciation</t>
        </is>
      </c>
      <c r="M202" t="str">
        <f>IFERROR(IF(VLOOKUP(L202,'Quantification'!$A:$B,2,FALSE)&amp;""="","Unclassified",VLOOKUP(L202,'Quantification'!$A:$B,2,FALSE)),"Unclassified")</f>
        <v>Major</v>
      </c>
      <c r="N202" t="inlineStr">
        <is>
          <t xml:space="preserve">frl-yaren.gulsoy@pocketfm.com</t>
        </is>
      </c>
      <c r="O202" t="inlineStr">
        <is>
          <t xml:space="preserve">Issues found in raw</t>
        </is>
      </c>
      <c r="P202" t="str">
        <f>IF(OR(O202="Issues found in master",O202="Final master"),"Master",IF(OR(O202="Ready for Master",O202="Issues found in raw",O202="Raw under QC",O202="Issues resolved in raw"),"Raw","-"))</f>
        <v>Raw</v>
      </c>
      <c r="Q202" s="13">
        <v>46253.617361111115</v>
      </c>
      <c r="R202" t="inlineStr">
        <is>
          <t xml:space="preserve">2026-08 (Aug)</t>
        </is>
      </c>
      <c r="S202">
        <f>IF(M202="Not an error",0,IF(COUNTIFS($A$2:$A202,$A202,$D$2:$D202,$D202,$M$2:$M202,"&lt;&gt;Not an error")=1,1,0))</f>
        <v>1</v>
      </c>
      <c r="T202">
        <f>IF(M202&lt;&gt;"Major",0,IF(COUNTIFS($A$2:$A202,$A202,$D$2:$D202,$D202,$M$2:$M202,"Major")=1,1,0))</f>
        <v>1</v>
      </c>
      <c r="U202">
        <f>IF(M202&lt;&gt;"Minor",0,IF(COUNTIFS($A$2:$A202,$A202,$D$2:$D202,$D202,$M$2:$M202,"Minor")=1,1,0))</f>
        <v>0</v>
      </c>
    </row>
    <row r="203">
      <c r="A203" t="inlineStr">
        <is>
          <t xml:space="preserve">87dfd458f8a24d7bbd0829af61d48e90284c3786</t>
        </is>
      </c>
      <c r="B203" t="inlineStr">
        <is>
          <t xml:space="preserve">Brahmyodha : The Destroyer | ब्रह्मयोद्धा : द डिस्ट्रोयर</t>
        </is>
      </c>
      <c r="C203" t="inlineStr">
        <is>
          <t xml:space="preserve">Brahma Warrior: Der Zerstörer</t>
        </is>
      </c>
      <c r="D203" t="inlineStr">
        <is>
          <t xml:space="preserve">21d56cff16cf208426a870400466c43da6c9f9ba</t>
        </is>
      </c>
      <c r="E203" t="inlineStr">
        <is>
          <t xml:space="preserve">Episode 1 – Der Agni Shakti Granth: Krieg Am Himmel</t>
        </is>
      </c>
      <c r="F203">
        <v>1</v>
      </c>
      <c r="G203" t="inlineStr">
        <is>
          <t xml:space="preserve">15:17-15:24</t>
        </is>
      </c>
      <c r="H203" t="inlineStr">
        <is>
          <t xml:space="preserve">Resolved</t>
        </is>
      </c>
      <c r="I203" t="inlineStr">
        <is>
          <t xml:space="preserve">Remark: Mispronunciation
Line from script: "Und wenn ich das tue, nehme ich sowohl diesen Alten als auch den Granth mit.“
Note: Granth pronounced English (otherwise German)</t>
        </is>
      </c>
      <c r="J203" t="inlineStr">
        <is>
          <t xml:space="preserve">VOA</t>
        </is>
      </c>
      <c r="K203" t="inlineStr">
        <is>
          <t xml:space="preserve">Mispronunciation</t>
        </is>
      </c>
      <c r="L203" t="inlineStr">
        <is>
          <t xml:space="preserve">Mispronunciation</t>
        </is>
      </c>
      <c r="M203" t="str">
        <f>IFERROR(IF(VLOOKUP(L203,'Quantification'!$A:$B,2,FALSE)&amp;""="","Unclassified",VLOOKUP(L203,'Quantification'!$A:$B,2,FALSE)),"Unclassified")</f>
        <v>Major</v>
      </c>
      <c r="N203" t="inlineStr">
        <is>
          <t xml:space="preserve">frl-carlos.alexander@pocketfm.com</t>
        </is>
      </c>
      <c r="O203" t="inlineStr">
        <is>
          <t xml:space="preserve">Issues found in raw</t>
        </is>
      </c>
      <c r="P203" t="str">
        <f>IF(OR(O203="Issues found in master",O203="Final master"),"Master",IF(OR(O203="Ready for Master",O203="Issues found in raw",O203="Raw under QC",O203="Issues resolved in raw"),"Raw","-"))</f>
        <v>Raw</v>
      </c>
      <c r="Q203" s="13">
        <v>46249.77291666667</v>
      </c>
      <c r="R203" t="inlineStr">
        <is>
          <t xml:space="preserve">2026-08 (Aug)</t>
        </is>
      </c>
      <c r="S203">
        <f>IF(M203="Not an error",0,IF(COUNTIFS($A$2:$A203,$A203,$D$2:$D203,$D203,$M$2:$M203,"&lt;&gt;Not an error")=1,1,0))</f>
        <v>1</v>
      </c>
      <c r="T203">
        <f>IF(M203&lt;&gt;"Major",0,IF(COUNTIFS($A$2:$A203,$A203,$D$2:$D203,$D203,$M$2:$M203,"Major")=1,1,0))</f>
        <v>1</v>
      </c>
      <c r="U203">
        <f>IF(M203&lt;&gt;"Minor",0,IF(COUNTIFS($A$2:$A203,$A203,$D$2:$D203,$D203,$M$2:$M203,"Minor")=1,1,0))</f>
        <v>0</v>
      </c>
    </row>
    <row r="204">
      <c r="A204" t="inlineStr">
        <is>
          <t xml:space="preserve">87dfd458f8a24d7bbd0829af61d48e90284c3786</t>
        </is>
      </c>
      <c r="B204" t="inlineStr">
        <is>
          <t xml:space="preserve">Brahmyodha : The Destroyer | ब्रह्मयोद्धा : द डिस्ट्रोयर</t>
        </is>
      </c>
      <c r="C204" t="inlineStr">
        <is>
          <t xml:space="preserve">Brahma Warrior: Der Zerstörer</t>
        </is>
      </c>
      <c r="D204" t="inlineStr">
        <is>
          <t xml:space="preserve">21d56cff16cf208426a870400466c43da6c9f9ba</t>
        </is>
      </c>
      <c r="E204" t="inlineStr">
        <is>
          <t xml:space="preserve">Episode 1 – Der Agni Shakti Granth: Krieg Am Himmel</t>
        </is>
      </c>
      <c r="F204">
        <v>1</v>
      </c>
      <c r="G204" t="inlineStr">
        <is>
          <t xml:space="preserve">00:00-00:10</t>
        </is>
      </c>
      <c r="H204" t="inlineStr">
        <is>
          <t xml:space="preserve">Resolved</t>
        </is>
      </c>
      <c r="I204" t="inlineStr">
        <is>
          <t xml:space="preserve">Add a line explaining Naga, line from script: "Brahmapuri war ein kleines Königreich im Reich Indrapuri. Naga Arjun, der König von Indrapuri, war ein großer Herrscher. Die Naga waren ein Volk mächtiger Schlangenwesen."</t>
        </is>
      </c>
      <c r="J204" t="inlineStr">
        <is>
          <t xml:space="preserve">AI</t>
        </is>
      </c>
      <c r="K204" t="inlineStr">
        <is>
          <t xml:space="preserve">Script error</t>
        </is>
      </c>
      <c r="L204" t="inlineStr">
        <is>
          <t xml:space="preserve">Script error</t>
        </is>
      </c>
      <c r="M204" t="str">
        <f>IFERROR(IF(VLOOKUP(L204,'Quantification'!$A:$B,2,FALSE)&amp;""="","Unclassified",VLOOKUP(L204,'Quantification'!$A:$B,2,FALSE)),"Unclassified")</f>
        <v>Major</v>
      </c>
      <c r="N204" t="inlineStr">
        <is>
          <t xml:space="preserve">frl-laura.nissen@pocketfm.com</t>
        </is>
      </c>
      <c r="O204" t="inlineStr">
        <is>
          <t xml:space="preserve">Issues found in raw</t>
        </is>
      </c>
      <c r="P204" t="str">
        <f>IF(OR(O204="Issues found in master",O204="Final master"),"Master",IF(OR(O204="Ready for Master",O204="Issues found in raw",O204="Raw under QC",O204="Issues resolved in raw"),"Raw","-"))</f>
        <v>Raw</v>
      </c>
      <c r="Q204" s="13">
        <v>46249.77291666667</v>
      </c>
      <c r="R204" t="inlineStr">
        <is>
          <t xml:space="preserve">2026-08 (Aug)</t>
        </is>
      </c>
      <c r="S204">
        <f>IF(M204="Not an error",0,IF(COUNTIFS($A$2:$A204,$A204,$D$2:$D204,$D204,$M$2:$M204,"&lt;&gt;Not an error")=1,1,0))</f>
        <v>0</v>
      </c>
      <c r="T204">
        <f>IF(M204&lt;&gt;"Major",0,IF(COUNTIFS($A$2:$A204,$A204,$D$2:$D204,$D204,$M$2:$M204,"Major")=1,1,0))</f>
        <v>0</v>
      </c>
      <c r="U204">
        <f>IF(M204&lt;&gt;"Minor",0,IF(COUNTIFS($A$2:$A204,$A204,$D$2:$D204,$D204,$M$2:$M204,"Minor")=1,1,0))</f>
        <v>0</v>
      </c>
    </row>
    <row r="205">
      <c r="A205" t="inlineStr">
        <is>
          <t xml:space="preserve">87dfd458f8a24d7bbd0829af61d48e90284c3786</t>
        </is>
      </c>
      <c r="B205" t="inlineStr">
        <is>
          <t xml:space="preserve">Brahmyodha : The Destroyer | ब्रह्मयोद्धा : द डिस्ट्रोयर</t>
        </is>
      </c>
      <c r="C205" t="inlineStr">
        <is>
          <t xml:space="preserve">Brahma Warrior: Der Zerstörer</t>
        </is>
      </c>
      <c r="D205" t="inlineStr">
        <is>
          <t xml:space="preserve">21d56cff16cf208426a870400466c43da6c9f9ba</t>
        </is>
      </c>
      <c r="E205" t="inlineStr">
        <is>
          <t xml:space="preserve">Episode 1 – Der Agni Shakti Granth: Krieg Am Himmel</t>
        </is>
      </c>
      <c r="F205">
        <v>1</v>
      </c>
      <c r="G205" t="inlineStr">
        <is>
          <t xml:space="preserve">6:31-6:36</t>
        </is>
      </c>
      <c r="H205" t="inlineStr">
        <is>
          <t xml:space="preserve">Resolved</t>
        </is>
      </c>
      <c r="I205" t="inlineStr">
        <is>
          <t xml:space="preserve">Super Seven Warriors should be DE, line from script: "Einst hatte der große Veda zu den mächtigen Sieben legendären Kriegern gehört."</t>
        </is>
      </c>
      <c r="J205" t="inlineStr">
        <is>
          <t xml:space="preserve">AI</t>
        </is>
      </c>
      <c r="K205" t="inlineStr">
        <is>
          <t xml:space="preserve">Script error</t>
        </is>
      </c>
      <c r="L205" t="inlineStr">
        <is>
          <t xml:space="preserve">Script error</t>
        </is>
      </c>
      <c r="M205" t="str">
        <f>IFERROR(IF(VLOOKUP(L205,'Quantification'!$A:$B,2,FALSE)&amp;""="","Unclassified",VLOOKUP(L205,'Quantification'!$A:$B,2,FALSE)),"Unclassified")</f>
        <v>Major</v>
      </c>
      <c r="N205" t="inlineStr">
        <is>
          <t xml:space="preserve">frl-laura.nissen@pocketfm.com</t>
        </is>
      </c>
      <c r="O205" t="inlineStr">
        <is>
          <t xml:space="preserve">Issues found in raw</t>
        </is>
      </c>
      <c r="P205" t="str">
        <f>IF(OR(O205="Issues found in master",O205="Final master"),"Master",IF(OR(O205="Ready for Master",O205="Issues found in raw",O205="Raw under QC",O205="Issues resolved in raw"),"Raw","-"))</f>
        <v>Raw</v>
      </c>
      <c r="Q205" s="13">
        <v>46249.77291666667</v>
      </c>
      <c r="R205" t="inlineStr">
        <is>
          <t xml:space="preserve">2026-08 (Aug)</t>
        </is>
      </c>
      <c r="S205">
        <f>IF(M205="Not an error",0,IF(COUNTIFS($A$2:$A205,$A205,$D$2:$D205,$D205,$M$2:$M205,"&lt;&gt;Not an error")=1,1,0))</f>
        <v>0</v>
      </c>
      <c r="T205">
        <f>IF(M205&lt;&gt;"Major",0,IF(COUNTIFS($A$2:$A205,$A205,$D$2:$D205,$D205,$M$2:$M205,"Major")=1,1,0))</f>
        <v>0</v>
      </c>
      <c r="U205">
        <f>IF(M205&lt;&gt;"Minor",0,IF(COUNTIFS($A$2:$A205,$A205,$D$2:$D205,$D205,$M$2:$M205,"Minor")=1,1,0))</f>
        <v>0</v>
      </c>
    </row>
    <row r="206">
      <c r="A206" t="inlineStr">
        <is>
          <t xml:space="preserve">87dfd458f8a24d7bbd0829af61d48e90284c3786</t>
        </is>
      </c>
      <c r="B206" t="inlineStr">
        <is>
          <t xml:space="preserve">Brahmyodha : The Destroyer | ब्रह्मयोद्धा : द डिस्ट्रोयर</t>
        </is>
      </c>
      <c r="C206" t="inlineStr">
        <is>
          <t xml:space="preserve">Brahma Warrior: Der Zerstörer</t>
        </is>
      </c>
      <c r="D206" t="inlineStr">
        <is>
          <t xml:space="preserve">21d56cff16cf208426a870400466c43da6c9f9ba</t>
        </is>
      </c>
      <c r="E206" t="inlineStr">
        <is>
          <t xml:space="preserve">Episode 1 – Der Agni Shakti Granth: Krieg Am Himmel</t>
        </is>
      </c>
      <c r="F206">
        <v>1</v>
      </c>
      <c r="G206" t="inlineStr">
        <is>
          <t xml:space="preserve">6:36-6:36</t>
        </is>
      </c>
      <c r="H206" t="inlineStr">
        <is>
          <t xml:space="preserve">Resolved</t>
        </is>
      </c>
      <c r="I206" t="inlineStr">
        <is>
          <t xml:space="preserve">Add description for the Seven Warriors, line from script: "– den sieben legendären unsterblichen Kriegern, deren Taten in Liedern und Geschichten bis heute weitererzählt wurden."</t>
        </is>
      </c>
      <c r="J206" t="inlineStr">
        <is>
          <t xml:space="preserve">AI</t>
        </is>
      </c>
      <c r="K206" t="inlineStr">
        <is>
          <t xml:space="preserve">Script error</t>
        </is>
      </c>
      <c r="L206" t="inlineStr">
        <is>
          <t xml:space="preserve">Script error</t>
        </is>
      </c>
      <c r="M206" t="str">
        <f>IFERROR(IF(VLOOKUP(L206,'Quantification'!$A:$B,2,FALSE)&amp;""="","Unclassified",VLOOKUP(L206,'Quantification'!$A:$B,2,FALSE)),"Unclassified")</f>
        <v>Major</v>
      </c>
      <c r="N206" t="inlineStr">
        <is>
          <t xml:space="preserve">frl-laura.nissen@pocketfm.com</t>
        </is>
      </c>
      <c r="O206" t="inlineStr">
        <is>
          <t xml:space="preserve">Issues resolved in raw</t>
        </is>
      </c>
      <c r="P206" t="str">
        <f>IF(OR(O206="Issues found in master",O206="Final master"),"Master",IF(OR(O206="Ready for Master",O206="Issues found in raw",O206="Raw under QC",O206="Issues resolved in raw"),"Raw","-"))</f>
        <v>Raw</v>
      </c>
      <c r="Q206" s="13">
        <v>46249.77291666667</v>
      </c>
      <c r="R206" t="inlineStr">
        <is>
          <t xml:space="preserve">2026-08 (Aug)</t>
        </is>
      </c>
      <c r="S206">
        <f>IF(M206="Not an error",0,IF(COUNTIFS($A$2:$A206,$A206,$D$2:$D206,$D206,$M$2:$M206,"&lt;&gt;Not an error")=1,1,0))</f>
        <v>0</v>
      </c>
      <c r="T206">
        <f>IF(M206&lt;&gt;"Major",0,IF(COUNTIFS($A$2:$A206,$A206,$D$2:$D206,$D206,$M$2:$M206,"Major")=1,1,0))</f>
        <v>0</v>
      </c>
      <c r="U206">
        <f>IF(M206&lt;&gt;"Minor",0,IF(COUNTIFS($A$2:$A206,$A206,$D$2:$D206,$D206,$M$2:$M206,"Minor")=1,1,0))</f>
        <v>0</v>
      </c>
    </row>
    <row r="207">
      <c r="A207" t="inlineStr">
        <is>
          <t xml:space="preserve">87dfd458f8a24d7bbd0829af61d48e90284c3786</t>
        </is>
      </c>
      <c r="B207" t="inlineStr">
        <is>
          <t xml:space="preserve">Brahmyodha : The Destroyer | ब्रह्मयोद्धा : द डिस्ट्रोयर</t>
        </is>
      </c>
      <c r="C207" t="inlineStr">
        <is>
          <t xml:space="preserve">Brahma Warrior: Der Zerstörer</t>
        </is>
      </c>
      <c r="D207" t="inlineStr">
        <is>
          <t xml:space="preserve">14930fe1756aa507eaef1f99d5fab44eee79b979</t>
        </is>
      </c>
      <c r="E207" t="inlineStr">
        <is>
          <t xml:space="preserve">Episode 2 – Wer Hat Den Granth Gefunden?</t>
        </is>
      </c>
      <c r="F207">
        <v>2</v>
      </c>
      <c r="G207" t="inlineStr">
        <is>
          <t xml:space="preserve">1:13-1:17</t>
        </is>
      </c>
      <c r="H207" t="inlineStr">
        <is>
          <t xml:space="preserve">Resolved</t>
        </is>
      </c>
      <c r="I207" t="inlineStr">
        <is>
          <t xml:space="preserve">Remark: script error
Line from script: "Die beiden gehören zu den sieben Super Seven Warriors."
Note: The "sieben" seems unnecessary here. It's already in the "seven"</t>
        </is>
      </c>
      <c r="J207" t="inlineStr">
        <is>
          <t xml:space="preserve">VOA</t>
        </is>
      </c>
      <c r="K207" t="inlineStr">
        <is>
          <t xml:space="preserve">Script Error</t>
        </is>
      </c>
      <c r="L207" t="inlineStr">
        <is>
          <t xml:space="preserve">Script error</t>
        </is>
      </c>
      <c r="M207" t="str">
        <f>IFERROR(IF(VLOOKUP(L207,'Quantification'!$A:$B,2,FALSE)&amp;""="","Unclassified",VLOOKUP(L207,'Quantification'!$A:$B,2,FALSE)),"Unclassified")</f>
        <v>Major</v>
      </c>
      <c r="N207" t="inlineStr">
        <is>
          <t xml:space="preserve">frl-carlos.alexander@pocketfm.com</t>
        </is>
      </c>
      <c r="O207" t="inlineStr">
        <is>
          <t xml:space="preserve">Issues found in raw</t>
        </is>
      </c>
      <c r="P207" t="str">
        <f>IF(OR(O207="Issues found in master",O207="Final master"),"Master",IF(OR(O207="Ready for Master",O207="Issues found in raw",O207="Raw under QC",O207="Issues resolved in raw"),"Raw","-"))</f>
        <v>Raw</v>
      </c>
      <c r="Q207" s="13">
        <v>46249.77291666667</v>
      </c>
      <c r="R207" t="inlineStr">
        <is>
          <t xml:space="preserve">2026-08 (Aug)</t>
        </is>
      </c>
      <c r="S207">
        <f>IF(M207="Not an error",0,IF(COUNTIFS($A$2:$A207,$A207,$D$2:$D207,$D207,$M$2:$M207,"&lt;&gt;Not an error")=1,1,0))</f>
        <v>1</v>
      </c>
      <c r="T207">
        <f>IF(M207&lt;&gt;"Major",0,IF(COUNTIFS($A$2:$A207,$A207,$D$2:$D207,$D207,$M$2:$M207,"Major")=1,1,0))</f>
        <v>1</v>
      </c>
      <c r="U207">
        <f>IF(M207&lt;&gt;"Minor",0,IF(COUNTIFS($A$2:$A207,$A207,$D$2:$D207,$D207,$M$2:$M207,"Minor")=1,1,0))</f>
        <v>0</v>
      </c>
    </row>
    <row r="208">
      <c r="A208" t="inlineStr">
        <is>
          <t xml:space="preserve">87dfd458f8a24d7bbd0829af61d48e90284c3786</t>
        </is>
      </c>
      <c r="B208" t="inlineStr">
        <is>
          <t xml:space="preserve">Brahmyodha : The Destroyer | ब्रह्मयोद्धा : द डिस्ट्रोयर</t>
        </is>
      </c>
      <c r="C208" t="inlineStr">
        <is>
          <t xml:space="preserve">Brahma Warrior: Der Zerstörer</t>
        </is>
      </c>
      <c r="D208" t="inlineStr">
        <is>
          <t xml:space="preserve">14930fe1756aa507eaef1f99d5fab44eee79b979</t>
        </is>
      </c>
      <c r="E208" t="inlineStr">
        <is>
          <t xml:space="preserve">Episode 2 – Wer Hat Den Granth Gefunden?</t>
        </is>
      </c>
      <c r="F208">
        <v>2</v>
      </c>
      <c r="G208" t="inlineStr">
        <is>
          <t xml:space="preserve">5:09-5:12</t>
        </is>
      </c>
      <c r="H208" t="inlineStr">
        <is>
          <t xml:space="preserve">Resolved</t>
        </is>
      </c>
      <c r="I208" t="inlineStr">
        <is>
          <t xml:space="preserve">Remark: Mispronunciation
Line from script: "Traurig schloss er den Granth."
Note: Granth English</t>
        </is>
      </c>
      <c r="J208" t="inlineStr">
        <is>
          <t xml:space="preserve">VOA</t>
        </is>
      </c>
      <c r="K208" t="inlineStr">
        <is>
          <t xml:space="preserve">Mispronunciation</t>
        </is>
      </c>
      <c r="L208" t="inlineStr">
        <is>
          <t xml:space="preserve">Mispronunciation</t>
        </is>
      </c>
      <c r="M208" t="str">
        <f>IFERROR(IF(VLOOKUP(L208,'Quantification'!$A:$B,2,FALSE)&amp;""="","Unclassified",VLOOKUP(L208,'Quantification'!$A:$B,2,FALSE)),"Unclassified")</f>
        <v>Major</v>
      </c>
      <c r="N208" t="inlineStr">
        <is>
          <t xml:space="preserve">frl-carlos.alexander@pocketfm.com</t>
        </is>
      </c>
      <c r="O208" t="inlineStr">
        <is>
          <t xml:space="preserve">Issues found in raw</t>
        </is>
      </c>
      <c r="P208" t="str">
        <f>IF(OR(O208="Issues found in master",O208="Final master"),"Master",IF(OR(O208="Ready for Master",O208="Issues found in raw",O208="Raw under QC",O208="Issues resolved in raw"),"Raw","-"))</f>
        <v>Raw</v>
      </c>
      <c r="Q208" s="13">
        <v>46249.77291666667</v>
      </c>
      <c r="R208" t="inlineStr">
        <is>
          <t xml:space="preserve">2026-08 (Aug)</t>
        </is>
      </c>
      <c r="S208">
        <f>IF(M208="Not an error",0,IF(COUNTIFS($A$2:$A208,$A208,$D$2:$D208,$D208,$M$2:$M208,"&lt;&gt;Not an error")=1,1,0))</f>
        <v>0</v>
      </c>
      <c r="T208">
        <f>IF(M208&lt;&gt;"Major",0,IF(COUNTIFS($A$2:$A208,$A208,$D$2:$D208,$D208,$M$2:$M208,"Major")=1,1,0))</f>
        <v>0</v>
      </c>
      <c r="U208">
        <f>IF(M208&lt;&gt;"Minor",0,IF(COUNTIFS($A$2:$A208,$A208,$D$2:$D208,$D208,$M$2:$M208,"Minor")=1,1,0))</f>
        <v>0</v>
      </c>
    </row>
    <row r="209">
      <c r="A209" t="inlineStr">
        <is>
          <t xml:space="preserve">87dfd458f8a24d7bbd0829af61d48e90284c3786</t>
        </is>
      </c>
      <c r="B209" t="inlineStr">
        <is>
          <t xml:space="preserve">Brahmyodha : The Destroyer | ब्रह्मयोद्धा : द डिस्ट्रोयर</t>
        </is>
      </c>
      <c r="C209" t="inlineStr">
        <is>
          <t xml:space="preserve">Brahma Warrior: Der Zerstörer</t>
        </is>
      </c>
      <c r="D209" t="inlineStr">
        <is>
          <t xml:space="preserve">14930fe1756aa507eaef1f99d5fab44eee79b979</t>
        </is>
      </c>
      <c r="E209" t="inlineStr">
        <is>
          <t xml:space="preserve">Episode 2 – Wer Hat Den Granth Gefunden?</t>
        </is>
      </c>
      <c r="F209">
        <v>2</v>
      </c>
      <c r="G209" t="inlineStr">
        <is>
          <t xml:space="preserve">7:08-7:10</t>
        </is>
      </c>
      <c r="H209" t="inlineStr">
        <is>
          <t xml:space="preserve">Resolved</t>
        </is>
      </c>
      <c r="I209" t="inlineStr">
        <is>
          <t xml:space="preserve">Remark: Mispronunciation
Line from script: "Der Granth war verschwunden."
Note: Granth English</t>
        </is>
      </c>
      <c r="J209" t="inlineStr">
        <is>
          <t xml:space="preserve">VOA</t>
        </is>
      </c>
      <c r="K209" t="inlineStr">
        <is>
          <t xml:space="preserve">Mispronunciation</t>
        </is>
      </c>
      <c r="L209" t="inlineStr">
        <is>
          <t xml:space="preserve">Mispronunciation</t>
        </is>
      </c>
      <c r="M209" t="str">
        <f>IFERROR(IF(VLOOKUP(L209,'Quantification'!$A:$B,2,FALSE)&amp;""="","Unclassified",VLOOKUP(L209,'Quantification'!$A:$B,2,FALSE)),"Unclassified")</f>
        <v>Major</v>
      </c>
      <c r="N209" t="inlineStr">
        <is>
          <t xml:space="preserve">frl-carlos.alexander@pocketfm.com</t>
        </is>
      </c>
      <c r="O209" t="inlineStr">
        <is>
          <t xml:space="preserve">Issues found in raw</t>
        </is>
      </c>
      <c r="P209" t="str">
        <f>IF(OR(O209="Issues found in master",O209="Final master"),"Master",IF(OR(O209="Ready for Master",O209="Issues found in raw",O209="Raw under QC",O209="Issues resolved in raw"),"Raw","-"))</f>
        <v>Raw</v>
      </c>
      <c r="Q209" s="13">
        <v>46249.77291666667</v>
      </c>
      <c r="R209" t="inlineStr">
        <is>
          <t xml:space="preserve">2026-08 (Aug)</t>
        </is>
      </c>
      <c r="S209">
        <f>IF(M209="Not an error",0,IF(COUNTIFS($A$2:$A209,$A209,$D$2:$D209,$D209,$M$2:$M209,"&lt;&gt;Not an error")=1,1,0))</f>
        <v>0</v>
      </c>
      <c r="T209">
        <f>IF(M209&lt;&gt;"Major",0,IF(COUNTIFS($A$2:$A209,$A209,$D$2:$D209,$D209,$M$2:$M209,"Major")=1,1,0))</f>
        <v>0</v>
      </c>
      <c r="U209">
        <f>IF(M209&lt;&gt;"Minor",0,IF(COUNTIFS($A$2:$A209,$A209,$D$2:$D209,$D209,$M$2:$M209,"Minor")=1,1,0))</f>
        <v>0</v>
      </c>
    </row>
    <row r="210">
      <c r="A210" t="inlineStr">
        <is>
          <t xml:space="preserve">87dfd458f8a24d7bbd0829af61d48e90284c3786</t>
        </is>
      </c>
      <c r="B210" t="inlineStr">
        <is>
          <t xml:space="preserve">Brahmyodha : The Destroyer | ब्रह्मयोद्धा : द डिस्ट्रोयर</t>
        </is>
      </c>
      <c r="C210" t="inlineStr">
        <is>
          <t xml:space="preserve">Brahma Warrior: Der Zerstörer</t>
        </is>
      </c>
      <c r="D210" t="inlineStr">
        <is>
          <t xml:space="preserve">14930fe1756aa507eaef1f99d5fab44eee79b979</t>
        </is>
      </c>
      <c r="E210" t="inlineStr">
        <is>
          <t xml:space="preserve">Episode 2 – Wer Hat Den Granth Gefunden?</t>
        </is>
      </c>
      <c r="F210">
        <v>2</v>
      </c>
      <c r="G210" t="inlineStr">
        <is>
          <t xml:space="preserve">8:01-8:07</t>
        </is>
      </c>
      <c r="H210" t="inlineStr">
        <is>
          <t xml:space="preserve">Resolved</t>
        </is>
      </c>
      <c r="I210" t="inlineStr">
        <is>
          <t xml:space="preserve">Remark: Mispronunciation
Line from script: "Vor seinem inneren Auge erschien das Bild der ersten Seite des Granths."
Note: Granth English</t>
        </is>
      </c>
      <c r="J210" t="inlineStr">
        <is>
          <t xml:space="preserve">VOA</t>
        </is>
      </c>
      <c r="K210" t="inlineStr">
        <is>
          <t xml:space="preserve">Mispronunciation</t>
        </is>
      </c>
      <c r="L210" t="inlineStr">
        <is>
          <t xml:space="preserve">Mispronunciation</t>
        </is>
      </c>
      <c r="M210" t="str">
        <f>IFERROR(IF(VLOOKUP(L210,'Quantification'!$A:$B,2,FALSE)&amp;""="","Unclassified",VLOOKUP(L210,'Quantification'!$A:$B,2,FALSE)),"Unclassified")</f>
        <v>Major</v>
      </c>
      <c r="N210" t="inlineStr">
        <is>
          <t xml:space="preserve">frl-carlos.alexander@pocketfm.com</t>
        </is>
      </c>
      <c r="O210" t="inlineStr">
        <is>
          <t xml:space="preserve">Issues found in raw</t>
        </is>
      </c>
      <c r="P210" t="str">
        <f>IF(OR(O210="Issues found in master",O210="Final master"),"Master",IF(OR(O210="Ready for Master",O210="Issues found in raw",O210="Raw under QC",O210="Issues resolved in raw"),"Raw","-"))</f>
        <v>Raw</v>
      </c>
      <c r="Q210" s="13">
        <v>46249.77291666667</v>
      </c>
      <c r="R210" t="inlineStr">
        <is>
          <t xml:space="preserve">2026-08 (Aug)</t>
        </is>
      </c>
      <c r="S210">
        <f>IF(M210="Not an error",0,IF(COUNTIFS($A$2:$A210,$A210,$D$2:$D210,$D210,$M$2:$M210,"&lt;&gt;Not an error")=1,1,0))</f>
        <v>0</v>
      </c>
      <c r="T210">
        <f>IF(M210&lt;&gt;"Major",0,IF(COUNTIFS($A$2:$A210,$A210,$D$2:$D210,$D210,$M$2:$M210,"Major")=1,1,0))</f>
        <v>0</v>
      </c>
      <c r="U210">
        <f>IF(M210&lt;&gt;"Minor",0,IF(COUNTIFS($A$2:$A210,$A210,$D$2:$D210,$D210,$M$2:$M210,"Minor")=1,1,0))</f>
        <v>0</v>
      </c>
    </row>
    <row r="211">
      <c r="A211" t="inlineStr">
        <is>
          <t xml:space="preserve">87dfd458f8a24d7bbd0829af61d48e90284c3786</t>
        </is>
      </c>
      <c r="B211" t="inlineStr">
        <is>
          <t xml:space="preserve">Brahmyodha : The Destroyer | ब्रह्मयोद्धा : द डिस्ट्रोयर</t>
        </is>
      </c>
      <c r="C211" t="inlineStr">
        <is>
          <t xml:space="preserve">Brahma Warrior: Der Zerstörer</t>
        </is>
      </c>
      <c r="D211" t="inlineStr">
        <is>
          <t xml:space="preserve">14930fe1756aa507eaef1f99d5fab44eee79b979</t>
        </is>
      </c>
      <c r="E211" t="inlineStr">
        <is>
          <t xml:space="preserve">Episode 2 – Wer Hat Den Granth Gefunden?</t>
        </is>
      </c>
      <c r="F211">
        <v>2</v>
      </c>
      <c r="G211" t="inlineStr">
        <is>
          <t xml:space="preserve">8:32-8:37</t>
        </is>
      </c>
      <c r="H211" t="inlineStr">
        <is>
          <t xml:space="preserve">Resolved</t>
        </is>
      </c>
      <c r="I211" t="inlineStr">
        <is>
          <t xml:space="preserve">Remark: Mispronunciation
Line from script: "Wie im Granth beschrieben, lenkte er sie in seine Beine."
Note: Granth English</t>
        </is>
      </c>
      <c r="J211" t="inlineStr">
        <is>
          <t xml:space="preserve">VOA</t>
        </is>
      </c>
      <c r="K211" t="inlineStr">
        <is>
          <t xml:space="preserve">Mispronunciation</t>
        </is>
      </c>
      <c r="L211" t="inlineStr">
        <is>
          <t xml:space="preserve">Mispronunciation</t>
        </is>
      </c>
      <c r="M211" t="str">
        <f>IFERROR(IF(VLOOKUP(L211,'Quantification'!$A:$B,2,FALSE)&amp;""="","Unclassified",VLOOKUP(L211,'Quantification'!$A:$B,2,FALSE)),"Unclassified")</f>
        <v>Major</v>
      </c>
      <c r="N211" t="inlineStr">
        <is>
          <t xml:space="preserve">frl-carlos.alexander@pocketfm.com</t>
        </is>
      </c>
      <c r="O211" t="inlineStr">
        <is>
          <t xml:space="preserve">Issues found in raw</t>
        </is>
      </c>
      <c r="P211" t="str">
        <f>IF(OR(O211="Issues found in master",O211="Final master"),"Master",IF(OR(O211="Ready for Master",O211="Issues found in raw",O211="Raw under QC",O211="Issues resolved in raw"),"Raw","-"))</f>
        <v>Raw</v>
      </c>
      <c r="Q211" s="13">
        <v>46249.77291666667</v>
      </c>
      <c r="R211" t="inlineStr">
        <is>
          <t xml:space="preserve">2026-08 (Aug)</t>
        </is>
      </c>
      <c r="S211">
        <f>IF(M211="Not an error",0,IF(COUNTIFS($A$2:$A211,$A211,$D$2:$D211,$D211,$M$2:$M211,"&lt;&gt;Not an error")=1,1,0))</f>
        <v>0</v>
      </c>
      <c r="T211">
        <f>IF(M211&lt;&gt;"Major",0,IF(COUNTIFS($A$2:$A211,$A211,$D$2:$D211,$D211,$M$2:$M211,"Major")=1,1,0))</f>
        <v>0</v>
      </c>
      <c r="U211">
        <f>IF(M211&lt;&gt;"Minor",0,IF(COUNTIFS($A$2:$A211,$A211,$D$2:$D211,$D211,$M$2:$M211,"Minor")=1,1,0))</f>
        <v>0</v>
      </c>
    </row>
    <row r="212">
      <c r="A212" t="inlineStr">
        <is>
          <t xml:space="preserve">87dfd458f8a24d7bbd0829af61d48e90284c3786</t>
        </is>
      </c>
      <c r="B212" t="inlineStr">
        <is>
          <t xml:space="preserve">Brahmyodha : The Destroyer | ब्रह्मयोद्धा : द डिस्ट्रोयर</t>
        </is>
      </c>
      <c r="C212" t="inlineStr">
        <is>
          <t xml:space="preserve">Brahma Warrior: Der Zerstörer</t>
        </is>
      </c>
      <c r="D212" t="inlineStr">
        <is>
          <t xml:space="preserve">14930fe1756aa507eaef1f99d5fab44eee79b979</t>
        </is>
      </c>
      <c r="E212" t="inlineStr">
        <is>
          <t xml:space="preserve">Episode 2 – Wer Hat Den Granth Gefunden?</t>
        </is>
      </c>
      <c r="F212">
        <v>2</v>
      </c>
      <c r="G212" t="inlineStr">
        <is>
          <t xml:space="preserve">9:38-9:46</t>
        </is>
      </c>
      <c r="H212" t="inlineStr">
        <is>
          <t xml:space="preserve">Resolved</t>
        </is>
      </c>
      <c r="I212" t="inlineStr">
        <is>
          <t xml:space="preserve">Remark: Mispronunciation
Line from script: "Er war allerdings noch zu schwach, um die ungeheure Energie zu ertragen, und verlor erneut das Bewusstsein."
Note: "war" pronounced as "vor"</t>
        </is>
      </c>
      <c r="J212" t="inlineStr">
        <is>
          <t xml:space="preserve">VOA</t>
        </is>
      </c>
      <c r="K212" t="inlineStr">
        <is>
          <t xml:space="preserve">Mispronunciation</t>
        </is>
      </c>
      <c r="L212" t="inlineStr">
        <is>
          <t xml:space="preserve">Mispronunciation</t>
        </is>
      </c>
      <c r="M212" t="str">
        <f>IFERROR(IF(VLOOKUP(L212,'Quantification'!$A:$B,2,FALSE)&amp;""="","Unclassified",VLOOKUP(L212,'Quantification'!$A:$B,2,FALSE)),"Unclassified")</f>
        <v>Major</v>
      </c>
      <c r="N212" t="inlineStr">
        <is>
          <t xml:space="preserve">frl-carlos.alexander@pocketfm.com</t>
        </is>
      </c>
      <c r="O212" t="inlineStr">
        <is>
          <t xml:space="preserve">Issues found in raw</t>
        </is>
      </c>
      <c r="P212" t="str">
        <f>IF(OR(O212="Issues found in master",O212="Final master"),"Master",IF(OR(O212="Ready for Master",O212="Issues found in raw",O212="Raw under QC",O212="Issues resolved in raw"),"Raw","-"))</f>
        <v>Raw</v>
      </c>
      <c r="Q212" s="13">
        <v>46249.77291666667</v>
      </c>
      <c r="R212" t="inlineStr">
        <is>
          <t xml:space="preserve">2026-08 (Aug)</t>
        </is>
      </c>
      <c r="S212">
        <f>IF(M212="Not an error",0,IF(COUNTIFS($A$2:$A212,$A212,$D$2:$D212,$D212,$M$2:$M212,"&lt;&gt;Not an error")=1,1,0))</f>
        <v>0</v>
      </c>
      <c r="T212">
        <f>IF(M212&lt;&gt;"Major",0,IF(COUNTIFS($A$2:$A212,$A212,$D$2:$D212,$D212,$M$2:$M212,"Major")=1,1,0))</f>
        <v>0</v>
      </c>
      <c r="U212">
        <f>IF(M212&lt;&gt;"Minor",0,IF(COUNTIFS($A$2:$A212,$A212,$D$2:$D212,$D212,$M$2:$M212,"Minor")=1,1,0))</f>
        <v>0</v>
      </c>
    </row>
    <row r="213">
      <c r="A213" t="inlineStr">
        <is>
          <t xml:space="preserve">87dfd458f8a24d7bbd0829af61d48e90284c3786</t>
        </is>
      </c>
      <c r="B213" t="inlineStr">
        <is>
          <t xml:space="preserve">Brahmyodha : The Destroyer | ब्रह्मयोद्धा : द डिस्ट्रोयर</t>
        </is>
      </c>
      <c r="C213" t="inlineStr">
        <is>
          <t xml:space="preserve">Brahma Warrior: Der Zerstörer</t>
        </is>
      </c>
      <c r="D213" t="inlineStr">
        <is>
          <t xml:space="preserve">46d7a4348d13058050b71f1bbe4cea48381a5132</t>
        </is>
      </c>
      <c r="E213" t="inlineStr">
        <is>
          <t xml:space="preserve">Episode 3 – Wer Ist Mein Vater?</t>
        </is>
      </c>
      <c r="F213">
        <v>3</v>
      </c>
      <c r="G213" t="inlineStr">
        <is>
          <t xml:space="preserve">13:13-13:17</t>
        </is>
      </c>
      <c r="H213" t="inlineStr">
        <is>
          <t xml:space="preserve">Resolved</t>
        </is>
      </c>
      <c r="I213" t="inlineStr">
        <is>
          <t xml:space="preserve">Remark: Mispronunciation
Line from script: "Wer sagt, dass man dafür das erste Chakra erwecken muss?“, konterte Vidyut."
Note: "erste" pronounced "efte"</t>
        </is>
      </c>
      <c r="J213" t="inlineStr">
        <is>
          <t xml:space="preserve">VOA</t>
        </is>
      </c>
      <c r="K213" t="inlineStr">
        <is>
          <t xml:space="preserve">Mispronunciation</t>
        </is>
      </c>
      <c r="L213" t="inlineStr">
        <is>
          <t xml:space="preserve">Mispronunciation</t>
        </is>
      </c>
      <c r="M213" t="str">
        <f>IFERROR(IF(VLOOKUP(L213,'Quantification'!$A:$B,2,FALSE)&amp;""="","Unclassified",VLOOKUP(L213,'Quantification'!$A:$B,2,FALSE)),"Unclassified")</f>
        <v>Major</v>
      </c>
      <c r="N213" t="inlineStr">
        <is>
          <t xml:space="preserve">frl-carlos.alexander@pocketfm.com</t>
        </is>
      </c>
      <c r="O213" t="inlineStr">
        <is>
          <t xml:space="preserve">Issues found in raw</t>
        </is>
      </c>
      <c r="P213" t="str">
        <f>IF(OR(O213="Issues found in master",O213="Final master"),"Master",IF(OR(O213="Ready for Master",O213="Issues found in raw",O213="Raw under QC",O213="Issues resolved in raw"),"Raw","-"))</f>
        <v>Raw</v>
      </c>
      <c r="Q213" s="13">
        <v>46249.77291666667</v>
      </c>
      <c r="R213" t="inlineStr">
        <is>
          <t xml:space="preserve">2026-08 (Aug)</t>
        </is>
      </c>
      <c r="S213">
        <f>IF(M213="Not an error",0,IF(COUNTIFS($A$2:$A213,$A213,$D$2:$D213,$D213,$M$2:$M213,"&lt;&gt;Not an error")=1,1,0))</f>
        <v>1</v>
      </c>
      <c r="T213">
        <f>IF(M213&lt;&gt;"Major",0,IF(COUNTIFS($A$2:$A213,$A213,$D$2:$D213,$D213,$M$2:$M213,"Major")=1,1,0))</f>
        <v>1</v>
      </c>
      <c r="U213">
        <f>IF(M213&lt;&gt;"Minor",0,IF(COUNTIFS($A$2:$A213,$A213,$D$2:$D213,$D213,$M$2:$M213,"Minor")=1,1,0))</f>
        <v>0</v>
      </c>
    </row>
    <row r="214">
      <c r="A214" t="inlineStr">
        <is>
          <t xml:space="preserve">87dfd458f8a24d7bbd0829af61d48e90284c3786</t>
        </is>
      </c>
      <c r="B214" t="inlineStr">
        <is>
          <t xml:space="preserve">Brahmyodha : The Destroyer | ब्रह्मयोद्धा : द डिस्ट्रोयर</t>
        </is>
      </c>
      <c r="C214" t="inlineStr">
        <is>
          <t xml:space="preserve">Brahma Warrior: Der Zerstörer</t>
        </is>
      </c>
      <c r="D214" t="inlineStr">
        <is>
          <t xml:space="preserve">b0520589e3c348ea06d8e0801ea8ae83a750cf32</t>
        </is>
      </c>
      <c r="E214" t="inlineStr">
        <is>
          <t xml:space="preserve">Episode 4 – Vidyut Und Tejas Treffen Aufeinander</t>
        </is>
      </c>
      <c r="F214">
        <v>4</v>
      </c>
      <c r="G214" t="inlineStr">
        <is>
          <t xml:space="preserve">6:30-6:34</t>
        </is>
      </c>
      <c r="H214" t="inlineStr">
        <is>
          <t xml:space="preserve">Resolved</t>
        </is>
      </c>
      <c r="I214" t="inlineStr">
        <is>
          <t xml:space="preserve">Remark: Mispronunciation
Line from script: "Und bitte enthüllt diesem Jungen nicht meine wahre Identität.“
Note: "wahre" pronounced "gatre"</t>
        </is>
      </c>
      <c r="J214" t="inlineStr">
        <is>
          <t xml:space="preserve">VOA</t>
        </is>
      </c>
      <c r="K214" t="inlineStr">
        <is>
          <t xml:space="preserve">Mispronunciation</t>
        </is>
      </c>
      <c r="L214" t="inlineStr">
        <is>
          <t xml:space="preserve">Mispronunciation</t>
        </is>
      </c>
      <c r="M214" t="str">
        <f>IFERROR(IF(VLOOKUP(L214,'Quantification'!$A:$B,2,FALSE)&amp;""="","Unclassified",VLOOKUP(L214,'Quantification'!$A:$B,2,FALSE)),"Unclassified")</f>
        <v>Major</v>
      </c>
      <c r="N214" t="inlineStr">
        <is>
          <t xml:space="preserve">frl-carlos.alexander@pocketfm.com</t>
        </is>
      </c>
      <c r="O214" t="inlineStr">
        <is>
          <t xml:space="preserve">Issues found in raw</t>
        </is>
      </c>
      <c r="P214" t="str">
        <f>IF(OR(O214="Issues found in master",O214="Final master"),"Master",IF(OR(O214="Ready for Master",O214="Issues found in raw",O214="Raw under QC",O214="Issues resolved in raw"),"Raw","-"))</f>
        <v>Raw</v>
      </c>
      <c r="Q214" s="13">
        <v>46249.77291666667</v>
      </c>
      <c r="R214" t="inlineStr">
        <is>
          <t xml:space="preserve">2026-08 (Aug)</t>
        </is>
      </c>
      <c r="S214">
        <f>IF(M214="Not an error",0,IF(COUNTIFS($A$2:$A214,$A214,$D$2:$D214,$D214,$M$2:$M214,"&lt;&gt;Not an error")=1,1,0))</f>
        <v>1</v>
      </c>
      <c r="T214">
        <f>IF(M214&lt;&gt;"Major",0,IF(COUNTIFS($A$2:$A214,$A214,$D$2:$D214,$D214,$M$2:$M214,"Major")=1,1,0))</f>
        <v>1</v>
      </c>
      <c r="U214">
        <f>IF(M214&lt;&gt;"Minor",0,IF(COUNTIFS($A$2:$A214,$A214,$D$2:$D214,$D214,$M$2:$M214,"Minor")=1,1,0))</f>
        <v>0</v>
      </c>
    </row>
    <row r="215">
      <c r="A215" t="inlineStr">
        <is>
          <t xml:space="preserve">87dfd458f8a24d7bbd0829af61d48e90284c3786</t>
        </is>
      </c>
      <c r="B215" t="inlineStr">
        <is>
          <t xml:space="preserve">Brahmyodha : The Destroyer | ब्रह्मयोद्धा : द डिस्ट्रोयर</t>
        </is>
      </c>
      <c r="C215" t="inlineStr">
        <is>
          <t xml:space="preserve">Brahma Warrior: Der Zerstörer</t>
        </is>
      </c>
      <c r="D215" t="inlineStr">
        <is>
          <t xml:space="preserve">b0520589e3c348ea06d8e0801ea8ae83a750cf32</t>
        </is>
      </c>
      <c r="E215" t="inlineStr">
        <is>
          <t xml:space="preserve">Episode 4 – Vidyut Und Tejas Treffen Aufeinander</t>
        </is>
      </c>
      <c r="F215">
        <v>4</v>
      </c>
      <c r="G215" t="inlineStr">
        <is>
          <t xml:space="preserve">9:00-9:14</t>
        </is>
      </c>
      <c r="H215" t="inlineStr">
        <is>
          <t xml:space="preserve">Resolved</t>
        </is>
      </c>
      <c r="I215" t="inlineStr">
        <is>
          <t xml:space="preserve">Remark: Mispronunciation
Line from script: "Und bitte enthüllt diesem Jungen nicht meine wahre Identität.“
Note: "eigenen" pronounced "Asien" &amp; "war erschüttert" pronounced "brauschüttert"</t>
        </is>
      </c>
      <c r="J215" t="inlineStr">
        <is>
          <t xml:space="preserve">VOA</t>
        </is>
      </c>
      <c r="K215" t="inlineStr">
        <is>
          <t xml:space="preserve">Mispronunciation</t>
        </is>
      </c>
      <c r="L215" t="inlineStr">
        <is>
          <t xml:space="preserve">Mispronunciation</t>
        </is>
      </c>
      <c r="M215" t="str">
        <f>IFERROR(IF(VLOOKUP(L215,'Quantification'!$A:$B,2,FALSE)&amp;""="","Unclassified",VLOOKUP(L215,'Quantification'!$A:$B,2,FALSE)),"Unclassified")</f>
        <v>Major</v>
      </c>
      <c r="N215" t="inlineStr">
        <is>
          <t xml:space="preserve">frl-carlos.alexander@pocketfm.com</t>
        </is>
      </c>
      <c r="O215" t="inlineStr">
        <is>
          <t xml:space="preserve">Issues found in raw</t>
        </is>
      </c>
      <c r="P215" t="str">
        <f>IF(OR(O215="Issues found in master",O215="Final master"),"Master",IF(OR(O215="Ready for Master",O215="Issues found in raw",O215="Raw under QC",O215="Issues resolved in raw"),"Raw","-"))</f>
        <v>Raw</v>
      </c>
      <c r="Q215" s="13">
        <v>46249.77291666667</v>
      </c>
      <c r="R215" t="inlineStr">
        <is>
          <t xml:space="preserve">2026-08 (Aug)</t>
        </is>
      </c>
      <c r="S215">
        <f>IF(M215="Not an error",0,IF(COUNTIFS($A$2:$A215,$A215,$D$2:$D215,$D215,$M$2:$M215,"&lt;&gt;Not an error")=1,1,0))</f>
        <v>0</v>
      </c>
      <c r="T215">
        <f>IF(M215&lt;&gt;"Major",0,IF(COUNTIFS($A$2:$A215,$A215,$D$2:$D215,$D215,$M$2:$M215,"Major")=1,1,0))</f>
        <v>0</v>
      </c>
      <c r="U215">
        <f>IF(M215&lt;&gt;"Minor",0,IF(COUNTIFS($A$2:$A215,$A215,$D$2:$D215,$D215,$M$2:$M215,"Minor")=1,1,0))</f>
        <v>0</v>
      </c>
    </row>
    <row r="216">
      <c r="A216" t="inlineStr">
        <is>
          <t xml:space="preserve">87dfd458f8a24d7bbd0829af61d48e90284c3786</t>
        </is>
      </c>
      <c r="B216" t="inlineStr">
        <is>
          <t xml:space="preserve">Brahmyodha : The Destroyer | ब्रह्मयोद्धा : द डिस्ट्रोयर</t>
        </is>
      </c>
      <c r="C216" t="inlineStr">
        <is>
          <t xml:space="preserve">Brahma Warrior: Der Zerstörer</t>
        </is>
      </c>
      <c r="D216" t="inlineStr">
        <is>
          <t xml:space="preserve">b0520589e3c348ea06d8e0801ea8ae83a750cf32</t>
        </is>
      </c>
      <c r="E216" t="inlineStr">
        <is>
          <t xml:space="preserve">Episode 4 – Vidyut Und Tejas Treffen Aufeinander</t>
        </is>
      </c>
      <c r="F216">
        <v>4</v>
      </c>
      <c r="G216" t="inlineStr">
        <is>
          <t xml:space="preserve">9:30-9:37</t>
        </is>
      </c>
      <c r="H216" t="inlineStr">
        <is>
          <t xml:space="preserve">Resolved</t>
        </is>
      </c>
      <c r="I216" t="inlineStr">
        <is>
          <t xml:space="preserve">Remark: Mispronunciation
Line from script: "Niemand wusste daher, wer jener Krieger an diesem Tag gewesen war."
Note: "an diesem Tag" pronounced "andied"</t>
        </is>
      </c>
      <c r="J216" t="inlineStr">
        <is>
          <t xml:space="preserve">VOA</t>
        </is>
      </c>
      <c r="K216" t="inlineStr">
        <is>
          <t xml:space="preserve">Mispronunciation</t>
        </is>
      </c>
      <c r="L216" t="inlineStr">
        <is>
          <t xml:space="preserve">Mispronunciation</t>
        </is>
      </c>
      <c r="M216" t="str">
        <f>IFERROR(IF(VLOOKUP(L216,'Quantification'!$A:$B,2,FALSE)&amp;""="","Unclassified",VLOOKUP(L216,'Quantification'!$A:$B,2,FALSE)),"Unclassified")</f>
        <v>Major</v>
      </c>
      <c r="N216" t="inlineStr">
        <is>
          <t xml:space="preserve">frl-carlos.alexander@pocketfm.com</t>
        </is>
      </c>
      <c r="O216" t="inlineStr">
        <is>
          <t xml:space="preserve">Issues found in raw</t>
        </is>
      </c>
      <c r="P216" t="str">
        <f>IF(OR(O216="Issues found in master",O216="Final master"),"Master",IF(OR(O216="Ready for Master",O216="Issues found in raw",O216="Raw under QC",O216="Issues resolved in raw"),"Raw","-"))</f>
        <v>Raw</v>
      </c>
      <c r="Q216" s="13">
        <v>46249.77291666667</v>
      </c>
      <c r="R216" t="inlineStr">
        <is>
          <t xml:space="preserve">2026-08 (Aug)</t>
        </is>
      </c>
      <c r="S216">
        <f>IF(M216="Not an error",0,IF(COUNTIFS($A$2:$A216,$A216,$D$2:$D216,$D216,$M$2:$M216,"&lt;&gt;Not an error")=1,1,0))</f>
        <v>0</v>
      </c>
      <c r="T216">
        <f>IF(M216&lt;&gt;"Major",0,IF(COUNTIFS($A$2:$A216,$A216,$D$2:$D216,$D216,$M$2:$M216,"Major")=1,1,0))</f>
        <v>0</v>
      </c>
      <c r="U216">
        <f>IF(M216&lt;&gt;"Minor",0,IF(COUNTIFS($A$2:$A216,$A216,$D$2:$D216,$D216,$M$2:$M216,"Minor")=1,1,0))</f>
        <v>0</v>
      </c>
    </row>
    <row r="217">
      <c r="A217" t="inlineStr">
        <is>
          <t xml:space="preserve">87dfd458f8a24d7bbd0829af61d48e90284c3786</t>
        </is>
      </c>
      <c r="B217" t="inlineStr">
        <is>
          <t xml:space="preserve">Brahmyodha : The Destroyer | ब्रह्मयोद्धा : द डिस्ट्रोयर</t>
        </is>
      </c>
      <c r="C217" t="inlineStr">
        <is>
          <t xml:space="preserve">Brahma Warrior: Der Zerstörer</t>
        </is>
      </c>
      <c r="D217" t="inlineStr">
        <is>
          <t xml:space="preserve">b0520589e3c348ea06d8e0801ea8ae83a750cf32</t>
        </is>
      </c>
      <c r="E217" t="inlineStr">
        <is>
          <t xml:space="preserve">Episode 4 – Vidyut Und Tejas Treffen Aufeinander</t>
        </is>
      </c>
      <c r="F217">
        <v>4</v>
      </c>
      <c r="G217" t="inlineStr">
        <is>
          <t xml:space="preserve">9:42-9:46</t>
        </is>
      </c>
      <c r="H217" t="inlineStr">
        <is>
          <t xml:space="preserve">Resolved</t>
        </is>
      </c>
      <c r="I217" t="inlineStr">
        <is>
          <t xml:space="preserve">Remark: Mispronuniation
Line from script: "Die Soldaten folgten ihm."
Note: Soldaten pronounced "Studani"</t>
        </is>
      </c>
      <c r="J217" t="inlineStr">
        <is>
          <t xml:space="preserve">VOA</t>
        </is>
      </c>
      <c r="K217" t="inlineStr">
        <is>
          <t xml:space="preserve">Mispronunciation</t>
        </is>
      </c>
      <c r="L217" t="inlineStr">
        <is>
          <t xml:space="preserve">Mispronunciation</t>
        </is>
      </c>
      <c r="M217" t="str">
        <f>IFERROR(IF(VLOOKUP(L217,'Quantification'!$A:$B,2,FALSE)&amp;""="","Unclassified",VLOOKUP(L217,'Quantification'!$A:$B,2,FALSE)),"Unclassified")</f>
        <v>Major</v>
      </c>
      <c r="N217" t="inlineStr">
        <is>
          <t xml:space="preserve">frl-carlos.alexander@pocketfm.com</t>
        </is>
      </c>
      <c r="O217" t="inlineStr">
        <is>
          <t xml:space="preserve">Issues found in raw</t>
        </is>
      </c>
      <c r="P217" t="str">
        <f>IF(OR(O217="Issues found in master",O217="Final master"),"Master",IF(OR(O217="Ready for Master",O217="Issues found in raw",O217="Raw under QC",O217="Issues resolved in raw"),"Raw","-"))</f>
        <v>Raw</v>
      </c>
      <c r="Q217" s="13">
        <v>46249.77291666667</v>
      </c>
      <c r="R217" t="inlineStr">
        <is>
          <t xml:space="preserve">2026-08 (Aug)</t>
        </is>
      </c>
      <c r="S217">
        <f>IF(M217="Not an error",0,IF(COUNTIFS($A$2:$A217,$A217,$D$2:$D217,$D217,$M$2:$M217,"&lt;&gt;Not an error")=1,1,0))</f>
        <v>0</v>
      </c>
      <c r="T217">
        <f>IF(M217&lt;&gt;"Major",0,IF(COUNTIFS($A$2:$A217,$A217,$D$2:$D217,$D217,$M$2:$M217,"Major")=1,1,0))</f>
        <v>0</v>
      </c>
      <c r="U217">
        <f>IF(M217&lt;&gt;"Minor",0,IF(COUNTIFS($A$2:$A217,$A217,$D$2:$D217,$D217,$M$2:$M217,"Minor")=1,1,0))</f>
        <v>0</v>
      </c>
    </row>
    <row r="218">
      <c r="A218" t="inlineStr">
        <is>
          <t xml:space="preserve">87dfd458f8a24d7bbd0829af61d48e90284c3786</t>
        </is>
      </c>
      <c r="B218" t="inlineStr">
        <is>
          <t xml:space="preserve">Brahmyodha : The Destroyer | ब्रह्मयोद्धा : द डिस्ट्रोयर</t>
        </is>
      </c>
      <c r="C218" t="inlineStr">
        <is>
          <t xml:space="preserve">Brahma Warrior: Der Zerstörer</t>
        </is>
      </c>
      <c r="D218" t="inlineStr">
        <is>
          <t xml:space="preserve">b0520589e3c348ea06d8e0801ea8ae83a750cf32</t>
        </is>
      </c>
      <c r="E218" t="inlineStr">
        <is>
          <t xml:space="preserve">Episode 4 – Vidyut Und Tejas Treffen Aufeinander</t>
        </is>
      </c>
      <c r="F218">
        <v>4</v>
      </c>
      <c r="G218" t="inlineStr">
        <is>
          <t xml:space="preserve">4:53-5:00</t>
        </is>
      </c>
      <c r="H218" t="inlineStr">
        <is>
          <t xml:space="preserve">Resolved</t>
        </is>
      </c>
      <c r="I218" t="inlineStr">
        <is>
          <t xml:space="preserve">Add line explaining Acharya, line from script: "Vidyut senkte enttäuscht den Blick und wollte gerade gehen, als eine Stimme hinter ihm erklang.
Die Stimme gehörte Acharya Thama. Ein Acharya war ein Guru, ein verehrter Lehrer.
"</t>
        </is>
      </c>
      <c r="J218" t="inlineStr">
        <is>
          <t xml:space="preserve">AI</t>
        </is>
      </c>
      <c r="K218" t="inlineStr">
        <is>
          <t xml:space="preserve">Script error</t>
        </is>
      </c>
      <c r="L218" t="inlineStr">
        <is>
          <t xml:space="preserve">Script error</t>
        </is>
      </c>
      <c r="M218" t="str">
        <f>IFERROR(IF(VLOOKUP(L218,'Quantification'!$A:$B,2,FALSE)&amp;""="","Unclassified",VLOOKUP(L218,'Quantification'!$A:$B,2,FALSE)),"Unclassified")</f>
        <v>Major</v>
      </c>
      <c r="N218" t="inlineStr">
        <is>
          <t xml:space="preserve">frl-laura.nissen@pocketfm.com</t>
        </is>
      </c>
      <c r="O218" t="inlineStr">
        <is>
          <t xml:space="preserve">Issues found in raw</t>
        </is>
      </c>
      <c r="P218" t="str">
        <f>IF(OR(O218="Issues found in master",O218="Final master"),"Master",IF(OR(O218="Ready for Master",O218="Issues found in raw",O218="Raw under QC",O218="Issues resolved in raw"),"Raw","-"))</f>
        <v>Raw</v>
      </c>
      <c r="Q218" s="13">
        <v>46249.77291666667</v>
      </c>
      <c r="R218" t="inlineStr">
        <is>
          <t xml:space="preserve">2026-08 (Aug)</t>
        </is>
      </c>
      <c r="S218">
        <f>IF(M218="Not an error",0,IF(COUNTIFS($A$2:$A218,$A218,$D$2:$D218,$D218,$M$2:$M218,"&lt;&gt;Not an error")=1,1,0))</f>
        <v>0</v>
      </c>
      <c r="T218">
        <f>IF(M218&lt;&gt;"Major",0,IF(COUNTIFS($A$2:$A218,$A218,$D$2:$D218,$D218,$M$2:$M218,"Major")=1,1,0))</f>
        <v>0</v>
      </c>
      <c r="U218">
        <f>IF(M218&lt;&gt;"Minor",0,IF(COUNTIFS($A$2:$A218,$A218,$D$2:$D218,$D218,$M$2:$M218,"Minor")=1,1,0))</f>
        <v>0</v>
      </c>
    </row>
    <row r="219">
      <c r="A219" t="inlineStr">
        <is>
          <t xml:space="preserve">87dfd458f8a24d7bbd0829af61d48e90284c3786</t>
        </is>
      </c>
      <c r="B219" t="inlineStr">
        <is>
          <t xml:space="preserve">Brahmyodha : The Destroyer | ब्रह्मयोद्धा : द डिस्ट्रोयर</t>
        </is>
      </c>
      <c r="C219" t="inlineStr">
        <is>
          <t xml:space="preserve">Brahma Warrior: Der Zerstörer</t>
        </is>
      </c>
      <c r="D219" t="inlineStr">
        <is>
          <t xml:space="preserve">b0520589e3c348ea06d8e0801ea8ae83a750cf32</t>
        </is>
      </c>
      <c r="E219" t="inlineStr">
        <is>
          <t xml:space="preserve">Episode 4 – Vidyut Und Tejas Treffen Aufeinander</t>
        </is>
      </c>
      <c r="F219">
        <v>4</v>
      </c>
      <c r="G219" t="inlineStr">
        <is>
          <t xml:space="preserve">9:47-9:55</t>
        </is>
      </c>
      <c r="H219" t="inlineStr">
        <is>
          <t xml:space="preserve">Resolved</t>
        </is>
      </c>
      <c r="I219" t="inlineStr">
        <is>
          <t xml:space="preserve">Super Seven Warriors should be DE, line from script: "Tatsächlich wurde der Shakti-Palast von einem der legendären Sieben geleitet, die man auch Dev-Krieger nannte"</t>
        </is>
      </c>
      <c r="J219" t="inlineStr">
        <is>
          <t xml:space="preserve">AI</t>
        </is>
      </c>
      <c r="K219" t="inlineStr">
        <is>
          <t xml:space="preserve">Script error</t>
        </is>
      </c>
      <c r="L219" t="inlineStr">
        <is>
          <t xml:space="preserve">Script error</t>
        </is>
      </c>
      <c r="M219" t="str">
        <f>IFERROR(IF(VLOOKUP(L219,'Quantification'!$A:$B,2,FALSE)&amp;""="","Unclassified",VLOOKUP(L219,'Quantification'!$A:$B,2,FALSE)),"Unclassified")</f>
        <v>Major</v>
      </c>
      <c r="N219" t="inlineStr">
        <is>
          <t xml:space="preserve">frl-laura.nissen@pocketfm.com</t>
        </is>
      </c>
      <c r="O219" t="inlineStr">
        <is>
          <t xml:space="preserve">Issues found in raw</t>
        </is>
      </c>
      <c r="P219" t="str">
        <f>IF(OR(O219="Issues found in master",O219="Final master"),"Master",IF(OR(O219="Ready for Master",O219="Issues found in raw",O219="Raw under QC",O219="Issues resolved in raw"),"Raw","-"))</f>
        <v>Raw</v>
      </c>
      <c r="Q219" s="13">
        <v>46249.77291666667</v>
      </c>
      <c r="R219" t="inlineStr">
        <is>
          <t xml:space="preserve">2026-08 (Aug)</t>
        </is>
      </c>
      <c r="S219">
        <f>IF(M219="Not an error",0,IF(COUNTIFS($A$2:$A219,$A219,$D$2:$D219,$D219,$M$2:$M219,"&lt;&gt;Not an error")=1,1,0))</f>
        <v>0</v>
      </c>
      <c r="T219">
        <f>IF(M219&lt;&gt;"Major",0,IF(COUNTIFS($A$2:$A219,$A219,$D$2:$D219,$D219,$M$2:$M219,"Major")=1,1,0))</f>
        <v>0</v>
      </c>
      <c r="U219">
        <f>IF(M219&lt;&gt;"Minor",0,IF(COUNTIFS($A$2:$A219,$A219,$D$2:$D219,$D219,$M$2:$M219,"Minor")=1,1,0))</f>
        <v>0</v>
      </c>
    </row>
    <row r="220">
      <c r="A220" t="inlineStr">
        <is>
          <t xml:space="preserve">87dfd458f8a24d7bbd0829af61d48e90284c3786</t>
        </is>
      </c>
      <c r="B220" t="inlineStr">
        <is>
          <t xml:space="preserve">Brahmyodha : The Destroyer | ब्रह्मयोद्धा : द डिस्ट्रोयर</t>
        </is>
      </c>
      <c r="C220" t="inlineStr">
        <is>
          <t xml:space="preserve">Brahma Warrior: Der Zerstörer</t>
        </is>
      </c>
      <c r="D220" t="inlineStr">
        <is>
          <t xml:space="preserve">3546c45058b84853909dd03e60b29e083b4c8a88</t>
        </is>
      </c>
      <c r="E220" t="inlineStr">
        <is>
          <t xml:space="preserve">Episode 5 – Die Göttlichen Zeichen Auf Vidyuts Körper</t>
        </is>
      </c>
      <c r="F220">
        <v>5</v>
      </c>
      <c r="G220" t="inlineStr">
        <is>
          <t xml:space="preserve">13:17-13:23</t>
        </is>
      </c>
      <c r="H220" t="inlineStr">
        <is>
          <t xml:space="preserve">Resolved</t>
        </is>
      </c>
      <c r="I220" t="inlineStr">
        <is>
          <t xml:space="preserve">Remark: script error
Line from script: "Dann werde ich euch zeigen, was ich mit euch beiden – Löwe und Gepard – anstelle."
Note: Gepard should be Tiger I think as he is the silver Tiger.</t>
        </is>
      </c>
      <c r="J220" t="inlineStr">
        <is>
          <t xml:space="preserve">VOA</t>
        </is>
      </c>
      <c r="K220" t="inlineStr">
        <is>
          <t xml:space="preserve">Script Error</t>
        </is>
      </c>
      <c r="L220" t="inlineStr">
        <is>
          <t xml:space="preserve">Script error</t>
        </is>
      </c>
      <c r="M220" t="str">
        <f>IFERROR(IF(VLOOKUP(L220,'Quantification'!$A:$B,2,FALSE)&amp;""="","Unclassified",VLOOKUP(L220,'Quantification'!$A:$B,2,FALSE)),"Unclassified")</f>
        <v>Major</v>
      </c>
      <c r="P220" t="str">
        <f>IF(OR(O220="Issues found in master",O220="Final master"),"Master",IF(OR(O220="Ready for Master",O220="Issues found in raw",O220="Raw under QC",O220="Issues resolved in raw"),"Raw","-"))</f>
        <v>-</v>
      </c>
      <c r="Q220" s="13">
        <v>46249.77638888889</v>
      </c>
      <c r="R220" t="inlineStr">
        <is>
          <t xml:space="preserve">2026-08 (Aug)</t>
        </is>
      </c>
      <c r="S220">
        <f>IF(M220="Not an error",0,IF(COUNTIFS($A$2:$A220,$A220,$D$2:$D220,$D220,$M$2:$M220,"&lt;&gt;Not an error")=1,1,0))</f>
        <v>1</v>
      </c>
      <c r="T220">
        <f>IF(M220&lt;&gt;"Major",0,IF(COUNTIFS($A$2:$A220,$A220,$D$2:$D220,$D220,$M$2:$M220,"Major")=1,1,0))</f>
        <v>1</v>
      </c>
      <c r="U220">
        <f>IF(M220&lt;&gt;"Minor",0,IF(COUNTIFS($A$2:$A220,$A220,$D$2:$D220,$D220,$M$2:$M220,"Minor")=1,1,0))</f>
        <v>0</v>
      </c>
    </row>
    <row r="221">
      <c r="A221" t="inlineStr">
        <is>
          <t xml:space="preserve">87dfd458f8a24d7bbd0829af61d48e90284c3786</t>
        </is>
      </c>
      <c r="B221" t="inlineStr">
        <is>
          <t xml:space="preserve">Brahmyodha : The Destroyer | ब्रह्मयोद्धा : द डिस्ट्रोयर</t>
        </is>
      </c>
      <c r="C221" t="inlineStr">
        <is>
          <t xml:space="preserve">Brahma Warrior: Der Zerstörer</t>
        </is>
      </c>
      <c r="D221" t="inlineStr">
        <is>
          <t xml:space="preserve">3546c45058b84853909dd03e60b29e083b4c8a88</t>
        </is>
      </c>
      <c r="E221" t="inlineStr">
        <is>
          <t xml:space="preserve">Episode 5 – Die Göttlichen Zeichen Auf Vidyuts Körper</t>
        </is>
      </c>
      <c r="F221">
        <v>5</v>
      </c>
      <c r="G221" t="inlineStr">
        <is>
          <t xml:space="preserve">1:16-1:36</t>
        </is>
      </c>
      <c r="H221" t="inlineStr">
        <is>
          <t xml:space="preserve">Resolved</t>
        </is>
      </c>
      <c r="I221" t="inlineStr">
        <is>
          <t xml:space="preserve">Super Seven Warriors should be DE, line from script: "„Wenn du auf mich hörst“, fuhr Thama fort,
„werde ich dich Kampfkünste lehren, durch die du eines Tages zum größten Brahmyodha dieser Erde werden kannst. Nicht einmal die in aller Welt berühmten legendären Sieben werden dir dann gewachsen sein. Die Entscheidung liegt bei dir.“
"</t>
        </is>
      </c>
      <c r="J221" t="inlineStr">
        <is>
          <t xml:space="preserve">AI</t>
        </is>
      </c>
      <c r="K221" t="inlineStr">
        <is>
          <t xml:space="preserve">Script error</t>
        </is>
      </c>
      <c r="L221" t="inlineStr">
        <is>
          <t xml:space="preserve">Script error</t>
        </is>
      </c>
      <c r="M221" t="str">
        <f>IFERROR(IF(VLOOKUP(L221,'Quantification'!$A:$B,2,FALSE)&amp;""="","Unclassified",VLOOKUP(L221,'Quantification'!$A:$B,2,FALSE)),"Unclassified")</f>
        <v>Major</v>
      </c>
      <c r="N221" t="inlineStr">
        <is>
          <t xml:space="preserve">frl-laura.nissen@pocketfm.com</t>
        </is>
      </c>
      <c r="O221" t="inlineStr">
        <is>
          <t xml:space="preserve">Issues found in raw</t>
        </is>
      </c>
      <c r="P221" t="str">
        <f>IF(OR(O221="Issues found in master",O221="Final master"),"Master",IF(OR(O221="Ready for Master",O221="Issues found in raw",O221="Raw under QC",O221="Issues resolved in raw"),"Raw","-"))</f>
        <v>Raw</v>
      </c>
      <c r="Q221" s="13">
        <v>46249.77638888889</v>
      </c>
      <c r="R221" t="inlineStr">
        <is>
          <t xml:space="preserve">2026-08 (Aug)</t>
        </is>
      </c>
      <c r="S221">
        <f>IF(M221="Not an error",0,IF(COUNTIFS($A$2:$A221,$A221,$D$2:$D221,$D221,$M$2:$M221,"&lt;&gt;Not an error")=1,1,0))</f>
        <v>0</v>
      </c>
      <c r="T221">
        <f>IF(M221&lt;&gt;"Major",0,IF(COUNTIFS($A$2:$A221,$A221,$D$2:$D221,$D221,$M$2:$M221,"Major")=1,1,0))</f>
        <v>0</v>
      </c>
      <c r="U221">
        <f>IF(M221&lt;&gt;"Minor",0,IF(COUNTIFS($A$2:$A221,$A221,$D$2:$D221,$D221,$M$2:$M221,"Minor")=1,1,0))</f>
        <v>0</v>
      </c>
    </row>
    <row r="222">
      <c r="A222" t="inlineStr">
        <is>
          <t xml:space="preserve">87dfd458f8a24d7bbd0829af61d48e90284c3786</t>
        </is>
      </c>
      <c r="B222" t="inlineStr">
        <is>
          <t xml:space="preserve">Brahmyodha : The Destroyer | ब्रह्मयोद्धा : द डिस्ट्रोयर</t>
        </is>
      </c>
      <c r="C222" t="inlineStr">
        <is>
          <t xml:space="preserve">Brahma Warrior: Der Zerstörer</t>
        </is>
      </c>
      <c r="D222" t="inlineStr">
        <is>
          <t xml:space="preserve">4db32aa2a1970840efe87687fc048a8cc544d96f</t>
        </is>
      </c>
      <c r="E222" t="inlineStr">
        <is>
          <t xml:space="preserve">Episode 6 – Dadis Außergewöhnliches Geschenk</t>
        </is>
      </c>
      <c r="F222">
        <v>6</v>
      </c>
      <c r="G222" t="inlineStr">
        <is>
          <t xml:space="preserve">5:02-5:04</t>
        </is>
      </c>
      <c r="H222" t="inlineStr">
        <is>
          <t xml:space="preserve">Resolved</t>
        </is>
      </c>
      <c r="I222" t="inlineStr">
        <is>
          <t xml:space="preserve">Remark: script error
Line from script: "Ich bin jetzt fünfzehn."
Note: He is fourteen (Vierzehn)</t>
        </is>
      </c>
      <c r="J222" t="inlineStr">
        <is>
          <t xml:space="preserve">VOA</t>
        </is>
      </c>
      <c r="K222" t="inlineStr">
        <is>
          <t xml:space="preserve">Script Error</t>
        </is>
      </c>
      <c r="L222" t="inlineStr">
        <is>
          <t xml:space="preserve">Script error</t>
        </is>
      </c>
      <c r="M222" t="str">
        <f>IFERROR(IF(VLOOKUP(L222,'Quantification'!$A:$B,2,FALSE)&amp;""="","Unclassified",VLOOKUP(L222,'Quantification'!$A:$B,2,FALSE)),"Unclassified")</f>
        <v>Major</v>
      </c>
      <c r="N222" t="inlineStr">
        <is>
          <t xml:space="preserve">frl-carlos.alexander@pocketfm.com</t>
        </is>
      </c>
      <c r="O222" t="inlineStr">
        <is>
          <t xml:space="preserve">Issues found in raw</t>
        </is>
      </c>
      <c r="P222" t="str">
        <f>IF(OR(O222="Issues found in master",O222="Final master"),"Master",IF(OR(O222="Ready for Master",O222="Issues found in raw",O222="Raw under QC",O222="Issues resolved in raw"),"Raw","-"))</f>
        <v>Raw</v>
      </c>
      <c r="Q222" s="13">
        <v>46249.77569444444</v>
      </c>
      <c r="R222" t="inlineStr">
        <is>
          <t xml:space="preserve">2026-08 (Aug)</t>
        </is>
      </c>
      <c r="S222">
        <f>IF(M222="Not an error",0,IF(COUNTIFS($A$2:$A222,$A222,$D$2:$D222,$D222,$M$2:$M222,"&lt;&gt;Not an error")=1,1,0))</f>
        <v>1</v>
      </c>
      <c r="T222">
        <f>IF(M222&lt;&gt;"Major",0,IF(COUNTIFS($A$2:$A222,$A222,$D$2:$D222,$D222,$M$2:$M222,"Major")=1,1,0))</f>
        <v>1</v>
      </c>
      <c r="U222">
        <f>IF(M222&lt;&gt;"Minor",0,IF(COUNTIFS($A$2:$A222,$A222,$D$2:$D222,$D222,$M$2:$M222,"Minor")=1,1,0))</f>
        <v>0</v>
      </c>
    </row>
    <row r="223">
      <c r="A223" t="inlineStr">
        <is>
          <t xml:space="preserve">87dfd458f8a24d7bbd0829af61d48e90284c3786</t>
        </is>
      </c>
      <c r="B223" t="inlineStr">
        <is>
          <t xml:space="preserve">Brahmyodha : The Destroyer | ब्रह्मयोद्धा : द डिस्ट्रोयर</t>
        </is>
      </c>
      <c r="C223" t="inlineStr">
        <is>
          <t xml:space="preserve">Brahma Warrior: Der Zerstörer</t>
        </is>
      </c>
      <c r="D223" t="inlineStr">
        <is>
          <t xml:space="preserve">3c09ff3cf4c4f5d21ca65cd3622289c6874c93bf</t>
        </is>
      </c>
      <c r="E223" t="inlineStr">
        <is>
          <t xml:space="preserve">Episode 8 – Vidyut, Sei Auf Der Hut</t>
        </is>
      </c>
      <c r="F223">
        <v>8</v>
      </c>
      <c r="G223" t="inlineStr">
        <is>
          <t xml:space="preserve">6:07-6:11</t>
        </is>
      </c>
      <c r="H223" t="inlineStr">
        <is>
          <t xml:space="preserve">Resolved</t>
        </is>
      </c>
      <c r="I223" t="inlineStr">
        <is>
          <t xml:space="preserve">Remark: Mispronunciation
Line from script: "Er zog sich um und machte sich auf den Weg zum Königspalast."
Note: first "s" In Königspalast not pronounced.</t>
        </is>
      </c>
      <c r="J223" t="inlineStr">
        <is>
          <t xml:space="preserve">VOA</t>
        </is>
      </c>
      <c r="K223" t="inlineStr">
        <is>
          <t xml:space="preserve">Mispronunciation</t>
        </is>
      </c>
      <c r="L223" t="inlineStr">
        <is>
          <t xml:space="preserve">Mispronunciation</t>
        </is>
      </c>
      <c r="M223" t="str">
        <f>IFERROR(IF(VLOOKUP(L223,'Quantification'!$A:$B,2,FALSE)&amp;""="","Unclassified",VLOOKUP(L223,'Quantification'!$A:$B,2,FALSE)),"Unclassified")</f>
        <v>Major</v>
      </c>
      <c r="N223" t="inlineStr">
        <is>
          <t xml:space="preserve">frl-carlos.alexander@pocketfm.com</t>
        </is>
      </c>
      <c r="O223" t="inlineStr">
        <is>
          <t xml:space="preserve">Issues found in raw</t>
        </is>
      </c>
      <c r="P223" t="str">
        <f>IF(OR(O223="Issues found in master",O223="Final master"),"Master",IF(OR(O223="Ready for Master",O223="Issues found in raw",O223="Raw under QC",O223="Issues resolved in raw"),"Raw","-"))</f>
        <v>Raw</v>
      </c>
      <c r="Q223" s="13">
        <v>46249.773611111115</v>
      </c>
      <c r="R223" t="inlineStr">
        <is>
          <t xml:space="preserve">2026-08 (Aug)</t>
        </is>
      </c>
      <c r="S223">
        <f>IF(M223="Not an error",0,IF(COUNTIFS($A$2:$A223,$A223,$D$2:$D223,$D223,$M$2:$M223,"&lt;&gt;Not an error")=1,1,0))</f>
        <v>1</v>
      </c>
      <c r="T223">
        <f>IF(M223&lt;&gt;"Major",0,IF(COUNTIFS($A$2:$A223,$A223,$D$2:$D223,$D223,$M$2:$M223,"Major")=1,1,0))</f>
        <v>1</v>
      </c>
      <c r="U223">
        <f>IF(M223&lt;&gt;"Minor",0,IF(COUNTIFS($A$2:$A223,$A223,$D$2:$D223,$D223,$M$2:$M223,"Minor")=1,1,0))</f>
        <v>0</v>
      </c>
    </row>
    <row r="224">
      <c r="A224" t="inlineStr">
        <is>
          <t xml:space="preserve">87dfd458f8a24d7bbd0829af61d48e90284c3786</t>
        </is>
      </c>
      <c r="B224" t="inlineStr">
        <is>
          <t xml:space="preserve">Brahmyodha : The Destroyer | ब्रह्मयोद्धा : द डिस्ट्रोयर</t>
        </is>
      </c>
      <c r="C224" t="inlineStr">
        <is>
          <t xml:space="preserve">Brahma Warrior: Der Zerstörer</t>
        </is>
      </c>
      <c r="D224" t="inlineStr">
        <is>
          <t xml:space="preserve">3c09ff3cf4c4f5d21ca65cd3622289c6874c93bf</t>
        </is>
      </c>
      <c r="E224" t="inlineStr">
        <is>
          <t xml:space="preserve">Episode 8 – Vidyut, Sei Auf Der Hut</t>
        </is>
      </c>
      <c r="F224">
        <v>8</v>
      </c>
      <c r="G224" t="inlineStr">
        <is>
          <t xml:space="preserve">9:27-9:33</t>
        </is>
      </c>
      <c r="H224" t="inlineStr">
        <is>
          <t xml:space="preserve">Resolved</t>
        </is>
      </c>
      <c r="I224" t="inlineStr">
        <is>
          <t xml:space="preserve">Remark: Mispronunciation
Line from script: "Jeraj und Adheera kochten vor Wut und wollten angreifen."
Note: wollten pronounced "wonnten"</t>
        </is>
      </c>
      <c r="J224" t="inlineStr">
        <is>
          <t xml:space="preserve">VOA</t>
        </is>
      </c>
      <c r="K224" t="inlineStr">
        <is>
          <t xml:space="preserve">Mispronunciation</t>
        </is>
      </c>
      <c r="L224" t="inlineStr">
        <is>
          <t xml:space="preserve">Mispronunciation</t>
        </is>
      </c>
      <c r="M224" t="str">
        <f>IFERROR(IF(VLOOKUP(L224,'Quantification'!$A:$B,2,FALSE)&amp;""="","Unclassified",VLOOKUP(L224,'Quantification'!$A:$B,2,FALSE)),"Unclassified")</f>
        <v>Major</v>
      </c>
      <c r="N224" t="inlineStr">
        <is>
          <t xml:space="preserve">frl-carlos.alexander@pocketfm.com</t>
        </is>
      </c>
      <c r="O224" t="inlineStr">
        <is>
          <t xml:space="preserve">Issues found in raw</t>
        </is>
      </c>
      <c r="P224" t="str">
        <f>IF(OR(O224="Issues found in master",O224="Final master"),"Master",IF(OR(O224="Ready for Master",O224="Issues found in raw",O224="Raw under QC",O224="Issues resolved in raw"),"Raw","-"))</f>
        <v>Raw</v>
      </c>
      <c r="Q224" s="13">
        <v>46249.773611111115</v>
      </c>
      <c r="R224" t="inlineStr">
        <is>
          <t xml:space="preserve">2026-08 (Aug)</t>
        </is>
      </c>
      <c r="S224">
        <f>IF(M224="Not an error",0,IF(COUNTIFS($A$2:$A224,$A224,$D$2:$D224,$D224,$M$2:$M224,"&lt;&gt;Not an error")=1,1,0))</f>
        <v>0</v>
      </c>
      <c r="T224">
        <f>IF(M224&lt;&gt;"Major",0,IF(COUNTIFS($A$2:$A224,$A224,$D$2:$D224,$D224,$M$2:$M224,"Major")=1,1,0))</f>
        <v>0</v>
      </c>
      <c r="U224">
        <f>IF(M224&lt;&gt;"Minor",0,IF(COUNTIFS($A$2:$A224,$A224,$D$2:$D224,$D224,$M$2:$M224,"Minor")=1,1,0))</f>
        <v>0</v>
      </c>
    </row>
    <row r="225">
      <c r="A225" t="inlineStr">
        <is>
          <t xml:space="preserve">87dfd458f8a24d7bbd0829af61d48e90284c3786</t>
        </is>
      </c>
      <c r="B225" t="inlineStr">
        <is>
          <t xml:space="preserve">Brahmyodha : The Destroyer | ब्रह्मयोद्धा : द डिस्ट्रोयर</t>
        </is>
      </c>
      <c r="C225" t="inlineStr">
        <is>
          <t xml:space="preserve">Brahma Warrior: Der Zerstörer</t>
        </is>
      </c>
      <c r="D225" t="inlineStr">
        <is>
          <t xml:space="preserve">3c09ff3cf4c4f5d21ca65cd3622289c6874c93bf</t>
        </is>
      </c>
      <c r="E225" t="inlineStr">
        <is>
          <t xml:space="preserve">Episode 8 – Vidyut, Sei Auf Der Hut</t>
        </is>
      </c>
      <c r="F225">
        <v>8</v>
      </c>
      <c r="G225" t="inlineStr">
        <is>
          <t xml:space="preserve">9:36-9:39</t>
        </is>
      </c>
      <c r="H225" t="inlineStr">
        <is>
          <t xml:space="preserve">Resolved</t>
        </is>
      </c>
      <c r="I225" t="inlineStr">
        <is>
          <t xml:space="preserve">Remark: Mispronunciation
Line from script: "Jeraj, willst du mein Fest verderben?"
Note: "Fest verderben" read as "fessen"</t>
        </is>
      </c>
      <c r="J225" t="inlineStr">
        <is>
          <t xml:space="preserve">VOA</t>
        </is>
      </c>
      <c r="K225" t="inlineStr">
        <is>
          <t xml:space="preserve">Mispronunciation</t>
        </is>
      </c>
      <c r="L225" t="inlineStr">
        <is>
          <t xml:space="preserve">Mispronunciation</t>
        </is>
      </c>
      <c r="M225" t="str">
        <f>IFERROR(IF(VLOOKUP(L225,'Quantification'!$A:$B,2,FALSE)&amp;""="","Unclassified",VLOOKUP(L225,'Quantification'!$A:$B,2,FALSE)),"Unclassified")</f>
        <v>Major</v>
      </c>
      <c r="N225" t="inlineStr">
        <is>
          <t xml:space="preserve">frl-carlos.alexander@pocketfm.com</t>
        </is>
      </c>
      <c r="O225" t="inlineStr">
        <is>
          <t xml:space="preserve">Issues found in raw</t>
        </is>
      </c>
      <c r="P225" t="str">
        <f>IF(OR(O225="Issues found in master",O225="Final master"),"Master",IF(OR(O225="Ready for Master",O225="Issues found in raw",O225="Raw under QC",O225="Issues resolved in raw"),"Raw","-"))</f>
        <v>Raw</v>
      </c>
      <c r="Q225" s="13">
        <v>46249.773611111115</v>
      </c>
      <c r="R225" t="inlineStr">
        <is>
          <t xml:space="preserve">2026-08 (Aug)</t>
        </is>
      </c>
      <c r="S225">
        <f>IF(M225="Not an error",0,IF(COUNTIFS($A$2:$A225,$A225,$D$2:$D225,$D225,$M$2:$M225,"&lt;&gt;Not an error")=1,1,0))</f>
        <v>0</v>
      </c>
      <c r="T225">
        <f>IF(M225&lt;&gt;"Major",0,IF(COUNTIFS($A$2:$A225,$A225,$D$2:$D225,$D225,$M$2:$M225,"Major")=1,1,0))</f>
        <v>0</v>
      </c>
      <c r="U225">
        <f>IF(M225&lt;&gt;"Minor",0,IF(COUNTIFS($A$2:$A225,$A225,$D$2:$D225,$D225,$M$2:$M225,"Minor")=1,1,0))</f>
        <v>0</v>
      </c>
    </row>
    <row r="226">
      <c r="A226" t="inlineStr">
        <is>
          <t xml:space="preserve">87dfd458f8a24d7bbd0829af61d48e90284c3786</t>
        </is>
      </c>
      <c r="B226" t="inlineStr">
        <is>
          <t xml:space="preserve">Brahmyodha : The Destroyer | ब्रह्मयोद्धा : द डिस्ट्रोयर</t>
        </is>
      </c>
      <c r="C226" t="inlineStr">
        <is>
          <t xml:space="preserve">Brahma Warrior: Der Zerstörer</t>
        </is>
      </c>
      <c r="D226" t="inlineStr">
        <is>
          <t xml:space="preserve">3c09ff3cf4c4f5d21ca65cd3622289c6874c93bf</t>
        </is>
      </c>
      <c r="E226" t="inlineStr">
        <is>
          <t xml:space="preserve">Episode 8 – Vidyut, Sei Auf Der Hut</t>
        </is>
      </c>
      <c r="F226">
        <v>8</v>
      </c>
      <c r="G226" t="inlineStr">
        <is>
          <t xml:space="preserve">11:31-11:35</t>
        </is>
      </c>
      <c r="H226" t="inlineStr">
        <is>
          <t xml:space="preserve">Resolved</t>
        </is>
      </c>
      <c r="I226" t="inlineStr">
        <is>
          <t xml:space="preserve">Remark: Mispronunciation
Line from script: "Werden Jeraj und Adheera sich an Vidyut rächen?"
Note: Jeraj pronounced "dscherai" instead of "yerai" as before</t>
        </is>
      </c>
      <c r="J226" t="inlineStr">
        <is>
          <t xml:space="preserve">VOA</t>
        </is>
      </c>
      <c r="K226" t="inlineStr">
        <is>
          <t xml:space="preserve">Mispronunciation</t>
        </is>
      </c>
      <c r="L226" t="inlineStr">
        <is>
          <t xml:space="preserve">Mispronunciation</t>
        </is>
      </c>
      <c r="M226" t="str">
        <f>IFERROR(IF(VLOOKUP(L226,'Quantification'!$A:$B,2,FALSE)&amp;""="","Unclassified",VLOOKUP(L226,'Quantification'!$A:$B,2,FALSE)),"Unclassified")</f>
        <v>Major</v>
      </c>
      <c r="N226" t="inlineStr">
        <is>
          <t xml:space="preserve">frl-carlos.alexander@pocketfm.com</t>
        </is>
      </c>
      <c r="O226" t="inlineStr">
        <is>
          <t xml:space="preserve">Issues found in raw</t>
        </is>
      </c>
      <c r="P226" t="str">
        <f>IF(OR(O226="Issues found in master",O226="Final master"),"Master",IF(OR(O226="Ready for Master",O226="Issues found in raw",O226="Raw under QC",O226="Issues resolved in raw"),"Raw","-"))</f>
        <v>Raw</v>
      </c>
      <c r="Q226" s="13">
        <v>46249.773611111115</v>
      </c>
      <c r="R226" t="inlineStr">
        <is>
          <t xml:space="preserve">2026-08 (Aug)</t>
        </is>
      </c>
      <c r="S226">
        <f>IF(M226="Not an error",0,IF(COUNTIFS($A$2:$A226,$A226,$D$2:$D226,$D226,$M$2:$M226,"&lt;&gt;Not an error")=1,1,0))</f>
        <v>0</v>
      </c>
      <c r="T226">
        <f>IF(M226&lt;&gt;"Major",0,IF(COUNTIFS($A$2:$A226,$A226,$D$2:$D226,$D226,$M$2:$M226,"Major")=1,1,0))</f>
        <v>0</v>
      </c>
      <c r="U226">
        <f>IF(M226&lt;&gt;"Minor",0,IF(COUNTIFS($A$2:$A226,$A226,$D$2:$D226,$D226,$M$2:$M226,"Minor")=1,1,0))</f>
        <v>0</v>
      </c>
    </row>
    <row r="227">
      <c r="A227" t="inlineStr">
        <is>
          <t xml:space="preserve">87dfd458f8a24d7bbd0829af61d48e90284c3786</t>
        </is>
      </c>
      <c r="B227" t="inlineStr">
        <is>
          <t xml:space="preserve">Brahmyodha : The Destroyer | ब्रह्मयोद्धा : द डिस्ट्रोयर</t>
        </is>
      </c>
      <c r="C227" t="inlineStr">
        <is>
          <t xml:space="preserve">Brahma Warrior: Der Zerstörer</t>
        </is>
      </c>
      <c r="D227" t="inlineStr">
        <is>
          <t xml:space="preserve">609133b3739c26b50ee599b37a224a6c9d9f60b5</t>
        </is>
      </c>
      <c r="E227" t="inlineStr">
        <is>
          <t xml:space="preserve">Episode 9 – Wer Ist Dein Guru?</t>
        </is>
      </c>
      <c r="F227">
        <v>9</v>
      </c>
      <c r="G227" t="inlineStr">
        <is>
          <t xml:space="preserve">3:22-3:27</t>
        </is>
      </c>
      <c r="H227" t="inlineStr">
        <is>
          <t xml:space="preserve">Resolved</t>
        </is>
      </c>
      <c r="I227" t="inlineStr">
        <is>
          <t xml:space="preserve">Remark: Mispronunciation
Line from script: "Mayra und Nayra folgten ihm, um Jeraj und Adheera auszuweichen."
Note: Jeraj pronounnced "dscherai"</t>
        </is>
      </c>
      <c r="J227" t="inlineStr">
        <is>
          <t xml:space="preserve">VOA</t>
        </is>
      </c>
      <c r="K227" t="inlineStr">
        <is>
          <t xml:space="preserve">Mispronunciation</t>
        </is>
      </c>
      <c r="L227" t="inlineStr">
        <is>
          <t xml:space="preserve">Mispronunciation</t>
        </is>
      </c>
      <c r="M227" t="str">
        <f>IFERROR(IF(VLOOKUP(L227,'Quantification'!$A:$B,2,FALSE)&amp;""="","Unclassified",VLOOKUP(L227,'Quantification'!$A:$B,2,FALSE)),"Unclassified")</f>
        <v>Major</v>
      </c>
      <c r="N227" t="inlineStr">
        <is>
          <t xml:space="preserve">frl-carlos.alexander@pocketfm.com</t>
        </is>
      </c>
      <c r="O227" t="inlineStr">
        <is>
          <t xml:space="preserve">Issues found in raw</t>
        </is>
      </c>
      <c r="P227" t="str">
        <f>IF(OR(O227="Issues found in master",O227="Final master"),"Master",IF(OR(O227="Ready for Master",O227="Issues found in raw",O227="Raw under QC",O227="Issues resolved in raw"),"Raw","-"))</f>
        <v>Raw</v>
      </c>
      <c r="Q227" s="13">
        <v>46249.773611111115</v>
      </c>
      <c r="R227" t="inlineStr">
        <is>
          <t xml:space="preserve">2026-08 (Aug)</t>
        </is>
      </c>
      <c r="S227">
        <f>IF(M227="Not an error",0,IF(COUNTIFS($A$2:$A227,$A227,$D$2:$D227,$D227,$M$2:$M227,"&lt;&gt;Not an error")=1,1,0))</f>
        <v>1</v>
      </c>
      <c r="T227">
        <f>IF(M227&lt;&gt;"Major",0,IF(COUNTIFS($A$2:$A227,$A227,$D$2:$D227,$D227,$M$2:$M227,"Major")=1,1,0))</f>
        <v>1</v>
      </c>
      <c r="U227">
        <f>IF(M227&lt;&gt;"Minor",0,IF(COUNTIFS($A$2:$A227,$A227,$D$2:$D227,$D227,$M$2:$M227,"Minor")=1,1,0))</f>
        <v>0</v>
      </c>
    </row>
    <row r="228">
      <c r="A228" t="inlineStr">
        <is>
          <t xml:space="preserve">87dfd458f8a24d7bbd0829af61d48e90284c3786</t>
        </is>
      </c>
      <c r="B228" t="inlineStr">
        <is>
          <t xml:space="preserve">Brahmyodha : The Destroyer | ब्रह्मयोद्धा : द डिस्ट्रोयर</t>
        </is>
      </c>
      <c r="C228" t="inlineStr">
        <is>
          <t xml:space="preserve">Brahma Warrior: Der Zerstörer</t>
        </is>
      </c>
      <c r="D228" t="inlineStr">
        <is>
          <t xml:space="preserve">609133b3739c26b50ee599b37a224a6c9d9f60b5</t>
        </is>
      </c>
      <c r="E228" t="inlineStr">
        <is>
          <t xml:space="preserve">Episode 9 – Wer Ist Dein Guru?</t>
        </is>
      </c>
      <c r="F228">
        <v>9</v>
      </c>
      <c r="G228" t="inlineStr">
        <is>
          <t xml:space="preserve">12:29-12:33</t>
        </is>
      </c>
      <c r="H228" t="inlineStr">
        <is>
          <t xml:space="preserve">Resolved</t>
        </is>
      </c>
      <c r="I228" t="inlineStr">
        <is>
          <t xml:space="preserve">Remark: Mispronunciation
Line from script: "Was werden Jeraj, Jora und Adheera nun tun?"
Note: Both names pronounced with "dsch"</t>
        </is>
      </c>
      <c r="J228" t="inlineStr">
        <is>
          <t xml:space="preserve">VOA</t>
        </is>
      </c>
      <c r="K228" t="inlineStr">
        <is>
          <t xml:space="preserve">Mispronunciation</t>
        </is>
      </c>
      <c r="L228" t="inlineStr">
        <is>
          <t xml:space="preserve">Mispronunciation</t>
        </is>
      </c>
      <c r="M228" t="str">
        <f>IFERROR(IF(VLOOKUP(L228,'Quantification'!$A:$B,2,FALSE)&amp;""="","Unclassified",VLOOKUP(L228,'Quantification'!$A:$B,2,FALSE)),"Unclassified")</f>
        <v>Major</v>
      </c>
      <c r="N228" t="inlineStr">
        <is>
          <t xml:space="preserve">frl-carlos.alexander@pocketfm.com</t>
        </is>
      </c>
      <c r="O228" t="inlineStr">
        <is>
          <t xml:space="preserve">Issues found in raw</t>
        </is>
      </c>
      <c r="P228" t="str">
        <f>IF(OR(O228="Issues found in master",O228="Final master"),"Master",IF(OR(O228="Ready for Master",O228="Issues found in raw",O228="Raw under QC",O228="Issues resolved in raw"),"Raw","-"))</f>
        <v>Raw</v>
      </c>
      <c r="Q228" s="13">
        <v>46249.773611111115</v>
      </c>
      <c r="R228" t="inlineStr">
        <is>
          <t xml:space="preserve">2026-08 (Aug)</t>
        </is>
      </c>
      <c r="S228">
        <f>IF(M228="Not an error",0,IF(COUNTIFS($A$2:$A228,$A228,$D$2:$D228,$D228,$M$2:$M228,"&lt;&gt;Not an error")=1,1,0))</f>
        <v>0</v>
      </c>
      <c r="T228">
        <f>IF(M228&lt;&gt;"Major",0,IF(COUNTIFS($A$2:$A228,$A228,$D$2:$D228,$D228,$M$2:$M228,"Major")=1,1,0))</f>
        <v>0</v>
      </c>
      <c r="U228">
        <f>IF(M228&lt;&gt;"Minor",0,IF(COUNTIFS($A$2:$A228,$A228,$D$2:$D228,$D228,$M$2:$M228,"Minor")=1,1,0))</f>
        <v>0</v>
      </c>
    </row>
    <row r="229">
      <c r="A229" t="inlineStr">
        <is>
          <t xml:space="preserve">87dfd458f8a24d7bbd0829af61d48e90284c3786</t>
        </is>
      </c>
      <c r="B229" t="inlineStr">
        <is>
          <t xml:space="preserve">Brahmyodha : The Destroyer | ब्रह्मयोद्धा : द डिस्ट्रोयर</t>
        </is>
      </c>
      <c r="C229" t="inlineStr">
        <is>
          <t xml:space="preserve">Brahma Warrior: Der Zerstörer</t>
        </is>
      </c>
      <c r="D229" t="inlineStr">
        <is>
          <t xml:space="preserve">35b8cdc91bc59c2ab335897943a68502d30d1b4a</t>
        </is>
      </c>
      <c r="E229" t="inlineStr">
        <is>
          <t xml:space="preserve">Episode 12 – Der Zorn Der Verwundeten Naga-Königin</t>
        </is>
      </c>
      <c r="F229">
        <v>12</v>
      </c>
      <c r="G229" t="inlineStr">
        <is>
          <t xml:space="preserve">9:13-9:16</t>
        </is>
      </c>
      <c r="H229" t="inlineStr">
        <is>
          <t xml:space="preserve">Resolved</t>
        </is>
      </c>
      <c r="I229" t="inlineStr">
        <is>
          <t xml:space="preserve">Remark: Mispronunciation
Line from script: "Sturm kam auf, und die Sonne leuchtete grell."
Note: der instead of die read.</t>
        </is>
      </c>
      <c r="J229" t="inlineStr">
        <is>
          <t xml:space="preserve">VOA</t>
        </is>
      </c>
      <c r="K229" t="inlineStr">
        <is>
          <t xml:space="preserve">Mispronunciation</t>
        </is>
      </c>
      <c r="L229" t="inlineStr">
        <is>
          <t xml:space="preserve">Mispronunciation</t>
        </is>
      </c>
      <c r="M229" t="str">
        <f>IFERROR(IF(VLOOKUP(L229,'Quantification'!$A:$B,2,FALSE)&amp;""="","Unclassified",VLOOKUP(L229,'Quantification'!$A:$B,2,FALSE)),"Unclassified")</f>
        <v>Major</v>
      </c>
      <c r="N229" t="inlineStr">
        <is>
          <t xml:space="preserve">frl-carlos.alexander@pocketfm.com</t>
        </is>
      </c>
      <c r="O229" t="inlineStr">
        <is>
          <t xml:space="preserve">Issues found in raw</t>
        </is>
      </c>
      <c r="P229" t="str">
        <f>IF(OR(O229="Issues found in master",O229="Final master"),"Master",IF(OR(O229="Ready for Master",O229="Issues found in raw",O229="Raw under QC",O229="Issues resolved in raw"),"Raw","-"))</f>
        <v>Raw</v>
      </c>
      <c r="Q229" s="13">
        <v>46249.777083333334</v>
      </c>
      <c r="R229" t="inlineStr">
        <is>
          <t xml:space="preserve">2026-08 (Aug)</t>
        </is>
      </c>
      <c r="S229">
        <f>IF(M229="Not an error",0,IF(COUNTIFS($A$2:$A229,$A229,$D$2:$D229,$D229,$M$2:$M229,"&lt;&gt;Not an error")=1,1,0))</f>
        <v>1</v>
      </c>
      <c r="T229">
        <f>IF(M229&lt;&gt;"Major",0,IF(COUNTIFS($A$2:$A229,$A229,$D$2:$D229,$D229,$M$2:$M229,"Major")=1,1,0))</f>
        <v>1</v>
      </c>
      <c r="U229">
        <f>IF(M229&lt;&gt;"Minor",0,IF(COUNTIFS($A$2:$A229,$A229,$D$2:$D229,$D229,$M$2:$M229,"Minor")=1,1,0))</f>
        <v>0</v>
      </c>
    </row>
    <row r="230">
      <c r="A230" t="inlineStr">
        <is>
          <t xml:space="preserve">87dfd458f8a24d7bbd0829af61d48e90284c3786</t>
        </is>
      </c>
      <c r="B230" t="inlineStr">
        <is>
          <t xml:space="preserve">Brahmyodha : The Destroyer | ब्रह्मयोद्धा : द डिस्ट्रोयर</t>
        </is>
      </c>
      <c r="C230" t="inlineStr">
        <is>
          <t xml:space="preserve">Brahma Warrior: Der Zerstörer</t>
        </is>
      </c>
      <c r="D230" t="inlineStr">
        <is>
          <t xml:space="preserve">61255703722cd16e3de6c0345b9f2e704de26efd</t>
        </is>
      </c>
      <c r="E230" t="inlineStr">
        <is>
          <t xml:space="preserve">Episode 15 – Vidyuts Erstaunliche Geschwindigkeit</t>
        </is>
      </c>
      <c r="F230">
        <v>15</v>
      </c>
      <c r="G230" t="inlineStr">
        <is>
          <t xml:space="preserve">7:03-7:10</t>
        </is>
      </c>
      <c r="H230" t="inlineStr">
        <is>
          <t xml:space="preserve">Resolved</t>
        </is>
      </c>
      <c r="I230" t="inlineStr">
        <is>
          <t xml:space="preserve">Remark: mispronunciation
Line from script: "Um ihm die Technik vorzuführen, bat Thama den Silver Tiger, ihn mit Windkraft anzugreifen."
Note: Tiger should be English in combinaton with silver.</t>
        </is>
      </c>
      <c r="J230" t="inlineStr">
        <is>
          <t xml:space="preserve">VOA</t>
        </is>
      </c>
      <c r="K230" t="inlineStr">
        <is>
          <t xml:space="preserve">Mispronunciation</t>
        </is>
      </c>
      <c r="L230" t="inlineStr">
        <is>
          <t xml:space="preserve">Mispronunciation</t>
        </is>
      </c>
      <c r="M230" t="str">
        <f>IFERROR(IF(VLOOKUP(L230,'Quantification'!$A:$B,2,FALSE)&amp;""="","Unclassified",VLOOKUP(L230,'Quantification'!$A:$B,2,FALSE)),"Unclassified")</f>
        <v>Major</v>
      </c>
      <c r="N230" t="inlineStr">
        <is>
          <t xml:space="preserve">frl-carlos.alexander@pocketfm.com</t>
        </is>
      </c>
      <c r="O230" t="inlineStr">
        <is>
          <t xml:space="preserve">Issues found in raw</t>
        </is>
      </c>
      <c r="P230" t="str">
        <f>IF(OR(O230="Issues found in master",O230="Final master"),"Master",IF(OR(O230="Ready for Master",O230="Issues found in raw",O230="Raw under QC",O230="Issues resolved in raw"),"Raw","-"))</f>
        <v>Raw</v>
      </c>
      <c r="Q230" s="13">
        <v>46249.77986111111</v>
      </c>
      <c r="R230" t="inlineStr">
        <is>
          <t xml:space="preserve">2026-08 (Aug)</t>
        </is>
      </c>
      <c r="S230">
        <f>IF(M230="Not an error",0,IF(COUNTIFS($A$2:$A230,$A230,$D$2:$D230,$D230,$M$2:$M230,"&lt;&gt;Not an error")=1,1,0))</f>
        <v>1</v>
      </c>
      <c r="T230">
        <f>IF(M230&lt;&gt;"Major",0,IF(COUNTIFS($A$2:$A230,$A230,$D$2:$D230,$D230,$M$2:$M230,"Major")=1,1,0))</f>
        <v>1</v>
      </c>
      <c r="U230">
        <f>IF(M230&lt;&gt;"Minor",0,IF(COUNTIFS($A$2:$A230,$A230,$D$2:$D230,$D230,$M$2:$M230,"Minor")=1,1,0))</f>
        <v>0</v>
      </c>
    </row>
    <row r="231">
      <c r="A231" t="inlineStr">
        <is>
          <t xml:space="preserve">87dfd458f8a24d7bbd0829af61d48e90284c3786</t>
        </is>
      </c>
      <c r="B231" t="inlineStr">
        <is>
          <t xml:space="preserve">Brahmyodha : The Destroyer | ब्रह्मयोद्धा : द डिस्ट्रोयर</t>
        </is>
      </c>
      <c r="C231" t="inlineStr">
        <is>
          <t xml:space="preserve">Brahma Warrior: Der Zerstörer</t>
        </is>
      </c>
      <c r="D231" t="inlineStr">
        <is>
          <t xml:space="preserve">61255703722cd16e3de6c0345b9f2e704de26efd</t>
        </is>
      </c>
      <c r="E231" t="inlineStr">
        <is>
          <t xml:space="preserve">Episode 15 – Vidyuts Erstaunliche Geschwindigkeit</t>
        </is>
      </c>
      <c r="F231">
        <v>15</v>
      </c>
      <c r="G231" t="inlineStr">
        <is>
          <t xml:space="preserve">11:34-11:39</t>
        </is>
      </c>
      <c r="H231" t="inlineStr">
        <is>
          <t xml:space="preserve">Resolved</t>
        </is>
      </c>
      <c r="I231" t="inlineStr">
        <is>
          <t xml:space="preserve">Remark: Mispronunciation
Line from script: "Der Silver Tiger wird währenddessen deine Bewegungen beobachten.“
Note: TIger should be English in combinaton wih the "silver"</t>
        </is>
      </c>
      <c r="J231" t="inlineStr">
        <is>
          <t xml:space="preserve">VOA</t>
        </is>
      </c>
      <c r="K231" t="inlineStr">
        <is>
          <t xml:space="preserve">Mispronunciation</t>
        </is>
      </c>
      <c r="L231" t="inlineStr">
        <is>
          <t xml:space="preserve">Mispronunciation</t>
        </is>
      </c>
      <c r="M231" t="str">
        <f>IFERROR(IF(VLOOKUP(L231,'Quantification'!$A:$B,2,FALSE)&amp;""="","Unclassified",VLOOKUP(L231,'Quantification'!$A:$B,2,FALSE)),"Unclassified")</f>
        <v>Major</v>
      </c>
      <c r="N231" t="inlineStr">
        <is>
          <t xml:space="preserve">frl-carlos.alexander@pocketfm.com</t>
        </is>
      </c>
      <c r="O231" t="inlineStr">
        <is>
          <t xml:space="preserve">Issues found in raw</t>
        </is>
      </c>
      <c r="P231" t="str">
        <f>IF(OR(O231="Issues found in master",O231="Final master"),"Master",IF(OR(O231="Ready for Master",O231="Issues found in raw",O231="Raw under QC",O231="Issues resolved in raw"),"Raw","-"))</f>
        <v>Raw</v>
      </c>
      <c r="Q231" s="13">
        <v>46249.77986111111</v>
      </c>
      <c r="R231" t="inlineStr">
        <is>
          <t xml:space="preserve">2026-08 (Aug)</t>
        </is>
      </c>
      <c r="S231">
        <f>IF(M231="Not an error",0,IF(COUNTIFS($A$2:$A231,$A231,$D$2:$D231,$D231,$M$2:$M231,"&lt;&gt;Not an error")=1,1,0))</f>
        <v>0</v>
      </c>
      <c r="T231">
        <f>IF(M231&lt;&gt;"Major",0,IF(COUNTIFS($A$2:$A231,$A231,$D$2:$D231,$D231,$M$2:$M231,"Major")=1,1,0))</f>
        <v>0</v>
      </c>
      <c r="U231">
        <f>IF(M231&lt;&gt;"Minor",0,IF(COUNTIFS($A$2:$A231,$A231,$D$2:$D231,$D231,$M$2:$M231,"Minor")=1,1,0))</f>
        <v>0</v>
      </c>
    </row>
    <row r="232">
      <c r="A232" t="inlineStr">
        <is>
          <t xml:space="preserve">87dfd458f8a24d7bbd0829af61d48e90284c3786</t>
        </is>
      </c>
      <c r="B232" t="inlineStr">
        <is>
          <t xml:space="preserve">Brahmyodha : The Destroyer | ब्रह्मयोद्धा : द डिस्ट्रोयर</t>
        </is>
      </c>
      <c r="C232" t="inlineStr">
        <is>
          <t xml:space="preserve">Brahma Warrior: Der Zerstörer</t>
        </is>
      </c>
      <c r="D232" t="inlineStr">
        <is>
          <t xml:space="preserve">957c4aa63f4bc33cc5839cd6317f69896b78cf1f</t>
        </is>
      </c>
      <c r="E232" t="inlineStr">
        <is>
          <t xml:space="preserve">Episode 20 – Das Reich Ist in Gefahr</t>
        </is>
      </c>
      <c r="F232">
        <v>20</v>
      </c>
      <c r="G232" t="inlineStr">
        <is>
          <t xml:space="preserve">5:58-6:00</t>
        </is>
      </c>
      <c r="H232" t="inlineStr">
        <is>
          <t xml:space="preserve">Resolved</t>
        </is>
      </c>
      <c r="I232" t="inlineStr">
        <is>
          <t xml:space="preserve">Remark: script error
Line from script: "Elder Dron warnte:"
Note: Elder = Ältester</t>
        </is>
      </c>
      <c r="J232" t="inlineStr">
        <is>
          <t xml:space="preserve">VOA</t>
        </is>
      </c>
      <c r="K232" t="inlineStr">
        <is>
          <t xml:space="preserve">Script Error</t>
        </is>
      </c>
      <c r="L232" t="inlineStr">
        <is>
          <t xml:space="preserve">Script error</t>
        </is>
      </c>
      <c r="M232" t="str">
        <f>IFERROR(IF(VLOOKUP(L232,'Quantification'!$A:$B,2,FALSE)&amp;""="","Unclassified",VLOOKUP(L232,'Quantification'!$A:$B,2,FALSE)),"Unclassified")</f>
        <v>Major</v>
      </c>
      <c r="N232" t="inlineStr">
        <is>
          <t xml:space="preserve">frl-carlos.alexander@pocketfm.com</t>
        </is>
      </c>
      <c r="O232" t="inlineStr">
        <is>
          <t xml:space="preserve">Issues found in raw</t>
        </is>
      </c>
      <c r="P232" t="str">
        <f>IF(OR(O232="Issues found in master",O232="Final master"),"Master",IF(OR(O232="Ready for Master",O232="Issues found in raw",O232="Raw under QC",O232="Issues resolved in raw"),"Raw","-"))</f>
        <v>Raw</v>
      </c>
      <c r="Q232" s="13">
        <v>46249.78055555555</v>
      </c>
      <c r="R232" t="inlineStr">
        <is>
          <t xml:space="preserve">2026-08 (Aug)</t>
        </is>
      </c>
      <c r="S232">
        <f>IF(M232="Not an error",0,IF(COUNTIFS($A$2:$A232,$A232,$D$2:$D232,$D232,$M$2:$M232,"&lt;&gt;Not an error")=1,1,0))</f>
        <v>1</v>
      </c>
      <c r="T232">
        <f>IF(M232&lt;&gt;"Major",0,IF(COUNTIFS($A$2:$A232,$A232,$D$2:$D232,$D232,$M$2:$M232,"Major")=1,1,0))</f>
        <v>1</v>
      </c>
      <c r="U232">
        <f>IF(M232&lt;&gt;"Minor",0,IF(COUNTIFS($A$2:$A232,$A232,$D$2:$D232,$D232,$M$2:$M232,"Minor")=1,1,0))</f>
        <v>0</v>
      </c>
    </row>
    <row r="233">
      <c r="A233" t="inlineStr">
        <is>
          <t xml:space="preserve">87dfd458f8a24d7bbd0829af61d48e90284c3786</t>
        </is>
      </c>
      <c r="B233" t="inlineStr">
        <is>
          <t xml:space="preserve">Brahmyodha : The Destroyer | ब्रह्मयोद्धा : द डिस्ट्रोयर</t>
        </is>
      </c>
      <c r="C233" t="inlineStr">
        <is>
          <t xml:space="preserve">Brahma Warrior: Der Zerstörer</t>
        </is>
      </c>
      <c r="D233" t="inlineStr">
        <is>
          <t xml:space="preserve">957c4aa63f4bc33cc5839cd6317f69896b78cf1f</t>
        </is>
      </c>
      <c r="E233" t="inlineStr">
        <is>
          <t xml:space="preserve">Episode 20 – Das Reich Ist in Gefahr</t>
        </is>
      </c>
      <c r="F233">
        <v>20</v>
      </c>
      <c r="G233" t="inlineStr">
        <is>
          <t xml:space="preserve">11:04-11:09</t>
        </is>
      </c>
      <c r="H233" t="inlineStr">
        <is>
          <t xml:space="preserve">Resolved</t>
        </is>
      </c>
      <c r="I233" t="inlineStr">
        <is>
          <t xml:space="preserve">Remark: Mispronunciation
Line from script: "Der Silver Tiger näherte sich, als würde er durch die Luft schreiten."
Note: Tiger should be pronounced English in combination with "silver"</t>
        </is>
      </c>
      <c r="J233" t="inlineStr">
        <is>
          <t xml:space="preserve">VOA</t>
        </is>
      </c>
      <c r="K233" t="inlineStr">
        <is>
          <t xml:space="preserve">Mispronunciation</t>
        </is>
      </c>
      <c r="L233" t="inlineStr">
        <is>
          <t xml:space="preserve">Mispronunciation</t>
        </is>
      </c>
      <c r="M233" t="str">
        <f>IFERROR(IF(VLOOKUP(L233,'Quantification'!$A:$B,2,FALSE)&amp;""="","Unclassified",VLOOKUP(L233,'Quantification'!$A:$B,2,FALSE)),"Unclassified")</f>
        <v>Major</v>
      </c>
      <c r="N233" t="inlineStr">
        <is>
          <t xml:space="preserve">frl-carlos.alexander@pocketfm.com</t>
        </is>
      </c>
      <c r="O233" t="inlineStr">
        <is>
          <t xml:space="preserve">Issues found in raw</t>
        </is>
      </c>
      <c r="P233" t="str">
        <f>IF(OR(O233="Issues found in master",O233="Final master"),"Master",IF(OR(O233="Ready for Master",O233="Issues found in raw",O233="Raw under QC",O233="Issues resolved in raw"),"Raw","-"))</f>
        <v>Raw</v>
      </c>
      <c r="Q233" s="13">
        <v>46249.78055555555</v>
      </c>
      <c r="R233" t="inlineStr">
        <is>
          <t xml:space="preserve">2026-08 (Aug)</t>
        </is>
      </c>
      <c r="S233">
        <f>IF(M233="Not an error",0,IF(COUNTIFS($A$2:$A233,$A233,$D$2:$D233,$D233,$M$2:$M233,"&lt;&gt;Not an error")=1,1,0))</f>
        <v>0</v>
      </c>
      <c r="T233">
        <f>IF(M233&lt;&gt;"Major",0,IF(COUNTIFS($A$2:$A233,$A233,$D$2:$D233,$D233,$M$2:$M233,"Major")=1,1,0))</f>
        <v>0</v>
      </c>
      <c r="U233">
        <f>IF(M233&lt;&gt;"Minor",0,IF(COUNTIFS($A$2:$A233,$A233,$D$2:$D233,$D233,$M$2:$M233,"Minor")=1,1,0))</f>
        <v>0</v>
      </c>
    </row>
    <row r="234">
      <c r="A234" t="inlineStr">
        <is>
          <t xml:space="preserve">87dfd458f8a24d7bbd0829af61d48e90284c3786</t>
        </is>
      </c>
      <c r="B234" t="inlineStr">
        <is>
          <t xml:space="preserve">Brahmyodha : The Destroyer | ब्रह्मयोद्धा : द डिस्ट्रोयर</t>
        </is>
      </c>
      <c r="C234" t="inlineStr">
        <is>
          <t xml:space="preserve">Brahma Warrior: Der Zerstörer</t>
        </is>
      </c>
      <c r="D234" t="inlineStr">
        <is>
          <t xml:space="preserve">957c4aa63f4bc33cc5839cd6317f69896b78cf1f</t>
        </is>
      </c>
      <c r="E234" t="inlineStr">
        <is>
          <t xml:space="preserve">Episode 20 – Das Reich Ist in Gefahr</t>
        </is>
      </c>
      <c r="F234">
        <v>20</v>
      </c>
      <c r="G234" t="inlineStr">
        <is>
          <t xml:space="preserve">11:18-11:22</t>
        </is>
      </c>
      <c r="H234" t="inlineStr">
        <is>
          <t xml:space="preserve">Resolved</t>
        </is>
      </c>
      <c r="I234" t="inlineStr">
        <is>
          <t xml:space="preserve">Remark: Mispronunciation
Line from script: "Der Silver Tiger würde einer Durchsuchung niemals zustimmen."
Note: Tiger should be pronounced English in combination with "silver"</t>
        </is>
      </c>
      <c r="J234" t="inlineStr">
        <is>
          <t xml:space="preserve">VOA</t>
        </is>
      </c>
      <c r="K234" t="inlineStr">
        <is>
          <t xml:space="preserve">Mispronunciation</t>
        </is>
      </c>
      <c r="L234" t="inlineStr">
        <is>
          <t xml:space="preserve">Mispronunciation</t>
        </is>
      </c>
      <c r="M234" t="str">
        <f>IFERROR(IF(VLOOKUP(L234,'Quantification'!$A:$B,2,FALSE)&amp;""="","Unclassified",VLOOKUP(L234,'Quantification'!$A:$B,2,FALSE)),"Unclassified")</f>
        <v>Major</v>
      </c>
      <c r="N234" t="inlineStr">
        <is>
          <t xml:space="preserve">frl-carlos.alexander@pocketfm.com</t>
        </is>
      </c>
      <c r="O234" t="inlineStr">
        <is>
          <t xml:space="preserve">Issues found in raw</t>
        </is>
      </c>
      <c r="P234" t="str">
        <f>IF(OR(O234="Issues found in master",O234="Final master"),"Master",IF(OR(O234="Ready for Master",O234="Issues found in raw",O234="Raw under QC",O234="Issues resolved in raw"),"Raw","-"))</f>
        <v>Raw</v>
      </c>
      <c r="Q234" s="13">
        <v>46249.78055555555</v>
      </c>
      <c r="R234" t="inlineStr">
        <is>
          <t xml:space="preserve">2026-08 (Aug)</t>
        </is>
      </c>
      <c r="S234">
        <f>IF(M234="Not an error",0,IF(COUNTIFS($A$2:$A234,$A234,$D$2:$D234,$D234,$M$2:$M234,"&lt;&gt;Not an error")=1,1,0))</f>
        <v>0</v>
      </c>
      <c r="T234">
        <f>IF(M234&lt;&gt;"Major",0,IF(COUNTIFS($A$2:$A234,$A234,$D$2:$D234,$D234,$M$2:$M234,"Major")=1,1,0))</f>
        <v>0</v>
      </c>
      <c r="U234">
        <f>IF(M234&lt;&gt;"Minor",0,IF(COUNTIFS($A$2:$A234,$A234,$D$2:$D234,$D234,$M$2:$M234,"Minor")=1,1,0))</f>
        <v>0</v>
      </c>
    </row>
    <row r="235">
      <c r="A235" t="inlineStr">
        <is>
          <t xml:space="preserve">87dfd458f8a24d7bbd0829af61d48e90284c3786</t>
        </is>
      </c>
      <c r="B235" t="inlineStr">
        <is>
          <t xml:space="preserve">Brahmyodha : The Destroyer | ब्रह्मयोद्धा : द डिस्ट्रोयर</t>
        </is>
      </c>
      <c r="C235" t="inlineStr">
        <is>
          <t xml:space="preserve">Brahma Warrior: Der Zerstörer</t>
        </is>
      </c>
      <c r="D235" t="inlineStr">
        <is>
          <t xml:space="preserve">957c4aa63f4bc33cc5839cd6317f69896b78cf1f</t>
        </is>
      </c>
      <c r="E235" t="inlineStr">
        <is>
          <t xml:space="preserve">Episode 20 – Das Reich Ist in Gefahr</t>
        </is>
      </c>
      <c r="F235">
        <v>20</v>
      </c>
      <c r="G235" t="inlineStr">
        <is>
          <t xml:space="preserve">11:45-11:50</t>
        </is>
      </c>
      <c r="H235" t="inlineStr">
        <is>
          <t xml:space="preserve">Resolved</t>
        </is>
      </c>
      <c r="I235" t="inlineStr">
        <is>
          <t xml:space="preserve">Remark: Mispronunciation
Line from script: "Denk nicht einmal daran“, knurrte der Silver Tiger."
Note: Tiger should be pronounced English in combination with "silver"</t>
        </is>
      </c>
      <c r="J235" t="inlineStr">
        <is>
          <t xml:space="preserve">VOA</t>
        </is>
      </c>
      <c r="K235" t="inlineStr">
        <is>
          <t xml:space="preserve">Mispronunciation</t>
        </is>
      </c>
      <c r="L235" t="inlineStr">
        <is>
          <t xml:space="preserve">Mispronunciation</t>
        </is>
      </c>
      <c r="M235" t="str">
        <f>IFERROR(IF(VLOOKUP(L235,'Quantification'!$A:$B,2,FALSE)&amp;""="","Unclassified",VLOOKUP(L235,'Quantification'!$A:$B,2,FALSE)),"Unclassified")</f>
        <v>Major</v>
      </c>
      <c r="N235" t="inlineStr">
        <is>
          <t xml:space="preserve">frl-carlos.alexander@pocketfm.com</t>
        </is>
      </c>
      <c r="O235" t="inlineStr">
        <is>
          <t xml:space="preserve">Issues found in raw</t>
        </is>
      </c>
      <c r="P235" t="str">
        <f>IF(OR(O235="Issues found in master",O235="Final master"),"Master",IF(OR(O235="Ready for Master",O235="Issues found in raw",O235="Raw under QC",O235="Issues resolved in raw"),"Raw","-"))</f>
        <v>Raw</v>
      </c>
      <c r="Q235" s="13">
        <v>46249.78055555555</v>
      </c>
      <c r="R235" t="inlineStr">
        <is>
          <t xml:space="preserve">2026-08 (Aug)</t>
        </is>
      </c>
      <c r="S235">
        <f>IF(M235="Not an error",0,IF(COUNTIFS($A$2:$A235,$A235,$D$2:$D235,$D235,$M$2:$M235,"&lt;&gt;Not an error")=1,1,0))</f>
        <v>0</v>
      </c>
      <c r="T235">
        <f>IF(M235&lt;&gt;"Major",0,IF(COUNTIFS($A$2:$A235,$A235,$D$2:$D235,$D235,$M$2:$M235,"Major")=1,1,0))</f>
        <v>0</v>
      </c>
      <c r="U235">
        <f>IF(M235&lt;&gt;"Minor",0,IF(COUNTIFS($A$2:$A235,$A235,$D$2:$D235,$D235,$M$2:$M235,"Minor")=1,1,0))</f>
        <v>0</v>
      </c>
    </row>
    <row r="236">
      <c r="A236" t="inlineStr">
        <is>
          <t xml:space="preserve">5928a0f843af5964c0f4a5eb3efd23879b0b93d4</t>
        </is>
      </c>
      <c r="B236" t="inlineStr">
        <is>
          <t xml:space="preserve">BRAHMYODHA (Writer Ver.)</t>
        </is>
      </c>
      <c r="C236" t="inlineStr">
        <is>
          <t xml:space="preserve">Viggo Und Die Macht Der Runen</t>
        </is>
      </c>
      <c r="D236" t="inlineStr">
        <is>
          <t xml:space="preserve">38f46a6a31e0e5e9855e8ecbe89db907c2acb4a7</t>
        </is>
      </c>
      <c r="E236" t="inlineStr">
        <is>
          <t xml:space="preserve">Episode 2 - Wo Ist Das Buch Der Feuerrunen?</t>
        </is>
      </c>
      <c r="F236">
        <v>2</v>
      </c>
      <c r="G236" t="inlineStr">
        <is>
          <t xml:space="preserve">4:04-4:16</t>
        </is>
      </c>
      <c r="H236" t="inlineStr">
        <is>
          <t xml:space="preserve">Pending</t>
        </is>
      </c>
      <c r="I236" t="inlineStr">
        <is>
          <t xml:space="preserve">"auf" at the end of the first sentence is cut abruptly- line from script: "Da fuhr ein Windstoß herein, kalt wie vom Fjord, und wirbelte die Seiten des Buches auf.  Die erste Seite schlug auf, und die Zeichen darauf begannen, grün zu glühen, wie Nordlichter am Nachthimmel. "</t>
        </is>
      </c>
      <c r="J236" t="inlineStr">
        <is>
          <t xml:space="preserve">VOA</t>
        </is>
      </c>
      <c r="K236" t="inlineStr">
        <is>
          <t xml:space="preserve">Abrupt cut/ Jerk</t>
        </is>
      </c>
      <c r="L236" t="inlineStr">
        <is>
          <t xml:space="preserve">Abrupt cut / Jerk</t>
        </is>
      </c>
      <c r="M236" t="str">
        <f>IFERROR(IF(VLOOKUP(L236,'Quantification'!$A:$B,2,FALSE)&amp;""="","Unclassified",VLOOKUP(L236,'Quantification'!$A:$B,2,FALSE)),"Unclassified")</f>
        <v>Major</v>
      </c>
      <c r="N236" t="inlineStr">
        <is>
          <t xml:space="preserve">frl-yaren.gulsoy@pocketfm.com</t>
        </is>
      </c>
      <c r="O236" t="inlineStr">
        <is>
          <t xml:space="preserve">Issues found in raw</t>
        </is>
      </c>
      <c r="P236" t="str">
        <f>IF(OR(O236="Issues found in master",O236="Final master"),"Master",IF(OR(O236="Ready for Master",O236="Issues found in raw",O236="Raw under QC",O236="Issues resolved in raw"),"Raw","-"))</f>
        <v>Raw</v>
      </c>
      <c r="Q236" s="13">
        <v>46290.56041666667</v>
      </c>
      <c r="R236" t="inlineStr">
        <is>
          <t xml:space="preserve">2026-09 (Sept)</t>
        </is>
      </c>
      <c r="S236">
        <f>IF(M236="Not an error",0,IF(COUNTIFS($A$2:$A236,$A236,$D$2:$D236,$D236,$M$2:$M236,"&lt;&gt;Not an error")=1,1,0))</f>
        <v>1</v>
      </c>
      <c r="T236">
        <f>IF(M236&lt;&gt;"Major",0,IF(COUNTIFS($A$2:$A236,$A236,$D$2:$D236,$D236,$M$2:$M236,"Major")=1,1,0))</f>
        <v>1</v>
      </c>
      <c r="U236">
        <f>IF(M236&lt;&gt;"Minor",0,IF(COUNTIFS($A$2:$A236,$A236,$D$2:$D236,$D236,$M$2:$M236,"Minor")=1,1,0))</f>
        <v>0</v>
      </c>
    </row>
    <row r="237">
      <c r="A237" t="inlineStr">
        <is>
          <t xml:space="preserve">5928a0f843af5964c0f4a5eb3efd23879b0b93d4</t>
        </is>
      </c>
      <c r="B237" t="inlineStr">
        <is>
          <t xml:space="preserve">BRAHMYODHA (Writer Ver.)</t>
        </is>
      </c>
      <c r="C237" t="inlineStr">
        <is>
          <t xml:space="preserve">Viggo Und Die Macht Der Runen</t>
        </is>
      </c>
      <c r="D237" t="inlineStr">
        <is>
          <t xml:space="preserve">6ef4c95b708c7f13178a811f92d14b3603b079bc</t>
        </is>
      </c>
      <c r="E237" t="inlineStr">
        <is>
          <t xml:space="preserve">Episode 8 - Sei Vorsichtig, Viggo</t>
        </is>
      </c>
      <c r="F237">
        <v>8</v>
      </c>
      <c r="G237" t="inlineStr">
        <is>
          <t xml:space="preserve">10:35-10:40</t>
        </is>
      </c>
      <c r="H237" t="inlineStr">
        <is>
          <t xml:space="preserve">Pending</t>
        </is>
      </c>
      <c r="I237" t="inlineStr">
        <is>
          <t xml:space="preserve">The voice should be high-pitched here, to make clear it's a woman talking - line from script: "„Yorund“, sagte eine Stimme. „Willst du mir das Fest verderben?“  "</t>
        </is>
      </c>
      <c r="J237" t="inlineStr">
        <is>
          <t xml:space="preserve">VOA</t>
        </is>
      </c>
      <c r="K237" t="inlineStr">
        <is>
          <t xml:space="preserve">Acting</t>
        </is>
      </c>
      <c r="L237" t="inlineStr">
        <is>
          <t xml:space="preserve">Acting</t>
        </is>
      </c>
      <c r="M237" t="str">
        <f>IFERROR(IF(VLOOKUP(L237,'Quantification'!$A:$B,2,FALSE)&amp;""="","Unclassified",VLOOKUP(L237,'Quantification'!$A:$B,2,FALSE)),"Unclassified")</f>
        <v>Minor</v>
      </c>
      <c r="N237" t="inlineStr">
        <is>
          <t xml:space="preserve">frl-yaren.gulsoy@pocketfm.com</t>
        </is>
      </c>
      <c r="O237" t="inlineStr">
        <is>
          <t xml:space="preserve">Issues found in raw</t>
        </is>
      </c>
      <c r="P237" t="str">
        <f>IF(OR(O237="Issues found in master",O237="Final master"),"Master",IF(OR(O237="Ready for Master",O237="Issues found in raw",O237="Raw under QC",O237="Issues resolved in raw"),"Raw","-"))</f>
        <v>Raw</v>
      </c>
      <c r="Q237" s="13">
        <v>46290.56111111111</v>
      </c>
      <c r="R237" t="inlineStr">
        <is>
          <t xml:space="preserve">2026-09 (Sept)</t>
        </is>
      </c>
      <c r="S237">
        <f>IF(M237="Not an error",0,IF(COUNTIFS($A$2:$A237,$A237,$D$2:$D237,$D237,$M$2:$M237,"&lt;&gt;Not an error")=1,1,0))</f>
        <v>1</v>
      </c>
      <c r="T237">
        <f>IF(M237&lt;&gt;"Major",0,IF(COUNTIFS($A$2:$A237,$A237,$D$2:$D237,$D237,$M$2:$M237,"Major")=1,1,0))</f>
        <v>0</v>
      </c>
      <c r="U237">
        <f>IF(M237&lt;&gt;"Minor",0,IF(COUNTIFS($A$2:$A237,$A237,$D$2:$D237,$D237,$M$2:$M237,"Minor")=1,1,0))</f>
        <v>1</v>
      </c>
    </row>
    <row r="238">
      <c r="A238" t="inlineStr">
        <is>
          <t xml:space="preserve">5928a0f843af5964c0f4a5eb3efd23879b0b93d4</t>
        </is>
      </c>
      <c r="B238" t="inlineStr">
        <is>
          <t xml:space="preserve">BRAHMYODHA (Writer Ver.)</t>
        </is>
      </c>
      <c r="C238" t="inlineStr">
        <is>
          <t xml:space="preserve">Viggo Und Die Macht Der Runen</t>
        </is>
      </c>
      <c r="D238" t="inlineStr">
        <is>
          <t xml:space="preserve">9b2d5bb453f99d2737c5d7eeb0c1471cfd8c1816</t>
        </is>
      </c>
      <c r="E238" t="inlineStr">
        <is>
          <t xml:space="preserve">Episode 14 - Kleiner Unhold, Kleine Schlange!</t>
        </is>
      </c>
      <c r="F238">
        <v>14</v>
      </c>
      <c r="G238" t="inlineStr">
        <is>
          <t xml:space="preserve">7:53-7:59</t>
        </is>
      </c>
      <c r="H238" t="inlineStr">
        <is>
          <t xml:space="preserve">Pending</t>
        </is>
      </c>
      <c r="I238" t="inlineStr">
        <is>
          <t xml:space="preserve">"Welpen" is clearly mispronounced as "Welten" - line from script: "„Hol sie herein, bevor sie sich umbringen“, knurrte der Graue Wolf. „Sie sind noch Welpen.“  "</t>
        </is>
      </c>
      <c r="J238" t="inlineStr">
        <is>
          <t xml:space="preserve">VOA</t>
        </is>
      </c>
      <c r="K238" t="inlineStr">
        <is>
          <t xml:space="preserve">Mispronunciation</t>
        </is>
      </c>
      <c r="L238" t="inlineStr">
        <is>
          <t xml:space="preserve">Mispronunciation</t>
        </is>
      </c>
      <c r="M238" t="str">
        <f>IFERROR(IF(VLOOKUP(L238,'Quantification'!$A:$B,2,FALSE)&amp;""="","Unclassified",VLOOKUP(L238,'Quantification'!$A:$B,2,FALSE)),"Unclassified")</f>
        <v>Major</v>
      </c>
      <c r="N238" t="inlineStr">
        <is>
          <t xml:space="preserve">frl-yaren.gulsoy@pocketfm.com</t>
        </is>
      </c>
      <c r="O238" t="inlineStr">
        <is>
          <t xml:space="preserve">Issues found in raw</t>
        </is>
      </c>
      <c r="P238" t="str">
        <f>IF(OR(O238="Issues found in master",O238="Final master"),"Master",IF(OR(O238="Ready for Master",O238="Issues found in raw",O238="Raw under QC",O238="Issues resolved in raw"),"Raw","-"))</f>
        <v>Raw</v>
      </c>
      <c r="Q238" s="13">
        <v>46290.56111111111</v>
      </c>
      <c r="R238" t="inlineStr">
        <is>
          <t xml:space="preserve">2026-09 (Sept)</t>
        </is>
      </c>
      <c r="S238">
        <f>IF(M238="Not an error",0,IF(COUNTIFS($A$2:$A238,$A238,$D$2:$D238,$D238,$M$2:$M238,"&lt;&gt;Not an error")=1,1,0))</f>
        <v>1</v>
      </c>
      <c r="T238">
        <f>IF(M238&lt;&gt;"Major",0,IF(COUNTIFS($A$2:$A238,$A238,$D$2:$D238,$D238,$M$2:$M238,"Major")=1,1,0))</f>
        <v>1</v>
      </c>
      <c r="U238">
        <f>IF(M238&lt;&gt;"Minor",0,IF(COUNTIFS($A$2:$A238,$A238,$D$2:$D238,$D238,$M$2:$M238,"Minor")=1,1,0))</f>
        <v>0</v>
      </c>
    </row>
    <row r="239">
      <c r="A239" t="inlineStr">
        <is>
          <t xml:space="preserve">5928a0f843af5964c0f4a5eb3efd23879b0b93d4</t>
        </is>
      </c>
      <c r="B239" t="inlineStr">
        <is>
          <t xml:space="preserve">BRAHMYODHA (Writer Ver.)</t>
        </is>
      </c>
      <c r="C239" t="inlineStr">
        <is>
          <t xml:space="preserve">Viggo Und Die Macht Der Runen</t>
        </is>
      </c>
      <c r="D239" t="inlineStr">
        <is>
          <t xml:space="preserve">8a7a6036c65f11b9dd2e0557a1683cf63fad3915</t>
        </is>
      </c>
      <c r="E239" t="inlineStr">
        <is>
          <t xml:space="preserve">Episode 15 - Die Geschwindigkeit Eines Blitzes</t>
        </is>
      </c>
      <c r="F239">
        <v>15</v>
      </c>
      <c r="G239" t="inlineStr">
        <is>
          <t xml:space="preserve">1:48-2:01</t>
        </is>
      </c>
      <c r="H239" t="inlineStr">
        <is>
          <t xml:space="preserve">Pending</t>
        </is>
      </c>
      <c r="I239" t="inlineStr">
        <is>
          <t xml:space="preserve">Plot hole. That doesn’t make any sense. In the previous episode, Viggo awakened his second rune, so he’s actually ahead of the others - line from script: "Eirik und Torkel üben seit Tagen ohne Pause. Bald steigen sie auf die nächste Sprosse und erwecken ihre zweite Rune. Und die Prinzessin beherrscht bereits die Erdkraft, du hast es gesehen. Sie sind dir alle voraus.“ </t>
        </is>
      </c>
      <c r="J239" t="inlineStr">
        <is>
          <t xml:space="preserve">AI</t>
        </is>
      </c>
      <c r="K239" t="inlineStr">
        <is>
          <t xml:space="preserve">Script error</t>
        </is>
      </c>
      <c r="L239" t="inlineStr">
        <is>
          <t xml:space="preserve">Script error</t>
        </is>
      </c>
      <c r="M239" t="str">
        <f>IFERROR(IF(VLOOKUP(L239,'Quantification'!$A:$B,2,FALSE)&amp;""="","Unclassified",VLOOKUP(L239,'Quantification'!$A:$B,2,FALSE)),"Unclassified")</f>
        <v>Major</v>
      </c>
      <c r="N239" t="inlineStr">
        <is>
          <t xml:space="preserve">frl-yaren.gulsoy@pocketfm.com</t>
        </is>
      </c>
      <c r="O239" t="inlineStr">
        <is>
          <t xml:space="preserve">Issues found in raw</t>
        </is>
      </c>
      <c r="P239" t="str">
        <f>IF(OR(O239="Issues found in master",O239="Final master"),"Master",IF(OR(O239="Ready for Master",O239="Issues found in raw",O239="Raw under QC",O239="Issues resolved in raw"),"Raw","-"))</f>
        <v>Raw</v>
      </c>
      <c r="Q239" s="13">
        <v>46290.56111111111</v>
      </c>
      <c r="R239" t="inlineStr">
        <is>
          <t xml:space="preserve">2026-09 (Sept)</t>
        </is>
      </c>
      <c r="S239">
        <f>IF(M239="Not an error",0,IF(COUNTIFS($A$2:$A239,$A239,$D$2:$D239,$D239,$M$2:$M239,"&lt;&gt;Not an error")=1,1,0))</f>
        <v>1</v>
      </c>
      <c r="T239">
        <f>IF(M239&lt;&gt;"Major",0,IF(COUNTIFS($A$2:$A239,$A239,$D$2:$D239,$D239,$M$2:$M239,"Major")=1,1,0))</f>
        <v>1</v>
      </c>
      <c r="U239">
        <f>IF(M239&lt;&gt;"Minor",0,IF(COUNTIFS($A$2:$A239,$A239,$D$2:$D239,$D239,$M$2:$M239,"Minor")=1,1,0))</f>
        <v>0</v>
      </c>
    </row>
    <row r="240">
      <c r="A240" t="inlineStr">
        <is>
          <t xml:space="preserve">5928a0f843af5964c0f4a5eb3efd23879b0b93d4</t>
        </is>
      </c>
      <c r="B240" t="inlineStr">
        <is>
          <t xml:space="preserve">BRAHMYODHA (Writer Ver.)</t>
        </is>
      </c>
      <c r="C240" t="inlineStr">
        <is>
          <t xml:space="preserve">Viggo Und Die Macht Der Runen</t>
        </is>
      </c>
      <c r="D240" t="inlineStr">
        <is>
          <t xml:space="preserve">066dfb60e83cc92c35347a6408fc794495a37e0c</t>
        </is>
      </c>
      <c r="E240" t="inlineStr">
        <is>
          <t xml:space="preserve">Episode 18 - Viggo Und Orm</t>
        </is>
      </c>
      <c r="F240">
        <v>18</v>
      </c>
      <c r="G240" t="inlineStr">
        <is>
          <t xml:space="preserve">10:49-10:52</t>
        </is>
      </c>
      <c r="H240" t="inlineStr">
        <is>
          <t xml:space="preserve">Pending</t>
        </is>
      </c>
      <c r="I240" t="inlineStr">
        <is>
          <t xml:space="preserve">"Rücken" is clearly mispronounced as "Rütten" - line from script: "Hahlward sah die grünen Linien auf Orms Rücken. "</t>
        </is>
      </c>
      <c r="J240" t="inlineStr">
        <is>
          <t xml:space="preserve">VOA</t>
        </is>
      </c>
      <c r="K240" t="inlineStr">
        <is>
          <t xml:space="preserve">Mispronunciation</t>
        </is>
      </c>
      <c r="L240" t="inlineStr">
        <is>
          <t xml:space="preserve">Mispronunciation</t>
        </is>
      </c>
      <c r="M240" t="str">
        <f>IFERROR(IF(VLOOKUP(L240,'Quantification'!$A:$B,2,FALSE)&amp;""="","Unclassified",VLOOKUP(L240,'Quantification'!$A:$B,2,FALSE)),"Unclassified")</f>
        <v>Major</v>
      </c>
      <c r="N240" t="inlineStr">
        <is>
          <t xml:space="preserve">frl-yaren.gulsoy@pocketfm.com</t>
        </is>
      </c>
      <c r="O240" t="inlineStr">
        <is>
          <t xml:space="preserve">Issues found in raw</t>
        </is>
      </c>
      <c r="P240" t="str">
        <f>IF(OR(O240="Issues found in master",O240="Final master"),"Master",IF(OR(O240="Ready for Master",O240="Issues found in raw",O240="Raw under QC",O240="Issues resolved in raw"),"Raw","-"))</f>
        <v>Raw</v>
      </c>
      <c r="Q240" s="13">
        <v>46290.56111111111</v>
      </c>
      <c r="R240" t="inlineStr">
        <is>
          <t xml:space="preserve">2026-09 (Sept)</t>
        </is>
      </c>
      <c r="S240">
        <f>IF(M240="Not an error",0,IF(COUNTIFS($A$2:$A240,$A240,$D$2:$D240,$D240,$M$2:$M240,"&lt;&gt;Not an error")=1,1,0))</f>
        <v>1</v>
      </c>
      <c r="T240">
        <f>IF(M240&lt;&gt;"Major",0,IF(COUNTIFS($A$2:$A240,$A240,$D$2:$D240,$D240,$M$2:$M240,"Major")=1,1,0))</f>
        <v>1</v>
      </c>
      <c r="U240">
        <f>IF(M240&lt;&gt;"Minor",0,IF(COUNTIFS($A$2:$A240,$A240,$D$2:$D240,$D240,$M$2:$M240,"Minor")=1,1,0))</f>
        <v>0</v>
      </c>
    </row>
    <row r="241">
      <c r="A241" t="inlineStr">
        <is>
          <t xml:space="preserve">5928a0f843af5964c0f4a5eb3efd23879b0b93d4</t>
        </is>
      </c>
      <c r="B241" t="inlineStr">
        <is>
          <t xml:space="preserve">BRAHMYODHA (Writer Ver.)</t>
        </is>
      </c>
      <c r="C241" t="inlineStr">
        <is>
          <t xml:space="preserve">Viggo Und Die Macht Der Runen</t>
        </is>
      </c>
      <c r="D241" t="inlineStr">
        <is>
          <t xml:space="preserve">066dfb60e83cc92c35347a6408fc794495a37e0c</t>
        </is>
      </c>
      <c r="E241" t="inlineStr">
        <is>
          <t xml:space="preserve">Episode 18 - Viggo Und Orm</t>
        </is>
      </c>
      <c r="F241">
        <v>18</v>
      </c>
      <c r="G241" t="inlineStr">
        <is>
          <t xml:space="preserve">11:02-11:07</t>
        </is>
      </c>
      <c r="H241" t="inlineStr">
        <is>
          <t xml:space="preserve">Pending</t>
        </is>
      </c>
      <c r="I241" t="inlineStr">
        <is>
          <t xml:space="preserve">Mispronunciation. It's not "Wolf-Statze", but "Wolfs-tatze" - line from script: "„Wolfstatze!“, rief der Graue Wolf in seiner tiefen Stimme und stürmte los. "</t>
        </is>
      </c>
      <c r="J241" t="inlineStr">
        <is>
          <t xml:space="preserve">VOA</t>
        </is>
      </c>
      <c r="K241" t="inlineStr">
        <is>
          <t xml:space="preserve">Mispronunciation</t>
        </is>
      </c>
      <c r="L241" t="inlineStr">
        <is>
          <t xml:space="preserve">Mispronunciation</t>
        </is>
      </c>
      <c r="M241" t="str">
        <f>IFERROR(IF(VLOOKUP(L241,'Quantification'!$A:$B,2,FALSE)&amp;""="","Unclassified",VLOOKUP(L241,'Quantification'!$A:$B,2,FALSE)),"Unclassified")</f>
        <v>Major</v>
      </c>
      <c r="N241" t="inlineStr">
        <is>
          <t xml:space="preserve">frl-yaren.gulsoy@pocketfm.com</t>
        </is>
      </c>
      <c r="O241" t="inlineStr">
        <is>
          <t xml:space="preserve">Issues found in raw</t>
        </is>
      </c>
      <c r="P241" t="str">
        <f>IF(OR(O241="Issues found in master",O241="Final master"),"Master",IF(OR(O241="Ready for Master",O241="Issues found in raw",O241="Raw under QC",O241="Issues resolved in raw"),"Raw","-"))</f>
        <v>Raw</v>
      </c>
      <c r="Q241" s="13">
        <v>46290.56111111111</v>
      </c>
      <c r="R241" t="inlineStr">
        <is>
          <t xml:space="preserve">2026-09 (Sept)</t>
        </is>
      </c>
      <c r="S241">
        <f>IF(M241="Not an error",0,IF(COUNTIFS($A$2:$A241,$A241,$D$2:$D241,$D241,$M$2:$M241,"&lt;&gt;Not an error")=1,1,0))</f>
        <v>0</v>
      </c>
      <c r="T241">
        <f>IF(M241&lt;&gt;"Major",0,IF(COUNTIFS($A$2:$A241,$A241,$D$2:$D241,$D241,$M$2:$M241,"Major")=1,1,0))</f>
        <v>0</v>
      </c>
      <c r="U241">
        <f>IF(M241&lt;&gt;"Minor",0,IF(COUNTIFS($A$2:$A241,$A241,$D$2:$D241,$D241,$M$2:$M241,"Minor")=1,1,0))</f>
        <v>0</v>
      </c>
    </row>
    <row r="242">
      <c r="A242" t="inlineStr">
        <is>
          <t xml:space="preserve">5928a0f843af5964c0f4a5eb3efd23879b0b93d4</t>
        </is>
      </c>
      <c r="B242" t="inlineStr">
        <is>
          <t xml:space="preserve">BRAHMYODHA (Writer Ver.)</t>
        </is>
      </c>
      <c r="C242" t="inlineStr">
        <is>
          <t xml:space="preserve">Viggo Und Die Macht Der Runen</t>
        </is>
      </c>
      <c r="D242" t="inlineStr">
        <is>
          <t xml:space="preserve">066dfb60e83cc92c35347a6408fc794495a37e0c</t>
        </is>
      </c>
      <c r="E242" t="inlineStr">
        <is>
          <t xml:space="preserve">Episode 18 - Viggo Und Orm</t>
        </is>
      </c>
      <c r="F242">
        <v>18</v>
      </c>
      <c r="G242" t="inlineStr">
        <is>
          <t xml:space="preserve">5:00-5:07</t>
        </is>
      </c>
      <c r="H242" t="inlineStr">
        <is>
          <t xml:space="preserve">Pending</t>
        </is>
      </c>
      <c r="I242" t="inlineStr">
        <is>
          <t xml:space="preserve">Plot hole. Viggo already awakened his second rune in Ep. 14. Also, only a few lines ago, he counted 114 "points" or "knots" - line from script: "Vierzig zählte er. So viele, wie ein Krieger mit sieben Runen weckt, und er trug erst eine."</t>
        </is>
      </c>
      <c r="J242" t="inlineStr">
        <is>
          <t xml:space="preserve">AI</t>
        </is>
      </c>
      <c r="K242" t="inlineStr">
        <is>
          <t xml:space="preserve">Script error</t>
        </is>
      </c>
      <c r="L242" t="inlineStr">
        <is>
          <t xml:space="preserve">Script error</t>
        </is>
      </c>
      <c r="M242" t="str">
        <f>IFERROR(IF(VLOOKUP(L242,'Quantification'!$A:$B,2,FALSE)&amp;""="","Unclassified",VLOOKUP(L242,'Quantification'!$A:$B,2,FALSE)),"Unclassified")</f>
        <v>Major</v>
      </c>
      <c r="N242" t="inlineStr">
        <is>
          <t xml:space="preserve">frl-yaren.gulsoy@pocketfm.com</t>
        </is>
      </c>
      <c r="O242" t="inlineStr">
        <is>
          <t xml:space="preserve">Issues found in raw</t>
        </is>
      </c>
      <c r="P242" t="str">
        <f>IF(OR(O242="Issues found in master",O242="Final master"),"Master",IF(OR(O242="Ready for Master",O242="Issues found in raw",O242="Raw under QC",O242="Issues resolved in raw"),"Raw","-"))</f>
        <v>Raw</v>
      </c>
      <c r="Q242" s="13">
        <v>46290.56111111111</v>
      </c>
      <c r="R242" t="inlineStr">
        <is>
          <t xml:space="preserve">2026-09 (Sept)</t>
        </is>
      </c>
      <c r="S242">
        <f>IF(M242="Not an error",0,IF(COUNTIFS($A$2:$A242,$A242,$D$2:$D242,$D242,$M$2:$M242,"&lt;&gt;Not an error")=1,1,0))</f>
        <v>0</v>
      </c>
      <c r="T242">
        <f>IF(M242&lt;&gt;"Major",0,IF(COUNTIFS($A$2:$A242,$A242,$D$2:$D242,$D242,$M$2:$M242,"Major")=1,1,0))</f>
        <v>0</v>
      </c>
      <c r="U242">
        <f>IF(M242&lt;&gt;"Minor",0,IF(COUNTIFS($A$2:$A242,$A242,$D$2:$D242,$D242,$M$2:$M242,"Minor")=1,1,0))</f>
        <v>0</v>
      </c>
    </row>
    <row r="243">
      <c r="A243" t="inlineStr">
        <is>
          <t xml:space="preserve">5928a0f843af5964c0f4a5eb3efd23879b0b93d4</t>
        </is>
      </c>
      <c r="B243" t="inlineStr">
        <is>
          <t xml:space="preserve">BRAHMYODHA (Writer Ver.)</t>
        </is>
      </c>
      <c r="C243" t="inlineStr">
        <is>
          <t xml:space="preserve">Viggo Und Die Macht Der Runen</t>
        </is>
      </c>
      <c r="D243" t="inlineStr">
        <is>
          <t xml:space="preserve">41f043016d368b1668825cab77293e075becdb05</t>
        </is>
      </c>
      <c r="E243" t="inlineStr">
        <is>
          <t xml:space="preserve">Episode 19 - Die Götterrad-Technik</t>
        </is>
      </c>
      <c r="F243">
        <v>19</v>
      </c>
      <c r="G243" t="inlineStr">
        <is>
          <t xml:space="preserve">0:00-0:37</t>
        </is>
      </c>
      <c r="H243" t="inlineStr">
        <is>
          <t xml:space="preserve">Pending</t>
        </is>
      </c>
      <c r="I243" t="inlineStr">
        <is>
          <t xml:space="preserve">This section should be skipped, as otherwise the beginning of this episode doesn’t transition seamlessly from the end of the previous one. It essentially retells the ending of the previous episode, but described in a different way - line from script: "Wiggo und Orm kehrten im ersten Licht des Morgens zum Felsvorsprung zurück.  Die Höhle lag still da. Keine Spur von Hahlward. Keine Spur vom Grauen Wolf.  Also warteten sie.  Als der Alte schließlich aus dem Schatten der Höhle trat, lag sein Blick zuerst auf Wiggo.  „Wo warst du die ganze Nacht?“, fragte er.  Wiggo schwieg.  Hahlwards Kiefer spannte sich an, und seine Finger schlossen sich langsam zur Faust.  Dann fiel sein Blick auf die kleine Schlange.  Der Streifen auf Orms Rücken, gestern noch kaum sichtbar, leuchtete nun wie ein geschmolzener Smaragd. "</t>
        </is>
      </c>
      <c r="J243" t="inlineStr">
        <is>
          <t xml:space="preserve">AI</t>
        </is>
      </c>
      <c r="K243" t="inlineStr">
        <is>
          <t xml:space="preserve">Script error</t>
        </is>
      </c>
      <c r="L243" t="inlineStr">
        <is>
          <t xml:space="preserve">Script error</t>
        </is>
      </c>
      <c r="M243" t="str">
        <f>IFERROR(IF(VLOOKUP(L243,'Quantification'!$A:$B,2,FALSE)&amp;""="","Unclassified",VLOOKUP(L243,'Quantification'!$A:$B,2,FALSE)),"Unclassified")</f>
        <v>Major</v>
      </c>
      <c r="N243" t="inlineStr">
        <is>
          <t xml:space="preserve">frl-yaren.gulsoy@pocketfm.com</t>
        </is>
      </c>
      <c r="O243" t="inlineStr">
        <is>
          <t xml:space="preserve">Issues found in raw</t>
        </is>
      </c>
      <c r="P243" t="str">
        <f>IF(OR(O243="Issues found in master",O243="Final master"),"Master",IF(OR(O243="Ready for Master",O243="Issues found in raw",O243="Raw under QC",O243="Issues resolved in raw"),"Raw","-"))</f>
        <v>Raw</v>
      </c>
      <c r="Q243" s="13">
        <v>46290.56111111111</v>
      </c>
      <c r="R243" t="inlineStr">
        <is>
          <t xml:space="preserve">2026-09 (Sept)</t>
        </is>
      </c>
      <c r="S243">
        <f>IF(M243="Not an error",0,IF(COUNTIFS($A$2:$A243,$A243,$D$2:$D243,$D243,$M$2:$M243,"&lt;&gt;Not an error")=1,1,0))</f>
        <v>1</v>
      </c>
      <c r="T243">
        <f>IF(M243&lt;&gt;"Major",0,IF(COUNTIFS($A$2:$A243,$A243,$D$2:$D243,$D243,$M$2:$M243,"Major")=1,1,0))</f>
        <v>1</v>
      </c>
      <c r="U243">
        <f>IF(M243&lt;&gt;"Minor",0,IF(COUNTIFS($A$2:$A243,$A243,$D$2:$D243,$D243,$M$2:$M243,"Minor")=1,1,0))</f>
        <v>0</v>
      </c>
    </row>
    <row r="244">
      <c r="A244" t="inlineStr">
        <is>
          <t xml:space="preserve">5928a0f843af5964c0f4a5eb3efd23879b0b93d4</t>
        </is>
      </c>
      <c r="B244" t="inlineStr">
        <is>
          <t xml:space="preserve">BRAHMYODHA (Writer Ver.)</t>
        </is>
      </c>
      <c r="C244" t="inlineStr">
        <is>
          <t xml:space="preserve">Viggo Und Die Macht Der Runen</t>
        </is>
      </c>
      <c r="D244" t="inlineStr">
        <is>
          <t xml:space="preserve">56ffe49756ea27c525b61173576d73f690f42b02</t>
        </is>
      </c>
      <c r="E244" t="inlineStr">
        <is>
          <t xml:space="preserve">Episode 28 - Der Regen Der Blitzdolche</t>
        </is>
      </c>
      <c r="F244">
        <v>28</v>
      </c>
      <c r="G244" t="inlineStr">
        <is>
          <t xml:space="preserve">7:38-7:42</t>
        </is>
      </c>
      <c r="H244" t="inlineStr">
        <is>
          <t xml:space="preserve">Pending</t>
        </is>
      </c>
      <c r="I244" t="inlineStr">
        <is>
          <t xml:space="preserve">"ging" is clearly mispronounced as "ding" - line from script: "Er ahnte nichts von all dem, was im Reich vor sich ging. "</t>
        </is>
      </c>
      <c r="J244" t="inlineStr">
        <is>
          <t xml:space="preserve">VOA</t>
        </is>
      </c>
      <c r="K244" t="inlineStr">
        <is>
          <t xml:space="preserve">Mispronunciation</t>
        </is>
      </c>
      <c r="L244" t="inlineStr">
        <is>
          <t xml:space="preserve">Mispronunciation</t>
        </is>
      </c>
      <c r="M244" t="str">
        <f>IFERROR(IF(VLOOKUP(L244,'Quantification'!$A:$B,2,FALSE)&amp;""="","Unclassified",VLOOKUP(L244,'Quantification'!$A:$B,2,FALSE)),"Unclassified")</f>
        <v>Major</v>
      </c>
      <c r="N244" t="inlineStr">
        <is>
          <t xml:space="preserve">frl-yaren.gulsoy@pocketfm.com</t>
        </is>
      </c>
      <c r="O244" t="inlineStr">
        <is>
          <t xml:space="preserve">Issues found in raw</t>
        </is>
      </c>
      <c r="P244" t="str">
        <f>IF(OR(O244="Issues found in master",O244="Final master"),"Master",IF(OR(O244="Ready for Master",O244="Issues found in raw",O244="Raw under QC",O244="Issues resolved in raw"),"Raw","-"))</f>
        <v>Raw</v>
      </c>
      <c r="Q244" s="13">
        <v>46290.56180555555</v>
      </c>
      <c r="R244" t="inlineStr">
        <is>
          <t xml:space="preserve">2026-09 (Sept)</t>
        </is>
      </c>
      <c r="S244">
        <f>IF(M244="Not an error",0,IF(COUNTIFS($A$2:$A244,$A244,$D$2:$D244,$D244,$M$2:$M244,"&lt;&gt;Not an error")=1,1,0))</f>
        <v>1</v>
      </c>
      <c r="T244">
        <f>IF(M244&lt;&gt;"Major",0,IF(COUNTIFS($A$2:$A244,$A244,$D$2:$D244,$D244,$M$2:$M244,"Major")=1,1,0))</f>
        <v>1</v>
      </c>
      <c r="U244">
        <f>IF(M244&lt;&gt;"Minor",0,IF(COUNTIFS($A$2:$A244,$A244,$D$2:$D244,$D244,$M$2:$M244,"Minor")=1,1,0))</f>
        <v>0</v>
      </c>
    </row>
    <row r="245">
      <c r="A245" t="inlineStr">
        <is>
          <t xml:space="preserve">5928a0f843af5964c0f4a5eb3efd23879b0b93d4</t>
        </is>
      </c>
      <c r="B245" t="inlineStr">
        <is>
          <t xml:space="preserve">BRAHMYODHA (Writer Ver.)</t>
        </is>
      </c>
      <c r="C245" t="inlineStr">
        <is>
          <t xml:space="preserve">Viggo Und Die Macht Der Runen</t>
        </is>
      </c>
      <c r="D245" t="inlineStr">
        <is>
          <t xml:space="preserve">5f6b4e1358f439cc5a5553271b888f17efb39c40</t>
        </is>
      </c>
      <c r="E245" t="inlineStr">
        <is>
          <t xml:space="preserve">Episode 35 - Der Pakt Mit Der Prinzessin</t>
        </is>
      </c>
      <c r="F245">
        <v>35</v>
      </c>
      <c r="G245" t="inlineStr">
        <is>
          <t xml:space="preserve">6:10-6:22</t>
        </is>
      </c>
      <c r="H245" t="inlineStr">
        <is>
          <t xml:space="preserve">Pending</t>
        </is>
      </c>
      <c r="I245" t="inlineStr">
        <is>
          <t xml:space="preserve">Plot hole. Wahli lost the last fight and shouldn’t be allowed to participate in the trial anymore. Instead, she could name the character Brand or two of her father’s followers to make up the 10 people, but Wahli should definitely be out - line from script: "„Ich habe mit Nanna und Solveig gesprochen. Mit Wahli, der seit heute Abend wieder auf den Beinen war. Mit Ravn und noch einem aus dem Gefolge meines Vaters. Alle sind einverstanden. Zusammen wären wir zehn."</t>
        </is>
      </c>
      <c r="J245" t="inlineStr">
        <is>
          <t xml:space="preserve">AI</t>
        </is>
      </c>
      <c r="K245" t="inlineStr">
        <is>
          <t xml:space="preserve">Script error</t>
        </is>
      </c>
      <c r="L245" t="inlineStr">
        <is>
          <t xml:space="preserve">Script error</t>
        </is>
      </c>
      <c r="M245" t="str">
        <f>IFERROR(IF(VLOOKUP(L245,'Quantification'!$A:$B,2,FALSE)&amp;""="","Unclassified",VLOOKUP(L245,'Quantification'!$A:$B,2,FALSE)),"Unclassified")</f>
        <v>Major</v>
      </c>
      <c r="N245" t="inlineStr">
        <is>
          <t xml:space="preserve">frl-yaren.gulsoy@pocketfm.com</t>
        </is>
      </c>
      <c r="O245" t="inlineStr">
        <is>
          <t xml:space="preserve">Issues found in raw</t>
        </is>
      </c>
      <c r="P245" t="str">
        <f>IF(OR(O245="Issues found in master",O245="Final master"),"Master",IF(OR(O245="Ready for Master",O245="Issues found in raw",O245="Raw under QC",O245="Issues resolved in raw"),"Raw","-"))</f>
        <v>Raw</v>
      </c>
      <c r="Q245" s="13">
        <v>46290.5625</v>
      </c>
      <c r="R245" t="inlineStr">
        <is>
          <t xml:space="preserve">2026-09 (Sept)</t>
        </is>
      </c>
      <c r="S245">
        <f>IF(M245="Not an error",0,IF(COUNTIFS($A$2:$A245,$A245,$D$2:$D245,$D245,$M$2:$M245,"&lt;&gt;Not an error")=1,1,0))</f>
        <v>1</v>
      </c>
      <c r="T245">
        <f>IF(M245&lt;&gt;"Major",0,IF(COUNTIFS($A$2:$A245,$A245,$D$2:$D245,$D245,$M$2:$M245,"Major")=1,1,0))</f>
        <v>1</v>
      </c>
      <c r="U245">
        <f>IF(M245&lt;&gt;"Minor",0,IF(COUNTIFS($A$2:$A245,$A245,$D$2:$D245,$D245,$M$2:$M245,"Minor")=1,1,0))</f>
        <v>0</v>
      </c>
    </row>
    <row r="246">
      <c r="A246" t="inlineStr">
        <is>
          <t xml:space="preserve">5928a0f843af5964c0f4a5eb3efd23879b0b93d4</t>
        </is>
      </c>
      <c r="B246" t="inlineStr">
        <is>
          <t xml:space="preserve">BRAHMYODHA (Writer Ver.)</t>
        </is>
      </c>
      <c r="C246" t="inlineStr">
        <is>
          <t xml:space="preserve">Viggo Und Die Macht Der Runen</t>
        </is>
      </c>
      <c r="D246" t="inlineStr">
        <is>
          <t xml:space="preserve">5f6b4e1358f439cc5a5553271b888f17efb39c40</t>
        </is>
      </c>
      <c r="E246" t="inlineStr">
        <is>
          <t xml:space="preserve">Episode 35 - Der Pakt Mit Der Prinzessin</t>
        </is>
      </c>
      <c r="F246">
        <v>35</v>
      </c>
      <c r="G246" t="inlineStr">
        <is>
          <t xml:space="preserve">12:12-12:18</t>
        </is>
      </c>
      <c r="H246" t="inlineStr">
        <is>
          <t xml:space="preserve">Pending</t>
        </is>
      </c>
      <c r="I246" t="inlineStr">
        <is>
          <t xml:space="preserve">It should be Brand instead of Wahli; as it was mentioned before, everyone who lost a fight the day before is not participating in the trials anymore, therefore Wahli can't be part of the team - line from script: "Nanna und Solveig kamen herüber, dahinter Wahli, der noch blass war, aber entschlossen grinste. "</t>
        </is>
      </c>
      <c r="J246" t="inlineStr">
        <is>
          <t xml:space="preserve">AI</t>
        </is>
      </c>
      <c r="K246" t="inlineStr">
        <is>
          <t xml:space="preserve">Script error</t>
        </is>
      </c>
      <c r="L246" t="inlineStr">
        <is>
          <t xml:space="preserve">Script error</t>
        </is>
      </c>
      <c r="M246" t="str">
        <f>IFERROR(IF(VLOOKUP(L246,'Quantification'!$A:$B,2,FALSE)&amp;""="","Unclassified",VLOOKUP(L246,'Quantification'!$A:$B,2,FALSE)),"Unclassified")</f>
        <v>Major</v>
      </c>
      <c r="N246" t="inlineStr">
        <is>
          <t xml:space="preserve">frl-yaren.gulsoy@pocketfm.com</t>
        </is>
      </c>
      <c r="O246" t="inlineStr">
        <is>
          <t xml:space="preserve">Issues found in raw</t>
        </is>
      </c>
      <c r="P246" t="str">
        <f>IF(OR(O246="Issues found in master",O246="Final master"),"Master",IF(OR(O246="Ready for Master",O246="Issues found in raw",O246="Raw under QC",O246="Issues resolved in raw"),"Raw","-"))</f>
        <v>Raw</v>
      </c>
      <c r="Q246" s="13">
        <v>46290.5625</v>
      </c>
      <c r="R246" t="inlineStr">
        <is>
          <t xml:space="preserve">2026-09 (Sept)</t>
        </is>
      </c>
      <c r="S246">
        <f>IF(M246="Not an error",0,IF(COUNTIFS($A$2:$A246,$A246,$D$2:$D246,$D246,$M$2:$M246,"&lt;&gt;Not an error")=1,1,0))</f>
        <v>0</v>
      </c>
      <c r="T246">
        <f>IF(M246&lt;&gt;"Major",0,IF(COUNTIFS($A$2:$A246,$A246,$D$2:$D246,$D246,$M$2:$M246,"Major")=1,1,0))</f>
        <v>0</v>
      </c>
      <c r="U246">
        <f>IF(M246&lt;&gt;"Minor",0,IF(COUNTIFS($A$2:$A246,$A246,$D$2:$D246,$D246,$M$2:$M246,"Minor")=1,1,0))</f>
        <v>0</v>
      </c>
    </row>
    <row r="247">
      <c r="A247" t="inlineStr">
        <is>
          <t xml:space="preserve">5928a0f843af5964c0f4a5eb3efd23879b0b93d4</t>
        </is>
      </c>
      <c r="B247" t="inlineStr">
        <is>
          <t xml:space="preserve">BRAHMYODHA (Writer Ver.)</t>
        </is>
      </c>
      <c r="C247" t="inlineStr">
        <is>
          <t xml:space="preserve">Viggo Und Die Macht Der Runen</t>
        </is>
      </c>
      <c r="D247" t="inlineStr">
        <is>
          <t xml:space="preserve">ef1105262ab823429abb8b12782020e8003641bb</t>
        </is>
      </c>
      <c r="E247" t="inlineStr">
        <is>
          <t xml:space="preserve">Episode 42 - Wer Ist Die Prinzessin Der Alben?</t>
        </is>
      </c>
      <c r="F247">
        <v>42</v>
      </c>
      <c r="G247" t="inlineStr">
        <is>
          <t xml:space="preserve">9:59-10:06</t>
        </is>
      </c>
      <c r="H247" t="inlineStr">
        <is>
          <t xml:space="preserve">Pending</t>
        </is>
      </c>
      <c r="I247" t="inlineStr">
        <is>
          <t xml:space="preserve">Nanna and Solveig should be mentioned as well, since they are still alive and part of the team - line from script: "ie Sieger sind in diesem Jahr Dahg, Illwa, Wiggo, Liv und Prinzessin Sihgrun."</t>
        </is>
      </c>
      <c r="J247" t="inlineStr">
        <is>
          <t xml:space="preserve">AI</t>
        </is>
      </c>
      <c r="K247" t="inlineStr">
        <is>
          <t xml:space="preserve">Script error</t>
        </is>
      </c>
      <c r="L247" t="inlineStr">
        <is>
          <t xml:space="preserve">Script error</t>
        </is>
      </c>
      <c r="M247" t="str">
        <f>IFERROR(IF(VLOOKUP(L247,'Quantification'!$A:$B,2,FALSE)&amp;""="","Unclassified",VLOOKUP(L247,'Quantification'!$A:$B,2,FALSE)),"Unclassified")</f>
        <v>Major</v>
      </c>
      <c r="N247" t="inlineStr">
        <is>
          <t xml:space="preserve">frl-yaren.gulsoy@pocketfm.com</t>
        </is>
      </c>
      <c r="O247" t="inlineStr">
        <is>
          <t xml:space="preserve">Issues found in raw</t>
        </is>
      </c>
      <c r="P247" t="str">
        <f>IF(OR(O247="Issues found in master",O247="Final master"),"Master",IF(OR(O247="Ready for Master",O247="Issues found in raw",O247="Raw under QC",O247="Issues resolved in raw"),"Raw","-"))</f>
        <v>Raw</v>
      </c>
      <c r="Q247" s="13">
        <v>46290.5625</v>
      </c>
      <c r="R247" t="inlineStr">
        <is>
          <t xml:space="preserve">2026-09 (Sept)</t>
        </is>
      </c>
      <c r="S247">
        <f>IF(M247="Not an error",0,IF(COUNTIFS($A$2:$A247,$A247,$D$2:$D247,$D247,$M$2:$M247,"&lt;&gt;Not an error")=1,1,0))</f>
        <v>1</v>
      </c>
      <c r="T247">
        <f>IF(M247&lt;&gt;"Major",0,IF(COUNTIFS($A$2:$A247,$A247,$D$2:$D247,$D247,$M$2:$M247,"Major")=1,1,0))</f>
        <v>1</v>
      </c>
      <c r="U247">
        <f>IF(M247&lt;&gt;"Minor",0,IF(COUNTIFS($A$2:$A247,$A247,$D$2:$D247,$D247,$M$2:$M247,"Minor")=1,1,0))</f>
        <v>0</v>
      </c>
    </row>
    <row r="248">
      <c r="A248" t="inlineStr">
        <is>
          <t xml:space="preserve">5928a0f843af5964c0f4a5eb3efd23879b0b93d4</t>
        </is>
      </c>
      <c r="B248" t="inlineStr">
        <is>
          <t xml:space="preserve">BRAHMYODHA (Writer Ver.)</t>
        </is>
      </c>
      <c r="C248" t="inlineStr">
        <is>
          <t xml:space="preserve">Viggo Und Die Macht Der Runen</t>
        </is>
      </c>
      <c r="D248" t="inlineStr">
        <is>
          <t xml:space="preserve">3771244779baf78373d673a72d3d90357c8e5e57</t>
        </is>
      </c>
      <c r="E248" t="inlineStr">
        <is>
          <t xml:space="preserve">Episode 43 - Die Einstige Königin</t>
        </is>
      </c>
      <c r="F248">
        <v>43</v>
      </c>
      <c r="G248" t="inlineStr">
        <is>
          <t xml:space="preserve">0:20-0:27</t>
        </is>
      </c>
      <c r="H248" t="inlineStr">
        <is>
          <t xml:space="preserve">Pending</t>
        </is>
      </c>
      <c r="I248" t="inlineStr">
        <is>
          <t xml:space="preserve">Nanna and Solveigh should be mentioned as well, since they are still alive and part of the winning team - line from script: "Sie meldeten die glorreichen Sieger nach oben: Dahg, Illwa, Wiggo, Liv und Prinzessin Sihgrun. "</t>
        </is>
      </c>
      <c r="J248" t="inlineStr">
        <is>
          <t xml:space="preserve">AI</t>
        </is>
      </c>
      <c r="K248" t="inlineStr">
        <is>
          <t xml:space="preserve">Script error</t>
        </is>
      </c>
      <c r="L248" t="inlineStr">
        <is>
          <t xml:space="preserve">Script error</t>
        </is>
      </c>
      <c r="M248" t="str">
        <f>IFERROR(IF(VLOOKUP(L248,'Quantification'!$A:$B,2,FALSE)&amp;""="","Unclassified",VLOOKUP(L248,'Quantification'!$A:$B,2,FALSE)),"Unclassified")</f>
        <v>Major</v>
      </c>
      <c r="N248" t="inlineStr">
        <is>
          <t xml:space="preserve">frl-yaren.gulsoy@pocketfm.com</t>
        </is>
      </c>
      <c r="O248" t="inlineStr">
        <is>
          <t xml:space="preserve">Issues found in raw</t>
        </is>
      </c>
      <c r="P248" t="str">
        <f>IF(OR(O248="Issues found in master",O248="Final master"),"Master",IF(OR(O248="Ready for Master",O248="Issues found in raw",O248="Raw under QC",O248="Issues resolved in raw"),"Raw","-"))</f>
        <v>Raw</v>
      </c>
      <c r="Q248" s="13">
        <v>46290.5625</v>
      </c>
      <c r="R248" t="inlineStr">
        <is>
          <t xml:space="preserve">2026-09 (Sept)</t>
        </is>
      </c>
      <c r="S248">
        <f>IF(M248="Not an error",0,IF(COUNTIFS($A$2:$A248,$A248,$D$2:$D248,$D248,$M$2:$M248,"&lt;&gt;Not an error")=1,1,0))</f>
        <v>1</v>
      </c>
      <c r="T248">
        <f>IF(M248&lt;&gt;"Major",0,IF(COUNTIFS($A$2:$A248,$A248,$D$2:$D248,$D248,$M$2:$M248,"Major")=1,1,0))</f>
        <v>1</v>
      </c>
      <c r="U248">
        <f>IF(M248&lt;&gt;"Minor",0,IF(COUNTIFS($A$2:$A248,$A248,$D$2:$D248,$D248,$M$2:$M248,"Minor")=1,1,0))</f>
        <v>0</v>
      </c>
    </row>
    <row r="249">
      <c r="A249" t="inlineStr">
        <is>
          <t xml:space="preserve">5928a0f843af5964c0f4a5eb3efd23879b0b93d4</t>
        </is>
      </c>
      <c r="B249" t="inlineStr">
        <is>
          <t xml:space="preserve">BRAHMYODHA (Writer Ver.)</t>
        </is>
      </c>
      <c r="C249" t="inlineStr">
        <is>
          <t xml:space="preserve">Viggo Und Die Macht Der Runen</t>
        </is>
      </c>
      <c r="D249" t="inlineStr">
        <is>
          <t xml:space="preserve">78202329a06ff90a680828bd89895ab26aa196bb</t>
        </is>
      </c>
      <c r="E249" t="inlineStr">
        <is>
          <t xml:space="preserve">Episode 46 - Hinter Verschlossenen Türen</t>
        </is>
      </c>
      <c r="F249">
        <v>46</v>
      </c>
      <c r="G249" t="inlineStr">
        <is>
          <t xml:space="preserve">5:03-5:10</t>
        </is>
      </c>
      <c r="H249" t="inlineStr">
        <is>
          <t xml:space="preserve">Pending</t>
        </is>
      </c>
      <c r="I249" t="inlineStr">
        <is>
          <t xml:space="preserve">It should be more than that: Wiggo, Illwa, Dahg, Liv, Sighrun, Nanna and Solveig (those two are often left out for no reason) - line from script: "„Du weißt doch, dass nach dieser Königsprobe die fünf Sieger, es sind weniger als in jedem anderen Jahr, auf die weitere Reise gehen."</t>
        </is>
      </c>
      <c r="J249" t="inlineStr">
        <is>
          <t xml:space="preserve">AI</t>
        </is>
      </c>
      <c r="K249" t="inlineStr">
        <is>
          <t xml:space="preserve">Script error</t>
        </is>
      </c>
      <c r="L249" t="inlineStr">
        <is>
          <t xml:space="preserve">Script error</t>
        </is>
      </c>
      <c r="M249" t="str">
        <f>IFERROR(IF(VLOOKUP(L249,'Quantification'!$A:$B,2,FALSE)&amp;""="","Unclassified",VLOOKUP(L249,'Quantification'!$A:$B,2,FALSE)),"Unclassified")</f>
        <v>Major</v>
      </c>
      <c r="P249" t="str">
        <f>IF(OR(O249="Issues found in master",O249="Final master"),"Master",IF(OR(O249="Ready for Master",O249="Issues found in raw",O249="Raw under QC",O249="Issues resolved in raw"),"Raw","-"))</f>
        <v>-</v>
      </c>
      <c r="Q249" s="13">
        <v>46290.5625</v>
      </c>
      <c r="R249" t="inlineStr">
        <is>
          <t xml:space="preserve">2026-09 (Sept)</t>
        </is>
      </c>
      <c r="S249">
        <f>IF(M249="Not an error",0,IF(COUNTIFS($A$2:$A249,$A249,$D$2:$D249,$D249,$M$2:$M249,"&lt;&gt;Not an error")=1,1,0))</f>
        <v>1</v>
      </c>
      <c r="T249">
        <f>IF(M249&lt;&gt;"Major",0,IF(COUNTIFS($A$2:$A249,$A249,$D$2:$D249,$D249,$M$2:$M249,"Major")=1,1,0))</f>
        <v>1</v>
      </c>
      <c r="U249">
        <f>IF(M249&lt;&gt;"Minor",0,IF(COUNTIFS($A$2:$A249,$A249,$D$2:$D249,$D249,$M$2:$M249,"Minor")=1,1,0))</f>
        <v>0</v>
      </c>
    </row>
    <row r="250">
      <c r="A250" t="inlineStr">
        <is>
          <t xml:space="preserve">5928a0f843af5964c0f4a5eb3efd23879b0b93d4</t>
        </is>
      </c>
      <c r="B250" t="inlineStr">
        <is>
          <t xml:space="preserve">BRAHMYODHA (Writer Ver.)</t>
        </is>
      </c>
      <c r="C250" t="inlineStr">
        <is>
          <t xml:space="preserve">Viggo Und Die Macht Der Runen</t>
        </is>
      </c>
      <c r="D250" t="inlineStr">
        <is>
          <t xml:space="preserve">e0976539643491e9fb6bef99d3cbb0bbbf6de100</t>
        </is>
      </c>
      <c r="E250" t="inlineStr">
        <is>
          <t xml:space="preserve">Episode 48 - Folge Dem Blauen Licht</t>
        </is>
      </c>
      <c r="F250">
        <v>48</v>
      </c>
      <c r="G250" t="inlineStr">
        <is>
          <t xml:space="preserve">3:30-3:34</t>
        </is>
      </c>
      <c r="H250" t="inlineStr">
        <is>
          <t xml:space="preserve">Pending</t>
        </is>
      </c>
      <c r="I250" t="inlineStr">
        <is>
          <t xml:space="preserve">the same plot hole as before. It should be seven winners (Viggo, Illwa, Dahg, Liv, Sihgrun, Nanna, Solveig) - line from script: "Soweit ich spüre, sind in diesem Jahr nur fünf gekommen."</t>
        </is>
      </c>
      <c r="J250" t="inlineStr">
        <is>
          <t xml:space="preserve">AI</t>
        </is>
      </c>
      <c r="K250" t="inlineStr">
        <is>
          <t xml:space="preserve">Script error</t>
        </is>
      </c>
      <c r="L250" t="inlineStr">
        <is>
          <t xml:space="preserve">Script error</t>
        </is>
      </c>
      <c r="M250" t="str">
        <f>IFERROR(IF(VLOOKUP(L250,'Quantification'!$A:$B,2,FALSE)&amp;""="","Unclassified",VLOOKUP(L250,'Quantification'!$A:$B,2,FALSE)),"Unclassified")</f>
        <v>Major</v>
      </c>
      <c r="N250" t="inlineStr">
        <is>
          <t xml:space="preserve">frl-yaren.gulsoy@pocketfm.com</t>
        </is>
      </c>
      <c r="O250" t="inlineStr">
        <is>
          <t xml:space="preserve">Issues found in raw</t>
        </is>
      </c>
      <c r="P250" t="str">
        <f>IF(OR(O250="Issues found in master",O250="Final master"),"Master",IF(OR(O250="Ready for Master",O250="Issues found in raw",O250="Raw under QC",O250="Issues resolved in raw"),"Raw","-"))</f>
        <v>Raw</v>
      </c>
      <c r="Q250" s="13">
        <v>46290.5625</v>
      </c>
      <c r="R250" t="inlineStr">
        <is>
          <t xml:space="preserve">2026-09 (Sept)</t>
        </is>
      </c>
      <c r="S250">
        <f>IF(M250="Not an error",0,IF(COUNTIFS($A$2:$A250,$A250,$D$2:$D250,$D250,$M$2:$M250,"&lt;&gt;Not an error")=1,1,0))</f>
        <v>1</v>
      </c>
      <c r="T250">
        <f>IF(M250&lt;&gt;"Major",0,IF(COUNTIFS($A$2:$A250,$A250,$D$2:$D250,$D250,$M$2:$M250,"Major")=1,1,0))</f>
        <v>1</v>
      </c>
      <c r="U250">
        <f>IF(M250&lt;&gt;"Minor",0,IF(COUNTIFS($A$2:$A250,$A250,$D$2:$D250,$D250,$M$2:$M250,"Minor")=1,1,0))</f>
        <v>0</v>
      </c>
    </row>
    <row r="251">
      <c r="A251" t="inlineStr">
        <is>
          <t xml:space="preserve">5928a0f843af5964c0f4a5eb3efd23879b0b93d4</t>
        </is>
      </c>
      <c r="B251" t="inlineStr">
        <is>
          <t xml:space="preserve">BRAHMYODHA (Writer Ver.)</t>
        </is>
      </c>
      <c r="C251" t="inlineStr">
        <is>
          <t xml:space="preserve">Viggo Und Die Macht Der Runen</t>
        </is>
      </c>
      <c r="D251" t="inlineStr">
        <is>
          <t xml:space="preserve">e0976539643491e9fb6bef99d3cbb0bbbf6de100</t>
        </is>
      </c>
      <c r="E251" t="inlineStr">
        <is>
          <t xml:space="preserve">Episode 48 - Folge Dem Blauen Licht</t>
        </is>
      </c>
      <c r="F251">
        <v>48</v>
      </c>
      <c r="G251" t="inlineStr">
        <is>
          <t xml:space="preserve">4:27-4:30</t>
        </is>
      </c>
      <c r="H251" t="inlineStr">
        <is>
          <t xml:space="preserve">Pending</t>
        </is>
      </c>
      <c r="I251" t="inlineStr">
        <is>
          <t xml:space="preserve">The same plot hole as before. It should be seven winners (Viggo, Illwa, Dahg, Liv, Sihgrun, Nanna, Solveig) - line from script: "Statt zehn Kriegern standen nur noch fünf im letzten Teil."</t>
        </is>
      </c>
      <c r="J251" t="inlineStr">
        <is>
          <t xml:space="preserve">AI</t>
        </is>
      </c>
      <c r="K251" t="inlineStr">
        <is>
          <t xml:space="preserve">Script error</t>
        </is>
      </c>
      <c r="L251" t="inlineStr">
        <is>
          <t xml:space="preserve">Script error</t>
        </is>
      </c>
      <c r="M251" t="str">
        <f>IFERROR(IF(VLOOKUP(L251,'Quantification'!$A:$B,2,FALSE)&amp;""="","Unclassified",VLOOKUP(L251,'Quantification'!$A:$B,2,FALSE)),"Unclassified")</f>
        <v>Major</v>
      </c>
      <c r="N251" t="inlineStr">
        <is>
          <t xml:space="preserve">frl-yaren.gulsoy@pocketfm.com</t>
        </is>
      </c>
      <c r="O251" t="inlineStr">
        <is>
          <t xml:space="preserve">Issues found in raw</t>
        </is>
      </c>
      <c r="P251" t="str">
        <f>IF(OR(O251="Issues found in master",O251="Final master"),"Master",IF(OR(O251="Ready for Master",O251="Issues found in raw",O251="Raw under QC",O251="Issues resolved in raw"),"Raw","-"))</f>
        <v>Raw</v>
      </c>
      <c r="Q251" s="13">
        <v>46290.5625</v>
      </c>
      <c r="R251" t="inlineStr">
        <is>
          <t xml:space="preserve">2026-09 (Sept)</t>
        </is>
      </c>
      <c r="S251">
        <f>IF(M251="Not an error",0,IF(COUNTIFS($A$2:$A251,$A251,$D$2:$D251,$D251,$M$2:$M251,"&lt;&gt;Not an error")=1,1,0))</f>
        <v>0</v>
      </c>
      <c r="T251">
        <f>IF(M251&lt;&gt;"Major",0,IF(COUNTIFS($A$2:$A251,$A251,$D$2:$D251,$D251,$M$2:$M251,"Major")=1,1,0))</f>
        <v>0</v>
      </c>
      <c r="U251">
        <f>IF(M251&lt;&gt;"Minor",0,IF(COUNTIFS($A$2:$A251,$A251,$D$2:$D251,$D251,$M$2:$M251,"Minor")=1,1,0))</f>
        <v>0</v>
      </c>
    </row>
    <row r="252">
      <c r="A252" t="inlineStr">
        <is>
          <t xml:space="preserve">5928a0f843af5964c0f4a5eb3efd23879b0b93d4</t>
        </is>
      </c>
      <c r="B252" t="inlineStr">
        <is>
          <t xml:space="preserve">BRAHMYODHA (Writer Ver.)</t>
        </is>
      </c>
      <c r="C252" t="inlineStr">
        <is>
          <t xml:space="preserve">Viggo Und Die Macht Der Runen</t>
        </is>
      </c>
      <c r="D252" t="inlineStr">
        <is>
          <t xml:space="preserve">eac2b47f04f0b1794037de1e944f01b30bd9ba1f</t>
        </is>
      </c>
      <c r="E252" t="inlineStr">
        <is>
          <t xml:space="preserve">Episode 50 - Halb Schlange, Halb Mensch</t>
        </is>
      </c>
      <c r="F252">
        <v>50</v>
      </c>
      <c r="G252" t="inlineStr">
        <is>
          <t xml:space="preserve">1:43-1:52</t>
        </is>
      </c>
      <c r="H252" t="inlineStr">
        <is>
          <t xml:space="preserve">Pending</t>
        </is>
      </c>
      <c r="I252" t="inlineStr">
        <is>
          <t xml:space="preserve">Grammar. The sentence doesn't make sense - line from script: "Als während des Kampfes mit Eirik ein heftiger Stoß durch den Ring gefahren war, um Wiggo zu schützen, doch da war Eirik bereits geflohen. "</t>
        </is>
      </c>
      <c r="J252" t="inlineStr">
        <is>
          <t xml:space="preserve">AI</t>
        </is>
      </c>
      <c r="K252" t="inlineStr">
        <is>
          <t xml:space="preserve">Script error</t>
        </is>
      </c>
      <c r="L252" t="inlineStr">
        <is>
          <t xml:space="preserve">Script error</t>
        </is>
      </c>
      <c r="M252" t="str">
        <f>IFERROR(IF(VLOOKUP(L252,'Quantification'!$A:$B,2,FALSE)&amp;""="","Unclassified",VLOOKUP(L252,'Quantification'!$A:$B,2,FALSE)),"Unclassified")</f>
        <v>Major</v>
      </c>
      <c r="N252" t="inlineStr">
        <is>
          <t xml:space="preserve">frl-yaren.gulsoy@pocketfm.com</t>
        </is>
      </c>
      <c r="O252" t="inlineStr">
        <is>
          <t xml:space="preserve">Issues found in raw</t>
        </is>
      </c>
      <c r="P252" t="str">
        <f>IF(OR(O252="Issues found in master",O252="Final master"),"Master",IF(OR(O252="Ready for Master",O252="Issues found in raw",O252="Raw under QC",O252="Issues resolved in raw"),"Raw","-"))</f>
        <v>Raw</v>
      </c>
      <c r="Q252" s="13">
        <v>46290.56319444445</v>
      </c>
      <c r="R252" t="inlineStr">
        <is>
          <t xml:space="preserve">2026-09 (Sept)</t>
        </is>
      </c>
      <c r="S252">
        <f>IF(M252="Not an error",0,IF(COUNTIFS($A$2:$A252,$A252,$D$2:$D252,$D252,$M$2:$M252,"&lt;&gt;Not an error")=1,1,0))</f>
        <v>1</v>
      </c>
      <c r="T252">
        <f>IF(M252&lt;&gt;"Major",0,IF(COUNTIFS($A$2:$A252,$A252,$D$2:$D252,$D252,$M$2:$M252,"Major")=1,1,0))</f>
        <v>1</v>
      </c>
      <c r="U252">
        <f>IF(M252&lt;&gt;"Minor",0,IF(COUNTIFS($A$2:$A252,$A252,$D$2:$D252,$D252,$M$2:$M252,"Minor")=1,1,0))</f>
        <v>0</v>
      </c>
    </row>
    <row r="253">
      <c r="A253" t="inlineStr">
        <is>
          <t xml:space="preserve">4baec2ac0f23302985d2ad577e111504bd88c99c</t>
        </is>
      </c>
      <c r="B253" t="inlineStr">
        <is>
          <t xml:space="preserve">Bride of a dragon</t>
        </is>
      </c>
      <c r="C253" t="inlineStr">
        <is>
          <t xml:space="preserve">Die Braut Des Drachenkönigs</t>
        </is>
      </c>
      <c r="D253" t="inlineStr">
        <is>
          <t xml:space="preserve">77a2d357aca4db184c28e2072e3ab7ed5e54da32</t>
        </is>
      </c>
      <c r="E253" t="inlineStr">
        <is>
          <t xml:space="preserve">Episode 1: Der Drachenkönig</t>
        </is>
      </c>
      <c r="F253">
        <v>1</v>
      </c>
      <c r="G253" t="inlineStr">
        <is>
          <t xml:space="preserve">8:38-8:39</t>
        </is>
      </c>
      <c r="H253" t="inlineStr">
        <is>
          <t xml:space="preserve">Ignore</t>
        </is>
      </c>
      <c r="I253" t="inlineStr">
        <is>
          <t xml:space="preserve">it would sound better to say "auf mich zukommen" - line from script: "Auf mich zu."</t>
        </is>
      </c>
      <c r="J253" t="inlineStr">
        <is>
          <t xml:space="preserve">AI</t>
        </is>
      </c>
      <c r="K253" t="inlineStr">
        <is>
          <t xml:space="preserve">Script error</t>
        </is>
      </c>
      <c r="L253" t="inlineStr">
        <is>
          <t xml:space="preserve">Script error</t>
        </is>
      </c>
      <c r="M253" t="str">
        <f>IFERROR(IF(VLOOKUP(L253,'Quantification'!$A:$B,2,FALSE)&amp;""="","Unclassified",VLOOKUP(L253,'Quantification'!$A:$B,2,FALSE)),"Unclassified")</f>
        <v>Major</v>
      </c>
      <c r="N253" t="inlineStr">
        <is>
          <t xml:space="preserve">frl-esma.gulsoy@pocketfm.com</t>
        </is>
      </c>
      <c r="O253" t="inlineStr">
        <is>
          <t xml:space="preserve">Raw under QC</t>
        </is>
      </c>
      <c r="P253" t="str">
        <f>IF(OR(O253="Issues found in master",O253="Final master"),"Master",IF(OR(O253="Ready for Master",O253="Issues found in raw",O253="Raw under QC",O253="Issues resolved in raw"),"Raw","-"))</f>
        <v>Raw</v>
      </c>
      <c r="Q253" s="13">
        <v>46286.30694444444</v>
      </c>
      <c r="R253" t="inlineStr">
        <is>
          <t xml:space="preserve">2026-09 (Sept)</t>
        </is>
      </c>
      <c r="S253">
        <f>IF(M253="Not an error",0,IF(COUNTIFS($A$2:$A253,$A253,$D$2:$D253,$D253,$M$2:$M253,"&lt;&gt;Not an error")=1,1,0))</f>
        <v>1</v>
      </c>
      <c r="T253">
        <f>IF(M253&lt;&gt;"Major",0,IF(COUNTIFS($A$2:$A253,$A253,$D$2:$D253,$D253,$M$2:$M253,"Major")=1,1,0))</f>
        <v>1</v>
      </c>
      <c r="U253">
        <f>IF(M253&lt;&gt;"Minor",0,IF(COUNTIFS($A$2:$A253,$A253,$D$2:$D253,$D253,$M$2:$M253,"Minor")=1,1,0))</f>
        <v>0</v>
      </c>
    </row>
    <row r="254">
      <c r="A254" t="inlineStr">
        <is>
          <t xml:space="preserve">4baec2ac0f23302985d2ad577e111504bd88c99c</t>
        </is>
      </c>
      <c r="B254" t="inlineStr">
        <is>
          <t xml:space="preserve">Bride of a dragon</t>
        </is>
      </c>
      <c r="C254" t="inlineStr">
        <is>
          <t xml:space="preserve">Die Braut Des Drachenkönigs</t>
        </is>
      </c>
      <c r="D254" t="inlineStr">
        <is>
          <t xml:space="preserve">77a2d357aca4db184c28e2072e3ab7ed5e54da32</t>
        </is>
      </c>
      <c r="E254" t="inlineStr">
        <is>
          <t xml:space="preserve">Episode 1: Der Drachenkönig</t>
        </is>
      </c>
      <c r="F254">
        <v>1</v>
      </c>
      <c r="G254" t="inlineStr">
        <is>
          <t xml:space="preserve">9:42-9:45</t>
        </is>
      </c>
      <c r="H254" t="inlineStr">
        <is>
          <t xml:space="preserve">Ignore</t>
        </is>
      </c>
      <c r="I254" t="inlineStr">
        <is>
          <t xml:space="preserve">The name of the King of Dragon should be introduced beforehand. "Damons Stirnrunzeln vertiefte sich, als er zu Gareth zurückblickte." It could be introduced in line 7:50 " Ich hatte den Drachenkönig Damon noch nie zuvor gesehen." for example.</t>
        </is>
      </c>
      <c r="J254" t="inlineStr">
        <is>
          <t xml:space="preserve">AI</t>
        </is>
      </c>
      <c r="K254" t="inlineStr">
        <is>
          <t xml:space="preserve">Script error</t>
        </is>
      </c>
      <c r="L254" t="inlineStr">
        <is>
          <t xml:space="preserve">Script error</t>
        </is>
      </c>
      <c r="M254" t="str">
        <f>IFERROR(IF(VLOOKUP(L254,'Quantification'!$A:$B,2,FALSE)&amp;""="","Unclassified",VLOOKUP(L254,'Quantification'!$A:$B,2,FALSE)),"Unclassified")</f>
        <v>Major</v>
      </c>
      <c r="N254" t="inlineStr">
        <is>
          <t xml:space="preserve">frl-esma.gulsoy@pocketfm.com</t>
        </is>
      </c>
      <c r="O254" t="inlineStr">
        <is>
          <t xml:space="preserve">Issues found in raw</t>
        </is>
      </c>
      <c r="P254" t="str">
        <f>IF(OR(O254="Issues found in master",O254="Final master"),"Master",IF(OR(O254="Ready for Master",O254="Issues found in raw",O254="Raw under QC",O254="Issues resolved in raw"),"Raw","-"))</f>
        <v>Raw</v>
      </c>
      <c r="Q254" s="13">
        <v>46286.30694444444</v>
      </c>
      <c r="R254" t="inlineStr">
        <is>
          <t xml:space="preserve">2026-09 (Sept)</t>
        </is>
      </c>
      <c r="S254">
        <f>IF(M254="Not an error",0,IF(COUNTIFS($A$2:$A254,$A254,$D$2:$D254,$D254,$M$2:$M254,"&lt;&gt;Not an error")=1,1,0))</f>
        <v>0</v>
      </c>
      <c r="T254">
        <f>IF(M254&lt;&gt;"Major",0,IF(COUNTIFS($A$2:$A254,$A254,$D$2:$D254,$D254,$M$2:$M254,"Major")=1,1,0))</f>
        <v>0</v>
      </c>
      <c r="U254">
        <f>IF(M254&lt;&gt;"Minor",0,IF(COUNTIFS($A$2:$A254,$A254,$D$2:$D254,$D254,$M$2:$M254,"Minor")=1,1,0))</f>
        <v>0</v>
      </c>
    </row>
    <row r="255">
      <c r="A255" t="inlineStr">
        <is>
          <t xml:space="preserve">4baec2ac0f23302985d2ad577e111504bd88c99c</t>
        </is>
      </c>
      <c r="B255" t="inlineStr">
        <is>
          <t xml:space="preserve">Bride of a dragon</t>
        </is>
      </c>
      <c r="C255" t="inlineStr">
        <is>
          <t xml:space="preserve">Die Braut Des Drachenkönigs</t>
        </is>
      </c>
      <c r="D255" t="inlineStr">
        <is>
          <t xml:space="preserve">3b575c6c396ce4e062eb1d58810a9f1b5b001195</t>
        </is>
      </c>
      <c r="E255" t="inlineStr">
        <is>
          <t xml:space="preserve">Episode 3: Die Feuerprobe</t>
        </is>
      </c>
      <c r="F255">
        <v>3</v>
      </c>
      <c r="G255" t="inlineStr">
        <is>
          <t xml:space="preserve">1:47-1:49</t>
        </is>
      </c>
      <c r="H255" t="inlineStr">
        <is>
          <t xml:space="preserve">Resolved</t>
        </is>
      </c>
      <c r="I255" t="inlineStr">
        <is>
          <t xml:space="preserve">Mispronunciation of the word (ihnen) - Line of script: "Die Augen von ihnen allen."</t>
        </is>
      </c>
      <c r="J255" t="inlineStr">
        <is>
          <t xml:space="preserve">VOA</t>
        </is>
      </c>
      <c r="K255" t="inlineStr">
        <is>
          <t xml:space="preserve">Mispronunciation</t>
        </is>
      </c>
      <c r="L255" t="inlineStr">
        <is>
          <t xml:space="preserve">Mispronunciation</t>
        </is>
      </c>
      <c r="M255" t="str">
        <f>IFERROR(IF(VLOOKUP(L255,'Quantification'!$A:$B,2,FALSE)&amp;""="","Unclassified",VLOOKUP(L255,'Quantification'!$A:$B,2,FALSE)),"Unclassified")</f>
        <v>Major</v>
      </c>
      <c r="N255" t="inlineStr">
        <is>
          <t xml:space="preserve">frl-esma.gulsoy@pocketfm.com</t>
        </is>
      </c>
      <c r="O255" t="inlineStr">
        <is>
          <t xml:space="preserve">Issues found in raw</t>
        </is>
      </c>
      <c r="P255" t="str">
        <f>IF(OR(O255="Issues found in master",O255="Final master"),"Master",IF(OR(O255="Ready for Master",O255="Issues found in raw",O255="Raw under QC",O255="Issues resolved in raw"),"Raw","-"))</f>
        <v>Raw</v>
      </c>
      <c r="Q255" s="13">
        <v>46286.32361111111</v>
      </c>
      <c r="R255" t="inlineStr">
        <is>
          <t xml:space="preserve">2026-09 (Sept)</t>
        </is>
      </c>
      <c r="S255">
        <f>IF(M255="Not an error",0,IF(COUNTIFS($A$2:$A255,$A255,$D$2:$D255,$D255,$M$2:$M255,"&lt;&gt;Not an error")=1,1,0))</f>
        <v>1</v>
      </c>
      <c r="T255">
        <f>IF(M255&lt;&gt;"Major",0,IF(COUNTIFS($A$2:$A255,$A255,$D$2:$D255,$D255,$M$2:$M255,"Major")=1,1,0))</f>
        <v>1</v>
      </c>
      <c r="U255">
        <f>IF(M255&lt;&gt;"Minor",0,IF(COUNTIFS($A$2:$A255,$A255,$D$2:$D255,$D255,$M$2:$M255,"Minor")=1,1,0))</f>
        <v>0</v>
      </c>
    </row>
    <row r="256">
      <c r="A256" t="inlineStr">
        <is>
          <t xml:space="preserve">4baec2ac0f23302985d2ad577e111504bd88c99c</t>
        </is>
      </c>
      <c r="B256" t="inlineStr">
        <is>
          <t xml:space="preserve">Bride of a dragon</t>
        </is>
      </c>
      <c r="C256" t="inlineStr">
        <is>
          <t xml:space="preserve">Die Braut Des Drachenkönigs</t>
        </is>
      </c>
      <c r="D256" t="inlineStr">
        <is>
          <t xml:space="preserve">3b575c6c396ce4e062eb1d58810a9f1b5b001195</t>
        </is>
      </c>
      <c r="E256" t="inlineStr">
        <is>
          <t xml:space="preserve">Episode 3: Die Feuerprobe</t>
        </is>
      </c>
      <c r="F256">
        <v>3</v>
      </c>
      <c r="G256" t="inlineStr">
        <is>
          <t xml:space="preserve">1:50-1:54</t>
        </is>
      </c>
      <c r="H256" t="inlineStr">
        <is>
          <t xml:space="preserve">Resolved</t>
        </is>
      </c>
      <c r="I256" t="inlineStr">
        <is>
          <t xml:space="preserve">Mispronunciation of the word (ihnen) - Line of script: "Wartend, was aus der gefallenen Prinzessin werden würde, die vor ihnen kniete."</t>
        </is>
      </c>
      <c r="J256" t="inlineStr">
        <is>
          <t xml:space="preserve">VOA</t>
        </is>
      </c>
      <c r="K256" t="inlineStr">
        <is>
          <t xml:space="preserve">Modulation</t>
        </is>
      </c>
      <c r="L256" t="inlineStr">
        <is>
          <t xml:space="preserve">Modulation</t>
        </is>
      </c>
      <c r="M256" t="str">
        <f>IFERROR(IF(VLOOKUP(L256,'Quantification'!$A:$B,2,FALSE)&amp;""="","Unclassified",VLOOKUP(L256,'Quantification'!$A:$B,2,FALSE)),"Unclassified")</f>
        <v>Minor</v>
      </c>
      <c r="N256" t="inlineStr">
        <is>
          <t xml:space="preserve">frl-esma.gulsoy@pocketfm.com</t>
        </is>
      </c>
      <c r="O256" t="inlineStr">
        <is>
          <t xml:space="preserve">Issues found in raw</t>
        </is>
      </c>
      <c r="P256" t="str">
        <f>IF(OR(O256="Issues found in master",O256="Final master"),"Master",IF(OR(O256="Ready for Master",O256="Issues found in raw",O256="Raw under QC",O256="Issues resolved in raw"),"Raw","-"))</f>
        <v>Raw</v>
      </c>
      <c r="Q256" s="13">
        <v>46286.32361111111</v>
      </c>
      <c r="R256" t="inlineStr">
        <is>
          <t xml:space="preserve">2026-09 (Sept)</t>
        </is>
      </c>
      <c r="S256">
        <f>IF(M256="Not an error",0,IF(COUNTIFS($A$2:$A256,$A256,$D$2:$D256,$D256,$M$2:$M256,"&lt;&gt;Not an error")=1,1,0))</f>
        <v>0</v>
      </c>
      <c r="T256">
        <f>IF(M256&lt;&gt;"Major",0,IF(COUNTIFS($A$2:$A256,$A256,$D$2:$D256,$D256,$M$2:$M256,"Major")=1,1,0))</f>
        <v>0</v>
      </c>
      <c r="U256">
        <f>IF(M256&lt;&gt;"Minor",0,IF(COUNTIFS($A$2:$A256,$A256,$D$2:$D256,$D256,$M$2:$M256,"Minor")=1,1,0))</f>
        <v>1</v>
      </c>
    </row>
    <row r="257">
      <c r="A257" t="inlineStr">
        <is>
          <t xml:space="preserve">4baec2ac0f23302985d2ad577e111504bd88c99c</t>
        </is>
      </c>
      <c r="B257" t="inlineStr">
        <is>
          <t xml:space="preserve">Bride of a dragon</t>
        </is>
      </c>
      <c r="C257" t="inlineStr">
        <is>
          <t xml:space="preserve">Die Braut Des Drachenkönigs</t>
        </is>
      </c>
      <c r="D257" t="inlineStr">
        <is>
          <t xml:space="preserve">3b575c6c396ce4e062eb1d58810a9f1b5b001195</t>
        </is>
      </c>
      <c r="E257" t="inlineStr">
        <is>
          <t xml:space="preserve">Episode 3: Die Feuerprobe</t>
        </is>
      </c>
      <c r="F257">
        <v>3</v>
      </c>
      <c r="G257" t="inlineStr">
        <is>
          <t xml:space="preserve">1:06-1:07</t>
        </is>
      </c>
      <c r="H257" t="inlineStr">
        <is>
          <t xml:space="preserve">Resolved</t>
        </is>
      </c>
      <c r="I257" t="inlineStr">
        <is>
          <t xml:space="preserve">Mispronunciation of the name "Selene". The name should be pronounced in English (like "Celine").
- Line of script: "Genug, Selene."</t>
        </is>
      </c>
      <c r="J257" t="inlineStr">
        <is>
          <t xml:space="preserve">VOA</t>
        </is>
      </c>
      <c r="K257" t="inlineStr">
        <is>
          <t xml:space="preserve">Mispronunciation</t>
        </is>
      </c>
      <c r="L257" t="inlineStr">
        <is>
          <t xml:space="preserve">Mispronunciation</t>
        </is>
      </c>
      <c r="M257" t="str">
        <f>IFERROR(IF(VLOOKUP(L257,'Quantification'!$A:$B,2,FALSE)&amp;""="","Unclassified",VLOOKUP(L257,'Quantification'!$A:$B,2,FALSE)),"Unclassified")</f>
        <v>Major</v>
      </c>
      <c r="N257" t="inlineStr">
        <is>
          <t xml:space="preserve">frl-esma.gulsoy@pocketfm.com</t>
        </is>
      </c>
      <c r="O257" t="inlineStr">
        <is>
          <t xml:space="preserve">Issues found in raw</t>
        </is>
      </c>
      <c r="P257" t="str">
        <f>IF(OR(O257="Issues found in master",O257="Final master"),"Master",IF(OR(O257="Ready for Master",O257="Issues found in raw",O257="Raw under QC",O257="Issues resolved in raw"),"Raw","-"))</f>
        <v>Raw</v>
      </c>
      <c r="Q257" s="13">
        <v>46286.32361111111</v>
      </c>
      <c r="R257" t="inlineStr">
        <is>
          <t xml:space="preserve">2026-09 (Sept)</t>
        </is>
      </c>
      <c r="S257">
        <f>IF(M257="Not an error",0,IF(COUNTIFS($A$2:$A257,$A257,$D$2:$D257,$D257,$M$2:$M257,"&lt;&gt;Not an error")=1,1,0))</f>
        <v>0</v>
      </c>
      <c r="T257">
        <f>IF(M257&lt;&gt;"Major",0,IF(COUNTIFS($A$2:$A257,$A257,$D$2:$D257,$D257,$M$2:$M257,"Major")=1,1,0))</f>
        <v>0</v>
      </c>
      <c r="U257">
        <f>IF(M257&lt;&gt;"Minor",0,IF(COUNTIFS($A$2:$A257,$A257,$D$2:$D257,$D257,$M$2:$M257,"Minor")=1,1,0))</f>
        <v>0</v>
      </c>
    </row>
    <row r="258">
      <c r="A258" t="inlineStr">
        <is>
          <t xml:space="preserve">4baec2ac0f23302985d2ad577e111504bd88c99c</t>
        </is>
      </c>
      <c r="B258" t="inlineStr">
        <is>
          <t xml:space="preserve">Bride of a dragon</t>
        </is>
      </c>
      <c r="C258" t="inlineStr">
        <is>
          <t xml:space="preserve">Die Braut Des Drachenkönigs</t>
        </is>
      </c>
      <c r="D258" t="inlineStr">
        <is>
          <t xml:space="preserve">3b575c6c396ce4e062eb1d58810a9f1b5b001195</t>
        </is>
      </c>
      <c r="E258" t="inlineStr">
        <is>
          <t xml:space="preserve">Episode 3: Die Feuerprobe</t>
        </is>
      </c>
      <c r="F258">
        <v>3</v>
      </c>
      <c r="G258" t="inlineStr">
        <is>
          <t xml:space="preserve">1:12-1:14</t>
        </is>
      </c>
      <c r="H258" t="inlineStr">
        <is>
          <t xml:space="preserve">Resolved</t>
        </is>
      </c>
      <c r="I258" t="inlineStr">
        <is>
          <t xml:space="preserve">Mispronunciation of the name "Selene". The name should be pronounced in English (like "Celine").
- Line of script: "Selene erstarrte mitten in der Bewegung."</t>
        </is>
      </c>
      <c r="J258" t="inlineStr">
        <is>
          <t xml:space="preserve">VOA</t>
        </is>
      </c>
      <c r="K258" t="inlineStr">
        <is>
          <t xml:space="preserve">Mispronunciation</t>
        </is>
      </c>
      <c r="L258" t="inlineStr">
        <is>
          <t xml:space="preserve">Mispronunciation</t>
        </is>
      </c>
      <c r="M258" t="str">
        <f>IFERROR(IF(VLOOKUP(L258,'Quantification'!$A:$B,2,FALSE)&amp;""="","Unclassified",VLOOKUP(L258,'Quantification'!$A:$B,2,FALSE)),"Unclassified")</f>
        <v>Major</v>
      </c>
      <c r="N258" t="inlineStr">
        <is>
          <t xml:space="preserve">frl-esma.gulsoy@pocketfm.com</t>
        </is>
      </c>
      <c r="O258" t="inlineStr">
        <is>
          <t xml:space="preserve">Issues found in raw</t>
        </is>
      </c>
      <c r="P258" t="str">
        <f>IF(OR(O258="Issues found in master",O258="Final master"),"Master",IF(OR(O258="Ready for Master",O258="Issues found in raw",O258="Raw under QC",O258="Issues resolved in raw"),"Raw","-"))</f>
        <v>Raw</v>
      </c>
      <c r="Q258" s="13">
        <v>46286.32361111111</v>
      </c>
      <c r="R258" t="inlineStr">
        <is>
          <t xml:space="preserve">2026-09 (Sept)</t>
        </is>
      </c>
      <c r="S258">
        <f>IF(M258="Not an error",0,IF(COUNTIFS($A$2:$A258,$A258,$D$2:$D258,$D258,$M$2:$M258,"&lt;&gt;Not an error")=1,1,0))</f>
        <v>0</v>
      </c>
      <c r="T258">
        <f>IF(M258&lt;&gt;"Major",0,IF(COUNTIFS($A$2:$A258,$A258,$D$2:$D258,$D258,$M$2:$M258,"Major")=1,1,0))</f>
        <v>0</v>
      </c>
      <c r="U258">
        <f>IF(M258&lt;&gt;"Minor",0,IF(COUNTIFS($A$2:$A258,$A258,$D$2:$D258,$D258,$M$2:$M258,"Minor")=1,1,0))</f>
        <v>0</v>
      </c>
    </row>
    <row r="259">
      <c r="A259" t="inlineStr">
        <is>
          <t xml:space="preserve">4baec2ac0f23302985d2ad577e111504bd88c99c</t>
        </is>
      </c>
      <c r="B259" t="inlineStr">
        <is>
          <t xml:space="preserve">Bride of a dragon</t>
        </is>
      </c>
      <c r="C259" t="inlineStr">
        <is>
          <t xml:space="preserve">Die Braut Des Drachenkönigs</t>
        </is>
      </c>
      <c r="D259" t="inlineStr">
        <is>
          <t xml:space="preserve">3b575c6c396ce4e062eb1d58810a9f1b5b001195</t>
        </is>
      </c>
      <c r="E259" t="inlineStr">
        <is>
          <t xml:space="preserve">Episode 3: Die Feuerprobe</t>
        </is>
      </c>
      <c r="F259">
        <v>3</v>
      </c>
      <c r="G259" t="inlineStr">
        <is>
          <t xml:space="preserve">3:13-3:15</t>
        </is>
      </c>
      <c r="H259" t="inlineStr">
        <is>
          <t xml:space="preserve">Resolved</t>
        </is>
      </c>
      <c r="I259" t="inlineStr">
        <is>
          <t xml:space="preserve">Mispronunciation of the name "Selene". The name should be pronounced in English (like "Celine").
- Line of script: "Ich beobachtete, wie sich Selenes Gesicht veränderte."</t>
        </is>
      </c>
      <c r="J259" t="inlineStr">
        <is>
          <t xml:space="preserve">VOA</t>
        </is>
      </c>
      <c r="K259" t="inlineStr">
        <is>
          <t xml:space="preserve">Mispronunciation</t>
        </is>
      </c>
      <c r="L259" t="inlineStr">
        <is>
          <t xml:space="preserve">Mispronunciation</t>
        </is>
      </c>
      <c r="M259" t="str">
        <f>IFERROR(IF(VLOOKUP(L259,'Quantification'!$A:$B,2,FALSE)&amp;""="","Unclassified",VLOOKUP(L259,'Quantification'!$A:$B,2,FALSE)),"Unclassified")</f>
        <v>Major</v>
      </c>
      <c r="N259" t="inlineStr">
        <is>
          <t xml:space="preserve">frl-esma.gulsoy@pocketfm.com</t>
        </is>
      </c>
      <c r="O259" t="inlineStr">
        <is>
          <t xml:space="preserve">Issues found in raw</t>
        </is>
      </c>
      <c r="P259" t="str">
        <f>IF(OR(O259="Issues found in master",O259="Final master"),"Master",IF(OR(O259="Ready for Master",O259="Issues found in raw",O259="Raw under QC",O259="Issues resolved in raw"),"Raw","-"))</f>
        <v>Raw</v>
      </c>
      <c r="Q259" s="13">
        <v>46286.32361111111</v>
      </c>
      <c r="R259" t="inlineStr">
        <is>
          <t xml:space="preserve">2026-09 (Sept)</t>
        </is>
      </c>
      <c r="S259">
        <f>IF(M259="Not an error",0,IF(COUNTIFS($A$2:$A259,$A259,$D$2:$D259,$D259,$M$2:$M259,"&lt;&gt;Not an error")=1,1,0))</f>
        <v>0</v>
      </c>
      <c r="T259">
        <f>IF(M259&lt;&gt;"Major",0,IF(COUNTIFS($A$2:$A259,$A259,$D$2:$D259,$D259,$M$2:$M259,"Major")=1,1,0))</f>
        <v>0</v>
      </c>
      <c r="U259">
        <f>IF(M259&lt;&gt;"Minor",0,IF(COUNTIFS($A$2:$A259,$A259,$D$2:$D259,$D259,$M$2:$M259,"Minor")=1,1,0))</f>
        <v>0</v>
      </c>
    </row>
    <row r="260">
      <c r="A260" t="inlineStr">
        <is>
          <t xml:space="preserve">4baec2ac0f23302985d2ad577e111504bd88c99c</t>
        </is>
      </c>
      <c r="B260" t="inlineStr">
        <is>
          <t xml:space="preserve">Bride of a dragon</t>
        </is>
      </c>
      <c r="C260" t="inlineStr">
        <is>
          <t xml:space="preserve">Die Braut Des Drachenkönigs</t>
        </is>
      </c>
      <c r="D260" t="inlineStr">
        <is>
          <t xml:space="preserve">3b575c6c396ce4e062eb1d58810a9f1b5b001195</t>
        </is>
      </c>
      <c r="E260" t="inlineStr">
        <is>
          <t xml:space="preserve">Episode 3: Die Feuerprobe</t>
        </is>
      </c>
      <c r="F260">
        <v>3</v>
      </c>
      <c r="G260" t="inlineStr">
        <is>
          <t xml:space="preserve">6:25-6:29</t>
        </is>
      </c>
      <c r="H260" t="inlineStr">
        <is>
          <t xml:space="preserve">Resolved</t>
        </is>
      </c>
      <c r="I260" t="inlineStr">
        <is>
          <t xml:space="preserve">Mispronunciation of the name "Selene". The name should be pronounced in English (like "Celine").
- Line of script: "Und du hast bereits Selene, um all deine Bedürfnisse zu befriedigen."</t>
        </is>
      </c>
      <c r="J260" t="inlineStr">
        <is>
          <t xml:space="preserve">VOA</t>
        </is>
      </c>
      <c r="K260" t="inlineStr">
        <is>
          <t xml:space="preserve">Mispronunciation</t>
        </is>
      </c>
      <c r="L260" t="inlineStr">
        <is>
          <t xml:space="preserve">Mispronunciation</t>
        </is>
      </c>
      <c r="M260" t="str">
        <f>IFERROR(IF(VLOOKUP(L260,'Quantification'!$A:$B,2,FALSE)&amp;""="","Unclassified",VLOOKUP(L260,'Quantification'!$A:$B,2,FALSE)),"Unclassified")</f>
        <v>Major</v>
      </c>
      <c r="N260" t="inlineStr">
        <is>
          <t xml:space="preserve">frl-esma.gulsoy@pocketfm.com</t>
        </is>
      </c>
      <c r="O260" t="inlineStr">
        <is>
          <t xml:space="preserve">Issues found in raw</t>
        </is>
      </c>
      <c r="P260" t="str">
        <f>IF(OR(O260="Issues found in master",O260="Final master"),"Master",IF(OR(O260="Ready for Master",O260="Issues found in raw",O260="Raw under QC",O260="Issues resolved in raw"),"Raw","-"))</f>
        <v>Raw</v>
      </c>
      <c r="Q260" s="13">
        <v>46286.32361111111</v>
      </c>
      <c r="R260" t="inlineStr">
        <is>
          <t xml:space="preserve">2026-09 (Sept)</t>
        </is>
      </c>
      <c r="S260">
        <f>IF(M260="Not an error",0,IF(COUNTIFS($A$2:$A260,$A260,$D$2:$D260,$D260,$M$2:$M260,"&lt;&gt;Not an error")=1,1,0))</f>
        <v>0</v>
      </c>
      <c r="T260">
        <f>IF(M260&lt;&gt;"Major",0,IF(COUNTIFS($A$2:$A260,$A260,$D$2:$D260,$D260,$M$2:$M260,"Major")=1,1,0))</f>
        <v>0</v>
      </c>
      <c r="U260">
        <f>IF(M260&lt;&gt;"Minor",0,IF(COUNTIFS($A$2:$A260,$A260,$D$2:$D260,$D260,$M$2:$M260,"Minor")=1,1,0))</f>
        <v>0</v>
      </c>
    </row>
    <row r="261">
      <c r="A261" t="inlineStr">
        <is>
          <t xml:space="preserve">4baec2ac0f23302985d2ad577e111504bd88c99c</t>
        </is>
      </c>
      <c r="B261" t="inlineStr">
        <is>
          <t xml:space="preserve">Bride of a dragon</t>
        </is>
      </c>
      <c r="C261" t="inlineStr">
        <is>
          <t xml:space="preserve">Die Braut Des Drachenkönigs</t>
        </is>
      </c>
      <c r="D261" t="inlineStr">
        <is>
          <t xml:space="preserve">3b575c6c396ce4e062eb1d58810a9f1b5b001195</t>
        </is>
      </c>
      <c r="E261" t="inlineStr">
        <is>
          <t xml:space="preserve">Episode 3: Die Feuerprobe</t>
        </is>
      </c>
      <c r="F261">
        <v>3</v>
      </c>
      <c r="G261" t="inlineStr">
        <is>
          <t xml:space="preserve">6:34-6:38</t>
        </is>
      </c>
      <c r="H261" t="inlineStr">
        <is>
          <t xml:space="preserve">Resolved</t>
        </is>
      </c>
      <c r="I261" t="inlineStr">
        <is>
          <t xml:space="preserve">Mispronunciation of the name "Selene". The name should be pronounced in English (like "Celine").
- Line of script: "Sie hat nicht einmal das Zeug zur Königin“, zischte Selene von ihrem Platz, ihre Stimme triefte vor Verachtung.</t>
        </is>
      </c>
      <c r="J261" t="inlineStr">
        <is>
          <t xml:space="preserve">VOA</t>
        </is>
      </c>
      <c r="K261" t="inlineStr">
        <is>
          <t xml:space="preserve">Mispronunciation</t>
        </is>
      </c>
      <c r="L261" t="inlineStr">
        <is>
          <t xml:space="preserve">Mispronunciation</t>
        </is>
      </c>
      <c r="M261" t="str">
        <f>IFERROR(IF(VLOOKUP(L261,'Quantification'!$A:$B,2,FALSE)&amp;""="","Unclassified",VLOOKUP(L261,'Quantification'!$A:$B,2,FALSE)),"Unclassified")</f>
        <v>Major</v>
      </c>
      <c r="N261" t="inlineStr">
        <is>
          <t xml:space="preserve">frl-esma.gulsoy@pocketfm.com</t>
        </is>
      </c>
      <c r="O261" t="inlineStr">
        <is>
          <t xml:space="preserve">Issues found in raw</t>
        </is>
      </c>
      <c r="P261" t="str">
        <f>IF(OR(O261="Issues found in master",O261="Final master"),"Master",IF(OR(O261="Ready for Master",O261="Issues found in raw",O261="Raw under QC",O261="Issues resolved in raw"),"Raw","-"))</f>
        <v>Raw</v>
      </c>
      <c r="Q261" s="13">
        <v>46286.32361111111</v>
      </c>
      <c r="R261" t="inlineStr">
        <is>
          <t xml:space="preserve">2026-09 (Sept)</t>
        </is>
      </c>
      <c r="S261">
        <f>IF(M261="Not an error",0,IF(COUNTIFS($A$2:$A261,$A261,$D$2:$D261,$D261,$M$2:$M261,"&lt;&gt;Not an error")=1,1,0))</f>
        <v>0</v>
      </c>
      <c r="T261">
        <f>IF(M261&lt;&gt;"Major",0,IF(COUNTIFS($A$2:$A261,$A261,$D$2:$D261,$D261,$M$2:$M261,"Major")=1,1,0))</f>
        <v>0</v>
      </c>
      <c r="U261">
        <f>IF(M261&lt;&gt;"Minor",0,IF(COUNTIFS($A$2:$A261,$A261,$D$2:$D261,$D261,$M$2:$M261,"Minor")=1,1,0))</f>
        <v>0</v>
      </c>
    </row>
    <row r="262">
      <c r="A262" t="inlineStr">
        <is>
          <t xml:space="preserve">4baec2ac0f23302985d2ad577e111504bd88c99c</t>
        </is>
      </c>
      <c r="B262" t="inlineStr">
        <is>
          <t xml:space="preserve">Bride of a dragon</t>
        </is>
      </c>
      <c r="C262" t="inlineStr">
        <is>
          <t xml:space="preserve">Die Braut Des Drachenkönigs</t>
        </is>
      </c>
      <c r="D262" t="inlineStr">
        <is>
          <t xml:space="preserve">3b575c6c396ce4e062eb1d58810a9f1b5b001195</t>
        </is>
      </c>
      <c r="E262" t="inlineStr">
        <is>
          <t xml:space="preserve">Episode 3: Die Feuerprobe</t>
        </is>
      </c>
      <c r="F262">
        <v>3</v>
      </c>
      <c r="G262" t="inlineStr">
        <is>
          <t xml:space="preserve">10:23-10:26</t>
        </is>
      </c>
      <c r="H262" t="inlineStr">
        <is>
          <t xml:space="preserve">Resolved</t>
        </is>
      </c>
      <c r="I262" t="inlineStr">
        <is>
          <t xml:space="preserve">Mispronunciation of the name "Selene". The name should be pronounced in English (like "Celine").
- Line of script: "Spürte das Brennen von Selenes Ohrfeige auf meiner Wange."</t>
        </is>
      </c>
      <c r="J262" t="inlineStr">
        <is>
          <t xml:space="preserve">VOA</t>
        </is>
      </c>
      <c r="K262" t="inlineStr">
        <is>
          <t xml:space="preserve">Mispronunciation</t>
        </is>
      </c>
      <c r="L262" t="inlineStr">
        <is>
          <t xml:space="preserve">Mispronunciation</t>
        </is>
      </c>
      <c r="M262" t="str">
        <f>IFERROR(IF(VLOOKUP(L262,'Quantification'!$A:$B,2,FALSE)&amp;""="","Unclassified",VLOOKUP(L262,'Quantification'!$A:$B,2,FALSE)),"Unclassified")</f>
        <v>Major</v>
      </c>
      <c r="N262" t="inlineStr">
        <is>
          <t xml:space="preserve">frl-esma.gulsoy@pocketfm.com</t>
        </is>
      </c>
      <c r="O262" t="inlineStr">
        <is>
          <t xml:space="preserve">Issues found in raw</t>
        </is>
      </c>
      <c r="P262" t="str">
        <f>IF(OR(O262="Issues found in master",O262="Final master"),"Master",IF(OR(O262="Ready for Master",O262="Issues found in raw",O262="Raw under QC",O262="Issues resolved in raw"),"Raw","-"))</f>
        <v>Raw</v>
      </c>
      <c r="Q262" s="13">
        <v>46286.32361111111</v>
      </c>
      <c r="R262" t="inlineStr">
        <is>
          <t xml:space="preserve">2026-09 (Sept)</t>
        </is>
      </c>
      <c r="S262">
        <f>IF(M262="Not an error",0,IF(COUNTIFS($A$2:$A262,$A262,$D$2:$D262,$D262,$M$2:$M262,"&lt;&gt;Not an error")=1,1,0))</f>
        <v>0</v>
      </c>
      <c r="T262">
        <f>IF(M262&lt;&gt;"Major",0,IF(COUNTIFS($A$2:$A262,$A262,$D$2:$D262,$D262,$M$2:$M262,"Major")=1,1,0))</f>
        <v>0</v>
      </c>
      <c r="U262">
        <f>IF(M262&lt;&gt;"Minor",0,IF(COUNTIFS($A$2:$A262,$A262,$D$2:$D262,$D262,$M$2:$M262,"Minor")=1,1,0))</f>
        <v>0</v>
      </c>
    </row>
    <row r="263">
      <c r="A263" t="inlineStr">
        <is>
          <t xml:space="preserve">4baec2ac0f23302985d2ad577e111504bd88c99c</t>
        </is>
      </c>
      <c r="B263" t="inlineStr">
        <is>
          <t xml:space="preserve">Bride of a dragon</t>
        </is>
      </c>
      <c r="C263" t="inlineStr">
        <is>
          <t xml:space="preserve">Die Braut Des Drachenkönigs</t>
        </is>
      </c>
      <c r="D263" t="inlineStr">
        <is>
          <t xml:space="preserve">6b26bf53e9a0f8abbc26bcadbe3d87334c657d08</t>
        </is>
      </c>
      <c r="E263" t="inlineStr">
        <is>
          <t xml:space="preserve">Episode 5: Sie Ist Tot</t>
        </is>
      </c>
      <c r="F263">
        <v>5</v>
      </c>
      <c r="G263" t="inlineStr">
        <is>
          <t xml:space="preserve">1:29-1:31</t>
        </is>
      </c>
      <c r="H263" t="inlineStr">
        <is>
          <t xml:space="preserve">Ignore</t>
        </is>
      </c>
      <c r="I263" t="inlineStr">
        <is>
          <t xml:space="preserve">The sentence structure is a bit off. It would flow more naturally with "Auch nicht die fünf Prinzessinnen..".
– Line of script: "Nicht die fünf Prinzessinnen vor ihr."</t>
        </is>
      </c>
      <c r="J263" t="inlineStr">
        <is>
          <t xml:space="preserve">AI</t>
        </is>
      </c>
      <c r="K263" t="inlineStr">
        <is>
          <t xml:space="preserve">Script error</t>
        </is>
      </c>
      <c r="L263" t="inlineStr">
        <is>
          <t xml:space="preserve">Script error</t>
        </is>
      </c>
      <c r="M263" t="str">
        <f>IFERROR(IF(VLOOKUP(L263,'Quantification'!$A:$B,2,FALSE)&amp;""="","Unclassified",VLOOKUP(L263,'Quantification'!$A:$B,2,FALSE)),"Unclassified")</f>
        <v>Major</v>
      </c>
      <c r="N263" t="inlineStr">
        <is>
          <t xml:space="preserve">frl-esma.gulsoy@pocketfm.com</t>
        </is>
      </c>
      <c r="O263" t="inlineStr">
        <is>
          <t xml:space="preserve">Issues resolved in raw</t>
        </is>
      </c>
      <c r="P263" t="str">
        <f>IF(OR(O263="Issues found in master",O263="Final master"),"Master",IF(OR(O263="Ready for Master",O263="Issues found in raw",O263="Raw under QC",O263="Issues resolved in raw"),"Raw","-"))</f>
        <v>Raw</v>
      </c>
      <c r="Q263" s="13">
        <v>46286.32361111111</v>
      </c>
      <c r="R263" t="inlineStr">
        <is>
          <t xml:space="preserve">2026-09 (Sept)</t>
        </is>
      </c>
      <c r="S263">
        <f>IF(M263="Not an error",0,IF(COUNTIFS($A$2:$A263,$A263,$D$2:$D263,$D263,$M$2:$M263,"&lt;&gt;Not an error")=1,1,0))</f>
        <v>1</v>
      </c>
      <c r="T263">
        <f>IF(M263&lt;&gt;"Major",0,IF(COUNTIFS($A$2:$A263,$A263,$D$2:$D263,$D263,$M$2:$M263,"Major")=1,1,0))</f>
        <v>1</v>
      </c>
      <c r="U263">
        <f>IF(M263&lt;&gt;"Minor",0,IF(COUNTIFS($A$2:$A263,$A263,$D$2:$D263,$D263,$M$2:$M263,"Minor")=1,1,0))</f>
        <v>0</v>
      </c>
    </row>
    <row r="264">
      <c r="A264" t="inlineStr">
        <is>
          <t xml:space="preserve">4baec2ac0f23302985d2ad577e111504bd88c99c</t>
        </is>
      </c>
      <c r="B264" t="inlineStr">
        <is>
          <t xml:space="preserve">Bride of a dragon</t>
        </is>
      </c>
      <c r="C264" t="inlineStr">
        <is>
          <t xml:space="preserve">Die Braut Des Drachenkönigs</t>
        </is>
      </c>
      <c r="D264" t="inlineStr">
        <is>
          <t xml:space="preserve">6b26bf53e9a0f8abbc26bcadbe3d87334c657d08</t>
        </is>
      </c>
      <c r="E264" t="inlineStr">
        <is>
          <t xml:space="preserve">Episode 5: Sie Ist Tot</t>
        </is>
      </c>
      <c r="F264">
        <v>5</v>
      </c>
      <c r="G264" t="inlineStr">
        <is>
          <t xml:space="preserve">8:38-8:41</t>
        </is>
      </c>
      <c r="H264" t="inlineStr">
        <is>
          <t xml:space="preserve">Resolved</t>
        </is>
      </c>
      <c r="I264" t="inlineStr">
        <is>
          <t xml:space="preserve">Mispronunciation of the name "Ronan" Should be pronounced English.
– Line of script: "Ich bemerkte sofort, dass Ronan zurückgekehrt war."</t>
        </is>
      </c>
      <c r="J264" t="inlineStr">
        <is>
          <t xml:space="preserve">VOA</t>
        </is>
      </c>
      <c r="K264" t="inlineStr">
        <is>
          <t xml:space="preserve">Mispronunciation</t>
        </is>
      </c>
      <c r="L264" t="inlineStr">
        <is>
          <t xml:space="preserve">Mispronunciation</t>
        </is>
      </c>
      <c r="M264" t="str">
        <f>IFERROR(IF(VLOOKUP(L264,'Quantification'!$A:$B,2,FALSE)&amp;""="","Unclassified",VLOOKUP(L264,'Quantification'!$A:$B,2,FALSE)),"Unclassified")</f>
        <v>Major</v>
      </c>
      <c r="N264" t="inlineStr">
        <is>
          <t xml:space="preserve">frl-esma.gulsoy@pocketfm.com</t>
        </is>
      </c>
      <c r="O264" t="inlineStr">
        <is>
          <t xml:space="preserve">Issues resolved in raw</t>
        </is>
      </c>
      <c r="P264" t="str">
        <f>IF(OR(O264="Issues found in master",O264="Final master"),"Master",IF(OR(O264="Ready for Master",O264="Issues found in raw",O264="Raw under QC",O264="Issues resolved in raw"),"Raw","-"))</f>
        <v>Raw</v>
      </c>
      <c r="Q264" s="13">
        <v>46286.32361111111</v>
      </c>
      <c r="R264" t="inlineStr">
        <is>
          <t xml:space="preserve">2026-09 (Sept)</t>
        </is>
      </c>
      <c r="S264">
        <f>IF(M264="Not an error",0,IF(COUNTIFS($A$2:$A264,$A264,$D$2:$D264,$D264,$M$2:$M264,"&lt;&gt;Not an error")=1,1,0))</f>
        <v>0</v>
      </c>
      <c r="T264">
        <f>IF(M264&lt;&gt;"Major",0,IF(COUNTIFS($A$2:$A264,$A264,$D$2:$D264,$D264,$M$2:$M264,"Major")=1,1,0))</f>
        <v>0</v>
      </c>
      <c r="U264">
        <f>IF(M264&lt;&gt;"Minor",0,IF(COUNTIFS($A$2:$A264,$A264,$D$2:$D264,$D264,$M$2:$M264,"Minor")=1,1,0))</f>
        <v>0</v>
      </c>
    </row>
    <row r="265">
      <c r="A265" t="inlineStr">
        <is>
          <t xml:space="preserve">4baec2ac0f23302985d2ad577e111504bd88c99c</t>
        </is>
      </c>
      <c r="B265" t="inlineStr">
        <is>
          <t xml:space="preserve">Bride of a dragon</t>
        </is>
      </c>
      <c r="C265" t="inlineStr">
        <is>
          <t xml:space="preserve">Die Braut Des Drachenkönigs</t>
        </is>
      </c>
      <c r="D265" t="inlineStr">
        <is>
          <t xml:space="preserve">6b26bf53e9a0f8abbc26bcadbe3d87334c657d08</t>
        </is>
      </c>
      <c r="E265" t="inlineStr">
        <is>
          <t xml:space="preserve">Episode 5: Sie Ist Tot</t>
        </is>
      </c>
      <c r="F265">
        <v>5</v>
      </c>
      <c r="G265" t="inlineStr">
        <is>
          <t xml:space="preserve">5:47-5:55</t>
        </is>
      </c>
      <c r="H265" t="inlineStr">
        <is>
          <t xml:space="preserve">Resolved</t>
        </is>
      </c>
      <c r="I265" t="inlineStr">
        <is>
          <t xml:space="preserve">Ronan should be pronounced English. - Line of script: "Sie wollen Ronan auf dem Thron und mich, den Bastardsohn, zurück in irgendein Elendsviertel geworfen sehen, aus dem ich ihrer Meinung nach gekrochen kam."</t>
        </is>
      </c>
      <c r="J265" t="inlineStr">
        <is>
          <t xml:space="preserve">VOA</t>
        </is>
      </c>
      <c r="K265" t="inlineStr">
        <is>
          <t xml:space="preserve">Mispronunciation</t>
        </is>
      </c>
      <c r="L265" t="inlineStr">
        <is>
          <t xml:space="preserve">Mispronunciation</t>
        </is>
      </c>
      <c r="M265" t="str">
        <f>IFERROR(IF(VLOOKUP(L265,'Quantification'!$A:$B,2,FALSE)&amp;""="","Unclassified",VLOOKUP(L265,'Quantification'!$A:$B,2,FALSE)),"Unclassified")</f>
        <v>Major</v>
      </c>
      <c r="N265" t="inlineStr">
        <is>
          <t xml:space="preserve">frl-esma.gulsoy@pocketfm.com</t>
        </is>
      </c>
      <c r="O265" t="inlineStr">
        <is>
          <t xml:space="preserve">Issues resolved in raw</t>
        </is>
      </c>
      <c r="P265" t="str">
        <f>IF(OR(O265="Issues found in master",O265="Final master"),"Master",IF(OR(O265="Ready for Master",O265="Issues found in raw",O265="Raw under QC",O265="Issues resolved in raw"),"Raw","-"))</f>
        <v>Raw</v>
      </c>
      <c r="Q265" s="13">
        <v>46286.32361111111</v>
      </c>
      <c r="R265" t="inlineStr">
        <is>
          <t xml:space="preserve">2026-09 (Sept)</t>
        </is>
      </c>
      <c r="S265">
        <f>IF(M265="Not an error",0,IF(COUNTIFS($A$2:$A265,$A265,$D$2:$D265,$D265,$M$2:$M265,"&lt;&gt;Not an error")=1,1,0))</f>
        <v>0</v>
      </c>
      <c r="T265">
        <f>IF(M265&lt;&gt;"Major",0,IF(COUNTIFS($A$2:$A265,$A265,$D$2:$D265,$D265,$M$2:$M265,"Major")=1,1,0))</f>
        <v>0</v>
      </c>
      <c r="U265">
        <f>IF(M265&lt;&gt;"Minor",0,IF(COUNTIFS($A$2:$A265,$A265,$D$2:$D265,$D265,$M$2:$M265,"Minor")=1,1,0))</f>
        <v>0</v>
      </c>
    </row>
    <row r="266">
      <c r="A266" t="inlineStr">
        <is>
          <t xml:space="preserve">4baec2ac0f23302985d2ad577e111504bd88c99c</t>
        </is>
      </c>
      <c r="B266" t="inlineStr">
        <is>
          <t xml:space="preserve">Bride of a dragon</t>
        </is>
      </c>
      <c r="C266" t="inlineStr">
        <is>
          <t xml:space="preserve">Die Braut Des Drachenkönigs</t>
        </is>
      </c>
      <c r="D266" t="inlineStr">
        <is>
          <t xml:space="preserve">c8be6e54a3a054e93bef056fd923ca40d523bf01</t>
        </is>
      </c>
      <c r="E266" t="inlineStr">
        <is>
          <t xml:space="preserve">Episode 6: Lass Mich Nicht Mit Ihm Allein</t>
        </is>
      </c>
      <c r="F266">
        <v>6</v>
      </c>
      <c r="G266" t="inlineStr">
        <is>
          <t xml:space="preserve">3:44-3:45</t>
        </is>
      </c>
      <c r="H266" t="inlineStr">
        <is>
          <t xml:space="preserve">Resolved</t>
        </is>
      </c>
      <c r="I266" t="inlineStr">
        <is>
          <t xml:space="preserve">The question is incomplete. It should be "Was ist das?"
– Line of script: „Was ist?“</t>
        </is>
      </c>
      <c r="J266" t="inlineStr">
        <is>
          <t xml:space="preserve">AI</t>
        </is>
      </c>
      <c r="K266" t="inlineStr">
        <is>
          <t xml:space="preserve">Script error</t>
        </is>
      </c>
      <c r="L266" t="inlineStr">
        <is>
          <t xml:space="preserve">Script error</t>
        </is>
      </c>
      <c r="M266" t="str">
        <f>IFERROR(IF(VLOOKUP(L266,'Quantification'!$A:$B,2,FALSE)&amp;""="","Unclassified",VLOOKUP(L266,'Quantification'!$A:$B,2,FALSE)),"Unclassified")</f>
        <v>Major</v>
      </c>
      <c r="N266" t="inlineStr">
        <is>
          <t xml:space="preserve">frl-esma.gulsoy@pocketfm.com</t>
        </is>
      </c>
      <c r="O266" t="inlineStr">
        <is>
          <t xml:space="preserve">Issues resolved in raw</t>
        </is>
      </c>
      <c r="P266" t="str">
        <f>IF(OR(O266="Issues found in master",O266="Final master"),"Master",IF(OR(O266="Ready for Master",O266="Issues found in raw",O266="Raw under QC",O266="Issues resolved in raw"),"Raw","-"))</f>
        <v>Raw</v>
      </c>
      <c r="Q266" s="13">
        <v>46286.33194444445</v>
      </c>
      <c r="R266" t="inlineStr">
        <is>
          <t xml:space="preserve">2026-09 (Sept)</t>
        </is>
      </c>
      <c r="S266">
        <f>IF(M266="Not an error",0,IF(COUNTIFS($A$2:$A266,$A266,$D$2:$D266,$D266,$M$2:$M266,"&lt;&gt;Not an error")=1,1,0))</f>
        <v>1</v>
      </c>
      <c r="T266">
        <f>IF(M266&lt;&gt;"Major",0,IF(COUNTIFS($A$2:$A266,$A266,$D$2:$D266,$D266,$M$2:$M266,"Major")=1,1,0))</f>
        <v>1</v>
      </c>
      <c r="U266">
        <f>IF(M266&lt;&gt;"Minor",0,IF(COUNTIFS($A$2:$A266,$A266,$D$2:$D266,$D266,$M$2:$M266,"Minor")=1,1,0))</f>
        <v>0</v>
      </c>
    </row>
    <row r="267">
      <c r="A267" t="inlineStr">
        <is>
          <t xml:space="preserve">4baec2ac0f23302985d2ad577e111504bd88c99c</t>
        </is>
      </c>
      <c r="B267" t="inlineStr">
        <is>
          <t xml:space="preserve">Bride of a dragon</t>
        </is>
      </c>
      <c r="C267" t="inlineStr">
        <is>
          <t xml:space="preserve">Die Braut Des Drachenkönigs</t>
        </is>
      </c>
      <c r="D267" t="inlineStr">
        <is>
          <t xml:space="preserve">dca244e6349c76aa4b15015026c95dc444892aaf</t>
        </is>
      </c>
      <c r="E267" t="inlineStr">
        <is>
          <t xml:space="preserve">Episode 8: Er Wird Dich Töten</t>
        </is>
      </c>
      <c r="F267">
        <v>8</v>
      </c>
      <c r="G267" t="inlineStr">
        <is>
          <t xml:space="preserve">7:40-7:42</t>
        </is>
      </c>
      <c r="H267" t="inlineStr">
        <is>
          <t xml:space="preserve">Resolved</t>
        </is>
      </c>
      <c r="I267" t="inlineStr">
        <is>
          <t xml:space="preserve">There is a continuity issue. Astra never saw the dragon scale. She only saw that Isabel's wounds had healed.
- Line of script: "Das bedeutete, sie war fast sofort gegangen, nachdem sie mich gestern Abend gesehen hatte. Nachdem sie die Schuppe gesehen hatte.“</t>
        </is>
      </c>
      <c r="J267" t="inlineStr">
        <is>
          <t xml:space="preserve">AI</t>
        </is>
      </c>
      <c r="K267" t="inlineStr">
        <is>
          <t xml:space="preserve">Script error</t>
        </is>
      </c>
      <c r="L267" t="inlineStr">
        <is>
          <t xml:space="preserve">Script error</t>
        </is>
      </c>
      <c r="M267" t="str">
        <f>IFERROR(IF(VLOOKUP(L267,'Quantification'!$A:$B,2,FALSE)&amp;""="","Unclassified",VLOOKUP(L267,'Quantification'!$A:$B,2,FALSE)),"Unclassified")</f>
        <v>Major</v>
      </c>
      <c r="N267" t="inlineStr">
        <is>
          <t xml:space="preserve">frl-esma.gulsoy@pocketfm.com</t>
        </is>
      </c>
      <c r="O267" t="inlineStr">
        <is>
          <t xml:space="preserve">Issues found in raw</t>
        </is>
      </c>
      <c r="P267" t="str">
        <f>IF(OR(O267="Issues found in master",O267="Final master"),"Master",IF(OR(O267="Ready for Master",O267="Issues found in raw",O267="Raw under QC",O267="Issues resolved in raw"),"Raw","-"))</f>
        <v>Raw</v>
      </c>
      <c r="Q267" s="13">
        <v>46286.34722222222</v>
      </c>
      <c r="R267" t="inlineStr">
        <is>
          <t xml:space="preserve">2026-09 (Sept)</t>
        </is>
      </c>
      <c r="S267">
        <f>IF(M267="Not an error",0,IF(COUNTIFS($A$2:$A267,$A267,$D$2:$D267,$D267,$M$2:$M267,"&lt;&gt;Not an error")=1,1,0))</f>
        <v>1</v>
      </c>
      <c r="T267">
        <f>IF(M267&lt;&gt;"Major",0,IF(COUNTIFS($A$2:$A267,$A267,$D$2:$D267,$D267,$M$2:$M267,"Major")=1,1,0))</f>
        <v>1</v>
      </c>
      <c r="U267">
        <f>IF(M267&lt;&gt;"Minor",0,IF(COUNTIFS($A$2:$A267,$A267,$D$2:$D267,$D267,$M$2:$M267,"Minor")=1,1,0))</f>
        <v>0</v>
      </c>
    </row>
    <row r="268">
      <c r="A268" t="inlineStr">
        <is>
          <t xml:space="preserve">4baec2ac0f23302985d2ad577e111504bd88c99c</t>
        </is>
      </c>
      <c r="B268" t="inlineStr">
        <is>
          <t xml:space="preserve">Bride of a dragon</t>
        </is>
      </c>
      <c r="C268" t="inlineStr">
        <is>
          <t xml:space="preserve">Die Braut Des Drachenkönigs</t>
        </is>
      </c>
      <c r="D268" t="inlineStr">
        <is>
          <t xml:space="preserve">dca244e6349c76aa4b15015026c95dc444892aaf</t>
        </is>
      </c>
      <c r="E268" t="inlineStr">
        <is>
          <t xml:space="preserve">Episode 8: Er Wird Dich Töten</t>
        </is>
      </c>
      <c r="F268">
        <v>8</v>
      </c>
      <c r="G268" t="inlineStr">
        <is>
          <t xml:space="preserve">9:02-9:11</t>
        </is>
      </c>
      <c r="H268" t="inlineStr">
        <is>
          <t xml:space="preserve">Resolved</t>
        </is>
      </c>
      <c r="I268" t="inlineStr">
        <is>
          <t xml:space="preserve">Hair color is inconsistent. Ronan was previously described as having "blondes Haar".
- Line of script: "Er war schlanker, mit scharf geschnittenen Wangenknochen und braunem Haar, das ihm unordentlich über ein stolzes und stoisches Gesicht fiel.“</t>
        </is>
      </c>
      <c r="J268" t="inlineStr">
        <is>
          <t xml:space="preserve">AI</t>
        </is>
      </c>
      <c r="K268" t="inlineStr">
        <is>
          <t xml:space="preserve">Script error</t>
        </is>
      </c>
      <c r="L268" t="inlineStr">
        <is>
          <t xml:space="preserve">Script error</t>
        </is>
      </c>
      <c r="M268" t="str">
        <f>IFERROR(IF(VLOOKUP(L268,'Quantification'!$A:$B,2,FALSE)&amp;""="","Unclassified",VLOOKUP(L268,'Quantification'!$A:$B,2,FALSE)),"Unclassified")</f>
        <v>Major</v>
      </c>
      <c r="N268" t="inlineStr">
        <is>
          <t xml:space="preserve">frl-esma.gulsoy@pocketfm.com</t>
        </is>
      </c>
      <c r="O268" t="inlineStr">
        <is>
          <t xml:space="preserve">Issues found in raw</t>
        </is>
      </c>
      <c r="P268" t="str">
        <f>IF(OR(O268="Issues found in master",O268="Final master"),"Master",IF(OR(O268="Ready for Master",O268="Issues found in raw",O268="Raw under QC",O268="Issues resolved in raw"),"Raw","-"))</f>
        <v>Raw</v>
      </c>
      <c r="Q268" s="13">
        <v>46286.34722222222</v>
      </c>
      <c r="R268" t="inlineStr">
        <is>
          <t xml:space="preserve">2026-09 (Sept)</t>
        </is>
      </c>
      <c r="S268">
        <f>IF(M268="Not an error",0,IF(COUNTIFS($A$2:$A268,$A268,$D$2:$D268,$D268,$M$2:$M268,"&lt;&gt;Not an error")=1,1,0))</f>
        <v>0</v>
      </c>
      <c r="T268">
        <f>IF(M268&lt;&gt;"Major",0,IF(COUNTIFS($A$2:$A268,$A268,$D$2:$D268,$D268,$M$2:$M268,"Major")=1,1,0))</f>
        <v>0</v>
      </c>
      <c r="U268">
        <f>IF(M268&lt;&gt;"Minor",0,IF(COUNTIFS($A$2:$A268,$A268,$D$2:$D268,$D268,$M$2:$M268,"Minor")=1,1,0))</f>
        <v>0</v>
      </c>
    </row>
    <row r="269">
      <c r="A269" t="inlineStr">
        <is>
          <t xml:space="preserve">4baec2ac0f23302985d2ad577e111504bd88c99c</t>
        </is>
      </c>
      <c r="B269" t="inlineStr">
        <is>
          <t xml:space="preserve">Bride of a dragon</t>
        </is>
      </c>
      <c r="C269" t="inlineStr">
        <is>
          <t xml:space="preserve">Die Braut Des Drachenkönigs</t>
        </is>
      </c>
      <c r="D269" t="inlineStr">
        <is>
          <t xml:space="preserve">c8854e7209dee16c1715afb39b574f52999d7f76</t>
        </is>
      </c>
      <c r="E269" t="inlineStr">
        <is>
          <t xml:space="preserve">Episode 9: Die Hochzeit</t>
        </is>
      </c>
      <c r="F269">
        <v>9</v>
      </c>
      <c r="G269" t="inlineStr">
        <is>
          <t xml:space="preserve">0:33-0:41</t>
        </is>
      </c>
      <c r="H269" t="inlineStr">
        <is>
          <t xml:space="preserve">Resolved</t>
        </is>
      </c>
      <c r="I269" t="inlineStr">
        <is>
          <t xml:space="preserve">Mispronunciation of the name "Gareth". The "th" should be pronounced as in "thing".
- Line of script: "Ich würde lieber durch Damons Schwert sterben, wenn mein Bruder dadurch leben und eines Tages hoffentlich Valmere aus Gareths Klauen befreien könnte."</t>
        </is>
      </c>
      <c r="J269" t="inlineStr">
        <is>
          <t xml:space="preserve">VOA</t>
        </is>
      </c>
      <c r="K269" t="inlineStr">
        <is>
          <t xml:space="preserve">Mispronunciation</t>
        </is>
      </c>
      <c r="L269" t="inlineStr">
        <is>
          <t xml:space="preserve">Mispronunciation</t>
        </is>
      </c>
      <c r="M269" t="str">
        <f>IFERROR(IF(VLOOKUP(L269,'Quantification'!$A:$B,2,FALSE)&amp;""="","Unclassified",VLOOKUP(L269,'Quantification'!$A:$B,2,FALSE)),"Unclassified")</f>
        <v>Major</v>
      </c>
      <c r="N269" t="inlineStr">
        <is>
          <t xml:space="preserve">frl-esma.gulsoy@pocketfm.com</t>
        </is>
      </c>
      <c r="O269" t="inlineStr">
        <is>
          <t xml:space="preserve">Issues found in raw</t>
        </is>
      </c>
      <c r="P269" t="str">
        <f>IF(OR(O269="Issues found in master",O269="Final master"),"Master",IF(OR(O269="Ready for Master",O269="Issues found in raw",O269="Raw under QC",O269="Issues resolved in raw"),"Raw","-"))</f>
        <v>Raw</v>
      </c>
      <c r="Q269" s="13">
        <v>46286.34166666667</v>
      </c>
      <c r="R269" t="inlineStr">
        <is>
          <t xml:space="preserve">2026-09 (Sept)</t>
        </is>
      </c>
      <c r="S269">
        <f>IF(M269="Not an error",0,IF(COUNTIFS($A$2:$A269,$A269,$D$2:$D269,$D269,$M$2:$M269,"&lt;&gt;Not an error")=1,1,0))</f>
        <v>1</v>
      </c>
      <c r="T269">
        <f>IF(M269&lt;&gt;"Major",0,IF(COUNTIFS($A$2:$A269,$A269,$D$2:$D269,$D269,$M$2:$M269,"Major")=1,1,0))</f>
        <v>1</v>
      </c>
      <c r="U269">
        <f>IF(M269&lt;&gt;"Minor",0,IF(COUNTIFS($A$2:$A269,$A269,$D$2:$D269,$D269,$M$2:$M269,"Minor")=1,1,0))</f>
        <v>0</v>
      </c>
    </row>
    <row r="270">
      <c r="A270" t="inlineStr">
        <is>
          <t xml:space="preserve">4baec2ac0f23302985d2ad577e111504bd88c99c</t>
        </is>
      </c>
      <c r="B270" t="inlineStr">
        <is>
          <t xml:space="preserve">Bride of a dragon</t>
        </is>
      </c>
      <c r="C270" t="inlineStr">
        <is>
          <t xml:space="preserve">Die Braut Des Drachenkönigs</t>
        </is>
      </c>
      <c r="D270" t="inlineStr">
        <is>
          <t xml:space="preserve">194baa6171bc6c6850bb72b103c883c524a3b3c9</t>
        </is>
      </c>
      <c r="E270" t="inlineStr">
        <is>
          <t xml:space="preserve">Episode 10: Küss Die Braut</t>
        </is>
      </c>
      <c r="F270">
        <v>10</v>
      </c>
      <c r="G270" t="inlineStr">
        <is>
          <t xml:space="preserve">10:39-10:40</t>
        </is>
      </c>
      <c r="H270" t="inlineStr">
        <is>
          <t xml:space="preserve">Resolved</t>
        </is>
      </c>
      <c r="I270" t="inlineStr">
        <is>
          <t xml:space="preserve">Mispronunciation of the name "Selene". The name should be pronounced in English (like "Celine").
- Line of script: "Und die von Selene."</t>
        </is>
      </c>
      <c r="J270" t="inlineStr">
        <is>
          <t xml:space="preserve">VOA</t>
        </is>
      </c>
      <c r="K270" t="inlineStr">
        <is>
          <t xml:space="preserve">Mispronunciation</t>
        </is>
      </c>
      <c r="L270" t="inlineStr">
        <is>
          <t xml:space="preserve">Mispronunciation</t>
        </is>
      </c>
      <c r="M270" t="str">
        <f>IFERROR(IF(VLOOKUP(L270,'Quantification'!$A:$B,2,FALSE)&amp;""="","Unclassified",VLOOKUP(L270,'Quantification'!$A:$B,2,FALSE)),"Unclassified")</f>
        <v>Major</v>
      </c>
      <c r="N270" t="inlineStr">
        <is>
          <t xml:space="preserve">frl-esma.gulsoy@pocketfm.com</t>
        </is>
      </c>
      <c r="O270" t="inlineStr">
        <is>
          <t xml:space="preserve">Issues found in raw</t>
        </is>
      </c>
      <c r="P270" t="str">
        <f>IF(OR(O270="Issues found in master",O270="Final master"),"Master",IF(OR(O270="Ready for Master",O270="Issues found in raw",O270="Raw under QC",O270="Issues resolved in raw"),"Raw","-"))</f>
        <v>Raw</v>
      </c>
      <c r="Q270" s="13">
        <v>46286.34166666667</v>
      </c>
      <c r="R270" t="inlineStr">
        <is>
          <t xml:space="preserve">2026-09 (Sept)</t>
        </is>
      </c>
      <c r="S270">
        <f>IF(M270="Not an error",0,IF(COUNTIFS($A$2:$A270,$A270,$D$2:$D270,$D270,$M$2:$M270,"&lt;&gt;Not an error")=1,1,0))</f>
        <v>1</v>
      </c>
      <c r="T270">
        <f>IF(M270&lt;&gt;"Major",0,IF(COUNTIFS($A$2:$A270,$A270,$D$2:$D270,$D270,$M$2:$M270,"Major")=1,1,0))</f>
        <v>1</v>
      </c>
      <c r="U270">
        <f>IF(M270&lt;&gt;"Minor",0,IF(COUNTIFS($A$2:$A270,$A270,$D$2:$D270,$D270,$M$2:$M270,"Minor")=1,1,0))</f>
        <v>0</v>
      </c>
    </row>
    <row r="271">
      <c r="A271" t="inlineStr">
        <is>
          <t xml:space="preserve">4baec2ac0f23302985d2ad577e111504bd88c99c</t>
        </is>
      </c>
      <c r="B271" t="inlineStr">
        <is>
          <t xml:space="preserve">Bride of a dragon</t>
        </is>
      </c>
      <c r="C271" t="inlineStr">
        <is>
          <t xml:space="preserve">Die Braut Des Drachenkönigs</t>
        </is>
      </c>
      <c r="D271" t="inlineStr">
        <is>
          <t xml:space="preserve">a908d46b28751dff9c03fa1ec1404dc5c69e8d7d</t>
        </is>
      </c>
      <c r="E271" t="inlineStr">
        <is>
          <t xml:space="preserve">Episode 11: Schlafen Mit Dem König</t>
        </is>
      </c>
      <c r="F271">
        <v>11</v>
      </c>
      <c r="G271" t="inlineStr">
        <is>
          <t xml:space="preserve">0:50-0:52</t>
        </is>
      </c>
      <c r="H271" t="inlineStr">
        <is>
          <t xml:space="preserve">Resolved</t>
        </is>
      </c>
      <c r="I271" t="inlineStr">
        <is>
          <t xml:space="preserve">Mispronunciation of the name "Ronan". The name should be pronounced in English.
- Line of script: "Alle Blicke richteten sich auf Ronan."</t>
        </is>
      </c>
      <c r="J271" t="inlineStr">
        <is>
          <t xml:space="preserve">VOA</t>
        </is>
      </c>
      <c r="K271" t="inlineStr">
        <is>
          <t xml:space="preserve">Mispronunciation</t>
        </is>
      </c>
      <c r="L271" t="inlineStr">
        <is>
          <t xml:space="preserve">Mispronunciation</t>
        </is>
      </c>
      <c r="M271" t="str">
        <f>IFERROR(IF(VLOOKUP(L271,'Quantification'!$A:$B,2,FALSE)&amp;""="","Unclassified",VLOOKUP(L271,'Quantification'!$A:$B,2,FALSE)),"Unclassified")</f>
        <v>Major</v>
      </c>
      <c r="N271" t="inlineStr">
        <is>
          <t xml:space="preserve">frl-esma.gulsoy@pocketfm.com</t>
        </is>
      </c>
      <c r="O271" t="inlineStr">
        <is>
          <t xml:space="preserve">Issues found in raw</t>
        </is>
      </c>
      <c r="P271" t="str">
        <f>IF(OR(O271="Issues found in master",O271="Final master"),"Master",IF(OR(O271="Ready for Master",O271="Issues found in raw",O271="Raw under QC",O271="Issues resolved in raw"),"Raw","-"))</f>
        <v>Raw</v>
      </c>
      <c r="Q271" s="13">
        <v>46286.34722222222</v>
      </c>
      <c r="R271" t="inlineStr">
        <is>
          <t xml:space="preserve">2026-09 (Sept)</t>
        </is>
      </c>
      <c r="S271">
        <f>IF(M271="Not an error",0,IF(COUNTIFS($A$2:$A271,$A271,$D$2:$D271,$D271,$M$2:$M271,"&lt;&gt;Not an error")=1,1,0))</f>
        <v>1</v>
      </c>
      <c r="T271">
        <f>IF(M271&lt;&gt;"Major",0,IF(COUNTIFS($A$2:$A271,$A271,$D$2:$D271,$D271,$M$2:$M271,"Major")=1,1,0))</f>
        <v>1</v>
      </c>
      <c r="U271">
        <f>IF(M271&lt;&gt;"Minor",0,IF(COUNTIFS($A$2:$A271,$A271,$D$2:$D271,$D271,$M$2:$M271,"Minor")=1,1,0))</f>
        <v>0</v>
      </c>
    </row>
    <row r="272">
      <c r="A272" t="inlineStr">
        <is>
          <t xml:space="preserve">4baec2ac0f23302985d2ad577e111504bd88c99c</t>
        </is>
      </c>
      <c r="B272" t="inlineStr">
        <is>
          <t xml:space="preserve">Bride of a dragon</t>
        </is>
      </c>
      <c r="C272" t="inlineStr">
        <is>
          <t xml:space="preserve">Die Braut Des Drachenkönigs</t>
        </is>
      </c>
      <c r="D272" t="inlineStr">
        <is>
          <t xml:space="preserve">a908d46b28751dff9c03fa1ec1404dc5c69e8d7d</t>
        </is>
      </c>
      <c r="E272" t="inlineStr">
        <is>
          <t xml:space="preserve">Episode 11: Schlafen Mit Dem König</t>
        </is>
      </c>
      <c r="F272">
        <v>11</v>
      </c>
      <c r="G272" t="inlineStr">
        <is>
          <t xml:space="preserve">0:53-0:55</t>
        </is>
      </c>
      <c r="H272" t="inlineStr">
        <is>
          <t xml:space="preserve">Resolved</t>
        </is>
      </c>
      <c r="I272" t="inlineStr">
        <is>
          <t xml:space="preserve">Mispronunciation of the name "Ronan". The name should be pronounced in English.
- Line of script: "Ronan schnaubte irgendwo rechts von mir laut."</t>
        </is>
      </c>
      <c r="J272" t="inlineStr">
        <is>
          <t xml:space="preserve">VOA</t>
        </is>
      </c>
      <c r="K272" t="inlineStr">
        <is>
          <t xml:space="preserve">Mispronunciation</t>
        </is>
      </c>
      <c r="L272" t="inlineStr">
        <is>
          <t xml:space="preserve">Mispronunciation</t>
        </is>
      </c>
      <c r="M272" t="str">
        <f>IFERROR(IF(VLOOKUP(L272,'Quantification'!$A:$B,2,FALSE)&amp;""="","Unclassified",VLOOKUP(L272,'Quantification'!$A:$B,2,FALSE)),"Unclassified")</f>
        <v>Major</v>
      </c>
      <c r="N272" t="inlineStr">
        <is>
          <t xml:space="preserve">frl-esma.gulsoy@pocketfm.com</t>
        </is>
      </c>
      <c r="O272" t="inlineStr">
        <is>
          <t xml:space="preserve">Issues found in raw</t>
        </is>
      </c>
      <c r="P272" t="str">
        <f>IF(OR(O272="Issues found in master",O272="Final master"),"Master",IF(OR(O272="Ready for Master",O272="Issues found in raw",O272="Raw under QC",O272="Issues resolved in raw"),"Raw","-"))</f>
        <v>Raw</v>
      </c>
      <c r="Q272" s="13">
        <v>46286.34722222222</v>
      </c>
      <c r="R272" t="inlineStr">
        <is>
          <t xml:space="preserve">2026-09 (Sept)</t>
        </is>
      </c>
      <c r="S272">
        <f>IF(M272="Not an error",0,IF(COUNTIFS($A$2:$A272,$A272,$D$2:$D272,$D272,$M$2:$M272,"&lt;&gt;Not an error")=1,1,0))</f>
        <v>0</v>
      </c>
      <c r="T272">
        <f>IF(M272&lt;&gt;"Major",0,IF(COUNTIFS($A$2:$A272,$A272,$D$2:$D272,$D272,$M$2:$M272,"Major")=1,1,0))</f>
        <v>0</v>
      </c>
      <c r="U272">
        <f>IF(M272&lt;&gt;"Minor",0,IF(COUNTIFS($A$2:$A272,$A272,$D$2:$D272,$D272,$M$2:$M272,"Minor")=1,1,0))</f>
        <v>0</v>
      </c>
    </row>
    <row r="273">
      <c r="A273" t="inlineStr">
        <is>
          <t xml:space="preserve">4baec2ac0f23302985d2ad577e111504bd88c99c</t>
        </is>
      </c>
      <c r="B273" t="inlineStr">
        <is>
          <t xml:space="preserve">Bride of a dragon</t>
        </is>
      </c>
      <c r="C273" t="inlineStr">
        <is>
          <t xml:space="preserve">Die Braut Des Drachenkönigs</t>
        </is>
      </c>
      <c r="D273" t="inlineStr">
        <is>
          <t xml:space="preserve">a908d46b28751dff9c03fa1ec1404dc5c69e8d7d</t>
        </is>
      </c>
      <c r="E273" t="inlineStr">
        <is>
          <t xml:space="preserve">Episode 11: Schlafen Mit Dem König</t>
        </is>
      </c>
      <c r="F273">
        <v>11</v>
      </c>
      <c r="G273" t="inlineStr">
        <is>
          <t xml:space="preserve">1:10-1:14</t>
        </is>
      </c>
      <c r="H273" t="inlineStr">
        <is>
          <t xml:space="preserve">Resolved</t>
        </is>
      </c>
      <c r="I273" t="inlineStr">
        <is>
          <t xml:space="preserve">Mispronunciation of the name "Ronan". The name should be pronounced in English.
- Line of script: "Ich mache mir lediglich Sorgen um das Königreich“, erwiderte Ronan geschmeidig.</t>
        </is>
      </c>
      <c r="J273" t="inlineStr">
        <is>
          <t xml:space="preserve">VOA</t>
        </is>
      </c>
      <c r="K273" t="inlineStr">
        <is>
          <t xml:space="preserve">Mispronunciation</t>
        </is>
      </c>
      <c r="L273" t="inlineStr">
        <is>
          <t xml:space="preserve">Mispronunciation</t>
        </is>
      </c>
      <c r="M273" t="str">
        <f>IFERROR(IF(VLOOKUP(L273,'Quantification'!$A:$B,2,FALSE)&amp;""="","Unclassified",VLOOKUP(L273,'Quantification'!$A:$B,2,FALSE)),"Unclassified")</f>
        <v>Major</v>
      </c>
      <c r="N273" t="inlineStr">
        <is>
          <t xml:space="preserve">frl-esma.gulsoy@pocketfm.com</t>
        </is>
      </c>
      <c r="O273" t="inlineStr">
        <is>
          <t xml:space="preserve">Issues found in raw</t>
        </is>
      </c>
      <c r="P273" t="str">
        <f>IF(OR(O273="Issues found in master",O273="Final master"),"Master",IF(OR(O273="Ready for Master",O273="Issues found in raw",O273="Raw under QC",O273="Issues resolved in raw"),"Raw","-"))</f>
        <v>Raw</v>
      </c>
      <c r="Q273" s="13">
        <v>46286.34722222222</v>
      </c>
      <c r="R273" t="inlineStr">
        <is>
          <t xml:space="preserve">2026-09 (Sept)</t>
        </is>
      </c>
      <c r="S273">
        <f>IF(M273="Not an error",0,IF(COUNTIFS($A$2:$A273,$A273,$D$2:$D273,$D273,$M$2:$M273,"&lt;&gt;Not an error")=1,1,0))</f>
        <v>0</v>
      </c>
      <c r="T273">
        <f>IF(M273&lt;&gt;"Major",0,IF(COUNTIFS($A$2:$A273,$A273,$D$2:$D273,$D273,$M$2:$M273,"Major")=1,1,0))</f>
        <v>0</v>
      </c>
      <c r="U273">
        <f>IF(M273&lt;&gt;"Minor",0,IF(COUNTIFS($A$2:$A273,$A273,$D$2:$D273,$D273,$M$2:$M273,"Minor")=1,1,0))</f>
        <v>0</v>
      </c>
    </row>
    <row r="274">
      <c r="A274" t="inlineStr">
        <is>
          <t xml:space="preserve">4baec2ac0f23302985d2ad577e111504bd88c99c</t>
        </is>
      </c>
      <c r="B274" t="inlineStr">
        <is>
          <t xml:space="preserve">Bride of a dragon</t>
        </is>
      </c>
      <c r="C274" t="inlineStr">
        <is>
          <t xml:space="preserve">Die Braut Des Drachenkönigs</t>
        </is>
      </c>
      <c r="D274" t="inlineStr">
        <is>
          <t xml:space="preserve">a908d46b28751dff9c03fa1ec1404dc5c69e8d7d</t>
        </is>
      </c>
      <c r="E274" t="inlineStr">
        <is>
          <t xml:space="preserve">Episode 11: Schlafen Mit Dem König</t>
        </is>
      </c>
      <c r="F274">
        <v>11</v>
      </c>
      <c r="G274" t="inlineStr">
        <is>
          <t xml:space="preserve">1:38-1:40</t>
        </is>
      </c>
      <c r="H274" t="inlineStr">
        <is>
          <t xml:space="preserve">Resolved</t>
        </is>
      </c>
      <c r="I274" t="inlineStr">
        <is>
          <t xml:space="preserve">Mispronunciation of the name "Ronan". The name should be pronounced in English.
- Line of script: "Ronans Lächeln wankte nicht."</t>
        </is>
      </c>
      <c r="J274" t="inlineStr">
        <is>
          <t xml:space="preserve">VOA</t>
        </is>
      </c>
      <c r="K274" t="inlineStr">
        <is>
          <t xml:space="preserve">Mispronunciation</t>
        </is>
      </c>
      <c r="L274" t="inlineStr">
        <is>
          <t xml:space="preserve">Mispronunciation</t>
        </is>
      </c>
      <c r="M274" t="str">
        <f>IFERROR(IF(VLOOKUP(L274,'Quantification'!$A:$B,2,FALSE)&amp;""="","Unclassified",VLOOKUP(L274,'Quantification'!$A:$B,2,FALSE)),"Unclassified")</f>
        <v>Major</v>
      </c>
      <c r="N274" t="inlineStr">
        <is>
          <t xml:space="preserve">frl-esma.gulsoy@pocketfm.com</t>
        </is>
      </c>
      <c r="O274" t="inlineStr">
        <is>
          <t xml:space="preserve">Issues found in raw</t>
        </is>
      </c>
      <c r="P274" t="str">
        <f>IF(OR(O274="Issues found in master",O274="Final master"),"Master",IF(OR(O274="Ready for Master",O274="Issues found in raw",O274="Raw under QC",O274="Issues resolved in raw"),"Raw","-"))</f>
        <v>Raw</v>
      </c>
      <c r="Q274" s="13">
        <v>46286.34722222222</v>
      </c>
      <c r="R274" t="inlineStr">
        <is>
          <t xml:space="preserve">2026-09 (Sept)</t>
        </is>
      </c>
      <c r="S274">
        <f>IF(M274="Not an error",0,IF(COUNTIFS($A$2:$A274,$A274,$D$2:$D274,$D274,$M$2:$M274,"&lt;&gt;Not an error")=1,1,0))</f>
        <v>0</v>
      </c>
      <c r="T274">
        <f>IF(M274&lt;&gt;"Major",0,IF(COUNTIFS($A$2:$A274,$A274,$D$2:$D274,$D274,$M$2:$M274,"Major")=1,1,0))</f>
        <v>0</v>
      </c>
      <c r="U274">
        <f>IF(M274&lt;&gt;"Minor",0,IF(COUNTIFS($A$2:$A274,$A274,$D$2:$D274,$D274,$M$2:$M274,"Minor")=1,1,0))</f>
        <v>0</v>
      </c>
    </row>
    <row r="275">
      <c r="A275" t="inlineStr">
        <is>
          <t xml:space="preserve">4baec2ac0f23302985d2ad577e111504bd88c99c</t>
        </is>
      </c>
      <c r="B275" t="inlineStr">
        <is>
          <t xml:space="preserve">Bride of a dragon</t>
        </is>
      </c>
      <c r="C275" t="inlineStr">
        <is>
          <t xml:space="preserve">Die Braut Des Drachenkönigs</t>
        </is>
      </c>
      <c r="D275" t="inlineStr">
        <is>
          <t xml:space="preserve">a908d46b28751dff9c03fa1ec1404dc5c69e8d7d</t>
        </is>
      </c>
      <c r="E275" t="inlineStr">
        <is>
          <t xml:space="preserve">Episode 11: Schlafen Mit Dem König</t>
        </is>
      </c>
      <c r="F275">
        <v>11</v>
      </c>
      <c r="G275" t="inlineStr">
        <is>
          <t xml:space="preserve">2:41-2:43</t>
        </is>
      </c>
      <c r="H275" t="inlineStr">
        <is>
          <t xml:space="preserve">Resolved</t>
        </is>
      </c>
      <c r="I275" t="inlineStr">
        <is>
          <t xml:space="preserve">Mispronunciation of the name "Ronan". The name should be pronounced in English.
- Line of script: "Könnte es Ronan sein?"</t>
        </is>
      </c>
      <c r="J275" t="inlineStr">
        <is>
          <t xml:space="preserve">VOA</t>
        </is>
      </c>
      <c r="K275" t="inlineStr">
        <is>
          <t xml:space="preserve">Mispronunciation</t>
        </is>
      </c>
      <c r="L275" t="inlineStr">
        <is>
          <t xml:space="preserve">Mispronunciation</t>
        </is>
      </c>
      <c r="M275" t="str">
        <f>IFERROR(IF(VLOOKUP(L275,'Quantification'!$A:$B,2,FALSE)&amp;""="","Unclassified",VLOOKUP(L275,'Quantification'!$A:$B,2,FALSE)),"Unclassified")</f>
        <v>Major</v>
      </c>
      <c r="N275" t="inlineStr">
        <is>
          <t xml:space="preserve">frl-esma.gulsoy@pocketfm.com</t>
        </is>
      </c>
      <c r="O275" t="inlineStr">
        <is>
          <t xml:space="preserve">Issues found in raw</t>
        </is>
      </c>
      <c r="P275" t="str">
        <f>IF(OR(O275="Issues found in master",O275="Final master"),"Master",IF(OR(O275="Ready for Master",O275="Issues found in raw",O275="Raw under QC",O275="Issues resolved in raw"),"Raw","-"))</f>
        <v>Raw</v>
      </c>
      <c r="Q275" s="13">
        <v>46286.34722222222</v>
      </c>
      <c r="R275" t="inlineStr">
        <is>
          <t xml:space="preserve">2026-09 (Sept)</t>
        </is>
      </c>
      <c r="S275">
        <f>IF(M275="Not an error",0,IF(COUNTIFS($A$2:$A275,$A275,$D$2:$D275,$D275,$M$2:$M275,"&lt;&gt;Not an error")=1,1,0))</f>
        <v>0</v>
      </c>
      <c r="T275">
        <f>IF(M275&lt;&gt;"Major",0,IF(COUNTIFS($A$2:$A275,$A275,$D$2:$D275,$D275,$M$2:$M275,"Major")=1,1,0))</f>
        <v>0</v>
      </c>
      <c r="U275">
        <f>IF(M275&lt;&gt;"Minor",0,IF(COUNTIFS($A$2:$A275,$A275,$D$2:$D275,$D275,$M$2:$M275,"Minor")=1,1,0))</f>
        <v>0</v>
      </c>
    </row>
    <row r="276">
      <c r="A276" t="inlineStr">
        <is>
          <t xml:space="preserve">4baec2ac0f23302985d2ad577e111504bd88c99c</t>
        </is>
      </c>
      <c r="B276" t="inlineStr">
        <is>
          <t xml:space="preserve">Bride of a dragon</t>
        </is>
      </c>
      <c r="C276" t="inlineStr">
        <is>
          <t xml:space="preserve">Die Braut Des Drachenkönigs</t>
        </is>
      </c>
      <c r="D276" t="inlineStr">
        <is>
          <t xml:space="preserve">a908d46b28751dff9c03fa1ec1404dc5c69e8d7d</t>
        </is>
      </c>
      <c r="E276" t="inlineStr">
        <is>
          <t xml:space="preserve">Episode 11: Schlafen Mit Dem König</t>
        </is>
      </c>
      <c r="F276">
        <v>11</v>
      </c>
      <c r="G276" t="inlineStr">
        <is>
          <t xml:space="preserve">2:47-2:48</t>
        </is>
      </c>
      <c r="H276" t="inlineStr">
        <is>
          <t xml:space="preserve">Resolved</t>
        </is>
      </c>
      <c r="I276" t="inlineStr">
        <is>
          <t xml:space="preserve">Mispronunciation of the name "Ronan". The name should be pronounced in English.
- Line of script: "Ronan saß mit einem selbstgefälligen Ausdruck im Gesicht da."</t>
        </is>
      </c>
      <c r="J276" t="inlineStr">
        <is>
          <t xml:space="preserve">VOA</t>
        </is>
      </c>
      <c r="K276" t="inlineStr">
        <is>
          <t xml:space="preserve">Mispronunciation</t>
        </is>
      </c>
      <c r="L276" t="inlineStr">
        <is>
          <t xml:space="preserve">Mispronunciation</t>
        </is>
      </c>
      <c r="M276" t="str">
        <f>IFERROR(IF(VLOOKUP(L276,'Quantification'!$A:$B,2,FALSE)&amp;""="","Unclassified",VLOOKUP(L276,'Quantification'!$A:$B,2,FALSE)),"Unclassified")</f>
        <v>Major</v>
      </c>
      <c r="N276" t="inlineStr">
        <is>
          <t xml:space="preserve">frl-esma.gulsoy@pocketfm.com</t>
        </is>
      </c>
      <c r="O276" t="inlineStr">
        <is>
          <t xml:space="preserve">Issues found in raw</t>
        </is>
      </c>
      <c r="P276" t="str">
        <f>IF(OR(O276="Issues found in master",O276="Final master"),"Master",IF(OR(O276="Ready for Master",O276="Issues found in raw",O276="Raw under QC",O276="Issues resolved in raw"),"Raw","-"))</f>
        <v>Raw</v>
      </c>
      <c r="Q276" s="13">
        <v>46286.34722222222</v>
      </c>
      <c r="R276" t="inlineStr">
        <is>
          <t xml:space="preserve">2026-09 (Sept)</t>
        </is>
      </c>
      <c r="S276">
        <f>IF(M276="Not an error",0,IF(COUNTIFS($A$2:$A276,$A276,$D$2:$D276,$D276,$M$2:$M276,"&lt;&gt;Not an error")=1,1,0))</f>
        <v>0</v>
      </c>
      <c r="T276">
        <f>IF(M276&lt;&gt;"Major",0,IF(COUNTIFS($A$2:$A276,$A276,$D$2:$D276,$D276,$M$2:$M276,"Major")=1,1,0))</f>
        <v>0</v>
      </c>
      <c r="U276">
        <f>IF(M276&lt;&gt;"Minor",0,IF(COUNTIFS($A$2:$A276,$A276,$D$2:$D276,$D276,$M$2:$M276,"Minor")=1,1,0))</f>
        <v>0</v>
      </c>
    </row>
    <row r="277">
      <c r="A277" t="inlineStr">
        <is>
          <t xml:space="preserve">4baec2ac0f23302985d2ad577e111504bd88c99c</t>
        </is>
      </c>
      <c r="B277" t="inlineStr">
        <is>
          <t xml:space="preserve">Bride of a dragon</t>
        </is>
      </c>
      <c r="C277" t="inlineStr">
        <is>
          <t xml:space="preserve">Die Braut Des Drachenkönigs</t>
        </is>
      </c>
      <c r="D277" t="inlineStr">
        <is>
          <t xml:space="preserve">a908d46b28751dff9c03fa1ec1404dc5c69e8d7d</t>
        </is>
      </c>
      <c r="E277" t="inlineStr">
        <is>
          <t xml:space="preserve">Episode 11: Schlafen Mit Dem König</t>
        </is>
      </c>
      <c r="F277">
        <v>11</v>
      </c>
      <c r="G277" t="inlineStr">
        <is>
          <t xml:space="preserve">########</t>
        </is>
      </c>
      <c r="H277" t="inlineStr">
        <is>
          <t xml:space="preserve">Resolved</t>
        </is>
      </c>
      <c r="I277" t="inlineStr">
        <is>
          <t xml:space="preserve">It should be "sie freizustellen" instead of "ihr freizugeben".
- Line of script: "Ich hatte hier keine Macht. Keine Befugnis, ihr freizugeben oder ihr auf irgendeine Weise zu helfen."</t>
        </is>
      </c>
      <c r="J277" t="inlineStr">
        <is>
          <t xml:space="preserve">AI</t>
        </is>
      </c>
      <c r="K277" t="inlineStr">
        <is>
          <t xml:space="preserve">Script error</t>
        </is>
      </c>
      <c r="L277" t="inlineStr">
        <is>
          <t xml:space="preserve">Script error</t>
        </is>
      </c>
      <c r="M277" t="str">
        <f>IFERROR(IF(VLOOKUP(L277,'Quantification'!$A:$B,2,FALSE)&amp;""="","Unclassified",VLOOKUP(L277,'Quantification'!$A:$B,2,FALSE)),"Unclassified")</f>
        <v>Major</v>
      </c>
      <c r="N277" t="inlineStr">
        <is>
          <t xml:space="preserve">frl-esma.gulsoy@pocketfm.com</t>
        </is>
      </c>
      <c r="O277" t="inlineStr">
        <is>
          <t xml:space="preserve">Issues found in raw</t>
        </is>
      </c>
      <c r="P277" t="str">
        <f>IF(OR(O277="Issues found in master",O277="Final master"),"Master",IF(OR(O277="Ready for Master",O277="Issues found in raw",O277="Raw under QC",O277="Issues resolved in raw"),"Raw","-"))</f>
        <v>Raw</v>
      </c>
      <c r="Q277" s="13">
        <v>46286.34722222222</v>
      </c>
      <c r="R277" t="inlineStr">
        <is>
          <t xml:space="preserve">2026-09 (Sept)</t>
        </is>
      </c>
      <c r="S277">
        <f>IF(M277="Not an error",0,IF(COUNTIFS($A$2:$A277,$A277,$D$2:$D277,$D277,$M$2:$M277,"&lt;&gt;Not an error")=1,1,0))</f>
        <v>0</v>
      </c>
      <c r="T277">
        <f>IF(M277&lt;&gt;"Major",0,IF(COUNTIFS($A$2:$A277,$A277,$D$2:$D277,$D277,$M$2:$M277,"Major")=1,1,0))</f>
        <v>0</v>
      </c>
      <c r="U277">
        <f>IF(M277&lt;&gt;"Minor",0,IF(COUNTIFS($A$2:$A277,$A277,$D$2:$D277,$D277,$M$2:$M277,"Minor")=1,1,0))</f>
        <v>0</v>
      </c>
    </row>
    <row r="278">
      <c r="A278" t="inlineStr">
        <is>
          <t xml:space="preserve">4baec2ac0f23302985d2ad577e111504bd88c99c</t>
        </is>
      </c>
      <c r="B278" t="inlineStr">
        <is>
          <t xml:space="preserve">Bride of a dragon</t>
        </is>
      </c>
      <c r="C278" t="inlineStr">
        <is>
          <t xml:space="preserve">Die Braut Des Drachenkönigs</t>
        </is>
      </c>
      <c r="D278" t="inlineStr">
        <is>
          <t xml:space="preserve">7e6e170062b8cc8e58dfc34dbc77b39ee156fef0</t>
        </is>
      </c>
      <c r="E278" t="inlineStr">
        <is>
          <t xml:space="preserve">Episode 13: Auf Halbem Wege Angehalten</t>
        </is>
      </c>
      <c r="F278">
        <v>13</v>
      </c>
      <c r="G278" t="inlineStr">
        <is>
          <t xml:space="preserve">7:47-56</t>
        </is>
      </c>
      <c r="H278" t="inlineStr">
        <is>
          <t xml:space="preserve">Resolved</t>
        </is>
      </c>
      <c r="I278" t="inlineStr">
        <is>
          <t xml:space="preserve">Hair color is inconsistent. Selene was previously (in Episode 3) described as having red hair.
- Line of script: "Ihr dunkles Haar fiel in kunstvoller Unordnung über ihre Schultern, und ihre Lippen verzogen sich zu einem langsamen, siegreichen Lächeln."</t>
        </is>
      </c>
      <c r="J278" t="inlineStr">
        <is>
          <t xml:space="preserve">AI</t>
        </is>
      </c>
      <c r="K278" t="inlineStr">
        <is>
          <t xml:space="preserve">Script error</t>
        </is>
      </c>
      <c r="L278" t="inlineStr">
        <is>
          <t xml:space="preserve">Script error</t>
        </is>
      </c>
      <c r="M278" t="str">
        <f>IFERROR(IF(VLOOKUP(L278,'Quantification'!$A:$B,2,FALSE)&amp;""="","Unclassified",VLOOKUP(L278,'Quantification'!$A:$B,2,FALSE)),"Unclassified")</f>
        <v>Major</v>
      </c>
      <c r="N278" t="inlineStr">
        <is>
          <t xml:space="preserve">frl-esma.gulsoy@pocketfm.com</t>
        </is>
      </c>
      <c r="O278" t="inlineStr">
        <is>
          <t xml:space="preserve">Issues found in raw</t>
        </is>
      </c>
      <c r="P278" t="str">
        <f>IF(OR(O278="Issues found in master",O278="Final master"),"Master",IF(OR(O278="Ready for Master",O278="Issues found in raw",O278="Raw under QC",O278="Issues resolved in raw"),"Raw","-"))</f>
        <v>Raw</v>
      </c>
      <c r="Q278" s="13">
        <v>46286.350694444445</v>
      </c>
      <c r="R278" t="inlineStr">
        <is>
          <t xml:space="preserve">2026-09 (Sept)</t>
        </is>
      </c>
      <c r="S278">
        <f>IF(M278="Not an error",0,IF(COUNTIFS($A$2:$A278,$A278,$D$2:$D278,$D278,$M$2:$M278,"&lt;&gt;Not an error")=1,1,0))</f>
        <v>1</v>
      </c>
      <c r="T278">
        <f>IF(M278&lt;&gt;"Major",0,IF(COUNTIFS($A$2:$A278,$A278,$D$2:$D278,$D278,$M$2:$M278,"Major")=1,1,0))</f>
        <v>1</v>
      </c>
      <c r="U278">
        <f>IF(M278&lt;&gt;"Minor",0,IF(COUNTIFS($A$2:$A278,$A278,$D$2:$D278,$D278,$M$2:$M278,"Minor")=1,1,0))</f>
        <v>0</v>
      </c>
    </row>
    <row r="279">
      <c r="A279" t="inlineStr">
        <is>
          <t xml:space="preserve">4baec2ac0f23302985d2ad577e111504bd88c99c</t>
        </is>
      </c>
      <c r="B279" t="inlineStr">
        <is>
          <t xml:space="preserve">Bride of a dragon</t>
        </is>
      </c>
      <c r="C279" t="inlineStr">
        <is>
          <t xml:space="preserve">Die Braut Des Drachenkönigs</t>
        </is>
      </c>
      <c r="D279" t="inlineStr">
        <is>
          <t xml:space="preserve">7e6e170062b8cc8e58dfc34dbc77b39ee156fef0</t>
        </is>
      </c>
      <c r="E279" t="inlineStr">
        <is>
          <t xml:space="preserve">Episode 13: Auf Halbem Wege Angehalten</t>
        </is>
      </c>
      <c r="F279">
        <v>13</v>
      </c>
      <c r="G279" t="inlineStr">
        <is>
          <t xml:space="preserve">10:03-10:04</t>
        </is>
      </c>
      <c r="H279" t="inlineStr">
        <is>
          <t xml:space="preserve">Resolved</t>
        </is>
      </c>
      <c r="I279" t="inlineStr">
        <is>
          <t xml:space="preserve">Mispronunciation of the name "Selene". The initial "S" should sound like the "s" in "safe".
- Line of script: "Von Selene."</t>
        </is>
      </c>
      <c r="J279" t="inlineStr">
        <is>
          <t xml:space="preserve">VOA</t>
        </is>
      </c>
      <c r="K279" t="inlineStr">
        <is>
          <t xml:space="preserve">Mispronunciation</t>
        </is>
      </c>
      <c r="L279" t="inlineStr">
        <is>
          <t xml:space="preserve">Mispronunciation</t>
        </is>
      </c>
      <c r="M279" t="str">
        <f>IFERROR(IF(VLOOKUP(L279,'Quantification'!$A:$B,2,FALSE)&amp;""="","Unclassified",VLOOKUP(L279,'Quantification'!$A:$B,2,FALSE)),"Unclassified")</f>
        <v>Major</v>
      </c>
      <c r="N279" t="inlineStr">
        <is>
          <t xml:space="preserve">frl-esma.gulsoy@pocketfm.com</t>
        </is>
      </c>
      <c r="O279" t="inlineStr">
        <is>
          <t xml:space="preserve">Issues found in raw</t>
        </is>
      </c>
      <c r="P279" t="str">
        <f>IF(OR(O279="Issues found in master",O279="Final master"),"Master",IF(OR(O279="Ready for Master",O279="Issues found in raw",O279="Raw under QC",O279="Issues resolved in raw"),"Raw","-"))</f>
        <v>Raw</v>
      </c>
      <c r="Q279" s="13">
        <v>46286.350694444445</v>
      </c>
      <c r="R279" t="inlineStr">
        <is>
          <t xml:space="preserve">2026-09 (Sept)</t>
        </is>
      </c>
      <c r="S279">
        <f>IF(M279="Not an error",0,IF(COUNTIFS($A$2:$A279,$A279,$D$2:$D279,$D279,$M$2:$M279,"&lt;&gt;Not an error")=1,1,0))</f>
        <v>0</v>
      </c>
      <c r="T279">
        <f>IF(M279&lt;&gt;"Major",0,IF(COUNTIFS($A$2:$A279,$A279,$D$2:$D279,$D279,$M$2:$M279,"Major")=1,1,0))</f>
        <v>0</v>
      </c>
      <c r="U279">
        <f>IF(M279&lt;&gt;"Minor",0,IF(COUNTIFS($A$2:$A279,$A279,$D$2:$D279,$D279,$M$2:$M279,"Minor")=1,1,0))</f>
        <v>0</v>
      </c>
    </row>
    <row r="280">
      <c r="A280" t="inlineStr">
        <is>
          <t xml:space="preserve">4baec2ac0f23302985d2ad577e111504bd88c99c</t>
        </is>
      </c>
      <c r="B280" t="inlineStr">
        <is>
          <t xml:space="preserve">Bride of a dragon</t>
        </is>
      </c>
      <c r="C280" t="inlineStr">
        <is>
          <t xml:space="preserve">Die Braut Des Drachenkönigs</t>
        </is>
      </c>
      <c r="D280" t="inlineStr">
        <is>
          <t xml:space="preserve">7e6e170062b8cc8e58dfc34dbc77b39ee156fef0</t>
        </is>
      </c>
      <c r="E280" t="inlineStr">
        <is>
          <t xml:space="preserve">Episode 13: Auf Halbem Wege Angehalten</t>
        </is>
      </c>
      <c r="F280">
        <v>13</v>
      </c>
      <c r="G280" t="inlineStr">
        <is>
          <t xml:space="preserve">7:36-7:39</t>
        </is>
      </c>
      <c r="H280" t="inlineStr">
        <is>
          <t xml:space="preserve">Resolved</t>
        </is>
      </c>
      <c r="I280" t="inlineStr">
        <is>
          <t xml:space="preserve">Mispronunciation of the name "Selene". The name should be pronounced in English (like "Celine").
- Line of script: "Selene trat hinter ihm aus dem Zimmer."</t>
        </is>
      </c>
      <c r="J280" t="inlineStr">
        <is>
          <t xml:space="preserve">VOA</t>
        </is>
      </c>
      <c r="K280" t="inlineStr">
        <is>
          <t xml:space="preserve">Mispronunciation</t>
        </is>
      </c>
      <c r="L280" t="inlineStr">
        <is>
          <t xml:space="preserve">Mispronunciation</t>
        </is>
      </c>
      <c r="M280" t="str">
        <f>IFERROR(IF(VLOOKUP(L280,'Quantification'!$A:$B,2,FALSE)&amp;""="","Unclassified",VLOOKUP(L280,'Quantification'!$A:$B,2,FALSE)),"Unclassified")</f>
        <v>Major</v>
      </c>
      <c r="N280" t="inlineStr">
        <is>
          <t xml:space="preserve">frl-esma.gulsoy@pocketfm.com</t>
        </is>
      </c>
      <c r="O280" t="inlineStr">
        <is>
          <t xml:space="preserve">Issues found in raw</t>
        </is>
      </c>
      <c r="P280" t="str">
        <f>IF(OR(O280="Issues found in master",O280="Final master"),"Master",IF(OR(O280="Ready for Master",O280="Issues found in raw",O280="Raw under QC",O280="Issues resolved in raw"),"Raw","-"))</f>
        <v>Raw</v>
      </c>
      <c r="Q280" s="13">
        <v>46286.350694444445</v>
      </c>
      <c r="R280" t="inlineStr">
        <is>
          <t xml:space="preserve">2026-09 (Sept)</t>
        </is>
      </c>
      <c r="S280">
        <f>IF(M280="Not an error",0,IF(COUNTIFS($A$2:$A280,$A280,$D$2:$D280,$D280,$M$2:$M280,"&lt;&gt;Not an error")=1,1,0))</f>
        <v>0</v>
      </c>
      <c r="T280">
        <f>IF(M280&lt;&gt;"Major",0,IF(COUNTIFS($A$2:$A280,$A280,$D$2:$D280,$D280,$M$2:$M280,"Major")=1,1,0))</f>
        <v>0</v>
      </c>
      <c r="U280">
        <f>IF(M280&lt;&gt;"Minor",0,IF(COUNTIFS($A$2:$A280,$A280,$D$2:$D280,$D280,$M$2:$M280,"Minor")=1,1,0))</f>
        <v>0</v>
      </c>
    </row>
    <row r="281">
      <c r="A281" t="inlineStr">
        <is>
          <t xml:space="preserve">4baec2ac0f23302985d2ad577e111504bd88c99c</t>
        </is>
      </c>
      <c r="B281" t="inlineStr">
        <is>
          <t xml:space="preserve">Bride of a dragon</t>
        </is>
      </c>
      <c r="C281" t="inlineStr">
        <is>
          <t xml:space="preserve">Die Braut Des Drachenkönigs</t>
        </is>
      </c>
      <c r="D281" t="inlineStr">
        <is>
          <t xml:space="preserve">7e6e170062b8cc8e58dfc34dbc77b39ee156fef0</t>
        </is>
      </c>
      <c r="E281" t="inlineStr">
        <is>
          <t xml:space="preserve">Episode 13: Auf Halbem Wege Angehalten</t>
        </is>
      </c>
      <c r="F281">
        <v>13</v>
      </c>
      <c r="G281" t="inlineStr">
        <is>
          <t xml:space="preserve">8:46-8:52</t>
        </is>
      </c>
      <c r="H281" t="inlineStr">
        <is>
          <t xml:space="preserve">Resolved</t>
        </is>
      </c>
      <c r="I281" t="inlineStr">
        <is>
          <t xml:space="preserve">Mispronunciation of the name "Selene". The name should be pronounced in English (like "Celine").
- Line of script: "Selenes Lippen verzogen sich zu einem selbstgefälligen Grinsen, und ein leises Lachen ertönte, als sie ihm folgte."</t>
        </is>
      </c>
      <c r="J281" t="inlineStr">
        <is>
          <t xml:space="preserve">VOA</t>
        </is>
      </c>
      <c r="K281" t="inlineStr">
        <is>
          <t xml:space="preserve">Mispronunciation</t>
        </is>
      </c>
      <c r="L281" t="inlineStr">
        <is>
          <t xml:space="preserve">Mispronunciation</t>
        </is>
      </c>
      <c r="M281" t="str">
        <f>IFERROR(IF(VLOOKUP(L281,'Quantification'!$A:$B,2,FALSE)&amp;""="","Unclassified",VLOOKUP(L281,'Quantification'!$A:$B,2,FALSE)),"Unclassified")</f>
        <v>Major</v>
      </c>
      <c r="N281" t="inlineStr">
        <is>
          <t xml:space="preserve">frl-esma.gulsoy@pocketfm.com</t>
        </is>
      </c>
      <c r="O281" t="inlineStr">
        <is>
          <t xml:space="preserve">Issues found in raw</t>
        </is>
      </c>
      <c r="P281" t="str">
        <f>IF(OR(O281="Issues found in master",O281="Final master"),"Master",IF(OR(O281="Ready for Master",O281="Issues found in raw",O281="Raw under QC",O281="Issues resolved in raw"),"Raw","-"))</f>
        <v>Raw</v>
      </c>
      <c r="Q281" s="13">
        <v>46286.350694444445</v>
      </c>
      <c r="R281" t="inlineStr">
        <is>
          <t xml:space="preserve">2026-09 (Sept)</t>
        </is>
      </c>
      <c r="S281">
        <f>IF(M281="Not an error",0,IF(COUNTIFS($A$2:$A281,$A281,$D$2:$D281,$D281,$M$2:$M281,"&lt;&gt;Not an error")=1,1,0))</f>
        <v>0</v>
      </c>
      <c r="T281">
        <f>IF(M281&lt;&gt;"Major",0,IF(COUNTIFS($A$2:$A281,$A281,$D$2:$D281,$D281,$M$2:$M281,"Major")=1,1,0))</f>
        <v>0</v>
      </c>
      <c r="U281">
        <f>IF(M281&lt;&gt;"Minor",0,IF(COUNTIFS($A$2:$A281,$A281,$D$2:$D281,$D281,$M$2:$M281,"Minor")=1,1,0))</f>
        <v>0</v>
      </c>
    </row>
    <row r="282">
      <c r="A282" t="inlineStr">
        <is>
          <t xml:space="preserve">4baec2ac0f23302985d2ad577e111504bd88c99c</t>
        </is>
      </c>
      <c r="B282" t="inlineStr">
        <is>
          <t xml:space="preserve">Bride of a dragon</t>
        </is>
      </c>
      <c r="C282" t="inlineStr">
        <is>
          <t xml:space="preserve">Die Braut Des Drachenkönigs</t>
        </is>
      </c>
      <c r="D282" t="inlineStr">
        <is>
          <t xml:space="preserve">e8c7044e19e413f5a75c14326892126d3bee1be2</t>
        </is>
      </c>
      <c r="E282" t="inlineStr">
        <is>
          <t xml:space="preserve">Episode 14: Schrecken Und Noch Mehr Schrecken</t>
        </is>
      </c>
      <c r="F282">
        <v>14</v>
      </c>
      <c r="G282" t="inlineStr">
        <is>
          <t xml:space="preserve">5:20-5:23</t>
        </is>
      </c>
      <c r="H282" t="inlineStr">
        <is>
          <t xml:space="preserve">Resolved</t>
        </is>
      </c>
      <c r="I282" t="inlineStr">
        <is>
          <t xml:space="preserve">Mispronunciation of the name "Selene". The name should be pronounced in English (like "Celine").
- Line of script: "Selene hat also definitiv sein Herz."</t>
        </is>
      </c>
      <c r="J282" t="inlineStr">
        <is>
          <t xml:space="preserve">VOA</t>
        </is>
      </c>
      <c r="K282" t="inlineStr">
        <is>
          <t xml:space="preserve">Mispronunciation</t>
        </is>
      </c>
      <c r="L282" t="inlineStr">
        <is>
          <t xml:space="preserve">Mispronunciation</t>
        </is>
      </c>
      <c r="M282" t="str">
        <f>IFERROR(IF(VLOOKUP(L282,'Quantification'!$A:$B,2,FALSE)&amp;""="","Unclassified",VLOOKUP(L282,'Quantification'!$A:$B,2,FALSE)),"Unclassified")</f>
        <v>Major</v>
      </c>
      <c r="N282" t="inlineStr">
        <is>
          <t xml:space="preserve">frl-esma.gulsoy@pocketfm.com</t>
        </is>
      </c>
      <c r="O282" t="inlineStr">
        <is>
          <t xml:space="preserve">Issues found in raw</t>
        </is>
      </c>
      <c r="P282" t="str">
        <f>IF(OR(O282="Issues found in master",O282="Final master"),"Master",IF(OR(O282="Ready for Master",O282="Issues found in raw",O282="Raw under QC",O282="Issues resolved in raw"),"Raw","-"))</f>
        <v>Raw</v>
      </c>
      <c r="Q282" s="13">
        <v>46286.350694444445</v>
      </c>
      <c r="R282" t="inlineStr">
        <is>
          <t xml:space="preserve">2026-09 (Sept)</t>
        </is>
      </c>
      <c r="S282">
        <f>IF(M282="Not an error",0,IF(COUNTIFS($A$2:$A282,$A282,$D$2:$D282,$D282,$M$2:$M282,"&lt;&gt;Not an error")=1,1,0))</f>
        <v>1</v>
      </c>
      <c r="T282">
        <f>IF(M282&lt;&gt;"Major",0,IF(COUNTIFS($A$2:$A282,$A282,$D$2:$D282,$D282,$M$2:$M282,"Major")=1,1,0))</f>
        <v>1</v>
      </c>
      <c r="U282">
        <f>IF(M282&lt;&gt;"Minor",0,IF(COUNTIFS($A$2:$A282,$A282,$D$2:$D282,$D282,$M$2:$M282,"Minor")=1,1,0))</f>
        <v>0</v>
      </c>
    </row>
    <row r="283">
      <c r="A283" t="inlineStr">
        <is>
          <t xml:space="preserve">4baec2ac0f23302985d2ad577e111504bd88c99c</t>
        </is>
      </c>
      <c r="B283" t="inlineStr">
        <is>
          <t xml:space="preserve">Bride of a dragon</t>
        </is>
      </c>
      <c r="C283" t="inlineStr">
        <is>
          <t xml:space="preserve">Die Braut Des Drachenkönigs</t>
        </is>
      </c>
      <c r="D283" t="inlineStr">
        <is>
          <t xml:space="preserve">8764307b96015ee8e2fb9e251820be96ad51d429</t>
        </is>
      </c>
      <c r="E283" t="inlineStr">
        <is>
          <t xml:space="preserve">Episode 15: Bleib Mir Vom Leib</t>
        </is>
      </c>
      <c r="F283">
        <v>15</v>
      </c>
      <c r="G283" t="inlineStr">
        <is>
          <t xml:space="preserve">4:31-4:33</t>
        </is>
      </c>
      <c r="H283" t="inlineStr">
        <is>
          <t xml:space="preserve">Resolved</t>
        </is>
      </c>
      <c r="I283" t="inlineStr">
        <is>
          <t xml:space="preserve">Mispronunciation of the name "Selene". The initial "S" should sound like the "s" in "safe".
- Line of script: "Und die von Selene."</t>
        </is>
      </c>
      <c r="J283" t="inlineStr">
        <is>
          <t xml:space="preserve">VOA</t>
        </is>
      </c>
      <c r="K283" t="inlineStr">
        <is>
          <t xml:space="preserve">Mispronunciation</t>
        </is>
      </c>
      <c r="L283" t="inlineStr">
        <is>
          <t xml:space="preserve">Mispronunciation</t>
        </is>
      </c>
      <c r="M283" t="str">
        <f>IFERROR(IF(VLOOKUP(L283,'Quantification'!$A:$B,2,FALSE)&amp;""="","Unclassified",VLOOKUP(L283,'Quantification'!$A:$B,2,FALSE)),"Unclassified")</f>
        <v>Major</v>
      </c>
      <c r="N283" t="inlineStr">
        <is>
          <t xml:space="preserve">frl-esma.gulsoy@pocketfm.com</t>
        </is>
      </c>
      <c r="O283" t="inlineStr">
        <is>
          <t xml:space="preserve">Issues found in raw</t>
        </is>
      </c>
      <c r="P283" t="str">
        <f>IF(OR(O283="Issues found in master",O283="Final master"),"Master",IF(OR(O283="Ready for Master",O283="Issues found in raw",O283="Raw under QC",O283="Issues resolved in raw"),"Raw","-"))</f>
        <v>Raw</v>
      </c>
      <c r="Q283" s="13">
        <v>46286.350694444445</v>
      </c>
      <c r="R283" t="inlineStr">
        <is>
          <t xml:space="preserve">2026-09 (Sept)</t>
        </is>
      </c>
      <c r="S283">
        <f>IF(M283="Not an error",0,IF(COUNTIFS($A$2:$A283,$A283,$D$2:$D283,$D283,$M$2:$M283,"&lt;&gt;Not an error")=1,1,0))</f>
        <v>1</v>
      </c>
      <c r="T283">
        <f>IF(M283&lt;&gt;"Major",0,IF(COUNTIFS($A$2:$A283,$A283,$D$2:$D283,$D283,$M$2:$M283,"Major")=1,1,0))</f>
        <v>1</v>
      </c>
      <c r="U283">
        <f>IF(M283&lt;&gt;"Minor",0,IF(COUNTIFS($A$2:$A283,$A283,$D$2:$D283,$D283,$M$2:$M283,"Minor")=1,1,0))</f>
        <v>0</v>
      </c>
    </row>
    <row r="284">
      <c r="A284" t="inlineStr">
        <is>
          <t xml:space="preserve">4baec2ac0f23302985d2ad577e111504bd88c99c</t>
        </is>
      </c>
      <c r="B284" t="inlineStr">
        <is>
          <t xml:space="preserve">Bride of a dragon</t>
        </is>
      </c>
      <c r="C284" t="inlineStr">
        <is>
          <t xml:space="preserve">Die Braut Des Drachenkönigs</t>
        </is>
      </c>
      <c r="D284" t="inlineStr">
        <is>
          <t xml:space="preserve">8764307b96015ee8e2fb9e251820be96ad51d429</t>
        </is>
      </c>
      <c r="E284" t="inlineStr">
        <is>
          <t xml:space="preserve">Episode 15: Bleib Mir Vom Leib</t>
        </is>
      </c>
      <c r="F284">
        <v>15</v>
      </c>
      <c r="G284" t="inlineStr">
        <is>
          <t xml:space="preserve">6:53-7:01</t>
        </is>
      </c>
      <c r="H284" t="inlineStr">
        <is>
          <t xml:space="preserve">Resolved</t>
        </is>
      </c>
      <c r="I284" t="inlineStr">
        <is>
          <t xml:space="preserve">Eye color is inconsistent. Damon was previously described as having golden eyes.
- Line of script: "Und seine Augen, diese kalten, dunklen Augen, fuhren über den Raum wie ein Raubtier, das sein Revier mustert."</t>
        </is>
      </c>
      <c r="J284" t="inlineStr">
        <is>
          <t xml:space="preserve">AI</t>
        </is>
      </c>
      <c r="K284" t="inlineStr">
        <is>
          <t xml:space="preserve">Script error</t>
        </is>
      </c>
      <c r="L284" t="inlineStr">
        <is>
          <t xml:space="preserve">Script error</t>
        </is>
      </c>
      <c r="M284" t="str">
        <f>IFERROR(IF(VLOOKUP(L284,'Quantification'!$A:$B,2,FALSE)&amp;""="","Unclassified",VLOOKUP(L284,'Quantification'!$A:$B,2,FALSE)),"Unclassified")</f>
        <v>Major</v>
      </c>
      <c r="N284" t="inlineStr">
        <is>
          <t xml:space="preserve">frl-esma.gulsoy@pocketfm.com</t>
        </is>
      </c>
      <c r="O284" t="inlineStr">
        <is>
          <t xml:space="preserve">Issues found in raw</t>
        </is>
      </c>
      <c r="P284" t="str">
        <f>IF(OR(O284="Issues found in master",O284="Final master"),"Master",IF(OR(O284="Ready for Master",O284="Issues found in raw",O284="Raw under QC",O284="Issues resolved in raw"),"Raw","-"))</f>
        <v>Raw</v>
      </c>
      <c r="Q284" s="13">
        <v>46286.350694444445</v>
      </c>
      <c r="R284" t="inlineStr">
        <is>
          <t xml:space="preserve">2026-09 (Sept)</t>
        </is>
      </c>
      <c r="S284">
        <f>IF(M284="Not an error",0,IF(COUNTIFS($A$2:$A284,$A284,$D$2:$D284,$D284,$M$2:$M284,"&lt;&gt;Not an error")=1,1,0))</f>
        <v>0</v>
      </c>
      <c r="T284">
        <f>IF(M284&lt;&gt;"Major",0,IF(COUNTIFS($A$2:$A284,$A284,$D$2:$D284,$D284,$M$2:$M284,"Major")=1,1,0))</f>
        <v>0</v>
      </c>
      <c r="U284">
        <f>IF(M284&lt;&gt;"Minor",0,IF(COUNTIFS($A$2:$A284,$A284,$D$2:$D284,$D284,$M$2:$M284,"Minor")=1,1,0))</f>
        <v>0</v>
      </c>
    </row>
    <row r="285">
      <c r="A285" t="inlineStr">
        <is>
          <t xml:space="preserve">4baec2ac0f23302985d2ad577e111504bd88c99c</t>
        </is>
      </c>
      <c r="B285" t="inlineStr">
        <is>
          <t xml:space="preserve">Bride of a dragon</t>
        </is>
      </c>
      <c r="C285" t="inlineStr">
        <is>
          <t xml:space="preserve">Die Braut Des Drachenkönigs</t>
        </is>
      </c>
      <c r="D285" t="inlineStr">
        <is>
          <t xml:space="preserve">8764307b96015ee8e2fb9e251820be96ad51d429</t>
        </is>
      </c>
      <c r="E285" t="inlineStr">
        <is>
          <t xml:space="preserve">Episode 15: Bleib Mir Vom Leib</t>
        </is>
      </c>
      <c r="F285">
        <v>15</v>
      </c>
      <c r="G285" t="inlineStr">
        <is>
          <t xml:space="preserve">11:29-11:37</t>
        </is>
      </c>
      <c r="H285" t="inlineStr">
        <is>
          <t xml:space="preserve">Resolved</t>
        </is>
      </c>
      <c r="I285" t="inlineStr">
        <is>
          <t xml:space="preserve">The inner thought does not repeat Damon's exact words. If Isabel is repeating his words, it should match what he actually said.
- Line of script: "Kommt mir nicht in die Quere. Ich wiederholte seine Worte in Gedanken."</t>
        </is>
      </c>
      <c r="J285" t="inlineStr">
        <is>
          <t xml:space="preserve">AI</t>
        </is>
      </c>
      <c r="K285" t="inlineStr">
        <is>
          <t xml:space="preserve">Script error</t>
        </is>
      </c>
      <c r="L285" t="inlineStr">
        <is>
          <t xml:space="preserve">Script error</t>
        </is>
      </c>
      <c r="M285" t="str">
        <f>IFERROR(IF(VLOOKUP(L285,'Quantification'!$A:$B,2,FALSE)&amp;""="","Unclassified",VLOOKUP(L285,'Quantification'!$A:$B,2,FALSE)),"Unclassified")</f>
        <v>Major</v>
      </c>
      <c r="N285" t="inlineStr">
        <is>
          <t xml:space="preserve">frl-esma.gulsoy@pocketfm.com</t>
        </is>
      </c>
      <c r="O285" t="inlineStr">
        <is>
          <t xml:space="preserve">Issues found in raw</t>
        </is>
      </c>
      <c r="P285" t="str">
        <f>IF(OR(O285="Issues found in master",O285="Final master"),"Master",IF(OR(O285="Ready for Master",O285="Issues found in raw",O285="Raw under QC",O285="Issues resolved in raw"),"Raw","-"))</f>
        <v>Raw</v>
      </c>
      <c r="Q285" s="13">
        <v>46286.350694444445</v>
      </c>
      <c r="R285" t="inlineStr">
        <is>
          <t xml:space="preserve">2026-09 (Sept)</t>
        </is>
      </c>
      <c r="S285">
        <f>IF(M285="Not an error",0,IF(COUNTIFS($A$2:$A285,$A285,$D$2:$D285,$D285,$M$2:$M285,"&lt;&gt;Not an error")=1,1,0))</f>
        <v>0</v>
      </c>
      <c r="T285">
        <f>IF(M285&lt;&gt;"Major",0,IF(COUNTIFS($A$2:$A285,$A285,$D$2:$D285,$D285,$M$2:$M285,"Major")=1,1,0))</f>
        <v>0</v>
      </c>
      <c r="U285">
        <f>IF(M285&lt;&gt;"Minor",0,IF(COUNTIFS($A$2:$A285,$A285,$D$2:$D285,$D285,$M$2:$M285,"Minor")=1,1,0))</f>
        <v>0</v>
      </c>
    </row>
    <row r="286">
      <c r="A286" t="inlineStr">
        <is>
          <t xml:space="preserve">4baec2ac0f23302985d2ad577e111504bd88c99c</t>
        </is>
      </c>
      <c r="B286" t="inlineStr">
        <is>
          <t xml:space="preserve">Bride of a dragon</t>
        </is>
      </c>
      <c r="C286" t="inlineStr">
        <is>
          <t xml:space="preserve">Die Braut Des Drachenkönigs</t>
        </is>
      </c>
      <c r="D286" t="inlineStr">
        <is>
          <t xml:space="preserve">8764307b96015ee8e2fb9e251820be96ad51d429</t>
        </is>
      </c>
      <c r="E286" t="inlineStr">
        <is>
          <t xml:space="preserve">Episode 15: Bleib Mir Vom Leib</t>
        </is>
      </c>
      <c r="F286">
        <v>15</v>
      </c>
      <c r="G286" t="inlineStr">
        <is>
          <t xml:space="preserve">13:48-11:51</t>
        </is>
      </c>
      <c r="H286" t="inlineStr">
        <is>
          <t xml:space="preserve">Resolved</t>
        </is>
      </c>
      <c r="I286" t="inlineStr">
        <is>
          <t xml:space="preserve">Hair color is inconsistent. Selene was previously described as having red/copper hair.
- Line of script: "Ihr dunkles Haar fiel ihr über die Schultern."</t>
        </is>
      </c>
      <c r="J286" t="inlineStr">
        <is>
          <t xml:space="preserve">AI</t>
        </is>
      </c>
      <c r="K286" t="inlineStr">
        <is>
          <t xml:space="preserve">Script error</t>
        </is>
      </c>
      <c r="L286" t="inlineStr">
        <is>
          <t xml:space="preserve">Script error</t>
        </is>
      </c>
      <c r="M286" t="str">
        <f>IFERROR(IF(VLOOKUP(L286,'Quantification'!$A:$B,2,FALSE)&amp;""="","Unclassified",VLOOKUP(L286,'Quantification'!$A:$B,2,FALSE)),"Unclassified")</f>
        <v>Major</v>
      </c>
      <c r="N286" t="inlineStr">
        <is>
          <t xml:space="preserve">frl-esma.gulsoy@pocketfm.com</t>
        </is>
      </c>
      <c r="O286" t="inlineStr">
        <is>
          <t xml:space="preserve">Issues found in raw</t>
        </is>
      </c>
      <c r="P286" t="str">
        <f>IF(OR(O286="Issues found in master",O286="Final master"),"Master",IF(OR(O286="Ready for Master",O286="Issues found in raw",O286="Raw under QC",O286="Issues resolved in raw"),"Raw","-"))</f>
        <v>Raw</v>
      </c>
      <c r="Q286" s="13">
        <v>46286.350694444445</v>
      </c>
      <c r="R286" t="inlineStr">
        <is>
          <t xml:space="preserve">2026-09 (Sept)</t>
        </is>
      </c>
      <c r="S286">
        <f>IF(M286="Not an error",0,IF(COUNTIFS($A$2:$A286,$A286,$D$2:$D286,$D286,$M$2:$M286,"&lt;&gt;Not an error")=1,1,0))</f>
        <v>0</v>
      </c>
      <c r="T286">
        <f>IF(M286&lt;&gt;"Major",0,IF(COUNTIFS($A$2:$A286,$A286,$D$2:$D286,$D286,$M$2:$M286,"Major")=1,1,0))</f>
        <v>0</v>
      </c>
      <c r="U286">
        <f>IF(M286&lt;&gt;"Minor",0,IF(COUNTIFS($A$2:$A286,$A286,$D$2:$D286,$D286,$M$2:$M286,"Minor")=1,1,0))</f>
        <v>0</v>
      </c>
    </row>
    <row r="287">
      <c r="A287" t="inlineStr">
        <is>
          <t xml:space="preserve">4baec2ac0f23302985d2ad577e111504bd88c99c</t>
        </is>
      </c>
      <c r="B287" t="inlineStr">
        <is>
          <t xml:space="preserve">Bride of a dragon</t>
        </is>
      </c>
      <c r="C287" t="inlineStr">
        <is>
          <t xml:space="preserve">Die Braut Des Drachenkönigs</t>
        </is>
      </c>
      <c r="D287" t="inlineStr">
        <is>
          <t xml:space="preserve">8764307b96015ee8e2fb9e251820be96ad51d429</t>
        </is>
      </c>
      <c r="E287" t="inlineStr">
        <is>
          <t xml:space="preserve">Episode 15: Bleib Mir Vom Leib</t>
        </is>
      </c>
      <c r="F287">
        <v>15</v>
      </c>
      <c r="G287" t="inlineStr">
        <is>
          <t xml:space="preserve">4:31-4:33</t>
        </is>
      </c>
      <c r="H287" t="inlineStr">
        <is>
          <t xml:space="preserve">Resolved</t>
        </is>
      </c>
      <c r="I287" t="inlineStr">
        <is>
          <t xml:space="preserve">Mispronunciation of the name "Selene". The name should be pronounced in English (like "Celine").
- Line of script: "Und die von Selene."</t>
        </is>
      </c>
      <c r="J287" t="inlineStr">
        <is>
          <t xml:space="preserve">VOA</t>
        </is>
      </c>
      <c r="K287" t="inlineStr">
        <is>
          <t xml:space="preserve">Mispronunciation</t>
        </is>
      </c>
      <c r="L287" t="inlineStr">
        <is>
          <t xml:space="preserve">Mispronunciation</t>
        </is>
      </c>
      <c r="M287" t="str">
        <f>IFERROR(IF(VLOOKUP(L287,'Quantification'!$A:$B,2,FALSE)&amp;""="","Unclassified",VLOOKUP(L287,'Quantification'!$A:$B,2,FALSE)),"Unclassified")</f>
        <v>Major</v>
      </c>
      <c r="N287" t="inlineStr">
        <is>
          <t xml:space="preserve">frl-esma.gulsoy@pocketfm.com</t>
        </is>
      </c>
      <c r="O287" t="inlineStr">
        <is>
          <t xml:space="preserve">Issues found in raw</t>
        </is>
      </c>
      <c r="P287" t="str">
        <f>IF(OR(O287="Issues found in master",O287="Final master"),"Master",IF(OR(O287="Ready for Master",O287="Issues found in raw",O287="Raw under QC",O287="Issues resolved in raw"),"Raw","-"))</f>
        <v>Raw</v>
      </c>
      <c r="Q287" s="13">
        <v>46286.350694444445</v>
      </c>
      <c r="R287" t="inlineStr">
        <is>
          <t xml:space="preserve">2026-09 (Sept)</t>
        </is>
      </c>
      <c r="S287">
        <f>IF(M287="Not an error",0,IF(COUNTIFS($A$2:$A287,$A287,$D$2:$D287,$D287,$M$2:$M287,"&lt;&gt;Not an error")=1,1,0))</f>
        <v>0</v>
      </c>
      <c r="T287">
        <f>IF(M287&lt;&gt;"Major",0,IF(COUNTIFS($A$2:$A287,$A287,$D$2:$D287,$D287,$M$2:$M287,"Major")=1,1,0))</f>
        <v>0</v>
      </c>
      <c r="U287">
        <f>IF(M287&lt;&gt;"Minor",0,IF(COUNTIFS($A$2:$A287,$A287,$D$2:$D287,$D287,$M$2:$M287,"Minor")=1,1,0))</f>
        <v>0</v>
      </c>
    </row>
    <row r="288">
      <c r="A288" t="inlineStr">
        <is>
          <t xml:space="preserve">4baec2ac0f23302985d2ad577e111504bd88c99c</t>
        </is>
      </c>
      <c r="B288" t="inlineStr">
        <is>
          <t xml:space="preserve">Bride of a dragon</t>
        </is>
      </c>
      <c r="C288" t="inlineStr">
        <is>
          <t xml:space="preserve">Die Braut Des Drachenkönigs</t>
        </is>
      </c>
      <c r="D288" t="inlineStr">
        <is>
          <t xml:space="preserve">116c9160bfe693815577d4e03b4ab27be40f07a2</t>
        </is>
      </c>
      <c r="E288" t="inlineStr">
        <is>
          <t xml:space="preserve">Episode 16: Direkt Zu Damon</t>
        </is>
      </c>
      <c r="F288">
        <v>16</v>
      </c>
      <c r="G288" t="inlineStr">
        <is>
          <t xml:space="preserve">0:26-0:31</t>
        </is>
      </c>
      <c r="H288" t="inlineStr">
        <is>
          <t xml:space="preserve">Resolved</t>
        </is>
      </c>
      <c r="I288" t="inlineStr">
        <is>
          <t xml:space="preserve">Mispronunciation of the name "Selene". The name should be pronounced in English (like "Celine").
- Line of script: "„Na sieh mal an“, säuselte Selene und ließ ihren Blick durch den Raum schweifen."</t>
        </is>
      </c>
      <c r="J288" t="inlineStr">
        <is>
          <t xml:space="preserve">VOA</t>
        </is>
      </c>
      <c r="K288" t="inlineStr">
        <is>
          <t xml:space="preserve">Mispronunciation</t>
        </is>
      </c>
      <c r="L288" t="inlineStr">
        <is>
          <t xml:space="preserve">Mispronunciation</t>
        </is>
      </c>
      <c r="M288" t="str">
        <f>IFERROR(IF(VLOOKUP(L288,'Quantification'!$A:$B,2,FALSE)&amp;""="","Unclassified",VLOOKUP(L288,'Quantification'!$A:$B,2,FALSE)),"Unclassified")</f>
        <v>Major</v>
      </c>
      <c r="N288" t="inlineStr">
        <is>
          <t xml:space="preserve">frl-esma.gulsoy@pocketfm.com</t>
        </is>
      </c>
      <c r="O288" t="inlineStr">
        <is>
          <t xml:space="preserve">Issues found in raw</t>
        </is>
      </c>
      <c r="P288" t="str">
        <f>IF(OR(O288="Issues found in master",O288="Final master"),"Master",IF(OR(O288="Ready for Master",O288="Issues found in raw",O288="Raw under QC",O288="Issues resolved in raw"),"Raw","-"))</f>
        <v>Raw</v>
      </c>
      <c r="Q288" s="13">
        <v>46286.350694444445</v>
      </c>
      <c r="R288" t="inlineStr">
        <is>
          <t xml:space="preserve">2026-09 (Sept)</t>
        </is>
      </c>
      <c r="S288">
        <f>IF(M288="Not an error",0,IF(COUNTIFS($A$2:$A288,$A288,$D$2:$D288,$D288,$M$2:$M288,"&lt;&gt;Not an error")=1,1,0))</f>
        <v>1</v>
      </c>
      <c r="T288">
        <f>IF(M288&lt;&gt;"Major",0,IF(COUNTIFS($A$2:$A288,$A288,$D$2:$D288,$D288,$M$2:$M288,"Major")=1,1,0))</f>
        <v>1</v>
      </c>
      <c r="U288">
        <f>IF(M288&lt;&gt;"Minor",0,IF(COUNTIFS($A$2:$A288,$A288,$D$2:$D288,$D288,$M$2:$M288,"Minor")=1,1,0))</f>
        <v>0</v>
      </c>
    </row>
    <row r="289">
      <c r="A289" t="inlineStr">
        <is>
          <t xml:space="preserve">4baec2ac0f23302985d2ad577e111504bd88c99c</t>
        </is>
      </c>
      <c r="B289" t="inlineStr">
        <is>
          <t xml:space="preserve">Bride of a dragon</t>
        </is>
      </c>
      <c r="C289" t="inlineStr">
        <is>
          <t xml:space="preserve">Die Braut Des Drachenkönigs</t>
        </is>
      </c>
      <c r="D289" t="inlineStr">
        <is>
          <t xml:space="preserve">116c9160bfe693815577d4e03b4ab27be40f07a2</t>
        </is>
      </c>
      <c r="E289" t="inlineStr">
        <is>
          <t xml:space="preserve">Episode 16: Direkt Zu Damon</t>
        </is>
      </c>
      <c r="F289">
        <v>16</v>
      </c>
      <c r="G289" t="inlineStr">
        <is>
          <t xml:space="preserve">5:24-5:26</t>
        </is>
      </c>
      <c r="H289" t="inlineStr">
        <is>
          <t xml:space="preserve">Resolved</t>
        </is>
      </c>
      <c r="I289" t="inlineStr">
        <is>
          <t xml:space="preserve">Mispronunciation of the name "Selene". The name should be pronounced in English (like "Celine").
- Line of script: "Selenes Brust hob und senkte sich."</t>
        </is>
      </c>
      <c r="J289" t="inlineStr">
        <is>
          <t xml:space="preserve">VOA</t>
        </is>
      </c>
      <c r="K289" t="inlineStr">
        <is>
          <t xml:space="preserve">Mispronunciation</t>
        </is>
      </c>
      <c r="L289" t="inlineStr">
        <is>
          <t xml:space="preserve">Mispronunciation</t>
        </is>
      </c>
      <c r="M289" t="str">
        <f>IFERROR(IF(VLOOKUP(L289,'Quantification'!$A:$B,2,FALSE)&amp;""="","Unclassified",VLOOKUP(L289,'Quantification'!$A:$B,2,FALSE)),"Unclassified")</f>
        <v>Major</v>
      </c>
      <c r="N289" t="inlineStr">
        <is>
          <t xml:space="preserve">frl-esma.gulsoy@pocketfm.com</t>
        </is>
      </c>
      <c r="O289" t="inlineStr">
        <is>
          <t xml:space="preserve">Issues found in raw</t>
        </is>
      </c>
      <c r="P289" t="str">
        <f>IF(OR(O289="Issues found in master",O289="Final master"),"Master",IF(OR(O289="Ready for Master",O289="Issues found in raw",O289="Raw under QC",O289="Issues resolved in raw"),"Raw","-"))</f>
        <v>Raw</v>
      </c>
      <c r="Q289" s="13">
        <v>46286.350694444445</v>
      </c>
      <c r="R289" t="inlineStr">
        <is>
          <t xml:space="preserve">2026-09 (Sept)</t>
        </is>
      </c>
      <c r="S289">
        <f>IF(M289="Not an error",0,IF(COUNTIFS($A$2:$A289,$A289,$D$2:$D289,$D289,$M$2:$M289,"&lt;&gt;Not an error")=1,1,0))</f>
        <v>0</v>
      </c>
      <c r="T289">
        <f>IF(M289&lt;&gt;"Major",0,IF(COUNTIFS($A$2:$A289,$A289,$D$2:$D289,$D289,$M$2:$M289,"Major")=1,1,0))</f>
        <v>0</v>
      </c>
      <c r="U289">
        <f>IF(M289&lt;&gt;"Minor",0,IF(COUNTIFS($A$2:$A289,$A289,$D$2:$D289,$D289,$M$2:$M289,"Minor")=1,1,0))</f>
        <v>0</v>
      </c>
    </row>
    <row r="290">
      <c r="A290" t="inlineStr">
        <is>
          <t xml:space="preserve">4baec2ac0f23302985d2ad577e111504bd88c99c</t>
        </is>
      </c>
      <c r="B290" t="inlineStr">
        <is>
          <t xml:space="preserve">Bride of a dragon</t>
        </is>
      </c>
      <c r="C290" t="inlineStr">
        <is>
          <t xml:space="preserve">Die Braut Des Drachenkönigs</t>
        </is>
      </c>
      <c r="D290" t="inlineStr">
        <is>
          <t xml:space="preserve">116c9160bfe693815577d4e03b4ab27be40f07a2</t>
        </is>
      </c>
      <c r="E290" t="inlineStr">
        <is>
          <t xml:space="preserve">Episode 16: Direkt Zu Damon</t>
        </is>
      </c>
      <c r="F290">
        <v>16</v>
      </c>
      <c r="G290" t="inlineStr">
        <is>
          <t xml:space="preserve">10:18-10:21</t>
        </is>
      </c>
      <c r="H290" t="inlineStr">
        <is>
          <t xml:space="preserve">Resolved</t>
        </is>
      </c>
      <c r="I290" t="inlineStr">
        <is>
          <t xml:space="preserve">Mispronunciation of the name "Selene". The name should be pronounced in English (like "Celine").
- Line of script: "Selene hatte mich in meinem Zimmer zur Rede gestellt."</t>
        </is>
      </c>
      <c r="J290" t="inlineStr">
        <is>
          <t xml:space="preserve">VOA</t>
        </is>
      </c>
      <c r="K290" t="inlineStr">
        <is>
          <t xml:space="preserve">Mispronunciation</t>
        </is>
      </c>
      <c r="L290" t="inlineStr">
        <is>
          <t xml:space="preserve">Mispronunciation</t>
        </is>
      </c>
      <c r="M290" t="str">
        <f>IFERROR(IF(VLOOKUP(L290,'Quantification'!$A:$B,2,FALSE)&amp;""="","Unclassified",VLOOKUP(L290,'Quantification'!$A:$B,2,FALSE)),"Unclassified")</f>
        <v>Major</v>
      </c>
      <c r="N290" t="inlineStr">
        <is>
          <t xml:space="preserve">frl-esma.gulsoy@pocketfm.com</t>
        </is>
      </c>
      <c r="O290" t="inlineStr">
        <is>
          <t xml:space="preserve">Issues found in raw</t>
        </is>
      </c>
      <c r="P290" t="str">
        <f>IF(OR(O290="Issues found in master",O290="Final master"),"Master",IF(OR(O290="Ready for Master",O290="Issues found in raw",O290="Raw under QC",O290="Issues resolved in raw"),"Raw","-"))</f>
        <v>Raw</v>
      </c>
      <c r="Q290" s="13">
        <v>46286.350694444445</v>
      </c>
      <c r="R290" t="inlineStr">
        <is>
          <t xml:space="preserve">2026-09 (Sept)</t>
        </is>
      </c>
      <c r="S290">
        <f>IF(M290="Not an error",0,IF(COUNTIFS($A$2:$A290,$A290,$D$2:$D290,$D290,$M$2:$M290,"&lt;&gt;Not an error")=1,1,0))</f>
        <v>0</v>
      </c>
      <c r="T290">
        <f>IF(M290&lt;&gt;"Major",0,IF(COUNTIFS($A$2:$A290,$A290,$D$2:$D290,$D290,$M$2:$M290,"Major")=1,1,0))</f>
        <v>0</v>
      </c>
      <c r="U290">
        <f>IF(M290&lt;&gt;"Minor",0,IF(COUNTIFS($A$2:$A290,$A290,$D$2:$D290,$D290,$M$2:$M290,"Minor")=1,1,0))</f>
        <v>0</v>
      </c>
    </row>
    <row r="291">
      <c r="A291" t="inlineStr">
        <is>
          <t xml:space="preserve">4baec2ac0f23302985d2ad577e111504bd88c99c</t>
        </is>
      </c>
      <c r="B291" t="inlineStr">
        <is>
          <t xml:space="preserve">Bride of a dragon</t>
        </is>
      </c>
      <c r="C291" t="inlineStr">
        <is>
          <t xml:space="preserve">Die Braut Des Drachenkönigs</t>
        </is>
      </c>
      <c r="D291" t="inlineStr">
        <is>
          <t xml:space="preserve">116c9160bfe693815577d4e03b4ab27be40f07a2</t>
        </is>
      </c>
      <c r="E291" t="inlineStr">
        <is>
          <t xml:space="preserve">Episode 16: Direkt Zu Damon</t>
        </is>
      </c>
      <c r="F291">
        <v>16</v>
      </c>
      <c r="G291" t="inlineStr">
        <is>
          <t xml:space="preserve">10:47-10:48</t>
        </is>
      </c>
      <c r="H291" t="inlineStr">
        <is>
          <t xml:space="preserve">Resolved</t>
        </is>
      </c>
      <c r="I291" t="inlineStr">
        <is>
          <t xml:space="preserve">Mispronunciation of the name "Selene". The name should be pronounced in English (like "Celine").
- Line of script: "Nicht einmal Selene."</t>
        </is>
      </c>
      <c r="J291" t="inlineStr">
        <is>
          <t xml:space="preserve">VOA</t>
        </is>
      </c>
      <c r="K291" t="inlineStr">
        <is>
          <t xml:space="preserve">Mispronunciation</t>
        </is>
      </c>
      <c r="L291" t="inlineStr">
        <is>
          <t xml:space="preserve">Mispronunciation</t>
        </is>
      </c>
      <c r="M291" t="str">
        <f>IFERROR(IF(VLOOKUP(L291,'Quantification'!$A:$B,2,FALSE)&amp;""="","Unclassified",VLOOKUP(L291,'Quantification'!$A:$B,2,FALSE)),"Unclassified")</f>
        <v>Major</v>
      </c>
      <c r="N291" t="inlineStr">
        <is>
          <t xml:space="preserve">frl-esma.gulsoy@pocketfm.com</t>
        </is>
      </c>
      <c r="O291" t="inlineStr">
        <is>
          <t xml:space="preserve">Issues found in raw</t>
        </is>
      </c>
      <c r="P291" t="str">
        <f>IF(OR(O291="Issues found in master",O291="Final master"),"Master",IF(OR(O291="Ready for Master",O291="Issues found in raw",O291="Raw under QC",O291="Issues resolved in raw"),"Raw","-"))</f>
        <v>Raw</v>
      </c>
      <c r="Q291" s="13">
        <v>46286.350694444445</v>
      </c>
      <c r="R291" t="inlineStr">
        <is>
          <t xml:space="preserve">2026-09 (Sept)</t>
        </is>
      </c>
      <c r="S291">
        <f>IF(M291="Not an error",0,IF(COUNTIFS($A$2:$A291,$A291,$D$2:$D291,$D291,$M$2:$M291,"&lt;&gt;Not an error")=1,1,0))</f>
        <v>0</v>
      </c>
      <c r="T291">
        <f>IF(M291&lt;&gt;"Major",0,IF(COUNTIFS($A$2:$A291,$A291,$D$2:$D291,$D291,$M$2:$M291,"Major")=1,1,0))</f>
        <v>0</v>
      </c>
      <c r="U291">
        <f>IF(M291&lt;&gt;"Minor",0,IF(COUNTIFS($A$2:$A291,$A291,$D$2:$D291,$D291,$M$2:$M291,"Minor")=1,1,0))</f>
        <v>0</v>
      </c>
    </row>
    <row r="292">
      <c r="A292" t="inlineStr">
        <is>
          <t xml:space="preserve">4baec2ac0f23302985d2ad577e111504bd88c99c</t>
        </is>
      </c>
      <c r="B292" t="inlineStr">
        <is>
          <t xml:space="preserve">Bride of a dragon</t>
        </is>
      </c>
      <c r="C292" t="inlineStr">
        <is>
          <t xml:space="preserve">Die Braut Des Drachenkönigs</t>
        </is>
      </c>
      <c r="D292" t="inlineStr">
        <is>
          <t xml:space="preserve">116c9160bfe693815577d4e03b4ab27be40f07a2</t>
        </is>
      </c>
      <c r="E292" t="inlineStr">
        <is>
          <t xml:space="preserve">Episode 16: Direkt Zu Damon</t>
        </is>
      </c>
      <c r="F292">
        <v>16</v>
      </c>
      <c r="G292" t="inlineStr">
        <is>
          <t xml:space="preserve">12:02-12:05</t>
        </is>
      </c>
      <c r="H292" t="inlineStr">
        <is>
          <t xml:space="preserve">Resolved</t>
        </is>
      </c>
      <c r="I292" t="inlineStr">
        <is>
          <t xml:space="preserve">The wording is inconsistent. Damon was previously described as having golden eyes.
- Line of script: "Er stand da wie eine Mauer aus Stein, sein Kiefer war angespannt, seine dunklen Augen auf mein Gesicht gerichtet."</t>
        </is>
      </c>
      <c r="J292" t="inlineStr">
        <is>
          <t xml:space="preserve">AI</t>
        </is>
      </c>
      <c r="K292" t="inlineStr">
        <is>
          <t xml:space="preserve">Script error</t>
        </is>
      </c>
      <c r="L292" t="inlineStr">
        <is>
          <t xml:space="preserve">Script error</t>
        </is>
      </c>
      <c r="M292" t="str">
        <f>IFERROR(IF(VLOOKUP(L292,'Quantification'!$A:$B,2,FALSE)&amp;""="","Unclassified",VLOOKUP(L292,'Quantification'!$A:$B,2,FALSE)),"Unclassified")</f>
        <v>Major</v>
      </c>
      <c r="N292" t="inlineStr">
        <is>
          <t xml:space="preserve">frl-esma.gulsoy@pocketfm.com</t>
        </is>
      </c>
      <c r="O292" t="inlineStr">
        <is>
          <t xml:space="preserve">Issues found in raw</t>
        </is>
      </c>
      <c r="P292" t="str">
        <f>IF(OR(O292="Issues found in master",O292="Final master"),"Master",IF(OR(O292="Ready for Master",O292="Issues found in raw",O292="Raw under QC",O292="Issues resolved in raw"),"Raw","-"))</f>
        <v>Raw</v>
      </c>
      <c r="Q292" s="13">
        <v>46286.350694444445</v>
      </c>
      <c r="R292" t="inlineStr">
        <is>
          <t xml:space="preserve">2026-09 (Sept)</t>
        </is>
      </c>
      <c r="S292">
        <f>IF(M292="Not an error",0,IF(COUNTIFS($A$2:$A292,$A292,$D$2:$D292,$D292,$M$2:$M292,"&lt;&gt;Not an error")=1,1,0))</f>
        <v>0</v>
      </c>
      <c r="T292">
        <f>IF(M292&lt;&gt;"Major",0,IF(COUNTIFS($A$2:$A292,$A292,$D$2:$D292,$D292,$M$2:$M292,"Major")=1,1,0))</f>
        <v>0</v>
      </c>
      <c r="U292">
        <f>IF(M292&lt;&gt;"Minor",0,IF(COUNTIFS($A$2:$A292,$A292,$D$2:$D292,$D292,$M$2:$M292,"Minor")=1,1,0))</f>
        <v>0</v>
      </c>
    </row>
    <row r="293">
      <c r="A293" t="inlineStr">
        <is>
          <t xml:space="preserve">4baec2ac0f23302985d2ad577e111504bd88c99c</t>
        </is>
      </c>
      <c r="B293" t="inlineStr">
        <is>
          <t xml:space="preserve">Bride of a dragon</t>
        </is>
      </c>
      <c r="C293" t="inlineStr">
        <is>
          <t xml:space="preserve">Die Braut Des Drachenkönigs</t>
        </is>
      </c>
      <c r="D293" t="inlineStr">
        <is>
          <t xml:space="preserve">d2d1190da726d2b7725659a0b3c741ebd361634a</t>
        </is>
      </c>
      <c r="E293" t="inlineStr">
        <is>
          <t xml:space="preserve">Episode 17: Ruft Nach Mir</t>
        </is>
      </c>
      <c r="F293">
        <v>17</v>
      </c>
      <c r="G293" t="inlineStr">
        <is>
          <t xml:space="preserve">0:32-0:40</t>
        </is>
      </c>
      <c r="H293" t="inlineStr">
        <is>
          <t xml:space="preserve">Resolved</t>
        </is>
      </c>
      <c r="I293" t="inlineStr">
        <is>
          <t xml:space="preserve">Damon was previously described as having golden eyes.
- Line of script: "Seine dunklen Augen musterten mich, mein zerzaustes Haar, mein zerknittertes Kleid, den dünnen Schweißfilm, der noch auf meiner Stirn klebte."</t>
        </is>
      </c>
      <c r="J293" t="inlineStr">
        <is>
          <t xml:space="preserve">AI</t>
        </is>
      </c>
      <c r="K293" t="inlineStr">
        <is>
          <t xml:space="preserve">Script error</t>
        </is>
      </c>
      <c r="L293" t="inlineStr">
        <is>
          <t xml:space="preserve">Script error</t>
        </is>
      </c>
      <c r="M293" t="str">
        <f>IFERROR(IF(VLOOKUP(L293,'Quantification'!$A:$B,2,FALSE)&amp;""="","Unclassified",VLOOKUP(L293,'Quantification'!$A:$B,2,FALSE)),"Unclassified")</f>
        <v>Major</v>
      </c>
      <c r="N293" t="inlineStr">
        <is>
          <t xml:space="preserve">frl-esma.gulsoy@pocketfm.com</t>
        </is>
      </c>
      <c r="O293" t="inlineStr">
        <is>
          <t xml:space="preserve">Issues found in raw</t>
        </is>
      </c>
      <c r="P293" t="str">
        <f>IF(OR(O293="Issues found in master",O293="Final master"),"Master",IF(OR(O293="Ready for Master",O293="Issues found in raw",O293="Raw under QC",O293="Issues resolved in raw"),"Raw","-"))</f>
        <v>Raw</v>
      </c>
      <c r="Q293" s="13">
        <v>46286.36111111111</v>
      </c>
      <c r="R293" t="inlineStr">
        <is>
          <t xml:space="preserve">2026-09 (Sept)</t>
        </is>
      </c>
      <c r="S293">
        <f>IF(M293="Not an error",0,IF(COUNTIFS($A$2:$A293,$A293,$D$2:$D293,$D293,$M$2:$M293,"&lt;&gt;Not an error")=1,1,0))</f>
        <v>1</v>
      </c>
      <c r="T293">
        <f>IF(M293&lt;&gt;"Major",0,IF(COUNTIFS($A$2:$A293,$A293,$D$2:$D293,$D293,$M$2:$M293,"Major")=1,1,0))</f>
        <v>1</v>
      </c>
      <c r="U293">
        <f>IF(M293&lt;&gt;"Minor",0,IF(COUNTIFS($A$2:$A293,$A293,$D$2:$D293,$D293,$M$2:$M293,"Minor")=1,1,0))</f>
        <v>0</v>
      </c>
    </row>
    <row r="294">
      <c r="A294" t="inlineStr">
        <is>
          <t xml:space="preserve">4baec2ac0f23302985d2ad577e111504bd88c99c</t>
        </is>
      </c>
      <c r="B294" t="inlineStr">
        <is>
          <t xml:space="preserve">Bride of a dragon</t>
        </is>
      </c>
      <c r="C294" t="inlineStr">
        <is>
          <t xml:space="preserve">Die Braut Des Drachenkönigs</t>
        </is>
      </c>
      <c r="D294" t="inlineStr">
        <is>
          <t xml:space="preserve">7fd72d63e6ff727faf5d4401c1ad0044c597abaf</t>
        </is>
      </c>
      <c r="E294" t="inlineStr">
        <is>
          <t xml:space="preserve">Episode 18: Ich Hasse Sie So Sehr</t>
        </is>
      </c>
      <c r="F294">
        <v>18</v>
      </c>
      <c r="G294" t="inlineStr">
        <is>
          <t xml:space="preserve">3:12-3:17</t>
        </is>
      </c>
      <c r="H294" t="inlineStr">
        <is>
          <t xml:space="preserve">Resolved</t>
        </is>
      </c>
      <c r="I294" t="inlineStr">
        <is>
          <t xml:space="preserve">Mispronunciation of the word "Dame". It should be pronounced in German, not in English.
- Line of script: "Deine Dame wurde gerade von deiner Gattin angegriffen, und du stehst da, als wärst du aus Stein gemeißelt!"</t>
        </is>
      </c>
      <c r="J294" t="inlineStr">
        <is>
          <t xml:space="preserve">VOA</t>
        </is>
      </c>
      <c r="K294" t="inlineStr">
        <is>
          <t xml:space="preserve">Mispronunciation</t>
        </is>
      </c>
      <c r="L294" t="inlineStr">
        <is>
          <t xml:space="preserve">Mispronunciation</t>
        </is>
      </c>
      <c r="M294" t="str">
        <f>IFERROR(IF(VLOOKUP(L294,'Quantification'!$A:$B,2,FALSE)&amp;""="","Unclassified",VLOOKUP(L294,'Quantification'!$A:$B,2,FALSE)),"Unclassified")</f>
        <v>Major</v>
      </c>
      <c r="N294" t="inlineStr">
        <is>
          <t xml:space="preserve">frl-esma.gulsoy@pocketfm.com</t>
        </is>
      </c>
      <c r="O294" t="inlineStr">
        <is>
          <t xml:space="preserve">Issues found in raw</t>
        </is>
      </c>
      <c r="P294" t="str">
        <f>IF(OR(O294="Issues found in master",O294="Final master"),"Master",IF(OR(O294="Ready for Master",O294="Issues found in raw",O294="Raw under QC",O294="Issues resolved in raw"),"Raw","-"))</f>
        <v>Raw</v>
      </c>
      <c r="Q294" s="13">
        <v>46286.36111111111</v>
      </c>
      <c r="R294" t="inlineStr">
        <is>
          <t xml:space="preserve">2026-09 (Sept)</t>
        </is>
      </c>
      <c r="S294">
        <f>IF(M294="Not an error",0,IF(COUNTIFS($A$2:$A294,$A294,$D$2:$D294,$D294,$M$2:$M294,"&lt;&gt;Not an error")=1,1,0))</f>
        <v>1</v>
      </c>
      <c r="T294">
        <f>IF(M294&lt;&gt;"Major",0,IF(COUNTIFS($A$2:$A294,$A294,$D$2:$D294,$D294,$M$2:$M294,"Major")=1,1,0))</f>
        <v>1</v>
      </c>
      <c r="U294">
        <f>IF(M294&lt;&gt;"Minor",0,IF(COUNTIFS($A$2:$A294,$A294,$D$2:$D294,$D294,$M$2:$M294,"Minor")=1,1,0))</f>
        <v>0</v>
      </c>
    </row>
    <row r="295">
      <c r="A295" t="inlineStr">
        <is>
          <t xml:space="preserve">4baec2ac0f23302985d2ad577e111504bd88c99c</t>
        </is>
      </c>
      <c r="B295" t="inlineStr">
        <is>
          <t xml:space="preserve">Bride of a dragon</t>
        </is>
      </c>
      <c r="C295" t="inlineStr">
        <is>
          <t xml:space="preserve">Die Braut Des Drachenkönigs</t>
        </is>
      </c>
      <c r="D295" t="inlineStr">
        <is>
          <t xml:space="preserve">7fd72d63e6ff727faf5d4401c1ad0044c597abaf</t>
        </is>
      </c>
      <c r="E295" t="inlineStr">
        <is>
          <t xml:space="preserve">Episode 18: Ich Hasse Sie So Sehr</t>
        </is>
      </c>
      <c r="F295">
        <v>18</v>
      </c>
      <c r="G295" t="inlineStr">
        <is>
          <t xml:space="preserve">4:23-4:29</t>
        </is>
      </c>
      <c r="H295" t="inlineStr">
        <is>
          <t xml:space="preserve">Resolved</t>
        </is>
      </c>
      <c r="I295" t="inlineStr">
        <is>
          <t xml:space="preserve">The sentence is incomplete. "Mich so zu nennen" would sound more natural.
- Line of script: "Und sie hatte die Dreistigkeit, die absolute Dreistigkeit, mich zu nennen."</t>
        </is>
      </c>
      <c r="J295" t="inlineStr">
        <is>
          <t xml:space="preserve">AI</t>
        </is>
      </c>
      <c r="K295" t="inlineStr">
        <is>
          <t xml:space="preserve">Script error</t>
        </is>
      </c>
      <c r="L295" t="inlineStr">
        <is>
          <t xml:space="preserve">Script error</t>
        </is>
      </c>
      <c r="M295" t="str">
        <f>IFERROR(IF(VLOOKUP(L295,'Quantification'!$A:$B,2,FALSE)&amp;""="","Unclassified",VLOOKUP(L295,'Quantification'!$A:$B,2,FALSE)),"Unclassified")</f>
        <v>Major</v>
      </c>
      <c r="N295" t="inlineStr">
        <is>
          <t xml:space="preserve">frl-esma.gulsoy@pocketfm.com</t>
        </is>
      </c>
      <c r="O295" t="inlineStr">
        <is>
          <t xml:space="preserve">Issues found in raw</t>
        </is>
      </c>
      <c r="P295" t="str">
        <f>IF(OR(O295="Issues found in master",O295="Final master"),"Master",IF(OR(O295="Ready for Master",O295="Issues found in raw",O295="Raw under QC",O295="Issues resolved in raw"),"Raw","-"))</f>
        <v>Raw</v>
      </c>
      <c r="Q295" s="13">
        <v>46286.36111111111</v>
      </c>
      <c r="R295" t="inlineStr">
        <is>
          <t xml:space="preserve">2026-09 (Sept)</t>
        </is>
      </c>
      <c r="S295">
        <f>IF(M295="Not an error",0,IF(COUNTIFS($A$2:$A295,$A295,$D$2:$D295,$D295,$M$2:$M295,"&lt;&gt;Not an error")=1,1,0))</f>
        <v>0</v>
      </c>
      <c r="T295">
        <f>IF(M295&lt;&gt;"Major",0,IF(COUNTIFS($A$2:$A295,$A295,$D$2:$D295,$D295,$M$2:$M295,"Major")=1,1,0))</f>
        <v>0</v>
      </c>
      <c r="U295">
        <f>IF(M295&lt;&gt;"Minor",0,IF(COUNTIFS($A$2:$A295,$A295,$D$2:$D295,$D295,$M$2:$M295,"Minor")=1,1,0))</f>
        <v>0</v>
      </c>
    </row>
    <row r="296">
      <c r="A296" t="inlineStr">
        <is>
          <t xml:space="preserve">4baec2ac0f23302985d2ad577e111504bd88c99c</t>
        </is>
      </c>
      <c r="B296" t="inlineStr">
        <is>
          <t xml:space="preserve">Bride of a dragon</t>
        </is>
      </c>
      <c r="C296" t="inlineStr">
        <is>
          <t xml:space="preserve">Die Braut Des Drachenkönigs</t>
        </is>
      </c>
      <c r="D296" t="inlineStr">
        <is>
          <t xml:space="preserve">7fd72d63e6ff727faf5d4401c1ad0044c597abaf</t>
        </is>
      </c>
      <c r="E296" t="inlineStr">
        <is>
          <t xml:space="preserve">Episode 18: Ich Hasse Sie So Sehr</t>
        </is>
      </c>
      <c r="F296">
        <v>18</v>
      </c>
      <c r="G296" t="inlineStr">
        <is>
          <t xml:space="preserve">6:18-6:19</t>
        </is>
      </c>
      <c r="H296" t="inlineStr">
        <is>
          <t xml:space="preserve">Resolved</t>
        </is>
      </c>
      <c r="I296" t="inlineStr">
        <is>
          <t xml:space="preserve">Mispronunciation of the name "Selene". The name should be pronounced in English (like "Celine").
- Line of script: "Selene."</t>
        </is>
      </c>
      <c r="J296" t="inlineStr">
        <is>
          <t xml:space="preserve">VOA</t>
        </is>
      </c>
      <c r="K296" t="inlineStr">
        <is>
          <t xml:space="preserve">Mispronunciation</t>
        </is>
      </c>
      <c r="L296" t="inlineStr">
        <is>
          <t xml:space="preserve">Mispronunciation</t>
        </is>
      </c>
      <c r="M296" t="str">
        <f>IFERROR(IF(VLOOKUP(L296,'Quantification'!$A:$B,2,FALSE)&amp;""="","Unclassified",VLOOKUP(L296,'Quantification'!$A:$B,2,FALSE)),"Unclassified")</f>
        <v>Major</v>
      </c>
      <c r="N296" t="inlineStr">
        <is>
          <t xml:space="preserve">frl-esma.gulsoy@pocketfm.com</t>
        </is>
      </c>
      <c r="O296" t="inlineStr">
        <is>
          <t xml:space="preserve">Issues found in raw</t>
        </is>
      </c>
      <c r="P296" t="str">
        <f>IF(OR(O296="Issues found in master",O296="Final master"),"Master",IF(OR(O296="Ready for Master",O296="Issues found in raw",O296="Raw under QC",O296="Issues resolved in raw"),"Raw","-"))</f>
        <v>Raw</v>
      </c>
      <c r="Q296" s="13">
        <v>46286.36111111111</v>
      </c>
      <c r="R296" t="inlineStr">
        <is>
          <t xml:space="preserve">2026-09 (Sept)</t>
        </is>
      </c>
      <c r="S296">
        <f>IF(M296="Not an error",0,IF(COUNTIFS($A$2:$A296,$A296,$D$2:$D296,$D296,$M$2:$M296,"&lt;&gt;Not an error")=1,1,0))</f>
        <v>0</v>
      </c>
      <c r="T296">
        <f>IF(M296&lt;&gt;"Major",0,IF(COUNTIFS($A$2:$A296,$A296,$D$2:$D296,$D296,$M$2:$M296,"Major")=1,1,0))</f>
        <v>0</v>
      </c>
      <c r="U296">
        <f>IF(M296&lt;&gt;"Minor",0,IF(COUNTIFS($A$2:$A296,$A296,$D$2:$D296,$D296,$M$2:$M296,"Minor")=1,1,0))</f>
        <v>0</v>
      </c>
    </row>
    <row r="297">
      <c r="A297" t="inlineStr">
        <is>
          <t xml:space="preserve">4baec2ac0f23302985d2ad577e111504bd88c99c</t>
        </is>
      </c>
      <c r="B297" t="inlineStr">
        <is>
          <t xml:space="preserve">Bride of a dragon</t>
        </is>
      </c>
      <c r="C297" t="inlineStr">
        <is>
          <t xml:space="preserve">Die Braut Des Drachenkönigs</t>
        </is>
      </c>
      <c r="D297" t="inlineStr">
        <is>
          <t xml:space="preserve">7fd72d63e6ff727faf5d4401c1ad0044c597abaf</t>
        </is>
      </c>
      <c r="E297" t="inlineStr">
        <is>
          <t xml:space="preserve">Episode 18: Ich Hasse Sie So Sehr</t>
        </is>
      </c>
      <c r="F297">
        <v>18</v>
      </c>
      <c r="G297" t="inlineStr">
        <is>
          <t xml:space="preserve">8:10-8:11</t>
        </is>
      </c>
      <c r="H297" t="inlineStr">
        <is>
          <t xml:space="preserve">Resolved</t>
        </is>
      </c>
      <c r="I297" t="inlineStr">
        <is>
          <t xml:space="preserve">The name should be pronounced in English (like "Celine").
- Line of script: "Selene."</t>
        </is>
      </c>
      <c r="J297" t="inlineStr">
        <is>
          <t xml:space="preserve">VOA</t>
        </is>
      </c>
      <c r="K297" t="inlineStr">
        <is>
          <t xml:space="preserve">Mispronunciation</t>
        </is>
      </c>
      <c r="L297" t="inlineStr">
        <is>
          <t xml:space="preserve">Mispronunciation</t>
        </is>
      </c>
      <c r="M297" t="str">
        <f>IFERROR(IF(VLOOKUP(L297,'Quantification'!$A:$B,2,FALSE)&amp;""="","Unclassified",VLOOKUP(L297,'Quantification'!$A:$B,2,FALSE)),"Unclassified")</f>
        <v>Major</v>
      </c>
      <c r="N297" t="inlineStr">
        <is>
          <t xml:space="preserve">frl-esma.gulsoy@pocketfm.com</t>
        </is>
      </c>
      <c r="O297" t="inlineStr">
        <is>
          <t xml:space="preserve">Issues found in raw</t>
        </is>
      </c>
      <c r="P297" t="str">
        <f>IF(OR(O297="Issues found in master",O297="Final master"),"Master",IF(OR(O297="Ready for Master",O297="Issues found in raw",O297="Raw under QC",O297="Issues resolved in raw"),"Raw","-"))</f>
        <v>Raw</v>
      </c>
      <c r="Q297" s="13">
        <v>46286.36111111111</v>
      </c>
      <c r="R297" t="inlineStr">
        <is>
          <t xml:space="preserve">2026-09 (Sept)</t>
        </is>
      </c>
      <c r="S297">
        <f>IF(M297="Not an error",0,IF(COUNTIFS($A$2:$A297,$A297,$D$2:$D297,$D297,$M$2:$M297,"&lt;&gt;Not an error")=1,1,0))</f>
        <v>0</v>
      </c>
      <c r="T297">
        <f>IF(M297&lt;&gt;"Major",0,IF(COUNTIFS($A$2:$A297,$A297,$D$2:$D297,$D297,$M$2:$M297,"Major")=1,1,0))</f>
        <v>0</v>
      </c>
      <c r="U297">
        <f>IF(M297&lt;&gt;"Minor",0,IF(COUNTIFS($A$2:$A297,$A297,$D$2:$D297,$D297,$M$2:$M297,"Minor")=1,1,0))</f>
        <v>0</v>
      </c>
    </row>
    <row r="298">
      <c r="A298" t="inlineStr">
        <is>
          <t xml:space="preserve">4baec2ac0f23302985d2ad577e111504bd88c99c</t>
        </is>
      </c>
      <c r="B298" t="inlineStr">
        <is>
          <t xml:space="preserve">Bride of a dragon</t>
        </is>
      </c>
      <c r="C298" t="inlineStr">
        <is>
          <t xml:space="preserve">Die Braut Des Drachenkönigs</t>
        </is>
      </c>
      <c r="D298" t="inlineStr">
        <is>
          <t xml:space="preserve">7fd72d63e6ff727faf5d4401c1ad0044c597abaf</t>
        </is>
      </c>
      <c r="E298" t="inlineStr">
        <is>
          <t xml:space="preserve">Episode 18: Ich Hasse Sie So Sehr</t>
        </is>
      </c>
      <c r="F298">
        <v>18</v>
      </c>
      <c r="G298" t="inlineStr">
        <is>
          <t xml:space="preserve">9:48-9:51</t>
        </is>
      </c>
      <c r="H298" t="inlineStr">
        <is>
          <t xml:space="preserve">Resolved</t>
        </is>
      </c>
      <c r="I298" t="inlineStr">
        <is>
          <t xml:space="preserve">The name should be pronounced in English (like "Celine").
- Line of script: "Aber ich will, dass du dich von ihr fernhältst, Selene."</t>
        </is>
      </c>
      <c r="J298" t="inlineStr">
        <is>
          <t xml:space="preserve">VOA</t>
        </is>
      </c>
      <c r="K298" t="inlineStr">
        <is>
          <t xml:space="preserve">Mispronunciation</t>
        </is>
      </c>
      <c r="L298" t="inlineStr">
        <is>
          <t xml:space="preserve">Mispronunciation</t>
        </is>
      </c>
      <c r="M298" t="str">
        <f>IFERROR(IF(VLOOKUP(L298,'Quantification'!$A:$B,2,FALSE)&amp;""="","Unclassified",VLOOKUP(L298,'Quantification'!$A:$B,2,FALSE)),"Unclassified")</f>
        <v>Major</v>
      </c>
      <c r="N298" t="inlineStr">
        <is>
          <t xml:space="preserve">frl-esma.gulsoy@pocketfm.com</t>
        </is>
      </c>
      <c r="O298" t="inlineStr">
        <is>
          <t xml:space="preserve">Issues found in raw</t>
        </is>
      </c>
      <c r="P298" t="str">
        <f>IF(OR(O298="Issues found in master",O298="Final master"),"Master",IF(OR(O298="Ready for Master",O298="Issues found in raw",O298="Raw under QC",O298="Issues resolved in raw"),"Raw","-"))</f>
        <v>Raw</v>
      </c>
      <c r="Q298" s="13">
        <v>46286.36111111111</v>
      </c>
      <c r="R298" t="inlineStr">
        <is>
          <t xml:space="preserve">2026-09 (Sept)</t>
        </is>
      </c>
      <c r="S298">
        <f>IF(M298="Not an error",0,IF(COUNTIFS($A$2:$A298,$A298,$D$2:$D298,$D298,$M$2:$M298,"&lt;&gt;Not an error")=1,1,0))</f>
        <v>0</v>
      </c>
      <c r="T298">
        <f>IF(M298&lt;&gt;"Major",0,IF(COUNTIFS($A$2:$A298,$A298,$D$2:$D298,$D298,$M$2:$M298,"Major")=1,1,0))</f>
        <v>0</v>
      </c>
      <c r="U298">
        <f>IF(M298&lt;&gt;"Minor",0,IF(COUNTIFS($A$2:$A298,$A298,$D$2:$D298,$D298,$M$2:$M298,"Minor")=1,1,0))</f>
        <v>0</v>
      </c>
    </row>
    <row r="299">
      <c r="A299" t="inlineStr">
        <is>
          <t xml:space="preserve">4baec2ac0f23302985d2ad577e111504bd88c99c</t>
        </is>
      </c>
      <c r="B299" t="inlineStr">
        <is>
          <t xml:space="preserve">Bride of a dragon</t>
        </is>
      </c>
      <c r="C299" t="inlineStr">
        <is>
          <t xml:space="preserve">Die Braut Des Drachenkönigs</t>
        </is>
      </c>
      <c r="D299" t="inlineStr">
        <is>
          <t xml:space="preserve">ad52f07d9866db3d323e29d5e561223cef69e087</t>
        </is>
      </c>
      <c r="E299" t="inlineStr">
        <is>
          <t xml:space="preserve">Episode 19: Wie Ungeduldig Ich Werde</t>
        </is>
      </c>
      <c r="F299">
        <v>19</v>
      </c>
      <c r="G299" t="inlineStr">
        <is>
          <t xml:space="preserve">3:04-3:05</t>
        </is>
      </c>
      <c r="H299" t="inlineStr">
        <is>
          <t xml:space="preserve">Resolved</t>
        </is>
      </c>
      <c r="I299" t="inlineStr">
        <is>
          <t xml:space="preserve">Mispronunciation of the name "Selene". The name should be pronounced in English (like "Celine").
- Line of script: "„Selene“, sagte er nur."</t>
        </is>
      </c>
      <c r="J299" t="inlineStr">
        <is>
          <t xml:space="preserve">VOA</t>
        </is>
      </c>
      <c r="K299" t="inlineStr">
        <is>
          <t xml:space="preserve">Mispronunciation</t>
        </is>
      </c>
      <c r="L299" t="inlineStr">
        <is>
          <t xml:space="preserve">Mispronunciation</t>
        </is>
      </c>
      <c r="M299" t="str">
        <f>IFERROR(IF(VLOOKUP(L299,'Quantification'!$A:$B,2,FALSE)&amp;""="","Unclassified",VLOOKUP(L299,'Quantification'!$A:$B,2,FALSE)),"Unclassified")</f>
        <v>Major</v>
      </c>
      <c r="N299" t="inlineStr">
        <is>
          <t xml:space="preserve">frl-esma.gulsoy@pocketfm.com</t>
        </is>
      </c>
      <c r="O299" t="inlineStr">
        <is>
          <t xml:space="preserve">Issues found in raw</t>
        </is>
      </c>
      <c r="P299" t="str">
        <f>IF(OR(O299="Issues found in master",O299="Final master"),"Master",IF(OR(O299="Ready for Master",O299="Issues found in raw",O299="Raw under QC",O299="Issues resolved in raw"),"Raw","-"))</f>
        <v>Raw</v>
      </c>
      <c r="Q299" s="13">
        <v>46286.36111111111</v>
      </c>
      <c r="R299" t="inlineStr">
        <is>
          <t xml:space="preserve">2026-09 (Sept)</t>
        </is>
      </c>
      <c r="S299">
        <f>IF(M299="Not an error",0,IF(COUNTIFS($A$2:$A299,$A299,$D$2:$D299,$D299,$M$2:$M299,"&lt;&gt;Not an error")=1,1,0))</f>
        <v>1</v>
      </c>
      <c r="T299">
        <f>IF(M299&lt;&gt;"Major",0,IF(COUNTIFS($A$2:$A299,$A299,$D$2:$D299,$D299,$M$2:$M299,"Major")=1,1,0))</f>
        <v>1</v>
      </c>
      <c r="U299">
        <f>IF(M299&lt;&gt;"Minor",0,IF(COUNTIFS($A$2:$A299,$A299,$D$2:$D299,$D299,$M$2:$M299,"Minor")=1,1,0))</f>
        <v>0</v>
      </c>
    </row>
    <row r="300">
      <c r="A300" t="inlineStr">
        <is>
          <t xml:space="preserve">4baec2ac0f23302985d2ad577e111504bd88c99c</t>
        </is>
      </c>
      <c r="B300" t="inlineStr">
        <is>
          <t xml:space="preserve">Bride of a dragon</t>
        </is>
      </c>
      <c r="C300" t="inlineStr">
        <is>
          <t xml:space="preserve">Die Braut Des Drachenkönigs</t>
        </is>
      </c>
      <c r="D300" t="inlineStr">
        <is>
          <t xml:space="preserve">ad52f07d9866db3d323e29d5e561223cef69e087</t>
        </is>
      </c>
      <c r="E300" t="inlineStr">
        <is>
          <t xml:space="preserve">Episode 19: Wie Ungeduldig Ich Werde</t>
        </is>
      </c>
      <c r="F300">
        <v>19</v>
      </c>
      <c r="G300" t="inlineStr">
        <is>
          <t xml:space="preserve">4:13-4:15</t>
        </is>
      </c>
      <c r="H300" t="inlineStr">
        <is>
          <t xml:space="preserve">Resolved</t>
        </is>
      </c>
      <c r="I300" t="inlineStr">
        <is>
          <t xml:space="preserve">Mispronunciation of the name "Selene". The name should be pronounced in English (like "Celine").
- Line of script: "Ich werde dich heute Abend sehen, Selene."</t>
        </is>
      </c>
      <c r="J300" t="inlineStr">
        <is>
          <t xml:space="preserve">VOA</t>
        </is>
      </c>
      <c r="K300" t="inlineStr">
        <is>
          <t xml:space="preserve">Mispronunciation</t>
        </is>
      </c>
      <c r="L300" t="inlineStr">
        <is>
          <t xml:space="preserve">Mispronunciation</t>
        </is>
      </c>
      <c r="M300" t="str">
        <f>IFERROR(IF(VLOOKUP(L300,'Quantification'!$A:$B,2,FALSE)&amp;""="","Unclassified",VLOOKUP(L300,'Quantification'!$A:$B,2,FALSE)),"Unclassified")</f>
        <v>Major</v>
      </c>
      <c r="N300" t="inlineStr">
        <is>
          <t xml:space="preserve">frl-esma.gulsoy@pocketfm.com</t>
        </is>
      </c>
      <c r="O300" t="inlineStr">
        <is>
          <t xml:space="preserve">Issues found in raw</t>
        </is>
      </c>
      <c r="P300" t="str">
        <f>IF(OR(O300="Issues found in master",O300="Final master"),"Master",IF(OR(O300="Ready for Master",O300="Issues found in raw",O300="Raw under QC",O300="Issues resolved in raw"),"Raw","-"))</f>
        <v>Raw</v>
      </c>
      <c r="Q300" s="13">
        <v>46286.36111111111</v>
      </c>
      <c r="R300" t="inlineStr">
        <is>
          <t xml:space="preserve">2026-09 (Sept)</t>
        </is>
      </c>
      <c r="S300">
        <f>IF(M300="Not an error",0,IF(COUNTIFS($A$2:$A300,$A300,$D$2:$D300,$D300,$M$2:$M300,"&lt;&gt;Not an error")=1,1,0))</f>
        <v>0</v>
      </c>
      <c r="T300">
        <f>IF(M300&lt;&gt;"Major",0,IF(COUNTIFS($A$2:$A300,$A300,$D$2:$D300,$D300,$M$2:$M300,"Major")=1,1,0))</f>
        <v>0</v>
      </c>
      <c r="U300">
        <f>IF(M300&lt;&gt;"Minor",0,IF(COUNTIFS($A$2:$A300,$A300,$D$2:$D300,$D300,$M$2:$M300,"Minor")=1,1,0))</f>
        <v>0</v>
      </c>
    </row>
    <row r="301">
      <c r="A301" t="inlineStr">
        <is>
          <t xml:space="preserve">4baec2ac0f23302985d2ad577e111504bd88c99c</t>
        </is>
      </c>
      <c r="B301" t="inlineStr">
        <is>
          <t xml:space="preserve">Bride of a dragon</t>
        </is>
      </c>
      <c r="C301" t="inlineStr">
        <is>
          <t xml:space="preserve">Die Braut Des Drachenkönigs</t>
        </is>
      </c>
      <c r="D301" t="inlineStr">
        <is>
          <t xml:space="preserve">ad52f07d9866db3d323e29d5e561223cef69e087</t>
        </is>
      </c>
      <c r="E301" t="inlineStr">
        <is>
          <t xml:space="preserve">Episode 19: Wie Ungeduldig Ich Werde</t>
        </is>
      </c>
      <c r="F301">
        <v>19</v>
      </c>
      <c r="G301" t="inlineStr">
        <is>
          <t xml:space="preserve">11:16-11:19</t>
        </is>
      </c>
      <c r="H301" t="inlineStr">
        <is>
          <t xml:space="preserve">Resolved</t>
        </is>
      </c>
      <c r="I301" t="inlineStr">
        <is>
          <t xml:space="preserve">The name should be pronounced in English (like "Celine").
- Line of script: "Aber das Gleiche kann ich von Ihnen nicht behaupten, Selene."</t>
        </is>
      </c>
      <c r="J301" t="inlineStr">
        <is>
          <t xml:space="preserve">VOA</t>
        </is>
      </c>
      <c r="K301" t="inlineStr">
        <is>
          <t xml:space="preserve">Mispronunciation</t>
        </is>
      </c>
      <c r="L301" t="inlineStr">
        <is>
          <t xml:space="preserve">Mispronunciation</t>
        </is>
      </c>
      <c r="M301" t="str">
        <f>IFERROR(IF(VLOOKUP(L301,'Quantification'!$A:$B,2,FALSE)&amp;""="","Unclassified",VLOOKUP(L301,'Quantification'!$A:$B,2,FALSE)),"Unclassified")</f>
        <v>Major</v>
      </c>
      <c r="N301" t="inlineStr">
        <is>
          <t xml:space="preserve">frl-esma.gulsoy@pocketfm.com</t>
        </is>
      </c>
      <c r="O301" t="inlineStr">
        <is>
          <t xml:space="preserve">Issues found in raw</t>
        </is>
      </c>
      <c r="P301" t="str">
        <f>IF(OR(O301="Issues found in master",O301="Final master"),"Master",IF(OR(O301="Ready for Master",O301="Issues found in raw",O301="Raw under QC",O301="Issues resolved in raw"),"Raw","-"))</f>
        <v>Raw</v>
      </c>
      <c r="Q301" s="13">
        <v>46286.36111111111</v>
      </c>
      <c r="R301" t="inlineStr">
        <is>
          <t xml:space="preserve">2026-09 (Sept)</t>
        </is>
      </c>
      <c r="S301">
        <f>IF(M301="Not an error",0,IF(COUNTIFS($A$2:$A301,$A301,$D$2:$D301,$D301,$M$2:$M301,"&lt;&gt;Not an error")=1,1,0))</f>
        <v>0</v>
      </c>
      <c r="T301">
        <f>IF(M301&lt;&gt;"Major",0,IF(COUNTIFS($A$2:$A301,$A301,$D$2:$D301,$D301,$M$2:$M301,"Major")=1,1,0))</f>
        <v>0</v>
      </c>
      <c r="U301">
        <f>IF(M301&lt;&gt;"Minor",0,IF(COUNTIFS($A$2:$A301,$A301,$D$2:$D301,$D301,$M$2:$M301,"Minor")=1,1,0))</f>
        <v>0</v>
      </c>
    </row>
    <row r="302">
      <c r="A302" t="inlineStr">
        <is>
          <t xml:space="preserve">4baec2ac0f23302985d2ad577e111504bd88c99c</t>
        </is>
      </c>
      <c r="B302" t="inlineStr">
        <is>
          <t xml:space="preserve">Bride of a dragon</t>
        </is>
      </c>
      <c r="C302" t="inlineStr">
        <is>
          <t xml:space="preserve">Die Braut Des Drachenkönigs</t>
        </is>
      </c>
      <c r="D302" t="inlineStr">
        <is>
          <t xml:space="preserve">e223f855a4f7f53bd1a631bdf25384fcdccadeaf</t>
        </is>
      </c>
      <c r="E302" t="inlineStr">
        <is>
          <t xml:space="preserve">Episode 20: Wo Seine Zuneigung Liegt</t>
        </is>
      </c>
      <c r="F302">
        <v>20</v>
      </c>
      <c r="G302" t="inlineStr">
        <is>
          <t xml:space="preserve">03:04-3:11</t>
        </is>
      </c>
      <c r="H302" t="inlineStr">
        <is>
          <t xml:space="preserve">Resolved</t>
        </is>
      </c>
      <c r="I302" t="inlineStr">
        <is>
          <t xml:space="preserve">Mispronunciation of the word "Rubinton". It should be pronounced in German with the correct stress.
- Line of script: "Auf dem Boden beugte sich Pella über meine Füße und lackierte meine Zehen sorgfältig in einem Rubinton, der zu dem Satinkleid passte, das über meinem Bett lag."</t>
        </is>
      </c>
      <c r="J302" t="inlineStr">
        <is>
          <t xml:space="preserve">VOA</t>
        </is>
      </c>
      <c r="K302" t="inlineStr">
        <is>
          <t xml:space="preserve">Mispronunciation</t>
        </is>
      </c>
      <c r="L302" t="inlineStr">
        <is>
          <t xml:space="preserve">Mispronunciation</t>
        </is>
      </c>
      <c r="M302" t="str">
        <f>IFERROR(IF(VLOOKUP(L302,'Quantification'!$A:$B,2,FALSE)&amp;""="","Unclassified",VLOOKUP(L302,'Quantification'!$A:$B,2,FALSE)),"Unclassified")</f>
        <v>Major</v>
      </c>
      <c r="N302" t="inlineStr">
        <is>
          <t xml:space="preserve">frl-esma.gulsoy@pocketfm.com</t>
        </is>
      </c>
      <c r="O302" t="inlineStr">
        <is>
          <t xml:space="preserve">Issues found in raw</t>
        </is>
      </c>
      <c r="P302" t="str">
        <f>IF(OR(O302="Issues found in master",O302="Final master"),"Master",IF(OR(O302="Ready for Master",O302="Issues found in raw",O302="Raw under QC",O302="Issues resolved in raw"),"Raw","-"))</f>
        <v>Raw</v>
      </c>
      <c r="Q302" s="13">
        <v>46286.36597222222</v>
      </c>
      <c r="R302" t="inlineStr">
        <is>
          <t xml:space="preserve">2026-09 (Sept)</t>
        </is>
      </c>
      <c r="S302">
        <f>IF(M302="Not an error",0,IF(COUNTIFS($A$2:$A302,$A302,$D$2:$D302,$D302,$M$2:$M302,"&lt;&gt;Not an error")=1,1,0))</f>
        <v>1</v>
      </c>
      <c r="T302">
        <f>IF(M302&lt;&gt;"Major",0,IF(COUNTIFS($A$2:$A302,$A302,$D$2:$D302,$D302,$M$2:$M302,"Major")=1,1,0))</f>
        <v>1</v>
      </c>
      <c r="U302">
        <f>IF(M302&lt;&gt;"Minor",0,IF(COUNTIFS($A$2:$A302,$A302,$D$2:$D302,$D302,$M$2:$M302,"Minor")=1,1,0))</f>
        <v>0</v>
      </c>
    </row>
    <row r="303">
      <c r="A303" t="inlineStr">
        <is>
          <t xml:space="preserve">4baec2ac0f23302985d2ad577e111504bd88c99c</t>
        </is>
      </c>
      <c r="B303" t="inlineStr">
        <is>
          <t xml:space="preserve">Bride of a dragon</t>
        </is>
      </c>
      <c r="C303" t="inlineStr">
        <is>
          <t xml:space="preserve">Die Braut Des Drachenkönigs</t>
        </is>
      </c>
      <c r="D303" t="inlineStr">
        <is>
          <t xml:space="preserve">aa5f6bc000f31a0b1783f7d59e5ce13d05183248</t>
        </is>
      </c>
      <c r="E303" t="inlineStr">
        <is>
          <t xml:space="preserve">Episode 21: Gehe Zu Damon</t>
        </is>
      </c>
      <c r="F303">
        <v>21</v>
      </c>
      <c r="G303" t="inlineStr">
        <is>
          <t xml:space="preserve">3:50-3:57</t>
        </is>
      </c>
      <c r="H303" t="inlineStr">
        <is>
          <t xml:space="preserve">Resolved</t>
        </is>
      </c>
      <c r="I303" t="inlineStr">
        <is>
          <t xml:space="preserve">Mispronunciation of the name "Selene". The name should be pronounced in English (like "Celine").
- Line of script: "Wenn Ihr es nicht tut“, sagte sie ernst, „wird er mehr Zeit mit seiner Mätresse Selene verbringen."</t>
        </is>
      </c>
      <c r="J303" t="inlineStr">
        <is>
          <t xml:space="preserve">VOA</t>
        </is>
      </c>
      <c r="K303" t="inlineStr">
        <is>
          <t xml:space="preserve">Mispronunciation</t>
        </is>
      </c>
      <c r="L303" t="inlineStr">
        <is>
          <t xml:space="preserve">Mispronunciation</t>
        </is>
      </c>
      <c r="M303" t="str">
        <f>IFERROR(IF(VLOOKUP(L303,'Quantification'!$A:$B,2,FALSE)&amp;""="","Unclassified",VLOOKUP(L303,'Quantification'!$A:$B,2,FALSE)),"Unclassified")</f>
        <v>Major</v>
      </c>
      <c r="N303" t="inlineStr">
        <is>
          <t xml:space="preserve">frl-esma.gulsoy@pocketfm.com</t>
        </is>
      </c>
      <c r="O303" t="inlineStr">
        <is>
          <t xml:space="preserve">Issues found in raw</t>
        </is>
      </c>
      <c r="P303" t="str">
        <f>IF(OR(O303="Issues found in master",O303="Final master"),"Master",IF(OR(O303="Ready for Master",O303="Issues found in raw",O303="Raw under QC",O303="Issues resolved in raw"),"Raw","-"))</f>
        <v>Raw</v>
      </c>
      <c r="Q303" s="13">
        <v>46286.36111111111</v>
      </c>
      <c r="R303" t="inlineStr">
        <is>
          <t xml:space="preserve">2026-09 (Sept)</t>
        </is>
      </c>
      <c r="S303">
        <f>IF(M303="Not an error",0,IF(COUNTIFS($A$2:$A303,$A303,$D$2:$D303,$D303,$M$2:$M303,"&lt;&gt;Not an error")=1,1,0))</f>
        <v>1</v>
      </c>
      <c r="T303">
        <f>IF(M303&lt;&gt;"Major",0,IF(COUNTIFS($A$2:$A303,$A303,$D$2:$D303,$D303,$M$2:$M303,"Major")=1,1,0))</f>
        <v>1</v>
      </c>
      <c r="U303">
        <f>IF(M303&lt;&gt;"Minor",0,IF(COUNTIFS($A$2:$A303,$A303,$D$2:$D303,$D303,$M$2:$M303,"Minor")=1,1,0))</f>
        <v>0</v>
      </c>
    </row>
    <row r="304">
      <c r="A304" t="inlineStr">
        <is>
          <t xml:space="preserve">4baec2ac0f23302985d2ad577e111504bd88c99c</t>
        </is>
      </c>
      <c r="B304" t="inlineStr">
        <is>
          <t xml:space="preserve">Bride of a dragon</t>
        </is>
      </c>
      <c r="C304" t="inlineStr">
        <is>
          <t xml:space="preserve">Die Braut Des Drachenkönigs</t>
        </is>
      </c>
      <c r="D304" t="inlineStr">
        <is>
          <t xml:space="preserve">aa5f6bc000f31a0b1783f7d59e5ce13d05183248</t>
        </is>
      </c>
      <c r="E304" t="inlineStr">
        <is>
          <t xml:space="preserve">Episode 21: Gehe Zu Damon</t>
        </is>
      </c>
      <c r="F304">
        <v>21</v>
      </c>
      <c r="G304" t="inlineStr">
        <is>
          <t xml:space="preserve">4:09-4:16</t>
        </is>
      </c>
      <c r="H304" t="inlineStr">
        <is>
          <t xml:space="preserve">Resolved</t>
        </is>
      </c>
      <c r="I304" t="inlineStr">
        <is>
          <t xml:space="preserve">Mispronunciation of the name "Selene". The name should be pronounced in English (like "Celine").
- Line of script: "Selene mit ihrem perfekten Haar und ihrem verschlagenen Lächeln würde ihre Krallen immer tiefer in Damon graben, wann immer sie die Gelegenheit dazu bekam."</t>
        </is>
      </c>
      <c r="J304" t="inlineStr">
        <is>
          <t xml:space="preserve">VOA</t>
        </is>
      </c>
      <c r="K304" t="inlineStr">
        <is>
          <t xml:space="preserve">Mispronunciation</t>
        </is>
      </c>
      <c r="L304" t="inlineStr">
        <is>
          <t xml:space="preserve">Mispronunciation</t>
        </is>
      </c>
      <c r="M304" t="str">
        <f>IFERROR(IF(VLOOKUP(L304,'Quantification'!$A:$B,2,FALSE)&amp;""="","Unclassified",VLOOKUP(L304,'Quantification'!$A:$B,2,FALSE)),"Unclassified")</f>
        <v>Major</v>
      </c>
      <c r="N304" t="inlineStr">
        <is>
          <t xml:space="preserve">frl-esma.gulsoy@pocketfm.com</t>
        </is>
      </c>
      <c r="O304" t="inlineStr">
        <is>
          <t xml:space="preserve">Issues found in raw</t>
        </is>
      </c>
      <c r="P304" t="str">
        <f>IF(OR(O304="Issues found in master",O304="Final master"),"Master",IF(OR(O304="Ready for Master",O304="Issues found in raw",O304="Raw under QC",O304="Issues resolved in raw"),"Raw","-"))</f>
        <v>Raw</v>
      </c>
      <c r="Q304" s="13">
        <v>46286.36111111111</v>
      </c>
      <c r="R304" t="inlineStr">
        <is>
          <t xml:space="preserve">2026-09 (Sept)</t>
        </is>
      </c>
      <c r="S304">
        <f>IF(M304="Not an error",0,IF(COUNTIFS($A$2:$A304,$A304,$D$2:$D304,$D304,$M$2:$M304,"&lt;&gt;Not an error")=1,1,0))</f>
        <v>0</v>
      </c>
      <c r="T304">
        <f>IF(M304&lt;&gt;"Major",0,IF(COUNTIFS($A$2:$A304,$A304,$D$2:$D304,$D304,$M$2:$M304,"Major")=1,1,0))</f>
        <v>0</v>
      </c>
      <c r="U304">
        <f>IF(M304&lt;&gt;"Minor",0,IF(COUNTIFS($A$2:$A304,$A304,$D$2:$D304,$D304,$M$2:$M304,"Minor")=1,1,0))</f>
        <v>0</v>
      </c>
    </row>
    <row r="305">
      <c r="A305" t="inlineStr">
        <is>
          <t xml:space="preserve">4baec2ac0f23302985d2ad577e111504bd88c99c</t>
        </is>
      </c>
      <c r="B305" t="inlineStr">
        <is>
          <t xml:space="preserve">Bride of a dragon</t>
        </is>
      </c>
      <c r="C305" t="inlineStr">
        <is>
          <t xml:space="preserve">Die Braut Des Drachenkönigs</t>
        </is>
      </c>
      <c r="D305" t="inlineStr">
        <is>
          <t xml:space="preserve">aa5f6bc000f31a0b1783f7d59e5ce13d05183248</t>
        </is>
      </c>
      <c r="E305" t="inlineStr">
        <is>
          <t xml:space="preserve">Episode 21: Gehe Zu Damon</t>
        </is>
      </c>
      <c r="F305">
        <v>21</v>
      </c>
      <c r="G305" t="inlineStr">
        <is>
          <t xml:space="preserve">9:19-9:22</t>
        </is>
      </c>
      <c r="H305" t="inlineStr">
        <is>
          <t xml:space="preserve">Resolved</t>
        </is>
      </c>
      <c r="I305" t="inlineStr">
        <is>
          <t xml:space="preserve">Hair color is inconsistent. Isabel was previously described as having dark hair.
- Line of script: "Als ich vor dem Spiegel saß, kämmte Lira sanft meine blonden Wellen aus."</t>
        </is>
      </c>
      <c r="J305" t="inlineStr">
        <is>
          <t xml:space="preserve">AI</t>
        </is>
      </c>
      <c r="K305" t="inlineStr">
        <is>
          <t xml:space="preserve">Script error</t>
        </is>
      </c>
      <c r="L305" t="inlineStr">
        <is>
          <t xml:space="preserve">Script error</t>
        </is>
      </c>
      <c r="M305" t="str">
        <f>IFERROR(IF(VLOOKUP(L305,'Quantification'!$A:$B,2,FALSE)&amp;""="","Unclassified",VLOOKUP(L305,'Quantification'!$A:$B,2,FALSE)),"Unclassified")</f>
        <v>Major</v>
      </c>
      <c r="N305" t="inlineStr">
        <is>
          <t xml:space="preserve">frl-esma.gulsoy@pocketfm.com</t>
        </is>
      </c>
      <c r="O305" t="inlineStr">
        <is>
          <t xml:space="preserve">Issues found in raw</t>
        </is>
      </c>
      <c r="P305" t="str">
        <f>IF(OR(O305="Issues found in master",O305="Final master"),"Master",IF(OR(O305="Ready for Master",O305="Issues found in raw",O305="Raw under QC",O305="Issues resolved in raw"),"Raw","-"))</f>
        <v>Raw</v>
      </c>
      <c r="Q305" s="13">
        <v>46286.36111111111</v>
      </c>
      <c r="R305" t="inlineStr">
        <is>
          <t xml:space="preserve">2026-09 (Sept)</t>
        </is>
      </c>
      <c r="S305">
        <f>IF(M305="Not an error",0,IF(COUNTIFS($A$2:$A305,$A305,$D$2:$D305,$D305,$M$2:$M305,"&lt;&gt;Not an error")=1,1,0))</f>
        <v>0</v>
      </c>
      <c r="T305">
        <f>IF(M305&lt;&gt;"Major",0,IF(COUNTIFS($A$2:$A305,$A305,$D$2:$D305,$D305,$M$2:$M305,"Major")=1,1,0))</f>
        <v>0</v>
      </c>
      <c r="U305">
        <f>IF(M305&lt;&gt;"Minor",0,IF(COUNTIFS($A$2:$A305,$A305,$D$2:$D305,$D305,$M$2:$M305,"Minor")=1,1,0))</f>
        <v>0</v>
      </c>
    </row>
    <row r="306">
      <c r="A306" t="inlineStr">
        <is>
          <t xml:space="preserve">4baec2ac0f23302985d2ad577e111504bd88c99c</t>
        </is>
      </c>
      <c r="B306" t="inlineStr">
        <is>
          <t xml:space="preserve">Bride of a dragon</t>
        </is>
      </c>
      <c r="C306" t="inlineStr">
        <is>
          <t xml:space="preserve">Die Braut Des Drachenkönigs</t>
        </is>
      </c>
      <c r="D306" t="inlineStr">
        <is>
          <t xml:space="preserve">122b4413d0af94e7ea5830e00972f164cabd62b7</t>
        </is>
      </c>
      <c r="E306" t="inlineStr">
        <is>
          <t xml:space="preserve">Episode 23: Es War Nur Sex Isabel</t>
        </is>
      </c>
      <c r="F306">
        <v>23</v>
      </c>
      <c r="G306" t="inlineStr">
        <is>
          <t xml:space="preserve">2:56-2:57</t>
        </is>
      </c>
      <c r="H306" t="inlineStr">
        <is>
          <t xml:space="preserve">Resolved</t>
        </is>
      </c>
      <c r="I306" t="inlineStr">
        <is>
          <t xml:space="preserve">Mispronunciation of the name "Selene". The name should be pronounced in English (like "Celine").
- Line of script: "Selene stürmte herein."</t>
        </is>
      </c>
      <c r="J306" t="inlineStr">
        <is>
          <t xml:space="preserve">VOA</t>
        </is>
      </c>
      <c r="K306" t="inlineStr">
        <is>
          <t xml:space="preserve">Mispronunciation</t>
        </is>
      </c>
      <c r="L306" t="inlineStr">
        <is>
          <t xml:space="preserve">Mispronunciation</t>
        </is>
      </c>
      <c r="M306" t="str">
        <f>IFERROR(IF(VLOOKUP(L306,'Quantification'!$A:$B,2,FALSE)&amp;""="","Unclassified",VLOOKUP(L306,'Quantification'!$A:$B,2,FALSE)),"Unclassified")</f>
        <v>Major</v>
      </c>
      <c r="N306" t="inlineStr">
        <is>
          <t xml:space="preserve">frl-esma.gulsoy@pocketfm.com</t>
        </is>
      </c>
      <c r="O306" t="inlineStr">
        <is>
          <t xml:space="preserve">Issues found in raw</t>
        </is>
      </c>
      <c r="P306" t="str">
        <f>IF(OR(O306="Issues found in master",O306="Final master"),"Master",IF(OR(O306="Ready for Master",O306="Issues found in raw",O306="Raw under QC",O306="Issues resolved in raw"),"Raw","-"))</f>
        <v>Raw</v>
      </c>
      <c r="Q306" s="13">
        <v>46286.37361111111</v>
      </c>
      <c r="R306" t="inlineStr">
        <is>
          <t xml:space="preserve">2026-09 (Sept)</t>
        </is>
      </c>
      <c r="S306">
        <f>IF(M306="Not an error",0,IF(COUNTIFS($A$2:$A306,$A306,$D$2:$D306,$D306,$M$2:$M306,"&lt;&gt;Not an error")=1,1,0))</f>
        <v>1</v>
      </c>
      <c r="T306">
        <f>IF(M306&lt;&gt;"Major",0,IF(COUNTIFS($A$2:$A306,$A306,$D$2:$D306,$D306,$M$2:$M306,"Major")=1,1,0))</f>
        <v>1</v>
      </c>
      <c r="U306">
        <f>IF(M306&lt;&gt;"Minor",0,IF(COUNTIFS($A$2:$A306,$A306,$D$2:$D306,$D306,$M$2:$M306,"Minor")=1,1,0))</f>
        <v>0</v>
      </c>
    </row>
    <row r="307">
      <c r="A307" t="inlineStr">
        <is>
          <t xml:space="preserve">4baec2ac0f23302985d2ad577e111504bd88c99c</t>
        </is>
      </c>
      <c r="B307" t="inlineStr">
        <is>
          <t xml:space="preserve">Bride of a dragon</t>
        </is>
      </c>
      <c r="C307" t="inlineStr">
        <is>
          <t xml:space="preserve">Die Braut Des Drachenkönigs</t>
        </is>
      </c>
      <c r="D307" t="inlineStr">
        <is>
          <t xml:space="preserve">122b4413d0af94e7ea5830e00972f164cabd62b7</t>
        </is>
      </c>
      <c r="E307" t="inlineStr">
        <is>
          <t xml:space="preserve">Episode 23: Es War Nur Sex Isabel</t>
        </is>
      </c>
      <c r="F307">
        <v>23</v>
      </c>
      <c r="G307" t="inlineStr">
        <is>
          <t xml:space="preserve">3:37-3:40</t>
        </is>
      </c>
      <c r="H307" t="inlineStr">
        <is>
          <t xml:space="preserve">Resolved</t>
        </is>
      </c>
      <c r="I307" t="inlineStr">
        <is>
          <t xml:space="preserve">Mispronunciation of the name "Selene". The name should be pronounced in English (like "Celine").
- Line of script: "Ich habe meinen Ehemann besucht, Selene."</t>
        </is>
      </c>
      <c r="J307" t="inlineStr">
        <is>
          <t xml:space="preserve">VOA</t>
        </is>
      </c>
      <c r="K307" t="inlineStr">
        <is>
          <t xml:space="preserve">Mispronunciation</t>
        </is>
      </c>
      <c r="L307" t="inlineStr">
        <is>
          <t xml:space="preserve">Mispronunciation</t>
        </is>
      </c>
      <c r="M307" t="str">
        <f>IFERROR(IF(VLOOKUP(L307,'Quantification'!$A:$B,2,FALSE)&amp;""="","Unclassified",VLOOKUP(L307,'Quantification'!$A:$B,2,FALSE)),"Unclassified")</f>
        <v>Major</v>
      </c>
      <c r="N307" t="inlineStr">
        <is>
          <t xml:space="preserve">frl-esma.gulsoy@pocketfm.com</t>
        </is>
      </c>
      <c r="O307" t="inlineStr">
        <is>
          <t xml:space="preserve">Issues found in raw</t>
        </is>
      </c>
      <c r="P307" t="str">
        <f>IF(OR(O307="Issues found in master",O307="Final master"),"Master",IF(OR(O307="Ready for Master",O307="Issues found in raw",O307="Raw under QC",O307="Issues resolved in raw"),"Raw","-"))</f>
        <v>Raw</v>
      </c>
      <c r="Q307" s="13">
        <v>46286.37361111111</v>
      </c>
      <c r="R307" t="inlineStr">
        <is>
          <t xml:space="preserve">2026-09 (Sept)</t>
        </is>
      </c>
      <c r="S307">
        <f>IF(M307="Not an error",0,IF(COUNTIFS($A$2:$A307,$A307,$D$2:$D307,$D307,$M$2:$M307,"&lt;&gt;Not an error")=1,1,0))</f>
        <v>0</v>
      </c>
      <c r="T307">
        <f>IF(M307&lt;&gt;"Major",0,IF(COUNTIFS($A$2:$A307,$A307,$D$2:$D307,$D307,$M$2:$M307,"Major")=1,1,0))</f>
        <v>0</v>
      </c>
      <c r="U307">
        <f>IF(M307&lt;&gt;"Minor",0,IF(COUNTIFS($A$2:$A307,$A307,$D$2:$D307,$D307,$M$2:$M307,"Minor")=1,1,0))</f>
        <v>0</v>
      </c>
    </row>
    <row r="308">
      <c r="A308" t="inlineStr">
        <is>
          <t xml:space="preserve">4baec2ac0f23302985d2ad577e111504bd88c99c</t>
        </is>
      </c>
      <c r="B308" t="inlineStr">
        <is>
          <t xml:space="preserve">Bride of a dragon</t>
        </is>
      </c>
      <c r="C308" t="inlineStr">
        <is>
          <t xml:space="preserve">Die Braut Des Drachenkönigs</t>
        </is>
      </c>
      <c r="D308" t="inlineStr">
        <is>
          <t xml:space="preserve">122b4413d0af94e7ea5830e00972f164cabd62b7</t>
        </is>
      </c>
      <c r="E308" t="inlineStr">
        <is>
          <t xml:space="preserve">Episode 23: Es War Nur Sex Isabel</t>
        </is>
      </c>
      <c r="F308">
        <v>23</v>
      </c>
      <c r="G308" t="inlineStr">
        <is>
          <t xml:space="preserve">6:13-6:15</t>
        </is>
      </c>
      <c r="H308" t="inlineStr">
        <is>
          <t xml:space="preserve">Resolved</t>
        </is>
      </c>
      <c r="I308" t="inlineStr">
        <is>
          <t xml:space="preserve">Mispronunciation of the name "Selene". The name should be pronounced in English (like "Celine").
- Line of script: "Vorsichtig? Vor Selene?"</t>
        </is>
      </c>
      <c r="J308" t="inlineStr">
        <is>
          <t xml:space="preserve">VOA</t>
        </is>
      </c>
      <c r="K308" t="inlineStr">
        <is>
          <t xml:space="preserve">Mispronunciation</t>
        </is>
      </c>
      <c r="L308" t="inlineStr">
        <is>
          <t xml:space="preserve">Mispronunciation</t>
        </is>
      </c>
      <c r="M308" t="str">
        <f>IFERROR(IF(VLOOKUP(L308,'Quantification'!$A:$B,2,FALSE)&amp;""="","Unclassified",VLOOKUP(L308,'Quantification'!$A:$B,2,FALSE)),"Unclassified")</f>
        <v>Major</v>
      </c>
      <c r="N308" t="inlineStr">
        <is>
          <t xml:space="preserve">frl-esma.gulsoy@pocketfm.com</t>
        </is>
      </c>
      <c r="O308" t="inlineStr">
        <is>
          <t xml:space="preserve">Issues found in raw</t>
        </is>
      </c>
      <c r="P308" t="str">
        <f>IF(OR(O308="Issues found in master",O308="Final master"),"Master",IF(OR(O308="Ready for Master",O308="Issues found in raw",O308="Raw under QC",O308="Issues resolved in raw"),"Raw","-"))</f>
        <v>Raw</v>
      </c>
      <c r="Q308" s="13">
        <v>46286.37361111111</v>
      </c>
      <c r="R308" t="inlineStr">
        <is>
          <t xml:space="preserve">2026-09 (Sept)</t>
        </is>
      </c>
      <c r="S308">
        <f>IF(M308="Not an error",0,IF(COUNTIFS($A$2:$A308,$A308,$D$2:$D308,$D308,$M$2:$M308,"&lt;&gt;Not an error")=1,1,0))</f>
        <v>0</v>
      </c>
      <c r="T308">
        <f>IF(M308&lt;&gt;"Major",0,IF(COUNTIFS($A$2:$A308,$A308,$D$2:$D308,$D308,$M$2:$M308,"Major")=1,1,0))</f>
        <v>0</v>
      </c>
      <c r="U308">
        <f>IF(M308&lt;&gt;"Minor",0,IF(COUNTIFS($A$2:$A308,$A308,$D$2:$D308,$D308,$M$2:$M308,"Minor")=1,1,0))</f>
        <v>0</v>
      </c>
    </row>
    <row r="309">
      <c r="A309" t="inlineStr">
        <is>
          <t xml:space="preserve">4baec2ac0f23302985d2ad577e111504bd88c99c</t>
        </is>
      </c>
      <c r="B309" t="inlineStr">
        <is>
          <t xml:space="preserve">Bride of a dragon</t>
        </is>
      </c>
      <c r="C309" t="inlineStr">
        <is>
          <t xml:space="preserve">Die Braut Des Drachenkönigs</t>
        </is>
      </c>
      <c r="D309" t="inlineStr">
        <is>
          <t xml:space="preserve">122b4413d0af94e7ea5830e00972f164cabd62b7</t>
        </is>
      </c>
      <c r="E309" t="inlineStr">
        <is>
          <t xml:space="preserve">Episode 23: Es War Nur Sex Isabel</t>
        </is>
      </c>
      <c r="F309">
        <v>23</v>
      </c>
      <c r="G309" t="inlineStr">
        <is>
          <t xml:space="preserve">6:36-6:38</t>
        </is>
      </c>
      <c r="H309" t="inlineStr">
        <is>
          <t xml:space="preserve">Resolved</t>
        </is>
      </c>
      <c r="I309" t="inlineStr">
        <is>
          <t xml:space="preserve">Mispronunciation of the name "Selene". The name should be pronounced in English (like "Celine").
- Line of script: "Ihr versteht das nicht. Selene."</t>
        </is>
      </c>
      <c r="J309" t="inlineStr">
        <is>
          <t xml:space="preserve">VOA</t>
        </is>
      </c>
      <c r="K309" t="inlineStr">
        <is>
          <t xml:space="preserve">Mispronunciation</t>
        </is>
      </c>
      <c r="L309" t="inlineStr">
        <is>
          <t xml:space="preserve">Mispronunciation</t>
        </is>
      </c>
      <c r="M309" t="str">
        <f>IFERROR(IF(VLOOKUP(L309,'Quantification'!$A:$B,2,FALSE)&amp;""="","Unclassified",VLOOKUP(L309,'Quantification'!$A:$B,2,FALSE)),"Unclassified")</f>
        <v>Major</v>
      </c>
      <c r="N309" t="inlineStr">
        <is>
          <t xml:space="preserve">frl-esma.gulsoy@pocketfm.com</t>
        </is>
      </c>
      <c r="O309" t="inlineStr">
        <is>
          <t xml:space="preserve">Issues found in raw</t>
        </is>
      </c>
      <c r="P309" t="str">
        <f>IF(OR(O309="Issues found in master",O309="Final master"),"Master",IF(OR(O309="Ready for Master",O309="Issues found in raw",O309="Raw under QC",O309="Issues resolved in raw"),"Raw","-"))</f>
        <v>Raw</v>
      </c>
      <c r="Q309" s="13">
        <v>46286.37361111111</v>
      </c>
      <c r="R309" t="inlineStr">
        <is>
          <t xml:space="preserve">2026-09 (Sept)</t>
        </is>
      </c>
      <c r="S309">
        <f>IF(M309="Not an error",0,IF(COUNTIFS($A$2:$A309,$A309,$D$2:$D309,$D309,$M$2:$M309,"&lt;&gt;Not an error")=1,1,0))</f>
        <v>0</v>
      </c>
      <c r="T309">
        <f>IF(M309&lt;&gt;"Major",0,IF(COUNTIFS($A$2:$A309,$A309,$D$2:$D309,$D309,$M$2:$M309,"Major")=1,1,0))</f>
        <v>0</v>
      </c>
      <c r="U309">
        <f>IF(M309&lt;&gt;"Minor",0,IF(COUNTIFS($A$2:$A309,$A309,$D$2:$D309,$D309,$M$2:$M309,"Minor")=1,1,0))</f>
        <v>0</v>
      </c>
    </row>
    <row r="310">
      <c r="A310" t="inlineStr">
        <is>
          <t xml:space="preserve">4baec2ac0f23302985d2ad577e111504bd88c99c</t>
        </is>
      </c>
      <c r="B310" t="inlineStr">
        <is>
          <t xml:space="preserve">Bride of a dragon</t>
        </is>
      </c>
      <c r="C310" t="inlineStr">
        <is>
          <t xml:space="preserve">Die Braut Des Drachenkönigs</t>
        </is>
      </c>
      <c r="D310" t="inlineStr">
        <is>
          <t xml:space="preserve">9560a2a25a277b2e579731c8faac5062c8341d26</t>
        </is>
      </c>
      <c r="E310" t="inlineStr">
        <is>
          <t xml:space="preserve">Episode 24: Der Fluch</t>
        </is>
      </c>
      <c r="F310">
        <v>24</v>
      </c>
      <c r="G310" t="inlineStr">
        <is>
          <t xml:space="preserve">0:00-0:08</t>
        </is>
      </c>
      <c r="H310" t="inlineStr">
        <is>
          <t xml:space="preserve">Resolved</t>
        </is>
      </c>
      <c r="I310" t="inlineStr">
        <is>
          <t xml:space="preserve">The introduction is slightly unclear. It may be better to reveal earlier that it is Kaelion.
- Line of script: "Starke Hände packten meine Schultern, und ich blickte auf."</t>
        </is>
      </c>
      <c r="J310" t="inlineStr">
        <is>
          <t xml:space="preserve">AI</t>
        </is>
      </c>
      <c r="K310" t="inlineStr">
        <is>
          <t xml:space="preserve">Script error</t>
        </is>
      </c>
      <c r="L310" t="inlineStr">
        <is>
          <t xml:space="preserve">Script error</t>
        </is>
      </c>
      <c r="M310" t="str">
        <f>IFERROR(IF(VLOOKUP(L310,'Quantification'!$A:$B,2,FALSE)&amp;""="","Unclassified",VLOOKUP(L310,'Quantification'!$A:$B,2,FALSE)),"Unclassified")</f>
        <v>Major</v>
      </c>
      <c r="N310" t="inlineStr">
        <is>
          <t xml:space="preserve">frl-esma.gulsoy@pocketfm.com</t>
        </is>
      </c>
      <c r="O310" t="inlineStr">
        <is>
          <t xml:space="preserve">Raw under QC</t>
        </is>
      </c>
      <c r="P310" t="str">
        <f>IF(OR(O310="Issues found in master",O310="Final master"),"Master",IF(OR(O310="Ready for Master",O310="Issues found in raw",O310="Raw under QC",O310="Issues resolved in raw"),"Raw","-"))</f>
        <v>Raw</v>
      </c>
      <c r="Q310" s="13">
        <v>46286.37361111111</v>
      </c>
      <c r="R310" t="inlineStr">
        <is>
          <t xml:space="preserve">2026-09 (Sept)</t>
        </is>
      </c>
      <c r="S310">
        <f>IF(M310="Not an error",0,IF(COUNTIFS($A$2:$A310,$A310,$D$2:$D310,$D310,$M$2:$M310,"&lt;&gt;Not an error")=1,1,0))</f>
        <v>1</v>
      </c>
      <c r="T310">
        <f>IF(M310&lt;&gt;"Major",0,IF(COUNTIFS($A$2:$A310,$A310,$D$2:$D310,$D310,$M$2:$M310,"Major")=1,1,0))</f>
        <v>1</v>
      </c>
      <c r="U310">
        <f>IF(M310&lt;&gt;"Minor",0,IF(COUNTIFS($A$2:$A310,$A310,$D$2:$D310,$D310,$M$2:$M310,"Minor")=1,1,0))</f>
        <v>0</v>
      </c>
    </row>
    <row r="311">
      <c r="A311" t="inlineStr">
        <is>
          <t xml:space="preserve">4baec2ac0f23302985d2ad577e111504bd88c99c</t>
        </is>
      </c>
      <c r="B311" t="inlineStr">
        <is>
          <t xml:space="preserve">Bride of a dragon</t>
        </is>
      </c>
      <c r="C311" t="inlineStr">
        <is>
          <t xml:space="preserve">Die Braut Des Drachenkönigs</t>
        </is>
      </c>
      <c r="D311" t="inlineStr">
        <is>
          <t xml:space="preserve">9560a2a25a277b2e579731c8faac5062c8341d26</t>
        </is>
      </c>
      <c r="E311" t="inlineStr">
        <is>
          <t xml:space="preserve">Episode 24: Der Fluch</t>
        </is>
      </c>
      <c r="F311">
        <v>24</v>
      </c>
      <c r="G311" t="inlineStr">
        <is>
          <t xml:space="preserve">1:26-1:33</t>
        </is>
      </c>
      <c r="H311" t="inlineStr">
        <is>
          <t xml:space="preserve">Resolved</t>
        </is>
      </c>
      <c r="I311" t="inlineStr">
        <is>
          <t xml:space="preserve">Kaelion was previously described as having dark hair.
- Line of script: "Das Sonnenlicht fing sich in seinem blonden Haar, und für einen kurzen Moment wurde mir bewusst, wie unsinnig attraktiv er war."</t>
        </is>
      </c>
      <c r="J311" t="inlineStr">
        <is>
          <t xml:space="preserve">AI</t>
        </is>
      </c>
      <c r="K311" t="inlineStr">
        <is>
          <t xml:space="preserve">Script error</t>
        </is>
      </c>
      <c r="L311" t="inlineStr">
        <is>
          <t xml:space="preserve">Script error</t>
        </is>
      </c>
      <c r="M311" t="str">
        <f>IFERROR(IF(VLOOKUP(L311,'Quantification'!$A:$B,2,FALSE)&amp;""="","Unclassified",VLOOKUP(L311,'Quantification'!$A:$B,2,FALSE)),"Unclassified")</f>
        <v>Major</v>
      </c>
      <c r="N311" t="inlineStr">
        <is>
          <t xml:space="preserve">frl-esma.gulsoy@pocketfm.com</t>
        </is>
      </c>
      <c r="O311" t="inlineStr">
        <is>
          <t xml:space="preserve">Raw under QC</t>
        </is>
      </c>
      <c r="P311" t="str">
        <f>IF(OR(O311="Issues found in master",O311="Final master"),"Master",IF(OR(O311="Ready for Master",O311="Issues found in raw",O311="Raw under QC",O311="Issues resolved in raw"),"Raw","-"))</f>
        <v>Raw</v>
      </c>
      <c r="Q311" s="13">
        <v>46286.37361111111</v>
      </c>
      <c r="R311" t="inlineStr">
        <is>
          <t xml:space="preserve">2026-09 (Sept)</t>
        </is>
      </c>
      <c r="S311">
        <f>IF(M311="Not an error",0,IF(COUNTIFS($A$2:$A311,$A311,$D$2:$D311,$D311,$M$2:$M311,"&lt;&gt;Not an error")=1,1,0))</f>
        <v>0</v>
      </c>
      <c r="T311">
        <f>IF(M311&lt;&gt;"Major",0,IF(COUNTIFS($A$2:$A311,$A311,$D$2:$D311,$D311,$M$2:$M311,"Major")=1,1,0))</f>
        <v>0</v>
      </c>
      <c r="U311">
        <f>IF(M311&lt;&gt;"Minor",0,IF(COUNTIFS($A$2:$A311,$A311,$D$2:$D311,$D311,$M$2:$M311,"Minor")=1,1,0))</f>
        <v>0</v>
      </c>
    </row>
    <row r="312">
      <c r="A312" t="inlineStr">
        <is>
          <t xml:space="preserve">4baec2ac0f23302985d2ad577e111504bd88c99c</t>
        </is>
      </c>
      <c r="B312" t="inlineStr">
        <is>
          <t xml:space="preserve">Bride of a dragon</t>
        </is>
      </c>
      <c r="C312" t="inlineStr">
        <is>
          <t xml:space="preserve">Die Braut Des Drachenkönigs</t>
        </is>
      </c>
      <c r="D312" t="inlineStr">
        <is>
          <t xml:space="preserve">9560a2a25a277b2e579731c8faac5062c8341d26</t>
        </is>
      </c>
      <c r="E312" t="inlineStr">
        <is>
          <t xml:space="preserve">Episode 24: Der Fluch</t>
        </is>
      </c>
      <c r="F312">
        <v>24</v>
      </c>
      <c r="G312" t="inlineStr">
        <is>
          <t xml:space="preserve">2:08-2:12</t>
        </is>
      </c>
      <c r="H312" t="inlineStr">
        <is>
          <t xml:space="preserve">Resolved</t>
        </is>
      </c>
      <c r="I312" t="inlineStr">
        <is>
          <t xml:space="preserve">Mispronunciation of the word "Valmere". The final "e" should be silent (pronounced "Valmeer", not "Valmere").
- Line of script: "Ich träumte immer noch davon, eines Tages nach Valmere zurückkehren zu können."</t>
        </is>
      </c>
      <c r="J312" t="inlineStr">
        <is>
          <t xml:space="preserve">VOA</t>
        </is>
      </c>
      <c r="K312" t="inlineStr">
        <is>
          <t xml:space="preserve">Mispronunciation</t>
        </is>
      </c>
      <c r="L312" t="inlineStr">
        <is>
          <t xml:space="preserve">Mispronunciation</t>
        </is>
      </c>
      <c r="M312" t="str">
        <f>IFERROR(IF(VLOOKUP(L312,'Quantification'!$A:$B,2,FALSE)&amp;""="","Unclassified",VLOOKUP(L312,'Quantification'!$A:$B,2,FALSE)),"Unclassified")</f>
        <v>Major</v>
      </c>
      <c r="N312" t="inlineStr">
        <is>
          <t xml:space="preserve">frl-esma.gulsoy@pocketfm.com</t>
        </is>
      </c>
      <c r="O312" t="inlineStr">
        <is>
          <t xml:space="preserve">Raw under QC</t>
        </is>
      </c>
      <c r="P312" t="str">
        <f>IF(OR(O312="Issues found in master",O312="Final master"),"Master",IF(OR(O312="Ready for Master",O312="Issues found in raw",O312="Raw under QC",O312="Issues resolved in raw"),"Raw","-"))</f>
        <v>Raw</v>
      </c>
      <c r="Q312" s="13">
        <v>46286.37361111111</v>
      </c>
      <c r="R312" t="inlineStr">
        <is>
          <t xml:space="preserve">2026-09 (Sept)</t>
        </is>
      </c>
      <c r="S312">
        <f>IF(M312="Not an error",0,IF(COUNTIFS($A$2:$A312,$A312,$D$2:$D312,$D312,$M$2:$M312,"&lt;&gt;Not an error")=1,1,0))</f>
        <v>0</v>
      </c>
      <c r="T312">
        <f>IF(M312&lt;&gt;"Major",0,IF(COUNTIFS($A$2:$A312,$A312,$D$2:$D312,$D312,$M$2:$M312,"Major")=1,1,0))</f>
        <v>0</v>
      </c>
      <c r="U312">
        <f>IF(M312&lt;&gt;"Minor",0,IF(COUNTIFS($A$2:$A312,$A312,$D$2:$D312,$D312,$M$2:$M312,"Minor")=1,1,0))</f>
        <v>0</v>
      </c>
    </row>
    <row r="313">
      <c r="A313" t="inlineStr">
        <is>
          <t xml:space="preserve">4baec2ac0f23302985d2ad577e111504bd88c99c</t>
        </is>
      </c>
      <c r="B313" t="inlineStr">
        <is>
          <t xml:space="preserve">Bride of a dragon</t>
        </is>
      </c>
      <c r="C313" t="inlineStr">
        <is>
          <t xml:space="preserve">Die Braut Des Drachenkönigs</t>
        </is>
      </c>
      <c r="D313" t="inlineStr">
        <is>
          <t xml:space="preserve">9560a2a25a277b2e579731c8faac5062c8341d26</t>
        </is>
      </c>
      <c r="E313" t="inlineStr">
        <is>
          <t xml:space="preserve">Episode 24: Der Fluch</t>
        </is>
      </c>
      <c r="F313">
        <v>24</v>
      </c>
      <c r="G313" t="inlineStr">
        <is>
          <t xml:space="preserve">2:12-2:15</t>
        </is>
      </c>
      <c r="H313" t="inlineStr">
        <is>
          <t xml:space="preserve">Resolved</t>
        </is>
      </c>
      <c r="I313" t="inlineStr">
        <is>
          <t xml:space="preserve">Mispronunciation of the word "Valmere". The final "e" should be silent (pronounced "Valmeer", not "Valmere").
- Line of script: "Valmere war mein Zuhause."</t>
        </is>
      </c>
      <c r="J313" t="inlineStr">
        <is>
          <t xml:space="preserve">VOA</t>
        </is>
      </c>
      <c r="K313" t="inlineStr">
        <is>
          <t xml:space="preserve">Mispronunciation</t>
        </is>
      </c>
      <c r="L313" t="inlineStr">
        <is>
          <t xml:space="preserve">Mispronunciation</t>
        </is>
      </c>
      <c r="M313" t="str">
        <f>IFERROR(IF(VLOOKUP(L313,'Quantification'!$A:$B,2,FALSE)&amp;""="","Unclassified",VLOOKUP(L313,'Quantification'!$A:$B,2,FALSE)),"Unclassified")</f>
        <v>Major</v>
      </c>
      <c r="N313" t="inlineStr">
        <is>
          <t xml:space="preserve">frl-esma.gulsoy@pocketfm.com</t>
        </is>
      </c>
      <c r="O313" t="inlineStr">
        <is>
          <t xml:space="preserve">Raw under QC</t>
        </is>
      </c>
      <c r="P313" t="str">
        <f>IF(OR(O313="Issues found in master",O313="Final master"),"Master",IF(OR(O313="Ready for Master",O313="Issues found in raw",O313="Raw under QC",O313="Issues resolved in raw"),"Raw","-"))</f>
        <v>Raw</v>
      </c>
      <c r="Q313" s="13">
        <v>46286.37361111111</v>
      </c>
      <c r="R313" t="inlineStr">
        <is>
          <t xml:space="preserve">2026-09 (Sept)</t>
        </is>
      </c>
      <c r="S313">
        <f>IF(M313="Not an error",0,IF(COUNTIFS($A$2:$A313,$A313,$D$2:$D313,$D313,$M$2:$M313,"&lt;&gt;Not an error")=1,1,0))</f>
        <v>0</v>
      </c>
      <c r="T313">
        <f>IF(M313&lt;&gt;"Major",0,IF(COUNTIFS($A$2:$A313,$A313,$D$2:$D313,$D313,$M$2:$M313,"Major")=1,1,0))</f>
        <v>0</v>
      </c>
      <c r="U313">
        <f>IF(M313&lt;&gt;"Minor",0,IF(COUNTIFS($A$2:$A313,$A313,$D$2:$D313,$D313,$M$2:$M313,"Minor")=1,1,0))</f>
        <v>0</v>
      </c>
    </row>
    <row r="314">
      <c r="A314" t="inlineStr">
        <is>
          <t xml:space="preserve">4baec2ac0f23302985d2ad577e111504bd88c99c</t>
        </is>
      </c>
      <c r="B314" t="inlineStr">
        <is>
          <t xml:space="preserve">Bride of a dragon</t>
        </is>
      </c>
      <c r="C314" t="inlineStr">
        <is>
          <t xml:space="preserve">Die Braut Des Drachenkönigs</t>
        </is>
      </c>
      <c r="D314" t="inlineStr">
        <is>
          <t xml:space="preserve">1207a4e929017e1910bc775bf3adf556888c40ad</t>
        </is>
      </c>
      <c r="E314" t="inlineStr">
        <is>
          <t xml:space="preserve">Episode 25: Wie Könnt Ihr Es Wagen</t>
        </is>
      </c>
      <c r="F314">
        <v>25</v>
      </c>
      <c r="G314" t="inlineStr">
        <is>
          <t xml:space="preserve">2:22-2:32</t>
        </is>
      </c>
      <c r="H314" t="inlineStr">
        <is>
          <t xml:space="preserve">Resolved</t>
        </is>
      </c>
      <c r="I314" t="inlineStr">
        <is>
          <t xml:space="preserve">Mispronunciation of the name "Selene". The name should be pronounced in English (like "Celine").
- Line of script: "Er stürmte vorwärts, seine Schritte lang und wütend. Als wir ihre Tür erreichten, Selenes Tür, wie ich erkannte, trat er sie so heftig auf, dass das Holz mit einem Knall, der den ganzen Rahmen erschütterte, gegen die Wand schlug."</t>
        </is>
      </c>
      <c r="J314" t="inlineStr">
        <is>
          <t xml:space="preserve">VOA</t>
        </is>
      </c>
      <c r="K314" t="inlineStr">
        <is>
          <t xml:space="preserve">Mispronunciation</t>
        </is>
      </c>
      <c r="L314" t="inlineStr">
        <is>
          <t xml:space="preserve">Mispronunciation</t>
        </is>
      </c>
      <c r="M314" t="str">
        <f>IFERROR(IF(VLOOKUP(L314,'Quantification'!$A:$B,2,FALSE)&amp;""="","Unclassified",VLOOKUP(L314,'Quantification'!$A:$B,2,FALSE)),"Unclassified")</f>
        <v>Major</v>
      </c>
      <c r="N314" t="inlineStr">
        <is>
          <t xml:space="preserve">frl-esma.gulsoy@pocketfm.com</t>
        </is>
      </c>
      <c r="O314" t="inlineStr">
        <is>
          <t xml:space="preserve">Raw under QC</t>
        </is>
      </c>
      <c r="P314" t="str">
        <f>IF(OR(O314="Issues found in master",O314="Final master"),"Master",IF(OR(O314="Ready for Master",O314="Issues found in raw",O314="Raw under QC",O314="Issues resolved in raw"),"Raw","-"))</f>
        <v>Raw</v>
      </c>
      <c r="Q314" s="13">
        <v>46286.37430555555</v>
      </c>
      <c r="R314" t="inlineStr">
        <is>
          <t xml:space="preserve">2026-09 (Sept)</t>
        </is>
      </c>
      <c r="S314">
        <f>IF(M314="Not an error",0,IF(COUNTIFS($A$2:$A314,$A314,$D$2:$D314,$D314,$M$2:$M314,"&lt;&gt;Not an error")=1,1,0))</f>
        <v>1</v>
      </c>
      <c r="T314">
        <f>IF(M314&lt;&gt;"Major",0,IF(COUNTIFS($A$2:$A314,$A314,$D$2:$D314,$D314,$M$2:$M314,"Major")=1,1,0))</f>
        <v>1</v>
      </c>
      <c r="U314">
        <f>IF(M314&lt;&gt;"Minor",0,IF(COUNTIFS($A$2:$A314,$A314,$D$2:$D314,$D314,$M$2:$M314,"Minor")=1,1,0))</f>
        <v>0</v>
      </c>
    </row>
    <row r="315">
      <c r="A315" t="inlineStr">
        <is>
          <t xml:space="preserve">4baec2ac0f23302985d2ad577e111504bd88c99c</t>
        </is>
      </c>
      <c r="B315" t="inlineStr">
        <is>
          <t xml:space="preserve">Bride of a dragon</t>
        </is>
      </c>
      <c r="C315" t="inlineStr">
        <is>
          <t xml:space="preserve">Die Braut Des Drachenkönigs</t>
        </is>
      </c>
      <c r="D315" t="inlineStr">
        <is>
          <t xml:space="preserve">1207a4e929017e1910bc775bf3adf556888c40ad</t>
        </is>
      </c>
      <c r="E315" t="inlineStr">
        <is>
          <t xml:space="preserve">Episode 25: Wie Könnt Ihr Es Wagen</t>
        </is>
      </c>
      <c r="F315">
        <v>25</v>
      </c>
      <c r="G315" t="inlineStr">
        <is>
          <t xml:space="preserve">2:53-2:59</t>
        </is>
      </c>
      <c r="H315" t="inlineStr">
        <is>
          <t xml:space="preserve">Resolved</t>
        </is>
      </c>
      <c r="I315" t="inlineStr">
        <is>
          <t xml:space="preserve">Mispronunciation of the name "Selene". The name should be pronounced in English (like "Celine").
- Line of script: "Selene lag auf ihrem Bett, ihr rechter Fuß war in dicke Bandagen gewickelt und auf einem Nest aus Kissen hochgelagert."</t>
        </is>
      </c>
      <c r="J315" t="inlineStr">
        <is>
          <t xml:space="preserve">VOA</t>
        </is>
      </c>
      <c r="K315" t="inlineStr">
        <is>
          <t xml:space="preserve">Mispronunciation</t>
        </is>
      </c>
      <c r="L315" t="inlineStr">
        <is>
          <t xml:space="preserve">Mispronunciation</t>
        </is>
      </c>
      <c r="M315" t="str">
        <f>IFERROR(IF(VLOOKUP(L315,'Quantification'!$A:$B,2,FALSE)&amp;""="","Unclassified",VLOOKUP(L315,'Quantification'!$A:$B,2,FALSE)),"Unclassified")</f>
        <v>Major</v>
      </c>
      <c r="N315" t="inlineStr">
        <is>
          <t xml:space="preserve">frl-esma.gulsoy@pocketfm.com</t>
        </is>
      </c>
      <c r="O315" t="inlineStr">
        <is>
          <t xml:space="preserve">Raw under QC</t>
        </is>
      </c>
      <c r="P315" t="str">
        <f>IF(OR(O315="Issues found in master",O315="Final master"),"Master",IF(OR(O315="Ready for Master",O315="Issues found in raw",O315="Raw under QC",O315="Issues resolved in raw"),"Raw","-"))</f>
        <v>Raw</v>
      </c>
      <c r="Q315" s="13">
        <v>46286.37430555555</v>
      </c>
      <c r="R315" t="inlineStr">
        <is>
          <t xml:space="preserve">2026-09 (Sept)</t>
        </is>
      </c>
      <c r="S315">
        <f>IF(M315="Not an error",0,IF(COUNTIFS($A$2:$A315,$A315,$D$2:$D315,$D315,$M$2:$M315,"&lt;&gt;Not an error")=1,1,0))</f>
        <v>0</v>
      </c>
      <c r="T315">
        <f>IF(M315&lt;&gt;"Major",0,IF(COUNTIFS($A$2:$A315,$A315,$D$2:$D315,$D315,$M$2:$M315,"Major")=1,1,0))</f>
        <v>0</v>
      </c>
      <c r="U315">
        <f>IF(M315&lt;&gt;"Minor",0,IF(COUNTIFS($A$2:$A315,$A315,$D$2:$D315,$D315,$M$2:$M315,"Minor")=1,1,0))</f>
        <v>0</v>
      </c>
    </row>
    <row r="316">
      <c r="A316" t="inlineStr">
        <is>
          <t xml:space="preserve">4baec2ac0f23302985d2ad577e111504bd88c99c</t>
        </is>
      </c>
      <c r="B316" t="inlineStr">
        <is>
          <t xml:space="preserve">Bride of a dragon</t>
        </is>
      </c>
      <c r="C316" t="inlineStr">
        <is>
          <t xml:space="preserve">Die Braut Des Drachenkönigs</t>
        </is>
      </c>
      <c r="D316" t="inlineStr">
        <is>
          <t xml:space="preserve">1207a4e929017e1910bc775bf3adf556888c40ad</t>
        </is>
      </c>
      <c r="E316" t="inlineStr">
        <is>
          <t xml:space="preserve">Episode 25: Wie Könnt Ihr Es Wagen</t>
        </is>
      </c>
      <c r="F316">
        <v>25</v>
      </c>
      <c r="G316" t="inlineStr">
        <is>
          <t xml:space="preserve">3:24-3:31</t>
        </is>
      </c>
      <c r="H316" t="inlineStr">
        <is>
          <t xml:space="preserve">Resolved</t>
        </is>
      </c>
      <c r="I316" t="inlineStr">
        <is>
          <t xml:space="preserve">Mispronunciation of the name "Selene". The name should be pronounced in English (like "Celine").
- Line of script: "Selene wimmerte theatralisch und wandte ihr unverletztes Gesicht ab, als könnte sie es nicht ertragen, uns ihr Leid zu zeigen."</t>
        </is>
      </c>
      <c r="J316" t="inlineStr">
        <is>
          <t xml:space="preserve">VOA</t>
        </is>
      </c>
      <c r="K316" t="inlineStr">
        <is>
          <t xml:space="preserve">Mispronunciation</t>
        </is>
      </c>
      <c r="L316" t="inlineStr">
        <is>
          <t xml:space="preserve">Mispronunciation</t>
        </is>
      </c>
      <c r="M316" t="str">
        <f>IFERROR(IF(VLOOKUP(L316,'Quantification'!$A:$B,2,FALSE)&amp;""="","Unclassified",VLOOKUP(L316,'Quantification'!$A:$B,2,FALSE)),"Unclassified")</f>
        <v>Major</v>
      </c>
      <c r="N316" t="inlineStr">
        <is>
          <t xml:space="preserve">frl-esma.gulsoy@pocketfm.com</t>
        </is>
      </c>
      <c r="O316" t="inlineStr">
        <is>
          <t xml:space="preserve">Raw under QC</t>
        </is>
      </c>
      <c r="P316" t="str">
        <f>IF(OR(O316="Issues found in master",O316="Final master"),"Master",IF(OR(O316="Ready for Master",O316="Issues found in raw",O316="Raw under QC",O316="Issues resolved in raw"),"Raw","-"))</f>
        <v>Raw</v>
      </c>
      <c r="Q316" s="13">
        <v>46286.37430555555</v>
      </c>
      <c r="R316" t="inlineStr">
        <is>
          <t xml:space="preserve">2026-09 (Sept)</t>
        </is>
      </c>
      <c r="S316">
        <f>IF(M316="Not an error",0,IF(COUNTIFS($A$2:$A316,$A316,$D$2:$D316,$D316,$M$2:$M316,"&lt;&gt;Not an error")=1,1,0))</f>
        <v>0</v>
      </c>
      <c r="T316">
        <f>IF(M316&lt;&gt;"Major",0,IF(COUNTIFS($A$2:$A316,$A316,$D$2:$D316,$D316,$M$2:$M316,"Major")=1,1,0))</f>
        <v>0</v>
      </c>
      <c r="U316">
        <f>IF(M316&lt;&gt;"Minor",0,IF(COUNTIFS($A$2:$A316,$A316,$D$2:$D316,$D316,$M$2:$M316,"Minor")=1,1,0))</f>
        <v>0</v>
      </c>
    </row>
    <row r="317">
      <c r="A317" t="inlineStr">
        <is>
          <t xml:space="preserve">4baec2ac0f23302985d2ad577e111504bd88c99c</t>
        </is>
      </c>
      <c r="B317" t="inlineStr">
        <is>
          <t xml:space="preserve">Bride of a dragon</t>
        </is>
      </c>
      <c r="C317" t="inlineStr">
        <is>
          <t xml:space="preserve">Die Braut Des Drachenkönigs</t>
        </is>
      </c>
      <c r="D317" t="inlineStr">
        <is>
          <t xml:space="preserve">1207a4e929017e1910bc775bf3adf556888c40ad</t>
        </is>
      </c>
      <c r="E317" t="inlineStr">
        <is>
          <t xml:space="preserve">Episode 25: Wie Könnt Ihr Es Wagen</t>
        </is>
      </c>
      <c r="F317">
        <v>25</v>
      </c>
      <c r="G317" t="inlineStr">
        <is>
          <t xml:space="preserve">3:59-4:03</t>
        </is>
      </c>
      <c r="H317" t="inlineStr">
        <is>
          <t xml:space="preserve">Resolved</t>
        </is>
      </c>
      <c r="I317" t="inlineStr">
        <is>
          <t xml:space="preserve">Mispronunciation of the name "Selene". The name should be pronounced in English (like "Celine").
- Line of script: "Selene brach mit perfektem Timing in Tränen aus."</t>
        </is>
      </c>
      <c r="J317" t="inlineStr">
        <is>
          <t xml:space="preserve">VOA</t>
        </is>
      </c>
      <c r="K317" t="inlineStr">
        <is>
          <t xml:space="preserve">Mispronunciation</t>
        </is>
      </c>
      <c r="L317" t="inlineStr">
        <is>
          <t xml:space="preserve">Mispronunciation</t>
        </is>
      </c>
      <c r="M317" t="str">
        <f>IFERROR(IF(VLOOKUP(L317,'Quantification'!$A:$B,2,FALSE)&amp;""="","Unclassified",VLOOKUP(L317,'Quantification'!$A:$B,2,FALSE)),"Unclassified")</f>
        <v>Major</v>
      </c>
      <c r="N317" t="inlineStr">
        <is>
          <t xml:space="preserve">frl-esma.gulsoy@pocketfm.com</t>
        </is>
      </c>
      <c r="O317" t="inlineStr">
        <is>
          <t xml:space="preserve">Raw under QC</t>
        </is>
      </c>
      <c r="P317" t="str">
        <f>IF(OR(O317="Issues found in master",O317="Final master"),"Master",IF(OR(O317="Ready for Master",O317="Issues found in raw",O317="Raw under QC",O317="Issues resolved in raw"),"Raw","-"))</f>
        <v>Raw</v>
      </c>
      <c r="Q317" s="13">
        <v>46286.37430555555</v>
      </c>
      <c r="R317" t="inlineStr">
        <is>
          <t xml:space="preserve">2026-09 (Sept)</t>
        </is>
      </c>
      <c r="S317">
        <f>IF(M317="Not an error",0,IF(COUNTIFS($A$2:$A317,$A317,$D$2:$D317,$D317,$M$2:$M317,"&lt;&gt;Not an error")=1,1,0))</f>
        <v>0</v>
      </c>
      <c r="T317">
        <f>IF(M317&lt;&gt;"Major",0,IF(COUNTIFS($A$2:$A317,$A317,$D$2:$D317,$D317,$M$2:$M317,"Major")=1,1,0))</f>
        <v>0</v>
      </c>
      <c r="U317">
        <f>IF(M317&lt;&gt;"Minor",0,IF(COUNTIFS($A$2:$A317,$A317,$D$2:$D317,$D317,$M$2:$M317,"Minor")=1,1,0))</f>
        <v>0</v>
      </c>
    </row>
    <row r="318">
      <c r="A318" t="inlineStr">
        <is>
          <t xml:space="preserve">4baec2ac0f23302985d2ad577e111504bd88c99c</t>
        </is>
      </c>
      <c r="B318" t="inlineStr">
        <is>
          <t xml:space="preserve">Bride of a dragon</t>
        </is>
      </c>
      <c r="C318" t="inlineStr">
        <is>
          <t xml:space="preserve">Die Braut Des Drachenkönigs</t>
        </is>
      </c>
      <c r="D318" t="inlineStr">
        <is>
          <t xml:space="preserve">1207a4e929017e1910bc775bf3adf556888c40ad</t>
        </is>
      </c>
      <c r="E318" t="inlineStr">
        <is>
          <t xml:space="preserve">Episode 25: Wie Könnt Ihr Es Wagen</t>
        </is>
      </c>
      <c r="F318">
        <v>25</v>
      </c>
      <c r="G318" t="inlineStr">
        <is>
          <t xml:space="preserve">4:33-4:36</t>
        </is>
      </c>
      <c r="H318" t="inlineStr">
        <is>
          <t xml:space="preserve">Resolved</t>
        </is>
      </c>
      <c r="I318" t="inlineStr">
        <is>
          <t xml:space="preserve">Mispronunciation of the name "Selene". The name should be pronounced in English (like "Celine").
- Line of script: "„Du hast mich gestern bedroht!“, schluchzte Selene, ihre Stimme zitterte mit etwas, das wie echter Schmerz klang."</t>
        </is>
      </c>
      <c r="J318" t="inlineStr">
        <is>
          <t xml:space="preserve">VOA</t>
        </is>
      </c>
      <c r="K318" t="inlineStr">
        <is>
          <t xml:space="preserve">Mispronunciation</t>
        </is>
      </c>
      <c r="L318" t="inlineStr">
        <is>
          <t xml:space="preserve">Mispronunciation</t>
        </is>
      </c>
      <c r="M318" t="str">
        <f>IFERROR(IF(VLOOKUP(L318,'Quantification'!$A:$B,2,FALSE)&amp;""="","Unclassified",VLOOKUP(L318,'Quantification'!$A:$B,2,FALSE)),"Unclassified")</f>
        <v>Major</v>
      </c>
      <c r="N318" t="inlineStr">
        <is>
          <t xml:space="preserve">frl-esma.gulsoy@pocketfm.com</t>
        </is>
      </c>
      <c r="O318" t="inlineStr">
        <is>
          <t xml:space="preserve">Raw under QC</t>
        </is>
      </c>
      <c r="P318" t="str">
        <f>IF(OR(O318="Issues found in master",O318="Final master"),"Master",IF(OR(O318="Ready for Master",O318="Issues found in raw",O318="Raw under QC",O318="Issues resolved in raw"),"Raw","-"))</f>
        <v>Raw</v>
      </c>
      <c r="Q318" s="13">
        <v>46286.37430555555</v>
      </c>
      <c r="R318" t="inlineStr">
        <is>
          <t xml:space="preserve">2026-09 (Sept)</t>
        </is>
      </c>
      <c r="S318">
        <f>IF(M318="Not an error",0,IF(COUNTIFS($A$2:$A318,$A318,$D$2:$D318,$D318,$M$2:$M318,"&lt;&gt;Not an error")=1,1,0))</f>
        <v>0</v>
      </c>
      <c r="T318">
        <f>IF(M318&lt;&gt;"Major",0,IF(COUNTIFS($A$2:$A318,$A318,$D$2:$D318,$D318,$M$2:$M318,"Major")=1,1,0))</f>
        <v>0</v>
      </c>
      <c r="U318">
        <f>IF(M318&lt;&gt;"Minor",0,IF(COUNTIFS($A$2:$A318,$A318,$D$2:$D318,$D318,$M$2:$M318,"Minor")=1,1,0))</f>
        <v>0</v>
      </c>
    </row>
    <row r="319">
      <c r="A319" t="inlineStr">
        <is>
          <t xml:space="preserve">4baec2ac0f23302985d2ad577e111504bd88c99c</t>
        </is>
      </c>
      <c r="B319" t="inlineStr">
        <is>
          <t xml:space="preserve">Bride of a dragon</t>
        </is>
      </c>
      <c r="C319" t="inlineStr">
        <is>
          <t xml:space="preserve">Die Braut Des Drachenkönigs</t>
        </is>
      </c>
      <c r="D319" t="inlineStr">
        <is>
          <t xml:space="preserve">1207a4e929017e1910bc775bf3adf556888c40ad</t>
        </is>
      </c>
      <c r="E319" t="inlineStr">
        <is>
          <t xml:space="preserve">Episode 25: Wie Könnt Ihr Es Wagen</t>
        </is>
      </c>
      <c r="F319">
        <v>25</v>
      </c>
      <c r="G319" t="inlineStr">
        <is>
          <t xml:space="preserve">5:06-05:08</t>
        </is>
      </c>
      <c r="H319" t="inlineStr">
        <is>
          <t xml:space="preserve">Resolved</t>
        </is>
      </c>
      <c r="I319" t="inlineStr">
        <is>
          <t xml:space="preserve">Mispronunciation of the name "Selene". The name should be pronounced in English (like "Celine").
- Line of script: "Selene, was ist los mit dir?"</t>
        </is>
      </c>
      <c r="J319" t="inlineStr">
        <is>
          <t xml:space="preserve">VOA</t>
        </is>
      </c>
      <c r="K319" t="inlineStr">
        <is>
          <t xml:space="preserve">Mispronunciation</t>
        </is>
      </c>
      <c r="L319" t="inlineStr">
        <is>
          <t xml:space="preserve">Mispronunciation</t>
        </is>
      </c>
      <c r="M319" t="str">
        <f>IFERROR(IF(VLOOKUP(L319,'Quantification'!$A:$B,2,FALSE)&amp;""="","Unclassified",VLOOKUP(L319,'Quantification'!$A:$B,2,FALSE)),"Unclassified")</f>
        <v>Major</v>
      </c>
      <c r="N319" t="inlineStr">
        <is>
          <t xml:space="preserve">frl-esma.gulsoy@pocketfm.com</t>
        </is>
      </c>
      <c r="O319" t="inlineStr">
        <is>
          <t xml:space="preserve">Raw under QC</t>
        </is>
      </c>
      <c r="P319" t="str">
        <f>IF(OR(O319="Issues found in master",O319="Final master"),"Master",IF(OR(O319="Ready for Master",O319="Issues found in raw",O319="Raw under QC",O319="Issues resolved in raw"),"Raw","-"))</f>
        <v>Raw</v>
      </c>
      <c r="Q319" s="13">
        <v>46286.37430555555</v>
      </c>
      <c r="R319" t="inlineStr">
        <is>
          <t xml:space="preserve">2026-09 (Sept)</t>
        </is>
      </c>
      <c r="S319">
        <f>IF(M319="Not an error",0,IF(COUNTIFS($A$2:$A319,$A319,$D$2:$D319,$D319,$M$2:$M319,"&lt;&gt;Not an error")=1,1,0))</f>
        <v>0</v>
      </c>
      <c r="T319">
        <f>IF(M319&lt;&gt;"Major",0,IF(COUNTIFS($A$2:$A319,$A319,$D$2:$D319,$D319,$M$2:$M319,"Major")=1,1,0))</f>
        <v>0</v>
      </c>
      <c r="U319">
        <f>IF(M319&lt;&gt;"Minor",0,IF(COUNTIFS($A$2:$A319,$A319,$D$2:$D319,$D319,$M$2:$M319,"Minor")=1,1,0))</f>
        <v>0</v>
      </c>
    </row>
    <row r="320">
      <c r="A320" t="inlineStr">
        <is>
          <t xml:space="preserve">4baec2ac0f23302985d2ad577e111504bd88c99c</t>
        </is>
      </c>
      <c r="B320" t="inlineStr">
        <is>
          <t xml:space="preserve">Bride of a dragon</t>
        </is>
      </c>
      <c r="C320" t="inlineStr">
        <is>
          <t xml:space="preserve">Die Braut Des Drachenkönigs</t>
        </is>
      </c>
      <c r="D320" t="inlineStr">
        <is>
          <t xml:space="preserve">1207a4e929017e1910bc775bf3adf556888c40ad</t>
        </is>
      </c>
      <c r="E320" t="inlineStr">
        <is>
          <t xml:space="preserve">Episode 25: Wie Könnt Ihr Es Wagen</t>
        </is>
      </c>
      <c r="F320">
        <v>25</v>
      </c>
      <c r="G320" t="inlineStr">
        <is>
          <t xml:space="preserve">5:16-5:21</t>
        </is>
      </c>
      <c r="H320" t="inlineStr">
        <is>
          <t xml:space="preserve">Resolved</t>
        </is>
      </c>
      <c r="I320" t="inlineStr">
        <is>
          <t xml:space="preserve">Mispronunciation of the name "Selene". The name should be pronounced in English (like "Celine").
- Line of script: "„Und dann heute.“, Selenes Stimme brach, als sie lauter weinte und das Drama steigerte."</t>
        </is>
      </c>
      <c r="J320" t="inlineStr">
        <is>
          <t xml:space="preserve">VOA</t>
        </is>
      </c>
      <c r="K320" t="inlineStr">
        <is>
          <t xml:space="preserve">Mispronunciation</t>
        </is>
      </c>
      <c r="L320" t="inlineStr">
        <is>
          <t xml:space="preserve">Mispronunciation</t>
        </is>
      </c>
      <c r="M320" t="str">
        <f>IFERROR(IF(VLOOKUP(L320,'Quantification'!$A:$B,2,FALSE)&amp;""="","Unclassified",VLOOKUP(L320,'Quantification'!$A:$B,2,FALSE)),"Unclassified")</f>
        <v>Major</v>
      </c>
      <c r="N320" t="inlineStr">
        <is>
          <t xml:space="preserve">frl-esma.gulsoy@pocketfm.com</t>
        </is>
      </c>
      <c r="O320" t="inlineStr">
        <is>
          <t xml:space="preserve">Raw under QC</t>
        </is>
      </c>
      <c r="P320" t="str">
        <f>IF(OR(O320="Issues found in master",O320="Final master"),"Master",IF(OR(O320="Ready for Master",O320="Issues found in raw",O320="Raw under QC",O320="Issues resolved in raw"),"Raw","-"))</f>
        <v>Raw</v>
      </c>
      <c r="Q320" s="13">
        <v>46286.37430555555</v>
      </c>
      <c r="R320" t="inlineStr">
        <is>
          <t xml:space="preserve">2026-09 (Sept)</t>
        </is>
      </c>
      <c r="S320">
        <f>IF(M320="Not an error",0,IF(COUNTIFS($A$2:$A320,$A320,$D$2:$D320,$D320,$M$2:$M320,"&lt;&gt;Not an error")=1,1,0))</f>
        <v>0</v>
      </c>
      <c r="T320">
        <f>IF(M320&lt;&gt;"Major",0,IF(COUNTIFS($A$2:$A320,$A320,$D$2:$D320,$D320,$M$2:$M320,"Major")=1,1,0))</f>
        <v>0</v>
      </c>
      <c r="U320">
        <f>IF(M320&lt;&gt;"Minor",0,IF(COUNTIFS($A$2:$A320,$A320,$D$2:$D320,$D320,$M$2:$M320,"Minor")=1,1,0))</f>
        <v>0</v>
      </c>
    </row>
    <row r="321">
      <c r="A321" t="inlineStr">
        <is>
          <t xml:space="preserve">4baec2ac0f23302985d2ad577e111504bd88c99c</t>
        </is>
      </c>
      <c r="B321" t="inlineStr">
        <is>
          <t xml:space="preserve">Bride of a dragon</t>
        </is>
      </c>
      <c r="C321" t="inlineStr">
        <is>
          <t xml:space="preserve">Die Braut Des Drachenkönigs</t>
        </is>
      </c>
      <c r="D321" t="inlineStr">
        <is>
          <t xml:space="preserve">1207a4e929017e1910bc775bf3adf556888c40ad</t>
        </is>
      </c>
      <c r="E321" t="inlineStr">
        <is>
          <t xml:space="preserve">Episode 25: Wie Könnt Ihr Es Wagen</t>
        </is>
      </c>
      <c r="F321">
        <v>25</v>
      </c>
      <c r="G321" t="inlineStr">
        <is>
          <t xml:space="preserve">5:59-6:01</t>
        </is>
      </c>
      <c r="H321" t="inlineStr">
        <is>
          <t xml:space="preserve">Resolved</t>
        </is>
      </c>
      <c r="I321" t="inlineStr">
        <is>
          <t xml:space="preserve">Mispronunciation of the name "Selene". The name should be pronounced in English (like "Celine").
- Line of script: "Ich war nicht in Selenes Nähe."</t>
        </is>
      </c>
      <c r="J321" t="inlineStr">
        <is>
          <t xml:space="preserve">VOA</t>
        </is>
      </c>
      <c r="K321" t="inlineStr">
        <is>
          <t xml:space="preserve">Mispronunciation</t>
        </is>
      </c>
      <c r="L321" t="inlineStr">
        <is>
          <t xml:space="preserve">Mispronunciation</t>
        </is>
      </c>
      <c r="M321" t="str">
        <f>IFERROR(IF(VLOOKUP(L321,'Quantification'!$A:$B,2,FALSE)&amp;""="","Unclassified",VLOOKUP(L321,'Quantification'!$A:$B,2,FALSE)),"Unclassified")</f>
        <v>Major</v>
      </c>
      <c r="N321" t="inlineStr">
        <is>
          <t xml:space="preserve">frl-esma.gulsoy@pocketfm.com</t>
        </is>
      </c>
      <c r="O321" t="inlineStr">
        <is>
          <t xml:space="preserve">Raw under QC</t>
        </is>
      </c>
      <c r="P321" t="str">
        <f>IF(OR(O321="Issues found in master",O321="Final master"),"Master",IF(OR(O321="Ready for Master",O321="Issues found in raw",O321="Raw under QC",O321="Issues resolved in raw"),"Raw","-"))</f>
        <v>Raw</v>
      </c>
      <c r="Q321" s="13">
        <v>46286.37430555555</v>
      </c>
      <c r="R321" t="inlineStr">
        <is>
          <t xml:space="preserve">2026-09 (Sept)</t>
        </is>
      </c>
      <c r="S321">
        <f>IF(M321="Not an error",0,IF(COUNTIFS($A$2:$A321,$A321,$D$2:$D321,$D321,$M$2:$M321,"&lt;&gt;Not an error")=1,1,0))</f>
        <v>0</v>
      </c>
      <c r="T321">
        <f>IF(M321&lt;&gt;"Major",0,IF(COUNTIFS($A$2:$A321,$A321,$D$2:$D321,$D321,$M$2:$M321,"Major")=1,1,0))</f>
        <v>0</v>
      </c>
      <c r="U321">
        <f>IF(M321&lt;&gt;"Minor",0,IF(COUNTIFS($A$2:$A321,$A321,$D$2:$D321,$D321,$M$2:$M321,"Minor")=1,1,0))</f>
        <v>0</v>
      </c>
    </row>
    <row r="322">
      <c r="A322" t="inlineStr">
        <is>
          <t xml:space="preserve">4baec2ac0f23302985d2ad577e111504bd88c99c</t>
        </is>
      </c>
      <c r="B322" t="inlineStr">
        <is>
          <t xml:space="preserve">Bride of a dragon</t>
        </is>
      </c>
      <c r="C322" t="inlineStr">
        <is>
          <t xml:space="preserve">Die Braut Des Drachenkönigs</t>
        </is>
      </c>
      <c r="D322" t="inlineStr">
        <is>
          <t xml:space="preserve">1207a4e929017e1910bc775bf3adf556888c40ad</t>
        </is>
      </c>
      <c r="E322" t="inlineStr">
        <is>
          <t xml:space="preserve">Episode 25: Wie Könnt Ihr Es Wagen</t>
        </is>
      </c>
      <c r="F322">
        <v>25</v>
      </c>
      <c r="G322" t="inlineStr">
        <is>
          <t xml:space="preserve">7:45-7:50</t>
        </is>
      </c>
      <c r="H322" t="inlineStr">
        <is>
          <t xml:space="preserve">Resolved</t>
        </is>
      </c>
      <c r="I322" t="inlineStr">
        <is>
          <t xml:space="preserve">Mispronunciation of the name "Gareth". The "th" should be pronounced like the "th" in "thing".
- Line of script: "Er hatte mir Gareths Verbrechen ins Gesicht geschleudert, als wären es meine eigenen."</t>
        </is>
      </c>
      <c r="J322" t="inlineStr">
        <is>
          <t xml:space="preserve">VOA</t>
        </is>
      </c>
      <c r="K322" t="inlineStr">
        <is>
          <t xml:space="preserve">Mispronunciation</t>
        </is>
      </c>
      <c r="L322" t="inlineStr">
        <is>
          <t xml:space="preserve">Mispronunciation</t>
        </is>
      </c>
      <c r="M322" t="str">
        <f>IFERROR(IF(VLOOKUP(L322,'Quantification'!$A:$B,2,FALSE)&amp;""="","Unclassified",VLOOKUP(L322,'Quantification'!$A:$B,2,FALSE)),"Unclassified")</f>
        <v>Major</v>
      </c>
      <c r="N322" t="inlineStr">
        <is>
          <t xml:space="preserve">frl-esma.gulsoy@pocketfm.com</t>
        </is>
      </c>
      <c r="O322" t="inlineStr">
        <is>
          <t xml:space="preserve">Raw under QC</t>
        </is>
      </c>
      <c r="P322" t="str">
        <f>IF(OR(O322="Issues found in master",O322="Final master"),"Master",IF(OR(O322="Ready for Master",O322="Issues found in raw",O322="Raw under QC",O322="Issues resolved in raw"),"Raw","-"))</f>
        <v>Raw</v>
      </c>
      <c r="Q322" s="13">
        <v>46286.37430555555</v>
      </c>
      <c r="R322" t="inlineStr">
        <is>
          <t xml:space="preserve">2026-09 (Sept)</t>
        </is>
      </c>
      <c r="S322">
        <f>IF(M322="Not an error",0,IF(COUNTIFS($A$2:$A322,$A322,$D$2:$D322,$D322,$M$2:$M322,"&lt;&gt;Not an error")=1,1,0))</f>
        <v>0</v>
      </c>
      <c r="T322">
        <f>IF(M322&lt;&gt;"Major",0,IF(COUNTIFS($A$2:$A322,$A322,$D$2:$D322,$D322,$M$2:$M322,"Major")=1,1,0))</f>
        <v>0</v>
      </c>
      <c r="U322">
        <f>IF(M322&lt;&gt;"Minor",0,IF(COUNTIFS($A$2:$A322,$A322,$D$2:$D322,$D322,$M$2:$M322,"Minor")=1,1,0))</f>
        <v>0</v>
      </c>
    </row>
    <row r="323">
      <c r="A323" t="inlineStr">
        <is>
          <t xml:space="preserve">4baec2ac0f23302985d2ad577e111504bd88c99c</t>
        </is>
      </c>
      <c r="B323" t="inlineStr">
        <is>
          <t xml:space="preserve">Bride of a dragon</t>
        </is>
      </c>
      <c r="C323" t="inlineStr">
        <is>
          <t xml:space="preserve">Die Braut Des Drachenkönigs</t>
        </is>
      </c>
      <c r="D323" t="inlineStr">
        <is>
          <t xml:space="preserve">1207a4e929017e1910bc775bf3adf556888c40ad</t>
        </is>
      </c>
      <c r="E323" t="inlineStr">
        <is>
          <t xml:space="preserve">Episode 25: Wie Könnt Ihr Es Wagen</t>
        </is>
      </c>
      <c r="F323">
        <v>25</v>
      </c>
      <c r="G323" t="inlineStr">
        <is>
          <t xml:space="preserve">8:34-8:36</t>
        </is>
      </c>
      <c r="H323" t="inlineStr">
        <is>
          <t xml:space="preserve">Resolved</t>
        </is>
      </c>
      <c r="I323" t="inlineStr">
        <is>
          <t xml:space="preserve">Mispronunciation of the name "Selene". The name should be pronounced in English (like "Celine").
- Line of script: "Ich prallte gegen die Wand gegenüber von Selenes Kammer."</t>
        </is>
      </c>
      <c r="J323" t="inlineStr">
        <is>
          <t xml:space="preserve">VOA</t>
        </is>
      </c>
      <c r="K323" t="inlineStr">
        <is>
          <t xml:space="preserve">Mispronunciation</t>
        </is>
      </c>
      <c r="L323" t="inlineStr">
        <is>
          <t xml:space="preserve">Mispronunciation</t>
        </is>
      </c>
      <c r="M323" t="str">
        <f>IFERROR(IF(VLOOKUP(L323,'Quantification'!$A:$B,2,FALSE)&amp;""="","Unclassified",VLOOKUP(L323,'Quantification'!$A:$B,2,FALSE)),"Unclassified")</f>
        <v>Major</v>
      </c>
      <c r="N323" t="inlineStr">
        <is>
          <t xml:space="preserve">frl-esma.gulsoy@pocketfm.com</t>
        </is>
      </c>
      <c r="O323" t="inlineStr">
        <is>
          <t xml:space="preserve">Issues found in raw</t>
        </is>
      </c>
      <c r="P323" t="str">
        <f>IF(OR(O323="Issues found in master",O323="Final master"),"Master",IF(OR(O323="Ready for Master",O323="Issues found in raw",O323="Raw under QC",O323="Issues resolved in raw"),"Raw","-"))</f>
        <v>Raw</v>
      </c>
      <c r="Q323" s="13">
        <v>46286.37430555555</v>
      </c>
      <c r="R323" t="inlineStr">
        <is>
          <t xml:space="preserve">2026-09 (Sept)</t>
        </is>
      </c>
      <c r="S323">
        <f>IF(M323="Not an error",0,IF(COUNTIFS($A$2:$A323,$A323,$D$2:$D323,$D323,$M$2:$M323,"&lt;&gt;Not an error")=1,1,0))</f>
        <v>0</v>
      </c>
      <c r="T323">
        <f>IF(M323&lt;&gt;"Major",0,IF(COUNTIFS($A$2:$A323,$A323,$D$2:$D323,$D323,$M$2:$M323,"Major")=1,1,0))</f>
        <v>0</v>
      </c>
      <c r="U323">
        <f>IF(M323&lt;&gt;"Minor",0,IF(COUNTIFS($A$2:$A323,$A323,$D$2:$D323,$D323,$M$2:$M323,"Minor")=1,1,0))</f>
        <v>0</v>
      </c>
    </row>
    <row r="324">
      <c r="A324" t="inlineStr">
        <is>
          <t xml:space="preserve">4baec2ac0f23302985d2ad577e111504bd88c99c</t>
        </is>
      </c>
      <c r="B324" t="inlineStr">
        <is>
          <t xml:space="preserve">Bride of a dragon</t>
        </is>
      </c>
      <c r="C324" t="inlineStr">
        <is>
          <t xml:space="preserve">Die Braut Des Drachenkönigs</t>
        </is>
      </c>
      <c r="D324" t="inlineStr">
        <is>
          <t xml:space="preserve">1207a4e929017e1910bc775bf3adf556888c40ad</t>
        </is>
      </c>
      <c r="E324" t="inlineStr">
        <is>
          <t xml:space="preserve">Episode 25: Wie Könnt Ihr Es Wagen</t>
        </is>
      </c>
      <c r="F324">
        <v>25</v>
      </c>
      <c r="G324" t="inlineStr">
        <is>
          <t xml:space="preserve">9:32-9:36</t>
        </is>
      </c>
      <c r="H324" t="inlineStr">
        <is>
          <t xml:space="preserve">Resolved</t>
        </is>
      </c>
      <c r="I324" t="inlineStr">
        <is>
          <t xml:space="preserve">Mispronunciation of the name "Selene". The name should be pronounced in English (like "Celine").
- Line of script: "Er wandte sich ab, sein Umhang wirbelte um ihn herum, und ging zurück in Selenes Kammer."</t>
        </is>
      </c>
      <c r="J324" t="inlineStr">
        <is>
          <t xml:space="preserve">VOA</t>
        </is>
      </c>
      <c r="K324" t="inlineStr">
        <is>
          <t xml:space="preserve">Mispronunciation</t>
        </is>
      </c>
      <c r="L324" t="inlineStr">
        <is>
          <t xml:space="preserve">Mispronunciation</t>
        </is>
      </c>
      <c r="M324" t="str">
        <f>IFERROR(IF(VLOOKUP(L324,'Quantification'!$A:$B,2,FALSE)&amp;""="","Unclassified",VLOOKUP(L324,'Quantification'!$A:$B,2,FALSE)),"Unclassified")</f>
        <v>Major</v>
      </c>
      <c r="N324" t="inlineStr">
        <is>
          <t xml:space="preserve">frl-esma.gulsoy@pocketfm.com</t>
        </is>
      </c>
      <c r="O324" t="inlineStr">
        <is>
          <t xml:space="preserve">Issues found in raw</t>
        </is>
      </c>
      <c r="P324" t="str">
        <f>IF(OR(O324="Issues found in master",O324="Final master"),"Master",IF(OR(O324="Ready for Master",O324="Issues found in raw",O324="Raw under QC",O324="Issues resolved in raw"),"Raw","-"))</f>
        <v>Raw</v>
      </c>
      <c r="Q324" s="13">
        <v>46286.37430555555</v>
      </c>
      <c r="R324" t="inlineStr">
        <is>
          <t xml:space="preserve">2026-09 (Sept)</t>
        </is>
      </c>
      <c r="S324">
        <f>IF(M324="Not an error",0,IF(COUNTIFS($A$2:$A324,$A324,$D$2:$D324,$D324,$M$2:$M324,"&lt;&gt;Not an error")=1,1,0))</f>
        <v>0</v>
      </c>
      <c r="T324">
        <f>IF(M324&lt;&gt;"Major",0,IF(COUNTIFS($A$2:$A324,$A324,$D$2:$D324,$D324,$M$2:$M324,"Major")=1,1,0))</f>
        <v>0</v>
      </c>
      <c r="U324">
        <f>IF(M324&lt;&gt;"Minor",0,IF(COUNTIFS($A$2:$A324,$A324,$D$2:$D324,$D324,$M$2:$M324,"Minor")=1,1,0))</f>
        <v>0</v>
      </c>
    </row>
    <row r="325">
      <c r="A325" t="inlineStr">
        <is>
          <t xml:space="preserve">4baec2ac0f23302985d2ad577e111504bd88c99c</t>
        </is>
      </c>
      <c r="B325" t="inlineStr">
        <is>
          <t xml:space="preserve">Bride of a dragon</t>
        </is>
      </c>
      <c r="C325" t="inlineStr">
        <is>
          <t xml:space="preserve">Die Braut Des Drachenkönigs</t>
        </is>
      </c>
      <c r="D325" t="inlineStr">
        <is>
          <t xml:space="preserve">1207a4e929017e1910bc775bf3adf556888c40ad</t>
        </is>
      </c>
      <c r="E325" t="inlineStr">
        <is>
          <t xml:space="preserve">Episode 25: Wie Könnt Ihr Es Wagen</t>
        </is>
      </c>
      <c r="F325">
        <v>25</v>
      </c>
      <c r="G325" t="inlineStr">
        <is>
          <t xml:space="preserve">9:59-10:06</t>
        </is>
      </c>
      <c r="H325" t="inlineStr">
        <is>
          <t xml:space="preserve">Resolved</t>
        </is>
      </c>
      <c r="I325" t="inlineStr">
        <is>
          <t xml:space="preserve">Mispronunciation of the name "Selene". The name should be pronounced in English (like "Celine").
- Line of script: "Hinter ihnen erhaschte ich einen letzten Blick auf Selenes Gesicht durch die offene Tür, bevor Damon sie schloss."</t>
        </is>
      </c>
      <c r="J325" t="inlineStr">
        <is>
          <t xml:space="preserve">VOA</t>
        </is>
      </c>
      <c r="K325" t="inlineStr">
        <is>
          <t xml:space="preserve">Mispronunciation</t>
        </is>
      </c>
      <c r="L325" t="inlineStr">
        <is>
          <t xml:space="preserve">Mispronunciation</t>
        </is>
      </c>
      <c r="M325" t="str">
        <f>IFERROR(IF(VLOOKUP(L325,'Quantification'!$A:$B,2,FALSE)&amp;""="","Unclassified",VLOOKUP(L325,'Quantification'!$A:$B,2,FALSE)),"Unclassified")</f>
        <v>Major</v>
      </c>
      <c r="N325" t="inlineStr">
        <is>
          <t xml:space="preserve">frl-esma.gulsoy@pocketfm.com</t>
        </is>
      </c>
      <c r="O325" t="inlineStr">
        <is>
          <t xml:space="preserve">Issues found in raw</t>
        </is>
      </c>
      <c r="P325" t="str">
        <f>IF(OR(O325="Issues found in master",O325="Final master"),"Master",IF(OR(O325="Ready for Master",O325="Issues found in raw",O325="Raw under QC",O325="Issues resolved in raw"),"Raw","-"))</f>
        <v>Raw</v>
      </c>
      <c r="Q325" s="13">
        <v>46286.37430555555</v>
      </c>
      <c r="R325" t="inlineStr">
        <is>
          <t xml:space="preserve">2026-09 (Sept)</t>
        </is>
      </c>
      <c r="S325">
        <f>IF(M325="Not an error",0,IF(COUNTIFS($A$2:$A325,$A325,$D$2:$D325,$D325,$M$2:$M325,"&lt;&gt;Not an error")=1,1,0))</f>
        <v>0</v>
      </c>
      <c r="T325">
        <f>IF(M325&lt;&gt;"Major",0,IF(COUNTIFS($A$2:$A325,$A325,$D$2:$D325,$D325,$M$2:$M325,"Major")=1,1,0))</f>
        <v>0</v>
      </c>
      <c r="U325">
        <f>IF(M325&lt;&gt;"Minor",0,IF(COUNTIFS($A$2:$A325,$A325,$D$2:$D325,$D325,$M$2:$M325,"Minor")=1,1,0))</f>
        <v>0</v>
      </c>
    </row>
    <row r="326">
      <c r="A326" t="inlineStr">
        <is>
          <t xml:space="preserve">4baec2ac0f23302985d2ad577e111504bd88c99c</t>
        </is>
      </c>
      <c r="B326" t="inlineStr">
        <is>
          <t xml:space="preserve">Bride of a dragon</t>
        </is>
      </c>
      <c r="C326" t="inlineStr">
        <is>
          <t xml:space="preserve">Die Braut Des Drachenkönigs</t>
        </is>
      </c>
      <c r="D326" t="inlineStr">
        <is>
          <t xml:space="preserve">1207a4e929017e1910bc775bf3adf556888c40ad</t>
        </is>
      </c>
      <c r="E326" t="inlineStr">
        <is>
          <t xml:space="preserve">Episode 25: Wie Könnt Ihr Es Wagen</t>
        </is>
      </c>
      <c r="F326">
        <v>25</v>
      </c>
      <c r="G326" t="inlineStr">
        <is>
          <t xml:space="preserve">10:19-10:21</t>
        </is>
      </c>
      <c r="H326" t="inlineStr">
        <is>
          <t xml:space="preserve">Resolved</t>
        </is>
      </c>
      <c r="I326" t="inlineStr">
        <is>
          <t xml:space="preserve">Mispronunciation of the name "Selene". The name should be pronounced in English (like "Celine").
- Line of script: "Selene hatte das geplant."</t>
        </is>
      </c>
      <c r="J326" t="inlineStr">
        <is>
          <t xml:space="preserve">VOA</t>
        </is>
      </c>
      <c r="K326" t="inlineStr">
        <is>
          <t xml:space="preserve">Mispronunciation</t>
        </is>
      </c>
      <c r="L326" t="inlineStr">
        <is>
          <t xml:space="preserve">Mispronunciation</t>
        </is>
      </c>
      <c r="M326" t="str">
        <f>IFERROR(IF(VLOOKUP(L326,'Quantification'!$A:$B,2,FALSE)&amp;""="","Unclassified",VLOOKUP(L326,'Quantification'!$A:$B,2,FALSE)),"Unclassified")</f>
        <v>Major</v>
      </c>
      <c r="N326" t="inlineStr">
        <is>
          <t xml:space="preserve">frl-esma.gulsoy@pocketfm.com</t>
        </is>
      </c>
      <c r="O326" t="inlineStr">
        <is>
          <t xml:space="preserve">Issues found in raw</t>
        </is>
      </c>
      <c r="P326" t="str">
        <f>IF(OR(O326="Issues found in master",O326="Final master"),"Master",IF(OR(O326="Ready for Master",O326="Issues found in raw",O326="Raw under QC",O326="Issues resolved in raw"),"Raw","-"))</f>
        <v>Raw</v>
      </c>
      <c r="Q326" s="13">
        <v>46286.37430555555</v>
      </c>
      <c r="R326" t="inlineStr">
        <is>
          <t xml:space="preserve">2026-09 (Sept)</t>
        </is>
      </c>
      <c r="S326">
        <f>IF(M326="Not an error",0,IF(COUNTIFS($A$2:$A326,$A326,$D$2:$D326,$D326,$M$2:$M326,"&lt;&gt;Not an error")=1,1,0))</f>
        <v>0</v>
      </c>
      <c r="T326">
        <f>IF(M326&lt;&gt;"Major",0,IF(COUNTIFS($A$2:$A326,$A326,$D$2:$D326,$D326,$M$2:$M326,"Major")=1,1,0))</f>
        <v>0</v>
      </c>
      <c r="U326">
        <f>IF(M326&lt;&gt;"Minor",0,IF(COUNTIFS($A$2:$A326,$A326,$D$2:$D326,$D326,$M$2:$M326,"Minor")=1,1,0))</f>
        <v>0</v>
      </c>
    </row>
    <row r="327">
      <c r="A327" t="inlineStr">
        <is>
          <t xml:space="preserve">4baec2ac0f23302985d2ad577e111504bd88c99c</t>
        </is>
      </c>
      <c r="B327" t="inlineStr">
        <is>
          <t xml:space="preserve">Bride of a dragon</t>
        </is>
      </c>
      <c r="C327" t="inlineStr">
        <is>
          <t xml:space="preserve">Die Braut Des Drachenkönigs</t>
        </is>
      </c>
      <c r="D327" t="inlineStr">
        <is>
          <t xml:space="preserve">48d06f7e10493f787240e2655d0530103c464314</t>
        </is>
      </c>
      <c r="E327" t="inlineStr">
        <is>
          <t xml:space="preserve">Episode 26: Das Ende Einer Ära</t>
        </is>
      </c>
      <c r="F327">
        <v>26</v>
      </c>
      <c r="G327" t="inlineStr">
        <is>
          <t xml:space="preserve">9:41-9:50</t>
        </is>
      </c>
      <c r="H327" t="inlineStr">
        <is>
          <t xml:space="preserve">Resolved</t>
        </is>
      </c>
      <c r="I327" t="inlineStr">
        <is>
          <t xml:space="preserve">Mispronunciation of the name "Selene". The name should be pronounced in English (like "Celine").
- Line of script: "„Ich hätte lieber Euch zur Königin als Selene“, sagte sie und trat noch näher an die Gitterstäbe. „Selene ist unbeständig. Unberechenbar."</t>
        </is>
      </c>
      <c r="J327" t="inlineStr">
        <is>
          <t xml:space="preserve">VOA</t>
        </is>
      </c>
      <c r="K327" t="inlineStr">
        <is>
          <t xml:space="preserve">Mispronunciation</t>
        </is>
      </c>
      <c r="L327" t="inlineStr">
        <is>
          <t xml:space="preserve">Mispronunciation</t>
        </is>
      </c>
      <c r="M327" t="str">
        <f>IFERROR(IF(VLOOKUP(L327,'Quantification'!$A:$B,2,FALSE)&amp;""="","Unclassified",VLOOKUP(L327,'Quantification'!$A:$B,2,FALSE)),"Unclassified")</f>
        <v>Major</v>
      </c>
      <c r="N327" t="inlineStr">
        <is>
          <t xml:space="preserve">frl-esma.gulsoy@pocketfm.com</t>
        </is>
      </c>
      <c r="O327" t="inlineStr">
        <is>
          <t xml:space="preserve">Issues found in raw</t>
        </is>
      </c>
      <c r="P327" t="str">
        <f>IF(OR(O327="Issues found in master",O327="Final master"),"Master",IF(OR(O327="Ready for Master",O327="Issues found in raw",O327="Raw under QC",O327="Issues resolved in raw"),"Raw","-"))</f>
        <v>Raw</v>
      </c>
      <c r="Q327" s="13">
        <v>46286.37430555555</v>
      </c>
      <c r="R327" t="inlineStr">
        <is>
          <t xml:space="preserve">2026-09 (Sept)</t>
        </is>
      </c>
      <c r="S327">
        <f>IF(M327="Not an error",0,IF(COUNTIFS($A$2:$A327,$A327,$D$2:$D327,$D327,$M$2:$M327,"&lt;&gt;Not an error")=1,1,0))</f>
        <v>1</v>
      </c>
      <c r="T327">
        <f>IF(M327&lt;&gt;"Major",0,IF(COUNTIFS($A$2:$A327,$A327,$D$2:$D327,$D327,$M$2:$M327,"Major")=1,1,0))</f>
        <v>1</v>
      </c>
      <c r="U327">
        <f>IF(M327&lt;&gt;"Minor",0,IF(COUNTIFS($A$2:$A327,$A327,$D$2:$D327,$D327,$M$2:$M327,"Minor")=1,1,0))</f>
        <v>0</v>
      </c>
    </row>
    <row r="328">
      <c r="A328" t="inlineStr">
        <is>
          <t xml:space="preserve">4baec2ac0f23302985d2ad577e111504bd88c99c</t>
        </is>
      </c>
      <c r="B328" t="inlineStr">
        <is>
          <t xml:space="preserve">Bride of a dragon</t>
        </is>
      </c>
      <c r="C328" t="inlineStr">
        <is>
          <t xml:space="preserve">Die Braut Des Drachenkönigs</t>
        </is>
      </c>
      <c r="D328" t="inlineStr">
        <is>
          <t xml:space="preserve">48d06f7e10493f787240e2655d0530103c464314</t>
        </is>
      </c>
      <c r="E328" t="inlineStr">
        <is>
          <t xml:space="preserve">Episode 26: Das Ende Einer Ära</t>
        </is>
      </c>
      <c r="F328">
        <v>26</v>
      </c>
      <c r="G328" t="inlineStr">
        <is>
          <t xml:space="preserve">10:02-10:07</t>
        </is>
      </c>
      <c r="H328" t="inlineStr">
        <is>
          <t xml:space="preserve">Resolved</t>
        </is>
      </c>
      <c r="I328" t="inlineStr">
        <is>
          <t xml:space="preserve">Mispronunciation of the name "Selene". The name should be pronounced in English (like "Celine").
- Line of script: "Verbündet Euch mit mir, Isabel, und Ihr werdet nie wieder mit Selene zu tun haben."</t>
        </is>
      </c>
      <c r="J328" t="inlineStr">
        <is>
          <t xml:space="preserve">VOA</t>
        </is>
      </c>
      <c r="K328" t="inlineStr">
        <is>
          <t xml:space="preserve">Mispronunciation</t>
        </is>
      </c>
      <c r="L328" t="inlineStr">
        <is>
          <t xml:space="preserve">Mispronunciation</t>
        </is>
      </c>
      <c r="M328" t="str">
        <f>IFERROR(IF(VLOOKUP(L328,'Quantification'!$A:$B,2,FALSE)&amp;""="","Unclassified",VLOOKUP(L328,'Quantification'!$A:$B,2,FALSE)),"Unclassified")</f>
        <v>Major</v>
      </c>
      <c r="N328" t="inlineStr">
        <is>
          <t xml:space="preserve">frl-esma.gulsoy@pocketfm.com</t>
        </is>
      </c>
      <c r="O328" t="inlineStr">
        <is>
          <t xml:space="preserve">Issues found in raw</t>
        </is>
      </c>
      <c r="P328" t="str">
        <f>IF(OR(O328="Issues found in master",O328="Final master"),"Master",IF(OR(O328="Ready for Master",O328="Issues found in raw",O328="Raw under QC",O328="Issues resolved in raw"),"Raw","-"))</f>
        <v>Raw</v>
      </c>
      <c r="Q328" s="13">
        <v>46286.37430555555</v>
      </c>
      <c r="R328" t="inlineStr">
        <is>
          <t xml:space="preserve">2026-09 (Sept)</t>
        </is>
      </c>
      <c r="S328">
        <f>IF(M328="Not an error",0,IF(COUNTIFS($A$2:$A328,$A328,$D$2:$D328,$D328,$M$2:$M328,"&lt;&gt;Not an error")=1,1,0))</f>
        <v>0</v>
      </c>
      <c r="T328">
        <f>IF(M328&lt;&gt;"Major",0,IF(COUNTIFS($A$2:$A328,$A328,$D$2:$D328,$D328,$M$2:$M328,"Major")=1,1,0))</f>
        <v>0</v>
      </c>
      <c r="U328">
        <f>IF(M328&lt;&gt;"Minor",0,IF(COUNTIFS($A$2:$A328,$A328,$D$2:$D328,$D328,$M$2:$M328,"Minor")=1,1,0))</f>
        <v>0</v>
      </c>
    </row>
    <row r="329">
      <c r="A329" t="inlineStr">
        <is>
          <t xml:space="preserve">4baec2ac0f23302985d2ad577e111504bd88c99c</t>
        </is>
      </c>
      <c r="B329" t="inlineStr">
        <is>
          <t xml:space="preserve">Bride of a dragon</t>
        </is>
      </c>
      <c r="C329" t="inlineStr">
        <is>
          <t xml:space="preserve">Die Braut Des Drachenkönigs</t>
        </is>
      </c>
      <c r="D329" t="inlineStr">
        <is>
          <t xml:space="preserve">51be211e0943852cbf233245bdff99d895660475</t>
        </is>
      </c>
      <c r="E329" t="inlineStr">
        <is>
          <t xml:space="preserve">Episode 27: Nun Hallo Prinzessin</t>
        </is>
      </c>
      <c r="F329">
        <v>27</v>
      </c>
      <c r="G329" t="inlineStr">
        <is>
          <t xml:space="preserve">7:24-7:25</t>
        </is>
      </c>
      <c r="H329" t="inlineStr">
        <is>
          <t xml:space="preserve">Resolved</t>
        </is>
      </c>
      <c r="I329" t="inlineStr">
        <is>
          <t xml:space="preserve">Mispronunciation of the name "Kaelion". The name should be pronounced correctly.
- Line of script: "„Kaelion?“, hauchte ich."</t>
        </is>
      </c>
      <c r="J329" t="inlineStr">
        <is>
          <t xml:space="preserve">VOA</t>
        </is>
      </c>
      <c r="K329" t="inlineStr">
        <is>
          <t xml:space="preserve">Modulation</t>
        </is>
      </c>
      <c r="L329" t="inlineStr">
        <is>
          <t xml:space="preserve">Modulation</t>
        </is>
      </c>
      <c r="M329" t="str">
        <f>IFERROR(IF(VLOOKUP(L329,'Quantification'!$A:$B,2,FALSE)&amp;""="","Unclassified",VLOOKUP(L329,'Quantification'!$A:$B,2,FALSE)),"Unclassified")</f>
        <v>Minor</v>
      </c>
      <c r="N329" t="inlineStr">
        <is>
          <t xml:space="preserve">frl-esma.gulsoy@pocketfm.com</t>
        </is>
      </c>
      <c r="O329" t="inlineStr">
        <is>
          <t xml:space="preserve">Final Master</t>
        </is>
      </c>
      <c r="P329" t="str">
        <f>IF(OR(O329="Issues found in master",O329="Final master"),"Master",IF(OR(O329="Ready for Master",O329="Issues found in raw",O329="Raw under QC",O329="Issues resolved in raw"),"Raw","-"))</f>
        <v>Master</v>
      </c>
      <c r="Q329" s="13">
        <v>46286.375</v>
      </c>
      <c r="R329" t="inlineStr">
        <is>
          <t xml:space="preserve">2026-09 (Sept)</t>
        </is>
      </c>
      <c r="S329">
        <f>IF(M329="Not an error",0,IF(COUNTIFS($A$2:$A329,$A329,$D$2:$D329,$D329,$M$2:$M329,"&lt;&gt;Not an error")=1,1,0))</f>
        <v>1</v>
      </c>
      <c r="T329">
        <f>IF(M329&lt;&gt;"Major",0,IF(COUNTIFS($A$2:$A329,$A329,$D$2:$D329,$D329,$M$2:$M329,"Major")=1,1,0))</f>
        <v>0</v>
      </c>
      <c r="U329">
        <f>IF(M329&lt;&gt;"Minor",0,IF(COUNTIFS($A$2:$A329,$A329,$D$2:$D329,$D329,$M$2:$M329,"Minor")=1,1,0))</f>
        <v>1</v>
      </c>
    </row>
    <row r="330">
      <c r="A330" t="inlineStr">
        <is>
          <t xml:space="preserve">4baec2ac0f23302985d2ad577e111504bd88c99c</t>
        </is>
      </c>
      <c r="B330" t="inlineStr">
        <is>
          <t xml:space="preserve">Bride of a dragon</t>
        </is>
      </c>
      <c r="C330" t="inlineStr">
        <is>
          <t xml:space="preserve">Die Braut Des Drachenkönigs</t>
        </is>
      </c>
      <c r="D330" t="inlineStr">
        <is>
          <t xml:space="preserve">8bcb4a2fe7dce87214899cc8cc66228124f35f97</t>
        </is>
      </c>
      <c r="E330" t="inlineStr">
        <is>
          <t xml:space="preserve">Episode 28: Ich Verdiene Eine Entschuldigung</t>
        </is>
      </c>
      <c r="F330">
        <v>28</v>
      </c>
      <c r="G330" t="inlineStr">
        <is>
          <t xml:space="preserve">6:09-6:18</t>
        </is>
      </c>
      <c r="H330" t="inlineStr">
        <is>
          <t xml:space="preserve">Resolved</t>
        </is>
      </c>
      <c r="I330" t="inlineStr">
        <is>
          <t xml:space="preserve">"Sarah". The name should be pronounced in English.
- Line of script: "„Sarah“, sagte er und deutete auf die weinende Frau am Boden, „hat gestanden, dass sie diejenige war, die Euch gestoßen hat. Nicht Isabel.“</t>
        </is>
      </c>
      <c r="J330" t="inlineStr">
        <is>
          <t xml:space="preserve">VOA</t>
        </is>
      </c>
      <c r="K330" t="inlineStr">
        <is>
          <t xml:space="preserve">Mispronunciation</t>
        </is>
      </c>
      <c r="L330" t="inlineStr">
        <is>
          <t xml:space="preserve">Mispronunciation</t>
        </is>
      </c>
      <c r="M330" t="str">
        <f>IFERROR(IF(VLOOKUP(L330,'Quantification'!$A:$B,2,FALSE)&amp;""="","Unclassified",VLOOKUP(L330,'Quantification'!$A:$B,2,FALSE)),"Unclassified")</f>
        <v>Major</v>
      </c>
      <c r="N330" t="inlineStr">
        <is>
          <t xml:space="preserve">frl-esma.gulsoy@pocketfm.com</t>
        </is>
      </c>
      <c r="O330" t="inlineStr">
        <is>
          <t xml:space="preserve">Issues found in raw</t>
        </is>
      </c>
      <c r="P330" t="str">
        <f>IF(OR(O330="Issues found in master",O330="Final master"),"Master",IF(OR(O330="Ready for Master",O330="Issues found in raw",O330="Raw under QC",O330="Issues resolved in raw"),"Raw","-"))</f>
        <v>Raw</v>
      </c>
      <c r="Q330" s="13">
        <v>46286.37569444445</v>
      </c>
      <c r="R330" t="inlineStr">
        <is>
          <t xml:space="preserve">2026-09 (Sept)</t>
        </is>
      </c>
      <c r="S330">
        <f>IF(M330="Not an error",0,IF(COUNTIFS($A$2:$A330,$A330,$D$2:$D330,$D330,$M$2:$M330,"&lt;&gt;Not an error")=1,1,0))</f>
        <v>1</v>
      </c>
      <c r="T330">
        <f>IF(M330&lt;&gt;"Major",0,IF(COUNTIFS($A$2:$A330,$A330,$D$2:$D330,$D330,$M$2:$M330,"Major")=1,1,0))</f>
        <v>1</v>
      </c>
      <c r="U330">
        <f>IF(M330&lt;&gt;"Minor",0,IF(COUNTIFS($A$2:$A330,$A330,$D$2:$D330,$D330,$M$2:$M330,"Minor")=1,1,0))</f>
        <v>0</v>
      </c>
    </row>
    <row r="331">
      <c r="A331" t="inlineStr">
        <is>
          <t xml:space="preserve">4baec2ac0f23302985d2ad577e111504bd88c99c</t>
        </is>
      </c>
      <c r="B331" t="inlineStr">
        <is>
          <t xml:space="preserve">Bride of a dragon</t>
        </is>
      </c>
      <c r="C331" t="inlineStr">
        <is>
          <t xml:space="preserve">Die Braut Des Drachenkönigs</t>
        </is>
      </c>
      <c r="D331" t="inlineStr">
        <is>
          <t xml:space="preserve">8bcb4a2fe7dce87214899cc8cc66228124f35f97</t>
        </is>
      </c>
      <c r="E331" t="inlineStr">
        <is>
          <t xml:space="preserve">Episode 28: Ich Verdiene Eine Entschuldigung</t>
        </is>
      </c>
      <c r="F331">
        <v>28</v>
      </c>
      <c r="G331" t="inlineStr">
        <is>
          <t xml:space="preserve">11:45-11:47</t>
        </is>
      </c>
      <c r="H331" t="inlineStr">
        <is>
          <t xml:space="preserve">Resolved</t>
        </is>
      </c>
      <c r="I331" t="inlineStr">
        <is>
          <t xml:space="preserve">"Selene". The name should be pronounced in English (like "Celine").
- Line of script: "„Von Selene“, stellte ich schnell klar, hielt meinen Kopf respektvoll gesenkt, aber mein Ton war fest."</t>
        </is>
      </c>
      <c r="J331" t="inlineStr">
        <is>
          <t xml:space="preserve">VOA</t>
        </is>
      </c>
      <c r="K331" t="inlineStr">
        <is>
          <t xml:space="preserve">Mispronunciation</t>
        </is>
      </c>
      <c r="L331" t="inlineStr">
        <is>
          <t xml:space="preserve">Mispronunciation</t>
        </is>
      </c>
      <c r="M331" t="str">
        <f>IFERROR(IF(VLOOKUP(L331,'Quantification'!$A:$B,2,FALSE)&amp;""="","Unclassified",VLOOKUP(L331,'Quantification'!$A:$B,2,FALSE)),"Unclassified")</f>
        <v>Major</v>
      </c>
      <c r="N331" t="inlineStr">
        <is>
          <t xml:space="preserve">frl-esma.gulsoy@pocketfm.com</t>
        </is>
      </c>
      <c r="O331" t="inlineStr">
        <is>
          <t xml:space="preserve">Issues found in raw</t>
        </is>
      </c>
      <c r="P331" t="str">
        <f>IF(OR(O331="Issues found in master",O331="Final master"),"Master",IF(OR(O331="Ready for Master",O331="Issues found in raw",O331="Raw under QC",O331="Issues resolved in raw"),"Raw","-"))</f>
        <v>Raw</v>
      </c>
      <c r="Q331" s="13">
        <v>46286.37569444445</v>
      </c>
      <c r="R331" t="inlineStr">
        <is>
          <t xml:space="preserve">2026-09 (Sept)</t>
        </is>
      </c>
      <c r="S331">
        <f>IF(M331="Not an error",0,IF(COUNTIFS($A$2:$A331,$A331,$D$2:$D331,$D331,$M$2:$M331,"&lt;&gt;Not an error")=1,1,0))</f>
        <v>0</v>
      </c>
      <c r="T331">
        <f>IF(M331&lt;&gt;"Major",0,IF(COUNTIFS($A$2:$A331,$A331,$D$2:$D331,$D331,$M$2:$M331,"Major")=1,1,0))</f>
        <v>0</v>
      </c>
      <c r="U331">
        <f>IF(M331&lt;&gt;"Minor",0,IF(COUNTIFS($A$2:$A331,$A331,$D$2:$D331,$D331,$M$2:$M331,"Minor")=1,1,0))</f>
        <v>0</v>
      </c>
    </row>
    <row r="332">
      <c r="A332" t="inlineStr">
        <is>
          <t xml:space="preserve">4baec2ac0f23302985d2ad577e111504bd88c99c</t>
        </is>
      </c>
      <c r="B332" t="inlineStr">
        <is>
          <t xml:space="preserve">Bride of a dragon</t>
        </is>
      </c>
      <c r="C332" t="inlineStr">
        <is>
          <t xml:space="preserve">Die Braut Des Drachenkönigs</t>
        </is>
      </c>
      <c r="D332" t="inlineStr">
        <is>
          <t xml:space="preserve">ecf9f8fb151d3a4e836bf208d6ec7ffd3ec566bc</t>
        </is>
      </c>
      <c r="E332" t="inlineStr">
        <is>
          <t xml:space="preserve">Episode 29: Sie Ist Tot</t>
        </is>
      </c>
      <c r="F332">
        <v>29</v>
      </c>
      <c r="G332" t="inlineStr">
        <is>
          <t xml:space="preserve">00:26-0:31</t>
        </is>
      </c>
      <c r="H332" t="inlineStr">
        <is>
          <t xml:space="preserve">Resolved</t>
        </is>
      </c>
      <c r="I332" t="inlineStr">
        <is>
          <t xml:space="preserve">"Sarah". The name should be pronounced in English.
- Line of script: "Er trieb ziellos in meinem Kopf umher, immer wieder verdrängt von dem Bild von Saras Gesicht."</t>
        </is>
      </c>
      <c r="J332" t="inlineStr">
        <is>
          <t xml:space="preserve">VOA</t>
        </is>
      </c>
      <c r="K332" t="inlineStr">
        <is>
          <t xml:space="preserve">Mispronunciation</t>
        </is>
      </c>
      <c r="L332" t="inlineStr">
        <is>
          <t xml:space="preserve">Mispronunciation</t>
        </is>
      </c>
      <c r="M332" t="str">
        <f>IFERROR(IF(VLOOKUP(L332,'Quantification'!$A:$B,2,FALSE)&amp;""="","Unclassified",VLOOKUP(L332,'Quantification'!$A:$B,2,FALSE)),"Unclassified")</f>
        <v>Major</v>
      </c>
      <c r="N332" t="inlineStr">
        <is>
          <t xml:space="preserve">frl-esma.gulsoy@pocketfm.com</t>
        </is>
      </c>
      <c r="O332" t="inlineStr">
        <is>
          <t xml:space="preserve">Raw under QC</t>
        </is>
      </c>
      <c r="P332" t="str">
        <f>IF(OR(O332="Issues found in master",O332="Final master"),"Master",IF(OR(O332="Ready for Master",O332="Issues found in raw",O332="Raw under QC",O332="Issues resolved in raw"),"Raw","-"))</f>
        <v>Raw</v>
      </c>
      <c r="Q332" s="13">
        <v>46286.37638888889</v>
      </c>
      <c r="R332" t="inlineStr">
        <is>
          <t xml:space="preserve">2026-09 (Sept)</t>
        </is>
      </c>
      <c r="S332">
        <f>IF(M332="Not an error",0,IF(COUNTIFS($A$2:$A332,$A332,$D$2:$D332,$D332,$M$2:$M332,"&lt;&gt;Not an error")=1,1,0))</f>
        <v>1</v>
      </c>
      <c r="T332">
        <f>IF(M332&lt;&gt;"Major",0,IF(COUNTIFS($A$2:$A332,$A332,$D$2:$D332,$D332,$M$2:$M332,"Major")=1,1,0))</f>
        <v>1</v>
      </c>
      <c r="U332">
        <f>IF(M332&lt;&gt;"Minor",0,IF(COUNTIFS($A$2:$A332,$A332,$D$2:$D332,$D332,$M$2:$M332,"Minor")=1,1,0))</f>
        <v>0</v>
      </c>
    </row>
    <row r="333">
      <c r="A333" t="inlineStr">
        <is>
          <t xml:space="preserve">4baec2ac0f23302985d2ad577e111504bd88c99c</t>
        </is>
      </c>
      <c r="B333" t="inlineStr">
        <is>
          <t xml:space="preserve">Bride of a dragon</t>
        </is>
      </c>
      <c r="C333" t="inlineStr">
        <is>
          <t xml:space="preserve">Die Braut Des Drachenkönigs</t>
        </is>
      </c>
      <c r="D333" t="inlineStr">
        <is>
          <t xml:space="preserve">ecf9f8fb151d3a4e836bf208d6ec7ffd3ec566bc</t>
        </is>
      </c>
      <c r="E333" t="inlineStr">
        <is>
          <t xml:space="preserve">Episode 29: Sie Ist Tot</t>
        </is>
      </c>
      <c r="F333">
        <v>29</v>
      </c>
      <c r="G333" t="inlineStr">
        <is>
          <t xml:space="preserve">2:05-2:08</t>
        </is>
      </c>
      <c r="H333" t="inlineStr">
        <is>
          <t xml:space="preserve">Resolved</t>
        </is>
      </c>
      <c r="I333" t="inlineStr">
        <is>
          <t xml:space="preserve">"Sarah". The name should be pronounced in English.
- Line of script: "„Hat Sara Selene wirklich die Treppe hinuntergestoßen?“</t>
        </is>
      </c>
      <c r="J333" t="inlineStr">
        <is>
          <t xml:space="preserve">VOA</t>
        </is>
      </c>
      <c r="K333" t="inlineStr">
        <is>
          <t xml:space="preserve">Mispronunciation</t>
        </is>
      </c>
      <c r="L333" t="inlineStr">
        <is>
          <t xml:space="preserve">Mispronunciation</t>
        </is>
      </c>
      <c r="M333" t="str">
        <f>IFERROR(IF(VLOOKUP(L333,'Quantification'!$A:$B,2,FALSE)&amp;""="","Unclassified",VLOOKUP(L333,'Quantification'!$A:$B,2,FALSE)),"Unclassified")</f>
        <v>Major</v>
      </c>
      <c r="N333" t="inlineStr">
        <is>
          <t xml:space="preserve">frl-esma.gulsoy@pocketfm.com</t>
        </is>
      </c>
      <c r="O333" t="inlineStr">
        <is>
          <t xml:space="preserve">Raw under QC</t>
        </is>
      </c>
      <c r="P333" t="str">
        <f>IF(OR(O333="Issues found in master",O333="Final master"),"Master",IF(OR(O333="Ready for Master",O333="Issues found in raw",O333="Raw under QC",O333="Issues resolved in raw"),"Raw","-"))</f>
        <v>Raw</v>
      </c>
      <c r="Q333" s="13">
        <v>46286.37638888889</v>
      </c>
      <c r="R333" t="inlineStr">
        <is>
          <t xml:space="preserve">2026-09 (Sept)</t>
        </is>
      </c>
      <c r="S333">
        <f>IF(M333="Not an error",0,IF(COUNTIFS($A$2:$A333,$A333,$D$2:$D333,$D333,$M$2:$M333,"&lt;&gt;Not an error")=1,1,0))</f>
        <v>0</v>
      </c>
      <c r="T333">
        <f>IF(M333&lt;&gt;"Major",0,IF(COUNTIFS($A$2:$A333,$A333,$D$2:$D333,$D333,$M$2:$M333,"Major")=1,1,0))</f>
        <v>0</v>
      </c>
      <c r="U333">
        <f>IF(M333&lt;&gt;"Minor",0,IF(COUNTIFS($A$2:$A333,$A333,$D$2:$D333,$D333,$M$2:$M333,"Minor")=1,1,0))</f>
        <v>0</v>
      </c>
    </row>
    <row r="334">
      <c r="A334" t="inlineStr">
        <is>
          <t xml:space="preserve">4baec2ac0f23302985d2ad577e111504bd88c99c</t>
        </is>
      </c>
      <c r="B334" t="inlineStr">
        <is>
          <t xml:space="preserve">Bride of a dragon</t>
        </is>
      </c>
      <c r="C334" t="inlineStr">
        <is>
          <t xml:space="preserve">Die Braut Des Drachenkönigs</t>
        </is>
      </c>
      <c r="D334" t="inlineStr">
        <is>
          <t xml:space="preserve">ecf9f8fb151d3a4e836bf208d6ec7ffd3ec566bc</t>
        </is>
      </c>
      <c r="E334" t="inlineStr">
        <is>
          <t xml:space="preserve">Episode 29: Sie Ist Tot</t>
        </is>
      </c>
      <c r="F334">
        <v>29</v>
      </c>
      <c r="G334" t="inlineStr">
        <is>
          <t xml:space="preserve">10:35-10:41</t>
        </is>
      </c>
      <c r="H334" t="inlineStr">
        <is>
          <t xml:space="preserve">Resolved</t>
        </is>
      </c>
      <c r="I334" t="inlineStr">
        <is>
          <t xml:space="preserve">Hair description is inconsistent. Isabel was previously described as having wavy hair, but here it is described as curly.
- Line of script: "Ich saß vor dem Spiegel und beobachtete, wie sie mit zarten Strichen durch meine feuchten Locken bürstete."</t>
        </is>
      </c>
      <c r="J334" t="inlineStr">
        <is>
          <t xml:space="preserve">AI</t>
        </is>
      </c>
      <c r="K334" t="inlineStr">
        <is>
          <t xml:space="preserve">Script error</t>
        </is>
      </c>
      <c r="L334" t="inlineStr">
        <is>
          <t xml:space="preserve">Script error</t>
        </is>
      </c>
      <c r="M334" t="str">
        <f>IFERROR(IF(VLOOKUP(L334,'Quantification'!$A:$B,2,FALSE)&amp;""="","Unclassified",VLOOKUP(L334,'Quantification'!$A:$B,2,FALSE)),"Unclassified")</f>
        <v>Major</v>
      </c>
      <c r="N334" t="inlineStr">
        <is>
          <t xml:space="preserve">frl-esma.gulsoy@pocketfm.com</t>
        </is>
      </c>
      <c r="O334" t="inlineStr">
        <is>
          <t xml:space="preserve">Raw under QC</t>
        </is>
      </c>
      <c r="P334" t="str">
        <f>IF(OR(O334="Issues found in master",O334="Final master"),"Master",IF(OR(O334="Ready for Master",O334="Issues found in raw",O334="Raw under QC",O334="Issues resolved in raw"),"Raw","-"))</f>
        <v>Raw</v>
      </c>
      <c r="Q334" s="13">
        <v>46286.37638888889</v>
      </c>
      <c r="R334" t="inlineStr">
        <is>
          <t xml:space="preserve">2026-09 (Sept)</t>
        </is>
      </c>
      <c r="S334">
        <f>IF(M334="Not an error",0,IF(COUNTIFS($A$2:$A334,$A334,$D$2:$D334,$D334,$M$2:$M334,"&lt;&gt;Not an error")=1,1,0))</f>
        <v>0</v>
      </c>
      <c r="T334">
        <f>IF(M334&lt;&gt;"Major",0,IF(COUNTIFS($A$2:$A334,$A334,$D$2:$D334,$D334,$M$2:$M334,"Major")=1,1,0))</f>
        <v>0</v>
      </c>
      <c r="U334">
        <f>IF(M334&lt;&gt;"Minor",0,IF(COUNTIFS($A$2:$A334,$A334,$D$2:$D334,$D334,$M$2:$M334,"Minor")=1,1,0))</f>
        <v>0</v>
      </c>
    </row>
    <row r="335">
      <c r="A335" t="inlineStr">
        <is>
          <t xml:space="preserve">4baec2ac0f23302985d2ad577e111504bd88c99c</t>
        </is>
      </c>
      <c r="B335" t="inlineStr">
        <is>
          <t xml:space="preserve">Bride of a dragon</t>
        </is>
      </c>
      <c r="C335" t="inlineStr">
        <is>
          <t xml:space="preserve">Die Braut Des Drachenkönigs</t>
        </is>
      </c>
      <c r="D335" t="inlineStr">
        <is>
          <t xml:space="preserve">1770dea7fa94dad4712ce5aa70b178716bc9eed3</t>
        </is>
      </c>
      <c r="E335" t="inlineStr">
        <is>
          <t xml:space="preserve">Episode 30: König Damons Versuch Sich Zu Entschuldigen</t>
        </is>
      </c>
      <c r="F335">
        <v>30</v>
      </c>
      <c r="G335" t="inlineStr">
        <is>
          <t xml:space="preserve">6:09-6:16</t>
        </is>
      </c>
      <c r="H335" t="inlineStr">
        <is>
          <t xml:space="preserve">Resolved</t>
        </is>
      </c>
      <c r="I335" t="inlineStr">
        <is>
          <t xml:space="preserve">"Selene". The name should be pronounced in English (like "Celine").
- Line of script: "Wie hätte ich mich denn da verteidigen sollen, und selbst wenn, hättest du mir geglaubt, anstatt deiner ach so kostbaren kleinen Selene?"</t>
        </is>
      </c>
      <c r="J335" t="inlineStr">
        <is>
          <t xml:space="preserve">VOA</t>
        </is>
      </c>
      <c r="K335" t="inlineStr">
        <is>
          <t xml:space="preserve">Mispronunciation</t>
        </is>
      </c>
      <c r="L335" t="inlineStr">
        <is>
          <t xml:space="preserve">Mispronunciation</t>
        </is>
      </c>
      <c r="M335" t="str">
        <f>IFERROR(IF(VLOOKUP(L335,'Quantification'!$A:$B,2,FALSE)&amp;""="","Unclassified",VLOOKUP(L335,'Quantification'!$A:$B,2,FALSE)),"Unclassified")</f>
        <v>Major</v>
      </c>
      <c r="N335" t="inlineStr">
        <is>
          <t xml:space="preserve">frl-esma.gulsoy@pocketfm.com</t>
        </is>
      </c>
      <c r="O335" t="inlineStr">
        <is>
          <t xml:space="preserve">Issues found in raw</t>
        </is>
      </c>
      <c r="P335" t="str">
        <f>IF(OR(O335="Issues found in master",O335="Final master"),"Master",IF(OR(O335="Ready for Master",O335="Issues found in raw",O335="Raw under QC",O335="Issues resolved in raw"),"Raw","-"))</f>
        <v>Raw</v>
      </c>
      <c r="Q335" s="13">
        <v>46286.37986111111</v>
      </c>
      <c r="R335" t="inlineStr">
        <is>
          <t xml:space="preserve">2026-09 (Sept)</t>
        </is>
      </c>
      <c r="S335">
        <f>IF(M335="Not an error",0,IF(COUNTIFS($A$2:$A335,$A335,$D$2:$D335,$D335,$M$2:$M335,"&lt;&gt;Not an error")=1,1,0))</f>
        <v>1</v>
      </c>
      <c r="T335">
        <f>IF(M335&lt;&gt;"Major",0,IF(COUNTIFS($A$2:$A335,$A335,$D$2:$D335,$D335,$M$2:$M335,"Major")=1,1,0))</f>
        <v>1</v>
      </c>
      <c r="U335">
        <f>IF(M335&lt;&gt;"Minor",0,IF(COUNTIFS($A$2:$A335,$A335,$D$2:$D335,$D335,$M$2:$M335,"Minor")=1,1,0))</f>
        <v>0</v>
      </c>
    </row>
    <row r="336">
      <c r="A336" t="inlineStr">
        <is>
          <t xml:space="preserve">4baec2ac0f23302985d2ad577e111504bd88c99c</t>
        </is>
      </c>
      <c r="B336" t="inlineStr">
        <is>
          <t xml:space="preserve">Bride of a dragon</t>
        </is>
      </c>
      <c r="C336" t="inlineStr">
        <is>
          <t xml:space="preserve">Die Braut Des Drachenkönigs</t>
        </is>
      </c>
      <c r="D336" t="inlineStr">
        <is>
          <t xml:space="preserve">1770dea7fa94dad4712ce5aa70b178716bc9eed3</t>
        </is>
      </c>
      <c r="E336" t="inlineStr">
        <is>
          <t xml:space="preserve">Episode 30: König Damons Versuch Sich Zu Entschuldigen</t>
        </is>
      </c>
      <c r="F336">
        <v>30</v>
      </c>
      <c r="G336" t="inlineStr">
        <is>
          <t xml:space="preserve">6:57-7:05</t>
        </is>
      </c>
      <c r="H336" t="inlineStr">
        <is>
          <t xml:space="preserve">Resolved</t>
        </is>
      </c>
      <c r="I336" t="inlineStr">
        <is>
          <t xml:space="preserve">"Selene". The name should be pronounced in English (like "Celine").
- Line of script: "Ich ging zur Tür, um sie zu schließen, da er sie einen Spalt offen gelassen hatte, aber bevor ich sie erreichen konnte, stand Selene im Türrahmen."</t>
        </is>
      </c>
      <c r="J336" t="inlineStr">
        <is>
          <t xml:space="preserve">VOA</t>
        </is>
      </c>
      <c r="K336" t="inlineStr">
        <is>
          <t xml:space="preserve">Mispronunciation</t>
        </is>
      </c>
      <c r="L336" t="inlineStr">
        <is>
          <t xml:space="preserve">Mispronunciation</t>
        </is>
      </c>
      <c r="M336" t="str">
        <f>IFERROR(IF(VLOOKUP(L336,'Quantification'!$A:$B,2,FALSE)&amp;""="","Unclassified",VLOOKUP(L336,'Quantification'!$A:$B,2,FALSE)),"Unclassified")</f>
        <v>Major</v>
      </c>
      <c r="N336" t="inlineStr">
        <is>
          <t xml:space="preserve">frl-esma.gulsoy@pocketfm.com</t>
        </is>
      </c>
      <c r="O336" t="inlineStr">
        <is>
          <t xml:space="preserve">Issues found in raw</t>
        </is>
      </c>
      <c r="P336" t="str">
        <f>IF(OR(O336="Issues found in master",O336="Final master"),"Master",IF(OR(O336="Ready for Master",O336="Issues found in raw",O336="Raw under QC",O336="Issues resolved in raw"),"Raw","-"))</f>
        <v>Raw</v>
      </c>
      <c r="Q336" s="13">
        <v>46286.37986111111</v>
      </c>
      <c r="R336" t="inlineStr">
        <is>
          <t xml:space="preserve">2026-09 (Sept)</t>
        </is>
      </c>
      <c r="S336">
        <f>IF(M336="Not an error",0,IF(COUNTIFS($A$2:$A336,$A336,$D$2:$D336,$D336,$M$2:$M336,"&lt;&gt;Not an error")=1,1,0))</f>
        <v>0</v>
      </c>
      <c r="T336">
        <f>IF(M336&lt;&gt;"Major",0,IF(COUNTIFS($A$2:$A336,$A336,$D$2:$D336,$D336,$M$2:$M336,"Major")=1,1,0))</f>
        <v>0</v>
      </c>
      <c r="U336">
        <f>IF(M336&lt;&gt;"Minor",0,IF(COUNTIFS($A$2:$A336,$A336,$D$2:$D336,$D336,$M$2:$M336,"Minor")=1,1,0))</f>
        <v>0</v>
      </c>
    </row>
    <row r="337">
      <c r="A337" t="inlineStr">
        <is>
          <t xml:space="preserve">4baec2ac0f23302985d2ad577e111504bd88c99c</t>
        </is>
      </c>
      <c r="B337" t="inlineStr">
        <is>
          <t xml:space="preserve">Bride of a dragon</t>
        </is>
      </c>
      <c r="C337" t="inlineStr">
        <is>
          <t xml:space="preserve">Die Braut Des Drachenkönigs</t>
        </is>
      </c>
      <c r="D337" t="inlineStr">
        <is>
          <t xml:space="preserve">1770dea7fa94dad4712ce5aa70b178716bc9eed3</t>
        </is>
      </c>
      <c r="E337" t="inlineStr">
        <is>
          <t xml:space="preserve">Episode 30: König Damons Versuch Sich Zu Entschuldigen</t>
        </is>
      </c>
      <c r="F337">
        <v>30</v>
      </c>
      <c r="G337" t="inlineStr">
        <is>
          <t xml:space="preserve">7:39-7:55</t>
        </is>
      </c>
      <c r="H337" t="inlineStr">
        <is>
          <t xml:space="preserve">Resolved</t>
        </is>
      </c>
      <c r="I337" t="inlineStr">
        <is>
          <t xml:space="preserve">"Selene". The name should be pronounced in English (like "Celine").
- Line of script: „Ich weiß nicht, wovon du sprichst, Selene.“
„Spiel mir nicht die Unschuldige vor“, sie trat ein und knallte die Tür hinter sich zu.
Ich schloss die Augen und unterdrückte meinen Ärger. „Selene, ich habe keine Zeit für so etwas, wenn du also bitte.“</t>
        </is>
      </c>
      <c r="J337" t="inlineStr">
        <is>
          <t xml:space="preserve">VOA</t>
        </is>
      </c>
      <c r="K337" t="inlineStr">
        <is>
          <t xml:space="preserve">Mispronunciation</t>
        </is>
      </c>
      <c r="L337" t="inlineStr">
        <is>
          <t xml:space="preserve">Mispronunciation</t>
        </is>
      </c>
      <c r="M337" t="str">
        <f>IFERROR(IF(VLOOKUP(L337,'Quantification'!$A:$B,2,FALSE)&amp;""="","Unclassified",VLOOKUP(L337,'Quantification'!$A:$B,2,FALSE)),"Unclassified")</f>
        <v>Major</v>
      </c>
      <c r="N337" t="inlineStr">
        <is>
          <t xml:space="preserve">frl-esma.gulsoy@pocketfm.com</t>
        </is>
      </c>
      <c r="O337" t="inlineStr">
        <is>
          <t xml:space="preserve">Issues found in raw</t>
        </is>
      </c>
      <c r="P337" t="str">
        <f>IF(OR(O337="Issues found in master",O337="Final master"),"Master",IF(OR(O337="Ready for Master",O337="Issues found in raw",O337="Raw under QC",O337="Issues resolved in raw"),"Raw","-"))</f>
        <v>Raw</v>
      </c>
      <c r="Q337" s="13">
        <v>46286.37986111111</v>
      </c>
      <c r="R337" t="inlineStr">
        <is>
          <t xml:space="preserve">2026-09 (Sept)</t>
        </is>
      </c>
      <c r="S337">
        <f>IF(M337="Not an error",0,IF(COUNTIFS($A$2:$A337,$A337,$D$2:$D337,$D337,$M$2:$M337,"&lt;&gt;Not an error")=1,1,0))</f>
        <v>0</v>
      </c>
      <c r="T337">
        <f>IF(M337&lt;&gt;"Major",0,IF(COUNTIFS($A$2:$A337,$A337,$D$2:$D337,$D337,$M$2:$M337,"Major")=1,1,0))</f>
        <v>0</v>
      </c>
      <c r="U337">
        <f>IF(M337&lt;&gt;"Minor",0,IF(COUNTIFS($A$2:$A337,$A337,$D$2:$D337,$D337,$M$2:$M337,"Minor")=1,1,0))</f>
        <v>0</v>
      </c>
    </row>
    <row r="338">
      <c r="A338" t="inlineStr">
        <is>
          <t xml:space="preserve">4baec2ac0f23302985d2ad577e111504bd88c99c</t>
        </is>
      </c>
      <c r="B338" t="inlineStr">
        <is>
          <t xml:space="preserve">Bride of a dragon</t>
        </is>
      </c>
      <c r="C338" t="inlineStr">
        <is>
          <t xml:space="preserve">Die Braut Des Drachenkönigs</t>
        </is>
      </c>
      <c r="D338" t="inlineStr">
        <is>
          <t xml:space="preserve">14e09e6d3380c8ade1fe6f21094ccb18b80ecd36</t>
        </is>
      </c>
      <c r="E338" t="inlineStr">
        <is>
          <t xml:space="preserve">Episode 31: Damons Hilfe</t>
        </is>
      </c>
      <c r="F338">
        <v>31</v>
      </c>
      <c r="G338" t="inlineStr">
        <is>
          <t xml:space="preserve">1:03-1:09</t>
        </is>
      </c>
      <c r="H338" t="inlineStr">
        <is>
          <t xml:space="preserve">Resolved</t>
        </is>
      </c>
      <c r="I338" t="inlineStr">
        <is>
          <t xml:space="preserve">"Sarah". The name should be pronounced in English.
- Line of script: "Es war unmöglich für sie, es zu verlassen und Sarah zu überreden, die Schuld auf sich zu nehmen."</t>
        </is>
      </c>
      <c r="J338" t="inlineStr">
        <is>
          <t xml:space="preserve">VOA</t>
        </is>
      </c>
      <c r="K338" t="inlineStr">
        <is>
          <t xml:space="preserve">Mispronunciation</t>
        </is>
      </c>
      <c r="L338" t="inlineStr">
        <is>
          <t xml:space="preserve">Mispronunciation</t>
        </is>
      </c>
      <c r="M338" t="str">
        <f>IFERROR(IF(VLOOKUP(L338,'Quantification'!$A:$B,2,FALSE)&amp;""="","Unclassified",VLOOKUP(L338,'Quantification'!$A:$B,2,FALSE)),"Unclassified")</f>
        <v>Major</v>
      </c>
      <c r="N338" t="inlineStr">
        <is>
          <t xml:space="preserve">frl-esma.gulsoy@pocketfm.com</t>
        </is>
      </c>
      <c r="O338" t="inlineStr">
        <is>
          <t xml:space="preserve">Issues found in raw</t>
        </is>
      </c>
      <c r="P338" t="str">
        <f>IF(OR(O338="Issues found in master",O338="Final master"),"Master",IF(OR(O338="Ready for Master",O338="Issues found in raw",O338="Raw under QC",O338="Issues resolved in raw"),"Raw","-"))</f>
        <v>Raw</v>
      </c>
      <c r="Q338" s="13">
        <v>46286.37986111111</v>
      </c>
      <c r="R338" t="inlineStr">
        <is>
          <t xml:space="preserve">2026-09 (Sept)</t>
        </is>
      </c>
      <c r="S338">
        <f>IF(M338="Not an error",0,IF(COUNTIFS($A$2:$A338,$A338,$D$2:$D338,$D338,$M$2:$M338,"&lt;&gt;Not an error")=1,1,0))</f>
        <v>1</v>
      </c>
      <c r="T338">
        <f>IF(M338&lt;&gt;"Major",0,IF(COUNTIFS($A$2:$A338,$A338,$D$2:$D338,$D338,$M$2:$M338,"Major")=1,1,0))</f>
        <v>1</v>
      </c>
      <c r="U338">
        <f>IF(M338&lt;&gt;"Minor",0,IF(COUNTIFS($A$2:$A338,$A338,$D$2:$D338,$D338,$M$2:$M338,"Minor")=1,1,0))</f>
        <v>0</v>
      </c>
    </row>
    <row r="339">
      <c r="A339" t="inlineStr">
        <is>
          <t xml:space="preserve">4baec2ac0f23302985d2ad577e111504bd88c99c</t>
        </is>
      </c>
      <c r="B339" t="inlineStr">
        <is>
          <t xml:space="preserve">Bride of a dragon</t>
        </is>
      </c>
      <c r="C339" t="inlineStr">
        <is>
          <t xml:space="preserve">Die Braut Des Drachenkönigs</t>
        </is>
      </c>
      <c r="D339" t="inlineStr">
        <is>
          <t xml:space="preserve">14e09e6d3380c8ade1fe6f21094ccb18b80ecd36</t>
        </is>
      </c>
      <c r="E339" t="inlineStr">
        <is>
          <t xml:space="preserve">Episode 31: Damons Hilfe</t>
        </is>
      </c>
      <c r="F339">
        <v>31</v>
      </c>
      <c r="G339" t="inlineStr">
        <is>
          <t xml:space="preserve">1:44-1:48</t>
        </is>
      </c>
      <c r="H339" t="inlineStr">
        <is>
          <t xml:space="preserve">Resolved</t>
        </is>
      </c>
      <c r="I339" t="inlineStr">
        <is>
          <t xml:space="preserve">"Ronan". The name should be pronounced in English.
- Line of script: "Die Königinwitwe und Ronan drehten sich zu mir um, und Überraschung blitzte in ihren Gesichtern auf."</t>
        </is>
      </c>
      <c r="J339" t="inlineStr">
        <is>
          <t xml:space="preserve">VOA</t>
        </is>
      </c>
      <c r="K339" t="inlineStr">
        <is>
          <t xml:space="preserve">Mispronunciation</t>
        </is>
      </c>
      <c r="L339" t="inlineStr">
        <is>
          <t xml:space="preserve">Mispronunciation</t>
        </is>
      </c>
      <c r="M339" t="str">
        <f>IFERROR(IF(VLOOKUP(L339,'Quantification'!$A:$B,2,FALSE)&amp;""="","Unclassified",VLOOKUP(L339,'Quantification'!$A:$B,2,FALSE)),"Unclassified")</f>
        <v>Major</v>
      </c>
      <c r="N339" t="inlineStr">
        <is>
          <t xml:space="preserve">frl-esma.gulsoy@pocketfm.com</t>
        </is>
      </c>
      <c r="O339" t="inlineStr">
        <is>
          <t xml:space="preserve">Issues found in raw</t>
        </is>
      </c>
      <c r="P339" t="str">
        <f>IF(OR(O339="Issues found in master",O339="Final master"),"Master",IF(OR(O339="Ready for Master",O339="Issues found in raw",O339="Raw under QC",O339="Issues resolved in raw"),"Raw","-"))</f>
        <v>Raw</v>
      </c>
      <c r="Q339" s="13">
        <v>46286.37986111111</v>
      </c>
      <c r="R339" t="inlineStr">
        <is>
          <t xml:space="preserve">2026-09 (Sept)</t>
        </is>
      </c>
      <c r="S339">
        <f>IF(M339="Not an error",0,IF(COUNTIFS($A$2:$A339,$A339,$D$2:$D339,$D339,$M$2:$M339,"&lt;&gt;Not an error")=1,1,0))</f>
        <v>0</v>
      </c>
      <c r="T339">
        <f>IF(M339&lt;&gt;"Major",0,IF(COUNTIFS($A$2:$A339,$A339,$D$2:$D339,$D339,$M$2:$M339,"Major")=1,1,0))</f>
        <v>0</v>
      </c>
      <c r="U339">
        <f>IF(M339&lt;&gt;"Minor",0,IF(COUNTIFS($A$2:$A339,$A339,$D$2:$D339,$D339,$M$2:$M339,"Minor")=1,1,0))</f>
        <v>0</v>
      </c>
    </row>
    <row r="340">
      <c r="A340" t="inlineStr">
        <is>
          <t xml:space="preserve">4baec2ac0f23302985d2ad577e111504bd88c99c</t>
        </is>
      </c>
      <c r="B340" t="inlineStr">
        <is>
          <t xml:space="preserve">Bride of a dragon</t>
        </is>
      </c>
      <c r="C340" t="inlineStr">
        <is>
          <t xml:space="preserve">Die Braut Des Drachenkönigs</t>
        </is>
      </c>
      <c r="D340" t="inlineStr">
        <is>
          <t xml:space="preserve">14e09e6d3380c8ade1fe6f21094ccb18b80ecd36</t>
        </is>
      </c>
      <c r="E340" t="inlineStr">
        <is>
          <t xml:space="preserve">Episode 31: Damons Hilfe</t>
        </is>
      </c>
      <c r="F340">
        <v>31</v>
      </c>
      <c r="G340" t="inlineStr">
        <is>
          <t xml:space="preserve">1:49-1:54</t>
        </is>
      </c>
      <c r="H340" t="inlineStr">
        <is>
          <t xml:space="preserve">Resolved</t>
        </is>
      </c>
      <c r="I340" t="inlineStr">
        <is>
          <t xml:space="preserve">"Ronan". The name should be pronounced in English.
- Line of script: "„Du musst den Verstand verloren haben“, schnauzte Ronan, und Verärgerung blitzte in seinen Augen auf."</t>
        </is>
      </c>
      <c r="J340" t="inlineStr">
        <is>
          <t xml:space="preserve">VOA</t>
        </is>
      </c>
      <c r="K340" t="inlineStr">
        <is>
          <t xml:space="preserve">Mispronunciation</t>
        </is>
      </c>
      <c r="L340" t="inlineStr">
        <is>
          <t xml:space="preserve">Mispronunciation</t>
        </is>
      </c>
      <c r="M340" t="str">
        <f>IFERROR(IF(VLOOKUP(L340,'Quantification'!$A:$B,2,FALSE)&amp;""="","Unclassified",VLOOKUP(L340,'Quantification'!$A:$B,2,FALSE)),"Unclassified")</f>
        <v>Major</v>
      </c>
      <c r="N340" t="inlineStr">
        <is>
          <t xml:space="preserve">frl-esma.gulsoy@pocketfm.com</t>
        </is>
      </c>
      <c r="O340" t="inlineStr">
        <is>
          <t xml:space="preserve">Issues found in raw</t>
        </is>
      </c>
      <c r="P340" t="str">
        <f>IF(OR(O340="Issues found in master",O340="Final master"),"Master",IF(OR(O340="Ready for Master",O340="Issues found in raw",O340="Raw under QC",O340="Issues resolved in raw"),"Raw","-"))</f>
        <v>Raw</v>
      </c>
      <c r="Q340" s="13">
        <v>46286.37986111111</v>
      </c>
      <c r="R340" t="inlineStr">
        <is>
          <t xml:space="preserve">2026-09 (Sept)</t>
        </is>
      </c>
      <c r="S340">
        <f>IF(M340="Not an error",0,IF(COUNTIFS($A$2:$A340,$A340,$D$2:$D340,$D340,$M$2:$M340,"&lt;&gt;Not an error")=1,1,0))</f>
        <v>0</v>
      </c>
      <c r="T340">
        <f>IF(M340&lt;&gt;"Major",0,IF(COUNTIFS($A$2:$A340,$A340,$D$2:$D340,$D340,$M$2:$M340,"Major")=1,1,0))</f>
        <v>0</v>
      </c>
      <c r="U340">
        <f>IF(M340&lt;&gt;"Minor",0,IF(COUNTIFS($A$2:$A340,$A340,$D$2:$D340,$D340,$M$2:$M340,"Minor")=1,1,0))</f>
        <v>0</v>
      </c>
    </row>
    <row r="341">
      <c r="A341" t="inlineStr">
        <is>
          <t xml:space="preserve">4baec2ac0f23302985d2ad577e111504bd88c99c</t>
        </is>
      </c>
      <c r="B341" t="inlineStr">
        <is>
          <t xml:space="preserve">Bride of a dragon</t>
        </is>
      </c>
      <c r="C341" t="inlineStr">
        <is>
          <t xml:space="preserve">Die Braut Des Drachenkönigs</t>
        </is>
      </c>
      <c r="D341" t="inlineStr">
        <is>
          <t xml:space="preserve">14e09e6d3380c8ade1fe6f21094ccb18b80ecd36</t>
        </is>
      </c>
      <c r="E341" t="inlineStr">
        <is>
          <t xml:space="preserve">Episode 31: Damons Hilfe</t>
        </is>
      </c>
      <c r="F341">
        <v>31</v>
      </c>
      <c r="G341" t="inlineStr">
        <is>
          <t xml:space="preserve">2:12-2:19</t>
        </is>
      </c>
      <c r="H341" t="inlineStr">
        <is>
          <t xml:space="preserve">Resolved</t>
        </is>
      </c>
      <c r="I341" t="inlineStr">
        <is>
          <t xml:space="preserve">"Ronan". The name should be pronounced in English.
- Line of script: "Ronan machte sofort einen Schritt auf mich zu, aber die Stimme seiner Mutter schnitt durch die Luft und ließ ihn innehalten."</t>
        </is>
      </c>
      <c r="J341" t="inlineStr">
        <is>
          <t xml:space="preserve">VOA</t>
        </is>
      </c>
      <c r="K341" t="inlineStr">
        <is>
          <t xml:space="preserve">Mispronunciation</t>
        </is>
      </c>
      <c r="L341" t="inlineStr">
        <is>
          <t xml:space="preserve">Mispronunciation</t>
        </is>
      </c>
      <c r="M341" t="str">
        <f>IFERROR(IF(VLOOKUP(L341,'Quantification'!$A:$B,2,FALSE)&amp;""="","Unclassified",VLOOKUP(L341,'Quantification'!$A:$B,2,FALSE)),"Unclassified")</f>
        <v>Major</v>
      </c>
      <c r="N341" t="inlineStr">
        <is>
          <t xml:space="preserve">frl-esma.gulsoy@pocketfm.com</t>
        </is>
      </c>
      <c r="O341" t="inlineStr">
        <is>
          <t xml:space="preserve">Issues found in raw</t>
        </is>
      </c>
      <c r="P341" t="str">
        <f>IF(OR(O341="Issues found in master",O341="Final master"),"Master",IF(OR(O341="Ready for Master",O341="Issues found in raw",O341="Raw under QC",O341="Issues resolved in raw"),"Raw","-"))</f>
        <v>Raw</v>
      </c>
      <c r="Q341" s="13">
        <v>46286.37986111111</v>
      </c>
      <c r="R341" t="inlineStr">
        <is>
          <t xml:space="preserve">2026-09 (Sept)</t>
        </is>
      </c>
      <c r="S341">
        <f>IF(M341="Not an error",0,IF(COUNTIFS($A$2:$A341,$A341,$D$2:$D341,$D341,$M$2:$M341,"&lt;&gt;Not an error")=1,1,0))</f>
        <v>0</v>
      </c>
      <c r="T341">
        <f>IF(M341&lt;&gt;"Major",0,IF(COUNTIFS($A$2:$A341,$A341,$D$2:$D341,$D341,$M$2:$M341,"Major")=1,1,0))</f>
        <v>0</v>
      </c>
      <c r="U341">
        <f>IF(M341&lt;&gt;"Minor",0,IF(COUNTIFS($A$2:$A341,$A341,$D$2:$D341,$D341,$M$2:$M341,"Minor")=1,1,0))</f>
        <v>0</v>
      </c>
    </row>
    <row r="342">
      <c r="A342" t="inlineStr">
        <is>
          <t xml:space="preserve">4baec2ac0f23302985d2ad577e111504bd88c99c</t>
        </is>
      </c>
      <c r="B342" t="inlineStr">
        <is>
          <t xml:space="preserve">Bride of a dragon</t>
        </is>
      </c>
      <c r="C342" t="inlineStr">
        <is>
          <t xml:space="preserve">Die Braut Des Drachenkönigs</t>
        </is>
      </c>
      <c r="D342" t="inlineStr">
        <is>
          <t xml:space="preserve">14e09e6d3380c8ade1fe6f21094ccb18b80ecd36</t>
        </is>
      </c>
      <c r="E342" t="inlineStr">
        <is>
          <t xml:space="preserve">Episode 31: Damons Hilfe</t>
        </is>
      </c>
      <c r="F342">
        <v>31</v>
      </c>
      <c r="G342" t="inlineStr">
        <is>
          <t xml:space="preserve">2:39-2:44</t>
        </is>
      </c>
      <c r="H342" t="inlineStr">
        <is>
          <t xml:space="preserve">Resolved</t>
        </is>
      </c>
      <c r="I342" t="inlineStr">
        <is>
          <t xml:space="preserve">"Ronan". The name should be pronounced in English.
- Line of script: "Ich riss meinen Blick von Ronans verärgertem Gesicht los und wandte mich ganz ihr zu."</t>
        </is>
      </c>
      <c r="J342" t="inlineStr">
        <is>
          <t xml:space="preserve">VOA</t>
        </is>
      </c>
      <c r="K342" t="inlineStr">
        <is>
          <t xml:space="preserve">Mispronunciation</t>
        </is>
      </c>
      <c r="L342" t="inlineStr">
        <is>
          <t xml:space="preserve">Mispronunciation</t>
        </is>
      </c>
      <c r="M342" t="str">
        <f>IFERROR(IF(VLOOKUP(L342,'Quantification'!$A:$B,2,FALSE)&amp;""="","Unclassified",VLOOKUP(L342,'Quantification'!$A:$B,2,FALSE)),"Unclassified")</f>
        <v>Major</v>
      </c>
      <c r="N342" t="inlineStr">
        <is>
          <t xml:space="preserve">frl-esma.gulsoy@pocketfm.com</t>
        </is>
      </c>
      <c r="O342" t="inlineStr">
        <is>
          <t xml:space="preserve">Issues found in raw</t>
        </is>
      </c>
      <c r="P342" t="str">
        <f>IF(OR(O342="Issues found in master",O342="Final master"),"Master",IF(OR(O342="Ready for Master",O342="Issues found in raw",O342="Raw under QC",O342="Issues resolved in raw"),"Raw","-"))</f>
        <v>Raw</v>
      </c>
      <c r="Q342" s="13">
        <v>46286.37986111111</v>
      </c>
      <c r="R342" t="inlineStr">
        <is>
          <t xml:space="preserve">2026-09 (Sept)</t>
        </is>
      </c>
      <c r="S342">
        <f>IF(M342="Not an error",0,IF(COUNTIFS($A$2:$A342,$A342,$D$2:$D342,$D342,$M$2:$M342,"&lt;&gt;Not an error")=1,1,0))</f>
        <v>0</v>
      </c>
      <c r="T342">
        <f>IF(M342&lt;&gt;"Major",0,IF(COUNTIFS($A$2:$A342,$A342,$D$2:$D342,$D342,$M$2:$M342,"Major")=1,1,0))</f>
        <v>0</v>
      </c>
      <c r="U342">
        <f>IF(M342&lt;&gt;"Minor",0,IF(COUNTIFS($A$2:$A342,$A342,$D$2:$D342,$D342,$M$2:$M342,"Minor")=1,1,0))</f>
        <v>0</v>
      </c>
    </row>
    <row r="343">
      <c r="A343" t="inlineStr">
        <is>
          <t xml:space="preserve">4baec2ac0f23302985d2ad577e111504bd88c99c</t>
        </is>
      </c>
      <c r="B343" t="inlineStr">
        <is>
          <t xml:space="preserve">Bride of a dragon</t>
        </is>
      </c>
      <c r="C343" t="inlineStr">
        <is>
          <t xml:space="preserve">Die Braut Des Drachenkönigs</t>
        </is>
      </c>
      <c r="D343" t="inlineStr">
        <is>
          <t xml:space="preserve">14e09e6d3380c8ade1fe6f21094ccb18b80ecd36</t>
        </is>
      </c>
      <c r="E343" t="inlineStr">
        <is>
          <t xml:space="preserve">Episode 31: Damons Hilfe</t>
        </is>
      </c>
      <c r="F343">
        <v>31</v>
      </c>
      <c r="G343" t="inlineStr">
        <is>
          <t xml:space="preserve">3:11-3:16</t>
        </is>
      </c>
      <c r="H343" t="inlineStr">
        <is>
          <t xml:space="preserve">Resolved</t>
        </is>
      </c>
      <c r="I343" t="inlineStr">
        <is>
          <t xml:space="preserve">"Ronan". The name should be pronounced in English.
- Line of script: "Ronan blickte zwischen uns hin und her, Verwirrung und Verärgerung spiegelten sich in seinem Gesicht wider."</t>
        </is>
      </c>
      <c r="J343" t="inlineStr">
        <is>
          <t xml:space="preserve">VOA</t>
        </is>
      </c>
      <c r="K343" t="inlineStr">
        <is>
          <t xml:space="preserve">Mispronunciation</t>
        </is>
      </c>
      <c r="L343" t="inlineStr">
        <is>
          <t xml:space="preserve">Mispronunciation</t>
        </is>
      </c>
      <c r="M343" t="str">
        <f>IFERROR(IF(VLOOKUP(L343,'Quantification'!$A:$B,2,FALSE)&amp;""="","Unclassified",VLOOKUP(L343,'Quantification'!$A:$B,2,FALSE)),"Unclassified")</f>
        <v>Major</v>
      </c>
      <c r="N343" t="inlineStr">
        <is>
          <t xml:space="preserve">frl-esma.gulsoy@pocketfm.com</t>
        </is>
      </c>
      <c r="O343" t="inlineStr">
        <is>
          <t xml:space="preserve">Issues found in raw</t>
        </is>
      </c>
      <c r="P343" t="str">
        <f>IF(OR(O343="Issues found in master",O343="Final master"),"Master",IF(OR(O343="Ready for Master",O343="Issues found in raw",O343="Raw under QC",O343="Issues resolved in raw"),"Raw","-"))</f>
        <v>Raw</v>
      </c>
      <c r="Q343" s="13">
        <v>46286.37986111111</v>
      </c>
      <c r="R343" t="inlineStr">
        <is>
          <t xml:space="preserve">2026-09 (Sept)</t>
        </is>
      </c>
      <c r="S343">
        <f>IF(M343="Not an error",0,IF(COUNTIFS($A$2:$A343,$A343,$D$2:$D343,$D343,$M$2:$M343,"&lt;&gt;Not an error")=1,1,0))</f>
        <v>0</v>
      </c>
      <c r="T343">
        <f>IF(M343&lt;&gt;"Major",0,IF(COUNTIFS($A$2:$A343,$A343,$D$2:$D343,$D343,$M$2:$M343,"Major")=1,1,0))</f>
        <v>0</v>
      </c>
      <c r="U343">
        <f>IF(M343&lt;&gt;"Minor",0,IF(COUNTIFS($A$2:$A343,$A343,$D$2:$D343,$D343,$M$2:$M343,"Minor")=1,1,0))</f>
        <v>0</v>
      </c>
    </row>
    <row r="344">
      <c r="A344" t="inlineStr">
        <is>
          <t xml:space="preserve">4baec2ac0f23302985d2ad577e111504bd88c99c</t>
        </is>
      </c>
      <c r="B344" t="inlineStr">
        <is>
          <t xml:space="preserve">Bride of a dragon</t>
        </is>
      </c>
      <c r="C344" t="inlineStr">
        <is>
          <t xml:space="preserve">Die Braut Des Drachenkönigs</t>
        </is>
      </c>
      <c r="D344" t="inlineStr">
        <is>
          <t xml:space="preserve">14e09e6d3380c8ade1fe6f21094ccb18b80ecd36</t>
        </is>
      </c>
      <c r="E344" t="inlineStr">
        <is>
          <t xml:space="preserve">Episode 31: Damons Hilfe</t>
        </is>
      </c>
      <c r="F344">
        <v>31</v>
      </c>
      <c r="G344" t="inlineStr">
        <is>
          <t xml:space="preserve">6:56-7:00</t>
        </is>
      </c>
      <c r="H344" t="inlineStr">
        <is>
          <t xml:space="preserve">Resolved</t>
        </is>
      </c>
      <c r="I344" t="inlineStr">
        <is>
          <t xml:space="preserve">"Selene". The name should be pronounced in English (like "Celine").
- Line of script: "„Du verwechselst mein Angebot mit Schwäche, Selene.“</t>
        </is>
      </c>
      <c r="J344" t="inlineStr">
        <is>
          <t xml:space="preserve">VOA</t>
        </is>
      </c>
      <c r="K344" t="inlineStr">
        <is>
          <t xml:space="preserve">Mispronunciation</t>
        </is>
      </c>
      <c r="L344" t="inlineStr">
        <is>
          <t xml:space="preserve">Mispronunciation</t>
        </is>
      </c>
      <c r="M344" t="str">
        <f>IFERROR(IF(VLOOKUP(L344,'Quantification'!$A:$B,2,FALSE)&amp;""="","Unclassified",VLOOKUP(L344,'Quantification'!$A:$B,2,FALSE)),"Unclassified")</f>
        <v>Major</v>
      </c>
      <c r="N344" t="inlineStr">
        <is>
          <t xml:space="preserve">frl-esma.gulsoy@pocketfm.com</t>
        </is>
      </c>
      <c r="O344" t="inlineStr">
        <is>
          <t xml:space="preserve">Issues found in raw</t>
        </is>
      </c>
      <c r="P344" t="str">
        <f>IF(OR(O344="Issues found in master",O344="Final master"),"Master",IF(OR(O344="Ready for Master",O344="Issues found in raw",O344="Raw under QC",O344="Issues resolved in raw"),"Raw","-"))</f>
        <v>Raw</v>
      </c>
      <c r="Q344" s="13">
        <v>46286.37986111111</v>
      </c>
      <c r="R344" t="inlineStr">
        <is>
          <t xml:space="preserve">2026-09 (Sept)</t>
        </is>
      </c>
      <c r="S344">
        <f>IF(M344="Not an error",0,IF(COUNTIFS($A$2:$A344,$A344,$D$2:$D344,$D344,$M$2:$M344,"&lt;&gt;Not an error")=1,1,0))</f>
        <v>0</v>
      </c>
      <c r="T344">
        <f>IF(M344&lt;&gt;"Major",0,IF(COUNTIFS($A$2:$A344,$A344,$D$2:$D344,$D344,$M$2:$M344,"Major")=1,1,0))</f>
        <v>0</v>
      </c>
      <c r="U344">
        <f>IF(M344&lt;&gt;"Minor",0,IF(COUNTIFS($A$2:$A344,$A344,$D$2:$D344,$D344,$M$2:$M344,"Minor")=1,1,0))</f>
        <v>0</v>
      </c>
    </row>
    <row r="345">
      <c r="A345" t="inlineStr">
        <is>
          <t xml:space="preserve">4baec2ac0f23302985d2ad577e111504bd88c99c</t>
        </is>
      </c>
      <c r="B345" t="inlineStr">
        <is>
          <t xml:space="preserve">Bride of a dragon</t>
        </is>
      </c>
      <c r="C345" t="inlineStr">
        <is>
          <t xml:space="preserve">Die Braut Des Drachenkönigs</t>
        </is>
      </c>
      <c r="D345" t="inlineStr">
        <is>
          <t xml:space="preserve">14e09e6d3380c8ade1fe6f21094ccb18b80ecd36</t>
        </is>
      </c>
      <c r="E345" t="inlineStr">
        <is>
          <t xml:space="preserve">Episode 31: Damons Hilfe</t>
        </is>
      </c>
      <c r="F345">
        <v>31</v>
      </c>
      <c r="G345" t="inlineStr">
        <is>
          <t xml:space="preserve">7:47-7:50</t>
        </is>
      </c>
      <c r="H345" t="inlineStr">
        <is>
          <t xml:space="preserve">Resolved</t>
        </is>
      </c>
      <c r="I345" t="inlineStr">
        <is>
          <t xml:space="preserve">"Ronan". The name should be pronounced in English.
- Line of script: "„Ihr solltet Euch um Ronans Zukunft in diesem Palast sorgen, nicht um meine."</t>
        </is>
      </c>
      <c r="J345" t="inlineStr">
        <is>
          <t xml:space="preserve">VOA</t>
        </is>
      </c>
      <c r="K345" t="inlineStr">
        <is>
          <t xml:space="preserve">Mispronunciation</t>
        </is>
      </c>
      <c r="L345" t="inlineStr">
        <is>
          <t xml:space="preserve">Mispronunciation</t>
        </is>
      </c>
      <c r="M345" t="str">
        <f>IFERROR(IF(VLOOKUP(L345,'Quantification'!$A:$B,2,FALSE)&amp;""="","Unclassified",VLOOKUP(L345,'Quantification'!$A:$B,2,FALSE)),"Unclassified")</f>
        <v>Major</v>
      </c>
      <c r="N345" t="inlineStr">
        <is>
          <t xml:space="preserve">frl-esma.gulsoy@pocketfm.com</t>
        </is>
      </c>
      <c r="O345" t="inlineStr">
        <is>
          <t xml:space="preserve">Issues found in raw</t>
        </is>
      </c>
      <c r="P345" t="str">
        <f>IF(OR(O345="Issues found in master",O345="Final master"),"Master",IF(OR(O345="Ready for Master",O345="Issues found in raw",O345="Raw under QC",O345="Issues resolved in raw"),"Raw","-"))</f>
        <v>Raw</v>
      </c>
      <c r="Q345" s="13">
        <v>46286.37986111111</v>
      </c>
      <c r="R345" t="inlineStr">
        <is>
          <t xml:space="preserve">2026-09 (Sept)</t>
        </is>
      </c>
      <c r="S345">
        <f>IF(M345="Not an error",0,IF(COUNTIFS($A$2:$A345,$A345,$D$2:$D345,$D345,$M$2:$M345,"&lt;&gt;Not an error")=1,1,0))</f>
        <v>0</v>
      </c>
      <c r="T345">
        <f>IF(M345&lt;&gt;"Major",0,IF(COUNTIFS($A$2:$A345,$A345,$D$2:$D345,$D345,$M$2:$M345,"Major")=1,1,0))</f>
        <v>0</v>
      </c>
      <c r="U345">
        <f>IF(M345&lt;&gt;"Minor",0,IF(COUNTIFS($A$2:$A345,$A345,$D$2:$D345,$D345,$M$2:$M345,"Minor")=1,1,0))</f>
        <v>0</v>
      </c>
    </row>
    <row r="346">
      <c r="A346" t="inlineStr">
        <is>
          <t xml:space="preserve">4baec2ac0f23302985d2ad577e111504bd88c99c</t>
        </is>
      </c>
      <c r="B346" t="inlineStr">
        <is>
          <t xml:space="preserve">Bride of a dragon</t>
        </is>
      </c>
      <c r="C346" t="inlineStr">
        <is>
          <t xml:space="preserve">Die Braut Des Drachenkönigs</t>
        </is>
      </c>
      <c r="D346" t="inlineStr">
        <is>
          <t xml:space="preserve">4b8f91c95f215b67325423636ca4b4c67d9dd29c</t>
        </is>
      </c>
      <c r="E346" t="inlineStr">
        <is>
          <t xml:space="preserve">Episode 32: Ich Habe Dich Einfach Vermisst</t>
        </is>
      </c>
      <c r="F346">
        <v>32</v>
      </c>
      <c r="G346" t="inlineStr">
        <is>
          <t xml:space="preserve">0:00</t>
        </is>
      </c>
      <c r="H346" t="inlineStr">
        <is>
          <t xml:space="preserve">Resolved</t>
        </is>
      </c>
      <c r="I346" t="inlineStr">
        <is>
          <t xml:space="preserve">The POV label is missing at the beginning of the chapter. This chapter is told from Selene's perspective.</t>
        </is>
      </c>
      <c r="J346" t="inlineStr">
        <is>
          <t xml:space="preserve">AI</t>
        </is>
      </c>
      <c r="K346" t="inlineStr">
        <is>
          <t xml:space="preserve">Script error</t>
        </is>
      </c>
      <c r="L346" t="inlineStr">
        <is>
          <t xml:space="preserve">Script error</t>
        </is>
      </c>
      <c r="M346" t="str">
        <f>IFERROR(IF(VLOOKUP(L346,'Quantification'!$A:$B,2,FALSE)&amp;""="","Unclassified",VLOOKUP(L346,'Quantification'!$A:$B,2,FALSE)),"Unclassified")</f>
        <v>Major</v>
      </c>
      <c r="N346" t="inlineStr">
        <is>
          <t xml:space="preserve">frl-esma.gulsoy@pocketfm.com</t>
        </is>
      </c>
      <c r="O346" t="inlineStr">
        <is>
          <t xml:space="preserve">Issues found in raw</t>
        </is>
      </c>
      <c r="P346" t="str">
        <f>IF(OR(O346="Issues found in master",O346="Final master"),"Master",IF(OR(O346="Ready for Master",O346="Issues found in raw",O346="Raw under QC",O346="Issues resolved in raw"),"Raw","-"))</f>
        <v>Raw</v>
      </c>
      <c r="Q346" s="13">
        <v>46286.37986111111</v>
      </c>
      <c r="R346" t="inlineStr">
        <is>
          <t xml:space="preserve">2026-09 (Sept)</t>
        </is>
      </c>
      <c r="S346">
        <f>IF(M346="Not an error",0,IF(COUNTIFS($A$2:$A346,$A346,$D$2:$D346,$D346,$M$2:$M346,"&lt;&gt;Not an error")=1,1,0))</f>
        <v>1</v>
      </c>
      <c r="T346">
        <f>IF(M346&lt;&gt;"Major",0,IF(COUNTIFS($A$2:$A346,$A346,$D$2:$D346,$D346,$M$2:$M346,"Major")=1,1,0))</f>
        <v>1</v>
      </c>
      <c r="U346">
        <f>IF(M346&lt;&gt;"Minor",0,IF(COUNTIFS($A$2:$A346,$A346,$D$2:$D346,$D346,$M$2:$M346,"Minor")=1,1,0))</f>
        <v>0</v>
      </c>
    </row>
    <row r="347">
      <c r="A347" t="inlineStr">
        <is>
          <t xml:space="preserve">4baec2ac0f23302985d2ad577e111504bd88c99c</t>
        </is>
      </c>
      <c r="B347" t="inlineStr">
        <is>
          <t xml:space="preserve">Bride of a dragon</t>
        </is>
      </c>
      <c r="C347" t="inlineStr">
        <is>
          <t xml:space="preserve">Die Braut Des Drachenkönigs</t>
        </is>
      </c>
      <c r="D347" t="inlineStr">
        <is>
          <t xml:space="preserve">4b8f91c95f215b67325423636ca4b4c67d9dd29c</t>
        </is>
      </c>
      <c r="E347" t="inlineStr">
        <is>
          <t xml:space="preserve">Episode 32: Ich Habe Dich Einfach Vermisst</t>
        </is>
      </c>
      <c r="F347">
        <v>32</v>
      </c>
      <c r="G347" t="inlineStr">
        <is>
          <t xml:space="preserve">0:46-0:48</t>
        </is>
      </c>
      <c r="H347" t="inlineStr">
        <is>
          <t xml:space="preserve">Resolved</t>
        </is>
      </c>
      <c r="I347" t="inlineStr">
        <is>
          <t xml:space="preserve">"Selene". The name should be pronounced in English (like "Celine").
- Line of script: "Ich schnaubte. Er würde seiner ach so kostbaren kleinen Selene so etwas nicht zutrauen."</t>
        </is>
      </c>
      <c r="J347" t="inlineStr">
        <is>
          <t xml:space="preserve">VOA</t>
        </is>
      </c>
      <c r="K347" t="inlineStr">
        <is>
          <t xml:space="preserve">Mispronunciation</t>
        </is>
      </c>
      <c r="L347" t="inlineStr">
        <is>
          <t xml:space="preserve">Mispronunciation</t>
        </is>
      </c>
      <c r="M347" t="str">
        <f>IFERROR(IF(VLOOKUP(L347,'Quantification'!$A:$B,2,FALSE)&amp;""="","Unclassified",VLOOKUP(L347,'Quantification'!$A:$B,2,FALSE)),"Unclassified")</f>
        <v>Major</v>
      </c>
      <c r="N347" t="inlineStr">
        <is>
          <t xml:space="preserve">frl-esma.gulsoy@pocketfm.com</t>
        </is>
      </c>
      <c r="O347" t="inlineStr">
        <is>
          <t xml:space="preserve">Issues found in raw</t>
        </is>
      </c>
      <c r="P347" t="str">
        <f>IF(OR(O347="Issues found in master",O347="Final master"),"Master",IF(OR(O347="Ready for Master",O347="Issues found in raw",O347="Raw under QC",O347="Issues resolved in raw"),"Raw","-"))</f>
        <v>Raw</v>
      </c>
      <c r="Q347" s="13">
        <v>46286.37986111111</v>
      </c>
      <c r="R347" t="inlineStr">
        <is>
          <t xml:space="preserve">2026-09 (Sept)</t>
        </is>
      </c>
      <c r="S347">
        <f>IF(M347="Not an error",0,IF(COUNTIFS($A$2:$A347,$A347,$D$2:$D347,$D347,$M$2:$M347,"&lt;&gt;Not an error")=1,1,0))</f>
        <v>0</v>
      </c>
      <c r="T347">
        <f>IF(M347&lt;&gt;"Major",0,IF(COUNTIFS($A$2:$A347,$A347,$D$2:$D347,$D347,$M$2:$M347,"Major")=1,1,0))</f>
        <v>0</v>
      </c>
      <c r="U347">
        <f>IF(M347&lt;&gt;"Minor",0,IF(COUNTIFS($A$2:$A347,$A347,$D$2:$D347,$D347,$M$2:$M347,"Minor")=1,1,0))</f>
        <v>0</v>
      </c>
    </row>
    <row r="348">
      <c r="A348" t="inlineStr">
        <is>
          <t xml:space="preserve">4baec2ac0f23302985d2ad577e111504bd88c99c</t>
        </is>
      </c>
      <c r="B348" t="inlineStr">
        <is>
          <t xml:space="preserve">Bride of a dragon</t>
        </is>
      </c>
      <c r="C348" t="inlineStr">
        <is>
          <t xml:space="preserve">Die Braut Des Drachenkönigs</t>
        </is>
      </c>
      <c r="D348" t="inlineStr">
        <is>
          <t xml:space="preserve">4b8f91c95f215b67325423636ca4b4c67d9dd29c</t>
        </is>
      </c>
      <c r="E348" t="inlineStr">
        <is>
          <t xml:space="preserve">Episode 32: Ich Habe Dich Einfach Vermisst</t>
        </is>
      </c>
      <c r="F348">
        <v>32</v>
      </c>
      <c r="G348" t="inlineStr">
        <is>
          <t xml:space="preserve">6:42-6:47</t>
        </is>
      </c>
      <c r="H348" t="inlineStr">
        <is>
          <t xml:space="preserve">Resolved</t>
        </is>
      </c>
      <c r="I348" t="inlineStr">
        <is>
          <t xml:space="preserve">"Selene". The name should be pronounced in English (like "Celine").
- Line of script: "„Selene“, sagte er tonlos. „Was machst du hier?“</t>
        </is>
      </c>
      <c r="J348" t="inlineStr">
        <is>
          <t xml:space="preserve">VOA</t>
        </is>
      </c>
      <c r="K348" t="inlineStr">
        <is>
          <t xml:space="preserve">Mispronunciation</t>
        </is>
      </c>
      <c r="L348" t="inlineStr">
        <is>
          <t xml:space="preserve">Mispronunciation</t>
        </is>
      </c>
      <c r="M348" t="str">
        <f>IFERROR(IF(VLOOKUP(L348,'Quantification'!$A:$B,2,FALSE)&amp;""="","Unclassified",VLOOKUP(L348,'Quantification'!$A:$B,2,FALSE)),"Unclassified")</f>
        <v>Major</v>
      </c>
      <c r="N348" t="inlineStr">
        <is>
          <t xml:space="preserve">frl-esma.gulsoy@pocketfm.com</t>
        </is>
      </c>
      <c r="O348" t="inlineStr">
        <is>
          <t xml:space="preserve">Issues found in raw</t>
        </is>
      </c>
      <c r="P348" t="str">
        <f>IF(OR(O348="Issues found in master",O348="Final master"),"Master",IF(OR(O348="Ready for Master",O348="Issues found in raw",O348="Raw under QC",O348="Issues resolved in raw"),"Raw","-"))</f>
        <v>Raw</v>
      </c>
      <c r="Q348" s="13">
        <v>46286.37986111111</v>
      </c>
      <c r="R348" t="inlineStr">
        <is>
          <t xml:space="preserve">2026-09 (Sept)</t>
        </is>
      </c>
      <c r="S348">
        <f>IF(M348="Not an error",0,IF(COUNTIFS($A$2:$A348,$A348,$D$2:$D348,$D348,$M$2:$M348,"&lt;&gt;Not an error")=1,1,0))</f>
        <v>0</v>
      </c>
      <c r="T348">
        <f>IF(M348&lt;&gt;"Major",0,IF(COUNTIFS($A$2:$A348,$A348,$D$2:$D348,$D348,$M$2:$M348,"Major")=1,1,0))</f>
        <v>0</v>
      </c>
      <c r="U348">
        <f>IF(M348&lt;&gt;"Minor",0,IF(COUNTIFS($A$2:$A348,$A348,$D$2:$D348,$D348,$M$2:$M348,"Minor")=1,1,0))</f>
        <v>0</v>
      </c>
    </row>
    <row r="349">
      <c r="A349" t="inlineStr">
        <is>
          <t xml:space="preserve">4baec2ac0f23302985d2ad577e111504bd88c99c</t>
        </is>
      </c>
      <c r="B349" t="inlineStr">
        <is>
          <t xml:space="preserve">Bride of a dragon</t>
        </is>
      </c>
      <c r="C349" t="inlineStr">
        <is>
          <t xml:space="preserve">Die Braut Des Drachenkönigs</t>
        </is>
      </c>
      <c r="D349" t="inlineStr">
        <is>
          <t xml:space="preserve">4b8f91c95f215b67325423636ca4b4c67d9dd29c</t>
        </is>
      </c>
      <c r="E349" t="inlineStr">
        <is>
          <t xml:space="preserve">Episode 32: Ich Habe Dich Einfach Vermisst</t>
        </is>
      </c>
      <c r="F349">
        <v>32</v>
      </c>
      <c r="G349" t="inlineStr">
        <is>
          <t xml:space="preserve">7:02-7:04</t>
        </is>
      </c>
      <c r="H349" t="inlineStr">
        <is>
          <t xml:space="preserve">Resolved</t>
        </is>
      </c>
      <c r="I349" t="inlineStr">
        <is>
          <t xml:space="preserve">"Selene". The name should be pronounced in English (like "Celine").
- Line of script: "„Nicht heute Nacht, Selene“, fügte er tonlos hinzu."</t>
        </is>
      </c>
      <c r="J349" t="inlineStr">
        <is>
          <t xml:space="preserve">VOA</t>
        </is>
      </c>
      <c r="K349" t="inlineStr">
        <is>
          <t xml:space="preserve">Mispronunciation</t>
        </is>
      </c>
      <c r="L349" t="inlineStr">
        <is>
          <t xml:space="preserve">Mispronunciation</t>
        </is>
      </c>
      <c r="M349" t="str">
        <f>IFERROR(IF(VLOOKUP(L349,'Quantification'!$A:$B,2,FALSE)&amp;""="","Unclassified",VLOOKUP(L349,'Quantification'!$A:$B,2,FALSE)),"Unclassified")</f>
        <v>Major</v>
      </c>
      <c r="N349" t="inlineStr">
        <is>
          <t xml:space="preserve">frl-esma.gulsoy@pocketfm.com</t>
        </is>
      </c>
      <c r="O349" t="inlineStr">
        <is>
          <t xml:space="preserve">Issues found in raw</t>
        </is>
      </c>
      <c r="P349" t="str">
        <f>IF(OR(O349="Issues found in master",O349="Final master"),"Master",IF(OR(O349="Ready for Master",O349="Issues found in raw",O349="Raw under QC",O349="Issues resolved in raw"),"Raw","-"))</f>
        <v>Raw</v>
      </c>
      <c r="Q349" s="13">
        <v>46286.37986111111</v>
      </c>
      <c r="R349" t="inlineStr">
        <is>
          <t xml:space="preserve">2026-09 (Sept)</t>
        </is>
      </c>
      <c r="S349">
        <f>IF(M349="Not an error",0,IF(COUNTIFS($A$2:$A349,$A349,$D$2:$D349,$D349,$M$2:$M349,"&lt;&gt;Not an error")=1,1,0))</f>
        <v>0</v>
      </c>
      <c r="T349">
        <f>IF(M349&lt;&gt;"Major",0,IF(COUNTIFS($A$2:$A349,$A349,$D$2:$D349,$D349,$M$2:$M349,"Major")=1,1,0))</f>
        <v>0</v>
      </c>
      <c r="U349">
        <f>IF(M349&lt;&gt;"Minor",0,IF(COUNTIFS($A$2:$A349,$A349,$D$2:$D349,$D349,$M$2:$M349,"Minor")=1,1,0))</f>
        <v>0</v>
      </c>
    </row>
    <row r="350">
      <c r="A350" t="inlineStr">
        <is>
          <t xml:space="preserve">4baec2ac0f23302985d2ad577e111504bd88c99c</t>
        </is>
      </c>
      <c r="B350" t="inlineStr">
        <is>
          <t xml:space="preserve">Bride of a dragon</t>
        </is>
      </c>
      <c r="C350" t="inlineStr">
        <is>
          <t xml:space="preserve">Die Braut Des Drachenkönigs</t>
        </is>
      </c>
      <c r="D350" t="inlineStr">
        <is>
          <t xml:space="preserve">4b8f91c95f215b67325423636ca4b4c67d9dd29c</t>
        </is>
      </c>
      <c r="E350" t="inlineStr">
        <is>
          <t xml:space="preserve">Episode 32: Ich Habe Dich Einfach Vermisst</t>
        </is>
      </c>
      <c r="F350">
        <v>32</v>
      </c>
      <c r="G350" t="inlineStr">
        <is>
          <t xml:space="preserve">9:50-9:56</t>
        </is>
      </c>
      <c r="H350" t="inlineStr">
        <is>
          <t xml:space="preserve">Resolved</t>
        </is>
      </c>
      <c r="I350" t="inlineStr">
        <is>
          <t xml:space="preserve">"Selene". The name should be pronounced in English (like "Celine").
- Line of script: "„Selene, du hättest Isabel nicht beschuldigen sollen, wenn du nicht wirklich gesehen hast, wer dich gestoßen hat.“</t>
        </is>
      </c>
      <c r="J350" t="inlineStr">
        <is>
          <t xml:space="preserve">VOA</t>
        </is>
      </c>
      <c r="K350" t="inlineStr">
        <is>
          <t xml:space="preserve">Mispronunciation</t>
        </is>
      </c>
      <c r="L350" t="inlineStr">
        <is>
          <t xml:space="preserve">Mispronunciation</t>
        </is>
      </c>
      <c r="M350" t="str">
        <f>IFERROR(IF(VLOOKUP(L350,'Quantification'!$A:$B,2,FALSE)&amp;""="","Unclassified",VLOOKUP(L350,'Quantification'!$A:$B,2,FALSE)),"Unclassified")</f>
        <v>Major</v>
      </c>
      <c r="N350" t="inlineStr">
        <is>
          <t xml:space="preserve">frl-esma.gulsoy@pocketfm.com</t>
        </is>
      </c>
      <c r="O350" t="inlineStr">
        <is>
          <t xml:space="preserve">Issues found in raw</t>
        </is>
      </c>
      <c r="P350" t="str">
        <f>IF(OR(O350="Issues found in master",O350="Final master"),"Master",IF(OR(O350="Ready for Master",O350="Issues found in raw",O350="Raw under QC",O350="Issues resolved in raw"),"Raw","-"))</f>
        <v>Raw</v>
      </c>
      <c r="Q350" s="13">
        <v>46286.37986111111</v>
      </c>
      <c r="R350" t="inlineStr">
        <is>
          <t xml:space="preserve">2026-09 (Sept)</t>
        </is>
      </c>
      <c r="S350">
        <f>IF(M350="Not an error",0,IF(COUNTIFS($A$2:$A350,$A350,$D$2:$D350,$D350,$M$2:$M350,"&lt;&gt;Not an error")=1,1,0))</f>
        <v>0</v>
      </c>
      <c r="T350">
        <f>IF(M350&lt;&gt;"Major",0,IF(COUNTIFS($A$2:$A350,$A350,$D$2:$D350,$D350,$M$2:$M350,"Major")=1,1,0))</f>
        <v>0</v>
      </c>
      <c r="U350">
        <f>IF(M350&lt;&gt;"Minor",0,IF(COUNTIFS($A$2:$A350,$A350,$D$2:$D350,$D350,$M$2:$M350,"Minor")=1,1,0))</f>
        <v>0</v>
      </c>
    </row>
    <row r="351">
      <c r="A351" t="inlineStr">
        <is>
          <t xml:space="preserve">4baec2ac0f23302985d2ad577e111504bd88c99c</t>
        </is>
      </c>
      <c r="B351" t="inlineStr">
        <is>
          <t xml:space="preserve">Bride of a dragon</t>
        </is>
      </c>
      <c r="C351" t="inlineStr">
        <is>
          <t xml:space="preserve">Die Braut Des Drachenkönigs</t>
        </is>
      </c>
      <c r="D351" t="inlineStr">
        <is>
          <t xml:space="preserve">4b8f91c95f215b67325423636ca4b4c67d9dd29c</t>
        </is>
      </c>
      <c r="E351" t="inlineStr">
        <is>
          <t xml:space="preserve">Episode 32: Ich Habe Dich Einfach Vermisst</t>
        </is>
      </c>
      <c r="F351">
        <v>32</v>
      </c>
      <c r="G351" t="inlineStr">
        <is>
          <t xml:space="preserve">11:30-11:31</t>
        </is>
      </c>
      <c r="H351" t="inlineStr">
        <is>
          <t xml:space="preserve">Resolved</t>
        </is>
      </c>
      <c r="I351" t="inlineStr">
        <is>
          <t xml:space="preserve">"Selene". The name should be pronounced in English (like "Celine").
- Line of script: "„Selene.“</t>
        </is>
      </c>
      <c r="J351" t="inlineStr">
        <is>
          <t xml:space="preserve">VOA</t>
        </is>
      </c>
      <c r="K351" t="inlineStr">
        <is>
          <t xml:space="preserve">Mispronunciation</t>
        </is>
      </c>
      <c r="L351" t="inlineStr">
        <is>
          <t xml:space="preserve">Mispronunciation</t>
        </is>
      </c>
      <c r="M351" t="str">
        <f>IFERROR(IF(VLOOKUP(L351,'Quantification'!$A:$B,2,FALSE)&amp;""="","Unclassified",VLOOKUP(L351,'Quantification'!$A:$B,2,FALSE)),"Unclassified")</f>
        <v>Major</v>
      </c>
      <c r="N351" t="inlineStr">
        <is>
          <t xml:space="preserve">frl-esma.gulsoy@pocketfm.com</t>
        </is>
      </c>
      <c r="O351" t="inlineStr">
        <is>
          <t xml:space="preserve">Issues found in raw</t>
        </is>
      </c>
      <c r="P351" t="str">
        <f>IF(OR(O351="Issues found in master",O351="Final master"),"Master",IF(OR(O351="Ready for Master",O351="Issues found in raw",O351="Raw under QC",O351="Issues resolved in raw"),"Raw","-"))</f>
        <v>Raw</v>
      </c>
      <c r="Q351" s="13">
        <v>46286.37986111111</v>
      </c>
      <c r="R351" t="inlineStr">
        <is>
          <t xml:space="preserve">2026-09 (Sept)</t>
        </is>
      </c>
      <c r="S351">
        <f>IF(M351="Not an error",0,IF(COUNTIFS($A$2:$A351,$A351,$D$2:$D351,$D351,$M$2:$M351,"&lt;&gt;Not an error")=1,1,0))</f>
        <v>0</v>
      </c>
      <c r="T351">
        <f>IF(M351&lt;&gt;"Major",0,IF(COUNTIFS($A$2:$A351,$A351,$D$2:$D351,$D351,$M$2:$M351,"Major")=1,1,0))</f>
        <v>0</v>
      </c>
      <c r="U351">
        <f>IF(M351&lt;&gt;"Minor",0,IF(COUNTIFS($A$2:$A351,$A351,$D$2:$D351,$D351,$M$2:$M351,"Minor")=1,1,0))</f>
        <v>0</v>
      </c>
    </row>
    <row r="352">
      <c r="A352" t="inlineStr">
        <is>
          <t xml:space="preserve">4baec2ac0f23302985d2ad577e111504bd88c99c</t>
        </is>
      </c>
      <c r="B352" t="inlineStr">
        <is>
          <t xml:space="preserve">Bride of a dragon</t>
        </is>
      </c>
      <c r="C352" t="inlineStr">
        <is>
          <t xml:space="preserve">Die Braut Des Drachenkönigs</t>
        </is>
      </c>
      <c r="D352" t="inlineStr">
        <is>
          <t xml:space="preserve">649772a3603119014f6c3a3aa55c2b89a002594f</t>
        </is>
      </c>
      <c r="E352" t="inlineStr">
        <is>
          <t xml:space="preserve">Episode 35: Ich Habe Es Nicht Für Dich Getan</t>
        </is>
      </c>
      <c r="F352">
        <v>35</v>
      </c>
      <c r="G352" t="inlineStr">
        <is>
          <t xml:space="preserve">11:20-11:21</t>
        </is>
      </c>
      <c r="H352" t="inlineStr">
        <is>
          <t xml:space="preserve">Resolved</t>
        </is>
      </c>
      <c r="I352" t="inlineStr">
        <is>
          <t xml:space="preserve">"Ronan". The name should be pronounced in English.
- Line of script: "Nur Ronan."</t>
        </is>
      </c>
      <c r="J352" t="inlineStr">
        <is>
          <t xml:space="preserve">VOA</t>
        </is>
      </c>
      <c r="K352" t="inlineStr">
        <is>
          <t xml:space="preserve">Mispronunciation</t>
        </is>
      </c>
      <c r="L352" t="inlineStr">
        <is>
          <t xml:space="preserve">Mispronunciation</t>
        </is>
      </c>
      <c r="M352" t="str">
        <f>IFERROR(IF(VLOOKUP(L352,'Quantification'!$A:$B,2,FALSE)&amp;""="","Unclassified",VLOOKUP(L352,'Quantification'!$A:$B,2,FALSE)),"Unclassified")</f>
        <v>Major</v>
      </c>
      <c r="N352" t="inlineStr">
        <is>
          <t xml:space="preserve">frl-esma.gulsoy@pocketfm.com</t>
        </is>
      </c>
      <c r="O352" t="inlineStr">
        <is>
          <t xml:space="preserve">Issues found in raw</t>
        </is>
      </c>
      <c r="P352" t="str">
        <f>IF(OR(O352="Issues found in master",O352="Final master"),"Master",IF(OR(O352="Ready for Master",O352="Issues found in raw",O352="Raw under QC",O352="Issues resolved in raw"),"Raw","-"))</f>
        <v>Raw</v>
      </c>
      <c r="Q352" s="13">
        <v>46286.39444444445</v>
      </c>
      <c r="R352" t="inlineStr">
        <is>
          <t xml:space="preserve">2026-09 (Sept)</t>
        </is>
      </c>
      <c r="S352">
        <f>IF(M352="Not an error",0,IF(COUNTIFS($A$2:$A352,$A352,$D$2:$D352,$D352,$M$2:$M352,"&lt;&gt;Not an error")=1,1,0))</f>
        <v>1</v>
      </c>
      <c r="T352">
        <f>IF(M352&lt;&gt;"Major",0,IF(COUNTIFS($A$2:$A352,$A352,$D$2:$D352,$D352,$M$2:$M352,"Major")=1,1,0))</f>
        <v>1</v>
      </c>
      <c r="U352">
        <f>IF(M352&lt;&gt;"Minor",0,IF(COUNTIFS($A$2:$A352,$A352,$D$2:$D352,$D352,$M$2:$M352,"Minor")=1,1,0))</f>
        <v>0</v>
      </c>
    </row>
    <row r="353">
      <c r="A353" t="inlineStr">
        <is>
          <t xml:space="preserve">4baec2ac0f23302985d2ad577e111504bd88c99c</t>
        </is>
      </c>
      <c r="B353" t="inlineStr">
        <is>
          <t xml:space="preserve">Bride of a dragon</t>
        </is>
      </c>
      <c r="C353" t="inlineStr">
        <is>
          <t xml:space="preserve">Die Braut Des Drachenkönigs</t>
        </is>
      </c>
      <c r="D353" t="inlineStr">
        <is>
          <t xml:space="preserve">2846cfe4d8abdad2cdbd569a0fab42135b3b54cf</t>
        </is>
      </c>
      <c r="E353" t="inlineStr">
        <is>
          <t xml:space="preserve">Episode 38: Schließ Deinen Mund Selene Petrovia</t>
        </is>
      </c>
      <c r="F353">
        <v>38</v>
      </c>
      <c r="G353" t="inlineStr">
        <is>
          <t xml:space="preserve">0:25-0:28</t>
        </is>
      </c>
      <c r="H353" t="inlineStr">
        <is>
          <t xml:space="preserve">Resolved</t>
        </is>
      </c>
      <c r="I353" t="inlineStr">
        <is>
          <t xml:space="preserve">"Selene". The name should be pronounced in English (like "Celine").
- Line of script: "Mein Blick huschte über die Menge und blieb an Selene hängen."</t>
        </is>
      </c>
      <c r="J353" t="inlineStr">
        <is>
          <t xml:space="preserve">VOA</t>
        </is>
      </c>
      <c r="K353" t="inlineStr">
        <is>
          <t xml:space="preserve">Mispronunciation</t>
        </is>
      </c>
      <c r="L353" t="inlineStr">
        <is>
          <t xml:space="preserve">Mispronunciation</t>
        </is>
      </c>
      <c r="M353" t="str">
        <f>IFERROR(IF(VLOOKUP(L353,'Quantification'!$A:$B,2,FALSE)&amp;""="","Unclassified",VLOOKUP(L353,'Quantification'!$A:$B,2,FALSE)),"Unclassified")</f>
        <v>Major</v>
      </c>
      <c r="N353" t="inlineStr">
        <is>
          <t xml:space="preserve">frl-esma.gulsoy@pocketfm.com</t>
        </is>
      </c>
      <c r="O353" t="inlineStr">
        <is>
          <t xml:space="preserve">Issues found in raw</t>
        </is>
      </c>
      <c r="P353" t="str">
        <f>IF(OR(O353="Issues found in master",O353="Final master"),"Master",IF(OR(O353="Ready for Master",O353="Issues found in raw",O353="Raw under QC",O353="Issues resolved in raw"),"Raw","-"))</f>
        <v>Raw</v>
      </c>
      <c r="Q353" s="13">
        <v>46286.384722222225</v>
      </c>
      <c r="R353" t="inlineStr">
        <is>
          <t xml:space="preserve">2026-09 (Sept)</t>
        </is>
      </c>
      <c r="S353">
        <f>IF(M353="Not an error",0,IF(COUNTIFS($A$2:$A353,$A353,$D$2:$D353,$D353,$M$2:$M353,"&lt;&gt;Not an error")=1,1,0))</f>
        <v>1</v>
      </c>
      <c r="T353">
        <f>IF(M353&lt;&gt;"Major",0,IF(COUNTIFS($A$2:$A353,$A353,$D$2:$D353,$D353,$M$2:$M353,"Major")=1,1,0))</f>
        <v>1</v>
      </c>
      <c r="U353">
        <f>IF(M353&lt;&gt;"Minor",0,IF(COUNTIFS($A$2:$A353,$A353,$D$2:$D353,$D353,$M$2:$M353,"Minor")=1,1,0))</f>
        <v>0</v>
      </c>
    </row>
    <row r="354">
      <c r="A354" t="inlineStr">
        <is>
          <t xml:space="preserve">4baec2ac0f23302985d2ad577e111504bd88c99c</t>
        </is>
      </c>
      <c r="B354" t="inlineStr">
        <is>
          <t xml:space="preserve">Bride of a dragon</t>
        </is>
      </c>
      <c r="C354" t="inlineStr">
        <is>
          <t xml:space="preserve">Die Braut Des Drachenkönigs</t>
        </is>
      </c>
      <c r="D354" t="inlineStr">
        <is>
          <t xml:space="preserve">2846cfe4d8abdad2cdbd569a0fab42135b3b54cf</t>
        </is>
      </c>
      <c r="E354" t="inlineStr">
        <is>
          <t xml:space="preserve">Episode 38: Schließ Deinen Mund Selene Petrovia</t>
        </is>
      </c>
      <c r="F354">
        <v>38</v>
      </c>
      <c r="G354" t="inlineStr">
        <is>
          <t xml:space="preserve">0:55-0:58</t>
        </is>
      </c>
      <c r="H354" t="inlineStr">
        <is>
          <t xml:space="preserve">Resolved</t>
        </is>
      </c>
      <c r="I354" t="inlineStr">
        <is>
          <t xml:space="preserve">The name should be pronounced in English (like "Celine").
- Line of script: "Selenes Stimme, triefend vor falschem Mitleid, unterbrach mich."</t>
        </is>
      </c>
      <c r="J354" t="inlineStr">
        <is>
          <t xml:space="preserve">VOA</t>
        </is>
      </c>
      <c r="K354" t="inlineStr">
        <is>
          <t xml:space="preserve">Mispronunciation</t>
        </is>
      </c>
      <c r="L354" t="inlineStr">
        <is>
          <t xml:space="preserve">Mispronunciation</t>
        </is>
      </c>
      <c r="M354" t="str">
        <f>IFERROR(IF(VLOOKUP(L354,'Quantification'!$A:$B,2,FALSE)&amp;""="","Unclassified",VLOOKUP(L354,'Quantification'!$A:$B,2,FALSE)),"Unclassified")</f>
        <v>Major</v>
      </c>
      <c r="N354" t="inlineStr">
        <is>
          <t xml:space="preserve">frl-esma.gulsoy@pocketfm.com</t>
        </is>
      </c>
      <c r="O354" t="inlineStr">
        <is>
          <t xml:space="preserve">Issues found in raw</t>
        </is>
      </c>
      <c r="P354" t="str">
        <f>IF(OR(O354="Issues found in master",O354="Final master"),"Master",IF(OR(O354="Ready for Master",O354="Issues found in raw",O354="Raw under QC",O354="Issues resolved in raw"),"Raw","-"))</f>
        <v>Raw</v>
      </c>
      <c r="Q354" s="13">
        <v>46286.384722222225</v>
      </c>
      <c r="R354" t="inlineStr">
        <is>
          <t xml:space="preserve">2026-09 (Sept)</t>
        </is>
      </c>
      <c r="S354">
        <f>IF(M354="Not an error",0,IF(COUNTIFS($A$2:$A354,$A354,$D$2:$D354,$D354,$M$2:$M354,"&lt;&gt;Not an error")=1,1,0))</f>
        <v>0</v>
      </c>
      <c r="T354">
        <f>IF(M354&lt;&gt;"Major",0,IF(COUNTIFS($A$2:$A354,$A354,$D$2:$D354,$D354,$M$2:$M354,"Major")=1,1,0))</f>
        <v>0</v>
      </c>
      <c r="U354">
        <f>IF(M354&lt;&gt;"Minor",0,IF(COUNTIFS($A$2:$A354,$A354,$D$2:$D354,$D354,$M$2:$M354,"Minor")=1,1,0))</f>
        <v>0</v>
      </c>
    </row>
    <row r="355">
      <c r="A355" t="inlineStr">
        <is>
          <t xml:space="preserve">4baec2ac0f23302985d2ad577e111504bd88c99c</t>
        </is>
      </c>
      <c r="B355" t="inlineStr">
        <is>
          <t xml:space="preserve">Bride of a dragon</t>
        </is>
      </c>
      <c r="C355" t="inlineStr">
        <is>
          <t xml:space="preserve">Die Braut Des Drachenkönigs</t>
        </is>
      </c>
      <c r="D355" t="inlineStr">
        <is>
          <t xml:space="preserve">2846cfe4d8abdad2cdbd569a0fab42135b3b54cf</t>
        </is>
      </c>
      <c r="E355" t="inlineStr">
        <is>
          <t xml:space="preserve">Episode 38: Schließ Deinen Mund Selene Petrovia</t>
        </is>
      </c>
      <c r="F355">
        <v>38</v>
      </c>
      <c r="G355" t="inlineStr">
        <is>
          <t xml:space="preserve">3:13-3:16</t>
        </is>
      </c>
      <c r="H355" t="inlineStr">
        <is>
          <t xml:space="preserve">Resolved</t>
        </is>
      </c>
      <c r="I355" t="inlineStr">
        <is>
          <t xml:space="preserve">"Selene". The name should be pronounced in English (like "Celine").
- Line of script: "Sogar Selene wirkte aus der Fassung gebracht."</t>
        </is>
      </c>
      <c r="J355" t="inlineStr">
        <is>
          <t xml:space="preserve">VOA</t>
        </is>
      </c>
      <c r="K355" t="inlineStr">
        <is>
          <t xml:space="preserve">Mispronunciation</t>
        </is>
      </c>
      <c r="L355" t="inlineStr">
        <is>
          <t xml:space="preserve">Mispronunciation</t>
        </is>
      </c>
      <c r="M355" t="str">
        <f>IFERROR(IF(VLOOKUP(L355,'Quantification'!$A:$B,2,FALSE)&amp;""="","Unclassified",VLOOKUP(L355,'Quantification'!$A:$B,2,FALSE)),"Unclassified")</f>
        <v>Major</v>
      </c>
      <c r="N355" t="inlineStr">
        <is>
          <t xml:space="preserve">frl-esma.gulsoy@pocketfm.com</t>
        </is>
      </c>
      <c r="O355" t="inlineStr">
        <is>
          <t xml:space="preserve">Issues found in raw</t>
        </is>
      </c>
      <c r="P355" t="str">
        <f>IF(OR(O355="Issues found in master",O355="Final master"),"Master",IF(OR(O355="Ready for Master",O355="Issues found in raw",O355="Raw under QC",O355="Issues resolved in raw"),"Raw","-"))</f>
        <v>Raw</v>
      </c>
      <c r="Q355" s="13">
        <v>46286.384722222225</v>
      </c>
      <c r="R355" t="inlineStr">
        <is>
          <t xml:space="preserve">2026-09 (Sept)</t>
        </is>
      </c>
      <c r="S355">
        <f>IF(M355="Not an error",0,IF(COUNTIFS($A$2:$A355,$A355,$D$2:$D355,$D355,$M$2:$M355,"&lt;&gt;Not an error")=1,1,0))</f>
        <v>0</v>
      </c>
      <c r="T355">
        <f>IF(M355&lt;&gt;"Major",0,IF(COUNTIFS($A$2:$A355,$A355,$D$2:$D355,$D355,$M$2:$M355,"Major")=1,1,0))</f>
        <v>0</v>
      </c>
      <c r="U355">
        <f>IF(M355&lt;&gt;"Minor",0,IF(COUNTIFS($A$2:$A355,$A355,$D$2:$D355,$D355,$M$2:$M355,"Minor")=1,1,0))</f>
        <v>0</v>
      </c>
    </row>
    <row r="356">
      <c r="A356" t="inlineStr">
        <is>
          <t xml:space="preserve">4baec2ac0f23302985d2ad577e111504bd88c99c</t>
        </is>
      </c>
      <c r="B356" t="inlineStr">
        <is>
          <t xml:space="preserve">Bride of a dragon</t>
        </is>
      </c>
      <c r="C356" t="inlineStr">
        <is>
          <t xml:space="preserve">Die Braut Des Drachenkönigs</t>
        </is>
      </c>
      <c r="D356" t="inlineStr">
        <is>
          <t xml:space="preserve">2846cfe4d8abdad2cdbd569a0fab42135b3b54cf</t>
        </is>
      </c>
      <c r="E356" t="inlineStr">
        <is>
          <t xml:space="preserve">Episode 38: Schließ Deinen Mund Selene Petrovia</t>
        </is>
      </c>
      <c r="F356">
        <v>38</v>
      </c>
      <c r="G356" t="inlineStr">
        <is>
          <t xml:space="preserve">1:57-1:59</t>
        </is>
      </c>
      <c r="H356" t="inlineStr">
        <is>
          <t xml:space="preserve">Resolved</t>
        </is>
      </c>
      <c r="I356" t="inlineStr">
        <is>
          <t xml:space="preserve">"Mador". The name should be pronounced in English.
- Line of script: "„Tretet vor, Sir Mador“, befahl Damon."</t>
        </is>
      </c>
      <c r="J356" t="inlineStr">
        <is>
          <t xml:space="preserve">VOA</t>
        </is>
      </c>
      <c r="K356" t="inlineStr">
        <is>
          <t xml:space="preserve">Mispronunciation</t>
        </is>
      </c>
      <c r="L356" t="inlineStr">
        <is>
          <t xml:space="preserve">Mispronunciation</t>
        </is>
      </c>
      <c r="M356" t="str">
        <f>IFERROR(IF(VLOOKUP(L356,'Quantification'!$A:$B,2,FALSE)&amp;""="","Unclassified",VLOOKUP(L356,'Quantification'!$A:$B,2,FALSE)),"Unclassified")</f>
        <v>Major</v>
      </c>
      <c r="N356" t="inlineStr">
        <is>
          <t xml:space="preserve">frl-esma.gulsoy@pocketfm.com</t>
        </is>
      </c>
      <c r="O356" t="inlineStr">
        <is>
          <t xml:space="preserve">Issues found in raw</t>
        </is>
      </c>
      <c r="P356" t="str">
        <f>IF(OR(O356="Issues found in master",O356="Final master"),"Master",IF(OR(O356="Ready for Master",O356="Issues found in raw",O356="Raw under QC",O356="Issues resolved in raw"),"Raw","-"))</f>
        <v>Raw</v>
      </c>
      <c r="Q356" s="13">
        <v>46286.384722222225</v>
      </c>
      <c r="R356" t="inlineStr">
        <is>
          <t xml:space="preserve">2026-09 (Sept)</t>
        </is>
      </c>
      <c r="S356">
        <f>IF(M356="Not an error",0,IF(COUNTIFS($A$2:$A356,$A356,$D$2:$D356,$D356,$M$2:$M356,"&lt;&gt;Not an error")=1,1,0))</f>
        <v>0</v>
      </c>
      <c r="T356">
        <f>IF(M356&lt;&gt;"Major",0,IF(COUNTIFS($A$2:$A356,$A356,$D$2:$D356,$D356,$M$2:$M356,"Major")=1,1,0))</f>
        <v>0</v>
      </c>
      <c r="U356">
        <f>IF(M356&lt;&gt;"Minor",0,IF(COUNTIFS($A$2:$A356,$A356,$D$2:$D356,$D356,$M$2:$M356,"Minor")=1,1,0))</f>
        <v>0</v>
      </c>
    </row>
    <row r="357">
      <c r="A357" t="inlineStr">
        <is>
          <t xml:space="preserve">4baec2ac0f23302985d2ad577e111504bd88c99c</t>
        </is>
      </c>
      <c r="B357" t="inlineStr">
        <is>
          <t xml:space="preserve">Bride of a dragon</t>
        </is>
      </c>
      <c r="C357" t="inlineStr">
        <is>
          <t xml:space="preserve">Die Braut Des Drachenkönigs</t>
        </is>
      </c>
      <c r="D357" t="inlineStr">
        <is>
          <t xml:space="preserve">2846cfe4d8abdad2cdbd569a0fab42135b3b54cf</t>
        </is>
      </c>
      <c r="E357" t="inlineStr">
        <is>
          <t xml:space="preserve">Episode 38: Schließ Deinen Mund Selene Petrovia</t>
        </is>
      </c>
      <c r="F357">
        <v>38</v>
      </c>
      <c r="G357" t="inlineStr">
        <is>
          <t xml:space="preserve">2:19-2:23</t>
        </is>
      </c>
      <c r="H357" t="inlineStr">
        <is>
          <t xml:space="preserve">Resolved</t>
        </is>
      </c>
      <c r="I357" t="inlineStr">
        <is>
          <t xml:space="preserve">"Mador". The name should be pronounced in English.
- Line of script: "„Eure Majestät“, sagte Mador mit einer Verbeugung."</t>
        </is>
      </c>
      <c r="J357" t="inlineStr">
        <is>
          <t xml:space="preserve">VOA</t>
        </is>
      </c>
      <c r="K357" t="inlineStr">
        <is>
          <t xml:space="preserve">Mispronunciation</t>
        </is>
      </c>
      <c r="L357" t="inlineStr">
        <is>
          <t xml:space="preserve">Mispronunciation</t>
        </is>
      </c>
      <c r="M357" t="str">
        <f>IFERROR(IF(VLOOKUP(L357,'Quantification'!$A:$B,2,FALSE)&amp;""="","Unclassified",VLOOKUP(L357,'Quantification'!$A:$B,2,FALSE)),"Unclassified")</f>
        <v>Major</v>
      </c>
      <c r="N357" t="inlineStr">
        <is>
          <t xml:space="preserve">frl-esma.gulsoy@pocketfm.com</t>
        </is>
      </c>
      <c r="O357" t="inlineStr">
        <is>
          <t xml:space="preserve">Issues found in raw</t>
        </is>
      </c>
      <c r="P357" t="str">
        <f>IF(OR(O357="Issues found in master",O357="Final master"),"Master",IF(OR(O357="Ready for Master",O357="Issues found in raw",O357="Raw under QC",O357="Issues resolved in raw"),"Raw","-"))</f>
        <v>Raw</v>
      </c>
      <c r="Q357" s="13">
        <v>46286.384722222225</v>
      </c>
      <c r="R357" t="inlineStr">
        <is>
          <t xml:space="preserve">2026-09 (Sept)</t>
        </is>
      </c>
      <c r="S357">
        <f>IF(M357="Not an error",0,IF(COUNTIFS($A$2:$A357,$A357,$D$2:$D357,$D357,$M$2:$M357,"&lt;&gt;Not an error")=1,1,0))</f>
        <v>0</v>
      </c>
      <c r="T357">
        <f>IF(M357&lt;&gt;"Major",0,IF(COUNTIFS($A$2:$A357,$A357,$D$2:$D357,$D357,$M$2:$M357,"Major")=1,1,0))</f>
        <v>0</v>
      </c>
      <c r="U357">
        <f>IF(M357&lt;&gt;"Minor",0,IF(COUNTIFS($A$2:$A357,$A357,$D$2:$D357,$D357,$M$2:$M357,"Minor")=1,1,0))</f>
        <v>0</v>
      </c>
    </row>
    <row r="358">
      <c r="A358" t="inlineStr">
        <is>
          <t xml:space="preserve">4baec2ac0f23302985d2ad577e111504bd88c99c</t>
        </is>
      </c>
      <c r="B358" t="inlineStr">
        <is>
          <t xml:space="preserve">Bride of a dragon</t>
        </is>
      </c>
      <c r="C358" t="inlineStr">
        <is>
          <t xml:space="preserve">Die Braut Des Drachenkönigs</t>
        </is>
      </c>
      <c r="D358" t="inlineStr">
        <is>
          <t xml:space="preserve">2846cfe4d8abdad2cdbd569a0fab42135b3b54cf</t>
        </is>
      </c>
      <c r="E358" t="inlineStr">
        <is>
          <t xml:space="preserve">Episode 38: Schließ Deinen Mund Selene Petrovia</t>
        </is>
      </c>
      <c r="F358">
        <v>38</v>
      </c>
      <c r="G358" t="inlineStr">
        <is>
          <t xml:space="preserve">2:23-2:40</t>
        </is>
      </c>
      <c r="H358" t="inlineStr">
        <is>
          <t xml:space="preserve">Resolved</t>
        </is>
      </c>
      <c r="I358" t="inlineStr">
        <is>
          <t xml:space="preserve">"Mador". The name should be pronounced in English.
- Line of script: "„Wenn Ihr beabsichtigt, die Prinzessin für den Diebstahl der Krone zu bestrafen“, begann Mador vorsichtig und blickte zwischen Damon und mir hin und her, „schlage ich vor, dass Ihr den gesamten Rat zu einer Sitzung einberuft, um über die angemessene Strafe für ein solches Verbrechen zu entscheiden.“</t>
        </is>
      </c>
      <c r="J358" t="inlineStr">
        <is>
          <t xml:space="preserve">VOA</t>
        </is>
      </c>
      <c r="K358" t="inlineStr">
        <is>
          <t xml:space="preserve">Mispronunciation</t>
        </is>
      </c>
      <c r="L358" t="inlineStr">
        <is>
          <t xml:space="preserve">Mispronunciation</t>
        </is>
      </c>
      <c r="M358" t="str">
        <f>IFERROR(IF(VLOOKUP(L358,'Quantification'!$A:$B,2,FALSE)&amp;""="","Unclassified",VLOOKUP(L358,'Quantification'!$A:$B,2,FALSE)),"Unclassified")</f>
        <v>Major</v>
      </c>
      <c r="N358" t="inlineStr">
        <is>
          <t xml:space="preserve">frl-esma.gulsoy@pocketfm.com</t>
        </is>
      </c>
      <c r="O358" t="inlineStr">
        <is>
          <t xml:space="preserve">Issues found in raw</t>
        </is>
      </c>
      <c r="P358" t="str">
        <f>IF(OR(O358="Issues found in master",O358="Final master"),"Master",IF(OR(O358="Ready for Master",O358="Issues found in raw",O358="Raw under QC",O358="Issues resolved in raw"),"Raw","-"))</f>
        <v>Raw</v>
      </c>
      <c r="Q358" s="13">
        <v>46286.384722222225</v>
      </c>
      <c r="R358" t="inlineStr">
        <is>
          <t xml:space="preserve">2026-09 (Sept)</t>
        </is>
      </c>
      <c r="S358">
        <f>IF(M358="Not an error",0,IF(COUNTIFS($A$2:$A358,$A358,$D$2:$D358,$D358,$M$2:$M358,"&lt;&gt;Not an error")=1,1,0))</f>
        <v>0</v>
      </c>
      <c r="T358">
        <f>IF(M358&lt;&gt;"Major",0,IF(COUNTIFS($A$2:$A358,$A358,$D$2:$D358,$D358,$M$2:$M358,"Major")=1,1,0))</f>
        <v>0</v>
      </c>
      <c r="U358">
        <f>IF(M358&lt;&gt;"Minor",0,IF(COUNTIFS($A$2:$A358,$A358,$D$2:$D358,$D358,$M$2:$M358,"Minor")=1,1,0))</f>
        <v>0</v>
      </c>
    </row>
    <row r="359">
      <c r="A359" t="inlineStr">
        <is>
          <t xml:space="preserve">4baec2ac0f23302985d2ad577e111504bd88c99c</t>
        </is>
      </c>
      <c r="B359" t="inlineStr">
        <is>
          <t xml:space="preserve">Bride of a dragon</t>
        </is>
      </c>
      <c r="C359" t="inlineStr">
        <is>
          <t xml:space="preserve">Die Braut Des Drachenkönigs</t>
        </is>
      </c>
      <c r="D359" t="inlineStr">
        <is>
          <t xml:space="preserve">2846cfe4d8abdad2cdbd569a0fab42135b3b54cf</t>
        </is>
      </c>
      <c r="E359" t="inlineStr">
        <is>
          <t xml:space="preserve">Episode 38: Schließ Deinen Mund Selene Petrovia</t>
        </is>
      </c>
      <c r="F359">
        <v>38</v>
      </c>
      <c r="G359" t="inlineStr">
        <is>
          <t xml:space="preserve">12:36-12:38</t>
        </is>
      </c>
      <c r="H359" t="inlineStr">
        <is>
          <t xml:space="preserve">Resolved</t>
        </is>
      </c>
      <c r="I359" t="inlineStr">
        <is>
          <t xml:space="preserve">"Gareth". The name should be pronounced in English, with the "th" pronounced as in "thing".
- Line of script: "Gareths Lächeln wurde breiter."</t>
        </is>
      </c>
      <c r="J359" t="inlineStr">
        <is>
          <t xml:space="preserve">VOA</t>
        </is>
      </c>
      <c r="K359" t="inlineStr">
        <is>
          <t xml:space="preserve">Mispronunciation</t>
        </is>
      </c>
      <c r="L359" t="inlineStr">
        <is>
          <t xml:space="preserve">Mispronunciation</t>
        </is>
      </c>
      <c r="M359" t="str">
        <f>IFERROR(IF(VLOOKUP(L359,'Quantification'!$A:$B,2,FALSE)&amp;""="","Unclassified",VLOOKUP(L359,'Quantification'!$A:$B,2,FALSE)),"Unclassified")</f>
        <v>Major</v>
      </c>
      <c r="N359" t="inlineStr">
        <is>
          <t xml:space="preserve">frl-esma.gulsoy@pocketfm.com</t>
        </is>
      </c>
      <c r="O359" t="inlineStr">
        <is>
          <t xml:space="preserve">Issues found in raw</t>
        </is>
      </c>
      <c r="P359" t="str">
        <f>IF(OR(O359="Issues found in master",O359="Final master"),"Master",IF(OR(O359="Ready for Master",O359="Issues found in raw",O359="Raw under QC",O359="Issues resolved in raw"),"Raw","-"))</f>
        <v>Raw</v>
      </c>
      <c r="Q359" s="13">
        <v>46286.384722222225</v>
      </c>
      <c r="R359" t="inlineStr">
        <is>
          <t xml:space="preserve">2026-09 (Sept)</t>
        </is>
      </c>
      <c r="S359">
        <f>IF(M359="Not an error",0,IF(COUNTIFS($A$2:$A359,$A359,$D$2:$D359,$D359,$M$2:$M359,"&lt;&gt;Not an error")=1,1,0))</f>
        <v>0</v>
      </c>
      <c r="T359">
        <f>IF(M359&lt;&gt;"Major",0,IF(COUNTIFS($A$2:$A359,$A359,$D$2:$D359,$D359,$M$2:$M359,"Major")=1,1,0))</f>
        <v>0</v>
      </c>
      <c r="U359">
        <f>IF(M359&lt;&gt;"Minor",0,IF(COUNTIFS($A$2:$A359,$A359,$D$2:$D359,$D359,$M$2:$M359,"Minor")=1,1,0))</f>
        <v>0</v>
      </c>
    </row>
    <row r="360">
      <c r="A360" t="inlineStr">
        <is>
          <t xml:space="preserve">4baec2ac0f23302985d2ad577e111504bd88c99c</t>
        </is>
      </c>
      <c r="B360" t="inlineStr">
        <is>
          <t xml:space="preserve">Bride of a dragon</t>
        </is>
      </c>
      <c r="C360" t="inlineStr">
        <is>
          <t xml:space="preserve">Die Braut Des Drachenkönigs</t>
        </is>
      </c>
      <c r="D360" t="inlineStr">
        <is>
          <t xml:space="preserve">4a64d1f9e371423cb2d9cceb1a8dc7da5b7eecc9</t>
        </is>
      </c>
      <c r="E360" t="inlineStr">
        <is>
          <t xml:space="preserve">Episode 39: Wetten Auf Damon</t>
        </is>
      </c>
      <c r="F360">
        <v>39</v>
      </c>
      <c r="G360" t="inlineStr">
        <is>
          <t xml:space="preserve">4:57-4:59</t>
        </is>
      </c>
      <c r="H360" t="inlineStr">
        <is>
          <t xml:space="preserve">Resolved</t>
        </is>
      </c>
      <c r="I360" t="inlineStr">
        <is>
          <t xml:space="preserve">Mispronunciation of the name "Selene". The name should be pronounced in English (like "Celine").
- Line of script: "„Was willst du, Selene?“</t>
        </is>
      </c>
      <c r="J360" t="inlineStr">
        <is>
          <t xml:space="preserve">VOA</t>
        </is>
      </c>
      <c r="K360" t="inlineStr">
        <is>
          <t xml:space="preserve">Mispronunciation</t>
        </is>
      </c>
      <c r="L360" t="inlineStr">
        <is>
          <t xml:space="preserve">Mispronunciation</t>
        </is>
      </c>
      <c r="M360" t="str">
        <f>IFERROR(IF(VLOOKUP(L360,'Quantification'!$A:$B,2,FALSE)&amp;""="","Unclassified",VLOOKUP(L360,'Quantification'!$A:$B,2,FALSE)),"Unclassified")</f>
        <v>Major</v>
      </c>
      <c r="N360" t="inlineStr">
        <is>
          <t xml:space="preserve">frl-esma.gulsoy@pocketfm.com</t>
        </is>
      </c>
      <c r="O360" t="inlineStr">
        <is>
          <t xml:space="preserve">Issues found in raw</t>
        </is>
      </c>
      <c r="P360" t="str">
        <f>IF(OR(O360="Issues found in master",O360="Final master"),"Master",IF(OR(O360="Ready for Master",O360="Issues found in raw",O360="Raw under QC",O360="Issues resolved in raw"),"Raw","-"))</f>
        <v>Raw</v>
      </c>
      <c r="Q360" s="13">
        <v>46286.38680555555</v>
      </c>
      <c r="R360" t="inlineStr">
        <is>
          <t xml:space="preserve">2026-09 (Sept)</t>
        </is>
      </c>
      <c r="S360">
        <f>IF(M360="Not an error",0,IF(COUNTIFS($A$2:$A360,$A360,$D$2:$D360,$D360,$M$2:$M360,"&lt;&gt;Not an error")=1,1,0))</f>
        <v>1</v>
      </c>
      <c r="T360">
        <f>IF(M360&lt;&gt;"Major",0,IF(COUNTIFS($A$2:$A360,$A360,$D$2:$D360,$D360,$M$2:$M360,"Major")=1,1,0))</f>
        <v>1</v>
      </c>
      <c r="U360">
        <f>IF(M360&lt;&gt;"Minor",0,IF(COUNTIFS($A$2:$A360,$A360,$D$2:$D360,$D360,$M$2:$M360,"Minor")=1,1,0))</f>
        <v>0</v>
      </c>
    </row>
    <row r="361">
      <c r="A361" t="inlineStr">
        <is>
          <t xml:space="preserve">4baec2ac0f23302985d2ad577e111504bd88c99c</t>
        </is>
      </c>
      <c r="B361" t="inlineStr">
        <is>
          <t xml:space="preserve">Bride of a dragon</t>
        </is>
      </c>
      <c r="C361" t="inlineStr">
        <is>
          <t xml:space="preserve">Die Braut Des Drachenkönigs</t>
        </is>
      </c>
      <c r="D361" t="inlineStr">
        <is>
          <t xml:space="preserve">4a64d1f9e371423cb2d9cceb1a8dc7da5b7eecc9</t>
        </is>
      </c>
      <c r="E361" t="inlineStr">
        <is>
          <t xml:space="preserve">Episode 39: Wetten Auf Damon</t>
        </is>
      </c>
      <c r="F361">
        <v>39</v>
      </c>
      <c r="G361" t="inlineStr">
        <is>
          <t xml:space="preserve">6:20-6:24</t>
        </is>
      </c>
      <c r="H361" t="inlineStr">
        <is>
          <t xml:space="preserve">Resolved</t>
        </is>
      </c>
      <c r="I361" t="inlineStr">
        <is>
          <t xml:space="preserve">"Selene". The name should be pronounced in English (like "Celine").
- Line of script: "Selenes Gesicht wurde rot, ihre Züge verzerrten sich vor Verletzung und Wut."</t>
        </is>
      </c>
      <c r="J361" t="inlineStr">
        <is>
          <t xml:space="preserve">VOA</t>
        </is>
      </c>
      <c r="K361" t="inlineStr">
        <is>
          <t xml:space="preserve">Mispronunciation</t>
        </is>
      </c>
      <c r="L361" t="inlineStr">
        <is>
          <t xml:space="preserve">Mispronunciation</t>
        </is>
      </c>
      <c r="M361" t="str">
        <f>IFERROR(IF(VLOOKUP(L361,'Quantification'!$A:$B,2,FALSE)&amp;""="","Unclassified",VLOOKUP(L361,'Quantification'!$A:$B,2,FALSE)),"Unclassified")</f>
        <v>Major</v>
      </c>
      <c r="N361" t="inlineStr">
        <is>
          <t xml:space="preserve">frl-esma.gulsoy@pocketfm.com</t>
        </is>
      </c>
      <c r="O361" t="inlineStr">
        <is>
          <t xml:space="preserve">Issues found in raw</t>
        </is>
      </c>
      <c r="P361" t="str">
        <f>IF(OR(O361="Issues found in master",O361="Final master"),"Master",IF(OR(O361="Ready for Master",O361="Issues found in raw",O361="Raw under QC",O361="Issues resolved in raw"),"Raw","-"))</f>
        <v>Raw</v>
      </c>
      <c r="Q361" s="13">
        <v>46286.38680555555</v>
      </c>
      <c r="R361" t="inlineStr">
        <is>
          <t xml:space="preserve">2026-09 (Sept)</t>
        </is>
      </c>
      <c r="S361">
        <f>IF(M361="Not an error",0,IF(COUNTIFS($A$2:$A361,$A361,$D$2:$D361,$D361,$M$2:$M361,"&lt;&gt;Not an error")=1,1,0))</f>
        <v>0</v>
      </c>
      <c r="T361">
        <f>IF(M361&lt;&gt;"Major",0,IF(COUNTIFS($A$2:$A361,$A361,$D$2:$D361,$D361,$M$2:$M361,"Major")=1,1,0))</f>
        <v>0</v>
      </c>
      <c r="U361">
        <f>IF(M361&lt;&gt;"Minor",0,IF(COUNTIFS($A$2:$A361,$A361,$D$2:$D361,$D361,$M$2:$M361,"Minor")=1,1,0))</f>
        <v>0</v>
      </c>
    </row>
    <row r="362">
      <c r="A362" t="inlineStr">
        <is>
          <t xml:space="preserve">4baec2ac0f23302985d2ad577e111504bd88c99c</t>
        </is>
      </c>
      <c r="B362" t="inlineStr">
        <is>
          <t xml:space="preserve">Bride of a dragon</t>
        </is>
      </c>
      <c r="C362" t="inlineStr">
        <is>
          <t xml:space="preserve">Die Braut Des Drachenkönigs</t>
        </is>
      </c>
      <c r="D362" t="inlineStr">
        <is>
          <t xml:space="preserve">4a64d1f9e371423cb2d9cceb1a8dc7da5b7eecc9</t>
        </is>
      </c>
      <c r="E362" t="inlineStr">
        <is>
          <t xml:space="preserve">Episode 39: Wetten Auf Damon</t>
        </is>
      </c>
      <c r="F362">
        <v>39</v>
      </c>
      <c r="G362" t="inlineStr">
        <is>
          <t xml:space="preserve">6:37-6:39</t>
        </is>
      </c>
      <c r="H362" t="inlineStr">
        <is>
          <t xml:space="preserve">Resolved</t>
        </is>
      </c>
      <c r="I362" t="inlineStr">
        <is>
          <t xml:space="preserve">"Selene". The name should be pronounced in English (like "Celine").
- Line of script: "Selene zitterte."</t>
        </is>
      </c>
      <c r="J362" t="inlineStr">
        <is>
          <t xml:space="preserve">VOA</t>
        </is>
      </c>
      <c r="K362" t="inlineStr">
        <is>
          <t xml:space="preserve">Mispronunciation</t>
        </is>
      </c>
      <c r="L362" t="inlineStr">
        <is>
          <t xml:space="preserve">Mispronunciation</t>
        </is>
      </c>
      <c r="M362" t="str">
        <f>IFERROR(IF(VLOOKUP(L362,'Quantification'!$A:$B,2,FALSE)&amp;""="","Unclassified",VLOOKUP(L362,'Quantification'!$A:$B,2,FALSE)),"Unclassified")</f>
        <v>Major</v>
      </c>
      <c r="N362" t="inlineStr">
        <is>
          <t xml:space="preserve">frl-esma.gulsoy@pocketfm.com</t>
        </is>
      </c>
      <c r="O362" t="inlineStr">
        <is>
          <t xml:space="preserve">Issues found in raw</t>
        </is>
      </c>
      <c r="P362" t="str">
        <f>IF(OR(O362="Issues found in master",O362="Final master"),"Master",IF(OR(O362="Ready for Master",O362="Issues found in raw",O362="Raw under QC",O362="Issues resolved in raw"),"Raw","-"))</f>
        <v>Raw</v>
      </c>
      <c r="Q362" s="13">
        <v>46286.38680555555</v>
      </c>
      <c r="R362" t="inlineStr">
        <is>
          <t xml:space="preserve">2026-09 (Sept)</t>
        </is>
      </c>
      <c r="S362">
        <f>IF(M362="Not an error",0,IF(COUNTIFS($A$2:$A362,$A362,$D$2:$D362,$D362,$M$2:$M362,"&lt;&gt;Not an error")=1,1,0))</f>
        <v>0</v>
      </c>
      <c r="T362">
        <f>IF(M362&lt;&gt;"Major",0,IF(COUNTIFS($A$2:$A362,$A362,$D$2:$D362,$D362,$M$2:$M362,"Major")=1,1,0))</f>
        <v>0</v>
      </c>
      <c r="U362">
        <f>IF(M362&lt;&gt;"Minor",0,IF(COUNTIFS($A$2:$A362,$A362,$D$2:$D362,$D362,$M$2:$M362,"Minor")=1,1,0))</f>
        <v>0</v>
      </c>
    </row>
    <row r="363">
      <c r="A363" t="inlineStr">
        <is>
          <t xml:space="preserve">4baec2ac0f23302985d2ad577e111504bd88c99c</t>
        </is>
      </c>
      <c r="B363" t="inlineStr">
        <is>
          <t xml:space="preserve">Bride of a dragon</t>
        </is>
      </c>
      <c r="C363" t="inlineStr">
        <is>
          <t xml:space="preserve">Die Braut Des Drachenkönigs</t>
        </is>
      </c>
      <c r="D363" t="inlineStr">
        <is>
          <t xml:space="preserve">4a64d1f9e371423cb2d9cceb1a8dc7da5b7eecc9</t>
        </is>
      </c>
      <c r="E363" t="inlineStr">
        <is>
          <t xml:space="preserve">Episode 39: Wetten Auf Damon</t>
        </is>
      </c>
      <c r="F363">
        <v>39</v>
      </c>
      <c r="G363" t="inlineStr">
        <is>
          <t xml:space="preserve">7:31-7:35</t>
        </is>
      </c>
      <c r="H363" t="inlineStr">
        <is>
          <t xml:space="preserve">Resolved</t>
        </is>
      </c>
      <c r="I363" t="inlineStr">
        <is>
          <t xml:space="preserve">"Selene". The name should be pronounced in English (like "Celine").
- Line of script: "„Das wird niemals passieren!“, kreischte Selene, deren Haltung zerbrach."</t>
        </is>
      </c>
      <c r="J363" t="inlineStr">
        <is>
          <t xml:space="preserve">VOA</t>
        </is>
      </c>
      <c r="K363" t="inlineStr">
        <is>
          <t xml:space="preserve">Mispronunciation</t>
        </is>
      </c>
      <c r="L363" t="inlineStr">
        <is>
          <t xml:space="preserve">Mispronunciation</t>
        </is>
      </c>
      <c r="M363" t="str">
        <f>IFERROR(IF(VLOOKUP(L363,'Quantification'!$A:$B,2,FALSE)&amp;""="","Unclassified",VLOOKUP(L363,'Quantification'!$A:$B,2,FALSE)),"Unclassified")</f>
        <v>Major</v>
      </c>
      <c r="N363" t="inlineStr">
        <is>
          <t xml:space="preserve">frl-esma.gulsoy@pocketfm.com</t>
        </is>
      </c>
      <c r="O363" t="inlineStr">
        <is>
          <t xml:space="preserve">Issues found in raw</t>
        </is>
      </c>
      <c r="P363" t="str">
        <f>IF(OR(O363="Issues found in master",O363="Final master"),"Master",IF(OR(O363="Ready for Master",O363="Issues found in raw",O363="Raw under QC",O363="Issues resolved in raw"),"Raw","-"))</f>
        <v>Raw</v>
      </c>
      <c r="Q363" s="13">
        <v>46286.38680555555</v>
      </c>
      <c r="R363" t="inlineStr">
        <is>
          <t xml:space="preserve">2026-09 (Sept)</t>
        </is>
      </c>
      <c r="S363">
        <f>IF(M363="Not an error",0,IF(COUNTIFS($A$2:$A363,$A363,$D$2:$D363,$D363,$M$2:$M363,"&lt;&gt;Not an error")=1,1,0))</f>
        <v>0</v>
      </c>
      <c r="T363">
        <f>IF(M363&lt;&gt;"Major",0,IF(COUNTIFS($A$2:$A363,$A363,$D$2:$D363,$D363,$M$2:$M363,"Major")=1,1,0))</f>
        <v>0</v>
      </c>
      <c r="U363">
        <f>IF(M363&lt;&gt;"Minor",0,IF(COUNTIFS($A$2:$A363,$A363,$D$2:$D363,$D363,$M$2:$M363,"Minor")=1,1,0))</f>
        <v>0</v>
      </c>
    </row>
    <row r="364">
      <c r="A364" t="inlineStr">
        <is>
          <t xml:space="preserve">4baec2ac0f23302985d2ad577e111504bd88c99c</t>
        </is>
      </c>
      <c r="B364" t="inlineStr">
        <is>
          <t xml:space="preserve">Bride of a dragon</t>
        </is>
      </c>
      <c r="C364" t="inlineStr">
        <is>
          <t xml:space="preserve">Die Braut Des Drachenkönigs</t>
        </is>
      </c>
      <c r="D364" t="inlineStr">
        <is>
          <t xml:space="preserve">4a64d1f9e371423cb2d9cceb1a8dc7da5b7eecc9</t>
        </is>
      </c>
      <c r="E364" t="inlineStr">
        <is>
          <t xml:space="preserve">Episode 39: Wetten Auf Damon</t>
        </is>
      </c>
      <c r="F364">
        <v>39</v>
      </c>
      <c r="G364" t="inlineStr">
        <is>
          <t xml:space="preserve">8:20-8:22</t>
        </is>
      </c>
      <c r="H364" t="inlineStr">
        <is>
          <t xml:space="preserve">Resolved</t>
        </is>
      </c>
      <c r="I364" t="inlineStr">
        <is>
          <t xml:space="preserve">"Selene". The name should be pronounced in English (like "Celine").
- Line of script: "Selene lachte und schüttelte den Kopf."</t>
        </is>
      </c>
      <c r="J364" t="inlineStr">
        <is>
          <t xml:space="preserve">VOA</t>
        </is>
      </c>
      <c r="K364" t="inlineStr">
        <is>
          <t xml:space="preserve">Mispronunciation</t>
        </is>
      </c>
      <c r="L364" t="inlineStr">
        <is>
          <t xml:space="preserve">Mispronunciation</t>
        </is>
      </c>
      <c r="M364" t="str">
        <f>IFERROR(IF(VLOOKUP(L364,'Quantification'!$A:$B,2,FALSE)&amp;""="","Unclassified",VLOOKUP(L364,'Quantification'!$A:$B,2,FALSE)),"Unclassified")</f>
        <v>Major</v>
      </c>
      <c r="N364" t="inlineStr">
        <is>
          <t xml:space="preserve">frl-esma.gulsoy@pocketfm.com</t>
        </is>
      </c>
      <c r="O364" t="inlineStr">
        <is>
          <t xml:space="preserve">Issues found in raw</t>
        </is>
      </c>
      <c r="P364" t="str">
        <f>IF(OR(O364="Issues found in master",O364="Final master"),"Master",IF(OR(O364="Ready for Master",O364="Issues found in raw",O364="Raw under QC",O364="Issues resolved in raw"),"Raw","-"))</f>
        <v>Raw</v>
      </c>
      <c r="Q364" s="13">
        <v>46286.38680555555</v>
      </c>
      <c r="R364" t="inlineStr">
        <is>
          <t xml:space="preserve">2026-09 (Sept)</t>
        </is>
      </c>
      <c r="S364">
        <f>IF(M364="Not an error",0,IF(COUNTIFS($A$2:$A364,$A364,$D$2:$D364,$D364,$M$2:$M364,"&lt;&gt;Not an error")=1,1,0))</f>
        <v>0</v>
      </c>
      <c r="T364">
        <f>IF(M364&lt;&gt;"Major",0,IF(COUNTIFS($A$2:$A364,$A364,$D$2:$D364,$D364,$M$2:$M364,"Major")=1,1,0))</f>
        <v>0</v>
      </c>
      <c r="U364">
        <f>IF(M364&lt;&gt;"Minor",0,IF(COUNTIFS($A$2:$A364,$A364,$D$2:$D364,$D364,$M$2:$M364,"Minor")=1,1,0))</f>
        <v>0</v>
      </c>
    </row>
    <row r="365">
      <c r="A365" t="inlineStr">
        <is>
          <t xml:space="preserve">4baec2ac0f23302985d2ad577e111504bd88c99c</t>
        </is>
      </c>
      <c r="B365" t="inlineStr">
        <is>
          <t xml:space="preserve">Bride of a dragon</t>
        </is>
      </c>
      <c r="C365" t="inlineStr">
        <is>
          <t xml:space="preserve">Die Braut Des Drachenkönigs</t>
        </is>
      </c>
      <c r="D365" t="inlineStr">
        <is>
          <t xml:space="preserve">4a64d1f9e371423cb2d9cceb1a8dc7da5b7eecc9</t>
        </is>
      </c>
      <c r="E365" t="inlineStr">
        <is>
          <t xml:space="preserve">Episode 39: Wetten Auf Damon</t>
        </is>
      </c>
      <c r="F365">
        <v>39</v>
      </c>
      <c r="G365" t="inlineStr">
        <is>
          <t xml:space="preserve">8:59-9:03</t>
        </is>
      </c>
      <c r="H365" t="inlineStr">
        <is>
          <t xml:space="preserve">Resolved</t>
        </is>
      </c>
      <c r="I365" t="inlineStr">
        <is>
          <t xml:space="preserve">"Selene". The name should be pronounced in English (like "Celine").
- Line of script: "„Ich bin eine Königin, Selene."</t>
        </is>
      </c>
      <c r="J365" t="inlineStr">
        <is>
          <t xml:space="preserve">VOA</t>
        </is>
      </c>
      <c r="K365" t="inlineStr">
        <is>
          <t xml:space="preserve">Mispronunciation</t>
        </is>
      </c>
      <c r="L365" t="inlineStr">
        <is>
          <t xml:space="preserve">Mispronunciation</t>
        </is>
      </c>
      <c r="M365" t="str">
        <f>IFERROR(IF(VLOOKUP(L365,'Quantification'!$A:$B,2,FALSE)&amp;""="","Unclassified",VLOOKUP(L365,'Quantification'!$A:$B,2,FALSE)),"Unclassified")</f>
        <v>Major</v>
      </c>
      <c r="N365" t="inlineStr">
        <is>
          <t xml:space="preserve">frl-esma.gulsoy@pocketfm.com</t>
        </is>
      </c>
      <c r="O365" t="inlineStr">
        <is>
          <t xml:space="preserve">Issues found in raw</t>
        </is>
      </c>
      <c r="P365" t="str">
        <f>IF(OR(O365="Issues found in master",O365="Final master"),"Master",IF(OR(O365="Ready for Master",O365="Issues found in raw",O365="Raw under QC",O365="Issues resolved in raw"),"Raw","-"))</f>
        <v>Raw</v>
      </c>
      <c r="Q365" s="13">
        <v>46286.38680555555</v>
      </c>
      <c r="R365" t="inlineStr">
        <is>
          <t xml:space="preserve">2026-09 (Sept)</t>
        </is>
      </c>
      <c r="S365">
        <f>IF(M365="Not an error",0,IF(COUNTIFS($A$2:$A365,$A365,$D$2:$D365,$D365,$M$2:$M365,"&lt;&gt;Not an error")=1,1,0))</f>
        <v>0</v>
      </c>
      <c r="T365">
        <f>IF(M365&lt;&gt;"Major",0,IF(COUNTIFS($A$2:$A365,$A365,$D$2:$D365,$D365,$M$2:$M365,"Major")=1,1,0))</f>
        <v>0</v>
      </c>
      <c r="U365">
        <f>IF(M365&lt;&gt;"Minor",0,IF(COUNTIFS($A$2:$A365,$A365,$D$2:$D365,$D365,$M$2:$M365,"Minor")=1,1,0))</f>
        <v>0</v>
      </c>
    </row>
    <row r="366">
      <c r="A366" t="inlineStr">
        <is>
          <t xml:space="preserve">4baec2ac0f23302985d2ad577e111504bd88c99c</t>
        </is>
      </c>
      <c r="B366" t="inlineStr">
        <is>
          <t xml:space="preserve">Bride of a dragon</t>
        </is>
      </c>
      <c r="C366" t="inlineStr">
        <is>
          <t xml:space="preserve">Die Braut Des Drachenkönigs</t>
        </is>
      </c>
      <c r="D366" t="inlineStr">
        <is>
          <t xml:space="preserve">4a64d1f9e371423cb2d9cceb1a8dc7da5b7eecc9</t>
        </is>
      </c>
      <c r="E366" t="inlineStr">
        <is>
          <t xml:space="preserve">Episode 39: Wetten Auf Damon</t>
        </is>
      </c>
      <c r="F366">
        <v>39</v>
      </c>
      <c r="G366" t="inlineStr">
        <is>
          <t xml:space="preserve">9:26-9:31</t>
        </is>
      </c>
      <c r="H366" t="inlineStr">
        <is>
          <t xml:space="preserve">Resolved</t>
        </is>
      </c>
      <c r="I366" t="inlineStr">
        <is>
          <t xml:space="preserve">"Selene". The name should be pronounced in English (like "Celine").
- Line of script: "Er hatte mich in sein Schlafzimmer einquartiert und war sofort gegangen, um bei Selene zu sein."</t>
        </is>
      </c>
      <c r="J366" t="inlineStr">
        <is>
          <t xml:space="preserve">VOA</t>
        </is>
      </c>
      <c r="K366" t="inlineStr">
        <is>
          <t xml:space="preserve">Mispronunciation</t>
        </is>
      </c>
      <c r="L366" t="inlineStr">
        <is>
          <t xml:space="preserve">Mispronunciation</t>
        </is>
      </c>
      <c r="M366" t="str">
        <f>IFERROR(IF(VLOOKUP(L366,'Quantification'!$A:$B,2,FALSE)&amp;""="","Unclassified",VLOOKUP(L366,'Quantification'!$A:$B,2,FALSE)),"Unclassified")</f>
        <v>Major</v>
      </c>
      <c r="N366" t="inlineStr">
        <is>
          <t xml:space="preserve">frl-esma.gulsoy@pocketfm.com</t>
        </is>
      </c>
      <c r="O366" t="inlineStr">
        <is>
          <t xml:space="preserve">Issues found in raw</t>
        </is>
      </c>
      <c r="P366" t="str">
        <f>IF(OR(O366="Issues found in master",O366="Final master"),"Master",IF(OR(O366="Ready for Master",O366="Issues found in raw",O366="Raw under QC",O366="Issues resolved in raw"),"Raw","-"))</f>
        <v>Raw</v>
      </c>
      <c r="Q366" s="13">
        <v>46286.38680555555</v>
      </c>
      <c r="R366" t="inlineStr">
        <is>
          <t xml:space="preserve">2026-09 (Sept)</t>
        </is>
      </c>
      <c r="S366">
        <f>IF(M366="Not an error",0,IF(COUNTIFS($A$2:$A366,$A366,$D$2:$D366,$D366,$M$2:$M366,"&lt;&gt;Not an error")=1,1,0))</f>
        <v>0</v>
      </c>
      <c r="T366">
        <f>IF(M366&lt;&gt;"Major",0,IF(COUNTIFS($A$2:$A366,$A366,$D$2:$D366,$D366,$M$2:$M366,"Major")=1,1,0))</f>
        <v>0</v>
      </c>
      <c r="U366">
        <f>IF(M366&lt;&gt;"Minor",0,IF(COUNTIFS($A$2:$A366,$A366,$D$2:$D366,$D366,$M$2:$M366,"Minor")=1,1,0))</f>
        <v>0</v>
      </c>
    </row>
    <row r="367">
      <c r="A367" t="inlineStr">
        <is>
          <t xml:space="preserve">4baec2ac0f23302985d2ad577e111504bd88c99c</t>
        </is>
      </c>
      <c r="B367" t="inlineStr">
        <is>
          <t xml:space="preserve">Bride of a dragon</t>
        </is>
      </c>
      <c r="C367" t="inlineStr">
        <is>
          <t xml:space="preserve">Die Braut Des Drachenkönigs</t>
        </is>
      </c>
      <c r="D367" t="inlineStr">
        <is>
          <t xml:space="preserve">988fccc40aea9166cfa42f0a915d02b92093c76a</t>
        </is>
      </c>
      <c r="E367" t="inlineStr">
        <is>
          <t xml:space="preserve">Episode 41: König Damon Bemerkt Ihren Körper</t>
        </is>
      </c>
      <c r="F367">
        <v>41</v>
      </c>
      <c r="G367" t="inlineStr">
        <is>
          <t xml:space="preserve">2:12-2:31</t>
        </is>
      </c>
      <c r="H367" t="inlineStr">
        <is>
          <t xml:space="preserve">Resolved</t>
        </is>
      </c>
      <c r="I367" t="inlineStr">
        <is>
          <t xml:space="preserve">"Ronan". The name should be pronounced in English.
- Line of script: "„Ich glaube, es war entweder die Königinwitwe oder Ronan“, fuhr ich mit leiserer Stimme fort. „Sie müssen sie in ihrem Zimmer platziert haben, in der Hoffnung, sie würde verbannt werden. Wenn das passiert wäre, hätte meine Stiefmutter weiterhin die Zügel der Macht in der Hand behalten. Und Ronan wäre weiterhin geschützt.""</t>
        </is>
      </c>
      <c r="J367" t="inlineStr">
        <is>
          <t xml:space="preserve">VOA</t>
        </is>
      </c>
      <c r="K367" t="inlineStr">
        <is>
          <t xml:space="preserve">Mispronunciation</t>
        </is>
      </c>
      <c r="L367" t="inlineStr">
        <is>
          <t xml:space="preserve">Mispronunciation</t>
        </is>
      </c>
      <c r="M367" t="str">
        <f>IFERROR(IF(VLOOKUP(L367,'Quantification'!$A:$B,2,FALSE)&amp;""="","Unclassified",VLOOKUP(L367,'Quantification'!$A:$B,2,FALSE)),"Unclassified")</f>
        <v>Major</v>
      </c>
      <c r="N367" t="inlineStr">
        <is>
          <t xml:space="preserve">frl-esma.gulsoy@pocketfm.com</t>
        </is>
      </c>
      <c r="O367" t="inlineStr">
        <is>
          <t xml:space="preserve">Issues found in raw</t>
        </is>
      </c>
      <c r="P367" t="str">
        <f>IF(OR(O367="Issues found in master",O367="Final master"),"Master",IF(OR(O367="Ready for Master",O367="Issues found in raw",O367="Raw under QC",O367="Issues resolved in raw"),"Raw","-"))</f>
        <v>Raw</v>
      </c>
      <c r="Q367" s="13">
        <v>46286.38958333334</v>
      </c>
      <c r="R367" t="inlineStr">
        <is>
          <t xml:space="preserve">2026-09 (Sept)</t>
        </is>
      </c>
      <c r="S367">
        <f>IF(M367="Not an error",0,IF(COUNTIFS($A$2:$A367,$A367,$D$2:$D367,$D367,$M$2:$M367,"&lt;&gt;Not an error")=1,1,0))</f>
        <v>1</v>
      </c>
      <c r="T367">
        <f>IF(M367&lt;&gt;"Major",0,IF(COUNTIFS($A$2:$A367,$A367,$D$2:$D367,$D367,$M$2:$M367,"Major")=1,1,0))</f>
        <v>1</v>
      </c>
      <c r="U367">
        <f>IF(M367&lt;&gt;"Minor",0,IF(COUNTIFS($A$2:$A367,$A367,$D$2:$D367,$D367,$M$2:$M367,"Minor")=1,1,0))</f>
        <v>0</v>
      </c>
    </row>
    <row r="368">
      <c r="A368" t="inlineStr">
        <is>
          <t xml:space="preserve">4baec2ac0f23302985d2ad577e111504bd88c99c</t>
        </is>
      </c>
      <c r="B368" t="inlineStr">
        <is>
          <t xml:space="preserve">Bride of a dragon</t>
        </is>
      </c>
      <c r="C368" t="inlineStr">
        <is>
          <t xml:space="preserve">Die Braut Des Drachenkönigs</t>
        </is>
      </c>
      <c r="D368" t="inlineStr">
        <is>
          <t xml:space="preserve">344a920a946b615a867bfbc005cf3fbcfdd00cbe</t>
        </is>
      </c>
      <c r="E368" t="inlineStr">
        <is>
          <t xml:space="preserve">Episode 42: Nicht Viel Zeit Verbleibt</t>
        </is>
      </c>
      <c r="F368">
        <v>42</v>
      </c>
      <c r="G368" t="inlineStr">
        <is>
          <t xml:space="preserve">0:19-0:22</t>
        </is>
      </c>
      <c r="H368" t="inlineStr">
        <is>
          <t xml:space="preserve">Resolved</t>
        </is>
      </c>
      <c r="I368" t="inlineStr">
        <is>
          <t xml:space="preserve">"Kaelion". The name should be pronounced as "Kelion".
- Line of script: "Ihr Blick huschte kurz zu Kaelion und dann wieder zu mir."</t>
        </is>
      </c>
      <c r="J368" t="inlineStr">
        <is>
          <t xml:space="preserve">VOA</t>
        </is>
      </c>
      <c r="K368" t="inlineStr">
        <is>
          <t xml:space="preserve">Mispronunciation</t>
        </is>
      </c>
      <c r="L368" t="inlineStr">
        <is>
          <t xml:space="preserve">Mispronunciation</t>
        </is>
      </c>
      <c r="M368" t="str">
        <f>IFERROR(IF(VLOOKUP(L368,'Quantification'!$A:$B,2,FALSE)&amp;""="","Unclassified",VLOOKUP(L368,'Quantification'!$A:$B,2,FALSE)),"Unclassified")</f>
        <v>Major</v>
      </c>
      <c r="N368" t="inlineStr">
        <is>
          <t xml:space="preserve">frl-esma.gulsoy@pocketfm.com</t>
        </is>
      </c>
      <c r="O368" t="inlineStr">
        <is>
          <t xml:space="preserve">Issues found in raw</t>
        </is>
      </c>
      <c r="P368" t="str">
        <f>IF(OR(O368="Issues found in master",O368="Final master"),"Master",IF(OR(O368="Ready for Master",O368="Issues found in raw",O368="Raw under QC",O368="Issues resolved in raw"),"Raw","-"))</f>
        <v>Raw</v>
      </c>
      <c r="Q368" s="13">
        <v>46286.38888888889</v>
      </c>
      <c r="R368" t="inlineStr">
        <is>
          <t xml:space="preserve">2026-09 (Sept)</t>
        </is>
      </c>
      <c r="S368">
        <f>IF(M368="Not an error",0,IF(COUNTIFS($A$2:$A368,$A368,$D$2:$D368,$D368,$M$2:$M368,"&lt;&gt;Not an error")=1,1,0))</f>
        <v>1</v>
      </c>
      <c r="T368">
        <f>IF(M368&lt;&gt;"Major",0,IF(COUNTIFS($A$2:$A368,$A368,$D$2:$D368,$D368,$M$2:$M368,"Major")=1,1,0))</f>
        <v>1</v>
      </c>
      <c r="U368">
        <f>IF(M368&lt;&gt;"Minor",0,IF(COUNTIFS($A$2:$A368,$A368,$D$2:$D368,$D368,$M$2:$M368,"Minor")=1,1,0))</f>
        <v>0</v>
      </c>
    </row>
    <row r="369">
      <c r="A369" t="inlineStr">
        <is>
          <t xml:space="preserve">4baec2ac0f23302985d2ad577e111504bd88c99c</t>
        </is>
      </c>
      <c r="B369" t="inlineStr">
        <is>
          <t xml:space="preserve">Bride of a dragon</t>
        </is>
      </c>
      <c r="C369" t="inlineStr">
        <is>
          <t xml:space="preserve">Die Braut Des Drachenkönigs</t>
        </is>
      </c>
      <c r="D369" t="inlineStr">
        <is>
          <t xml:space="preserve">344a920a946b615a867bfbc005cf3fbcfdd00cbe</t>
        </is>
      </c>
      <c r="E369" t="inlineStr">
        <is>
          <t xml:space="preserve">Episode 42: Nicht Viel Zeit Verbleibt</t>
        </is>
      </c>
      <c r="F369">
        <v>42</v>
      </c>
      <c r="G369" t="inlineStr">
        <is>
          <t xml:space="preserve">0:27-0:28</t>
        </is>
      </c>
      <c r="H369" t="inlineStr">
        <is>
          <t xml:space="preserve">Resolved</t>
        </is>
      </c>
      <c r="I369" t="inlineStr">
        <is>
          <t xml:space="preserve">"Kaelion". The name should be pronounced as "Kelion".
- Line of script: "Kaelion zögerte nicht."</t>
        </is>
      </c>
      <c r="J369" t="inlineStr">
        <is>
          <t xml:space="preserve">VOA</t>
        </is>
      </c>
      <c r="K369" t="inlineStr">
        <is>
          <t xml:space="preserve">Mispronunciation</t>
        </is>
      </c>
      <c r="L369" t="inlineStr">
        <is>
          <t xml:space="preserve">Mispronunciation</t>
        </is>
      </c>
      <c r="M369" t="str">
        <f>IFERROR(IF(VLOOKUP(L369,'Quantification'!$A:$B,2,FALSE)&amp;""="","Unclassified",VLOOKUP(L369,'Quantification'!$A:$B,2,FALSE)),"Unclassified")</f>
        <v>Major</v>
      </c>
      <c r="N369" t="inlineStr">
        <is>
          <t xml:space="preserve">frl-esma.gulsoy@pocketfm.com</t>
        </is>
      </c>
      <c r="O369" t="inlineStr">
        <is>
          <t xml:space="preserve">Issues found in raw</t>
        </is>
      </c>
      <c r="P369" t="str">
        <f>IF(OR(O369="Issues found in master",O369="Final master"),"Master",IF(OR(O369="Ready for Master",O369="Issues found in raw",O369="Raw under QC",O369="Issues resolved in raw"),"Raw","-"))</f>
        <v>Raw</v>
      </c>
      <c r="Q369" s="13">
        <v>46286.38888888889</v>
      </c>
      <c r="R369" t="inlineStr">
        <is>
          <t xml:space="preserve">2026-09 (Sept)</t>
        </is>
      </c>
      <c r="S369">
        <f>IF(M369="Not an error",0,IF(COUNTIFS($A$2:$A369,$A369,$D$2:$D369,$D369,$M$2:$M369,"&lt;&gt;Not an error")=1,1,0))</f>
        <v>0</v>
      </c>
      <c r="T369">
        <f>IF(M369&lt;&gt;"Major",0,IF(COUNTIFS($A$2:$A369,$A369,$D$2:$D369,$D369,$M$2:$M369,"Major")=1,1,0))</f>
        <v>0</v>
      </c>
      <c r="U369">
        <f>IF(M369&lt;&gt;"Minor",0,IF(COUNTIFS($A$2:$A369,$A369,$D$2:$D369,$D369,$M$2:$M369,"Minor")=1,1,0))</f>
        <v>0</v>
      </c>
    </row>
    <row r="370">
      <c r="A370" t="inlineStr">
        <is>
          <t xml:space="preserve">4baec2ac0f23302985d2ad577e111504bd88c99c</t>
        </is>
      </c>
      <c r="B370" t="inlineStr">
        <is>
          <t xml:space="preserve">Bride of a dragon</t>
        </is>
      </c>
      <c r="C370" t="inlineStr">
        <is>
          <t xml:space="preserve">Die Braut Des Drachenkönigs</t>
        </is>
      </c>
      <c r="D370" t="inlineStr">
        <is>
          <t xml:space="preserve">ab32cc804a223fecad36014a26a0b3e29fb4e1b8</t>
        </is>
      </c>
      <c r="E370" t="inlineStr">
        <is>
          <t xml:space="preserve">Episode 43: Wer Hat Dich Gefragt, König Damon?</t>
        </is>
      </c>
      <c r="F370">
        <v>43</v>
      </c>
      <c r="G370" t="inlineStr">
        <is>
          <t xml:space="preserve">0:18-0:19</t>
        </is>
      </c>
      <c r="H370" t="inlineStr">
        <is>
          <t xml:space="preserve">Resolved</t>
        </is>
      </c>
      <c r="I370" t="inlineStr">
        <is>
          <t xml:space="preserve">"Selene". The name should be pronounced in English (like "Celine").
- Line of script: "„Ich habe Selene.“ Wer zur Hölle hat dich gefragt, Damon!"</t>
        </is>
      </c>
      <c r="J370" t="inlineStr">
        <is>
          <t xml:space="preserve">VOA</t>
        </is>
      </c>
      <c r="K370" t="inlineStr">
        <is>
          <t xml:space="preserve">Mispronunciation</t>
        </is>
      </c>
      <c r="L370" t="inlineStr">
        <is>
          <t xml:space="preserve">Mispronunciation</t>
        </is>
      </c>
      <c r="M370" t="str">
        <f>IFERROR(IF(VLOOKUP(L370,'Quantification'!$A:$B,2,FALSE)&amp;""="","Unclassified",VLOOKUP(L370,'Quantification'!$A:$B,2,FALSE)),"Unclassified")</f>
        <v>Major</v>
      </c>
      <c r="N370" t="inlineStr">
        <is>
          <t xml:space="preserve">frl-esma.gulsoy@pocketfm.com</t>
        </is>
      </c>
      <c r="O370" t="inlineStr">
        <is>
          <t xml:space="preserve">Issues found in raw</t>
        </is>
      </c>
      <c r="P370" t="str">
        <f>IF(OR(O370="Issues found in master",O370="Final master"),"Master",IF(OR(O370="Ready for Master",O370="Issues found in raw",O370="Raw under QC",O370="Issues resolved in raw"),"Raw","-"))</f>
        <v>Raw</v>
      </c>
      <c r="Q370" s="13">
        <v>46286.39027777778</v>
      </c>
      <c r="R370" t="inlineStr">
        <is>
          <t xml:space="preserve">2026-09 (Sept)</t>
        </is>
      </c>
      <c r="S370">
        <f>IF(M370="Not an error",0,IF(COUNTIFS($A$2:$A370,$A370,$D$2:$D370,$D370,$M$2:$M370,"&lt;&gt;Not an error")=1,1,0))</f>
        <v>1</v>
      </c>
      <c r="T370">
        <f>IF(M370&lt;&gt;"Major",0,IF(COUNTIFS($A$2:$A370,$A370,$D$2:$D370,$D370,$M$2:$M370,"Major")=1,1,0))</f>
        <v>1</v>
      </c>
      <c r="U370">
        <f>IF(M370&lt;&gt;"Minor",0,IF(COUNTIFS($A$2:$A370,$A370,$D$2:$D370,$D370,$M$2:$M370,"Minor")=1,1,0))</f>
        <v>0</v>
      </c>
    </row>
    <row r="371">
      <c r="A371" t="inlineStr">
        <is>
          <t xml:space="preserve">4baec2ac0f23302985d2ad577e111504bd88c99c</t>
        </is>
      </c>
      <c r="B371" t="inlineStr">
        <is>
          <t xml:space="preserve">Bride of a dragon</t>
        </is>
      </c>
      <c r="C371" t="inlineStr">
        <is>
          <t xml:space="preserve">Die Braut Des Drachenkönigs</t>
        </is>
      </c>
      <c r="D371" t="inlineStr">
        <is>
          <t xml:space="preserve">ab32cc804a223fecad36014a26a0b3e29fb4e1b8</t>
        </is>
      </c>
      <c r="E371" t="inlineStr">
        <is>
          <t xml:space="preserve">Episode 43: Wer Hat Dich Gefragt, König Damon?</t>
        </is>
      </c>
      <c r="F371">
        <v>43</v>
      </c>
      <c r="G371" t="inlineStr">
        <is>
          <t xml:space="preserve">1:57-2:00</t>
        </is>
      </c>
      <c r="H371" t="inlineStr">
        <is>
          <t xml:space="preserve">Resolved</t>
        </is>
      </c>
      <c r="I371" t="inlineStr">
        <is>
          <t xml:space="preserve">"Ronan". The name should be pronounced in English.
- Line of script: "Vielleicht sollte ich einfach Ronans Angebot annehmen."</t>
        </is>
      </c>
      <c r="J371" t="inlineStr">
        <is>
          <t xml:space="preserve">VOA</t>
        </is>
      </c>
      <c r="K371" t="inlineStr">
        <is>
          <t xml:space="preserve">Mispronunciation</t>
        </is>
      </c>
      <c r="L371" t="inlineStr">
        <is>
          <t xml:space="preserve">Mispronunciation</t>
        </is>
      </c>
      <c r="M371" t="str">
        <f>IFERROR(IF(VLOOKUP(L371,'Quantification'!$A:$B,2,FALSE)&amp;""="","Unclassified",VLOOKUP(L371,'Quantification'!$A:$B,2,FALSE)),"Unclassified")</f>
        <v>Major</v>
      </c>
      <c r="N371" t="inlineStr">
        <is>
          <t xml:space="preserve">frl-esma.gulsoy@pocketfm.com</t>
        </is>
      </c>
      <c r="O371" t="inlineStr">
        <is>
          <t xml:space="preserve">Issues found in raw</t>
        </is>
      </c>
      <c r="P371" t="str">
        <f>IF(OR(O371="Issues found in master",O371="Final master"),"Master",IF(OR(O371="Ready for Master",O371="Issues found in raw",O371="Raw under QC",O371="Issues resolved in raw"),"Raw","-"))</f>
        <v>Raw</v>
      </c>
      <c r="Q371" s="13">
        <v>46286.39027777778</v>
      </c>
      <c r="R371" t="inlineStr">
        <is>
          <t xml:space="preserve">2026-09 (Sept)</t>
        </is>
      </c>
      <c r="S371">
        <f>IF(M371="Not an error",0,IF(COUNTIFS($A$2:$A371,$A371,$D$2:$D371,$D371,$M$2:$M371,"&lt;&gt;Not an error")=1,1,0))</f>
        <v>0</v>
      </c>
      <c r="T371">
        <f>IF(M371&lt;&gt;"Major",0,IF(COUNTIFS($A$2:$A371,$A371,$D$2:$D371,$D371,$M$2:$M371,"Major")=1,1,0))</f>
        <v>0</v>
      </c>
      <c r="U371">
        <f>IF(M371&lt;&gt;"Minor",0,IF(COUNTIFS($A$2:$A371,$A371,$D$2:$D371,$D371,$M$2:$M371,"Minor")=1,1,0))</f>
        <v>0</v>
      </c>
    </row>
    <row r="372">
      <c r="A372" t="inlineStr">
        <is>
          <t xml:space="preserve">4baec2ac0f23302985d2ad577e111504bd88c99c</t>
        </is>
      </c>
      <c r="B372" t="inlineStr">
        <is>
          <t xml:space="preserve">Bride of a dragon</t>
        </is>
      </c>
      <c r="C372" t="inlineStr">
        <is>
          <t xml:space="preserve">Die Braut Des Drachenkönigs</t>
        </is>
      </c>
      <c r="D372" t="inlineStr">
        <is>
          <t xml:space="preserve">2da816cab0c2fcb2649c49b85e9444c1d60a053c</t>
        </is>
      </c>
      <c r="E372" t="inlineStr">
        <is>
          <t xml:space="preserve">Episode 44: Herausforderung Angenommen</t>
        </is>
      </c>
      <c r="F372">
        <v>44</v>
      </c>
      <c r="G372" t="inlineStr">
        <is>
          <t xml:space="preserve">1:14-1:18</t>
        </is>
      </c>
      <c r="H372" t="inlineStr">
        <is>
          <t xml:space="preserve">Resolved</t>
        </is>
      </c>
      <c r="I372" t="inlineStr">
        <is>
          <t xml:space="preserve">Mispronunciation of the name "Ronan". The name should be pronounced in English.
- Line of script: "Die Königinwitwe oder Ronan würden es sofort gegen ihn verwenden, wenn sie davon wüssten."</t>
        </is>
      </c>
      <c r="J372" t="inlineStr">
        <is>
          <t xml:space="preserve">VOA</t>
        </is>
      </c>
      <c r="K372" t="inlineStr">
        <is>
          <t xml:space="preserve">Mispronunciation</t>
        </is>
      </c>
      <c r="L372" t="inlineStr">
        <is>
          <t xml:space="preserve">Mispronunciation</t>
        </is>
      </c>
      <c r="M372" t="str">
        <f>IFERROR(IF(VLOOKUP(L372,'Quantification'!$A:$B,2,FALSE)&amp;""="","Unclassified",VLOOKUP(L372,'Quantification'!$A:$B,2,FALSE)),"Unclassified")</f>
        <v>Major</v>
      </c>
      <c r="N372" t="inlineStr">
        <is>
          <t xml:space="preserve">frl-esma.gulsoy@pocketfm.com</t>
        </is>
      </c>
      <c r="O372" t="inlineStr">
        <is>
          <t xml:space="preserve">Issues found in raw</t>
        </is>
      </c>
      <c r="P372" t="str">
        <f>IF(OR(O372="Issues found in master",O372="Final master"),"Master",IF(OR(O372="Ready for Master",O372="Issues found in raw",O372="Raw under QC",O372="Issues resolved in raw"),"Raw","-"))</f>
        <v>Raw</v>
      </c>
      <c r="Q372" s="13">
        <v>46286.39097222222</v>
      </c>
      <c r="R372" t="inlineStr">
        <is>
          <t xml:space="preserve">2026-09 (Sept)</t>
        </is>
      </c>
      <c r="S372">
        <f>IF(M372="Not an error",0,IF(COUNTIFS($A$2:$A372,$A372,$D$2:$D372,$D372,$M$2:$M372,"&lt;&gt;Not an error")=1,1,0))</f>
        <v>1</v>
      </c>
      <c r="T372">
        <f>IF(M372&lt;&gt;"Major",0,IF(COUNTIFS($A$2:$A372,$A372,$D$2:$D372,$D372,$M$2:$M372,"Major")=1,1,0))</f>
        <v>1</v>
      </c>
      <c r="U372">
        <f>IF(M372&lt;&gt;"Minor",0,IF(COUNTIFS($A$2:$A372,$A372,$D$2:$D372,$D372,$M$2:$M372,"Minor")=1,1,0))</f>
        <v>0</v>
      </c>
    </row>
    <row r="373">
      <c r="A373" t="inlineStr">
        <is>
          <t xml:space="preserve">4baec2ac0f23302985d2ad577e111504bd88c99c</t>
        </is>
      </c>
      <c r="B373" t="inlineStr">
        <is>
          <t xml:space="preserve">Bride of a dragon</t>
        </is>
      </c>
      <c r="C373" t="inlineStr">
        <is>
          <t xml:space="preserve">Die Braut Des Drachenkönigs</t>
        </is>
      </c>
      <c r="D373" t="inlineStr">
        <is>
          <t xml:space="preserve">2da816cab0c2fcb2649c49b85e9444c1d60a053c</t>
        </is>
      </c>
      <c r="E373" t="inlineStr">
        <is>
          <t xml:space="preserve">Episode 44: Herausforderung Angenommen</t>
        </is>
      </c>
      <c r="F373">
        <v>44</v>
      </c>
      <c r="G373" t="inlineStr">
        <is>
          <t xml:space="preserve">1:38-1:45</t>
        </is>
      </c>
      <c r="H373" t="inlineStr">
        <is>
          <t xml:space="preserve">Resolved</t>
        </is>
      </c>
      <c r="I373" t="inlineStr">
        <is>
          <t xml:space="preserve">"Soren". The name should be pronounced in English.
- Line of script: "Etwas, das Soren sicher und unversehrt halten würde, vorausgesetzt, Gareth hatte ihn wirklich."</t>
        </is>
      </c>
      <c r="J373" t="inlineStr">
        <is>
          <t xml:space="preserve">VOA</t>
        </is>
      </c>
      <c r="K373" t="inlineStr">
        <is>
          <t xml:space="preserve">Mispronunciation</t>
        </is>
      </c>
      <c r="L373" t="inlineStr">
        <is>
          <t xml:space="preserve">Mispronunciation</t>
        </is>
      </c>
      <c r="M373" t="str">
        <f>IFERROR(IF(VLOOKUP(L373,'Quantification'!$A:$B,2,FALSE)&amp;""="","Unclassified",VLOOKUP(L373,'Quantification'!$A:$B,2,FALSE)),"Unclassified")</f>
        <v>Major</v>
      </c>
      <c r="N373" t="inlineStr">
        <is>
          <t xml:space="preserve">frl-esma.gulsoy@pocketfm.com</t>
        </is>
      </c>
      <c r="O373" t="inlineStr">
        <is>
          <t xml:space="preserve">Issues found in raw</t>
        </is>
      </c>
      <c r="P373" t="str">
        <f>IF(OR(O373="Issues found in master",O373="Final master"),"Master",IF(OR(O373="Ready for Master",O373="Issues found in raw",O373="Raw under QC",O373="Issues resolved in raw"),"Raw","-"))</f>
        <v>Raw</v>
      </c>
      <c r="Q373" s="13">
        <v>46286.39097222222</v>
      </c>
      <c r="R373" t="inlineStr">
        <is>
          <t xml:space="preserve">2026-09 (Sept)</t>
        </is>
      </c>
      <c r="S373">
        <f>IF(M373="Not an error",0,IF(COUNTIFS($A$2:$A373,$A373,$D$2:$D373,$D373,$M$2:$M373,"&lt;&gt;Not an error")=1,1,0))</f>
        <v>0</v>
      </c>
      <c r="T373">
        <f>IF(M373&lt;&gt;"Major",0,IF(COUNTIFS($A$2:$A373,$A373,$D$2:$D373,$D373,$M$2:$M373,"Major")=1,1,0))</f>
        <v>0</v>
      </c>
      <c r="U373">
        <f>IF(M373&lt;&gt;"Minor",0,IF(COUNTIFS($A$2:$A373,$A373,$D$2:$D373,$D373,$M$2:$M373,"Minor")=1,1,0))</f>
        <v>0</v>
      </c>
    </row>
    <row r="374">
      <c r="A374" t="inlineStr">
        <is>
          <t xml:space="preserve">4baec2ac0f23302985d2ad577e111504bd88c99c</t>
        </is>
      </c>
      <c r="B374" t="inlineStr">
        <is>
          <t xml:space="preserve">Bride of a dragon</t>
        </is>
      </c>
      <c r="C374" t="inlineStr">
        <is>
          <t xml:space="preserve">Die Braut Des Drachenkönigs</t>
        </is>
      </c>
      <c r="D374" t="inlineStr">
        <is>
          <t xml:space="preserve">5d7e7bb417f83ecb4e2d1bf89c7948b15106e050</t>
        </is>
      </c>
      <c r="E374" t="inlineStr">
        <is>
          <t xml:space="preserve">Episode 45: Das Waren Deine Regeln</t>
        </is>
      </c>
      <c r="F374">
        <v>45</v>
      </c>
      <c r="G374" t="inlineStr">
        <is>
          <t xml:space="preserve">0:45-0:47</t>
        </is>
      </c>
      <c r="H374" t="inlineStr">
        <is>
          <t xml:space="preserve">Resolved</t>
        </is>
      </c>
      <c r="I374" t="inlineStr">
        <is>
          <t xml:space="preserve">"Selene". The name should be pronounced in English (like "Celine").
- Line of script: "Selene machte den ersten Zug."</t>
        </is>
      </c>
      <c r="J374" t="inlineStr">
        <is>
          <t xml:space="preserve">VOA</t>
        </is>
      </c>
      <c r="K374" t="inlineStr">
        <is>
          <t xml:space="preserve">Mispronunciation</t>
        </is>
      </c>
      <c r="L374" t="inlineStr">
        <is>
          <t xml:space="preserve">Mispronunciation</t>
        </is>
      </c>
      <c r="M374" t="str">
        <f>IFERROR(IF(VLOOKUP(L374,'Quantification'!$A:$B,2,FALSE)&amp;""="","Unclassified",VLOOKUP(L374,'Quantification'!$A:$B,2,FALSE)),"Unclassified")</f>
        <v>Major</v>
      </c>
      <c r="N374" t="inlineStr">
        <is>
          <t xml:space="preserve">frl-esma.gulsoy@pocketfm.com</t>
        </is>
      </c>
      <c r="O374" t="inlineStr">
        <is>
          <t xml:space="preserve">Issues found in raw</t>
        </is>
      </c>
      <c r="P374" t="str">
        <f>IF(OR(O374="Issues found in master",O374="Final master"),"Master",IF(OR(O374="Ready for Master",O374="Issues found in raw",O374="Raw under QC",O374="Issues resolved in raw"),"Raw","-"))</f>
        <v>Raw</v>
      </c>
      <c r="Q374" s="13">
        <v>46286.39166666666</v>
      </c>
      <c r="R374" t="inlineStr">
        <is>
          <t xml:space="preserve">2026-09 (Sept)</t>
        </is>
      </c>
      <c r="S374">
        <f>IF(M374="Not an error",0,IF(COUNTIFS($A$2:$A374,$A374,$D$2:$D374,$D374,$M$2:$M374,"&lt;&gt;Not an error")=1,1,0))</f>
        <v>1</v>
      </c>
      <c r="T374">
        <f>IF(M374&lt;&gt;"Major",0,IF(COUNTIFS($A$2:$A374,$A374,$D$2:$D374,$D374,$M$2:$M374,"Major")=1,1,0))</f>
        <v>1</v>
      </c>
      <c r="U374">
        <f>IF(M374&lt;&gt;"Minor",0,IF(COUNTIFS($A$2:$A374,$A374,$D$2:$D374,$D374,$M$2:$M374,"Minor")=1,1,0))</f>
        <v>0</v>
      </c>
    </row>
    <row r="375">
      <c r="A375" t="inlineStr">
        <is>
          <t xml:space="preserve">4baec2ac0f23302985d2ad577e111504bd88c99c</t>
        </is>
      </c>
      <c r="B375" t="inlineStr">
        <is>
          <t xml:space="preserve">Bride of a dragon</t>
        </is>
      </c>
      <c r="C375" t="inlineStr">
        <is>
          <t xml:space="preserve">Die Braut Des Drachenkönigs</t>
        </is>
      </c>
      <c r="D375" t="inlineStr">
        <is>
          <t xml:space="preserve">5d7e7bb417f83ecb4e2d1bf89c7948b15106e050</t>
        </is>
      </c>
      <c r="E375" t="inlineStr">
        <is>
          <t xml:space="preserve">Episode 45: Das Waren Deine Regeln</t>
        </is>
      </c>
      <c r="F375">
        <v>45</v>
      </c>
      <c r="G375" t="inlineStr">
        <is>
          <t xml:space="preserve">1:45-1:50</t>
        </is>
      </c>
      <c r="H375" t="inlineStr">
        <is>
          <t xml:space="preserve">Resolved</t>
        </is>
      </c>
      <c r="I375" t="inlineStr">
        <is>
          <t xml:space="preserve">"Selene". The name should be pronounced in English (like "Celine").
- Line of script: "Selene schnalzte mit der Zunge, als sie einen weiteren Zug machte und meinen scheinbar einzigen Fluchtweg blockierte."</t>
        </is>
      </c>
      <c r="J375" t="inlineStr">
        <is>
          <t xml:space="preserve">VOA</t>
        </is>
      </c>
      <c r="K375" t="inlineStr">
        <is>
          <t xml:space="preserve">Mispronunciation</t>
        </is>
      </c>
      <c r="L375" t="inlineStr">
        <is>
          <t xml:space="preserve">Mispronunciation</t>
        </is>
      </c>
      <c r="M375" t="str">
        <f>IFERROR(IF(VLOOKUP(L375,'Quantification'!$A:$B,2,FALSE)&amp;""="","Unclassified",VLOOKUP(L375,'Quantification'!$A:$B,2,FALSE)),"Unclassified")</f>
        <v>Major</v>
      </c>
      <c r="N375" t="inlineStr">
        <is>
          <t xml:space="preserve">frl-esma.gulsoy@pocketfm.com</t>
        </is>
      </c>
      <c r="O375" t="inlineStr">
        <is>
          <t xml:space="preserve">Issues found in raw</t>
        </is>
      </c>
      <c r="P375" t="str">
        <f>IF(OR(O375="Issues found in master",O375="Final master"),"Master",IF(OR(O375="Ready for Master",O375="Issues found in raw",O375="Raw under QC",O375="Issues resolved in raw"),"Raw","-"))</f>
        <v>Raw</v>
      </c>
      <c r="Q375" s="13">
        <v>46286.39166666666</v>
      </c>
      <c r="R375" t="inlineStr">
        <is>
          <t xml:space="preserve">2026-09 (Sept)</t>
        </is>
      </c>
      <c r="S375">
        <f>IF(M375="Not an error",0,IF(COUNTIFS($A$2:$A375,$A375,$D$2:$D375,$D375,$M$2:$M375,"&lt;&gt;Not an error")=1,1,0))</f>
        <v>0</v>
      </c>
      <c r="T375">
        <f>IF(M375&lt;&gt;"Major",0,IF(COUNTIFS($A$2:$A375,$A375,$D$2:$D375,$D375,$M$2:$M375,"Major")=1,1,0))</f>
        <v>0</v>
      </c>
      <c r="U375">
        <f>IF(M375&lt;&gt;"Minor",0,IF(COUNTIFS($A$2:$A375,$A375,$D$2:$D375,$D375,$M$2:$M375,"Minor")=1,1,0))</f>
        <v>0</v>
      </c>
    </row>
    <row r="376">
      <c r="A376" t="inlineStr">
        <is>
          <t xml:space="preserve">4baec2ac0f23302985d2ad577e111504bd88c99c</t>
        </is>
      </c>
      <c r="B376" t="inlineStr">
        <is>
          <t xml:space="preserve">Bride of a dragon</t>
        </is>
      </c>
      <c r="C376" t="inlineStr">
        <is>
          <t xml:space="preserve">Die Braut Des Drachenkönigs</t>
        </is>
      </c>
      <c r="D376" t="inlineStr">
        <is>
          <t xml:space="preserve">5d7e7bb417f83ecb4e2d1bf89c7948b15106e050</t>
        </is>
      </c>
      <c r="E376" t="inlineStr">
        <is>
          <t xml:space="preserve">Episode 45: Das Waren Deine Regeln</t>
        </is>
      </c>
      <c r="F376">
        <v>45</v>
      </c>
      <c r="G376" t="inlineStr">
        <is>
          <t xml:space="preserve">2:09-2:20</t>
        </is>
      </c>
      <c r="H376" t="inlineStr">
        <is>
          <t xml:space="preserve">Resolved</t>
        </is>
      </c>
      <c r="I376" t="inlineStr">
        <is>
          <t xml:space="preserve">"Selene". The name should be pronounced in English (like "Celine").
- Line of script: "„Selene war schon immer die Beste in diesem Spiel, niemand hat je gegen sie gewonnen, Eure Hoheit“, frotzelte eine der Damen, als wollte sie mich wissen lassen, dass mein Scheitern sicher sei. Selene kicherte."</t>
        </is>
      </c>
      <c r="J376" t="inlineStr">
        <is>
          <t xml:space="preserve">VOA</t>
        </is>
      </c>
      <c r="K376" t="inlineStr">
        <is>
          <t xml:space="preserve">Mispronunciation</t>
        </is>
      </c>
      <c r="L376" t="inlineStr">
        <is>
          <t xml:space="preserve">Mispronunciation</t>
        </is>
      </c>
      <c r="M376" t="str">
        <f>IFERROR(IF(VLOOKUP(L376,'Quantification'!$A:$B,2,FALSE)&amp;""="","Unclassified",VLOOKUP(L376,'Quantification'!$A:$B,2,FALSE)),"Unclassified")</f>
        <v>Major</v>
      </c>
      <c r="N376" t="inlineStr">
        <is>
          <t xml:space="preserve">frl-esma.gulsoy@pocketfm.com</t>
        </is>
      </c>
      <c r="O376" t="inlineStr">
        <is>
          <t xml:space="preserve">Issues found in raw</t>
        </is>
      </c>
      <c r="P376" t="str">
        <f>IF(OR(O376="Issues found in master",O376="Final master"),"Master",IF(OR(O376="Ready for Master",O376="Issues found in raw",O376="Raw under QC",O376="Issues resolved in raw"),"Raw","-"))</f>
        <v>Raw</v>
      </c>
      <c r="Q376" s="13">
        <v>46286.39166666666</v>
      </c>
      <c r="R376" t="inlineStr">
        <is>
          <t xml:space="preserve">2026-09 (Sept)</t>
        </is>
      </c>
      <c r="S376">
        <f>IF(M376="Not an error",0,IF(COUNTIFS($A$2:$A376,$A376,$D$2:$D376,$D376,$M$2:$M376,"&lt;&gt;Not an error")=1,1,0))</f>
        <v>0</v>
      </c>
      <c r="T376">
        <f>IF(M376&lt;&gt;"Major",0,IF(COUNTIFS($A$2:$A376,$A376,$D$2:$D376,$D376,$M$2:$M376,"Major")=1,1,0))</f>
        <v>0</v>
      </c>
      <c r="U376">
        <f>IF(M376&lt;&gt;"Minor",0,IF(COUNTIFS($A$2:$A376,$A376,$D$2:$D376,$D376,$M$2:$M376,"Minor")=1,1,0))</f>
        <v>0</v>
      </c>
    </row>
    <row r="377">
      <c r="A377" t="inlineStr">
        <is>
          <t xml:space="preserve">4baec2ac0f23302985d2ad577e111504bd88c99c</t>
        </is>
      </c>
      <c r="B377" t="inlineStr">
        <is>
          <t xml:space="preserve">Bride of a dragon</t>
        </is>
      </c>
      <c r="C377" t="inlineStr">
        <is>
          <t xml:space="preserve">Die Braut Des Drachenkönigs</t>
        </is>
      </c>
      <c r="D377" t="inlineStr">
        <is>
          <t xml:space="preserve">5d7e7bb417f83ecb4e2d1bf89c7948b15106e050</t>
        </is>
      </c>
      <c r="E377" t="inlineStr">
        <is>
          <t xml:space="preserve">Episode 45: Das Waren Deine Regeln</t>
        </is>
      </c>
      <c r="F377">
        <v>45</v>
      </c>
      <c r="G377" t="inlineStr">
        <is>
          <t xml:space="preserve">2:51-3:07</t>
        </is>
      </c>
      <c r="H377" t="inlineStr">
        <is>
          <t xml:space="preserve">Resolved</t>
        </is>
      </c>
      <c r="I377" t="inlineStr">
        <is>
          <t xml:space="preserve">"Selene". The name should be pronounced in English (like "Celine").
- Line of script: "Zug um Zug beherrschte Selene das Brett. Sie nahm einen weiteren meiner Steine, dann noch einen. Der Stapel weißer Marmorsteine an ihrer Seite wuchs. Die Frauen murmelten leise und tauschten besorgte Blicke aus. „Für eine Anfängerin macht Ihr Euch gut“, sagte Selene großzügig."</t>
        </is>
      </c>
      <c r="J377" t="inlineStr">
        <is>
          <t xml:space="preserve">VOA</t>
        </is>
      </c>
      <c r="K377" t="inlineStr">
        <is>
          <t xml:space="preserve">Mispronunciation</t>
        </is>
      </c>
      <c r="L377" t="inlineStr">
        <is>
          <t xml:space="preserve">Mispronunciation</t>
        </is>
      </c>
      <c r="M377" t="str">
        <f>IFERROR(IF(VLOOKUP(L377,'Quantification'!$A:$B,2,FALSE)&amp;""="","Unclassified",VLOOKUP(L377,'Quantification'!$A:$B,2,FALSE)),"Unclassified")</f>
        <v>Major</v>
      </c>
      <c r="N377" t="inlineStr">
        <is>
          <t xml:space="preserve">frl-esma.gulsoy@pocketfm.com</t>
        </is>
      </c>
      <c r="O377" t="inlineStr">
        <is>
          <t xml:space="preserve">Issues found in raw</t>
        </is>
      </c>
      <c r="P377" t="str">
        <f>IF(OR(O377="Issues found in master",O377="Final master"),"Master",IF(OR(O377="Ready for Master",O377="Issues found in raw",O377="Raw under QC",O377="Issues resolved in raw"),"Raw","-"))</f>
        <v>Raw</v>
      </c>
      <c r="Q377" s="13">
        <v>46286.39166666666</v>
      </c>
      <c r="R377" t="inlineStr">
        <is>
          <t xml:space="preserve">2026-09 (Sept)</t>
        </is>
      </c>
      <c r="S377">
        <f>IF(M377="Not an error",0,IF(COUNTIFS($A$2:$A377,$A377,$D$2:$D377,$D377,$M$2:$M377,"&lt;&gt;Not an error")=1,1,0))</f>
        <v>0</v>
      </c>
      <c r="T377">
        <f>IF(M377&lt;&gt;"Major",0,IF(COUNTIFS($A$2:$A377,$A377,$D$2:$D377,$D377,$M$2:$M377,"Major")=1,1,0))</f>
        <v>0</v>
      </c>
      <c r="U377">
        <f>IF(M377&lt;&gt;"Minor",0,IF(COUNTIFS($A$2:$A377,$A377,$D$2:$D377,$D377,$M$2:$M377,"Minor")=1,1,0))</f>
        <v>0</v>
      </c>
    </row>
    <row r="378">
      <c r="A378" t="inlineStr">
        <is>
          <t xml:space="preserve">4baec2ac0f23302985d2ad577e111504bd88c99c</t>
        </is>
      </c>
      <c r="B378" t="inlineStr">
        <is>
          <t xml:space="preserve">Bride of a dragon</t>
        </is>
      </c>
      <c r="C378" t="inlineStr">
        <is>
          <t xml:space="preserve">Die Braut Des Drachenkönigs</t>
        </is>
      </c>
      <c r="D378" t="inlineStr">
        <is>
          <t xml:space="preserve">5d7e7bb417f83ecb4e2d1bf89c7948b15106e050</t>
        </is>
      </c>
      <c r="E378" t="inlineStr">
        <is>
          <t xml:space="preserve">Episode 45: Das Waren Deine Regeln</t>
        </is>
      </c>
      <c r="F378">
        <v>45</v>
      </c>
      <c r="G378" t="inlineStr">
        <is>
          <t xml:space="preserve">3:19-3:22</t>
        </is>
      </c>
      <c r="H378" t="inlineStr">
        <is>
          <t xml:space="preserve">Resolved</t>
        </is>
      </c>
      <c r="I378" t="inlineStr">
        <is>
          <t xml:space="preserve">"Selene". The name should be pronounced in English (like "Celine").
- Line of script: "„Keine Sorge“, fuhr Selene beinahe freundlich fort."</t>
        </is>
      </c>
      <c r="J378" t="inlineStr">
        <is>
          <t xml:space="preserve">VOA</t>
        </is>
      </c>
      <c r="K378" t="inlineStr">
        <is>
          <t xml:space="preserve">Mispronunciation</t>
        </is>
      </c>
      <c r="L378" t="inlineStr">
        <is>
          <t xml:space="preserve">Mispronunciation</t>
        </is>
      </c>
      <c r="M378" t="str">
        <f>IFERROR(IF(VLOOKUP(L378,'Quantification'!$A:$B,2,FALSE)&amp;""="","Unclassified",VLOOKUP(L378,'Quantification'!$A:$B,2,FALSE)),"Unclassified")</f>
        <v>Major</v>
      </c>
      <c r="N378" t="inlineStr">
        <is>
          <t xml:space="preserve">frl-esma.gulsoy@pocketfm.com</t>
        </is>
      </c>
      <c r="O378" t="inlineStr">
        <is>
          <t xml:space="preserve">Issues found in raw</t>
        </is>
      </c>
      <c r="P378" t="str">
        <f>IF(OR(O378="Issues found in master",O378="Final master"),"Master",IF(OR(O378="Ready for Master",O378="Issues found in raw",O378="Raw under QC",O378="Issues resolved in raw"),"Raw","-"))</f>
        <v>Raw</v>
      </c>
      <c r="Q378" s="13">
        <v>46286.39166666666</v>
      </c>
      <c r="R378" t="inlineStr">
        <is>
          <t xml:space="preserve">2026-09 (Sept)</t>
        </is>
      </c>
      <c r="S378">
        <f>IF(M378="Not an error",0,IF(COUNTIFS($A$2:$A378,$A378,$D$2:$D378,$D378,$M$2:$M378,"&lt;&gt;Not an error")=1,1,0))</f>
        <v>0</v>
      </c>
      <c r="T378">
        <f>IF(M378&lt;&gt;"Major",0,IF(COUNTIFS($A$2:$A378,$A378,$D$2:$D378,$D378,$M$2:$M378,"Major")=1,1,0))</f>
        <v>0</v>
      </c>
      <c r="U378">
        <f>IF(M378&lt;&gt;"Minor",0,IF(COUNTIFS($A$2:$A378,$A378,$D$2:$D378,$D378,$M$2:$M378,"Minor")=1,1,0))</f>
        <v>0</v>
      </c>
    </row>
    <row r="379">
      <c r="A379" t="inlineStr">
        <is>
          <t xml:space="preserve">4baec2ac0f23302985d2ad577e111504bd88c99c</t>
        </is>
      </c>
      <c r="B379" t="inlineStr">
        <is>
          <t xml:space="preserve">Bride of a dragon</t>
        </is>
      </c>
      <c r="C379" t="inlineStr">
        <is>
          <t xml:space="preserve">Die Braut Des Drachenkönigs</t>
        </is>
      </c>
      <c r="D379" t="inlineStr">
        <is>
          <t xml:space="preserve">5d7e7bb417f83ecb4e2d1bf89c7948b15106e050</t>
        </is>
      </c>
      <c r="E379" t="inlineStr">
        <is>
          <t xml:space="preserve">Episode 45: Das Waren Deine Regeln</t>
        </is>
      </c>
      <c r="F379">
        <v>45</v>
      </c>
      <c r="G379" t="inlineStr">
        <is>
          <t xml:space="preserve">3:53-3:57</t>
        </is>
      </c>
      <c r="H379" t="inlineStr">
        <is>
          <t xml:space="preserve">Resolved</t>
        </is>
      </c>
      <c r="I379" t="inlineStr">
        <is>
          <t xml:space="preserve">"Soren". The name should be pronounced in English.
- Line of script: "Und Soren hatte es mir gut beigebracht, nachdem ich endlich aufgehört hatte zu verlieren."</t>
        </is>
      </c>
      <c r="J379" t="inlineStr">
        <is>
          <t xml:space="preserve">VOA</t>
        </is>
      </c>
      <c r="K379" t="inlineStr">
        <is>
          <t xml:space="preserve">Mispronunciation</t>
        </is>
      </c>
      <c r="L379" t="inlineStr">
        <is>
          <t xml:space="preserve">Mispronunciation</t>
        </is>
      </c>
      <c r="M379" t="str">
        <f>IFERROR(IF(VLOOKUP(L379,'Quantification'!$A:$B,2,FALSE)&amp;""="","Unclassified",VLOOKUP(L379,'Quantification'!$A:$B,2,FALSE)),"Unclassified")</f>
        <v>Major</v>
      </c>
      <c r="N379" t="inlineStr">
        <is>
          <t xml:space="preserve">frl-esma.gulsoy@pocketfm.com</t>
        </is>
      </c>
      <c r="O379" t="inlineStr">
        <is>
          <t xml:space="preserve">Issues found in raw</t>
        </is>
      </c>
      <c r="P379" t="str">
        <f>IF(OR(O379="Issues found in master",O379="Final master"),"Master",IF(OR(O379="Ready for Master",O379="Issues found in raw",O379="Raw under QC",O379="Issues resolved in raw"),"Raw","-"))</f>
        <v>Raw</v>
      </c>
      <c r="Q379" s="13">
        <v>46286.39166666666</v>
      </c>
      <c r="R379" t="inlineStr">
        <is>
          <t xml:space="preserve">2026-09 (Sept)</t>
        </is>
      </c>
      <c r="S379">
        <f>IF(M379="Not an error",0,IF(COUNTIFS($A$2:$A379,$A379,$D$2:$D379,$D379,$M$2:$M379,"&lt;&gt;Not an error")=1,1,0))</f>
        <v>0</v>
      </c>
      <c r="T379">
        <f>IF(M379&lt;&gt;"Major",0,IF(COUNTIFS($A$2:$A379,$A379,$D$2:$D379,$D379,$M$2:$M379,"Major")=1,1,0))</f>
        <v>0</v>
      </c>
      <c r="U379">
        <f>IF(M379&lt;&gt;"Minor",0,IF(COUNTIFS($A$2:$A379,$A379,$D$2:$D379,$D379,$M$2:$M379,"Minor")=1,1,0))</f>
        <v>0</v>
      </c>
    </row>
    <row r="380">
      <c r="A380" t="inlineStr">
        <is>
          <t xml:space="preserve">4baec2ac0f23302985d2ad577e111504bd88c99c</t>
        </is>
      </c>
      <c r="B380" t="inlineStr">
        <is>
          <t xml:space="preserve">Bride of a dragon</t>
        </is>
      </c>
      <c r="C380" t="inlineStr">
        <is>
          <t xml:space="preserve">Die Braut Des Drachenkönigs</t>
        </is>
      </c>
      <c r="D380" t="inlineStr">
        <is>
          <t xml:space="preserve">5d7e7bb417f83ecb4e2d1bf89c7948b15106e050</t>
        </is>
      </c>
      <c r="E380" t="inlineStr">
        <is>
          <t xml:space="preserve">Episode 45: Das Waren Deine Regeln</t>
        </is>
      </c>
      <c r="F380">
        <v>45</v>
      </c>
      <c r="G380" t="inlineStr">
        <is>
          <t xml:space="preserve">5:57-6:03</t>
        </is>
      </c>
      <c r="H380" t="inlineStr">
        <is>
          <t xml:space="preserve">Resolved</t>
        </is>
      </c>
      <c r="I380" t="inlineStr">
        <is>
          <t xml:space="preserve">"Maribel". The name should be pronounced in English.
- Line of script: "„Sei keine schlechte Verliererin, Selene“, sagte Lady Maribel kühl und lehnte sich in ihrem Stuhl zurück."</t>
        </is>
      </c>
      <c r="J380" t="inlineStr">
        <is>
          <t xml:space="preserve">VOA</t>
        </is>
      </c>
      <c r="K380" t="inlineStr">
        <is>
          <t xml:space="preserve">Mispronunciation</t>
        </is>
      </c>
      <c r="L380" t="inlineStr">
        <is>
          <t xml:space="preserve">Mispronunciation</t>
        </is>
      </c>
      <c r="M380" t="str">
        <f>IFERROR(IF(VLOOKUP(L380,'Quantification'!$A:$B,2,FALSE)&amp;""="","Unclassified",VLOOKUP(L380,'Quantification'!$A:$B,2,FALSE)),"Unclassified")</f>
        <v>Major</v>
      </c>
      <c r="N380" t="inlineStr">
        <is>
          <t xml:space="preserve">frl-esma.gulsoy@pocketfm.com</t>
        </is>
      </c>
      <c r="O380" t="inlineStr">
        <is>
          <t xml:space="preserve">Issues found in raw</t>
        </is>
      </c>
      <c r="P380" t="str">
        <f>IF(OR(O380="Issues found in master",O380="Final master"),"Master",IF(OR(O380="Ready for Master",O380="Issues found in raw",O380="Raw under QC",O380="Issues resolved in raw"),"Raw","-"))</f>
        <v>Raw</v>
      </c>
      <c r="Q380" s="13">
        <v>46286.39166666666</v>
      </c>
      <c r="R380" t="inlineStr">
        <is>
          <t xml:space="preserve">2026-09 (Sept)</t>
        </is>
      </c>
      <c r="S380">
        <f>IF(M380="Not an error",0,IF(COUNTIFS($A$2:$A380,$A380,$D$2:$D380,$D380,$M$2:$M380,"&lt;&gt;Not an error")=1,1,0))</f>
        <v>0</v>
      </c>
      <c r="T380">
        <f>IF(M380&lt;&gt;"Major",0,IF(COUNTIFS($A$2:$A380,$A380,$D$2:$D380,$D380,$M$2:$M380,"Major")=1,1,0))</f>
        <v>0</v>
      </c>
      <c r="U380">
        <f>IF(M380&lt;&gt;"Minor",0,IF(COUNTIFS($A$2:$A380,$A380,$D$2:$D380,$D380,$M$2:$M380,"Minor")=1,1,0))</f>
        <v>0</v>
      </c>
    </row>
    <row r="381">
      <c r="A381" t="inlineStr">
        <is>
          <t xml:space="preserve">4baec2ac0f23302985d2ad577e111504bd88c99c</t>
        </is>
      </c>
      <c r="B381" t="inlineStr">
        <is>
          <t xml:space="preserve">Bride of a dragon</t>
        </is>
      </c>
      <c r="C381" t="inlineStr">
        <is>
          <t xml:space="preserve">Die Braut Des Drachenkönigs</t>
        </is>
      </c>
      <c r="D381" t="inlineStr">
        <is>
          <t xml:space="preserve">5d7e7bb417f83ecb4e2d1bf89c7948b15106e050</t>
        </is>
      </c>
      <c r="E381" t="inlineStr">
        <is>
          <t xml:space="preserve">Episode 45: Das Waren Deine Regeln</t>
        </is>
      </c>
      <c r="F381">
        <v>45</v>
      </c>
      <c r="G381" t="inlineStr">
        <is>
          <t xml:space="preserve">6:17-6:20</t>
        </is>
      </c>
      <c r="H381" t="inlineStr">
        <is>
          <t xml:space="preserve">Resolved</t>
        </is>
      </c>
      <c r="I381" t="inlineStr">
        <is>
          <t xml:space="preserve">"Virelle". The name should be pronounced in English.
- Line of script: "„Selene“, unterbrach sie Lady Virelle sanft, aber bestimmt."</t>
        </is>
      </c>
      <c r="J381" t="inlineStr">
        <is>
          <t xml:space="preserve">VOA</t>
        </is>
      </c>
      <c r="K381" t="inlineStr">
        <is>
          <t xml:space="preserve">Mispronunciation</t>
        </is>
      </c>
      <c r="L381" t="inlineStr">
        <is>
          <t xml:space="preserve">Mispronunciation</t>
        </is>
      </c>
      <c r="M381" t="str">
        <f>IFERROR(IF(VLOOKUP(L381,'Quantification'!$A:$B,2,FALSE)&amp;""="","Unclassified",VLOOKUP(L381,'Quantification'!$A:$B,2,FALSE)),"Unclassified")</f>
        <v>Major</v>
      </c>
      <c r="N381" t="inlineStr">
        <is>
          <t xml:space="preserve">frl-esma.gulsoy@pocketfm.com</t>
        </is>
      </c>
      <c r="O381" t="inlineStr">
        <is>
          <t xml:space="preserve">Issues found in raw</t>
        </is>
      </c>
      <c r="P381" t="str">
        <f>IF(OR(O381="Issues found in master",O381="Final master"),"Master",IF(OR(O381="Ready for Master",O381="Issues found in raw",O381="Raw under QC",O381="Issues resolved in raw"),"Raw","-"))</f>
        <v>Raw</v>
      </c>
      <c r="Q381" s="13">
        <v>46286.39166666666</v>
      </c>
      <c r="R381" t="inlineStr">
        <is>
          <t xml:space="preserve">2026-09 (Sept)</t>
        </is>
      </c>
      <c r="S381">
        <f>IF(M381="Not an error",0,IF(COUNTIFS($A$2:$A381,$A381,$D$2:$D381,$D381,$M$2:$M381,"&lt;&gt;Not an error")=1,1,0))</f>
        <v>0</v>
      </c>
      <c r="T381">
        <f>IF(M381&lt;&gt;"Major",0,IF(COUNTIFS($A$2:$A381,$A381,$D$2:$D381,$D381,$M$2:$M381,"Major")=1,1,0))</f>
        <v>0</v>
      </c>
      <c r="U381">
        <f>IF(M381&lt;&gt;"Minor",0,IF(COUNTIFS($A$2:$A381,$A381,$D$2:$D381,$D381,$M$2:$M381,"Minor")=1,1,0))</f>
        <v>0</v>
      </c>
    </row>
    <row r="382">
      <c r="A382" t="inlineStr">
        <is>
          <t xml:space="preserve">4baec2ac0f23302985d2ad577e111504bd88c99c</t>
        </is>
      </c>
      <c r="B382" t="inlineStr">
        <is>
          <t xml:space="preserve">Bride of a dragon</t>
        </is>
      </c>
      <c r="C382" t="inlineStr">
        <is>
          <t xml:space="preserve">Die Braut Des Drachenkönigs</t>
        </is>
      </c>
      <c r="D382" t="inlineStr">
        <is>
          <t xml:space="preserve">5d7e7bb417f83ecb4e2d1bf89c7948b15106e050</t>
        </is>
      </c>
      <c r="E382" t="inlineStr">
        <is>
          <t xml:space="preserve">Episode 45: Das Waren Deine Regeln</t>
        </is>
      </c>
      <c r="F382">
        <v>45</v>
      </c>
      <c r="G382" t="inlineStr">
        <is>
          <t xml:space="preserve">8:30-8:35</t>
        </is>
      </c>
      <c r="H382" t="inlineStr">
        <is>
          <t xml:space="preserve">Resolved</t>
        </is>
      </c>
      <c r="I382" t="inlineStr">
        <is>
          <t xml:space="preserve">"Maribel". The name should be pronounced in English.
- Line of script: "„Das waren deine Regeln, Selene“, sagte Maribel mit einem Hauch von Genugtuung in der Stimme."</t>
        </is>
      </c>
      <c r="J382" t="inlineStr">
        <is>
          <t xml:space="preserve">VOA</t>
        </is>
      </c>
      <c r="K382" t="inlineStr">
        <is>
          <t xml:space="preserve">Mispronunciation</t>
        </is>
      </c>
      <c r="L382" t="inlineStr">
        <is>
          <t xml:space="preserve">Mispronunciation</t>
        </is>
      </c>
      <c r="M382" t="str">
        <f>IFERROR(IF(VLOOKUP(L382,'Quantification'!$A:$B,2,FALSE)&amp;""="","Unclassified",VLOOKUP(L382,'Quantification'!$A:$B,2,FALSE)),"Unclassified")</f>
        <v>Major</v>
      </c>
      <c r="N382" t="inlineStr">
        <is>
          <t xml:space="preserve">frl-esma.gulsoy@pocketfm.com</t>
        </is>
      </c>
      <c r="O382" t="inlineStr">
        <is>
          <t xml:space="preserve">Issues found in raw</t>
        </is>
      </c>
      <c r="P382" t="str">
        <f>IF(OR(O382="Issues found in master",O382="Final master"),"Master",IF(OR(O382="Ready for Master",O382="Issues found in raw",O382="Raw under QC",O382="Issues resolved in raw"),"Raw","-"))</f>
        <v>Raw</v>
      </c>
      <c r="Q382" s="13">
        <v>46286.39166666666</v>
      </c>
      <c r="R382" t="inlineStr">
        <is>
          <t xml:space="preserve">2026-09 (Sept)</t>
        </is>
      </c>
      <c r="S382">
        <f>IF(M382="Not an error",0,IF(COUNTIFS($A$2:$A382,$A382,$D$2:$D382,$D382,$M$2:$M382,"&lt;&gt;Not an error")=1,1,0))</f>
        <v>0</v>
      </c>
      <c r="T382">
        <f>IF(M382&lt;&gt;"Major",0,IF(COUNTIFS($A$2:$A382,$A382,$D$2:$D382,$D382,$M$2:$M382,"Major")=1,1,0))</f>
        <v>0</v>
      </c>
      <c r="U382">
        <f>IF(M382&lt;&gt;"Minor",0,IF(COUNTIFS($A$2:$A382,$A382,$D$2:$D382,$D382,$M$2:$M382,"Minor")=1,1,0))</f>
        <v>0</v>
      </c>
    </row>
    <row r="383">
      <c r="A383" t="inlineStr">
        <is>
          <t xml:space="preserve">4baec2ac0f23302985d2ad577e111504bd88c99c</t>
        </is>
      </c>
      <c r="B383" t="inlineStr">
        <is>
          <t xml:space="preserve">Bride of a dragon</t>
        </is>
      </c>
      <c r="C383" t="inlineStr">
        <is>
          <t xml:space="preserve">Die Braut Des Drachenkönigs</t>
        </is>
      </c>
      <c r="D383" t="inlineStr">
        <is>
          <t xml:space="preserve">82e1411450a1fedbf4862a454e91d87df1625190</t>
        </is>
      </c>
      <c r="E383" t="inlineStr">
        <is>
          <t xml:space="preserve">Episode 46: Mit Dir Baden</t>
        </is>
      </c>
      <c r="F383">
        <v>46</v>
      </c>
      <c r="G383" t="inlineStr">
        <is>
          <t xml:space="preserve">0:08-0:13</t>
        </is>
      </c>
      <c r="H383" t="inlineStr">
        <is>
          <t xml:space="preserve">Resolved</t>
        </is>
      </c>
      <c r="I383" t="inlineStr">
        <is>
          <t xml:space="preserve">"Selene". The name should be pronounced in English (like "Celine").
- Line of script: "Ich hatte nicht erwartet, heute so viel Spaß zu haben. Aber ich hatte ihn, und das war Selenes Verdienst."</t>
        </is>
      </c>
      <c r="J383" t="inlineStr">
        <is>
          <t xml:space="preserve">VOA</t>
        </is>
      </c>
      <c r="K383" t="inlineStr">
        <is>
          <t xml:space="preserve">Mispronunciation</t>
        </is>
      </c>
      <c r="L383" t="inlineStr">
        <is>
          <t xml:space="preserve">Mispronunciation</t>
        </is>
      </c>
      <c r="M383" t="str">
        <f>IFERROR(IF(VLOOKUP(L383,'Quantification'!$A:$B,2,FALSE)&amp;""="","Unclassified",VLOOKUP(L383,'Quantification'!$A:$B,2,FALSE)),"Unclassified")</f>
        <v>Major</v>
      </c>
      <c r="N383" t="inlineStr">
        <is>
          <t xml:space="preserve">frl-esma.gulsoy@pocketfm.com</t>
        </is>
      </c>
      <c r="O383" t="inlineStr">
        <is>
          <t xml:space="preserve">Issues found in raw</t>
        </is>
      </c>
      <c r="P383" t="str">
        <f>IF(OR(O383="Issues found in master",O383="Final master"),"Master",IF(OR(O383="Ready for Master",O383="Issues found in raw",O383="Raw under QC",O383="Issues resolved in raw"),"Raw","-"))</f>
        <v>Raw</v>
      </c>
      <c r="Q383" s="13">
        <v>46286.39166666666</v>
      </c>
      <c r="R383" t="inlineStr">
        <is>
          <t xml:space="preserve">2026-09 (Sept)</t>
        </is>
      </c>
      <c r="S383">
        <f>IF(M383="Not an error",0,IF(COUNTIFS($A$2:$A383,$A383,$D$2:$D383,$D383,$M$2:$M383,"&lt;&gt;Not an error")=1,1,0))</f>
        <v>1</v>
      </c>
      <c r="T383">
        <f>IF(M383&lt;&gt;"Major",0,IF(COUNTIFS($A$2:$A383,$A383,$D$2:$D383,$D383,$M$2:$M383,"Major")=1,1,0))</f>
        <v>1</v>
      </c>
      <c r="U383">
        <f>IF(M383&lt;&gt;"Minor",0,IF(COUNTIFS($A$2:$A383,$A383,$D$2:$D383,$D383,$M$2:$M383,"Minor")=1,1,0))</f>
        <v>0</v>
      </c>
    </row>
    <row r="384">
      <c r="A384" t="inlineStr">
        <is>
          <t xml:space="preserve">4baec2ac0f23302985d2ad577e111504bd88c99c</t>
        </is>
      </c>
      <c r="B384" t="inlineStr">
        <is>
          <t xml:space="preserve">Bride of a dragon</t>
        </is>
      </c>
      <c r="C384" t="inlineStr">
        <is>
          <t xml:space="preserve">Die Braut Des Drachenkönigs</t>
        </is>
      </c>
      <c r="D384" t="inlineStr">
        <is>
          <t xml:space="preserve">7bac5a8377251fdb1095d5d4180030067a1f79a1</t>
        </is>
      </c>
      <c r="E384" t="inlineStr">
        <is>
          <t xml:space="preserve">Episode 50: Königin Isabel Von Dracovia Wird Vermisst</t>
        </is>
      </c>
      <c r="F384">
        <v>50</v>
      </c>
      <c r="G384" t="inlineStr">
        <is>
          <t xml:space="preserve">0:10-0:14</t>
        </is>
      </c>
      <c r="H384" t="inlineStr">
        <is>
          <t xml:space="preserve">Resolved</t>
        </is>
      </c>
      <c r="I384" t="inlineStr">
        <is>
          <t xml:space="preserve">The male voice sounds too high-pitched, making it confusing to tell who is speaking.
- Line of script: "„Eure Hoheit“, rief ich, „darf ich hereinkommen?“</t>
        </is>
      </c>
      <c r="J384" t="inlineStr">
        <is>
          <t xml:space="preserve">VOA</t>
        </is>
      </c>
      <c r="K384" t="inlineStr">
        <is>
          <t xml:space="preserve">Acting</t>
        </is>
      </c>
      <c r="L384" t="inlineStr">
        <is>
          <t xml:space="preserve">Acting</t>
        </is>
      </c>
      <c r="M384" t="str">
        <f>IFERROR(IF(VLOOKUP(L384,'Quantification'!$A:$B,2,FALSE)&amp;""="","Unclassified",VLOOKUP(L384,'Quantification'!$A:$B,2,FALSE)),"Unclassified")</f>
        <v>Minor</v>
      </c>
      <c r="N384" t="inlineStr">
        <is>
          <t xml:space="preserve">frl-esma.gulsoy@pocketfm.com</t>
        </is>
      </c>
      <c r="O384" t="inlineStr">
        <is>
          <t xml:space="preserve">Issues found in raw</t>
        </is>
      </c>
      <c r="P384" t="str">
        <f>IF(OR(O384="Issues found in master",O384="Final master"),"Master",IF(OR(O384="Ready for Master",O384="Issues found in raw",O384="Raw under QC",O384="Issues resolved in raw"),"Raw","-"))</f>
        <v>Raw</v>
      </c>
      <c r="Q384" s="13">
        <v>46253.61041666666</v>
      </c>
      <c r="R384" t="inlineStr">
        <is>
          <t xml:space="preserve">2026-08 (Aug)</t>
        </is>
      </c>
      <c r="S384">
        <f>IF(M384="Not an error",0,IF(COUNTIFS($A$2:$A384,$A384,$D$2:$D384,$D384,$M$2:$M384,"&lt;&gt;Not an error")=1,1,0))</f>
        <v>1</v>
      </c>
      <c r="T384">
        <f>IF(M384&lt;&gt;"Major",0,IF(COUNTIFS($A$2:$A384,$A384,$D$2:$D384,$D384,$M$2:$M384,"Major")=1,1,0))</f>
        <v>0</v>
      </c>
      <c r="U384">
        <f>IF(M384&lt;&gt;"Minor",0,IF(COUNTIFS($A$2:$A384,$A384,$D$2:$D384,$D384,$M$2:$M384,"Minor")=1,1,0))</f>
        <v>1</v>
      </c>
    </row>
    <row r="385">
      <c r="A385" t="inlineStr">
        <is>
          <t xml:space="preserve">4baec2ac0f23302985d2ad577e111504bd88c99c</t>
        </is>
      </c>
      <c r="B385" t="inlineStr">
        <is>
          <t xml:space="preserve">Bride of a dragon</t>
        </is>
      </c>
      <c r="C385" t="inlineStr">
        <is>
          <t xml:space="preserve">Die Braut Des Drachenkönigs</t>
        </is>
      </c>
      <c r="D385" t="inlineStr">
        <is>
          <t xml:space="preserve">7bac5a8377251fdb1095d5d4180030067a1f79a1</t>
        </is>
      </c>
      <c r="E385" t="inlineStr">
        <is>
          <t xml:space="preserve">Episode 50: Königin Isabel Von Dracovia Wird Vermisst</t>
        </is>
      </c>
      <c r="F385">
        <v>50</v>
      </c>
      <c r="G385" t="inlineStr">
        <is>
          <t xml:space="preserve">0:32-0:35</t>
        </is>
      </c>
      <c r="H385" t="inlineStr">
        <is>
          <t xml:space="preserve">Resolved</t>
        </is>
      </c>
      <c r="I385" t="inlineStr">
        <is>
          <t xml:space="preserve">The male voice is too high-pitched, making it difficult to distinguish the speaker.
- Line of script: "Ich klopfte noch einmal, diesmal fester. „Eure Hoheit?“"</t>
        </is>
      </c>
      <c r="J385" t="inlineStr">
        <is>
          <t xml:space="preserve">VOA</t>
        </is>
      </c>
      <c r="K385" t="inlineStr">
        <is>
          <t xml:space="preserve">Acting</t>
        </is>
      </c>
      <c r="L385" t="inlineStr">
        <is>
          <t xml:space="preserve">Acting</t>
        </is>
      </c>
      <c r="M385" t="str">
        <f>IFERROR(IF(VLOOKUP(L385,'Quantification'!$A:$B,2,FALSE)&amp;""="","Unclassified",VLOOKUP(L385,'Quantification'!$A:$B,2,FALSE)),"Unclassified")</f>
        <v>Minor</v>
      </c>
      <c r="N385" t="inlineStr">
        <is>
          <t xml:space="preserve">frl-esma.gulsoy@pocketfm.com</t>
        </is>
      </c>
      <c r="O385" t="inlineStr">
        <is>
          <t xml:space="preserve">Issues found in raw</t>
        </is>
      </c>
      <c r="P385" t="str">
        <f>IF(OR(O385="Issues found in master",O385="Final master"),"Master",IF(OR(O385="Ready for Master",O385="Issues found in raw",O385="Raw under QC",O385="Issues resolved in raw"),"Raw","-"))</f>
        <v>Raw</v>
      </c>
      <c r="Q385" s="13">
        <v>46253.61041666666</v>
      </c>
      <c r="R385" t="inlineStr">
        <is>
          <t xml:space="preserve">2026-08 (Aug)</t>
        </is>
      </c>
      <c r="S385">
        <f>IF(M385="Not an error",0,IF(COUNTIFS($A$2:$A385,$A385,$D$2:$D385,$D385,$M$2:$M385,"&lt;&gt;Not an error")=1,1,0))</f>
        <v>0</v>
      </c>
      <c r="T385">
        <f>IF(M385&lt;&gt;"Major",0,IF(COUNTIFS($A$2:$A385,$A385,$D$2:$D385,$D385,$M$2:$M385,"Major")=1,1,0))</f>
        <v>0</v>
      </c>
      <c r="U385">
        <f>IF(M385&lt;&gt;"Minor",0,IF(COUNTIFS($A$2:$A385,$A385,$D$2:$D385,$D385,$M$2:$M385,"Minor")=1,1,0))</f>
        <v>0</v>
      </c>
    </row>
    <row r="386">
      <c r="A386" t="inlineStr">
        <is>
          <t xml:space="preserve">4baec2ac0f23302985d2ad577e111504bd88c99c</t>
        </is>
      </c>
      <c r="B386" t="inlineStr">
        <is>
          <t xml:space="preserve">Bride of a dragon</t>
        </is>
      </c>
      <c r="C386" t="inlineStr">
        <is>
          <t xml:space="preserve">Die Braut Des Drachenkönigs</t>
        </is>
      </c>
      <c r="D386" t="inlineStr">
        <is>
          <t xml:space="preserve">7bac5a8377251fdb1095d5d4180030067a1f79a1</t>
        </is>
      </c>
      <c r="E386" t="inlineStr">
        <is>
          <t xml:space="preserve">Episode 50: Königin Isabel Von Dracovia Wird Vermisst</t>
        </is>
      </c>
      <c r="F386">
        <v>50</v>
      </c>
      <c r="G386" t="inlineStr">
        <is>
          <t xml:space="preserve">0:58-1:01</t>
        </is>
      </c>
      <c r="H386" t="inlineStr">
        <is>
          <t xml:space="preserve">Resolved</t>
        </is>
      </c>
      <c r="I386" t="inlineStr">
        <is>
          <t xml:space="preserve">The male voice is too high-pitched for a male speaker.
- Line of script: "„Eure Hoheit, ich komme jetzt herein.“</t>
        </is>
      </c>
      <c r="J386" t="inlineStr">
        <is>
          <t xml:space="preserve">VOA</t>
        </is>
      </c>
      <c r="K386" t="inlineStr">
        <is>
          <t xml:space="preserve">Acting</t>
        </is>
      </c>
      <c r="L386" t="inlineStr">
        <is>
          <t xml:space="preserve">Acting</t>
        </is>
      </c>
      <c r="M386" t="str">
        <f>IFERROR(IF(VLOOKUP(L386,'Quantification'!$A:$B,2,FALSE)&amp;""="","Unclassified",VLOOKUP(L386,'Quantification'!$A:$B,2,FALSE)),"Unclassified")</f>
        <v>Minor</v>
      </c>
      <c r="N386" t="inlineStr">
        <is>
          <t xml:space="preserve">frl-esma.gulsoy@pocketfm.com</t>
        </is>
      </c>
      <c r="O386" t="inlineStr">
        <is>
          <t xml:space="preserve">Issues found in raw</t>
        </is>
      </c>
      <c r="P386" t="str">
        <f>IF(OR(O386="Issues found in master",O386="Final master"),"Master",IF(OR(O386="Ready for Master",O386="Issues found in raw",O386="Raw under QC",O386="Issues resolved in raw"),"Raw","-"))</f>
        <v>Raw</v>
      </c>
      <c r="Q386" s="13">
        <v>46253.61041666666</v>
      </c>
      <c r="R386" t="inlineStr">
        <is>
          <t xml:space="preserve">2026-08 (Aug)</t>
        </is>
      </c>
      <c r="S386">
        <f>IF(M386="Not an error",0,IF(COUNTIFS($A$2:$A386,$A386,$D$2:$D386,$D386,$M$2:$M386,"&lt;&gt;Not an error")=1,1,0))</f>
        <v>0</v>
      </c>
      <c r="T386">
        <f>IF(M386&lt;&gt;"Major",0,IF(COUNTIFS($A$2:$A386,$A386,$D$2:$D386,$D386,$M$2:$M386,"Major")=1,1,0))</f>
        <v>0</v>
      </c>
      <c r="U386">
        <f>IF(M386&lt;&gt;"Minor",0,IF(COUNTIFS($A$2:$A386,$A386,$D$2:$D386,$D386,$M$2:$M386,"Minor")=1,1,0))</f>
        <v>0</v>
      </c>
    </row>
    <row r="387">
      <c r="A387" t="inlineStr">
        <is>
          <t xml:space="preserve">4baec2ac0f23302985d2ad577e111504bd88c99c</t>
        </is>
      </c>
      <c r="B387" t="inlineStr">
        <is>
          <t xml:space="preserve">Bride of a dragon</t>
        </is>
      </c>
      <c r="C387" t="inlineStr">
        <is>
          <t xml:space="preserve">Die Braut Des Drachenkönigs</t>
        </is>
      </c>
      <c r="D387" t="inlineStr">
        <is>
          <t xml:space="preserve">7bac5a8377251fdb1095d5d4180030067a1f79a1</t>
        </is>
      </c>
      <c r="E387" t="inlineStr">
        <is>
          <t xml:space="preserve">Episode 50: Königin Isabel Von Dracovia Wird Vermisst</t>
        </is>
      </c>
      <c r="F387">
        <v>50</v>
      </c>
      <c r="G387" t="inlineStr">
        <is>
          <t xml:space="preserve">5:39-5:41</t>
        </is>
      </c>
      <c r="H387" t="inlineStr">
        <is>
          <t xml:space="preserve">Resolved</t>
        </is>
      </c>
      <c r="I387" t="inlineStr">
        <is>
          <t xml:space="preserve">"Kaelion". The name should be pronounced as "Kelion".
- Line of script: "„Sir Kaelion. Verzeihung, ich habe nicht aufgepasst, wohin ich gehe.“</t>
        </is>
      </c>
      <c r="J387" t="inlineStr">
        <is>
          <t xml:space="preserve">VOA</t>
        </is>
      </c>
      <c r="K387" t="inlineStr">
        <is>
          <t xml:space="preserve">Mispronunciation</t>
        </is>
      </c>
      <c r="L387" t="inlineStr">
        <is>
          <t xml:space="preserve">Mispronunciation</t>
        </is>
      </c>
      <c r="M387" t="str">
        <f>IFERROR(IF(VLOOKUP(L387,'Quantification'!$A:$B,2,FALSE)&amp;""="","Unclassified",VLOOKUP(L387,'Quantification'!$A:$B,2,FALSE)),"Unclassified")</f>
        <v>Major</v>
      </c>
      <c r="N387" t="inlineStr">
        <is>
          <t xml:space="preserve">frl-esma.gulsoy@pocketfm.com</t>
        </is>
      </c>
      <c r="O387" t="inlineStr">
        <is>
          <t xml:space="preserve">Issues found in raw</t>
        </is>
      </c>
      <c r="P387" t="str">
        <f>IF(OR(O387="Issues found in master",O387="Final master"),"Master",IF(OR(O387="Ready for Master",O387="Issues found in raw",O387="Raw under QC",O387="Issues resolved in raw"),"Raw","-"))</f>
        <v>Raw</v>
      </c>
      <c r="Q387" s="13">
        <v>46253.61041666666</v>
      </c>
      <c r="R387" t="inlineStr">
        <is>
          <t xml:space="preserve">2026-08 (Aug)</t>
        </is>
      </c>
      <c r="S387">
        <f>IF(M387="Not an error",0,IF(COUNTIFS($A$2:$A387,$A387,$D$2:$D387,$D387,$M$2:$M387,"&lt;&gt;Not an error")=1,1,0))</f>
        <v>0</v>
      </c>
      <c r="T387">
        <f>IF(M387&lt;&gt;"Major",0,IF(COUNTIFS($A$2:$A387,$A387,$D$2:$D387,$D387,$M$2:$M387,"Major")=1,1,0))</f>
        <v>1</v>
      </c>
      <c r="U387">
        <f>IF(M387&lt;&gt;"Minor",0,IF(COUNTIFS($A$2:$A387,$A387,$D$2:$D387,$D387,$M$2:$M387,"Minor")=1,1,0))</f>
        <v>0</v>
      </c>
    </row>
    <row r="388">
      <c r="A388" t="inlineStr">
        <is>
          <t xml:space="preserve">4baec2ac0f23302985d2ad577e111504bd88c99c</t>
        </is>
      </c>
      <c r="B388" t="inlineStr">
        <is>
          <t xml:space="preserve">Bride of a dragon</t>
        </is>
      </c>
      <c r="C388" t="inlineStr">
        <is>
          <t xml:space="preserve">Die Braut Des Drachenkönigs</t>
        </is>
      </c>
      <c r="D388" t="inlineStr">
        <is>
          <t xml:space="preserve">7bac5a8377251fdb1095d5d4180030067a1f79a1</t>
        </is>
      </c>
      <c r="E388" t="inlineStr">
        <is>
          <t xml:space="preserve">Episode 50: Königin Isabel Von Dracovia Wird Vermisst</t>
        </is>
      </c>
      <c r="F388">
        <v>50</v>
      </c>
      <c r="G388" t="inlineStr">
        <is>
          <t xml:space="preserve">6:28-6:33</t>
        </is>
      </c>
      <c r="H388" t="inlineStr">
        <is>
          <t xml:space="preserve">Resolved</t>
        </is>
      </c>
      <c r="I388" t="inlineStr">
        <is>
          <t xml:space="preserve">"Kaelion". The name should be pronounced as "Kelion".
- Line of script: "„Warum? Sir Kaelion, ist etwas nicht in Ordnung?“</t>
        </is>
      </c>
      <c r="J388" t="inlineStr">
        <is>
          <t xml:space="preserve">VOA</t>
        </is>
      </c>
      <c r="K388" t="inlineStr">
        <is>
          <t xml:space="preserve">Mispronunciation</t>
        </is>
      </c>
      <c r="L388" t="inlineStr">
        <is>
          <t xml:space="preserve">Mispronunciation</t>
        </is>
      </c>
      <c r="M388" t="str">
        <f>IFERROR(IF(VLOOKUP(L388,'Quantification'!$A:$B,2,FALSE)&amp;""="","Unclassified",VLOOKUP(L388,'Quantification'!$A:$B,2,FALSE)),"Unclassified")</f>
        <v>Major</v>
      </c>
      <c r="N388" t="inlineStr">
        <is>
          <t xml:space="preserve">frl-esma.gulsoy@pocketfm.com</t>
        </is>
      </c>
      <c r="O388" t="inlineStr">
        <is>
          <t xml:space="preserve">Issues found in raw</t>
        </is>
      </c>
      <c r="P388" t="str">
        <f>IF(OR(O388="Issues found in master",O388="Final master"),"Master",IF(OR(O388="Ready for Master",O388="Issues found in raw",O388="Raw under QC",O388="Issues resolved in raw"),"Raw","-"))</f>
        <v>Raw</v>
      </c>
      <c r="Q388" s="13">
        <v>46253.61041666666</v>
      </c>
      <c r="R388" t="inlineStr">
        <is>
          <t xml:space="preserve">2026-08 (Aug)</t>
        </is>
      </c>
      <c r="S388">
        <f>IF(M388="Not an error",0,IF(COUNTIFS($A$2:$A388,$A388,$D$2:$D388,$D388,$M$2:$M388,"&lt;&gt;Not an error")=1,1,0))</f>
        <v>0</v>
      </c>
      <c r="T388">
        <f>IF(M388&lt;&gt;"Major",0,IF(COUNTIFS($A$2:$A388,$A388,$D$2:$D388,$D388,$M$2:$M388,"Major")=1,1,0))</f>
        <v>0</v>
      </c>
      <c r="U388">
        <f>IF(M388&lt;&gt;"Minor",0,IF(COUNTIFS($A$2:$A388,$A388,$D$2:$D388,$D388,$M$2:$M388,"Minor")=1,1,0))</f>
        <v>0</v>
      </c>
    </row>
    <row r="389">
      <c r="A389" t="inlineStr">
        <is>
          <t xml:space="preserve">4baec2ac0f23302985d2ad577e111504bd88c99c</t>
        </is>
      </c>
      <c r="B389" t="inlineStr">
        <is>
          <t xml:space="preserve">Bride of a dragon</t>
        </is>
      </c>
      <c r="C389" t="inlineStr">
        <is>
          <t xml:space="preserve">Die Braut Des Drachenkönigs</t>
        </is>
      </c>
      <c r="D389" t="inlineStr">
        <is>
          <t xml:space="preserve">7bac5a8377251fdb1095d5d4180030067a1f79a1</t>
        </is>
      </c>
      <c r="E389" t="inlineStr">
        <is>
          <t xml:space="preserve">Episode 50: Königin Isabel Von Dracovia Wird Vermisst</t>
        </is>
      </c>
      <c r="F389">
        <v>50</v>
      </c>
      <c r="G389" t="inlineStr">
        <is>
          <t xml:space="preserve">10:51-10:56</t>
        </is>
      </c>
      <c r="H389" t="inlineStr">
        <is>
          <t xml:space="preserve">Resolved</t>
        </is>
      </c>
      <c r="I389" t="inlineStr">
        <is>
          <t xml:space="preserve">The voice is too high-pitched for a male speaker.
- Line of script: "„Wen treffen?“, fragte ich, und für einen Moment durchbrach echte Neugier meine Sorge."</t>
        </is>
      </c>
      <c r="J389" t="inlineStr">
        <is>
          <t xml:space="preserve">VOA</t>
        </is>
      </c>
      <c r="K389" t="inlineStr">
        <is>
          <t xml:space="preserve">Acting</t>
        </is>
      </c>
      <c r="L389" t="inlineStr">
        <is>
          <t xml:space="preserve">Acting</t>
        </is>
      </c>
      <c r="M389" t="str">
        <f>IFERROR(IF(VLOOKUP(L389,'Quantification'!$A:$B,2,FALSE)&amp;""="","Unclassified",VLOOKUP(L389,'Quantification'!$A:$B,2,FALSE)),"Unclassified")</f>
        <v>Minor</v>
      </c>
      <c r="N389" t="inlineStr">
        <is>
          <t xml:space="preserve">frl-esma.gulsoy@pocketfm.com</t>
        </is>
      </c>
      <c r="O389" t="inlineStr">
        <is>
          <t xml:space="preserve">Issues found in raw</t>
        </is>
      </c>
      <c r="P389" t="str">
        <f>IF(OR(O389="Issues found in master",O389="Final master"),"Master",IF(OR(O389="Ready for Master",O389="Issues found in raw",O389="Raw under QC",O389="Issues resolved in raw"),"Raw","-"))</f>
        <v>Raw</v>
      </c>
      <c r="Q389" s="13">
        <v>46253.61041666666</v>
      </c>
      <c r="R389" t="inlineStr">
        <is>
          <t xml:space="preserve">2026-08 (Aug)</t>
        </is>
      </c>
      <c r="S389">
        <f>IF(M389="Not an error",0,IF(COUNTIFS($A$2:$A389,$A389,$D$2:$D389,$D389,$M$2:$M389,"&lt;&gt;Not an error")=1,1,0))</f>
        <v>0</v>
      </c>
      <c r="T389">
        <f>IF(M389&lt;&gt;"Major",0,IF(COUNTIFS($A$2:$A389,$A389,$D$2:$D389,$D389,$M$2:$M389,"Major")=1,1,0))</f>
        <v>0</v>
      </c>
      <c r="U389">
        <f>IF(M389&lt;&gt;"Minor",0,IF(COUNTIFS($A$2:$A389,$A389,$D$2:$D389,$D389,$M$2:$M389,"Minor")=1,1,0))</f>
        <v>0</v>
      </c>
    </row>
    <row r="390">
      <c r="A390" t="inlineStr">
        <is>
          <t xml:space="preserve">4baec2ac0f23302985d2ad577e111504bd88c99c</t>
        </is>
      </c>
      <c r="B390" t="inlineStr">
        <is>
          <t xml:space="preserve">Bride of a dragon</t>
        </is>
      </c>
      <c r="C390" t="inlineStr">
        <is>
          <t xml:space="preserve">Die Braut Des Drachenkönigs</t>
        </is>
      </c>
      <c r="D390" t="inlineStr">
        <is>
          <t xml:space="preserve">7bac5a8377251fdb1095d5d4180030067a1f79a1</t>
        </is>
      </c>
      <c r="E390" t="inlineStr">
        <is>
          <t xml:space="preserve">Episode 50: Königin Isabel Von Dracovia Wird Vermisst</t>
        </is>
      </c>
      <c r="F390">
        <v>50</v>
      </c>
      <c r="G390" t="inlineStr">
        <is>
          <t xml:space="preserve">11:34-11:40</t>
        </is>
      </c>
      <c r="H390" t="inlineStr">
        <is>
          <t xml:space="preserve">Resolved</t>
        </is>
      </c>
      <c r="I390" t="inlineStr">
        <is>
          <t xml:space="preserve">The voice is too high-pitched for a male speaker.
- Line of script: "„Die Blume?“ Die Worte kamen fast atemlos heraus. „Bist du sicher, dass sie sie haben?“</t>
        </is>
      </c>
      <c r="J390" t="inlineStr">
        <is>
          <t xml:space="preserve">VOA</t>
        </is>
      </c>
      <c r="K390" t="inlineStr">
        <is>
          <t xml:space="preserve">Acting</t>
        </is>
      </c>
      <c r="L390" t="inlineStr">
        <is>
          <t xml:space="preserve">Acting</t>
        </is>
      </c>
      <c r="M390" t="str">
        <f>IFERROR(IF(VLOOKUP(L390,'Quantification'!$A:$B,2,FALSE)&amp;""="","Unclassified",VLOOKUP(L390,'Quantification'!$A:$B,2,FALSE)),"Unclassified")</f>
        <v>Minor</v>
      </c>
      <c r="N390" t="inlineStr">
        <is>
          <t xml:space="preserve">frl-esma.gulsoy@pocketfm.com</t>
        </is>
      </c>
      <c r="O390" t="inlineStr">
        <is>
          <t xml:space="preserve">Issues found in raw</t>
        </is>
      </c>
      <c r="P390" t="str">
        <f>IF(OR(O390="Issues found in master",O390="Final master"),"Master",IF(OR(O390="Ready for Master",O390="Issues found in raw",O390="Raw under QC",O390="Issues resolved in raw"),"Raw","-"))</f>
        <v>Raw</v>
      </c>
      <c r="Q390" s="13">
        <v>46253.61041666666</v>
      </c>
      <c r="R390" t="inlineStr">
        <is>
          <t xml:space="preserve">2026-08 (Aug)</t>
        </is>
      </c>
      <c r="S390">
        <f>IF(M390="Not an error",0,IF(COUNTIFS($A$2:$A390,$A390,$D$2:$D390,$D390,$M$2:$M390,"&lt;&gt;Not an error")=1,1,0))</f>
        <v>0</v>
      </c>
      <c r="T390">
        <f>IF(M390&lt;&gt;"Major",0,IF(COUNTIFS($A$2:$A390,$A390,$D$2:$D390,$D390,$M$2:$M390,"Major")=1,1,0))</f>
        <v>0</v>
      </c>
      <c r="U390">
        <f>IF(M390&lt;&gt;"Minor",0,IF(COUNTIFS($A$2:$A390,$A390,$D$2:$D390,$D390,$M$2:$M390,"Minor")=1,1,0))</f>
        <v>0</v>
      </c>
    </row>
    <row r="391">
      <c r="A391" t="inlineStr">
        <is>
          <t xml:space="preserve">4baec2ac0f23302985d2ad577e111504bd88c99c</t>
        </is>
      </c>
      <c r="B391" t="inlineStr">
        <is>
          <t xml:space="preserve">Bride of a dragon</t>
        </is>
      </c>
      <c r="C391" t="inlineStr">
        <is>
          <t xml:space="preserve">Die Braut Des Drachenkönigs</t>
        </is>
      </c>
      <c r="D391" t="inlineStr">
        <is>
          <t xml:space="preserve">7bac5a8377251fdb1095d5d4180030067a1f79a1</t>
        </is>
      </c>
      <c r="E391" t="inlineStr">
        <is>
          <t xml:space="preserve">Episode 50: Königin Isabel Von Dracovia Wird Vermisst</t>
        </is>
      </c>
      <c r="F391">
        <v>50</v>
      </c>
      <c r="G391" t="inlineStr">
        <is>
          <t xml:space="preserve">14:41-14:43</t>
        </is>
      </c>
      <c r="H391" t="inlineStr">
        <is>
          <t xml:space="preserve">Resolved</t>
        </is>
      </c>
      <c r="I391" t="inlineStr">
        <is>
          <t xml:space="preserve">The voice is too high-pitched for a male speaker.
- Line of script: "„Zurückgekommen? Woher?“</t>
        </is>
      </c>
      <c r="J391" t="inlineStr">
        <is>
          <t xml:space="preserve">VOA</t>
        </is>
      </c>
      <c r="K391" t="inlineStr">
        <is>
          <t xml:space="preserve">Acting</t>
        </is>
      </c>
      <c r="L391" t="inlineStr">
        <is>
          <t xml:space="preserve">Acting</t>
        </is>
      </c>
      <c r="M391" t="str">
        <f>IFERROR(IF(VLOOKUP(L391,'Quantification'!$A:$B,2,FALSE)&amp;""="","Unclassified",VLOOKUP(L391,'Quantification'!$A:$B,2,FALSE)),"Unclassified")</f>
        <v>Minor</v>
      </c>
      <c r="N391" t="inlineStr">
        <is>
          <t xml:space="preserve">frl-esma.gulsoy@pocketfm.com</t>
        </is>
      </c>
      <c r="O391" t="inlineStr">
        <is>
          <t xml:space="preserve">Issues found in raw</t>
        </is>
      </c>
      <c r="P391" t="str">
        <f>IF(OR(O391="Issues found in master",O391="Final master"),"Master",IF(OR(O391="Ready for Master",O391="Issues found in raw",O391="Raw under QC",O391="Issues resolved in raw"),"Raw","-"))</f>
        <v>Raw</v>
      </c>
      <c r="Q391" s="13">
        <v>46253.61041666666</v>
      </c>
      <c r="R391" t="inlineStr">
        <is>
          <t xml:space="preserve">2026-08 (Aug)</t>
        </is>
      </c>
      <c r="S391">
        <f>IF(M391="Not an error",0,IF(COUNTIFS($A$2:$A391,$A391,$D$2:$D391,$D391,$M$2:$M391,"&lt;&gt;Not an error")=1,1,0))</f>
        <v>0</v>
      </c>
      <c r="T391">
        <f>IF(M391&lt;&gt;"Major",0,IF(COUNTIFS($A$2:$A391,$A391,$D$2:$D391,$D391,$M$2:$M391,"Major")=1,1,0))</f>
        <v>0</v>
      </c>
      <c r="U391">
        <f>IF(M391&lt;&gt;"Minor",0,IF(COUNTIFS($A$2:$A391,$A391,$D$2:$D391,$D391,$M$2:$M391,"Minor")=1,1,0))</f>
        <v>0</v>
      </c>
    </row>
    <row r="392">
      <c r="A392" t="inlineStr">
        <is>
          <t xml:space="preserve">4baec2ac0f23302985d2ad577e111504bd88c99c</t>
        </is>
      </c>
      <c r="B392" t="inlineStr">
        <is>
          <t xml:space="preserve">Bride of a dragon</t>
        </is>
      </c>
      <c r="C392" t="inlineStr">
        <is>
          <t xml:space="preserve">Die Braut Des Drachenkönigs</t>
        </is>
      </c>
      <c r="D392" t="inlineStr">
        <is>
          <t xml:space="preserve">4e914fbe40a01592f3dbb38cea823466760326ce</t>
        </is>
      </c>
      <c r="E392" t="inlineStr">
        <is>
          <t xml:space="preserve">Episode 52: Es War Ihm Egal</t>
        </is>
      </c>
      <c r="F392">
        <v>52</v>
      </c>
      <c r="G392" t="inlineStr">
        <is>
          <t xml:space="preserve">1:20-1:23</t>
        </is>
      </c>
      <c r="H392" t="inlineStr">
        <is>
          <t xml:space="preserve">Resolved</t>
        </is>
      </c>
      <c r="I392" t="inlineStr">
        <is>
          <t xml:space="preserve">Kaelion". The name should be pronounced as "Kelion".
- Line of script: "„Sir Kaelion hat dich bewusstlos zurückgebracht. Du hast überall geblutet.“</t>
        </is>
      </c>
      <c r="J392" t="inlineStr">
        <is>
          <t xml:space="preserve">VOA</t>
        </is>
      </c>
      <c r="K392" t="inlineStr">
        <is>
          <t xml:space="preserve">Mispronunciation</t>
        </is>
      </c>
      <c r="L392" t="inlineStr">
        <is>
          <t xml:space="preserve">Mispronunciation</t>
        </is>
      </c>
      <c r="M392" t="str">
        <f>IFERROR(IF(VLOOKUP(L392,'Quantification'!$A:$B,2,FALSE)&amp;""="","Unclassified",VLOOKUP(L392,'Quantification'!$A:$B,2,FALSE)),"Unclassified")</f>
        <v>Major</v>
      </c>
      <c r="N392" t="inlineStr">
        <is>
          <t xml:space="preserve">frl-esma.gulsoy@pocketfm.com</t>
        </is>
      </c>
      <c r="O392" t="inlineStr">
        <is>
          <t xml:space="preserve">Issues found in raw</t>
        </is>
      </c>
      <c r="P392" t="str">
        <f>IF(OR(O392="Issues found in master",O392="Final master"),"Master",IF(OR(O392="Ready for Master",O392="Issues found in raw",O392="Raw under QC",O392="Issues resolved in raw"),"Raw","-"))</f>
        <v>Raw</v>
      </c>
      <c r="Q392" s="13">
        <v>46253.61041666666</v>
      </c>
      <c r="R392" t="inlineStr">
        <is>
          <t xml:space="preserve">2026-08 (Aug)</t>
        </is>
      </c>
      <c r="S392">
        <f>IF(M392="Not an error",0,IF(COUNTIFS($A$2:$A392,$A392,$D$2:$D392,$D392,$M$2:$M392,"&lt;&gt;Not an error")=1,1,0))</f>
        <v>1</v>
      </c>
      <c r="T392">
        <f>IF(M392&lt;&gt;"Major",0,IF(COUNTIFS($A$2:$A392,$A392,$D$2:$D392,$D392,$M$2:$M392,"Major")=1,1,0))</f>
        <v>1</v>
      </c>
      <c r="U392">
        <f>IF(M392&lt;&gt;"Minor",0,IF(COUNTIFS($A$2:$A392,$A392,$D$2:$D392,$D392,$M$2:$M392,"Minor")=1,1,0))</f>
        <v>0</v>
      </c>
    </row>
    <row r="393">
      <c r="A393" t="inlineStr">
        <is>
          <t xml:space="preserve">4baec2ac0f23302985d2ad577e111504bd88c99c</t>
        </is>
      </c>
      <c r="B393" t="inlineStr">
        <is>
          <t xml:space="preserve">Bride of a dragon</t>
        </is>
      </c>
      <c r="C393" t="inlineStr">
        <is>
          <t xml:space="preserve">Die Braut Des Drachenkönigs</t>
        </is>
      </c>
      <c r="D393" t="inlineStr">
        <is>
          <t xml:space="preserve">cd1f39586c3d30fd6614222df2dba0116717a4da</t>
        </is>
      </c>
      <c r="E393" t="inlineStr">
        <is>
          <t xml:space="preserve">Episode 53: Ihn Fest Zusammennähen</t>
        </is>
      </c>
      <c r="F393">
        <v>53</v>
      </c>
      <c r="G393" t="inlineStr">
        <is>
          <t xml:space="preserve">1:25-1:28</t>
        </is>
      </c>
      <c r="H393" t="inlineStr">
        <is>
          <t xml:space="preserve">Resolved</t>
        </is>
      </c>
      <c r="I393" t="inlineStr">
        <is>
          <t xml:space="preserve">The voice is too high-pitched for a male speaker (Damon).
- Line of script: "„Was glaubst du, was du da tust?“ Er sah nicht einmal auf."</t>
        </is>
      </c>
      <c r="J393" t="inlineStr">
        <is>
          <t xml:space="preserve">VOA</t>
        </is>
      </c>
      <c r="K393" t="inlineStr">
        <is>
          <t xml:space="preserve">Acting</t>
        </is>
      </c>
      <c r="L393" t="inlineStr">
        <is>
          <t xml:space="preserve">Acting</t>
        </is>
      </c>
      <c r="M393" t="str">
        <f>IFERROR(IF(VLOOKUP(L393,'Quantification'!$A:$B,2,FALSE)&amp;""="","Unclassified",VLOOKUP(L393,'Quantification'!$A:$B,2,FALSE)),"Unclassified")</f>
        <v>Minor</v>
      </c>
      <c r="N393" t="inlineStr">
        <is>
          <t xml:space="preserve">frl-esma.gulsoy@pocketfm.com</t>
        </is>
      </c>
      <c r="O393" t="inlineStr">
        <is>
          <t xml:space="preserve">Issues found in raw</t>
        </is>
      </c>
      <c r="P393" t="str">
        <f>IF(OR(O393="Issues found in master",O393="Final master"),"Master",IF(OR(O393="Ready for Master",O393="Issues found in raw",O393="Raw under QC",O393="Issues resolved in raw"),"Raw","-"))</f>
        <v>Raw</v>
      </c>
      <c r="Q393" s="13">
        <v>46253.61041666666</v>
      </c>
      <c r="R393" t="inlineStr">
        <is>
          <t xml:space="preserve">2026-08 (Aug)</t>
        </is>
      </c>
      <c r="S393">
        <f>IF(M393="Not an error",0,IF(COUNTIFS($A$2:$A393,$A393,$D$2:$D393,$D393,$M$2:$M393,"&lt;&gt;Not an error")=1,1,0))</f>
        <v>1</v>
      </c>
      <c r="T393">
        <f>IF(M393&lt;&gt;"Major",0,IF(COUNTIFS($A$2:$A393,$A393,$D$2:$D393,$D393,$M$2:$M393,"Major")=1,1,0))</f>
        <v>0</v>
      </c>
      <c r="U393">
        <f>IF(M393&lt;&gt;"Minor",0,IF(COUNTIFS($A$2:$A393,$A393,$D$2:$D393,$D393,$M$2:$M393,"Minor")=1,1,0))</f>
        <v>1</v>
      </c>
    </row>
    <row r="394">
      <c r="A394" t="inlineStr">
        <is>
          <t xml:space="preserve">4baec2ac0f23302985d2ad577e111504bd88c99c</t>
        </is>
      </c>
      <c r="B394" t="inlineStr">
        <is>
          <t xml:space="preserve">Bride of a dragon</t>
        </is>
      </c>
      <c r="C394" t="inlineStr">
        <is>
          <t xml:space="preserve">Die Braut Des Drachenkönigs</t>
        </is>
      </c>
      <c r="D394" t="inlineStr">
        <is>
          <t xml:space="preserve">cd1f39586c3d30fd6614222df2dba0116717a4da</t>
        </is>
      </c>
      <c r="E394" t="inlineStr">
        <is>
          <t xml:space="preserve">Episode 53: Ihn Fest Zusammennähen</t>
        </is>
      </c>
      <c r="F394">
        <v>53</v>
      </c>
      <c r="G394" t="inlineStr">
        <is>
          <t xml:space="preserve">3:12-3:18</t>
        </is>
      </c>
      <c r="H394" t="inlineStr">
        <is>
          <t xml:space="preserve">Resolved</t>
        </is>
      </c>
      <c r="I394" t="inlineStr">
        <is>
          <t xml:space="preserve">I would prefer a more natural description, such as "Die Wunde war lang und tief", as "mindestens drei Zoll lang" feels unusual in this context.
- Line of script: "Die Wunde war mindestens drei Zoll lang, die Ränder ausgefranst, und es sickerte immer noch Blut heraus."</t>
        </is>
      </c>
      <c r="J394" t="inlineStr">
        <is>
          <t xml:space="preserve">AI</t>
        </is>
      </c>
      <c r="K394" t="inlineStr">
        <is>
          <t xml:space="preserve">Script error</t>
        </is>
      </c>
      <c r="L394" t="inlineStr">
        <is>
          <t xml:space="preserve">Script error</t>
        </is>
      </c>
      <c r="M394" t="str">
        <f>IFERROR(IF(VLOOKUP(L394,'Quantification'!$A:$B,2,FALSE)&amp;""="","Unclassified",VLOOKUP(L394,'Quantification'!$A:$B,2,FALSE)),"Unclassified")</f>
        <v>Major</v>
      </c>
      <c r="N394" t="inlineStr">
        <is>
          <t xml:space="preserve">frl-esma.gulsoy@pocketfm.com</t>
        </is>
      </c>
      <c r="O394" t="inlineStr">
        <is>
          <t xml:space="preserve">Issues found in raw</t>
        </is>
      </c>
      <c r="P394" t="str">
        <f>IF(OR(O394="Issues found in master",O394="Final master"),"Master",IF(OR(O394="Ready for Master",O394="Issues found in raw",O394="Raw under QC",O394="Issues resolved in raw"),"Raw","-"))</f>
        <v>Raw</v>
      </c>
      <c r="Q394" s="13">
        <v>46253.61041666666</v>
      </c>
      <c r="R394" t="inlineStr">
        <is>
          <t xml:space="preserve">2026-08 (Aug)</t>
        </is>
      </c>
      <c r="S394">
        <f>IF(M394="Not an error",0,IF(COUNTIFS($A$2:$A394,$A394,$D$2:$D394,$D394,$M$2:$M394,"&lt;&gt;Not an error")=1,1,0))</f>
        <v>0</v>
      </c>
      <c r="T394">
        <f>IF(M394&lt;&gt;"Major",0,IF(COUNTIFS($A$2:$A394,$A394,$D$2:$D394,$D394,$M$2:$M394,"Major")=1,1,0))</f>
        <v>1</v>
      </c>
      <c r="U394">
        <f>IF(M394&lt;&gt;"Minor",0,IF(COUNTIFS($A$2:$A394,$A394,$D$2:$D394,$D394,$M$2:$M394,"Minor")=1,1,0))</f>
        <v>0</v>
      </c>
    </row>
    <row r="395">
      <c r="A395" t="inlineStr">
        <is>
          <t xml:space="preserve">4baec2ac0f23302985d2ad577e111504bd88c99c</t>
        </is>
      </c>
      <c r="B395" t="inlineStr">
        <is>
          <t xml:space="preserve">Bride of a dragon</t>
        </is>
      </c>
      <c r="C395" t="inlineStr">
        <is>
          <t xml:space="preserve">Die Braut Des Drachenkönigs</t>
        </is>
      </c>
      <c r="D395" t="inlineStr">
        <is>
          <t xml:space="preserve">cd1f39586c3d30fd6614222df2dba0116717a4da</t>
        </is>
      </c>
      <c r="E395" t="inlineStr">
        <is>
          <t xml:space="preserve">Episode 53: Ihn Fest Zusammennähen</t>
        </is>
      </c>
      <c r="F395">
        <v>53</v>
      </c>
      <c r="G395" t="inlineStr">
        <is>
          <t xml:space="preserve">5:39-5:43</t>
        </is>
      </c>
      <c r="H395" t="inlineStr">
        <is>
          <t xml:space="preserve">Resolved</t>
        </is>
      </c>
      <c r="I395" t="inlineStr">
        <is>
          <t xml:space="preserve">The voice is too low-pitched for a female speaker.
- Line of script: "„Mein Bruder Soren war schon immer ein Raufbold. Jemand musste ihn zusammenflicken.“</t>
        </is>
      </c>
      <c r="J395" t="inlineStr">
        <is>
          <t xml:space="preserve">VOA</t>
        </is>
      </c>
      <c r="K395" t="inlineStr">
        <is>
          <t xml:space="preserve">Acting</t>
        </is>
      </c>
      <c r="L395" t="inlineStr">
        <is>
          <t xml:space="preserve">Acting</t>
        </is>
      </c>
      <c r="M395" t="str">
        <f>IFERROR(IF(VLOOKUP(L395,'Quantification'!$A:$B,2,FALSE)&amp;""="","Unclassified",VLOOKUP(L395,'Quantification'!$A:$B,2,FALSE)),"Unclassified")</f>
        <v>Minor</v>
      </c>
      <c r="N395" t="inlineStr">
        <is>
          <t xml:space="preserve">frl-esma.gulsoy@pocketfm.com</t>
        </is>
      </c>
      <c r="O395" t="inlineStr">
        <is>
          <t xml:space="preserve">Issues found in raw</t>
        </is>
      </c>
      <c r="P395" t="str">
        <f>IF(OR(O395="Issues found in master",O395="Final master"),"Master",IF(OR(O395="Ready for Master",O395="Issues found in raw",O395="Raw under QC",O395="Issues resolved in raw"),"Raw","-"))</f>
        <v>Raw</v>
      </c>
      <c r="Q395" s="13">
        <v>46253.61041666666</v>
      </c>
      <c r="R395" t="inlineStr">
        <is>
          <t xml:space="preserve">2026-08 (Aug)</t>
        </is>
      </c>
      <c r="S395">
        <f>IF(M395="Not an error",0,IF(COUNTIFS($A$2:$A395,$A395,$D$2:$D395,$D395,$M$2:$M395,"&lt;&gt;Not an error")=1,1,0))</f>
        <v>0</v>
      </c>
      <c r="T395">
        <f>IF(M395&lt;&gt;"Major",0,IF(COUNTIFS($A$2:$A395,$A395,$D$2:$D395,$D395,$M$2:$M395,"Major")=1,1,0))</f>
        <v>0</v>
      </c>
      <c r="U395">
        <f>IF(M395&lt;&gt;"Minor",0,IF(COUNTIFS($A$2:$A395,$A395,$D$2:$D395,$D395,$M$2:$M395,"Minor")=1,1,0))</f>
        <v>0</v>
      </c>
    </row>
    <row r="396">
      <c r="A396" t="inlineStr">
        <is>
          <t xml:space="preserve">4baec2ac0f23302985d2ad577e111504bd88c99c</t>
        </is>
      </c>
      <c r="B396" t="inlineStr">
        <is>
          <t xml:space="preserve">Bride of a dragon</t>
        </is>
      </c>
      <c r="C396" t="inlineStr">
        <is>
          <t xml:space="preserve">Die Braut Des Drachenkönigs</t>
        </is>
      </c>
      <c r="D396" t="inlineStr">
        <is>
          <t xml:space="preserve">cd1f39586c3d30fd6614222df2dba0116717a4da</t>
        </is>
      </c>
      <c r="E396" t="inlineStr">
        <is>
          <t xml:space="preserve">Episode 53: Ihn Fest Zusammennähen</t>
        </is>
      </c>
      <c r="F396">
        <v>53</v>
      </c>
      <c r="G396" t="inlineStr">
        <is>
          <t xml:space="preserve">5:44-5:45</t>
        </is>
      </c>
      <c r="H396" t="inlineStr">
        <is>
          <t xml:space="preserve">Resolved</t>
        </is>
      </c>
      <c r="I396" t="inlineStr">
        <is>
          <t xml:space="preserve">The voice is too high-pitched for a male speaker (Damon).
- Line of script: "„War?“</t>
        </is>
      </c>
      <c r="J396" t="inlineStr">
        <is>
          <t xml:space="preserve">VOA</t>
        </is>
      </c>
      <c r="K396" t="inlineStr">
        <is>
          <t xml:space="preserve">Acting</t>
        </is>
      </c>
      <c r="L396" t="inlineStr">
        <is>
          <t xml:space="preserve">Acting</t>
        </is>
      </c>
      <c r="M396" t="str">
        <f>IFERROR(IF(VLOOKUP(L396,'Quantification'!$A:$B,2,FALSE)&amp;""="","Unclassified",VLOOKUP(L396,'Quantification'!$A:$B,2,FALSE)),"Unclassified")</f>
        <v>Minor</v>
      </c>
      <c r="N396" t="inlineStr">
        <is>
          <t xml:space="preserve">frl-esma.gulsoy@pocketfm.com</t>
        </is>
      </c>
      <c r="O396" t="inlineStr">
        <is>
          <t xml:space="preserve">Issues found in raw</t>
        </is>
      </c>
      <c r="P396" t="str">
        <f>IF(OR(O396="Issues found in master",O396="Final master"),"Master",IF(OR(O396="Ready for Master",O396="Issues found in raw",O396="Raw under QC",O396="Issues resolved in raw"),"Raw","-"))</f>
        <v>Raw</v>
      </c>
      <c r="Q396" s="13">
        <v>46253.61041666666</v>
      </c>
      <c r="R396" t="inlineStr">
        <is>
          <t xml:space="preserve">2026-08 (Aug)</t>
        </is>
      </c>
      <c r="S396">
        <f>IF(M396="Not an error",0,IF(COUNTIFS($A$2:$A396,$A396,$D$2:$D396,$D396,$M$2:$M396,"&lt;&gt;Not an error")=1,1,0))</f>
        <v>0</v>
      </c>
      <c r="T396">
        <f>IF(M396&lt;&gt;"Major",0,IF(COUNTIFS($A$2:$A396,$A396,$D$2:$D396,$D396,$M$2:$M396,"Major")=1,1,0))</f>
        <v>0</v>
      </c>
      <c r="U396">
        <f>IF(M396&lt;&gt;"Minor",0,IF(COUNTIFS($A$2:$A396,$A396,$D$2:$D396,$D396,$M$2:$M396,"Minor")=1,1,0))</f>
        <v>0</v>
      </c>
    </row>
    <row r="397">
      <c r="A397" t="inlineStr">
        <is>
          <t xml:space="preserve">4baec2ac0f23302985d2ad577e111504bd88c99c</t>
        </is>
      </c>
      <c r="B397" t="inlineStr">
        <is>
          <t xml:space="preserve">Bride of a dragon</t>
        </is>
      </c>
      <c r="C397" t="inlineStr">
        <is>
          <t xml:space="preserve">Die Braut Des Drachenkönigs</t>
        </is>
      </c>
      <c r="D397" t="inlineStr">
        <is>
          <t xml:space="preserve">9a074c96cc9a8dea81f3d35ac24dd05d8e7869d1</t>
        </is>
      </c>
      <c r="E397" t="inlineStr">
        <is>
          <t xml:space="preserve">Episode 54: Niemand Konnte Es Sehen</t>
        </is>
      </c>
      <c r="F397">
        <v>54</v>
      </c>
      <c r="G397" t="inlineStr">
        <is>
          <t xml:space="preserve">9:44-9:48</t>
        </is>
      </c>
      <c r="H397" t="inlineStr">
        <is>
          <t xml:space="preserve">Resolved</t>
        </is>
      </c>
      <c r="I397" t="inlineStr">
        <is>
          <t xml:space="preserve">Mispronunciation of "Eldrithtal". The "th" should be pronounced like the "th" in "thing" (English pronunciation).
- Line of script: "„Maza und seine Frau sind Vertreter von König Bjorn von Eldrithtal."</t>
        </is>
      </c>
      <c r="J397" t="inlineStr">
        <is>
          <t xml:space="preserve">VOA</t>
        </is>
      </c>
      <c r="K397" t="inlineStr">
        <is>
          <t xml:space="preserve">Mispronunciation</t>
        </is>
      </c>
      <c r="L397" t="inlineStr">
        <is>
          <t xml:space="preserve">Mispronunciation</t>
        </is>
      </c>
      <c r="M397" t="str">
        <f>IFERROR(IF(VLOOKUP(L397,'Quantification'!$A:$B,2,FALSE)&amp;""="","Unclassified",VLOOKUP(L397,'Quantification'!$A:$B,2,FALSE)),"Unclassified")</f>
        <v>Major</v>
      </c>
      <c r="N397" t="inlineStr">
        <is>
          <t xml:space="preserve">frl-esma.gulsoy@pocketfm.com</t>
        </is>
      </c>
      <c r="O397" t="inlineStr">
        <is>
          <t xml:space="preserve">Issues found in raw</t>
        </is>
      </c>
      <c r="P397" t="str">
        <f>IF(OR(O397="Issues found in master",O397="Final master"),"Master",IF(OR(O397="Ready for Master",O397="Issues found in raw",O397="Raw under QC",O397="Issues resolved in raw"),"Raw","-"))</f>
        <v>Raw</v>
      </c>
      <c r="Q397" s="13">
        <v>46253.61041666666</v>
      </c>
      <c r="R397" t="inlineStr">
        <is>
          <t xml:space="preserve">2026-08 (Aug)</t>
        </is>
      </c>
      <c r="S397">
        <f>IF(M397="Not an error",0,IF(COUNTIFS($A$2:$A397,$A397,$D$2:$D397,$D397,$M$2:$M397,"&lt;&gt;Not an error")=1,1,0))</f>
        <v>1</v>
      </c>
      <c r="T397">
        <f>IF(M397&lt;&gt;"Major",0,IF(COUNTIFS($A$2:$A397,$A397,$D$2:$D397,$D397,$M$2:$M397,"Major")=1,1,0))</f>
        <v>1</v>
      </c>
      <c r="U397">
        <f>IF(M397&lt;&gt;"Minor",0,IF(COUNTIFS($A$2:$A397,$A397,$D$2:$D397,$D397,$M$2:$M397,"Minor")=1,1,0))</f>
        <v>0</v>
      </c>
    </row>
    <row r="398">
      <c r="A398" t="inlineStr">
        <is>
          <t xml:space="preserve">4baec2ac0f23302985d2ad577e111504bd88c99c</t>
        </is>
      </c>
      <c r="B398" t="inlineStr">
        <is>
          <t xml:space="preserve">Bride of a dragon</t>
        </is>
      </c>
      <c r="C398" t="inlineStr">
        <is>
          <t xml:space="preserve">Die Braut Des Drachenkönigs</t>
        </is>
      </c>
      <c r="D398" t="inlineStr">
        <is>
          <t xml:space="preserve">a415201d68345d213eb93ca99fb4e7ec30a78142</t>
        </is>
      </c>
      <c r="E398" t="inlineStr">
        <is>
          <t xml:space="preserve">Episode 55: Vergiftet</t>
        </is>
      </c>
      <c r="F398">
        <v>55</v>
      </c>
      <c r="G398" t="inlineStr">
        <is>
          <t xml:space="preserve">10:19-10:22</t>
        </is>
      </c>
      <c r="H398" t="inlineStr">
        <is>
          <t xml:space="preserve">Resolved</t>
        </is>
      </c>
      <c r="I398" t="inlineStr">
        <is>
          <t xml:space="preserve">The term "Becher" seems inconsistent, as the drink is previously described as being served in wine glasses/goblets.
- Line of script: "Damon hob seinen Becher. „Auf den Frieden.“</t>
        </is>
      </c>
      <c r="J398" t="inlineStr">
        <is>
          <t xml:space="preserve">AI</t>
        </is>
      </c>
      <c r="K398" t="inlineStr">
        <is>
          <t xml:space="preserve">Script error</t>
        </is>
      </c>
      <c r="L398" t="inlineStr">
        <is>
          <t xml:space="preserve">Script error</t>
        </is>
      </c>
      <c r="M398" t="str">
        <f>IFERROR(IF(VLOOKUP(L398,'Quantification'!$A:$B,2,FALSE)&amp;""="","Unclassified",VLOOKUP(L398,'Quantification'!$A:$B,2,FALSE)),"Unclassified")</f>
        <v>Major</v>
      </c>
      <c r="N398" t="inlineStr">
        <is>
          <t xml:space="preserve">frl-esma.gulsoy@pocketfm.com</t>
        </is>
      </c>
      <c r="O398" t="inlineStr">
        <is>
          <t xml:space="preserve">Issues found in raw</t>
        </is>
      </c>
      <c r="P398" t="str">
        <f>IF(OR(O398="Issues found in master",O398="Final master"),"Master",IF(OR(O398="Ready for Master",O398="Issues found in raw",O398="Raw under QC",O398="Issues resolved in raw"),"Raw","-"))</f>
        <v>Raw</v>
      </c>
      <c r="Q398" s="13">
        <v>46253.61041666666</v>
      </c>
      <c r="R398" t="inlineStr">
        <is>
          <t xml:space="preserve">2026-08 (Aug)</t>
        </is>
      </c>
      <c r="S398">
        <f>IF(M398="Not an error",0,IF(COUNTIFS($A$2:$A398,$A398,$D$2:$D398,$D398,$M$2:$M398,"&lt;&gt;Not an error")=1,1,0))</f>
        <v>1</v>
      </c>
      <c r="T398">
        <f>IF(M398&lt;&gt;"Major",0,IF(COUNTIFS($A$2:$A398,$A398,$D$2:$D398,$D398,$M$2:$M398,"Major")=1,1,0))</f>
        <v>1</v>
      </c>
      <c r="U398">
        <f>IF(M398&lt;&gt;"Minor",0,IF(COUNTIFS($A$2:$A398,$A398,$D$2:$D398,$D398,$M$2:$M398,"Minor")=1,1,0))</f>
        <v>0</v>
      </c>
    </row>
    <row r="399">
      <c r="A399" t="inlineStr">
        <is>
          <t xml:space="preserve">4baec2ac0f23302985d2ad577e111504bd88c99c</t>
        </is>
      </c>
      <c r="B399" t="inlineStr">
        <is>
          <t xml:space="preserve">Bride of a dragon</t>
        </is>
      </c>
      <c r="C399" t="inlineStr">
        <is>
          <t xml:space="preserve">Die Braut Des Drachenkönigs</t>
        </is>
      </c>
      <c r="D399" t="inlineStr">
        <is>
          <t xml:space="preserve">a415201d68345d213eb93ca99fb4e7ec30a78142</t>
        </is>
      </c>
      <c r="E399" t="inlineStr">
        <is>
          <t xml:space="preserve">Episode 55: Vergiftet</t>
        </is>
      </c>
      <c r="F399">
        <v>55</v>
      </c>
      <c r="G399" t="inlineStr">
        <is>
          <t xml:space="preserve">10:02-10:05</t>
        </is>
      </c>
      <c r="H399" t="inlineStr">
        <is>
          <t xml:space="preserve">Resolved</t>
        </is>
      </c>
      <c r="I399" t="inlineStr">
        <is>
          <t xml:space="preserve">"Kelch" feels inconsistent here, as the wine is also described as being served in wine glasses and later as a "Becher".
- Line of script: "„Auf den Frieden“, sagte Maza und hob seinen Kelch hoch."</t>
        </is>
      </c>
      <c r="J399" t="inlineStr">
        <is>
          <t xml:space="preserve">AI</t>
        </is>
      </c>
      <c r="K399" t="inlineStr">
        <is>
          <t xml:space="preserve">Script error</t>
        </is>
      </c>
      <c r="L399" t="inlineStr">
        <is>
          <t xml:space="preserve">Script error</t>
        </is>
      </c>
      <c r="M399" t="str">
        <f>IFERROR(IF(VLOOKUP(L399,'Quantification'!$A:$B,2,FALSE)&amp;""="","Unclassified",VLOOKUP(L399,'Quantification'!$A:$B,2,FALSE)),"Unclassified")</f>
        <v>Major</v>
      </c>
      <c r="N399" t="inlineStr">
        <is>
          <t xml:space="preserve">frl-esma.gulsoy@pocketfm.com</t>
        </is>
      </c>
      <c r="O399" t="inlineStr">
        <is>
          <t xml:space="preserve">Issues found in raw</t>
        </is>
      </c>
      <c r="P399" t="str">
        <f>IF(OR(O399="Issues found in master",O399="Final master"),"Master",IF(OR(O399="Ready for Master",O399="Issues found in raw",O399="Raw under QC",O399="Issues resolved in raw"),"Raw","-"))</f>
        <v>Raw</v>
      </c>
      <c r="Q399" s="13">
        <v>46253.61041666666</v>
      </c>
      <c r="R399" t="inlineStr">
        <is>
          <t xml:space="preserve">2026-08 (Aug)</t>
        </is>
      </c>
      <c r="S399">
        <f>IF(M399="Not an error",0,IF(COUNTIFS($A$2:$A399,$A399,$D$2:$D399,$D399,$M$2:$M399,"&lt;&gt;Not an error")=1,1,0))</f>
        <v>0</v>
      </c>
      <c r="T399">
        <f>IF(M399&lt;&gt;"Major",0,IF(COUNTIFS($A$2:$A399,$A399,$D$2:$D399,$D399,$M$2:$M399,"Major")=1,1,0))</f>
        <v>0</v>
      </c>
      <c r="U399">
        <f>IF(M399&lt;&gt;"Minor",0,IF(COUNTIFS($A$2:$A399,$A399,$D$2:$D399,$D399,$M$2:$M399,"Minor")=1,1,0))</f>
        <v>0</v>
      </c>
    </row>
    <row r="400">
      <c r="A400" t="inlineStr">
        <is>
          <t xml:space="preserve">4baec2ac0f23302985d2ad577e111504bd88c99c</t>
        </is>
      </c>
      <c r="B400" t="inlineStr">
        <is>
          <t xml:space="preserve">Bride of a dragon</t>
        </is>
      </c>
      <c r="C400" t="inlineStr">
        <is>
          <t xml:space="preserve">Die Braut Des Drachenkönigs</t>
        </is>
      </c>
      <c r="D400" t="inlineStr">
        <is>
          <t xml:space="preserve">10182503dd7c7542cb97d7cd0c56bb06d9a8b981</t>
        </is>
      </c>
      <c r="E400" t="inlineStr">
        <is>
          <t xml:space="preserve">Episode 56: Chaos Und Blutvergießen</t>
        </is>
      </c>
      <c r="F400">
        <v>56</v>
      </c>
      <c r="G400" t="inlineStr">
        <is>
          <t xml:space="preserve">0:23-0:25</t>
        </is>
      </c>
      <c r="H400" t="inlineStr">
        <is>
          <t xml:space="preserve">Resolved</t>
        </is>
      </c>
      <c r="I400" t="inlineStr">
        <is>
          <t xml:space="preserve">"Arienne". The name should be pronounced in English.
- Line of script: "Jetzt richtete sich mein Blick auf Arienne."</t>
        </is>
      </c>
      <c r="J400" t="inlineStr">
        <is>
          <t xml:space="preserve">VOA</t>
        </is>
      </c>
      <c r="K400" t="inlineStr">
        <is>
          <t xml:space="preserve">Mispronunciation</t>
        </is>
      </c>
      <c r="L400" t="inlineStr">
        <is>
          <t xml:space="preserve">Mispronunciation</t>
        </is>
      </c>
      <c r="M400" t="str">
        <f>IFERROR(IF(VLOOKUP(L400,'Quantification'!$A:$B,2,FALSE)&amp;""="","Unclassified",VLOOKUP(L400,'Quantification'!$A:$B,2,FALSE)),"Unclassified")</f>
        <v>Major</v>
      </c>
      <c r="N400" t="inlineStr">
        <is>
          <t xml:space="preserve">frl-esma.gulsoy@pocketfm.com</t>
        </is>
      </c>
      <c r="O400" t="inlineStr">
        <is>
          <t xml:space="preserve">Issues found in raw</t>
        </is>
      </c>
      <c r="P400" t="str">
        <f>IF(OR(O400="Issues found in master",O400="Final master"),"Master",IF(OR(O400="Ready for Master",O400="Issues found in raw",O400="Raw under QC",O400="Issues resolved in raw"),"Raw","-"))</f>
        <v>Raw</v>
      </c>
      <c r="Q400" s="13">
        <v>46253.61111111111</v>
      </c>
      <c r="R400" t="inlineStr">
        <is>
          <t xml:space="preserve">2026-08 (Aug)</t>
        </is>
      </c>
      <c r="S400">
        <f>IF(M400="Not an error",0,IF(COUNTIFS($A$2:$A400,$A400,$D$2:$D400,$D400,$M$2:$M400,"&lt;&gt;Not an error")=1,1,0))</f>
        <v>1</v>
      </c>
      <c r="T400">
        <f>IF(M400&lt;&gt;"Major",0,IF(COUNTIFS($A$2:$A400,$A400,$D$2:$D400,$D400,$M$2:$M400,"Major")=1,1,0))</f>
        <v>1</v>
      </c>
      <c r="U400">
        <f>IF(M400&lt;&gt;"Minor",0,IF(COUNTIFS($A$2:$A400,$A400,$D$2:$D400,$D400,$M$2:$M400,"Minor")=1,1,0))</f>
        <v>0</v>
      </c>
    </row>
    <row r="401">
      <c r="A401" t="inlineStr">
        <is>
          <t xml:space="preserve">4baec2ac0f23302985d2ad577e111504bd88c99c</t>
        </is>
      </c>
      <c r="B401" t="inlineStr">
        <is>
          <t xml:space="preserve">Bride of a dragon</t>
        </is>
      </c>
      <c r="C401" t="inlineStr">
        <is>
          <t xml:space="preserve">Die Braut Des Drachenkönigs</t>
        </is>
      </c>
      <c r="D401" t="inlineStr">
        <is>
          <t xml:space="preserve">10182503dd7c7542cb97d7cd0c56bb06d9a8b981</t>
        </is>
      </c>
      <c r="E401" t="inlineStr">
        <is>
          <t xml:space="preserve">Episode 56: Chaos Und Blutvergießen</t>
        </is>
      </c>
      <c r="F401">
        <v>56</v>
      </c>
      <c r="G401" t="inlineStr">
        <is>
          <t xml:space="preserve">1:03-1:06</t>
        </is>
      </c>
      <c r="H401" t="inlineStr">
        <is>
          <t xml:space="preserve">Resolved</t>
        </is>
      </c>
      <c r="I401" t="inlineStr">
        <is>
          <t xml:space="preserve">"Arienne"should be pronounced in English.
- Line of script: "Arienne hob den Arm und zeigte direkt auf mich."</t>
        </is>
      </c>
      <c r="J401" t="inlineStr">
        <is>
          <t xml:space="preserve">VOA</t>
        </is>
      </c>
      <c r="K401" t="inlineStr">
        <is>
          <t xml:space="preserve">Mispronunciation</t>
        </is>
      </c>
      <c r="L401" t="inlineStr">
        <is>
          <t xml:space="preserve">Mispronunciation</t>
        </is>
      </c>
      <c r="M401" t="str">
        <f>IFERROR(IF(VLOOKUP(L401,'Quantification'!$A:$B,2,FALSE)&amp;""="","Unclassified",VLOOKUP(L401,'Quantification'!$A:$B,2,FALSE)),"Unclassified")</f>
        <v>Major</v>
      </c>
      <c r="N401" t="inlineStr">
        <is>
          <t xml:space="preserve">frl-esma.gulsoy@pocketfm.com</t>
        </is>
      </c>
      <c r="O401" t="inlineStr">
        <is>
          <t xml:space="preserve">Issues found in raw</t>
        </is>
      </c>
      <c r="P401" t="str">
        <f>IF(OR(O401="Issues found in master",O401="Final master"),"Master",IF(OR(O401="Ready for Master",O401="Issues found in raw",O401="Raw under QC",O401="Issues resolved in raw"),"Raw","-"))</f>
        <v>Raw</v>
      </c>
      <c r="Q401" s="13">
        <v>46253.61111111111</v>
      </c>
      <c r="R401" t="inlineStr">
        <is>
          <t xml:space="preserve">2026-08 (Aug)</t>
        </is>
      </c>
      <c r="S401">
        <f>IF(M401="Not an error",0,IF(COUNTIFS($A$2:$A401,$A401,$D$2:$D401,$D401,$M$2:$M401,"&lt;&gt;Not an error")=1,1,0))</f>
        <v>0</v>
      </c>
      <c r="T401">
        <f>IF(M401&lt;&gt;"Major",0,IF(COUNTIFS($A$2:$A401,$A401,$D$2:$D401,$D401,$M$2:$M401,"Major")=1,1,0))</f>
        <v>0</v>
      </c>
      <c r="U401">
        <f>IF(M401&lt;&gt;"Minor",0,IF(COUNTIFS($A$2:$A401,$A401,$D$2:$D401,$D401,$M$2:$M401,"Minor")=1,1,0))</f>
        <v>0</v>
      </c>
    </row>
    <row r="402">
      <c r="A402" t="inlineStr">
        <is>
          <t xml:space="preserve">4baec2ac0f23302985d2ad577e111504bd88c99c</t>
        </is>
      </c>
      <c r="B402" t="inlineStr">
        <is>
          <t xml:space="preserve">Bride of a dragon</t>
        </is>
      </c>
      <c r="C402" t="inlineStr">
        <is>
          <t xml:space="preserve">Die Braut Des Drachenkönigs</t>
        </is>
      </c>
      <c r="D402" t="inlineStr">
        <is>
          <t xml:space="preserve">10182503dd7c7542cb97d7cd0c56bb06d9a8b981</t>
        </is>
      </c>
      <c r="E402" t="inlineStr">
        <is>
          <t xml:space="preserve">Episode 56: Chaos Und Blutvergießen</t>
        </is>
      </c>
      <c r="F402">
        <v>56</v>
      </c>
      <c r="G402" t="inlineStr">
        <is>
          <t xml:space="preserve">2:03-2:07</t>
        </is>
      </c>
      <c r="H402" t="inlineStr">
        <is>
          <t xml:space="preserve">Resolved</t>
        </is>
      </c>
      <c r="I402" t="inlineStr">
        <is>
          <t xml:space="preserve">"Arienne" should be pronounced in English. - Line of script: "Arienne fiel auf die Knie, als wäre ihr die Kraft aus den Knochen gewichen."</t>
        </is>
      </c>
      <c r="J402" t="inlineStr">
        <is>
          <t xml:space="preserve">VOA</t>
        </is>
      </c>
      <c r="K402" t="inlineStr">
        <is>
          <t xml:space="preserve">Mispronunciation</t>
        </is>
      </c>
      <c r="L402" t="inlineStr">
        <is>
          <t xml:space="preserve">Mispronunciation</t>
        </is>
      </c>
      <c r="M402" t="str">
        <f>IFERROR(IF(VLOOKUP(L402,'Quantification'!$A:$B,2,FALSE)&amp;""="","Unclassified",VLOOKUP(L402,'Quantification'!$A:$B,2,FALSE)),"Unclassified")</f>
        <v>Major</v>
      </c>
      <c r="N402" t="inlineStr">
        <is>
          <t xml:space="preserve">frl-esma.gulsoy@pocketfm.com</t>
        </is>
      </c>
      <c r="O402" t="inlineStr">
        <is>
          <t xml:space="preserve">Issues found in raw</t>
        </is>
      </c>
      <c r="P402" t="str">
        <f>IF(OR(O402="Issues found in master",O402="Final master"),"Master",IF(OR(O402="Ready for Master",O402="Issues found in raw",O402="Raw under QC",O402="Issues resolved in raw"),"Raw","-"))</f>
        <v>Raw</v>
      </c>
      <c r="Q402" s="13">
        <v>46253.61111111111</v>
      </c>
      <c r="R402" t="inlineStr">
        <is>
          <t xml:space="preserve">2026-08 (Aug)</t>
        </is>
      </c>
      <c r="S402">
        <f>IF(M402="Not an error",0,IF(COUNTIFS($A$2:$A402,$A402,$D$2:$D402,$D402,$M$2:$M402,"&lt;&gt;Not an error")=1,1,0))</f>
        <v>0</v>
      </c>
      <c r="T402">
        <f>IF(M402&lt;&gt;"Major",0,IF(COUNTIFS($A$2:$A402,$A402,$D$2:$D402,$D402,$M$2:$M402,"Major")=1,1,0))</f>
        <v>0</v>
      </c>
      <c r="U402">
        <f>IF(M402&lt;&gt;"Minor",0,IF(COUNTIFS($A$2:$A402,$A402,$D$2:$D402,$D402,$M$2:$M402,"Minor")=1,1,0))</f>
        <v>0</v>
      </c>
    </row>
    <row r="403">
      <c r="A403" t="inlineStr">
        <is>
          <t xml:space="preserve">4baec2ac0f23302985d2ad577e111504bd88c99c</t>
        </is>
      </c>
      <c r="B403" t="inlineStr">
        <is>
          <t xml:space="preserve">Bride of a dragon</t>
        </is>
      </c>
      <c r="C403" t="inlineStr">
        <is>
          <t xml:space="preserve">Die Braut Des Drachenkönigs</t>
        </is>
      </c>
      <c r="D403" t="inlineStr">
        <is>
          <t xml:space="preserve">10182503dd7c7542cb97d7cd0c56bb06d9a8b981</t>
        </is>
      </c>
      <c r="E403" t="inlineStr">
        <is>
          <t xml:space="preserve">Episode 56: Chaos Und Blutvergießen</t>
        </is>
      </c>
      <c r="F403">
        <v>56</v>
      </c>
      <c r="G403" t="inlineStr">
        <is>
          <t xml:space="preserve">2:57-3:03</t>
        </is>
      </c>
      <c r="H403" t="inlineStr">
        <is>
          <t xml:space="preserve">Resolved</t>
        </is>
      </c>
      <c r="I403" t="inlineStr">
        <is>
          <t xml:space="preserve">"Arienne" should be pronounced in English. - Line of script: "„Arienne“, sagte sie leise, ihre Stimme kaum mehr als ein Flüstern. Arienne stieß sie von sich."</t>
        </is>
      </c>
      <c r="J403" t="inlineStr">
        <is>
          <t xml:space="preserve">VOA</t>
        </is>
      </c>
      <c r="K403" t="inlineStr">
        <is>
          <t xml:space="preserve">Mispronunciation</t>
        </is>
      </c>
      <c r="L403" t="inlineStr">
        <is>
          <t xml:space="preserve">Mispronunciation</t>
        </is>
      </c>
      <c r="M403" t="str">
        <f>IFERROR(IF(VLOOKUP(L403,'Quantification'!$A:$B,2,FALSE)&amp;""="","Unclassified",VLOOKUP(L403,'Quantification'!$A:$B,2,FALSE)),"Unclassified")</f>
        <v>Major</v>
      </c>
      <c r="N403" t="inlineStr">
        <is>
          <t xml:space="preserve">frl-esma.gulsoy@pocketfm.com</t>
        </is>
      </c>
      <c r="O403" t="inlineStr">
        <is>
          <t xml:space="preserve">Issues found in raw</t>
        </is>
      </c>
      <c r="P403" t="str">
        <f>IF(OR(O403="Issues found in master",O403="Final master"),"Master",IF(OR(O403="Ready for Master",O403="Issues found in raw",O403="Raw under QC",O403="Issues resolved in raw"),"Raw","-"))</f>
        <v>Raw</v>
      </c>
      <c r="Q403" s="13">
        <v>46253.61111111111</v>
      </c>
      <c r="R403" t="inlineStr">
        <is>
          <t xml:space="preserve">2026-08 (Aug)</t>
        </is>
      </c>
      <c r="S403">
        <f>IF(M403="Not an error",0,IF(COUNTIFS($A$2:$A403,$A403,$D$2:$D403,$D403,$M$2:$M403,"&lt;&gt;Not an error")=1,1,0))</f>
        <v>0</v>
      </c>
      <c r="T403">
        <f>IF(M403&lt;&gt;"Major",0,IF(COUNTIFS($A$2:$A403,$A403,$D$2:$D403,$D403,$M$2:$M403,"Major")=1,1,0))</f>
        <v>0</v>
      </c>
      <c r="U403">
        <f>IF(M403&lt;&gt;"Minor",0,IF(COUNTIFS($A$2:$A403,$A403,$D$2:$D403,$D403,$M$2:$M403,"Minor")=1,1,0))</f>
        <v>0</v>
      </c>
    </row>
    <row r="404">
      <c r="A404" t="inlineStr">
        <is>
          <t xml:space="preserve">4baec2ac0f23302985d2ad577e111504bd88c99c</t>
        </is>
      </c>
      <c r="B404" t="inlineStr">
        <is>
          <t xml:space="preserve">Bride of a dragon</t>
        </is>
      </c>
      <c r="C404" t="inlineStr">
        <is>
          <t xml:space="preserve">Die Braut Des Drachenkönigs</t>
        </is>
      </c>
      <c r="D404" t="inlineStr">
        <is>
          <t xml:space="preserve">10182503dd7c7542cb97d7cd0c56bb06d9a8b981</t>
        </is>
      </c>
      <c r="E404" t="inlineStr">
        <is>
          <t xml:space="preserve">Episode 56: Chaos Und Blutvergießen</t>
        </is>
      </c>
      <c r="F404">
        <v>56</v>
      </c>
      <c r="G404" t="inlineStr">
        <is>
          <t xml:space="preserve">3:36-3:41</t>
        </is>
      </c>
      <c r="H404" t="inlineStr">
        <is>
          <t xml:space="preserve">Resolved</t>
        </is>
      </c>
      <c r="I404" t="inlineStr">
        <is>
          <t xml:space="preserve">"Arienne" should be pronounced in English.
- Line of script: "Arienne blickte zu mir auf, ihre Augen waren rot und wild, von Tränen gerändert, aber voller Wut."</t>
        </is>
      </c>
      <c r="J404" t="inlineStr">
        <is>
          <t xml:space="preserve">VOA</t>
        </is>
      </c>
      <c r="K404" t="inlineStr">
        <is>
          <t xml:space="preserve">Mispronunciation</t>
        </is>
      </c>
      <c r="L404" t="inlineStr">
        <is>
          <t xml:space="preserve">Mispronunciation</t>
        </is>
      </c>
      <c r="M404" t="str">
        <f>IFERROR(IF(VLOOKUP(L404,'Quantification'!$A:$B,2,FALSE)&amp;""="","Unclassified",VLOOKUP(L404,'Quantification'!$A:$B,2,FALSE)),"Unclassified")</f>
        <v>Major</v>
      </c>
      <c r="N404" t="inlineStr">
        <is>
          <t xml:space="preserve">frl-esma.gulsoy@pocketfm.com</t>
        </is>
      </c>
      <c r="O404" t="inlineStr">
        <is>
          <t xml:space="preserve">Issues found in raw</t>
        </is>
      </c>
      <c r="P404" t="str">
        <f>IF(OR(O404="Issues found in master",O404="Final master"),"Master",IF(OR(O404="Ready for Master",O404="Issues found in raw",O404="Raw under QC",O404="Issues resolved in raw"),"Raw","-"))</f>
        <v>Raw</v>
      </c>
      <c r="Q404" s="13">
        <v>46253.61111111111</v>
      </c>
      <c r="R404" t="inlineStr">
        <is>
          <t xml:space="preserve">2026-08 (Aug)</t>
        </is>
      </c>
      <c r="S404">
        <f>IF(M404="Not an error",0,IF(COUNTIFS($A$2:$A404,$A404,$D$2:$D404,$D404,$M$2:$M404,"&lt;&gt;Not an error")=1,1,0))</f>
        <v>0</v>
      </c>
      <c r="T404">
        <f>IF(M404&lt;&gt;"Major",0,IF(COUNTIFS($A$2:$A404,$A404,$D$2:$D404,$D404,$M$2:$M404,"Major")=1,1,0))</f>
        <v>0</v>
      </c>
      <c r="U404">
        <f>IF(M404&lt;&gt;"Minor",0,IF(COUNTIFS($A$2:$A404,$A404,$D$2:$D404,$D404,$M$2:$M404,"Minor")=1,1,0))</f>
        <v>0</v>
      </c>
    </row>
    <row r="405">
      <c r="A405" t="inlineStr">
        <is>
          <t xml:space="preserve">4baec2ac0f23302985d2ad577e111504bd88c99c</t>
        </is>
      </c>
      <c r="B405" t="inlineStr">
        <is>
          <t xml:space="preserve">Bride of a dragon</t>
        </is>
      </c>
      <c r="C405" t="inlineStr">
        <is>
          <t xml:space="preserve">Die Braut Des Drachenkönigs</t>
        </is>
      </c>
      <c r="D405" t="inlineStr">
        <is>
          <t xml:space="preserve">10182503dd7c7542cb97d7cd0c56bb06d9a8b981</t>
        </is>
      </c>
      <c r="E405" t="inlineStr">
        <is>
          <t xml:space="preserve">Episode 56: Chaos Und Blutvergießen</t>
        </is>
      </c>
      <c r="F405">
        <v>56</v>
      </c>
      <c r="G405" t="inlineStr">
        <is>
          <t xml:space="preserve">4:19-4:24</t>
        </is>
      </c>
      <c r="H405" t="inlineStr">
        <is>
          <t xml:space="preserve">Resolved</t>
        </is>
      </c>
      <c r="I405" t="inlineStr">
        <is>
          <t xml:space="preserve">"Arienne" should be pronounced in English.
- Line of script: "„Das klären?“, fuhr Arienne zu ihr herum und schnitt ihr mitten im Satz das Wort ab."</t>
        </is>
      </c>
      <c r="J405" t="inlineStr">
        <is>
          <t xml:space="preserve">VOA</t>
        </is>
      </c>
      <c r="K405" t="inlineStr">
        <is>
          <t xml:space="preserve">Mispronunciation</t>
        </is>
      </c>
      <c r="L405" t="inlineStr">
        <is>
          <t xml:space="preserve">Mispronunciation</t>
        </is>
      </c>
      <c r="M405" t="str">
        <f>IFERROR(IF(VLOOKUP(L405,'Quantification'!$A:$B,2,FALSE)&amp;""="","Unclassified",VLOOKUP(L405,'Quantification'!$A:$B,2,FALSE)),"Unclassified")</f>
        <v>Major</v>
      </c>
      <c r="N405" t="inlineStr">
        <is>
          <t xml:space="preserve">frl-esma.gulsoy@pocketfm.com</t>
        </is>
      </c>
      <c r="O405" t="inlineStr">
        <is>
          <t xml:space="preserve">Issues found in raw</t>
        </is>
      </c>
      <c r="P405" t="str">
        <f>IF(OR(O405="Issues found in master",O405="Final master"),"Master",IF(OR(O405="Ready for Master",O405="Issues found in raw",O405="Raw under QC",O405="Issues resolved in raw"),"Raw","-"))</f>
        <v>Raw</v>
      </c>
      <c r="Q405" s="13">
        <v>46253.61111111111</v>
      </c>
      <c r="R405" t="inlineStr">
        <is>
          <t xml:space="preserve">2026-08 (Aug)</t>
        </is>
      </c>
      <c r="S405">
        <f>IF(M405="Not an error",0,IF(COUNTIFS($A$2:$A405,$A405,$D$2:$D405,$D405,$M$2:$M405,"&lt;&gt;Not an error")=1,1,0))</f>
        <v>0</v>
      </c>
      <c r="T405">
        <f>IF(M405&lt;&gt;"Major",0,IF(COUNTIFS($A$2:$A405,$A405,$D$2:$D405,$D405,$M$2:$M405,"Major")=1,1,0))</f>
        <v>0</v>
      </c>
      <c r="U405">
        <f>IF(M405&lt;&gt;"Minor",0,IF(COUNTIFS($A$2:$A405,$A405,$D$2:$D405,$D405,$M$2:$M405,"Minor")=1,1,0))</f>
        <v>0</v>
      </c>
    </row>
    <row r="406">
      <c r="A406" t="inlineStr">
        <is>
          <t xml:space="preserve">4baec2ac0f23302985d2ad577e111504bd88c99c</t>
        </is>
      </c>
      <c r="B406" t="inlineStr">
        <is>
          <t xml:space="preserve">Bride of a dragon</t>
        </is>
      </c>
      <c r="C406" t="inlineStr">
        <is>
          <t xml:space="preserve">Die Braut Des Drachenkönigs</t>
        </is>
      </c>
      <c r="D406" t="inlineStr">
        <is>
          <t xml:space="preserve">10182503dd7c7542cb97d7cd0c56bb06d9a8b981</t>
        </is>
      </c>
      <c r="E406" t="inlineStr">
        <is>
          <t xml:space="preserve">Episode 56: Chaos Und Blutvergießen</t>
        </is>
      </c>
      <c r="F406">
        <v>56</v>
      </c>
      <c r="G406" t="inlineStr">
        <is>
          <t xml:space="preserve">5:19-5:21</t>
        </is>
      </c>
      <c r="H406" t="inlineStr">
        <is>
          <t xml:space="preserve">Resolved</t>
        </is>
      </c>
      <c r="I406" t="inlineStr">
        <is>
          <t xml:space="preserve">"Arienne" should be pronounced in English.
- Line of script: "Arienne erhob sich unsicher."</t>
        </is>
      </c>
      <c r="J406" t="inlineStr">
        <is>
          <t xml:space="preserve">VOA</t>
        </is>
      </c>
      <c r="K406" t="inlineStr">
        <is>
          <t xml:space="preserve">Mispronunciation</t>
        </is>
      </c>
      <c r="L406" t="inlineStr">
        <is>
          <t xml:space="preserve">Mispronunciation</t>
        </is>
      </c>
      <c r="M406" t="str">
        <f>IFERROR(IF(VLOOKUP(L406,'Quantification'!$A:$B,2,FALSE)&amp;""="","Unclassified",VLOOKUP(L406,'Quantification'!$A:$B,2,FALSE)),"Unclassified")</f>
        <v>Major</v>
      </c>
      <c r="N406" t="inlineStr">
        <is>
          <t xml:space="preserve">frl-esma.gulsoy@pocketfm.com</t>
        </is>
      </c>
      <c r="O406" t="inlineStr">
        <is>
          <t xml:space="preserve">Issues found in raw</t>
        </is>
      </c>
      <c r="P406" t="str">
        <f>IF(OR(O406="Issues found in master",O406="Final master"),"Master",IF(OR(O406="Ready for Master",O406="Issues found in raw",O406="Raw under QC",O406="Issues resolved in raw"),"Raw","-"))</f>
        <v>Raw</v>
      </c>
      <c r="Q406" s="13">
        <v>46253.61111111111</v>
      </c>
      <c r="R406" t="inlineStr">
        <is>
          <t xml:space="preserve">2026-08 (Aug)</t>
        </is>
      </c>
      <c r="S406">
        <f>IF(M406="Not an error",0,IF(COUNTIFS($A$2:$A406,$A406,$D$2:$D406,$D406,$M$2:$M406,"&lt;&gt;Not an error")=1,1,0))</f>
        <v>0</v>
      </c>
      <c r="T406">
        <f>IF(M406&lt;&gt;"Major",0,IF(COUNTIFS($A$2:$A406,$A406,$D$2:$D406,$D406,$M$2:$M406,"Major")=1,1,0))</f>
        <v>0</v>
      </c>
      <c r="U406">
        <f>IF(M406&lt;&gt;"Minor",0,IF(COUNTIFS($A$2:$A406,$A406,$D$2:$D406,$D406,$M$2:$M406,"Minor")=1,1,0))</f>
        <v>0</v>
      </c>
    </row>
    <row r="407">
      <c r="A407" t="inlineStr">
        <is>
          <t xml:space="preserve">4baec2ac0f23302985d2ad577e111504bd88c99c</t>
        </is>
      </c>
      <c r="B407" t="inlineStr">
        <is>
          <t xml:space="preserve">Bride of a dragon</t>
        </is>
      </c>
      <c r="C407" t="inlineStr">
        <is>
          <t xml:space="preserve">Die Braut Des Drachenkönigs</t>
        </is>
      </c>
      <c r="D407" t="inlineStr">
        <is>
          <t xml:space="preserve">10182503dd7c7542cb97d7cd0c56bb06d9a8b981</t>
        </is>
      </c>
      <c r="E407" t="inlineStr">
        <is>
          <t xml:space="preserve">Episode 56: Chaos Und Blutvergießen</t>
        </is>
      </c>
      <c r="F407">
        <v>56</v>
      </c>
      <c r="G407" t="inlineStr">
        <is>
          <t xml:space="preserve">7:12-7:20</t>
        </is>
      </c>
      <c r="H407" t="inlineStr">
        <is>
          <t xml:space="preserve">Resolved</t>
        </is>
      </c>
      <c r="I407" t="inlineStr">
        <is>
          <t xml:space="preserve">"Arienne" should be pronounced in English.
- Line of script: "Mit geübten Blicken musterten sie den Raum, ihre Augen blieben auf Mazas Leiche am Boden haften und schnellten dann zu Arienne."</t>
        </is>
      </c>
      <c r="J407" t="inlineStr">
        <is>
          <t xml:space="preserve">VOA</t>
        </is>
      </c>
      <c r="K407" t="inlineStr">
        <is>
          <t xml:space="preserve">Mispronunciation</t>
        </is>
      </c>
      <c r="L407" t="inlineStr">
        <is>
          <t xml:space="preserve">Mispronunciation</t>
        </is>
      </c>
      <c r="M407" t="str">
        <f>IFERROR(IF(VLOOKUP(L407,'Quantification'!$A:$B,2,FALSE)&amp;""="","Unclassified",VLOOKUP(L407,'Quantification'!$A:$B,2,FALSE)),"Unclassified")</f>
        <v>Major</v>
      </c>
      <c r="N407" t="inlineStr">
        <is>
          <t xml:space="preserve">frl-esma.gulsoy@pocketfm.com</t>
        </is>
      </c>
      <c r="O407" t="inlineStr">
        <is>
          <t xml:space="preserve">Issues found in raw</t>
        </is>
      </c>
      <c r="P407" t="str">
        <f>IF(OR(O407="Issues found in master",O407="Final master"),"Master",IF(OR(O407="Ready for Master",O407="Issues found in raw",O407="Raw under QC",O407="Issues resolved in raw"),"Raw","-"))</f>
        <v>Raw</v>
      </c>
      <c r="Q407" s="13">
        <v>46253.61111111111</v>
      </c>
      <c r="R407" t="inlineStr">
        <is>
          <t xml:space="preserve">2026-08 (Aug)</t>
        </is>
      </c>
      <c r="S407">
        <f>IF(M407="Not an error",0,IF(COUNTIFS($A$2:$A407,$A407,$D$2:$D407,$D407,$M$2:$M407,"&lt;&gt;Not an error")=1,1,0))</f>
        <v>0</v>
      </c>
      <c r="T407">
        <f>IF(M407&lt;&gt;"Major",0,IF(COUNTIFS($A$2:$A407,$A407,$D$2:$D407,$D407,$M$2:$M407,"Major")=1,1,0))</f>
        <v>0</v>
      </c>
      <c r="U407">
        <f>IF(M407&lt;&gt;"Minor",0,IF(COUNTIFS($A$2:$A407,$A407,$D$2:$D407,$D407,$M$2:$M407,"Minor")=1,1,0))</f>
        <v>0</v>
      </c>
    </row>
    <row r="408">
      <c r="A408" t="inlineStr">
        <is>
          <t xml:space="preserve">4baec2ac0f23302985d2ad577e111504bd88c99c</t>
        </is>
      </c>
      <c r="B408" t="inlineStr">
        <is>
          <t xml:space="preserve">Bride of a dragon</t>
        </is>
      </c>
      <c r="C408" t="inlineStr">
        <is>
          <t xml:space="preserve">Die Braut Des Drachenkönigs</t>
        </is>
      </c>
      <c r="D408" t="inlineStr">
        <is>
          <t xml:space="preserve">10182503dd7c7542cb97d7cd0c56bb06d9a8b981</t>
        </is>
      </c>
      <c r="E408" t="inlineStr">
        <is>
          <t xml:space="preserve">Episode 56: Chaos Und Blutvergießen</t>
        </is>
      </c>
      <c r="F408">
        <v>56</v>
      </c>
      <c r="G408" t="inlineStr">
        <is>
          <t xml:space="preserve">7:29-7:46</t>
        </is>
      </c>
      <c r="H408" t="inlineStr">
        <is>
          <t xml:space="preserve">Resolved</t>
        </is>
      </c>
      <c r="I408" t="inlineStr">
        <is>
          <t xml:space="preserve">"Arienne" should be pronounced in English.
- Line of script: "Ihre Schwerter schwankten leicht, Unsicherheit flackerte über ihre Gesichter. Sie sahen sich an, dann zu Arienne, und warteten auf Anweisungen. „Sie haben Euren Herrn getötet!“, dröhnte Ariennes Stimme durch den Raum, stärker als zuvor, angetrieben von Trauer und Wut."</t>
        </is>
      </c>
      <c r="J408" t="inlineStr">
        <is>
          <t xml:space="preserve">VOA</t>
        </is>
      </c>
      <c r="K408" t="inlineStr">
        <is>
          <t xml:space="preserve">Mispronunciation</t>
        </is>
      </c>
      <c r="L408" t="inlineStr">
        <is>
          <t xml:space="preserve">Mispronunciation</t>
        </is>
      </c>
      <c r="M408" t="str">
        <f>IFERROR(IF(VLOOKUP(L408,'Quantification'!$A:$B,2,FALSE)&amp;""="","Unclassified",VLOOKUP(L408,'Quantification'!$A:$B,2,FALSE)),"Unclassified")</f>
        <v>Major</v>
      </c>
      <c r="N408" t="inlineStr">
        <is>
          <t xml:space="preserve">frl-esma.gulsoy@pocketfm.com</t>
        </is>
      </c>
      <c r="O408" t="inlineStr">
        <is>
          <t xml:space="preserve">Issues found in raw</t>
        </is>
      </c>
      <c r="P408" t="str">
        <f>IF(OR(O408="Issues found in master",O408="Final master"),"Master",IF(OR(O408="Ready for Master",O408="Issues found in raw",O408="Raw under QC",O408="Issues resolved in raw"),"Raw","-"))</f>
        <v>Raw</v>
      </c>
      <c r="Q408" s="13">
        <v>46253.61111111111</v>
      </c>
      <c r="R408" t="inlineStr">
        <is>
          <t xml:space="preserve">2026-08 (Aug)</t>
        </is>
      </c>
      <c r="S408">
        <f>IF(M408="Not an error",0,IF(COUNTIFS($A$2:$A408,$A408,$D$2:$D408,$D408,$M$2:$M408,"&lt;&gt;Not an error")=1,1,0))</f>
        <v>0</v>
      </c>
      <c r="T408">
        <f>IF(M408&lt;&gt;"Major",0,IF(COUNTIFS($A$2:$A408,$A408,$D$2:$D408,$D408,$M$2:$M408,"Major")=1,1,0))</f>
        <v>0</v>
      </c>
      <c r="U408">
        <f>IF(M408&lt;&gt;"Minor",0,IF(COUNTIFS($A$2:$A408,$A408,$D$2:$D408,$D408,$M$2:$M408,"Minor")=1,1,0))</f>
        <v>0</v>
      </c>
    </row>
    <row r="409">
      <c r="A409" t="inlineStr">
        <is>
          <t xml:space="preserve">4baec2ac0f23302985d2ad577e111504bd88c99c</t>
        </is>
      </c>
      <c r="B409" t="inlineStr">
        <is>
          <t xml:space="preserve">Bride of a dragon</t>
        </is>
      </c>
      <c r="C409" t="inlineStr">
        <is>
          <t xml:space="preserve">Die Braut Des Drachenkönigs</t>
        </is>
      </c>
      <c r="D409" t="inlineStr">
        <is>
          <t xml:space="preserve">10182503dd7c7542cb97d7cd0c56bb06d9a8b981</t>
        </is>
      </c>
      <c r="E409" t="inlineStr">
        <is>
          <t xml:space="preserve">Episode 56: Chaos Und Blutvergießen</t>
        </is>
      </c>
      <c r="F409">
        <v>56</v>
      </c>
      <c r="G409" t="inlineStr">
        <is>
          <t xml:space="preserve">9:15-9:21</t>
        </is>
      </c>
      <c r="H409" t="inlineStr">
        <is>
          <t xml:space="preserve">Resolved</t>
        </is>
      </c>
      <c r="I409" t="inlineStr">
        <is>
          <t xml:space="preserve">"Arienne" should be pronounced in English.
- Line of script: "Arienne hatte sich wieder über Maza gekauert, die Arme schützend um seinen Körper geschlungen."</t>
        </is>
      </c>
      <c r="J409" t="inlineStr">
        <is>
          <t xml:space="preserve">VOA</t>
        </is>
      </c>
      <c r="K409" t="inlineStr">
        <is>
          <t xml:space="preserve">Mispronunciation</t>
        </is>
      </c>
      <c r="L409" t="inlineStr">
        <is>
          <t xml:space="preserve">Mispronunciation</t>
        </is>
      </c>
      <c r="M409" t="str">
        <f>IFERROR(IF(VLOOKUP(L409,'Quantification'!$A:$B,2,FALSE)&amp;""="","Unclassified",VLOOKUP(L409,'Quantification'!$A:$B,2,FALSE)),"Unclassified")</f>
        <v>Major</v>
      </c>
      <c r="N409" t="inlineStr">
        <is>
          <t xml:space="preserve">frl-esma.gulsoy@pocketfm.com</t>
        </is>
      </c>
      <c r="O409" t="inlineStr">
        <is>
          <t xml:space="preserve">Issues found in raw</t>
        </is>
      </c>
      <c r="P409" t="str">
        <f>IF(OR(O409="Issues found in master",O409="Final master"),"Master",IF(OR(O409="Ready for Master",O409="Issues found in raw",O409="Raw under QC",O409="Issues resolved in raw"),"Raw","-"))</f>
        <v>Raw</v>
      </c>
      <c r="Q409" s="13">
        <v>46253.61111111111</v>
      </c>
      <c r="R409" t="inlineStr">
        <is>
          <t xml:space="preserve">2026-08 (Aug)</t>
        </is>
      </c>
      <c r="S409">
        <f>IF(M409="Not an error",0,IF(COUNTIFS($A$2:$A409,$A409,$D$2:$D409,$D409,$M$2:$M409,"&lt;&gt;Not an error")=1,1,0))</f>
        <v>0</v>
      </c>
      <c r="T409">
        <f>IF(M409&lt;&gt;"Major",0,IF(COUNTIFS($A$2:$A409,$A409,$D$2:$D409,$D409,$M$2:$M409,"Major")=1,1,0))</f>
        <v>0</v>
      </c>
      <c r="U409">
        <f>IF(M409&lt;&gt;"Minor",0,IF(COUNTIFS($A$2:$A409,$A409,$D$2:$D409,$D409,$M$2:$M409,"Minor")=1,1,0))</f>
        <v>0</v>
      </c>
    </row>
    <row r="410">
      <c r="A410" t="inlineStr">
        <is>
          <t xml:space="preserve">4baec2ac0f23302985d2ad577e111504bd88c99c</t>
        </is>
      </c>
      <c r="B410" t="inlineStr">
        <is>
          <t xml:space="preserve">Bride of a dragon</t>
        </is>
      </c>
      <c r="C410" t="inlineStr">
        <is>
          <t xml:space="preserve">Die Braut Des Drachenkönigs</t>
        </is>
      </c>
      <c r="D410" t="inlineStr">
        <is>
          <t xml:space="preserve">10182503dd7c7542cb97d7cd0c56bb06d9a8b981</t>
        </is>
      </c>
      <c r="E410" t="inlineStr">
        <is>
          <t xml:space="preserve">Episode 56: Chaos Und Blutvergießen</t>
        </is>
      </c>
      <c r="F410">
        <v>56</v>
      </c>
      <c r="G410" t="inlineStr">
        <is>
          <t xml:space="preserve">10:52-10:54</t>
        </is>
      </c>
      <c r="H410" t="inlineStr">
        <is>
          <t xml:space="preserve">Resolved</t>
        </is>
      </c>
      <c r="I410" t="inlineStr">
        <is>
          <t xml:space="preserve">"Kaelion" should be pronounced as "Kelion".
- Line of script: "„Finde Kaelion“</t>
        </is>
      </c>
      <c r="J410" t="inlineStr">
        <is>
          <t xml:space="preserve">VOA</t>
        </is>
      </c>
      <c r="K410" t="inlineStr">
        <is>
          <t xml:space="preserve">Mispronunciation</t>
        </is>
      </c>
      <c r="L410" t="inlineStr">
        <is>
          <t xml:space="preserve">Mispronunciation</t>
        </is>
      </c>
      <c r="M410" t="str">
        <f>IFERROR(IF(VLOOKUP(L410,'Quantification'!$A:$B,2,FALSE)&amp;""="","Unclassified",VLOOKUP(L410,'Quantification'!$A:$B,2,FALSE)),"Unclassified")</f>
        <v>Major</v>
      </c>
      <c r="N410" t="inlineStr">
        <is>
          <t xml:space="preserve">frl-esma.gulsoy@pocketfm.com</t>
        </is>
      </c>
      <c r="O410" t="inlineStr">
        <is>
          <t xml:space="preserve">Issues found in raw</t>
        </is>
      </c>
      <c r="P410" t="str">
        <f>IF(OR(O410="Issues found in master",O410="Final master"),"Master",IF(OR(O410="Ready for Master",O410="Issues found in raw",O410="Raw under QC",O410="Issues resolved in raw"),"Raw","-"))</f>
        <v>Raw</v>
      </c>
      <c r="Q410" s="13">
        <v>46253.61111111111</v>
      </c>
      <c r="R410" t="inlineStr">
        <is>
          <t xml:space="preserve">2026-08 (Aug)</t>
        </is>
      </c>
      <c r="S410">
        <f>IF(M410="Not an error",0,IF(COUNTIFS($A$2:$A410,$A410,$D$2:$D410,$D410,$M$2:$M410,"&lt;&gt;Not an error")=1,1,0))</f>
        <v>0</v>
      </c>
      <c r="T410">
        <f>IF(M410&lt;&gt;"Major",0,IF(COUNTIFS($A$2:$A410,$A410,$D$2:$D410,$D410,$M$2:$M410,"Major")=1,1,0))</f>
        <v>0</v>
      </c>
      <c r="U410">
        <f>IF(M410&lt;&gt;"Minor",0,IF(COUNTIFS($A$2:$A410,$A410,$D$2:$D410,$D410,$M$2:$M410,"Minor")=1,1,0))</f>
        <v>0</v>
      </c>
    </row>
    <row r="411">
      <c r="A411" t="inlineStr">
        <is>
          <t xml:space="preserve">4baec2ac0f23302985d2ad577e111504bd88c99c</t>
        </is>
      </c>
      <c r="B411" t="inlineStr">
        <is>
          <t xml:space="preserve">Bride of a dragon</t>
        </is>
      </c>
      <c r="C411" t="inlineStr">
        <is>
          <t xml:space="preserve">Die Braut Des Drachenkönigs</t>
        </is>
      </c>
      <c r="D411" t="inlineStr">
        <is>
          <t xml:space="preserve">10182503dd7c7542cb97d7cd0c56bb06d9a8b981</t>
        </is>
      </c>
      <c r="E411" t="inlineStr">
        <is>
          <t xml:space="preserve">Episode 56: Chaos Und Blutvergießen</t>
        </is>
      </c>
      <c r="F411">
        <v>56</v>
      </c>
      <c r="G411" t="inlineStr">
        <is>
          <t xml:space="preserve">12:31-12:33</t>
        </is>
      </c>
      <c r="H411" t="inlineStr">
        <is>
          <t xml:space="preserve">Resolved</t>
        </is>
      </c>
      <c r="I411" t="inlineStr">
        <is>
          <t xml:space="preserve">"Arienne" should be pronounced in English.
- Line of script: "Arienne stürzte sich mit einem Tafelmesser in der Faust auf mich."</t>
        </is>
      </c>
      <c r="J411" t="inlineStr">
        <is>
          <t xml:space="preserve">VOA</t>
        </is>
      </c>
      <c r="K411" t="inlineStr">
        <is>
          <t xml:space="preserve">Mispronunciation</t>
        </is>
      </c>
      <c r="L411" t="inlineStr">
        <is>
          <t xml:space="preserve">Mispronunciation</t>
        </is>
      </c>
      <c r="M411" t="str">
        <f>IFERROR(IF(VLOOKUP(L411,'Quantification'!$A:$B,2,FALSE)&amp;""="","Unclassified",VLOOKUP(L411,'Quantification'!$A:$B,2,FALSE)),"Unclassified")</f>
        <v>Major</v>
      </c>
      <c r="N411" t="inlineStr">
        <is>
          <t xml:space="preserve">frl-esma.gulsoy@pocketfm.com</t>
        </is>
      </c>
      <c r="O411" t="inlineStr">
        <is>
          <t xml:space="preserve">Issues found in raw</t>
        </is>
      </c>
      <c r="P411" t="str">
        <f>IF(OR(O411="Issues found in master",O411="Final master"),"Master",IF(OR(O411="Ready for Master",O411="Issues found in raw",O411="Raw under QC",O411="Issues resolved in raw"),"Raw","-"))</f>
        <v>Raw</v>
      </c>
      <c r="Q411" s="13">
        <v>46253.61111111111</v>
      </c>
      <c r="R411" t="inlineStr">
        <is>
          <t xml:space="preserve">2026-08 (Aug)</t>
        </is>
      </c>
      <c r="S411">
        <f>IF(M411="Not an error",0,IF(COUNTIFS($A$2:$A411,$A411,$D$2:$D411,$D411,$M$2:$M411,"&lt;&gt;Not an error")=1,1,0))</f>
        <v>0</v>
      </c>
      <c r="T411">
        <f>IF(M411&lt;&gt;"Major",0,IF(COUNTIFS($A$2:$A411,$A411,$D$2:$D411,$D411,$M$2:$M411,"Major")=1,1,0))</f>
        <v>0</v>
      </c>
      <c r="U411">
        <f>IF(M411&lt;&gt;"Minor",0,IF(COUNTIFS($A$2:$A411,$A411,$D$2:$D411,$D411,$M$2:$M411,"Minor")=1,1,0))</f>
        <v>0</v>
      </c>
    </row>
    <row r="412">
      <c r="A412" t="inlineStr">
        <is>
          <t xml:space="preserve">4baec2ac0f23302985d2ad577e111504bd88c99c</t>
        </is>
      </c>
      <c r="B412" t="inlineStr">
        <is>
          <t xml:space="preserve">Bride of a dragon</t>
        </is>
      </c>
      <c r="C412" t="inlineStr">
        <is>
          <t xml:space="preserve">Die Braut Des Drachenkönigs</t>
        </is>
      </c>
      <c r="D412" t="inlineStr">
        <is>
          <t xml:space="preserve">e7c31b6e252f5eccc93c87084919a0d2913ba831</t>
        </is>
      </c>
      <c r="E412" t="inlineStr">
        <is>
          <t xml:space="preserve">Episode 57: Bis Auf Den Grund Niederbrennen</t>
        </is>
      </c>
      <c r="F412">
        <v>57</v>
      </c>
      <c r="G412" t="inlineStr">
        <is>
          <t xml:space="preserve">0:12-0:17</t>
        </is>
      </c>
      <c r="H412" t="inlineStr">
        <is>
          <t xml:space="preserve">Resolved</t>
        </is>
      </c>
      <c r="I412" t="inlineStr">
        <is>
          <t xml:space="preserve">"Arienne" should be pronounced in English.
- Line of script: "Ich schnellte vor, meine Hände schossen nach vorne und ich stieß Arienne mit aller Kraft zurück."</t>
        </is>
      </c>
      <c r="J412" t="inlineStr">
        <is>
          <t xml:space="preserve">VOA</t>
        </is>
      </c>
      <c r="K412" t="inlineStr">
        <is>
          <t xml:space="preserve">Mispronunciation</t>
        </is>
      </c>
      <c r="L412" t="inlineStr">
        <is>
          <t xml:space="preserve">Mispronunciation</t>
        </is>
      </c>
      <c r="M412" t="str">
        <f>IFERROR(IF(VLOOKUP(L412,'Quantification'!$A:$B,2,FALSE)&amp;""="","Unclassified",VLOOKUP(L412,'Quantification'!$A:$B,2,FALSE)),"Unclassified")</f>
        <v>Major</v>
      </c>
      <c r="N412" t="inlineStr">
        <is>
          <t xml:space="preserve">frl-esma.gulsoy@pocketfm.com</t>
        </is>
      </c>
      <c r="O412" t="inlineStr">
        <is>
          <t xml:space="preserve">Issues found in raw</t>
        </is>
      </c>
      <c r="P412" t="str">
        <f>IF(OR(O412="Issues found in master",O412="Final master"),"Master",IF(OR(O412="Ready for Master",O412="Issues found in raw",O412="Raw under QC",O412="Issues resolved in raw"),"Raw","-"))</f>
        <v>Raw</v>
      </c>
      <c r="Q412" s="13">
        <v>46253.61111111111</v>
      </c>
      <c r="R412" t="inlineStr">
        <is>
          <t xml:space="preserve">2026-08 (Aug)</t>
        </is>
      </c>
      <c r="S412">
        <f>IF(M412="Not an error",0,IF(COUNTIFS($A$2:$A412,$A412,$D$2:$D412,$D412,$M$2:$M412,"&lt;&gt;Not an error")=1,1,0))</f>
        <v>1</v>
      </c>
      <c r="T412">
        <f>IF(M412&lt;&gt;"Major",0,IF(COUNTIFS($A$2:$A412,$A412,$D$2:$D412,$D412,$M$2:$M412,"Major")=1,1,0))</f>
        <v>1</v>
      </c>
      <c r="U412">
        <f>IF(M412&lt;&gt;"Minor",0,IF(COUNTIFS($A$2:$A412,$A412,$D$2:$D412,$D412,$M$2:$M412,"Minor")=1,1,0))</f>
        <v>0</v>
      </c>
    </row>
    <row r="413">
      <c r="A413" t="inlineStr">
        <is>
          <t xml:space="preserve">4baec2ac0f23302985d2ad577e111504bd88c99c</t>
        </is>
      </c>
      <c r="B413" t="inlineStr">
        <is>
          <t xml:space="preserve">Bride of a dragon</t>
        </is>
      </c>
      <c r="C413" t="inlineStr">
        <is>
          <t xml:space="preserve">Die Braut Des Drachenkönigs</t>
        </is>
      </c>
      <c r="D413" t="inlineStr">
        <is>
          <t xml:space="preserve">e7c31b6e252f5eccc93c87084919a0d2913ba831</t>
        </is>
      </c>
      <c r="E413" t="inlineStr">
        <is>
          <t xml:space="preserve">Episode 57: Bis Auf Den Grund Niederbrennen</t>
        </is>
      </c>
      <c r="F413">
        <v>57</v>
      </c>
      <c r="G413" t="inlineStr">
        <is>
          <t xml:space="preserve">0:52-1:00</t>
        </is>
      </c>
      <c r="H413" t="inlineStr">
        <is>
          <t xml:space="preserve">Resolved</t>
        </is>
      </c>
      <c r="I413" t="inlineStr">
        <is>
          <t xml:space="preserve">"Arienne" should be pronounced in English.
- Line of script: "„Wo warst du?“, knurrte ich, ging zu der am Boden liegenden Arienne, riss das Messer an mich, das neben ihr lag, und warf es beiseite."</t>
        </is>
      </c>
      <c r="J413" t="inlineStr">
        <is>
          <t xml:space="preserve">VOA</t>
        </is>
      </c>
      <c r="K413" t="inlineStr">
        <is>
          <t xml:space="preserve">Mispronunciation</t>
        </is>
      </c>
      <c r="L413" t="inlineStr">
        <is>
          <t xml:space="preserve">Mispronunciation</t>
        </is>
      </c>
      <c r="M413" t="str">
        <f>IFERROR(IF(VLOOKUP(L413,'Quantification'!$A:$B,2,FALSE)&amp;""="","Unclassified",VLOOKUP(L413,'Quantification'!$A:$B,2,FALSE)),"Unclassified")</f>
        <v>Major</v>
      </c>
      <c r="N413" t="inlineStr">
        <is>
          <t xml:space="preserve">frl-esma.gulsoy@pocketfm.com</t>
        </is>
      </c>
      <c r="O413" t="inlineStr">
        <is>
          <t xml:space="preserve">Issues found in raw</t>
        </is>
      </c>
      <c r="P413" t="str">
        <f>IF(OR(O413="Issues found in master",O413="Final master"),"Master",IF(OR(O413="Ready for Master",O413="Issues found in raw",O413="Raw under QC",O413="Issues resolved in raw"),"Raw","-"))</f>
        <v>Raw</v>
      </c>
      <c r="Q413" s="13">
        <v>46253.61111111111</v>
      </c>
      <c r="R413" t="inlineStr">
        <is>
          <t xml:space="preserve">2026-08 (Aug)</t>
        </is>
      </c>
      <c r="S413">
        <f>IF(M413="Not an error",0,IF(COUNTIFS($A$2:$A413,$A413,$D$2:$D413,$D413,$M$2:$M413,"&lt;&gt;Not an error")=1,1,0))</f>
        <v>0</v>
      </c>
      <c r="T413">
        <f>IF(M413&lt;&gt;"Major",0,IF(COUNTIFS($A$2:$A413,$A413,$D$2:$D413,$D413,$M$2:$M413,"Major")=1,1,0))</f>
        <v>0</v>
      </c>
      <c r="U413">
        <f>IF(M413&lt;&gt;"Minor",0,IF(COUNTIFS($A$2:$A413,$A413,$D$2:$D413,$D413,$M$2:$M413,"Minor")=1,1,0))</f>
        <v>0</v>
      </c>
    </row>
    <row r="414">
      <c r="A414" t="inlineStr">
        <is>
          <t xml:space="preserve">4baec2ac0f23302985d2ad577e111504bd88c99c</t>
        </is>
      </c>
      <c r="B414" t="inlineStr">
        <is>
          <t xml:space="preserve">Bride of a dragon</t>
        </is>
      </c>
      <c r="C414" t="inlineStr">
        <is>
          <t xml:space="preserve">Die Braut Des Drachenkönigs</t>
        </is>
      </c>
      <c r="D414" t="inlineStr">
        <is>
          <t xml:space="preserve">e7c31b6e252f5eccc93c87084919a0d2913ba831</t>
        </is>
      </c>
      <c r="E414" t="inlineStr">
        <is>
          <t xml:space="preserve">Episode 57: Bis Auf Den Grund Niederbrennen</t>
        </is>
      </c>
      <c r="F414">
        <v>57</v>
      </c>
      <c r="G414" t="inlineStr">
        <is>
          <t xml:space="preserve">2:02-2:06</t>
        </is>
      </c>
      <c r="H414" t="inlineStr">
        <is>
          <t xml:space="preserve">Resolved</t>
        </is>
      </c>
      <c r="I414" t="inlineStr">
        <is>
          <t xml:space="preserve">"Arienne" should be pronounced in English.
- Line of script: "Ich beugte mich hinunter und zerrte Arienne auf die Beine."</t>
        </is>
      </c>
      <c r="J414" t="inlineStr">
        <is>
          <t xml:space="preserve">VOA</t>
        </is>
      </c>
      <c r="K414" t="inlineStr">
        <is>
          <t xml:space="preserve">Mispronunciation</t>
        </is>
      </c>
      <c r="L414" t="inlineStr">
        <is>
          <t xml:space="preserve">Mispronunciation</t>
        </is>
      </c>
      <c r="M414" t="str">
        <f>IFERROR(IF(VLOOKUP(L414,'Quantification'!$A:$B,2,FALSE)&amp;""="","Unclassified",VLOOKUP(L414,'Quantification'!$A:$B,2,FALSE)),"Unclassified")</f>
        <v>Major</v>
      </c>
      <c r="N414" t="inlineStr">
        <is>
          <t xml:space="preserve">frl-esma.gulsoy@pocketfm.com</t>
        </is>
      </c>
      <c r="O414" t="inlineStr">
        <is>
          <t xml:space="preserve">Issues found in raw</t>
        </is>
      </c>
      <c r="P414" t="str">
        <f>IF(OR(O414="Issues found in master",O414="Final master"),"Master",IF(OR(O414="Ready for Master",O414="Issues found in raw",O414="Raw under QC",O414="Issues resolved in raw"),"Raw","-"))</f>
        <v>Raw</v>
      </c>
      <c r="Q414" s="13">
        <v>46253.61111111111</v>
      </c>
      <c r="R414" t="inlineStr">
        <is>
          <t xml:space="preserve">2026-08 (Aug)</t>
        </is>
      </c>
      <c r="S414">
        <f>IF(M414="Not an error",0,IF(COUNTIFS($A$2:$A414,$A414,$D$2:$D414,$D414,$M$2:$M414,"&lt;&gt;Not an error")=1,1,0))</f>
        <v>0</v>
      </c>
      <c r="T414">
        <f>IF(M414&lt;&gt;"Major",0,IF(COUNTIFS($A$2:$A414,$A414,$D$2:$D414,$D414,$M$2:$M414,"Major")=1,1,0))</f>
        <v>0</v>
      </c>
      <c r="U414">
        <f>IF(M414&lt;&gt;"Minor",0,IF(COUNTIFS($A$2:$A414,$A414,$D$2:$D414,$D414,$M$2:$M414,"Minor")=1,1,0))</f>
        <v>0</v>
      </c>
    </row>
    <row r="415">
      <c r="A415" t="inlineStr">
        <is>
          <t xml:space="preserve">4baec2ac0f23302985d2ad577e111504bd88c99c</t>
        </is>
      </c>
      <c r="B415" t="inlineStr">
        <is>
          <t xml:space="preserve">Bride of a dragon</t>
        </is>
      </c>
      <c r="C415" t="inlineStr">
        <is>
          <t xml:space="preserve">Die Braut Des Drachenkönigs</t>
        </is>
      </c>
      <c r="D415" t="inlineStr">
        <is>
          <t xml:space="preserve">e7c31b6e252f5eccc93c87084919a0d2913ba831</t>
        </is>
      </c>
      <c r="E415" t="inlineStr">
        <is>
          <t xml:space="preserve">Episode 57: Bis Auf Den Grund Niederbrennen</t>
        </is>
      </c>
      <c r="F415">
        <v>57</v>
      </c>
      <c r="G415" t="inlineStr">
        <is>
          <t xml:space="preserve">2:43-2:47</t>
        </is>
      </c>
      <c r="H415" t="inlineStr">
        <is>
          <t xml:space="preserve">Resolved</t>
        </is>
      </c>
      <c r="I415" t="inlineStr">
        <is>
          <t xml:space="preserve">Arienne" should be pronounced in English.
- Line of script: "Arienne stolperte vorwärts und konnte sich gerade noch fangen, bevor sie gegen den schmalen Tisch an der Wand prallte."</t>
        </is>
      </c>
      <c r="J415" t="inlineStr">
        <is>
          <t xml:space="preserve">VOA</t>
        </is>
      </c>
      <c r="K415" t="inlineStr">
        <is>
          <t xml:space="preserve">Mispronunciation</t>
        </is>
      </c>
      <c r="L415" t="inlineStr">
        <is>
          <t xml:space="preserve">Mispronunciation</t>
        </is>
      </c>
      <c r="M415" t="str">
        <f>IFERROR(IF(VLOOKUP(L415,'Quantification'!$A:$B,2,FALSE)&amp;""="","Unclassified",VLOOKUP(L415,'Quantification'!$A:$B,2,FALSE)),"Unclassified")</f>
        <v>Major</v>
      </c>
      <c r="N415" t="inlineStr">
        <is>
          <t xml:space="preserve">frl-esma.gulsoy@pocketfm.com</t>
        </is>
      </c>
      <c r="O415" t="inlineStr">
        <is>
          <t xml:space="preserve">Issues found in raw</t>
        </is>
      </c>
      <c r="P415" t="str">
        <f>IF(OR(O415="Issues found in master",O415="Final master"),"Master",IF(OR(O415="Ready for Master",O415="Issues found in raw",O415="Raw under QC",O415="Issues resolved in raw"),"Raw","-"))</f>
        <v>Raw</v>
      </c>
      <c r="Q415" s="13">
        <v>46253.61111111111</v>
      </c>
      <c r="R415" t="inlineStr">
        <is>
          <t xml:space="preserve">2026-08 (Aug)</t>
        </is>
      </c>
      <c r="S415">
        <f>IF(M415="Not an error",0,IF(COUNTIFS($A$2:$A415,$A415,$D$2:$D415,$D415,$M$2:$M415,"&lt;&gt;Not an error")=1,1,0))</f>
        <v>0</v>
      </c>
      <c r="T415">
        <f>IF(M415&lt;&gt;"Major",0,IF(COUNTIFS($A$2:$A415,$A415,$D$2:$D415,$D415,$M$2:$M415,"Major")=1,1,0))</f>
        <v>0</v>
      </c>
      <c r="U415">
        <f>IF(M415&lt;&gt;"Minor",0,IF(COUNTIFS($A$2:$A415,$A415,$D$2:$D415,$D415,$M$2:$M415,"Minor")=1,1,0))</f>
        <v>0</v>
      </c>
    </row>
    <row r="416">
      <c r="A416" t="inlineStr">
        <is>
          <t xml:space="preserve">4baec2ac0f23302985d2ad577e111504bd88c99c</t>
        </is>
      </c>
      <c r="B416" t="inlineStr">
        <is>
          <t xml:space="preserve">Bride of a dragon</t>
        </is>
      </c>
      <c r="C416" t="inlineStr">
        <is>
          <t xml:space="preserve">Die Braut Des Drachenkönigs</t>
        </is>
      </c>
      <c r="D416" t="inlineStr">
        <is>
          <t xml:space="preserve">e7c31b6e252f5eccc93c87084919a0d2913ba831</t>
        </is>
      </c>
      <c r="E416" t="inlineStr">
        <is>
          <t xml:space="preserve">Episode 57: Bis Auf Den Grund Niederbrennen</t>
        </is>
      </c>
      <c r="F416">
        <v>57</v>
      </c>
      <c r="G416" t="inlineStr">
        <is>
          <t xml:space="preserve">6:54-6:58</t>
        </is>
      </c>
      <c r="H416" t="inlineStr">
        <is>
          <t xml:space="preserve">Resolved</t>
        </is>
      </c>
      <c r="I416" t="inlineStr">
        <is>
          <t xml:space="preserve">The voice is too high-pitched for this male character (Damon).
- Line of script: "„Du kannst dann mit ihm anstellen, was du willst“, fügte ich hinzu."</t>
        </is>
      </c>
      <c r="J416" t="inlineStr">
        <is>
          <t xml:space="preserve">VOA</t>
        </is>
      </c>
      <c r="K416" t="inlineStr">
        <is>
          <t xml:space="preserve">Acting</t>
        </is>
      </c>
      <c r="L416" t="inlineStr">
        <is>
          <t xml:space="preserve">Acting</t>
        </is>
      </c>
      <c r="M416" t="str">
        <f>IFERROR(IF(VLOOKUP(L416,'Quantification'!$A:$B,2,FALSE)&amp;""="","Unclassified",VLOOKUP(L416,'Quantification'!$A:$B,2,FALSE)),"Unclassified")</f>
        <v>Minor</v>
      </c>
      <c r="N416" t="inlineStr">
        <is>
          <t xml:space="preserve">frl-esma.gulsoy@pocketfm.com</t>
        </is>
      </c>
      <c r="O416" t="inlineStr">
        <is>
          <t xml:space="preserve">Issues found in raw</t>
        </is>
      </c>
      <c r="P416" t="str">
        <f>IF(OR(O416="Issues found in master",O416="Final master"),"Master",IF(OR(O416="Ready for Master",O416="Issues found in raw",O416="Raw under QC",O416="Issues resolved in raw"),"Raw","-"))</f>
        <v>Raw</v>
      </c>
      <c r="Q416" s="13">
        <v>46253.61111111111</v>
      </c>
      <c r="R416" t="inlineStr">
        <is>
          <t xml:space="preserve">2026-08 (Aug)</t>
        </is>
      </c>
      <c r="S416">
        <f>IF(M416="Not an error",0,IF(COUNTIFS($A$2:$A416,$A416,$D$2:$D416,$D416,$M$2:$M416,"&lt;&gt;Not an error")=1,1,0))</f>
        <v>0</v>
      </c>
      <c r="T416">
        <f>IF(M416&lt;&gt;"Major",0,IF(COUNTIFS($A$2:$A416,$A416,$D$2:$D416,$D416,$M$2:$M416,"Major")=1,1,0))</f>
        <v>0</v>
      </c>
      <c r="U416">
        <f>IF(M416&lt;&gt;"Minor",0,IF(COUNTIFS($A$2:$A416,$A416,$D$2:$D416,$D416,$M$2:$M416,"Minor")=1,1,0))</f>
        <v>1</v>
      </c>
    </row>
    <row r="417">
      <c r="A417" t="inlineStr">
        <is>
          <t xml:space="preserve">4baec2ac0f23302985d2ad577e111504bd88c99c</t>
        </is>
      </c>
      <c r="B417" t="inlineStr">
        <is>
          <t xml:space="preserve">Bride of a dragon</t>
        </is>
      </c>
      <c r="C417" t="inlineStr">
        <is>
          <t xml:space="preserve">Die Braut Des Drachenkönigs</t>
        </is>
      </c>
      <c r="D417" t="inlineStr">
        <is>
          <t xml:space="preserve">e7c31b6e252f5eccc93c87084919a0d2913ba831</t>
        </is>
      </c>
      <c r="E417" t="inlineStr">
        <is>
          <t xml:space="preserve">Episode 57: Bis Auf Den Grund Niederbrennen</t>
        </is>
      </c>
      <c r="F417">
        <v>57</v>
      </c>
      <c r="G417" t="inlineStr">
        <is>
          <t xml:space="preserve">7:22-7:34</t>
        </is>
      </c>
      <c r="H417" t="inlineStr">
        <is>
          <t xml:space="preserve">Resolved</t>
        </is>
      </c>
      <c r="I417" t="inlineStr">
        <is>
          <t xml:space="preserve">I would prefer a more natural phrasing, such as "Ich verschwende meine Zeit nicht mit der rechten Hand eines ausländischen Königs", as "Ich gebe mich nicht mit der rechten Hand eines ausländischen Königs ab" sounds somewhat unnatural in German.
- Line of script: "Ich gebe mich nicht mit der rechten Hand eines ausländischen Königs ab. Wenn ich Maza hätte töten wollen, hätte ich ihn auf offener Straße umbringen lassen, bevor er überhaupt meine Tore erreicht hätte."</t>
        </is>
      </c>
      <c r="J417" t="inlineStr">
        <is>
          <t xml:space="preserve">AI</t>
        </is>
      </c>
      <c r="K417" t="inlineStr">
        <is>
          <t xml:space="preserve">Script error</t>
        </is>
      </c>
      <c r="L417" t="inlineStr">
        <is>
          <t xml:space="preserve">Script error</t>
        </is>
      </c>
      <c r="M417" t="str">
        <f>IFERROR(IF(VLOOKUP(L417,'Quantification'!$A:$B,2,FALSE)&amp;""="","Unclassified",VLOOKUP(L417,'Quantification'!$A:$B,2,FALSE)),"Unclassified")</f>
        <v>Major</v>
      </c>
      <c r="N417" t="inlineStr">
        <is>
          <t xml:space="preserve">frl-esma.gulsoy@pocketfm.com</t>
        </is>
      </c>
      <c r="O417" t="inlineStr">
        <is>
          <t xml:space="preserve">Issues found in raw</t>
        </is>
      </c>
      <c r="P417" t="str">
        <f>IF(OR(O417="Issues found in master",O417="Final master"),"Master",IF(OR(O417="Ready for Master",O417="Issues found in raw",O417="Raw under QC",O417="Issues resolved in raw"),"Raw","-"))</f>
        <v>Raw</v>
      </c>
      <c r="Q417" s="13">
        <v>46253.61111111111</v>
      </c>
      <c r="R417" t="inlineStr">
        <is>
          <t xml:space="preserve">2026-08 (Aug)</t>
        </is>
      </c>
      <c r="S417">
        <f>IF(M417="Not an error",0,IF(COUNTIFS($A$2:$A417,$A417,$D$2:$D417,$D417,$M$2:$M417,"&lt;&gt;Not an error")=1,1,0))</f>
        <v>0</v>
      </c>
      <c r="T417">
        <f>IF(M417&lt;&gt;"Major",0,IF(COUNTIFS($A$2:$A417,$A417,$D$2:$D417,$D417,$M$2:$M417,"Major")=1,1,0))</f>
        <v>0</v>
      </c>
      <c r="U417">
        <f>IF(M417&lt;&gt;"Minor",0,IF(COUNTIFS($A$2:$A417,$A417,$D$2:$D417,$D417,$M$2:$M417,"Minor")=1,1,0))</f>
        <v>0</v>
      </c>
    </row>
    <row r="418">
      <c r="A418" t="inlineStr">
        <is>
          <t xml:space="preserve">4baec2ac0f23302985d2ad577e111504bd88c99c</t>
        </is>
      </c>
      <c r="B418" t="inlineStr">
        <is>
          <t xml:space="preserve">Bride of a dragon</t>
        </is>
      </c>
      <c r="C418" t="inlineStr">
        <is>
          <t xml:space="preserve">Die Braut Des Drachenkönigs</t>
        </is>
      </c>
      <c r="D418" t="inlineStr">
        <is>
          <t xml:space="preserve">edfce3a3cb875ecc255cc46d39a4a2284cf30d9e</t>
        </is>
      </c>
      <c r="E418" t="inlineStr">
        <is>
          <t xml:space="preserve">Episode 58: Der Stunt Den Sie Durchzog</t>
        </is>
      </c>
      <c r="F418">
        <v>58</v>
      </c>
      <c r="G418" t="inlineStr">
        <is>
          <t xml:space="preserve">4:10-4:14</t>
        </is>
      </c>
      <c r="H418" t="inlineStr">
        <is>
          <t xml:space="preserve">Resolved</t>
        </is>
      </c>
      <c r="I418" t="inlineStr">
        <is>
          <t xml:space="preserve">"Theron" should be pronounced with the English "th" sound, as in "thing".
- Line of script: "Therons Brauen zogen sich kurz zusammen, das einzige Zeichen seiner Sorge."</t>
        </is>
      </c>
      <c r="J418" t="inlineStr">
        <is>
          <t xml:space="preserve">VOA</t>
        </is>
      </c>
      <c r="K418" t="inlineStr">
        <is>
          <t xml:space="preserve">Mispronunciation</t>
        </is>
      </c>
      <c r="L418" t="inlineStr">
        <is>
          <t xml:space="preserve">Mispronunciation</t>
        </is>
      </c>
      <c r="M418" t="str">
        <f>IFERROR(IF(VLOOKUP(L418,'Quantification'!$A:$B,2,FALSE)&amp;""="","Unclassified",VLOOKUP(L418,'Quantification'!$A:$B,2,FALSE)),"Unclassified")</f>
        <v>Major</v>
      </c>
      <c r="N418" t="inlineStr">
        <is>
          <t xml:space="preserve">frl-esma.gulsoy@pocketfm.com</t>
        </is>
      </c>
      <c r="O418" t="inlineStr">
        <is>
          <t xml:space="preserve">Issues found in raw</t>
        </is>
      </c>
      <c r="P418" t="str">
        <f>IF(OR(O418="Issues found in master",O418="Final master"),"Master",IF(OR(O418="Ready for Master",O418="Issues found in raw",O418="Raw under QC",O418="Issues resolved in raw"),"Raw","-"))</f>
        <v>Raw</v>
      </c>
      <c r="Q418" s="13">
        <v>46253.61111111111</v>
      </c>
      <c r="R418" t="inlineStr">
        <is>
          <t xml:space="preserve">2026-08 (Aug)</t>
        </is>
      </c>
      <c r="S418">
        <f>IF(M418="Not an error",0,IF(COUNTIFS($A$2:$A418,$A418,$D$2:$D418,$D418,$M$2:$M418,"&lt;&gt;Not an error")=1,1,0))</f>
        <v>1</v>
      </c>
      <c r="T418">
        <f>IF(M418&lt;&gt;"Major",0,IF(COUNTIFS($A$2:$A418,$A418,$D$2:$D418,$D418,$M$2:$M418,"Major")=1,1,0))</f>
        <v>1</v>
      </c>
      <c r="U418">
        <f>IF(M418&lt;&gt;"Minor",0,IF(COUNTIFS($A$2:$A418,$A418,$D$2:$D418,$D418,$M$2:$M418,"Minor")=1,1,0))</f>
        <v>0</v>
      </c>
    </row>
    <row r="419">
      <c r="A419" t="inlineStr">
        <is>
          <t xml:space="preserve">4baec2ac0f23302985d2ad577e111504bd88c99c</t>
        </is>
      </c>
      <c r="B419" t="inlineStr">
        <is>
          <t xml:space="preserve">Bride of a dragon</t>
        </is>
      </c>
      <c r="C419" t="inlineStr">
        <is>
          <t xml:space="preserve">Die Braut Des Drachenkönigs</t>
        </is>
      </c>
      <c r="D419" t="inlineStr">
        <is>
          <t xml:space="preserve">edfce3a3cb875ecc255cc46d39a4a2284cf30d9e</t>
        </is>
      </c>
      <c r="E419" t="inlineStr">
        <is>
          <t xml:space="preserve">Episode 58: Der Stunt Den Sie Durchzog</t>
        </is>
      </c>
      <c r="F419">
        <v>58</v>
      </c>
      <c r="G419" t="inlineStr">
        <is>
          <t xml:space="preserve">5:15-5:18</t>
        </is>
      </c>
      <c r="H419" t="inlineStr">
        <is>
          <t xml:space="preserve">Resolved</t>
        </is>
      </c>
      <c r="I419" t="inlineStr">
        <is>
          <t xml:space="preserve">"Theron" should be pronounced with the English "th" sound, as in "thing".
- Line of script: "Theron ging voran, die Roben schwangen hinter ihm her."</t>
        </is>
      </c>
      <c r="J419" t="inlineStr">
        <is>
          <t xml:space="preserve">VOA</t>
        </is>
      </c>
      <c r="K419" t="inlineStr">
        <is>
          <t xml:space="preserve">Mispronunciation</t>
        </is>
      </c>
      <c r="L419" t="inlineStr">
        <is>
          <t xml:space="preserve">Mispronunciation</t>
        </is>
      </c>
      <c r="M419" t="str">
        <f>IFERROR(IF(VLOOKUP(L419,'Quantification'!$A:$B,2,FALSE)&amp;""="","Unclassified",VLOOKUP(L419,'Quantification'!$A:$B,2,FALSE)),"Unclassified")</f>
        <v>Major</v>
      </c>
      <c r="N419" t="inlineStr">
        <is>
          <t xml:space="preserve">frl-esma.gulsoy@pocketfm.com</t>
        </is>
      </c>
      <c r="O419" t="inlineStr">
        <is>
          <t xml:space="preserve">Issues found in raw</t>
        </is>
      </c>
      <c r="P419" t="str">
        <f>IF(OR(O419="Issues found in master",O419="Final master"),"Master",IF(OR(O419="Ready for Master",O419="Issues found in raw",O419="Raw under QC",O419="Issues resolved in raw"),"Raw","-"))</f>
        <v>Raw</v>
      </c>
      <c r="Q419" s="13">
        <v>46253.61111111111</v>
      </c>
      <c r="R419" t="inlineStr">
        <is>
          <t xml:space="preserve">2026-08 (Aug)</t>
        </is>
      </c>
      <c r="S419">
        <f>IF(M419="Not an error",0,IF(COUNTIFS($A$2:$A419,$A419,$D$2:$D419,$D419,$M$2:$M419,"&lt;&gt;Not an error")=1,1,0))</f>
        <v>0</v>
      </c>
      <c r="T419">
        <f>IF(M419&lt;&gt;"Major",0,IF(COUNTIFS($A$2:$A419,$A419,$D$2:$D419,$D419,$M$2:$M419,"Major")=1,1,0))</f>
        <v>0</v>
      </c>
      <c r="U419">
        <f>IF(M419&lt;&gt;"Minor",0,IF(COUNTIFS($A$2:$A419,$A419,$D$2:$D419,$D419,$M$2:$M419,"Minor")=1,1,0))</f>
        <v>0</v>
      </c>
    </row>
    <row r="420">
      <c r="A420" t="inlineStr">
        <is>
          <t xml:space="preserve">4baec2ac0f23302985d2ad577e111504bd88c99c</t>
        </is>
      </c>
      <c r="B420" t="inlineStr">
        <is>
          <t xml:space="preserve">Bride of a dragon</t>
        </is>
      </c>
      <c r="C420" t="inlineStr">
        <is>
          <t xml:space="preserve">Die Braut Des Drachenkönigs</t>
        </is>
      </c>
      <c r="D420" t="inlineStr">
        <is>
          <t xml:space="preserve">edfce3a3cb875ecc255cc46d39a4a2284cf30d9e</t>
        </is>
      </c>
      <c r="E420" t="inlineStr">
        <is>
          <t xml:space="preserve">Episode 58: Der Stunt Den Sie Durchzog</t>
        </is>
      </c>
      <c r="F420">
        <v>58</v>
      </c>
      <c r="G420" t="inlineStr">
        <is>
          <t xml:space="preserve">6:03-6:08</t>
        </is>
      </c>
      <c r="H420" t="inlineStr">
        <is>
          <t xml:space="preserve">Resolved</t>
        </is>
      </c>
      <c r="I420" t="inlineStr">
        <is>
          <t xml:space="preserve">"Arienne" should be pronounced in English.
- Line of script: "Als Arienne mit diesem Messer ausgeholt hatte und Isabel ohne zu zögern zwischen uns getreten war."</t>
        </is>
      </c>
      <c r="J420" t="inlineStr">
        <is>
          <t xml:space="preserve">VOA</t>
        </is>
      </c>
      <c r="K420" t="inlineStr">
        <is>
          <t xml:space="preserve">Mispronunciation</t>
        </is>
      </c>
      <c r="L420" t="inlineStr">
        <is>
          <t xml:space="preserve">Mispronunciation</t>
        </is>
      </c>
      <c r="M420" t="str">
        <f>IFERROR(IF(VLOOKUP(L420,'Quantification'!$A:$B,2,FALSE)&amp;""="","Unclassified",VLOOKUP(L420,'Quantification'!$A:$B,2,FALSE)),"Unclassified")</f>
        <v>Major</v>
      </c>
      <c r="N420" t="inlineStr">
        <is>
          <t xml:space="preserve">frl-esma.gulsoy@pocketfm.com</t>
        </is>
      </c>
      <c r="O420" t="inlineStr">
        <is>
          <t xml:space="preserve">Issues found in raw</t>
        </is>
      </c>
      <c r="P420" t="str">
        <f>IF(OR(O420="Issues found in master",O420="Final master"),"Master",IF(OR(O420="Ready for Master",O420="Issues found in raw",O420="Raw under QC",O420="Issues resolved in raw"),"Raw","-"))</f>
        <v>Raw</v>
      </c>
      <c r="Q420" s="13">
        <v>46253.61111111111</v>
      </c>
      <c r="R420" t="inlineStr">
        <is>
          <t xml:space="preserve">2026-08 (Aug)</t>
        </is>
      </c>
      <c r="S420">
        <f>IF(M420="Not an error",0,IF(COUNTIFS($A$2:$A420,$A420,$D$2:$D420,$D420,$M$2:$M420,"&lt;&gt;Not an error")=1,1,0))</f>
        <v>0</v>
      </c>
      <c r="T420">
        <f>IF(M420&lt;&gt;"Major",0,IF(COUNTIFS($A$2:$A420,$A420,$D$2:$D420,$D420,$M$2:$M420,"Major")=1,1,0))</f>
        <v>0</v>
      </c>
      <c r="U420">
        <f>IF(M420&lt;&gt;"Minor",0,IF(COUNTIFS($A$2:$A420,$A420,$D$2:$D420,$D420,$M$2:$M420,"Minor")=1,1,0))</f>
        <v>0</v>
      </c>
    </row>
    <row r="421">
      <c r="A421" t="inlineStr">
        <is>
          <t xml:space="preserve">4baec2ac0f23302985d2ad577e111504bd88c99c</t>
        </is>
      </c>
      <c r="B421" t="inlineStr">
        <is>
          <t xml:space="preserve">Bride of a dragon</t>
        </is>
      </c>
      <c r="C421" t="inlineStr">
        <is>
          <t xml:space="preserve">Die Braut Des Drachenkönigs</t>
        </is>
      </c>
      <c r="D421" t="inlineStr">
        <is>
          <t xml:space="preserve">edfce3a3cb875ecc255cc46d39a4a2284cf30d9e</t>
        </is>
      </c>
      <c r="E421" t="inlineStr">
        <is>
          <t xml:space="preserve">Episode 58: Der Stunt Den Sie Durchzog</t>
        </is>
      </c>
      <c r="F421">
        <v>58</v>
      </c>
      <c r="G421" t="inlineStr">
        <is>
          <t xml:space="preserve">7:27-7:30</t>
        </is>
      </c>
      <c r="H421" t="inlineStr">
        <is>
          <t xml:space="preserve">Resolved</t>
        </is>
      </c>
      <c r="I421" t="inlineStr">
        <is>
          <t xml:space="preserve">"Theron" should be pronounced with the English "th" sound, as in "thing".
- Line of script: "Und hoffen, dass Theron so gut war, wie alle sagten."</t>
        </is>
      </c>
      <c r="J421" t="inlineStr">
        <is>
          <t xml:space="preserve">VOA</t>
        </is>
      </c>
      <c r="K421" t="inlineStr">
        <is>
          <t xml:space="preserve">Mispronunciation</t>
        </is>
      </c>
      <c r="L421" t="inlineStr">
        <is>
          <t xml:space="preserve">Mispronunciation</t>
        </is>
      </c>
      <c r="M421" t="str">
        <f>IFERROR(IF(VLOOKUP(L421,'Quantification'!$A:$B,2,FALSE)&amp;""="","Unclassified",VLOOKUP(L421,'Quantification'!$A:$B,2,FALSE)),"Unclassified")</f>
        <v>Major</v>
      </c>
      <c r="N421" t="inlineStr">
        <is>
          <t xml:space="preserve">frl-esma.gulsoy@pocketfm.com</t>
        </is>
      </c>
      <c r="O421" t="inlineStr">
        <is>
          <t xml:space="preserve">Issues found in raw</t>
        </is>
      </c>
      <c r="P421" t="str">
        <f>IF(OR(O421="Issues found in master",O421="Final master"),"Master",IF(OR(O421="Ready for Master",O421="Issues found in raw",O421="Raw under QC",O421="Issues resolved in raw"),"Raw","-"))</f>
        <v>Raw</v>
      </c>
      <c r="Q421" s="13">
        <v>46253.61111111111</v>
      </c>
      <c r="R421" t="inlineStr">
        <is>
          <t xml:space="preserve">2026-08 (Aug)</t>
        </is>
      </c>
      <c r="S421">
        <f>IF(M421="Not an error",0,IF(COUNTIFS($A$2:$A421,$A421,$D$2:$D421,$D421,$M$2:$M421,"&lt;&gt;Not an error")=1,1,0))</f>
        <v>0</v>
      </c>
      <c r="T421">
        <f>IF(M421&lt;&gt;"Major",0,IF(COUNTIFS($A$2:$A421,$A421,$D$2:$D421,$D421,$M$2:$M421,"Major")=1,1,0))</f>
        <v>0</v>
      </c>
      <c r="U421">
        <f>IF(M421&lt;&gt;"Minor",0,IF(COUNTIFS($A$2:$A421,$A421,$D$2:$D421,$D421,$M$2:$M421,"Minor")=1,1,0))</f>
        <v>0</v>
      </c>
    </row>
    <row r="422">
      <c r="A422" t="inlineStr">
        <is>
          <t xml:space="preserve">4baec2ac0f23302985d2ad577e111504bd88c99c</t>
        </is>
      </c>
      <c r="B422" t="inlineStr">
        <is>
          <t xml:space="preserve">Bride of a dragon</t>
        </is>
      </c>
      <c r="C422" t="inlineStr">
        <is>
          <t xml:space="preserve">Die Braut Des Drachenkönigs</t>
        </is>
      </c>
      <c r="D422" t="inlineStr">
        <is>
          <t xml:space="preserve">91815fe15111d9e51d2f54e2f967583b4bf2dffd</t>
        </is>
      </c>
      <c r="E422" t="inlineStr">
        <is>
          <t xml:space="preserve">Episode 59: Sie War Nackt</t>
        </is>
      </c>
      <c r="F422">
        <v>59</v>
      </c>
      <c r="G422" t="inlineStr">
        <is>
          <t xml:space="preserve">1:33-1:37</t>
        </is>
      </c>
      <c r="H422" t="inlineStr">
        <is>
          <t xml:space="preserve">Resolved</t>
        </is>
      </c>
      <c r="I422" t="inlineStr">
        <is>
          <t xml:space="preserve">The voice is too high-pitched for this male character (Damon).
- Line of script: "„Was in den sieben Höllen machst du hier?“, fuhr ich sie an und versuchte, meinen Atem zu beruhigen."</t>
        </is>
      </c>
      <c r="J422" t="inlineStr">
        <is>
          <t xml:space="preserve">VOA</t>
        </is>
      </c>
      <c r="K422" t="inlineStr">
        <is>
          <t xml:space="preserve">Acting</t>
        </is>
      </c>
      <c r="L422" t="inlineStr">
        <is>
          <t xml:space="preserve">Acting</t>
        </is>
      </c>
      <c r="M422" t="str">
        <f>IFERROR(IF(VLOOKUP(L422,'Quantification'!$A:$B,2,FALSE)&amp;""="","Unclassified",VLOOKUP(L422,'Quantification'!$A:$B,2,FALSE)),"Unclassified")</f>
        <v>Minor</v>
      </c>
      <c r="N422" t="inlineStr">
        <is>
          <t xml:space="preserve">frl-esma.gulsoy@pocketfm.com</t>
        </is>
      </c>
      <c r="O422" t="inlineStr">
        <is>
          <t xml:space="preserve">Raw under QC</t>
        </is>
      </c>
      <c r="P422" t="str">
        <f>IF(OR(O422="Issues found in master",O422="Final master"),"Master",IF(OR(O422="Ready for Master",O422="Issues found in raw",O422="Raw under QC",O422="Issues resolved in raw"),"Raw","-"))</f>
        <v>Raw</v>
      </c>
      <c r="Q422" s="13">
        <v>46253.61111111111</v>
      </c>
      <c r="R422" t="inlineStr">
        <is>
          <t xml:space="preserve">2026-08 (Aug)</t>
        </is>
      </c>
      <c r="S422">
        <f>IF(M422="Not an error",0,IF(COUNTIFS($A$2:$A422,$A422,$D$2:$D422,$D422,$M$2:$M422,"&lt;&gt;Not an error")=1,1,0))</f>
        <v>1</v>
      </c>
      <c r="T422">
        <f>IF(M422&lt;&gt;"Major",0,IF(COUNTIFS($A$2:$A422,$A422,$D$2:$D422,$D422,$M$2:$M422,"Major")=1,1,0))</f>
        <v>0</v>
      </c>
      <c r="U422">
        <f>IF(M422&lt;&gt;"Minor",0,IF(COUNTIFS($A$2:$A422,$A422,$D$2:$D422,$D422,$M$2:$M422,"Minor")=1,1,0))</f>
        <v>1</v>
      </c>
    </row>
    <row r="423">
      <c r="A423" t="inlineStr">
        <is>
          <t xml:space="preserve">4baec2ac0f23302985d2ad577e111504bd88c99c</t>
        </is>
      </c>
      <c r="B423" t="inlineStr">
        <is>
          <t xml:space="preserve">Bride of a dragon</t>
        </is>
      </c>
      <c r="C423" t="inlineStr">
        <is>
          <t xml:space="preserve">Die Braut Des Drachenkönigs</t>
        </is>
      </c>
      <c r="D423" t="inlineStr">
        <is>
          <t xml:space="preserve">91815fe15111d9e51d2f54e2f967583b4bf2dffd</t>
        </is>
      </c>
      <c r="E423" t="inlineStr">
        <is>
          <t xml:space="preserve">Episode 59: Sie War Nackt</t>
        </is>
      </c>
      <c r="F423">
        <v>59</v>
      </c>
      <c r="G423" t="inlineStr">
        <is>
          <t xml:space="preserve">3:41-3:47</t>
        </is>
      </c>
      <c r="H423" t="inlineStr">
        <is>
          <t xml:space="preserve">Resolved</t>
        </is>
      </c>
      <c r="I423" t="inlineStr">
        <is>
          <t xml:space="preserve">The voice is too high-pitched for this male character (Damon).
- Line of script: "„Was geht es dich an?“, murmelte ich und wandte mich wieder den Papieren auf meinem Schreibtisch zu."</t>
        </is>
      </c>
      <c r="J423" t="inlineStr">
        <is>
          <t xml:space="preserve">VOA</t>
        </is>
      </c>
      <c r="K423" t="inlineStr">
        <is>
          <t xml:space="preserve">Acting</t>
        </is>
      </c>
      <c r="L423" t="inlineStr">
        <is>
          <t xml:space="preserve">Acting</t>
        </is>
      </c>
      <c r="M423" t="str">
        <f>IFERROR(IF(VLOOKUP(L423,'Quantification'!$A:$B,2,FALSE)&amp;""="","Unclassified",VLOOKUP(L423,'Quantification'!$A:$B,2,FALSE)),"Unclassified")</f>
        <v>Minor</v>
      </c>
      <c r="N423" t="inlineStr">
        <is>
          <t xml:space="preserve">frl-esma.gulsoy@pocketfm.com</t>
        </is>
      </c>
      <c r="O423" t="inlineStr">
        <is>
          <t xml:space="preserve">Raw under QC</t>
        </is>
      </c>
      <c r="P423" t="str">
        <f>IF(OR(O423="Issues found in master",O423="Final master"),"Master",IF(OR(O423="Ready for Master",O423="Issues found in raw",O423="Raw under QC",O423="Issues resolved in raw"),"Raw","-"))</f>
        <v>Raw</v>
      </c>
      <c r="Q423" s="13">
        <v>46253.61111111111</v>
      </c>
      <c r="R423" t="inlineStr">
        <is>
          <t xml:space="preserve">2026-08 (Aug)</t>
        </is>
      </c>
      <c r="S423">
        <f>IF(M423="Not an error",0,IF(COUNTIFS($A$2:$A423,$A423,$D$2:$D423,$D423,$M$2:$M423,"&lt;&gt;Not an error")=1,1,0))</f>
        <v>0</v>
      </c>
      <c r="T423">
        <f>IF(M423&lt;&gt;"Major",0,IF(COUNTIFS($A$2:$A423,$A423,$D$2:$D423,$D423,$M$2:$M423,"Major")=1,1,0))</f>
        <v>0</v>
      </c>
      <c r="U423">
        <f>IF(M423&lt;&gt;"Minor",0,IF(COUNTIFS($A$2:$A423,$A423,$D$2:$D423,$D423,$M$2:$M423,"Minor")=1,1,0))</f>
        <v>0</v>
      </c>
    </row>
    <row r="424">
      <c r="A424" t="inlineStr">
        <is>
          <t xml:space="preserve">4baec2ac0f23302985d2ad577e111504bd88c99c</t>
        </is>
      </c>
      <c r="B424" t="inlineStr">
        <is>
          <t xml:space="preserve">Bride of a dragon</t>
        </is>
      </c>
      <c r="C424" t="inlineStr">
        <is>
          <t xml:space="preserve">Die Braut Des Drachenkönigs</t>
        </is>
      </c>
      <c r="D424" t="inlineStr">
        <is>
          <t xml:space="preserve">fd30133099adc0dd9420139de4d43ce6f6141cb5</t>
        </is>
      </c>
      <c r="E424" t="inlineStr">
        <is>
          <t xml:space="preserve">Episode 60: Der Kampf Um Beherrschung</t>
        </is>
      </c>
      <c r="F424">
        <v>60</v>
      </c>
      <c r="G424" t="inlineStr">
        <is>
          <t xml:space="preserve">6:42-6:48</t>
        </is>
      </c>
      <c r="H424" t="inlineStr">
        <is>
          <t xml:space="preserve">Resolved</t>
        </is>
      </c>
      <c r="I424" t="inlineStr">
        <is>
          <t xml:space="preserve">"Arienne" should be pronounced in English.
- Line of script: "Der Korridor war still und leer, bis auf Reka, den Wachmann, den ich vor Ariennes Zimmer postiert hatte."</t>
        </is>
      </c>
      <c r="J424" t="inlineStr">
        <is>
          <t xml:space="preserve">VOA</t>
        </is>
      </c>
      <c r="K424" t="inlineStr">
        <is>
          <t xml:space="preserve">Mispronunciation</t>
        </is>
      </c>
      <c r="L424" t="inlineStr">
        <is>
          <t xml:space="preserve">Mispronunciation</t>
        </is>
      </c>
      <c r="M424" t="str">
        <f>IFERROR(IF(VLOOKUP(L424,'Quantification'!$A:$B,2,FALSE)&amp;""="","Unclassified",VLOOKUP(L424,'Quantification'!$A:$B,2,FALSE)),"Unclassified")</f>
        <v>Major</v>
      </c>
      <c r="N424" t="inlineStr">
        <is>
          <t xml:space="preserve">frl-esma.gulsoy@pocketfm.com</t>
        </is>
      </c>
      <c r="O424" t="inlineStr">
        <is>
          <t xml:space="preserve">Issues found in raw</t>
        </is>
      </c>
      <c r="P424" t="str">
        <f>IF(OR(O424="Issues found in master",O424="Final master"),"Master",IF(OR(O424="Ready for Master",O424="Issues found in raw",O424="Raw under QC",O424="Issues resolved in raw"),"Raw","-"))</f>
        <v>Raw</v>
      </c>
      <c r="Q424" s="13">
        <v>46253.61111111111</v>
      </c>
      <c r="R424" t="inlineStr">
        <is>
          <t xml:space="preserve">2026-08 (Aug)</t>
        </is>
      </c>
      <c r="S424">
        <f>IF(M424="Not an error",0,IF(COUNTIFS($A$2:$A424,$A424,$D$2:$D424,$D424,$M$2:$M424,"&lt;&gt;Not an error")=1,1,0))</f>
        <v>1</v>
      </c>
      <c r="T424">
        <f>IF(M424&lt;&gt;"Major",0,IF(COUNTIFS($A$2:$A424,$A424,$D$2:$D424,$D424,$M$2:$M424,"Major")=1,1,0))</f>
        <v>1</v>
      </c>
      <c r="U424">
        <f>IF(M424&lt;&gt;"Minor",0,IF(COUNTIFS($A$2:$A424,$A424,$D$2:$D424,$D424,$M$2:$M424,"Minor")=1,1,0))</f>
        <v>0</v>
      </c>
    </row>
    <row r="425">
      <c r="A425" t="inlineStr">
        <is>
          <t xml:space="preserve">4baec2ac0f23302985d2ad577e111504bd88c99c</t>
        </is>
      </c>
      <c r="B425" t="inlineStr">
        <is>
          <t xml:space="preserve">Bride of a dragon</t>
        </is>
      </c>
      <c r="C425" t="inlineStr">
        <is>
          <t xml:space="preserve">Die Braut Des Drachenkönigs</t>
        </is>
      </c>
      <c r="D425" t="inlineStr">
        <is>
          <t xml:space="preserve">fd30133099adc0dd9420139de4d43ce6f6141cb5</t>
        </is>
      </c>
      <c r="E425" t="inlineStr">
        <is>
          <t xml:space="preserve">Episode 60: Der Kampf Um Beherrschung</t>
        </is>
      </c>
      <c r="F425">
        <v>60</v>
      </c>
      <c r="G425" t="inlineStr">
        <is>
          <t xml:space="preserve">7:01-7:03</t>
        </is>
      </c>
      <c r="H425" t="inlineStr">
        <is>
          <t xml:space="preserve">Resolved</t>
        </is>
      </c>
      <c r="I425" t="inlineStr">
        <is>
          <t xml:space="preserve">"Arienne" should be pronounced in English.
- Line of script: "„Lady Arienne wünscht, Euch zu sprechen.“</t>
        </is>
      </c>
      <c r="J425" t="inlineStr">
        <is>
          <t xml:space="preserve">VOA</t>
        </is>
      </c>
      <c r="K425" t="inlineStr">
        <is>
          <t xml:space="preserve">Mispronunciation</t>
        </is>
      </c>
      <c r="L425" t="inlineStr">
        <is>
          <t xml:space="preserve">Mispronunciation</t>
        </is>
      </c>
      <c r="M425" t="str">
        <f>IFERROR(IF(VLOOKUP(L425,'Quantification'!$A:$B,2,FALSE)&amp;""="","Unclassified",VLOOKUP(L425,'Quantification'!$A:$B,2,FALSE)),"Unclassified")</f>
        <v>Major</v>
      </c>
      <c r="N425" t="inlineStr">
        <is>
          <t xml:space="preserve">frl-esma.gulsoy@pocketfm.com</t>
        </is>
      </c>
      <c r="O425" t="inlineStr">
        <is>
          <t xml:space="preserve">Issues found in raw</t>
        </is>
      </c>
      <c r="P425" t="str">
        <f>IF(OR(O425="Issues found in master",O425="Final master"),"Master",IF(OR(O425="Ready for Master",O425="Issues found in raw",O425="Raw under QC",O425="Issues resolved in raw"),"Raw","-"))</f>
        <v>Raw</v>
      </c>
      <c r="Q425" s="13">
        <v>46253.61111111111</v>
      </c>
      <c r="R425" t="inlineStr">
        <is>
          <t xml:space="preserve">2026-08 (Aug)</t>
        </is>
      </c>
      <c r="S425">
        <f>IF(M425="Not an error",0,IF(COUNTIFS($A$2:$A425,$A425,$D$2:$D425,$D425,$M$2:$M425,"&lt;&gt;Not an error")=1,1,0))</f>
        <v>0</v>
      </c>
      <c r="T425">
        <f>IF(M425&lt;&gt;"Major",0,IF(COUNTIFS($A$2:$A425,$A425,$D$2:$D425,$D425,$M$2:$M425,"Major")=1,1,0))</f>
        <v>0</v>
      </c>
      <c r="U425">
        <f>IF(M425&lt;&gt;"Minor",0,IF(COUNTIFS($A$2:$A425,$A425,$D$2:$D425,$D425,$M$2:$M425,"Minor")=1,1,0))</f>
        <v>0</v>
      </c>
    </row>
    <row r="426">
      <c r="A426" t="inlineStr">
        <is>
          <t xml:space="preserve">4baec2ac0f23302985d2ad577e111504bd88c99c</t>
        </is>
      </c>
      <c r="B426" t="inlineStr">
        <is>
          <t xml:space="preserve">Bride of a dragon</t>
        </is>
      </c>
      <c r="C426" t="inlineStr">
        <is>
          <t xml:space="preserve">Die Braut Des Drachenkönigs</t>
        </is>
      </c>
      <c r="D426" t="inlineStr">
        <is>
          <t xml:space="preserve">fd30133099adc0dd9420139de4d43ce6f6141cb5</t>
        </is>
      </c>
      <c r="E426" t="inlineStr">
        <is>
          <t xml:space="preserve">Episode 60: Der Kampf Um Beherrschung</t>
        </is>
      </c>
      <c r="F426">
        <v>60</v>
      </c>
      <c r="G426" t="inlineStr">
        <is>
          <t xml:space="preserve">7:57-8:03</t>
        </is>
      </c>
      <c r="H426" t="inlineStr">
        <is>
          <t xml:space="preserve">Resolved</t>
        </is>
      </c>
      <c r="I426" t="inlineStr">
        <is>
          <t xml:space="preserve">"Arienne" should be pronounced in English.
- Line of script: "Als ich mich Ariennes Tür näherte, richtete sich Marlo auf, der an der Wand gelehnt hatte."</t>
        </is>
      </c>
      <c r="J426" t="inlineStr">
        <is>
          <t xml:space="preserve">VOA</t>
        </is>
      </c>
      <c r="K426" t="inlineStr">
        <is>
          <t xml:space="preserve">Mispronunciation</t>
        </is>
      </c>
      <c r="L426" t="inlineStr">
        <is>
          <t xml:space="preserve">Mispronunciation</t>
        </is>
      </c>
      <c r="M426" t="str">
        <f>IFERROR(IF(VLOOKUP(L426,'Quantification'!$A:$B,2,FALSE)&amp;""="","Unclassified",VLOOKUP(L426,'Quantification'!$A:$B,2,FALSE)),"Unclassified")</f>
        <v>Major</v>
      </c>
      <c r="N426" t="inlineStr">
        <is>
          <t xml:space="preserve">frl-esma.gulsoy@pocketfm.com</t>
        </is>
      </c>
      <c r="O426" t="inlineStr">
        <is>
          <t xml:space="preserve">Issues found in raw</t>
        </is>
      </c>
      <c r="P426" t="str">
        <f>IF(OR(O426="Issues found in master",O426="Final master"),"Master",IF(OR(O426="Ready for Master",O426="Issues found in raw",O426="Raw under QC",O426="Issues resolved in raw"),"Raw","-"))</f>
        <v>Raw</v>
      </c>
      <c r="Q426" s="13">
        <v>46253.61111111111</v>
      </c>
      <c r="R426" t="inlineStr">
        <is>
          <t xml:space="preserve">2026-08 (Aug)</t>
        </is>
      </c>
      <c r="S426">
        <f>IF(M426="Not an error",0,IF(COUNTIFS($A$2:$A426,$A426,$D$2:$D426,$D426,$M$2:$M426,"&lt;&gt;Not an error")=1,1,0))</f>
        <v>0</v>
      </c>
      <c r="T426">
        <f>IF(M426&lt;&gt;"Major",0,IF(COUNTIFS($A$2:$A426,$A426,$D$2:$D426,$D426,$M$2:$M426,"Major")=1,1,0))</f>
        <v>0</v>
      </c>
      <c r="U426">
        <f>IF(M426&lt;&gt;"Minor",0,IF(COUNTIFS($A$2:$A426,$A426,$D$2:$D426,$D426,$M$2:$M426,"Minor")=1,1,0))</f>
        <v>0</v>
      </c>
    </row>
    <row r="427">
      <c r="A427" t="inlineStr">
        <is>
          <t xml:space="preserve">4baec2ac0f23302985d2ad577e111504bd88c99c</t>
        </is>
      </c>
      <c r="B427" t="inlineStr">
        <is>
          <t xml:space="preserve">Bride of a dragon</t>
        </is>
      </c>
      <c r="C427" t="inlineStr">
        <is>
          <t xml:space="preserve">Die Braut Des Drachenkönigs</t>
        </is>
      </c>
      <c r="D427" t="inlineStr">
        <is>
          <t xml:space="preserve">fd30133099adc0dd9420139de4d43ce6f6141cb5</t>
        </is>
      </c>
      <c r="E427" t="inlineStr">
        <is>
          <t xml:space="preserve">Episode 60: Der Kampf Um Beherrschung</t>
        </is>
      </c>
      <c r="F427">
        <v>60</v>
      </c>
      <c r="G427" t="inlineStr">
        <is>
          <t xml:space="preserve">8:41-8:47</t>
        </is>
      </c>
      <c r="H427" t="inlineStr">
        <is>
          <t xml:space="preserve">Resolved</t>
        </is>
      </c>
      <c r="I427" t="inlineStr">
        <is>
          <t xml:space="preserve">"Arienne" should be pronounced in English.
- Line of script: "Arienne erhob sich sofort vom Bettrand, wo sie gesessen hatte, ihre Hände fest vor sich verschränkt."</t>
        </is>
      </c>
      <c r="J427" t="inlineStr">
        <is>
          <t xml:space="preserve">VOA</t>
        </is>
      </c>
      <c r="K427" t="inlineStr">
        <is>
          <t xml:space="preserve">Mispronunciation</t>
        </is>
      </c>
      <c r="L427" t="inlineStr">
        <is>
          <t xml:space="preserve">Mispronunciation</t>
        </is>
      </c>
      <c r="M427" t="str">
        <f>IFERROR(IF(VLOOKUP(L427,'Quantification'!$A:$B,2,FALSE)&amp;""="","Unclassified",VLOOKUP(L427,'Quantification'!$A:$B,2,FALSE)),"Unclassified")</f>
        <v>Major</v>
      </c>
      <c r="N427" t="inlineStr">
        <is>
          <t xml:space="preserve">frl-esma.gulsoy@pocketfm.com</t>
        </is>
      </c>
      <c r="O427" t="inlineStr">
        <is>
          <t xml:space="preserve">Issues found in raw</t>
        </is>
      </c>
      <c r="P427" t="str">
        <f>IF(OR(O427="Issues found in master",O427="Final master"),"Master",IF(OR(O427="Ready for Master",O427="Issues found in raw",O427="Raw under QC",O427="Issues resolved in raw"),"Raw","-"))</f>
        <v>Raw</v>
      </c>
      <c r="Q427" s="13">
        <v>46253.61111111111</v>
      </c>
      <c r="R427" t="inlineStr">
        <is>
          <t xml:space="preserve">2026-08 (Aug)</t>
        </is>
      </c>
      <c r="S427">
        <f>IF(M427="Not an error",0,IF(COUNTIFS($A$2:$A427,$A427,$D$2:$D427,$D427,$M$2:$M427,"&lt;&gt;Not an error")=1,1,0))</f>
        <v>0</v>
      </c>
      <c r="T427">
        <f>IF(M427&lt;&gt;"Major",0,IF(COUNTIFS($A$2:$A427,$A427,$D$2:$D427,$D427,$M$2:$M427,"Major")=1,1,0))</f>
        <v>0</v>
      </c>
      <c r="U427">
        <f>IF(M427&lt;&gt;"Minor",0,IF(COUNTIFS($A$2:$A427,$A427,$D$2:$D427,$D427,$M$2:$M427,"Minor")=1,1,0))</f>
        <v>0</v>
      </c>
    </row>
    <row r="428">
      <c r="A428" t="inlineStr">
        <is>
          <t xml:space="preserve">4baec2ac0f23302985d2ad577e111504bd88c99c</t>
        </is>
      </c>
      <c r="B428" t="inlineStr">
        <is>
          <t xml:space="preserve">Bride of a dragon</t>
        </is>
      </c>
      <c r="C428" t="inlineStr">
        <is>
          <t xml:space="preserve">Die Braut Des Drachenkönigs</t>
        </is>
      </c>
      <c r="D428" t="inlineStr">
        <is>
          <t xml:space="preserve">04684ca138d3dac566b71a608a4ce6b5694c1659</t>
        </is>
      </c>
      <c r="E428" t="inlineStr">
        <is>
          <t xml:space="preserve">Episode 61: Wer Hat Es Vergiftet</t>
        </is>
      </c>
      <c r="F428">
        <v>61</v>
      </c>
      <c r="G428" t="inlineStr">
        <is>
          <t xml:space="preserve">0:24-0:28</t>
        </is>
      </c>
      <c r="H428" t="inlineStr">
        <is>
          <t xml:space="preserve">Resolved</t>
        </is>
      </c>
      <c r="I428" t="inlineStr">
        <is>
          <t xml:space="preserve">"Arienne" should be pronounced in English.
- Line of script: "Ich durchquerte das Zimmer und reichte Arienne die Sachen."</t>
        </is>
      </c>
      <c r="J428" t="inlineStr">
        <is>
          <t xml:space="preserve">VOA</t>
        </is>
      </c>
      <c r="K428" t="inlineStr">
        <is>
          <t xml:space="preserve">Mispronunciation</t>
        </is>
      </c>
      <c r="L428" t="inlineStr">
        <is>
          <t xml:space="preserve">Mispronunciation</t>
        </is>
      </c>
      <c r="M428" t="str">
        <f>IFERROR(IF(VLOOKUP(L428,'Quantification'!$A:$B,2,FALSE)&amp;""="","Unclassified",VLOOKUP(L428,'Quantification'!$A:$B,2,FALSE)),"Unclassified")</f>
        <v>Major</v>
      </c>
      <c r="N428" t="inlineStr">
        <is>
          <t xml:space="preserve">frl-esma.gulsoy@pocketfm.com</t>
        </is>
      </c>
      <c r="O428" t="inlineStr">
        <is>
          <t xml:space="preserve">Issues found in raw</t>
        </is>
      </c>
      <c r="P428" t="str">
        <f>IF(OR(O428="Issues found in master",O428="Final master"),"Master",IF(OR(O428="Ready for Master",O428="Issues found in raw",O428="Raw under QC",O428="Issues resolved in raw"),"Raw","-"))</f>
        <v>Raw</v>
      </c>
      <c r="Q428" s="13">
        <v>46253.61111111111</v>
      </c>
      <c r="R428" t="inlineStr">
        <is>
          <t xml:space="preserve">2026-08 (Aug)</t>
        </is>
      </c>
      <c r="S428">
        <f>IF(M428="Not an error",0,IF(COUNTIFS($A$2:$A428,$A428,$D$2:$D428,$D428,$M$2:$M428,"&lt;&gt;Not an error")=1,1,0))</f>
        <v>1</v>
      </c>
      <c r="T428">
        <f>IF(M428&lt;&gt;"Major",0,IF(COUNTIFS($A$2:$A428,$A428,$D$2:$D428,$D428,$M$2:$M428,"Major")=1,1,0))</f>
        <v>1</v>
      </c>
      <c r="U428">
        <f>IF(M428&lt;&gt;"Minor",0,IF(COUNTIFS($A$2:$A428,$A428,$D$2:$D428,$D428,$M$2:$M428,"Minor")=1,1,0))</f>
        <v>0</v>
      </c>
    </row>
    <row r="429">
      <c r="A429" t="inlineStr">
        <is>
          <t xml:space="preserve">4baec2ac0f23302985d2ad577e111504bd88c99c</t>
        </is>
      </c>
      <c r="B429" t="inlineStr">
        <is>
          <t xml:space="preserve">Bride of a dragon</t>
        </is>
      </c>
      <c r="C429" t="inlineStr">
        <is>
          <t xml:space="preserve">Die Braut Des Drachenkönigs</t>
        </is>
      </c>
      <c r="D429" t="inlineStr">
        <is>
          <t xml:space="preserve">04684ca138d3dac566b71a608a4ce6b5694c1659</t>
        </is>
      </c>
      <c r="E429" t="inlineStr">
        <is>
          <t xml:space="preserve">Episode 61: Wer Hat Es Vergiftet</t>
        </is>
      </c>
      <c r="F429">
        <v>61</v>
      </c>
      <c r="G429" t="inlineStr">
        <is>
          <t xml:space="preserve">1:29-1:35</t>
        </is>
      </c>
      <c r="H429" t="inlineStr">
        <is>
          <t xml:space="preserve">Resolved</t>
        </is>
      </c>
      <c r="I429" t="inlineStr">
        <is>
          <t xml:space="preserve">"Arienne" should be pronounced in English.
- Line of script: "Arienne schrieb mehrere Minuten lang, hielt gelegentlich inne, um ihre Gedanken zu sammeln oder sich die Augen zu wischen."</t>
        </is>
      </c>
      <c r="J429" t="inlineStr">
        <is>
          <t xml:space="preserve">VOA</t>
        </is>
      </c>
      <c r="K429" t="inlineStr">
        <is>
          <t xml:space="preserve">Mispronunciation</t>
        </is>
      </c>
      <c r="L429" t="inlineStr">
        <is>
          <t xml:space="preserve">Mispronunciation</t>
        </is>
      </c>
      <c r="M429" t="str">
        <f>IFERROR(IF(VLOOKUP(L429,'Quantification'!$A:$B,2,FALSE)&amp;""="","Unclassified",VLOOKUP(L429,'Quantification'!$A:$B,2,FALSE)),"Unclassified")</f>
        <v>Major</v>
      </c>
      <c r="N429" t="inlineStr">
        <is>
          <t xml:space="preserve">frl-esma.gulsoy@pocketfm.com</t>
        </is>
      </c>
      <c r="O429" t="inlineStr">
        <is>
          <t xml:space="preserve">Issues found in raw</t>
        </is>
      </c>
      <c r="P429" t="str">
        <f>IF(OR(O429="Issues found in master",O429="Final master"),"Master",IF(OR(O429="Ready for Master",O429="Issues found in raw",O429="Raw under QC",O429="Issues resolved in raw"),"Raw","-"))</f>
        <v>Raw</v>
      </c>
      <c r="Q429" s="13">
        <v>46253.61111111111</v>
      </c>
      <c r="R429" t="inlineStr">
        <is>
          <t xml:space="preserve">2026-08 (Aug)</t>
        </is>
      </c>
      <c r="S429">
        <f>IF(M429="Not an error",0,IF(COUNTIFS($A$2:$A429,$A429,$D$2:$D429,$D429,$M$2:$M429,"&lt;&gt;Not an error")=1,1,0))</f>
        <v>0</v>
      </c>
      <c r="T429">
        <f>IF(M429&lt;&gt;"Major",0,IF(COUNTIFS($A$2:$A429,$A429,$D$2:$D429,$D429,$M$2:$M429,"Major")=1,1,0))</f>
        <v>0</v>
      </c>
      <c r="U429">
        <f>IF(M429&lt;&gt;"Minor",0,IF(COUNTIFS($A$2:$A429,$A429,$D$2:$D429,$D429,$M$2:$M429,"Minor")=1,1,0))</f>
        <v>0</v>
      </c>
    </row>
    <row r="430">
      <c r="A430" t="inlineStr">
        <is>
          <t xml:space="preserve">4baec2ac0f23302985d2ad577e111504bd88c99c</t>
        </is>
      </c>
      <c r="B430" t="inlineStr">
        <is>
          <t xml:space="preserve">Bride of a dragon</t>
        </is>
      </c>
      <c r="C430" t="inlineStr">
        <is>
          <t xml:space="preserve">Die Braut Des Drachenkönigs</t>
        </is>
      </c>
      <c r="D430" t="inlineStr">
        <is>
          <t xml:space="preserve">04684ca138d3dac566b71a608a4ce6b5694c1659</t>
        </is>
      </c>
      <c r="E430" t="inlineStr">
        <is>
          <t xml:space="preserve">Episode 61: Wer Hat Es Vergiftet</t>
        </is>
      </c>
      <c r="F430">
        <v>61</v>
      </c>
      <c r="G430" t="inlineStr">
        <is>
          <t xml:space="preserve">9:41-9:44</t>
        </is>
      </c>
      <c r="H430" t="inlineStr">
        <is>
          <t xml:space="preserve">Resolved</t>
        </is>
      </c>
      <c r="I430" t="inlineStr">
        <is>
          <t xml:space="preserve">The voice is too high-pitched for this male character (Damon).
- Line of script: "„Woher wusstet Ihr, dass das Getränk vergiftet war?“</t>
        </is>
      </c>
      <c r="J430" t="inlineStr">
        <is>
          <t xml:space="preserve">VOA</t>
        </is>
      </c>
      <c r="K430" t="inlineStr">
        <is>
          <t xml:space="preserve">Acting</t>
        </is>
      </c>
      <c r="L430" t="inlineStr">
        <is>
          <t xml:space="preserve">Acting</t>
        </is>
      </c>
      <c r="M430" t="str">
        <f>IFERROR(IF(VLOOKUP(L430,'Quantification'!$A:$B,2,FALSE)&amp;""="","Unclassified",VLOOKUP(L430,'Quantification'!$A:$B,2,FALSE)),"Unclassified")</f>
        <v>Minor</v>
      </c>
      <c r="N430" t="inlineStr">
        <is>
          <t xml:space="preserve">frl-esma.gulsoy@pocketfm.com</t>
        </is>
      </c>
      <c r="O430" t="inlineStr">
        <is>
          <t xml:space="preserve">Issues found in raw</t>
        </is>
      </c>
      <c r="P430" t="str">
        <f>IF(OR(O430="Issues found in master",O430="Final master"),"Master",IF(OR(O430="Ready for Master",O430="Issues found in raw",O430="Raw under QC",O430="Issues resolved in raw"),"Raw","-"))</f>
        <v>Raw</v>
      </c>
      <c r="Q430" s="13">
        <v>46253.61111111111</v>
      </c>
      <c r="R430" t="inlineStr">
        <is>
          <t xml:space="preserve">2026-08 (Aug)</t>
        </is>
      </c>
      <c r="S430">
        <f>IF(M430="Not an error",0,IF(COUNTIFS($A$2:$A430,$A430,$D$2:$D430,$D430,$M$2:$M430,"&lt;&gt;Not an error")=1,1,0))</f>
        <v>0</v>
      </c>
      <c r="T430">
        <f>IF(M430&lt;&gt;"Major",0,IF(COUNTIFS($A$2:$A430,$A430,$D$2:$D430,$D430,$M$2:$M430,"Major")=1,1,0))</f>
        <v>0</v>
      </c>
      <c r="U430">
        <f>IF(M430&lt;&gt;"Minor",0,IF(COUNTIFS($A$2:$A430,$A430,$D$2:$D430,$D430,$M$2:$M430,"Minor")=1,1,0))</f>
        <v>1</v>
      </c>
    </row>
    <row r="431">
      <c r="A431" t="inlineStr">
        <is>
          <t xml:space="preserve">4baec2ac0f23302985d2ad577e111504bd88c99c</t>
        </is>
      </c>
      <c r="B431" t="inlineStr">
        <is>
          <t xml:space="preserve">Bride of a dragon</t>
        </is>
      </c>
      <c r="C431" t="inlineStr">
        <is>
          <t xml:space="preserve">Die Braut Des Drachenkönigs</t>
        </is>
      </c>
      <c r="D431" t="inlineStr">
        <is>
          <t xml:space="preserve">78118cc977bc43d1eda3c5fd6d1967d315a2223d</t>
        </is>
      </c>
      <c r="E431" t="inlineStr">
        <is>
          <t xml:space="preserve">Episode 62: Töte Damon</t>
        </is>
      </c>
      <c r="F431">
        <v>62</v>
      </c>
      <c r="G431" t="inlineStr">
        <is>
          <t xml:space="preserve">2:44-2:48</t>
        </is>
      </c>
      <c r="H431" t="inlineStr">
        <is>
          <t xml:space="preserve">Resolved</t>
        </is>
      </c>
      <c r="I431" t="inlineStr">
        <is>
          <t xml:space="preserve">"Arienne" should be pronounced in English.
- Line of script: "„Ich dachte, wir überlassen Maza und Arienne den Wein."</t>
        </is>
      </c>
      <c r="J431" t="inlineStr">
        <is>
          <t xml:space="preserve">VOA</t>
        </is>
      </c>
      <c r="K431" t="inlineStr">
        <is>
          <t xml:space="preserve">Mispronunciation</t>
        </is>
      </c>
      <c r="L431" t="inlineStr">
        <is>
          <t xml:space="preserve">Mispronunciation</t>
        </is>
      </c>
      <c r="M431" t="str">
        <f>IFERROR(IF(VLOOKUP(L431,'Quantification'!$A:$B,2,FALSE)&amp;""="","Unclassified",VLOOKUP(L431,'Quantification'!$A:$B,2,FALSE)),"Unclassified")</f>
        <v>Major</v>
      </c>
      <c r="N431" t="inlineStr">
        <is>
          <t xml:space="preserve">frl-esma.gulsoy@pocketfm.com</t>
        </is>
      </c>
      <c r="O431" t="inlineStr">
        <is>
          <t xml:space="preserve">Issues found in raw</t>
        </is>
      </c>
      <c r="P431" t="str">
        <f>IF(OR(O431="Issues found in master",O431="Final master"),"Master",IF(OR(O431="Ready for Master",O431="Issues found in raw",O431="Raw under QC",O431="Issues resolved in raw"),"Raw","-"))</f>
        <v>Raw</v>
      </c>
      <c r="Q431" s="13">
        <v>46253.61111111111</v>
      </c>
      <c r="R431" t="inlineStr">
        <is>
          <t xml:space="preserve">2026-08 (Aug)</t>
        </is>
      </c>
      <c r="S431">
        <f>IF(M431="Not an error",0,IF(COUNTIFS($A$2:$A431,$A431,$D$2:$D431,$D431,$M$2:$M431,"&lt;&gt;Not an error")=1,1,0))</f>
        <v>1</v>
      </c>
      <c r="T431">
        <f>IF(M431&lt;&gt;"Major",0,IF(COUNTIFS($A$2:$A431,$A431,$D$2:$D431,$D431,$M$2:$M431,"Major")=1,1,0))</f>
        <v>1</v>
      </c>
      <c r="U431">
        <f>IF(M431&lt;&gt;"Minor",0,IF(COUNTIFS($A$2:$A431,$A431,$D$2:$D431,$D431,$M$2:$M431,"Minor")=1,1,0))</f>
        <v>0</v>
      </c>
    </row>
    <row r="432">
      <c r="A432" t="inlineStr">
        <is>
          <t xml:space="preserve">4baec2ac0f23302985d2ad577e111504bd88c99c</t>
        </is>
      </c>
      <c r="B432" t="inlineStr">
        <is>
          <t xml:space="preserve">Bride of a dragon</t>
        </is>
      </c>
      <c r="C432" t="inlineStr">
        <is>
          <t xml:space="preserve">Die Braut Des Drachenkönigs</t>
        </is>
      </c>
      <c r="D432" t="inlineStr">
        <is>
          <t xml:space="preserve">e0352220b93fee431e12f55dbfe7d70dd2456ff1</t>
        </is>
      </c>
      <c r="E432" t="inlineStr">
        <is>
          <t xml:space="preserve">Episode 63: Finde Sie</t>
        </is>
      </c>
      <c r="F432">
        <v>63</v>
      </c>
      <c r="G432" t="inlineStr">
        <is>
          <t xml:space="preserve">0:12-0:20</t>
        </is>
      </c>
      <c r="H432" t="inlineStr">
        <is>
          <t xml:space="preserve">Resolved</t>
        </is>
      </c>
      <c r="I432" t="inlineStr">
        <is>
          <t xml:space="preserve">"Ronan" should be pronounced in English.
- Line of script: "Einschließlich Ronan, der den Anschein machte, als würde er alles tun, um den Thron von Damon zurückzuerobern, der seiner Meinung nach rechtmäßig ihm gehörte."</t>
        </is>
      </c>
      <c r="J432" t="inlineStr">
        <is>
          <t xml:space="preserve">VOA</t>
        </is>
      </c>
      <c r="K432" t="inlineStr">
        <is>
          <t xml:space="preserve">Mispronunciation</t>
        </is>
      </c>
      <c r="L432" t="inlineStr">
        <is>
          <t xml:space="preserve">Mispronunciation</t>
        </is>
      </c>
      <c r="M432" t="str">
        <f>IFERROR(IF(VLOOKUP(L432,'Quantification'!$A:$B,2,FALSE)&amp;""="","Unclassified",VLOOKUP(L432,'Quantification'!$A:$B,2,FALSE)),"Unclassified")</f>
        <v>Major</v>
      </c>
      <c r="N432" t="inlineStr">
        <is>
          <t xml:space="preserve">frl-esma.gulsoy@pocketfm.com</t>
        </is>
      </c>
      <c r="O432" t="inlineStr">
        <is>
          <t xml:space="preserve">Raw under QC</t>
        </is>
      </c>
      <c r="P432" t="str">
        <f>IF(OR(O432="Issues found in master",O432="Final master"),"Master",IF(OR(O432="Ready for Master",O432="Issues found in raw",O432="Raw under QC",O432="Issues resolved in raw"),"Raw","-"))</f>
        <v>Raw</v>
      </c>
      <c r="Q432" s="13">
        <v>46253.61111111111</v>
      </c>
      <c r="R432" t="inlineStr">
        <is>
          <t xml:space="preserve">2026-08 (Aug)</t>
        </is>
      </c>
      <c r="S432">
        <f>IF(M432="Not an error",0,IF(COUNTIFS($A$2:$A432,$A432,$D$2:$D432,$D432,$M$2:$M432,"&lt;&gt;Not an error")=1,1,0))</f>
        <v>1</v>
      </c>
      <c r="T432">
        <f>IF(M432&lt;&gt;"Major",0,IF(COUNTIFS($A$2:$A432,$A432,$D$2:$D432,$D432,$M$2:$M432,"Major")=1,1,0))</f>
        <v>1</v>
      </c>
      <c r="U432">
        <f>IF(M432&lt;&gt;"Minor",0,IF(COUNTIFS($A$2:$A432,$A432,$D$2:$D432,$D432,$M$2:$M432,"Minor")=1,1,0))</f>
        <v>0</v>
      </c>
    </row>
    <row r="433">
      <c r="A433" t="inlineStr">
        <is>
          <t xml:space="preserve">4baec2ac0f23302985d2ad577e111504bd88c99c</t>
        </is>
      </c>
      <c r="B433" t="inlineStr">
        <is>
          <t xml:space="preserve">Bride of a dragon</t>
        </is>
      </c>
      <c r="C433" t="inlineStr">
        <is>
          <t xml:space="preserve">Die Braut Des Drachenkönigs</t>
        </is>
      </c>
      <c r="D433" t="inlineStr">
        <is>
          <t xml:space="preserve">e0352220b93fee431e12f55dbfe7d70dd2456ff1</t>
        </is>
      </c>
      <c r="E433" t="inlineStr">
        <is>
          <t xml:space="preserve">Episode 63: Finde Sie</t>
        </is>
      </c>
      <c r="F433">
        <v>63</v>
      </c>
      <c r="G433" t="inlineStr">
        <is>
          <t xml:space="preserve">1:35-1:38</t>
        </is>
      </c>
      <c r="H433" t="inlineStr">
        <is>
          <t xml:space="preserve">Resolved</t>
        </is>
      </c>
      <c r="I433" t="inlineStr">
        <is>
          <t xml:space="preserve">"Hoheit" is mispronounced as "Hochhalt".
- Line of script: "„Guten Morgen, Eure Hoheit. Ich habe.“</t>
        </is>
      </c>
      <c r="J433" t="inlineStr">
        <is>
          <t xml:space="preserve">VOA</t>
        </is>
      </c>
      <c r="K433" t="inlineStr">
        <is>
          <t xml:space="preserve">Modulation</t>
        </is>
      </c>
      <c r="L433" t="inlineStr">
        <is>
          <t xml:space="preserve">Modulation</t>
        </is>
      </c>
      <c r="M433" t="str">
        <f>IFERROR(IF(VLOOKUP(L433,'Quantification'!$A:$B,2,FALSE)&amp;""="","Unclassified",VLOOKUP(L433,'Quantification'!$A:$B,2,FALSE)),"Unclassified")</f>
        <v>Minor</v>
      </c>
      <c r="N433" t="inlineStr">
        <is>
          <t xml:space="preserve">frl-esma.gulsoy@pocketfm.com</t>
        </is>
      </c>
      <c r="O433" t="inlineStr">
        <is>
          <t xml:space="preserve">Raw under QC</t>
        </is>
      </c>
      <c r="P433" t="str">
        <f>IF(OR(O433="Issues found in master",O433="Final master"),"Master",IF(OR(O433="Ready for Master",O433="Issues found in raw",O433="Raw under QC",O433="Issues resolved in raw"),"Raw","-"))</f>
        <v>Raw</v>
      </c>
      <c r="Q433" s="13">
        <v>46253.61111111111</v>
      </c>
      <c r="R433" t="inlineStr">
        <is>
          <t xml:space="preserve">2026-08 (Aug)</t>
        </is>
      </c>
      <c r="S433">
        <f>IF(M433="Not an error",0,IF(COUNTIFS($A$2:$A433,$A433,$D$2:$D433,$D433,$M$2:$M433,"&lt;&gt;Not an error")=1,1,0))</f>
        <v>0</v>
      </c>
      <c r="T433">
        <f>IF(M433&lt;&gt;"Major",0,IF(COUNTIFS($A$2:$A433,$A433,$D$2:$D433,$D433,$M$2:$M433,"Major")=1,1,0))</f>
        <v>0</v>
      </c>
      <c r="U433">
        <f>IF(M433&lt;&gt;"Minor",0,IF(COUNTIFS($A$2:$A433,$A433,$D$2:$D433,$D433,$M$2:$M433,"Minor")=1,1,0))</f>
        <v>1</v>
      </c>
    </row>
    <row r="434">
      <c r="A434" t="inlineStr">
        <is>
          <t xml:space="preserve">4baec2ac0f23302985d2ad577e111504bd88c99c</t>
        </is>
      </c>
      <c r="B434" t="inlineStr">
        <is>
          <t xml:space="preserve">Bride of a dragon</t>
        </is>
      </c>
      <c r="C434" t="inlineStr">
        <is>
          <t xml:space="preserve">Die Braut Des Drachenkönigs</t>
        </is>
      </c>
      <c r="D434" t="inlineStr">
        <is>
          <t xml:space="preserve">e0352220b93fee431e12f55dbfe7d70dd2456ff1</t>
        </is>
      </c>
      <c r="E434" t="inlineStr">
        <is>
          <t xml:space="preserve">Episode 63: Finde Sie</t>
        </is>
      </c>
      <c r="F434">
        <v>63</v>
      </c>
      <c r="G434" t="inlineStr">
        <is>
          <t xml:space="preserve">6:16-6:19</t>
        </is>
      </c>
      <c r="H434" t="inlineStr">
        <is>
          <t xml:space="preserve">Resolved</t>
        </is>
      </c>
      <c r="I434" t="inlineStr">
        <is>
          <t xml:space="preserve">"Kaelion" should be pronounced as "Kelion".
- Line of script: "Genau in diesem Moment erschien Kaelion an meiner Seite."</t>
        </is>
      </c>
      <c r="J434" t="inlineStr">
        <is>
          <t xml:space="preserve">VOA</t>
        </is>
      </c>
      <c r="K434" t="inlineStr">
        <is>
          <t xml:space="preserve">Mispronunciation</t>
        </is>
      </c>
      <c r="L434" t="inlineStr">
        <is>
          <t xml:space="preserve">Mispronunciation</t>
        </is>
      </c>
      <c r="M434" t="str">
        <f>IFERROR(IF(VLOOKUP(L434,'Quantification'!$A:$B,2,FALSE)&amp;""="","Unclassified",VLOOKUP(L434,'Quantification'!$A:$B,2,FALSE)),"Unclassified")</f>
        <v>Major</v>
      </c>
      <c r="N434" t="inlineStr">
        <is>
          <t xml:space="preserve">frl-esma.gulsoy@pocketfm.com</t>
        </is>
      </c>
      <c r="O434" t="inlineStr">
        <is>
          <t xml:space="preserve">Issues found in raw</t>
        </is>
      </c>
      <c r="P434" t="str">
        <f>IF(OR(O434="Issues found in master",O434="Final master"),"Master",IF(OR(O434="Ready for Master",O434="Issues found in raw",O434="Raw under QC",O434="Issues resolved in raw"),"Raw","-"))</f>
        <v>Raw</v>
      </c>
      <c r="Q434" s="13">
        <v>46253.61111111111</v>
      </c>
      <c r="R434" t="inlineStr">
        <is>
          <t xml:space="preserve">2026-08 (Aug)</t>
        </is>
      </c>
      <c r="S434">
        <f>IF(M434="Not an error",0,IF(COUNTIFS($A$2:$A434,$A434,$D$2:$D434,$D434,$M$2:$M434,"&lt;&gt;Not an error")=1,1,0))</f>
        <v>0</v>
      </c>
      <c r="T434">
        <f>IF(M434&lt;&gt;"Major",0,IF(COUNTIFS($A$2:$A434,$A434,$D$2:$D434,$D434,$M$2:$M434,"Major")=1,1,0))</f>
        <v>0</v>
      </c>
      <c r="U434">
        <f>IF(M434&lt;&gt;"Minor",0,IF(COUNTIFS($A$2:$A434,$A434,$D$2:$D434,$D434,$M$2:$M434,"Minor")=1,1,0))</f>
        <v>0</v>
      </c>
    </row>
    <row r="435">
      <c r="A435" t="inlineStr">
        <is>
          <t xml:space="preserve">4baec2ac0f23302985d2ad577e111504bd88c99c</t>
        </is>
      </c>
      <c r="B435" t="inlineStr">
        <is>
          <t xml:space="preserve">Bride of a dragon</t>
        </is>
      </c>
      <c r="C435" t="inlineStr">
        <is>
          <t xml:space="preserve">Die Braut Des Drachenkönigs</t>
        </is>
      </c>
      <c r="D435" t="inlineStr">
        <is>
          <t xml:space="preserve">e0352220b93fee431e12f55dbfe7d70dd2456ff1</t>
        </is>
      </c>
      <c r="E435" t="inlineStr">
        <is>
          <t xml:space="preserve">Episode 63: Finde Sie</t>
        </is>
      </c>
      <c r="F435">
        <v>63</v>
      </c>
      <c r="G435" t="inlineStr">
        <is>
          <t xml:space="preserve">7:00-7:02</t>
        </is>
      </c>
      <c r="H435" t="inlineStr">
        <is>
          <t xml:space="preserve">Resolved</t>
        </is>
      </c>
      <c r="I435" t="inlineStr">
        <is>
          <t xml:space="preserve">"Kaelion" should be pronounced as "Kelion".
- Line of script: "Kaelion wandte sich an sie."</t>
        </is>
      </c>
      <c r="J435" t="inlineStr">
        <is>
          <t xml:space="preserve">VOA</t>
        </is>
      </c>
      <c r="K435" t="inlineStr">
        <is>
          <t xml:space="preserve">Mispronunciation</t>
        </is>
      </c>
      <c r="L435" t="inlineStr">
        <is>
          <t xml:space="preserve">Mispronunciation</t>
        </is>
      </c>
      <c r="M435" t="str">
        <f>IFERROR(IF(VLOOKUP(L435,'Quantification'!$A:$B,2,FALSE)&amp;""="","Unclassified",VLOOKUP(L435,'Quantification'!$A:$B,2,FALSE)),"Unclassified")</f>
        <v>Major</v>
      </c>
      <c r="N435" t="inlineStr">
        <is>
          <t xml:space="preserve">frl-esma.gulsoy@pocketfm.com</t>
        </is>
      </c>
      <c r="O435" t="inlineStr">
        <is>
          <t xml:space="preserve">Issues found in raw</t>
        </is>
      </c>
      <c r="P435" t="str">
        <f>IF(OR(O435="Issues found in master",O435="Final master"),"Master",IF(OR(O435="Ready for Master",O435="Issues found in raw",O435="Raw under QC",O435="Issues resolved in raw"),"Raw","-"))</f>
        <v>Raw</v>
      </c>
      <c r="Q435" s="13">
        <v>46253.61111111111</v>
      </c>
      <c r="R435" t="inlineStr">
        <is>
          <t xml:space="preserve">2026-08 (Aug)</t>
        </is>
      </c>
      <c r="S435">
        <f>IF(M435="Not an error",0,IF(COUNTIFS($A$2:$A435,$A435,$D$2:$D435,$D435,$M$2:$M435,"&lt;&gt;Not an error")=1,1,0))</f>
        <v>0</v>
      </c>
      <c r="T435">
        <f>IF(M435&lt;&gt;"Major",0,IF(COUNTIFS($A$2:$A435,$A435,$D$2:$D435,$D435,$M$2:$M435,"Major")=1,1,0))</f>
        <v>0</v>
      </c>
      <c r="U435">
        <f>IF(M435&lt;&gt;"Minor",0,IF(COUNTIFS($A$2:$A435,$A435,$D$2:$D435,$D435,$M$2:$M435,"Minor")=1,1,0))</f>
        <v>0</v>
      </c>
    </row>
    <row r="436">
      <c r="A436" t="inlineStr">
        <is>
          <t xml:space="preserve">4baec2ac0f23302985d2ad577e111504bd88c99c</t>
        </is>
      </c>
      <c r="B436" t="inlineStr">
        <is>
          <t xml:space="preserve">Bride of a dragon</t>
        </is>
      </c>
      <c r="C436" t="inlineStr">
        <is>
          <t xml:space="preserve">Die Braut Des Drachenkönigs</t>
        </is>
      </c>
      <c r="D436" t="inlineStr">
        <is>
          <t xml:space="preserve">e0352220b93fee431e12f55dbfe7d70dd2456ff1</t>
        </is>
      </c>
      <c r="E436" t="inlineStr">
        <is>
          <t xml:space="preserve">Episode 63: Finde Sie</t>
        </is>
      </c>
      <c r="F436">
        <v>63</v>
      </c>
      <c r="G436" t="inlineStr">
        <is>
          <t xml:space="preserve">7:26-7:33</t>
        </is>
      </c>
      <c r="H436" t="inlineStr">
        <is>
          <t xml:space="preserve">Resolved</t>
        </is>
      </c>
      <c r="I436" t="inlineStr">
        <is>
          <t xml:space="preserve">"Kaelion" should be pronounced as "Kelion".
- Line of script: "Ich blickte zurück zu Kaelion, während sich die Furcht in meiner Brust wie eine giftige Blume ausbreitete."</t>
        </is>
      </c>
      <c r="J436" t="inlineStr">
        <is>
          <t xml:space="preserve">VOA</t>
        </is>
      </c>
      <c r="K436" t="inlineStr">
        <is>
          <t xml:space="preserve">Mispronunciation</t>
        </is>
      </c>
      <c r="L436" t="inlineStr">
        <is>
          <t xml:space="preserve">Mispronunciation</t>
        </is>
      </c>
      <c r="M436" t="str">
        <f>IFERROR(IF(VLOOKUP(L436,'Quantification'!$A:$B,2,FALSE)&amp;""="","Unclassified",VLOOKUP(L436,'Quantification'!$A:$B,2,FALSE)),"Unclassified")</f>
        <v>Major</v>
      </c>
      <c r="N436" t="inlineStr">
        <is>
          <t xml:space="preserve">frl-esma.gulsoy@pocketfm.com</t>
        </is>
      </c>
      <c r="O436" t="inlineStr">
        <is>
          <t xml:space="preserve">Issues found in raw</t>
        </is>
      </c>
      <c r="P436" t="str">
        <f>IF(OR(O436="Issues found in master",O436="Final master"),"Master",IF(OR(O436="Ready for Master",O436="Issues found in raw",O436="Raw under QC",O436="Issues resolved in raw"),"Raw","-"))</f>
        <v>Raw</v>
      </c>
      <c r="Q436" s="13">
        <v>46253.61111111111</v>
      </c>
      <c r="R436" t="inlineStr">
        <is>
          <t xml:space="preserve">2026-08 (Aug)</t>
        </is>
      </c>
      <c r="S436">
        <f>IF(M436="Not an error",0,IF(COUNTIFS($A$2:$A436,$A436,$D$2:$D436,$D436,$M$2:$M436,"&lt;&gt;Not an error")=1,1,0))</f>
        <v>0</v>
      </c>
      <c r="T436">
        <f>IF(M436&lt;&gt;"Major",0,IF(COUNTIFS($A$2:$A436,$A436,$D$2:$D436,$D436,$M$2:$M436,"Major")=1,1,0))</f>
        <v>0</v>
      </c>
      <c r="U436">
        <f>IF(M436&lt;&gt;"Minor",0,IF(COUNTIFS($A$2:$A436,$A436,$D$2:$D436,$D436,$M$2:$M436,"Minor")=1,1,0))</f>
        <v>0</v>
      </c>
    </row>
    <row r="437">
      <c r="A437" t="inlineStr">
        <is>
          <t xml:space="preserve">4baec2ac0f23302985d2ad577e111504bd88c99c</t>
        </is>
      </c>
      <c r="B437" t="inlineStr">
        <is>
          <t xml:space="preserve">Bride of a dragon</t>
        </is>
      </c>
      <c r="C437" t="inlineStr">
        <is>
          <t xml:space="preserve">Die Braut Des Drachenkönigs</t>
        </is>
      </c>
      <c r="D437" t="inlineStr">
        <is>
          <t xml:space="preserve">e0352220b93fee431e12f55dbfe7d70dd2456ff1</t>
        </is>
      </c>
      <c r="E437" t="inlineStr">
        <is>
          <t xml:space="preserve">Episode 63: Finde Sie</t>
        </is>
      </c>
      <c r="F437">
        <v>63</v>
      </c>
      <c r="G437" t="inlineStr">
        <is>
          <t xml:space="preserve">8:29-8:35</t>
        </is>
      </c>
      <c r="H437" t="inlineStr">
        <is>
          <t xml:space="preserve">Resolved</t>
        </is>
      </c>
      <c r="I437" t="inlineStr">
        <is>
          <t xml:space="preserve">"Kaelion" should be pronounced as "Kelion".
- Line of script: "Wenn Sie diese Frau sehen oder sich an etwas anderes von letzter Nacht erinnern, kommen Sie sofort zu mir oder zu Kaelion."</t>
        </is>
      </c>
      <c r="J437" t="inlineStr">
        <is>
          <t xml:space="preserve">VOA</t>
        </is>
      </c>
      <c r="K437" t="inlineStr">
        <is>
          <t xml:space="preserve">Mispronunciation</t>
        </is>
      </c>
      <c r="L437" t="inlineStr">
        <is>
          <t xml:space="preserve">Mispronunciation</t>
        </is>
      </c>
      <c r="M437" t="str">
        <f>IFERROR(IF(VLOOKUP(L437,'Quantification'!$A:$B,2,FALSE)&amp;""="","Unclassified",VLOOKUP(L437,'Quantification'!$A:$B,2,FALSE)),"Unclassified")</f>
        <v>Major</v>
      </c>
      <c r="N437" t="inlineStr">
        <is>
          <t xml:space="preserve">frl-esma.gulsoy@pocketfm.com</t>
        </is>
      </c>
      <c r="O437" t="inlineStr">
        <is>
          <t xml:space="preserve">Issues found in raw</t>
        </is>
      </c>
      <c r="P437" t="str">
        <f>IF(OR(O437="Issues found in master",O437="Final master"),"Master",IF(OR(O437="Ready for Master",O437="Issues found in raw",O437="Raw under QC",O437="Issues resolved in raw"),"Raw","-"))</f>
        <v>Raw</v>
      </c>
      <c r="Q437" s="13">
        <v>46253.61111111111</v>
      </c>
      <c r="R437" t="inlineStr">
        <is>
          <t xml:space="preserve">2026-08 (Aug)</t>
        </is>
      </c>
      <c r="S437">
        <f>IF(M437="Not an error",0,IF(COUNTIFS($A$2:$A437,$A437,$D$2:$D437,$D437,$M$2:$M437,"&lt;&gt;Not an error")=1,1,0))</f>
        <v>0</v>
      </c>
      <c r="T437">
        <f>IF(M437&lt;&gt;"Major",0,IF(COUNTIFS($A$2:$A437,$A437,$D$2:$D437,$D437,$M$2:$M437,"Major")=1,1,0))</f>
        <v>0</v>
      </c>
      <c r="U437">
        <f>IF(M437&lt;&gt;"Minor",0,IF(COUNTIFS($A$2:$A437,$A437,$D$2:$D437,$D437,$M$2:$M437,"Minor")=1,1,0))</f>
        <v>0</v>
      </c>
    </row>
    <row r="438">
      <c r="A438" t="inlineStr">
        <is>
          <t xml:space="preserve">4baec2ac0f23302985d2ad577e111504bd88c99c</t>
        </is>
      </c>
      <c r="B438" t="inlineStr">
        <is>
          <t xml:space="preserve">Bride of a dragon</t>
        </is>
      </c>
      <c r="C438" t="inlineStr">
        <is>
          <t xml:space="preserve">Die Braut Des Drachenkönigs</t>
        </is>
      </c>
      <c r="D438" t="inlineStr">
        <is>
          <t xml:space="preserve">e0352220b93fee431e12f55dbfe7d70dd2456ff1</t>
        </is>
      </c>
      <c r="E438" t="inlineStr">
        <is>
          <t xml:space="preserve">Episode 63: Finde Sie</t>
        </is>
      </c>
      <c r="F438">
        <v>63</v>
      </c>
      <c r="G438" t="inlineStr">
        <is>
          <t xml:space="preserve">8:48-8:54</t>
        </is>
      </c>
      <c r="H438" t="inlineStr">
        <is>
          <t xml:space="preserve">Resolved</t>
        </is>
      </c>
      <c r="I438" t="inlineStr">
        <is>
          <t xml:space="preserve">"Kaelion" should be pronounced as "Kelion".
- Line of script: "Als wir allein waren, wandte ich mich an Kaelion."</t>
        </is>
      </c>
      <c r="J438" t="inlineStr">
        <is>
          <t xml:space="preserve">VOA</t>
        </is>
      </c>
      <c r="K438" t="inlineStr">
        <is>
          <t xml:space="preserve">Mispronunciation</t>
        </is>
      </c>
      <c r="L438" t="inlineStr">
        <is>
          <t xml:space="preserve">Mispronunciation</t>
        </is>
      </c>
      <c r="M438" t="str">
        <f>IFERROR(IF(VLOOKUP(L438,'Quantification'!$A:$B,2,FALSE)&amp;""="","Unclassified",VLOOKUP(L438,'Quantification'!$A:$B,2,FALSE)),"Unclassified")</f>
        <v>Major</v>
      </c>
      <c r="N438" t="inlineStr">
        <is>
          <t xml:space="preserve">frl-esma.gulsoy@pocketfm.com</t>
        </is>
      </c>
      <c r="O438" t="inlineStr">
        <is>
          <t xml:space="preserve">Issues found in raw</t>
        </is>
      </c>
      <c r="P438" t="str">
        <f>IF(OR(O438="Issues found in master",O438="Final master"),"Master",IF(OR(O438="Ready for Master",O438="Issues found in raw",O438="Raw under QC",O438="Issues resolved in raw"),"Raw","-"))</f>
        <v>Raw</v>
      </c>
      <c r="Q438" s="13">
        <v>46253.61111111111</v>
      </c>
      <c r="R438" t="inlineStr">
        <is>
          <t xml:space="preserve">2026-08 (Aug)</t>
        </is>
      </c>
      <c r="S438">
        <f>IF(M438="Not an error",0,IF(COUNTIFS($A$2:$A438,$A438,$D$2:$D438,$D438,$M$2:$M438,"&lt;&gt;Not an error")=1,1,0))</f>
        <v>0</v>
      </c>
      <c r="T438">
        <f>IF(M438&lt;&gt;"Major",0,IF(COUNTIFS($A$2:$A438,$A438,$D$2:$D438,$D438,$M$2:$M438,"Major")=1,1,0))</f>
        <v>0</v>
      </c>
      <c r="U438">
        <f>IF(M438&lt;&gt;"Minor",0,IF(COUNTIFS($A$2:$A438,$A438,$D$2:$D438,$D438,$M$2:$M438,"Minor")=1,1,0))</f>
        <v>0</v>
      </c>
    </row>
    <row r="439">
      <c r="A439" t="inlineStr">
        <is>
          <t xml:space="preserve">4baec2ac0f23302985d2ad577e111504bd88c99c</t>
        </is>
      </c>
      <c r="B439" t="inlineStr">
        <is>
          <t xml:space="preserve">Bride of a dragon</t>
        </is>
      </c>
      <c r="C439" t="inlineStr">
        <is>
          <t xml:space="preserve">Die Braut Des Drachenkönigs</t>
        </is>
      </c>
      <c r="D439" t="inlineStr">
        <is>
          <t xml:space="preserve">e0352220b93fee431e12f55dbfe7d70dd2456ff1</t>
        </is>
      </c>
      <c r="E439" t="inlineStr">
        <is>
          <t xml:space="preserve">Episode 63: Finde Sie</t>
        </is>
      </c>
      <c r="F439">
        <v>63</v>
      </c>
      <c r="G439" t="inlineStr">
        <is>
          <t xml:space="preserve">10:33-10:35</t>
        </is>
      </c>
      <c r="H439" t="inlineStr">
        <is>
          <t xml:space="preserve">Resolved</t>
        </is>
      </c>
      <c r="I439" t="inlineStr">
        <is>
          <t xml:space="preserve">"Kaelion" should be pronounced as "Kelion".
- Line of script: "Kaelion nahm die Skizze."</t>
        </is>
      </c>
      <c r="J439" t="inlineStr">
        <is>
          <t xml:space="preserve">VOA</t>
        </is>
      </c>
      <c r="K439" t="inlineStr">
        <is>
          <t xml:space="preserve">Mispronunciation</t>
        </is>
      </c>
      <c r="L439" t="inlineStr">
        <is>
          <t xml:space="preserve">Mispronunciation</t>
        </is>
      </c>
      <c r="M439" t="str">
        <f>IFERROR(IF(VLOOKUP(L439,'Quantification'!$A:$B,2,FALSE)&amp;""="","Unclassified",VLOOKUP(L439,'Quantification'!$A:$B,2,FALSE)),"Unclassified")</f>
        <v>Major</v>
      </c>
      <c r="N439" t="inlineStr">
        <is>
          <t xml:space="preserve">frl-esma.gulsoy@pocketfm.com</t>
        </is>
      </c>
      <c r="O439" t="inlineStr">
        <is>
          <t xml:space="preserve">Issues found in raw</t>
        </is>
      </c>
      <c r="P439" t="str">
        <f>IF(OR(O439="Issues found in master",O439="Final master"),"Master",IF(OR(O439="Ready for Master",O439="Issues found in raw",O439="Raw under QC",O439="Issues resolved in raw"),"Raw","-"))</f>
        <v>Raw</v>
      </c>
      <c r="Q439" s="13">
        <v>46253.61111111111</v>
      </c>
      <c r="R439" t="inlineStr">
        <is>
          <t xml:space="preserve">2026-08 (Aug)</t>
        </is>
      </c>
      <c r="S439">
        <f>IF(M439="Not an error",0,IF(COUNTIFS($A$2:$A439,$A439,$D$2:$D439,$D439,$M$2:$M439,"&lt;&gt;Not an error")=1,1,0))</f>
        <v>0</v>
      </c>
      <c r="T439">
        <f>IF(M439&lt;&gt;"Major",0,IF(COUNTIFS($A$2:$A439,$A439,$D$2:$D439,$D439,$M$2:$M439,"Major")=1,1,0))</f>
        <v>0</v>
      </c>
      <c r="U439">
        <f>IF(M439&lt;&gt;"Minor",0,IF(COUNTIFS($A$2:$A439,$A439,$D$2:$D439,$D439,$M$2:$M439,"Minor")=1,1,0))</f>
        <v>0</v>
      </c>
    </row>
    <row r="440">
      <c r="A440" t="inlineStr">
        <is>
          <t xml:space="preserve">4baec2ac0f23302985d2ad577e111504bd88c99c</t>
        </is>
      </c>
      <c r="B440" t="inlineStr">
        <is>
          <t xml:space="preserve">Bride of a dragon</t>
        </is>
      </c>
      <c r="C440" t="inlineStr">
        <is>
          <t xml:space="preserve">Die Braut Des Drachenkönigs</t>
        </is>
      </c>
      <c r="D440" t="inlineStr">
        <is>
          <t xml:space="preserve">e0352220b93fee431e12f55dbfe7d70dd2456ff1</t>
        </is>
      </c>
      <c r="E440" t="inlineStr">
        <is>
          <t xml:space="preserve">Episode 63: Finde Sie</t>
        </is>
      </c>
      <c r="F440">
        <v>63</v>
      </c>
      <c r="G440" t="inlineStr">
        <is>
          <t xml:space="preserve">10:44-10:46</t>
        </is>
      </c>
      <c r="H440" t="inlineStr">
        <is>
          <t xml:space="preserve">Resolved</t>
        </is>
      </c>
      <c r="I440" t="inlineStr">
        <is>
          <t xml:space="preserve">"Hoheit" is mispronounced as "Hochhalt".
- Line of script: "„Selbstverständlich, Eure Hoheit“, sagte er."</t>
        </is>
      </c>
      <c r="J440" t="inlineStr">
        <is>
          <t xml:space="preserve">VOA</t>
        </is>
      </c>
      <c r="K440" t="inlineStr">
        <is>
          <t xml:space="preserve">Mispronunciation</t>
        </is>
      </c>
      <c r="L440" t="inlineStr">
        <is>
          <t xml:space="preserve">Mispronunciation</t>
        </is>
      </c>
      <c r="M440" t="str">
        <f>IFERROR(IF(VLOOKUP(L440,'Quantification'!$A:$B,2,FALSE)&amp;""="","Unclassified",VLOOKUP(L440,'Quantification'!$A:$B,2,FALSE)),"Unclassified")</f>
        <v>Major</v>
      </c>
      <c r="N440" t="inlineStr">
        <is>
          <t xml:space="preserve">frl-esma.gulsoy@pocketfm.com</t>
        </is>
      </c>
      <c r="O440" t="inlineStr">
        <is>
          <t xml:space="preserve">Issues found in raw</t>
        </is>
      </c>
      <c r="P440" t="str">
        <f>IF(OR(O440="Issues found in master",O440="Final master"),"Master",IF(OR(O440="Ready for Master",O440="Issues found in raw",O440="Raw under QC",O440="Issues resolved in raw"),"Raw","-"))</f>
        <v>Raw</v>
      </c>
      <c r="Q440" s="13">
        <v>46253.61111111111</v>
      </c>
      <c r="R440" t="inlineStr">
        <is>
          <t xml:space="preserve">2026-08 (Aug)</t>
        </is>
      </c>
      <c r="S440">
        <f>IF(M440="Not an error",0,IF(COUNTIFS($A$2:$A440,$A440,$D$2:$D440,$D440,$M$2:$M440,"&lt;&gt;Not an error")=1,1,0))</f>
        <v>0</v>
      </c>
      <c r="T440">
        <f>IF(M440&lt;&gt;"Major",0,IF(COUNTIFS($A$2:$A440,$A440,$D$2:$D440,$D440,$M$2:$M440,"Major")=1,1,0))</f>
        <v>0</v>
      </c>
      <c r="U440">
        <f>IF(M440&lt;&gt;"Minor",0,IF(COUNTIFS($A$2:$A440,$A440,$D$2:$D440,$D440,$M$2:$M440,"Minor")=1,1,0))</f>
        <v>0</v>
      </c>
    </row>
    <row r="441">
      <c r="A441" t="inlineStr">
        <is>
          <t xml:space="preserve">4baec2ac0f23302985d2ad577e111504bd88c99c</t>
        </is>
      </c>
      <c r="B441" t="inlineStr">
        <is>
          <t xml:space="preserve">Bride of a dragon</t>
        </is>
      </c>
      <c r="C441" t="inlineStr">
        <is>
          <t xml:space="preserve">Die Braut Des Drachenkönigs</t>
        </is>
      </c>
      <c r="D441" t="inlineStr">
        <is>
          <t xml:space="preserve">e0352220b93fee431e12f55dbfe7d70dd2456ff1</t>
        </is>
      </c>
      <c r="E441" t="inlineStr">
        <is>
          <t xml:space="preserve">Episode 63: Finde Sie</t>
        </is>
      </c>
      <c r="F441">
        <v>63</v>
      </c>
      <c r="G441" t="inlineStr">
        <is>
          <t xml:space="preserve">10:51-10:55</t>
        </is>
      </c>
      <c r="H441" t="inlineStr">
        <is>
          <t xml:space="preserve">Resolved</t>
        </is>
      </c>
      <c r="I441" t="inlineStr">
        <is>
          <t xml:space="preserve">"Kaelion" should be pronounced as "Kelion".
- Line of script: "Jetzt lag alles nicht mehr in meiner, sondern in Kaelions Händen."</t>
        </is>
      </c>
      <c r="J441" t="inlineStr">
        <is>
          <t xml:space="preserve">VOA</t>
        </is>
      </c>
      <c r="K441" t="inlineStr">
        <is>
          <t xml:space="preserve">Mispronunciation</t>
        </is>
      </c>
      <c r="L441" t="inlineStr">
        <is>
          <t xml:space="preserve">Mispronunciation</t>
        </is>
      </c>
      <c r="M441" t="str">
        <f>IFERROR(IF(VLOOKUP(L441,'Quantification'!$A:$B,2,FALSE)&amp;""="","Unclassified",VLOOKUP(L441,'Quantification'!$A:$B,2,FALSE)),"Unclassified")</f>
        <v>Major</v>
      </c>
      <c r="N441" t="inlineStr">
        <is>
          <t xml:space="preserve">frl-esma.gulsoy@pocketfm.com</t>
        </is>
      </c>
      <c r="O441" t="inlineStr">
        <is>
          <t xml:space="preserve">Issues found in raw</t>
        </is>
      </c>
      <c r="P441" t="str">
        <f>IF(OR(O441="Issues found in master",O441="Final master"),"Master",IF(OR(O441="Ready for Master",O441="Issues found in raw",O441="Raw under QC",O441="Issues resolved in raw"),"Raw","-"))</f>
        <v>Raw</v>
      </c>
      <c r="Q441" s="13">
        <v>46253.61111111111</v>
      </c>
      <c r="R441" t="inlineStr">
        <is>
          <t xml:space="preserve">2026-08 (Aug)</t>
        </is>
      </c>
      <c r="S441">
        <f>IF(M441="Not an error",0,IF(COUNTIFS($A$2:$A441,$A441,$D$2:$D441,$D441,$M$2:$M441,"&lt;&gt;Not an error")=1,1,0))</f>
        <v>0</v>
      </c>
      <c r="T441">
        <f>IF(M441&lt;&gt;"Major",0,IF(COUNTIFS($A$2:$A441,$A441,$D$2:$D441,$D441,$M$2:$M441,"Major")=1,1,0))</f>
        <v>0</v>
      </c>
      <c r="U441">
        <f>IF(M441&lt;&gt;"Minor",0,IF(COUNTIFS($A$2:$A441,$A441,$D$2:$D441,$D441,$M$2:$M441,"Minor")=1,1,0))</f>
        <v>0</v>
      </c>
    </row>
    <row r="442">
      <c r="A442" t="inlineStr">
        <is>
          <t xml:space="preserve">4baec2ac0f23302985d2ad577e111504bd88c99c</t>
        </is>
      </c>
      <c r="B442" t="inlineStr">
        <is>
          <t xml:space="preserve">Bride of a dragon</t>
        </is>
      </c>
      <c r="C442" t="inlineStr">
        <is>
          <t xml:space="preserve">Die Braut Des Drachenkönigs</t>
        </is>
      </c>
      <c r="D442" t="inlineStr">
        <is>
          <t xml:space="preserve">48ebfa5a794c0b735d80a997eabd179b496c5fb8</t>
        </is>
      </c>
      <c r="E442" t="inlineStr">
        <is>
          <t xml:space="preserve">Episode 64: Er Kam Zu Mir</t>
        </is>
      </c>
      <c r="F442">
        <v>64</v>
      </c>
      <c r="G442" t="inlineStr">
        <is>
          <t xml:space="preserve">4:31-4:33</t>
        </is>
      </c>
      <c r="H442" t="inlineStr">
        <is>
          <t xml:space="preserve">Resolved</t>
        </is>
      </c>
      <c r="I442" t="inlineStr">
        <is>
          <t xml:space="preserve">"Hoheit" is mispronounced as "Hochhalt".
- Line of script: "„Eure Hoheit“, er neigte leicht den Kopf."</t>
        </is>
      </c>
      <c r="J442" t="inlineStr">
        <is>
          <t xml:space="preserve">VOA</t>
        </is>
      </c>
      <c r="K442" t="inlineStr">
        <is>
          <t xml:space="preserve">Mispronunciation</t>
        </is>
      </c>
      <c r="L442" t="inlineStr">
        <is>
          <t xml:space="preserve">Mispronunciation</t>
        </is>
      </c>
      <c r="M442" t="str">
        <f>IFERROR(IF(VLOOKUP(L442,'Quantification'!$A:$B,2,FALSE)&amp;""="","Unclassified",VLOOKUP(L442,'Quantification'!$A:$B,2,FALSE)),"Unclassified")</f>
        <v>Major</v>
      </c>
      <c r="N442" t="inlineStr">
        <is>
          <t xml:space="preserve">frl-esma.gulsoy@pocketfm.com</t>
        </is>
      </c>
      <c r="O442" t="inlineStr">
        <is>
          <t xml:space="preserve">Issues found in raw</t>
        </is>
      </c>
      <c r="P442" t="str">
        <f>IF(OR(O442="Issues found in master",O442="Final master"),"Master",IF(OR(O442="Ready for Master",O442="Issues found in raw",O442="Raw under QC",O442="Issues resolved in raw"),"Raw","-"))</f>
        <v>Raw</v>
      </c>
      <c r="Q442" s="13">
        <v>46253.61111111111</v>
      </c>
      <c r="R442" t="inlineStr">
        <is>
          <t xml:space="preserve">2026-08 (Aug)</t>
        </is>
      </c>
      <c r="S442">
        <f>IF(M442="Not an error",0,IF(COUNTIFS($A$2:$A442,$A442,$D$2:$D442,$D442,$M$2:$M442,"&lt;&gt;Not an error")=1,1,0))</f>
        <v>1</v>
      </c>
      <c r="T442">
        <f>IF(M442&lt;&gt;"Major",0,IF(COUNTIFS($A$2:$A442,$A442,$D$2:$D442,$D442,$M$2:$M442,"Major")=1,1,0))</f>
        <v>1</v>
      </c>
      <c r="U442">
        <f>IF(M442&lt;&gt;"Minor",0,IF(COUNTIFS($A$2:$A442,$A442,$D$2:$D442,$D442,$M$2:$M442,"Minor")=1,1,0))</f>
        <v>0</v>
      </c>
    </row>
    <row r="443">
      <c r="A443" t="inlineStr">
        <is>
          <t xml:space="preserve">4baec2ac0f23302985d2ad577e111504bd88c99c</t>
        </is>
      </c>
      <c r="B443" t="inlineStr">
        <is>
          <t xml:space="preserve">Bride of a dragon</t>
        </is>
      </c>
      <c r="C443" t="inlineStr">
        <is>
          <t xml:space="preserve">Die Braut Des Drachenkönigs</t>
        </is>
      </c>
      <c r="D443" t="inlineStr">
        <is>
          <t xml:space="preserve">48ebfa5a794c0b735d80a997eabd179b496c5fb8</t>
        </is>
      </c>
      <c r="E443" t="inlineStr">
        <is>
          <t xml:space="preserve">Episode 64: Er Kam Zu Mir</t>
        </is>
      </c>
      <c r="F443">
        <v>64</v>
      </c>
      <c r="G443" t="inlineStr">
        <is>
          <t xml:space="preserve">6:26-6:28</t>
        </is>
      </c>
      <c r="H443" t="inlineStr">
        <is>
          <t xml:space="preserve">Resolved</t>
        </is>
      </c>
      <c r="I443" t="inlineStr">
        <is>
          <t xml:space="preserve">"Arienne" should be pronounced in English.
- Line of script: "„Und was ist mit Arienne?“</t>
        </is>
      </c>
      <c r="J443" t="inlineStr">
        <is>
          <t xml:space="preserve">VOA</t>
        </is>
      </c>
      <c r="K443" t="inlineStr">
        <is>
          <t xml:space="preserve">Mispronunciation</t>
        </is>
      </c>
      <c r="L443" t="inlineStr">
        <is>
          <t xml:space="preserve">Mispronunciation</t>
        </is>
      </c>
      <c r="M443" t="str">
        <f>IFERROR(IF(VLOOKUP(L443,'Quantification'!$A:$B,2,FALSE)&amp;""="","Unclassified",VLOOKUP(L443,'Quantification'!$A:$B,2,FALSE)),"Unclassified")</f>
        <v>Major</v>
      </c>
      <c r="N443" t="inlineStr">
        <is>
          <t xml:space="preserve">frl-esma.gulsoy@pocketfm.com</t>
        </is>
      </c>
      <c r="O443" t="inlineStr">
        <is>
          <t xml:space="preserve">Issues found in raw</t>
        </is>
      </c>
      <c r="P443" t="str">
        <f>IF(OR(O443="Issues found in master",O443="Final master"),"Master",IF(OR(O443="Ready for Master",O443="Issues found in raw",O443="Raw under QC",O443="Issues resolved in raw"),"Raw","-"))</f>
        <v>Raw</v>
      </c>
      <c r="Q443" s="13">
        <v>46253.61111111111</v>
      </c>
      <c r="R443" t="inlineStr">
        <is>
          <t xml:space="preserve">2026-08 (Aug)</t>
        </is>
      </c>
      <c r="S443">
        <f>IF(M443="Not an error",0,IF(COUNTIFS($A$2:$A443,$A443,$D$2:$D443,$D443,$M$2:$M443,"&lt;&gt;Not an error")=1,1,0))</f>
        <v>0</v>
      </c>
      <c r="T443">
        <f>IF(M443&lt;&gt;"Major",0,IF(COUNTIFS($A$2:$A443,$A443,$D$2:$D443,$D443,$M$2:$M443,"Major")=1,1,0))</f>
        <v>0</v>
      </c>
      <c r="U443">
        <f>IF(M443&lt;&gt;"Minor",0,IF(COUNTIFS($A$2:$A443,$A443,$D$2:$D443,$D443,$M$2:$M443,"Minor")=1,1,0))</f>
        <v>0</v>
      </c>
    </row>
    <row r="444">
      <c r="A444" t="inlineStr">
        <is>
          <t xml:space="preserve">4baec2ac0f23302985d2ad577e111504bd88c99c</t>
        </is>
      </c>
      <c r="B444" t="inlineStr">
        <is>
          <t xml:space="preserve">Bride of a dragon</t>
        </is>
      </c>
      <c r="C444" t="inlineStr">
        <is>
          <t xml:space="preserve">Die Braut Des Drachenkönigs</t>
        </is>
      </c>
      <c r="D444" t="inlineStr">
        <is>
          <t xml:space="preserve">48ebfa5a794c0b735d80a997eabd179b496c5fb8</t>
        </is>
      </c>
      <c r="E444" t="inlineStr">
        <is>
          <t xml:space="preserve">Episode 64: Er Kam Zu Mir</t>
        </is>
      </c>
      <c r="F444">
        <v>64</v>
      </c>
      <c r="G444" t="inlineStr">
        <is>
          <t xml:space="preserve">6:44-6:51</t>
        </is>
      </c>
      <c r="H444" t="inlineStr">
        <is>
          <t xml:space="preserve">Resolved</t>
        </is>
      </c>
      <c r="I444" t="inlineStr">
        <is>
          <t xml:space="preserve">"Eldrithtal" should be pronounced with the English "th" sound, as in "thing".
- Line of script: "„König Damon möchte diese Angelegenheit klären, bevor sie nach Eldrithtal zurückkehrt."</t>
        </is>
      </c>
      <c r="J444" t="inlineStr">
        <is>
          <t xml:space="preserve">VOA</t>
        </is>
      </c>
      <c r="K444" t="inlineStr">
        <is>
          <t xml:space="preserve">Mispronunciation</t>
        </is>
      </c>
      <c r="L444" t="inlineStr">
        <is>
          <t xml:space="preserve">Mispronunciation</t>
        </is>
      </c>
      <c r="M444" t="str">
        <f>IFERROR(IF(VLOOKUP(L444,'Quantification'!$A:$B,2,FALSE)&amp;""="","Unclassified",VLOOKUP(L444,'Quantification'!$A:$B,2,FALSE)),"Unclassified")</f>
        <v>Major</v>
      </c>
      <c r="N444" t="inlineStr">
        <is>
          <t xml:space="preserve">frl-esma.gulsoy@pocketfm.com</t>
        </is>
      </c>
      <c r="O444" t="inlineStr">
        <is>
          <t xml:space="preserve">Issues found in raw</t>
        </is>
      </c>
      <c r="P444" t="str">
        <f>IF(OR(O444="Issues found in master",O444="Final master"),"Master",IF(OR(O444="Ready for Master",O444="Issues found in raw",O444="Raw under QC",O444="Issues resolved in raw"),"Raw","-"))</f>
        <v>Raw</v>
      </c>
      <c r="Q444" s="13">
        <v>46253.61111111111</v>
      </c>
      <c r="R444" t="inlineStr">
        <is>
          <t xml:space="preserve">2026-08 (Aug)</t>
        </is>
      </c>
      <c r="S444">
        <f>IF(M444="Not an error",0,IF(COUNTIFS($A$2:$A444,$A444,$D$2:$D444,$D444,$M$2:$M444,"&lt;&gt;Not an error")=1,1,0))</f>
        <v>0</v>
      </c>
      <c r="T444">
        <f>IF(M444&lt;&gt;"Major",0,IF(COUNTIFS($A$2:$A444,$A444,$D$2:$D444,$D444,$M$2:$M444,"Major")=1,1,0))</f>
        <v>0</v>
      </c>
      <c r="U444">
        <f>IF(M444&lt;&gt;"Minor",0,IF(COUNTIFS($A$2:$A444,$A444,$D$2:$D444,$D444,$M$2:$M444,"Minor")=1,1,0))</f>
        <v>0</v>
      </c>
    </row>
    <row r="445">
      <c r="A445" t="inlineStr">
        <is>
          <t xml:space="preserve">4baec2ac0f23302985d2ad577e111504bd88c99c</t>
        </is>
      </c>
      <c r="B445" t="inlineStr">
        <is>
          <t xml:space="preserve">Bride of a dragon</t>
        </is>
      </c>
      <c r="C445" t="inlineStr">
        <is>
          <t xml:space="preserve">Die Braut Des Drachenkönigs</t>
        </is>
      </c>
      <c r="D445" t="inlineStr">
        <is>
          <t xml:space="preserve">48ebfa5a794c0b735d80a997eabd179b496c5fb8</t>
        </is>
      </c>
      <c r="E445" t="inlineStr">
        <is>
          <t xml:space="preserve">Episode 64: Er Kam Zu Mir</t>
        </is>
      </c>
      <c r="F445">
        <v>64</v>
      </c>
      <c r="G445" t="inlineStr">
        <is>
          <t xml:space="preserve">6:56-7:00</t>
        </is>
      </c>
      <c r="H445" t="inlineStr">
        <is>
          <t xml:space="preserve">Resolved</t>
        </is>
      </c>
      <c r="I445" t="inlineStr">
        <is>
          <t xml:space="preserve">"Arienne" should be pronounced in English.
- Line of script: "Ariennes andauernde Anwesenheit bedeutete andauernde Spannung."</t>
        </is>
      </c>
      <c r="J445" t="inlineStr">
        <is>
          <t xml:space="preserve">VOA</t>
        </is>
      </c>
      <c r="K445" t="inlineStr">
        <is>
          <t xml:space="preserve">Mispronunciation</t>
        </is>
      </c>
      <c r="L445" t="inlineStr">
        <is>
          <t xml:space="preserve">Mispronunciation</t>
        </is>
      </c>
      <c r="M445" t="str">
        <f>IFERROR(IF(VLOOKUP(L445,'Quantification'!$A:$B,2,FALSE)&amp;""="","Unclassified",VLOOKUP(L445,'Quantification'!$A:$B,2,FALSE)),"Unclassified")</f>
        <v>Major</v>
      </c>
      <c r="N445" t="inlineStr">
        <is>
          <t xml:space="preserve">frl-esma.gulsoy@pocketfm.com</t>
        </is>
      </c>
      <c r="O445" t="inlineStr">
        <is>
          <t xml:space="preserve">Issues found in raw</t>
        </is>
      </c>
      <c r="P445" t="str">
        <f>IF(OR(O445="Issues found in master",O445="Final master"),"Master",IF(OR(O445="Ready for Master",O445="Issues found in raw",O445="Raw under QC",O445="Issues resolved in raw"),"Raw","-"))</f>
        <v>Raw</v>
      </c>
      <c r="Q445" s="13">
        <v>46253.61111111111</v>
      </c>
      <c r="R445" t="inlineStr">
        <is>
          <t xml:space="preserve">2026-08 (Aug)</t>
        </is>
      </c>
      <c r="S445">
        <f>IF(M445="Not an error",0,IF(COUNTIFS($A$2:$A445,$A445,$D$2:$D445,$D445,$M$2:$M445,"&lt;&gt;Not an error")=1,1,0))</f>
        <v>0</v>
      </c>
      <c r="T445">
        <f>IF(M445&lt;&gt;"Major",0,IF(COUNTIFS($A$2:$A445,$A445,$D$2:$D445,$D445,$M$2:$M445,"Major")=1,1,0))</f>
        <v>0</v>
      </c>
      <c r="U445">
        <f>IF(M445&lt;&gt;"Minor",0,IF(COUNTIFS($A$2:$A445,$A445,$D$2:$D445,$D445,$M$2:$M445,"Minor")=1,1,0))</f>
        <v>0</v>
      </c>
    </row>
    <row r="446">
      <c r="A446" t="inlineStr">
        <is>
          <t xml:space="preserve">4baec2ac0f23302985d2ad577e111504bd88c99c</t>
        </is>
      </c>
      <c r="B446" t="inlineStr">
        <is>
          <t xml:space="preserve">Bride of a dragon</t>
        </is>
      </c>
      <c r="C446" t="inlineStr">
        <is>
          <t xml:space="preserve">Die Braut Des Drachenkönigs</t>
        </is>
      </c>
      <c r="D446" t="inlineStr">
        <is>
          <t xml:space="preserve">48ebfa5a794c0b735d80a997eabd179b496c5fb8</t>
        </is>
      </c>
      <c r="E446" t="inlineStr">
        <is>
          <t xml:space="preserve">Episode 64: Er Kam Zu Mir</t>
        </is>
      </c>
      <c r="F446">
        <v>64</v>
      </c>
      <c r="G446" t="inlineStr">
        <is>
          <t xml:space="preserve">7:16-7:20</t>
        </is>
      </c>
      <c r="H446" t="inlineStr">
        <is>
          <t xml:space="preserve">Resolved</t>
        </is>
      </c>
      <c r="I446" t="inlineStr">
        <is>
          <t xml:space="preserve">"Eldrithtal" should be pronounced with the English "th" sound, as in "thing".
- Line of script: "„Es hängt davon ab, was Eldrithtal entscheidet."</t>
        </is>
      </c>
      <c r="J446" t="inlineStr">
        <is>
          <t xml:space="preserve">VOA</t>
        </is>
      </c>
      <c r="K446" t="inlineStr">
        <is>
          <t xml:space="preserve">Mispronunciation</t>
        </is>
      </c>
      <c r="L446" t="inlineStr">
        <is>
          <t xml:space="preserve">Mispronunciation</t>
        </is>
      </c>
      <c r="M446" t="str">
        <f>IFERROR(IF(VLOOKUP(L446,'Quantification'!$A:$B,2,FALSE)&amp;""="","Unclassified",VLOOKUP(L446,'Quantification'!$A:$B,2,FALSE)),"Unclassified")</f>
        <v>Major</v>
      </c>
      <c r="N446" t="inlineStr">
        <is>
          <t xml:space="preserve">frl-esma.gulsoy@pocketfm.com</t>
        </is>
      </c>
      <c r="O446" t="inlineStr">
        <is>
          <t xml:space="preserve">Issues found in raw</t>
        </is>
      </c>
      <c r="P446" t="str">
        <f>IF(OR(O446="Issues found in master",O446="Final master"),"Master",IF(OR(O446="Ready for Master",O446="Issues found in raw",O446="Raw under QC",O446="Issues resolved in raw"),"Raw","-"))</f>
        <v>Raw</v>
      </c>
      <c r="Q446" s="13">
        <v>46253.61111111111</v>
      </c>
      <c r="R446" t="inlineStr">
        <is>
          <t xml:space="preserve">2026-08 (Aug)</t>
        </is>
      </c>
      <c r="S446">
        <f>IF(M446="Not an error",0,IF(COUNTIFS($A$2:$A446,$A446,$D$2:$D446,$D446,$M$2:$M446,"&lt;&gt;Not an error")=1,1,0))</f>
        <v>0</v>
      </c>
      <c r="T446">
        <f>IF(M446&lt;&gt;"Major",0,IF(COUNTIFS($A$2:$A446,$A446,$D$2:$D446,$D446,$M$2:$M446,"Major")=1,1,0))</f>
        <v>0</v>
      </c>
      <c r="U446">
        <f>IF(M446&lt;&gt;"Minor",0,IF(COUNTIFS($A$2:$A446,$A446,$D$2:$D446,$D446,$M$2:$M446,"Minor")=1,1,0))</f>
        <v>0</v>
      </c>
    </row>
    <row r="447">
      <c r="A447" t="inlineStr">
        <is>
          <t xml:space="preserve">4baec2ac0f23302985d2ad577e111504bd88c99c</t>
        </is>
      </c>
      <c r="B447" t="inlineStr">
        <is>
          <t xml:space="preserve">Bride of a dragon</t>
        </is>
      </c>
      <c r="C447" t="inlineStr">
        <is>
          <t xml:space="preserve">Die Braut Des Drachenkönigs</t>
        </is>
      </c>
      <c r="D447" t="inlineStr">
        <is>
          <t xml:space="preserve">48ebfa5a794c0b735d80a997eabd179b496c5fb8</t>
        </is>
      </c>
      <c r="E447" t="inlineStr">
        <is>
          <t xml:space="preserve">Episode 64: Er Kam Zu Mir</t>
        </is>
      </c>
      <c r="F447">
        <v>64</v>
      </c>
      <c r="G447" t="inlineStr">
        <is>
          <t xml:space="preserve">8:31-8:37</t>
        </is>
      </c>
      <c r="H447" t="inlineStr">
        <is>
          <t xml:space="preserve">Resolved</t>
        </is>
      </c>
      <c r="I447" t="inlineStr">
        <is>
          <t xml:space="preserve">"Ronan" should be pronounced in English.
- Line of script: "Wenn er ohne Erben sterben würde, würde die Thronfolge sofort an Ronan übergehen."</t>
        </is>
      </c>
      <c r="J447" t="inlineStr">
        <is>
          <t xml:space="preserve">VOA</t>
        </is>
      </c>
      <c r="K447" t="inlineStr">
        <is>
          <t xml:space="preserve">Mispronunciation</t>
        </is>
      </c>
      <c r="L447" t="inlineStr">
        <is>
          <t xml:space="preserve">Mispronunciation</t>
        </is>
      </c>
      <c r="M447" t="str">
        <f>IFERROR(IF(VLOOKUP(L447,'Quantification'!$A:$B,2,FALSE)&amp;""="","Unclassified",VLOOKUP(L447,'Quantification'!$A:$B,2,FALSE)),"Unclassified")</f>
        <v>Major</v>
      </c>
      <c r="N447" t="inlineStr">
        <is>
          <t xml:space="preserve">frl-esma.gulsoy@pocketfm.com</t>
        </is>
      </c>
      <c r="O447" t="inlineStr">
        <is>
          <t xml:space="preserve">Issues found in raw</t>
        </is>
      </c>
      <c r="P447" t="str">
        <f>IF(OR(O447="Issues found in master",O447="Final master"),"Master",IF(OR(O447="Ready for Master",O447="Issues found in raw",O447="Raw under QC",O447="Issues resolved in raw"),"Raw","-"))</f>
        <v>Raw</v>
      </c>
      <c r="Q447" s="13">
        <v>46253.61111111111</v>
      </c>
      <c r="R447" t="inlineStr">
        <is>
          <t xml:space="preserve">2026-08 (Aug)</t>
        </is>
      </c>
      <c r="S447">
        <f>IF(M447="Not an error",0,IF(COUNTIFS($A$2:$A447,$A447,$D$2:$D447,$D447,$M$2:$M447,"&lt;&gt;Not an error")=1,1,0))</f>
        <v>0</v>
      </c>
      <c r="T447">
        <f>IF(M447&lt;&gt;"Major",0,IF(COUNTIFS($A$2:$A447,$A447,$D$2:$D447,$D447,$M$2:$M447,"Major")=1,1,0))</f>
        <v>0</v>
      </c>
      <c r="U447">
        <f>IF(M447&lt;&gt;"Minor",0,IF(COUNTIFS($A$2:$A447,$A447,$D$2:$D447,$D447,$M$2:$M447,"Minor")=1,1,0))</f>
        <v>0</v>
      </c>
    </row>
    <row r="448">
      <c r="A448" t="inlineStr">
        <is>
          <t xml:space="preserve">4baec2ac0f23302985d2ad577e111504bd88c99c</t>
        </is>
      </c>
      <c r="B448" t="inlineStr">
        <is>
          <t xml:space="preserve">Bride of a dragon</t>
        </is>
      </c>
      <c r="C448" t="inlineStr">
        <is>
          <t xml:space="preserve">Die Braut Des Drachenkönigs</t>
        </is>
      </c>
      <c r="D448" t="inlineStr">
        <is>
          <t xml:space="preserve">48ebfa5a794c0b735d80a997eabd179b496c5fb8</t>
        </is>
      </c>
      <c r="E448" t="inlineStr">
        <is>
          <t xml:space="preserve">Episode 64: Er Kam Zu Mir</t>
        </is>
      </c>
      <c r="F448">
        <v>64</v>
      </c>
      <c r="G448" t="inlineStr">
        <is>
          <t xml:space="preserve">9:45-9:47</t>
        </is>
      </c>
      <c r="H448" t="inlineStr">
        <is>
          <t xml:space="preserve">Resolved</t>
        </is>
      </c>
      <c r="I448" t="inlineStr">
        <is>
          <t xml:space="preserve">"Arienne" should be pronounced in English.
- Line of script: "„Wie geht es Arienne?“</t>
        </is>
      </c>
      <c r="J448" t="inlineStr">
        <is>
          <t xml:space="preserve">VOA</t>
        </is>
      </c>
      <c r="K448" t="inlineStr">
        <is>
          <t xml:space="preserve">Mispronunciation</t>
        </is>
      </c>
      <c r="L448" t="inlineStr">
        <is>
          <t xml:space="preserve">Mispronunciation</t>
        </is>
      </c>
      <c r="M448" t="str">
        <f>IFERROR(IF(VLOOKUP(L448,'Quantification'!$A:$B,2,FALSE)&amp;""="","Unclassified",VLOOKUP(L448,'Quantification'!$A:$B,2,FALSE)),"Unclassified")</f>
        <v>Major</v>
      </c>
      <c r="N448" t="inlineStr">
        <is>
          <t xml:space="preserve">frl-esma.gulsoy@pocketfm.com</t>
        </is>
      </c>
      <c r="O448" t="inlineStr">
        <is>
          <t xml:space="preserve">Issues found in raw</t>
        </is>
      </c>
      <c r="P448" t="str">
        <f>IF(OR(O448="Issues found in master",O448="Final master"),"Master",IF(OR(O448="Ready for Master",O448="Issues found in raw",O448="Raw under QC",O448="Issues resolved in raw"),"Raw","-"))</f>
        <v>Raw</v>
      </c>
      <c r="Q448" s="13">
        <v>46253.61111111111</v>
      </c>
      <c r="R448" t="inlineStr">
        <is>
          <t xml:space="preserve">2026-08 (Aug)</t>
        </is>
      </c>
      <c r="S448">
        <f>IF(M448="Not an error",0,IF(COUNTIFS($A$2:$A448,$A448,$D$2:$D448,$D448,$M$2:$M448,"&lt;&gt;Not an error")=1,1,0))</f>
        <v>0</v>
      </c>
      <c r="T448">
        <f>IF(M448&lt;&gt;"Major",0,IF(COUNTIFS($A$2:$A448,$A448,$D$2:$D448,$D448,$M$2:$M448,"Major")=1,1,0))</f>
        <v>0</v>
      </c>
      <c r="U448">
        <f>IF(M448&lt;&gt;"Minor",0,IF(COUNTIFS($A$2:$A448,$A448,$D$2:$D448,$D448,$M$2:$M448,"Minor")=1,1,0))</f>
        <v>0</v>
      </c>
    </row>
    <row r="449">
      <c r="A449" t="inlineStr">
        <is>
          <t xml:space="preserve">4baec2ac0f23302985d2ad577e111504bd88c99c</t>
        </is>
      </c>
      <c r="B449" t="inlineStr">
        <is>
          <t xml:space="preserve">Bride of a dragon</t>
        </is>
      </c>
      <c r="C449" t="inlineStr">
        <is>
          <t xml:space="preserve">Die Braut Des Drachenkönigs</t>
        </is>
      </c>
      <c r="D449" t="inlineStr">
        <is>
          <t xml:space="preserve">eec2317f2d91e1656eedb8b72c065b38905079e4</t>
        </is>
      </c>
      <c r="E449" t="inlineStr">
        <is>
          <t xml:space="preserve">Episode 65: Wir Haben Nicht Viel Zeit</t>
        </is>
      </c>
      <c r="F449">
        <v>65</v>
      </c>
      <c r="G449" t="inlineStr">
        <is>
          <t xml:space="preserve">2:20-2:23</t>
        </is>
      </c>
      <c r="H449" t="inlineStr">
        <is>
          <t xml:space="preserve">Resolved</t>
        </is>
      </c>
      <c r="I449" t="inlineStr">
        <is>
          <t xml:space="preserve">"Hoheit" is mispronounced as "Hohhalt".
- Line of script: "„Eure Hoheit, niemand ist in Euer Zimmer hinein oder herausgegangen“</t>
        </is>
      </c>
      <c r="J449" t="inlineStr">
        <is>
          <t xml:space="preserve">VOA</t>
        </is>
      </c>
      <c r="K449" t="inlineStr">
        <is>
          <t xml:space="preserve">Mispronunciation</t>
        </is>
      </c>
      <c r="L449" t="inlineStr">
        <is>
          <t xml:space="preserve">Mispronunciation</t>
        </is>
      </c>
      <c r="M449" t="str">
        <f>IFERROR(IF(VLOOKUP(L449,'Quantification'!$A:$B,2,FALSE)&amp;""="","Unclassified",VLOOKUP(L449,'Quantification'!$A:$B,2,FALSE)),"Unclassified")</f>
        <v>Major</v>
      </c>
      <c r="N449" t="inlineStr">
        <is>
          <t xml:space="preserve">frl-esma.gulsoy@pocketfm.com</t>
        </is>
      </c>
      <c r="O449" t="inlineStr">
        <is>
          <t xml:space="preserve">Issues found in raw</t>
        </is>
      </c>
      <c r="P449" t="str">
        <f>IF(OR(O449="Issues found in master",O449="Final master"),"Master",IF(OR(O449="Ready for Master",O449="Issues found in raw",O449="Raw under QC",O449="Issues resolved in raw"),"Raw","-"))</f>
        <v>Raw</v>
      </c>
      <c r="Q449" s="13">
        <v>46253.61111111111</v>
      </c>
      <c r="R449" t="inlineStr">
        <is>
          <t xml:space="preserve">2026-08 (Aug)</t>
        </is>
      </c>
      <c r="S449">
        <f>IF(M449="Not an error",0,IF(COUNTIFS($A$2:$A449,$A449,$D$2:$D449,$D449,$M$2:$M449,"&lt;&gt;Not an error")=1,1,0))</f>
        <v>1</v>
      </c>
      <c r="T449">
        <f>IF(M449&lt;&gt;"Major",0,IF(COUNTIFS($A$2:$A449,$A449,$D$2:$D449,$D449,$M$2:$M449,"Major")=1,1,0))</f>
        <v>1</v>
      </c>
      <c r="U449">
        <f>IF(M449&lt;&gt;"Minor",0,IF(COUNTIFS($A$2:$A449,$A449,$D$2:$D449,$D449,$M$2:$M449,"Minor")=1,1,0))</f>
        <v>0</v>
      </c>
    </row>
    <row r="450">
      <c r="A450" t="inlineStr">
        <is>
          <t xml:space="preserve">4baec2ac0f23302985d2ad577e111504bd88c99c</t>
        </is>
      </c>
      <c r="B450" t="inlineStr">
        <is>
          <t xml:space="preserve">Bride of a dragon</t>
        </is>
      </c>
      <c r="C450" t="inlineStr">
        <is>
          <t xml:space="preserve">Die Braut Des Drachenkönigs</t>
        </is>
      </c>
      <c r="D450" t="inlineStr">
        <is>
          <t xml:space="preserve">eec2317f2d91e1656eedb8b72c065b38905079e4</t>
        </is>
      </c>
      <c r="E450" t="inlineStr">
        <is>
          <t xml:space="preserve">Episode 65: Wir Haben Nicht Viel Zeit</t>
        </is>
      </c>
      <c r="F450">
        <v>65</v>
      </c>
      <c r="G450" t="inlineStr">
        <is>
          <t xml:space="preserve">2:44-2:45</t>
        </is>
      </c>
      <c r="H450" t="inlineStr">
        <is>
          <t xml:space="preserve">Resolved</t>
        </is>
      </c>
      <c r="I450" t="inlineStr">
        <is>
          <t xml:space="preserve">"Hoheit" is mispronounced as "Hohhalt".
- Line of script: "„Ganz sicher, Eure Hoheit“</t>
        </is>
      </c>
      <c r="J450" t="inlineStr">
        <is>
          <t xml:space="preserve">VOA</t>
        </is>
      </c>
      <c r="K450" t="inlineStr">
        <is>
          <t xml:space="preserve">Mispronunciation</t>
        </is>
      </c>
      <c r="L450" t="inlineStr">
        <is>
          <t xml:space="preserve">Mispronunciation</t>
        </is>
      </c>
      <c r="M450" t="str">
        <f>IFERROR(IF(VLOOKUP(L450,'Quantification'!$A:$B,2,FALSE)&amp;""="","Unclassified",VLOOKUP(L450,'Quantification'!$A:$B,2,FALSE)),"Unclassified")</f>
        <v>Major</v>
      </c>
      <c r="N450" t="inlineStr">
        <is>
          <t xml:space="preserve">frl-esma.gulsoy@pocketfm.com</t>
        </is>
      </c>
      <c r="O450" t="inlineStr">
        <is>
          <t xml:space="preserve">Issues found in raw</t>
        </is>
      </c>
      <c r="P450" t="str">
        <f>IF(OR(O450="Issues found in master",O450="Final master"),"Master",IF(OR(O450="Ready for Master",O450="Issues found in raw",O450="Raw under QC",O450="Issues resolved in raw"),"Raw","-"))</f>
        <v>Raw</v>
      </c>
      <c r="Q450" s="13">
        <v>46253.61111111111</v>
      </c>
      <c r="R450" t="inlineStr">
        <is>
          <t xml:space="preserve">2026-08 (Aug)</t>
        </is>
      </c>
      <c r="S450">
        <f>IF(M450="Not an error",0,IF(COUNTIFS($A$2:$A450,$A450,$D$2:$D450,$D450,$M$2:$M450,"&lt;&gt;Not an error")=1,1,0))</f>
        <v>0</v>
      </c>
      <c r="T450">
        <f>IF(M450&lt;&gt;"Major",0,IF(COUNTIFS($A$2:$A450,$A450,$D$2:$D450,$D450,$M$2:$M450,"Major")=1,1,0))</f>
        <v>0</v>
      </c>
      <c r="U450">
        <f>IF(M450&lt;&gt;"Minor",0,IF(COUNTIFS($A$2:$A450,$A450,$D$2:$D450,$D450,$M$2:$M450,"Minor")=1,1,0))</f>
        <v>0</v>
      </c>
    </row>
    <row r="451">
      <c r="A451" t="inlineStr">
        <is>
          <t xml:space="preserve">4baec2ac0f23302985d2ad577e111504bd88c99c</t>
        </is>
      </c>
      <c r="B451" t="inlineStr">
        <is>
          <t xml:space="preserve">Bride of a dragon</t>
        </is>
      </c>
      <c r="C451" t="inlineStr">
        <is>
          <t xml:space="preserve">Die Braut Des Drachenkönigs</t>
        </is>
      </c>
      <c r="D451" t="inlineStr">
        <is>
          <t xml:space="preserve">eec2317f2d91e1656eedb8b72c065b38905079e4</t>
        </is>
      </c>
      <c r="E451" t="inlineStr">
        <is>
          <t xml:space="preserve">Episode 65: Wir Haben Nicht Viel Zeit</t>
        </is>
      </c>
      <c r="F451">
        <v>65</v>
      </c>
      <c r="G451" t="inlineStr">
        <is>
          <t xml:space="preserve">3:29-3:31</t>
        </is>
      </c>
      <c r="H451" t="inlineStr">
        <is>
          <t xml:space="preserve">Resolved</t>
        </is>
      </c>
      <c r="I451" t="inlineStr">
        <is>
          <t xml:space="preserve">"Hoheit" is mispronounced as "Hohalt". It should be pronounced as "Hoheit".
- Line of script: "„Eure Hoheit, sollen wir …“</t>
        </is>
      </c>
      <c r="J451" t="inlineStr">
        <is>
          <t xml:space="preserve">VOA</t>
        </is>
      </c>
      <c r="K451" t="inlineStr">
        <is>
          <t xml:space="preserve">Mispronunciation</t>
        </is>
      </c>
      <c r="L451" t="inlineStr">
        <is>
          <t xml:space="preserve">Mispronunciation</t>
        </is>
      </c>
      <c r="M451" t="str">
        <f>IFERROR(IF(VLOOKUP(L451,'Quantification'!$A:$B,2,FALSE)&amp;""="","Unclassified",VLOOKUP(L451,'Quantification'!$A:$B,2,FALSE)),"Unclassified")</f>
        <v>Major</v>
      </c>
      <c r="N451" t="inlineStr">
        <is>
          <t xml:space="preserve">frl-esma.gulsoy@pocketfm.com</t>
        </is>
      </c>
      <c r="O451" t="inlineStr">
        <is>
          <t xml:space="preserve">Issues found in raw</t>
        </is>
      </c>
      <c r="P451" t="str">
        <f>IF(OR(O451="Issues found in master",O451="Final master"),"Master",IF(OR(O451="Ready for Master",O451="Issues found in raw",O451="Raw under QC",O451="Issues resolved in raw"),"Raw","-"))</f>
        <v>Raw</v>
      </c>
      <c r="Q451" s="13">
        <v>46253.61111111111</v>
      </c>
      <c r="R451" t="inlineStr">
        <is>
          <t xml:space="preserve">2026-08 (Aug)</t>
        </is>
      </c>
      <c r="S451">
        <f>IF(M451="Not an error",0,IF(COUNTIFS($A$2:$A451,$A451,$D$2:$D451,$D451,$M$2:$M451,"&lt;&gt;Not an error")=1,1,0))</f>
        <v>0</v>
      </c>
      <c r="T451">
        <f>IF(M451&lt;&gt;"Major",0,IF(COUNTIFS($A$2:$A451,$A451,$D$2:$D451,$D451,$M$2:$M451,"Major")=1,1,0))</f>
        <v>0</v>
      </c>
      <c r="U451">
        <f>IF(M451&lt;&gt;"Minor",0,IF(COUNTIFS($A$2:$A451,$A451,$D$2:$D451,$D451,$M$2:$M451,"Minor")=1,1,0))</f>
        <v>0</v>
      </c>
    </row>
    <row r="452">
      <c r="A452" t="inlineStr">
        <is>
          <t xml:space="preserve">4baec2ac0f23302985d2ad577e111504bd88c99c</t>
        </is>
      </c>
      <c r="B452" t="inlineStr">
        <is>
          <t xml:space="preserve">Bride of a dragon</t>
        </is>
      </c>
      <c r="C452" t="inlineStr">
        <is>
          <t xml:space="preserve">Die Braut Des Drachenkönigs</t>
        </is>
      </c>
      <c r="D452" t="inlineStr">
        <is>
          <t xml:space="preserve">909d3685bf2bd6599a076988f81b4c40e53be8fe</t>
        </is>
      </c>
      <c r="E452" t="inlineStr">
        <is>
          <t xml:space="preserve">Episode 66: Ich Habe Wichtige Neuigkeiten</t>
        </is>
      </c>
      <c r="F452">
        <v>66</v>
      </c>
      <c r="G452" t="inlineStr">
        <is>
          <t xml:space="preserve">10:50-10:55</t>
        </is>
      </c>
      <c r="H452" t="inlineStr">
        <is>
          <t xml:space="preserve">Resolved</t>
        </is>
      </c>
      <c r="I452" t="inlineStr">
        <is>
          <t xml:space="preserve">"Arienne" should be pronounced in English.
- Line of script: "Ich blickte über meine Schulter zurück und sah Arienne sich nähern, gefolgt von zwei Wachen."</t>
        </is>
      </c>
      <c r="J452" t="inlineStr">
        <is>
          <t xml:space="preserve">VOA</t>
        </is>
      </c>
      <c r="K452" t="inlineStr">
        <is>
          <t xml:space="preserve">Mispronunciation</t>
        </is>
      </c>
      <c r="L452" t="inlineStr">
        <is>
          <t xml:space="preserve">Mispronunciation</t>
        </is>
      </c>
      <c r="M452" t="str">
        <f>IFERROR(IF(VLOOKUP(L452,'Quantification'!$A:$B,2,FALSE)&amp;""="","Unclassified",VLOOKUP(L452,'Quantification'!$A:$B,2,FALSE)),"Unclassified")</f>
        <v>Major</v>
      </c>
      <c r="N452" t="inlineStr">
        <is>
          <t xml:space="preserve">frl-esma.gulsoy@pocketfm.com</t>
        </is>
      </c>
      <c r="O452" t="inlineStr">
        <is>
          <t xml:space="preserve">Issues found in raw</t>
        </is>
      </c>
      <c r="P452" t="str">
        <f>IF(OR(O452="Issues found in master",O452="Final master"),"Master",IF(OR(O452="Ready for Master",O452="Issues found in raw",O452="Raw under QC",O452="Issues resolved in raw"),"Raw","-"))</f>
        <v>Raw</v>
      </c>
      <c r="Q452" s="13">
        <v>46253.61111111111</v>
      </c>
      <c r="R452" t="inlineStr">
        <is>
          <t xml:space="preserve">2026-08 (Aug)</t>
        </is>
      </c>
      <c r="S452">
        <f>IF(M452="Not an error",0,IF(COUNTIFS($A$2:$A452,$A452,$D$2:$D452,$D452,$M$2:$M452,"&lt;&gt;Not an error")=1,1,0))</f>
        <v>1</v>
      </c>
      <c r="T452">
        <f>IF(M452&lt;&gt;"Major",0,IF(COUNTIFS($A$2:$A452,$A452,$D$2:$D452,$D452,$M$2:$M452,"Major")=1,1,0))</f>
        <v>1</v>
      </c>
      <c r="U452">
        <f>IF(M452&lt;&gt;"Minor",0,IF(COUNTIFS($A$2:$A452,$A452,$D$2:$D452,$D452,$M$2:$M452,"Minor")=1,1,0))</f>
        <v>0</v>
      </c>
    </row>
    <row r="453">
      <c r="A453" t="inlineStr">
        <is>
          <t xml:space="preserve">4baec2ac0f23302985d2ad577e111504bd88c99c</t>
        </is>
      </c>
      <c r="B453" t="inlineStr">
        <is>
          <t xml:space="preserve">Bride of a dragon</t>
        </is>
      </c>
      <c r="C453" t="inlineStr">
        <is>
          <t xml:space="preserve">Die Braut Des Drachenkönigs</t>
        </is>
      </c>
      <c r="D453" t="inlineStr">
        <is>
          <t xml:space="preserve">909d3685bf2bd6599a076988f81b4c40e53be8fe</t>
        </is>
      </c>
      <c r="E453" t="inlineStr">
        <is>
          <t xml:space="preserve">Episode 66: Ich Habe Wichtige Neuigkeiten</t>
        </is>
      </c>
      <c r="F453">
        <v>66</v>
      </c>
      <c r="G453" t="inlineStr">
        <is>
          <t xml:space="preserve">11:38-11:40</t>
        </is>
      </c>
      <c r="H453" t="inlineStr">
        <is>
          <t xml:space="preserve">Resolved</t>
        </is>
      </c>
      <c r="I453" t="inlineStr">
        <is>
          <t xml:space="preserve">"Hoheit" is mispronounced as "Hohalt". It should be pronounced as "Hoheit".
- Line of script: "„Bei allem Respekt, Eure Hoheit“</t>
        </is>
      </c>
      <c r="J453" t="inlineStr">
        <is>
          <t xml:space="preserve">VOA</t>
        </is>
      </c>
      <c r="K453" t="inlineStr">
        <is>
          <t xml:space="preserve">Mispronunciation</t>
        </is>
      </c>
      <c r="L453" t="inlineStr">
        <is>
          <t xml:space="preserve">Mispronunciation</t>
        </is>
      </c>
      <c r="M453" t="str">
        <f>IFERROR(IF(VLOOKUP(L453,'Quantification'!$A:$B,2,FALSE)&amp;""="","Unclassified",VLOOKUP(L453,'Quantification'!$A:$B,2,FALSE)),"Unclassified")</f>
        <v>Major</v>
      </c>
      <c r="N453" t="inlineStr">
        <is>
          <t xml:space="preserve">frl-esma.gulsoy@pocketfm.com</t>
        </is>
      </c>
      <c r="O453" t="inlineStr">
        <is>
          <t xml:space="preserve">Issues found in raw</t>
        </is>
      </c>
      <c r="P453" t="str">
        <f>IF(OR(O453="Issues found in master",O453="Final master"),"Master",IF(OR(O453="Ready for Master",O453="Issues found in raw",O453="Raw under QC",O453="Issues resolved in raw"),"Raw","-"))</f>
        <v>Raw</v>
      </c>
      <c r="Q453" s="13">
        <v>46253.61111111111</v>
      </c>
      <c r="R453" t="inlineStr">
        <is>
          <t xml:space="preserve">2026-08 (Aug)</t>
        </is>
      </c>
      <c r="S453">
        <f>IF(M453="Not an error",0,IF(COUNTIFS($A$2:$A453,$A453,$D$2:$D453,$D453,$M$2:$M453,"&lt;&gt;Not an error")=1,1,0))</f>
        <v>0</v>
      </c>
      <c r="T453">
        <f>IF(M453&lt;&gt;"Major",0,IF(COUNTIFS($A$2:$A453,$A453,$D$2:$D453,$D453,$M$2:$M453,"Major")=1,1,0))</f>
        <v>0</v>
      </c>
      <c r="U453">
        <f>IF(M453&lt;&gt;"Minor",0,IF(COUNTIFS($A$2:$A453,$A453,$D$2:$D453,$D453,$M$2:$M453,"Minor")=1,1,0))</f>
        <v>0</v>
      </c>
    </row>
    <row r="454">
      <c r="A454" t="inlineStr">
        <is>
          <t xml:space="preserve">4baec2ac0f23302985d2ad577e111504bd88c99c</t>
        </is>
      </c>
      <c r="B454" t="inlineStr">
        <is>
          <t xml:space="preserve">Bride of a dragon</t>
        </is>
      </c>
      <c r="C454" t="inlineStr">
        <is>
          <t xml:space="preserve">Die Braut Des Drachenkönigs</t>
        </is>
      </c>
      <c r="D454" t="inlineStr">
        <is>
          <t xml:space="preserve">909d3685bf2bd6599a076988f81b4c40e53be8fe</t>
        </is>
      </c>
      <c r="E454" t="inlineStr">
        <is>
          <t xml:space="preserve">Episode 66: Ich Habe Wichtige Neuigkeiten</t>
        </is>
      </c>
      <c r="F454">
        <v>66</v>
      </c>
      <c r="G454" t="inlineStr">
        <is>
          <t xml:space="preserve">12:27-12:30</t>
        </is>
      </c>
      <c r="H454" t="inlineStr">
        <is>
          <t xml:space="preserve">Resolved</t>
        </is>
      </c>
      <c r="I454" t="inlineStr">
        <is>
          <t xml:space="preserve">"Arienne" should be pronounced in English.
- Line of script: "„Ich kann mir nicht vorstellen, was Ihr durchmacht, Arienne.“</t>
        </is>
      </c>
      <c r="J454" t="inlineStr">
        <is>
          <t xml:space="preserve">VOA</t>
        </is>
      </c>
      <c r="K454" t="inlineStr">
        <is>
          <t xml:space="preserve">Mispronunciation</t>
        </is>
      </c>
      <c r="L454" t="inlineStr">
        <is>
          <t xml:space="preserve">Mispronunciation</t>
        </is>
      </c>
      <c r="M454" t="str">
        <f>IFERROR(IF(VLOOKUP(L454,'Quantification'!$A:$B,2,FALSE)&amp;""="","Unclassified",VLOOKUP(L454,'Quantification'!$A:$B,2,FALSE)),"Unclassified")</f>
        <v>Major</v>
      </c>
      <c r="N454" t="inlineStr">
        <is>
          <t xml:space="preserve">frl-esma.gulsoy@pocketfm.com</t>
        </is>
      </c>
      <c r="O454" t="inlineStr">
        <is>
          <t xml:space="preserve">Issues found in raw</t>
        </is>
      </c>
      <c r="P454" t="str">
        <f>IF(OR(O454="Issues found in master",O454="Final master"),"Master",IF(OR(O454="Ready for Master",O454="Issues found in raw",O454="Raw under QC",O454="Issues resolved in raw"),"Raw","-"))</f>
        <v>Raw</v>
      </c>
      <c r="Q454" s="13">
        <v>46253.61111111111</v>
      </c>
      <c r="R454" t="inlineStr">
        <is>
          <t xml:space="preserve">2026-08 (Aug)</t>
        </is>
      </c>
      <c r="S454">
        <f>IF(M454="Not an error",0,IF(COUNTIFS($A$2:$A454,$A454,$D$2:$D454,$D454,$M$2:$M454,"&lt;&gt;Not an error")=1,1,0))</f>
        <v>0</v>
      </c>
      <c r="T454">
        <f>IF(M454&lt;&gt;"Major",0,IF(COUNTIFS($A$2:$A454,$A454,$D$2:$D454,$D454,$M$2:$M454,"Major")=1,1,0))</f>
        <v>0</v>
      </c>
      <c r="U454">
        <f>IF(M454&lt;&gt;"Minor",0,IF(COUNTIFS($A$2:$A454,$A454,$D$2:$D454,$D454,$M$2:$M454,"Minor")=1,1,0))</f>
        <v>0</v>
      </c>
    </row>
    <row r="455">
      <c r="A455" t="inlineStr">
        <is>
          <t xml:space="preserve">4baec2ac0f23302985d2ad577e111504bd88c99c</t>
        </is>
      </c>
      <c r="B455" t="inlineStr">
        <is>
          <t xml:space="preserve">Bride of a dragon</t>
        </is>
      </c>
      <c r="C455" t="inlineStr">
        <is>
          <t xml:space="preserve">Die Braut Des Drachenkönigs</t>
        </is>
      </c>
      <c r="D455" t="inlineStr">
        <is>
          <t xml:space="preserve">909d3685bf2bd6599a076988f81b4c40e53be8fe</t>
        </is>
      </c>
      <c r="E455" t="inlineStr">
        <is>
          <t xml:space="preserve">Episode 66: Ich Habe Wichtige Neuigkeiten</t>
        </is>
      </c>
      <c r="F455">
        <v>66</v>
      </c>
      <c r="G455" t="inlineStr">
        <is>
          <t xml:space="preserve">14:36-14:41</t>
        </is>
      </c>
      <c r="H455" t="inlineStr">
        <is>
          <t xml:space="preserve">Resolved</t>
        </is>
      </c>
      <c r="I455" t="inlineStr">
        <is>
          <t xml:space="preserve">"Hoheit" is mispronounced as "Hohalt". It should be pronounced as "Hoheit".
- Line of script: "„Eure Hoheit, es ist sehr wichtig, könnt Ihr einen Moment entbehren.“</t>
        </is>
      </c>
      <c r="J455" t="inlineStr">
        <is>
          <t xml:space="preserve">VOA</t>
        </is>
      </c>
      <c r="K455" t="inlineStr">
        <is>
          <t xml:space="preserve">Mispronunciation</t>
        </is>
      </c>
      <c r="L455" t="inlineStr">
        <is>
          <t xml:space="preserve">Mispronunciation</t>
        </is>
      </c>
      <c r="M455" t="str">
        <f>IFERROR(IF(VLOOKUP(L455,'Quantification'!$A:$B,2,FALSE)&amp;""="","Unclassified",VLOOKUP(L455,'Quantification'!$A:$B,2,FALSE)),"Unclassified")</f>
        <v>Major</v>
      </c>
      <c r="N455" t="inlineStr">
        <is>
          <t xml:space="preserve">frl-esma.gulsoy@pocketfm.com</t>
        </is>
      </c>
      <c r="O455" t="inlineStr">
        <is>
          <t xml:space="preserve">Issues found in raw</t>
        </is>
      </c>
      <c r="P455" t="str">
        <f>IF(OR(O455="Issues found in master",O455="Final master"),"Master",IF(OR(O455="Ready for Master",O455="Issues found in raw",O455="Raw under QC",O455="Issues resolved in raw"),"Raw","-"))</f>
        <v>Raw</v>
      </c>
      <c r="Q455" s="13">
        <v>46253.61111111111</v>
      </c>
      <c r="R455" t="inlineStr">
        <is>
          <t xml:space="preserve">2026-08 (Aug)</t>
        </is>
      </c>
      <c r="S455">
        <f>IF(M455="Not an error",0,IF(COUNTIFS($A$2:$A455,$A455,$D$2:$D455,$D455,$M$2:$M455,"&lt;&gt;Not an error")=1,1,0))</f>
        <v>0</v>
      </c>
      <c r="T455">
        <f>IF(M455&lt;&gt;"Major",0,IF(COUNTIFS($A$2:$A455,$A455,$D$2:$D455,$D455,$M$2:$M455,"Major")=1,1,0))</f>
        <v>0</v>
      </c>
      <c r="U455">
        <f>IF(M455&lt;&gt;"Minor",0,IF(COUNTIFS($A$2:$A455,$A455,$D$2:$D455,$D455,$M$2:$M455,"Minor")=1,1,0))</f>
        <v>0</v>
      </c>
    </row>
    <row r="456">
      <c r="A456" t="inlineStr">
        <is>
          <t xml:space="preserve">4baec2ac0f23302985d2ad577e111504bd88c99c</t>
        </is>
      </c>
      <c r="B456" t="inlineStr">
        <is>
          <t xml:space="preserve">Bride of a dragon</t>
        </is>
      </c>
      <c r="C456" t="inlineStr">
        <is>
          <t xml:space="preserve">Die Braut Des Drachenkönigs</t>
        </is>
      </c>
      <c r="D456" t="inlineStr">
        <is>
          <t xml:space="preserve">909d3685bf2bd6599a076988f81b4c40e53be8fe</t>
        </is>
      </c>
      <c r="E456" t="inlineStr">
        <is>
          <t xml:space="preserve">Episode 66: Ich Habe Wichtige Neuigkeiten</t>
        </is>
      </c>
      <c r="F456">
        <v>66</v>
      </c>
      <c r="G456" t="inlineStr">
        <is>
          <t xml:space="preserve">14:44-14:46</t>
        </is>
      </c>
      <c r="H456" t="inlineStr">
        <is>
          <t xml:space="preserve">Resolved</t>
        </is>
      </c>
      <c r="I456" t="inlineStr">
        <is>
          <t xml:space="preserve">"Selene" should be pronounced in English.
- Line of script: "„Ich sagte, nicht jetzt, Selene.“</t>
        </is>
      </c>
      <c r="J456" t="inlineStr">
        <is>
          <t xml:space="preserve">VOA</t>
        </is>
      </c>
      <c r="K456" t="inlineStr">
        <is>
          <t xml:space="preserve">Mispronunciation</t>
        </is>
      </c>
      <c r="L456" t="inlineStr">
        <is>
          <t xml:space="preserve">Mispronunciation</t>
        </is>
      </c>
      <c r="M456" t="str">
        <f>IFERROR(IF(VLOOKUP(L456,'Quantification'!$A:$B,2,FALSE)&amp;""="","Unclassified",VLOOKUP(L456,'Quantification'!$A:$B,2,FALSE)),"Unclassified")</f>
        <v>Major</v>
      </c>
      <c r="N456" t="inlineStr">
        <is>
          <t xml:space="preserve">frl-esma.gulsoy@pocketfm.com</t>
        </is>
      </c>
      <c r="O456" t="inlineStr">
        <is>
          <t xml:space="preserve">Issues found in raw</t>
        </is>
      </c>
      <c r="P456" t="str">
        <f>IF(OR(O456="Issues found in master",O456="Final master"),"Master",IF(OR(O456="Ready for Master",O456="Issues found in raw",O456="Raw under QC",O456="Issues resolved in raw"),"Raw","-"))</f>
        <v>Raw</v>
      </c>
      <c r="Q456" s="13">
        <v>46253.61111111111</v>
      </c>
      <c r="R456" t="inlineStr">
        <is>
          <t xml:space="preserve">2026-08 (Aug)</t>
        </is>
      </c>
      <c r="S456">
        <f>IF(M456="Not an error",0,IF(COUNTIFS($A$2:$A456,$A456,$D$2:$D456,$D456,$M$2:$M456,"&lt;&gt;Not an error")=1,1,0))</f>
        <v>0</v>
      </c>
      <c r="T456">
        <f>IF(M456&lt;&gt;"Major",0,IF(COUNTIFS($A$2:$A456,$A456,$D$2:$D456,$D456,$M$2:$M456,"Major")=1,1,0))</f>
        <v>0</v>
      </c>
      <c r="U456">
        <f>IF(M456&lt;&gt;"Minor",0,IF(COUNTIFS($A$2:$A456,$A456,$D$2:$D456,$D456,$M$2:$M456,"Minor")=1,1,0))</f>
        <v>0</v>
      </c>
    </row>
    <row r="457">
      <c r="A457" t="inlineStr">
        <is>
          <t xml:space="preserve">4baec2ac0f23302985d2ad577e111504bd88c99c</t>
        </is>
      </c>
      <c r="B457" t="inlineStr">
        <is>
          <t xml:space="preserve">Bride of a dragon</t>
        </is>
      </c>
      <c r="C457" t="inlineStr">
        <is>
          <t xml:space="preserve">Die Braut Des Drachenkönigs</t>
        </is>
      </c>
      <c r="D457" t="inlineStr">
        <is>
          <t xml:space="preserve">125e5106065b8d65655397c5c537317d1925f8bf</t>
        </is>
      </c>
      <c r="E457" t="inlineStr">
        <is>
          <t xml:space="preserve">Episode 67: Rückkehr Ins Zimmer</t>
        </is>
      </c>
      <c r="F457">
        <v>67</v>
      </c>
      <c r="G457" t="inlineStr">
        <is>
          <t xml:space="preserve">0:31-0:40</t>
        </is>
      </c>
      <c r="H457" t="inlineStr">
        <is>
          <t xml:space="preserve">Resolved</t>
        </is>
      </c>
      <c r="I457" t="inlineStr">
        <is>
          <t xml:space="preserve">"Ronan" and "Arienne" should both be pronounced in English.
- Line of script: "Rechts saßen Ronan und die Königinwitwe und auch Arienne, die mit unbeeindruckter Miene die Arme vor der Brust verschränkt hatte, als hätte man sie viel zu lange warten lassen."</t>
        </is>
      </c>
      <c r="J457" t="inlineStr">
        <is>
          <t xml:space="preserve">VOA</t>
        </is>
      </c>
      <c r="K457" t="inlineStr">
        <is>
          <t xml:space="preserve">Mispronunciation</t>
        </is>
      </c>
      <c r="L457" t="inlineStr">
        <is>
          <t xml:space="preserve">Mispronunciation</t>
        </is>
      </c>
      <c r="M457" t="str">
        <f>IFERROR(IF(VLOOKUP(L457,'Quantification'!$A:$B,2,FALSE)&amp;""="","Unclassified",VLOOKUP(L457,'Quantification'!$A:$B,2,FALSE)),"Unclassified")</f>
        <v>Major</v>
      </c>
      <c r="N457" t="inlineStr">
        <is>
          <t xml:space="preserve">frl-esma.gulsoy@pocketfm.com</t>
        </is>
      </c>
      <c r="O457" t="inlineStr">
        <is>
          <t xml:space="preserve">Issues found in raw</t>
        </is>
      </c>
      <c r="P457" t="str">
        <f>IF(OR(O457="Issues found in master",O457="Final master"),"Master",IF(OR(O457="Ready for Master",O457="Issues found in raw",O457="Raw under QC",O457="Issues resolved in raw"),"Raw","-"))</f>
        <v>Raw</v>
      </c>
      <c r="Q457" s="13">
        <v>46253.61111111111</v>
      </c>
      <c r="R457" t="inlineStr">
        <is>
          <t xml:space="preserve">2026-08 (Aug)</t>
        </is>
      </c>
      <c r="S457">
        <f>IF(M457="Not an error",0,IF(COUNTIFS($A$2:$A457,$A457,$D$2:$D457,$D457,$M$2:$M457,"&lt;&gt;Not an error")=1,1,0))</f>
        <v>1</v>
      </c>
      <c r="T457">
        <f>IF(M457&lt;&gt;"Major",0,IF(COUNTIFS($A$2:$A457,$A457,$D$2:$D457,$D457,$M$2:$M457,"Major")=1,1,0))</f>
        <v>1</v>
      </c>
      <c r="U457">
        <f>IF(M457&lt;&gt;"Minor",0,IF(COUNTIFS($A$2:$A457,$A457,$D$2:$D457,$D457,$M$2:$M457,"Minor")=1,1,0))</f>
        <v>0</v>
      </c>
    </row>
    <row r="458">
      <c r="A458" t="inlineStr">
        <is>
          <t xml:space="preserve">4baec2ac0f23302985d2ad577e111504bd88c99c</t>
        </is>
      </c>
      <c r="B458" t="inlineStr">
        <is>
          <t xml:space="preserve">Bride of a dragon</t>
        </is>
      </c>
      <c r="C458" t="inlineStr">
        <is>
          <t xml:space="preserve">Die Braut Des Drachenkönigs</t>
        </is>
      </c>
      <c r="D458" t="inlineStr">
        <is>
          <t xml:space="preserve">125e5106065b8d65655397c5c537317d1925f8bf</t>
        </is>
      </c>
      <c r="E458" t="inlineStr">
        <is>
          <t xml:space="preserve">Episode 67: Rückkehr Ins Zimmer</t>
        </is>
      </c>
      <c r="F458">
        <v>67</v>
      </c>
      <c r="G458" t="inlineStr">
        <is>
          <t xml:space="preserve">1:19-1:25</t>
        </is>
      </c>
      <c r="H458" t="inlineStr">
        <is>
          <t xml:space="preserve">Resolved</t>
        </is>
      </c>
      <c r="I458" t="inlineStr">
        <is>
          <t xml:space="preserve">"Ronan" should be pronounced in English.
- Line of script: "Ronan stand neben ihr, die Arme verschränkt, und seine kalten Augen folgten uns, als wir uns auf den Thron zubewegten."</t>
        </is>
      </c>
      <c r="J458" t="inlineStr">
        <is>
          <t xml:space="preserve">VOA</t>
        </is>
      </c>
      <c r="K458" t="inlineStr">
        <is>
          <t xml:space="preserve">Mispronunciation</t>
        </is>
      </c>
      <c r="L458" t="inlineStr">
        <is>
          <t xml:space="preserve">Mispronunciation</t>
        </is>
      </c>
      <c r="M458" t="str">
        <f>IFERROR(IF(VLOOKUP(L458,'Quantification'!$A:$B,2,FALSE)&amp;""="","Unclassified",VLOOKUP(L458,'Quantification'!$A:$B,2,FALSE)),"Unclassified")</f>
        <v>Major</v>
      </c>
      <c r="N458" t="inlineStr">
        <is>
          <t xml:space="preserve">frl-esma.gulsoy@pocketfm.com</t>
        </is>
      </c>
      <c r="O458" t="inlineStr">
        <is>
          <t xml:space="preserve">Issues found in raw</t>
        </is>
      </c>
      <c r="P458" t="str">
        <f>IF(OR(O458="Issues found in master",O458="Final master"),"Master",IF(OR(O458="Ready for Master",O458="Issues found in raw",O458="Raw under QC",O458="Issues resolved in raw"),"Raw","-"))</f>
        <v>Raw</v>
      </c>
      <c r="Q458" s="13">
        <v>46253.61111111111</v>
      </c>
      <c r="R458" t="inlineStr">
        <is>
          <t xml:space="preserve">2026-08 (Aug)</t>
        </is>
      </c>
      <c r="S458">
        <f>IF(M458="Not an error",0,IF(COUNTIFS($A$2:$A458,$A458,$D$2:$D458,$D458,$M$2:$M458,"&lt;&gt;Not an error")=1,1,0))</f>
        <v>0</v>
      </c>
      <c r="T458">
        <f>IF(M458&lt;&gt;"Major",0,IF(COUNTIFS($A$2:$A458,$A458,$D$2:$D458,$D458,$M$2:$M458,"Major")=1,1,0))</f>
        <v>0</v>
      </c>
      <c r="U458">
        <f>IF(M458&lt;&gt;"Minor",0,IF(COUNTIFS($A$2:$A458,$A458,$D$2:$D458,$D458,$M$2:$M458,"Minor")=1,1,0))</f>
        <v>0</v>
      </c>
    </row>
    <row r="459">
      <c r="A459" t="inlineStr">
        <is>
          <t xml:space="preserve">4baec2ac0f23302985d2ad577e111504bd88c99c</t>
        </is>
      </c>
      <c r="B459" t="inlineStr">
        <is>
          <t xml:space="preserve">Bride of a dragon</t>
        </is>
      </c>
      <c r="C459" t="inlineStr">
        <is>
          <t xml:space="preserve">Die Braut Des Drachenkönigs</t>
        </is>
      </c>
      <c r="D459" t="inlineStr">
        <is>
          <t xml:space="preserve">125e5106065b8d65655397c5c537317d1925f8bf</t>
        </is>
      </c>
      <c r="E459" t="inlineStr">
        <is>
          <t xml:space="preserve">Episode 67: Rückkehr Ins Zimmer</t>
        </is>
      </c>
      <c r="F459">
        <v>67</v>
      </c>
      <c r="G459" t="inlineStr">
        <is>
          <t xml:space="preserve">2:09-2:16</t>
        </is>
      </c>
      <c r="H459" t="inlineStr">
        <is>
          <t xml:space="preserve">Resolved</t>
        </is>
      </c>
      <c r="I459" t="inlineStr">
        <is>
          <t xml:space="preserve">"Ronan" should be pronounced in English.
- Line of script: "„Du und Ronan“, fuhr Damon fort, ohne sie anzusehen, den Blick starr geradeaus gerichtet. „Verlasst den Raum.“</t>
        </is>
      </c>
      <c r="J459" t="inlineStr">
        <is>
          <t xml:space="preserve">VOA</t>
        </is>
      </c>
      <c r="K459" t="inlineStr">
        <is>
          <t xml:space="preserve">Mispronunciation</t>
        </is>
      </c>
      <c r="L459" t="inlineStr">
        <is>
          <t xml:space="preserve">Mispronunciation</t>
        </is>
      </c>
      <c r="M459" t="str">
        <f>IFERROR(IF(VLOOKUP(L459,'Quantification'!$A:$B,2,FALSE)&amp;""="","Unclassified",VLOOKUP(L459,'Quantification'!$A:$B,2,FALSE)),"Unclassified")</f>
        <v>Major</v>
      </c>
      <c r="N459" t="inlineStr">
        <is>
          <t xml:space="preserve">frl-esma.gulsoy@pocketfm.com</t>
        </is>
      </c>
      <c r="O459" t="inlineStr">
        <is>
          <t xml:space="preserve">Issues found in raw</t>
        </is>
      </c>
      <c r="P459" t="str">
        <f>IF(OR(O459="Issues found in master",O459="Final master"),"Master",IF(OR(O459="Ready for Master",O459="Issues found in raw",O459="Raw under QC",O459="Issues resolved in raw"),"Raw","-"))</f>
        <v>Raw</v>
      </c>
      <c r="Q459" s="13">
        <v>46253.61111111111</v>
      </c>
      <c r="R459" t="inlineStr">
        <is>
          <t xml:space="preserve">2026-08 (Aug)</t>
        </is>
      </c>
      <c r="S459">
        <f>IF(M459="Not an error",0,IF(COUNTIFS($A$2:$A459,$A459,$D$2:$D459,$D459,$M$2:$M459,"&lt;&gt;Not an error")=1,1,0))</f>
        <v>0</v>
      </c>
      <c r="T459">
        <f>IF(M459&lt;&gt;"Major",0,IF(COUNTIFS($A$2:$A459,$A459,$D$2:$D459,$D459,$M$2:$M459,"Major")=1,1,0))</f>
        <v>0</v>
      </c>
      <c r="U459">
        <f>IF(M459&lt;&gt;"Minor",0,IF(COUNTIFS($A$2:$A459,$A459,$D$2:$D459,$D459,$M$2:$M459,"Minor")=1,1,0))</f>
        <v>0</v>
      </c>
    </row>
    <row r="460">
      <c r="A460" t="inlineStr">
        <is>
          <t xml:space="preserve">4baec2ac0f23302985d2ad577e111504bd88c99c</t>
        </is>
      </c>
      <c r="B460" t="inlineStr">
        <is>
          <t xml:space="preserve">Bride of a dragon</t>
        </is>
      </c>
      <c r="C460" t="inlineStr">
        <is>
          <t xml:space="preserve">Die Braut Des Drachenkönigs</t>
        </is>
      </c>
      <c r="D460" t="inlineStr">
        <is>
          <t xml:space="preserve">125e5106065b8d65655397c5c537317d1925f8bf</t>
        </is>
      </c>
      <c r="E460" t="inlineStr">
        <is>
          <t xml:space="preserve">Episode 67: Rückkehr Ins Zimmer</t>
        </is>
      </c>
      <c r="F460">
        <v>67</v>
      </c>
      <c r="G460" t="inlineStr">
        <is>
          <t xml:space="preserve">2:30-2:33</t>
        </is>
      </c>
      <c r="H460" t="inlineStr">
        <is>
          <t xml:space="preserve">Resolved</t>
        </is>
      </c>
      <c r="I460" t="inlineStr">
        <is>
          <t xml:space="preserve">"Arienne" should be pronounced in English.
- Line of script: "Auf Ariennes Lippen zeichnete sich der Hauch eines Grinsens ab."</t>
        </is>
      </c>
      <c r="J460" t="inlineStr">
        <is>
          <t xml:space="preserve">VOA</t>
        </is>
      </c>
      <c r="K460" t="inlineStr">
        <is>
          <t xml:space="preserve">Mispronunciation</t>
        </is>
      </c>
      <c r="L460" t="inlineStr">
        <is>
          <t xml:space="preserve">Mispronunciation</t>
        </is>
      </c>
      <c r="M460" t="str">
        <f>IFERROR(IF(VLOOKUP(L460,'Quantification'!$A:$B,2,FALSE)&amp;""="","Unclassified",VLOOKUP(L460,'Quantification'!$A:$B,2,FALSE)),"Unclassified")</f>
        <v>Major</v>
      </c>
      <c r="N460" t="inlineStr">
        <is>
          <t xml:space="preserve">frl-esma.gulsoy@pocketfm.com</t>
        </is>
      </c>
      <c r="O460" t="inlineStr">
        <is>
          <t xml:space="preserve">Issues found in raw</t>
        </is>
      </c>
      <c r="P460" t="str">
        <f>IF(OR(O460="Issues found in master",O460="Final master"),"Master",IF(OR(O460="Ready for Master",O460="Issues found in raw",O460="Raw under QC",O460="Issues resolved in raw"),"Raw","-"))</f>
        <v>Raw</v>
      </c>
      <c r="Q460" s="13">
        <v>46253.61111111111</v>
      </c>
      <c r="R460" t="inlineStr">
        <is>
          <t xml:space="preserve">2026-08 (Aug)</t>
        </is>
      </c>
      <c r="S460">
        <f>IF(M460="Not an error",0,IF(COUNTIFS($A$2:$A460,$A460,$D$2:$D460,$D460,$M$2:$M460,"&lt;&gt;Not an error")=1,1,0))</f>
        <v>0</v>
      </c>
      <c r="T460">
        <f>IF(M460&lt;&gt;"Major",0,IF(COUNTIFS($A$2:$A460,$A460,$D$2:$D460,$D460,$M$2:$M460,"Major")=1,1,0))</f>
        <v>0</v>
      </c>
      <c r="U460">
        <f>IF(M460&lt;&gt;"Minor",0,IF(COUNTIFS($A$2:$A460,$A460,$D$2:$D460,$D460,$M$2:$M460,"Minor")=1,1,0))</f>
        <v>0</v>
      </c>
    </row>
    <row r="461">
      <c r="A461" t="inlineStr">
        <is>
          <t xml:space="preserve">4baec2ac0f23302985d2ad577e111504bd88c99c</t>
        </is>
      </c>
      <c r="B461" t="inlineStr">
        <is>
          <t xml:space="preserve">Bride of a dragon</t>
        </is>
      </c>
      <c r="C461" t="inlineStr">
        <is>
          <t xml:space="preserve">Die Braut Des Drachenkönigs</t>
        </is>
      </c>
      <c r="D461" t="inlineStr">
        <is>
          <t xml:space="preserve">125e5106065b8d65655397c5c537317d1925f8bf</t>
        </is>
      </c>
      <c r="E461" t="inlineStr">
        <is>
          <t xml:space="preserve">Episode 67: Rückkehr Ins Zimmer</t>
        </is>
      </c>
      <c r="F461">
        <v>67</v>
      </c>
      <c r="G461" t="inlineStr">
        <is>
          <t xml:space="preserve">4:26-4:51</t>
        </is>
      </c>
      <c r="H461" t="inlineStr">
        <is>
          <t xml:space="preserve">Resolved</t>
        </is>
      </c>
      <c r="I461" t="inlineStr">
        <is>
          <t xml:space="preserve">Ronan" should be pronounced in English throughout this passage.
- Line of script: "Ronan und die Königinwitwe standen immer noch da, Unglaube zeichnete sich auf ihren Gesichtern ab. Ronans Hände hatten sich an seinen Seiten zu Fäusten geballt, und der Mund der Königinwitwe öffnete und schloss sich wie der eines Fisches auf dem Trockenen. Als wir die Stufen zum Thron erreichten, zogen sich die Königinwitwe und Ronan in Richtung Ausgang zurück, die Wut stand ihnen ins Gesicht geschrieben."</t>
        </is>
      </c>
      <c r="J461" t="inlineStr">
        <is>
          <t xml:space="preserve">VOA</t>
        </is>
      </c>
      <c r="K461" t="inlineStr">
        <is>
          <t xml:space="preserve">Mispronunciation</t>
        </is>
      </c>
      <c r="L461" t="inlineStr">
        <is>
          <t xml:space="preserve">Mispronunciation</t>
        </is>
      </c>
      <c r="M461" t="str">
        <f>IFERROR(IF(VLOOKUP(L461,'Quantification'!$A:$B,2,FALSE)&amp;""="","Unclassified",VLOOKUP(L461,'Quantification'!$A:$B,2,FALSE)),"Unclassified")</f>
        <v>Major</v>
      </c>
      <c r="N461" t="inlineStr">
        <is>
          <t xml:space="preserve">frl-esma.gulsoy@pocketfm.com</t>
        </is>
      </c>
      <c r="O461" t="inlineStr">
        <is>
          <t xml:space="preserve">Issues found in raw</t>
        </is>
      </c>
      <c r="P461" t="str">
        <f>IF(OR(O461="Issues found in master",O461="Final master"),"Master",IF(OR(O461="Ready for Master",O461="Issues found in raw",O461="Raw under QC",O461="Issues resolved in raw"),"Raw","-"))</f>
        <v>Raw</v>
      </c>
      <c r="Q461" s="13">
        <v>46253.61111111111</v>
      </c>
      <c r="R461" t="inlineStr">
        <is>
          <t xml:space="preserve">2026-08 (Aug)</t>
        </is>
      </c>
      <c r="S461">
        <f>IF(M461="Not an error",0,IF(COUNTIFS($A$2:$A461,$A461,$D$2:$D461,$D461,$M$2:$M461,"&lt;&gt;Not an error")=1,1,0))</f>
        <v>0</v>
      </c>
      <c r="T461">
        <f>IF(M461&lt;&gt;"Major",0,IF(COUNTIFS($A$2:$A461,$A461,$D$2:$D461,$D461,$M$2:$M461,"Major")=1,1,0))</f>
        <v>0</v>
      </c>
      <c r="U461">
        <f>IF(M461&lt;&gt;"Minor",0,IF(COUNTIFS($A$2:$A461,$A461,$D$2:$D461,$D461,$M$2:$M461,"Minor")=1,1,0))</f>
        <v>0</v>
      </c>
    </row>
    <row r="462">
      <c r="A462" t="inlineStr">
        <is>
          <t xml:space="preserve">4baec2ac0f23302985d2ad577e111504bd88c99c</t>
        </is>
      </c>
      <c r="B462" t="inlineStr">
        <is>
          <t xml:space="preserve">Bride of a dragon</t>
        </is>
      </c>
      <c r="C462" t="inlineStr">
        <is>
          <t xml:space="preserve">Die Braut Des Drachenkönigs</t>
        </is>
      </c>
      <c r="D462" t="inlineStr">
        <is>
          <t xml:space="preserve">125e5106065b8d65655397c5c537317d1925f8bf</t>
        </is>
      </c>
      <c r="E462" t="inlineStr">
        <is>
          <t xml:space="preserve">Episode 67: Rückkehr Ins Zimmer</t>
        </is>
      </c>
      <c r="F462">
        <v>67</v>
      </c>
      <c r="G462" t="inlineStr">
        <is>
          <t xml:space="preserve">13:40-13:52</t>
        </is>
      </c>
      <c r="H462" t="inlineStr">
        <is>
          <t xml:space="preserve">Resolved</t>
        </is>
      </c>
      <c r="I462" t="inlineStr">
        <is>
          <t xml:space="preserve">"Arienne" should be pronounced in English throughout this passage.
- Line of script: "„Sie wird definitiv sterben. Arienne will ihren Kopf.“ Verwirrung stieg in mir auf und verdrängte für einen Moment meine Angst. „Arienne? Übergibst du Mirabel an Arienne?“</t>
        </is>
      </c>
      <c r="J462" t="inlineStr">
        <is>
          <t xml:space="preserve">VOA</t>
        </is>
      </c>
      <c r="K462" t="inlineStr">
        <is>
          <t xml:space="preserve">Mispronunciation</t>
        </is>
      </c>
      <c r="L462" t="inlineStr">
        <is>
          <t xml:space="preserve">Mispronunciation</t>
        </is>
      </c>
      <c r="M462" t="str">
        <f>IFERROR(IF(VLOOKUP(L462,'Quantification'!$A:$B,2,FALSE)&amp;""="","Unclassified",VLOOKUP(L462,'Quantification'!$A:$B,2,FALSE)),"Unclassified")</f>
        <v>Major</v>
      </c>
      <c r="N462" t="inlineStr">
        <is>
          <t xml:space="preserve">frl-esma.gulsoy@pocketfm.com</t>
        </is>
      </c>
      <c r="O462" t="inlineStr">
        <is>
          <t xml:space="preserve">Issues found in raw</t>
        </is>
      </c>
      <c r="P462" t="str">
        <f>IF(OR(O462="Issues found in master",O462="Final master"),"Master",IF(OR(O462="Ready for Master",O462="Issues found in raw",O462="Raw under QC",O462="Issues resolved in raw"),"Raw","-"))</f>
        <v>Raw</v>
      </c>
      <c r="Q462" s="13">
        <v>46253.61111111111</v>
      </c>
      <c r="R462" t="inlineStr">
        <is>
          <t xml:space="preserve">2026-08 (Aug)</t>
        </is>
      </c>
      <c r="S462">
        <f>IF(M462="Not an error",0,IF(COUNTIFS($A$2:$A462,$A462,$D$2:$D462,$D462,$M$2:$M462,"&lt;&gt;Not an error")=1,1,0))</f>
        <v>0</v>
      </c>
      <c r="T462">
        <f>IF(M462&lt;&gt;"Major",0,IF(COUNTIFS($A$2:$A462,$A462,$D$2:$D462,$D462,$M$2:$M462,"Major")=1,1,0))</f>
        <v>0</v>
      </c>
      <c r="U462">
        <f>IF(M462&lt;&gt;"Minor",0,IF(COUNTIFS($A$2:$A462,$A462,$D$2:$D462,$D462,$M$2:$M462,"Minor")=1,1,0))</f>
        <v>0</v>
      </c>
    </row>
    <row r="463">
      <c r="A463" t="inlineStr">
        <is>
          <t xml:space="preserve">4baec2ac0f23302985d2ad577e111504bd88c99c</t>
        </is>
      </c>
      <c r="B463" t="inlineStr">
        <is>
          <t xml:space="preserve">Bride of a dragon</t>
        </is>
      </c>
      <c r="C463" t="inlineStr">
        <is>
          <t xml:space="preserve">Die Braut Des Drachenkönigs</t>
        </is>
      </c>
      <c r="D463" t="inlineStr">
        <is>
          <t xml:space="preserve">92004ea3629f0e72a7dd8bd245c8b0b44e1bcc51</t>
        </is>
      </c>
      <c r="E463" t="inlineStr">
        <is>
          <t xml:space="preserve">Episode 69: Über Die Klippe</t>
        </is>
      </c>
      <c r="F463">
        <v>69</v>
      </c>
      <c r="G463" t="inlineStr">
        <is>
          <t xml:space="preserve">5:56-6:03</t>
        </is>
      </c>
      <c r="H463" t="inlineStr">
        <is>
          <t xml:space="preserve">Resolved</t>
        </is>
      </c>
      <c r="I463" t="inlineStr">
        <is>
          <t xml:space="preserve">"Kaelion" should be pronounced as "Kelion".
- Line of script: "Ich drehte mich gerade noch rechtzeitig um und sah Kaelion auf uns zueilen, sein Gesicht von Sorge gezeichnet."</t>
        </is>
      </c>
      <c r="J463" t="inlineStr">
        <is>
          <t xml:space="preserve">VOA</t>
        </is>
      </c>
      <c r="K463" t="inlineStr">
        <is>
          <t xml:space="preserve">Mispronunciation</t>
        </is>
      </c>
      <c r="L463" t="inlineStr">
        <is>
          <t xml:space="preserve">Mispronunciation</t>
        </is>
      </c>
      <c r="M463" t="str">
        <f>IFERROR(IF(VLOOKUP(L463,'Quantification'!$A:$B,2,FALSE)&amp;""="","Unclassified",VLOOKUP(L463,'Quantification'!$A:$B,2,FALSE)),"Unclassified")</f>
        <v>Major</v>
      </c>
      <c r="N463" t="inlineStr">
        <is>
          <t xml:space="preserve">frl-esma.gulsoy@pocketfm.com</t>
        </is>
      </c>
      <c r="O463" t="inlineStr">
        <is>
          <t xml:space="preserve">Issues found in raw</t>
        </is>
      </c>
      <c r="P463" t="str">
        <f>IF(OR(O463="Issues found in master",O463="Final master"),"Master",IF(OR(O463="Ready for Master",O463="Issues found in raw",O463="Raw under QC",O463="Issues resolved in raw"),"Raw","-"))</f>
        <v>Raw</v>
      </c>
      <c r="Q463" s="13">
        <v>46253.61111111111</v>
      </c>
      <c r="R463" t="inlineStr">
        <is>
          <t xml:space="preserve">2026-08 (Aug)</t>
        </is>
      </c>
      <c r="S463">
        <f>IF(M463="Not an error",0,IF(COUNTIFS($A$2:$A463,$A463,$D$2:$D463,$D463,$M$2:$M463,"&lt;&gt;Not an error")=1,1,0))</f>
        <v>1</v>
      </c>
      <c r="T463">
        <f>IF(M463&lt;&gt;"Major",0,IF(COUNTIFS($A$2:$A463,$A463,$D$2:$D463,$D463,$M$2:$M463,"Major")=1,1,0))</f>
        <v>1</v>
      </c>
      <c r="U463">
        <f>IF(M463&lt;&gt;"Minor",0,IF(COUNTIFS($A$2:$A463,$A463,$D$2:$D463,$D463,$M$2:$M463,"Minor")=1,1,0))</f>
        <v>0</v>
      </c>
    </row>
    <row r="464">
      <c r="A464" t="inlineStr">
        <is>
          <t xml:space="preserve">4baec2ac0f23302985d2ad577e111504bd88c99c</t>
        </is>
      </c>
      <c r="B464" t="inlineStr">
        <is>
          <t xml:space="preserve">Bride of a dragon</t>
        </is>
      </c>
      <c r="C464" t="inlineStr">
        <is>
          <t xml:space="preserve">Die Braut Des Drachenkönigs</t>
        </is>
      </c>
      <c r="D464" t="inlineStr">
        <is>
          <t xml:space="preserve">92004ea3629f0e72a7dd8bd245c8b0b44e1bcc51</t>
        </is>
      </c>
      <c r="E464" t="inlineStr">
        <is>
          <t xml:space="preserve">Episode 69: Über Die Klippe</t>
        </is>
      </c>
      <c r="F464">
        <v>69</v>
      </c>
      <c r="G464" t="inlineStr">
        <is>
          <t xml:space="preserve">7:33-7:41</t>
        </is>
      </c>
      <c r="H464" t="inlineStr">
        <is>
          <t xml:space="preserve">Resolved</t>
        </is>
      </c>
      <c r="I464" t="inlineStr">
        <is>
          <t xml:space="preserve">"Kaelion" should be pronounced as "Kelion".
- Line of script: "Jemand rief meinen Namen hinter mir, Kaelion, glaube ich, seine Stimme war hoch und verzweifelt."</t>
        </is>
      </c>
      <c r="J464" t="inlineStr">
        <is>
          <t xml:space="preserve">VOA</t>
        </is>
      </c>
      <c r="K464" t="inlineStr">
        <is>
          <t xml:space="preserve">Mispronunciation</t>
        </is>
      </c>
      <c r="L464" t="inlineStr">
        <is>
          <t xml:space="preserve">Mispronunciation</t>
        </is>
      </c>
      <c r="M464" t="str">
        <f>IFERROR(IF(VLOOKUP(L464,'Quantification'!$A:$B,2,FALSE)&amp;""="","Unclassified",VLOOKUP(L464,'Quantification'!$A:$B,2,FALSE)),"Unclassified")</f>
        <v>Major</v>
      </c>
      <c r="N464" t="inlineStr">
        <is>
          <t xml:space="preserve">frl-esma.gulsoy@pocketfm.com</t>
        </is>
      </c>
      <c r="O464" t="inlineStr">
        <is>
          <t xml:space="preserve">Issues found in raw</t>
        </is>
      </c>
      <c r="P464" t="str">
        <f>IF(OR(O464="Issues found in master",O464="Final master"),"Master",IF(OR(O464="Ready for Master",O464="Issues found in raw",O464="Raw under QC",O464="Issues resolved in raw"),"Raw","-"))</f>
        <v>Raw</v>
      </c>
      <c r="Q464" s="13">
        <v>46253.61111111111</v>
      </c>
      <c r="R464" t="inlineStr">
        <is>
          <t xml:space="preserve">2026-08 (Aug)</t>
        </is>
      </c>
      <c r="S464">
        <f>IF(M464="Not an error",0,IF(COUNTIFS($A$2:$A464,$A464,$D$2:$D464,$D464,$M$2:$M464,"&lt;&gt;Not an error")=1,1,0))</f>
        <v>0</v>
      </c>
      <c r="T464">
        <f>IF(M464&lt;&gt;"Major",0,IF(COUNTIFS($A$2:$A464,$A464,$D$2:$D464,$D464,$M$2:$M464,"Major")=1,1,0))</f>
        <v>0</v>
      </c>
      <c r="U464">
        <f>IF(M464&lt;&gt;"Minor",0,IF(COUNTIFS($A$2:$A464,$A464,$D$2:$D464,$D464,$M$2:$M464,"Minor")=1,1,0))</f>
        <v>0</v>
      </c>
    </row>
    <row r="465">
      <c r="A465" t="inlineStr">
        <is>
          <t xml:space="preserve">4baec2ac0f23302985d2ad577e111504bd88c99c</t>
        </is>
      </c>
      <c r="B465" t="inlineStr">
        <is>
          <t xml:space="preserve">Bride of a dragon</t>
        </is>
      </c>
      <c r="C465" t="inlineStr">
        <is>
          <t xml:space="preserve">Die Braut Des Drachenkönigs</t>
        </is>
      </c>
      <c r="D465" t="inlineStr">
        <is>
          <t xml:space="preserve">1e9fcf6ebdf90ecb616955f99d09192a284ecd24</t>
        </is>
      </c>
      <c r="E465" t="inlineStr">
        <is>
          <t xml:space="preserve">Episode 70: So Nah Dran</t>
        </is>
      </c>
      <c r="F465">
        <v>70</v>
      </c>
      <c r="G465" t="inlineStr">
        <is>
          <t xml:space="preserve">0:00-0:02</t>
        </is>
      </c>
      <c r="H465" t="inlineStr">
        <is>
          <t xml:space="preserve">Resolved</t>
        </is>
      </c>
      <c r="I465" t="inlineStr">
        <is>
          <t xml:space="preserve">"Kaelion" should be pronounced as "Kelion".
- Line of script: "Erzählt aus der Sicht von Kaelion."</t>
        </is>
      </c>
      <c r="J465" t="inlineStr">
        <is>
          <t xml:space="preserve">VOA</t>
        </is>
      </c>
      <c r="K465" t="inlineStr">
        <is>
          <t xml:space="preserve">Mispronunciation</t>
        </is>
      </c>
      <c r="L465" t="inlineStr">
        <is>
          <t xml:space="preserve">Mispronunciation</t>
        </is>
      </c>
      <c r="M465" t="str">
        <f>IFERROR(IF(VLOOKUP(L465,'Quantification'!$A:$B,2,FALSE)&amp;""="","Unclassified",VLOOKUP(L465,'Quantification'!$A:$B,2,FALSE)),"Unclassified")</f>
        <v>Major</v>
      </c>
      <c r="N465" t="inlineStr">
        <is>
          <t xml:space="preserve">frl-esma.gulsoy@pocketfm.com</t>
        </is>
      </c>
      <c r="O465" t="inlineStr">
        <is>
          <t xml:space="preserve">Issues found in raw</t>
        </is>
      </c>
      <c r="P465" t="str">
        <f>IF(OR(O465="Issues found in master",O465="Final master"),"Master",IF(OR(O465="Ready for Master",O465="Issues found in raw",O465="Raw under QC",O465="Issues resolved in raw"),"Raw","-"))</f>
        <v>Raw</v>
      </c>
      <c r="Q465" s="13">
        <v>46253.61111111111</v>
      </c>
      <c r="R465" t="inlineStr">
        <is>
          <t xml:space="preserve">2026-08 (Aug)</t>
        </is>
      </c>
      <c r="S465">
        <f>IF(M465="Not an error",0,IF(COUNTIFS($A$2:$A465,$A465,$D$2:$D465,$D465,$M$2:$M465,"&lt;&gt;Not an error")=1,1,0))</f>
        <v>1</v>
      </c>
      <c r="T465">
        <f>IF(M465&lt;&gt;"Major",0,IF(COUNTIFS($A$2:$A465,$A465,$D$2:$D465,$D465,$M$2:$M465,"Major")=1,1,0))</f>
        <v>1</v>
      </c>
      <c r="U465">
        <f>IF(M465&lt;&gt;"Minor",0,IF(COUNTIFS($A$2:$A465,$A465,$D$2:$D465,$D465,$M$2:$M465,"Minor")=1,1,0))</f>
        <v>0</v>
      </c>
    </row>
    <row r="466">
      <c r="A466" t="inlineStr">
        <is>
          <t xml:space="preserve">4baec2ac0f23302985d2ad577e111504bd88c99c</t>
        </is>
      </c>
      <c r="B466" t="inlineStr">
        <is>
          <t xml:space="preserve">Bride of a dragon</t>
        </is>
      </c>
      <c r="C466" t="inlineStr">
        <is>
          <t xml:space="preserve">Die Braut Des Drachenkönigs</t>
        </is>
      </c>
      <c r="D466" t="inlineStr">
        <is>
          <t xml:space="preserve">1e9fcf6ebdf90ecb616955f99d09192a284ecd24</t>
        </is>
      </c>
      <c r="E466" t="inlineStr">
        <is>
          <t xml:space="preserve">Episode 70: So Nah Dran</t>
        </is>
      </c>
      <c r="F466">
        <v>70</v>
      </c>
      <c r="G466" t="inlineStr">
        <is>
          <t xml:space="preserve">3:38-3:42</t>
        </is>
      </c>
      <c r="H466" t="inlineStr">
        <is>
          <t xml:space="preserve">Resolved</t>
        </is>
      </c>
      <c r="I466" t="inlineStr">
        <is>
          <t xml:space="preserve">"Kaelion" should be pronounced as "Kelion".
- Line of script: "„Sir Kaelion? Was ist passiert?“</t>
        </is>
      </c>
      <c r="J466" t="inlineStr">
        <is>
          <t xml:space="preserve">VOA</t>
        </is>
      </c>
      <c r="K466" t="inlineStr">
        <is>
          <t xml:space="preserve">Mispronunciation</t>
        </is>
      </c>
      <c r="L466" t="inlineStr">
        <is>
          <t xml:space="preserve">Mispronunciation</t>
        </is>
      </c>
      <c r="M466" t="str">
        <f>IFERROR(IF(VLOOKUP(L466,'Quantification'!$A:$B,2,FALSE)&amp;""="","Unclassified",VLOOKUP(L466,'Quantification'!$A:$B,2,FALSE)),"Unclassified")</f>
        <v>Major</v>
      </c>
      <c r="N466" t="inlineStr">
        <is>
          <t xml:space="preserve">frl-esma.gulsoy@pocketfm.com</t>
        </is>
      </c>
      <c r="O466" t="inlineStr">
        <is>
          <t xml:space="preserve">Issues found in raw</t>
        </is>
      </c>
      <c r="P466" t="str">
        <f>IF(OR(O466="Issues found in master",O466="Final master"),"Master",IF(OR(O466="Ready for Master",O466="Issues found in raw",O466="Raw under QC",O466="Issues resolved in raw"),"Raw","-"))</f>
        <v>Raw</v>
      </c>
      <c r="Q466" s="13">
        <v>46253.61111111111</v>
      </c>
      <c r="R466" t="inlineStr">
        <is>
          <t xml:space="preserve">2026-08 (Aug)</t>
        </is>
      </c>
      <c r="S466">
        <f>IF(M466="Not an error",0,IF(COUNTIFS($A$2:$A466,$A466,$D$2:$D466,$D466,$M$2:$M466,"&lt;&gt;Not an error")=1,1,0))</f>
        <v>0</v>
      </c>
      <c r="T466">
        <f>IF(M466&lt;&gt;"Major",0,IF(COUNTIFS($A$2:$A466,$A466,$D$2:$D466,$D466,$M$2:$M466,"Major")=1,1,0))</f>
        <v>0</v>
      </c>
      <c r="U466">
        <f>IF(M466&lt;&gt;"Minor",0,IF(COUNTIFS($A$2:$A466,$A466,$D$2:$D466,$D466,$M$2:$M466,"Minor")=1,1,0))</f>
        <v>0</v>
      </c>
    </row>
    <row r="467">
      <c r="A467" t="inlineStr">
        <is>
          <t xml:space="preserve">4baec2ac0f23302985d2ad577e111504bd88c99c</t>
        </is>
      </c>
      <c r="B467" t="inlineStr">
        <is>
          <t xml:space="preserve">Bride of a dragon</t>
        </is>
      </c>
      <c r="C467" t="inlineStr">
        <is>
          <t xml:space="preserve">Die Braut Des Drachenkönigs</t>
        </is>
      </c>
      <c r="D467" t="inlineStr">
        <is>
          <t xml:space="preserve">1e9fcf6ebdf90ecb616955f99d09192a284ecd24</t>
        </is>
      </c>
      <c r="E467" t="inlineStr">
        <is>
          <t xml:space="preserve">Episode 70: So Nah Dran</t>
        </is>
      </c>
      <c r="F467">
        <v>70</v>
      </c>
      <c r="G467" t="inlineStr">
        <is>
          <t xml:space="preserve">11:16-11:26</t>
        </is>
      </c>
      <c r="H467" t="inlineStr">
        <is>
          <t xml:space="preserve">Resolved</t>
        </is>
      </c>
      <c r="I467" t="inlineStr">
        <is>
          <t xml:space="preserve">Male character voice sounds too high-pitched in this line. A deeper tone would better match the character.
- Line of script: "„Bitte sei nicht tot“, flüsterte ich und beugte mich tief über den Hals des Pferdes, um den Windwiderstand zu verringern. „Bitte. Ich komme dich holen. Halte einfach durch.“</t>
        </is>
      </c>
      <c r="J467" t="inlineStr">
        <is>
          <t xml:space="preserve">VOA</t>
        </is>
      </c>
      <c r="K467" t="inlineStr">
        <is>
          <t xml:space="preserve">Acting</t>
        </is>
      </c>
      <c r="L467" t="inlineStr">
        <is>
          <t xml:space="preserve">Acting</t>
        </is>
      </c>
      <c r="M467" t="str">
        <f>IFERROR(IF(VLOOKUP(L467,'Quantification'!$A:$B,2,FALSE)&amp;""="","Unclassified",VLOOKUP(L467,'Quantification'!$A:$B,2,FALSE)),"Unclassified")</f>
        <v>Minor</v>
      </c>
      <c r="N467" t="inlineStr">
        <is>
          <t xml:space="preserve">frl-esma.gulsoy@pocketfm.com</t>
        </is>
      </c>
      <c r="O467" t="inlineStr">
        <is>
          <t xml:space="preserve">Issues found in raw</t>
        </is>
      </c>
      <c r="P467" t="str">
        <f>IF(OR(O467="Issues found in master",O467="Final master"),"Master",IF(OR(O467="Ready for Master",O467="Issues found in raw",O467="Raw under QC",O467="Issues resolved in raw"),"Raw","-"))</f>
        <v>Raw</v>
      </c>
      <c r="Q467" s="13">
        <v>46253.61111111111</v>
      </c>
      <c r="R467" t="inlineStr">
        <is>
          <t xml:space="preserve">2026-08 (Aug)</t>
        </is>
      </c>
      <c r="S467">
        <f>IF(M467="Not an error",0,IF(COUNTIFS($A$2:$A467,$A467,$D$2:$D467,$D467,$M$2:$M467,"&lt;&gt;Not an error")=1,1,0))</f>
        <v>0</v>
      </c>
      <c r="T467">
        <f>IF(M467&lt;&gt;"Major",0,IF(COUNTIFS($A$2:$A467,$A467,$D$2:$D467,$D467,$M$2:$M467,"Major")=1,1,0))</f>
        <v>0</v>
      </c>
      <c r="U467">
        <f>IF(M467&lt;&gt;"Minor",0,IF(COUNTIFS($A$2:$A467,$A467,$D$2:$D467,$D467,$M$2:$M467,"Minor")=1,1,0))</f>
        <v>1</v>
      </c>
    </row>
    <row r="468">
      <c r="A468" t="inlineStr">
        <is>
          <t xml:space="preserve">4baec2ac0f23302985d2ad577e111504bd88c99c</t>
        </is>
      </c>
      <c r="B468" t="inlineStr">
        <is>
          <t xml:space="preserve">Bride of a dragon</t>
        </is>
      </c>
      <c r="C468" t="inlineStr">
        <is>
          <t xml:space="preserve">Die Braut Des Drachenkönigs</t>
        </is>
      </c>
      <c r="D468" t="inlineStr">
        <is>
          <t xml:space="preserve">e8988d1e27eaef2183d14a55621f210c9de9cd1e</t>
        </is>
      </c>
      <c r="E468" t="inlineStr">
        <is>
          <t xml:space="preserve">Episode 71: Du Bist Selbstsüchtig</t>
        </is>
      </c>
      <c r="F468">
        <v>71</v>
      </c>
      <c r="G468" t="inlineStr">
        <is>
          <t xml:space="preserve">0:00-0:02</t>
        </is>
      </c>
      <c r="H468" t="inlineStr">
        <is>
          <t xml:space="preserve">Resolved</t>
        </is>
      </c>
      <c r="I468" t="inlineStr">
        <is>
          <t xml:space="preserve">"Kaelion" should be pronounced as "Kelion".
- Line of script: "Erzählt aus der Sicht von Kaelion."</t>
        </is>
      </c>
      <c r="J468" t="inlineStr">
        <is>
          <t xml:space="preserve">VOA</t>
        </is>
      </c>
      <c r="K468" t="inlineStr">
        <is>
          <t xml:space="preserve">Mispronunciation</t>
        </is>
      </c>
      <c r="L468" t="inlineStr">
        <is>
          <t xml:space="preserve">Mispronunciation</t>
        </is>
      </c>
      <c r="M468" t="str">
        <f>IFERROR(IF(VLOOKUP(L468,'Quantification'!$A:$B,2,FALSE)&amp;""="","Unclassified",VLOOKUP(L468,'Quantification'!$A:$B,2,FALSE)),"Unclassified")</f>
        <v>Major</v>
      </c>
      <c r="N468" t="inlineStr">
        <is>
          <t xml:space="preserve">frl-esma.gulsoy@pocketfm.com</t>
        </is>
      </c>
      <c r="O468" t="inlineStr">
        <is>
          <t xml:space="preserve">Issues found in raw</t>
        </is>
      </c>
      <c r="P468" t="str">
        <f>IF(OR(O468="Issues found in master",O468="Final master"),"Master",IF(OR(O468="Ready for Master",O468="Issues found in raw",O468="Raw under QC",O468="Issues resolved in raw"),"Raw","-"))</f>
        <v>Raw</v>
      </c>
      <c r="Q468" s="13">
        <v>46253.61111111111</v>
      </c>
      <c r="R468" t="inlineStr">
        <is>
          <t xml:space="preserve">2026-08 (Aug)</t>
        </is>
      </c>
      <c r="S468">
        <f>IF(M468="Not an error",0,IF(COUNTIFS($A$2:$A468,$A468,$D$2:$D468,$D468,$M$2:$M468,"&lt;&gt;Not an error")=1,1,0))</f>
        <v>1</v>
      </c>
      <c r="T468">
        <f>IF(M468&lt;&gt;"Major",0,IF(COUNTIFS($A$2:$A468,$A468,$D$2:$D468,$D468,$M$2:$M468,"Major")=1,1,0))</f>
        <v>1</v>
      </c>
      <c r="U468">
        <f>IF(M468&lt;&gt;"Minor",0,IF(COUNTIFS($A$2:$A468,$A468,$D$2:$D468,$D468,$M$2:$M468,"Minor")=1,1,0))</f>
        <v>0</v>
      </c>
    </row>
    <row r="469">
      <c r="A469" t="inlineStr">
        <is>
          <t xml:space="preserve">4baec2ac0f23302985d2ad577e111504bd88c99c</t>
        </is>
      </c>
      <c r="B469" t="inlineStr">
        <is>
          <t xml:space="preserve">Bride of a dragon</t>
        </is>
      </c>
      <c r="C469" t="inlineStr">
        <is>
          <t xml:space="preserve">Die Braut Des Drachenkönigs</t>
        </is>
      </c>
      <c r="D469" t="inlineStr">
        <is>
          <t xml:space="preserve">e8988d1e27eaef2183d14a55621f210c9de9cd1e</t>
        </is>
      </c>
      <c r="E469" t="inlineStr">
        <is>
          <t xml:space="preserve">Episode 71: Du Bist Selbstsüchtig</t>
        </is>
      </c>
      <c r="F469">
        <v>71</v>
      </c>
      <c r="G469" t="inlineStr">
        <is>
          <t xml:space="preserve">1:59-2:03</t>
        </is>
      </c>
      <c r="H469" t="inlineStr">
        <is>
          <t xml:space="preserve">Resolved</t>
        </is>
      </c>
      <c r="I469" t="inlineStr">
        <is>
          <t xml:space="preserve">"Selene" should be pronounced in English.
- Line of script: "Selene sprang von der Kante meines Bettes auf, wo sie gesessen hatte."</t>
        </is>
      </c>
      <c r="J469" t="inlineStr">
        <is>
          <t xml:space="preserve">VOA</t>
        </is>
      </c>
      <c r="K469" t="inlineStr">
        <is>
          <t xml:space="preserve">Mispronunciation</t>
        </is>
      </c>
      <c r="L469" t="inlineStr">
        <is>
          <t xml:space="preserve">Mispronunciation</t>
        </is>
      </c>
      <c r="M469" t="str">
        <f>IFERROR(IF(VLOOKUP(L469,'Quantification'!$A:$B,2,FALSE)&amp;""="","Unclassified",VLOOKUP(L469,'Quantification'!$A:$B,2,FALSE)),"Unclassified")</f>
        <v>Major</v>
      </c>
      <c r="N469" t="inlineStr">
        <is>
          <t xml:space="preserve">frl-esma.gulsoy@pocketfm.com</t>
        </is>
      </c>
      <c r="O469" t="inlineStr">
        <is>
          <t xml:space="preserve">Issues found in raw</t>
        </is>
      </c>
      <c r="P469" t="str">
        <f>IF(OR(O469="Issues found in master",O469="Final master"),"Master",IF(OR(O469="Ready for Master",O469="Issues found in raw",O469="Raw under QC",O469="Issues resolved in raw"),"Raw","-"))</f>
        <v>Raw</v>
      </c>
      <c r="Q469" s="13">
        <v>46253.61111111111</v>
      </c>
      <c r="R469" t="inlineStr">
        <is>
          <t xml:space="preserve">2026-08 (Aug)</t>
        </is>
      </c>
      <c r="S469">
        <f>IF(M469="Not an error",0,IF(COUNTIFS($A$2:$A469,$A469,$D$2:$D469,$D469,$M$2:$M469,"&lt;&gt;Not an error")=1,1,0))</f>
        <v>0</v>
      </c>
      <c r="T469">
        <f>IF(M469&lt;&gt;"Major",0,IF(COUNTIFS($A$2:$A469,$A469,$D$2:$D469,$D469,$M$2:$M469,"Major")=1,1,0))</f>
        <v>0</v>
      </c>
      <c r="U469">
        <f>IF(M469&lt;&gt;"Minor",0,IF(COUNTIFS($A$2:$A469,$A469,$D$2:$D469,$D469,$M$2:$M469,"Minor")=1,1,0))</f>
        <v>0</v>
      </c>
    </row>
    <row r="470">
      <c r="A470" t="inlineStr">
        <is>
          <t xml:space="preserve">4baec2ac0f23302985d2ad577e111504bd88c99c</t>
        </is>
      </c>
      <c r="B470" t="inlineStr">
        <is>
          <t xml:space="preserve">Bride of a dragon</t>
        </is>
      </c>
      <c r="C470" t="inlineStr">
        <is>
          <t xml:space="preserve">Die Braut Des Drachenkönigs</t>
        </is>
      </c>
      <c r="D470" t="inlineStr">
        <is>
          <t xml:space="preserve">e8988d1e27eaef2183d14a55621f210c9de9cd1e</t>
        </is>
      </c>
      <c r="E470" t="inlineStr">
        <is>
          <t xml:space="preserve">Episode 71: Du Bist Selbstsüchtig</t>
        </is>
      </c>
      <c r="F470">
        <v>71</v>
      </c>
      <c r="G470" t="inlineStr">
        <is>
          <t xml:space="preserve">3:38-3:41</t>
        </is>
      </c>
      <c r="H470" t="inlineStr">
        <is>
          <t xml:space="preserve">Resolved</t>
        </is>
      </c>
      <c r="I470" t="inlineStr">
        <is>
          <t xml:space="preserve">"Selene" should be pronounced in English.
- Line of script: "Ich hatte Selene an Damons Seite nie wirklich gemocht."</t>
        </is>
      </c>
      <c r="J470" t="inlineStr">
        <is>
          <t xml:space="preserve">VOA</t>
        </is>
      </c>
      <c r="K470" t="inlineStr">
        <is>
          <t xml:space="preserve">Mispronunciation</t>
        </is>
      </c>
      <c r="L470" t="inlineStr">
        <is>
          <t xml:space="preserve">Mispronunciation</t>
        </is>
      </c>
      <c r="M470" t="str">
        <f>IFERROR(IF(VLOOKUP(L470,'Quantification'!$A:$B,2,FALSE)&amp;""="","Unclassified",VLOOKUP(L470,'Quantification'!$A:$B,2,FALSE)),"Unclassified")</f>
        <v>Major</v>
      </c>
      <c r="N470" t="inlineStr">
        <is>
          <t xml:space="preserve">frl-esma.gulsoy@pocketfm.com</t>
        </is>
      </c>
      <c r="O470" t="inlineStr">
        <is>
          <t xml:space="preserve">Issues found in raw</t>
        </is>
      </c>
      <c r="P470" t="str">
        <f>IF(OR(O470="Issues found in master",O470="Final master"),"Master",IF(OR(O470="Ready for Master",O470="Issues found in raw",O470="Raw under QC",O470="Issues resolved in raw"),"Raw","-"))</f>
        <v>Raw</v>
      </c>
      <c r="Q470" s="13">
        <v>46253.61111111111</v>
      </c>
      <c r="R470" t="inlineStr">
        <is>
          <t xml:space="preserve">2026-08 (Aug)</t>
        </is>
      </c>
      <c r="S470">
        <f>IF(M470="Not an error",0,IF(COUNTIFS($A$2:$A470,$A470,$D$2:$D470,$D470,$M$2:$M470,"&lt;&gt;Not an error")=1,1,0))</f>
        <v>0</v>
      </c>
      <c r="T470">
        <f>IF(M470&lt;&gt;"Major",0,IF(COUNTIFS($A$2:$A470,$A470,$D$2:$D470,$D470,$M$2:$M470,"Major")=1,1,0))</f>
        <v>0</v>
      </c>
      <c r="U470">
        <f>IF(M470&lt;&gt;"Minor",0,IF(COUNTIFS($A$2:$A470,$A470,$D$2:$D470,$D470,$M$2:$M470,"Minor")=1,1,0))</f>
        <v>0</v>
      </c>
    </row>
    <row r="471">
      <c r="A471" t="inlineStr">
        <is>
          <t xml:space="preserve">4baec2ac0f23302985d2ad577e111504bd88c99c</t>
        </is>
      </c>
      <c r="B471" t="inlineStr">
        <is>
          <t xml:space="preserve">Bride of a dragon</t>
        </is>
      </c>
      <c r="C471" t="inlineStr">
        <is>
          <t xml:space="preserve">Die Braut Des Drachenkönigs</t>
        </is>
      </c>
      <c r="D471" t="inlineStr">
        <is>
          <t xml:space="preserve">e8988d1e27eaef2183d14a55621f210c9de9cd1e</t>
        </is>
      </c>
      <c r="E471" t="inlineStr">
        <is>
          <t xml:space="preserve">Episode 71: Du Bist Selbstsüchtig</t>
        </is>
      </c>
      <c r="F471">
        <v>71</v>
      </c>
      <c r="G471" t="inlineStr">
        <is>
          <t xml:space="preserve">7:23-7:32</t>
        </is>
      </c>
      <c r="H471" t="inlineStr">
        <is>
          <t xml:space="preserve">Resolved</t>
        </is>
      </c>
      <c r="I471" t="inlineStr">
        <is>
          <t xml:space="preserve">Male character voice sounds too high-pitched in this line. A deeper tone would better match the character.
- Line of script: "„Bitte“, flüsterte ich mit brechender Stimme in den leeren Raum. „Stirb nicht. Wag es ja nicht, mir einfach wegzusterben.“</t>
        </is>
      </c>
      <c r="J471" t="inlineStr">
        <is>
          <t xml:space="preserve">VOA</t>
        </is>
      </c>
      <c r="K471" t="inlineStr">
        <is>
          <t xml:space="preserve">Acting</t>
        </is>
      </c>
      <c r="L471" t="inlineStr">
        <is>
          <t xml:space="preserve">Acting</t>
        </is>
      </c>
      <c r="M471" t="str">
        <f>IFERROR(IF(VLOOKUP(L471,'Quantification'!$A:$B,2,FALSE)&amp;""="","Unclassified",VLOOKUP(L471,'Quantification'!$A:$B,2,FALSE)),"Unclassified")</f>
        <v>Minor</v>
      </c>
      <c r="N471" t="inlineStr">
        <is>
          <t xml:space="preserve">frl-esma.gulsoy@pocketfm.com</t>
        </is>
      </c>
      <c r="O471" t="inlineStr">
        <is>
          <t xml:space="preserve">Issues found in raw</t>
        </is>
      </c>
      <c r="P471" t="str">
        <f>IF(OR(O471="Issues found in master",O471="Final master"),"Master",IF(OR(O471="Ready for Master",O471="Issues found in raw",O471="Raw under QC",O471="Issues resolved in raw"),"Raw","-"))</f>
        <v>Raw</v>
      </c>
      <c r="Q471" s="13">
        <v>46253.61111111111</v>
      </c>
      <c r="R471" t="inlineStr">
        <is>
          <t xml:space="preserve">2026-08 (Aug)</t>
        </is>
      </c>
      <c r="S471">
        <f>IF(M471="Not an error",0,IF(COUNTIFS($A$2:$A471,$A471,$D$2:$D471,$D471,$M$2:$M471,"&lt;&gt;Not an error")=1,1,0))</f>
        <v>0</v>
      </c>
      <c r="T471">
        <f>IF(M471&lt;&gt;"Major",0,IF(COUNTIFS($A$2:$A471,$A471,$D$2:$D471,$D471,$M$2:$M471,"Major")=1,1,0))</f>
        <v>0</v>
      </c>
      <c r="U471">
        <f>IF(M471&lt;&gt;"Minor",0,IF(COUNTIFS($A$2:$A471,$A471,$D$2:$D471,$D471,$M$2:$M471,"Minor")=1,1,0))</f>
        <v>1</v>
      </c>
    </row>
    <row r="472">
      <c r="A472" t="inlineStr">
        <is>
          <t xml:space="preserve">4baec2ac0f23302985d2ad577e111504bd88c99c</t>
        </is>
      </c>
      <c r="B472" t="inlineStr">
        <is>
          <t xml:space="preserve">Bride of a dragon</t>
        </is>
      </c>
      <c r="C472" t="inlineStr">
        <is>
          <t xml:space="preserve">Die Braut Des Drachenkönigs</t>
        </is>
      </c>
      <c r="D472" t="inlineStr">
        <is>
          <t xml:space="preserve">e8988d1e27eaef2183d14a55621f210c9de9cd1e</t>
        </is>
      </c>
      <c r="E472" t="inlineStr">
        <is>
          <t xml:space="preserve">Episode 71: Du Bist Selbstsüchtig</t>
        </is>
      </c>
      <c r="F472">
        <v>71</v>
      </c>
      <c r="G472" t="inlineStr">
        <is>
          <t xml:space="preserve">9:34-9:38</t>
        </is>
      </c>
      <c r="H472" t="inlineStr">
        <is>
          <t xml:space="preserve">Resolved</t>
        </is>
      </c>
      <c r="I472" t="inlineStr">
        <is>
          <t xml:space="preserve">"Ronan" should be pronounced in English.
- Line of script: "Mein Kopf schnellte herum, als Ronan lässig hereinkam."</t>
        </is>
      </c>
      <c r="J472" t="inlineStr">
        <is>
          <t xml:space="preserve">VOA</t>
        </is>
      </c>
      <c r="K472" t="inlineStr">
        <is>
          <t xml:space="preserve">Mispronunciation</t>
        </is>
      </c>
      <c r="L472" t="inlineStr">
        <is>
          <t xml:space="preserve">Mispronunciation</t>
        </is>
      </c>
      <c r="M472" t="str">
        <f>IFERROR(IF(VLOOKUP(L472,'Quantification'!$A:$B,2,FALSE)&amp;""="","Unclassified",VLOOKUP(L472,'Quantification'!$A:$B,2,FALSE)),"Unclassified")</f>
        <v>Major</v>
      </c>
      <c r="N472" t="inlineStr">
        <is>
          <t xml:space="preserve">frl-esma.gulsoy@pocketfm.com</t>
        </is>
      </c>
      <c r="O472" t="inlineStr">
        <is>
          <t xml:space="preserve">Issues found in raw</t>
        </is>
      </c>
      <c r="P472" t="str">
        <f>IF(OR(O472="Issues found in master",O472="Final master"),"Master",IF(OR(O472="Ready for Master",O472="Issues found in raw",O472="Raw under QC",O472="Issues resolved in raw"),"Raw","-"))</f>
        <v>Raw</v>
      </c>
      <c r="Q472" s="13">
        <v>46253.61111111111</v>
      </c>
      <c r="R472" t="inlineStr">
        <is>
          <t xml:space="preserve">2026-08 (Aug)</t>
        </is>
      </c>
      <c r="S472">
        <f>IF(M472="Not an error",0,IF(COUNTIFS($A$2:$A472,$A472,$D$2:$D472,$D472,$M$2:$M472,"&lt;&gt;Not an error")=1,1,0))</f>
        <v>0</v>
      </c>
      <c r="T472">
        <f>IF(M472&lt;&gt;"Major",0,IF(COUNTIFS($A$2:$A472,$A472,$D$2:$D472,$D472,$M$2:$M472,"Major")=1,1,0))</f>
        <v>0</v>
      </c>
      <c r="U472">
        <f>IF(M472&lt;&gt;"Minor",0,IF(COUNTIFS($A$2:$A472,$A472,$D$2:$D472,$D472,$M$2:$M472,"Minor")=1,1,0))</f>
        <v>0</v>
      </c>
    </row>
    <row r="473">
      <c r="A473" t="inlineStr">
        <is>
          <t xml:space="preserve">4baec2ac0f23302985d2ad577e111504bd88c99c</t>
        </is>
      </c>
      <c r="B473" t="inlineStr">
        <is>
          <t xml:space="preserve">Bride of a dragon</t>
        </is>
      </c>
      <c r="C473" t="inlineStr">
        <is>
          <t xml:space="preserve">Die Braut Des Drachenkönigs</t>
        </is>
      </c>
      <c r="D473" t="inlineStr">
        <is>
          <t xml:space="preserve">e8988d1e27eaef2183d14a55621f210c9de9cd1e</t>
        </is>
      </c>
      <c r="E473" t="inlineStr">
        <is>
          <t xml:space="preserve">Episode 71: Du Bist Selbstsüchtig</t>
        </is>
      </c>
      <c r="F473">
        <v>71</v>
      </c>
      <c r="G473" t="inlineStr">
        <is>
          <t xml:space="preserve">9:56-10:04</t>
        </is>
      </c>
      <c r="H473" t="inlineStr">
        <is>
          <t xml:space="preserve">Resolved</t>
        </is>
      </c>
      <c r="I473" t="inlineStr">
        <is>
          <t xml:space="preserve">"Ronan" should be pronounced in English.
- Line of script: "„Prinz Ronan“, sagte ich steif und neigte den Kopf nur so kurz, dass es respektvoll, aber nicht unterwürfig wirkte."</t>
        </is>
      </c>
      <c r="J473" t="inlineStr">
        <is>
          <t xml:space="preserve">VOA</t>
        </is>
      </c>
      <c r="K473" t="inlineStr">
        <is>
          <t xml:space="preserve">Mispronunciation</t>
        </is>
      </c>
      <c r="L473" t="inlineStr">
        <is>
          <t xml:space="preserve">Mispronunciation</t>
        </is>
      </c>
      <c r="M473" t="str">
        <f>IFERROR(IF(VLOOKUP(L473,'Quantification'!$A:$B,2,FALSE)&amp;""="","Unclassified",VLOOKUP(L473,'Quantification'!$A:$B,2,FALSE)),"Unclassified")</f>
        <v>Major</v>
      </c>
      <c r="N473" t="inlineStr">
        <is>
          <t xml:space="preserve">frl-esma.gulsoy@pocketfm.com</t>
        </is>
      </c>
      <c r="O473" t="inlineStr">
        <is>
          <t xml:space="preserve">Issues found in raw</t>
        </is>
      </c>
      <c r="P473" t="str">
        <f>IF(OR(O473="Issues found in master",O473="Final master"),"Master",IF(OR(O473="Ready for Master",O473="Issues found in raw",O473="Raw under QC",O473="Issues resolved in raw"),"Raw","-"))</f>
        <v>Raw</v>
      </c>
      <c r="Q473" s="13">
        <v>46253.61111111111</v>
      </c>
      <c r="R473" t="inlineStr">
        <is>
          <t xml:space="preserve">2026-08 (Aug)</t>
        </is>
      </c>
      <c r="S473">
        <f>IF(M473="Not an error",0,IF(COUNTIFS($A$2:$A473,$A473,$D$2:$D473,$D473,$M$2:$M473,"&lt;&gt;Not an error")=1,1,0))</f>
        <v>0</v>
      </c>
      <c r="T473">
        <f>IF(M473&lt;&gt;"Major",0,IF(COUNTIFS($A$2:$A473,$A473,$D$2:$D473,$D473,$M$2:$M473,"Major")=1,1,0))</f>
        <v>0</v>
      </c>
      <c r="U473">
        <f>IF(M473&lt;&gt;"Minor",0,IF(COUNTIFS($A$2:$A473,$A473,$D$2:$D473,$D473,$M$2:$M473,"Minor")=1,1,0))</f>
        <v>0</v>
      </c>
    </row>
    <row r="474">
      <c r="A474" t="inlineStr">
        <is>
          <t xml:space="preserve">2480d4767331b6a7bbbc4f588c705dd813a76a8d</t>
        </is>
      </c>
      <c r="B474" t="inlineStr">
        <is>
          <t xml:space="preserve">Bride of a dragon - BGM + SFX</t>
        </is>
      </c>
      <c r="C474" t="inlineStr">
        <is>
          <t xml:space="preserve">Bride of a Dragon (With BGM-SFX)</t>
        </is>
      </c>
      <c r="D474" t="inlineStr">
        <is>
          <t xml:space="preserve">4e32e5d4a728f15dd889f3ff8686d8550b608847</t>
        </is>
      </c>
      <c r="E474" t="inlineStr">
        <is>
          <t xml:space="preserve">Episode 1: Der Drachenkönig</t>
        </is>
      </c>
      <c r="F474">
        <v>1</v>
      </c>
      <c r="G474" t="inlineStr">
        <is>
          <t xml:space="preserve">1:27-1:29</t>
        </is>
      </c>
      <c r="H474" t="inlineStr">
        <is>
          <t xml:space="preserve">Pending</t>
        </is>
      </c>
      <c r="I474" t="inlineStr">
        <is>
          <t xml:space="preserve">"Jemand, Hilfe!" sounds unnatural in German. It should be "Kann mir jemand helfen?" - Line of script: „Lasst mich los! Jemand, Hilfe!“</t>
        </is>
      </c>
      <c r="J474" t="inlineStr">
        <is>
          <t xml:space="preserve">AI</t>
        </is>
      </c>
      <c r="K474" t="inlineStr">
        <is>
          <t xml:space="preserve">Script error</t>
        </is>
      </c>
      <c r="L474" t="inlineStr">
        <is>
          <t xml:space="preserve">Script error</t>
        </is>
      </c>
      <c r="M474" t="str">
        <f>IFERROR(IF(VLOOKUP(L474,'Quantification'!$A:$B,2,FALSE)&amp;""="","Unclassified",VLOOKUP(L474,'Quantification'!$A:$B,2,FALSE)),"Unclassified")</f>
        <v>Major</v>
      </c>
      <c r="N474" t="inlineStr">
        <is>
          <t xml:space="preserve">frl-esma.gulsoy@pocketfm.com</t>
        </is>
      </c>
      <c r="O474" t="inlineStr">
        <is>
          <t xml:space="preserve">Issues found in raw</t>
        </is>
      </c>
      <c r="P474" t="str">
        <f>IF(OR(O474="Issues found in master",O474="Final master"),"Master",IF(OR(O474="Ready for Master",O474="Issues found in raw",O474="Raw under QC",O474="Issues resolved in raw"),"Raw","-"))</f>
        <v>Raw</v>
      </c>
      <c r="Q474" s="13">
        <v>46261.50833333333</v>
      </c>
      <c r="R474" t="inlineStr">
        <is>
          <t xml:space="preserve">2026-08 (Aug)</t>
        </is>
      </c>
      <c r="S474">
        <f>IF(M474="Not an error",0,IF(COUNTIFS($A$2:$A474,$A474,$D$2:$D474,$D474,$M$2:$M474,"&lt;&gt;Not an error")=1,1,0))</f>
        <v>1</v>
      </c>
      <c r="T474">
        <f>IF(M474&lt;&gt;"Major",0,IF(COUNTIFS($A$2:$A474,$A474,$D$2:$D474,$D474,$M$2:$M474,"Major")=1,1,0))</f>
        <v>1</v>
      </c>
      <c r="U474">
        <f>IF(M474&lt;&gt;"Minor",0,IF(COUNTIFS($A$2:$A474,$A474,$D$2:$D474,$D474,$M$2:$M474,"Minor")=1,1,0))</f>
        <v>0</v>
      </c>
    </row>
    <row r="475">
      <c r="A475" t="inlineStr">
        <is>
          <t xml:space="preserve">2480d4767331b6a7bbbc4f588c705dd813a76a8d</t>
        </is>
      </c>
      <c r="B475" t="inlineStr">
        <is>
          <t xml:space="preserve">Bride of a dragon - BGM + SFX</t>
        </is>
      </c>
      <c r="C475" t="inlineStr">
        <is>
          <t xml:space="preserve">Bride of a Dragon (With BGM-SFX)</t>
        </is>
      </c>
      <c r="D475" t="inlineStr">
        <is>
          <t xml:space="preserve">c077dc2e536c67280e70a16cff423ef90da758c2</t>
        </is>
      </c>
      <c r="E475" t="inlineStr">
        <is>
          <t xml:space="preserve">Episode 3: Die Feuerprobe</t>
        </is>
      </c>
      <c r="F475">
        <v>3</v>
      </c>
      <c r="G475" t="inlineStr">
        <is>
          <t xml:space="preserve">11:27-1:29</t>
        </is>
      </c>
      <c r="H475" t="inlineStr">
        <is>
          <t xml:space="preserve">Pending</t>
        </is>
      </c>
      <c r="I475" t="inlineStr">
        <is>
          <t xml:space="preserve">"Hoheit" should be pronounced clearly as "Hoheit", not "Hohalt". - Line of script: „Guten Morgen, Eure Hoheit.“</t>
        </is>
      </c>
      <c r="J475" t="inlineStr">
        <is>
          <t xml:space="preserve">VOA</t>
        </is>
      </c>
      <c r="K475" t="inlineStr">
        <is>
          <t xml:space="preserve">Mispronunciation</t>
        </is>
      </c>
      <c r="L475" t="inlineStr">
        <is>
          <t xml:space="preserve">Mispronunciation</t>
        </is>
      </c>
      <c r="M475" t="str">
        <f>IFERROR(IF(VLOOKUP(L475,'Quantification'!$A:$B,2,FALSE)&amp;""="","Unclassified",VLOOKUP(L475,'Quantification'!$A:$B,2,FALSE)),"Unclassified")</f>
        <v>Major</v>
      </c>
      <c r="N475" t="inlineStr">
        <is>
          <t xml:space="preserve">frl-esma.gulsoy@pocketfm.com</t>
        </is>
      </c>
      <c r="O475" t="inlineStr">
        <is>
          <t xml:space="preserve">Issues found in raw</t>
        </is>
      </c>
      <c r="P475" t="str">
        <f>IF(OR(O475="Issues found in master",O475="Final master"),"Master",IF(OR(O475="Ready for Master",O475="Issues found in raw",O475="Raw under QC",O475="Issues resolved in raw"),"Raw","-"))</f>
        <v>Raw</v>
      </c>
      <c r="Q475" s="13">
        <v>46261.54027777778</v>
      </c>
      <c r="R475" t="inlineStr">
        <is>
          <t xml:space="preserve">2026-08 (Aug)</t>
        </is>
      </c>
      <c r="S475">
        <f>IF(M475="Not an error",0,IF(COUNTIFS($A$2:$A475,$A475,$D$2:$D475,$D475,$M$2:$M475,"&lt;&gt;Not an error")=1,1,0))</f>
        <v>1</v>
      </c>
      <c r="T475">
        <f>IF(M475&lt;&gt;"Major",0,IF(COUNTIFS($A$2:$A475,$A475,$D$2:$D475,$D475,$M$2:$M475,"Major")=1,1,0))</f>
        <v>1</v>
      </c>
      <c r="U475">
        <f>IF(M475&lt;&gt;"Minor",0,IF(COUNTIFS($A$2:$A475,$A475,$D$2:$D475,$D475,$M$2:$M475,"Minor")=1,1,0))</f>
        <v>0</v>
      </c>
    </row>
    <row r="476">
      <c r="A476" t="inlineStr">
        <is>
          <t xml:space="preserve">2480d4767331b6a7bbbc4f588c705dd813a76a8d</t>
        </is>
      </c>
      <c r="B476" t="inlineStr">
        <is>
          <t xml:space="preserve">Bride of a dragon - BGM + SFX</t>
        </is>
      </c>
      <c r="C476" t="inlineStr">
        <is>
          <t xml:space="preserve">Bride of a Dragon (With BGM-SFX)</t>
        </is>
      </c>
      <c r="D476" t="inlineStr">
        <is>
          <t xml:space="preserve">445da571c7ee85a30945c0dd4fcf353abe481ce7</t>
        </is>
      </c>
      <c r="E476" t="inlineStr">
        <is>
          <t xml:space="preserve">Episode 4: Der Drache</t>
        </is>
      </c>
      <c r="F476">
        <v>4</v>
      </c>
      <c r="G476" t="inlineStr">
        <is>
          <t xml:space="preserve">7:56-7:59</t>
        </is>
      </c>
      <c r="H476" t="inlineStr">
        <is>
          <t xml:space="preserve">Pending</t>
        </is>
      </c>
      <c r="I476" t="inlineStr">
        <is>
          <t xml:space="preserve">"Dunkelheit" should be pronounced clearly as "Dunkelheit", not "Dunkelhalt". - Line of script: „Etwas Massives tauchte aus der Dunkelheit auf, und mein Herz setzte aus.“</t>
        </is>
      </c>
      <c r="J476" t="inlineStr">
        <is>
          <t xml:space="preserve">VOA</t>
        </is>
      </c>
      <c r="K476" t="inlineStr">
        <is>
          <t xml:space="preserve">Mispronunciation</t>
        </is>
      </c>
      <c r="L476" t="inlineStr">
        <is>
          <t xml:space="preserve">Mispronunciation</t>
        </is>
      </c>
      <c r="M476" t="str">
        <f>IFERROR(IF(VLOOKUP(L476,'Quantification'!$A:$B,2,FALSE)&amp;""="","Unclassified",VLOOKUP(L476,'Quantification'!$A:$B,2,FALSE)),"Unclassified")</f>
        <v>Major</v>
      </c>
      <c r="N476" t="inlineStr">
        <is>
          <t xml:space="preserve">frl-esma.gulsoy@pocketfm.com</t>
        </is>
      </c>
      <c r="O476" t="inlineStr">
        <is>
          <t xml:space="preserve">Issues found in raw</t>
        </is>
      </c>
      <c r="P476" t="str">
        <f>IF(OR(O476="Issues found in master",O476="Final master"),"Master",IF(OR(O476="Ready for Master",O476="Issues found in raw",O476="Raw under QC",O476="Issues resolved in raw"),"Raw","-"))</f>
        <v>Raw</v>
      </c>
      <c r="Q476" s="13">
        <v>46261.55902777778</v>
      </c>
      <c r="R476" t="inlineStr">
        <is>
          <t xml:space="preserve">2026-08 (Aug)</t>
        </is>
      </c>
      <c r="S476">
        <f>IF(M476="Not an error",0,IF(COUNTIFS($A$2:$A476,$A476,$D$2:$D476,$D476,$M$2:$M476,"&lt;&gt;Not an error")=1,1,0))</f>
        <v>1</v>
      </c>
      <c r="T476">
        <f>IF(M476&lt;&gt;"Major",0,IF(COUNTIFS($A$2:$A476,$A476,$D$2:$D476,$D476,$M$2:$M476,"Major")=1,1,0))</f>
        <v>1</v>
      </c>
      <c r="U476">
        <f>IF(M476&lt;&gt;"Minor",0,IF(COUNTIFS($A$2:$A476,$A476,$D$2:$D476,$D476,$M$2:$M476,"Minor")=1,1,0))</f>
        <v>0</v>
      </c>
    </row>
    <row r="477">
      <c r="A477" t="inlineStr">
        <is>
          <t xml:space="preserve">2480d4767331b6a7bbbc4f588c705dd813a76a8d</t>
        </is>
      </c>
      <c r="B477" t="inlineStr">
        <is>
          <t xml:space="preserve">Bride of a dragon - BGM + SFX</t>
        </is>
      </c>
      <c r="C477" t="inlineStr">
        <is>
          <t xml:space="preserve">Bride of a Dragon (With BGM-SFX)</t>
        </is>
      </c>
      <c r="D477" t="inlineStr">
        <is>
          <t xml:space="preserve">445da571c7ee85a30945c0dd4fcf353abe481ce7</t>
        </is>
      </c>
      <c r="E477" t="inlineStr">
        <is>
          <t xml:space="preserve">Episode 4: Der Drache</t>
        </is>
      </c>
      <c r="F477">
        <v>4</v>
      </c>
      <c r="G477" t="inlineStr">
        <is>
          <t xml:space="preserve">08:07-8:11</t>
        </is>
      </c>
      <c r="H477" t="inlineStr">
        <is>
          <t xml:space="preserve">Pending</t>
        </is>
      </c>
      <c r="I477" t="inlineStr">
        <is>
          <t xml:space="preserve">"Dunkelheit" should be pronounced clearly as "Dunkelheit", not "Dunkelhalt". - Line of script: „Etwas Massives tauchte aus der Dunkelheit auf, und mein Herz setzte aus.“</t>
        </is>
      </c>
      <c r="J477" t="inlineStr">
        <is>
          <t xml:space="preserve">VOA</t>
        </is>
      </c>
      <c r="K477" t="inlineStr">
        <is>
          <t xml:space="preserve">Mispronunciation</t>
        </is>
      </c>
      <c r="L477" t="inlineStr">
        <is>
          <t xml:space="preserve">Mispronunciation</t>
        </is>
      </c>
      <c r="M477" t="str">
        <f>IFERROR(IF(VLOOKUP(L477,'Quantification'!$A:$B,2,FALSE)&amp;""="","Unclassified",VLOOKUP(L477,'Quantification'!$A:$B,2,FALSE)),"Unclassified")</f>
        <v>Major</v>
      </c>
      <c r="N477" t="inlineStr">
        <is>
          <t xml:space="preserve">frl-esma.gulsoy@pocketfm.com</t>
        </is>
      </c>
      <c r="O477" t="inlineStr">
        <is>
          <t xml:space="preserve">Issues found in raw</t>
        </is>
      </c>
      <c r="P477" t="str">
        <f>IF(OR(O477="Issues found in master",O477="Final master"),"Master",IF(OR(O477="Ready for Master",O477="Issues found in raw",O477="Raw under QC",O477="Issues resolved in raw"),"Raw","-"))</f>
        <v>Raw</v>
      </c>
      <c r="Q477" s="13">
        <v>46261.55902777778</v>
      </c>
      <c r="R477" t="inlineStr">
        <is>
          <t xml:space="preserve">2026-08 (Aug)</t>
        </is>
      </c>
      <c r="S477">
        <f>IF(M477="Not an error",0,IF(COUNTIFS($A$2:$A477,$A477,$D$2:$D477,$D477,$M$2:$M477,"&lt;&gt;Not an error")=1,1,0))</f>
        <v>0</v>
      </c>
      <c r="T477">
        <f>IF(M477&lt;&gt;"Major",0,IF(COUNTIFS($A$2:$A477,$A477,$D$2:$D477,$D477,$M$2:$M477,"Major")=1,1,0))</f>
        <v>0</v>
      </c>
      <c r="U477">
        <f>IF(M477&lt;&gt;"Minor",0,IF(COUNTIFS($A$2:$A477,$A477,$D$2:$D477,$D477,$M$2:$M477,"Minor")=1,1,0))</f>
        <v>0</v>
      </c>
    </row>
    <row r="478">
      <c r="A478" t="inlineStr">
        <is>
          <t xml:space="preserve">2480d4767331b6a7bbbc4f588c705dd813a76a8d</t>
        </is>
      </c>
      <c r="B478" t="inlineStr">
        <is>
          <t xml:space="preserve">Bride of a dragon - BGM + SFX</t>
        </is>
      </c>
      <c r="C478" t="inlineStr">
        <is>
          <t xml:space="preserve">Bride of a Dragon (With BGM-SFX)</t>
        </is>
      </c>
      <c r="D478" t="inlineStr">
        <is>
          <t xml:space="preserve">f742d41960f75663ce62de7ec23660a724051cc9</t>
        </is>
      </c>
      <c r="E478" t="inlineStr">
        <is>
          <t xml:space="preserve">Episode 5: Sie Ist Tot</t>
        </is>
      </c>
      <c r="F478">
        <v>5</v>
      </c>
      <c r="G478" t="inlineStr">
        <is>
          <t xml:space="preserve">5:55-6:03</t>
        </is>
      </c>
      <c r="H478" t="inlineStr">
        <is>
          <t xml:space="preserve">Pending</t>
        </is>
      </c>
      <c r="I478" t="inlineStr">
        <is>
          <t xml:space="preserve">"Ronan" should be pronounced in English. - Line of script: „Sie wollen Ronan auf dem Thron und mich, den Bastardsohn, zurück in irgendein Elendsviertel geworfen sehen, aus dem ich ihrer Meinung nach gekrochen kam.“</t>
        </is>
      </c>
      <c r="J478" t="inlineStr">
        <is>
          <t xml:space="preserve">VOA</t>
        </is>
      </c>
      <c r="K478" t="inlineStr">
        <is>
          <t xml:space="preserve">Mispronunciation</t>
        </is>
      </c>
      <c r="L478" t="inlineStr">
        <is>
          <t xml:space="preserve">Mispronunciation</t>
        </is>
      </c>
      <c r="M478" t="str">
        <f>IFERROR(IF(VLOOKUP(L478,'Quantification'!$A:$B,2,FALSE)&amp;""="","Unclassified",VLOOKUP(L478,'Quantification'!$A:$B,2,FALSE)),"Unclassified")</f>
        <v>Major</v>
      </c>
      <c r="N478" t="inlineStr">
        <is>
          <t xml:space="preserve">frl-esma.gulsoy@pocketfm.com</t>
        </is>
      </c>
      <c r="O478" t="inlineStr">
        <is>
          <t xml:space="preserve">Issues found in raw</t>
        </is>
      </c>
      <c r="P478" t="str">
        <f>IF(OR(O478="Issues found in master",O478="Final master"),"Master",IF(OR(O478="Ready for Master",O478="Issues found in raw",O478="Raw under QC",O478="Issues resolved in raw"),"Raw","-"))</f>
        <v>Raw</v>
      </c>
      <c r="Q478" s="13">
        <v>46261.57777777778</v>
      </c>
      <c r="R478" t="inlineStr">
        <is>
          <t xml:space="preserve">2026-08 (Aug)</t>
        </is>
      </c>
      <c r="S478">
        <f>IF(M478="Not an error",0,IF(COUNTIFS($A$2:$A478,$A478,$D$2:$D478,$D478,$M$2:$M478,"&lt;&gt;Not an error")=1,1,0))</f>
        <v>1</v>
      </c>
      <c r="T478">
        <f>IF(M478&lt;&gt;"Major",0,IF(COUNTIFS($A$2:$A478,$A478,$D$2:$D478,$D478,$M$2:$M478,"Major")=1,1,0))</f>
        <v>1</v>
      </c>
      <c r="U478">
        <f>IF(M478&lt;&gt;"Minor",0,IF(COUNTIFS($A$2:$A478,$A478,$D$2:$D478,$D478,$M$2:$M478,"Minor")=1,1,0))</f>
        <v>0</v>
      </c>
    </row>
    <row r="479">
      <c r="A479" t="inlineStr">
        <is>
          <t xml:space="preserve">2480d4767331b6a7bbbc4f588c705dd813a76a8d</t>
        </is>
      </c>
      <c r="B479" t="inlineStr">
        <is>
          <t xml:space="preserve">Bride of a dragon - BGM + SFX</t>
        </is>
      </c>
      <c r="C479" t="inlineStr">
        <is>
          <t xml:space="preserve">Bride of a Dragon (With BGM-SFX)</t>
        </is>
      </c>
      <c r="D479" t="inlineStr">
        <is>
          <t xml:space="preserve">f742d41960f75663ce62de7ec23660a724051cc9</t>
        </is>
      </c>
      <c r="E479" t="inlineStr">
        <is>
          <t xml:space="preserve">Episode 5: Sie Ist Tot</t>
        </is>
      </c>
      <c r="F479">
        <v>5</v>
      </c>
      <c r="G479" t="inlineStr">
        <is>
          <t xml:space="preserve">9:55-9:59</t>
        </is>
      </c>
      <c r="H479" t="inlineStr">
        <is>
          <t xml:space="preserve">Pending</t>
        </is>
      </c>
      <c r="I479" t="inlineStr">
        <is>
          <t xml:space="preserve">"Hoheit" should be pronounced clearly as "Hoheit", not "Hohalt". - Line of script: „Verzeiht, Eure Hoheit, aber niemand überlebt den Schmelztiegel.“</t>
        </is>
      </c>
      <c r="J479" t="inlineStr">
        <is>
          <t xml:space="preserve">VOA</t>
        </is>
      </c>
      <c r="K479" t="inlineStr">
        <is>
          <t xml:space="preserve">Mispronunciation</t>
        </is>
      </c>
      <c r="L479" t="inlineStr">
        <is>
          <t xml:space="preserve">Mispronunciation</t>
        </is>
      </c>
      <c r="M479" t="str">
        <f>IFERROR(IF(VLOOKUP(L479,'Quantification'!$A:$B,2,FALSE)&amp;""="","Unclassified",VLOOKUP(L479,'Quantification'!$A:$B,2,FALSE)),"Unclassified")</f>
        <v>Major</v>
      </c>
      <c r="N479" t="inlineStr">
        <is>
          <t xml:space="preserve">frl-esma.gulsoy@pocketfm.com</t>
        </is>
      </c>
      <c r="O479" t="inlineStr">
        <is>
          <t xml:space="preserve">Issues found in raw</t>
        </is>
      </c>
      <c r="P479" t="str">
        <f>IF(OR(O479="Issues found in master",O479="Final master"),"Master",IF(OR(O479="Ready for Master",O479="Issues found in raw",O479="Raw under QC",O479="Issues resolved in raw"),"Raw","-"))</f>
        <v>Raw</v>
      </c>
      <c r="Q479" s="13">
        <v>46261.57777777778</v>
      </c>
      <c r="R479" t="inlineStr">
        <is>
          <t xml:space="preserve">2026-08 (Aug)</t>
        </is>
      </c>
      <c r="S479">
        <f>IF(M479="Not an error",0,IF(COUNTIFS($A$2:$A479,$A479,$D$2:$D479,$D479,$M$2:$M479,"&lt;&gt;Not an error")=1,1,0))</f>
        <v>0</v>
      </c>
      <c r="T479">
        <f>IF(M479&lt;&gt;"Major",0,IF(COUNTIFS($A$2:$A479,$A479,$D$2:$D479,$D479,$M$2:$M479,"Major")=1,1,0))</f>
        <v>0</v>
      </c>
      <c r="U479">
        <f>IF(M479&lt;&gt;"Minor",0,IF(COUNTIFS($A$2:$A479,$A479,$D$2:$D479,$D479,$M$2:$M479,"Minor")=1,1,0))</f>
        <v>0</v>
      </c>
    </row>
    <row r="480">
      <c r="A480" t="inlineStr">
        <is>
          <t xml:space="preserve">2480d4767331b6a7bbbc4f588c705dd813a76a8d</t>
        </is>
      </c>
      <c r="B480" t="inlineStr">
        <is>
          <t xml:space="preserve">Bride of a dragon - BGM + SFX</t>
        </is>
      </c>
      <c r="C480" t="inlineStr">
        <is>
          <t xml:space="preserve">Bride of a Dragon (With BGM-SFX)</t>
        </is>
      </c>
      <c r="D480" t="inlineStr">
        <is>
          <t xml:space="preserve">f742d41960f75663ce62de7ec23660a724051cc9</t>
        </is>
      </c>
      <c r="E480" t="inlineStr">
        <is>
          <t xml:space="preserve">Episode 5: Sie Ist Tot</t>
        </is>
      </c>
      <c r="F480">
        <v>5</v>
      </c>
      <c r="G480" t="inlineStr">
        <is>
          <t xml:space="preserve">12:59-13:05</t>
        </is>
      </c>
      <c r="H480" t="inlineStr">
        <is>
          <t xml:space="preserve">Pending</t>
        </is>
      </c>
      <c r="I480" t="inlineStr">
        <is>
          <t xml:space="preserve">"Ronan" should be pronounced in English. - Line of script: „Ronan“, rief sie, und er löste sich von der Wand, wo er gestanden und wie ein Raubtier zugesehen hatte.</t>
        </is>
      </c>
      <c r="J480" t="inlineStr">
        <is>
          <t xml:space="preserve">VOA</t>
        </is>
      </c>
      <c r="K480" t="inlineStr">
        <is>
          <t xml:space="preserve">Mispronunciation</t>
        </is>
      </c>
      <c r="L480" t="inlineStr">
        <is>
          <t xml:space="preserve">Mispronunciation</t>
        </is>
      </c>
      <c r="M480" t="str">
        <f>IFERROR(IF(VLOOKUP(L480,'Quantification'!$A:$B,2,FALSE)&amp;""="","Unclassified",VLOOKUP(L480,'Quantification'!$A:$B,2,FALSE)),"Unclassified")</f>
        <v>Major</v>
      </c>
      <c r="N480" t="inlineStr">
        <is>
          <t xml:space="preserve">frl-esma.gulsoy@pocketfm.com</t>
        </is>
      </c>
      <c r="O480" t="inlineStr">
        <is>
          <t xml:space="preserve">Issues found in raw</t>
        </is>
      </c>
      <c r="P480" t="str">
        <f>IF(OR(O480="Issues found in master",O480="Final master"),"Master",IF(OR(O480="Ready for Master",O480="Issues found in raw",O480="Raw under QC",O480="Issues resolved in raw"),"Raw","-"))</f>
        <v>Raw</v>
      </c>
      <c r="Q480" s="13">
        <v>46261.57777777778</v>
      </c>
      <c r="R480" t="inlineStr">
        <is>
          <t xml:space="preserve">2026-08 (Aug)</t>
        </is>
      </c>
      <c r="S480">
        <f>IF(M480="Not an error",0,IF(COUNTIFS($A$2:$A480,$A480,$D$2:$D480,$D480,$M$2:$M480,"&lt;&gt;Not an error")=1,1,0))</f>
        <v>0</v>
      </c>
      <c r="T480">
        <f>IF(M480&lt;&gt;"Major",0,IF(COUNTIFS($A$2:$A480,$A480,$D$2:$D480,$D480,$M$2:$M480,"Major")=1,1,0))</f>
        <v>0</v>
      </c>
      <c r="U480">
        <f>IF(M480&lt;&gt;"Minor",0,IF(COUNTIFS($A$2:$A480,$A480,$D$2:$D480,$D480,$M$2:$M480,"Minor")=1,1,0))</f>
        <v>0</v>
      </c>
    </row>
    <row r="481">
      <c r="A481" t="inlineStr">
        <is>
          <t xml:space="preserve">2480d4767331b6a7bbbc4f588c705dd813a76a8d</t>
        </is>
      </c>
      <c r="B481" t="inlineStr">
        <is>
          <t xml:space="preserve">Bride of a dragon - BGM + SFX</t>
        </is>
      </c>
      <c r="C481" t="inlineStr">
        <is>
          <t xml:space="preserve">Bride of a Dragon (With BGM-SFX)</t>
        </is>
      </c>
      <c r="D481" t="inlineStr">
        <is>
          <t xml:space="preserve">f742d41960f75663ce62de7ec23660a724051cc9</t>
        </is>
      </c>
      <c r="E481" t="inlineStr">
        <is>
          <t xml:space="preserve">Episode 5: Sie Ist Tot</t>
        </is>
      </c>
      <c r="F481">
        <v>5</v>
      </c>
      <c r="G481" t="inlineStr">
        <is>
          <t xml:space="preserve">13:17-13:22</t>
        </is>
      </c>
      <c r="H481" t="inlineStr">
        <is>
          <t xml:space="preserve">Pending</t>
        </is>
      </c>
      <c r="I481" t="inlineStr">
        <is>
          <t xml:space="preserve">"Kaelion" should be pronounced in German as "Kelion", with an "e" sound, rather than pronouncing "a" and "e" separately. - Line of script: „Mein Blick wanderte zu Kaelion, der die ganze Zeit schweigend an den Türen gestanden hatte.“</t>
        </is>
      </c>
      <c r="J481" t="inlineStr">
        <is>
          <t xml:space="preserve">VOA</t>
        </is>
      </c>
      <c r="K481" t="inlineStr">
        <is>
          <t xml:space="preserve">Mispronunciation</t>
        </is>
      </c>
      <c r="L481" t="inlineStr">
        <is>
          <t xml:space="preserve">Mispronunciation</t>
        </is>
      </c>
      <c r="M481" t="str">
        <f>IFERROR(IF(VLOOKUP(L481,'Quantification'!$A:$B,2,FALSE)&amp;""="","Unclassified",VLOOKUP(L481,'Quantification'!$A:$B,2,FALSE)),"Unclassified")</f>
        <v>Major</v>
      </c>
      <c r="N481" t="inlineStr">
        <is>
          <t xml:space="preserve">frl-esma.gulsoy@pocketfm.com</t>
        </is>
      </c>
      <c r="O481" t="inlineStr">
        <is>
          <t xml:space="preserve">Issues found in raw</t>
        </is>
      </c>
      <c r="P481" t="str">
        <f>IF(OR(O481="Issues found in master",O481="Final master"),"Master",IF(OR(O481="Ready for Master",O481="Issues found in raw",O481="Raw under QC",O481="Issues resolved in raw"),"Raw","-"))</f>
        <v>Raw</v>
      </c>
      <c r="Q481" s="13">
        <v>46261.57777777778</v>
      </c>
      <c r="R481" t="inlineStr">
        <is>
          <t xml:space="preserve">2026-08 (Aug)</t>
        </is>
      </c>
      <c r="S481">
        <f>IF(M481="Not an error",0,IF(COUNTIFS($A$2:$A481,$A481,$D$2:$D481,$D481,$M$2:$M481,"&lt;&gt;Not an error")=1,1,0))</f>
        <v>0</v>
      </c>
      <c r="T481">
        <f>IF(M481&lt;&gt;"Major",0,IF(COUNTIFS($A$2:$A481,$A481,$D$2:$D481,$D481,$M$2:$M481,"Major")=1,1,0))</f>
        <v>0</v>
      </c>
      <c r="U481">
        <f>IF(M481&lt;&gt;"Minor",0,IF(COUNTIFS($A$2:$A481,$A481,$D$2:$D481,$D481,$M$2:$M481,"Minor")=1,1,0))</f>
        <v>0</v>
      </c>
    </row>
    <row r="482">
      <c r="A482" t="inlineStr">
        <is>
          <t xml:space="preserve">2480d4767331b6a7bbbc4f588c705dd813a76a8d</t>
        </is>
      </c>
      <c r="B482" t="inlineStr">
        <is>
          <t xml:space="preserve">Bride of a dragon - BGM + SFX</t>
        </is>
      </c>
      <c r="C482" t="inlineStr">
        <is>
          <t xml:space="preserve">Bride of a Dragon (With BGM-SFX)</t>
        </is>
      </c>
      <c r="D482" t="inlineStr">
        <is>
          <t xml:space="preserve">f742d41960f75663ce62de7ec23660a724051cc9</t>
        </is>
      </c>
      <c r="E482" t="inlineStr">
        <is>
          <t xml:space="preserve">Episode 5: Sie Ist Tot</t>
        </is>
      </c>
      <c r="F482">
        <v>5</v>
      </c>
      <c r="G482" t="inlineStr">
        <is>
          <t xml:space="preserve">13:33-13:35</t>
        </is>
      </c>
      <c r="H482" t="inlineStr">
        <is>
          <t xml:space="preserve">Pending</t>
        </is>
      </c>
      <c r="I482" t="inlineStr">
        <is>
          <t xml:space="preserve">"Kaelion" should be pronounced in German as "Kelion", with an "e" sound, rather than pronouncing "a" and "e" separately. - Line of script: „Kaelion nickte kurz.“</t>
        </is>
      </c>
      <c r="J482" t="inlineStr">
        <is>
          <t xml:space="preserve">VOA</t>
        </is>
      </c>
      <c r="K482" t="inlineStr">
        <is>
          <t xml:space="preserve">Mispronunciation</t>
        </is>
      </c>
      <c r="L482" t="inlineStr">
        <is>
          <t xml:space="preserve">Mispronunciation</t>
        </is>
      </c>
      <c r="M482" t="str">
        <f>IFERROR(IF(VLOOKUP(L482,'Quantification'!$A:$B,2,FALSE)&amp;""="","Unclassified",VLOOKUP(L482,'Quantification'!$A:$B,2,FALSE)),"Unclassified")</f>
        <v>Major</v>
      </c>
      <c r="N482" t="inlineStr">
        <is>
          <t xml:space="preserve">frl-esma.gulsoy@pocketfm.com</t>
        </is>
      </c>
      <c r="O482" t="inlineStr">
        <is>
          <t xml:space="preserve">Issues found in raw</t>
        </is>
      </c>
      <c r="P482" t="str">
        <f>IF(OR(O482="Issues found in master",O482="Final master"),"Master",IF(OR(O482="Ready for Master",O482="Issues found in raw",O482="Raw under QC",O482="Issues resolved in raw"),"Raw","-"))</f>
        <v>Raw</v>
      </c>
      <c r="Q482" s="13">
        <v>46261.57777777778</v>
      </c>
      <c r="R482" t="inlineStr">
        <is>
          <t xml:space="preserve">2026-08 (Aug)</t>
        </is>
      </c>
      <c r="S482">
        <f>IF(M482="Not an error",0,IF(COUNTIFS($A$2:$A482,$A482,$D$2:$D482,$D482,$M$2:$M482,"&lt;&gt;Not an error")=1,1,0))</f>
        <v>0</v>
      </c>
      <c r="T482">
        <f>IF(M482&lt;&gt;"Major",0,IF(COUNTIFS($A$2:$A482,$A482,$D$2:$D482,$D482,$M$2:$M482,"Major")=1,1,0))</f>
        <v>0</v>
      </c>
      <c r="U482">
        <f>IF(M482&lt;&gt;"Minor",0,IF(COUNTIFS($A$2:$A482,$A482,$D$2:$D482,$D482,$M$2:$M482,"Minor")=1,1,0))</f>
        <v>0</v>
      </c>
    </row>
    <row r="483">
      <c r="A483" t="inlineStr">
        <is>
          <t xml:space="preserve">2480d4767331b6a7bbbc4f588c705dd813a76a8d</t>
        </is>
      </c>
      <c r="B483" t="inlineStr">
        <is>
          <t xml:space="preserve">Bride of a dragon - BGM + SFX</t>
        </is>
      </c>
      <c r="C483" t="inlineStr">
        <is>
          <t xml:space="preserve">Bride of a Dragon (With BGM-SFX)</t>
        </is>
      </c>
      <c r="D483" t="inlineStr">
        <is>
          <t xml:space="preserve">df7d48972978e46fc71c1f934902ba6a059857d5</t>
        </is>
      </c>
      <c r="E483" t="inlineStr">
        <is>
          <t xml:space="preserve">Episode 6: Lass Mich Nicht Mit Ihm Allein</t>
        </is>
      </c>
      <c r="F483">
        <v>6</v>
      </c>
      <c r="G483" t="inlineStr">
        <is>
          <t xml:space="preserve">3:48-3:49</t>
        </is>
      </c>
      <c r="H483" t="inlineStr">
        <is>
          <t xml:space="preserve">Pending</t>
        </is>
      </c>
      <c r="I483" t="inlineStr">
        <is>
          <t xml:space="preserve">It should be "Was ist das?"
– Line of script: „Was ist?“</t>
        </is>
      </c>
      <c r="J483" t="inlineStr">
        <is>
          <t xml:space="preserve">AI</t>
        </is>
      </c>
      <c r="K483" t="inlineStr">
        <is>
          <t xml:space="preserve">Script error</t>
        </is>
      </c>
      <c r="L483" t="inlineStr">
        <is>
          <t xml:space="preserve">Script error</t>
        </is>
      </c>
      <c r="M483" t="str">
        <f>IFERROR(IF(VLOOKUP(L483,'Quantification'!$A:$B,2,FALSE)&amp;""="","Unclassified",VLOOKUP(L483,'Quantification'!$A:$B,2,FALSE)),"Unclassified")</f>
        <v>Major</v>
      </c>
      <c r="N483" t="inlineStr">
        <is>
          <t xml:space="preserve">frl-esma.gulsoy@pocketfm.com</t>
        </is>
      </c>
      <c r="O483" t="inlineStr">
        <is>
          <t xml:space="preserve">Issues found in raw</t>
        </is>
      </c>
      <c r="P483" t="str">
        <f>IF(OR(O483="Issues found in master",O483="Final master"),"Master",IF(OR(O483="Ready for Master",O483="Issues found in raw",O483="Raw under QC",O483="Issues resolved in raw"),"Raw","-"))</f>
        <v>Raw</v>
      </c>
      <c r="Q483" s="13">
        <v>46261.59305555555</v>
      </c>
      <c r="R483" t="inlineStr">
        <is>
          <t xml:space="preserve">2026-08 (Aug)</t>
        </is>
      </c>
      <c r="S483">
        <f>IF(M483="Not an error",0,IF(COUNTIFS($A$2:$A483,$A483,$D$2:$D483,$D483,$M$2:$M483,"&lt;&gt;Not an error")=1,1,0))</f>
        <v>1</v>
      </c>
      <c r="T483">
        <f>IF(M483&lt;&gt;"Major",0,IF(COUNTIFS($A$2:$A483,$A483,$D$2:$D483,$D483,$M$2:$M483,"Major")=1,1,0))</f>
        <v>1</v>
      </c>
      <c r="U483">
        <f>IF(M483&lt;&gt;"Minor",0,IF(COUNTIFS($A$2:$A483,$A483,$D$2:$D483,$D483,$M$2:$M483,"Minor")=1,1,0))</f>
        <v>0</v>
      </c>
    </row>
    <row r="484">
      <c r="A484" t="inlineStr">
        <is>
          <t xml:space="preserve">2480d4767331b6a7bbbc4f588c705dd813a76a8d</t>
        </is>
      </c>
      <c r="B484" t="inlineStr">
        <is>
          <t xml:space="preserve">Bride of a dragon - BGM + SFX</t>
        </is>
      </c>
      <c r="C484" t="inlineStr">
        <is>
          <t xml:space="preserve">Bride of a Dragon (With BGM-SFX)</t>
        </is>
      </c>
      <c r="D484" t="inlineStr">
        <is>
          <t xml:space="preserve">17af5d68b7fca35c55536141956bf40f9941562f</t>
        </is>
      </c>
      <c r="E484" t="inlineStr">
        <is>
          <t xml:space="preserve">Episode 7: Die Hochzeit Ist Morgen</t>
        </is>
      </c>
      <c r="F484">
        <v>7</v>
      </c>
      <c r="G484" t="inlineStr">
        <is>
          <t xml:space="preserve">1:47-1:50</t>
        </is>
      </c>
      <c r="H484" t="inlineStr">
        <is>
          <t xml:space="preserve">Pending</t>
        </is>
      </c>
      <c r="I484" t="inlineStr">
        <is>
          <t xml:space="preserve">The voice is too high-pitched and should sound deeper. - Line of script: „Wie habt Ihr es lebend herausgeschafft?“, fragte der Älteste.</t>
        </is>
      </c>
      <c r="J484" t="inlineStr">
        <is>
          <t xml:space="preserve">VOA</t>
        </is>
      </c>
      <c r="K484" t="inlineStr">
        <is>
          <t xml:space="preserve">Acting</t>
        </is>
      </c>
      <c r="L484" t="inlineStr">
        <is>
          <t xml:space="preserve">Acting</t>
        </is>
      </c>
      <c r="M484" t="str">
        <f>IFERROR(IF(VLOOKUP(L484,'Quantification'!$A:$B,2,FALSE)&amp;""="","Unclassified",VLOOKUP(L484,'Quantification'!$A:$B,2,FALSE)),"Unclassified")</f>
        <v>Minor</v>
      </c>
      <c r="N484" t="inlineStr">
        <is>
          <t xml:space="preserve">frl-esma.gulsoy@pocketfm.com</t>
        </is>
      </c>
      <c r="O484" t="inlineStr">
        <is>
          <t xml:space="preserve">Issues found in raw</t>
        </is>
      </c>
      <c r="P484" t="str">
        <f>IF(OR(O484="Issues found in master",O484="Final master"),"Master",IF(OR(O484="Ready for Master",O484="Issues found in raw",O484="Raw under QC",O484="Issues resolved in raw"),"Raw","-"))</f>
        <v>Raw</v>
      </c>
      <c r="Q484" s="13">
        <v>46261.60208333333</v>
      </c>
      <c r="R484" t="inlineStr">
        <is>
          <t xml:space="preserve">2026-08 (Aug)</t>
        </is>
      </c>
      <c r="S484">
        <f>IF(M484="Not an error",0,IF(COUNTIFS($A$2:$A484,$A484,$D$2:$D484,$D484,$M$2:$M484,"&lt;&gt;Not an error")=1,1,0))</f>
        <v>1</v>
      </c>
      <c r="T484">
        <f>IF(M484&lt;&gt;"Major",0,IF(COUNTIFS($A$2:$A484,$A484,$D$2:$D484,$D484,$M$2:$M484,"Major")=1,1,0))</f>
        <v>0</v>
      </c>
      <c r="U484">
        <f>IF(M484&lt;&gt;"Minor",0,IF(COUNTIFS($A$2:$A484,$A484,$D$2:$D484,$D484,$M$2:$M484,"Minor")=1,1,0))</f>
        <v>1</v>
      </c>
    </row>
    <row r="485">
      <c r="A485" t="inlineStr">
        <is>
          <t xml:space="preserve">2480d4767331b6a7bbbc4f588c705dd813a76a8d</t>
        </is>
      </c>
      <c r="B485" t="inlineStr">
        <is>
          <t xml:space="preserve">Bride of a dragon - BGM + SFX</t>
        </is>
      </c>
      <c r="C485" t="inlineStr">
        <is>
          <t xml:space="preserve">Bride of a Dragon (With BGM-SFX)</t>
        </is>
      </c>
      <c r="D485" t="inlineStr">
        <is>
          <t xml:space="preserve">17af5d68b7fca35c55536141956bf40f9941562f</t>
        </is>
      </c>
      <c r="E485" t="inlineStr">
        <is>
          <t xml:space="preserve">Episode 7: Die Hochzeit Ist Morgen</t>
        </is>
      </c>
      <c r="F485">
        <v>7</v>
      </c>
      <c r="G485" t="inlineStr">
        <is>
          <t xml:space="preserve">10:38-10:45</t>
        </is>
      </c>
      <c r="H485" t="inlineStr">
        <is>
          <t xml:space="preserve">Pending</t>
        </is>
      </c>
      <c r="I485" t="inlineStr">
        <is>
          <t xml:space="preserve">Isabel states that the dragon's claw struck her side, but in the earlier scene, she was struck in the side by the dragon's tail. A claw strike to her side was not previously described. - Line of script: „Ein kleiner grüner Fleck verunzierte die Haut an meiner Seite. Genau dort, wo mich die Klaue des Drachen getroffen hatte.“</t>
        </is>
      </c>
      <c r="J485" t="inlineStr">
        <is>
          <t xml:space="preserve">AI</t>
        </is>
      </c>
      <c r="K485" t="inlineStr">
        <is>
          <t xml:space="preserve">Script error</t>
        </is>
      </c>
      <c r="L485" t="inlineStr">
        <is>
          <t xml:space="preserve">Script error</t>
        </is>
      </c>
      <c r="M485" t="str">
        <f>IFERROR(IF(VLOOKUP(L485,'Quantification'!$A:$B,2,FALSE)&amp;""="","Unclassified",VLOOKUP(L485,'Quantification'!$A:$B,2,FALSE)),"Unclassified")</f>
        <v>Major</v>
      </c>
      <c r="N485" t="inlineStr">
        <is>
          <t xml:space="preserve">frl-esma.gulsoy@pocketfm.com</t>
        </is>
      </c>
      <c r="O485" t="inlineStr">
        <is>
          <t xml:space="preserve">Issues found in raw</t>
        </is>
      </c>
      <c r="P485" t="str">
        <f>IF(OR(O485="Issues found in master",O485="Final master"),"Master",IF(OR(O485="Ready for Master",O485="Issues found in raw",O485="Raw under QC",O485="Issues resolved in raw"),"Raw","-"))</f>
        <v>Raw</v>
      </c>
      <c r="Q485" s="13">
        <v>46261.60208333333</v>
      </c>
      <c r="R485" t="inlineStr">
        <is>
          <t xml:space="preserve">2026-08 (Aug)</t>
        </is>
      </c>
      <c r="S485">
        <f>IF(M485="Not an error",0,IF(COUNTIFS($A$2:$A485,$A485,$D$2:$D485,$D485,$M$2:$M485,"&lt;&gt;Not an error")=1,1,0))</f>
        <v>0</v>
      </c>
      <c r="T485">
        <f>IF(M485&lt;&gt;"Major",0,IF(COUNTIFS($A$2:$A485,$A485,$D$2:$D485,$D485,$M$2:$M485,"Major")=1,1,0))</f>
        <v>1</v>
      </c>
      <c r="U485">
        <f>IF(M485&lt;&gt;"Minor",0,IF(COUNTIFS($A$2:$A485,$A485,$D$2:$D485,$D485,$M$2:$M485,"Minor")=1,1,0))</f>
        <v>0</v>
      </c>
    </row>
    <row r="486">
      <c r="A486" t="inlineStr">
        <is>
          <t xml:space="preserve">2480d4767331b6a7bbbc4f588c705dd813a76a8d</t>
        </is>
      </c>
      <c r="B486" t="inlineStr">
        <is>
          <t xml:space="preserve">Bride of a dragon - BGM + SFX</t>
        </is>
      </c>
      <c r="C486" t="inlineStr">
        <is>
          <t xml:space="preserve">Bride of a Dragon (With BGM-SFX)</t>
        </is>
      </c>
      <c r="D486" t="inlineStr">
        <is>
          <t xml:space="preserve">0db418291a248e1d3e338469da766abbed1b436b</t>
        </is>
      </c>
      <c r="E486" t="inlineStr">
        <is>
          <t xml:space="preserve">Episode 8: Er Wird Dich Töten</t>
        </is>
      </c>
      <c r="F486">
        <v>8</v>
      </c>
      <c r="G486" t="inlineStr">
        <is>
          <t xml:space="preserve">6:43-6:48</t>
        </is>
      </c>
      <c r="H486" t="inlineStr">
        <is>
          <t xml:space="preserve">Pending</t>
        </is>
      </c>
      <c r="I486" t="inlineStr">
        <is>
          <t xml:space="preserve">Continuity issue: Astra cannot have told anyone about the dragon scale, as she only knew about Isabel's mysteriously healed wounds. The scale appeared later that night, after Astra had already left. - Line of script: „Oder hat Astra schon allen von der Wunde erzählt? Von der Schuppe?“</t>
        </is>
      </c>
      <c r="J486" t="inlineStr">
        <is>
          <t xml:space="preserve">AI</t>
        </is>
      </c>
      <c r="K486" t="inlineStr">
        <is>
          <t xml:space="preserve">Script error</t>
        </is>
      </c>
      <c r="L486" t="inlineStr">
        <is>
          <t xml:space="preserve">Script error</t>
        </is>
      </c>
      <c r="M486" t="str">
        <f>IFERROR(IF(VLOOKUP(L486,'Quantification'!$A:$B,2,FALSE)&amp;""="","Unclassified",VLOOKUP(L486,'Quantification'!$A:$B,2,FALSE)),"Unclassified")</f>
        <v>Major</v>
      </c>
      <c r="N486" t="inlineStr">
        <is>
          <t xml:space="preserve">frl-esma.gulsoy@pocketfm.com</t>
        </is>
      </c>
      <c r="O486" t="inlineStr">
        <is>
          <t xml:space="preserve">Issues found in raw</t>
        </is>
      </c>
      <c r="P486" t="str">
        <f>IF(OR(O486="Issues found in master",O486="Final master"),"Master",IF(OR(O486="Ready for Master",O486="Issues found in raw",O486="Raw under QC",O486="Issues resolved in raw"),"Raw","-"))</f>
        <v>Raw</v>
      </c>
      <c r="Q486" s="13">
        <v>46261.6125</v>
      </c>
      <c r="R486" t="inlineStr">
        <is>
          <t xml:space="preserve">2026-08 (Aug)</t>
        </is>
      </c>
      <c r="S486">
        <f>IF(M486="Not an error",0,IF(COUNTIFS($A$2:$A486,$A486,$D$2:$D486,$D486,$M$2:$M486,"&lt;&gt;Not an error")=1,1,0))</f>
        <v>1</v>
      </c>
      <c r="T486">
        <f>IF(M486&lt;&gt;"Major",0,IF(COUNTIFS($A$2:$A486,$A486,$D$2:$D486,$D486,$M$2:$M486,"Major")=1,1,0))</f>
        <v>1</v>
      </c>
      <c r="U486">
        <f>IF(M486&lt;&gt;"Minor",0,IF(COUNTIFS($A$2:$A486,$A486,$D$2:$D486,$D486,$M$2:$M486,"Minor")=1,1,0))</f>
        <v>0</v>
      </c>
    </row>
    <row r="487">
      <c r="A487" t="inlineStr">
        <is>
          <t xml:space="preserve">2480d4767331b6a7bbbc4f588c705dd813a76a8d</t>
        </is>
      </c>
      <c r="B487" t="inlineStr">
        <is>
          <t xml:space="preserve">Bride of a dragon - BGM + SFX</t>
        </is>
      </c>
      <c r="C487" t="inlineStr">
        <is>
          <t xml:space="preserve">Bride of a Dragon (With BGM-SFX)</t>
        </is>
      </c>
      <c r="D487" t="inlineStr">
        <is>
          <t xml:space="preserve">0db418291a248e1d3e338469da766abbed1b436b</t>
        </is>
      </c>
      <c r="E487" t="inlineStr">
        <is>
          <t xml:space="preserve">Episode 8: Er Wird Dich Töten</t>
        </is>
      </c>
      <c r="F487">
        <v>8</v>
      </c>
      <c r="G487" t="inlineStr">
        <is>
          <t xml:space="preserve">7:42-7:44</t>
        </is>
      </c>
      <c r="H487" t="inlineStr">
        <is>
          <t xml:space="preserve">Pending</t>
        </is>
      </c>
      <c r="I487" t="inlineStr">
        <is>
          <t xml:space="preserve">Continuity issue: Astra could not have seen the dragon scale, as it appeared after she left. - Line of script: „Nachdem sie die Schuppe gesehen hatte.“</t>
        </is>
      </c>
      <c r="J487" t="inlineStr">
        <is>
          <t xml:space="preserve">AI</t>
        </is>
      </c>
      <c r="K487" t="inlineStr">
        <is>
          <t xml:space="preserve">Script error</t>
        </is>
      </c>
      <c r="L487" t="inlineStr">
        <is>
          <t xml:space="preserve">Script error</t>
        </is>
      </c>
      <c r="M487" t="str">
        <f>IFERROR(IF(VLOOKUP(L487,'Quantification'!$A:$B,2,FALSE)&amp;""="","Unclassified",VLOOKUP(L487,'Quantification'!$A:$B,2,FALSE)),"Unclassified")</f>
        <v>Major</v>
      </c>
      <c r="N487" t="inlineStr">
        <is>
          <t xml:space="preserve">frl-esma.gulsoy@pocketfm.com</t>
        </is>
      </c>
      <c r="O487" t="inlineStr">
        <is>
          <t xml:space="preserve">Issues found in raw</t>
        </is>
      </c>
      <c r="P487" t="str">
        <f>IF(OR(O487="Issues found in master",O487="Final master"),"Master",IF(OR(O487="Ready for Master",O487="Issues found in raw",O487="Raw under QC",O487="Issues resolved in raw"),"Raw","-"))</f>
        <v>Raw</v>
      </c>
      <c r="Q487" s="13">
        <v>46261.6125</v>
      </c>
      <c r="R487" t="inlineStr">
        <is>
          <t xml:space="preserve">2026-08 (Aug)</t>
        </is>
      </c>
      <c r="S487">
        <f>IF(M487="Not an error",0,IF(COUNTIFS($A$2:$A487,$A487,$D$2:$D487,$D487,$M$2:$M487,"&lt;&gt;Not an error")=1,1,0))</f>
        <v>0</v>
      </c>
      <c r="T487">
        <f>IF(M487&lt;&gt;"Major",0,IF(COUNTIFS($A$2:$A487,$A487,$D$2:$D487,$D487,$M$2:$M487,"Major")=1,1,0))</f>
        <v>0</v>
      </c>
      <c r="U487">
        <f>IF(M487&lt;&gt;"Minor",0,IF(COUNTIFS($A$2:$A487,$A487,$D$2:$D487,$D487,$M$2:$M487,"Minor")=1,1,0))</f>
        <v>0</v>
      </c>
    </row>
    <row r="488">
      <c r="A488" t="inlineStr">
        <is>
          <t xml:space="preserve">2480d4767331b6a7bbbc4f588c705dd813a76a8d</t>
        </is>
      </c>
      <c r="B488" t="inlineStr">
        <is>
          <t xml:space="preserve">Bride of a dragon - BGM + SFX</t>
        </is>
      </c>
      <c r="C488" t="inlineStr">
        <is>
          <t xml:space="preserve">Bride of a Dragon (With BGM-SFX)</t>
        </is>
      </c>
      <c r="D488" t="inlineStr">
        <is>
          <t xml:space="preserve">0db418291a248e1d3e338469da766abbed1b436b</t>
        </is>
      </c>
      <c r="E488" t="inlineStr">
        <is>
          <t xml:space="preserve">Episode 8: Er Wird Dich Töten</t>
        </is>
      </c>
      <c r="F488">
        <v>8</v>
      </c>
      <c r="G488" t="inlineStr">
        <is>
          <t xml:space="preserve">9:00-9:08</t>
        </is>
      </c>
      <c r="H488" t="inlineStr">
        <is>
          <t xml:space="preserve">Pending</t>
        </is>
      </c>
      <c r="I488" t="inlineStr">
        <is>
          <t xml:space="preserve">Ronan's hair should be blond, not brown, as mentioned in an earlier chapter. - Line of script: „Er war schlanker, mit scharf geschnittenen Wangenknochen und braunem Haar, das ihm unordentlich über ein stolzes und stoisches Gesicht fiel.“</t>
        </is>
      </c>
      <c r="J488" t="inlineStr">
        <is>
          <t xml:space="preserve">AI</t>
        </is>
      </c>
      <c r="K488" t="inlineStr">
        <is>
          <t xml:space="preserve">Script error</t>
        </is>
      </c>
      <c r="L488" t="inlineStr">
        <is>
          <t xml:space="preserve">Script error</t>
        </is>
      </c>
      <c r="M488" t="str">
        <f>IFERROR(IF(VLOOKUP(L488,'Quantification'!$A:$B,2,FALSE)&amp;""="","Unclassified",VLOOKUP(L488,'Quantification'!$A:$B,2,FALSE)),"Unclassified")</f>
        <v>Major</v>
      </c>
      <c r="N488" t="inlineStr">
        <is>
          <t xml:space="preserve">frl-esma.gulsoy@pocketfm.com</t>
        </is>
      </c>
      <c r="O488" t="inlineStr">
        <is>
          <t xml:space="preserve">Issues found in raw</t>
        </is>
      </c>
      <c r="P488" t="str">
        <f>IF(OR(O488="Issues found in master",O488="Final master"),"Master",IF(OR(O488="Ready for Master",O488="Issues found in raw",O488="Raw under QC",O488="Issues resolved in raw"),"Raw","-"))</f>
        <v>Raw</v>
      </c>
      <c r="Q488" s="13">
        <v>46261.6125</v>
      </c>
      <c r="R488" t="inlineStr">
        <is>
          <t xml:space="preserve">2026-08 (Aug)</t>
        </is>
      </c>
      <c r="S488">
        <f>IF(M488="Not an error",0,IF(COUNTIFS($A$2:$A488,$A488,$D$2:$D488,$D488,$M$2:$M488,"&lt;&gt;Not an error")=1,1,0))</f>
        <v>0</v>
      </c>
      <c r="T488">
        <f>IF(M488&lt;&gt;"Major",0,IF(COUNTIFS($A$2:$A488,$A488,$D$2:$D488,$D488,$M$2:$M488,"Major")=1,1,0))</f>
        <v>0</v>
      </c>
      <c r="U488">
        <f>IF(M488&lt;&gt;"Minor",0,IF(COUNTIFS($A$2:$A488,$A488,$D$2:$D488,$D488,$M$2:$M488,"Minor")=1,1,0))</f>
        <v>0</v>
      </c>
    </row>
    <row r="489">
      <c r="A489" t="inlineStr">
        <is>
          <t xml:space="preserve">2480d4767331b6a7bbbc4f588c705dd813a76a8d</t>
        </is>
      </c>
      <c r="B489" t="inlineStr">
        <is>
          <t xml:space="preserve">Bride of a dragon - BGM + SFX</t>
        </is>
      </c>
      <c r="C489" t="inlineStr">
        <is>
          <t xml:space="preserve">Bride of a Dragon (With BGM-SFX)</t>
        </is>
      </c>
      <c r="D489" t="inlineStr">
        <is>
          <t xml:space="preserve">cdf4530f35f9377ae18580ddbf7e31bdbebf5ba3</t>
        </is>
      </c>
      <c r="E489" t="inlineStr">
        <is>
          <t xml:space="preserve">Episode 11: Schlafen Mit Dem König</t>
        </is>
      </c>
      <c r="F489">
        <v>11</v>
      </c>
      <c r="G489" t="inlineStr">
        <is>
          <t xml:space="preserve">4:10-4:12</t>
        </is>
      </c>
      <c r="H489" t="inlineStr">
        <is>
          <t xml:space="preserve">Pending</t>
        </is>
      </c>
      <c r="I489" t="inlineStr">
        <is>
          <t xml:space="preserve">"Hoheit" should be pronounced clearly as "Hoheit", not "Hohalt". - Line of script: „Nein, Eure Hoheit“, stimmte die Wache kläglich zu.</t>
        </is>
      </c>
      <c r="J489" t="inlineStr">
        <is>
          <t xml:space="preserve">VOA</t>
        </is>
      </c>
      <c r="K489" t="inlineStr">
        <is>
          <t xml:space="preserve">Mispronunciation</t>
        </is>
      </c>
      <c r="L489" t="inlineStr">
        <is>
          <t xml:space="preserve">Mispronunciation</t>
        </is>
      </c>
      <c r="M489" t="str">
        <f>IFERROR(IF(VLOOKUP(L489,'Quantification'!$A:$B,2,FALSE)&amp;""="","Unclassified",VLOOKUP(L489,'Quantification'!$A:$B,2,FALSE)),"Unclassified")</f>
        <v>Major</v>
      </c>
      <c r="N489" t="inlineStr">
        <is>
          <t xml:space="preserve">frl-esma.gulsoy@pocketfm.com</t>
        </is>
      </c>
      <c r="O489" t="inlineStr">
        <is>
          <t xml:space="preserve">Issues found in raw</t>
        </is>
      </c>
      <c r="P489" t="str">
        <f>IF(OR(O489="Issues found in master",O489="Final master"),"Master",IF(OR(O489="Ready for Master",O489="Issues found in raw",O489="Raw under QC",O489="Issues resolved in raw"),"Raw","-"))</f>
        <v>Raw</v>
      </c>
      <c r="Q489" s="13">
        <v>46261.743055555555</v>
      </c>
      <c r="R489" t="inlineStr">
        <is>
          <t xml:space="preserve">2026-08 (Aug)</t>
        </is>
      </c>
      <c r="S489">
        <f>IF(M489="Not an error",0,IF(COUNTIFS($A$2:$A489,$A489,$D$2:$D489,$D489,$M$2:$M489,"&lt;&gt;Not an error")=1,1,0))</f>
        <v>1</v>
      </c>
      <c r="T489">
        <f>IF(M489&lt;&gt;"Major",0,IF(COUNTIFS($A$2:$A489,$A489,$D$2:$D489,$D489,$M$2:$M489,"Major")=1,1,0))</f>
        <v>1</v>
      </c>
      <c r="U489">
        <f>IF(M489&lt;&gt;"Minor",0,IF(COUNTIFS($A$2:$A489,$A489,$D$2:$D489,$D489,$M$2:$M489,"Minor")=1,1,0))</f>
        <v>0</v>
      </c>
    </row>
    <row r="490">
      <c r="A490" t="inlineStr">
        <is>
          <t xml:space="preserve">2480d4767331b6a7bbbc4f588c705dd813a76a8d</t>
        </is>
      </c>
      <c r="B490" t="inlineStr">
        <is>
          <t xml:space="preserve">Bride of a dragon - BGM + SFX</t>
        </is>
      </c>
      <c r="C490" t="inlineStr">
        <is>
          <t xml:space="preserve">Bride of a Dragon (With BGM-SFX)</t>
        </is>
      </c>
      <c r="D490" t="inlineStr">
        <is>
          <t xml:space="preserve">cdf4530f35f9377ae18580ddbf7e31bdbebf5ba3</t>
        </is>
      </c>
      <c r="E490" t="inlineStr">
        <is>
          <t xml:space="preserve">Episode 11: Schlafen Mit Dem König</t>
        </is>
      </c>
      <c r="F490">
        <v>11</v>
      </c>
      <c r="G490" t="inlineStr">
        <is>
          <t xml:space="preserve">4:42-4:51</t>
        </is>
      </c>
      <c r="H490" t="inlineStr">
        <is>
          <t xml:space="preserve">Pending</t>
        </is>
      </c>
      <c r="I490" t="inlineStr">
        <is>
          <t xml:space="preserve">"Hoheit" should be pronounced clearly as "Hoheit", not "Hohalt". - Line of script: „Eure Hoheit, ungeachtet dessen, wer sie genommen hat, haben wir keine andere Wahl, als die Krönungszeremonie zu verschieben, bis die Krone gefunden ist.“</t>
        </is>
      </c>
      <c r="J490" t="inlineStr">
        <is>
          <t xml:space="preserve">VOA</t>
        </is>
      </c>
      <c r="K490" t="inlineStr">
        <is>
          <t xml:space="preserve">Mispronunciation</t>
        </is>
      </c>
      <c r="L490" t="inlineStr">
        <is>
          <t xml:space="preserve">Mispronunciation</t>
        </is>
      </c>
      <c r="M490" t="str">
        <f>IFERROR(IF(VLOOKUP(L490,'Quantification'!$A:$B,2,FALSE)&amp;""="","Unclassified",VLOOKUP(L490,'Quantification'!$A:$B,2,FALSE)),"Unclassified")</f>
        <v>Major</v>
      </c>
      <c r="N490" t="inlineStr">
        <is>
          <t xml:space="preserve">frl-esma.gulsoy@pocketfm.com</t>
        </is>
      </c>
      <c r="O490" t="inlineStr">
        <is>
          <t xml:space="preserve">Issues found in raw</t>
        </is>
      </c>
      <c r="P490" t="str">
        <f>IF(OR(O490="Issues found in master",O490="Final master"),"Master",IF(OR(O490="Ready for Master",O490="Issues found in raw",O490="Raw under QC",O490="Issues resolved in raw"),"Raw","-"))</f>
        <v>Raw</v>
      </c>
      <c r="Q490" s="13">
        <v>46261.743055555555</v>
      </c>
      <c r="R490" t="inlineStr">
        <is>
          <t xml:space="preserve">2026-08 (Aug)</t>
        </is>
      </c>
      <c r="S490">
        <f>IF(M490="Not an error",0,IF(COUNTIFS($A$2:$A490,$A490,$D$2:$D490,$D490,$M$2:$M490,"&lt;&gt;Not an error")=1,1,0))</f>
        <v>0</v>
      </c>
      <c r="T490">
        <f>IF(M490&lt;&gt;"Major",0,IF(COUNTIFS($A$2:$A490,$A490,$D$2:$D490,$D490,$M$2:$M490,"Major")=1,1,0))</f>
        <v>0</v>
      </c>
      <c r="U490">
        <f>IF(M490&lt;&gt;"Minor",0,IF(COUNTIFS($A$2:$A490,$A490,$D$2:$D490,$D490,$M$2:$M490,"Minor")=1,1,0))</f>
        <v>0</v>
      </c>
    </row>
    <row r="491">
      <c r="A491" t="inlineStr">
        <is>
          <t xml:space="preserve">2480d4767331b6a7bbbc4f588c705dd813a76a8d</t>
        </is>
      </c>
      <c r="B491" t="inlineStr">
        <is>
          <t xml:space="preserve">Bride of a dragon - BGM + SFX</t>
        </is>
      </c>
      <c r="C491" t="inlineStr">
        <is>
          <t xml:space="preserve">Bride of a Dragon (With BGM-SFX)</t>
        </is>
      </c>
      <c r="D491" t="inlineStr">
        <is>
          <t xml:space="preserve">cdf4530f35f9377ae18580ddbf7e31bdbebf5ba3</t>
        </is>
      </c>
      <c r="E491" t="inlineStr">
        <is>
          <t xml:space="preserve">Episode 11: Schlafen Mit Dem König</t>
        </is>
      </c>
      <c r="F491">
        <v>11</v>
      </c>
      <c r="G491" t="inlineStr">
        <is>
          <t xml:space="preserve">7:00-7:06</t>
        </is>
      </c>
      <c r="H491" t="inlineStr">
        <is>
          <t xml:space="preserve">Pending</t>
        </is>
      </c>
      <c r="I491" t="inlineStr">
        <is>
          <t xml:space="preserve">"Hoheit" should be pronounced clearly as "Hoheit", not "Hohalt". - Line of script: „Eure Hoheit, wir sind gekommen, um die Prinzessin in ihre Gemächer zu begleiten“, sagte die rundlichere leise.</t>
        </is>
      </c>
      <c r="J491" t="inlineStr">
        <is>
          <t xml:space="preserve">VOA</t>
        </is>
      </c>
      <c r="K491" t="inlineStr">
        <is>
          <t xml:space="preserve">Mispronunciation</t>
        </is>
      </c>
      <c r="L491" t="inlineStr">
        <is>
          <t xml:space="preserve">Mispronunciation</t>
        </is>
      </c>
      <c r="M491" t="str">
        <f>IFERROR(IF(VLOOKUP(L491,'Quantification'!$A:$B,2,FALSE)&amp;""="","Unclassified",VLOOKUP(L491,'Quantification'!$A:$B,2,FALSE)),"Unclassified")</f>
        <v>Major</v>
      </c>
      <c r="N491" t="inlineStr">
        <is>
          <t xml:space="preserve">frl-esma.gulsoy@pocketfm.com</t>
        </is>
      </c>
      <c r="O491" t="inlineStr">
        <is>
          <t xml:space="preserve">Issues found in raw</t>
        </is>
      </c>
      <c r="P491" t="str">
        <f>IF(OR(O491="Issues found in master",O491="Final master"),"Master",IF(OR(O491="Ready for Master",O491="Issues found in raw",O491="Raw under QC",O491="Issues resolved in raw"),"Raw","-"))</f>
        <v>Raw</v>
      </c>
      <c r="Q491" s="13">
        <v>46261.743055555555</v>
      </c>
      <c r="R491" t="inlineStr">
        <is>
          <t xml:space="preserve">2026-08 (Aug)</t>
        </is>
      </c>
      <c r="S491">
        <f>IF(M491="Not an error",0,IF(COUNTIFS($A$2:$A491,$A491,$D$2:$D491,$D491,$M$2:$M491,"&lt;&gt;Not an error")=1,1,0))</f>
        <v>0</v>
      </c>
      <c r="T491">
        <f>IF(M491&lt;&gt;"Major",0,IF(COUNTIFS($A$2:$A491,$A491,$D$2:$D491,$D491,$M$2:$M491,"Major")=1,1,0))</f>
        <v>0</v>
      </c>
      <c r="U491">
        <f>IF(M491&lt;&gt;"Minor",0,IF(COUNTIFS($A$2:$A491,$A491,$D$2:$D491,$D491,$M$2:$M491,"Minor")=1,1,0))</f>
        <v>0</v>
      </c>
    </row>
    <row r="492">
      <c r="A492" t="inlineStr">
        <is>
          <t xml:space="preserve">2480d4767331b6a7bbbc4f588c705dd813a76a8d</t>
        </is>
      </c>
      <c r="B492" t="inlineStr">
        <is>
          <t xml:space="preserve">Bride of a dragon - BGM + SFX</t>
        </is>
      </c>
      <c r="C492" t="inlineStr">
        <is>
          <t xml:space="preserve">Bride of a Dragon (With BGM-SFX)</t>
        </is>
      </c>
      <c r="D492" t="inlineStr">
        <is>
          <t xml:space="preserve">cdf4530f35f9377ae18580ddbf7e31bdbebf5ba3</t>
        </is>
      </c>
      <c r="E492" t="inlineStr">
        <is>
          <t xml:space="preserve">Episode 11: Schlafen Mit Dem König</t>
        </is>
      </c>
      <c r="F492">
        <v>11</v>
      </c>
      <c r="G492" t="inlineStr">
        <is>
          <t xml:space="preserve">8:54-9:00</t>
        </is>
      </c>
      <c r="H492" t="inlineStr">
        <is>
          <t xml:space="preserve">Pending</t>
        </is>
      </c>
      <c r="I492" t="inlineStr">
        <is>
          <t xml:space="preserve">It should be "sie freizustellen" instead of "ihr freizugeben".
- Line of script: "Ich hatte hier keine Macht. Keine Befugnis, ihr freizugeben oder ihr auf irgendeine Weise zu helfen."</t>
        </is>
      </c>
      <c r="J492" t="inlineStr">
        <is>
          <t xml:space="preserve">AI</t>
        </is>
      </c>
      <c r="K492" t="inlineStr">
        <is>
          <t xml:space="preserve">Script error</t>
        </is>
      </c>
      <c r="L492" t="inlineStr">
        <is>
          <t xml:space="preserve">Script error</t>
        </is>
      </c>
      <c r="M492" t="str">
        <f>IFERROR(IF(VLOOKUP(L492,'Quantification'!$A:$B,2,FALSE)&amp;""="","Unclassified",VLOOKUP(L492,'Quantification'!$A:$B,2,FALSE)),"Unclassified")</f>
        <v>Major</v>
      </c>
      <c r="N492" t="inlineStr">
        <is>
          <t xml:space="preserve">frl-esma.gulsoy@pocketfm.com</t>
        </is>
      </c>
      <c r="O492" t="inlineStr">
        <is>
          <t xml:space="preserve">Issues found in raw</t>
        </is>
      </c>
      <c r="P492" t="str">
        <f>IF(OR(O492="Issues found in master",O492="Final master"),"Master",IF(OR(O492="Ready for Master",O492="Issues found in raw",O492="Raw under QC",O492="Issues resolved in raw"),"Raw","-"))</f>
        <v>Raw</v>
      </c>
      <c r="Q492" s="13">
        <v>46261.743055555555</v>
      </c>
      <c r="R492" t="inlineStr">
        <is>
          <t xml:space="preserve">2026-08 (Aug)</t>
        </is>
      </c>
      <c r="S492">
        <f>IF(M492="Not an error",0,IF(COUNTIFS($A$2:$A492,$A492,$D$2:$D492,$D492,$M$2:$M492,"&lt;&gt;Not an error")=1,1,0))</f>
        <v>0</v>
      </c>
      <c r="T492">
        <f>IF(M492&lt;&gt;"Major",0,IF(COUNTIFS($A$2:$A492,$A492,$D$2:$D492,$D492,$M$2:$M492,"Major")=1,1,0))</f>
        <v>0</v>
      </c>
      <c r="U492">
        <f>IF(M492&lt;&gt;"Minor",0,IF(COUNTIFS($A$2:$A492,$A492,$D$2:$D492,$D492,$M$2:$M492,"Minor")=1,1,0))</f>
        <v>0</v>
      </c>
    </row>
    <row r="493">
      <c r="A493" t="inlineStr">
        <is>
          <t xml:space="preserve">2480d4767331b6a7bbbc4f588c705dd813a76a8d</t>
        </is>
      </c>
      <c r="B493" t="inlineStr">
        <is>
          <t xml:space="preserve">Bride of a dragon - BGM + SFX</t>
        </is>
      </c>
      <c r="C493" t="inlineStr">
        <is>
          <t xml:space="preserve">Bride of a Dragon (With BGM-SFX)</t>
        </is>
      </c>
      <c r="D493" t="inlineStr">
        <is>
          <t xml:space="preserve">cdf4530f35f9377ae18580ddbf7e31bdbebf5ba3</t>
        </is>
      </c>
      <c r="E493" t="inlineStr">
        <is>
          <t xml:space="preserve">Episode 11: Schlafen Mit Dem König</t>
        </is>
      </c>
      <c r="F493">
        <v>11</v>
      </c>
      <c r="G493" t="inlineStr">
        <is>
          <t xml:space="preserve">10:15-10:18</t>
        </is>
      </c>
      <c r="H493" t="inlineStr">
        <is>
          <t xml:space="preserve">Pending</t>
        </is>
      </c>
      <c r="I493" t="inlineStr">
        <is>
          <t xml:space="preserve">"Hoheit" should be pronounced clearly as "Hoheit", not "Hohalt". - Line of script: „Seine Hoheit ist dafür bekannt, rücksichtsvoll zu sein.“</t>
        </is>
      </c>
      <c r="J493" t="inlineStr">
        <is>
          <t xml:space="preserve">VOA</t>
        </is>
      </c>
      <c r="K493" t="inlineStr">
        <is>
          <t xml:space="preserve">Mispronunciation</t>
        </is>
      </c>
      <c r="L493" t="inlineStr">
        <is>
          <t xml:space="preserve">Mispronunciation</t>
        </is>
      </c>
      <c r="M493" t="str">
        <f>IFERROR(IF(VLOOKUP(L493,'Quantification'!$A:$B,2,FALSE)&amp;""="","Unclassified",VLOOKUP(L493,'Quantification'!$A:$B,2,FALSE)),"Unclassified")</f>
        <v>Major</v>
      </c>
      <c r="N493" t="inlineStr">
        <is>
          <t xml:space="preserve">frl-esma.gulsoy@pocketfm.com</t>
        </is>
      </c>
      <c r="O493" t="inlineStr">
        <is>
          <t xml:space="preserve">Issues found in raw</t>
        </is>
      </c>
      <c r="P493" t="str">
        <f>IF(OR(O493="Issues found in master",O493="Final master"),"Master",IF(OR(O493="Ready for Master",O493="Issues found in raw",O493="Raw under QC",O493="Issues resolved in raw"),"Raw","-"))</f>
        <v>Raw</v>
      </c>
      <c r="Q493" s="13">
        <v>46261.743055555555</v>
      </c>
      <c r="R493" t="inlineStr">
        <is>
          <t xml:space="preserve">2026-08 (Aug)</t>
        </is>
      </c>
      <c r="S493">
        <f>IF(M493="Not an error",0,IF(COUNTIFS($A$2:$A493,$A493,$D$2:$D493,$D493,$M$2:$M493,"&lt;&gt;Not an error")=1,1,0))</f>
        <v>0</v>
      </c>
      <c r="T493">
        <f>IF(M493&lt;&gt;"Major",0,IF(COUNTIFS($A$2:$A493,$A493,$D$2:$D493,$D493,$M$2:$M493,"Major")=1,1,0))</f>
        <v>0</v>
      </c>
      <c r="U493">
        <f>IF(M493&lt;&gt;"Minor",0,IF(COUNTIFS($A$2:$A493,$A493,$D$2:$D493,$D493,$M$2:$M493,"Minor")=1,1,0))</f>
        <v>0</v>
      </c>
    </row>
    <row r="494">
      <c r="A494" t="inlineStr">
        <is>
          <t xml:space="preserve">2480d4767331b6a7bbbc4f588c705dd813a76a8d</t>
        </is>
      </c>
      <c r="B494" t="inlineStr">
        <is>
          <t xml:space="preserve">Bride of a dragon - BGM + SFX</t>
        </is>
      </c>
      <c r="C494" t="inlineStr">
        <is>
          <t xml:space="preserve">Bride of a Dragon (With BGM-SFX)</t>
        </is>
      </c>
      <c r="D494" t="inlineStr">
        <is>
          <t xml:space="preserve">c4faaddadf991385c6ff0e60845126fb1e0a16ed</t>
        </is>
      </c>
      <c r="E494" t="inlineStr">
        <is>
          <t xml:space="preserve">Episode 12: Zieh Deine Kleider Aus</t>
        </is>
      </c>
      <c r="F494">
        <v>12</v>
      </c>
      <c r="G494" t="inlineStr">
        <is>
          <t xml:space="preserve">9:49-9:51</t>
        </is>
      </c>
      <c r="H494" t="inlineStr">
        <is>
          <t xml:space="preserve">Pending</t>
        </is>
      </c>
      <c r="I494" t="inlineStr">
        <is>
          <t xml:space="preserve">„Eure Gnaden“ should be replaced with „Eure Hoheit“ for consistency with how Damon is addressed throughout the story. - Line of script: „Ich sitze hier seit Stunden, Eure Gnaden.“</t>
        </is>
      </c>
      <c r="J494" t="inlineStr">
        <is>
          <t xml:space="preserve">AI</t>
        </is>
      </c>
      <c r="K494" t="inlineStr">
        <is>
          <t xml:space="preserve">Script error</t>
        </is>
      </c>
      <c r="L494" t="inlineStr">
        <is>
          <t xml:space="preserve">Script error</t>
        </is>
      </c>
      <c r="M494" t="str">
        <f>IFERROR(IF(VLOOKUP(L494,'Quantification'!$A:$B,2,FALSE)&amp;""="","Unclassified",VLOOKUP(L494,'Quantification'!$A:$B,2,FALSE)),"Unclassified")</f>
        <v>Major</v>
      </c>
      <c r="N494" t="inlineStr">
        <is>
          <t xml:space="preserve">frl-esma.gulsoy@pocketfm.com</t>
        </is>
      </c>
      <c r="O494" t="inlineStr">
        <is>
          <t xml:space="preserve">Issues found in raw</t>
        </is>
      </c>
      <c r="P494" t="str">
        <f>IF(OR(O494="Issues found in master",O494="Final master"),"Master",IF(OR(O494="Ready for Master",O494="Issues found in raw",O494="Raw under QC",O494="Issues resolved in raw"),"Raw","-"))</f>
        <v>Raw</v>
      </c>
      <c r="Q494" s="13">
        <v>46261.75138888889</v>
      </c>
      <c r="R494" t="inlineStr">
        <is>
          <t xml:space="preserve">2026-08 (Aug)</t>
        </is>
      </c>
      <c r="S494">
        <f>IF(M494="Not an error",0,IF(COUNTIFS($A$2:$A494,$A494,$D$2:$D494,$D494,$M$2:$M494,"&lt;&gt;Not an error")=1,1,0))</f>
        <v>1</v>
      </c>
      <c r="T494">
        <f>IF(M494&lt;&gt;"Major",0,IF(COUNTIFS($A$2:$A494,$A494,$D$2:$D494,$D494,$M$2:$M494,"Major")=1,1,0))</f>
        <v>1</v>
      </c>
      <c r="U494">
        <f>IF(M494&lt;&gt;"Minor",0,IF(COUNTIFS($A$2:$A494,$A494,$D$2:$D494,$D494,$M$2:$M494,"Minor")=1,1,0))</f>
        <v>0</v>
      </c>
    </row>
    <row r="495">
      <c r="A495" t="inlineStr">
        <is>
          <t xml:space="preserve">2480d4767331b6a7bbbc4f588c705dd813a76a8d</t>
        </is>
      </c>
      <c r="B495" t="inlineStr">
        <is>
          <t xml:space="preserve">Bride of a dragon - BGM + SFX</t>
        </is>
      </c>
      <c r="C495" t="inlineStr">
        <is>
          <t xml:space="preserve">Bride of a Dragon (With BGM-SFX)</t>
        </is>
      </c>
      <c r="D495" t="inlineStr">
        <is>
          <t xml:space="preserve">4489c93460c1452b7fa9035dc486edbdbc971e27</t>
        </is>
      </c>
      <c r="E495" t="inlineStr">
        <is>
          <t xml:space="preserve">Episode 13: Auf Halbem Wege Angehalten</t>
        </is>
      </c>
      <c r="F495">
        <v>13</v>
      </c>
      <c r="G495" t="inlineStr">
        <is>
          <t xml:space="preserve">7:52-7:59</t>
        </is>
      </c>
      <c r="H495" t="inlineStr">
        <is>
          <t xml:space="preserve">Pending</t>
        </is>
      </c>
      <c r="I495" t="inlineStr">
        <is>
          <t xml:space="preserve">Celine's hair was previously described as red. It would be better to specify that her hair is dark red here for consistency. - Line of script: „Ihr dunkles Haar fiel in kunstvoller Unordnung über ihre Schultern, und ihre Lippen verzogen sich zu einem langsamen, siegreichen Lächeln.“</t>
        </is>
      </c>
      <c r="J495" t="inlineStr">
        <is>
          <t xml:space="preserve">AI</t>
        </is>
      </c>
      <c r="K495" t="inlineStr">
        <is>
          <t xml:space="preserve">Script error</t>
        </is>
      </c>
      <c r="L495" t="inlineStr">
        <is>
          <t xml:space="preserve">Script error</t>
        </is>
      </c>
      <c r="M495" t="str">
        <f>IFERROR(IF(VLOOKUP(L495,'Quantification'!$A:$B,2,FALSE)&amp;""="","Unclassified",VLOOKUP(L495,'Quantification'!$A:$B,2,FALSE)),"Unclassified")</f>
        <v>Major</v>
      </c>
      <c r="N495" t="inlineStr">
        <is>
          <t xml:space="preserve">frl-esma.gulsoy@pocketfm.com</t>
        </is>
      </c>
      <c r="O495" t="inlineStr">
        <is>
          <t xml:space="preserve">Issues found in raw</t>
        </is>
      </c>
      <c r="P495" t="str">
        <f>IF(OR(O495="Issues found in master",O495="Final master"),"Master",IF(OR(O495="Ready for Master",O495="Issues found in raw",O495="Raw under QC",O495="Issues resolved in raw"),"Raw","-"))</f>
        <v>Raw</v>
      </c>
      <c r="Q495" s="13">
        <v>46262.49861111111</v>
      </c>
      <c r="R495" t="inlineStr">
        <is>
          <t xml:space="preserve">2026-08 (Aug)</t>
        </is>
      </c>
      <c r="S495">
        <f>IF(M495="Not an error",0,IF(COUNTIFS($A$2:$A495,$A495,$D$2:$D495,$D495,$M$2:$M495,"&lt;&gt;Not an error")=1,1,0))</f>
        <v>1</v>
      </c>
      <c r="T495">
        <f>IF(M495&lt;&gt;"Major",0,IF(COUNTIFS($A$2:$A495,$A495,$D$2:$D495,$D495,$M$2:$M495,"Major")=1,1,0))</f>
        <v>1</v>
      </c>
      <c r="U495">
        <f>IF(M495&lt;&gt;"Minor",0,IF(COUNTIFS($A$2:$A495,$A495,$D$2:$D495,$D495,$M$2:$M495,"Minor")=1,1,0))</f>
        <v>0</v>
      </c>
    </row>
    <row r="496">
      <c r="A496" t="inlineStr">
        <is>
          <t xml:space="preserve">2480d4767331b6a7bbbc4f588c705dd813a76a8d</t>
        </is>
      </c>
      <c r="B496" t="inlineStr">
        <is>
          <t xml:space="preserve">Bride of a dragon - BGM + SFX</t>
        </is>
      </c>
      <c r="C496" t="inlineStr">
        <is>
          <t xml:space="preserve">Bride of a Dragon (With BGM-SFX)</t>
        </is>
      </c>
      <c r="D496" t="inlineStr">
        <is>
          <t xml:space="preserve">0b54fe27aab79da41998e20f29e61c872a0a6c02</t>
        </is>
      </c>
      <c r="E496" t="inlineStr">
        <is>
          <t xml:space="preserve">Episode 15: Bleib Mir Vom Leib</t>
        </is>
      </c>
      <c r="F496">
        <v>15</v>
      </c>
      <c r="G496" t="inlineStr">
        <is>
          <t xml:space="preserve">6:46-6:52</t>
        </is>
      </c>
      <c r="H496" t="inlineStr">
        <is>
          <t xml:space="preserve">Pending</t>
        </is>
      </c>
      <c r="I496" t="inlineStr">
        <is>
          <t xml:space="preserve">Damon's eyes should be golden, not dark, as described in previous chapters. - Line of script: „Und seine Augen, diese kalten, dunklen Augen, fuhren über den Raum wie ein Raubtier, das sein Revier mustert.“</t>
        </is>
      </c>
      <c r="J496" t="inlineStr">
        <is>
          <t xml:space="preserve">AI</t>
        </is>
      </c>
      <c r="K496" t="inlineStr">
        <is>
          <t xml:space="preserve">Script error</t>
        </is>
      </c>
      <c r="L496" t="inlineStr">
        <is>
          <t xml:space="preserve">Script error</t>
        </is>
      </c>
      <c r="M496" t="str">
        <f>IFERROR(IF(VLOOKUP(L496,'Quantification'!$A:$B,2,FALSE)&amp;""="","Unclassified",VLOOKUP(L496,'Quantification'!$A:$B,2,FALSE)),"Unclassified")</f>
        <v>Major</v>
      </c>
      <c r="N496" t="inlineStr">
        <is>
          <t xml:space="preserve">frl-esma.gulsoy@pocketfm.com</t>
        </is>
      </c>
      <c r="O496" t="inlineStr">
        <is>
          <t xml:space="preserve">Issues found in raw</t>
        </is>
      </c>
      <c r="P496" t="str">
        <f>IF(OR(O496="Issues found in master",O496="Final master"),"Master",IF(OR(O496="Ready for Master",O496="Issues found in raw",O496="Raw under QC",O496="Issues resolved in raw"),"Raw","-"))</f>
        <v>Raw</v>
      </c>
      <c r="Q496" s="13">
        <v>46262.51180555555</v>
      </c>
      <c r="R496" t="inlineStr">
        <is>
          <t xml:space="preserve">2026-08 (Aug)</t>
        </is>
      </c>
      <c r="S496">
        <f>IF(M496="Not an error",0,IF(COUNTIFS($A$2:$A496,$A496,$D$2:$D496,$D496,$M$2:$M496,"&lt;&gt;Not an error")=1,1,0))</f>
        <v>1</v>
      </c>
      <c r="T496">
        <f>IF(M496&lt;&gt;"Major",0,IF(COUNTIFS($A$2:$A496,$A496,$D$2:$D496,$D496,$M$2:$M496,"Major")=1,1,0))</f>
        <v>1</v>
      </c>
      <c r="U496">
        <f>IF(M496&lt;&gt;"Minor",0,IF(COUNTIFS($A$2:$A496,$A496,$D$2:$D496,$D496,$M$2:$M496,"Minor")=1,1,0))</f>
        <v>0</v>
      </c>
    </row>
    <row r="497">
      <c r="A497" t="inlineStr">
        <is>
          <t xml:space="preserve">2480d4767331b6a7bbbc4f588c705dd813a76a8d</t>
        </is>
      </c>
      <c r="B497" t="inlineStr">
        <is>
          <t xml:space="preserve">Bride of a dragon - BGM + SFX</t>
        </is>
      </c>
      <c r="C497" t="inlineStr">
        <is>
          <t xml:space="preserve">Bride of a Dragon (With BGM-SFX)</t>
        </is>
      </c>
      <c r="D497" t="inlineStr">
        <is>
          <t xml:space="preserve">0b54fe27aab79da41998e20f29e61c872a0a6c02</t>
        </is>
      </c>
      <c r="E497" t="inlineStr">
        <is>
          <t xml:space="preserve">Episode 15: Bleib Mir Vom Leib</t>
        </is>
      </c>
      <c r="F497">
        <v>15</v>
      </c>
      <c r="G497" t="inlineStr">
        <is>
          <t xml:space="preserve">11:10-11:15</t>
        </is>
      </c>
      <c r="H497" t="inlineStr">
        <is>
          <t xml:space="preserve">Pending</t>
        </is>
      </c>
      <c r="I497" t="inlineStr">
        <is>
          <t xml:space="preserve">Isabel's inner thought should match Damon's exact words, as she states that she is repeating what he said. - Line of script: „Kommt mir nicht in die Quere. Ich wiederholte seine Worte in Gedanken.“</t>
        </is>
      </c>
      <c r="J497" t="inlineStr">
        <is>
          <t xml:space="preserve">AI</t>
        </is>
      </c>
      <c r="K497" t="inlineStr">
        <is>
          <t xml:space="preserve">Script error</t>
        </is>
      </c>
      <c r="L497" t="inlineStr">
        <is>
          <t xml:space="preserve">Script error</t>
        </is>
      </c>
      <c r="M497" t="str">
        <f>IFERROR(IF(VLOOKUP(L497,'Quantification'!$A:$B,2,FALSE)&amp;""="","Unclassified",VLOOKUP(L497,'Quantification'!$A:$B,2,FALSE)),"Unclassified")</f>
        <v>Major</v>
      </c>
      <c r="N497" t="inlineStr">
        <is>
          <t xml:space="preserve">frl-esma.gulsoy@pocketfm.com</t>
        </is>
      </c>
      <c r="O497" t="inlineStr">
        <is>
          <t xml:space="preserve">Issues found in raw</t>
        </is>
      </c>
      <c r="P497" t="str">
        <f>IF(OR(O497="Issues found in master",O497="Final master"),"Master",IF(OR(O497="Ready for Master",O497="Issues found in raw",O497="Raw under QC",O497="Issues resolved in raw"),"Raw","-"))</f>
        <v>Raw</v>
      </c>
      <c r="Q497" s="13">
        <v>46262.51180555555</v>
      </c>
      <c r="R497" t="inlineStr">
        <is>
          <t xml:space="preserve">2026-08 (Aug)</t>
        </is>
      </c>
      <c r="S497">
        <f>IF(M497="Not an error",0,IF(COUNTIFS($A$2:$A497,$A497,$D$2:$D497,$D497,$M$2:$M497,"&lt;&gt;Not an error")=1,1,0))</f>
        <v>0</v>
      </c>
      <c r="T497">
        <f>IF(M497&lt;&gt;"Major",0,IF(COUNTIFS($A$2:$A497,$A497,$D$2:$D497,$D497,$M$2:$M497,"Major")=1,1,0))</f>
        <v>0</v>
      </c>
      <c r="U497">
        <f>IF(M497&lt;&gt;"Minor",0,IF(COUNTIFS($A$2:$A497,$A497,$D$2:$D497,$D497,$M$2:$M497,"Minor")=1,1,0))</f>
        <v>0</v>
      </c>
    </row>
    <row r="498">
      <c r="A498" t="inlineStr">
        <is>
          <t xml:space="preserve">2480d4767331b6a7bbbc4f588c705dd813a76a8d</t>
        </is>
      </c>
      <c r="B498" t="inlineStr">
        <is>
          <t xml:space="preserve">Bride of a dragon - BGM + SFX</t>
        </is>
      </c>
      <c r="C498" t="inlineStr">
        <is>
          <t xml:space="preserve">Bride of a Dragon (With BGM-SFX)</t>
        </is>
      </c>
      <c r="D498" t="inlineStr">
        <is>
          <t xml:space="preserve">0b54fe27aab79da41998e20f29e61c872a0a6c02</t>
        </is>
      </c>
      <c r="E498" t="inlineStr">
        <is>
          <t xml:space="preserve">Episode 15: Bleib Mir Vom Leib</t>
        </is>
      </c>
      <c r="F498">
        <v>15</v>
      </c>
      <c r="G498" t="inlineStr">
        <is>
          <t xml:space="preserve">13:23-13:26</t>
        </is>
      </c>
      <c r="H498" t="inlineStr">
        <is>
          <t xml:space="preserve">Pending</t>
        </is>
      </c>
      <c r="I498" t="inlineStr">
        <is>
          <t xml:space="preserve">Celine's hair was previously described as red. It would be better to specify that her hair is dark red here for consistency. - Line of script: „Ihr dunkles Haar fiel ihr über die Schultern.“</t>
        </is>
      </c>
      <c r="J498" t="inlineStr">
        <is>
          <t xml:space="preserve">AI</t>
        </is>
      </c>
      <c r="K498" t="inlineStr">
        <is>
          <t xml:space="preserve">Script error</t>
        </is>
      </c>
      <c r="L498" t="inlineStr">
        <is>
          <t xml:space="preserve">Script error</t>
        </is>
      </c>
      <c r="M498" t="str">
        <f>IFERROR(IF(VLOOKUP(L498,'Quantification'!$A:$B,2,FALSE)&amp;""="","Unclassified",VLOOKUP(L498,'Quantification'!$A:$B,2,FALSE)),"Unclassified")</f>
        <v>Major</v>
      </c>
      <c r="N498" t="inlineStr">
        <is>
          <t xml:space="preserve">frl-esma.gulsoy@pocketfm.com</t>
        </is>
      </c>
      <c r="O498" t="inlineStr">
        <is>
          <t xml:space="preserve">Issues found in raw</t>
        </is>
      </c>
      <c r="P498" t="str">
        <f>IF(OR(O498="Issues found in master",O498="Final master"),"Master",IF(OR(O498="Ready for Master",O498="Issues found in raw",O498="Raw under QC",O498="Issues resolved in raw"),"Raw","-"))</f>
        <v>Raw</v>
      </c>
      <c r="Q498" s="13">
        <v>46262.51180555555</v>
      </c>
      <c r="R498" t="inlineStr">
        <is>
          <t xml:space="preserve">2026-08 (Aug)</t>
        </is>
      </c>
      <c r="S498">
        <f>IF(M498="Not an error",0,IF(COUNTIFS($A$2:$A498,$A498,$D$2:$D498,$D498,$M$2:$M498,"&lt;&gt;Not an error")=1,1,0))</f>
        <v>0</v>
      </c>
      <c r="T498">
        <f>IF(M498&lt;&gt;"Major",0,IF(COUNTIFS($A$2:$A498,$A498,$D$2:$D498,$D498,$M$2:$M498,"Major")=1,1,0))</f>
        <v>0</v>
      </c>
      <c r="U498">
        <f>IF(M498&lt;&gt;"Minor",0,IF(COUNTIFS($A$2:$A498,$A498,$D$2:$D498,$D498,$M$2:$M498,"Minor")=1,1,0))</f>
        <v>0</v>
      </c>
    </row>
    <row r="499">
      <c r="A499" t="inlineStr">
        <is>
          <t xml:space="preserve">2480d4767331b6a7bbbc4f588c705dd813a76a8d</t>
        </is>
      </c>
      <c r="B499" t="inlineStr">
        <is>
          <t xml:space="preserve">Bride of a dragon - BGM + SFX</t>
        </is>
      </c>
      <c r="C499" t="inlineStr">
        <is>
          <t xml:space="preserve">Bride of a Dragon (With BGM-SFX)</t>
        </is>
      </c>
      <c r="D499" t="inlineStr">
        <is>
          <t xml:space="preserve">de09e4baad148bd228c03a013daa4a8e1172ecf6</t>
        </is>
      </c>
      <c r="E499" t="inlineStr">
        <is>
          <t xml:space="preserve">Episode 16: Direkt Zu Damon</t>
        </is>
      </c>
      <c r="F499">
        <v>16</v>
      </c>
      <c r="G499" t="inlineStr">
        <is>
          <t xml:space="preserve">12:00-12:07</t>
        </is>
      </c>
      <c r="H499" t="inlineStr">
        <is>
          <t xml:space="preserve">Pending</t>
        </is>
      </c>
      <c r="I499" t="inlineStr">
        <is>
          <t xml:space="preserve">Damon was previously described as having golden eyes.
- Line of script: "Er stand da wie eine Mauer aus Stein, sein Kiefer war angespannt, seine dunklen Augen auf mein Gesicht gerichtet."</t>
        </is>
      </c>
      <c r="J499" t="inlineStr">
        <is>
          <t xml:space="preserve">AI</t>
        </is>
      </c>
      <c r="K499" t="inlineStr">
        <is>
          <t xml:space="preserve">Script error</t>
        </is>
      </c>
      <c r="L499" t="inlineStr">
        <is>
          <t xml:space="preserve">Script error</t>
        </is>
      </c>
      <c r="M499" t="str">
        <f>IFERROR(IF(VLOOKUP(L499,'Quantification'!$A:$B,2,FALSE)&amp;""="","Unclassified",VLOOKUP(L499,'Quantification'!$A:$B,2,FALSE)),"Unclassified")</f>
        <v>Major</v>
      </c>
      <c r="N499" t="inlineStr">
        <is>
          <t xml:space="preserve">frl-esma.gulsoy@pocketfm.com</t>
        </is>
      </c>
      <c r="O499" t="inlineStr">
        <is>
          <t xml:space="preserve">Issues found in raw</t>
        </is>
      </c>
      <c r="P499" t="str">
        <f>IF(OR(O499="Issues found in master",O499="Final master"),"Master",IF(OR(O499="Ready for Master",O499="Issues found in raw",O499="Raw under QC",O499="Issues resolved in raw"),"Raw","-"))</f>
        <v>Raw</v>
      </c>
      <c r="Q499" s="13">
        <v>46262.52777777778</v>
      </c>
      <c r="R499" t="inlineStr">
        <is>
          <t xml:space="preserve">2026-08 (Aug)</t>
        </is>
      </c>
      <c r="S499">
        <f>IF(M499="Not an error",0,IF(COUNTIFS($A$2:$A499,$A499,$D$2:$D499,$D499,$M$2:$M499,"&lt;&gt;Not an error")=1,1,0))</f>
        <v>1</v>
      </c>
      <c r="T499">
        <f>IF(M499&lt;&gt;"Major",0,IF(COUNTIFS($A$2:$A499,$A499,$D$2:$D499,$D499,$M$2:$M499,"Major")=1,1,0))</f>
        <v>1</v>
      </c>
      <c r="U499">
        <f>IF(M499&lt;&gt;"Minor",0,IF(COUNTIFS($A$2:$A499,$A499,$D$2:$D499,$D499,$M$2:$M499,"Minor")=1,1,0))</f>
        <v>0</v>
      </c>
    </row>
    <row r="500">
      <c r="A500" t="inlineStr">
        <is>
          <t xml:space="preserve">2480d4767331b6a7bbbc4f588c705dd813a76a8d</t>
        </is>
      </c>
      <c r="B500" t="inlineStr">
        <is>
          <t xml:space="preserve">Bride of a dragon - BGM + SFX</t>
        </is>
      </c>
      <c r="C500" t="inlineStr">
        <is>
          <t xml:space="preserve">Bride of a Dragon (With BGM-SFX)</t>
        </is>
      </c>
      <c r="D500" t="inlineStr">
        <is>
          <t xml:space="preserve">e942a754b2e768f1c3d0f37490224852d47fff9d</t>
        </is>
      </c>
      <c r="E500" t="inlineStr">
        <is>
          <t xml:space="preserve">Episode 17: Ruft Nach Mir</t>
        </is>
      </c>
      <c r="F500">
        <v>17</v>
      </c>
      <c r="G500" t="inlineStr">
        <is>
          <t xml:space="preserve">0:32-0:40</t>
        </is>
      </c>
      <c r="H500" t="inlineStr">
        <is>
          <t xml:space="preserve">Pending</t>
        </is>
      </c>
      <c r="I500" t="inlineStr">
        <is>
          <t xml:space="preserve">Damon was previously described as having golden eyes.
- Line of script: "Seine dunklen Augen musterten mich, mein zerzaustes Haar, mein zerknittertes Kleid, den dünnen Schweißfilm, der noch auf meiner Stirn klebte."</t>
        </is>
      </c>
      <c r="J500" t="inlineStr">
        <is>
          <t xml:space="preserve">AI</t>
        </is>
      </c>
      <c r="K500" t="inlineStr">
        <is>
          <t xml:space="preserve">Script error</t>
        </is>
      </c>
      <c r="L500" t="inlineStr">
        <is>
          <t xml:space="preserve">Script error</t>
        </is>
      </c>
      <c r="M500" t="str">
        <f>IFERROR(IF(VLOOKUP(L500,'Quantification'!$A:$B,2,FALSE)&amp;""="","Unclassified",VLOOKUP(L500,'Quantification'!$A:$B,2,FALSE)),"Unclassified")</f>
        <v>Major</v>
      </c>
      <c r="N500" t="inlineStr">
        <is>
          <t xml:space="preserve">frl-esma.gulsoy@pocketfm.com</t>
        </is>
      </c>
      <c r="O500" t="inlineStr">
        <is>
          <t xml:space="preserve">Issues found in raw</t>
        </is>
      </c>
      <c r="P500" t="str">
        <f>IF(OR(O500="Issues found in master",O500="Final master"),"Master",IF(OR(O500="Ready for Master",O500="Issues found in raw",O500="Raw under QC",O500="Issues resolved in raw"),"Raw","-"))</f>
        <v>Raw</v>
      </c>
      <c r="Q500" s="13">
        <v>46262.53472222222</v>
      </c>
      <c r="R500" t="inlineStr">
        <is>
          <t xml:space="preserve">2026-08 (Aug)</t>
        </is>
      </c>
      <c r="S500">
        <f>IF(M500="Not an error",0,IF(COUNTIFS($A$2:$A500,$A500,$D$2:$D500,$D500,$M$2:$M500,"&lt;&gt;Not an error")=1,1,0))</f>
        <v>1</v>
      </c>
      <c r="T500">
        <f>IF(M500&lt;&gt;"Major",0,IF(COUNTIFS($A$2:$A500,$A500,$D$2:$D500,$D500,$M$2:$M500,"Major")=1,1,0))</f>
        <v>1</v>
      </c>
      <c r="U500">
        <f>IF(M500&lt;&gt;"Minor",0,IF(COUNTIFS($A$2:$A500,$A500,$D$2:$D500,$D500,$M$2:$M500,"Minor")=1,1,0))</f>
        <v>0</v>
      </c>
    </row>
    <row r="501">
      <c r="A501" t="inlineStr">
        <is>
          <t xml:space="preserve">2480d4767331b6a7bbbc4f588c705dd813a76a8d</t>
        </is>
      </c>
      <c r="B501" t="inlineStr">
        <is>
          <t xml:space="preserve">Bride of a dragon - BGM + SFX</t>
        </is>
      </c>
      <c r="C501" t="inlineStr">
        <is>
          <t xml:space="preserve">Bride of a Dragon (With BGM-SFX)</t>
        </is>
      </c>
      <c r="D501" t="inlineStr">
        <is>
          <t xml:space="preserve">e3e74a62b847c497c45b0096c5789fe43e7a5a32</t>
        </is>
      </c>
      <c r="E501" t="inlineStr">
        <is>
          <t xml:space="preserve">Episode 18: Ich Hasse Sie So Sehr</t>
        </is>
      </c>
      <c r="F501">
        <v>18</v>
      </c>
      <c r="G501" t="inlineStr">
        <is>
          <t xml:space="preserve">4:30-4:37</t>
        </is>
      </c>
      <c r="H501" t="inlineStr">
        <is>
          <t xml:space="preserve">Pending</t>
        </is>
      </c>
      <c r="I501" t="inlineStr">
        <is>
          <t xml:space="preserve">The sentence is incomplete, as "mich zu nennen" requires a complement. It could be changed to "mich eine Mätresse zu nennen." - Line of script: „Und sie hatte die Dreistigkeit, die absolute Dreistigkeit, mich zu nennen.“</t>
        </is>
      </c>
      <c r="J501" t="inlineStr">
        <is>
          <t xml:space="preserve">AI</t>
        </is>
      </c>
      <c r="K501" t="inlineStr">
        <is>
          <t xml:space="preserve">Script error</t>
        </is>
      </c>
      <c r="L501" t="inlineStr">
        <is>
          <t xml:space="preserve">Script error</t>
        </is>
      </c>
      <c r="M501" t="str">
        <f>IFERROR(IF(VLOOKUP(L501,'Quantification'!$A:$B,2,FALSE)&amp;""="","Unclassified",VLOOKUP(L501,'Quantification'!$A:$B,2,FALSE)),"Unclassified")</f>
        <v>Major</v>
      </c>
      <c r="N501" t="inlineStr">
        <is>
          <t xml:space="preserve">frl-esma.gulsoy@pocketfm.com</t>
        </is>
      </c>
      <c r="O501" t="inlineStr">
        <is>
          <t xml:space="preserve">Issues found in raw</t>
        </is>
      </c>
      <c r="P501" t="str">
        <f>IF(OR(O501="Issues found in master",O501="Final master"),"Master",IF(OR(O501="Ready for Master",O501="Issues found in raw",O501="Raw under QC",O501="Issues resolved in raw"),"Raw","-"))</f>
        <v>Raw</v>
      </c>
      <c r="Q501" s="13">
        <v>46262.54236111111</v>
      </c>
      <c r="R501" t="inlineStr">
        <is>
          <t xml:space="preserve">2026-08 (Aug)</t>
        </is>
      </c>
      <c r="S501">
        <f>IF(M501="Not an error",0,IF(COUNTIFS($A$2:$A501,$A501,$D$2:$D501,$D501,$M$2:$M501,"&lt;&gt;Not an error")=1,1,0))</f>
        <v>1</v>
      </c>
      <c r="T501">
        <f>IF(M501&lt;&gt;"Major",0,IF(COUNTIFS($A$2:$A501,$A501,$D$2:$D501,$D501,$M$2:$M501,"Major")=1,1,0))</f>
        <v>1</v>
      </c>
      <c r="U501">
        <f>IF(M501&lt;&gt;"Minor",0,IF(COUNTIFS($A$2:$A501,$A501,$D$2:$D501,$D501,$M$2:$M501,"Minor")=1,1,0))</f>
        <v>0</v>
      </c>
    </row>
    <row r="502">
      <c r="A502" t="inlineStr">
        <is>
          <t xml:space="preserve">2480d4767331b6a7bbbc4f588c705dd813a76a8d</t>
        </is>
      </c>
      <c r="B502" t="inlineStr">
        <is>
          <t xml:space="preserve">Bride of a dragon - BGM + SFX</t>
        </is>
      </c>
      <c r="C502" t="inlineStr">
        <is>
          <t xml:space="preserve">Bride of a Dragon (With BGM-SFX)</t>
        </is>
      </c>
      <c r="D502" t="inlineStr">
        <is>
          <t xml:space="preserve">9c94b07f76886e130ce2acd26afd2d2177a97cf0</t>
        </is>
      </c>
      <c r="E502" t="inlineStr">
        <is>
          <t xml:space="preserve">Episode 19: Wie Ungeduldig Ich Werde</t>
        </is>
      </c>
      <c r="F502">
        <v>19</v>
      </c>
      <c r="G502" t="inlineStr">
        <is>
          <t xml:space="preserve">8:38-8:45</t>
        </is>
      </c>
      <c r="H502" t="inlineStr">
        <is>
          <t xml:space="preserve">Pending</t>
        </is>
      </c>
      <c r="I502" t="inlineStr">
        <is>
          <t xml:space="preserve">Isabel's hair should be golden, not dark, as described in previous chapters. - Line of script: „Sah zu, wie sie sich vorbeugte, um an den Blumen zu riechen, während ihr dunkles Haar über ihre Schulter fiel.“</t>
        </is>
      </c>
      <c r="J502" t="inlineStr">
        <is>
          <t xml:space="preserve">AI</t>
        </is>
      </c>
      <c r="K502" t="inlineStr">
        <is>
          <t xml:space="preserve">Script error</t>
        </is>
      </c>
      <c r="L502" t="inlineStr">
        <is>
          <t xml:space="preserve">Script error</t>
        </is>
      </c>
      <c r="M502" t="str">
        <f>IFERROR(IF(VLOOKUP(L502,'Quantification'!$A:$B,2,FALSE)&amp;""="","Unclassified",VLOOKUP(L502,'Quantification'!$A:$B,2,FALSE)),"Unclassified")</f>
        <v>Major</v>
      </c>
      <c r="N502" t="inlineStr">
        <is>
          <t xml:space="preserve">frl-esma.gulsoy@pocketfm.com</t>
        </is>
      </c>
      <c r="O502" t="inlineStr">
        <is>
          <t xml:space="preserve">Issues found in raw</t>
        </is>
      </c>
      <c r="P502" t="str">
        <f>IF(OR(O502="Issues found in master",O502="Final master"),"Master",IF(OR(O502="Ready for Master",O502="Issues found in raw",O502="Raw under QC",O502="Issues resolved in raw"),"Raw","-"))</f>
        <v>Raw</v>
      </c>
      <c r="Q502" s="13">
        <v>46262.54791666666</v>
      </c>
      <c r="R502" t="inlineStr">
        <is>
          <t xml:space="preserve">2026-08 (Aug)</t>
        </is>
      </c>
      <c r="S502">
        <f>IF(M502="Not an error",0,IF(COUNTIFS($A$2:$A502,$A502,$D$2:$D502,$D502,$M$2:$M502,"&lt;&gt;Not an error")=1,1,0))</f>
        <v>1</v>
      </c>
      <c r="T502">
        <f>IF(M502&lt;&gt;"Major",0,IF(COUNTIFS($A$2:$A502,$A502,$D$2:$D502,$D502,$M$2:$M502,"Major")=1,1,0))</f>
        <v>1</v>
      </c>
      <c r="U502">
        <f>IF(M502&lt;&gt;"Minor",0,IF(COUNTIFS($A$2:$A502,$A502,$D$2:$D502,$D502,$M$2:$M502,"Minor")=1,1,0))</f>
        <v>0</v>
      </c>
    </row>
    <row r="503">
      <c r="A503" t="inlineStr">
        <is>
          <t xml:space="preserve">2480d4767331b6a7bbbc4f588c705dd813a76a8d</t>
        </is>
      </c>
      <c r="B503" t="inlineStr">
        <is>
          <t xml:space="preserve">Bride of a dragon - BGM + SFX</t>
        </is>
      </c>
      <c r="C503" t="inlineStr">
        <is>
          <t xml:space="preserve">Bride of a Dragon (With BGM-SFX)</t>
        </is>
      </c>
      <c r="D503" t="inlineStr">
        <is>
          <t xml:space="preserve">7b6e99f199611fa858d9034a1fdd5df8ebd40e74</t>
        </is>
      </c>
      <c r="E503" t="inlineStr">
        <is>
          <t xml:space="preserve">Episode 20: Wo Seine Zuneigung Liegt</t>
        </is>
      </c>
      <c r="F503">
        <v>20</v>
      </c>
      <c r="G503" t="inlineStr">
        <is>
          <t xml:space="preserve">3:05-3:14</t>
        </is>
      </c>
      <c r="H503" t="inlineStr">
        <is>
          <t xml:space="preserve">Pending</t>
        </is>
      </c>
      <c r="I503" t="inlineStr">
        <is>
          <t xml:space="preserve">"Rubinton" should be pronounced correctly in German. - Line of script: „Auf dem Boden beugte sich Pella über meine Füße und lackierte meine Zehen sorgfältig in einem Rubinton, der zu dem Satinkleid passte, das über meinem Bett lag.“</t>
        </is>
      </c>
      <c r="J503" t="inlineStr">
        <is>
          <t xml:space="preserve">VOA</t>
        </is>
      </c>
      <c r="K503" t="inlineStr">
        <is>
          <t xml:space="preserve">Mispronunciation</t>
        </is>
      </c>
      <c r="L503" t="inlineStr">
        <is>
          <t xml:space="preserve">Mispronunciation</t>
        </is>
      </c>
      <c r="M503" t="str">
        <f>IFERROR(IF(VLOOKUP(L503,'Quantification'!$A:$B,2,FALSE)&amp;""="","Unclassified",VLOOKUP(L503,'Quantification'!$A:$B,2,FALSE)),"Unclassified")</f>
        <v>Major</v>
      </c>
      <c r="N503" t="inlineStr">
        <is>
          <t xml:space="preserve">frl-esma.gulsoy@pocketfm.com</t>
        </is>
      </c>
      <c r="O503" t="inlineStr">
        <is>
          <t xml:space="preserve">Issues found in raw</t>
        </is>
      </c>
      <c r="P503" t="str">
        <f>IF(OR(O503="Issues found in master",O503="Final master"),"Master",IF(OR(O503="Ready for Master",O503="Issues found in raw",O503="Raw under QC",O503="Issues resolved in raw"),"Raw","-"))</f>
        <v>Raw</v>
      </c>
      <c r="Q503" s="13">
        <v>46262.55416666667</v>
      </c>
      <c r="R503" t="inlineStr">
        <is>
          <t xml:space="preserve">2026-08 (Aug)</t>
        </is>
      </c>
      <c r="S503">
        <f>IF(M503="Not an error",0,IF(COUNTIFS($A$2:$A503,$A503,$D$2:$D503,$D503,$M$2:$M503,"&lt;&gt;Not an error")=1,1,0))</f>
        <v>1</v>
      </c>
      <c r="T503">
        <f>IF(M503&lt;&gt;"Major",0,IF(COUNTIFS($A$2:$A503,$A503,$D$2:$D503,$D503,$M$2:$M503,"Major")=1,1,0))</f>
        <v>1</v>
      </c>
      <c r="U503">
        <f>IF(M503&lt;&gt;"Minor",0,IF(COUNTIFS($A$2:$A503,$A503,$D$2:$D503,$D503,$M$2:$M503,"Minor")=1,1,0))</f>
        <v>0</v>
      </c>
    </row>
    <row r="504">
      <c r="A504" t="inlineStr">
        <is>
          <t xml:space="preserve">2480d4767331b6a7bbbc4f588c705dd813a76a8d</t>
        </is>
      </c>
      <c r="B504" t="inlineStr">
        <is>
          <t xml:space="preserve">Bride of a dragon - BGM + SFX</t>
        </is>
      </c>
      <c r="C504" t="inlineStr">
        <is>
          <t xml:space="preserve">Bride of a Dragon (With BGM-SFX)</t>
        </is>
      </c>
      <c r="D504" t="inlineStr">
        <is>
          <t xml:space="preserve">7b6e99f199611fa858d9034a1fdd5df8ebd40e74</t>
        </is>
      </c>
      <c r="E504" t="inlineStr">
        <is>
          <t xml:space="preserve">Episode 20: Wo Seine Zuneigung Liegt</t>
        </is>
      </c>
      <c r="F504">
        <v>20</v>
      </c>
      <c r="G504" t="inlineStr">
        <is>
          <t xml:space="preserve">3:05-3:14</t>
        </is>
      </c>
      <c r="H504" t="inlineStr">
        <is>
          <t xml:space="preserve">Pending</t>
        </is>
      </c>
      <c r="I504" t="inlineStr">
        <is>
          <t xml:space="preserve">"Satin" in "Satinkleid" is mispronounced and should be pronounced with the correct French pronunciation. - Line of script: „Auf dem Boden beugte sich Pella über meine Füße und lackierte meine Zehen sorgfältig in einem Rubinton, der zu dem Satinkleid passte, das über meinem Bett lag.“</t>
        </is>
      </c>
      <c r="J504" t="inlineStr">
        <is>
          <t xml:space="preserve">VOA</t>
        </is>
      </c>
      <c r="K504" t="inlineStr">
        <is>
          <t xml:space="preserve">Mispronunciation</t>
        </is>
      </c>
      <c r="L504" t="inlineStr">
        <is>
          <t xml:space="preserve">Mispronunciation</t>
        </is>
      </c>
      <c r="M504" t="str">
        <f>IFERROR(IF(VLOOKUP(L504,'Quantification'!$A:$B,2,FALSE)&amp;""="","Unclassified",VLOOKUP(L504,'Quantification'!$A:$B,2,FALSE)),"Unclassified")</f>
        <v>Major</v>
      </c>
      <c r="N504" t="inlineStr">
        <is>
          <t xml:space="preserve">frl-esma.gulsoy@pocketfm.com</t>
        </is>
      </c>
      <c r="O504" t="inlineStr">
        <is>
          <t xml:space="preserve">Issues found in raw</t>
        </is>
      </c>
      <c r="P504" t="str">
        <f>IF(OR(O504="Issues found in master",O504="Final master"),"Master",IF(OR(O504="Ready for Master",O504="Issues found in raw",O504="Raw under QC",O504="Issues resolved in raw"),"Raw","-"))</f>
        <v>Raw</v>
      </c>
      <c r="Q504" s="13">
        <v>46262.55416666667</v>
      </c>
      <c r="R504" t="inlineStr">
        <is>
          <t xml:space="preserve">2026-08 (Aug)</t>
        </is>
      </c>
      <c r="S504">
        <f>IF(M504="Not an error",0,IF(COUNTIFS($A$2:$A504,$A504,$D$2:$D504,$D504,$M$2:$M504,"&lt;&gt;Not an error")=1,1,0))</f>
        <v>0</v>
      </c>
      <c r="T504">
        <f>IF(M504&lt;&gt;"Major",0,IF(COUNTIFS($A$2:$A504,$A504,$D$2:$D504,$D504,$M$2:$M504,"Major")=1,1,0))</f>
        <v>0</v>
      </c>
      <c r="U504">
        <f>IF(M504&lt;&gt;"Minor",0,IF(COUNTIFS($A$2:$A504,$A504,$D$2:$D504,$D504,$M$2:$M504,"Minor")=1,1,0))</f>
        <v>0</v>
      </c>
    </row>
    <row r="505">
      <c r="A505" t="inlineStr">
        <is>
          <t xml:space="preserve">2480d4767331b6a7bbbc4f588c705dd813a76a8d</t>
        </is>
      </c>
      <c r="B505" t="inlineStr">
        <is>
          <t xml:space="preserve">Bride of a dragon - BGM + SFX</t>
        </is>
      </c>
      <c r="C505" t="inlineStr">
        <is>
          <t xml:space="preserve">Bride of a Dragon (With BGM-SFX)</t>
        </is>
      </c>
      <c r="D505" t="inlineStr">
        <is>
          <t xml:space="preserve">7b6e99f199611fa858d9034a1fdd5df8ebd40e74</t>
        </is>
      </c>
      <c r="E505" t="inlineStr">
        <is>
          <t xml:space="preserve">Episode 20: Wo Seine Zuneigung Liegt</t>
        </is>
      </c>
      <c r="F505">
        <v>20</v>
      </c>
      <c r="G505" t="inlineStr">
        <is>
          <t xml:space="preserve">3:27-3:33</t>
        </is>
      </c>
      <c r="H505" t="inlineStr">
        <is>
          <t xml:space="preserve">Pending</t>
        </is>
      </c>
      <c r="I505" t="inlineStr">
        <is>
          <t xml:space="preserve">"Satin" in "Satinkleider" is mispronounced and should be pronounced with the correct French pronunciation. - Line of script: „Sie haben die schönsten Satinkleider, und einige sind sogar mit seltener Mondfadenseide unterlegt.“</t>
        </is>
      </c>
      <c r="J505" t="inlineStr">
        <is>
          <t xml:space="preserve">VOA</t>
        </is>
      </c>
      <c r="K505" t="inlineStr">
        <is>
          <t xml:space="preserve">Mispronunciation</t>
        </is>
      </c>
      <c r="L505" t="inlineStr">
        <is>
          <t xml:space="preserve">Mispronunciation</t>
        </is>
      </c>
      <c r="M505" t="str">
        <f>IFERROR(IF(VLOOKUP(L505,'Quantification'!$A:$B,2,FALSE)&amp;""="","Unclassified",VLOOKUP(L505,'Quantification'!$A:$B,2,FALSE)),"Unclassified")</f>
        <v>Major</v>
      </c>
      <c r="N505" t="inlineStr">
        <is>
          <t xml:space="preserve">frl-esma.gulsoy@pocketfm.com</t>
        </is>
      </c>
      <c r="O505" t="inlineStr">
        <is>
          <t xml:space="preserve">Issues found in raw</t>
        </is>
      </c>
      <c r="P505" t="str">
        <f>IF(OR(O505="Issues found in master",O505="Final master"),"Master",IF(OR(O505="Ready for Master",O505="Issues found in raw",O505="Raw under QC",O505="Issues resolved in raw"),"Raw","-"))</f>
        <v>Raw</v>
      </c>
      <c r="Q505" s="13">
        <v>46262.55416666667</v>
      </c>
      <c r="R505" t="inlineStr">
        <is>
          <t xml:space="preserve">2026-08 (Aug)</t>
        </is>
      </c>
      <c r="S505">
        <f>IF(M505="Not an error",0,IF(COUNTIFS($A$2:$A505,$A505,$D$2:$D505,$D505,$M$2:$M505,"&lt;&gt;Not an error")=1,1,0))</f>
        <v>0</v>
      </c>
      <c r="T505">
        <f>IF(M505&lt;&gt;"Major",0,IF(COUNTIFS($A$2:$A505,$A505,$D$2:$D505,$D505,$M$2:$M505,"Major")=1,1,0))</f>
        <v>0</v>
      </c>
      <c r="U505">
        <f>IF(M505&lt;&gt;"Minor",0,IF(COUNTIFS($A$2:$A505,$A505,$D$2:$D505,$D505,$M$2:$M505,"Minor")=1,1,0))</f>
        <v>0</v>
      </c>
    </row>
    <row r="506">
      <c r="A506" t="inlineStr">
        <is>
          <t xml:space="preserve">2480d4767331b6a7bbbc4f588c705dd813a76a8d</t>
        </is>
      </c>
      <c r="B506" t="inlineStr">
        <is>
          <t xml:space="preserve">Bride of a dragon - BGM + SFX</t>
        </is>
      </c>
      <c r="C506" t="inlineStr">
        <is>
          <t xml:space="preserve">Bride of a Dragon (With BGM-SFX)</t>
        </is>
      </c>
      <c r="D506" t="inlineStr">
        <is>
          <t xml:space="preserve">92974c522126a169e25d9de7eca1453f13f0391d</t>
        </is>
      </c>
      <c r="E506" t="inlineStr">
        <is>
          <t xml:space="preserve">Episode 21: Gehe Zu Damon</t>
        </is>
      </c>
      <c r="F506">
        <v>21</v>
      </c>
      <c r="G506" t="inlineStr">
        <is>
          <t xml:space="preserve">2:23-2:27</t>
        </is>
      </c>
      <c r="H506" t="inlineStr">
        <is>
          <t xml:space="preserve">Pending</t>
        </is>
      </c>
      <c r="I506" t="inlineStr">
        <is>
          <t xml:space="preserve">Isabel's brother is named Soren, not Myron. - Line of script: „Bei vielen von ihnen war mein Bruder Myron dabei gewesen.“</t>
        </is>
      </c>
      <c r="J506" t="inlineStr">
        <is>
          <t xml:space="preserve">AI</t>
        </is>
      </c>
      <c r="K506" t="inlineStr">
        <is>
          <t xml:space="preserve">Script error</t>
        </is>
      </c>
      <c r="L506" t="inlineStr">
        <is>
          <t xml:space="preserve">Script error</t>
        </is>
      </c>
      <c r="M506" t="str">
        <f>IFERROR(IF(VLOOKUP(L506,'Quantification'!$A:$B,2,FALSE)&amp;""="","Unclassified",VLOOKUP(L506,'Quantification'!$A:$B,2,FALSE)),"Unclassified")</f>
        <v>Major</v>
      </c>
      <c r="N506" t="inlineStr">
        <is>
          <t xml:space="preserve">frl-esma.gulsoy@pocketfm.com</t>
        </is>
      </c>
      <c r="O506" t="inlineStr">
        <is>
          <t xml:space="preserve">Issues found in raw</t>
        </is>
      </c>
      <c r="P506" t="str">
        <f>IF(OR(O506="Issues found in master",O506="Final master"),"Master",IF(OR(O506="Ready for Master",O506="Issues found in raw",O506="Raw under QC",O506="Issues resolved in raw"),"Raw","-"))</f>
        <v>Raw</v>
      </c>
      <c r="Q506" s="13">
        <v>46263.84444444445</v>
      </c>
      <c r="R506" t="inlineStr">
        <is>
          <t xml:space="preserve">2026-08 (Aug)</t>
        </is>
      </c>
      <c r="S506">
        <f>IF(M506="Not an error",0,IF(COUNTIFS($A$2:$A506,$A506,$D$2:$D506,$D506,$M$2:$M506,"&lt;&gt;Not an error")=1,1,0))</f>
        <v>1</v>
      </c>
      <c r="T506">
        <f>IF(M506&lt;&gt;"Major",0,IF(COUNTIFS($A$2:$A506,$A506,$D$2:$D506,$D506,$M$2:$M506,"Major")=1,1,0))</f>
        <v>1</v>
      </c>
      <c r="U506">
        <f>IF(M506&lt;&gt;"Minor",0,IF(COUNTIFS($A$2:$A506,$A506,$D$2:$D506,$D506,$M$2:$M506,"Minor")=1,1,0))</f>
        <v>0</v>
      </c>
    </row>
    <row r="507">
      <c r="A507" t="inlineStr">
        <is>
          <t xml:space="preserve">2480d4767331b6a7bbbc4f588c705dd813a76a8d</t>
        </is>
      </c>
      <c r="B507" t="inlineStr">
        <is>
          <t xml:space="preserve">Bride of a dragon - BGM + SFX</t>
        </is>
      </c>
      <c r="C507" t="inlineStr">
        <is>
          <t xml:space="preserve">Bride of a Dragon (With BGM-SFX)</t>
        </is>
      </c>
      <c r="D507" t="inlineStr">
        <is>
          <t xml:space="preserve">13832b68e5a0e00d32d27d953046637d3a7cfb0f</t>
        </is>
      </c>
      <c r="E507" t="inlineStr">
        <is>
          <t xml:space="preserve">Episode 22: Mein Tod</t>
        </is>
      </c>
      <c r="F507">
        <v>22</v>
      </c>
      <c r="G507" t="inlineStr">
        <is>
          <t xml:space="preserve">2:51-3:00</t>
        </is>
      </c>
      <c r="H507" t="inlineStr">
        <is>
          <t xml:space="preserve">Pending</t>
        </is>
      </c>
      <c r="I507" t="inlineStr">
        <is>
          <t xml:space="preserve">Isabel's nightgown was previously described as deep midnight blue, not pale blue. - Line of script: „Damons Augen verfolgten die Bewegung, sein Blick glitt über das dünne Nachthemd darunter, die blassblaue Seide, die sich an jede Rundung meines Körpers schmiegte.“</t>
        </is>
      </c>
      <c r="J507" t="inlineStr">
        <is>
          <t xml:space="preserve">AI</t>
        </is>
      </c>
      <c r="K507" t="inlineStr">
        <is>
          <t xml:space="preserve">Script error</t>
        </is>
      </c>
      <c r="L507" t="inlineStr">
        <is>
          <t xml:space="preserve">Script error</t>
        </is>
      </c>
      <c r="M507" t="str">
        <f>IFERROR(IF(VLOOKUP(L507,'Quantification'!$A:$B,2,FALSE)&amp;""="","Unclassified",VLOOKUP(L507,'Quantification'!$A:$B,2,FALSE)),"Unclassified")</f>
        <v>Major</v>
      </c>
      <c r="N507" t="inlineStr">
        <is>
          <t xml:space="preserve">frl-esma.gulsoy@pocketfm.com</t>
        </is>
      </c>
      <c r="O507" t="inlineStr">
        <is>
          <t xml:space="preserve">Issues found in raw</t>
        </is>
      </c>
      <c r="P507" t="str">
        <f>IF(OR(O507="Issues found in master",O507="Final master"),"Master",IF(OR(O507="Ready for Master",O507="Issues found in raw",O507="Raw under QC",O507="Issues resolved in raw"),"Raw","-"))</f>
        <v>Raw</v>
      </c>
      <c r="Q507" s="13">
        <v>46262.95347222222</v>
      </c>
      <c r="R507" t="inlineStr">
        <is>
          <t xml:space="preserve">2026-08 (Aug)</t>
        </is>
      </c>
      <c r="S507">
        <f>IF(M507="Not an error",0,IF(COUNTIFS($A$2:$A507,$A507,$D$2:$D507,$D507,$M$2:$M507,"&lt;&gt;Not an error")=1,1,0))</f>
        <v>1</v>
      </c>
      <c r="T507">
        <f>IF(M507&lt;&gt;"Major",0,IF(COUNTIFS($A$2:$A507,$A507,$D$2:$D507,$D507,$M$2:$M507,"Major")=1,1,0))</f>
        <v>1</v>
      </c>
      <c r="U507">
        <f>IF(M507&lt;&gt;"Minor",0,IF(COUNTIFS($A$2:$A507,$A507,$D$2:$D507,$D507,$M$2:$M507,"Minor")=1,1,0))</f>
        <v>0</v>
      </c>
    </row>
    <row r="508">
      <c r="A508" t="inlineStr">
        <is>
          <t xml:space="preserve">2480d4767331b6a7bbbc4f588c705dd813a76a8d</t>
        </is>
      </c>
      <c r="B508" t="inlineStr">
        <is>
          <t xml:space="preserve">Bride of a dragon - BGM + SFX</t>
        </is>
      </c>
      <c r="C508" t="inlineStr">
        <is>
          <t xml:space="preserve">Bride of a Dragon (With BGM-SFX)</t>
        </is>
      </c>
      <c r="D508" t="inlineStr">
        <is>
          <t xml:space="preserve">6831726a98a5196da12c9fd3c08aadc7327ec2d7</t>
        </is>
      </c>
      <c r="E508" t="inlineStr">
        <is>
          <t xml:space="preserve">Episode 23: Es War Nur Sex Isabel</t>
        </is>
      </c>
      <c r="F508">
        <v>23</v>
      </c>
      <c r="G508" t="inlineStr">
        <is>
          <t xml:space="preserve">12:23-12:31</t>
        </is>
      </c>
      <c r="H508" t="inlineStr">
        <is>
          <t xml:space="preserve">Pending</t>
        </is>
      </c>
      <c r="I508" t="inlineStr">
        <is>
          <t xml:space="preserve">"Dieses Mal auf meinem Körper" does not make sense in this context. It should refer to the dragon scale, for example "diese Schuppe an meinem Körper". - Line of script: „Es musste doch etwas in den Archiven dieser Burg geben, irgendeinen Bericht darüber, was ich erlebte, was dieses Mal auf meinem Körper bedeutete.“</t>
        </is>
      </c>
      <c r="J508" t="inlineStr">
        <is>
          <t xml:space="preserve">AI</t>
        </is>
      </c>
      <c r="K508" t="inlineStr">
        <is>
          <t xml:space="preserve">Script error</t>
        </is>
      </c>
      <c r="L508" t="inlineStr">
        <is>
          <t xml:space="preserve">Script error</t>
        </is>
      </c>
      <c r="M508" t="str">
        <f>IFERROR(IF(VLOOKUP(L508,'Quantification'!$A:$B,2,FALSE)&amp;""="","Unclassified",VLOOKUP(L508,'Quantification'!$A:$B,2,FALSE)),"Unclassified")</f>
        <v>Major</v>
      </c>
      <c r="N508" t="inlineStr">
        <is>
          <t xml:space="preserve">frl-esma.gulsoy@pocketfm.com</t>
        </is>
      </c>
      <c r="O508" t="inlineStr">
        <is>
          <t xml:space="preserve">Issues found in raw</t>
        </is>
      </c>
      <c r="P508" t="str">
        <f>IF(OR(O508="Issues found in master",O508="Final master"),"Master",IF(OR(O508="Ready for Master",O508="Issues found in raw",O508="Raw under QC",O508="Issues resolved in raw"),"Raw","-"))</f>
        <v>Raw</v>
      </c>
      <c r="Q508" s="13">
        <v>46262.961111111115</v>
      </c>
      <c r="R508" t="inlineStr">
        <is>
          <t xml:space="preserve">2026-08 (Aug)</t>
        </is>
      </c>
      <c r="S508">
        <f>IF(M508="Not an error",0,IF(COUNTIFS($A$2:$A508,$A508,$D$2:$D508,$D508,$M$2:$M508,"&lt;&gt;Not an error")=1,1,0))</f>
        <v>1</v>
      </c>
      <c r="T508">
        <f>IF(M508&lt;&gt;"Major",0,IF(COUNTIFS($A$2:$A508,$A508,$D$2:$D508,$D508,$M$2:$M508,"Major")=1,1,0))</f>
        <v>1</v>
      </c>
      <c r="U508">
        <f>IF(M508&lt;&gt;"Minor",0,IF(COUNTIFS($A$2:$A508,$A508,$D$2:$D508,$D508,$M$2:$M508,"Minor")=1,1,0))</f>
        <v>0</v>
      </c>
    </row>
    <row r="509">
      <c r="A509" t="inlineStr">
        <is>
          <t xml:space="preserve">2480d4767331b6a7bbbc4f588c705dd813a76a8d</t>
        </is>
      </c>
      <c r="B509" t="inlineStr">
        <is>
          <t xml:space="preserve">Bride of a dragon - BGM + SFX</t>
        </is>
      </c>
      <c r="C509" t="inlineStr">
        <is>
          <t xml:space="preserve">Bride of a Dragon (With BGM-SFX)</t>
        </is>
      </c>
      <c r="D509" t="inlineStr">
        <is>
          <t xml:space="preserve">d1d5c17a40b14a2f5ce077e847e722379abbe6f2</t>
        </is>
      </c>
      <c r="E509" t="inlineStr">
        <is>
          <t xml:space="preserve">Episode 24: Der Fluch</t>
        </is>
      </c>
      <c r="F509">
        <v>24</v>
      </c>
      <c r="G509" t="inlineStr">
        <is>
          <t xml:space="preserve">0:03-0:09</t>
        </is>
      </c>
      <c r="H509" t="inlineStr">
        <is>
          <t xml:space="preserve">Pending</t>
        </is>
      </c>
      <c r="I509" t="inlineStr">
        <is>
          <t xml:space="preserve">Kaelion should be named at the beginning of the chapter instead of initially being referred to only as "he", as it is not clear who Isabel has encountered. - Line of script: „Seine Augen weiteten sich leicht, bevor er respektvoll den Kopf neigte.“</t>
        </is>
      </c>
      <c r="J509" t="inlineStr">
        <is>
          <t xml:space="preserve">AI</t>
        </is>
      </c>
      <c r="K509" t="inlineStr">
        <is>
          <t xml:space="preserve">Script error</t>
        </is>
      </c>
      <c r="L509" t="inlineStr">
        <is>
          <t xml:space="preserve">Script error</t>
        </is>
      </c>
      <c r="M509" t="str">
        <f>IFERROR(IF(VLOOKUP(L509,'Quantification'!$A:$B,2,FALSE)&amp;""="","Unclassified",VLOOKUP(L509,'Quantification'!$A:$B,2,FALSE)),"Unclassified")</f>
        <v>Major</v>
      </c>
      <c r="N509" t="inlineStr">
        <is>
          <t xml:space="preserve">frl-esma.gulsoy@pocketfm.com</t>
        </is>
      </c>
      <c r="O509" t="inlineStr">
        <is>
          <t xml:space="preserve">Issues found in raw</t>
        </is>
      </c>
      <c r="P509" t="str">
        <f>IF(OR(O509="Issues found in master",O509="Final master"),"Master",IF(OR(O509="Ready for Master",O509="Issues found in raw",O509="Raw under QC",O509="Issues resolved in raw"),"Raw","-"))</f>
        <v>Raw</v>
      </c>
      <c r="Q509" s="13">
        <v>46262.97708333333</v>
      </c>
      <c r="R509" t="inlineStr">
        <is>
          <t xml:space="preserve">2026-08 (Aug)</t>
        </is>
      </c>
      <c r="S509">
        <f>IF(M509="Not an error",0,IF(COUNTIFS($A$2:$A509,$A509,$D$2:$D509,$D509,$M$2:$M509,"&lt;&gt;Not an error")=1,1,0))</f>
        <v>1</v>
      </c>
      <c r="T509">
        <f>IF(M509&lt;&gt;"Major",0,IF(COUNTIFS($A$2:$A509,$A509,$D$2:$D509,$D509,$M$2:$M509,"Major")=1,1,0))</f>
        <v>1</v>
      </c>
      <c r="U509">
        <f>IF(M509&lt;&gt;"Minor",0,IF(COUNTIFS($A$2:$A509,$A509,$D$2:$D509,$D509,$M$2:$M509,"Minor")=1,1,0))</f>
        <v>0</v>
      </c>
    </row>
    <row r="510">
      <c r="A510" t="inlineStr">
        <is>
          <t xml:space="preserve">2480d4767331b6a7bbbc4f588c705dd813a76a8d</t>
        </is>
      </c>
      <c r="B510" t="inlineStr">
        <is>
          <t xml:space="preserve">Bride of a dragon - BGM + SFX</t>
        </is>
      </c>
      <c r="C510" t="inlineStr">
        <is>
          <t xml:space="preserve">Bride of a Dragon (With BGM-SFX)</t>
        </is>
      </c>
      <c r="D510" t="inlineStr">
        <is>
          <t xml:space="preserve">d1d5c17a40b14a2f5ce077e847e722379abbe6f2</t>
        </is>
      </c>
      <c r="E510" t="inlineStr">
        <is>
          <t xml:space="preserve">Episode 24: Der Fluch</t>
        </is>
      </c>
      <c r="F510">
        <v>24</v>
      </c>
      <c r="G510" t="inlineStr">
        <is>
          <t xml:space="preserve">1:22-1:29</t>
        </is>
      </c>
      <c r="H510" t="inlineStr">
        <is>
          <t xml:space="preserve">Pending</t>
        </is>
      </c>
      <c r="I510" t="inlineStr">
        <is>
          <t xml:space="preserve">Kaelion's hair should be dark, not blond, as described in previous chapters. - Line of script: „Das Sonnenlicht fing sich in seinem blonden Haar, und für einen kurzen Moment wurde mir bewusst, wie unsinnig attraktiv er war.“</t>
        </is>
      </c>
      <c r="J510" t="inlineStr">
        <is>
          <t xml:space="preserve">AI</t>
        </is>
      </c>
      <c r="K510" t="inlineStr">
        <is>
          <t xml:space="preserve">Script error</t>
        </is>
      </c>
      <c r="L510" t="inlineStr">
        <is>
          <t xml:space="preserve">Script error</t>
        </is>
      </c>
      <c r="M510" t="str">
        <f>IFERROR(IF(VLOOKUP(L510,'Quantification'!$A:$B,2,FALSE)&amp;""="","Unclassified",VLOOKUP(L510,'Quantification'!$A:$B,2,FALSE)),"Unclassified")</f>
        <v>Major</v>
      </c>
      <c r="N510" t="inlineStr">
        <is>
          <t xml:space="preserve">frl-esma.gulsoy@pocketfm.com</t>
        </is>
      </c>
      <c r="O510" t="inlineStr">
        <is>
          <t xml:space="preserve">Issues found in raw</t>
        </is>
      </c>
      <c r="P510" t="str">
        <f>IF(OR(O510="Issues found in master",O510="Final master"),"Master",IF(OR(O510="Ready for Master",O510="Issues found in raw",O510="Raw under QC",O510="Issues resolved in raw"),"Raw","-"))</f>
        <v>Raw</v>
      </c>
      <c r="Q510" s="13">
        <v>46262.97708333333</v>
      </c>
      <c r="R510" t="inlineStr">
        <is>
          <t xml:space="preserve">2026-08 (Aug)</t>
        </is>
      </c>
      <c r="S510">
        <f>IF(M510="Not an error",0,IF(COUNTIFS($A$2:$A510,$A510,$D$2:$D510,$D510,$M$2:$M510,"&lt;&gt;Not an error")=1,1,0))</f>
        <v>0</v>
      </c>
      <c r="T510">
        <f>IF(M510&lt;&gt;"Major",0,IF(COUNTIFS($A$2:$A510,$A510,$D$2:$D510,$D510,$M$2:$M510,"Major")=1,1,0))</f>
        <v>0</v>
      </c>
      <c r="U510">
        <f>IF(M510&lt;&gt;"Minor",0,IF(COUNTIFS($A$2:$A510,$A510,$D$2:$D510,$D510,$M$2:$M510,"Minor")=1,1,0))</f>
        <v>0</v>
      </c>
    </row>
    <row r="511">
      <c r="A511" t="inlineStr">
        <is>
          <t xml:space="preserve">2480d4767331b6a7bbbc4f588c705dd813a76a8d</t>
        </is>
      </c>
      <c r="B511" t="inlineStr">
        <is>
          <t xml:space="preserve">Bride of a dragon - BGM + SFX</t>
        </is>
      </c>
      <c r="C511" t="inlineStr">
        <is>
          <t xml:space="preserve">Bride of a Dragon (With BGM-SFX)</t>
        </is>
      </c>
      <c r="D511" t="inlineStr">
        <is>
          <t xml:space="preserve">f5f16a2199e614a378104b5245a8ec5ee6d90fb7</t>
        </is>
      </c>
      <c r="E511" t="inlineStr">
        <is>
          <t xml:space="preserve">Episode 25: Wie Könnt Ihr Es Wagen</t>
        </is>
      </c>
      <c r="F511">
        <v>25</v>
      </c>
      <c r="G511" t="inlineStr">
        <is>
          <t xml:space="preserve">1:51-1:57</t>
        </is>
      </c>
      <c r="H511" t="inlineStr">
        <is>
          <t xml:space="preserve">Pending</t>
        </is>
      </c>
      <c r="I511" t="inlineStr">
        <is>
          <t xml:space="preserve">"Hoheit" should be pronounced clearly as "Hoheit", not "Hohalt". - Line of script: „Eure Hoheit, hört auf! Ihr tut mir weh!“, schrie ich, meine Stimme brach vor Panik und Schmerz.</t>
        </is>
      </c>
      <c r="J511" t="inlineStr">
        <is>
          <t xml:space="preserve">VOA</t>
        </is>
      </c>
      <c r="K511" t="inlineStr">
        <is>
          <t xml:space="preserve">Mispronunciation</t>
        </is>
      </c>
      <c r="L511" t="inlineStr">
        <is>
          <t xml:space="preserve">Mispronunciation</t>
        </is>
      </c>
      <c r="M511" t="str">
        <f>IFERROR(IF(VLOOKUP(L511,'Quantification'!$A:$B,2,FALSE)&amp;""="","Unclassified",VLOOKUP(L511,'Quantification'!$A:$B,2,FALSE)),"Unclassified")</f>
        <v>Major</v>
      </c>
      <c r="N511" t="inlineStr">
        <is>
          <t xml:space="preserve">frl-esma.gulsoy@pocketfm.com</t>
        </is>
      </c>
      <c r="O511" t="inlineStr">
        <is>
          <t xml:space="preserve">Issues found in raw</t>
        </is>
      </c>
      <c r="P511" t="str">
        <f>IF(OR(O511="Issues found in master",O511="Final master"),"Master",IF(OR(O511="Ready for Master",O511="Issues found in raw",O511="Raw under QC",O511="Issues resolved in raw"),"Raw","-"))</f>
        <v>Raw</v>
      </c>
      <c r="Q511" s="13">
        <v>46262.98472222222</v>
      </c>
      <c r="R511" t="inlineStr">
        <is>
          <t xml:space="preserve">2026-08 (Aug)</t>
        </is>
      </c>
      <c r="S511">
        <f>IF(M511="Not an error",0,IF(COUNTIFS($A$2:$A511,$A511,$D$2:$D511,$D511,$M$2:$M511,"&lt;&gt;Not an error")=1,1,0))</f>
        <v>1</v>
      </c>
      <c r="T511">
        <f>IF(M511&lt;&gt;"Major",0,IF(COUNTIFS($A$2:$A511,$A511,$D$2:$D511,$D511,$M$2:$M511,"Major")=1,1,0))</f>
        <v>1</v>
      </c>
      <c r="U511">
        <f>IF(M511&lt;&gt;"Minor",0,IF(COUNTIFS($A$2:$A511,$A511,$D$2:$D511,$D511,$M$2:$M511,"Minor")=1,1,0))</f>
        <v>0</v>
      </c>
    </row>
    <row r="512">
      <c r="A512" t="inlineStr">
        <is>
          <t xml:space="preserve">2480d4767331b6a7bbbc4f588c705dd813a76a8d</t>
        </is>
      </c>
      <c r="B512" t="inlineStr">
        <is>
          <t xml:space="preserve">Bride of a dragon - BGM + SFX</t>
        </is>
      </c>
      <c r="C512" t="inlineStr">
        <is>
          <t xml:space="preserve">Bride of a Dragon (With BGM-SFX)</t>
        </is>
      </c>
      <c r="D512" t="inlineStr">
        <is>
          <t xml:space="preserve">f5f16a2199e614a378104b5245a8ec5ee6d90fb7</t>
        </is>
      </c>
      <c r="E512" t="inlineStr">
        <is>
          <t xml:space="preserve">Episode 25: Wie Könnt Ihr Es Wagen</t>
        </is>
      </c>
      <c r="F512">
        <v>25</v>
      </c>
      <c r="G512" t="inlineStr">
        <is>
          <t xml:space="preserve">7:45-7:50</t>
        </is>
      </c>
      <c r="H512" t="inlineStr">
        <is>
          <t xml:space="preserve">Pending</t>
        </is>
      </c>
      <c r="I512" t="inlineStr">
        <is>
          <t xml:space="preserve">Isabel incorrectly refers to Gareth's crimes here. Damon is accusing her father, Alaric, of being a murderer, based on his belief that Alaric killed his mother. - Line of script: „Er hatte meinen Vater gegen mich ausgespielt. Er hatte mir Gareths Verbrechen ins Gesicht geschleudert, als wären es meine eigenen.“</t>
        </is>
      </c>
      <c r="J512" t="inlineStr">
        <is>
          <t xml:space="preserve">AI</t>
        </is>
      </c>
      <c r="K512" t="inlineStr">
        <is>
          <t xml:space="preserve">Script error</t>
        </is>
      </c>
      <c r="L512" t="inlineStr">
        <is>
          <t xml:space="preserve">Script error</t>
        </is>
      </c>
      <c r="M512" t="str">
        <f>IFERROR(IF(VLOOKUP(L512,'Quantification'!$A:$B,2,FALSE)&amp;""="","Unclassified",VLOOKUP(L512,'Quantification'!$A:$B,2,FALSE)),"Unclassified")</f>
        <v>Major</v>
      </c>
      <c r="N512" t="inlineStr">
        <is>
          <t xml:space="preserve">frl-esma.gulsoy@pocketfm.com</t>
        </is>
      </c>
      <c r="O512" t="inlineStr">
        <is>
          <t xml:space="preserve">Issues found in raw</t>
        </is>
      </c>
      <c r="P512" t="str">
        <f>IF(OR(O512="Issues found in master",O512="Final master"),"Master",IF(OR(O512="Ready for Master",O512="Issues found in raw",O512="Raw under QC",O512="Issues resolved in raw"),"Raw","-"))</f>
        <v>Raw</v>
      </c>
      <c r="Q512" s="13">
        <v>46262.98472222222</v>
      </c>
      <c r="R512" t="inlineStr">
        <is>
          <t xml:space="preserve">2026-08 (Aug)</t>
        </is>
      </c>
      <c r="S512">
        <f>IF(M512="Not an error",0,IF(COUNTIFS($A$2:$A512,$A512,$D$2:$D512,$D512,$M$2:$M512,"&lt;&gt;Not an error")=1,1,0))</f>
        <v>0</v>
      </c>
      <c r="T512">
        <f>IF(M512&lt;&gt;"Major",0,IF(COUNTIFS($A$2:$A512,$A512,$D$2:$D512,$D512,$M$2:$M512,"Major")=1,1,0))</f>
        <v>0</v>
      </c>
      <c r="U512">
        <f>IF(M512&lt;&gt;"Minor",0,IF(COUNTIFS($A$2:$A512,$A512,$D$2:$D512,$D512,$M$2:$M512,"Minor")=1,1,0))</f>
        <v>0</v>
      </c>
    </row>
    <row r="513">
      <c r="A513" t="inlineStr">
        <is>
          <t xml:space="preserve">2480d4767331b6a7bbbc4f588c705dd813a76a8d</t>
        </is>
      </c>
      <c r="B513" t="inlineStr">
        <is>
          <t xml:space="preserve">Bride of a dragon - BGM + SFX</t>
        </is>
      </c>
      <c r="C513" t="inlineStr">
        <is>
          <t xml:space="preserve">Bride of a Dragon (With BGM-SFX)</t>
        </is>
      </c>
      <c r="D513" t="inlineStr">
        <is>
          <t xml:space="preserve">245c0e65017dab8c47f4a1e6afd2edd56e7c95d5</t>
        </is>
      </c>
      <c r="E513" t="inlineStr">
        <is>
          <t xml:space="preserve">Episode 28: Ich Verdiene Eine Entschuldigung</t>
        </is>
      </c>
      <c r="F513">
        <v>28</v>
      </c>
      <c r="G513" t="inlineStr">
        <is>
          <t xml:space="preserve">0:00-0:02</t>
        </is>
      </c>
      <c r="H513" t="inlineStr">
        <is>
          <t xml:space="preserve">Pending</t>
        </is>
      </c>
      <c r="I513" t="inlineStr">
        <is>
          <t xml:space="preserve">"Isabel" should be pronounced in German. - Line of script: „Aus Isabels Perspektive erzählt.“</t>
        </is>
      </c>
      <c r="J513" t="inlineStr">
        <is>
          <t xml:space="preserve">VOA</t>
        </is>
      </c>
      <c r="K513" t="inlineStr">
        <is>
          <t xml:space="preserve">Mispronunciation</t>
        </is>
      </c>
      <c r="L513" t="inlineStr">
        <is>
          <t xml:space="preserve">Mispronunciation</t>
        </is>
      </c>
      <c r="M513" t="str">
        <f>IFERROR(IF(VLOOKUP(L513,'Quantification'!$A:$B,2,FALSE)&amp;""="","Unclassified",VLOOKUP(L513,'Quantification'!$A:$B,2,FALSE)),"Unclassified")</f>
        <v>Major</v>
      </c>
      <c r="N513" t="inlineStr">
        <is>
          <t xml:space="preserve">frl-esma.gulsoy@pocketfm.com</t>
        </is>
      </c>
      <c r="O513" t="inlineStr">
        <is>
          <t xml:space="preserve">Issues found in raw</t>
        </is>
      </c>
      <c r="P513" t="str">
        <f>IF(OR(O513="Issues found in master",O513="Final master"),"Master",IF(OR(O513="Ready for Master",O513="Issues found in raw",O513="Raw under QC",O513="Issues resolved in raw"),"Raw","-"))</f>
        <v>Raw</v>
      </c>
      <c r="Q513" s="13">
        <v>46263.00902777778</v>
      </c>
      <c r="R513" t="inlineStr">
        <is>
          <t xml:space="preserve">2026-08 (Aug)</t>
        </is>
      </c>
      <c r="S513">
        <f>IF(M513="Not an error",0,IF(COUNTIFS($A$2:$A513,$A513,$D$2:$D513,$D513,$M$2:$M513,"&lt;&gt;Not an error")=1,1,0))</f>
        <v>1</v>
      </c>
      <c r="T513">
        <f>IF(M513&lt;&gt;"Major",0,IF(COUNTIFS($A$2:$A513,$A513,$D$2:$D513,$D513,$M$2:$M513,"Major")=1,1,0))</f>
        <v>1</v>
      </c>
      <c r="U513">
        <f>IF(M513&lt;&gt;"Minor",0,IF(COUNTIFS($A$2:$A513,$A513,$D$2:$D513,$D513,$M$2:$M513,"Minor")=1,1,0))</f>
        <v>0</v>
      </c>
    </row>
    <row r="514">
      <c r="A514" t="inlineStr">
        <is>
          <t xml:space="preserve">2480d4767331b6a7bbbc4f588c705dd813a76a8d</t>
        </is>
      </c>
      <c r="B514" t="inlineStr">
        <is>
          <t xml:space="preserve">Bride of a dragon - BGM + SFX</t>
        </is>
      </c>
      <c r="C514" t="inlineStr">
        <is>
          <t xml:space="preserve">Bride of a Dragon (With BGM-SFX)</t>
        </is>
      </c>
      <c r="D514" t="inlineStr">
        <is>
          <t xml:space="preserve">245c0e65017dab8c47f4a1e6afd2edd56e7c95d5</t>
        </is>
      </c>
      <c r="E514" t="inlineStr">
        <is>
          <t xml:space="preserve">Episode 28: Ich Verdiene Eine Entschuldigung</t>
        </is>
      </c>
      <c r="F514">
        <v>28</v>
      </c>
      <c r="G514" t="inlineStr">
        <is>
          <t xml:space="preserve">0:03-0:07</t>
        </is>
      </c>
      <c r="H514" t="inlineStr">
        <is>
          <t xml:space="preserve">Pending</t>
        </is>
      </c>
      <c r="I514" t="inlineStr">
        <is>
          <t xml:space="preserve">"Kaelion" should be pronounced in German as "Kelion", with an "e" sound, rather than pronouncing "a" and "e" separately. - Line of script: „Wissen Sie, worum es hier geht?“, fragte ich Kaelion, als wir uns dem Thronsaal näherten.</t>
        </is>
      </c>
      <c r="J514" t="inlineStr">
        <is>
          <t xml:space="preserve">VOA</t>
        </is>
      </c>
      <c r="K514" t="inlineStr">
        <is>
          <t xml:space="preserve">Mispronunciation</t>
        </is>
      </c>
      <c r="L514" t="inlineStr">
        <is>
          <t xml:space="preserve">Mispronunciation</t>
        </is>
      </c>
      <c r="M514" t="str">
        <f>IFERROR(IF(VLOOKUP(L514,'Quantification'!$A:$B,2,FALSE)&amp;""="","Unclassified",VLOOKUP(L514,'Quantification'!$A:$B,2,FALSE)),"Unclassified")</f>
        <v>Major</v>
      </c>
      <c r="N514" t="inlineStr">
        <is>
          <t xml:space="preserve">frl-esma.gulsoy@pocketfm.com</t>
        </is>
      </c>
      <c r="O514" t="inlineStr">
        <is>
          <t xml:space="preserve">Issues found in raw</t>
        </is>
      </c>
      <c r="P514" t="str">
        <f>IF(OR(O514="Issues found in master",O514="Final master"),"Master",IF(OR(O514="Ready for Master",O514="Issues found in raw",O514="Raw under QC",O514="Issues resolved in raw"),"Raw","-"))</f>
        <v>Raw</v>
      </c>
      <c r="Q514" s="13">
        <v>46263.00902777778</v>
      </c>
      <c r="R514" t="inlineStr">
        <is>
          <t xml:space="preserve">2026-08 (Aug)</t>
        </is>
      </c>
      <c r="S514">
        <f>IF(M514="Not an error",0,IF(COUNTIFS($A$2:$A514,$A514,$D$2:$D514,$D514,$M$2:$M514,"&lt;&gt;Not an error")=1,1,0))</f>
        <v>0</v>
      </c>
      <c r="T514">
        <f>IF(M514&lt;&gt;"Major",0,IF(COUNTIFS($A$2:$A514,$A514,$D$2:$D514,$D514,$M$2:$M514,"Major")=1,1,0))</f>
        <v>0</v>
      </c>
      <c r="U514">
        <f>IF(M514&lt;&gt;"Minor",0,IF(COUNTIFS($A$2:$A514,$A514,$D$2:$D514,$D514,$M$2:$M514,"Minor")=1,1,0))</f>
        <v>0</v>
      </c>
    </row>
    <row r="515">
      <c r="A515" t="inlineStr">
        <is>
          <t xml:space="preserve">2480d4767331b6a7bbbc4f588c705dd813a76a8d</t>
        </is>
      </c>
      <c r="B515" t="inlineStr">
        <is>
          <t xml:space="preserve">Bride of a dragon - BGM + SFX</t>
        </is>
      </c>
      <c r="C515" t="inlineStr">
        <is>
          <t xml:space="preserve">Bride of a Dragon (With BGM-SFX)</t>
        </is>
      </c>
      <c r="D515" t="inlineStr">
        <is>
          <t xml:space="preserve">2e7f246cfcb43b2659c7261d86bf2550abea52bf</t>
        </is>
      </c>
      <c r="E515" t="inlineStr">
        <is>
          <t xml:space="preserve">Episode 29: Sie Ist Tot</t>
        </is>
      </c>
      <c r="F515">
        <v>29</v>
      </c>
      <c r="G515" t="inlineStr">
        <is>
          <t xml:space="preserve">0:29-0:33</t>
        </is>
      </c>
      <c r="H515" t="inlineStr">
        <is>
          <t xml:space="preserve">Pending</t>
        </is>
      </c>
      <c r="I515" t="inlineStr">
        <is>
          <t xml:space="preserve">"Sara" should be pronounced in English and should be written as "Sarah". - Line of script: „Er trieb ziellos in meinem Kopf umher, immer wieder verdrängt von dem Bild von Saras Gesicht.“</t>
        </is>
      </c>
      <c r="J515" t="inlineStr">
        <is>
          <t xml:space="preserve">VOA</t>
        </is>
      </c>
      <c r="K515" t="inlineStr">
        <is>
          <t xml:space="preserve">Mispronunciation</t>
        </is>
      </c>
      <c r="L515" t="inlineStr">
        <is>
          <t xml:space="preserve">Mispronunciation</t>
        </is>
      </c>
      <c r="M515" t="str">
        <f>IFERROR(IF(VLOOKUP(L515,'Quantification'!$A:$B,2,FALSE)&amp;""="","Unclassified",VLOOKUP(L515,'Quantification'!$A:$B,2,FALSE)),"Unclassified")</f>
        <v>Major</v>
      </c>
      <c r="N515" t="inlineStr">
        <is>
          <t xml:space="preserve">frl-esma.gulsoy@pocketfm.com</t>
        </is>
      </c>
      <c r="O515" t="inlineStr">
        <is>
          <t xml:space="preserve">Raw under QC</t>
        </is>
      </c>
      <c r="P515" t="str">
        <f>IF(OR(O515="Issues found in master",O515="Final master"),"Master",IF(OR(O515="Ready for Master",O515="Issues found in raw",O515="Raw under QC",O515="Issues resolved in raw"),"Raw","-"))</f>
        <v>Raw</v>
      </c>
      <c r="Q515" s="13">
        <v>46263.773611111115</v>
      </c>
      <c r="R515" t="inlineStr">
        <is>
          <t xml:space="preserve">2026-08 (Aug)</t>
        </is>
      </c>
      <c r="S515">
        <f>IF(M515="Not an error",0,IF(COUNTIFS($A$2:$A515,$A515,$D$2:$D515,$D515,$M$2:$M515,"&lt;&gt;Not an error")=1,1,0))</f>
        <v>1</v>
      </c>
      <c r="T515">
        <f>IF(M515&lt;&gt;"Major",0,IF(COUNTIFS($A$2:$A515,$A515,$D$2:$D515,$D515,$M$2:$M515,"Major")=1,1,0))</f>
        <v>1</v>
      </c>
      <c r="U515">
        <f>IF(M515&lt;&gt;"Minor",0,IF(COUNTIFS($A$2:$A515,$A515,$D$2:$D515,$D515,$M$2:$M515,"Minor")=1,1,0))</f>
        <v>0</v>
      </c>
    </row>
    <row r="516">
      <c r="A516" t="inlineStr">
        <is>
          <t xml:space="preserve">2480d4767331b6a7bbbc4f588c705dd813a76a8d</t>
        </is>
      </c>
      <c r="B516" t="inlineStr">
        <is>
          <t xml:space="preserve">Bride of a dragon - BGM + SFX</t>
        </is>
      </c>
      <c r="C516" t="inlineStr">
        <is>
          <t xml:space="preserve">Bride of a Dragon (With BGM-SFX)</t>
        </is>
      </c>
      <c r="D516" t="inlineStr">
        <is>
          <t xml:space="preserve">2e7f246cfcb43b2659c7261d86bf2550abea52bf</t>
        </is>
      </c>
      <c r="E516" t="inlineStr">
        <is>
          <t xml:space="preserve">Episode 29: Sie Ist Tot</t>
        </is>
      </c>
      <c r="F516">
        <v>29</v>
      </c>
      <c r="G516" t="inlineStr">
        <is>
          <t xml:space="preserve">2:10-2:13</t>
        </is>
      </c>
      <c r="H516" t="inlineStr">
        <is>
          <t xml:space="preserve">Pending</t>
        </is>
      </c>
      <c r="I516" t="inlineStr">
        <is>
          <t xml:space="preserve">"Sara" should be pronounced in English and should be written as "Sarah". - Line of script: „Hat Sara Celine wirklich die Treppe hinuntergestoßen?“</t>
        </is>
      </c>
      <c r="J516" t="inlineStr">
        <is>
          <t xml:space="preserve">VOA</t>
        </is>
      </c>
      <c r="K516" t="inlineStr">
        <is>
          <t xml:space="preserve">Mispronunciation</t>
        </is>
      </c>
      <c r="L516" t="inlineStr">
        <is>
          <t xml:space="preserve">Mispronunciation</t>
        </is>
      </c>
      <c r="M516" t="str">
        <f>IFERROR(IF(VLOOKUP(L516,'Quantification'!$A:$B,2,FALSE)&amp;""="","Unclassified",VLOOKUP(L516,'Quantification'!$A:$B,2,FALSE)),"Unclassified")</f>
        <v>Major</v>
      </c>
      <c r="N516" t="inlineStr">
        <is>
          <t xml:space="preserve">frl-esma.gulsoy@pocketfm.com</t>
        </is>
      </c>
      <c r="O516" t="inlineStr">
        <is>
          <t xml:space="preserve">Raw under QC</t>
        </is>
      </c>
      <c r="P516" t="str">
        <f>IF(OR(O516="Issues found in master",O516="Final master"),"Master",IF(OR(O516="Ready for Master",O516="Issues found in raw",O516="Raw under QC",O516="Issues resolved in raw"),"Raw","-"))</f>
        <v>Raw</v>
      </c>
      <c r="Q516" s="13">
        <v>46263.773611111115</v>
      </c>
      <c r="R516" t="inlineStr">
        <is>
          <t xml:space="preserve">2026-08 (Aug)</t>
        </is>
      </c>
      <c r="S516">
        <f>IF(M516="Not an error",0,IF(COUNTIFS($A$2:$A516,$A516,$D$2:$D516,$D516,$M$2:$M516,"&lt;&gt;Not an error")=1,1,0))</f>
        <v>0</v>
      </c>
      <c r="T516">
        <f>IF(M516&lt;&gt;"Major",0,IF(COUNTIFS($A$2:$A516,$A516,$D$2:$D516,$D516,$M$2:$M516,"Major")=1,1,0))</f>
        <v>0</v>
      </c>
      <c r="U516">
        <f>IF(M516&lt;&gt;"Minor",0,IF(COUNTIFS($A$2:$A516,$A516,$D$2:$D516,$D516,$M$2:$M516,"Minor")=1,1,0))</f>
        <v>0</v>
      </c>
    </row>
    <row r="517">
      <c r="A517" t="inlineStr">
        <is>
          <t xml:space="preserve">2480d4767331b6a7bbbc4f588c705dd813a76a8d</t>
        </is>
      </c>
      <c r="B517" t="inlineStr">
        <is>
          <t xml:space="preserve">Bride of a dragon - BGM + SFX</t>
        </is>
      </c>
      <c r="C517" t="inlineStr">
        <is>
          <t xml:space="preserve">Bride of a Dragon (With BGM-SFX)</t>
        </is>
      </c>
      <c r="D517" t="inlineStr">
        <is>
          <t xml:space="preserve">2e7f246cfcb43b2659c7261d86bf2550abea52bf</t>
        </is>
      </c>
      <c r="E517" t="inlineStr">
        <is>
          <t xml:space="preserve">Episode 29: Sie Ist Tot</t>
        </is>
      </c>
      <c r="F517">
        <v>29</v>
      </c>
      <c r="G517" t="inlineStr">
        <is>
          <t xml:space="preserve">10:45-10:51</t>
        </is>
      </c>
      <c r="H517" t="inlineStr">
        <is>
          <t xml:space="preserve">Pending</t>
        </is>
      </c>
      <c r="I517" t="inlineStr">
        <is>
          <t xml:space="preserve">"Sara" should be pronounced in English and should be written as "Sarah". - Line of script: „Ich habe gehört, dass Sara diejenige war, die Celine gestoßen hat“, sagte Lira schließlich zögerlich.</t>
        </is>
      </c>
      <c r="J517" t="inlineStr">
        <is>
          <t xml:space="preserve">VOA</t>
        </is>
      </c>
      <c r="K517" t="inlineStr">
        <is>
          <t xml:space="preserve">Mispronunciation</t>
        </is>
      </c>
      <c r="L517" t="inlineStr">
        <is>
          <t xml:space="preserve">Mispronunciation</t>
        </is>
      </c>
      <c r="M517" t="str">
        <f>IFERROR(IF(VLOOKUP(L517,'Quantification'!$A:$B,2,FALSE)&amp;""="","Unclassified",VLOOKUP(L517,'Quantification'!$A:$B,2,FALSE)),"Unclassified")</f>
        <v>Major</v>
      </c>
      <c r="N517" t="inlineStr">
        <is>
          <t xml:space="preserve">frl-esma.gulsoy@pocketfm.com</t>
        </is>
      </c>
      <c r="O517" t="inlineStr">
        <is>
          <t xml:space="preserve">Issues found in raw</t>
        </is>
      </c>
      <c r="P517" t="str">
        <f>IF(OR(O517="Issues found in master",O517="Final master"),"Master",IF(OR(O517="Ready for Master",O517="Issues found in raw",O517="Raw under QC",O517="Issues resolved in raw"),"Raw","-"))</f>
        <v>Raw</v>
      </c>
      <c r="Q517" s="13">
        <v>46263.773611111115</v>
      </c>
      <c r="R517" t="inlineStr">
        <is>
          <t xml:space="preserve">2026-08 (Aug)</t>
        </is>
      </c>
      <c r="S517">
        <f>IF(M517="Not an error",0,IF(COUNTIFS($A$2:$A517,$A517,$D$2:$D517,$D517,$M$2:$M517,"&lt;&gt;Not an error")=1,1,0))</f>
        <v>0</v>
      </c>
      <c r="T517">
        <f>IF(M517&lt;&gt;"Major",0,IF(COUNTIFS($A$2:$A517,$A517,$D$2:$D517,$D517,$M$2:$M517,"Major")=1,1,0))</f>
        <v>0</v>
      </c>
      <c r="U517">
        <f>IF(M517&lt;&gt;"Minor",0,IF(COUNTIFS($A$2:$A517,$A517,$D$2:$D517,$D517,$M$2:$M517,"Minor")=1,1,0))</f>
        <v>0</v>
      </c>
    </row>
    <row r="518">
      <c r="A518" t="inlineStr">
        <is>
          <t xml:space="preserve">2480d4767331b6a7bbbc4f588c705dd813a76a8d</t>
        </is>
      </c>
      <c r="B518" t="inlineStr">
        <is>
          <t xml:space="preserve">Bride of a dragon - BGM + SFX</t>
        </is>
      </c>
      <c r="C518" t="inlineStr">
        <is>
          <t xml:space="preserve">Bride of a Dragon (With BGM-SFX)</t>
        </is>
      </c>
      <c r="D518" t="inlineStr">
        <is>
          <t xml:space="preserve">6b3b15b723f77bf7891864df6cd655a053ac3730</t>
        </is>
      </c>
      <c r="E518" t="inlineStr">
        <is>
          <t xml:space="preserve">Episode 30: König Damons Versuch Sich Zu Entschuldigen</t>
        </is>
      </c>
      <c r="F518">
        <v>30</v>
      </c>
      <c r="G518" t="inlineStr">
        <is>
          <t xml:space="preserve">8:10-8:13</t>
        </is>
      </c>
      <c r="H518" t="inlineStr">
        <is>
          <t xml:space="preserve">Pending</t>
        </is>
      </c>
      <c r="I518" t="inlineStr">
        <is>
          <t xml:space="preserve">"Sara" should be pronounced in English and should be written as "Sarah". - Line of script: „Sara hatte Celine nicht die Treppe hinuntergestoßen.“</t>
        </is>
      </c>
      <c r="J518" t="inlineStr">
        <is>
          <t xml:space="preserve">VOA</t>
        </is>
      </c>
      <c r="K518" t="inlineStr">
        <is>
          <t xml:space="preserve">Mispronunciation</t>
        </is>
      </c>
      <c r="L518" t="inlineStr">
        <is>
          <t xml:space="preserve">Mispronunciation</t>
        </is>
      </c>
      <c r="M518" t="str">
        <f>IFERROR(IF(VLOOKUP(L518,'Quantification'!$A:$B,2,FALSE)&amp;""="","Unclassified",VLOOKUP(L518,'Quantification'!$A:$B,2,FALSE)),"Unclassified")</f>
        <v>Major</v>
      </c>
      <c r="N518" t="inlineStr">
        <is>
          <t xml:space="preserve">frl-esma.gulsoy@pocketfm.com</t>
        </is>
      </c>
      <c r="O518" t="inlineStr">
        <is>
          <t xml:space="preserve">Issues found in raw</t>
        </is>
      </c>
      <c r="P518" t="str">
        <f>IF(OR(O518="Issues found in master",O518="Final master"),"Master",IF(OR(O518="Ready for Master",O518="Issues found in raw",O518="Raw under QC",O518="Issues resolved in raw"),"Raw","-"))</f>
        <v>Raw</v>
      </c>
      <c r="Q518" s="13">
        <v>46263.77847222222</v>
      </c>
      <c r="R518" t="inlineStr">
        <is>
          <t xml:space="preserve">2026-08 (Aug)</t>
        </is>
      </c>
      <c r="S518">
        <f>IF(M518="Not an error",0,IF(COUNTIFS($A$2:$A518,$A518,$D$2:$D518,$D518,$M$2:$M518,"&lt;&gt;Not an error")=1,1,0))</f>
        <v>1</v>
      </c>
      <c r="T518">
        <f>IF(M518&lt;&gt;"Major",0,IF(COUNTIFS($A$2:$A518,$A518,$D$2:$D518,$D518,$M$2:$M518,"Major")=1,1,0))</f>
        <v>1</v>
      </c>
      <c r="U518">
        <f>IF(M518&lt;&gt;"Minor",0,IF(COUNTIFS($A$2:$A518,$A518,$D$2:$D518,$D518,$M$2:$M518,"Minor")=1,1,0))</f>
        <v>0</v>
      </c>
    </row>
    <row r="519">
      <c r="A519" t="inlineStr">
        <is>
          <t xml:space="preserve">2480d4767331b6a7bbbc4f588c705dd813a76a8d</t>
        </is>
      </c>
      <c r="B519" t="inlineStr">
        <is>
          <t xml:space="preserve">Bride of a dragon - BGM + SFX</t>
        </is>
      </c>
      <c r="C519" t="inlineStr">
        <is>
          <t xml:space="preserve">Bride of a Dragon (With BGM-SFX)</t>
        </is>
      </c>
      <c r="D519" t="inlineStr">
        <is>
          <t xml:space="preserve">6b3b15b723f77bf7891864df6cd655a053ac3730</t>
        </is>
      </c>
      <c r="E519" t="inlineStr">
        <is>
          <t xml:space="preserve">Episode 30: König Damons Versuch Sich Zu Entschuldigen</t>
        </is>
      </c>
      <c r="F519">
        <v>30</v>
      </c>
      <c r="G519" t="inlineStr">
        <is>
          <t xml:space="preserve">8:13-8:20</t>
        </is>
      </c>
      <c r="H519" t="inlineStr">
        <is>
          <t xml:space="preserve">Pending</t>
        </is>
      </c>
      <c r="I519" t="inlineStr">
        <is>
          <t xml:space="preserve">"Sara" should be pronounced in English and should be written as "Sarah". - Line of script: „Die Königinwitwe hatte es irgendwie geschafft, Sara dazu zu bringen, ein Verbrechen zu gestehen, das sie nicht begangen hatte.</t>
        </is>
      </c>
      <c r="J519" t="inlineStr">
        <is>
          <t xml:space="preserve">VOA</t>
        </is>
      </c>
      <c r="K519" t="inlineStr">
        <is>
          <t xml:space="preserve">Mispronunciation</t>
        </is>
      </c>
      <c r="L519" t="inlineStr">
        <is>
          <t xml:space="preserve">Mispronunciation</t>
        </is>
      </c>
      <c r="M519" t="str">
        <f>IFERROR(IF(VLOOKUP(L519,'Quantification'!$A:$B,2,FALSE)&amp;""="","Unclassified",VLOOKUP(L519,'Quantification'!$A:$B,2,FALSE)),"Unclassified")</f>
        <v>Major</v>
      </c>
      <c r="N519" t="inlineStr">
        <is>
          <t xml:space="preserve">frl-esma.gulsoy@pocketfm.com</t>
        </is>
      </c>
      <c r="O519" t="inlineStr">
        <is>
          <t xml:space="preserve">Issues found in raw</t>
        </is>
      </c>
      <c r="P519" t="str">
        <f>IF(OR(O519="Issues found in master",O519="Final master"),"Master",IF(OR(O519="Ready for Master",O519="Issues found in raw",O519="Raw under QC",O519="Issues resolved in raw"),"Raw","-"))</f>
        <v>Raw</v>
      </c>
      <c r="Q519" s="13">
        <v>46263.77847222222</v>
      </c>
      <c r="R519" t="inlineStr">
        <is>
          <t xml:space="preserve">2026-08 (Aug)</t>
        </is>
      </c>
      <c r="S519">
        <f>IF(M519="Not an error",0,IF(COUNTIFS($A$2:$A519,$A519,$D$2:$D519,$D519,$M$2:$M519,"&lt;&gt;Not an error")=1,1,0))</f>
        <v>0</v>
      </c>
      <c r="T519">
        <f>IF(M519&lt;&gt;"Major",0,IF(COUNTIFS($A$2:$A519,$A519,$D$2:$D519,$D519,$M$2:$M519,"Major")=1,1,0))</f>
        <v>0</v>
      </c>
      <c r="U519">
        <f>IF(M519&lt;&gt;"Minor",0,IF(COUNTIFS($A$2:$A519,$A519,$D$2:$D519,$D519,$M$2:$M519,"Minor")=1,1,0))</f>
        <v>0</v>
      </c>
    </row>
    <row r="520">
      <c r="A520" t="inlineStr">
        <is>
          <t xml:space="preserve">2480d4767331b6a7bbbc4f588c705dd813a76a8d</t>
        </is>
      </c>
      <c r="B520" t="inlineStr">
        <is>
          <t xml:space="preserve">Bride of a dragon - BGM + SFX</t>
        </is>
      </c>
      <c r="C520" t="inlineStr">
        <is>
          <t xml:space="preserve">Bride of a Dragon (With BGM-SFX)</t>
        </is>
      </c>
      <c r="D520" t="inlineStr">
        <is>
          <t xml:space="preserve">7302d32b9e8b0a9512632f734cccecee773a4639</t>
        </is>
      </c>
      <c r="E520" t="inlineStr">
        <is>
          <t xml:space="preserve">Episode 31: Damons Hilfe</t>
        </is>
      </c>
      <c r="F520">
        <v>31</v>
      </c>
      <c r="G520" t="inlineStr">
        <is>
          <t xml:space="preserve">1:02-1:06</t>
        </is>
      </c>
      <c r="H520" t="inlineStr">
        <is>
          <t xml:space="preserve">Pending</t>
        </is>
      </c>
      <c r="I520" t="inlineStr">
        <is>
          <t xml:space="preserve">"Sarah" should be pronounced in English. - Line of script: „Es war unmöglich für sie, es zu verlassen und Sarah zu überreden, die Schuld auf sich zu nehmen.“</t>
        </is>
      </c>
      <c r="J520" t="inlineStr">
        <is>
          <t xml:space="preserve">VOA</t>
        </is>
      </c>
      <c r="K520" t="inlineStr">
        <is>
          <t xml:space="preserve">Mispronunciation</t>
        </is>
      </c>
      <c r="L520" t="inlineStr">
        <is>
          <t xml:space="preserve">Mispronunciation</t>
        </is>
      </c>
      <c r="M520" t="str">
        <f>IFERROR(IF(VLOOKUP(L520,'Quantification'!$A:$B,2,FALSE)&amp;""="","Unclassified",VLOOKUP(L520,'Quantification'!$A:$B,2,FALSE)),"Unclassified")</f>
        <v>Major</v>
      </c>
      <c r="N520" t="inlineStr">
        <is>
          <t xml:space="preserve">frl-esma.gulsoy@pocketfm.com</t>
        </is>
      </c>
      <c r="O520" t="inlineStr">
        <is>
          <t xml:space="preserve">Issues found in raw</t>
        </is>
      </c>
      <c r="P520" t="str">
        <f>IF(OR(O520="Issues found in master",O520="Final master"),"Master",IF(OR(O520="Ready for Master",O520="Issues found in raw",O520="Raw under QC",O520="Issues resolved in raw"),"Raw","-"))</f>
        <v>Raw</v>
      </c>
      <c r="Q520" s="13">
        <v>46263.78680555556</v>
      </c>
      <c r="R520" t="inlineStr">
        <is>
          <t xml:space="preserve">2026-08 (Aug)</t>
        </is>
      </c>
      <c r="S520">
        <f>IF(M520="Not an error",0,IF(COUNTIFS($A$2:$A520,$A520,$D$2:$D520,$D520,$M$2:$M520,"&lt;&gt;Not an error")=1,1,0))</f>
        <v>1</v>
      </c>
      <c r="T520">
        <f>IF(M520&lt;&gt;"Major",0,IF(COUNTIFS($A$2:$A520,$A520,$D$2:$D520,$D520,$M$2:$M520,"Major")=1,1,0))</f>
        <v>1</v>
      </c>
      <c r="U520">
        <f>IF(M520&lt;&gt;"Minor",0,IF(COUNTIFS($A$2:$A520,$A520,$D$2:$D520,$D520,$M$2:$M520,"Minor")=1,1,0))</f>
        <v>0</v>
      </c>
    </row>
    <row r="521">
      <c r="A521" t="inlineStr">
        <is>
          <t xml:space="preserve">2480d4767331b6a7bbbc4f588c705dd813a76a8d</t>
        </is>
      </c>
      <c r="B521" t="inlineStr">
        <is>
          <t xml:space="preserve">Bride of a dragon - BGM + SFX</t>
        </is>
      </c>
      <c r="C521" t="inlineStr">
        <is>
          <t xml:space="preserve">Bride of a Dragon (With BGM-SFX)</t>
        </is>
      </c>
      <c r="D521" t="inlineStr">
        <is>
          <t xml:space="preserve">7302d32b9e8b0a9512632f734cccecee773a4639</t>
        </is>
      </c>
      <c r="E521" t="inlineStr">
        <is>
          <t xml:space="preserve">Episode 31: Damons Hilfe</t>
        </is>
      </c>
      <c r="F521">
        <v>31</v>
      </c>
      <c r="G521" t="inlineStr">
        <is>
          <t xml:space="preserve">1:42-1:48</t>
        </is>
      </c>
      <c r="H521" t="inlineStr">
        <is>
          <t xml:space="preserve">Pending</t>
        </is>
      </c>
      <c r="I521" t="inlineStr">
        <is>
          <t xml:space="preserve">"Ronan" should be pronounced in English. - Line of script: „Die Königinwitwe und Ronan drehten sich zu mir um, und Überraschung blitzte in ihren Gesichtern auf.“</t>
        </is>
      </c>
      <c r="J521" t="inlineStr">
        <is>
          <t xml:space="preserve">VOA</t>
        </is>
      </c>
      <c r="K521" t="inlineStr">
        <is>
          <t xml:space="preserve">Mispronunciation</t>
        </is>
      </c>
      <c r="L521" t="inlineStr">
        <is>
          <t xml:space="preserve">Mispronunciation</t>
        </is>
      </c>
      <c r="M521" t="str">
        <f>IFERROR(IF(VLOOKUP(L521,'Quantification'!$A:$B,2,FALSE)&amp;""="","Unclassified",VLOOKUP(L521,'Quantification'!$A:$B,2,FALSE)),"Unclassified")</f>
        <v>Major</v>
      </c>
      <c r="N521" t="inlineStr">
        <is>
          <t xml:space="preserve">frl-esma.gulsoy@pocketfm.com</t>
        </is>
      </c>
      <c r="O521" t="inlineStr">
        <is>
          <t xml:space="preserve">Issues found in raw</t>
        </is>
      </c>
      <c r="P521" t="str">
        <f>IF(OR(O521="Issues found in master",O521="Final master"),"Master",IF(OR(O521="Ready for Master",O521="Issues found in raw",O521="Raw under QC",O521="Issues resolved in raw"),"Raw","-"))</f>
        <v>Raw</v>
      </c>
      <c r="Q521" s="13">
        <v>46263.78680555556</v>
      </c>
      <c r="R521" t="inlineStr">
        <is>
          <t xml:space="preserve">2026-08 (Aug)</t>
        </is>
      </c>
      <c r="S521">
        <f>IF(M521="Not an error",0,IF(COUNTIFS($A$2:$A521,$A521,$D$2:$D521,$D521,$M$2:$M521,"&lt;&gt;Not an error")=1,1,0))</f>
        <v>0</v>
      </c>
      <c r="T521">
        <f>IF(M521&lt;&gt;"Major",0,IF(COUNTIFS($A$2:$A521,$A521,$D$2:$D521,$D521,$M$2:$M521,"Major")=1,1,0))</f>
        <v>0</v>
      </c>
      <c r="U521">
        <f>IF(M521&lt;&gt;"Minor",0,IF(COUNTIFS($A$2:$A521,$A521,$D$2:$D521,$D521,$M$2:$M521,"Minor")=1,1,0))</f>
        <v>0</v>
      </c>
    </row>
    <row r="522">
      <c r="A522" t="inlineStr">
        <is>
          <t xml:space="preserve">2480d4767331b6a7bbbc4f588c705dd813a76a8d</t>
        </is>
      </c>
      <c r="B522" t="inlineStr">
        <is>
          <t xml:space="preserve">Bride of a dragon - BGM + SFX</t>
        </is>
      </c>
      <c r="C522" t="inlineStr">
        <is>
          <t xml:space="preserve">Bride of a Dragon (With BGM-SFX)</t>
        </is>
      </c>
      <c r="D522" t="inlineStr">
        <is>
          <t xml:space="preserve">7302d32b9e8b0a9512632f734cccecee773a4639</t>
        </is>
      </c>
      <c r="E522" t="inlineStr">
        <is>
          <t xml:space="preserve">Episode 31: Damons Hilfe</t>
        </is>
      </c>
      <c r="F522">
        <v>31</v>
      </c>
      <c r="G522" t="inlineStr">
        <is>
          <t xml:space="preserve">1:48-1:54</t>
        </is>
      </c>
      <c r="H522" t="inlineStr">
        <is>
          <t xml:space="preserve">Pending</t>
        </is>
      </c>
      <c r="I522" t="inlineStr">
        <is>
          <t xml:space="preserve">"Ronan" should be pronounced in English. - Line of script: „Du musst den Verstand verloren haben“, schnauzte Ronan, und Verärgerung blitzte in seinen Augen auf.</t>
        </is>
      </c>
      <c r="J522" t="inlineStr">
        <is>
          <t xml:space="preserve">VOA</t>
        </is>
      </c>
      <c r="K522" t="inlineStr">
        <is>
          <t xml:space="preserve">Mispronunciation</t>
        </is>
      </c>
      <c r="L522" t="inlineStr">
        <is>
          <t xml:space="preserve">Mispronunciation</t>
        </is>
      </c>
      <c r="M522" t="str">
        <f>IFERROR(IF(VLOOKUP(L522,'Quantification'!$A:$B,2,FALSE)&amp;""="","Unclassified",VLOOKUP(L522,'Quantification'!$A:$B,2,FALSE)),"Unclassified")</f>
        <v>Major</v>
      </c>
      <c r="N522" t="inlineStr">
        <is>
          <t xml:space="preserve">frl-esma.gulsoy@pocketfm.com</t>
        </is>
      </c>
      <c r="O522" t="inlineStr">
        <is>
          <t xml:space="preserve">Issues found in raw</t>
        </is>
      </c>
      <c r="P522" t="str">
        <f>IF(OR(O522="Issues found in master",O522="Final master"),"Master",IF(OR(O522="Ready for Master",O522="Issues found in raw",O522="Raw under QC",O522="Issues resolved in raw"),"Raw","-"))</f>
        <v>Raw</v>
      </c>
      <c r="Q522" s="13">
        <v>46263.78680555556</v>
      </c>
      <c r="R522" t="inlineStr">
        <is>
          <t xml:space="preserve">2026-08 (Aug)</t>
        </is>
      </c>
      <c r="S522">
        <f>IF(M522="Not an error",0,IF(COUNTIFS($A$2:$A522,$A522,$D$2:$D522,$D522,$M$2:$M522,"&lt;&gt;Not an error")=1,1,0))</f>
        <v>0</v>
      </c>
      <c r="T522">
        <f>IF(M522&lt;&gt;"Major",0,IF(COUNTIFS($A$2:$A522,$A522,$D$2:$D522,$D522,$M$2:$M522,"Major")=1,1,0))</f>
        <v>0</v>
      </c>
      <c r="U522">
        <f>IF(M522&lt;&gt;"Minor",0,IF(COUNTIFS($A$2:$A522,$A522,$D$2:$D522,$D522,$M$2:$M522,"Minor")=1,1,0))</f>
        <v>0</v>
      </c>
    </row>
    <row r="523">
      <c r="A523" t="inlineStr">
        <is>
          <t xml:space="preserve">2480d4767331b6a7bbbc4f588c705dd813a76a8d</t>
        </is>
      </c>
      <c r="B523" t="inlineStr">
        <is>
          <t xml:space="preserve">Bride of a dragon - BGM + SFX</t>
        </is>
      </c>
      <c r="C523" t="inlineStr">
        <is>
          <t xml:space="preserve">Bride of a Dragon (With BGM-SFX)</t>
        </is>
      </c>
      <c r="D523" t="inlineStr">
        <is>
          <t xml:space="preserve">7302d32b9e8b0a9512632f734cccecee773a4639</t>
        </is>
      </c>
      <c r="E523" t="inlineStr">
        <is>
          <t xml:space="preserve">Episode 31: Damons Hilfe</t>
        </is>
      </c>
      <c r="F523">
        <v>31</v>
      </c>
      <c r="G523" t="inlineStr">
        <is>
          <t xml:space="preserve">2:14-2:20</t>
        </is>
      </c>
      <c r="H523" t="inlineStr">
        <is>
          <t xml:space="preserve">Pending</t>
        </is>
      </c>
      <c r="I523" t="inlineStr">
        <is>
          <t xml:space="preserve">"Ronan" should be pronounced in English. - Line of script: „Ronan machte sofort einen Schritt auf mich zu, aber die Stimme seiner Mutter schnitt durch die Luft und ließ ihn innehalten.“</t>
        </is>
      </c>
      <c r="J523" t="inlineStr">
        <is>
          <t xml:space="preserve">VOA</t>
        </is>
      </c>
      <c r="K523" t="inlineStr">
        <is>
          <t xml:space="preserve">Mispronunciation</t>
        </is>
      </c>
      <c r="L523" t="inlineStr">
        <is>
          <t xml:space="preserve">Mispronunciation</t>
        </is>
      </c>
      <c r="M523" t="str">
        <f>IFERROR(IF(VLOOKUP(L523,'Quantification'!$A:$B,2,FALSE)&amp;""="","Unclassified",VLOOKUP(L523,'Quantification'!$A:$B,2,FALSE)),"Unclassified")</f>
        <v>Major</v>
      </c>
      <c r="N523" t="inlineStr">
        <is>
          <t xml:space="preserve">frl-esma.gulsoy@pocketfm.com</t>
        </is>
      </c>
      <c r="O523" t="inlineStr">
        <is>
          <t xml:space="preserve">Issues found in raw</t>
        </is>
      </c>
      <c r="P523" t="str">
        <f>IF(OR(O523="Issues found in master",O523="Final master"),"Master",IF(OR(O523="Ready for Master",O523="Issues found in raw",O523="Raw under QC",O523="Issues resolved in raw"),"Raw","-"))</f>
        <v>Raw</v>
      </c>
      <c r="Q523" s="13">
        <v>46263.78680555556</v>
      </c>
      <c r="R523" t="inlineStr">
        <is>
          <t xml:space="preserve">2026-08 (Aug)</t>
        </is>
      </c>
      <c r="S523">
        <f>IF(M523="Not an error",0,IF(COUNTIFS($A$2:$A523,$A523,$D$2:$D523,$D523,$M$2:$M523,"&lt;&gt;Not an error")=1,1,0))</f>
        <v>0</v>
      </c>
      <c r="T523">
        <f>IF(M523&lt;&gt;"Major",0,IF(COUNTIFS($A$2:$A523,$A523,$D$2:$D523,$D523,$M$2:$M523,"Major")=1,1,0))</f>
        <v>0</v>
      </c>
      <c r="U523">
        <f>IF(M523&lt;&gt;"Minor",0,IF(COUNTIFS($A$2:$A523,$A523,$D$2:$D523,$D523,$M$2:$M523,"Minor")=1,1,0))</f>
        <v>0</v>
      </c>
    </row>
    <row r="524">
      <c r="A524" t="inlineStr">
        <is>
          <t xml:space="preserve">2480d4767331b6a7bbbc4f588c705dd813a76a8d</t>
        </is>
      </c>
      <c r="B524" t="inlineStr">
        <is>
          <t xml:space="preserve">Bride of a dragon - BGM + SFX</t>
        </is>
      </c>
      <c r="C524" t="inlineStr">
        <is>
          <t xml:space="preserve">Bride of a Dragon (With BGM-SFX)</t>
        </is>
      </c>
      <c r="D524" t="inlineStr">
        <is>
          <t xml:space="preserve">7302d32b9e8b0a9512632f734cccecee773a4639</t>
        </is>
      </c>
      <c r="E524" t="inlineStr">
        <is>
          <t xml:space="preserve">Episode 31: Damons Hilfe</t>
        </is>
      </c>
      <c r="F524">
        <v>31</v>
      </c>
      <c r="G524" t="inlineStr">
        <is>
          <t xml:space="preserve">2:40-2:45</t>
        </is>
      </c>
      <c r="H524" t="inlineStr">
        <is>
          <t xml:space="preserve">Pending</t>
        </is>
      </c>
      <c r="I524" t="inlineStr">
        <is>
          <t xml:space="preserve">"Ronan" should be pronounced in English. - Line of script: „Ich riss meinen Blick von Ronans verärgertem Gesicht los und wandte mich ganz ihr zu.“</t>
        </is>
      </c>
      <c r="J524" t="inlineStr">
        <is>
          <t xml:space="preserve">VOA</t>
        </is>
      </c>
      <c r="K524" t="inlineStr">
        <is>
          <t xml:space="preserve">Mispronunciation</t>
        </is>
      </c>
      <c r="L524" t="inlineStr">
        <is>
          <t xml:space="preserve">Mispronunciation</t>
        </is>
      </c>
      <c r="M524" t="str">
        <f>IFERROR(IF(VLOOKUP(L524,'Quantification'!$A:$B,2,FALSE)&amp;""="","Unclassified",VLOOKUP(L524,'Quantification'!$A:$B,2,FALSE)),"Unclassified")</f>
        <v>Major</v>
      </c>
      <c r="N524" t="inlineStr">
        <is>
          <t xml:space="preserve">frl-esma.gulsoy@pocketfm.com</t>
        </is>
      </c>
      <c r="O524" t="inlineStr">
        <is>
          <t xml:space="preserve">Issues found in raw</t>
        </is>
      </c>
      <c r="P524" t="str">
        <f>IF(OR(O524="Issues found in master",O524="Final master"),"Master",IF(OR(O524="Ready for Master",O524="Issues found in raw",O524="Raw under QC",O524="Issues resolved in raw"),"Raw","-"))</f>
        <v>Raw</v>
      </c>
      <c r="Q524" s="13">
        <v>46263.78680555556</v>
      </c>
      <c r="R524" t="inlineStr">
        <is>
          <t xml:space="preserve">2026-08 (Aug)</t>
        </is>
      </c>
      <c r="S524">
        <f>IF(M524="Not an error",0,IF(COUNTIFS($A$2:$A524,$A524,$D$2:$D524,$D524,$M$2:$M524,"&lt;&gt;Not an error")=1,1,0))</f>
        <v>0</v>
      </c>
      <c r="T524">
        <f>IF(M524&lt;&gt;"Major",0,IF(COUNTIFS($A$2:$A524,$A524,$D$2:$D524,$D524,$M$2:$M524,"Major")=1,1,0))</f>
        <v>0</v>
      </c>
      <c r="U524">
        <f>IF(M524&lt;&gt;"Minor",0,IF(COUNTIFS($A$2:$A524,$A524,$D$2:$D524,$D524,$M$2:$M524,"Minor")=1,1,0))</f>
        <v>0</v>
      </c>
    </row>
    <row r="525">
      <c r="A525" t="inlineStr">
        <is>
          <t xml:space="preserve">2480d4767331b6a7bbbc4f588c705dd813a76a8d</t>
        </is>
      </c>
      <c r="B525" t="inlineStr">
        <is>
          <t xml:space="preserve">Bride of a dragon - BGM + SFX</t>
        </is>
      </c>
      <c r="C525" t="inlineStr">
        <is>
          <t xml:space="preserve">Bride of a Dragon (With BGM-SFX)</t>
        </is>
      </c>
      <c r="D525" t="inlineStr">
        <is>
          <t xml:space="preserve">7302d32b9e8b0a9512632f734cccecee773a4639</t>
        </is>
      </c>
      <c r="E525" t="inlineStr">
        <is>
          <t xml:space="preserve">Episode 31: Damons Hilfe</t>
        </is>
      </c>
      <c r="F525">
        <v>31</v>
      </c>
      <c r="G525" t="inlineStr">
        <is>
          <t xml:space="preserve">3:13-3:18</t>
        </is>
      </c>
      <c r="H525" t="inlineStr">
        <is>
          <t xml:space="preserve">Pending</t>
        </is>
      </c>
      <c r="I525" t="inlineStr">
        <is>
          <t xml:space="preserve">"Ronan" should be pronounced in English. - Line of script: „Ronan blickte zwischen uns hin und her, Verwirrung und Verärgerung spiegelten sich in seinem Gesicht wider.“</t>
        </is>
      </c>
      <c r="J525" t="inlineStr">
        <is>
          <t xml:space="preserve">VOA</t>
        </is>
      </c>
      <c r="K525" t="inlineStr">
        <is>
          <t xml:space="preserve">Mispronunciation</t>
        </is>
      </c>
      <c r="L525" t="inlineStr">
        <is>
          <t xml:space="preserve">Mispronunciation</t>
        </is>
      </c>
      <c r="M525" t="str">
        <f>IFERROR(IF(VLOOKUP(L525,'Quantification'!$A:$B,2,FALSE)&amp;""="","Unclassified",VLOOKUP(L525,'Quantification'!$A:$B,2,FALSE)),"Unclassified")</f>
        <v>Major</v>
      </c>
      <c r="N525" t="inlineStr">
        <is>
          <t xml:space="preserve">frl-esma.gulsoy@pocketfm.com</t>
        </is>
      </c>
      <c r="O525" t="inlineStr">
        <is>
          <t xml:space="preserve">Issues found in raw</t>
        </is>
      </c>
      <c r="P525" t="str">
        <f>IF(OR(O525="Issues found in master",O525="Final master"),"Master",IF(OR(O525="Ready for Master",O525="Issues found in raw",O525="Raw under QC",O525="Issues resolved in raw"),"Raw","-"))</f>
        <v>Raw</v>
      </c>
      <c r="Q525" s="13">
        <v>46263.78680555556</v>
      </c>
      <c r="R525" t="inlineStr">
        <is>
          <t xml:space="preserve">2026-08 (Aug)</t>
        </is>
      </c>
      <c r="S525">
        <f>IF(M525="Not an error",0,IF(COUNTIFS($A$2:$A525,$A525,$D$2:$D525,$D525,$M$2:$M525,"&lt;&gt;Not an error")=1,1,0))</f>
        <v>0</v>
      </c>
      <c r="T525">
        <f>IF(M525&lt;&gt;"Major",0,IF(COUNTIFS($A$2:$A525,$A525,$D$2:$D525,$D525,$M$2:$M525,"Major")=1,1,0))</f>
        <v>0</v>
      </c>
      <c r="U525">
        <f>IF(M525&lt;&gt;"Minor",0,IF(COUNTIFS($A$2:$A525,$A525,$D$2:$D525,$D525,$M$2:$M525,"Minor")=1,1,0))</f>
        <v>0</v>
      </c>
    </row>
    <row r="526">
      <c r="A526" t="inlineStr">
        <is>
          <t xml:space="preserve">2480d4767331b6a7bbbc4f588c705dd813a76a8d</t>
        </is>
      </c>
      <c r="B526" t="inlineStr">
        <is>
          <t xml:space="preserve">Bride of a dragon - BGM + SFX</t>
        </is>
      </c>
      <c r="C526" t="inlineStr">
        <is>
          <t xml:space="preserve">Bride of a Dragon (With BGM-SFX)</t>
        </is>
      </c>
      <c r="D526" t="inlineStr">
        <is>
          <t xml:space="preserve">7302d32b9e8b0a9512632f734cccecee773a4639</t>
        </is>
      </c>
      <c r="E526" t="inlineStr">
        <is>
          <t xml:space="preserve">Episode 31: Damons Hilfe</t>
        </is>
      </c>
      <c r="F526">
        <v>31</v>
      </c>
      <c r="G526" t="inlineStr">
        <is>
          <t xml:space="preserve">3:31-3:35</t>
        </is>
      </c>
      <c r="H526" t="inlineStr">
        <is>
          <t xml:space="preserve">Pending</t>
        </is>
      </c>
      <c r="I526" t="inlineStr">
        <is>
          <t xml:space="preserve">"Ronan" should be pronounced in English. - Line of script: „Ronan wusste, dass er besser nicht widersprechen sollte.“</t>
        </is>
      </c>
      <c r="J526" t="inlineStr">
        <is>
          <t xml:space="preserve">VOA</t>
        </is>
      </c>
      <c r="K526" t="inlineStr">
        <is>
          <t xml:space="preserve">Mispronunciation</t>
        </is>
      </c>
      <c r="L526" t="inlineStr">
        <is>
          <t xml:space="preserve">Mispronunciation</t>
        </is>
      </c>
      <c r="M526" t="str">
        <f>IFERROR(IF(VLOOKUP(L526,'Quantification'!$A:$B,2,FALSE)&amp;""="","Unclassified",VLOOKUP(L526,'Quantification'!$A:$B,2,FALSE)),"Unclassified")</f>
        <v>Major</v>
      </c>
      <c r="N526" t="inlineStr">
        <is>
          <t xml:space="preserve">frl-esma.gulsoy@pocketfm.com</t>
        </is>
      </c>
      <c r="O526" t="inlineStr">
        <is>
          <t xml:space="preserve">Issues found in raw</t>
        </is>
      </c>
      <c r="P526" t="str">
        <f>IF(OR(O526="Issues found in master",O526="Final master"),"Master",IF(OR(O526="Ready for Master",O526="Issues found in raw",O526="Raw under QC",O526="Issues resolved in raw"),"Raw","-"))</f>
        <v>Raw</v>
      </c>
      <c r="Q526" s="13">
        <v>46263.78680555556</v>
      </c>
      <c r="R526" t="inlineStr">
        <is>
          <t xml:space="preserve">2026-08 (Aug)</t>
        </is>
      </c>
      <c r="S526">
        <f>IF(M526="Not an error",0,IF(COUNTIFS($A$2:$A526,$A526,$D$2:$D526,$D526,$M$2:$M526,"&lt;&gt;Not an error")=1,1,0))</f>
        <v>0</v>
      </c>
      <c r="T526">
        <f>IF(M526&lt;&gt;"Major",0,IF(COUNTIFS($A$2:$A526,$A526,$D$2:$D526,$D526,$M$2:$M526,"Major")=1,1,0))</f>
        <v>0</v>
      </c>
      <c r="U526">
        <f>IF(M526&lt;&gt;"Minor",0,IF(COUNTIFS($A$2:$A526,$A526,$D$2:$D526,$D526,$M$2:$M526,"Minor")=1,1,0))</f>
        <v>0</v>
      </c>
    </row>
    <row r="527">
      <c r="A527" t="inlineStr">
        <is>
          <t xml:space="preserve">2480d4767331b6a7bbbc4f588c705dd813a76a8d</t>
        </is>
      </c>
      <c r="B527" t="inlineStr">
        <is>
          <t xml:space="preserve">Bride of a dragon - BGM + SFX</t>
        </is>
      </c>
      <c r="C527" t="inlineStr">
        <is>
          <t xml:space="preserve">Bride of a Dragon (With BGM-SFX)</t>
        </is>
      </c>
      <c r="D527" t="inlineStr">
        <is>
          <t xml:space="preserve">7302d32b9e8b0a9512632f734cccecee773a4639</t>
        </is>
      </c>
      <c r="E527" t="inlineStr">
        <is>
          <t xml:space="preserve">Episode 31: Damons Hilfe</t>
        </is>
      </c>
      <c r="F527">
        <v>31</v>
      </c>
      <c r="G527" t="inlineStr">
        <is>
          <t xml:space="preserve">7:44-7:49</t>
        </is>
      </c>
      <c r="H527" t="inlineStr">
        <is>
          <t xml:space="preserve">Pending</t>
        </is>
      </c>
      <c r="I527" t="inlineStr">
        <is>
          <t xml:space="preserve">"Ronan" should be pronounced in English. - Line of script: „Ihr solltet Euch um Ronans Zukunft in diesem Palast sorgen, nicht um meine“, schoss ich zurück.</t>
        </is>
      </c>
      <c r="J527" t="inlineStr">
        <is>
          <t xml:space="preserve">VOA</t>
        </is>
      </c>
      <c r="K527" t="inlineStr">
        <is>
          <t xml:space="preserve">Mispronunciation</t>
        </is>
      </c>
      <c r="L527" t="inlineStr">
        <is>
          <t xml:space="preserve">Mispronunciation</t>
        </is>
      </c>
      <c r="M527" t="str">
        <f>IFERROR(IF(VLOOKUP(L527,'Quantification'!$A:$B,2,FALSE)&amp;""="","Unclassified",VLOOKUP(L527,'Quantification'!$A:$B,2,FALSE)),"Unclassified")</f>
        <v>Major</v>
      </c>
      <c r="N527" t="inlineStr">
        <is>
          <t xml:space="preserve">frl-esma.gulsoy@pocketfm.com</t>
        </is>
      </c>
      <c r="O527" t="inlineStr">
        <is>
          <t xml:space="preserve">Issues found in raw</t>
        </is>
      </c>
      <c r="P527" t="str">
        <f>IF(OR(O527="Issues found in master",O527="Final master"),"Master",IF(OR(O527="Ready for Master",O527="Issues found in raw",O527="Raw under QC",O527="Issues resolved in raw"),"Raw","-"))</f>
        <v>Raw</v>
      </c>
      <c r="Q527" s="13">
        <v>46263.78680555556</v>
      </c>
      <c r="R527" t="inlineStr">
        <is>
          <t xml:space="preserve">2026-08 (Aug)</t>
        </is>
      </c>
      <c r="S527">
        <f>IF(M527="Not an error",0,IF(COUNTIFS($A$2:$A527,$A527,$D$2:$D527,$D527,$M$2:$M527,"&lt;&gt;Not an error")=1,1,0))</f>
        <v>0</v>
      </c>
      <c r="T527">
        <f>IF(M527&lt;&gt;"Major",0,IF(COUNTIFS($A$2:$A527,$A527,$D$2:$D527,$D527,$M$2:$M527,"Major")=1,1,0))</f>
        <v>0</v>
      </c>
      <c r="U527">
        <f>IF(M527&lt;&gt;"Minor",0,IF(COUNTIFS($A$2:$A527,$A527,$D$2:$D527,$D527,$M$2:$M527,"Minor")=1,1,0))</f>
        <v>0</v>
      </c>
    </row>
    <row r="528">
      <c r="A528" t="inlineStr">
        <is>
          <t xml:space="preserve">2480d4767331b6a7bbbc4f588c705dd813a76a8d</t>
        </is>
      </c>
      <c r="B528" t="inlineStr">
        <is>
          <t xml:space="preserve">Bride of a dragon - BGM + SFX</t>
        </is>
      </c>
      <c r="C528" t="inlineStr">
        <is>
          <t xml:space="preserve">Bride of a Dragon (With BGM-SFX)</t>
        </is>
      </c>
      <c r="D528" t="inlineStr">
        <is>
          <t xml:space="preserve">18dab31ec69bee47a933a731cd13ed9d48db0bff</t>
        </is>
      </c>
      <c r="E528" t="inlineStr">
        <is>
          <t xml:space="preserve">Episode 32: Ich Habe Dich Einfach Vermisst</t>
        </is>
      </c>
      <c r="F528">
        <v>32</v>
      </c>
      <c r="G528" t="inlineStr">
        <is>
          <t xml:space="preserve">0:00</t>
        </is>
      </c>
      <c r="H528" t="inlineStr">
        <is>
          <t xml:space="preserve">Pending</t>
        </is>
      </c>
      <c r="I528" t="inlineStr">
        <is>
          <t xml:space="preserve">The POV sentence is missing at the beginning of the chapter. It should state that the chapter is told from Celine's perspective.</t>
        </is>
      </c>
      <c r="J528" t="inlineStr">
        <is>
          <t xml:space="preserve">AI</t>
        </is>
      </c>
      <c r="K528" t="inlineStr">
        <is>
          <t xml:space="preserve">Script error</t>
        </is>
      </c>
      <c r="L528" t="inlineStr">
        <is>
          <t xml:space="preserve">Script error</t>
        </is>
      </c>
      <c r="M528" t="str">
        <f>IFERROR(IF(VLOOKUP(L528,'Quantification'!$A:$B,2,FALSE)&amp;""="","Unclassified",VLOOKUP(L528,'Quantification'!$A:$B,2,FALSE)),"Unclassified")</f>
        <v>Major</v>
      </c>
      <c r="N528" t="inlineStr">
        <is>
          <t xml:space="preserve">frl-esma.gulsoy@pocketfm.com</t>
        </is>
      </c>
      <c r="O528" t="inlineStr">
        <is>
          <t xml:space="preserve">Issues found in raw</t>
        </is>
      </c>
      <c r="P528" t="str">
        <f>IF(OR(O528="Issues found in master",O528="Final master"),"Master",IF(OR(O528="Ready for Master",O528="Issues found in raw",O528="Raw under QC",O528="Issues resolved in raw"),"Raw","-"))</f>
        <v>Raw</v>
      </c>
      <c r="Q528" s="13">
        <v>46263.79166666667</v>
      </c>
      <c r="R528" t="inlineStr">
        <is>
          <t xml:space="preserve">2026-08 (Aug)</t>
        </is>
      </c>
      <c r="S528">
        <f>IF(M528="Not an error",0,IF(COUNTIFS($A$2:$A528,$A528,$D$2:$D528,$D528,$M$2:$M528,"&lt;&gt;Not an error")=1,1,0))</f>
        <v>1</v>
      </c>
      <c r="T528">
        <f>IF(M528&lt;&gt;"Major",0,IF(COUNTIFS($A$2:$A528,$A528,$D$2:$D528,$D528,$M$2:$M528,"Major")=1,1,0))</f>
        <v>1</v>
      </c>
      <c r="U528">
        <f>IF(M528&lt;&gt;"Minor",0,IF(COUNTIFS($A$2:$A528,$A528,$D$2:$D528,$D528,$M$2:$M528,"Minor")=1,1,0))</f>
        <v>0</v>
      </c>
    </row>
    <row r="529">
      <c r="A529" t="inlineStr">
        <is>
          <t xml:space="preserve">2480d4767331b6a7bbbc4f588c705dd813a76a8d</t>
        </is>
      </c>
      <c r="B529" t="inlineStr">
        <is>
          <t xml:space="preserve">Bride of a dragon - BGM + SFX</t>
        </is>
      </c>
      <c r="C529" t="inlineStr">
        <is>
          <t xml:space="preserve">Bride of a Dragon (With BGM-SFX)</t>
        </is>
      </c>
      <c r="D529" t="inlineStr">
        <is>
          <t xml:space="preserve">dc301a0d796886bc869158aa689d12f37065ea0b</t>
        </is>
      </c>
      <c r="E529" t="inlineStr">
        <is>
          <t xml:space="preserve">Episode 35: Ich Habe Es Nicht Für Dich Getan</t>
        </is>
      </c>
      <c r="F529">
        <v>35</v>
      </c>
      <c r="G529" t="inlineStr">
        <is>
          <t xml:space="preserve">11:04-11:05</t>
        </is>
      </c>
      <c r="H529" t="inlineStr">
        <is>
          <t xml:space="preserve">Pending</t>
        </is>
      </c>
      <c r="I529" t="inlineStr">
        <is>
          <t xml:space="preserve">"Ronan" should be pronounced in English. - Line of script: „Nur Ronan.“</t>
        </is>
      </c>
      <c r="J529" t="inlineStr">
        <is>
          <t xml:space="preserve">VOA</t>
        </is>
      </c>
      <c r="K529" t="inlineStr">
        <is>
          <t xml:space="preserve">Mispronunciation</t>
        </is>
      </c>
      <c r="L529" t="inlineStr">
        <is>
          <t xml:space="preserve">Mispronunciation</t>
        </is>
      </c>
      <c r="M529" t="str">
        <f>IFERROR(IF(VLOOKUP(L529,'Quantification'!$A:$B,2,FALSE)&amp;""="","Unclassified",VLOOKUP(L529,'Quantification'!$A:$B,2,FALSE)),"Unclassified")</f>
        <v>Major</v>
      </c>
      <c r="N529" t="inlineStr">
        <is>
          <t xml:space="preserve">frl-esma.gulsoy@pocketfm.com</t>
        </is>
      </c>
      <c r="O529" t="inlineStr">
        <is>
          <t xml:space="preserve">Issues found in raw</t>
        </is>
      </c>
      <c r="P529" t="str">
        <f>IF(OR(O529="Issues found in master",O529="Final master"),"Master",IF(OR(O529="Ready for Master",O529="Issues found in raw",O529="Raw under QC",O529="Issues resolved in raw"),"Raw","-"))</f>
        <v>Raw</v>
      </c>
      <c r="Q529" s="13">
        <v>46263.802777777775</v>
      </c>
      <c r="R529" t="inlineStr">
        <is>
          <t xml:space="preserve">2026-08 (Aug)</t>
        </is>
      </c>
      <c r="S529">
        <f>IF(M529="Not an error",0,IF(COUNTIFS($A$2:$A529,$A529,$D$2:$D529,$D529,$M$2:$M529,"&lt;&gt;Not an error")=1,1,0))</f>
        <v>1</v>
      </c>
      <c r="T529">
        <f>IF(M529&lt;&gt;"Major",0,IF(COUNTIFS($A$2:$A529,$A529,$D$2:$D529,$D529,$M$2:$M529,"Major")=1,1,0))</f>
        <v>1</v>
      </c>
      <c r="U529">
        <f>IF(M529&lt;&gt;"Minor",0,IF(COUNTIFS($A$2:$A529,$A529,$D$2:$D529,$D529,$M$2:$M529,"Minor")=1,1,0))</f>
        <v>0</v>
      </c>
    </row>
    <row r="530">
      <c r="A530" t="inlineStr">
        <is>
          <t xml:space="preserve">2480d4767331b6a7bbbc4f588c705dd813a76a8d</t>
        </is>
      </c>
      <c r="B530" t="inlineStr">
        <is>
          <t xml:space="preserve">Bride of a dragon - BGM + SFX</t>
        </is>
      </c>
      <c r="C530" t="inlineStr">
        <is>
          <t xml:space="preserve">Bride of a Dragon (With BGM-SFX)</t>
        </is>
      </c>
      <c r="D530" t="inlineStr">
        <is>
          <t xml:space="preserve">1831780658a8053694f16ba1d0363ea1ef76350f</t>
        </is>
      </c>
      <c r="E530" t="inlineStr">
        <is>
          <t xml:space="preserve">Episode 38: Schließ Deinen Mund Celine Petrovia</t>
        </is>
      </c>
      <c r="F530">
        <v>38</v>
      </c>
      <c r="G530" t="inlineStr">
        <is>
          <t xml:space="preserve">1:13-1:18</t>
        </is>
      </c>
      <c r="H530" t="inlineStr">
        <is>
          <t xml:space="preserve">Pending</t>
        </is>
      </c>
      <c r="I530" t="inlineStr">
        <is>
          <t xml:space="preserve">"Kaelion" should be pronounced in German as "Kelion", with an "e" sound, rather than pronouncing "a" and "e" separately. - Line of script: „Plötzlich tauchte Kaelion hinter Damon auf und beugte sich vor, um ihm etwas ins Ohr zu flüstern.“</t>
        </is>
      </c>
      <c r="J530" t="inlineStr">
        <is>
          <t xml:space="preserve">VOA</t>
        </is>
      </c>
      <c r="K530" t="inlineStr">
        <is>
          <t xml:space="preserve">Mispronunciation</t>
        </is>
      </c>
      <c r="L530" t="inlineStr">
        <is>
          <t xml:space="preserve">Mispronunciation</t>
        </is>
      </c>
      <c r="M530" t="str">
        <f>IFERROR(IF(VLOOKUP(L530,'Quantification'!$A:$B,2,FALSE)&amp;""="","Unclassified",VLOOKUP(L530,'Quantification'!$A:$B,2,FALSE)),"Unclassified")</f>
        <v>Major</v>
      </c>
      <c r="N530" t="inlineStr">
        <is>
          <t xml:space="preserve">frl-esma.gulsoy@pocketfm.com</t>
        </is>
      </c>
      <c r="O530" t="inlineStr">
        <is>
          <t xml:space="preserve">Issues found in raw</t>
        </is>
      </c>
      <c r="P530" t="str">
        <f>IF(OR(O530="Issues found in master",O530="Final master"),"Master",IF(OR(O530="Ready for Master",O530="Issues found in raw",O530="Raw under QC",O530="Issues resolved in raw"),"Raw","-"))</f>
        <v>Raw</v>
      </c>
      <c r="Q530" s="13">
        <v>46263.819444444445</v>
      </c>
      <c r="R530" t="inlineStr">
        <is>
          <t xml:space="preserve">2026-08 (Aug)</t>
        </is>
      </c>
      <c r="S530">
        <f>IF(M530="Not an error",0,IF(COUNTIFS($A$2:$A530,$A530,$D$2:$D530,$D530,$M$2:$M530,"&lt;&gt;Not an error")=1,1,0))</f>
        <v>1</v>
      </c>
      <c r="T530">
        <f>IF(M530&lt;&gt;"Major",0,IF(COUNTIFS($A$2:$A530,$A530,$D$2:$D530,$D530,$M$2:$M530,"Major")=1,1,0))</f>
        <v>1</v>
      </c>
      <c r="U530">
        <f>IF(M530&lt;&gt;"Minor",0,IF(COUNTIFS($A$2:$A530,$A530,$D$2:$D530,$D530,$M$2:$M530,"Minor")=1,1,0))</f>
        <v>0</v>
      </c>
    </row>
    <row r="531">
      <c r="A531" t="inlineStr">
        <is>
          <t xml:space="preserve">2480d4767331b6a7bbbc4f588c705dd813a76a8d</t>
        </is>
      </c>
      <c r="B531" t="inlineStr">
        <is>
          <t xml:space="preserve">Bride of a dragon - BGM + SFX</t>
        </is>
      </c>
      <c r="C531" t="inlineStr">
        <is>
          <t xml:space="preserve">Bride of a Dragon (With BGM-SFX)</t>
        </is>
      </c>
      <c r="D531" t="inlineStr">
        <is>
          <t xml:space="preserve">1831780658a8053694f16ba1d0363ea1ef76350f</t>
        </is>
      </c>
      <c r="E531" t="inlineStr">
        <is>
          <t xml:space="preserve">Episode 38: Schließ Deinen Mund Celine Petrovia</t>
        </is>
      </c>
      <c r="F531">
        <v>38</v>
      </c>
      <c r="G531" t="inlineStr">
        <is>
          <t xml:space="preserve">1:24-1:25</t>
        </is>
      </c>
      <c r="H531" t="inlineStr">
        <is>
          <t xml:space="preserve">Pending</t>
        </is>
      </c>
      <c r="I531" t="inlineStr">
        <is>
          <t xml:space="preserve">"Kaelion" should be pronounced in German as "Kelion", with an "e" sound, rather than pronouncing "a" and "e" separately. - Line of script: „Kaelion trat zurück.“</t>
        </is>
      </c>
      <c r="J531" t="inlineStr">
        <is>
          <t xml:space="preserve">VOA</t>
        </is>
      </c>
      <c r="K531" t="inlineStr">
        <is>
          <t xml:space="preserve">Mispronunciation</t>
        </is>
      </c>
      <c r="L531" t="inlineStr">
        <is>
          <t xml:space="preserve">Mispronunciation</t>
        </is>
      </c>
      <c r="M531" t="str">
        <f>IFERROR(IF(VLOOKUP(L531,'Quantification'!$A:$B,2,FALSE)&amp;""="","Unclassified",VLOOKUP(L531,'Quantification'!$A:$B,2,FALSE)),"Unclassified")</f>
        <v>Major</v>
      </c>
      <c r="N531" t="inlineStr">
        <is>
          <t xml:space="preserve">frl-esma.gulsoy@pocketfm.com</t>
        </is>
      </c>
      <c r="O531" t="inlineStr">
        <is>
          <t xml:space="preserve">Issues found in raw</t>
        </is>
      </c>
      <c r="P531" t="str">
        <f>IF(OR(O531="Issues found in master",O531="Final master"),"Master",IF(OR(O531="Ready for Master",O531="Issues found in raw",O531="Raw under QC",O531="Issues resolved in raw"),"Raw","-"))</f>
        <v>Raw</v>
      </c>
      <c r="Q531" s="13">
        <v>46263.819444444445</v>
      </c>
      <c r="R531" t="inlineStr">
        <is>
          <t xml:space="preserve">2026-08 (Aug)</t>
        </is>
      </c>
      <c r="S531">
        <f>IF(M531="Not an error",0,IF(COUNTIFS($A$2:$A531,$A531,$D$2:$D531,$D531,$M$2:$M531,"&lt;&gt;Not an error")=1,1,0))</f>
        <v>0</v>
      </c>
      <c r="T531">
        <f>IF(M531&lt;&gt;"Major",0,IF(COUNTIFS($A$2:$A531,$A531,$D$2:$D531,$D531,$M$2:$M531,"Major")=1,1,0))</f>
        <v>0</v>
      </c>
      <c r="U531">
        <f>IF(M531&lt;&gt;"Minor",0,IF(COUNTIFS($A$2:$A531,$A531,$D$2:$D531,$D531,$M$2:$M531,"Minor")=1,1,0))</f>
        <v>0</v>
      </c>
    </row>
    <row r="532">
      <c r="A532" t="inlineStr">
        <is>
          <t xml:space="preserve">2480d4767331b6a7bbbc4f588c705dd813a76a8d</t>
        </is>
      </c>
      <c r="B532" t="inlineStr">
        <is>
          <t xml:space="preserve">Bride of a dragon - BGM + SFX</t>
        </is>
      </c>
      <c r="C532" t="inlineStr">
        <is>
          <t xml:space="preserve">Bride of a Dragon (With BGM-SFX)</t>
        </is>
      </c>
      <c r="D532" t="inlineStr">
        <is>
          <t xml:space="preserve">1831780658a8053694f16ba1d0363ea1ef76350f</t>
        </is>
      </c>
      <c r="E532" t="inlineStr">
        <is>
          <t xml:space="preserve">Episode 38: Schließ Deinen Mund Celine Petrovia</t>
        </is>
      </c>
      <c r="F532">
        <v>38</v>
      </c>
      <c r="G532" t="inlineStr">
        <is>
          <t xml:space="preserve">4:43-4:46</t>
        </is>
      </c>
      <c r="H532" t="inlineStr">
        <is>
          <t xml:space="preserve">Pending</t>
        </is>
      </c>
      <c r="I532" t="inlineStr">
        <is>
          <t xml:space="preserve">"Mador" should be pronounced in German. - Line of script: „Er hielt inne, und sein Blick war auf Mador gerichtet.“</t>
        </is>
      </c>
      <c r="J532" t="inlineStr">
        <is>
          <t xml:space="preserve">VOA</t>
        </is>
      </c>
      <c r="K532" t="inlineStr">
        <is>
          <t xml:space="preserve">Mispronunciation</t>
        </is>
      </c>
      <c r="L532" t="inlineStr">
        <is>
          <t xml:space="preserve">Mispronunciation</t>
        </is>
      </c>
      <c r="M532" t="str">
        <f>IFERROR(IF(VLOOKUP(L532,'Quantification'!$A:$B,2,FALSE)&amp;""="","Unclassified",VLOOKUP(L532,'Quantification'!$A:$B,2,FALSE)),"Unclassified")</f>
        <v>Major</v>
      </c>
      <c r="N532" t="inlineStr">
        <is>
          <t xml:space="preserve">frl-esma.gulsoy@pocketfm.com</t>
        </is>
      </c>
      <c r="O532" t="inlineStr">
        <is>
          <t xml:space="preserve">Issues found in raw</t>
        </is>
      </c>
      <c r="P532" t="str">
        <f>IF(OR(O532="Issues found in master",O532="Final master"),"Master",IF(OR(O532="Ready for Master",O532="Issues found in raw",O532="Raw under QC",O532="Issues resolved in raw"),"Raw","-"))</f>
        <v>Raw</v>
      </c>
      <c r="Q532" s="13">
        <v>46263.819444444445</v>
      </c>
      <c r="R532" t="inlineStr">
        <is>
          <t xml:space="preserve">2026-08 (Aug)</t>
        </is>
      </c>
      <c r="S532">
        <f>IF(M532="Not an error",0,IF(COUNTIFS($A$2:$A532,$A532,$D$2:$D532,$D532,$M$2:$M532,"&lt;&gt;Not an error")=1,1,0))</f>
        <v>0</v>
      </c>
      <c r="T532">
        <f>IF(M532&lt;&gt;"Major",0,IF(COUNTIFS($A$2:$A532,$A532,$D$2:$D532,$D532,$M$2:$M532,"Major")=1,1,0))</f>
        <v>0</v>
      </c>
      <c r="U532">
        <f>IF(M532&lt;&gt;"Minor",0,IF(COUNTIFS($A$2:$A532,$A532,$D$2:$D532,$D532,$M$2:$M532,"Minor")=1,1,0))</f>
        <v>0</v>
      </c>
    </row>
    <row r="533">
      <c r="A533" t="inlineStr">
        <is>
          <t xml:space="preserve">2480d4767331b6a7bbbc4f588c705dd813a76a8d</t>
        </is>
      </c>
      <c r="B533" t="inlineStr">
        <is>
          <t xml:space="preserve">Bride of a dragon - BGM + SFX</t>
        </is>
      </c>
      <c r="C533" t="inlineStr">
        <is>
          <t xml:space="preserve">Bride of a Dragon (With BGM-SFX)</t>
        </is>
      </c>
      <c r="D533" t="inlineStr">
        <is>
          <t xml:space="preserve">1831780658a8053694f16ba1d0363ea1ef76350f</t>
        </is>
      </c>
      <c r="E533" t="inlineStr">
        <is>
          <t xml:space="preserve">Episode 38: Schließ Deinen Mund Celine Petrovia</t>
        </is>
      </c>
      <c r="F533">
        <v>38</v>
      </c>
      <c r="G533" t="inlineStr">
        <is>
          <t xml:space="preserve">5:21-5:31</t>
        </is>
      </c>
      <c r="H533" t="inlineStr">
        <is>
          <t xml:space="preserve">Pending</t>
        </is>
      </c>
      <c r="I533" t="inlineStr">
        <is>
          <t xml:space="preserve">"Mador" should be pronounced in German. - Lines of script: „Damons Blick wanderte zurück zu Mador. „Sir Mador. Fahrt fort.“ Mador zögerte, sichtlich unwohl.“</t>
        </is>
      </c>
      <c r="J533" t="inlineStr">
        <is>
          <t xml:space="preserve">VOA</t>
        </is>
      </c>
      <c r="K533" t="inlineStr">
        <is>
          <t xml:space="preserve">Mispronunciation</t>
        </is>
      </c>
      <c r="L533" t="inlineStr">
        <is>
          <t xml:space="preserve">Mispronunciation</t>
        </is>
      </c>
      <c r="M533" t="str">
        <f>IFERROR(IF(VLOOKUP(L533,'Quantification'!$A:$B,2,FALSE)&amp;""="","Unclassified",VLOOKUP(L533,'Quantification'!$A:$B,2,FALSE)),"Unclassified")</f>
        <v>Major</v>
      </c>
      <c r="N533" t="inlineStr">
        <is>
          <t xml:space="preserve">frl-esma.gulsoy@pocketfm.com</t>
        </is>
      </c>
      <c r="O533" t="inlineStr">
        <is>
          <t xml:space="preserve">Issues found in raw</t>
        </is>
      </c>
      <c r="P533" t="str">
        <f>IF(OR(O533="Issues found in master",O533="Final master"),"Master",IF(OR(O533="Ready for Master",O533="Issues found in raw",O533="Raw under QC",O533="Issues resolved in raw"),"Raw","-"))</f>
        <v>Raw</v>
      </c>
      <c r="Q533" s="13">
        <v>46263.819444444445</v>
      </c>
      <c r="R533" t="inlineStr">
        <is>
          <t xml:space="preserve">2026-08 (Aug)</t>
        </is>
      </c>
      <c r="S533">
        <f>IF(M533="Not an error",0,IF(COUNTIFS($A$2:$A533,$A533,$D$2:$D533,$D533,$M$2:$M533,"&lt;&gt;Not an error")=1,1,0))</f>
        <v>0</v>
      </c>
      <c r="T533">
        <f>IF(M533&lt;&gt;"Major",0,IF(COUNTIFS($A$2:$A533,$A533,$D$2:$D533,$D533,$M$2:$M533,"Major")=1,1,0))</f>
        <v>0</v>
      </c>
      <c r="U533">
        <f>IF(M533&lt;&gt;"Minor",0,IF(COUNTIFS($A$2:$A533,$A533,$D$2:$D533,$D533,$M$2:$M533,"Minor")=1,1,0))</f>
        <v>0</v>
      </c>
    </row>
    <row r="534">
      <c r="A534" t="inlineStr">
        <is>
          <t xml:space="preserve">2480d4767331b6a7bbbc4f588c705dd813a76a8d</t>
        </is>
      </c>
      <c r="B534" t="inlineStr">
        <is>
          <t xml:space="preserve">Bride of a dragon - BGM + SFX</t>
        </is>
      </c>
      <c r="C534" t="inlineStr">
        <is>
          <t xml:space="preserve">Bride of a Dragon (With BGM-SFX)</t>
        </is>
      </c>
      <c r="D534" t="inlineStr">
        <is>
          <t xml:space="preserve">1831780658a8053694f16ba1d0363ea1ef76350f</t>
        </is>
      </c>
      <c r="E534" t="inlineStr">
        <is>
          <t xml:space="preserve">Episode 38: Schließ Deinen Mund Celine Petrovia</t>
        </is>
      </c>
      <c r="F534">
        <v>38</v>
      </c>
      <c r="G534" t="inlineStr">
        <is>
          <t xml:space="preserve">5:51-5:58</t>
        </is>
      </c>
      <c r="H534" t="inlineStr">
        <is>
          <t xml:space="preserve">Pending</t>
        </is>
      </c>
      <c r="I534" t="inlineStr">
        <is>
          <t xml:space="preserve">"Mador" should be pronounced in German. - Line of script: „Meine Beine fühlten sich zittrig an, als ich mich zu Boden sinken ließ und vor Mador niederkniete.“</t>
        </is>
      </c>
      <c r="J534" t="inlineStr">
        <is>
          <t xml:space="preserve">VOA</t>
        </is>
      </c>
      <c r="K534" t="inlineStr">
        <is>
          <t xml:space="preserve">Mispronunciation</t>
        </is>
      </c>
      <c r="L534" t="inlineStr">
        <is>
          <t xml:space="preserve">Mispronunciation</t>
        </is>
      </c>
      <c r="M534" t="str">
        <f>IFERROR(IF(VLOOKUP(L534,'Quantification'!$A:$B,2,FALSE)&amp;""="","Unclassified",VLOOKUP(L534,'Quantification'!$A:$B,2,FALSE)),"Unclassified")</f>
        <v>Major</v>
      </c>
      <c r="N534" t="inlineStr">
        <is>
          <t xml:space="preserve">frl-esma.gulsoy@pocketfm.com</t>
        </is>
      </c>
      <c r="O534" t="inlineStr">
        <is>
          <t xml:space="preserve">Issues found in raw</t>
        </is>
      </c>
      <c r="P534" t="str">
        <f>IF(OR(O534="Issues found in master",O534="Final master"),"Master",IF(OR(O534="Ready for Master",O534="Issues found in raw",O534="Raw under QC",O534="Issues resolved in raw"),"Raw","-"))</f>
        <v>Raw</v>
      </c>
      <c r="Q534" s="13">
        <v>46263.819444444445</v>
      </c>
      <c r="R534" t="inlineStr">
        <is>
          <t xml:space="preserve">2026-08 (Aug)</t>
        </is>
      </c>
      <c r="S534">
        <f>IF(M534="Not an error",0,IF(COUNTIFS($A$2:$A534,$A534,$D$2:$D534,$D534,$M$2:$M534,"&lt;&gt;Not an error")=1,1,0))</f>
        <v>0</v>
      </c>
      <c r="T534">
        <f>IF(M534&lt;&gt;"Major",0,IF(COUNTIFS($A$2:$A534,$A534,$D$2:$D534,$D534,$M$2:$M534,"Major")=1,1,0))</f>
        <v>0</v>
      </c>
      <c r="U534">
        <f>IF(M534&lt;&gt;"Minor",0,IF(COUNTIFS($A$2:$A534,$A534,$D$2:$D534,$D534,$M$2:$M534,"Minor")=1,1,0))</f>
        <v>0</v>
      </c>
    </row>
    <row r="535">
      <c r="A535" t="inlineStr">
        <is>
          <t xml:space="preserve">2480d4767331b6a7bbbc4f588c705dd813a76a8d</t>
        </is>
      </c>
      <c r="B535" t="inlineStr">
        <is>
          <t xml:space="preserve">Bride of a dragon - BGM + SFX</t>
        </is>
      </c>
      <c r="C535" t="inlineStr">
        <is>
          <t xml:space="preserve">Bride of a Dragon (With BGM-SFX)</t>
        </is>
      </c>
      <c r="D535" t="inlineStr">
        <is>
          <t xml:space="preserve">1831780658a8053694f16ba1d0363ea1ef76350f</t>
        </is>
      </c>
      <c r="E535" t="inlineStr">
        <is>
          <t xml:space="preserve">Episode 38: Schließ Deinen Mund Celine Petrovia</t>
        </is>
      </c>
      <c r="F535">
        <v>38</v>
      </c>
      <c r="G535" t="inlineStr">
        <is>
          <t xml:space="preserve">6:07-6:11</t>
        </is>
      </c>
      <c r="H535" t="inlineStr">
        <is>
          <t xml:space="preserve">Pending</t>
        </is>
      </c>
      <c r="I535" t="inlineStr">
        <is>
          <t xml:space="preserve">"Mador" should be pronounced in German. - Line of script: „Mador hielt die Krone über meinen Kopf.“</t>
        </is>
      </c>
      <c r="J535" t="inlineStr">
        <is>
          <t xml:space="preserve">VOA</t>
        </is>
      </c>
      <c r="K535" t="inlineStr">
        <is>
          <t xml:space="preserve">Mispronunciation</t>
        </is>
      </c>
      <c r="L535" t="inlineStr">
        <is>
          <t xml:space="preserve">Mispronunciation</t>
        </is>
      </c>
      <c r="M535" t="str">
        <f>IFERROR(IF(VLOOKUP(L535,'Quantification'!$A:$B,2,FALSE)&amp;""="","Unclassified",VLOOKUP(L535,'Quantification'!$A:$B,2,FALSE)),"Unclassified")</f>
        <v>Major</v>
      </c>
      <c r="N535" t="inlineStr">
        <is>
          <t xml:space="preserve">frl-esma.gulsoy@pocketfm.com</t>
        </is>
      </c>
      <c r="O535" t="inlineStr">
        <is>
          <t xml:space="preserve">Issues found in raw</t>
        </is>
      </c>
      <c r="P535" t="str">
        <f>IF(OR(O535="Issues found in master",O535="Final master"),"Master",IF(OR(O535="Ready for Master",O535="Issues found in raw",O535="Raw under QC",O535="Issues resolved in raw"),"Raw","-"))</f>
        <v>Raw</v>
      </c>
      <c r="Q535" s="13">
        <v>46263.819444444445</v>
      </c>
      <c r="R535" t="inlineStr">
        <is>
          <t xml:space="preserve">2026-08 (Aug)</t>
        </is>
      </c>
      <c r="S535">
        <f>IF(M535="Not an error",0,IF(COUNTIFS($A$2:$A535,$A535,$D$2:$D535,$D535,$M$2:$M535,"&lt;&gt;Not an error")=1,1,0))</f>
        <v>0</v>
      </c>
      <c r="T535">
        <f>IF(M535&lt;&gt;"Major",0,IF(COUNTIFS($A$2:$A535,$A535,$D$2:$D535,$D535,$M$2:$M535,"Major")=1,1,0))</f>
        <v>0</v>
      </c>
      <c r="U535">
        <f>IF(M535&lt;&gt;"Minor",0,IF(COUNTIFS($A$2:$A535,$A535,$D$2:$D535,$D535,$M$2:$M535,"Minor")=1,1,0))</f>
        <v>0</v>
      </c>
    </row>
    <row r="536">
      <c r="A536" t="inlineStr">
        <is>
          <t xml:space="preserve">2480d4767331b6a7bbbc4f588c705dd813a76a8d</t>
        </is>
      </c>
      <c r="B536" t="inlineStr">
        <is>
          <t xml:space="preserve">Bride of a dragon - BGM + SFX</t>
        </is>
      </c>
      <c r="C536" t="inlineStr">
        <is>
          <t xml:space="preserve">Bride of a Dragon (With BGM-SFX)</t>
        </is>
      </c>
      <c r="D536" t="inlineStr">
        <is>
          <t xml:space="preserve">1831780658a8053694f16ba1d0363ea1ef76350f</t>
        </is>
      </c>
      <c r="E536" t="inlineStr">
        <is>
          <t xml:space="preserve">Episode 38: Schließ Deinen Mund Celine Petrovia</t>
        </is>
      </c>
      <c r="F536">
        <v>38</v>
      </c>
      <c r="G536" t="inlineStr">
        <is>
          <t xml:space="preserve">6:47-6:50</t>
        </is>
      </c>
      <c r="H536" t="inlineStr">
        <is>
          <t xml:space="preserve">Pending</t>
        </is>
      </c>
      <c r="I536" t="inlineStr">
        <is>
          <t xml:space="preserve">"Mador" should be pronounced in German. - Line of script: „Prinzessin?“, fragte Mador sanft nach.</t>
        </is>
      </c>
      <c r="J536" t="inlineStr">
        <is>
          <t xml:space="preserve">VOA</t>
        </is>
      </c>
      <c r="K536" t="inlineStr">
        <is>
          <t xml:space="preserve">Mispronunciation</t>
        </is>
      </c>
      <c r="L536" t="inlineStr">
        <is>
          <t xml:space="preserve">Mispronunciation</t>
        </is>
      </c>
      <c r="M536" t="str">
        <f>IFERROR(IF(VLOOKUP(L536,'Quantification'!$A:$B,2,FALSE)&amp;""="","Unclassified",VLOOKUP(L536,'Quantification'!$A:$B,2,FALSE)),"Unclassified")</f>
        <v>Major</v>
      </c>
      <c r="N536" t="inlineStr">
        <is>
          <t xml:space="preserve">frl-esma.gulsoy@pocketfm.com</t>
        </is>
      </c>
      <c r="O536" t="inlineStr">
        <is>
          <t xml:space="preserve">Issues found in raw</t>
        </is>
      </c>
      <c r="P536" t="str">
        <f>IF(OR(O536="Issues found in master",O536="Final master"),"Master",IF(OR(O536="Ready for Master",O536="Issues found in raw",O536="Raw under QC",O536="Issues resolved in raw"),"Raw","-"))</f>
        <v>Raw</v>
      </c>
      <c r="Q536" s="13">
        <v>46263.819444444445</v>
      </c>
      <c r="R536" t="inlineStr">
        <is>
          <t xml:space="preserve">2026-08 (Aug)</t>
        </is>
      </c>
      <c r="S536">
        <f>IF(M536="Not an error",0,IF(COUNTIFS($A$2:$A536,$A536,$D$2:$D536,$D536,$M$2:$M536,"&lt;&gt;Not an error")=1,1,0))</f>
        <v>0</v>
      </c>
      <c r="T536">
        <f>IF(M536&lt;&gt;"Major",0,IF(COUNTIFS($A$2:$A536,$A536,$D$2:$D536,$D536,$M$2:$M536,"Major")=1,1,0))</f>
        <v>0</v>
      </c>
      <c r="U536">
        <f>IF(M536&lt;&gt;"Minor",0,IF(COUNTIFS($A$2:$A536,$A536,$D$2:$D536,$D536,$M$2:$M536,"Minor")=1,1,0))</f>
        <v>0</v>
      </c>
    </row>
    <row r="537">
      <c r="A537" t="inlineStr">
        <is>
          <t xml:space="preserve">2480d4767331b6a7bbbc4f588c705dd813a76a8d</t>
        </is>
      </c>
      <c r="B537" t="inlineStr">
        <is>
          <t xml:space="preserve">Bride of a dragon - BGM + SFX</t>
        </is>
      </c>
      <c r="C537" t="inlineStr">
        <is>
          <t xml:space="preserve">Bride of a Dragon (With BGM-SFX)</t>
        </is>
      </c>
      <c r="D537" t="inlineStr">
        <is>
          <t xml:space="preserve">1831780658a8053694f16ba1d0363ea1ef76350f</t>
        </is>
      </c>
      <c r="E537" t="inlineStr">
        <is>
          <t xml:space="preserve">Episode 38: Schließ Deinen Mund Celine Petrovia</t>
        </is>
      </c>
      <c r="F537">
        <v>38</v>
      </c>
      <c r="G537" t="inlineStr">
        <is>
          <t xml:space="preserve">7:03-7:06</t>
        </is>
      </c>
      <c r="H537" t="inlineStr">
        <is>
          <t xml:space="preserve">Pending</t>
        </is>
      </c>
      <c r="I537" t="inlineStr">
        <is>
          <t xml:space="preserve">"Mador" should be pronounced in German. - Line of script: „Madors Augen trafen für einen kurzen Moment meine.“</t>
        </is>
      </c>
      <c r="J537" t="inlineStr">
        <is>
          <t xml:space="preserve">VOA</t>
        </is>
      </c>
      <c r="K537" t="inlineStr">
        <is>
          <t xml:space="preserve">Mispronunciation</t>
        </is>
      </c>
      <c r="L537" t="inlineStr">
        <is>
          <t xml:space="preserve">Mispronunciation</t>
        </is>
      </c>
      <c r="M537" t="str">
        <f>IFERROR(IF(VLOOKUP(L537,'Quantification'!$A:$B,2,FALSE)&amp;""="","Unclassified",VLOOKUP(L537,'Quantification'!$A:$B,2,FALSE)),"Unclassified")</f>
        <v>Major</v>
      </c>
      <c r="N537" t="inlineStr">
        <is>
          <t xml:space="preserve">frl-esma.gulsoy@pocketfm.com</t>
        </is>
      </c>
      <c r="O537" t="inlineStr">
        <is>
          <t xml:space="preserve">Issues found in raw</t>
        </is>
      </c>
      <c r="P537" t="str">
        <f>IF(OR(O537="Issues found in master",O537="Final master"),"Master",IF(OR(O537="Ready for Master",O537="Issues found in raw",O537="Raw under QC",O537="Issues resolved in raw"),"Raw","-"))</f>
        <v>Raw</v>
      </c>
      <c r="Q537" s="13">
        <v>46263.819444444445</v>
      </c>
      <c r="R537" t="inlineStr">
        <is>
          <t xml:space="preserve">2026-08 (Aug)</t>
        </is>
      </c>
      <c r="S537">
        <f>IF(M537="Not an error",0,IF(COUNTIFS($A$2:$A537,$A537,$D$2:$D537,$D537,$M$2:$M537,"&lt;&gt;Not an error")=1,1,0))</f>
        <v>0</v>
      </c>
      <c r="T537">
        <f>IF(M537&lt;&gt;"Major",0,IF(COUNTIFS($A$2:$A537,$A537,$D$2:$D537,$D537,$M$2:$M537,"Major")=1,1,0))</f>
        <v>0</v>
      </c>
      <c r="U537">
        <f>IF(M537&lt;&gt;"Minor",0,IF(COUNTIFS($A$2:$A537,$A537,$D$2:$D537,$D537,$M$2:$M537,"Minor")=1,1,0))</f>
        <v>0</v>
      </c>
    </row>
    <row r="538">
      <c r="A538" t="inlineStr">
        <is>
          <t xml:space="preserve">2480d4767331b6a7bbbc4f588c705dd813a76a8d</t>
        </is>
      </c>
      <c r="B538" t="inlineStr">
        <is>
          <t xml:space="preserve">Bride of a dragon - BGM + SFX</t>
        </is>
      </c>
      <c r="C538" t="inlineStr">
        <is>
          <t xml:space="preserve">Bride of a Dragon (With BGM-SFX)</t>
        </is>
      </c>
      <c r="D538" t="inlineStr">
        <is>
          <t xml:space="preserve">1831780658a8053694f16ba1d0363ea1ef76350f</t>
        </is>
      </c>
      <c r="E538" t="inlineStr">
        <is>
          <t xml:space="preserve">Episode 38: Schließ Deinen Mund Celine Petrovia</t>
        </is>
      </c>
      <c r="F538">
        <v>38</v>
      </c>
      <c r="G538" t="inlineStr">
        <is>
          <t xml:space="preserve">7:12-7:17</t>
        </is>
      </c>
      <c r="H538" t="inlineStr">
        <is>
          <t xml:space="preserve">Pending</t>
        </is>
      </c>
      <c r="I538" t="inlineStr">
        <is>
          <t xml:space="preserve">"Mador" should be pronounced in German. - Line of script: „Dann kröne ich, Mador Kroon, Euch zur Königin Isabel von Dracovia.“</t>
        </is>
      </c>
      <c r="J538" t="inlineStr">
        <is>
          <t xml:space="preserve">VOA</t>
        </is>
      </c>
      <c r="K538" t="inlineStr">
        <is>
          <t xml:space="preserve">Mispronunciation</t>
        </is>
      </c>
      <c r="L538" t="inlineStr">
        <is>
          <t xml:space="preserve">Mispronunciation</t>
        </is>
      </c>
      <c r="M538" t="str">
        <f>IFERROR(IF(VLOOKUP(L538,'Quantification'!$A:$B,2,FALSE)&amp;""="","Unclassified",VLOOKUP(L538,'Quantification'!$A:$B,2,FALSE)),"Unclassified")</f>
        <v>Major</v>
      </c>
      <c r="N538" t="inlineStr">
        <is>
          <t xml:space="preserve">frl-esma.gulsoy@pocketfm.com</t>
        </is>
      </c>
      <c r="O538" t="inlineStr">
        <is>
          <t xml:space="preserve">Issues found in raw</t>
        </is>
      </c>
      <c r="P538" t="str">
        <f>IF(OR(O538="Issues found in master",O538="Final master"),"Master",IF(OR(O538="Ready for Master",O538="Issues found in raw",O538="Raw under QC",O538="Issues resolved in raw"),"Raw","-"))</f>
        <v>Raw</v>
      </c>
      <c r="Q538" s="13">
        <v>46263.819444444445</v>
      </c>
      <c r="R538" t="inlineStr">
        <is>
          <t xml:space="preserve">2026-08 (Aug)</t>
        </is>
      </c>
      <c r="S538">
        <f>IF(M538="Not an error",0,IF(COUNTIFS($A$2:$A538,$A538,$D$2:$D538,$D538,$M$2:$M538,"&lt;&gt;Not an error")=1,1,0))</f>
        <v>0</v>
      </c>
      <c r="T538">
        <f>IF(M538&lt;&gt;"Major",0,IF(COUNTIFS($A$2:$A538,$A538,$D$2:$D538,$D538,$M$2:$M538,"Major")=1,1,0))</f>
        <v>0</v>
      </c>
      <c r="U538">
        <f>IF(M538&lt;&gt;"Minor",0,IF(COUNTIFS($A$2:$A538,$A538,$D$2:$D538,$D538,$M$2:$M538,"Minor")=1,1,0))</f>
        <v>0</v>
      </c>
    </row>
    <row r="539">
      <c r="A539" t="inlineStr">
        <is>
          <t xml:space="preserve">2480d4767331b6a7bbbc4f588c705dd813a76a8d</t>
        </is>
      </c>
      <c r="B539" t="inlineStr">
        <is>
          <t xml:space="preserve">Bride of a dragon - BGM + SFX</t>
        </is>
      </c>
      <c r="C539" t="inlineStr">
        <is>
          <t xml:space="preserve">Bride of a Dragon (With BGM-SFX)</t>
        </is>
      </c>
      <c r="D539" t="inlineStr">
        <is>
          <t xml:space="preserve">3a5137792761ea911cc8f6b296eb666830c604a8</t>
        </is>
      </c>
      <c r="E539" t="inlineStr">
        <is>
          <t xml:space="preserve">Episode 40: Angebot Gilt Bis Morgen</t>
        </is>
      </c>
      <c r="F539">
        <v>40</v>
      </c>
      <c r="G539" t="inlineStr">
        <is>
          <t xml:space="preserve">7:07-7:09</t>
        </is>
      </c>
      <c r="H539" t="inlineStr">
        <is>
          <t xml:space="preserve">Pending</t>
        </is>
      </c>
      <c r="I539" t="inlineStr">
        <is>
          <t xml:space="preserve">"Ronan" should be pronounced in English. - Lines of script: „Ronan stand im Türrahmen.“</t>
        </is>
      </c>
      <c r="J539" t="inlineStr">
        <is>
          <t xml:space="preserve">VOA</t>
        </is>
      </c>
      <c r="K539" t="inlineStr">
        <is>
          <t xml:space="preserve">Mispronunciation</t>
        </is>
      </c>
      <c r="L539" t="inlineStr">
        <is>
          <t xml:space="preserve">Mispronunciation</t>
        </is>
      </c>
      <c r="M539" t="str">
        <f>IFERROR(IF(VLOOKUP(L539,'Quantification'!$A:$B,2,FALSE)&amp;""="","Unclassified",VLOOKUP(L539,'Quantification'!$A:$B,2,FALSE)),"Unclassified")</f>
        <v>Major</v>
      </c>
      <c r="N539" t="inlineStr">
        <is>
          <t xml:space="preserve">frl-esma.gulsoy@pocketfm.com</t>
        </is>
      </c>
      <c r="O539" t="inlineStr">
        <is>
          <t xml:space="preserve">Issues found in raw</t>
        </is>
      </c>
      <c r="P539" t="str">
        <f>IF(OR(O539="Issues found in master",O539="Final master"),"Master",IF(OR(O539="Ready for Master",O539="Issues found in raw",O539="Raw under QC",O539="Issues resolved in raw"),"Raw","-"))</f>
        <v>Raw</v>
      </c>
      <c r="Q539" s="13">
        <v>46263.82916666666</v>
      </c>
      <c r="R539" t="inlineStr">
        <is>
          <t xml:space="preserve">2026-08 (Aug)</t>
        </is>
      </c>
      <c r="S539">
        <f>IF(M539="Not an error",0,IF(COUNTIFS($A$2:$A539,$A539,$D$2:$D539,$D539,$M$2:$M539,"&lt;&gt;Not an error")=1,1,0))</f>
        <v>1</v>
      </c>
      <c r="T539">
        <f>IF(M539&lt;&gt;"Major",0,IF(COUNTIFS($A$2:$A539,$A539,$D$2:$D539,$D539,$M$2:$M539,"Major")=1,1,0))</f>
        <v>1</v>
      </c>
      <c r="U539">
        <f>IF(M539&lt;&gt;"Minor",0,IF(COUNTIFS($A$2:$A539,$A539,$D$2:$D539,$D539,$M$2:$M539,"Minor")=1,1,0))</f>
        <v>0</v>
      </c>
    </row>
    <row r="540">
      <c r="A540" t="inlineStr">
        <is>
          <t xml:space="preserve">2480d4767331b6a7bbbc4f588c705dd813a76a8d</t>
        </is>
      </c>
      <c r="B540" t="inlineStr">
        <is>
          <t xml:space="preserve">Bride of a dragon - BGM + SFX</t>
        </is>
      </c>
      <c r="C540" t="inlineStr">
        <is>
          <t xml:space="preserve">Bride of a Dragon (With BGM-SFX)</t>
        </is>
      </c>
      <c r="D540" t="inlineStr">
        <is>
          <t xml:space="preserve">3a5137792761ea911cc8f6b296eb666830c604a8</t>
        </is>
      </c>
      <c r="E540" t="inlineStr">
        <is>
          <t xml:space="preserve">Episode 40: Angebot Gilt Bis Morgen</t>
        </is>
      </c>
      <c r="F540">
        <v>40</v>
      </c>
      <c r="G540" t="inlineStr">
        <is>
          <t xml:space="preserve">11:30-11:31</t>
        </is>
      </c>
      <c r="H540" t="inlineStr">
        <is>
          <t xml:space="preserve">Pending</t>
        </is>
      </c>
      <c r="I540" t="inlineStr">
        <is>
          <t xml:space="preserve">"Ronan" should be pronounced in English. - Line of script: „Und Ronan. Ich traute ihm nicht.“</t>
        </is>
      </c>
      <c r="J540" t="inlineStr">
        <is>
          <t xml:space="preserve">VOA</t>
        </is>
      </c>
      <c r="K540" t="inlineStr">
        <is>
          <t xml:space="preserve">Mispronunciation</t>
        </is>
      </c>
      <c r="L540" t="inlineStr">
        <is>
          <t xml:space="preserve">Mispronunciation</t>
        </is>
      </c>
      <c r="M540" t="str">
        <f>IFERROR(IF(VLOOKUP(L540,'Quantification'!$A:$B,2,FALSE)&amp;""="","Unclassified",VLOOKUP(L540,'Quantification'!$A:$B,2,FALSE)),"Unclassified")</f>
        <v>Major</v>
      </c>
      <c r="N540" t="inlineStr">
        <is>
          <t xml:space="preserve">frl-esma.gulsoy@pocketfm.com</t>
        </is>
      </c>
      <c r="O540" t="inlineStr">
        <is>
          <t xml:space="preserve">Issues found in raw</t>
        </is>
      </c>
      <c r="P540" t="str">
        <f>IF(OR(O540="Issues found in master",O540="Final master"),"Master",IF(OR(O540="Ready for Master",O540="Issues found in raw",O540="Raw under QC",O540="Issues resolved in raw"),"Raw","-"))</f>
        <v>Raw</v>
      </c>
      <c r="Q540" s="13">
        <v>46263.82916666666</v>
      </c>
      <c r="R540" t="inlineStr">
        <is>
          <t xml:space="preserve">2026-08 (Aug)</t>
        </is>
      </c>
      <c r="S540">
        <f>IF(M540="Not an error",0,IF(COUNTIFS($A$2:$A540,$A540,$D$2:$D540,$D540,$M$2:$M540,"&lt;&gt;Not an error")=1,1,0))</f>
        <v>0</v>
      </c>
      <c r="T540">
        <f>IF(M540&lt;&gt;"Major",0,IF(COUNTIFS($A$2:$A540,$A540,$D$2:$D540,$D540,$M$2:$M540,"Major")=1,1,0))</f>
        <v>0</v>
      </c>
      <c r="U540">
        <f>IF(M540&lt;&gt;"Minor",0,IF(COUNTIFS($A$2:$A540,$A540,$D$2:$D540,$D540,$M$2:$M540,"Minor")=1,1,0))</f>
        <v>0</v>
      </c>
    </row>
    <row r="541">
      <c r="A541" t="inlineStr">
        <is>
          <t xml:space="preserve">2480d4767331b6a7bbbc4f588c705dd813a76a8d</t>
        </is>
      </c>
      <c r="B541" t="inlineStr">
        <is>
          <t xml:space="preserve">Bride of a dragon - BGM + SFX</t>
        </is>
      </c>
      <c r="C541" t="inlineStr">
        <is>
          <t xml:space="preserve">Bride of a Dragon (With BGM-SFX)</t>
        </is>
      </c>
      <c r="D541" t="inlineStr">
        <is>
          <t xml:space="preserve">1ff708c833eaed6199d5dea8ea1ab0a49e8e3a94</t>
        </is>
      </c>
      <c r="E541" t="inlineStr">
        <is>
          <t xml:space="preserve">Episode 41: König Damon Bemerkt Ihren Körper</t>
        </is>
      </c>
      <c r="F541">
        <v>41</v>
      </c>
      <c r="G541" t="inlineStr">
        <is>
          <t xml:space="preserve">2:09-2:26</t>
        </is>
      </c>
      <c r="H541" t="inlineStr">
        <is>
          <t xml:space="preserve">Pending</t>
        </is>
      </c>
      <c r="I541" t="inlineStr">
        <is>
          <t xml:space="preserve">"Ronan" should be pronounced in English. - Lines of script: „Ich glaube, es war entweder die Königinwitwe oder Ronan“, fuhr ich mit leiserer Stimme fort. „Sie müssen sie in ihrem Zimmer platziert haben, in der Hoffnung, sie würde verbannt werden. Wenn das passiert wäre, hätte meine Stiefmutter weiterhin die Zügel der Macht in der Hand behalten. Und Ronan wäre weiterhin geschützt.“</t>
        </is>
      </c>
      <c r="J541" t="inlineStr">
        <is>
          <t xml:space="preserve">VOA</t>
        </is>
      </c>
      <c r="K541" t="inlineStr">
        <is>
          <t xml:space="preserve">Mispronunciation</t>
        </is>
      </c>
      <c r="L541" t="inlineStr">
        <is>
          <t xml:space="preserve">Mispronunciation</t>
        </is>
      </c>
      <c r="M541" t="str">
        <f>IFERROR(IF(VLOOKUP(L541,'Quantification'!$A:$B,2,FALSE)&amp;""="","Unclassified",VLOOKUP(L541,'Quantification'!$A:$B,2,FALSE)),"Unclassified")</f>
        <v>Major</v>
      </c>
      <c r="N541" t="inlineStr">
        <is>
          <t xml:space="preserve">frl-esma.gulsoy@pocketfm.com</t>
        </is>
      </c>
      <c r="O541" t="inlineStr">
        <is>
          <t xml:space="preserve">Issues found in raw</t>
        </is>
      </c>
      <c r="P541" t="str">
        <f>IF(OR(O541="Issues found in master",O541="Final master"),"Master",IF(OR(O541="Ready for Master",O541="Issues found in raw",O541="Raw under QC",O541="Issues resolved in raw"),"Raw","-"))</f>
        <v>Raw</v>
      </c>
      <c r="Q541" s="13">
        <v>46263.83333333333</v>
      </c>
      <c r="R541" t="inlineStr">
        <is>
          <t xml:space="preserve">2026-08 (Aug)</t>
        </is>
      </c>
      <c r="S541">
        <f>IF(M541="Not an error",0,IF(COUNTIFS($A$2:$A541,$A541,$D$2:$D541,$D541,$M$2:$M541,"&lt;&gt;Not an error")=1,1,0))</f>
        <v>1</v>
      </c>
      <c r="T541">
        <f>IF(M541&lt;&gt;"Major",0,IF(COUNTIFS($A$2:$A541,$A541,$D$2:$D541,$D541,$M$2:$M541,"Major")=1,1,0))</f>
        <v>1</v>
      </c>
      <c r="U541">
        <f>IF(M541&lt;&gt;"Minor",0,IF(COUNTIFS($A$2:$A541,$A541,$D$2:$D541,$D541,$M$2:$M541,"Minor")=1,1,0))</f>
        <v>0</v>
      </c>
    </row>
    <row r="542">
      <c r="A542" t="inlineStr">
        <is>
          <t xml:space="preserve">2480d4767331b6a7bbbc4f588c705dd813a76a8d</t>
        </is>
      </c>
      <c r="B542" t="inlineStr">
        <is>
          <t xml:space="preserve">Bride of a dragon - BGM + SFX</t>
        </is>
      </c>
      <c r="C542" t="inlineStr">
        <is>
          <t xml:space="preserve">Bride of a Dragon (With BGM-SFX)</t>
        </is>
      </c>
      <c r="D542" t="inlineStr">
        <is>
          <t xml:space="preserve">b8cdbd0422cf95e76e3db72b047caea4c472e198</t>
        </is>
      </c>
      <c r="E542" t="inlineStr">
        <is>
          <t xml:space="preserve">Episode 42: Nicht Viel Zeit Verbleibt</t>
        </is>
      </c>
      <c r="F542">
        <v>42</v>
      </c>
      <c r="G542" t="inlineStr">
        <is>
          <t xml:space="preserve">0:18-0:27</t>
        </is>
      </c>
      <c r="H542" t="inlineStr">
        <is>
          <t xml:space="preserve">Pending</t>
        </is>
      </c>
      <c r="I542" t="inlineStr">
        <is>
          <t xml:space="preserve">"Kaelion" should be pronounced in German as "Kelion", with an "e" sound, rather than pronouncing "a" and "e" separately. - Lines of script: „Ihr Blick huschte kurz zu Kaelion und dann wieder zu mir. „Ich möchte unter vier Augen mit Euch sprechen.“ Meine Augen verengten sich. Kaelion zögerte nicht.“</t>
        </is>
      </c>
      <c r="J542" t="inlineStr">
        <is>
          <t xml:space="preserve">VOA</t>
        </is>
      </c>
      <c r="K542" t="inlineStr">
        <is>
          <t xml:space="preserve">Mispronunciation</t>
        </is>
      </c>
      <c r="L542" t="inlineStr">
        <is>
          <t xml:space="preserve">Mispronunciation</t>
        </is>
      </c>
      <c r="M542" t="str">
        <f>IFERROR(IF(VLOOKUP(L542,'Quantification'!$A:$B,2,FALSE)&amp;""="","Unclassified",VLOOKUP(L542,'Quantification'!$A:$B,2,FALSE)),"Unclassified")</f>
        <v>Major</v>
      </c>
      <c r="N542" t="inlineStr">
        <is>
          <t xml:space="preserve">frl-esma.gulsoy@pocketfm.com</t>
        </is>
      </c>
      <c r="O542" t="inlineStr">
        <is>
          <t xml:space="preserve">Issues found in raw</t>
        </is>
      </c>
      <c r="P542" t="str">
        <f>IF(OR(O542="Issues found in master",O542="Final master"),"Master",IF(OR(O542="Ready for Master",O542="Issues found in raw",O542="Raw under QC",O542="Issues resolved in raw"),"Raw","-"))</f>
        <v>Raw</v>
      </c>
      <c r="Q542" s="13">
        <v>46263.8375</v>
      </c>
      <c r="R542" t="inlineStr">
        <is>
          <t xml:space="preserve">2026-08 (Aug)</t>
        </is>
      </c>
      <c r="S542">
        <f>IF(M542="Not an error",0,IF(COUNTIFS($A$2:$A542,$A542,$D$2:$D542,$D542,$M$2:$M542,"&lt;&gt;Not an error")=1,1,0))</f>
        <v>1</v>
      </c>
      <c r="T542">
        <f>IF(M542&lt;&gt;"Major",0,IF(COUNTIFS($A$2:$A542,$A542,$D$2:$D542,$D542,$M$2:$M542,"Major")=1,1,0))</f>
        <v>1</v>
      </c>
      <c r="U542">
        <f>IF(M542&lt;&gt;"Minor",0,IF(COUNTIFS($A$2:$A542,$A542,$D$2:$D542,$D542,$M$2:$M542,"Minor")=1,1,0))</f>
        <v>0</v>
      </c>
    </row>
    <row r="543">
      <c r="A543" t="inlineStr">
        <is>
          <t xml:space="preserve">2480d4767331b6a7bbbc4f588c705dd813a76a8d</t>
        </is>
      </c>
      <c r="B543" t="inlineStr">
        <is>
          <t xml:space="preserve">Bride of a dragon - BGM + SFX</t>
        </is>
      </c>
      <c r="C543" t="inlineStr">
        <is>
          <t xml:space="preserve">Bride of a Dragon (With BGM-SFX)</t>
        </is>
      </c>
      <c r="D543" t="inlineStr">
        <is>
          <t xml:space="preserve">2816095490401db0d5235f058600cd339fde52a7</t>
        </is>
      </c>
      <c r="E543" t="inlineStr">
        <is>
          <t xml:space="preserve">Episode 43: Wer Hat Dich Gefragt, König Damon?</t>
        </is>
      </c>
      <c r="F543">
        <v>43</v>
      </c>
      <c r="G543" t="inlineStr">
        <is>
          <t xml:space="preserve">2:02-2:14</t>
        </is>
      </c>
      <c r="H543" t="inlineStr">
        <is>
          <t xml:space="preserve">Pending</t>
        </is>
      </c>
      <c r="I543" t="inlineStr">
        <is>
          <t xml:space="preserve">"Ronan" should be pronounced in English. - Lines of script: „Vielleicht sollte ich einfach Ronans Angebot annehmen. Es schien so viel einfacher. Jemand anderen die Drecksarbeit machen zu lassen. Ich war mir fast sicher, dass Ronan Damon bei der ersten Gelegenheit töten würde.“</t>
        </is>
      </c>
      <c r="J543" t="inlineStr">
        <is>
          <t xml:space="preserve">VOA</t>
        </is>
      </c>
      <c r="K543" t="inlineStr">
        <is>
          <t xml:space="preserve">Mispronunciation</t>
        </is>
      </c>
      <c r="L543" t="inlineStr">
        <is>
          <t xml:space="preserve">Mispronunciation</t>
        </is>
      </c>
      <c r="M543" t="str">
        <f>IFERROR(IF(VLOOKUP(L543,'Quantification'!$A:$B,2,FALSE)&amp;""="","Unclassified",VLOOKUP(L543,'Quantification'!$A:$B,2,FALSE)),"Unclassified")</f>
        <v>Major</v>
      </c>
      <c r="N543" t="inlineStr">
        <is>
          <t xml:space="preserve">frl-esma.gulsoy@pocketfm.com</t>
        </is>
      </c>
      <c r="O543" t="inlineStr">
        <is>
          <t xml:space="preserve">Issues found in raw</t>
        </is>
      </c>
      <c r="P543" t="str">
        <f>IF(OR(O543="Issues found in master",O543="Final master"),"Master",IF(OR(O543="Ready for Master",O543="Issues found in raw",O543="Raw under QC",O543="Issues resolved in raw"),"Raw","-"))</f>
        <v>Raw</v>
      </c>
      <c r="Q543" s="13">
        <v>46263.853472222225</v>
      </c>
      <c r="R543" t="inlineStr">
        <is>
          <t xml:space="preserve">2026-08 (Aug)</t>
        </is>
      </c>
      <c r="S543">
        <f>IF(M543="Not an error",0,IF(COUNTIFS($A$2:$A543,$A543,$D$2:$D543,$D543,$M$2:$M543,"&lt;&gt;Not an error")=1,1,0))</f>
        <v>1</v>
      </c>
      <c r="T543">
        <f>IF(M543&lt;&gt;"Major",0,IF(COUNTIFS($A$2:$A543,$A543,$D$2:$D543,$D543,$M$2:$M543,"Major")=1,1,0))</f>
        <v>1</v>
      </c>
      <c r="U543">
        <f>IF(M543&lt;&gt;"Minor",0,IF(COUNTIFS($A$2:$A543,$A543,$D$2:$D543,$D543,$M$2:$M543,"Minor")=1,1,0))</f>
        <v>0</v>
      </c>
    </row>
    <row r="544">
      <c r="A544" t="inlineStr">
        <is>
          <t xml:space="preserve">2480d4767331b6a7bbbc4f588c705dd813a76a8d</t>
        </is>
      </c>
      <c r="B544" t="inlineStr">
        <is>
          <t xml:space="preserve">Bride of a dragon - BGM + SFX</t>
        </is>
      </c>
      <c r="C544" t="inlineStr">
        <is>
          <t xml:space="preserve">Bride of a Dragon (With BGM-SFX)</t>
        </is>
      </c>
      <c r="D544" t="inlineStr">
        <is>
          <t xml:space="preserve">2816095490401db0d5235f058600cd339fde52a7</t>
        </is>
      </c>
      <c r="E544" t="inlineStr">
        <is>
          <t xml:space="preserve">Episode 43: Wer Hat Dich Gefragt, König Damon?</t>
        </is>
      </c>
      <c r="F544">
        <v>43</v>
      </c>
      <c r="G544" t="inlineStr">
        <is>
          <t xml:space="preserve">4:48-4:51</t>
        </is>
      </c>
      <c r="H544" t="inlineStr">
        <is>
          <t xml:space="preserve">Pending</t>
        </is>
      </c>
      <c r="I544" t="inlineStr">
        <is>
          <t xml:space="preserve">"Kaelion" should be pronounced in German as "Kelion", with an "e" sound, rather than pronouncing "a" and "e" separately. - Line of script: „Wie sollte ich das tun, wenn Kaelion mir im Nacken saß?“</t>
        </is>
      </c>
      <c r="J544" t="inlineStr">
        <is>
          <t xml:space="preserve">VOA</t>
        </is>
      </c>
      <c r="K544" t="inlineStr">
        <is>
          <t xml:space="preserve">Mispronunciation</t>
        </is>
      </c>
      <c r="L544" t="inlineStr">
        <is>
          <t xml:space="preserve">Mispronunciation</t>
        </is>
      </c>
      <c r="M544" t="str">
        <f>IFERROR(IF(VLOOKUP(L544,'Quantification'!$A:$B,2,FALSE)&amp;""="","Unclassified",VLOOKUP(L544,'Quantification'!$A:$B,2,FALSE)),"Unclassified")</f>
        <v>Major</v>
      </c>
      <c r="N544" t="inlineStr">
        <is>
          <t xml:space="preserve">frl-esma.gulsoy@pocketfm.com</t>
        </is>
      </c>
      <c r="O544" t="inlineStr">
        <is>
          <t xml:space="preserve">Issues found in raw</t>
        </is>
      </c>
      <c r="P544" t="str">
        <f>IF(OR(O544="Issues found in master",O544="Final master"),"Master",IF(OR(O544="Ready for Master",O544="Issues found in raw",O544="Raw under QC",O544="Issues resolved in raw"),"Raw","-"))</f>
        <v>Raw</v>
      </c>
      <c r="Q544" s="13">
        <v>46263.853472222225</v>
      </c>
      <c r="R544" t="inlineStr">
        <is>
          <t xml:space="preserve">2026-08 (Aug)</t>
        </is>
      </c>
      <c r="S544">
        <f>IF(M544="Not an error",0,IF(COUNTIFS($A$2:$A544,$A544,$D$2:$D544,$D544,$M$2:$M544,"&lt;&gt;Not an error")=1,1,0))</f>
        <v>0</v>
      </c>
      <c r="T544">
        <f>IF(M544&lt;&gt;"Major",0,IF(COUNTIFS($A$2:$A544,$A544,$D$2:$D544,$D544,$M$2:$M544,"Major")=1,1,0))</f>
        <v>0</v>
      </c>
      <c r="U544">
        <f>IF(M544&lt;&gt;"Minor",0,IF(COUNTIFS($A$2:$A544,$A544,$D$2:$D544,$D544,$M$2:$M544,"Minor")=1,1,0))</f>
        <v>0</v>
      </c>
    </row>
    <row r="545">
      <c r="A545" t="inlineStr">
        <is>
          <t xml:space="preserve">2480d4767331b6a7bbbc4f588c705dd813a76a8d</t>
        </is>
      </c>
      <c r="B545" t="inlineStr">
        <is>
          <t xml:space="preserve">Bride of a dragon - BGM + SFX</t>
        </is>
      </c>
      <c r="C545" t="inlineStr">
        <is>
          <t xml:space="preserve">Bride of a Dragon (With BGM-SFX)</t>
        </is>
      </c>
      <c r="D545" t="inlineStr">
        <is>
          <t xml:space="preserve">2816095490401db0d5235f058600cd339fde52a7</t>
        </is>
      </c>
      <c r="E545" t="inlineStr">
        <is>
          <t xml:space="preserve">Episode 43: Wer Hat Dich Gefragt, König Damon?</t>
        </is>
      </c>
      <c r="F545">
        <v>43</v>
      </c>
      <c r="G545" t="inlineStr">
        <is>
          <t xml:space="preserve">4:56-4:59</t>
        </is>
      </c>
      <c r="H545" t="inlineStr">
        <is>
          <t xml:space="preserve">Pending</t>
        </is>
      </c>
      <c r="I545" t="inlineStr">
        <is>
          <t xml:space="preserve">"Kaelion" should be pronounced in German as "Kelion", with an "e" sound, rather than pronouncing "a" and "e" separately. - Line of script: „Ich würde davon abraten“, erwiderte Kaelion gleichmütig.</t>
        </is>
      </c>
      <c r="J545" t="inlineStr">
        <is>
          <t xml:space="preserve">VOA</t>
        </is>
      </c>
      <c r="K545" t="inlineStr">
        <is>
          <t xml:space="preserve">Mispronunciation</t>
        </is>
      </c>
      <c r="L545" t="inlineStr">
        <is>
          <t xml:space="preserve">Mispronunciation</t>
        </is>
      </c>
      <c r="M545" t="str">
        <f>IFERROR(IF(VLOOKUP(L545,'Quantification'!$A:$B,2,FALSE)&amp;""="","Unclassified",VLOOKUP(L545,'Quantification'!$A:$B,2,FALSE)),"Unclassified")</f>
        <v>Major</v>
      </c>
      <c r="N545" t="inlineStr">
        <is>
          <t xml:space="preserve">frl-esma.gulsoy@pocketfm.com</t>
        </is>
      </c>
      <c r="O545" t="inlineStr">
        <is>
          <t xml:space="preserve">Issues found in raw</t>
        </is>
      </c>
      <c r="P545" t="str">
        <f>IF(OR(O545="Issues found in master",O545="Final master"),"Master",IF(OR(O545="Ready for Master",O545="Issues found in raw",O545="Raw under QC",O545="Issues resolved in raw"),"Raw","-"))</f>
        <v>Raw</v>
      </c>
      <c r="Q545" s="13">
        <v>46263.853472222225</v>
      </c>
      <c r="R545" t="inlineStr">
        <is>
          <t xml:space="preserve">2026-08 (Aug)</t>
        </is>
      </c>
      <c r="S545">
        <f>IF(M545="Not an error",0,IF(COUNTIFS($A$2:$A545,$A545,$D$2:$D545,$D545,$M$2:$M545,"&lt;&gt;Not an error")=1,1,0))</f>
        <v>0</v>
      </c>
      <c r="T545">
        <f>IF(M545&lt;&gt;"Major",0,IF(COUNTIFS($A$2:$A545,$A545,$D$2:$D545,$D545,$M$2:$M545,"Major")=1,1,0))</f>
        <v>0</v>
      </c>
      <c r="U545">
        <f>IF(M545&lt;&gt;"Minor",0,IF(COUNTIFS($A$2:$A545,$A545,$D$2:$D545,$D545,$M$2:$M545,"Minor")=1,1,0))</f>
        <v>0</v>
      </c>
    </row>
    <row r="546">
      <c r="A546" t="inlineStr">
        <is>
          <t xml:space="preserve">2480d4767331b6a7bbbc4f588c705dd813a76a8d</t>
        </is>
      </c>
      <c r="B546" t="inlineStr">
        <is>
          <t xml:space="preserve">Bride of a dragon - BGM + SFX</t>
        </is>
      </c>
      <c r="C546" t="inlineStr">
        <is>
          <t xml:space="preserve">Bride of a Dragon (With BGM-SFX)</t>
        </is>
      </c>
      <c r="D546" t="inlineStr">
        <is>
          <t xml:space="preserve">2816095490401db0d5235f058600cd339fde52a7</t>
        </is>
      </c>
      <c r="E546" t="inlineStr">
        <is>
          <t xml:space="preserve">Episode 43: Wer Hat Dich Gefragt, König Damon?</t>
        </is>
      </c>
      <c r="F546">
        <v>43</v>
      </c>
      <c r="G546" t="inlineStr">
        <is>
          <t xml:space="preserve">6:19-6:22</t>
        </is>
      </c>
      <c r="H546" t="inlineStr">
        <is>
          <t xml:space="preserve">Pending</t>
        </is>
      </c>
      <c r="I546" t="inlineStr">
        <is>
          <t xml:space="preserve">"Kaelion" should be pronounced in German as "Kelion", with an "e" sound, rather than pronouncing "a" and "e" separately. - Line of script: „Kaelion war mir nicht gefolgt.“</t>
        </is>
      </c>
      <c r="J546" t="inlineStr">
        <is>
          <t xml:space="preserve">VOA</t>
        </is>
      </c>
      <c r="K546" t="inlineStr">
        <is>
          <t xml:space="preserve">Mispronunciation</t>
        </is>
      </c>
      <c r="L546" t="inlineStr">
        <is>
          <t xml:space="preserve">Mispronunciation</t>
        </is>
      </c>
      <c r="M546" t="str">
        <f>IFERROR(IF(VLOOKUP(L546,'Quantification'!$A:$B,2,FALSE)&amp;""="","Unclassified",VLOOKUP(L546,'Quantification'!$A:$B,2,FALSE)),"Unclassified")</f>
        <v>Major</v>
      </c>
      <c r="N546" t="inlineStr">
        <is>
          <t xml:space="preserve">frl-esma.gulsoy@pocketfm.com</t>
        </is>
      </c>
      <c r="O546" t="inlineStr">
        <is>
          <t xml:space="preserve">Issues found in raw</t>
        </is>
      </c>
      <c r="P546" t="str">
        <f>IF(OR(O546="Issues found in master",O546="Final master"),"Master",IF(OR(O546="Ready for Master",O546="Issues found in raw",O546="Raw under QC",O546="Issues resolved in raw"),"Raw","-"))</f>
        <v>Raw</v>
      </c>
      <c r="Q546" s="13">
        <v>46263.853472222225</v>
      </c>
      <c r="R546" t="inlineStr">
        <is>
          <t xml:space="preserve">2026-08 (Aug)</t>
        </is>
      </c>
      <c r="S546">
        <f>IF(M546="Not an error",0,IF(COUNTIFS($A$2:$A546,$A546,$D$2:$D546,$D546,$M$2:$M546,"&lt;&gt;Not an error")=1,1,0))</f>
        <v>0</v>
      </c>
      <c r="T546">
        <f>IF(M546&lt;&gt;"Major",0,IF(COUNTIFS($A$2:$A546,$A546,$D$2:$D546,$D546,$M$2:$M546,"Major")=1,1,0))</f>
        <v>0</v>
      </c>
      <c r="U546">
        <f>IF(M546&lt;&gt;"Minor",0,IF(COUNTIFS($A$2:$A546,$A546,$D$2:$D546,$D546,$M$2:$M546,"Minor")=1,1,0))</f>
        <v>0</v>
      </c>
    </row>
    <row r="547">
      <c r="A547" t="inlineStr">
        <is>
          <t xml:space="preserve">2480d4767331b6a7bbbc4f588c705dd813a76a8d</t>
        </is>
      </c>
      <c r="B547" t="inlineStr">
        <is>
          <t xml:space="preserve">Bride of a dragon - BGM + SFX</t>
        </is>
      </c>
      <c r="C547" t="inlineStr">
        <is>
          <t xml:space="preserve">Bride of a Dragon (With BGM-SFX)</t>
        </is>
      </c>
      <c r="D547" t="inlineStr">
        <is>
          <t xml:space="preserve">2816095490401db0d5235f058600cd339fde52a7</t>
        </is>
      </c>
      <c r="E547" t="inlineStr">
        <is>
          <t xml:space="preserve">Episode 43: Wer Hat Dich Gefragt, König Damon?</t>
        </is>
      </c>
      <c r="F547">
        <v>43</v>
      </c>
      <c r="G547" t="inlineStr">
        <is>
          <t xml:space="preserve">11:49-11:51</t>
        </is>
      </c>
      <c r="H547" t="inlineStr">
        <is>
          <t xml:space="preserve">Pending</t>
        </is>
      </c>
      <c r="I547" t="inlineStr">
        <is>
          <t xml:space="preserve">"Kaelion" should be pronounced as "Kelion".
- Line of script: "„Über Kaelion."</t>
        </is>
      </c>
      <c r="J547" t="inlineStr">
        <is>
          <t xml:space="preserve">VOA</t>
        </is>
      </c>
      <c r="K547" t="inlineStr">
        <is>
          <t xml:space="preserve">Mispronunciation</t>
        </is>
      </c>
      <c r="L547" t="inlineStr">
        <is>
          <t xml:space="preserve">Mispronunciation</t>
        </is>
      </c>
      <c r="M547" t="str">
        <f>IFERROR(IF(VLOOKUP(L547,'Quantification'!$A:$B,2,FALSE)&amp;""="","Unclassified",VLOOKUP(L547,'Quantification'!$A:$B,2,FALSE)),"Unclassified")</f>
        <v>Major</v>
      </c>
      <c r="N547" t="inlineStr">
        <is>
          <t xml:space="preserve">frl-esma.gulsoy@pocketfm.com</t>
        </is>
      </c>
      <c r="O547" t="inlineStr">
        <is>
          <t xml:space="preserve">Issues found in raw</t>
        </is>
      </c>
      <c r="P547" t="str">
        <f>IF(OR(O547="Issues found in master",O547="Final master"),"Master",IF(OR(O547="Ready for Master",O547="Issues found in raw",O547="Raw under QC",O547="Issues resolved in raw"),"Raw","-"))</f>
        <v>Raw</v>
      </c>
      <c r="Q547" s="13">
        <v>46263.853472222225</v>
      </c>
      <c r="R547" t="inlineStr">
        <is>
          <t xml:space="preserve">2026-08 (Aug)</t>
        </is>
      </c>
      <c r="S547">
        <f>IF(M547="Not an error",0,IF(COUNTIFS($A$2:$A547,$A547,$D$2:$D547,$D547,$M$2:$M547,"&lt;&gt;Not an error")=1,1,0))</f>
        <v>0</v>
      </c>
      <c r="T547">
        <f>IF(M547&lt;&gt;"Major",0,IF(COUNTIFS($A$2:$A547,$A547,$D$2:$D547,$D547,$M$2:$M547,"Major")=1,1,0))</f>
        <v>0</v>
      </c>
      <c r="U547">
        <f>IF(M547&lt;&gt;"Minor",0,IF(COUNTIFS($A$2:$A547,$A547,$D$2:$D547,$D547,$M$2:$M547,"Minor")=1,1,0))</f>
        <v>0</v>
      </c>
    </row>
    <row r="548">
      <c r="A548" t="inlineStr">
        <is>
          <t xml:space="preserve">2480d4767331b6a7bbbc4f588c705dd813a76a8d</t>
        </is>
      </c>
      <c r="B548" t="inlineStr">
        <is>
          <t xml:space="preserve">Bride of a dragon - BGM + SFX</t>
        </is>
      </c>
      <c r="C548" t="inlineStr">
        <is>
          <t xml:space="preserve">Bride of a Dragon (With BGM-SFX)</t>
        </is>
      </c>
      <c r="D548" t="inlineStr">
        <is>
          <t xml:space="preserve">255d4d6f369e80b2baa4c91d86a3da7584159b1d</t>
        </is>
      </c>
      <c r="E548" t="inlineStr">
        <is>
          <t xml:space="preserve">Episode 44: Herausforderung Angenommen</t>
        </is>
      </c>
      <c r="F548">
        <v>44</v>
      </c>
      <c r="G548" t="inlineStr">
        <is>
          <t xml:space="preserve">16:34-16:39</t>
        </is>
      </c>
      <c r="H548" t="inlineStr">
        <is>
          <t xml:space="preserve">Pending</t>
        </is>
      </c>
      <c r="I548" t="inlineStr">
        <is>
          <t xml:space="preserve">"Othira" should be pronounced in English, with the "th" pronounced as in "thing". - Line of script: „Warum spielen wir nicht stattdessen etwas anderes?“, fügte Lady Othira laut hinzu, ihre Stimme flehend.</t>
        </is>
      </c>
      <c r="J548" t="inlineStr">
        <is>
          <t xml:space="preserve">VOA</t>
        </is>
      </c>
      <c r="K548" t="inlineStr">
        <is>
          <t xml:space="preserve">Mispronunciation</t>
        </is>
      </c>
      <c r="L548" t="inlineStr">
        <is>
          <t xml:space="preserve">Mispronunciation</t>
        </is>
      </c>
      <c r="M548" t="str">
        <f>IFERROR(IF(VLOOKUP(L548,'Quantification'!$A:$B,2,FALSE)&amp;""="","Unclassified",VLOOKUP(L548,'Quantification'!$A:$B,2,FALSE)),"Unclassified")</f>
        <v>Major</v>
      </c>
      <c r="N548" t="inlineStr">
        <is>
          <t xml:space="preserve">frl-esma.gulsoy@pocketfm.com</t>
        </is>
      </c>
      <c r="O548" t="inlineStr">
        <is>
          <t xml:space="preserve">Issues found in raw</t>
        </is>
      </c>
      <c r="P548" t="str">
        <f>IF(OR(O548="Issues found in master",O548="Final master"),"Master",IF(OR(O548="Ready for Master",O548="Issues found in raw",O548="Raw under QC",O548="Issues resolved in raw"),"Raw","-"))</f>
        <v>Raw</v>
      </c>
      <c r="Q548" s="13">
        <v>46263.89027777778</v>
      </c>
      <c r="R548" t="inlineStr">
        <is>
          <t xml:space="preserve">2026-08 (Aug)</t>
        </is>
      </c>
      <c r="S548">
        <f>IF(M548="Not an error",0,IF(COUNTIFS($A$2:$A548,$A548,$D$2:$D548,$D548,$M$2:$M548,"&lt;&gt;Not an error")=1,1,0))</f>
        <v>1</v>
      </c>
      <c r="T548">
        <f>IF(M548&lt;&gt;"Major",0,IF(COUNTIFS($A$2:$A548,$A548,$D$2:$D548,$D548,$M$2:$M548,"Major")=1,1,0))</f>
        <v>1</v>
      </c>
      <c r="U548">
        <f>IF(M548&lt;&gt;"Minor",0,IF(COUNTIFS($A$2:$A548,$A548,$D$2:$D548,$D548,$M$2:$M548,"Minor")=1,1,0))</f>
        <v>0</v>
      </c>
    </row>
    <row r="549">
      <c r="A549" t="inlineStr">
        <is>
          <t xml:space="preserve">2480d4767331b6a7bbbc4f588c705dd813a76a8d</t>
        </is>
      </c>
      <c r="B549" t="inlineStr">
        <is>
          <t xml:space="preserve">Bride of a dragon - BGM + SFX</t>
        </is>
      </c>
      <c r="C549" t="inlineStr">
        <is>
          <t xml:space="preserve">Bride of a Dragon (With BGM-SFX)</t>
        </is>
      </c>
      <c r="D549" t="inlineStr">
        <is>
          <t xml:space="preserve">4c036c85e1e36d54ae7cded0dc41c22aaf512182</t>
        </is>
      </c>
      <c r="E549" t="inlineStr">
        <is>
          <t xml:space="preserve">Episode 50: Königin Isabel Von Dracovia Wird Vermisst</t>
        </is>
      </c>
      <c r="F549">
        <v>50</v>
      </c>
      <c r="G549" t="inlineStr">
        <is>
          <t xml:space="preserve">5:13-5:14</t>
        </is>
      </c>
      <c r="H549" t="inlineStr">
        <is>
          <t xml:space="preserve">Pending</t>
        </is>
      </c>
      <c r="I549" t="inlineStr">
        <is>
          <t xml:space="preserve">The voice is too high-pitched and should sound deeper. - Line of script: „Wo ist sie?“</t>
        </is>
      </c>
      <c r="J549" t="inlineStr">
        <is>
          <t xml:space="preserve">VOA</t>
        </is>
      </c>
      <c r="K549" t="inlineStr">
        <is>
          <t xml:space="preserve">Acting</t>
        </is>
      </c>
      <c r="L549" t="inlineStr">
        <is>
          <t xml:space="preserve">Acting</t>
        </is>
      </c>
      <c r="M549" t="str">
        <f>IFERROR(IF(VLOOKUP(L549,'Quantification'!$A:$B,2,FALSE)&amp;""="","Unclassified",VLOOKUP(L549,'Quantification'!$A:$B,2,FALSE)),"Unclassified")</f>
        <v>Minor</v>
      </c>
      <c r="N549" t="inlineStr">
        <is>
          <t xml:space="preserve">frl-esma.gulsoy@pocketfm.com</t>
        </is>
      </c>
      <c r="O549" t="inlineStr">
        <is>
          <t xml:space="preserve">Issues found in raw</t>
        </is>
      </c>
      <c r="P549" t="str">
        <f>IF(OR(O549="Issues found in master",O549="Final master"),"Master",IF(OR(O549="Ready for Master",O549="Issues found in raw",O549="Raw under QC",O549="Issues resolved in raw"),"Raw","-"))</f>
        <v>Raw</v>
      </c>
      <c r="Q549" s="13">
        <v>46263.92083333334</v>
      </c>
      <c r="R549" t="inlineStr">
        <is>
          <t xml:space="preserve">2026-08 (Aug)</t>
        </is>
      </c>
      <c r="S549">
        <f>IF(M549="Not an error",0,IF(COUNTIFS($A$2:$A549,$A549,$D$2:$D549,$D549,$M$2:$M549,"&lt;&gt;Not an error")=1,1,0))</f>
        <v>1</v>
      </c>
      <c r="T549">
        <f>IF(M549&lt;&gt;"Major",0,IF(COUNTIFS($A$2:$A549,$A549,$D$2:$D549,$D549,$M$2:$M549,"Major")=1,1,0))</f>
        <v>0</v>
      </c>
      <c r="U549">
        <f>IF(M549&lt;&gt;"Minor",0,IF(COUNTIFS($A$2:$A549,$A549,$D$2:$D549,$D549,$M$2:$M549,"Minor")=1,1,0))</f>
        <v>1</v>
      </c>
    </row>
    <row r="550">
      <c r="A550" t="inlineStr">
        <is>
          <t xml:space="preserve">2480d4767331b6a7bbbc4f588c705dd813a76a8d</t>
        </is>
      </c>
      <c r="B550" t="inlineStr">
        <is>
          <t xml:space="preserve">Bride of a dragon - BGM + SFX</t>
        </is>
      </c>
      <c r="C550" t="inlineStr">
        <is>
          <t xml:space="preserve">Bride of a Dragon (With BGM-SFX)</t>
        </is>
      </c>
      <c r="D550" t="inlineStr">
        <is>
          <t xml:space="preserve">4c036c85e1e36d54ae7cded0dc41c22aaf512182</t>
        </is>
      </c>
      <c r="E550" t="inlineStr">
        <is>
          <t xml:space="preserve">Episode 50: Königin Isabel Von Dracovia Wird Vermisst</t>
        </is>
      </c>
      <c r="F550">
        <v>50</v>
      </c>
      <c r="G550" t="inlineStr">
        <is>
          <t xml:space="preserve">5:42-5:46</t>
        </is>
      </c>
      <c r="H550" t="inlineStr">
        <is>
          <t xml:space="preserve">Pending</t>
        </is>
      </c>
      <c r="I550" t="inlineStr">
        <is>
          <t xml:space="preserve">"Kaelion" should be pronounced in German as "Kelion", with an "e" sound, rather than pronouncing "a" and "e" separately. - Line of script: „Sir Kaelion. Verzeihung, ich habe nicht aufgepasst, wohin ich gehe.“</t>
        </is>
      </c>
      <c r="J550" t="inlineStr">
        <is>
          <t xml:space="preserve">VOA</t>
        </is>
      </c>
      <c r="K550" t="inlineStr">
        <is>
          <t xml:space="preserve">Mispronunciation</t>
        </is>
      </c>
      <c r="L550" t="inlineStr">
        <is>
          <t xml:space="preserve">Mispronunciation</t>
        </is>
      </c>
      <c r="M550" t="str">
        <f>IFERROR(IF(VLOOKUP(L550,'Quantification'!$A:$B,2,FALSE)&amp;""="","Unclassified",VLOOKUP(L550,'Quantification'!$A:$B,2,FALSE)),"Unclassified")</f>
        <v>Major</v>
      </c>
      <c r="N550" t="inlineStr">
        <is>
          <t xml:space="preserve">frl-esma.gulsoy@pocketfm.com</t>
        </is>
      </c>
      <c r="O550" t="inlineStr">
        <is>
          <t xml:space="preserve">Issues found in raw</t>
        </is>
      </c>
      <c r="P550" t="str">
        <f>IF(OR(O550="Issues found in master",O550="Final master"),"Master",IF(OR(O550="Ready for Master",O550="Issues found in raw",O550="Raw under QC",O550="Issues resolved in raw"),"Raw","-"))</f>
        <v>Raw</v>
      </c>
      <c r="Q550" s="13">
        <v>46263.92083333334</v>
      </c>
      <c r="R550" t="inlineStr">
        <is>
          <t xml:space="preserve">2026-08 (Aug)</t>
        </is>
      </c>
      <c r="S550">
        <f>IF(M550="Not an error",0,IF(COUNTIFS($A$2:$A550,$A550,$D$2:$D550,$D550,$M$2:$M550,"&lt;&gt;Not an error")=1,1,0))</f>
        <v>0</v>
      </c>
      <c r="T550">
        <f>IF(M550&lt;&gt;"Major",0,IF(COUNTIFS($A$2:$A550,$A550,$D$2:$D550,$D550,$M$2:$M550,"Major")=1,1,0))</f>
        <v>1</v>
      </c>
      <c r="U550">
        <f>IF(M550&lt;&gt;"Minor",0,IF(COUNTIFS($A$2:$A550,$A550,$D$2:$D550,$D550,$M$2:$M550,"Minor")=1,1,0))</f>
        <v>0</v>
      </c>
    </row>
    <row r="551">
      <c r="A551" t="inlineStr">
        <is>
          <t xml:space="preserve">2480d4767331b6a7bbbc4f588c705dd813a76a8d</t>
        </is>
      </c>
      <c r="B551" t="inlineStr">
        <is>
          <t xml:space="preserve">Bride of a dragon - BGM + SFX</t>
        </is>
      </c>
      <c r="C551" t="inlineStr">
        <is>
          <t xml:space="preserve">Bride of a Dragon (With BGM-SFX)</t>
        </is>
      </c>
      <c r="D551" t="inlineStr">
        <is>
          <t xml:space="preserve">4c036c85e1e36d54ae7cded0dc41c22aaf512182</t>
        </is>
      </c>
      <c r="E551" t="inlineStr">
        <is>
          <t xml:space="preserve">Episode 50: Königin Isabel Von Dracovia Wird Vermisst</t>
        </is>
      </c>
      <c r="F551">
        <v>50</v>
      </c>
      <c r="G551" t="inlineStr">
        <is>
          <t xml:space="preserve">6:32-6:37</t>
        </is>
      </c>
      <c r="H551" t="inlineStr">
        <is>
          <t xml:space="preserve">Pending</t>
        </is>
      </c>
      <c r="I551" t="inlineStr">
        <is>
          <t xml:space="preserve">"Kaelion" should be pronounced in German as "Kelion", with an "e" sound, rather than pronouncing "a" and "e" separately. - Line of script: „Warum? Sir Kaelion, ist etwas nicht in Ordnung?“</t>
        </is>
      </c>
      <c r="J551" t="inlineStr">
        <is>
          <t xml:space="preserve">VOA</t>
        </is>
      </c>
      <c r="K551" t="inlineStr">
        <is>
          <t xml:space="preserve">Mispronunciation</t>
        </is>
      </c>
      <c r="L551" t="inlineStr">
        <is>
          <t xml:space="preserve">Mispronunciation</t>
        </is>
      </c>
      <c r="M551" t="str">
        <f>IFERROR(IF(VLOOKUP(L551,'Quantification'!$A:$B,2,FALSE)&amp;""="","Unclassified",VLOOKUP(L551,'Quantification'!$A:$B,2,FALSE)),"Unclassified")</f>
        <v>Major</v>
      </c>
      <c r="N551" t="inlineStr">
        <is>
          <t xml:space="preserve">frl-esma.gulsoy@pocketfm.com</t>
        </is>
      </c>
      <c r="O551" t="inlineStr">
        <is>
          <t xml:space="preserve">Issues found in raw</t>
        </is>
      </c>
      <c r="P551" t="str">
        <f>IF(OR(O551="Issues found in master",O551="Final master"),"Master",IF(OR(O551="Ready for Master",O551="Issues found in raw",O551="Raw under QC",O551="Issues resolved in raw"),"Raw","-"))</f>
        <v>Raw</v>
      </c>
      <c r="Q551" s="13">
        <v>46263.92083333334</v>
      </c>
      <c r="R551" t="inlineStr">
        <is>
          <t xml:space="preserve">2026-08 (Aug)</t>
        </is>
      </c>
      <c r="S551">
        <f>IF(M551="Not an error",0,IF(COUNTIFS($A$2:$A551,$A551,$D$2:$D551,$D551,$M$2:$M551,"&lt;&gt;Not an error")=1,1,0))</f>
        <v>0</v>
      </c>
      <c r="T551">
        <f>IF(M551&lt;&gt;"Major",0,IF(COUNTIFS($A$2:$A551,$A551,$D$2:$D551,$D551,$M$2:$M551,"Major")=1,1,0))</f>
        <v>0</v>
      </c>
      <c r="U551">
        <f>IF(M551&lt;&gt;"Minor",0,IF(COUNTIFS($A$2:$A551,$A551,$D$2:$D551,$D551,$M$2:$M551,"Minor")=1,1,0))</f>
        <v>0</v>
      </c>
    </row>
    <row r="552">
      <c r="A552" t="inlineStr">
        <is>
          <t xml:space="preserve">2480d4767331b6a7bbbc4f588c705dd813a76a8d</t>
        </is>
      </c>
      <c r="B552" t="inlineStr">
        <is>
          <t xml:space="preserve">Bride of a dragon - BGM + SFX</t>
        </is>
      </c>
      <c r="C552" t="inlineStr">
        <is>
          <t xml:space="preserve">Bride of a Dragon (With BGM-SFX)</t>
        </is>
      </c>
      <c r="D552" t="inlineStr">
        <is>
          <t xml:space="preserve">4c036c85e1e36d54ae7cded0dc41c22aaf512182</t>
        </is>
      </c>
      <c r="E552" t="inlineStr">
        <is>
          <t xml:space="preserve">Episode 50: Königin Isabel Von Dracovia Wird Vermisst</t>
        </is>
      </c>
      <c r="F552">
        <v>50</v>
      </c>
      <c r="G552" t="inlineStr">
        <is>
          <t xml:space="preserve">6:48-6:58</t>
        </is>
      </c>
      <c r="H552" t="inlineStr">
        <is>
          <t xml:space="preserve">Pending</t>
        </is>
      </c>
      <c r="I552" t="inlineStr">
        <is>
          <t xml:space="preserve">The voice is too high-pitched and should sound deeper. - Line of script: „Hat sie gesagt, dass sie irgendwo hingeht?“, drängte ich und kämpfte verzweifelt darum, den Anflug von Panik aus meiner Stimme herauszuhalten.</t>
        </is>
      </c>
      <c r="J552" t="inlineStr">
        <is>
          <t xml:space="preserve">VOA</t>
        </is>
      </c>
      <c r="K552" t="inlineStr">
        <is>
          <t xml:space="preserve">Acting</t>
        </is>
      </c>
      <c r="L552" t="inlineStr">
        <is>
          <t xml:space="preserve">Acting</t>
        </is>
      </c>
      <c r="M552" t="str">
        <f>IFERROR(IF(VLOOKUP(L552,'Quantification'!$A:$B,2,FALSE)&amp;""="","Unclassified",VLOOKUP(L552,'Quantification'!$A:$B,2,FALSE)),"Unclassified")</f>
        <v>Minor</v>
      </c>
      <c r="N552" t="inlineStr">
        <is>
          <t xml:space="preserve">frl-esma.gulsoy@pocketfm.com</t>
        </is>
      </c>
      <c r="O552" t="inlineStr">
        <is>
          <t xml:space="preserve">Issues found in raw</t>
        </is>
      </c>
      <c r="P552" t="str">
        <f>IF(OR(O552="Issues found in master",O552="Final master"),"Master",IF(OR(O552="Ready for Master",O552="Issues found in raw",O552="Raw under QC",O552="Issues resolved in raw"),"Raw","-"))</f>
        <v>Raw</v>
      </c>
      <c r="Q552" s="13">
        <v>46263.92083333334</v>
      </c>
      <c r="R552" t="inlineStr">
        <is>
          <t xml:space="preserve">2026-08 (Aug)</t>
        </is>
      </c>
      <c r="S552">
        <f>IF(M552="Not an error",0,IF(COUNTIFS($A$2:$A552,$A552,$D$2:$D552,$D552,$M$2:$M552,"&lt;&gt;Not an error")=1,1,0))</f>
        <v>0</v>
      </c>
      <c r="T552">
        <f>IF(M552&lt;&gt;"Major",0,IF(COUNTIFS($A$2:$A552,$A552,$D$2:$D552,$D552,$M$2:$M552,"Major")=1,1,0))</f>
        <v>0</v>
      </c>
      <c r="U552">
        <f>IF(M552&lt;&gt;"Minor",0,IF(COUNTIFS($A$2:$A552,$A552,$D$2:$D552,$D552,$M$2:$M552,"Minor")=1,1,0))</f>
        <v>0</v>
      </c>
    </row>
    <row r="553">
      <c r="A553" t="inlineStr">
        <is>
          <t xml:space="preserve">2480d4767331b6a7bbbc4f588c705dd813a76a8d</t>
        </is>
      </c>
      <c r="B553" t="inlineStr">
        <is>
          <t xml:space="preserve">Bride of a dragon - BGM + SFX</t>
        </is>
      </c>
      <c r="C553" t="inlineStr">
        <is>
          <t xml:space="preserve">Bride of a Dragon (With BGM-SFX)</t>
        </is>
      </c>
      <c r="D553" t="inlineStr">
        <is>
          <t xml:space="preserve">4c036c85e1e36d54ae7cded0dc41c22aaf512182</t>
        </is>
      </c>
      <c r="E553" t="inlineStr">
        <is>
          <t xml:space="preserve">Episode 50: Königin Isabel Von Dracovia Wird Vermisst</t>
        </is>
      </c>
      <c r="F553">
        <v>50</v>
      </c>
      <c r="G553" t="inlineStr">
        <is>
          <t xml:space="preserve">14:32-14:35</t>
        </is>
      </c>
      <c r="H553" t="inlineStr">
        <is>
          <t xml:space="preserve">Pending</t>
        </is>
      </c>
      <c r="I553" t="inlineStr">
        <is>
          <t xml:space="preserve">The voice is too high-pitched and should sound deeper. - Line of script: „Zurückgekommen? Woher?“</t>
        </is>
      </c>
      <c r="J553" t="inlineStr">
        <is>
          <t xml:space="preserve">VOA</t>
        </is>
      </c>
      <c r="K553" t="inlineStr">
        <is>
          <t xml:space="preserve">Acting</t>
        </is>
      </c>
      <c r="L553" t="inlineStr">
        <is>
          <t xml:space="preserve">Acting</t>
        </is>
      </c>
      <c r="M553" t="str">
        <f>IFERROR(IF(VLOOKUP(L553,'Quantification'!$A:$B,2,FALSE)&amp;""="","Unclassified",VLOOKUP(L553,'Quantification'!$A:$B,2,FALSE)),"Unclassified")</f>
        <v>Minor</v>
      </c>
      <c r="N553" t="inlineStr">
        <is>
          <t xml:space="preserve">frl-esma.gulsoy@pocketfm.com</t>
        </is>
      </c>
      <c r="O553" t="inlineStr">
        <is>
          <t xml:space="preserve">Issues found in raw</t>
        </is>
      </c>
      <c r="P553" t="str">
        <f>IF(OR(O553="Issues found in master",O553="Final master"),"Master",IF(OR(O553="Ready for Master",O553="Issues found in raw",O553="Raw under QC",O553="Issues resolved in raw"),"Raw","-"))</f>
        <v>Raw</v>
      </c>
      <c r="Q553" s="13">
        <v>46263.92083333334</v>
      </c>
      <c r="R553" t="inlineStr">
        <is>
          <t xml:space="preserve">2026-08 (Aug)</t>
        </is>
      </c>
      <c r="S553">
        <f>IF(M553="Not an error",0,IF(COUNTIFS($A$2:$A553,$A553,$D$2:$D553,$D553,$M$2:$M553,"&lt;&gt;Not an error")=1,1,0))</f>
        <v>0</v>
      </c>
      <c r="T553">
        <f>IF(M553&lt;&gt;"Major",0,IF(COUNTIFS($A$2:$A553,$A553,$D$2:$D553,$D553,$M$2:$M553,"Major")=1,1,0))</f>
        <v>0</v>
      </c>
      <c r="U553">
        <f>IF(M553&lt;&gt;"Minor",0,IF(COUNTIFS($A$2:$A553,$A553,$D$2:$D553,$D553,$M$2:$M553,"Minor")=1,1,0))</f>
        <v>0</v>
      </c>
    </row>
    <row r="554">
      <c r="A554" t="inlineStr">
        <is>
          <t xml:space="preserve">2480d4767331b6a7bbbc4f588c705dd813a76a8d</t>
        </is>
      </c>
      <c r="B554" t="inlineStr">
        <is>
          <t xml:space="preserve">Bride of a dragon - BGM + SFX</t>
        </is>
      </c>
      <c r="C554" t="inlineStr">
        <is>
          <t xml:space="preserve">Bride of a Dragon (With BGM-SFX)</t>
        </is>
      </c>
      <c r="D554" t="inlineStr">
        <is>
          <t xml:space="preserve">503d3335921985dee691d3f092130b4ed62dfc1d</t>
        </is>
      </c>
      <c r="E554" t="inlineStr">
        <is>
          <t xml:space="preserve">Episode 51: Sie Ist König Damons Frau</t>
        </is>
      </c>
      <c r="F554">
        <v>51</v>
      </c>
      <c r="G554" t="inlineStr">
        <is>
          <t xml:space="preserve">8:13-8:18</t>
        </is>
      </c>
      <c r="H554" t="inlineStr">
        <is>
          <t xml:space="preserve">Pending</t>
        </is>
      </c>
      <c r="I554" t="inlineStr">
        <is>
          <t xml:space="preserve">"Rorin" should be pronounced in German. - Line of script: „Ja“, wiederholte Rorin, und Erleichterung überzog seine Züge.</t>
        </is>
      </c>
      <c r="J554" t="inlineStr">
        <is>
          <t xml:space="preserve">VOA</t>
        </is>
      </c>
      <c r="K554" t="inlineStr">
        <is>
          <t xml:space="preserve">Mispronunciation</t>
        </is>
      </c>
      <c r="L554" t="inlineStr">
        <is>
          <t xml:space="preserve">Mispronunciation</t>
        </is>
      </c>
      <c r="M554" t="str">
        <f>IFERROR(IF(VLOOKUP(L554,'Quantification'!$A:$B,2,FALSE)&amp;""="","Unclassified",VLOOKUP(L554,'Quantification'!$A:$B,2,FALSE)),"Unclassified")</f>
        <v>Major</v>
      </c>
      <c r="N554" t="inlineStr">
        <is>
          <t xml:space="preserve">frl-esma.gulsoy@pocketfm.com</t>
        </is>
      </c>
      <c r="O554" t="inlineStr">
        <is>
          <t xml:space="preserve">Issues found in raw</t>
        </is>
      </c>
      <c r="P554" t="str">
        <f>IF(OR(O554="Issues found in master",O554="Final master"),"Master",IF(OR(O554="Ready for Master",O554="Issues found in raw",O554="Raw under QC",O554="Issues resolved in raw"),"Raw","-"))</f>
        <v>Raw</v>
      </c>
      <c r="Q554" s="13">
        <v>46265.81875</v>
      </c>
      <c r="R554" t="inlineStr">
        <is>
          <t xml:space="preserve">2026-08 (Aug)</t>
        </is>
      </c>
      <c r="S554">
        <f>IF(M554="Not an error",0,IF(COUNTIFS($A$2:$A554,$A554,$D$2:$D554,$D554,$M$2:$M554,"&lt;&gt;Not an error")=1,1,0))</f>
        <v>1</v>
      </c>
      <c r="T554">
        <f>IF(M554&lt;&gt;"Major",0,IF(COUNTIFS($A$2:$A554,$A554,$D$2:$D554,$D554,$M$2:$M554,"Major")=1,1,0))</f>
        <v>1</v>
      </c>
      <c r="U554">
        <f>IF(M554&lt;&gt;"Minor",0,IF(COUNTIFS($A$2:$A554,$A554,$D$2:$D554,$D554,$M$2:$M554,"Minor")=1,1,0))</f>
        <v>0</v>
      </c>
    </row>
    <row r="555">
      <c r="A555" t="inlineStr">
        <is>
          <t xml:space="preserve">2480d4767331b6a7bbbc4f588c705dd813a76a8d</t>
        </is>
      </c>
      <c r="B555" t="inlineStr">
        <is>
          <t xml:space="preserve">Bride of a dragon - BGM + SFX</t>
        </is>
      </c>
      <c r="C555" t="inlineStr">
        <is>
          <t xml:space="preserve">Bride of a Dragon (With BGM-SFX)</t>
        </is>
      </c>
      <c r="D555" t="inlineStr">
        <is>
          <t xml:space="preserve">503d3335921985dee691d3f092130b4ed62dfc1d</t>
        </is>
      </c>
      <c r="E555" t="inlineStr">
        <is>
          <t xml:space="preserve">Episode 51: Sie Ist König Damons Frau</t>
        </is>
      </c>
      <c r="F555">
        <v>51</v>
      </c>
      <c r="G555" t="inlineStr">
        <is>
          <t xml:space="preserve">9:15-9:20</t>
        </is>
      </c>
      <c r="H555" t="inlineStr">
        <is>
          <t xml:space="preserve">Pending</t>
        </is>
      </c>
      <c r="I555" t="inlineStr">
        <is>
          <t xml:space="preserve">"Rorin" should be pronounced in German. - Line of script: „Ich wandte das Pferd zum Ausgang und blickte noch einmal zu Rorin und Mario zurück.“</t>
        </is>
      </c>
      <c r="J555" t="inlineStr">
        <is>
          <t xml:space="preserve">VOA</t>
        </is>
      </c>
      <c r="K555" t="inlineStr">
        <is>
          <t xml:space="preserve">Mispronunciation</t>
        </is>
      </c>
      <c r="L555" t="inlineStr">
        <is>
          <t xml:space="preserve">Mispronunciation</t>
        </is>
      </c>
      <c r="M555" t="str">
        <f>IFERROR(IF(VLOOKUP(L555,'Quantification'!$A:$B,2,FALSE)&amp;""="","Unclassified",VLOOKUP(L555,'Quantification'!$A:$B,2,FALSE)),"Unclassified")</f>
        <v>Major</v>
      </c>
      <c r="N555" t="inlineStr">
        <is>
          <t xml:space="preserve">frl-esma.gulsoy@pocketfm.com</t>
        </is>
      </c>
      <c r="O555" t="inlineStr">
        <is>
          <t xml:space="preserve">Issues found in raw</t>
        </is>
      </c>
      <c r="P555" t="str">
        <f>IF(OR(O555="Issues found in master",O555="Final master"),"Master",IF(OR(O555="Ready for Master",O555="Issues found in raw",O555="Raw under QC",O555="Issues resolved in raw"),"Raw","-"))</f>
        <v>Raw</v>
      </c>
      <c r="Q555" s="13">
        <v>46265.81875</v>
      </c>
      <c r="R555" t="inlineStr">
        <is>
          <t xml:space="preserve">2026-08 (Aug)</t>
        </is>
      </c>
      <c r="S555">
        <f>IF(M555="Not an error",0,IF(COUNTIFS($A$2:$A555,$A555,$D$2:$D555,$D555,$M$2:$M555,"&lt;&gt;Not an error")=1,1,0))</f>
        <v>0</v>
      </c>
      <c r="T555">
        <f>IF(M555&lt;&gt;"Major",0,IF(COUNTIFS($A$2:$A555,$A555,$D$2:$D555,$D555,$M$2:$M555,"Major")=1,1,0))</f>
        <v>0</v>
      </c>
      <c r="U555">
        <f>IF(M555&lt;&gt;"Minor",0,IF(COUNTIFS($A$2:$A555,$A555,$D$2:$D555,$D555,$M$2:$M555,"Minor")=1,1,0))</f>
        <v>0</v>
      </c>
    </row>
    <row r="556">
      <c r="A556" t="inlineStr">
        <is>
          <t xml:space="preserve">2480d4767331b6a7bbbc4f588c705dd813a76a8d</t>
        </is>
      </c>
      <c r="B556" t="inlineStr">
        <is>
          <t xml:space="preserve">Bride of a dragon - BGM + SFX</t>
        </is>
      </c>
      <c r="C556" t="inlineStr">
        <is>
          <t xml:space="preserve">Bride of a Dragon (With BGM-SFX)</t>
        </is>
      </c>
      <c r="D556" t="inlineStr">
        <is>
          <t xml:space="preserve">c2ee780873b861502d12b675322ebbb46b60bd79</t>
        </is>
      </c>
      <c r="E556" t="inlineStr">
        <is>
          <t xml:space="preserve">Episode 52: Es War Ihm Egal</t>
        </is>
      </c>
      <c r="F556">
        <v>52</v>
      </c>
      <c r="G556" t="inlineStr">
        <is>
          <t xml:space="preserve">5:39-5:46</t>
        </is>
      </c>
      <c r="H556" t="inlineStr">
        <is>
          <t xml:space="preserve">Pending</t>
        </is>
      </c>
      <c r="I556" t="inlineStr">
        <is>
          <t xml:space="preserve">"In den Schatten" should be replaced with "im Schatten". - Line of script: „Das Zimmer war stockfinster, ich konnte kaum die Umrisse der Möbel erkennen, geschweige denn, ob jemand in den Schatten stand.“</t>
        </is>
      </c>
      <c r="J556" t="inlineStr">
        <is>
          <t xml:space="preserve">AI</t>
        </is>
      </c>
      <c r="K556" t="inlineStr">
        <is>
          <t xml:space="preserve">Script error</t>
        </is>
      </c>
      <c r="L556" t="inlineStr">
        <is>
          <t xml:space="preserve">Script error</t>
        </is>
      </c>
      <c r="M556" t="str">
        <f>IFERROR(IF(VLOOKUP(L556,'Quantification'!$A:$B,2,FALSE)&amp;""="","Unclassified",VLOOKUP(L556,'Quantification'!$A:$B,2,FALSE)),"Unclassified")</f>
        <v>Major</v>
      </c>
      <c r="N556" t="inlineStr">
        <is>
          <t xml:space="preserve">frl-esma.gulsoy@pocketfm.com</t>
        </is>
      </c>
      <c r="O556" t="inlineStr">
        <is>
          <t xml:space="preserve">Issues found in raw</t>
        </is>
      </c>
      <c r="P556" t="str">
        <f>IF(OR(O556="Issues found in master",O556="Final master"),"Master",IF(OR(O556="Ready for Master",O556="Issues found in raw",O556="Raw under QC",O556="Issues resolved in raw"),"Raw","-"))</f>
        <v>Raw</v>
      </c>
      <c r="Q556" s="13">
        <v>46265.82361111111</v>
      </c>
      <c r="R556" t="inlineStr">
        <is>
          <t xml:space="preserve">2026-08 (Aug)</t>
        </is>
      </c>
      <c r="S556">
        <f>IF(M556="Not an error",0,IF(COUNTIFS($A$2:$A556,$A556,$D$2:$D556,$D556,$M$2:$M556,"&lt;&gt;Not an error")=1,1,0))</f>
        <v>1</v>
      </c>
      <c r="T556">
        <f>IF(M556&lt;&gt;"Major",0,IF(COUNTIFS($A$2:$A556,$A556,$D$2:$D556,$D556,$M$2:$M556,"Major")=1,1,0))</f>
        <v>1</v>
      </c>
      <c r="U556">
        <f>IF(M556&lt;&gt;"Minor",0,IF(COUNTIFS($A$2:$A556,$A556,$D$2:$D556,$D556,$M$2:$M556,"Minor")=1,1,0))</f>
        <v>0</v>
      </c>
    </row>
    <row r="557">
      <c r="A557" t="inlineStr">
        <is>
          <t xml:space="preserve">2480d4767331b6a7bbbc4f588c705dd813a76a8d</t>
        </is>
      </c>
      <c r="B557" t="inlineStr">
        <is>
          <t xml:space="preserve">Bride of a dragon - BGM + SFX</t>
        </is>
      </c>
      <c r="C557" t="inlineStr">
        <is>
          <t xml:space="preserve">Bride of a Dragon (With BGM-SFX)</t>
        </is>
      </c>
      <c r="D557" t="inlineStr">
        <is>
          <t xml:space="preserve">4c8f63c824d3ccf34abe112a2c75662647528fd5</t>
        </is>
      </c>
      <c r="E557" t="inlineStr">
        <is>
          <t xml:space="preserve">Episode 53: Ihn Fest Zusammennähen</t>
        </is>
      </c>
      <c r="F557">
        <v>53</v>
      </c>
      <c r="G557" t="inlineStr">
        <is>
          <t xml:space="preserve">0:22-0:26</t>
        </is>
      </c>
      <c r="H557" t="inlineStr">
        <is>
          <t xml:space="preserve">Pending</t>
        </is>
      </c>
      <c r="I557" t="inlineStr">
        <is>
          <t xml:space="preserve">The word "Eindringlingin" is incorrect. It should be "der Eindringling". - Line of script: „Er sah mit ausdrucksloser Miene zu mir auf, als wäre ich die Eindringlingin.“</t>
        </is>
      </c>
      <c r="J557" t="inlineStr">
        <is>
          <t xml:space="preserve">AI</t>
        </is>
      </c>
      <c r="K557" t="inlineStr">
        <is>
          <t xml:space="preserve">Script error</t>
        </is>
      </c>
      <c r="L557" t="inlineStr">
        <is>
          <t xml:space="preserve">Script error</t>
        </is>
      </c>
      <c r="M557" t="str">
        <f>IFERROR(IF(VLOOKUP(L557,'Quantification'!$A:$B,2,FALSE)&amp;""="","Unclassified",VLOOKUP(L557,'Quantification'!$A:$B,2,FALSE)),"Unclassified")</f>
        <v>Major</v>
      </c>
      <c r="N557" t="inlineStr">
        <is>
          <t xml:space="preserve">frl-esma.gulsoy@pocketfm.com</t>
        </is>
      </c>
      <c r="O557" t="inlineStr">
        <is>
          <t xml:space="preserve">Issues found in raw</t>
        </is>
      </c>
      <c r="P557" t="str">
        <f>IF(OR(O557="Issues found in master",O557="Final master"),"Master",IF(OR(O557="Ready for Master",O557="Issues found in raw",O557="Raw under QC",O557="Issues resolved in raw"),"Raw","-"))</f>
        <v>Raw</v>
      </c>
      <c r="Q557" s="13">
        <v>46265.830555555556</v>
      </c>
      <c r="R557" t="inlineStr">
        <is>
          <t xml:space="preserve">2026-08 (Aug)</t>
        </is>
      </c>
      <c r="S557">
        <f>IF(M557="Not an error",0,IF(COUNTIFS($A$2:$A557,$A557,$D$2:$D557,$D557,$M$2:$M557,"&lt;&gt;Not an error")=1,1,0))</f>
        <v>1</v>
      </c>
      <c r="T557">
        <f>IF(M557&lt;&gt;"Major",0,IF(COUNTIFS($A$2:$A557,$A557,$D$2:$D557,$D557,$M$2:$M557,"Major")=1,1,0))</f>
        <v>1</v>
      </c>
      <c r="U557">
        <f>IF(M557&lt;&gt;"Minor",0,IF(COUNTIFS($A$2:$A557,$A557,$D$2:$D557,$D557,$M$2:$M557,"Minor")=1,1,0))</f>
        <v>0</v>
      </c>
    </row>
    <row r="558">
      <c r="A558" t="inlineStr">
        <is>
          <t xml:space="preserve">2480d4767331b6a7bbbc4f588c705dd813a76a8d</t>
        </is>
      </c>
      <c r="B558" t="inlineStr">
        <is>
          <t xml:space="preserve">Bride of a dragon - BGM + SFX</t>
        </is>
      </c>
      <c r="C558" t="inlineStr">
        <is>
          <t xml:space="preserve">Bride of a Dragon (With BGM-SFX)</t>
        </is>
      </c>
      <c r="D558" t="inlineStr">
        <is>
          <t xml:space="preserve">4c8f63c824d3ccf34abe112a2c75662647528fd5</t>
        </is>
      </c>
      <c r="E558" t="inlineStr">
        <is>
          <t xml:space="preserve">Episode 53: Ihn Fest Zusammennähen</t>
        </is>
      </c>
      <c r="F558">
        <v>53</v>
      </c>
      <c r="G558" t="inlineStr">
        <is>
          <t xml:space="preserve">1:23-1:25</t>
        </is>
      </c>
      <c r="H558" t="inlineStr">
        <is>
          <t xml:space="preserve">Pending</t>
        </is>
      </c>
      <c r="I558" t="inlineStr">
        <is>
          <t xml:space="preserve">The voice is too high-pitched for a male speaker (Damon).
- Line of script: "„Was glaubst du, was du da tust?“ Er sah nicht einmal auf."</t>
        </is>
      </c>
      <c r="J558" t="inlineStr">
        <is>
          <t xml:space="preserve">VOA</t>
        </is>
      </c>
      <c r="K558" t="inlineStr">
        <is>
          <t xml:space="preserve">Acting</t>
        </is>
      </c>
      <c r="L558" t="inlineStr">
        <is>
          <t xml:space="preserve">Acting</t>
        </is>
      </c>
      <c r="M558" t="str">
        <f>IFERROR(IF(VLOOKUP(L558,'Quantification'!$A:$B,2,FALSE)&amp;""="","Unclassified",VLOOKUP(L558,'Quantification'!$A:$B,2,FALSE)),"Unclassified")</f>
        <v>Minor</v>
      </c>
      <c r="N558" t="inlineStr">
        <is>
          <t xml:space="preserve">frl-esma.gulsoy@pocketfm.com</t>
        </is>
      </c>
      <c r="O558" t="inlineStr">
        <is>
          <t xml:space="preserve">Issues found in raw</t>
        </is>
      </c>
      <c r="P558" t="str">
        <f>IF(OR(O558="Issues found in master",O558="Final master"),"Master",IF(OR(O558="Ready for Master",O558="Issues found in raw",O558="Raw under QC",O558="Issues resolved in raw"),"Raw","-"))</f>
        <v>Raw</v>
      </c>
      <c r="Q558" s="13">
        <v>46265.830555555556</v>
      </c>
      <c r="R558" t="inlineStr">
        <is>
          <t xml:space="preserve">2026-08 (Aug)</t>
        </is>
      </c>
      <c r="S558">
        <f>IF(M558="Not an error",0,IF(COUNTIFS($A$2:$A558,$A558,$D$2:$D558,$D558,$M$2:$M558,"&lt;&gt;Not an error")=1,1,0))</f>
        <v>0</v>
      </c>
      <c r="T558">
        <f>IF(M558&lt;&gt;"Major",0,IF(COUNTIFS($A$2:$A558,$A558,$D$2:$D558,$D558,$M$2:$M558,"Major")=1,1,0))</f>
        <v>0</v>
      </c>
      <c r="U558">
        <f>IF(M558&lt;&gt;"Minor",0,IF(COUNTIFS($A$2:$A558,$A558,$D$2:$D558,$D558,$M$2:$M558,"Minor")=1,1,0))</f>
        <v>1</v>
      </c>
    </row>
    <row r="559">
      <c r="A559" t="inlineStr">
        <is>
          <t xml:space="preserve">2480d4767331b6a7bbbc4f588c705dd813a76a8d</t>
        </is>
      </c>
      <c r="B559" t="inlineStr">
        <is>
          <t xml:space="preserve">Bride of a dragon - BGM + SFX</t>
        </is>
      </c>
      <c r="C559" t="inlineStr">
        <is>
          <t xml:space="preserve">Bride of a Dragon (With BGM-SFX)</t>
        </is>
      </c>
      <c r="D559" t="inlineStr">
        <is>
          <t xml:space="preserve">4c8f63c824d3ccf34abe112a2c75662647528fd5</t>
        </is>
      </c>
      <c r="E559" t="inlineStr">
        <is>
          <t xml:space="preserve">Episode 53: Ihn Fest Zusammennähen</t>
        </is>
      </c>
      <c r="F559">
        <v>53</v>
      </c>
      <c r="G559" t="inlineStr">
        <is>
          <t xml:space="preserve">1:29-1:32</t>
        </is>
      </c>
      <c r="H559" t="inlineStr">
        <is>
          <t xml:space="preserve">Pending</t>
        </is>
      </c>
      <c r="I559" t="inlineStr">
        <is>
          <t xml:space="preserve">The voice is too high-pitched and should sound deeper. - Line of script: „Ich brauche deine Hilfe nicht.“</t>
        </is>
      </c>
      <c r="J559" t="inlineStr">
        <is>
          <t xml:space="preserve">VOA</t>
        </is>
      </c>
      <c r="K559" t="inlineStr">
        <is>
          <t xml:space="preserve">Acting</t>
        </is>
      </c>
      <c r="L559" t="inlineStr">
        <is>
          <t xml:space="preserve">Acting</t>
        </is>
      </c>
      <c r="M559" t="str">
        <f>IFERROR(IF(VLOOKUP(L559,'Quantification'!$A:$B,2,FALSE)&amp;""="","Unclassified",VLOOKUP(L559,'Quantification'!$A:$B,2,FALSE)),"Unclassified")</f>
        <v>Minor</v>
      </c>
      <c r="N559" t="inlineStr">
        <is>
          <t xml:space="preserve">frl-esma.gulsoy@pocketfm.com</t>
        </is>
      </c>
      <c r="O559" t="inlineStr">
        <is>
          <t xml:space="preserve">Issues found in raw</t>
        </is>
      </c>
      <c r="P559" t="str">
        <f>IF(OR(O559="Issues found in master",O559="Final master"),"Master",IF(OR(O559="Ready for Master",O559="Issues found in raw",O559="Raw under QC",O559="Issues resolved in raw"),"Raw","-"))</f>
        <v>Raw</v>
      </c>
      <c r="Q559" s="13">
        <v>46265.830555555556</v>
      </c>
      <c r="R559" t="inlineStr">
        <is>
          <t xml:space="preserve">2026-08 (Aug)</t>
        </is>
      </c>
      <c r="S559">
        <f>IF(M559="Not an error",0,IF(COUNTIFS($A$2:$A559,$A559,$D$2:$D559,$D559,$M$2:$M559,"&lt;&gt;Not an error")=1,1,0))</f>
        <v>0</v>
      </c>
      <c r="T559">
        <f>IF(M559&lt;&gt;"Major",0,IF(COUNTIFS($A$2:$A559,$A559,$D$2:$D559,$D559,$M$2:$M559,"Major")=1,1,0))</f>
        <v>0</v>
      </c>
      <c r="U559">
        <f>IF(M559&lt;&gt;"Minor",0,IF(COUNTIFS($A$2:$A559,$A559,$D$2:$D559,$D559,$M$2:$M559,"Minor")=1,1,0))</f>
        <v>0</v>
      </c>
    </row>
    <row r="560">
      <c r="A560" t="inlineStr">
        <is>
          <t xml:space="preserve">2480d4767331b6a7bbbc4f588c705dd813a76a8d</t>
        </is>
      </c>
      <c r="B560" t="inlineStr">
        <is>
          <t xml:space="preserve">Bride of a dragon - BGM + SFX</t>
        </is>
      </c>
      <c r="C560" t="inlineStr">
        <is>
          <t xml:space="preserve">Bride of a Dragon (With BGM-SFX)</t>
        </is>
      </c>
      <c r="D560" t="inlineStr">
        <is>
          <t xml:space="preserve">4c8f63c824d3ccf34abe112a2c75662647528fd5</t>
        </is>
      </c>
      <c r="E560" t="inlineStr">
        <is>
          <t xml:space="preserve">Episode 53: Ihn Fest Zusammennähen</t>
        </is>
      </c>
      <c r="F560">
        <v>53</v>
      </c>
      <c r="G560" t="inlineStr">
        <is>
          <t xml:space="preserve">3:09-3:15</t>
        </is>
      </c>
      <c r="H560" t="inlineStr">
        <is>
          <t xml:space="preserve">Pending</t>
        </is>
      </c>
      <c r="I560" t="inlineStr">
        <is>
          <t xml:space="preserve">"Drei Zoll" should be replaced with "mehrere Zentimeter" to make the measurement sound more natural in German. - Line of script: „Die Wunde war mindestens drei Zoll lang, die Ränder ausgefranst, und es sickerte immer noch Blut heraus.“</t>
        </is>
      </c>
      <c r="J560" t="inlineStr">
        <is>
          <t xml:space="preserve">AI</t>
        </is>
      </c>
      <c r="K560" t="inlineStr">
        <is>
          <t xml:space="preserve">Script error</t>
        </is>
      </c>
      <c r="L560" t="inlineStr">
        <is>
          <t xml:space="preserve">Script error</t>
        </is>
      </c>
      <c r="M560" t="str">
        <f>IFERROR(IF(VLOOKUP(L560,'Quantification'!$A:$B,2,FALSE)&amp;""="","Unclassified",VLOOKUP(L560,'Quantification'!$A:$B,2,FALSE)),"Unclassified")</f>
        <v>Major</v>
      </c>
      <c r="N560" t="inlineStr">
        <is>
          <t xml:space="preserve">frl-esma.gulsoy@pocketfm.com</t>
        </is>
      </c>
      <c r="O560" t="inlineStr">
        <is>
          <t xml:space="preserve">Issues found in raw</t>
        </is>
      </c>
      <c r="P560" t="str">
        <f>IF(OR(O560="Issues found in master",O560="Final master"),"Master",IF(OR(O560="Ready for Master",O560="Issues found in raw",O560="Raw under QC",O560="Issues resolved in raw"),"Raw","-"))</f>
        <v>Raw</v>
      </c>
      <c r="Q560" s="13">
        <v>46265.830555555556</v>
      </c>
      <c r="R560" t="inlineStr">
        <is>
          <t xml:space="preserve">2026-08 (Aug)</t>
        </is>
      </c>
      <c r="S560">
        <f>IF(M560="Not an error",0,IF(COUNTIFS($A$2:$A560,$A560,$D$2:$D560,$D560,$M$2:$M560,"&lt;&gt;Not an error")=1,1,0))</f>
        <v>0</v>
      </c>
      <c r="T560">
        <f>IF(M560&lt;&gt;"Major",0,IF(COUNTIFS($A$2:$A560,$A560,$D$2:$D560,$D560,$M$2:$M560,"Major")=1,1,0))</f>
        <v>0</v>
      </c>
      <c r="U560">
        <f>IF(M560&lt;&gt;"Minor",0,IF(COUNTIFS($A$2:$A560,$A560,$D$2:$D560,$D560,$M$2:$M560,"Minor")=1,1,0))</f>
        <v>0</v>
      </c>
    </row>
    <row r="561">
      <c r="A561" t="inlineStr">
        <is>
          <t xml:space="preserve">2480d4767331b6a7bbbc4f588c705dd813a76a8d</t>
        </is>
      </c>
      <c r="B561" t="inlineStr">
        <is>
          <t xml:space="preserve">Bride of a dragon - BGM + SFX</t>
        </is>
      </c>
      <c r="C561" t="inlineStr">
        <is>
          <t xml:space="preserve">Bride of a Dragon (With BGM-SFX)</t>
        </is>
      </c>
      <c r="D561" t="inlineStr">
        <is>
          <t xml:space="preserve">f1222ae69cb6e446cbd697bd586a093ee1a0a0b3</t>
        </is>
      </c>
      <c r="E561" t="inlineStr">
        <is>
          <t xml:space="preserve">Episode 54: Niemand Konnte Es Sehen</t>
        </is>
      </c>
      <c r="F561">
        <v>54</v>
      </c>
      <c r="G561" t="inlineStr">
        <is>
          <t xml:space="preserve">9:56-10:12</t>
        </is>
      </c>
      <c r="H561" t="inlineStr">
        <is>
          <t xml:space="preserve">Pending</t>
        </is>
      </c>
      <c r="I561" t="inlineStr">
        <is>
          <t xml:space="preserve">The voice is too high-pitched and should sound deeper. - Line of script: „Ich habe gehört, seine Frau hat eine lockere Zunge, besonders wenn sie betrunken ist. Du sollst dich also heute Abend mit ihr anfreunden. Finde heraus, was du aus ihr herausholen kannst. Informationen über König Bjorn, seinen Hof, seine Absichten. Alles, was nützlich ist.“</t>
        </is>
      </c>
      <c r="J561" t="inlineStr">
        <is>
          <t xml:space="preserve">VOA</t>
        </is>
      </c>
      <c r="K561" t="inlineStr">
        <is>
          <t xml:space="preserve">Acting</t>
        </is>
      </c>
      <c r="L561" t="inlineStr">
        <is>
          <t xml:space="preserve">Acting</t>
        </is>
      </c>
      <c r="M561" t="str">
        <f>IFERROR(IF(VLOOKUP(L561,'Quantification'!$A:$B,2,FALSE)&amp;""="","Unclassified",VLOOKUP(L561,'Quantification'!$A:$B,2,FALSE)),"Unclassified")</f>
        <v>Minor</v>
      </c>
      <c r="N561" t="inlineStr">
        <is>
          <t xml:space="preserve">frl-esma.gulsoy@pocketfm.com</t>
        </is>
      </c>
      <c r="O561" t="inlineStr">
        <is>
          <t xml:space="preserve">Issues found in raw</t>
        </is>
      </c>
      <c r="P561" t="str">
        <f>IF(OR(O561="Issues found in master",O561="Final master"),"Master",IF(OR(O561="Ready for Master",O561="Issues found in raw",O561="Raw under QC",O561="Issues resolved in raw"),"Raw","-"))</f>
        <v>Raw</v>
      </c>
      <c r="Q561" s="13">
        <v>46265.84027777778</v>
      </c>
      <c r="R561" t="inlineStr">
        <is>
          <t xml:space="preserve">2026-08 (Aug)</t>
        </is>
      </c>
      <c r="S561">
        <f>IF(M561="Not an error",0,IF(COUNTIFS($A$2:$A561,$A561,$D$2:$D561,$D561,$M$2:$M561,"&lt;&gt;Not an error")=1,1,0))</f>
        <v>1</v>
      </c>
      <c r="T561">
        <f>IF(M561&lt;&gt;"Major",0,IF(COUNTIFS($A$2:$A561,$A561,$D$2:$D561,$D561,$M$2:$M561,"Major")=1,1,0))</f>
        <v>0</v>
      </c>
      <c r="U561">
        <f>IF(M561&lt;&gt;"Minor",0,IF(COUNTIFS($A$2:$A561,$A561,$D$2:$D561,$D561,$M$2:$M561,"Minor")=1,1,0))</f>
        <v>1</v>
      </c>
    </row>
    <row r="562">
      <c r="A562" t="inlineStr">
        <is>
          <t xml:space="preserve">2480d4767331b6a7bbbc4f588c705dd813a76a8d</t>
        </is>
      </c>
      <c r="B562" t="inlineStr">
        <is>
          <t xml:space="preserve">Bride of a dragon - BGM + SFX</t>
        </is>
      </c>
      <c r="C562" t="inlineStr">
        <is>
          <t xml:space="preserve">Bride of a Dragon (With BGM-SFX)</t>
        </is>
      </c>
      <c r="D562" t="inlineStr">
        <is>
          <t xml:space="preserve">f1222ae69cb6e446cbd697bd586a093ee1a0a0b3</t>
        </is>
      </c>
      <c r="E562" t="inlineStr">
        <is>
          <t xml:space="preserve">Episode 54: Niemand Konnte Es Sehen</t>
        </is>
      </c>
      <c r="F562">
        <v>54</v>
      </c>
      <c r="G562" t="inlineStr">
        <is>
          <t xml:space="preserve">9:35-9:39</t>
        </is>
      </c>
      <c r="H562" t="inlineStr">
        <is>
          <t xml:space="preserve">Pending</t>
        </is>
      </c>
      <c r="I562" t="inlineStr">
        <is>
          <t xml:space="preserve">Mispronunciation of "Eldrithtal". The "th" should be pronounced like the "th" in "thing" (English pronunciation).
- Line of script: "„Maza und seine Frau sind Vertreter von König Bjorn von Eldrithtal."</t>
        </is>
      </c>
      <c r="J562" t="inlineStr">
        <is>
          <t xml:space="preserve">VOA</t>
        </is>
      </c>
      <c r="K562" t="inlineStr">
        <is>
          <t xml:space="preserve">Mispronunciation</t>
        </is>
      </c>
      <c r="L562" t="inlineStr">
        <is>
          <t xml:space="preserve">Mispronunciation</t>
        </is>
      </c>
      <c r="M562" t="str">
        <f>IFERROR(IF(VLOOKUP(L562,'Quantification'!$A:$B,2,FALSE)&amp;""="","Unclassified",VLOOKUP(L562,'Quantification'!$A:$B,2,FALSE)),"Unclassified")</f>
        <v>Major</v>
      </c>
      <c r="N562" t="inlineStr">
        <is>
          <t xml:space="preserve">frl-esma.gulsoy@pocketfm.com</t>
        </is>
      </c>
      <c r="O562" t="inlineStr">
        <is>
          <t xml:space="preserve">Issues found in raw</t>
        </is>
      </c>
      <c r="P562" t="str">
        <f>IF(OR(O562="Issues found in master",O562="Final master"),"Master",IF(OR(O562="Ready for Master",O562="Issues found in raw",O562="Raw under QC",O562="Issues resolved in raw"),"Raw","-"))</f>
        <v>Raw</v>
      </c>
      <c r="Q562" s="13">
        <v>46265.84027777778</v>
      </c>
      <c r="R562" t="inlineStr">
        <is>
          <t xml:space="preserve">2026-08 (Aug)</t>
        </is>
      </c>
      <c r="S562">
        <f>IF(M562="Not an error",0,IF(COUNTIFS($A$2:$A562,$A562,$D$2:$D562,$D562,$M$2:$M562,"&lt;&gt;Not an error")=1,1,0))</f>
        <v>0</v>
      </c>
      <c r="T562">
        <f>IF(M562&lt;&gt;"Major",0,IF(COUNTIFS($A$2:$A562,$A562,$D$2:$D562,$D562,$M$2:$M562,"Major")=1,1,0))</f>
        <v>1</v>
      </c>
      <c r="U562">
        <f>IF(M562&lt;&gt;"Minor",0,IF(COUNTIFS($A$2:$A562,$A562,$D$2:$D562,$D562,$M$2:$M562,"Minor")=1,1,0))</f>
        <v>0</v>
      </c>
    </row>
    <row r="563">
      <c r="A563" t="inlineStr">
        <is>
          <t xml:space="preserve">2480d4767331b6a7bbbc4f588c705dd813a76a8d</t>
        </is>
      </c>
      <c r="B563" t="inlineStr">
        <is>
          <t xml:space="preserve">Bride of a dragon - BGM + SFX</t>
        </is>
      </c>
      <c r="C563" t="inlineStr">
        <is>
          <t xml:space="preserve">Bride of a Dragon (With BGM-SFX)</t>
        </is>
      </c>
      <c r="D563" t="inlineStr">
        <is>
          <t xml:space="preserve">e54f45e7d437b7fde6fb1e15b954f0a3e7e5e257</t>
        </is>
      </c>
      <c r="E563" t="inlineStr">
        <is>
          <t xml:space="preserve">Episode 55: Vergiftet</t>
        </is>
      </c>
      <c r="F563">
        <v>55</v>
      </c>
      <c r="G563" t="inlineStr">
        <is>
          <t xml:space="preserve">4:29-4:31</t>
        </is>
      </c>
      <c r="H563" t="inlineStr">
        <is>
          <t xml:space="preserve">Pending</t>
        </is>
      </c>
      <c r="I563" t="inlineStr">
        <is>
          <t xml:space="preserve">"Arienne" should be pronounced in English. - Line of script: „Mein Blick wanderte zu Lady Arienne.“</t>
        </is>
      </c>
      <c r="J563" t="inlineStr">
        <is>
          <t xml:space="preserve">VOA</t>
        </is>
      </c>
      <c r="K563" t="inlineStr">
        <is>
          <t xml:space="preserve">Mispronunciation</t>
        </is>
      </c>
      <c r="L563" t="inlineStr">
        <is>
          <t xml:space="preserve">Mispronunciation</t>
        </is>
      </c>
      <c r="M563" t="str">
        <f>IFERROR(IF(VLOOKUP(L563,'Quantification'!$A:$B,2,FALSE)&amp;""="","Unclassified",VLOOKUP(L563,'Quantification'!$A:$B,2,FALSE)),"Unclassified")</f>
        <v>Major</v>
      </c>
      <c r="N563" t="inlineStr">
        <is>
          <t xml:space="preserve">frl-esma.gulsoy@pocketfm.com</t>
        </is>
      </c>
      <c r="O563" t="inlineStr">
        <is>
          <t xml:space="preserve">Issues found in raw</t>
        </is>
      </c>
      <c r="P563" t="str">
        <f>IF(OR(O563="Issues found in master",O563="Final master"),"Master",IF(OR(O563="Ready for Master",O563="Issues found in raw",O563="Raw under QC",O563="Issues resolved in raw"),"Raw","-"))</f>
        <v>Raw</v>
      </c>
      <c r="Q563" s="13">
        <v>46265.86666666667</v>
      </c>
      <c r="R563" t="inlineStr">
        <is>
          <t xml:space="preserve">2026-08 (Aug)</t>
        </is>
      </c>
      <c r="S563">
        <f>IF(M563="Not an error",0,IF(COUNTIFS($A$2:$A563,$A563,$D$2:$D563,$D563,$M$2:$M563,"&lt;&gt;Not an error")=1,1,0))</f>
        <v>1</v>
      </c>
      <c r="T563">
        <f>IF(M563&lt;&gt;"Major",0,IF(COUNTIFS($A$2:$A563,$A563,$D$2:$D563,$D563,$M$2:$M563,"Major")=1,1,0))</f>
        <v>1</v>
      </c>
      <c r="U563">
        <f>IF(M563&lt;&gt;"Minor",0,IF(COUNTIFS($A$2:$A563,$A563,$D$2:$D563,$D563,$M$2:$M563,"Minor")=1,1,0))</f>
        <v>0</v>
      </c>
    </row>
    <row r="564">
      <c r="A564" t="inlineStr">
        <is>
          <t xml:space="preserve">2480d4767331b6a7bbbc4f588c705dd813a76a8d</t>
        </is>
      </c>
      <c r="B564" t="inlineStr">
        <is>
          <t xml:space="preserve">Bride of a dragon - BGM + SFX</t>
        </is>
      </c>
      <c r="C564" t="inlineStr">
        <is>
          <t xml:space="preserve">Bride of a Dragon (With BGM-SFX)</t>
        </is>
      </c>
      <c r="D564" t="inlineStr">
        <is>
          <t xml:space="preserve">e54f45e7d437b7fde6fb1e15b954f0a3e7e5e257</t>
        </is>
      </c>
      <c r="E564" t="inlineStr">
        <is>
          <t xml:space="preserve">Episode 55: Vergiftet</t>
        </is>
      </c>
      <c r="F564">
        <v>55</v>
      </c>
      <c r="G564" t="inlineStr">
        <is>
          <t xml:space="preserve">9:29-9:49</t>
        </is>
      </c>
      <c r="H564" t="inlineStr">
        <is>
          <t xml:space="preserve">Pending</t>
        </is>
      </c>
      <c r="I564" t="inlineStr">
        <is>
          <t xml:space="preserve">"Lady Arienne" should be pronounced in English throughout this passage.
- Line of script: "Lady Arienne lächelte schwach neben ihm, obwohl ihre Augen mit Interesse auf das Glas blickten. „Er sieht wirklich köstlich aus.“ Nach einem Wimpernschlag zu lang gab die Dienerin nach. Sie stellte den zusätzlichen Wein vor Maza und schenkte Lady Arienne dann ein weiteres Glas aus einer nahen Karaffe ein."</t>
        </is>
      </c>
      <c r="J564" t="inlineStr">
        <is>
          <t xml:space="preserve">VOA</t>
        </is>
      </c>
      <c r="K564" t="inlineStr">
        <is>
          <t xml:space="preserve">Mispronunciation</t>
        </is>
      </c>
      <c r="L564" t="inlineStr">
        <is>
          <t xml:space="preserve">Mispronunciation</t>
        </is>
      </c>
      <c r="M564" t="str">
        <f>IFERROR(IF(VLOOKUP(L564,'Quantification'!$A:$B,2,FALSE)&amp;""="","Unclassified",VLOOKUP(L564,'Quantification'!$A:$B,2,FALSE)),"Unclassified")</f>
        <v>Major</v>
      </c>
      <c r="N564" t="inlineStr">
        <is>
          <t xml:space="preserve">frl-esma.gulsoy@pocketfm.com</t>
        </is>
      </c>
      <c r="O564" t="inlineStr">
        <is>
          <t xml:space="preserve">Issues found in raw</t>
        </is>
      </c>
      <c r="P564" t="str">
        <f>IF(OR(O564="Issues found in master",O564="Final master"),"Master",IF(OR(O564="Ready for Master",O564="Issues found in raw",O564="Raw under QC",O564="Issues resolved in raw"),"Raw","-"))</f>
        <v>Raw</v>
      </c>
      <c r="Q564" s="13">
        <v>46265.86666666667</v>
      </c>
      <c r="R564" t="inlineStr">
        <is>
          <t xml:space="preserve">2026-08 (Aug)</t>
        </is>
      </c>
      <c r="S564">
        <f>IF(M564="Not an error",0,IF(COUNTIFS($A$2:$A564,$A564,$D$2:$D564,$D564,$M$2:$M564,"&lt;&gt;Not an error")=1,1,0))</f>
        <v>0</v>
      </c>
      <c r="T564">
        <f>IF(M564&lt;&gt;"Major",0,IF(COUNTIFS($A$2:$A564,$A564,$D$2:$D564,$D564,$M$2:$M564,"Major")=1,1,0))</f>
        <v>0</v>
      </c>
      <c r="U564">
        <f>IF(M564&lt;&gt;"Minor",0,IF(COUNTIFS($A$2:$A564,$A564,$D$2:$D564,$D564,$M$2:$M564,"Minor")=1,1,0))</f>
        <v>0</v>
      </c>
    </row>
    <row r="565">
      <c r="A565" t="inlineStr">
        <is>
          <t xml:space="preserve">2480d4767331b6a7bbbc4f588c705dd813a76a8d</t>
        </is>
      </c>
      <c r="B565" t="inlineStr">
        <is>
          <t xml:space="preserve">Bride of a dragon - BGM + SFX</t>
        </is>
      </c>
      <c r="C565" t="inlineStr">
        <is>
          <t xml:space="preserve">Bride of a Dragon (With BGM-SFX)</t>
        </is>
      </c>
      <c r="D565" t="inlineStr">
        <is>
          <t xml:space="preserve">e54f45e7d437b7fde6fb1e15b954f0a3e7e5e257</t>
        </is>
      </c>
      <c r="E565" t="inlineStr">
        <is>
          <t xml:space="preserve">Episode 55: Vergiftet</t>
        </is>
      </c>
      <c r="F565">
        <v>55</v>
      </c>
      <c r="G565" t="inlineStr">
        <is>
          <t xml:space="preserve">10:25-10:27</t>
        </is>
      </c>
      <c r="H565" t="inlineStr">
        <is>
          <t xml:space="preserve">Pending</t>
        </is>
      </c>
      <c r="I565" t="inlineStr">
        <is>
          <t xml:space="preserve">Possible script inconsistency. "Becher" is inconsistent here, as the wine was previously described as being served in wine glasses. - Line of script: „Damon hob seinen Becher. "Auf den Frieden.‘“</t>
        </is>
      </c>
      <c r="J565" t="inlineStr">
        <is>
          <t xml:space="preserve">VOA</t>
        </is>
      </c>
      <c r="K565" t="inlineStr">
        <is>
          <t xml:space="preserve">Mispronunciation</t>
        </is>
      </c>
      <c r="L565" t="inlineStr">
        <is>
          <t xml:space="preserve">Mispronunciation</t>
        </is>
      </c>
      <c r="M565" t="str">
        <f>IFERROR(IF(VLOOKUP(L565,'Quantification'!$A:$B,2,FALSE)&amp;""="","Unclassified",VLOOKUP(L565,'Quantification'!$A:$B,2,FALSE)),"Unclassified")</f>
        <v>Major</v>
      </c>
      <c r="N565" t="inlineStr">
        <is>
          <t xml:space="preserve">frl-esma.gulsoy@pocketfm.com</t>
        </is>
      </c>
      <c r="O565" t="inlineStr">
        <is>
          <t xml:space="preserve">Issues found in raw</t>
        </is>
      </c>
      <c r="P565" t="str">
        <f>IF(OR(O565="Issues found in master",O565="Final master"),"Master",IF(OR(O565="Ready for Master",O565="Issues found in raw",O565="Raw under QC",O565="Issues resolved in raw"),"Raw","-"))</f>
        <v>Raw</v>
      </c>
      <c r="Q565" s="13">
        <v>46265.86666666667</v>
      </c>
      <c r="R565" t="inlineStr">
        <is>
          <t xml:space="preserve">2026-08 (Aug)</t>
        </is>
      </c>
      <c r="S565">
        <f>IF(M565="Not an error",0,IF(COUNTIFS($A$2:$A565,$A565,$D$2:$D565,$D565,$M$2:$M565,"&lt;&gt;Not an error")=1,1,0))</f>
        <v>0</v>
      </c>
      <c r="T565">
        <f>IF(M565&lt;&gt;"Major",0,IF(COUNTIFS($A$2:$A565,$A565,$D$2:$D565,$D565,$M$2:$M565,"Major")=1,1,0))</f>
        <v>0</v>
      </c>
      <c r="U565">
        <f>IF(M565&lt;&gt;"Minor",0,IF(COUNTIFS($A$2:$A565,$A565,$D$2:$D565,$D565,$M$2:$M565,"Minor")=1,1,0))</f>
        <v>0</v>
      </c>
    </row>
    <row r="566">
      <c r="A566" t="inlineStr">
        <is>
          <t xml:space="preserve">2480d4767331b6a7bbbc4f588c705dd813a76a8d</t>
        </is>
      </c>
      <c r="B566" t="inlineStr">
        <is>
          <t xml:space="preserve">Bride of a dragon - BGM + SFX</t>
        </is>
      </c>
      <c r="C566" t="inlineStr">
        <is>
          <t xml:space="preserve">Bride of a Dragon (With BGM-SFX)</t>
        </is>
      </c>
      <c r="D566" t="inlineStr">
        <is>
          <t xml:space="preserve">e54f45e7d437b7fde6fb1e15b954f0a3e7e5e257</t>
        </is>
      </c>
      <c r="E566" t="inlineStr">
        <is>
          <t xml:space="preserve">Episode 55: Vergiftet</t>
        </is>
      </c>
      <c r="F566">
        <v>55</v>
      </c>
      <c r="G566" t="inlineStr">
        <is>
          <t xml:space="preserve">12:21-12:25</t>
        </is>
      </c>
      <c r="H566" t="inlineStr">
        <is>
          <t xml:space="preserve">Pending</t>
        </is>
      </c>
      <c r="I566" t="inlineStr">
        <is>
          <t xml:space="preserve">"Arienne" should be pronounced in English. - Line of script: „Sir Maza?“, fragte Lady Arienne mit unsicherer Stimme.</t>
        </is>
      </c>
      <c r="J566" t="inlineStr">
        <is>
          <t xml:space="preserve">VOA</t>
        </is>
      </c>
      <c r="K566" t="inlineStr">
        <is>
          <t xml:space="preserve">Mispronunciation</t>
        </is>
      </c>
      <c r="L566" t="inlineStr">
        <is>
          <t xml:space="preserve">Mispronunciation</t>
        </is>
      </c>
      <c r="M566" t="str">
        <f>IFERROR(IF(VLOOKUP(L566,'Quantification'!$A:$B,2,FALSE)&amp;""="","Unclassified",VLOOKUP(L566,'Quantification'!$A:$B,2,FALSE)),"Unclassified")</f>
        <v>Major</v>
      </c>
      <c r="N566" t="inlineStr">
        <is>
          <t xml:space="preserve">frl-esma.gulsoy@pocketfm.com</t>
        </is>
      </c>
      <c r="O566" t="inlineStr">
        <is>
          <t xml:space="preserve">Issues found in raw</t>
        </is>
      </c>
      <c r="P566" t="str">
        <f>IF(OR(O566="Issues found in master",O566="Final master"),"Master",IF(OR(O566="Ready for Master",O566="Issues found in raw",O566="Raw under QC",O566="Issues resolved in raw"),"Raw","-"))</f>
        <v>Raw</v>
      </c>
      <c r="Q566" s="13">
        <v>46265.86666666667</v>
      </c>
      <c r="R566" t="inlineStr">
        <is>
          <t xml:space="preserve">2026-08 (Aug)</t>
        </is>
      </c>
      <c r="S566">
        <f>IF(M566="Not an error",0,IF(COUNTIFS($A$2:$A566,$A566,$D$2:$D566,$D566,$M$2:$M566,"&lt;&gt;Not an error")=1,1,0))</f>
        <v>0</v>
      </c>
      <c r="T566">
        <f>IF(M566&lt;&gt;"Major",0,IF(COUNTIFS($A$2:$A566,$A566,$D$2:$D566,$D566,$M$2:$M566,"Major")=1,1,0))</f>
        <v>0</v>
      </c>
      <c r="U566">
        <f>IF(M566&lt;&gt;"Minor",0,IF(COUNTIFS($A$2:$A566,$A566,$D$2:$D566,$D566,$M$2:$M566,"Minor")=1,1,0))</f>
        <v>0</v>
      </c>
    </row>
    <row r="567">
      <c r="A567" t="inlineStr">
        <is>
          <t xml:space="preserve">2480d4767331b6a7bbbc4f588c705dd813a76a8d</t>
        </is>
      </c>
      <c r="B567" t="inlineStr">
        <is>
          <t xml:space="preserve">Bride of a dragon - BGM + SFX</t>
        </is>
      </c>
      <c r="C567" t="inlineStr">
        <is>
          <t xml:space="preserve">Bride of a Dragon (With BGM-SFX)</t>
        </is>
      </c>
      <c r="D567" t="inlineStr">
        <is>
          <t xml:space="preserve">3a49140224fac7636e4eb1e09113e131787b52b3</t>
        </is>
      </c>
      <c r="E567" t="inlineStr">
        <is>
          <t xml:space="preserve">Episode 56: Chaos Und Blutvergießen</t>
        </is>
      </c>
      <c r="F567">
        <v>56</v>
      </c>
      <c r="G567" t="inlineStr">
        <is>
          <t xml:space="preserve">10:52-10:54</t>
        </is>
      </c>
      <c r="H567" t="inlineStr">
        <is>
          <t xml:space="preserve">Pending</t>
        </is>
      </c>
      <c r="I567" t="inlineStr">
        <is>
          <t xml:space="preserve">"Kaelion" should be pronounced as "Kelion".
- Line of script: "„Finde Kaelion“</t>
        </is>
      </c>
      <c r="J567" t="inlineStr">
        <is>
          <t xml:space="preserve">VOA</t>
        </is>
      </c>
      <c r="K567" t="inlineStr">
        <is>
          <t xml:space="preserve">Mispronunciation</t>
        </is>
      </c>
      <c r="L567" t="inlineStr">
        <is>
          <t xml:space="preserve">Mispronunciation</t>
        </is>
      </c>
      <c r="M567" t="str">
        <f>IFERROR(IF(VLOOKUP(L567,'Quantification'!$A:$B,2,FALSE)&amp;""="","Unclassified",VLOOKUP(L567,'Quantification'!$A:$B,2,FALSE)),"Unclassified")</f>
        <v>Major</v>
      </c>
      <c r="N567" t="inlineStr">
        <is>
          <t xml:space="preserve">frl-esma.gulsoy@pocketfm.com</t>
        </is>
      </c>
      <c r="O567" t="inlineStr">
        <is>
          <t xml:space="preserve">Issues found in raw</t>
        </is>
      </c>
      <c r="P567" t="str">
        <f>IF(OR(O567="Issues found in master",O567="Final master"),"Master",IF(OR(O567="Ready for Master",O567="Issues found in raw",O567="Raw under QC",O567="Issues resolved in raw"),"Raw","-"))</f>
        <v>Raw</v>
      </c>
      <c r="Q567" s="13">
        <v>46265.87638888889</v>
      </c>
      <c r="R567" t="inlineStr">
        <is>
          <t xml:space="preserve">2026-08 (Aug)</t>
        </is>
      </c>
      <c r="S567">
        <f>IF(M567="Not an error",0,IF(COUNTIFS($A$2:$A567,$A567,$D$2:$D567,$D567,$M$2:$M567,"&lt;&gt;Not an error")=1,1,0))</f>
        <v>1</v>
      </c>
      <c r="T567">
        <f>IF(M567&lt;&gt;"Major",0,IF(COUNTIFS($A$2:$A567,$A567,$D$2:$D567,$D567,$M$2:$M567,"Major")=1,1,0))</f>
        <v>1</v>
      </c>
      <c r="U567">
        <f>IF(M567&lt;&gt;"Minor",0,IF(COUNTIFS($A$2:$A567,$A567,$D$2:$D567,$D567,$M$2:$M567,"Minor")=1,1,0))</f>
        <v>0</v>
      </c>
    </row>
    <row r="568">
      <c r="A568" t="inlineStr">
        <is>
          <t xml:space="preserve">2480d4767331b6a7bbbc4f588c705dd813a76a8d</t>
        </is>
      </c>
      <c r="B568" t="inlineStr">
        <is>
          <t xml:space="preserve">Bride of a dragon - BGM + SFX</t>
        </is>
      </c>
      <c r="C568" t="inlineStr">
        <is>
          <t xml:space="preserve">Bride of a Dragon (With BGM-SFX)</t>
        </is>
      </c>
      <c r="D568" t="inlineStr">
        <is>
          <t xml:space="preserve">a3297e28021edc8e32a6c4182bd9dda23088b35f</t>
        </is>
      </c>
      <c r="E568" t="inlineStr">
        <is>
          <t xml:space="preserve">Episode 57: Bis Auf Den Grund Niederbrennen</t>
        </is>
      </c>
      <c r="F568">
        <v>57</v>
      </c>
      <c r="G568" t="inlineStr">
        <is>
          <t xml:space="preserve">3:53-3:55</t>
        </is>
      </c>
      <c r="H568" t="inlineStr">
        <is>
          <t xml:space="preserve">Pending</t>
        </is>
      </c>
      <c r="I568" t="inlineStr">
        <is>
          <t xml:space="preserve">"Eldrith" should be pronounced in English. - Line of script: „Ich bin eine angesehene Adlige aus Eldrith Tal.“</t>
        </is>
      </c>
      <c r="J568" t="inlineStr">
        <is>
          <t xml:space="preserve">VOA</t>
        </is>
      </c>
      <c r="K568" t="inlineStr">
        <is>
          <t xml:space="preserve">Mispronunciation</t>
        </is>
      </c>
      <c r="L568" t="inlineStr">
        <is>
          <t xml:space="preserve">Mispronunciation</t>
        </is>
      </c>
      <c r="M568" t="str">
        <f>IFERROR(IF(VLOOKUP(L568,'Quantification'!$A:$B,2,FALSE)&amp;""="","Unclassified",VLOOKUP(L568,'Quantification'!$A:$B,2,FALSE)),"Unclassified")</f>
        <v>Major</v>
      </c>
      <c r="N568" t="inlineStr">
        <is>
          <t xml:space="preserve">frl-esma.gulsoy@pocketfm.com</t>
        </is>
      </c>
      <c r="O568" t="inlineStr">
        <is>
          <t xml:space="preserve">Issues found in raw</t>
        </is>
      </c>
      <c r="P568" t="str">
        <f>IF(OR(O568="Issues found in master",O568="Final master"),"Master",IF(OR(O568="Ready for Master",O568="Issues found in raw",O568="Raw under QC",O568="Issues resolved in raw"),"Raw","-"))</f>
        <v>Raw</v>
      </c>
      <c r="Q568" s="13">
        <v>46265.87847222222</v>
      </c>
      <c r="R568" t="inlineStr">
        <is>
          <t xml:space="preserve">2026-08 (Aug)</t>
        </is>
      </c>
      <c r="S568">
        <f>IF(M568="Not an error",0,IF(COUNTIFS($A$2:$A568,$A568,$D$2:$D568,$D568,$M$2:$M568,"&lt;&gt;Not an error")=1,1,0))</f>
        <v>1</v>
      </c>
      <c r="T568">
        <f>IF(M568&lt;&gt;"Major",0,IF(COUNTIFS($A$2:$A568,$A568,$D$2:$D568,$D568,$M$2:$M568,"Major")=1,1,0))</f>
        <v>1</v>
      </c>
      <c r="U568">
        <f>IF(M568&lt;&gt;"Minor",0,IF(COUNTIFS($A$2:$A568,$A568,$D$2:$D568,$D568,$M$2:$M568,"Minor")=1,1,0))</f>
        <v>0</v>
      </c>
    </row>
    <row r="569">
      <c r="A569" t="inlineStr">
        <is>
          <t xml:space="preserve">2480d4767331b6a7bbbc4f588c705dd813a76a8d</t>
        </is>
      </c>
      <c r="B569" t="inlineStr">
        <is>
          <t xml:space="preserve">Bride of a dragon - BGM + SFX</t>
        </is>
      </c>
      <c r="C569" t="inlineStr">
        <is>
          <t xml:space="preserve">Bride of a Dragon (With BGM-SFX)</t>
        </is>
      </c>
      <c r="D569" t="inlineStr">
        <is>
          <t xml:space="preserve">5902dcc0691a9ab59141c7ab77585bfee2fe8391</t>
        </is>
      </c>
      <c r="E569" t="inlineStr">
        <is>
          <t xml:space="preserve">Episode 58: Der Stunt Den Sie Durchzog</t>
        </is>
      </c>
      <c r="F569">
        <v>58</v>
      </c>
      <c r="G569" t="inlineStr">
        <is>
          <t xml:space="preserve">4:10-4:16</t>
        </is>
      </c>
      <c r="H569" t="inlineStr">
        <is>
          <t xml:space="preserve">Pending</t>
        </is>
      </c>
      <c r="I569" t="inlineStr">
        <is>
          <t xml:space="preserve">"Theron" should be pronounced with the English "th" sound, as in "thing".
- Line of script: "Therons Brauen zogen sich kurz zusammen, das einzige Zeichen seiner Sorge."</t>
        </is>
      </c>
      <c r="J569" t="inlineStr">
        <is>
          <t xml:space="preserve">VOA</t>
        </is>
      </c>
      <c r="K569" t="inlineStr">
        <is>
          <t xml:space="preserve">Mispronunciation</t>
        </is>
      </c>
      <c r="L569" t="inlineStr">
        <is>
          <t xml:space="preserve">Mispronunciation</t>
        </is>
      </c>
      <c r="M569" t="str">
        <f>IFERROR(IF(VLOOKUP(L569,'Quantification'!$A:$B,2,FALSE)&amp;""="","Unclassified",VLOOKUP(L569,'Quantification'!$A:$B,2,FALSE)),"Unclassified")</f>
        <v>Major</v>
      </c>
      <c r="N569" t="inlineStr">
        <is>
          <t xml:space="preserve">frl-esma.gulsoy@pocketfm.com</t>
        </is>
      </c>
      <c r="O569" t="inlineStr">
        <is>
          <t xml:space="preserve">Issues found in raw</t>
        </is>
      </c>
      <c r="P569" t="str">
        <f>IF(OR(O569="Issues found in master",O569="Final master"),"Master",IF(OR(O569="Ready for Master",O569="Issues found in raw",O569="Raw under QC",O569="Issues resolved in raw"),"Raw","-"))</f>
        <v>Raw</v>
      </c>
      <c r="Q569" s="13">
        <v>46265.88541666667</v>
      </c>
      <c r="R569" t="inlineStr">
        <is>
          <t xml:space="preserve">2026-08 (Aug)</t>
        </is>
      </c>
      <c r="S569">
        <f>IF(M569="Not an error",0,IF(COUNTIFS($A$2:$A569,$A569,$D$2:$D569,$D569,$M$2:$M569,"&lt;&gt;Not an error")=1,1,0))</f>
        <v>1</v>
      </c>
      <c r="T569">
        <f>IF(M569&lt;&gt;"Major",0,IF(COUNTIFS($A$2:$A569,$A569,$D$2:$D569,$D569,$M$2:$M569,"Major")=1,1,0))</f>
        <v>1</v>
      </c>
      <c r="U569">
        <f>IF(M569&lt;&gt;"Minor",0,IF(COUNTIFS($A$2:$A569,$A569,$D$2:$D569,$D569,$M$2:$M569,"Minor")=1,1,0))</f>
        <v>0</v>
      </c>
    </row>
    <row r="570">
      <c r="A570" t="inlineStr">
        <is>
          <t xml:space="preserve">2480d4767331b6a7bbbc4f588c705dd813a76a8d</t>
        </is>
      </c>
      <c r="B570" t="inlineStr">
        <is>
          <t xml:space="preserve">Bride of a dragon - BGM + SFX</t>
        </is>
      </c>
      <c r="C570" t="inlineStr">
        <is>
          <t xml:space="preserve">Bride of a Dragon (With BGM-SFX)</t>
        </is>
      </c>
      <c r="D570" t="inlineStr">
        <is>
          <t xml:space="preserve">5902dcc0691a9ab59141c7ab77585bfee2fe8391</t>
        </is>
      </c>
      <c r="E570" t="inlineStr">
        <is>
          <t xml:space="preserve">Episode 58: Der Stunt Den Sie Durchzog</t>
        </is>
      </c>
      <c r="F570">
        <v>58</v>
      </c>
      <c r="G570" t="inlineStr">
        <is>
          <t xml:space="preserve">4:47-4:50</t>
        </is>
      </c>
      <c r="H570" t="inlineStr">
        <is>
          <t xml:space="preserve">Pending</t>
        </is>
      </c>
      <c r="I570" t="inlineStr">
        <is>
          <t xml:space="preserve">"Theron" should be pronounced in English. - Line of script: „Dann nickte Theron einmal, kurz und entschlossen.“</t>
        </is>
      </c>
      <c r="J570" t="inlineStr">
        <is>
          <t xml:space="preserve">VOA</t>
        </is>
      </c>
      <c r="K570" t="inlineStr">
        <is>
          <t xml:space="preserve">Mispronunciation</t>
        </is>
      </c>
      <c r="L570" t="inlineStr">
        <is>
          <t xml:space="preserve">Mispronunciation</t>
        </is>
      </c>
      <c r="M570" t="str">
        <f>IFERROR(IF(VLOOKUP(L570,'Quantification'!$A:$B,2,FALSE)&amp;""="","Unclassified",VLOOKUP(L570,'Quantification'!$A:$B,2,FALSE)),"Unclassified")</f>
        <v>Major</v>
      </c>
      <c r="N570" t="inlineStr">
        <is>
          <t xml:space="preserve">frl-esma.gulsoy@pocketfm.com</t>
        </is>
      </c>
      <c r="O570" t="inlineStr">
        <is>
          <t xml:space="preserve">Issues found in raw</t>
        </is>
      </c>
      <c r="P570" t="str">
        <f>IF(OR(O570="Issues found in master",O570="Final master"),"Master",IF(OR(O570="Ready for Master",O570="Issues found in raw",O570="Raw under QC",O570="Issues resolved in raw"),"Raw","-"))</f>
        <v>Raw</v>
      </c>
      <c r="Q570" s="13">
        <v>46265.88541666667</v>
      </c>
      <c r="R570" t="inlineStr">
        <is>
          <t xml:space="preserve">2026-08 (Aug)</t>
        </is>
      </c>
      <c r="S570">
        <f>IF(M570="Not an error",0,IF(COUNTIFS($A$2:$A570,$A570,$D$2:$D570,$D570,$M$2:$M570,"&lt;&gt;Not an error")=1,1,0))</f>
        <v>0</v>
      </c>
      <c r="T570">
        <f>IF(M570&lt;&gt;"Major",0,IF(COUNTIFS($A$2:$A570,$A570,$D$2:$D570,$D570,$M$2:$M570,"Major")=1,1,0))</f>
        <v>0</v>
      </c>
      <c r="U570">
        <f>IF(M570&lt;&gt;"Minor",0,IF(COUNTIFS($A$2:$A570,$A570,$D$2:$D570,$D570,$M$2:$M570,"Minor")=1,1,0))</f>
        <v>0</v>
      </c>
    </row>
    <row r="571">
      <c r="A571" t="inlineStr">
        <is>
          <t xml:space="preserve">2480d4767331b6a7bbbc4f588c705dd813a76a8d</t>
        </is>
      </c>
      <c r="B571" t="inlineStr">
        <is>
          <t xml:space="preserve">Bride of a dragon - BGM + SFX</t>
        </is>
      </c>
      <c r="C571" t="inlineStr">
        <is>
          <t xml:space="preserve">Bride of a Dragon (With BGM-SFX)</t>
        </is>
      </c>
      <c r="D571" t="inlineStr">
        <is>
          <t xml:space="preserve">5902dcc0691a9ab59141c7ab77585bfee2fe8391</t>
        </is>
      </c>
      <c r="E571" t="inlineStr">
        <is>
          <t xml:space="preserve">Episode 58: Der Stunt Den Sie Durchzog</t>
        </is>
      </c>
      <c r="F571">
        <v>58</v>
      </c>
      <c r="G571" t="inlineStr">
        <is>
          <t xml:space="preserve">5:18-5:21</t>
        </is>
      </c>
      <c r="H571" t="inlineStr">
        <is>
          <t xml:space="preserve">Pending</t>
        </is>
      </c>
      <c r="I571" t="inlineStr">
        <is>
          <t xml:space="preserve">"Theron" should be pronounced in English. - Line of script: „Theron ging voran, die Roben schwangen hinter ihm her.“</t>
        </is>
      </c>
      <c r="J571" t="inlineStr">
        <is>
          <t xml:space="preserve">VOA</t>
        </is>
      </c>
      <c r="K571" t="inlineStr">
        <is>
          <t xml:space="preserve">Mispronunciation</t>
        </is>
      </c>
      <c r="L571" t="inlineStr">
        <is>
          <t xml:space="preserve">Mispronunciation</t>
        </is>
      </c>
      <c r="M571" t="str">
        <f>IFERROR(IF(VLOOKUP(L571,'Quantification'!$A:$B,2,FALSE)&amp;""="","Unclassified",VLOOKUP(L571,'Quantification'!$A:$B,2,FALSE)),"Unclassified")</f>
        <v>Major</v>
      </c>
      <c r="N571" t="inlineStr">
        <is>
          <t xml:space="preserve">frl-esma.gulsoy@pocketfm.com</t>
        </is>
      </c>
      <c r="O571" t="inlineStr">
        <is>
          <t xml:space="preserve">Issues found in raw</t>
        </is>
      </c>
      <c r="P571" t="str">
        <f>IF(OR(O571="Issues found in master",O571="Final master"),"Master",IF(OR(O571="Ready for Master",O571="Issues found in raw",O571="Raw under QC",O571="Issues resolved in raw"),"Raw","-"))</f>
        <v>Raw</v>
      </c>
      <c r="Q571" s="13">
        <v>46265.88541666667</v>
      </c>
      <c r="R571" t="inlineStr">
        <is>
          <t xml:space="preserve">2026-08 (Aug)</t>
        </is>
      </c>
      <c r="S571">
        <f>IF(M571="Not an error",0,IF(COUNTIFS($A$2:$A571,$A571,$D$2:$D571,$D571,$M$2:$M571,"&lt;&gt;Not an error")=1,1,0))</f>
        <v>0</v>
      </c>
      <c r="T571">
        <f>IF(M571&lt;&gt;"Major",0,IF(COUNTIFS($A$2:$A571,$A571,$D$2:$D571,$D571,$M$2:$M571,"Major")=1,1,0))</f>
        <v>0</v>
      </c>
      <c r="U571">
        <f>IF(M571&lt;&gt;"Minor",0,IF(COUNTIFS($A$2:$A571,$A571,$D$2:$D571,$D571,$M$2:$M571,"Minor")=1,1,0))</f>
        <v>0</v>
      </c>
    </row>
    <row r="572">
      <c r="A572" t="inlineStr">
        <is>
          <t xml:space="preserve">2480d4767331b6a7bbbc4f588c705dd813a76a8d</t>
        </is>
      </c>
      <c r="B572" t="inlineStr">
        <is>
          <t xml:space="preserve">Bride of a dragon - BGM + SFX</t>
        </is>
      </c>
      <c r="C572" t="inlineStr">
        <is>
          <t xml:space="preserve">Bride of a Dragon (With BGM-SFX)</t>
        </is>
      </c>
      <c r="D572" t="inlineStr">
        <is>
          <t xml:space="preserve">5902dcc0691a9ab59141c7ab77585bfee2fe8391</t>
        </is>
      </c>
      <c r="E572" t="inlineStr">
        <is>
          <t xml:space="preserve">Episode 58: Der Stunt Den Sie Durchzog</t>
        </is>
      </c>
      <c r="F572">
        <v>58</v>
      </c>
      <c r="G572" t="inlineStr">
        <is>
          <t xml:space="preserve">7:31-7:34</t>
        </is>
      </c>
      <c r="H572" t="inlineStr">
        <is>
          <t xml:space="preserve">Pending</t>
        </is>
      </c>
      <c r="I572" t="inlineStr">
        <is>
          <t xml:space="preserve">"Theron" should be pronounced in English. - Line of script: „Und hoffen, dass Theron so gut war, wie alle sagten.“</t>
        </is>
      </c>
      <c r="J572" t="inlineStr">
        <is>
          <t xml:space="preserve">VOA</t>
        </is>
      </c>
      <c r="K572" t="inlineStr">
        <is>
          <t xml:space="preserve">Mispronunciation</t>
        </is>
      </c>
      <c r="L572" t="inlineStr">
        <is>
          <t xml:space="preserve">Mispronunciation</t>
        </is>
      </c>
      <c r="M572" t="str">
        <f>IFERROR(IF(VLOOKUP(L572,'Quantification'!$A:$B,2,FALSE)&amp;""="","Unclassified",VLOOKUP(L572,'Quantification'!$A:$B,2,FALSE)),"Unclassified")</f>
        <v>Major</v>
      </c>
      <c r="N572" t="inlineStr">
        <is>
          <t xml:space="preserve">frl-esma.gulsoy@pocketfm.com</t>
        </is>
      </c>
      <c r="O572" t="inlineStr">
        <is>
          <t xml:space="preserve">Issues found in raw</t>
        </is>
      </c>
      <c r="P572" t="str">
        <f>IF(OR(O572="Issues found in master",O572="Final master"),"Master",IF(OR(O572="Ready for Master",O572="Issues found in raw",O572="Raw under QC",O572="Issues resolved in raw"),"Raw","-"))</f>
        <v>Raw</v>
      </c>
      <c r="Q572" s="13">
        <v>46265.88541666667</v>
      </c>
      <c r="R572" t="inlineStr">
        <is>
          <t xml:space="preserve">2026-08 (Aug)</t>
        </is>
      </c>
      <c r="S572">
        <f>IF(M572="Not an error",0,IF(COUNTIFS($A$2:$A572,$A572,$D$2:$D572,$D572,$M$2:$M572,"&lt;&gt;Not an error")=1,1,0))</f>
        <v>0</v>
      </c>
      <c r="T572">
        <f>IF(M572&lt;&gt;"Major",0,IF(COUNTIFS($A$2:$A572,$A572,$D$2:$D572,$D572,$M$2:$M572,"Major")=1,1,0))</f>
        <v>0</v>
      </c>
      <c r="U572">
        <f>IF(M572&lt;&gt;"Minor",0,IF(COUNTIFS($A$2:$A572,$A572,$D$2:$D572,$D572,$M$2:$M572,"Minor")=1,1,0))</f>
        <v>0</v>
      </c>
    </row>
    <row r="573">
      <c r="A573" t="inlineStr">
        <is>
          <t xml:space="preserve">2480d4767331b6a7bbbc4f588c705dd813a76a8d</t>
        </is>
      </c>
      <c r="B573" t="inlineStr">
        <is>
          <t xml:space="preserve">Bride of a dragon - BGM + SFX</t>
        </is>
      </c>
      <c r="C573" t="inlineStr">
        <is>
          <t xml:space="preserve">Bride of a Dragon (With BGM-SFX)</t>
        </is>
      </c>
      <c r="D573" t="inlineStr">
        <is>
          <t xml:space="preserve">5902dcc0691a9ab59141c7ab77585bfee2fe8391</t>
        </is>
      </c>
      <c r="E573" t="inlineStr">
        <is>
          <t xml:space="preserve">Episode 58: Der Stunt Den Sie Durchzog</t>
        </is>
      </c>
      <c r="F573">
        <v>58</v>
      </c>
      <c r="G573" t="inlineStr">
        <is>
          <t xml:space="preserve">6:06-6:11</t>
        </is>
      </c>
      <c r="H573" t="inlineStr">
        <is>
          <t xml:space="preserve">Pending</t>
        </is>
      </c>
      <c r="I573" t="inlineStr">
        <is>
          <t xml:space="preserve">"Arienne" should be pronounced in English.
- Line of script: "Als Arienne mit diesem Messer ausgeholt hatte und Isabel ohne zu zögern zwischen uns getreten war."</t>
        </is>
      </c>
      <c r="J573" t="inlineStr">
        <is>
          <t xml:space="preserve">VOA</t>
        </is>
      </c>
      <c r="K573" t="inlineStr">
        <is>
          <t xml:space="preserve">Mispronunciation</t>
        </is>
      </c>
      <c r="L573" t="inlineStr">
        <is>
          <t xml:space="preserve">Mispronunciation</t>
        </is>
      </c>
      <c r="M573" t="str">
        <f>IFERROR(IF(VLOOKUP(L573,'Quantification'!$A:$B,2,FALSE)&amp;""="","Unclassified",VLOOKUP(L573,'Quantification'!$A:$B,2,FALSE)),"Unclassified")</f>
        <v>Major</v>
      </c>
      <c r="N573" t="inlineStr">
        <is>
          <t xml:space="preserve">frl-esma.gulsoy@pocketfm.com</t>
        </is>
      </c>
      <c r="O573" t="inlineStr">
        <is>
          <t xml:space="preserve">Issues found in raw</t>
        </is>
      </c>
      <c r="P573" t="str">
        <f>IF(OR(O573="Issues found in master",O573="Final master"),"Master",IF(OR(O573="Ready for Master",O573="Issues found in raw",O573="Raw under QC",O573="Issues resolved in raw"),"Raw","-"))</f>
        <v>Raw</v>
      </c>
      <c r="Q573" s="13">
        <v>46265.88541666667</v>
      </c>
      <c r="R573" t="inlineStr">
        <is>
          <t xml:space="preserve">2026-08 (Aug)</t>
        </is>
      </c>
      <c r="S573">
        <f>IF(M573="Not an error",0,IF(COUNTIFS($A$2:$A573,$A573,$D$2:$D573,$D573,$M$2:$M573,"&lt;&gt;Not an error")=1,1,0))</f>
        <v>0</v>
      </c>
      <c r="T573">
        <f>IF(M573&lt;&gt;"Major",0,IF(COUNTIFS($A$2:$A573,$A573,$D$2:$D573,$D573,$M$2:$M573,"Major")=1,1,0))</f>
        <v>0</v>
      </c>
      <c r="U573">
        <f>IF(M573&lt;&gt;"Minor",0,IF(COUNTIFS($A$2:$A573,$A573,$D$2:$D573,$D573,$M$2:$M573,"Minor")=1,1,0))</f>
        <v>0</v>
      </c>
    </row>
    <row r="574">
      <c r="A574" t="inlineStr">
        <is>
          <t xml:space="preserve">2480d4767331b6a7bbbc4f588c705dd813a76a8d</t>
        </is>
      </c>
      <c r="B574" t="inlineStr">
        <is>
          <t xml:space="preserve">Bride of a dragon - BGM + SFX</t>
        </is>
      </c>
      <c r="C574" t="inlineStr">
        <is>
          <t xml:space="preserve">Bride of a Dragon (With BGM-SFX)</t>
        </is>
      </c>
      <c r="D574" t="inlineStr">
        <is>
          <t xml:space="preserve">c2b2898af051168c489b6a3e651f75497912a027</t>
        </is>
      </c>
      <c r="E574" t="inlineStr">
        <is>
          <t xml:space="preserve">Episode 59: Sie War Nackt</t>
        </is>
      </c>
      <c r="F574">
        <v>59</v>
      </c>
      <c r="G574" t="inlineStr">
        <is>
          <t xml:space="preserve">1:30-1:32</t>
        </is>
      </c>
      <c r="H574" t="inlineStr">
        <is>
          <t xml:space="preserve">Pending</t>
        </is>
      </c>
      <c r="I574" t="inlineStr">
        <is>
          <t xml:space="preserve">The voice is too high-pitched for this male character (Damon).
- Line of script: "„Was in den sieben Höllen machst du hier?“</t>
        </is>
      </c>
      <c r="J574" t="inlineStr">
        <is>
          <t xml:space="preserve">VOA</t>
        </is>
      </c>
      <c r="K574" t="inlineStr">
        <is>
          <t xml:space="preserve">Acting</t>
        </is>
      </c>
      <c r="L574" t="inlineStr">
        <is>
          <t xml:space="preserve">Acting</t>
        </is>
      </c>
      <c r="M574" t="str">
        <f>IFERROR(IF(VLOOKUP(L574,'Quantification'!$A:$B,2,FALSE)&amp;""="","Unclassified",VLOOKUP(L574,'Quantification'!$A:$B,2,FALSE)),"Unclassified")</f>
        <v>Minor</v>
      </c>
      <c r="N574" t="inlineStr">
        <is>
          <t xml:space="preserve">frl-esma.gulsoy@pocketfm.com</t>
        </is>
      </c>
      <c r="O574" t="inlineStr">
        <is>
          <t xml:space="preserve">Issues found in raw</t>
        </is>
      </c>
      <c r="P574" t="str">
        <f>IF(OR(O574="Issues found in master",O574="Final master"),"Master",IF(OR(O574="Ready for Master",O574="Issues found in raw",O574="Raw under QC",O574="Issues resolved in raw"),"Raw","-"))</f>
        <v>Raw</v>
      </c>
      <c r="Q574" s="13">
        <v>46265.88958333334</v>
      </c>
      <c r="R574" t="inlineStr">
        <is>
          <t xml:space="preserve">2026-08 (Aug)</t>
        </is>
      </c>
      <c r="S574">
        <f>IF(M574="Not an error",0,IF(COUNTIFS($A$2:$A574,$A574,$D$2:$D574,$D574,$M$2:$M574,"&lt;&gt;Not an error")=1,1,0))</f>
        <v>1</v>
      </c>
      <c r="T574">
        <f>IF(M574&lt;&gt;"Major",0,IF(COUNTIFS($A$2:$A574,$A574,$D$2:$D574,$D574,$M$2:$M574,"Major")=1,1,0))</f>
        <v>0</v>
      </c>
      <c r="U574">
        <f>IF(M574&lt;&gt;"Minor",0,IF(COUNTIFS($A$2:$A574,$A574,$D$2:$D574,$D574,$M$2:$M574,"Minor")=1,1,0))</f>
        <v>1</v>
      </c>
    </row>
    <row r="575">
      <c r="A575" t="inlineStr">
        <is>
          <t xml:space="preserve">2480d4767331b6a7bbbc4f588c705dd813a76a8d</t>
        </is>
      </c>
      <c r="B575" t="inlineStr">
        <is>
          <t xml:space="preserve">Bride of a dragon - BGM + SFX</t>
        </is>
      </c>
      <c r="C575" t="inlineStr">
        <is>
          <t xml:space="preserve">Bride of a Dragon (With BGM-SFX)</t>
        </is>
      </c>
      <c r="D575" t="inlineStr">
        <is>
          <t xml:space="preserve">6245084471b78d65a7446791f2b4ab58b0deab11</t>
        </is>
      </c>
      <c r="E575" t="inlineStr">
        <is>
          <t xml:space="preserve">Episode 60: Der Kampf Um Beherrschung</t>
        </is>
      </c>
      <c r="F575">
        <v>60</v>
      </c>
      <c r="G575" t="inlineStr">
        <is>
          <t xml:space="preserve">7:31-7:33</t>
        </is>
      </c>
      <c r="H575" t="inlineStr">
        <is>
          <t xml:space="preserve">Pending</t>
        </is>
      </c>
      <c r="I575" t="inlineStr">
        <is>
          <t xml:space="preserve">"Hoheit" should be pronounced clearly as "Hoheit", not "Hohalt". - Line of script: „Sofort, Eure Hoheit.“</t>
        </is>
      </c>
      <c r="J575" t="inlineStr">
        <is>
          <t xml:space="preserve">VOA</t>
        </is>
      </c>
      <c r="K575" t="inlineStr">
        <is>
          <t xml:space="preserve">Mispronunciation</t>
        </is>
      </c>
      <c r="L575" t="inlineStr">
        <is>
          <t xml:space="preserve">Mispronunciation</t>
        </is>
      </c>
      <c r="M575" t="str">
        <f>IFERROR(IF(VLOOKUP(L575,'Quantification'!$A:$B,2,FALSE)&amp;""="","Unclassified",VLOOKUP(L575,'Quantification'!$A:$B,2,FALSE)),"Unclassified")</f>
        <v>Major</v>
      </c>
      <c r="N575" t="inlineStr">
        <is>
          <t xml:space="preserve">frl-esma.gulsoy@pocketfm.com</t>
        </is>
      </c>
      <c r="O575" t="inlineStr">
        <is>
          <t xml:space="preserve">Issues found in raw</t>
        </is>
      </c>
      <c r="P575" t="str">
        <f>IF(OR(O575="Issues found in master",O575="Final master"),"Master",IF(OR(O575="Ready for Master",O575="Issues found in raw",O575="Raw under QC",O575="Issues resolved in raw"),"Raw","-"))</f>
        <v>Raw</v>
      </c>
      <c r="Q575" s="13">
        <v>46265.89583333333</v>
      </c>
      <c r="R575" t="inlineStr">
        <is>
          <t xml:space="preserve">2026-08 (Aug)</t>
        </is>
      </c>
      <c r="S575">
        <f>IF(M575="Not an error",0,IF(COUNTIFS($A$2:$A575,$A575,$D$2:$D575,$D575,$M$2:$M575,"&lt;&gt;Not an error")=1,1,0))</f>
        <v>1</v>
      </c>
      <c r="T575">
        <f>IF(M575&lt;&gt;"Major",0,IF(COUNTIFS($A$2:$A575,$A575,$D$2:$D575,$D575,$M$2:$M575,"Major")=1,1,0))</f>
        <v>1</v>
      </c>
      <c r="U575">
        <f>IF(M575&lt;&gt;"Minor",0,IF(COUNTIFS($A$2:$A575,$A575,$D$2:$D575,$D575,$M$2:$M575,"Minor")=1,1,0))</f>
        <v>0</v>
      </c>
    </row>
    <row r="576">
      <c r="A576" t="inlineStr">
        <is>
          <t xml:space="preserve">2480d4767331b6a7bbbc4f588c705dd813a76a8d</t>
        </is>
      </c>
      <c r="B576" t="inlineStr">
        <is>
          <t xml:space="preserve">Bride of a dragon - BGM + SFX</t>
        </is>
      </c>
      <c r="C576" t="inlineStr">
        <is>
          <t xml:space="preserve">Bride of a Dragon (With BGM-SFX)</t>
        </is>
      </c>
      <c r="D576" t="inlineStr">
        <is>
          <t xml:space="preserve">98defc296fef352599f1e19849f0e340e01eefd8</t>
        </is>
      </c>
      <c r="E576" t="inlineStr">
        <is>
          <t xml:space="preserve">Episode 61: Wer Hat Es Vergiftet</t>
        </is>
      </c>
      <c r="F576">
        <v>61</v>
      </c>
      <c r="G576" t="inlineStr">
        <is>
          <t xml:space="preserve">3:36-3:38</t>
        </is>
      </c>
      <c r="H576" t="inlineStr">
        <is>
          <t xml:space="preserve">Pending</t>
        </is>
      </c>
      <c r="I576" t="inlineStr">
        <is>
          <t xml:space="preserve">"Theron" should be pronounced in English. - Line of script: „Therons Untersuchung der Leiche.“</t>
        </is>
      </c>
      <c r="J576" t="inlineStr">
        <is>
          <t xml:space="preserve">VOA</t>
        </is>
      </c>
      <c r="K576" t="inlineStr">
        <is>
          <t xml:space="preserve">Mispronunciation</t>
        </is>
      </c>
      <c r="L576" t="inlineStr">
        <is>
          <t xml:space="preserve">Mispronunciation</t>
        </is>
      </c>
      <c r="M576" t="str">
        <f>IFERROR(IF(VLOOKUP(L576,'Quantification'!$A:$B,2,FALSE)&amp;""="","Unclassified",VLOOKUP(L576,'Quantification'!$A:$B,2,FALSE)),"Unclassified")</f>
        <v>Major</v>
      </c>
      <c r="N576" t="inlineStr">
        <is>
          <t xml:space="preserve">frl-esma.gulsoy@pocketfm.com</t>
        </is>
      </c>
      <c r="O576" t="inlineStr">
        <is>
          <t xml:space="preserve">Issues found in raw</t>
        </is>
      </c>
      <c r="P576" t="str">
        <f>IF(OR(O576="Issues found in master",O576="Final master"),"Master",IF(OR(O576="Ready for Master",O576="Issues found in raw",O576="Raw under QC",O576="Issues resolved in raw"),"Raw","-"))</f>
        <v>Raw</v>
      </c>
      <c r="Q576" s="13">
        <v>46265.90833333333</v>
      </c>
      <c r="R576" t="inlineStr">
        <is>
          <t xml:space="preserve">2026-08 (Aug)</t>
        </is>
      </c>
      <c r="S576">
        <f>IF(M576="Not an error",0,IF(COUNTIFS($A$2:$A576,$A576,$D$2:$D576,$D576,$M$2:$M576,"&lt;&gt;Not an error")=1,1,0))</f>
        <v>1</v>
      </c>
      <c r="T576">
        <f>IF(M576&lt;&gt;"Major",0,IF(COUNTIFS($A$2:$A576,$A576,$D$2:$D576,$D576,$M$2:$M576,"Major")=1,1,0))</f>
        <v>1</v>
      </c>
      <c r="U576">
        <f>IF(M576&lt;&gt;"Minor",0,IF(COUNTIFS($A$2:$A576,$A576,$D$2:$D576,$D576,$M$2:$M576,"Minor")=1,1,0))</f>
        <v>0</v>
      </c>
    </row>
    <row r="577">
      <c r="A577" t="inlineStr">
        <is>
          <t xml:space="preserve">2480d4767331b6a7bbbc4f588c705dd813a76a8d</t>
        </is>
      </c>
      <c r="B577" t="inlineStr">
        <is>
          <t xml:space="preserve">Bride of a dragon - BGM + SFX</t>
        </is>
      </c>
      <c r="C577" t="inlineStr">
        <is>
          <t xml:space="preserve">Bride of a Dragon (With BGM-SFX)</t>
        </is>
      </c>
      <c r="D577" t="inlineStr">
        <is>
          <t xml:space="preserve">98defc296fef352599f1e19849f0e340e01eefd8</t>
        </is>
      </c>
      <c r="E577" t="inlineStr">
        <is>
          <t xml:space="preserve">Episode 61: Wer Hat Es Vergiftet</t>
        </is>
      </c>
      <c r="F577">
        <v>61</v>
      </c>
      <c r="G577" t="inlineStr">
        <is>
          <t xml:space="preserve">3:42-3:46</t>
        </is>
      </c>
      <c r="H577" t="inlineStr">
        <is>
          <t xml:space="preserve">Pending</t>
        </is>
      </c>
      <c r="I577" t="inlineStr">
        <is>
          <t xml:space="preserve">"Kaelion" should be pronounced in German as "Kelion", with an "e" sound, rather than pronouncing "a" and "e" separately. - Line of script: „Ich stieß die Türen zu meinem Arbeitszimmer auf und fand Kaelion bereits dort, am Fenster stehend.“</t>
        </is>
      </c>
      <c r="J577" t="inlineStr">
        <is>
          <t xml:space="preserve">VOA</t>
        </is>
      </c>
      <c r="K577" t="inlineStr">
        <is>
          <t xml:space="preserve">Mispronunciation</t>
        </is>
      </c>
      <c r="L577" t="inlineStr">
        <is>
          <t xml:space="preserve">Mispronunciation</t>
        </is>
      </c>
      <c r="M577" t="str">
        <f>IFERROR(IF(VLOOKUP(L577,'Quantification'!$A:$B,2,FALSE)&amp;""="","Unclassified",VLOOKUP(L577,'Quantification'!$A:$B,2,FALSE)),"Unclassified")</f>
        <v>Major</v>
      </c>
      <c r="N577" t="inlineStr">
        <is>
          <t xml:space="preserve">frl-esma.gulsoy@pocketfm.com</t>
        </is>
      </c>
      <c r="O577" t="inlineStr">
        <is>
          <t xml:space="preserve">Issues found in raw</t>
        </is>
      </c>
      <c r="P577" t="str">
        <f>IF(OR(O577="Issues found in master",O577="Final master"),"Master",IF(OR(O577="Ready for Master",O577="Issues found in raw",O577="Raw under QC",O577="Issues resolved in raw"),"Raw","-"))</f>
        <v>Raw</v>
      </c>
      <c r="Q577" s="13">
        <v>46265.90833333333</v>
      </c>
      <c r="R577" t="inlineStr">
        <is>
          <t xml:space="preserve">2026-08 (Aug)</t>
        </is>
      </c>
      <c r="S577">
        <f>IF(M577="Not an error",0,IF(COUNTIFS($A$2:$A577,$A577,$D$2:$D577,$D577,$M$2:$M577,"&lt;&gt;Not an error")=1,1,0))</f>
        <v>0</v>
      </c>
      <c r="T577">
        <f>IF(M577&lt;&gt;"Major",0,IF(COUNTIFS($A$2:$A577,$A577,$D$2:$D577,$D577,$M$2:$M577,"Major")=1,1,0))</f>
        <v>0</v>
      </c>
      <c r="U577">
        <f>IF(M577&lt;&gt;"Minor",0,IF(COUNTIFS($A$2:$A577,$A577,$D$2:$D577,$D577,$M$2:$M577,"Minor")=1,1,0))</f>
        <v>0</v>
      </c>
    </row>
    <row r="578">
      <c r="A578" t="inlineStr">
        <is>
          <t xml:space="preserve">2480d4767331b6a7bbbc4f588c705dd813a76a8d</t>
        </is>
      </c>
      <c r="B578" t="inlineStr">
        <is>
          <t xml:space="preserve">Bride of a dragon - BGM + SFX</t>
        </is>
      </c>
      <c r="C578" t="inlineStr">
        <is>
          <t xml:space="preserve">Bride of a Dragon (With BGM-SFX)</t>
        </is>
      </c>
      <c r="D578" t="inlineStr">
        <is>
          <t xml:space="preserve">98defc296fef352599f1e19849f0e340e01eefd8</t>
        </is>
      </c>
      <c r="E578" t="inlineStr">
        <is>
          <t xml:space="preserve">Episode 61: Wer Hat Es Vergiftet</t>
        </is>
      </c>
      <c r="F578">
        <v>61</v>
      </c>
      <c r="G578" t="inlineStr">
        <is>
          <t xml:space="preserve">0:23-0:26</t>
        </is>
      </c>
      <c r="H578" t="inlineStr">
        <is>
          <t xml:space="preserve">Pending</t>
        </is>
      </c>
      <c r="I578" t="inlineStr">
        <is>
          <t xml:space="preserve">"Arienne" should be pronounced in English. - Line of script: „Ich durchquerte das Zimmer und reichte Arienne die Sachen.“</t>
        </is>
      </c>
      <c r="J578" t="inlineStr">
        <is>
          <t xml:space="preserve">VOA</t>
        </is>
      </c>
      <c r="K578" t="inlineStr">
        <is>
          <t xml:space="preserve">Mispronunciation</t>
        </is>
      </c>
      <c r="L578" t="inlineStr">
        <is>
          <t xml:space="preserve">Mispronunciation</t>
        </is>
      </c>
      <c r="M578" t="str">
        <f>IFERROR(IF(VLOOKUP(L578,'Quantification'!$A:$B,2,FALSE)&amp;""="","Unclassified",VLOOKUP(L578,'Quantification'!$A:$B,2,FALSE)),"Unclassified")</f>
        <v>Major</v>
      </c>
      <c r="N578" t="inlineStr">
        <is>
          <t xml:space="preserve">frl-esma.gulsoy@pocketfm.com</t>
        </is>
      </c>
      <c r="O578" t="inlineStr">
        <is>
          <t xml:space="preserve">Issues found in raw</t>
        </is>
      </c>
      <c r="P578" t="str">
        <f>IF(OR(O578="Issues found in master",O578="Final master"),"Master",IF(OR(O578="Ready for Master",O578="Issues found in raw",O578="Raw under QC",O578="Issues resolved in raw"),"Raw","-"))</f>
        <v>Raw</v>
      </c>
      <c r="Q578" s="13">
        <v>46265.90833333333</v>
      </c>
      <c r="R578" t="inlineStr">
        <is>
          <t xml:space="preserve">2026-08 (Aug)</t>
        </is>
      </c>
      <c r="S578">
        <f>IF(M578="Not an error",0,IF(COUNTIFS($A$2:$A578,$A578,$D$2:$D578,$D578,$M$2:$M578,"&lt;&gt;Not an error")=1,1,0))</f>
        <v>0</v>
      </c>
      <c r="T578">
        <f>IF(M578&lt;&gt;"Major",0,IF(COUNTIFS($A$2:$A578,$A578,$D$2:$D578,$D578,$M$2:$M578,"Major")=1,1,0))</f>
        <v>0</v>
      </c>
      <c r="U578">
        <f>IF(M578&lt;&gt;"Minor",0,IF(COUNTIFS($A$2:$A578,$A578,$D$2:$D578,$D578,$M$2:$M578,"Minor")=1,1,0))</f>
        <v>0</v>
      </c>
    </row>
    <row r="579">
      <c r="A579" t="inlineStr">
        <is>
          <t xml:space="preserve">2480d4767331b6a7bbbc4f588c705dd813a76a8d</t>
        </is>
      </c>
      <c r="B579" t="inlineStr">
        <is>
          <t xml:space="preserve">Bride of a dragon - BGM + SFX</t>
        </is>
      </c>
      <c r="C579" t="inlineStr">
        <is>
          <t xml:space="preserve">Bride of a Dragon (With BGM-SFX)</t>
        </is>
      </c>
      <c r="D579" t="inlineStr">
        <is>
          <t xml:space="preserve">98defc296fef352599f1e19849f0e340e01eefd8</t>
        </is>
      </c>
      <c r="E579" t="inlineStr">
        <is>
          <t xml:space="preserve">Episode 61: Wer Hat Es Vergiftet</t>
        </is>
      </c>
      <c r="F579">
        <v>61</v>
      </c>
      <c r="G579" t="inlineStr">
        <is>
          <t xml:space="preserve">1:27-1:34</t>
        </is>
      </c>
      <c r="H579" t="inlineStr">
        <is>
          <t xml:space="preserve">Pending</t>
        </is>
      </c>
      <c r="I579" t="inlineStr">
        <is>
          <t xml:space="preserve">"Arienne" should be pronounced in English. - Line of script: „Arienne schrieb mehrere Minuten lang, hielt gelegentlich inne, um ihre Gedanken zu sammeln oder sich die Augen zu wischen.“</t>
        </is>
      </c>
      <c r="J579" t="inlineStr">
        <is>
          <t xml:space="preserve">VOA</t>
        </is>
      </c>
      <c r="K579" t="inlineStr">
        <is>
          <t xml:space="preserve">Mispronunciation</t>
        </is>
      </c>
      <c r="L579" t="inlineStr">
        <is>
          <t xml:space="preserve">Mispronunciation</t>
        </is>
      </c>
      <c r="M579" t="str">
        <f>IFERROR(IF(VLOOKUP(L579,'Quantification'!$A:$B,2,FALSE)&amp;""="","Unclassified",VLOOKUP(L579,'Quantification'!$A:$B,2,FALSE)),"Unclassified")</f>
        <v>Major</v>
      </c>
      <c r="N579" t="inlineStr">
        <is>
          <t xml:space="preserve">frl-esma.gulsoy@pocketfm.com</t>
        </is>
      </c>
      <c r="O579" t="inlineStr">
        <is>
          <t xml:space="preserve">Issues found in raw</t>
        </is>
      </c>
      <c r="P579" t="str">
        <f>IF(OR(O579="Issues found in master",O579="Final master"),"Master",IF(OR(O579="Ready for Master",O579="Issues found in raw",O579="Raw under QC",O579="Issues resolved in raw"),"Raw","-"))</f>
        <v>Raw</v>
      </c>
      <c r="Q579" s="13">
        <v>46265.90833333333</v>
      </c>
      <c r="R579" t="inlineStr">
        <is>
          <t xml:space="preserve">2026-08 (Aug)</t>
        </is>
      </c>
      <c r="S579">
        <f>IF(M579="Not an error",0,IF(COUNTIFS($A$2:$A579,$A579,$D$2:$D579,$D579,$M$2:$M579,"&lt;&gt;Not an error")=1,1,0))</f>
        <v>0</v>
      </c>
      <c r="T579">
        <f>IF(M579&lt;&gt;"Major",0,IF(COUNTIFS($A$2:$A579,$A579,$D$2:$D579,$D579,$M$2:$M579,"Major")=1,1,0))</f>
        <v>0</v>
      </c>
      <c r="U579">
        <f>IF(M579&lt;&gt;"Minor",0,IF(COUNTIFS($A$2:$A579,$A579,$D$2:$D579,$D579,$M$2:$M579,"Minor")=1,1,0))</f>
        <v>0</v>
      </c>
    </row>
    <row r="580">
      <c r="A580" t="inlineStr">
        <is>
          <t xml:space="preserve">2480d4767331b6a7bbbc4f588c705dd813a76a8d</t>
        </is>
      </c>
      <c r="B580" t="inlineStr">
        <is>
          <t xml:space="preserve">Bride of a dragon - BGM + SFX</t>
        </is>
      </c>
      <c r="C580" t="inlineStr">
        <is>
          <t xml:space="preserve">Bride of a Dragon (With BGM-SFX)</t>
        </is>
      </c>
      <c r="D580" t="inlineStr">
        <is>
          <t xml:space="preserve">98defc296fef352599f1e19849f0e340e01eefd8</t>
        </is>
      </c>
      <c r="E580" t="inlineStr">
        <is>
          <t xml:space="preserve">Episode 61: Wer Hat Es Vergiftet</t>
        </is>
      </c>
      <c r="F580">
        <v>61</v>
      </c>
      <c r="G580" t="inlineStr">
        <is>
          <t xml:space="preserve">6:44-6:48</t>
        </is>
      </c>
      <c r="H580" t="inlineStr">
        <is>
          <t xml:space="preserve">Pending</t>
        </is>
      </c>
      <c r="I580" t="inlineStr">
        <is>
          <t xml:space="preserve">"Kaelion" should be pronounced in German as "Kelion", with an "e" sound, rather than pronouncing "a" and "e" separately. - Line of script: „Kaelions Augen weiteten sich, echter Schock blitzte über seine sonst so beherrschten Züge.“</t>
        </is>
      </c>
      <c r="J580" t="inlineStr">
        <is>
          <t xml:space="preserve">VOA</t>
        </is>
      </c>
      <c r="K580" t="inlineStr">
        <is>
          <t xml:space="preserve">Mispronunciation</t>
        </is>
      </c>
      <c r="L580" t="inlineStr">
        <is>
          <t xml:space="preserve">Mispronunciation</t>
        </is>
      </c>
      <c r="M580" t="str">
        <f>IFERROR(IF(VLOOKUP(L580,'Quantification'!$A:$B,2,FALSE)&amp;""="","Unclassified",VLOOKUP(L580,'Quantification'!$A:$B,2,FALSE)),"Unclassified")</f>
        <v>Major</v>
      </c>
      <c r="N580" t="inlineStr">
        <is>
          <t xml:space="preserve">frl-esma.gulsoy@pocketfm.com</t>
        </is>
      </c>
      <c r="O580" t="inlineStr">
        <is>
          <t xml:space="preserve">Issues found in raw</t>
        </is>
      </c>
      <c r="P580" t="str">
        <f>IF(OR(O580="Issues found in master",O580="Final master"),"Master",IF(OR(O580="Ready for Master",O580="Issues found in raw",O580="Raw under QC",O580="Issues resolved in raw"),"Raw","-"))</f>
        <v>Raw</v>
      </c>
      <c r="Q580" s="13">
        <v>46265.90833333333</v>
      </c>
      <c r="R580" t="inlineStr">
        <is>
          <t xml:space="preserve">2026-08 (Aug)</t>
        </is>
      </c>
      <c r="S580">
        <f>IF(M580="Not an error",0,IF(COUNTIFS($A$2:$A580,$A580,$D$2:$D580,$D580,$M$2:$M580,"&lt;&gt;Not an error")=1,1,0))</f>
        <v>0</v>
      </c>
      <c r="T580">
        <f>IF(M580&lt;&gt;"Major",0,IF(COUNTIFS($A$2:$A580,$A580,$D$2:$D580,$D580,$M$2:$M580,"Major")=1,1,0))</f>
        <v>0</v>
      </c>
      <c r="U580">
        <f>IF(M580&lt;&gt;"Minor",0,IF(COUNTIFS($A$2:$A580,$A580,$D$2:$D580,$D580,$M$2:$M580,"Minor")=1,1,0))</f>
        <v>0</v>
      </c>
    </row>
    <row r="581">
      <c r="A581" t="inlineStr">
        <is>
          <t xml:space="preserve">2480d4767331b6a7bbbc4f588c705dd813a76a8d</t>
        </is>
      </c>
      <c r="B581" t="inlineStr">
        <is>
          <t xml:space="preserve">Bride of a dragon - BGM + SFX</t>
        </is>
      </c>
      <c r="C581" t="inlineStr">
        <is>
          <t xml:space="preserve">Bride of a Dragon (With BGM-SFX)</t>
        </is>
      </c>
      <c r="D581" t="inlineStr">
        <is>
          <t xml:space="preserve">98defc296fef352599f1e19849f0e340e01eefd8</t>
        </is>
      </c>
      <c r="E581" t="inlineStr">
        <is>
          <t xml:space="preserve">Episode 61: Wer Hat Es Vergiftet</t>
        </is>
      </c>
      <c r="F581">
        <v>61</v>
      </c>
      <c r="G581" t="inlineStr">
        <is>
          <t xml:space="preserve">7:08-7:12</t>
        </is>
      </c>
      <c r="H581" t="inlineStr">
        <is>
          <t xml:space="preserve">Pending</t>
        </is>
      </c>
      <c r="I581" t="inlineStr">
        <is>
          <t xml:space="preserve">"Kaelion" should be pronounced in German as "Kelion", with an "e" sound, rather than pronouncing "a" and "e" separately. - Line of script: „Schock flackerte über Kaelions Gesicht, schnell gefolgt von etwas Dunklerem.“</t>
        </is>
      </c>
      <c r="J581" t="inlineStr">
        <is>
          <t xml:space="preserve">VOA</t>
        </is>
      </c>
      <c r="K581" t="inlineStr">
        <is>
          <t xml:space="preserve">Mispronunciation</t>
        </is>
      </c>
      <c r="L581" t="inlineStr">
        <is>
          <t xml:space="preserve">Mispronunciation</t>
        </is>
      </c>
      <c r="M581" t="str">
        <f>IFERROR(IF(VLOOKUP(L581,'Quantification'!$A:$B,2,FALSE)&amp;""="","Unclassified",VLOOKUP(L581,'Quantification'!$A:$B,2,FALSE)),"Unclassified")</f>
        <v>Major</v>
      </c>
      <c r="N581" t="inlineStr">
        <is>
          <t xml:space="preserve">frl-esma.gulsoy@pocketfm.com</t>
        </is>
      </c>
      <c r="O581" t="inlineStr">
        <is>
          <t xml:space="preserve">Issues found in raw</t>
        </is>
      </c>
      <c r="P581" t="str">
        <f>IF(OR(O581="Issues found in master",O581="Final master"),"Master",IF(OR(O581="Ready for Master",O581="Issues found in raw",O581="Raw under QC",O581="Issues resolved in raw"),"Raw","-"))</f>
        <v>Raw</v>
      </c>
      <c r="Q581" s="13">
        <v>46265.90833333333</v>
      </c>
      <c r="R581" t="inlineStr">
        <is>
          <t xml:space="preserve">2026-08 (Aug)</t>
        </is>
      </c>
      <c r="S581">
        <f>IF(M581="Not an error",0,IF(COUNTIFS($A$2:$A581,$A581,$D$2:$D581,$D581,$M$2:$M581,"&lt;&gt;Not an error")=1,1,0))</f>
        <v>0</v>
      </c>
      <c r="T581">
        <f>IF(M581&lt;&gt;"Major",0,IF(COUNTIFS($A$2:$A581,$A581,$D$2:$D581,$D581,$M$2:$M581,"Major")=1,1,0))</f>
        <v>0</v>
      </c>
      <c r="U581">
        <f>IF(M581&lt;&gt;"Minor",0,IF(COUNTIFS($A$2:$A581,$A581,$D$2:$D581,$D581,$M$2:$M581,"Minor")=1,1,0))</f>
        <v>0</v>
      </c>
    </row>
    <row r="582">
      <c r="A582" t="inlineStr">
        <is>
          <t xml:space="preserve">2480d4767331b6a7bbbc4f588c705dd813a76a8d</t>
        </is>
      </c>
      <c r="B582" t="inlineStr">
        <is>
          <t xml:space="preserve">Bride of a dragon - BGM + SFX</t>
        </is>
      </c>
      <c r="C582" t="inlineStr">
        <is>
          <t xml:space="preserve">Bride of a Dragon (With BGM-SFX)</t>
        </is>
      </c>
      <c r="D582" t="inlineStr">
        <is>
          <t xml:space="preserve">a670530b42c40417ca3c60bf76448101414989e8</t>
        </is>
      </c>
      <c r="E582" t="inlineStr">
        <is>
          <t xml:space="preserve">Episode 62: Töte Damon</t>
        </is>
      </c>
      <c r="F582">
        <v>62</v>
      </c>
      <c r="G582" t="inlineStr">
        <is>
          <t xml:space="preserve">2:46-2:49</t>
        </is>
      </c>
      <c r="H582" t="inlineStr">
        <is>
          <t xml:space="preserve">Pending</t>
        </is>
      </c>
      <c r="I582" t="inlineStr">
        <is>
          <t xml:space="preserve">"Arienne" should be pronounced in English.
- Line of script: "„Ich dachte, wir überlassen Maza und Arienne den Wein."</t>
        </is>
      </c>
      <c r="J582" t="inlineStr">
        <is>
          <t xml:space="preserve">VOA</t>
        </is>
      </c>
      <c r="K582" t="inlineStr">
        <is>
          <t xml:space="preserve">Mispronunciation</t>
        </is>
      </c>
      <c r="L582" t="inlineStr">
        <is>
          <t xml:space="preserve">Mispronunciation</t>
        </is>
      </c>
      <c r="M582" t="str">
        <f>IFERROR(IF(VLOOKUP(L582,'Quantification'!$A:$B,2,FALSE)&amp;""="","Unclassified",VLOOKUP(L582,'Quantification'!$A:$B,2,FALSE)),"Unclassified")</f>
        <v>Major</v>
      </c>
      <c r="N582" t="inlineStr">
        <is>
          <t xml:space="preserve">frl-esma.gulsoy@pocketfm.com</t>
        </is>
      </c>
      <c r="O582" t="inlineStr">
        <is>
          <t xml:space="preserve">Issues found in raw</t>
        </is>
      </c>
      <c r="P582" t="str">
        <f>IF(OR(O582="Issues found in master",O582="Final master"),"Master",IF(OR(O582="Ready for Master",O582="Issues found in raw",O582="Raw under QC",O582="Issues resolved in raw"),"Raw","-"))</f>
        <v>Raw</v>
      </c>
      <c r="Q582" s="13">
        <v>46265.91527777778</v>
      </c>
      <c r="R582" t="inlineStr">
        <is>
          <t xml:space="preserve">2026-08 (Aug)</t>
        </is>
      </c>
      <c r="S582">
        <f>IF(M582="Not an error",0,IF(COUNTIFS($A$2:$A582,$A582,$D$2:$D582,$D582,$M$2:$M582,"&lt;&gt;Not an error")=1,1,0))</f>
        <v>1</v>
      </c>
      <c r="T582">
        <f>IF(M582&lt;&gt;"Major",0,IF(COUNTIFS($A$2:$A582,$A582,$D$2:$D582,$D582,$M$2:$M582,"Major")=1,1,0))</f>
        <v>1</v>
      </c>
      <c r="U582">
        <f>IF(M582&lt;&gt;"Minor",0,IF(COUNTIFS($A$2:$A582,$A582,$D$2:$D582,$D582,$M$2:$M582,"Minor")=1,1,0))</f>
        <v>0</v>
      </c>
    </row>
    <row r="583">
      <c r="A583" t="inlineStr">
        <is>
          <t xml:space="preserve">2480d4767331b6a7bbbc4f588c705dd813a76a8d</t>
        </is>
      </c>
      <c r="B583" t="inlineStr">
        <is>
          <t xml:space="preserve">Bride of a dragon - BGM + SFX</t>
        </is>
      </c>
      <c r="C583" t="inlineStr">
        <is>
          <t xml:space="preserve">Bride of a Dragon (With BGM-SFX)</t>
        </is>
      </c>
      <c r="D583" t="inlineStr">
        <is>
          <t xml:space="preserve">f6f0adf30e9239aacc54b91d67ba8eac8c50aab5</t>
        </is>
      </c>
      <c r="E583" t="inlineStr">
        <is>
          <t xml:space="preserve">Episode 63: Finde Sie</t>
        </is>
      </c>
      <c r="F583">
        <v>63</v>
      </c>
      <c r="G583" t="inlineStr">
        <is>
          <t xml:space="preserve">0:33-0:37</t>
        </is>
      </c>
      <c r="H583" t="inlineStr">
        <is>
          <t xml:space="preserve">Pending</t>
        </is>
      </c>
      <c r="I583" t="inlineStr">
        <is>
          <t xml:space="preserve">"Eldrith" should be pronounced in English. - Line of script: „Ein Krieg zwischen Dracovia und dem Eldrith-Tal wäre unvermeidlich gewesen.“</t>
        </is>
      </c>
      <c r="J583" t="inlineStr">
        <is>
          <t xml:space="preserve">VOA</t>
        </is>
      </c>
      <c r="K583" t="inlineStr">
        <is>
          <t xml:space="preserve">Mispronunciation</t>
        </is>
      </c>
      <c r="L583" t="inlineStr">
        <is>
          <t xml:space="preserve">Mispronunciation</t>
        </is>
      </c>
      <c r="M583" t="str">
        <f>IFERROR(IF(VLOOKUP(L583,'Quantification'!$A:$B,2,FALSE)&amp;""="","Unclassified",VLOOKUP(L583,'Quantification'!$A:$B,2,FALSE)),"Unclassified")</f>
        <v>Major</v>
      </c>
      <c r="N583" t="inlineStr">
        <is>
          <t xml:space="preserve">frl-esma.gulsoy@pocketfm.com</t>
        </is>
      </c>
      <c r="O583" t="inlineStr">
        <is>
          <t xml:space="preserve">Issues found in raw</t>
        </is>
      </c>
      <c r="P583" t="str">
        <f>IF(OR(O583="Issues found in master",O583="Final master"),"Master",IF(OR(O583="Ready for Master",O583="Issues found in raw",O583="Raw under QC",O583="Issues resolved in raw"),"Raw","-"))</f>
        <v>Raw</v>
      </c>
      <c r="Q583" s="13">
        <v>46265.92152777778</v>
      </c>
      <c r="R583" t="inlineStr">
        <is>
          <t xml:space="preserve">2026-08 (Aug)</t>
        </is>
      </c>
      <c r="S583">
        <f>IF(M583="Not an error",0,IF(COUNTIFS($A$2:$A583,$A583,$D$2:$D583,$D583,$M$2:$M583,"&lt;&gt;Not an error")=1,1,0))</f>
        <v>1</v>
      </c>
      <c r="T583">
        <f>IF(M583&lt;&gt;"Major",0,IF(COUNTIFS($A$2:$A583,$A583,$D$2:$D583,$D583,$M$2:$M583,"Major")=1,1,0))</f>
        <v>1</v>
      </c>
      <c r="U583">
        <f>IF(M583&lt;&gt;"Minor",0,IF(COUNTIFS($A$2:$A583,$A583,$D$2:$D583,$D583,$M$2:$M583,"Minor")=1,1,0))</f>
        <v>0</v>
      </c>
    </row>
    <row r="584">
      <c r="A584" t="inlineStr">
        <is>
          <t xml:space="preserve">2480d4767331b6a7bbbc4f588c705dd813a76a8d</t>
        </is>
      </c>
      <c r="B584" t="inlineStr">
        <is>
          <t xml:space="preserve">Bride of a dragon - BGM + SFX</t>
        </is>
      </c>
      <c r="C584" t="inlineStr">
        <is>
          <t xml:space="preserve">Bride of a Dragon (With BGM-SFX)</t>
        </is>
      </c>
      <c r="D584" t="inlineStr">
        <is>
          <t xml:space="preserve">f6f0adf30e9239aacc54b91d67ba8eac8c50aab5</t>
        </is>
      </c>
      <c r="E584" t="inlineStr">
        <is>
          <t xml:space="preserve">Episode 63: Finde Sie</t>
        </is>
      </c>
      <c r="F584">
        <v>63</v>
      </c>
      <c r="G584" t="inlineStr">
        <is>
          <t xml:space="preserve">7:33-7:38</t>
        </is>
      </c>
      <c r="H584" t="inlineStr">
        <is>
          <t xml:space="preserve">Pending</t>
        </is>
      </c>
      <c r="I584" t="inlineStr">
        <is>
          <t xml:space="preserve">"Kaelion" should be pronounced in German as "Kelion" - Line of script: „Ich blickte zurück zu Kaelion, während sich die Furcht in meiner Brust wie eine giftige Blume ausbreitete.“</t>
        </is>
      </c>
      <c r="J584" t="inlineStr">
        <is>
          <t xml:space="preserve">VOA</t>
        </is>
      </c>
      <c r="K584" t="inlineStr">
        <is>
          <t xml:space="preserve">Mispronunciation</t>
        </is>
      </c>
      <c r="L584" t="inlineStr">
        <is>
          <t xml:space="preserve">Mispronunciation</t>
        </is>
      </c>
      <c r="M584" t="str">
        <f>IFERROR(IF(VLOOKUP(L584,'Quantification'!$A:$B,2,FALSE)&amp;""="","Unclassified",VLOOKUP(L584,'Quantification'!$A:$B,2,FALSE)),"Unclassified")</f>
        <v>Major</v>
      </c>
      <c r="N584" t="inlineStr">
        <is>
          <t xml:space="preserve">frl-esma.gulsoy@pocketfm.com</t>
        </is>
      </c>
      <c r="O584" t="inlineStr">
        <is>
          <t xml:space="preserve">Issues found in raw</t>
        </is>
      </c>
      <c r="P584" t="str">
        <f>IF(OR(O584="Issues found in master",O584="Final master"),"Master",IF(OR(O584="Ready for Master",O584="Issues found in raw",O584="Raw under QC",O584="Issues resolved in raw"),"Raw","-"))</f>
        <v>Raw</v>
      </c>
      <c r="Q584" s="13">
        <v>46265.92152777778</v>
      </c>
      <c r="R584" t="inlineStr">
        <is>
          <t xml:space="preserve">2026-08 (Aug)</t>
        </is>
      </c>
      <c r="S584">
        <f>IF(M584="Not an error",0,IF(COUNTIFS($A$2:$A584,$A584,$D$2:$D584,$D584,$M$2:$M584,"&lt;&gt;Not an error")=1,1,0))</f>
        <v>0</v>
      </c>
      <c r="T584">
        <f>IF(M584&lt;&gt;"Major",0,IF(COUNTIFS($A$2:$A584,$A584,$D$2:$D584,$D584,$M$2:$M584,"Major")=1,1,0))</f>
        <v>0</v>
      </c>
      <c r="U584">
        <f>IF(M584&lt;&gt;"Minor",0,IF(COUNTIFS($A$2:$A584,$A584,$D$2:$D584,$D584,$M$2:$M584,"Minor")=1,1,0))</f>
        <v>0</v>
      </c>
    </row>
    <row r="585">
      <c r="A585" t="inlineStr">
        <is>
          <t xml:space="preserve">2480d4767331b6a7bbbc4f588c705dd813a76a8d</t>
        </is>
      </c>
      <c r="B585" t="inlineStr">
        <is>
          <t xml:space="preserve">Bride of a dragon - BGM + SFX</t>
        </is>
      </c>
      <c r="C585" t="inlineStr">
        <is>
          <t xml:space="preserve">Bride of a Dragon (With BGM-SFX)</t>
        </is>
      </c>
      <c r="D585" t="inlineStr">
        <is>
          <t xml:space="preserve">f6f0adf30e9239aacc54b91d67ba8eac8c50aab5</t>
        </is>
      </c>
      <c r="E585" t="inlineStr">
        <is>
          <t xml:space="preserve">Episode 63: Finde Sie</t>
        </is>
      </c>
      <c r="F585">
        <v>63</v>
      </c>
      <c r="G585" t="inlineStr">
        <is>
          <t xml:space="preserve">8:36-8:42</t>
        </is>
      </c>
      <c r="H585" t="inlineStr">
        <is>
          <t xml:space="preserve">Pending</t>
        </is>
      </c>
      <c r="I585" t="inlineStr">
        <is>
          <t xml:space="preserve">"Kaelion" should be pronounced in German as "Kelion" - Line of script: „Wenn Sie diese Frau sehen oder sich an etwas anderes von letzter Nacht erinnern, kommen Sie sofort zu mir oder zu Kaelion.“</t>
        </is>
      </c>
      <c r="J585" t="inlineStr">
        <is>
          <t xml:space="preserve">VOA</t>
        </is>
      </c>
      <c r="K585" t="inlineStr">
        <is>
          <t xml:space="preserve">Mispronunciation</t>
        </is>
      </c>
      <c r="L585" t="inlineStr">
        <is>
          <t xml:space="preserve">Mispronunciation</t>
        </is>
      </c>
      <c r="M585" t="str">
        <f>IFERROR(IF(VLOOKUP(L585,'Quantification'!$A:$B,2,FALSE)&amp;""="","Unclassified",VLOOKUP(L585,'Quantification'!$A:$B,2,FALSE)),"Unclassified")</f>
        <v>Major</v>
      </c>
      <c r="N585" t="inlineStr">
        <is>
          <t xml:space="preserve">frl-esma.gulsoy@pocketfm.com</t>
        </is>
      </c>
      <c r="O585" t="inlineStr">
        <is>
          <t xml:space="preserve">Issues found in raw</t>
        </is>
      </c>
      <c r="P585" t="str">
        <f>IF(OR(O585="Issues found in master",O585="Final master"),"Master",IF(OR(O585="Ready for Master",O585="Issues found in raw",O585="Raw under QC",O585="Issues resolved in raw"),"Raw","-"))</f>
        <v>Raw</v>
      </c>
      <c r="Q585" s="13">
        <v>46265.92152777778</v>
      </c>
      <c r="R585" t="inlineStr">
        <is>
          <t xml:space="preserve">2026-08 (Aug)</t>
        </is>
      </c>
      <c r="S585">
        <f>IF(M585="Not an error",0,IF(COUNTIFS($A$2:$A585,$A585,$D$2:$D585,$D585,$M$2:$M585,"&lt;&gt;Not an error")=1,1,0))</f>
        <v>0</v>
      </c>
      <c r="T585">
        <f>IF(M585&lt;&gt;"Major",0,IF(COUNTIFS($A$2:$A585,$A585,$D$2:$D585,$D585,$M$2:$M585,"Major")=1,1,0))</f>
        <v>0</v>
      </c>
      <c r="U585">
        <f>IF(M585&lt;&gt;"Minor",0,IF(COUNTIFS($A$2:$A585,$A585,$D$2:$D585,$D585,$M$2:$M585,"Minor")=1,1,0))</f>
        <v>0</v>
      </c>
    </row>
    <row r="586">
      <c r="A586" t="inlineStr">
        <is>
          <t xml:space="preserve">2480d4767331b6a7bbbc4f588c705dd813a76a8d</t>
        </is>
      </c>
      <c r="B586" t="inlineStr">
        <is>
          <t xml:space="preserve">Bride of a dragon - BGM + SFX</t>
        </is>
      </c>
      <c r="C586" t="inlineStr">
        <is>
          <t xml:space="preserve">Bride of a Dragon (With BGM-SFX)</t>
        </is>
      </c>
      <c r="D586" t="inlineStr">
        <is>
          <t xml:space="preserve">f6f0adf30e9239aacc54b91d67ba8eac8c50aab5</t>
        </is>
      </c>
      <c r="E586" t="inlineStr">
        <is>
          <t xml:space="preserve">Episode 63: Finde Sie</t>
        </is>
      </c>
      <c r="F586">
        <v>63</v>
      </c>
      <c r="G586" t="inlineStr">
        <is>
          <t xml:space="preserve">8:56-8:59</t>
        </is>
      </c>
      <c r="H586" t="inlineStr">
        <is>
          <t xml:space="preserve">Pending</t>
        </is>
      </c>
      <c r="I586" t="inlineStr">
        <is>
          <t xml:space="preserve">"Kaelion" should be pronounced in German as "Kelion" - Line of script: „Als wir allein waren, wandte ich mich an Kaelion.“</t>
        </is>
      </c>
      <c r="J586" t="inlineStr">
        <is>
          <t xml:space="preserve">VOA</t>
        </is>
      </c>
      <c r="K586" t="inlineStr">
        <is>
          <t xml:space="preserve">Mispronunciation</t>
        </is>
      </c>
      <c r="L586" t="inlineStr">
        <is>
          <t xml:space="preserve">Mispronunciation</t>
        </is>
      </c>
      <c r="M586" t="str">
        <f>IFERROR(IF(VLOOKUP(L586,'Quantification'!$A:$B,2,FALSE)&amp;""="","Unclassified",VLOOKUP(L586,'Quantification'!$A:$B,2,FALSE)),"Unclassified")</f>
        <v>Major</v>
      </c>
      <c r="N586" t="inlineStr">
        <is>
          <t xml:space="preserve">frl-esma.gulsoy@pocketfm.com</t>
        </is>
      </c>
      <c r="O586" t="inlineStr">
        <is>
          <t xml:space="preserve">Issues found in raw</t>
        </is>
      </c>
      <c r="P586" t="str">
        <f>IF(OR(O586="Issues found in master",O586="Final master"),"Master",IF(OR(O586="Ready for Master",O586="Issues found in raw",O586="Raw under QC",O586="Issues resolved in raw"),"Raw","-"))</f>
        <v>Raw</v>
      </c>
      <c r="Q586" s="13">
        <v>46265.92152777778</v>
      </c>
      <c r="R586" t="inlineStr">
        <is>
          <t xml:space="preserve">2026-08 (Aug)</t>
        </is>
      </c>
      <c r="S586">
        <f>IF(M586="Not an error",0,IF(COUNTIFS($A$2:$A586,$A586,$D$2:$D586,$D586,$M$2:$M586,"&lt;&gt;Not an error")=1,1,0))</f>
        <v>0</v>
      </c>
      <c r="T586">
        <f>IF(M586&lt;&gt;"Major",0,IF(COUNTIFS($A$2:$A586,$A586,$D$2:$D586,$D586,$M$2:$M586,"Major")=1,1,0))</f>
        <v>0</v>
      </c>
      <c r="U586">
        <f>IF(M586&lt;&gt;"Minor",0,IF(COUNTIFS($A$2:$A586,$A586,$D$2:$D586,$D586,$M$2:$M586,"Minor")=1,1,0))</f>
        <v>0</v>
      </c>
    </row>
    <row r="587">
      <c r="A587" t="inlineStr">
        <is>
          <t xml:space="preserve">2480d4767331b6a7bbbc4f588c705dd813a76a8d</t>
        </is>
      </c>
      <c r="B587" t="inlineStr">
        <is>
          <t xml:space="preserve">Bride of a dragon - BGM + SFX</t>
        </is>
      </c>
      <c r="C587" t="inlineStr">
        <is>
          <t xml:space="preserve">Bride of a Dragon (With BGM-SFX)</t>
        </is>
      </c>
      <c r="D587" t="inlineStr">
        <is>
          <t xml:space="preserve">f6f0adf30e9239aacc54b91d67ba8eac8c50aab5</t>
        </is>
      </c>
      <c r="E587" t="inlineStr">
        <is>
          <t xml:space="preserve">Episode 63: Finde Sie</t>
        </is>
      </c>
      <c r="F587">
        <v>63</v>
      </c>
      <c r="G587" t="inlineStr">
        <is>
          <t xml:space="preserve">10:26-10:30</t>
        </is>
      </c>
      <c r="H587" t="inlineStr">
        <is>
          <t xml:space="preserve">Pending</t>
        </is>
      </c>
      <c r="I587" t="inlineStr">
        <is>
          <t xml:space="preserve">"Kaelion" should be pronounced in German as "Kelion" - Line of script: „Kaelion sah schweigend zu, wie das Bild Gestalt annahm.“</t>
        </is>
      </c>
      <c r="J587" t="inlineStr">
        <is>
          <t xml:space="preserve">VOA</t>
        </is>
      </c>
      <c r="K587" t="inlineStr">
        <is>
          <t xml:space="preserve">Mispronunciation</t>
        </is>
      </c>
      <c r="L587" t="inlineStr">
        <is>
          <t xml:space="preserve">Mispronunciation</t>
        </is>
      </c>
      <c r="M587" t="str">
        <f>IFERROR(IF(VLOOKUP(L587,'Quantification'!$A:$B,2,FALSE)&amp;""="","Unclassified",VLOOKUP(L587,'Quantification'!$A:$B,2,FALSE)),"Unclassified")</f>
        <v>Major</v>
      </c>
      <c r="N587" t="inlineStr">
        <is>
          <t xml:space="preserve">frl-esma.gulsoy@pocketfm.com</t>
        </is>
      </c>
      <c r="O587" t="inlineStr">
        <is>
          <t xml:space="preserve">Issues found in raw</t>
        </is>
      </c>
      <c r="P587" t="str">
        <f>IF(OR(O587="Issues found in master",O587="Final master"),"Master",IF(OR(O587="Ready for Master",O587="Issues found in raw",O587="Raw under QC",O587="Issues resolved in raw"),"Raw","-"))</f>
        <v>Raw</v>
      </c>
      <c r="Q587" s="13">
        <v>46265.92152777778</v>
      </c>
      <c r="R587" t="inlineStr">
        <is>
          <t xml:space="preserve">2026-08 (Aug)</t>
        </is>
      </c>
      <c r="S587">
        <f>IF(M587="Not an error",0,IF(COUNTIFS($A$2:$A587,$A587,$D$2:$D587,$D587,$M$2:$M587,"&lt;&gt;Not an error")=1,1,0))</f>
        <v>0</v>
      </c>
      <c r="T587">
        <f>IF(M587&lt;&gt;"Major",0,IF(COUNTIFS($A$2:$A587,$A587,$D$2:$D587,$D587,$M$2:$M587,"Major")=1,1,0))</f>
        <v>0</v>
      </c>
      <c r="U587">
        <f>IF(M587&lt;&gt;"Minor",0,IF(COUNTIFS($A$2:$A587,$A587,$D$2:$D587,$D587,$M$2:$M587,"Minor")=1,1,0))</f>
        <v>0</v>
      </c>
    </row>
    <row r="588">
      <c r="A588" t="inlineStr">
        <is>
          <t xml:space="preserve">2480d4767331b6a7bbbc4f588c705dd813a76a8d</t>
        </is>
      </c>
      <c r="B588" t="inlineStr">
        <is>
          <t xml:space="preserve">Bride of a dragon - BGM + SFX</t>
        </is>
      </c>
      <c r="C588" t="inlineStr">
        <is>
          <t xml:space="preserve">Bride of a Dragon (With BGM-SFX)</t>
        </is>
      </c>
      <c r="D588" t="inlineStr">
        <is>
          <t xml:space="preserve">f6f0adf30e9239aacc54b91d67ba8eac8c50aab5</t>
        </is>
      </c>
      <c r="E588" t="inlineStr">
        <is>
          <t xml:space="preserve">Episode 63: Finde Sie</t>
        </is>
      </c>
      <c r="F588">
        <v>63</v>
      </c>
      <c r="G588" t="inlineStr">
        <is>
          <t xml:space="preserve">10:40-10:42</t>
        </is>
      </c>
      <c r="H588" t="inlineStr">
        <is>
          <t xml:space="preserve">Pending</t>
        </is>
      </c>
      <c r="I588" t="inlineStr">
        <is>
          <t xml:space="preserve">"Kaelion" should be pronounced in German as "Kelion" - Line of script: „Kaelion nahm die Skizze.“</t>
        </is>
      </c>
      <c r="J588" t="inlineStr">
        <is>
          <t xml:space="preserve">VOA</t>
        </is>
      </c>
      <c r="K588" t="inlineStr">
        <is>
          <t xml:space="preserve">Mispronunciation</t>
        </is>
      </c>
      <c r="L588" t="inlineStr">
        <is>
          <t xml:space="preserve">Mispronunciation</t>
        </is>
      </c>
      <c r="M588" t="str">
        <f>IFERROR(IF(VLOOKUP(L588,'Quantification'!$A:$B,2,FALSE)&amp;""="","Unclassified",VLOOKUP(L588,'Quantification'!$A:$B,2,FALSE)),"Unclassified")</f>
        <v>Major</v>
      </c>
      <c r="N588" t="inlineStr">
        <is>
          <t xml:space="preserve">frl-esma.gulsoy@pocketfm.com</t>
        </is>
      </c>
      <c r="O588" t="inlineStr">
        <is>
          <t xml:space="preserve">Issues found in raw</t>
        </is>
      </c>
      <c r="P588" t="str">
        <f>IF(OR(O588="Issues found in master",O588="Final master"),"Master",IF(OR(O588="Ready for Master",O588="Issues found in raw",O588="Raw under QC",O588="Issues resolved in raw"),"Raw","-"))</f>
        <v>Raw</v>
      </c>
      <c r="Q588" s="13">
        <v>46265.92152777778</v>
      </c>
      <c r="R588" t="inlineStr">
        <is>
          <t xml:space="preserve">2026-08 (Aug)</t>
        </is>
      </c>
      <c r="S588">
        <f>IF(M588="Not an error",0,IF(COUNTIFS($A$2:$A588,$A588,$D$2:$D588,$D588,$M$2:$M588,"&lt;&gt;Not an error")=1,1,0))</f>
        <v>0</v>
      </c>
      <c r="T588">
        <f>IF(M588&lt;&gt;"Major",0,IF(COUNTIFS($A$2:$A588,$A588,$D$2:$D588,$D588,$M$2:$M588,"Major")=1,1,0))</f>
        <v>0</v>
      </c>
      <c r="U588">
        <f>IF(M588&lt;&gt;"Minor",0,IF(COUNTIFS($A$2:$A588,$A588,$D$2:$D588,$D588,$M$2:$M588,"Minor")=1,1,0))</f>
        <v>0</v>
      </c>
    </row>
    <row r="589">
      <c r="A589" t="inlineStr">
        <is>
          <t xml:space="preserve">2480d4767331b6a7bbbc4f588c705dd813a76a8d</t>
        </is>
      </c>
      <c r="B589" t="inlineStr">
        <is>
          <t xml:space="preserve">Bride of a dragon - BGM + SFX</t>
        </is>
      </c>
      <c r="C589" t="inlineStr">
        <is>
          <t xml:space="preserve">Bride of a Dragon (With BGM-SFX)</t>
        </is>
      </c>
      <c r="D589" t="inlineStr">
        <is>
          <t xml:space="preserve">f6f0adf30e9239aacc54b91d67ba8eac8c50aab5</t>
        </is>
      </c>
      <c r="E589" t="inlineStr">
        <is>
          <t xml:space="preserve">Episode 63: Finde Sie</t>
        </is>
      </c>
      <c r="F589">
        <v>63</v>
      </c>
      <c r="G589" t="inlineStr">
        <is>
          <t xml:space="preserve">10:57-11:03</t>
        </is>
      </c>
      <c r="H589" t="inlineStr">
        <is>
          <t xml:space="preserve">Pending</t>
        </is>
      </c>
      <c r="I589" t="inlineStr">
        <is>
          <t xml:space="preserve">"Kaelion" should be pronounced in German as "Kelion" - Line of script: „Jetzt lag alles nicht mehr in meiner, sondern in Kaelions Händen.“</t>
        </is>
      </c>
      <c r="J589" t="inlineStr">
        <is>
          <t xml:space="preserve">VOA</t>
        </is>
      </c>
      <c r="K589" t="inlineStr">
        <is>
          <t xml:space="preserve">Mispronunciation</t>
        </is>
      </c>
      <c r="L589" t="inlineStr">
        <is>
          <t xml:space="preserve">Mispronunciation</t>
        </is>
      </c>
      <c r="M589" t="str">
        <f>IFERROR(IF(VLOOKUP(L589,'Quantification'!$A:$B,2,FALSE)&amp;""="","Unclassified",VLOOKUP(L589,'Quantification'!$A:$B,2,FALSE)),"Unclassified")</f>
        <v>Major</v>
      </c>
      <c r="N589" t="inlineStr">
        <is>
          <t xml:space="preserve">frl-esma.gulsoy@pocketfm.com</t>
        </is>
      </c>
      <c r="O589" t="inlineStr">
        <is>
          <t xml:space="preserve">Issues found in raw</t>
        </is>
      </c>
      <c r="P589" t="str">
        <f>IF(OR(O589="Issues found in master",O589="Final master"),"Master",IF(OR(O589="Ready for Master",O589="Issues found in raw",O589="Raw under QC",O589="Issues resolved in raw"),"Raw","-"))</f>
        <v>Raw</v>
      </c>
      <c r="Q589" s="13">
        <v>46265.92152777778</v>
      </c>
      <c r="R589" t="inlineStr">
        <is>
          <t xml:space="preserve">2026-08 (Aug)</t>
        </is>
      </c>
      <c r="S589">
        <f>IF(M589="Not an error",0,IF(COUNTIFS($A$2:$A589,$A589,$D$2:$D589,$D589,$M$2:$M589,"&lt;&gt;Not an error")=1,1,0))</f>
        <v>0</v>
      </c>
      <c r="T589">
        <f>IF(M589&lt;&gt;"Major",0,IF(COUNTIFS($A$2:$A589,$A589,$D$2:$D589,$D589,$M$2:$M589,"Major")=1,1,0))</f>
        <v>0</v>
      </c>
      <c r="U589">
        <f>IF(M589&lt;&gt;"Minor",0,IF(COUNTIFS($A$2:$A589,$A589,$D$2:$D589,$D589,$M$2:$M589,"Minor")=1,1,0))</f>
        <v>0</v>
      </c>
    </row>
    <row r="590">
      <c r="A590" t="inlineStr">
        <is>
          <t xml:space="preserve">2480d4767331b6a7bbbc4f588c705dd813a76a8d</t>
        </is>
      </c>
      <c r="B590" t="inlineStr">
        <is>
          <t xml:space="preserve">Bride of a dragon - BGM + SFX</t>
        </is>
      </c>
      <c r="C590" t="inlineStr">
        <is>
          <t xml:space="preserve">Bride of a Dragon (With BGM-SFX)</t>
        </is>
      </c>
      <c r="D590" t="inlineStr">
        <is>
          <t xml:space="preserve">49efefca7a0d3604456f4e6796ed1cfbe718f4d7</t>
        </is>
      </c>
      <c r="E590" t="inlineStr">
        <is>
          <t xml:space="preserve">Episode 64: Er Kam Zu Mir</t>
        </is>
      </c>
      <c r="F590">
        <v>64</v>
      </c>
      <c r="G590" t="inlineStr">
        <is>
          <t xml:space="preserve">1:07-1:09</t>
        </is>
      </c>
      <c r="H590" t="inlineStr">
        <is>
          <t xml:space="preserve">Pending</t>
        </is>
      </c>
      <c r="I590" t="inlineStr">
        <is>
          <t xml:space="preserve">"Kaelion" should be pronounced in German as "Kelion" - Line of script: „Ich musste Kaelion finden.“</t>
        </is>
      </c>
      <c r="J590" t="inlineStr">
        <is>
          <t xml:space="preserve">VOA</t>
        </is>
      </c>
      <c r="K590" t="inlineStr">
        <is>
          <t xml:space="preserve">Mispronunciation</t>
        </is>
      </c>
      <c r="L590" t="inlineStr">
        <is>
          <t xml:space="preserve">Mispronunciation</t>
        </is>
      </c>
      <c r="M590" t="str">
        <f>IFERROR(IF(VLOOKUP(L590,'Quantification'!$A:$B,2,FALSE)&amp;""="","Unclassified",VLOOKUP(L590,'Quantification'!$A:$B,2,FALSE)),"Unclassified")</f>
        <v>Major</v>
      </c>
      <c r="N590" t="inlineStr">
        <is>
          <t xml:space="preserve">frl-esma.gulsoy@pocketfm.com</t>
        </is>
      </c>
      <c r="O590" t="inlineStr">
        <is>
          <t xml:space="preserve">Issues found in raw</t>
        </is>
      </c>
      <c r="P590" t="str">
        <f>IF(OR(O590="Issues found in master",O590="Final master"),"Master",IF(OR(O590="Ready for Master",O590="Issues found in raw",O590="Raw under QC",O590="Issues resolved in raw"),"Raw","-"))</f>
        <v>Raw</v>
      </c>
      <c r="Q590" s="13">
        <v>46265.92847222222</v>
      </c>
      <c r="R590" t="inlineStr">
        <is>
          <t xml:space="preserve">2026-08 (Aug)</t>
        </is>
      </c>
      <c r="S590">
        <f>IF(M590="Not an error",0,IF(COUNTIFS($A$2:$A590,$A590,$D$2:$D590,$D590,$M$2:$M590,"&lt;&gt;Not an error")=1,1,0))</f>
        <v>1</v>
      </c>
      <c r="T590">
        <f>IF(M590&lt;&gt;"Major",0,IF(COUNTIFS($A$2:$A590,$A590,$D$2:$D590,$D590,$M$2:$M590,"Major")=1,1,0))</f>
        <v>1</v>
      </c>
      <c r="U590">
        <f>IF(M590&lt;&gt;"Minor",0,IF(COUNTIFS($A$2:$A590,$A590,$D$2:$D590,$D590,$M$2:$M590,"Minor")=1,1,0))</f>
        <v>0</v>
      </c>
    </row>
    <row r="591">
      <c r="A591" t="inlineStr">
        <is>
          <t xml:space="preserve">2480d4767331b6a7bbbc4f588c705dd813a76a8d</t>
        </is>
      </c>
      <c r="B591" t="inlineStr">
        <is>
          <t xml:space="preserve">Bride of a dragon - BGM + SFX</t>
        </is>
      </c>
      <c r="C591" t="inlineStr">
        <is>
          <t xml:space="preserve">Bride of a Dragon (With BGM-SFX)</t>
        </is>
      </c>
      <c r="D591" t="inlineStr">
        <is>
          <t xml:space="preserve">49efefca7a0d3604456f4e6796ed1cfbe718f4d7</t>
        </is>
      </c>
      <c r="E591" t="inlineStr">
        <is>
          <t xml:space="preserve">Episode 64: Er Kam Zu Mir</t>
        </is>
      </c>
      <c r="F591">
        <v>64</v>
      </c>
      <c r="G591" t="inlineStr">
        <is>
          <t xml:space="preserve">4:20-4:23</t>
        </is>
      </c>
      <c r="H591" t="inlineStr">
        <is>
          <t xml:space="preserve">Pending</t>
        </is>
      </c>
      <c r="I591" t="inlineStr">
        <is>
          <t xml:space="preserve">"Kaelion" should be pronounced in German as "Kelion" - Line of script: „Ich bog um die Ecke und stieß fast mit Kaelion zusammen.“</t>
        </is>
      </c>
      <c r="J591" t="inlineStr">
        <is>
          <t xml:space="preserve">VOA</t>
        </is>
      </c>
      <c r="K591" t="inlineStr">
        <is>
          <t xml:space="preserve">Mispronunciation</t>
        </is>
      </c>
      <c r="L591" t="inlineStr">
        <is>
          <t xml:space="preserve">Mispronunciation</t>
        </is>
      </c>
      <c r="M591" t="str">
        <f>IFERROR(IF(VLOOKUP(L591,'Quantification'!$A:$B,2,FALSE)&amp;""="","Unclassified",VLOOKUP(L591,'Quantification'!$A:$B,2,FALSE)),"Unclassified")</f>
        <v>Major</v>
      </c>
      <c r="N591" t="inlineStr">
        <is>
          <t xml:space="preserve">frl-esma.gulsoy@pocketfm.com</t>
        </is>
      </c>
      <c r="O591" t="inlineStr">
        <is>
          <t xml:space="preserve">Issues found in raw</t>
        </is>
      </c>
      <c r="P591" t="str">
        <f>IF(OR(O591="Issues found in master",O591="Final master"),"Master",IF(OR(O591="Ready for Master",O591="Issues found in raw",O591="Raw under QC",O591="Issues resolved in raw"),"Raw","-"))</f>
        <v>Raw</v>
      </c>
      <c r="Q591" s="13">
        <v>46265.92847222222</v>
      </c>
      <c r="R591" t="inlineStr">
        <is>
          <t xml:space="preserve">2026-08 (Aug)</t>
        </is>
      </c>
      <c r="S591">
        <f>IF(M591="Not an error",0,IF(COUNTIFS($A$2:$A591,$A591,$D$2:$D591,$D591,$M$2:$M591,"&lt;&gt;Not an error")=1,1,0))</f>
        <v>0</v>
      </c>
      <c r="T591">
        <f>IF(M591&lt;&gt;"Major",0,IF(COUNTIFS($A$2:$A591,$A591,$D$2:$D591,$D591,$M$2:$M591,"Major")=1,1,0))</f>
        <v>0</v>
      </c>
      <c r="U591">
        <f>IF(M591&lt;&gt;"Minor",0,IF(COUNTIFS($A$2:$A591,$A591,$D$2:$D591,$D591,$M$2:$M591,"Minor")=1,1,0))</f>
        <v>0</v>
      </c>
    </row>
    <row r="592">
      <c r="A592" t="inlineStr">
        <is>
          <t xml:space="preserve">2480d4767331b6a7bbbc4f588c705dd813a76a8d</t>
        </is>
      </c>
      <c r="B592" t="inlineStr">
        <is>
          <t xml:space="preserve">Bride of a dragon - BGM + SFX</t>
        </is>
      </c>
      <c r="C592" t="inlineStr">
        <is>
          <t xml:space="preserve">Bride of a Dragon (With BGM-SFX)</t>
        </is>
      </c>
      <c r="D592" t="inlineStr">
        <is>
          <t xml:space="preserve">49efefca7a0d3604456f4e6796ed1cfbe718f4d7</t>
        </is>
      </c>
      <c r="E592" t="inlineStr">
        <is>
          <t xml:space="preserve">Episode 64: Er Kam Zu Mir</t>
        </is>
      </c>
      <c r="F592">
        <v>64</v>
      </c>
      <c r="G592" t="inlineStr">
        <is>
          <t xml:space="preserve">4:23-4:25</t>
        </is>
      </c>
      <c r="H592" t="inlineStr">
        <is>
          <t xml:space="preserve">Pending</t>
        </is>
      </c>
      <c r="I592" t="inlineStr">
        <is>
          <t xml:space="preserve">"Kaelion" should be pronounced in German as "Kelion" - Line of script: „Kaelion“, sagte ich sofort.</t>
        </is>
      </c>
      <c r="J592" t="inlineStr">
        <is>
          <t xml:space="preserve">VOA</t>
        </is>
      </c>
      <c r="K592" t="inlineStr">
        <is>
          <t xml:space="preserve">Mispronunciation</t>
        </is>
      </c>
      <c r="L592" t="inlineStr">
        <is>
          <t xml:space="preserve">Mispronunciation</t>
        </is>
      </c>
      <c r="M592" t="str">
        <f>IFERROR(IF(VLOOKUP(L592,'Quantification'!$A:$B,2,FALSE)&amp;""="","Unclassified",VLOOKUP(L592,'Quantification'!$A:$B,2,FALSE)),"Unclassified")</f>
        <v>Major</v>
      </c>
      <c r="N592" t="inlineStr">
        <is>
          <t xml:space="preserve">frl-esma.gulsoy@pocketfm.com</t>
        </is>
      </c>
      <c r="O592" t="inlineStr">
        <is>
          <t xml:space="preserve">Issues found in raw</t>
        </is>
      </c>
      <c r="P592" t="str">
        <f>IF(OR(O592="Issues found in master",O592="Final master"),"Master",IF(OR(O592="Ready for Master",O592="Issues found in raw",O592="Raw under QC",O592="Issues resolved in raw"),"Raw","-"))</f>
        <v>Raw</v>
      </c>
      <c r="Q592" s="13">
        <v>46265.92847222222</v>
      </c>
      <c r="R592" t="inlineStr">
        <is>
          <t xml:space="preserve">2026-08 (Aug)</t>
        </is>
      </c>
      <c r="S592">
        <f>IF(M592="Not an error",0,IF(COUNTIFS($A$2:$A592,$A592,$D$2:$D592,$D592,$M$2:$M592,"&lt;&gt;Not an error")=1,1,0))</f>
        <v>0</v>
      </c>
      <c r="T592">
        <f>IF(M592&lt;&gt;"Major",0,IF(COUNTIFS($A$2:$A592,$A592,$D$2:$D592,$D592,$M$2:$M592,"Major")=1,1,0))</f>
        <v>0</v>
      </c>
      <c r="U592">
        <f>IF(M592&lt;&gt;"Minor",0,IF(COUNTIFS($A$2:$A592,$A592,$D$2:$D592,$D592,$M$2:$M592,"Minor")=1,1,0))</f>
        <v>0</v>
      </c>
    </row>
    <row r="593">
      <c r="A593" t="inlineStr">
        <is>
          <t xml:space="preserve">2480d4767331b6a7bbbc4f588c705dd813a76a8d</t>
        </is>
      </c>
      <c r="B593" t="inlineStr">
        <is>
          <t xml:space="preserve">Bride of a dragon - BGM + SFX</t>
        </is>
      </c>
      <c r="C593" t="inlineStr">
        <is>
          <t xml:space="preserve">Bride of a Dragon (With BGM-SFX)</t>
        </is>
      </c>
      <c r="D593" t="inlineStr">
        <is>
          <t xml:space="preserve">49efefca7a0d3604456f4e6796ed1cfbe718f4d7</t>
        </is>
      </c>
      <c r="E593" t="inlineStr">
        <is>
          <t xml:space="preserve">Episode 64: Er Kam Zu Mir</t>
        </is>
      </c>
      <c r="F593">
        <v>64</v>
      </c>
      <c r="G593" t="inlineStr">
        <is>
          <t xml:space="preserve">5:25-5:27</t>
        </is>
      </c>
      <c r="H593" t="inlineStr">
        <is>
          <t xml:space="preserve">Pending</t>
        </is>
      </c>
      <c r="I593" t="inlineStr">
        <is>
          <t xml:space="preserve">"Kaelion" should be pronounced in German as "Kelion" - Line of script: „Ja“, sagte Kaelion.</t>
        </is>
      </c>
      <c r="J593" t="inlineStr">
        <is>
          <t xml:space="preserve">VOA</t>
        </is>
      </c>
      <c r="K593" t="inlineStr">
        <is>
          <t xml:space="preserve">Mispronunciation</t>
        </is>
      </c>
      <c r="L593" t="inlineStr">
        <is>
          <t xml:space="preserve">Mispronunciation</t>
        </is>
      </c>
      <c r="M593" t="str">
        <f>IFERROR(IF(VLOOKUP(L593,'Quantification'!$A:$B,2,FALSE)&amp;""="","Unclassified",VLOOKUP(L593,'Quantification'!$A:$B,2,FALSE)),"Unclassified")</f>
        <v>Major</v>
      </c>
      <c r="N593" t="inlineStr">
        <is>
          <t xml:space="preserve">frl-esma.gulsoy@pocketfm.com</t>
        </is>
      </c>
      <c r="O593" t="inlineStr">
        <is>
          <t xml:space="preserve">Issues found in raw</t>
        </is>
      </c>
      <c r="P593" t="str">
        <f>IF(OR(O593="Issues found in master",O593="Final master"),"Master",IF(OR(O593="Ready for Master",O593="Issues found in raw",O593="Raw under QC",O593="Issues resolved in raw"),"Raw","-"))</f>
        <v>Raw</v>
      </c>
      <c r="Q593" s="13">
        <v>46265.92847222222</v>
      </c>
      <c r="R593" t="inlineStr">
        <is>
          <t xml:space="preserve">2026-08 (Aug)</t>
        </is>
      </c>
      <c r="S593">
        <f>IF(M593="Not an error",0,IF(COUNTIFS($A$2:$A593,$A593,$D$2:$D593,$D593,$M$2:$M593,"&lt;&gt;Not an error")=1,1,0))</f>
        <v>0</v>
      </c>
      <c r="T593">
        <f>IF(M593&lt;&gt;"Major",0,IF(COUNTIFS($A$2:$A593,$A593,$D$2:$D593,$D593,$M$2:$M593,"Major")=1,1,0))</f>
        <v>0</v>
      </c>
      <c r="U593">
        <f>IF(M593&lt;&gt;"Minor",0,IF(COUNTIFS($A$2:$A593,$A593,$D$2:$D593,$D593,$M$2:$M593,"Minor")=1,1,0))</f>
        <v>0</v>
      </c>
    </row>
    <row r="594">
      <c r="A594" t="inlineStr">
        <is>
          <t xml:space="preserve">2480d4767331b6a7bbbc4f588c705dd813a76a8d</t>
        </is>
      </c>
      <c r="B594" t="inlineStr">
        <is>
          <t xml:space="preserve">Bride of a dragon - BGM + SFX</t>
        </is>
      </c>
      <c r="C594" t="inlineStr">
        <is>
          <t xml:space="preserve">Bride of a Dragon (With BGM-SFX)</t>
        </is>
      </c>
      <c r="D594" t="inlineStr">
        <is>
          <t xml:space="preserve">49efefca7a0d3604456f4e6796ed1cfbe718f4d7</t>
        </is>
      </c>
      <c r="E594" t="inlineStr">
        <is>
          <t xml:space="preserve">Episode 64: Er Kam Zu Mir</t>
        </is>
      </c>
      <c r="F594">
        <v>64</v>
      </c>
      <c r="G594" t="inlineStr">
        <is>
          <t xml:space="preserve">5:58-6:03</t>
        </is>
      </c>
      <c r="H594" t="inlineStr">
        <is>
          <t xml:space="preserve">Pending</t>
        </is>
      </c>
      <c r="I594" t="inlineStr">
        <is>
          <t xml:space="preserve">"Kaelion" should be pronounced in German as "Kelion" - Line of script: „Als ob er meine Gedanken lesen würde, sprach Kaelion erneut.“</t>
        </is>
      </c>
      <c r="J594" t="inlineStr">
        <is>
          <t xml:space="preserve">VOA</t>
        </is>
      </c>
      <c r="K594" t="inlineStr">
        <is>
          <t xml:space="preserve">Mispronunciation</t>
        </is>
      </c>
      <c r="L594" t="inlineStr">
        <is>
          <t xml:space="preserve">Mispronunciation</t>
        </is>
      </c>
      <c r="M594" t="str">
        <f>IFERROR(IF(VLOOKUP(L594,'Quantification'!$A:$B,2,FALSE)&amp;""="","Unclassified",VLOOKUP(L594,'Quantification'!$A:$B,2,FALSE)),"Unclassified")</f>
        <v>Major</v>
      </c>
      <c r="N594" t="inlineStr">
        <is>
          <t xml:space="preserve">frl-esma.gulsoy@pocketfm.com</t>
        </is>
      </c>
      <c r="O594" t="inlineStr">
        <is>
          <t xml:space="preserve">Issues found in raw</t>
        </is>
      </c>
      <c r="P594" t="str">
        <f>IF(OR(O594="Issues found in master",O594="Final master"),"Master",IF(OR(O594="Ready for Master",O594="Issues found in raw",O594="Raw under QC",O594="Issues resolved in raw"),"Raw","-"))</f>
        <v>Raw</v>
      </c>
      <c r="Q594" s="13">
        <v>46265.92847222222</v>
      </c>
      <c r="R594" t="inlineStr">
        <is>
          <t xml:space="preserve">2026-08 (Aug)</t>
        </is>
      </c>
      <c r="S594">
        <f>IF(M594="Not an error",0,IF(COUNTIFS($A$2:$A594,$A594,$D$2:$D594,$D594,$M$2:$M594,"&lt;&gt;Not an error")=1,1,0))</f>
        <v>0</v>
      </c>
      <c r="T594">
        <f>IF(M594&lt;&gt;"Major",0,IF(COUNTIFS($A$2:$A594,$A594,$D$2:$D594,$D594,$M$2:$M594,"Major")=1,1,0))</f>
        <v>0</v>
      </c>
      <c r="U594">
        <f>IF(M594&lt;&gt;"Minor",0,IF(COUNTIFS($A$2:$A594,$A594,$D$2:$D594,$D594,$M$2:$M594,"Minor")=1,1,0))</f>
        <v>0</v>
      </c>
    </row>
    <row r="595">
      <c r="A595" t="inlineStr">
        <is>
          <t xml:space="preserve">2480d4767331b6a7bbbc4f588c705dd813a76a8d</t>
        </is>
      </c>
      <c r="B595" t="inlineStr">
        <is>
          <t xml:space="preserve">Bride of a dragon - BGM + SFX</t>
        </is>
      </c>
      <c r="C595" t="inlineStr">
        <is>
          <t xml:space="preserve">Bride of a Dragon (With BGM-SFX)</t>
        </is>
      </c>
      <c r="D595" t="inlineStr">
        <is>
          <t xml:space="preserve">49efefca7a0d3604456f4e6796ed1cfbe718f4d7</t>
        </is>
      </c>
      <c r="E595" t="inlineStr">
        <is>
          <t xml:space="preserve">Episode 64: Er Kam Zu Mir</t>
        </is>
      </c>
      <c r="F595">
        <v>64</v>
      </c>
      <c r="G595" t="inlineStr">
        <is>
          <t xml:space="preserve">6:09-6:11</t>
        </is>
      </c>
      <c r="H595" t="inlineStr">
        <is>
          <t xml:space="preserve">Pending</t>
        </is>
      </c>
      <c r="I595" t="inlineStr">
        <is>
          <t xml:space="preserve">"Arienne" should be pronounced in English. - Line of script: „Ich nickte. ‚Und was ist mit Arienne?‘“</t>
        </is>
      </c>
      <c r="J595" t="inlineStr">
        <is>
          <t xml:space="preserve">VOA</t>
        </is>
      </c>
      <c r="K595" t="inlineStr">
        <is>
          <t xml:space="preserve">Mispronunciation</t>
        </is>
      </c>
      <c r="L595" t="inlineStr">
        <is>
          <t xml:space="preserve">Mispronunciation</t>
        </is>
      </c>
      <c r="M595" t="str">
        <f>IFERROR(IF(VLOOKUP(L595,'Quantification'!$A:$B,2,FALSE)&amp;""="","Unclassified",VLOOKUP(L595,'Quantification'!$A:$B,2,FALSE)),"Unclassified")</f>
        <v>Major</v>
      </c>
      <c r="N595" t="inlineStr">
        <is>
          <t xml:space="preserve">frl-esma.gulsoy@pocketfm.com</t>
        </is>
      </c>
      <c r="O595" t="inlineStr">
        <is>
          <t xml:space="preserve">Issues found in raw</t>
        </is>
      </c>
      <c r="P595" t="str">
        <f>IF(OR(O595="Issues found in master",O595="Final master"),"Master",IF(OR(O595="Ready for Master",O595="Issues found in raw",O595="Raw under QC",O595="Issues resolved in raw"),"Raw","-"))</f>
        <v>Raw</v>
      </c>
      <c r="Q595" s="13">
        <v>46265.92847222222</v>
      </c>
      <c r="R595" t="inlineStr">
        <is>
          <t xml:space="preserve">2026-08 (Aug)</t>
        </is>
      </c>
      <c r="S595">
        <f>IF(M595="Not an error",0,IF(COUNTIFS($A$2:$A595,$A595,$D$2:$D595,$D595,$M$2:$M595,"&lt;&gt;Not an error")=1,1,0))</f>
        <v>0</v>
      </c>
      <c r="T595">
        <f>IF(M595&lt;&gt;"Major",0,IF(COUNTIFS($A$2:$A595,$A595,$D$2:$D595,$D595,$M$2:$M595,"Major")=1,1,0))</f>
        <v>0</v>
      </c>
      <c r="U595">
        <f>IF(M595&lt;&gt;"Minor",0,IF(COUNTIFS($A$2:$A595,$A595,$D$2:$D595,$D595,$M$2:$M595,"Minor")=1,1,0))</f>
        <v>0</v>
      </c>
    </row>
    <row r="596">
      <c r="A596" t="inlineStr">
        <is>
          <t xml:space="preserve">2480d4767331b6a7bbbc4f588c705dd813a76a8d</t>
        </is>
      </c>
      <c r="B596" t="inlineStr">
        <is>
          <t xml:space="preserve">Bride of a dragon - BGM + SFX</t>
        </is>
      </c>
      <c r="C596" t="inlineStr">
        <is>
          <t xml:space="preserve">Bride of a Dragon (With BGM-SFX)</t>
        </is>
      </c>
      <c r="D596" t="inlineStr">
        <is>
          <t xml:space="preserve">49efefca7a0d3604456f4e6796ed1cfbe718f4d7</t>
        </is>
      </c>
      <c r="E596" t="inlineStr">
        <is>
          <t xml:space="preserve">Episode 64: Er Kam Zu Mir</t>
        </is>
      </c>
      <c r="F596">
        <v>64</v>
      </c>
      <c r="G596" t="inlineStr">
        <is>
          <t xml:space="preserve">6:38-6:41</t>
        </is>
      </c>
      <c r="H596" t="inlineStr">
        <is>
          <t xml:space="preserve">Pending</t>
        </is>
      </c>
      <c r="I596" t="inlineStr">
        <is>
          <t xml:space="preserve">"Arienne" should be pronounced in English. - Line of script: „Ariennes andauernde Anwesenheit bedeutete andauernde Spannung.“</t>
        </is>
      </c>
      <c r="J596" t="inlineStr">
        <is>
          <t xml:space="preserve">VOA</t>
        </is>
      </c>
      <c r="K596" t="inlineStr">
        <is>
          <t xml:space="preserve">Mispronunciation</t>
        </is>
      </c>
      <c r="L596" t="inlineStr">
        <is>
          <t xml:space="preserve">Mispronunciation</t>
        </is>
      </c>
      <c r="M596" t="str">
        <f>IFERROR(IF(VLOOKUP(L596,'Quantification'!$A:$B,2,FALSE)&amp;""="","Unclassified",VLOOKUP(L596,'Quantification'!$A:$B,2,FALSE)),"Unclassified")</f>
        <v>Major</v>
      </c>
      <c r="N596" t="inlineStr">
        <is>
          <t xml:space="preserve">frl-esma.gulsoy@pocketfm.com</t>
        </is>
      </c>
      <c r="O596" t="inlineStr">
        <is>
          <t xml:space="preserve">Issues found in raw</t>
        </is>
      </c>
      <c r="P596" t="str">
        <f>IF(OR(O596="Issues found in master",O596="Final master"),"Master",IF(OR(O596="Ready for Master",O596="Issues found in raw",O596="Raw under QC",O596="Issues resolved in raw"),"Raw","-"))</f>
        <v>Raw</v>
      </c>
      <c r="Q596" s="13">
        <v>46265.92847222222</v>
      </c>
      <c r="R596" t="inlineStr">
        <is>
          <t xml:space="preserve">2026-08 (Aug)</t>
        </is>
      </c>
      <c r="S596">
        <f>IF(M596="Not an error",0,IF(COUNTIFS($A$2:$A596,$A596,$D$2:$D596,$D596,$M$2:$M596,"&lt;&gt;Not an error")=1,1,0))</f>
        <v>0</v>
      </c>
      <c r="T596">
        <f>IF(M596&lt;&gt;"Major",0,IF(COUNTIFS($A$2:$A596,$A596,$D$2:$D596,$D596,$M$2:$M596,"Major")=1,1,0))</f>
        <v>0</v>
      </c>
      <c r="U596">
        <f>IF(M596&lt;&gt;"Minor",0,IF(COUNTIFS($A$2:$A596,$A596,$D$2:$D596,$D596,$M$2:$M596,"Minor")=1,1,0))</f>
        <v>0</v>
      </c>
    </row>
    <row r="597">
      <c r="A597" t="inlineStr">
        <is>
          <t xml:space="preserve">2480d4767331b6a7bbbc4f588c705dd813a76a8d</t>
        </is>
      </c>
      <c r="B597" t="inlineStr">
        <is>
          <t xml:space="preserve">Bride of a dragon - BGM + SFX</t>
        </is>
      </c>
      <c r="C597" t="inlineStr">
        <is>
          <t xml:space="preserve">Bride of a Dragon (With BGM-SFX)</t>
        </is>
      </c>
      <c r="D597" t="inlineStr">
        <is>
          <t xml:space="preserve">49efefca7a0d3604456f4e6796ed1cfbe718f4d7</t>
        </is>
      </c>
      <c r="E597" t="inlineStr">
        <is>
          <t xml:space="preserve">Episode 64: Er Kam Zu Mir</t>
        </is>
      </c>
      <c r="F597">
        <v>64</v>
      </c>
      <c r="G597" t="inlineStr">
        <is>
          <t xml:space="preserve">7:04-7:09</t>
        </is>
      </c>
      <c r="H597" t="inlineStr">
        <is>
          <t xml:space="preserve">Pending</t>
        </is>
      </c>
      <c r="I597" t="inlineStr">
        <is>
          <t xml:space="preserve">"Hoheit" should be pronounced clearly as "Hoheit", not "Hohalt". - Line of script: „Eure Hoheit, ich glaube nicht, dass Ihr Euch darüber Sorgen machen solltet.“</t>
        </is>
      </c>
      <c r="J597" t="inlineStr">
        <is>
          <t xml:space="preserve">VOA</t>
        </is>
      </c>
      <c r="K597" t="inlineStr">
        <is>
          <t xml:space="preserve">Mispronunciation</t>
        </is>
      </c>
      <c r="L597" t="inlineStr">
        <is>
          <t xml:space="preserve">Mispronunciation</t>
        </is>
      </c>
      <c r="M597" t="str">
        <f>IFERROR(IF(VLOOKUP(L597,'Quantification'!$A:$B,2,FALSE)&amp;""="","Unclassified",VLOOKUP(L597,'Quantification'!$A:$B,2,FALSE)),"Unclassified")</f>
        <v>Major</v>
      </c>
      <c r="N597" t="inlineStr">
        <is>
          <t xml:space="preserve">frl-esma.gulsoy@pocketfm.com</t>
        </is>
      </c>
      <c r="O597" t="inlineStr">
        <is>
          <t xml:space="preserve">Issues found in raw</t>
        </is>
      </c>
      <c r="P597" t="str">
        <f>IF(OR(O597="Issues found in master",O597="Final master"),"Master",IF(OR(O597="Ready for Master",O597="Issues found in raw",O597="Raw under QC",O597="Issues resolved in raw"),"Raw","-"))</f>
        <v>Raw</v>
      </c>
      <c r="Q597" s="13">
        <v>46265.92847222222</v>
      </c>
      <c r="R597" t="inlineStr">
        <is>
          <t xml:space="preserve">2026-08 (Aug)</t>
        </is>
      </c>
      <c r="S597">
        <f>IF(M597="Not an error",0,IF(COUNTIFS($A$2:$A597,$A597,$D$2:$D597,$D597,$M$2:$M597,"&lt;&gt;Not an error")=1,1,0))</f>
        <v>0</v>
      </c>
      <c r="T597">
        <f>IF(M597&lt;&gt;"Major",0,IF(COUNTIFS($A$2:$A597,$A597,$D$2:$D597,$D597,$M$2:$M597,"Major")=1,1,0))</f>
        <v>0</v>
      </c>
      <c r="U597">
        <f>IF(M597&lt;&gt;"Minor",0,IF(COUNTIFS($A$2:$A597,$A597,$D$2:$D597,$D597,$M$2:$M597,"Minor")=1,1,0))</f>
        <v>0</v>
      </c>
    </row>
    <row r="598">
      <c r="A598" t="inlineStr">
        <is>
          <t xml:space="preserve">2480d4767331b6a7bbbc4f588c705dd813a76a8d</t>
        </is>
      </c>
      <c r="B598" t="inlineStr">
        <is>
          <t xml:space="preserve">Bride of a dragon - BGM + SFX</t>
        </is>
      </c>
      <c r="C598" t="inlineStr">
        <is>
          <t xml:space="preserve">Bride of a Dragon (With BGM-SFX)</t>
        </is>
      </c>
      <c r="D598" t="inlineStr">
        <is>
          <t xml:space="preserve">49efefca7a0d3604456f4e6796ed1cfbe718f4d7</t>
        </is>
      </c>
      <c r="E598" t="inlineStr">
        <is>
          <t xml:space="preserve">Episode 64: Er Kam Zu Mir</t>
        </is>
      </c>
      <c r="F598">
        <v>64</v>
      </c>
      <c r="G598" t="inlineStr">
        <is>
          <t xml:space="preserve">9:22-9:24</t>
        </is>
      </c>
      <c r="H598" t="inlineStr">
        <is>
          <t xml:space="preserve">Pending</t>
        </is>
      </c>
      <c r="I598" t="inlineStr">
        <is>
          <t xml:space="preserve">"Arienne" should be pronounced in English. - Line of script: „Wie geht es Arienne?“</t>
        </is>
      </c>
      <c r="J598" t="inlineStr">
        <is>
          <t xml:space="preserve">VOA</t>
        </is>
      </c>
      <c r="K598" t="inlineStr">
        <is>
          <t xml:space="preserve">Mispronunciation</t>
        </is>
      </c>
      <c r="L598" t="inlineStr">
        <is>
          <t xml:space="preserve">Mispronunciation</t>
        </is>
      </c>
      <c r="M598" t="str">
        <f>IFERROR(IF(VLOOKUP(L598,'Quantification'!$A:$B,2,FALSE)&amp;""="","Unclassified",VLOOKUP(L598,'Quantification'!$A:$B,2,FALSE)),"Unclassified")</f>
        <v>Major</v>
      </c>
      <c r="N598" t="inlineStr">
        <is>
          <t xml:space="preserve">frl-esma.gulsoy@pocketfm.com</t>
        </is>
      </c>
      <c r="O598" t="inlineStr">
        <is>
          <t xml:space="preserve">Issues found in raw</t>
        </is>
      </c>
      <c r="P598" t="str">
        <f>IF(OR(O598="Issues found in master",O598="Final master"),"Master",IF(OR(O598="Ready for Master",O598="Issues found in raw",O598="Raw under QC",O598="Issues resolved in raw"),"Raw","-"))</f>
        <v>Raw</v>
      </c>
      <c r="Q598" s="13">
        <v>46265.92847222222</v>
      </c>
      <c r="R598" t="inlineStr">
        <is>
          <t xml:space="preserve">2026-08 (Aug)</t>
        </is>
      </c>
      <c r="S598">
        <f>IF(M598="Not an error",0,IF(COUNTIFS($A$2:$A598,$A598,$D$2:$D598,$D598,$M$2:$M598,"&lt;&gt;Not an error")=1,1,0))</f>
        <v>0</v>
      </c>
      <c r="T598">
        <f>IF(M598&lt;&gt;"Major",0,IF(COUNTIFS($A$2:$A598,$A598,$D$2:$D598,$D598,$M$2:$M598,"Major")=1,1,0))</f>
        <v>0</v>
      </c>
      <c r="U598">
        <f>IF(M598&lt;&gt;"Minor",0,IF(COUNTIFS($A$2:$A598,$A598,$D$2:$D598,$D598,$M$2:$M598,"Minor")=1,1,0))</f>
        <v>0</v>
      </c>
    </row>
    <row r="599">
      <c r="A599" t="inlineStr">
        <is>
          <t xml:space="preserve">2480d4767331b6a7bbbc4f588c705dd813a76a8d</t>
        </is>
      </c>
      <c r="B599" t="inlineStr">
        <is>
          <t xml:space="preserve">Bride of a dragon - BGM + SFX</t>
        </is>
      </c>
      <c r="C599" t="inlineStr">
        <is>
          <t xml:space="preserve">Bride of a Dragon (With BGM-SFX)</t>
        </is>
      </c>
      <c r="D599" t="inlineStr">
        <is>
          <t xml:space="preserve">1d4f5c51f59b05a9f43bb9835ccc620fd218e870</t>
        </is>
      </c>
      <c r="E599" t="inlineStr">
        <is>
          <t xml:space="preserve">Episode 66: Ich Habe Wichtige Neuigkeiten</t>
        </is>
      </c>
      <c r="F599">
        <v>66</v>
      </c>
      <c r="G599" t="inlineStr">
        <is>
          <t xml:space="preserve">11:04-11:09</t>
        </is>
      </c>
      <c r="H599" t="inlineStr">
        <is>
          <t xml:space="preserve">Pending</t>
        </is>
      </c>
      <c r="I599" t="inlineStr">
        <is>
          <t xml:space="preserve">"Arienne" should be pronounced in English.
- Line of script: "Ich blickte über meine Schulter zurück und sah Arienne sich nähern, gefolgt von zwei Wachen."</t>
        </is>
      </c>
      <c r="J599" t="inlineStr">
        <is>
          <t xml:space="preserve">VOA</t>
        </is>
      </c>
      <c r="K599" t="inlineStr">
        <is>
          <t xml:space="preserve">Mispronunciation</t>
        </is>
      </c>
      <c r="L599" t="inlineStr">
        <is>
          <t xml:space="preserve">Mispronunciation</t>
        </is>
      </c>
      <c r="M599" t="str">
        <f>IFERROR(IF(VLOOKUP(L599,'Quantification'!$A:$B,2,FALSE)&amp;""="","Unclassified",VLOOKUP(L599,'Quantification'!$A:$B,2,FALSE)),"Unclassified")</f>
        <v>Major</v>
      </c>
      <c r="N599" t="inlineStr">
        <is>
          <t xml:space="preserve">frl-esma.gulsoy@pocketfm.com</t>
        </is>
      </c>
      <c r="O599" t="inlineStr">
        <is>
          <t xml:space="preserve">Issues found in raw</t>
        </is>
      </c>
      <c r="P599" t="str">
        <f>IF(OR(O599="Issues found in master",O599="Final master"),"Master",IF(OR(O599="Ready for Master",O599="Issues found in raw",O599="Raw under QC",O599="Issues resolved in raw"),"Raw","-"))</f>
        <v>Raw</v>
      </c>
      <c r="Q599" s="13">
        <v>46265.94097222222</v>
      </c>
      <c r="R599" t="inlineStr">
        <is>
          <t xml:space="preserve">2026-08 (Aug)</t>
        </is>
      </c>
      <c r="S599">
        <f>IF(M599="Not an error",0,IF(COUNTIFS($A$2:$A599,$A599,$D$2:$D599,$D599,$M$2:$M599,"&lt;&gt;Not an error")=1,1,0))</f>
        <v>1</v>
      </c>
      <c r="T599">
        <f>IF(M599&lt;&gt;"Major",0,IF(COUNTIFS($A$2:$A599,$A599,$D$2:$D599,$D599,$M$2:$M599,"Major")=1,1,0))</f>
        <v>1</v>
      </c>
      <c r="U599">
        <f>IF(M599&lt;&gt;"Minor",0,IF(COUNTIFS($A$2:$A599,$A599,$D$2:$D599,$D599,$M$2:$M599,"Minor")=1,1,0))</f>
        <v>0</v>
      </c>
    </row>
    <row r="600">
      <c r="A600" t="inlineStr">
        <is>
          <t xml:space="preserve">2480d4767331b6a7bbbc4f588c705dd813a76a8d</t>
        </is>
      </c>
      <c r="B600" t="inlineStr">
        <is>
          <t xml:space="preserve">Bride of a dragon - BGM + SFX</t>
        </is>
      </c>
      <c r="C600" t="inlineStr">
        <is>
          <t xml:space="preserve">Bride of a Dragon (With BGM-SFX)</t>
        </is>
      </c>
      <c r="D600" t="inlineStr">
        <is>
          <t xml:space="preserve">1d4f5c51f59b05a9f43bb9835ccc620fd218e870</t>
        </is>
      </c>
      <c r="E600" t="inlineStr">
        <is>
          <t xml:space="preserve">Episode 66: Ich Habe Wichtige Neuigkeiten</t>
        </is>
      </c>
      <c r="F600">
        <v>66</v>
      </c>
      <c r="G600" t="inlineStr">
        <is>
          <t xml:space="preserve">12:42-12:45</t>
        </is>
      </c>
      <c r="H600" t="inlineStr">
        <is>
          <t xml:space="preserve">Pending</t>
        </is>
      </c>
      <c r="I600" t="inlineStr">
        <is>
          <t xml:space="preserve">"Arienne" should be pronounced in English.
- Line of script: "„Ich kann mir nicht vorstellen, was Ihr durchmacht, Arienne.“</t>
        </is>
      </c>
      <c r="J600" t="inlineStr">
        <is>
          <t xml:space="preserve">VOA</t>
        </is>
      </c>
      <c r="K600" t="inlineStr">
        <is>
          <t xml:space="preserve">Mispronunciation</t>
        </is>
      </c>
      <c r="L600" t="inlineStr">
        <is>
          <t xml:space="preserve">Mispronunciation</t>
        </is>
      </c>
      <c r="M600" t="str">
        <f>IFERROR(IF(VLOOKUP(L600,'Quantification'!$A:$B,2,FALSE)&amp;""="","Unclassified",VLOOKUP(L600,'Quantification'!$A:$B,2,FALSE)),"Unclassified")</f>
        <v>Major</v>
      </c>
      <c r="N600" t="inlineStr">
        <is>
          <t xml:space="preserve">frl-esma.gulsoy@pocketfm.com</t>
        </is>
      </c>
      <c r="O600" t="inlineStr">
        <is>
          <t xml:space="preserve">Issues found in raw</t>
        </is>
      </c>
      <c r="P600" t="str">
        <f>IF(OR(O600="Issues found in master",O600="Final master"),"Master",IF(OR(O600="Ready for Master",O600="Issues found in raw",O600="Raw under QC",O600="Issues resolved in raw"),"Raw","-"))</f>
        <v>Raw</v>
      </c>
      <c r="Q600" s="13">
        <v>46265.94097222222</v>
      </c>
      <c r="R600" t="inlineStr">
        <is>
          <t xml:space="preserve">2026-08 (Aug)</t>
        </is>
      </c>
      <c r="S600">
        <f>IF(M600="Not an error",0,IF(COUNTIFS($A$2:$A600,$A600,$D$2:$D600,$D600,$M$2:$M600,"&lt;&gt;Not an error")=1,1,0))</f>
        <v>0</v>
      </c>
      <c r="T600">
        <f>IF(M600&lt;&gt;"Major",0,IF(COUNTIFS($A$2:$A600,$A600,$D$2:$D600,$D600,$M$2:$M600,"Major")=1,1,0))</f>
        <v>0</v>
      </c>
      <c r="U600">
        <f>IF(M600&lt;&gt;"Minor",0,IF(COUNTIFS($A$2:$A600,$A600,$D$2:$D600,$D600,$M$2:$M600,"Minor")=1,1,0))</f>
        <v>0</v>
      </c>
    </row>
    <row r="601">
      <c r="A601" t="inlineStr">
        <is>
          <t xml:space="preserve">2480d4767331b6a7bbbc4f588c705dd813a76a8d</t>
        </is>
      </c>
      <c r="B601" t="inlineStr">
        <is>
          <t xml:space="preserve">Bride of a dragon - BGM + SFX</t>
        </is>
      </c>
      <c r="C601" t="inlineStr">
        <is>
          <t xml:space="preserve">Bride of a Dragon (With BGM-SFX)</t>
        </is>
      </c>
      <c r="D601" t="inlineStr">
        <is>
          <t xml:space="preserve">f99c08f5045efe811d769e55e20a34da0fa40567</t>
        </is>
      </c>
      <c r="E601" t="inlineStr">
        <is>
          <t xml:space="preserve">Episode 67: Rückkehr Ins Zimmer</t>
        </is>
      </c>
      <c r="F601">
        <v>67</v>
      </c>
      <c r="G601" t="inlineStr">
        <is>
          <t xml:space="preserve">0:31-0:41</t>
        </is>
      </c>
      <c r="H601" t="inlineStr">
        <is>
          <t xml:space="preserve">Pending</t>
        </is>
      </c>
      <c r="I601" t="inlineStr">
        <is>
          <t xml:space="preserve">"Ronan" and "Arienne" should both be pronounced in English.
- Line of script: "Rechts saßen Ronan und die Königinwitwe und auch Arienne, die mit unbeeindruckter Miene die Arme vor der Brust verschränkt hatte, als hätte man sie viel zu lange warten lassen."</t>
        </is>
      </c>
      <c r="J601" t="inlineStr">
        <is>
          <t xml:space="preserve">VOA</t>
        </is>
      </c>
      <c r="K601" t="inlineStr">
        <is>
          <t xml:space="preserve">Mispronunciation</t>
        </is>
      </c>
      <c r="L601" t="inlineStr">
        <is>
          <t xml:space="preserve">Mispronunciation</t>
        </is>
      </c>
      <c r="M601" t="str">
        <f>IFERROR(IF(VLOOKUP(L601,'Quantification'!$A:$B,2,FALSE)&amp;""="","Unclassified",VLOOKUP(L601,'Quantification'!$A:$B,2,FALSE)),"Unclassified")</f>
        <v>Major</v>
      </c>
      <c r="N601" t="inlineStr">
        <is>
          <t xml:space="preserve">frl-esma.gulsoy@pocketfm.com</t>
        </is>
      </c>
      <c r="O601" t="inlineStr">
        <is>
          <t xml:space="preserve">Issues found in raw</t>
        </is>
      </c>
      <c r="P601" t="str">
        <f>IF(OR(O601="Issues found in master",O601="Final master"),"Master",IF(OR(O601="Ready for Master",O601="Issues found in raw",O601="Raw under QC",O601="Issues resolved in raw"),"Raw","-"))</f>
        <v>Raw</v>
      </c>
      <c r="Q601" s="13">
        <v>46265.94861111111</v>
      </c>
      <c r="R601" t="inlineStr">
        <is>
          <t xml:space="preserve">2026-08 (Aug)</t>
        </is>
      </c>
      <c r="S601">
        <f>IF(M601="Not an error",0,IF(COUNTIFS($A$2:$A601,$A601,$D$2:$D601,$D601,$M$2:$M601,"&lt;&gt;Not an error")=1,1,0))</f>
        <v>1</v>
      </c>
      <c r="T601">
        <f>IF(M601&lt;&gt;"Major",0,IF(COUNTIFS($A$2:$A601,$A601,$D$2:$D601,$D601,$M$2:$M601,"Major")=1,1,0))</f>
        <v>1</v>
      </c>
      <c r="U601">
        <f>IF(M601&lt;&gt;"Minor",0,IF(COUNTIFS($A$2:$A601,$A601,$D$2:$D601,$D601,$M$2:$M601,"Minor")=1,1,0))</f>
        <v>0</v>
      </c>
    </row>
    <row r="602">
      <c r="A602" t="inlineStr">
        <is>
          <t xml:space="preserve">2480d4767331b6a7bbbc4f588c705dd813a76a8d</t>
        </is>
      </c>
      <c r="B602" t="inlineStr">
        <is>
          <t xml:space="preserve">Bride of a dragon - BGM + SFX</t>
        </is>
      </c>
      <c r="C602" t="inlineStr">
        <is>
          <t xml:space="preserve">Bride of a Dragon (With BGM-SFX)</t>
        </is>
      </c>
      <c r="D602" t="inlineStr">
        <is>
          <t xml:space="preserve">f99c08f5045efe811d769e55e20a34da0fa40567</t>
        </is>
      </c>
      <c r="E602" t="inlineStr">
        <is>
          <t xml:space="preserve">Episode 67: Rückkehr Ins Zimmer</t>
        </is>
      </c>
      <c r="F602">
        <v>67</v>
      </c>
      <c r="G602" t="inlineStr">
        <is>
          <t xml:space="preserve">1:20-1:28</t>
        </is>
      </c>
      <c r="H602" t="inlineStr">
        <is>
          <t xml:space="preserve">Pending</t>
        </is>
      </c>
      <c r="I602" t="inlineStr">
        <is>
          <t xml:space="preserve">"Ronan" should be pronounced in English.
- Line of script: "Ronan stand neben ihr, die Arme verschränkt, und seine kalten Augen folgten uns, als wir uns auf den Thron zubewegten."</t>
        </is>
      </c>
      <c r="J602" t="inlineStr">
        <is>
          <t xml:space="preserve">VOA</t>
        </is>
      </c>
      <c r="K602" t="inlineStr">
        <is>
          <t xml:space="preserve">Mispronunciation</t>
        </is>
      </c>
      <c r="L602" t="inlineStr">
        <is>
          <t xml:space="preserve">Mispronunciation</t>
        </is>
      </c>
      <c r="M602" t="str">
        <f>IFERROR(IF(VLOOKUP(L602,'Quantification'!$A:$B,2,FALSE)&amp;""="","Unclassified",VLOOKUP(L602,'Quantification'!$A:$B,2,FALSE)),"Unclassified")</f>
        <v>Major</v>
      </c>
      <c r="N602" t="inlineStr">
        <is>
          <t xml:space="preserve">frl-esma.gulsoy@pocketfm.com</t>
        </is>
      </c>
      <c r="O602" t="inlineStr">
        <is>
          <t xml:space="preserve">Issues found in raw</t>
        </is>
      </c>
      <c r="P602" t="str">
        <f>IF(OR(O602="Issues found in master",O602="Final master"),"Master",IF(OR(O602="Ready for Master",O602="Issues found in raw",O602="Raw under QC",O602="Issues resolved in raw"),"Raw","-"))</f>
        <v>Raw</v>
      </c>
      <c r="Q602" s="13">
        <v>46265.94861111111</v>
      </c>
      <c r="R602" t="inlineStr">
        <is>
          <t xml:space="preserve">2026-08 (Aug)</t>
        </is>
      </c>
      <c r="S602">
        <f>IF(M602="Not an error",0,IF(COUNTIFS($A$2:$A602,$A602,$D$2:$D602,$D602,$M$2:$M602,"&lt;&gt;Not an error")=1,1,0))</f>
        <v>0</v>
      </c>
      <c r="T602">
        <f>IF(M602&lt;&gt;"Major",0,IF(COUNTIFS($A$2:$A602,$A602,$D$2:$D602,$D602,$M$2:$M602,"Major")=1,1,0))</f>
        <v>0</v>
      </c>
      <c r="U602">
        <f>IF(M602&lt;&gt;"Minor",0,IF(COUNTIFS($A$2:$A602,$A602,$D$2:$D602,$D602,$M$2:$M602,"Minor")=1,1,0))</f>
        <v>0</v>
      </c>
    </row>
    <row r="603">
      <c r="A603" t="inlineStr">
        <is>
          <t xml:space="preserve">2480d4767331b6a7bbbc4f588c705dd813a76a8d</t>
        </is>
      </c>
      <c r="B603" t="inlineStr">
        <is>
          <t xml:space="preserve">Bride of a dragon - BGM + SFX</t>
        </is>
      </c>
      <c r="C603" t="inlineStr">
        <is>
          <t xml:space="preserve">Bride of a Dragon (With BGM-SFX)</t>
        </is>
      </c>
      <c r="D603" t="inlineStr">
        <is>
          <t xml:space="preserve">f99c08f5045efe811d769e55e20a34da0fa40567</t>
        </is>
      </c>
      <c r="E603" t="inlineStr">
        <is>
          <t xml:space="preserve">Episode 67: Rückkehr Ins Zimmer</t>
        </is>
      </c>
      <c r="F603">
        <v>67</v>
      </c>
      <c r="G603" t="inlineStr">
        <is>
          <t xml:space="preserve">2:12-2:19</t>
        </is>
      </c>
      <c r="H603" t="inlineStr">
        <is>
          <t xml:space="preserve">Pending</t>
        </is>
      </c>
      <c r="I603" t="inlineStr">
        <is>
          <t xml:space="preserve">"Ronan" should be pronounced in English.
- Line of script: "„Du und Ronan“, fuhr Damon fort, ohne sie anzusehen, den Blick starr geradeaus gerichtet. „Verlasst den Raum.“</t>
        </is>
      </c>
      <c r="J603" t="inlineStr">
        <is>
          <t xml:space="preserve">VOA</t>
        </is>
      </c>
      <c r="K603" t="inlineStr">
        <is>
          <t xml:space="preserve">Mispronunciation</t>
        </is>
      </c>
      <c r="L603" t="inlineStr">
        <is>
          <t xml:space="preserve">Mispronunciation</t>
        </is>
      </c>
      <c r="M603" t="str">
        <f>IFERROR(IF(VLOOKUP(L603,'Quantification'!$A:$B,2,FALSE)&amp;""="","Unclassified",VLOOKUP(L603,'Quantification'!$A:$B,2,FALSE)),"Unclassified")</f>
        <v>Major</v>
      </c>
      <c r="N603" t="inlineStr">
        <is>
          <t xml:space="preserve">frl-esma.gulsoy@pocketfm.com</t>
        </is>
      </c>
      <c r="O603" t="inlineStr">
        <is>
          <t xml:space="preserve">Issues found in raw</t>
        </is>
      </c>
      <c r="P603" t="str">
        <f>IF(OR(O603="Issues found in master",O603="Final master"),"Master",IF(OR(O603="Ready for Master",O603="Issues found in raw",O603="Raw under QC",O603="Issues resolved in raw"),"Raw","-"))</f>
        <v>Raw</v>
      </c>
      <c r="Q603" s="13">
        <v>46265.94861111111</v>
      </c>
      <c r="R603" t="inlineStr">
        <is>
          <t xml:space="preserve">2026-08 (Aug)</t>
        </is>
      </c>
      <c r="S603">
        <f>IF(M603="Not an error",0,IF(COUNTIFS($A$2:$A603,$A603,$D$2:$D603,$D603,$M$2:$M603,"&lt;&gt;Not an error")=1,1,0))</f>
        <v>0</v>
      </c>
      <c r="T603">
        <f>IF(M603&lt;&gt;"Major",0,IF(COUNTIFS($A$2:$A603,$A603,$D$2:$D603,$D603,$M$2:$M603,"Major")=1,1,0))</f>
        <v>0</v>
      </c>
      <c r="U603">
        <f>IF(M603&lt;&gt;"Minor",0,IF(COUNTIFS($A$2:$A603,$A603,$D$2:$D603,$D603,$M$2:$M603,"Minor")=1,1,0))</f>
        <v>0</v>
      </c>
    </row>
    <row r="604">
      <c r="A604" t="inlineStr">
        <is>
          <t xml:space="preserve">2480d4767331b6a7bbbc4f588c705dd813a76a8d</t>
        </is>
      </c>
      <c r="B604" t="inlineStr">
        <is>
          <t xml:space="preserve">Bride of a dragon - BGM + SFX</t>
        </is>
      </c>
      <c r="C604" t="inlineStr">
        <is>
          <t xml:space="preserve">Bride of a Dragon (With BGM-SFX)</t>
        </is>
      </c>
      <c r="D604" t="inlineStr">
        <is>
          <t xml:space="preserve">f99c08f5045efe811d769e55e20a34da0fa40567</t>
        </is>
      </c>
      <c r="E604" t="inlineStr">
        <is>
          <t xml:space="preserve">Episode 67: Rückkehr Ins Zimmer</t>
        </is>
      </c>
      <c r="F604">
        <v>67</v>
      </c>
      <c r="G604" t="inlineStr">
        <is>
          <t xml:space="preserve">2:34-2:37</t>
        </is>
      </c>
      <c r="H604" t="inlineStr">
        <is>
          <t xml:space="preserve">Pending</t>
        </is>
      </c>
      <c r="I604" t="inlineStr">
        <is>
          <t xml:space="preserve">"Arienne" should be pronounced in English.
- Line of script: "Auf Ariennes Lippen zeichnete sich der Hauch eines Grinsens ab."</t>
        </is>
      </c>
      <c r="J604" t="inlineStr">
        <is>
          <t xml:space="preserve">VOA</t>
        </is>
      </c>
      <c r="K604" t="inlineStr">
        <is>
          <t xml:space="preserve">Mispronunciation</t>
        </is>
      </c>
      <c r="L604" t="inlineStr">
        <is>
          <t xml:space="preserve">Mispronunciation</t>
        </is>
      </c>
      <c r="M604" t="str">
        <f>IFERROR(IF(VLOOKUP(L604,'Quantification'!$A:$B,2,FALSE)&amp;""="","Unclassified",VLOOKUP(L604,'Quantification'!$A:$B,2,FALSE)),"Unclassified")</f>
        <v>Major</v>
      </c>
      <c r="N604" t="inlineStr">
        <is>
          <t xml:space="preserve">frl-esma.gulsoy@pocketfm.com</t>
        </is>
      </c>
      <c r="O604" t="inlineStr">
        <is>
          <t xml:space="preserve">Issues found in raw</t>
        </is>
      </c>
      <c r="P604" t="str">
        <f>IF(OR(O604="Issues found in master",O604="Final master"),"Master",IF(OR(O604="Ready for Master",O604="Issues found in raw",O604="Raw under QC",O604="Issues resolved in raw"),"Raw","-"))</f>
        <v>Raw</v>
      </c>
      <c r="Q604" s="13">
        <v>46265.94861111111</v>
      </c>
      <c r="R604" t="inlineStr">
        <is>
          <t xml:space="preserve">2026-08 (Aug)</t>
        </is>
      </c>
      <c r="S604">
        <f>IF(M604="Not an error",0,IF(COUNTIFS($A$2:$A604,$A604,$D$2:$D604,$D604,$M$2:$M604,"&lt;&gt;Not an error")=1,1,0))</f>
        <v>0</v>
      </c>
      <c r="T604">
        <f>IF(M604&lt;&gt;"Major",0,IF(COUNTIFS($A$2:$A604,$A604,$D$2:$D604,$D604,$M$2:$M604,"Major")=1,1,0))</f>
        <v>0</v>
      </c>
      <c r="U604">
        <f>IF(M604&lt;&gt;"Minor",0,IF(COUNTIFS($A$2:$A604,$A604,$D$2:$D604,$D604,$M$2:$M604,"Minor")=1,1,0))</f>
        <v>0</v>
      </c>
    </row>
    <row r="605">
      <c r="A605" t="inlineStr">
        <is>
          <t xml:space="preserve">2480d4767331b6a7bbbc4f588c705dd813a76a8d</t>
        </is>
      </c>
      <c r="B605" t="inlineStr">
        <is>
          <t xml:space="preserve">Bride of a dragon - BGM + SFX</t>
        </is>
      </c>
      <c r="C605" t="inlineStr">
        <is>
          <t xml:space="preserve">Bride of a Dragon (With BGM-SFX)</t>
        </is>
      </c>
      <c r="D605" t="inlineStr">
        <is>
          <t xml:space="preserve">f99c08f5045efe811d769e55e20a34da0fa40567</t>
        </is>
      </c>
      <c r="E605" t="inlineStr">
        <is>
          <t xml:space="preserve">Episode 67: Rückkehr Ins Zimmer</t>
        </is>
      </c>
      <c r="F605">
        <v>67</v>
      </c>
      <c r="G605" t="inlineStr">
        <is>
          <t xml:space="preserve">3:29-2:33</t>
        </is>
      </c>
      <c r="H605" t="inlineStr">
        <is>
          <t xml:space="preserve">Pending</t>
        </is>
      </c>
      <c r="I605" t="inlineStr">
        <is>
          <t xml:space="preserve">"Ronan" should be pronounced in English. - Line of script: „Ronan schnaubte und trat vor, als wollte er sie verteidigen.“</t>
        </is>
      </c>
      <c r="J605" t="inlineStr">
        <is>
          <t xml:space="preserve">VOA</t>
        </is>
      </c>
      <c r="K605" t="inlineStr">
        <is>
          <t xml:space="preserve">Mispronunciation</t>
        </is>
      </c>
      <c r="L605" t="inlineStr">
        <is>
          <t xml:space="preserve">Mispronunciation</t>
        </is>
      </c>
      <c r="M605" t="str">
        <f>IFERROR(IF(VLOOKUP(L605,'Quantification'!$A:$B,2,FALSE)&amp;""="","Unclassified",VLOOKUP(L605,'Quantification'!$A:$B,2,FALSE)),"Unclassified")</f>
        <v>Major</v>
      </c>
      <c r="N605" t="inlineStr">
        <is>
          <t xml:space="preserve">frl-esma.gulsoy@pocketfm.com</t>
        </is>
      </c>
      <c r="O605" t="inlineStr">
        <is>
          <t xml:space="preserve">Issues found in raw</t>
        </is>
      </c>
      <c r="P605" t="str">
        <f>IF(OR(O605="Issues found in master",O605="Final master"),"Master",IF(OR(O605="Ready for Master",O605="Issues found in raw",O605="Raw under QC",O605="Issues resolved in raw"),"Raw","-"))</f>
        <v>Raw</v>
      </c>
      <c r="Q605" s="13">
        <v>46265.94861111111</v>
      </c>
      <c r="R605" t="inlineStr">
        <is>
          <t xml:space="preserve">2026-08 (Aug)</t>
        </is>
      </c>
      <c r="S605">
        <f>IF(M605="Not an error",0,IF(COUNTIFS($A$2:$A605,$A605,$D$2:$D605,$D605,$M$2:$M605,"&lt;&gt;Not an error")=1,1,0))</f>
        <v>0</v>
      </c>
      <c r="T605">
        <f>IF(M605&lt;&gt;"Major",0,IF(COUNTIFS($A$2:$A605,$A605,$D$2:$D605,$D605,$M$2:$M605,"Major")=1,1,0))</f>
        <v>0</v>
      </c>
      <c r="U605">
        <f>IF(M605&lt;&gt;"Minor",0,IF(COUNTIFS($A$2:$A605,$A605,$D$2:$D605,$D605,$M$2:$M605,"Minor")=1,1,0))</f>
        <v>0</v>
      </c>
    </row>
    <row r="606">
      <c r="A606" t="inlineStr">
        <is>
          <t xml:space="preserve">2480d4767331b6a7bbbc4f588c705dd813a76a8d</t>
        </is>
      </c>
      <c r="B606" t="inlineStr">
        <is>
          <t xml:space="preserve">Bride of a dragon - BGM + SFX</t>
        </is>
      </c>
      <c r="C606" t="inlineStr">
        <is>
          <t xml:space="preserve">Bride of a Dragon (With BGM-SFX)</t>
        </is>
      </c>
      <c r="D606" t="inlineStr">
        <is>
          <t xml:space="preserve">f99c08f5045efe811d769e55e20a34da0fa40567</t>
        </is>
      </c>
      <c r="E606" t="inlineStr">
        <is>
          <t xml:space="preserve">Episode 67: Rückkehr Ins Zimmer</t>
        </is>
      </c>
      <c r="F606">
        <v>67</v>
      </c>
      <c r="G606" t="inlineStr">
        <is>
          <t xml:space="preserve">13:51-14:01</t>
        </is>
      </c>
      <c r="H606" t="inlineStr">
        <is>
          <t xml:space="preserve">Pending</t>
        </is>
      </c>
      <c r="I606" t="inlineStr">
        <is>
          <t xml:space="preserve">"Arienne" should be pronounced in English throughout this passage.
- Line of script: " Arienne will ihren Kopf.“ Verwirrung stieg in mir auf und verdrängte für einen Moment meine Angst. „Arienne? Übergibst du Mirabel an Arienne?“</t>
        </is>
      </c>
      <c r="J606" t="inlineStr">
        <is>
          <t xml:space="preserve">VOA</t>
        </is>
      </c>
      <c r="K606" t="inlineStr">
        <is>
          <t xml:space="preserve">Mispronunciation</t>
        </is>
      </c>
      <c r="L606" t="inlineStr">
        <is>
          <t xml:space="preserve">Mispronunciation</t>
        </is>
      </c>
      <c r="M606" t="str">
        <f>IFERROR(IF(VLOOKUP(L606,'Quantification'!$A:$B,2,FALSE)&amp;""="","Unclassified",VLOOKUP(L606,'Quantification'!$A:$B,2,FALSE)),"Unclassified")</f>
        <v>Major</v>
      </c>
      <c r="N606" t="inlineStr">
        <is>
          <t xml:space="preserve">frl-esma.gulsoy@pocketfm.com</t>
        </is>
      </c>
      <c r="O606" t="inlineStr">
        <is>
          <t xml:space="preserve">Issues found in raw</t>
        </is>
      </c>
      <c r="P606" t="str">
        <f>IF(OR(O606="Issues found in master",O606="Final master"),"Master",IF(OR(O606="Ready for Master",O606="Issues found in raw",O606="Raw under QC",O606="Issues resolved in raw"),"Raw","-"))</f>
        <v>Raw</v>
      </c>
      <c r="Q606" s="13">
        <v>46265.94861111111</v>
      </c>
      <c r="R606" t="inlineStr">
        <is>
          <t xml:space="preserve">2026-08 (Aug)</t>
        </is>
      </c>
      <c r="S606">
        <f>IF(M606="Not an error",0,IF(COUNTIFS($A$2:$A606,$A606,$D$2:$D606,$D606,$M$2:$M606,"&lt;&gt;Not an error")=1,1,0))</f>
        <v>0</v>
      </c>
      <c r="T606">
        <f>IF(M606&lt;&gt;"Major",0,IF(COUNTIFS($A$2:$A606,$A606,$D$2:$D606,$D606,$M$2:$M606,"Major")=1,1,0))</f>
        <v>0</v>
      </c>
      <c r="U606">
        <f>IF(M606&lt;&gt;"Minor",0,IF(COUNTIFS($A$2:$A606,$A606,$D$2:$D606,$D606,$M$2:$M606,"Minor")=1,1,0))</f>
        <v>0</v>
      </c>
    </row>
    <row r="607">
      <c r="A607" t="inlineStr">
        <is>
          <t xml:space="preserve">2480d4767331b6a7bbbc4f588c705dd813a76a8d</t>
        </is>
      </c>
      <c r="B607" t="inlineStr">
        <is>
          <t xml:space="preserve">Bride of a dragon - BGM + SFX</t>
        </is>
      </c>
      <c r="C607" t="inlineStr">
        <is>
          <t xml:space="preserve">Bride of a Dragon (With BGM-SFX)</t>
        </is>
      </c>
      <c r="D607" t="inlineStr">
        <is>
          <t xml:space="preserve">0c8ec70bf7a988616a9a0d5d4a76213805e1359c</t>
        </is>
      </c>
      <c r="E607" t="inlineStr">
        <is>
          <t xml:space="preserve">Episode 69: Über Die Klippe</t>
        </is>
      </c>
      <c r="F607">
        <v>69</v>
      </c>
      <c r="G607" t="inlineStr">
        <is>
          <t xml:space="preserve">5:48-5:55</t>
        </is>
      </c>
      <c r="H607" t="inlineStr">
        <is>
          <t xml:space="preserve">Pending</t>
        </is>
      </c>
      <c r="I607" t="inlineStr">
        <is>
          <t xml:space="preserve">"Kaelion" should be pronounced as "Kelion".
- Line of script: "Ich drehte mich gerade noch rechtzeitig um und sah Kaelion auf uns zueilen, sein Gesicht von Sorge gezeichnet."</t>
        </is>
      </c>
      <c r="J607" t="inlineStr">
        <is>
          <t xml:space="preserve">VOA</t>
        </is>
      </c>
      <c r="K607" t="inlineStr">
        <is>
          <t xml:space="preserve">Mispronunciation</t>
        </is>
      </c>
      <c r="L607" t="inlineStr">
        <is>
          <t xml:space="preserve">Mispronunciation</t>
        </is>
      </c>
      <c r="M607" t="str">
        <f>IFERROR(IF(VLOOKUP(L607,'Quantification'!$A:$B,2,FALSE)&amp;""="","Unclassified",VLOOKUP(L607,'Quantification'!$A:$B,2,FALSE)),"Unclassified")</f>
        <v>Major</v>
      </c>
      <c r="N607" t="inlineStr">
        <is>
          <t xml:space="preserve">frl-esma.gulsoy@pocketfm.com</t>
        </is>
      </c>
      <c r="O607" t="inlineStr">
        <is>
          <t xml:space="preserve">Issues found in raw</t>
        </is>
      </c>
      <c r="P607" t="str">
        <f>IF(OR(O607="Issues found in master",O607="Final master"),"Master",IF(OR(O607="Ready for Master",O607="Issues found in raw",O607="Raw under QC",O607="Issues resolved in raw"),"Raw","-"))</f>
        <v>Raw</v>
      </c>
      <c r="Q607" s="13">
        <v>46265.95486111111</v>
      </c>
      <c r="R607" t="inlineStr">
        <is>
          <t xml:space="preserve">2026-08 (Aug)</t>
        </is>
      </c>
      <c r="S607">
        <f>IF(M607="Not an error",0,IF(COUNTIFS($A$2:$A607,$A607,$D$2:$D607,$D607,$M$2:$M607,"&lt;&gt;Not an error")=1,1,0))</f>
        <v>1</v>
      </c>
      <c r="T607">
        <f>IF(M607&lt;&gt;"Major",0,IF(COUNTIFS($A$2:$A607,$A607,$D$2:$D607,$D607,$M$2:$M607,"Major")=1,1,0))</f>
        <v>1</v>
      </c>
      <c r="U607">
        <f>IF(M607&lt;&gt;"Minor",0,IF(COUNTIFS($A$2:$A607,$A607,$D$2:$D607,$D607,$M$2:$M607,"Minor")=1,1,0))</f>
        <v>0</v>
      </c>
    </row>
    <row r="608">
      <c r="A608" t="inlineStr">
        <is>
          <t xml:space="preserve">2480d4767331b6a7bbbc4f588c705dd813a76a8d</t>
        </is>
      </c>
      <c r="B608" t="inlineStr">
        <is>
          <t xml:space="preserve">Bride of a dragon - BGM + SFX</t>
        </is>
      </c>
      <c r="C608" t="inlineStr">
        <is>
          <t xml:space="preserve">Bride of a Dragon (With BGM-SFX)</t>
        </is>
      </c>
      <c r="D608" t="inlineStr">
        <is>
          <t xml:space="preserve">0c8ec70bf7a988616a9a0d5d4a76213805e1359c</t>
        </is>
      </c>
      <c r="E608" t="inlineStr">
        <is>
          <t xml:space="preserve">Episode 69: Über Die Klippe</t>
        </is>
      </c>
      <c r="F608">
        <v>69</v>
      </c>
      <c r="G608" t="inlineStr">
        <is>
          <t xml:space="preserve">7:20-7:25</t>
        </is>
      </c>
      <c r="H608" t="inlineStr">
        <is>
          <t xml:space="preserve">Pending</t>
        </is>
      </c>
      <c r="I608" t="inlineStr">
        <is>
          <t xml:space="preserve">"Kaelion" should be pronounced as "Kelion".
- Line of script: "Jemand rief meinen Namen hinter mir, Kaelion, glaube ich, seine Stimme war hoch und verzweifelt."</t>
        </is>
      </c>
      <c r="J608" t="inlineStr">
        <is>
          <t xml:space="preserve">VOA</t>
        </is>
      </c>
      <c r="K608" t="inlineStr">
        <is>
          <t xml:space="preserve">Mispronunciation</t>
        </is>
      </c>
      <c r="L608" t="inlineStr">
        <is>
          <t xml:space="preserve">Mispronunciation</t>
        </is>
      </c>
      <c r="M608" t="str">
        <f>IFERROR(IF(VLOOKUP(L608,'Quantification'!$A:$B,2,FALSE)&amp;""="","Unclassified",VLOOKUP(L608,'Quantification'!$A:$B,2,FALSE)),"Unclassified")</f>
        <v>Major</v>
      </c>
      <c r="N608" t="inlineStr">
        <is>
          <t xml:space="preserve">frl-esma.gulsoy@pocketfm.com</t>
        </is>
      </c>
      <c r="O608" t="inlineStr">
        <is>
          <t xml:space="preserve">Issues found in raw</t>
        </is>
      </c>
      <c r="P608" t="str">
        <f>IF(OR(O608="Issues found in master",O608="Final master"),"Master",IF(OR(O608="Ready for Master",O608="Issues found in raw",O608="Raw under QC",O608="Issues resolved in raw"),"Raw","-"))</f>
        <v>Raw</v>
      </c>
      <c r="Q608" s="13">
        <v>46265.95486111111</v>
      </c>
      <c r="R608" t="inlineStr">
        <is>
          <t xml:space="preserve">2026-08 (Aug)</t>
        </is>
      </c>
      <c r="S608">
        <f>IF(M608="Not an error",0,IF(COUNTIFS($A$2:$A608,$A608,$D$2:$D608,$D608,$M$2:$M608,"&lt;&gt;Not an error")=1,1,0))</f>
        <v>0</v>
      </c>
      <c r="T608">
        <f>IF(M608&lt;&gt;"Major",0,IF(COUNTIFS($A$2:$A608,$A608,$D$2:$D608,$D608,$M$2:$M608,"Major")=1,1,0))</f>
        <v>0</v>
      </c>
      <c r="U608">
        <f>IF(M608&lt;&gt;"Minor",0,IF(COUNTIFS($A$2:$A608,$A608,$D$2:$D608,$D608,$M$2:$M608,"Minor")=1,1,0))</f>
        <v>0</v>
      </c>
    </row>
    <row r="609">
      <c r="A609" t="inlineStr">
        <is>
          <t xml:space="preserve">2480d4767331b6a7bbbc4f588c705dd813a76a8d</t>
        </is>
      </c>
      <c r="B609" t="inlineStr">
        <is>
          <t xml:space="preserve">Bride of a dragon - BGM + SFX</t>
        </is>
      </c>
      <c r="C609" t="inlineStr">
        <is>
          <t xml:space="preserve">Bride of a Dragon (With BGM-SFX)</t>
        </is>
      </c>
      <c r="D609" t="inlineStr">
        <is>
          <t xml:space="preserve">e42731f1c9190358e4ae2e9e7ce89104fdc0ebfb</t>
        </is>
      </c>
      <c r="E609" t="inlineStr">
        <is>
          <t xml:space="preserve">Episode 70: So Nah Dran</t>
        </is>
      </c>
      <c r="F609">
        <v>70</v>
      </c>
      <c r="G609" t="inlineStr">
        <is>
          <t xml:space="preserve">0:00</t>
        </is>
      </c>
      <c r="H609" t="inlineStr">
        <is>
          <t xml:space="preserve">Pending</t>
        </is>
      </c>
      <c r="I609" t="inlineStr">
        <is>
          <t xml:space="preserve">"Kaelion" should be pronounced as "Kelion".
- Line of script: "Erzählt aus der Sicht von Kaelion."</t>
        </is>
      </c>
      <c r="J609" t="inlineStr">
        <is>
          <t xml:space="preserve">VOA</t>
        </is>
      </c>
      <c r="K609" t="inlineStr">
        <is>
          <t xml:space="preserve">Mispronunciation</t>
        </is>
      </c>
      <c r="L609" t="inlineStr">
        <is>
          <t xml:space="preserve">Mispronunciation</t>
        </is>
      </c>
      <c r="M609" t="str">
        <f>IFERROR(IF(VLOOKUP(L609,'Quantification'!$A:$B,2,FALSE)&amp;""="","Unclassified",VLOOKUP(L609,'Quantification'!$A:$B,2,FALSE)),"Unclassified")</f>
        <v>Major</v>
      </c>
      <c r="N609" t="inlineStr">
        <is>
          <t xml:space="preserve">frl-esma.gulsoy@pocketfm.com</t>
        </is>
      </c>
      <c r="O609" t="inlineStr">
        <is>
          <t xml:space="preserve">Issues found in raw</t>
        </is>
      </c>
      <c r="P609" t="str">
        <f>IF(OR(O609="Issues found in master",O609="Final master"),"Master",IF(OR(O609="Ready for Master",O609="Issues found in raw",O609="Raw under QC",O609="Issues resolved in raw"),"Raw","-"))</f>
        <v>Raw</v>
      </c>
      <c r="Q609" s="13">
        <v>46265.96041666667</v>
      </c>
      <c r="R609" t="inlineStr">
        <is>
          <t xml:space="preserve">2026-08 (Aug)</t>
        </is>
      </c>
      <c r="S609">
        <f>IF(M609="Not an error",0,IF(COUNTIFS($A$2:$A609,$A609,$D$2:$D609,$D609,$M$2:$M609,"&lt;&gt;Not an error")=1,1,0))</f>
        <v>1</v>
      </c>
      <c r="T609">
        <f>IF(M609&lt;&gt;"Major",0,IF(COUNTIFS($A$2:$A609,$A609,$D$2:$D609,$D609,$M$2:$M609,"Major")=1,1,0))</f>
        <v>1</v>
      </c>
      <c r="U609">
        <f>IF(M609&lt;&gt;"Minor",0,IF(COUNTIFS($A$2:$A609,$A609,$D$2:$D609,$D609,$M$2:$M609,"Minor")=1,1,0))</f>
        <v>0</v>
      </c>
    </row>
    <row r="610">
      <c r="A610" t="inlineStr">
        <is>
          <t xml:space="preserve">2480d4767331b6a7bbbc4f588c705dd813a76a8d</t>
        </is>
      </c>
      <c r="B610" t="inlineStr">
        <is>
          <t xml:space="preserve">Bride of a dragon - BGM + SFX</t>
        </is>
      </c>
      <c r="C610" t="inlineStr">
        <is>
          <t xml:space="preserve">Bride of a Dragon (With BGM-SFX)</t>
        </is>
      </c>
      <c r="D610" t="inlineStr">
        <is>
          <t xml:space="preserve">e42731f1c9190358e4ae2e9e7ce89104fdc0ebfb</t>
        </is>
      </c>
      <c r="E610" t="inlineStr">
        <is>
          <t xml:space="preserve">Episode 70: So Nah Dran</t>
        </is>
      </c>
      <c r="F610">
        <v>70</v>
      </c>
      <c r="G610" t="inlineStr">
        <is>
          <t xml:space="preserve">11:23-11:36</t>
        </is>
      </c>
      <c r="H610" t="inlineStr">
        <is>
          <t xml:space="preserve">Pending</t>
        </is>
      </c>
      <c r="I610" t="inlineStr">
        <is>
          <t xml:space="preserve">Kaelions voice sounds too high-pitched in this line.
- Line of script: "„Bitte sei nicht tot“, flüsterte ich und beugte mich tief über den Hals des Pferdes, um den Windwiderstand zu verringern. „Bitte. Ich komme dich holen. Halte einfach durch.“</t>
        </is>
      </c>
      <c r="J610" t="inlineStr">
        <is>
          <t xml:space="preserve">VOA</t>
        </is>
      </c>
      <c r="K610" t="inlineStr">
        <is>
          <t xml:space="preserve">Acting</t>
        </is>
      </c>
      <c r="L610" t="inlineStr">
        <is>
          <t xml:space="preserve">Acting</t>
        </is>
      </c>
      <c r="M610" t="str">
        <f>IFERROR(IF(VLOOKUP(L610,'Quantification'!$A:$B,2,FALSE)&amp;""="","Unclassified",VLOOKUP(L610,'Quantification'!$A:$B,2,FALSE)),"Unclassified")</f>
        <v>Minor</v>
      </c>
      <c r="N610" t="inlineStr">
        <is>
          <t xml:space="preserve">frl-esma.gulsoy@pocketfm.com</t>
        </is>
      </c>
      <c r="O610" t="inlineStr">
        <is>
          <t xml:space="preserve">Issues found in raw</t>
        </is>
      </c>
      <c r="P610" t="str">
        <f>IF(OR(O610="Issues found in master",O610="Final master"),"Master",IF(OR(O610="Ready for Master",O610="Issues found in raw",O610="Raw under QC",O610="Issues resolved in raw"),"Raw","-"))</f>
        <v>Raw</v>
      </c>
      <c r="Q610" s="13">
        <v>46265.96041666667</v>
      </c>
      <c r="R610" t="inlineStr">
        <is>
          <t xml:space="preserve">2026-08 (Aug)</t>
        </is>
      </c>
      <c r="S610">
        <f>IF(M610="Not an error",0,IF(COUNTIFS($A$2:$A610,$A610,$D$2:$D610,$D610,$M$2:$M610,"&lt;&gt;Not an error")=1,1,0))</f>
        <v>0</v>
      </c>
      <c r="T610">
        <f>IF(M610&lt;&gt;"Major",0,IF(COUNTIFS($A$2:$A610,$A610,$D$2:$D610,$D610,$M$2:$M610,"Major")=1,1,0))</f>
        <v>0</v>
      </c>
      <c r="U610">
        <f>IF(M610&lt;&gt;"Minor",0,IF(COUNTIFS($A$2:$A610,$A610,$D$2:$D610,$D610,$M$2:$M610,"Minor")=1,1,0))</f>
        <v>1</v>
      </c>
    </row>
    <row r="611">
      <c r="A611" t="inlineStr">
        <is>
          <t xml:space="preserve">2480d4767331b6a7bbbc4f588c705dd813a76a8d</t>
        </is>
      </c>
      <c r="B611" t="inlineStr">
        <is>
          <t xml:space="preserve">Bride of a dragon - BGM + SFX</t>
        </is>
      </c>
      <c r="C611" t="inlineStr">
        <is>
          <t xml:space="preserve">Bride of a Dragon (With BGM-SFX)</t>
        </is>
      </c>
      <c r="D611" t="inlineStr">
        <is>
          <t xml:space="preserve">e42731f1c9190358e4ae2e9e7ce89104fdc0ebfb</t>
        </is>
      </c>
      <c r="E611" t="inlineStr">
        <is>
          <t xml:space="preserve">Episode 70: So Nah Dran</t>
        </is>
      </c>
      <c r="F611">
        <v>70</v>
      </c>
      <c r="G611" t="inlineStr">
        <is>
          <t xml:space="preserve">10:00-10:05</t>
        </is>
      </c>
      <c r="H611" t="inlineStr">
        <is>
          <t xml:space="preserve">Pending</t>
        </is>
      </c>
      <c r="I611" t="inlineStr">
        <is>
          <t xml:space="preserve">"Ronan" should be pronounced in English. - Line of script: „Und wenn nicht?“, fragte Ronan leise, aber laut genug, dass es jeder hören konnte. „Was dann, Kaelion?“</t>
        </is>
      </c>
      <c r="J611" t="inlineStr">
        <is>
          <t xml:space="preserve">VOA</t>
        </is>
      </c>
      <c r="K611" t="inlineStr">
        <is>
          <t xml:space="preserve">Mispronunciation</t>
        </is>
      </c>
      <c r="L611" t="inlineStr">
        <is>
          <t xml:space="preserve">Mispronunciation</t>
        </is>
      </c>
      <c r="M611" t="str">
        <f>IFERROR(IF(VLOOKUP(L611,'Quantification'!$A:$B,2,FALSE)&amp;""="","Unclassified",VLOOKUP(L611,'Quantification'!$A:$B,2,FALSE)),"Unclassified")</f>
        <v>Major</v>
      </c>
      <c r="N611" t="inlineStr">
        <is>
          <t xml:space="preserve">frl-esma.gulsoy@pocketfm.com</t>
        </is>
      </c>
      <c r="O611" t="inlineStr">
        <is>
          <t xml:space="preserve">Issues found in raw</t>
        </is>
      </c>
      <c r="P611" t="str">
        <f>IF(OR(O611="Issues found in master",O611="Final master"),"Master",IF(OR(O611="Ready for Master",O611="Issues found in raw",O611="Raw under QC",O611="Issues resolved in raw"),"Raw","-"))</f>
        <v>Raw</v>
      </c>
      <c r="Q611" s="13">
        <v>46265.96041666667</v>
      </c>
      <c r="R611" t="inlineStr">
        <is>
          <t xml:space="preserve">2026-08 (Aug)</t>
        </is>
      </c>
      <c r="S611">
        <f>IF(M611="Not an error",0,IF(COUNTIFS($A$2:$A611,$A611,$D$2:$D611,$D611,$M$2:$M611,"&lt;&gt;Not an error")=1,1,0))</f>
        <v>0</v>
      </c>
      <c r="T611">
        <f>IF(M611&lt;&gt;"Major",0,IF(COUNTIFS($A$2:$A611,$A611,$D$2:$D611,$D611,$M$2:$M611,"Major")=1,1,0))</f>
        <v>0</v>
      </c>
      <c r="U611">
        <f>IF(M611&lt;&gt;"Minor",0,IF(COUNTIFS($A$2:$A611,$A611,$D$2:$D611,$D611,$M$2:$M611,"Minor")=1,1,0))</f>
        <v>0</v>
      </c>
    </row>
    <row r="612">
      <c r="A612" t="inlineStr">
        <is>
          <t xml:space="preserve">2480d4767331b6a7bbbc4f588c705dd813a76a8d</t>
        </is>
      </c>
      <c r="B612" t="inlineStr">
        <is>
          <t xml:space="preserve">Bride of a dragon - BGM + SFX</t>
        </is>
      </c>
      <c r="C612" t="inlineStr">
        <is>
          <t xml:space="preserve">Bride of a Dragon (With BGM-SFX)</t>
        </is>
      </c>
      <c r="D612" t="inlineStr">
        <is>
          <t xml:space="preserve">11c0e654639ec9cd824408add222960f00bba543</t>
        </is>
      </c>
      <c r="E612" t="inlineStr">
        <is>
          <t xml:space="preserve">Episode 71: Du Bist Selbstsüchtig</t>
        </is>
      </c>
      <c r="F612">
        <v>71</v>
      </c>
      <c r="G612" t="inlineStr">
        <is>
          <t xml:space="preserve">0:00</t>
        </is>
      </c>
      <c r="H612" t="inlineStr">
        <is>
          <t xml:space="preserve">Pending</t>
        </is>
      </c>
      <c r="I612" t="inlineStr">
        <is>
          <t xml:space="preserve">"Kaelion" should be pronounced as "Kelion".
- Line of script: "Erzählt aus der Sicht von Kaelion."</t>
        </is>
      </c>
      <c r="J612" t="inlineStr">
        <is>
          <t xml:space="preserve">VOA</t>
        </is>
      </c>
      <c r="K612" t="inlineStr">
        <is>
          <t xml:space="preserve">Mispronunciation</t>
        </is>
      </c>
      <c r="L612" t="inlineStr">
        <is>
          <t xml:space="preserve">Mispronunciation</t>
        </is>
      </c>
      <c r="M612" t="str">
        <f>IFERROR(IF(VLOOKUP(L612,'Quantification'!$A:$B,2,FALSE)&amp;""="","Unclassified",VLOOKUP(L612,'Quantification'!$A:$B,2,FALSE)),"Unclassified")</f>
        <v>Major</v>
      </c>
      <c r="N612" t="inlineStr">
        <is>
          <t xml:space="preserve">frl-esma.gulsoy@pocketfm.com</t>
        </is>
      </c>
      <c r="O612" t="inlineStr">
        <is>
          <t xml:space="preserve">Issues found in raw</t>
        </is>
      </c>
      <c r="P612" t="str">
        <f>IF(OR(O612="Issues found in master",O612="Final master"),"Master",IF(OR(O612="Ready for Master",O612="Issues found in raw",O612="Raw under QC",O612="Issues resolved in raw"),"Raw","-"))</f>
        <v>Raw</v>
      </c>
      <c r="Q612" s="13">
        <v>46265.96388888889</v>
      </c>
      <c r="R612" t="inlineStr">
        <is>
          <t xml:space="preserve">2026-08 (Aug)</t>
        </is>
      </c>
      <c r="S612">
        <f>IF(M612="Not an error",0,IF(COUNTIFS($A$2:$A612,$A612,$D$2:$D612,$D612,$M$2:$M612,"&lt;&gt;Not an error")=1,1,0))</f>
        <v>1</v>
      </c>
      <c r="T612">
        <f>IF(M612&lt;&gt;"Major",0,IF(COUNTIFS($A$2:$A612,$A612,$D$2:$D612,$D612,$M$2:$M612,"Major")=1,1,0))</f>
        <v>1</v>
      </c>
      <c r="U612">
        <f>IF(M612&lt;&gt;"Minor",0,IF(COUNTIFS($A$2:$A612,$A612,$D$2:$D612,$D612,$M$2:$M612,"Minor")=1,1,0))</f>
        <v>0</v>
      </c>
    </row>
    <row r="613">
      <c r="A613" t="inlineStr">
        <is>
          <t xml:space="preserve">2480d4767331b6a7bbbc4f588c705dd813a76a8d</t>
        </is>
      </c>
      <c r="B613" t="inlineStr">
        <is>
          <t xml:space="preserve">Bride of a dragon - BGM + SFX</t>
        </is>
      </c>
      <c r="C613" t="inlineStr">
        <is>
          <t xml:space="preserve">Bride of a Dragon (With BGM-SFX)</t>
        </is>
      </c>
      <c r="D613" t="inlineStr">
        <is>
          <t xml:space="preserve">11c0e654639ec9cd824408add222960f00bba543</t>
        </is>
      </c>
      <c r="E613" t="inlineStr">
        <is>
          <t xml:space="preserve">Episode 71: Du Bist Selbstsüchtig</t>
        </is>
      </c>
      <c r="F613">
        <v>71</v>
      </c>
      <c r="G613" t="inlineStr">
        <is>
          <t xml:space="preserve">7:18-7:28</t>
        </is>
      </c>
      <c r="H613" t="inlineStr">
        <is>
          <t xml:space="preserve">Pending</t>
        </is>
      </c>
      <c r="I613" t="inlineStr">
        <is>
          <t xml:space="preserve">His voice sounds too high-pitched in this line. A deeper tone would better match the character.
- Line of script: "„Bitte“, flüsterte ich mit brechender Stimme in den leeren Raum. „Stirb nicht. Wag es ja nicht, mir einfach wegzusterben.“</t>
        </is>
      </c>
      <c r="J613" t="inlineStr">
        <is>
          <t xml:space="preserve">VOA</t>
        </is>
      </c>
      <c r="K613" t="inlineStr">
        <is>
          <t xml:space="preserve">Acting</t>
        </is>
      </c>
      <c r="L613" t="inlineStr">
        <is>
          <t xml:space="preserve">Acting</t>
        </is>
      </c>
      <c r="M613" t="str">
        <f>IFERROR(IF(VLOOKUP(L613,'Quantification'!$A:$B,2,FALSE)&amp;""="","Unclassified",VLOOKUP(L613,'Quantification'!$A:$B,2,FALSE)),"Unclassified")</f>
        <v>Minor</v>
      </c>
      <c r="N613" t="inlineStr">
        <is>
          <t xml:space="preserve">frl-esma.gulsoy@pocketfm.com</t>
        </is>
      </c>
      <c r="O613" t="inlineStr">
        <is>
          <t xml:space="preserve">Issues found in raw</t>
        </is>
      </c>
      <c r="P613" t="str">
        <f>IF(OR(O613="Issues found in master",O613="Final master"),"Master",IF(OR(O613="Ready for Master",O613="Issues found in raw",O613="Raw under QC",O613="Issues resolved in raw"),"Raw","-"))</f>
        <v>Raw</v>
      </c>
      <c r="Q613" s="13">
        <v>46265.96388888889</v>
      </c>
      <c r="R613" t="inlineStr">
        <is>
          <t xml:space="preserve">2026-08 (Aug)</t>
        </is>
      </c>
      <c r="S613">
        <f>IF(M613="Not an error",0,IF(COUNTIFS($A$2:$A613,$A613,$D$2:$D613,$D613,$M$2:$M613,"&lt;&gt;Not an error")=1,1,0))</f>
        <v>0</v>
      </c>
      <c r="T613">
        <f>IF(M613&lt;&gt;"Major",0,IF(COUNTIFS($A$2:$A613,$A613,$D$2:$D613,$D613,$M$2:$M613,"Major")=1,1,0))</f>
        <v>0</v>
      </c>
      <c r="U613">
        <f>IF(M613&lt;&gt;"Minor",0,IF(COUNTIFS($A$2:$A613,$A613,$D$2:$D613,$D613,$M$2:$M613,"Minor")=1,1,0))</f>
        <v>1</v>
      </c>
    </row>
    <row r="614">
      <c r="A614" t="inlineStr">
        <is>
          <t xml:space="preserve">2480d4767331b6a7bbbc4f588c705dd813a76a8d</t>
        </is>
      </c>
      <c r="B614" t="inlineStr">
        <is>
          <t xml:space="preserve">Bride of a dragon - BGM + SFX</t>
        </is>
      </c>
      <c r="C614" t="inlineStr">
        <is>
          <t xml:space="preserve">Bride of a Dragon (With BGM-SFX)</t>
        </is>
      </c>
      <c r="D614" t="inlineStr">
        <is>
          <t xml:space="preserve">11c0e654639ec9cd824408add222960f00bba543</t>
        </is>
      </c>
      <c r="E614" t="inlineStr">
        <is>
          <t xml:space="preserve">Episode 71: Du Bist Selbstsüchtig</t>
        </is>
      </c>
      <c r="F614">
        <v>71</v>
      </c>
      <c r="G614" t="inlineStr">
        <is>
          <t xml:space="preserve">8:56-9:03</t>
        </is>
      </c>
      <c r="H614" t="inlineStr">
        <is>
          <t xml:space="preserve">Pending</t>
        </is>
      </c>
      <c r="I614" t="inlineStr">
        <is>
          <t xml:space="preserve">There is a continuity error in Kaelion's injuries. Only his knuckles are injured and bleeding, but shortly afterward his palms are suddenly described as bleeding. - Line of script: „Ich presste meine blutenden Handflächen auf mein Gesicht und zog einen zittrigen Atemzug ein, der in meiner Brust rasselte.“</t>
        </is>
      </c>
      <c r="J614" t="inlineStr">
        <is>
          <t xml:space="preserve">AI</t>
        </is>
      </c>
      <c r="K614" t="inlineStr">
        <is>
          <t xml:space="preserve">Script error</t>
        </is>
      </c>
      <c r="L614" t="inlineStr">
        <is>
          <t xml:space="preserve">Script error</t>
        </is>
      </c>
      <c r="M614" t="str">
        <f>IFERROR(IF(VLOOKUP(L614,'Quantification'!$A:$B,2,FALSE)&amp;""="","Unclassified",VLOOKUP(L614,'Quantification'!$A:$B,2,FALSE)),"Unclassified")</f>
        <v>Major</v>
      </c>
      <c r="N614" t="inlineStr">
        <is>
          <t xml:space="preserve">frl-esma.gulsoy@pocketfm.com</t>
        </is>
      </c>
      <c r="O614" t="inlineStr">
        <is>
          <t xml:space="preserve">Issues found in raw</t>
        </is>
      </c>
      <c r="P614" t="str">
        <f>IF(OR(O614="Issues found in master",O614="Final master"),"Master",IF(OR(O614="Ready for Master",O614="Issues found in raw",O614="Raw under QC",O614="Issues resolved in raw"),"Raw","-"))</f>
        <v>Raw</v>
      </c>
      <c r="Q614" s="13">
        <v>46265.96388888889</v>
      </c>
      <c r="R614" t="inlineStr">
        <is>
          <t xml:space="preserve">2026-08 (Aug)</t>
        </is>
      </c>
      <c r="S614">
        <f>IF(M614="Not an error",0,IF(COUNTIFS($A$2:$A614,$A614,$D$2:$D614,$D614,$M$2:$M614,"&lt;&gt;Not an error")=1,1,0))</f>
        <v>0</v>
      </c>
      <c r="T614">
        <f>IF(M614&lt;&gt;"Major",0,IF(COUNTIFS($A$2:$A614,$A614,$D$2:$D614,$D614,$M$2:$M614,"Major")=1,1,0))</f>
        <v>0</v>
      </c>
      <c r="U614">
        <f>IF(M614&lt;&gt;"Minor",0,IF(COUNTIFS($A$2:$A614,$A614,$D$2:$D614,$D614,$M$2:$M614,"Minor")=1,1,0))</f>
        <v>0</v>
      </c>
    </row>
    <row r="615">
      <c r="A615" t="inlineStr">
        <is>
          <t xml:space="preserve">2480d4767331b6a7bbbc4f588c705dd813a76a8d</t>
        </is>
      </c>
      <c r="B615" t="inlineStr">
        <is>
          <t xml:space="preserve">Bride of a dragon - BGM + SFX</t>
        </is>
      </c>
      <c r="C615" t="inlineStr">
        <is>
          <t xml:space="preserve">Bride of a Dragon (With BGM-SFX)</t>
        </is>
      </c>
      <c r="D615" t="inlineStr">
        <is>
          <t xml:space="preserve">889e47e9287b61affb4f52dba3e8296bbb582be3</t>
        </is>
      </c>
      <c r="E615" t="inlineStr">
        <is>
          <t xml:space="preserve">Episode 72: Nicht Solange Ich Noch Atmete</t>
        </is>
      </c>
      <c r="F615">
        <v>72</v>
      </c>
      <c r="G615" t="inlineStr">
        <is>
          <t xml:space="preserve">2:57-3:03</t>
        </is>
      </c>
      <c r="H615" t="inlineStr">
        <is>
          <t xml:space="preserve">Pending</t>
        </is>
      </c>
      <c r="I615" t="inlineStr">
        <is>
          <t xml:space="preserve">"Damon" should be pronounced correctly in English. - Line of script: „Damon ist noch immer der König“, knurrte ich, und die Worte grollten tief aus meiner Brust.</t>
        </is>
      </c>
      <c r="J615" t="inlineStr">
        <is>
          <t xml:space="preserve">VOA</t>
        </is>
      </c>
      <c r="K615" t="inlineStr">
        <is>
          <t xml:space="preserve">Mispronunciation</t>
        </is>
      </c>
      <c r="L615" t="inlineStr">
        <is>
          <t xml:space="preserve">Mispronunciation</t>
        </is>
      </c>
      <c r="M615" t="str">
        <f>IFERROR(IF(VLOOKUP(L615,'Quantification'!$A:$B,2,FALSE)&amp;""="","Unclassified",VLOOKUP(L615,'Quantification'!$A:$B,2,FALSE)),"Unclassified")</f>
        <v>Major</v>
      </c>
      <c r="N615" t="inlineStr">
        <is>
          <t xml:space="preserve">frl-esma.gulsoy@pocketfm.com</t>
        </is>
      </c>
      <c r="O615" t="inlineStr">
        <is>
          <t xml:space="preserve">Issues found in raw</t>
        </is>
      </c>
      <c r="P615" t="str">
        <f>IF(OR(O615="Issues found in master",O615="Final master"),"Master",IF(OR(O615="Ready for Master",O615="Issues found in raw",O615="Raw under QC",O615="Issues resolved in raw"),"Raw","-"))</f>
        <v>Raw</v>
      </c>
      <c r="Q615" s="13">
        <v>46265.96944444445</v>
      </c>
      <c r="R615" t="inlineStr">
        <is>
          <t xml:space="preserve">2026-08 (Aug)</t>
        </is>
      </c>
      <c r="S615">
        <f>IF(M615="Not an error",0,IF(COUNTIFS($A$2:$A615,$A615,$D$2:$D615,$D615,$M$2:$M615,"&lt;&gt;Not an error")=1,1,0))</f>
        <v>1</v>
      </c>
      <c r="T615">
        <f>IF(M615&lt;&gt;"Major",0,IF(COUNTIFS($A$2:$A615,$A615,$D$2:$D615,$D615,$M$2:$M615,"Major")=1,1,0))</f>
        <v>1</v>
      </c>
      <c r="U615">
        <f>IF(M615&lt;&gt;"Minor",0,IF(COUNTIFS($A$2:$A615,$A615,$D$2:$D615,$D615,$M$2:$M615,"Minor")=1,1,0))</f>
        <v>0</v>
      </c>
    </row>
    <row r="616">
      <c r="A616" t="inlineStr">
        <is>
          <t xml:space="preserve">2480d4767331b6a7bbbc4f588c705dd813a76a8d</t>
        </is>
      </c>
      <c r="B616" t="inlineStr">
        <is>
          <t xml:space="preserve">Bride of a dragon - BGM + SFX</t>
        </is>
      </c>
      <c r="C616" t="inlineStr">
        <is>
          <t xml:space="preserve">Bride of a Dragon (With BGM-SFX)</t>
        </is>
      </c>
      <c r="D616" t="inlineStr">
        <is>
          <t xml:space="preserve">93bf5778cd84f5a6deb4f7c2b0428f19ce946446</t>
        </is>
      </c>
      <c r="E616" t="inlineStr">
        <is>
          <t xml:space="preserve">Episode 74: Ich Bekomme Immer Was Ich Will</t>
        </is>
      </c>
      <c r="F616">
        <v>74</v>
      </c>
      <c r="G616" t="inlineStr">
        <is>
          <t xml:space="preserve">4:19-4:25</t>
        </is>
      </c>
      <c r="H616" t="inlineStr">
        <is>
          <t xml:space="preserve">Pending</t>
        </is>
      </c>
      <c r="I616" t="inlineStr">
        <is>
          <t xml:space="preserve">Damon previously planned to leave Dracovia with Kaelion and start over in Quaher, but Celine now remembers Damon making essentially the same plan with her. - Line of script: „Nur du und ich, Celine. Wir fangen irgendwo neu an, wo uns niemand kennt.“</t>
        </is>
      </c>
      <c r="J616" t="inlineStr">
        <is>
          <t xml:space="preserve">AI</t>
        </is>
      </c>
      <c r="K616" t="inlineStr">
        <is>
          <t xml:space="preserve">Script error</t>
        </is>
      </c>
      <c r="L616" t="inlineStr">
        <is>
          <t xml:space="preserve">Script error</t>
        </is>
      </c>
      <c r="M616" t="str">
        <f>IFERROR(IF(VLOOKUP(L616,'Quantification'!$A:$B,2,FALSE)&amp;""="","Unclassified",VLOOKUP(L616,'Quantification'!$A:$B,2,FALSE)),"Unclassified")</f>
        <v>Major</v>
      </c>
      <c r="N616" t="inlineStr">
        <is>
          <t xml:space="preserve">frl-esma.gulsoy@pocketfm.com</t>
        </is>
      </c>
      <c r="O616" t="inlineStr">
        <is>
          <t xml:space="preserve">Issues found in raw</t>
        </is>
      </c>
      <c r="P616" t="str">
        <f>IF(OR(O616="Issues found in master",O616="Final master"),"Master",IF(OR(O616="Ready for Master",O616="Issues found in raw",O616="Raw under QC",O616="Issues resolved in raw"),"Raw","-"))</f>
        <v>Raw</v>
      </c>
      <c r="Q616" s="13">
        <v>46266.816666666666</v>
      </c>
      <c r="R616" t="inlineStr">
        <is>
          <t xml:space="preserve">2026-09 (Sept)</t>
        </is>
      </c>
      <c r="S616">
        <f>IF(M616="Not an error",0,IF(COUNTIFS($A$2:$A616,$A616,$D$2:$D616,$D616,$M$2:$M616,"&lt;&gt;Not an error")=1,1,0))</f>
        <v>1</v>
      </c>
      <c r="T616">
        <f>IF(M616&lt;&gt;"Major",0,IF(COUNTIFS($A$2:$A616,$A616,$D$2:$D616,$D616,$M$2:$M616,"Major")=1,1,0))</f>
        <v>1</v>
      </c>
      <c r="U616">
        <f>IF(M616&lt;&gt;"Minor",0,IF(COUNTIFS($A$2:$A616,$A616,$D$2:$D616,$D616,$M$2:$M616,"Minor")=1,1,0))</f>
        <v>0</v>
      </c>
    </row>
    <row r="617">
      <c r="A617" t="inlineStr">
        <is>
          <t xml:space="preserve">2480d4767331b6a7bbbc4f588c705dd813a76a8d</t>
        </is>
      </c>
      <c r="B617" t="inlineStr">
        <is>
          <t xml:space="preserve">Bride of a dragon - BGM + SFX</t>
        </is>
      </c>
      <c r="C617" t="inlineStr">
        <is>
          <t xml:space="preserve">Bride of a Dragon (With BGM-SFX)</t>
        </is>
      </c>
      <c r="D617" t="inlineStr">
        <is>
          <t xml:space="preserve">93bf5778cd84f5a6deb4f7c2b0428f19ce946446</t>
        </is>
      </c>
      <c r="E617" t="inlineStr">
        <is>
          <t xml:space="preserve">Episode 74: Ich Bekomme Immer Was Ich Will</t>
        </is>
      </c>
      <c r="F617">
        <v>74</v>
      </c>
      <c r="G617" t="inlineStr">
        <is>
          <t xml:space="preserve">8:04-8:10</t>
        </is>
      </c>
      <c r="H617" t="inlineStr">
        <is>
          <t xml:space="preserve">Pending</t>
        </is>
      </c>
      <c r="I617" t="inlineStr">
        <is>
          <t xml:space="preserve">"Ronan" should be pronounced in English. - Line of script: „Mein Ronan wird den Thron besteigen, wenn dein kostbarer König bis morgen Abend nicht gefunden wird.“</t>
        </is>
      </c>
      <c r="J617" t="inlineStr">
        <is>
          <t xml:space="preserve">VOA</t>
        </is>
      </c>
      <c r="K617" t="inlineStr">
        <is>
          <t xml:space="preserve">Mispronunciation</t>
        </is>
      </c>
      <c r="L617" t="inlineStr">
        <is>
          <t xml:space="preserve">Mispronunciation</t>
        </is>
      </c>
      <c r="M617" t="str">
        <f>IFERROR(IF(VLOOKUP(L617,'Quantification'!$A:$B,2,FALSE)&amp;""="","Unclassified",VLOOKUP(L617,'Quantification'!$A:$B,2,FALSE)),"Unclassified")</f>
        <v>Major</v>
      </c>
      <c r="N617" t="inlineStr">
        <is>
          <t xml:space="preserve">frl-esma.gulsoy@pocketfm.com</t>
        </is>
      </c>
      <c r="O617" t="inlineStr">
        <is>
          <t xml:space="preserve">Issues found in raw</t>
        </is>
      </c>
      <c r="P617" t="str">
        <f>IF(OR(O617="Issues found in master",O617="Final master"),"Master",IF(OR(O617="Ready for Master",O617="Issues found in raw",O617="Raw under QC",O617="Issues resolved in raw"),"Raw","-"))</f>
        <v>Raw</v>
      </c>
      <c r="Q617" s="13">
        <v>46266.816666666666</v>
      </c>
      <c r="R617" t="inlineStr">
        <is>
          <t xml:space="preserve">2026-09 (Sept)</t>
        </is>
      </c>
      <c r="S617">
        <f>IF(M617="Not an error",0,IF(COUNTIFS($A$2:$A617,$A617,$D$2:$D617,$D617,$M$2:$M617,"&lt;&gt;Not an error")=1,1,0))</f>
        <v>0</v>
      </c>
      <c r="T617">
        <f>IF(M617&lt;&gt;"Major",0,IF(COUNTIFS($A$2:$A617,$A617,$D$2:$D617,$D617,$M$2:$M617,"Major")=1,1,0))</f>
        <v>0</v>
      </c>
      <c r="U617">
        <f>IF(M617&lt;&gt;"Minor",0,IF(COUNTIFS($A$2:$A617,$A617,$D$2:$D617,$D617,$M$2:$M617,"Minor")=1,1,0))</f>
        <v>0</v>
      </c>
    </row>
    <row r="618">
      <c r="A618" t="inlineStr">
        <is>
          <t xml:space="preserve">2480d4767331b6a7bbbc4f588c705dd813a76a8d</t>
        </is>
      </c>
      <c r="B618" t="inlineStr">
        <is>
          <t xml:space="preserve">Bride of a dragon - BGM + SFX</t>
        </is>
      </c>
      <c r="C618" t="inlineStr">
        <is>
          <t xml:space="preserve">Bride of a Dragon (With BGM-SFX)</t>
        </is>
      </c>
      <c r="D618" t="inlineStr">
        <is>
          <t xml:space="preserve">b97760d1bfeee421f75024f114c323b633c75db2</t>
        </is>
      </c>
      <c r="E618" t="inlineStr">
        <is>
          <t xml:space="preserve">Episode 75: Ich Bin Schwanger</t>
        </is>
      </c>
      <c r="F618">
        <v>75</v>
      </c>
      <c r="G618" t="inlineStr">
        <is>
          <t xml:space="preserve">2:23-2:25</t>
        </is>
      </c>
      <c r="H618" t="inlineStr">
        <is>
          <t xml:space="preserve">Pending</t>
        </is>
      </c>
      <c r="I618" t="inlineStr">
        <is>
          <t xml:space="preserve">"Ronan" should be pronounced in English. - Line of script: „Ronan hat keine Verwendung für dich.“</t>
        </is>
      </c>
      <c r="J618" t="inlineStr">
        <is>
          <t xml:space="preserve">VOA</t>
        </is>
      </c>
      <c r="K618" t="inlineStr">
        <is>
          <t xml:space="preserve">Mispronunciation</t>
        </is>
      </c>
      <c r="L618" t="inlineStr">
        <is>
          <t xml:space="preserve">Mispronunciation</t>
        </is>
      </c>
      <c r="M618" t="str">
        <f>IFERROR(IF(VLOOKUP(L618,'Quantification'!$A:$B,2,FALSE)&amp;""="","Unclassified",VLOOKUP(L618,'Quantification'!$A:$B,2,FALSE)),"Unclassified")</f>
        <v>Major</v>
      </c>
      <c r="N618" t="inlineStr">
        <is>
          <t xml:space="preserve">frl-esma.gulsoy@pocketfm.com</t>
        </is>
      </c>
      <c r="O618" t="inlineStr">
        <is>
          <t xml:space="preserve">Issues found in raw</t>
        </is>
      </c>
      <c r="P618" t="str">
        <f>IF(OR(O618="Issues found in master",O618="Final master"),"Master",IF(OR(O618="Ready for Master",O618="Issues found in raw",O618="Raw under QC",O618="Issues resolved in raw"),"Raw","-"))</f>
        <v>Raw</v>
      </c>
      <c r="Q618" s="13">
        <v>46266.82291666667</v>
      </c>
      <c r="R618" t="inlineStr">
        <is>
          <t xml:space="preserve">2026-09 (Sept)</t>
        </is>
      </c>
      <c r="S618">
        <f>IF(M618="Not an error",0,IF(COUNTIFS($A$2:$A618,$A618,$D$2:$D618,$D618,$M$2:$M618,"&lt;&gt;Not an error")=1,1,0))</f>
        <v>1</v>
      </c>
      <c r="T618">
        <f>IF(M618&lt;&gt;"Major",0,IF(COUNTIFS($A$2:$A618,$A618,$D$2:$D618,$D618,$M$2:$M618,"Major")=1,1,0))</f>
        <v>1</v>
      </c>
      <c r="U618">
        <f>IF(M618&lt;&gt;"Minor",0,IF(COUNTIFS($A$2:$A618,$A618,$D$2:$D618,$D618,$M$2:$M618,"Minor")=1,1,0))</f>
        <v>0</v>
      </c>
    </row>
    <row r="619">
      <c r="A619" t="inlineStr">
        <is>
          <t xml:space="preserve">2480d4767331b6a7bbbc4f588c705dd813a76a8d</t>
        </is>
      </c>
      <c r="B619" t="inlineStr">
        <is>
          <t xml:space="preserve">Bride of a dragon - BGM + SFX</t>
        </is>
      </c>
      <c r="C619" t="inlineStr">
        <is>
          <t xml:space="preserve">Bride of a Dragon (With BGM-SFX)</t>
        </is>
      </c>
      <c r="D619" t="inlineStr">
        <is>
          <t xml:space="preserve">b97760d1bfeee421f75024f114c323b633c75db2</t>
        </is>
      </c>
      <c r="E619" t="inlineStr">
        <is>
          <t xml:space="preserve">Episode 75: Ich Bin Schwanger</t>
        </is>
      </c>
      <c r="F619">
        <v>75</v>
      </c>
      <c r="G619" t="inlineStr">
        <is>
          <t xml:space="preserve">0:57-0:59</t>
        </is>
      </c>
      <c r="H619" t="inlineStr">
        <is>
          <t xml:space="preserve">Pending</t>
        </is>
      </c>
      <c r="I619" t="inlineStr">
        <is>
          <t xml:space="preserve">"Ronan" should be pronounced in English. - Line of script: „Ronan wird niemals König sein.“</t>
        </is>
      </c>
      <c r="J619" t="inlineStr">
        <is>
          <t xml:space="preserve">VOA</t>
        </is>
      </c>
      <c r="K619" t="inlineStr">
        <is>
          <t xml:space="preserve">Mispronunciation</t>
        </is>
      </c>
      <c r="L619" t="inlineStr">
        <is>
          <t xml:space="preserve">Mispronunciation</t>
        </is>
      </c>
      <c r="M619" t="str">
        <f>IFERROR(IF(VLOOKUP(L619,'Quantification'!$A:$B,2,FALSE)&amp;""="","Unclassified",VLOOKUP(L619,'Quantification'!$A:$B,2,FALSE)),"Unclassified")</f>
        <v>Major</v>
      </c>
      <c r="N619" t="inlineStr">
        <is>
          <t xml:space="preserve">frl-esma.gulsoy@pocketfm.com</t>
        </is>
      </c>
      <c r="O619" t="inlineStr">
        <is>
          <t xml:space="preserve">Issues found in raw</t>
        </is>
      </c>
      <c r="P619" t="str">
        <f>IF(OR(O619="Issues found in master",O619="Final master"),"Master",IF(OR(O619="Ready for Master",O619="Issues found in raw",O619="Raw under QC",O619="Issues resolved in raw"),"Raw","-"))</f>
        <v>Raw</v>
      </c>
      <c r="Q619" s="13">
        <v>46266.82291666667</v>
      </c>
      <c r="R619" t="inlineStr">
        <is>
          <t xml:space="preserve">2026-09 (Sept)</t>
        </is>
      </c>
      <c r="S619">
        <f>IF(M619="Not an error",0,IF(COUNTIFS($A$2:$A619,$A619,$D$2:$D619,$D619,$M$2:$M619,"&lt;&gt;Not an error")=1,1,0))</f>
        <v>0</v>
      </c>
      <c r="T619">
        <f>IF(M619&lt;&gt;"Major",0,IF(COUNTIFS($A$2:$A619,$A619,$D$2:$D619,$D619,$M$2:$M619,"Major")=1,1,0))</f>
        <v>0</v>
      </c>
      <c r="U619">
        <f>IF(M619&lt;&gt;"Minor",0,IF(COUNTIFS($A$2:$A619,$A619,$D$2:$D619,$D619,$M$2:$M619,"Minor")=1,1,0))</f>
        <v>0</v>
      </c>
    </row>
    <row r="620">
      <c r="A620" t="inlineStr">
        <is>
          <t xml:space="preserve">2480d4767331b6a7bbbc4f588c705dd813a76a8d</t>
        </is>
      </c>
      <c r="B620" t="inlineStr">
        <is>
          <t xml:space="preserve">Bride of a dragon - BGM + SFX</t>
        </is>
      </c>
      <c r="C620" t="inlineStr">
        <is>
          <t xml:space="preserve">Bride of a Dragon (With BGM-SFX)</t>
        </is>
      </c>
      <c r="D620" t="inlineStr">
        <is>
          <t xml:space="preserve">b97760d1bfeee421f75024f114c323b633c75db2</t>
        </is>
      </c>
      <c r="E620" t="inlineStr">
        <is>
          <t xml:space="preserve">Episode 75: Ich Bin Schwanger</t>
        </is>
      </c>
      <c r="F620">
        <v>75</v>
      </c>
      <c r="G620" t="inlineStr">
        <is>
          <t xml:space="preserve">3:34-3:38</t>
        </is>
      </c>
      <c r="H620" t="inlineStr">
        <is>
          <t xml:space="preserve">Pending</t>
        </is>
      </c>
      <c r="I620" t="inlineStr">
        <is>
          <t xml:space="preserve">"Ronan" should be pronounced in English. - Line of script: „Wenn Damon nicht zurückkehrte, konnte ich es mir nicht leisten, auf Ronans Gnade zu warten.“</t>
        </is>
      </c>
      <c r="J620" t="inlineStr">
        <is>
          <t xml:space="preserve">VOA</t>
        </is>
      </c>
      <c r="K620" t="inlineStr">
        <is>
          <t xml:space="preserve">Mispronunciation</t>
        </is>
      </c>
      <c r="L620" t="inlineStr">
        <is>
          <t xml:space="preserve">Mispronunciation</t>
        </is>
      </c>
      <c r="M620" t="str">
        <f>IFERROR(IF(VLOOKUP(L620,'Quantification'!$A:$B,2,FALSE)&amp;""="","Unclassified",VLOOKUP(L620,'Quantification'!$A:$B,2,FALSE)),"Unclassified")</f>
        <v>Major</v>
      </c>
      <c r="N620" t="inlineStr">
        <is>
          <t xml:space="preserve">frl-esma.gulsoy@pocketfm.com</t>
        </is>
      </c>
      <c r="O620" t="inlineStr">
        <is>
          <t xml:space="preserve">Issues found in raw</t>
        </is>
      </c>
      <c r="P620" t="str">
        <f>IF(OR(O620="Issues found in master",O620="Final master"),"Master",IF(OR(O620="Ready for Master",O620="Issues found in raw",O620="Raw under QC",O620="Issues resolved in raw"),"Raw","-"))</f>
        <v>Raw</v>
      </c>
      <c r="Q620" s="13">
        <v>46266.82291666667</v>
      </c>
      <c r="R620" t="inlineStr">
        <is>
          <t xml:space="preserve">2026-09 (Sept)</t>
        </is>
      </c>
      <c r="S620">
        <f>IF(M620="Not an error",0,IF(COUNTIFS($A$2:$A620,$A620,$D$2:$D620,$D620,$M$2:$M620,"&lt;&gt;Not an error")=1,1,0))</f>
        <v>0</v>
      </c>
      <c r="T620">
        <f>IF(M620&lt;&gt;"Major",0,IF(COUNTIFS($A$2:$A620,$A620,$D$2:$D620,$D620,$M$2:$M620,"Major")=1,1,0))</f>
        <v>0</v>
      </c>
      <c r="U620">
        <f>IF(M620&lt;&gt;"Minor",0,IF(COUNTIFS($A$2:$A620,$A620,$D$2:$D620,$D620,$M$2:$M620,"Minor")=1,1,0))</f>
        <v>0</v>
      </c>
    </row>
    <row r="621">
      <c r="A621" t="inlineStr">
        <is>
          <t xml:space="preserve">2480d4767331b6a7bbbc4f588c705dd813a76a8d</t>
        </is>
      </c>
      <c r="B621" t="inlineStr">
        <is>
          <t xml:space="preserve">Bride of a dragon - BGM + SFX</t>
        </is>
      </c>
      <c r="C621" t="inlineStr">
        <is>
          <t xml:space="preserve">Bride of a Dragon (With BGM-SFX)</t>
        </is>
      </c>
      <c r="D621" t="inlineStr">
        <is>
          <t xml:space="preserve">b97760d1bfeee421f75024f114c323b633c75db2</t>
        </is>
      </c>
      <c r="E621" t="inlineStr">
        <is>
          <t xml:space="preserve">Episode 75: Ich Bin Schwanger</t>
        </is>
      </c>
      <c r="F621">
        <v>75</v>
      </c>
      <c r="G621" t="inlineStr">
        <is>
          <t xml:space="preserve">4:54-5:02</t>
        </is>
      </c>
      <c r="H621" t="inlineStr">
        <is>
          <t xml:space="preserve">Pending</t>
        </is>
      </c>
      <c r="I621" t="inlineStr">
        <is>
          <t xml:space="preserve">Celine's emerald necklace was previously lost to Isabel during the Silberkreise game, and Isabel then gave it to Lira. Celine should therefore no longer have it in her jewelry drawer. - Line of script: „Meine Smaragdhalskette glitzerte mir entgegen, dieselbe, die Damon mir in unserem ersten gemeinsamen Monat geschenkt hatte.“</t>
        </is>
      </c>
      <c r="J621" t="inlineStr">
        <is>
          <t xml:space="preserve">VOA</t>
        </is>
      </c>
      <c r="K621" t="inlineStr">
        <is>
          <t xml:space="preserve">Mispronunciation</t>
        </is>
      </c>
      <c r="L621" t="inlineStr">
        <is>
          <t xml:space="preserve">Mispronunciation</t>
        </is>
      </c>
      <c r="M621" t="str">
        <f>IFERROR(IF(VLOOKUP(L621,'Quantification'!$A:$B,2,FALSE)&amp;""="","Unclassified",VLOOKUP(L621,'Quantification'!$A:$B,2,FALSE)),"Unclassified")</f>
        <v>Major</v>
      </c>
      <c r="N621" t="inlineStr">
        <is>
          <t xml:space="preserve">frl-esma.gulsoy@pocketfm.com</t>
        </is>
      </c>
      <c r="O621" t="inlineStr">
        <is>
          <t xml:space="preserve">Issues found in raw</t>
        </is>
      </c>
      <c r="P621" t="str">
        <f>IF(OR(O621="Issues found in master",O621="Final master"),"Master",IF(OR(O621="Ready for Master",O621="Issues found in raw",O621="Raw under QC",O621="Issues resolved in raw"),"Raw","-"))</f>
        <v>Raw</v>
      </c>
      <c r="Q621" s="13">
        <v>46266.82291666667</v>
      </c>
      <c r="R621" t="inlineStr">
        <is>
          <t xml:space="preserve">2026-09 (Sept)</t>
        </is>
      </c>
      <c r="S621">
        <f>IF(M621="Not an error",0,IF(COUNTIFS($A$2:$A621,$A621,$D$2:$D621,$D621,$M$2:$M621,"&lt;&gt;Not an error")=1,1,0))</f>
        <v>0</v>
      </c>
      <c r="T621">
        <f>IF(M621&lt;&gt;"Major",0,IF(COUNTIFS($A$2:$A621,$A621,$D$2:$D621,$D621,$M$2:$M621,"Major")=1,1,0))</f>
        <v>0</v>
      </c>
      <c r="U621">
        <f>IF(M621&lt;&gt;"Minor",0,IF(COUNTIFS($A$2:$A621,$A621,$D$2:$D621,$D621,$M$2:$M621,"Minor")=1,1,0))</f>
        <v>0</v>
      </c>
    </row>
    <row r="622">
      <c r="A622" t="inlineStr">
        <is>
          <t xml:space="preserve">2480d4767331b6a7bbbc4f588c705dd813a76a8d</t>
        </is>
      </c>
      <c r="B622" t="inlineStr">
        <is>
          <t xml:space="preserve">Bride of a dragon - BGM + SFX</t>
        </is>
      </c>
      <c r="C622" t="inlineStr">
        <is>
          <t xml:space="preserve">Bride of a Dragon (With BGM-SFX)</t>
        </is>
      </c>
      <c r="D622" t="inlineStr">
        <is>
          <t xml:space="preserve">b97760d1bfeee421f75024f114c323b633c75db2</t>
        </is>
      </c>
      <c r="E622" t="inlineStr">
        <is>
          <t xml:space="preserve">Episode 75: Ich Bin Schwanger</t>
        </is>
      </c>
      <c r="F622">
        <v>75</v>
      </c>
      <c r="G622" t="inlineStr">
        <is>
          <t xml:space="preserve">9:27-9:32</t>
        </is>
      </c>
      <c r="H622" t="inlineStr">
        <is>
          <t xml:space="preserve">Pending</t>
        </is>
      </c>
      <c r="I622" t="inlineStr">
        <is>
          <t xml:space="preserve">"Kaelion" should be pronounced in German as "Kelion" - Line of script: „Kaelions Augen weiteten sich vor Schock, und er riss seine Hand weg, als hätte er sich an meinem Bauch verbrannt.“</t>
        </is>
      </c>
      <c r="J622" t="inlineStr">
        <is>
          <t xml:space="preserve">VOA</t>
        </is>
      </c>
      <c r="K622" t="inlineStr">
        <is>
          <t xml:space="preserve">Mispronunciation</t>
        </is>
      </c>
      <c r="L622" t="inlineStr">
        <is>
          <t xml:space="preserve">Mispronunciation</t>
        </is>
      </c>
      <c r="M622" t="str">
        <f>IFERROR(IF(VLOOKUP(L622,'Quantification'!$A:$B,2,FALSE)&amp;""="","Unclassified",VLOOKUP(L622,'Quantification'!$A:$B,2,FALSE)),"Unclassified")</f>
        <v>Major</v>
      </c>
      <c r="N622" t="inlineStr">
        <is>
          <t xml:space="preserve">frl-esma.gulsoy@pocketfm.com</t>
        </is>
      </c>
      <c r="O622" t="inlineStr">
        <is>
          <t xml:space="preserve">Issues found in raw</t>
        </is>
      </c>
      <c r="P622" t="str">
        <f>IF(OR(O622="Issues found in master",O622="Final master"),"Master",IF(OR(O622="Ready for Master",O622="Issues found in raw",O622="Raw under QC",O622="Issues resolved in raw"),"Raw","-"))</f>
        <v>Raw</v>
      </c>
      <c r="Q622" s="13">
        <v>46266.82291666667</v>
      </c>
      <c r="R622" t="inlineStr">
        <is>
          <t xml:space="preserve">2026-09 (Sept)</t>
        </is>
      </c>
      <c r="S622">
        <f>IF(M622="Not an error",0,IF(COUNTIFS($A$2:$A622,$A622,$D$2:$D622,$D622,$M$2:$M622,"&lt;&gt;Not an error")=1,1,0))</f>
        <v>0</v>
      </c>
      <c r="T622">
        <f>IF(M622&lt;&gt;"Major",0,IF(COUNTIFS($A$2:$A622,$A622,$D$2:$D622,$D622,$M$2:$M622,"Major")=1,1,0))</f>
        <v>0</v>
      </c>
      <c r="U622">
        <f>IF(M622&lt;&gt;"Minor",0,IF(COUNTIFS($A$2:$A622,$A622,$D$2:$D622,$D622,$M$2:$M622,"Minor")=1,1,0))</f>
        <v>0</v>
      </c>
    </row>
    <row r="623">
      <c r="A623" t="inlineStr">
        <is>
          <t xml:space="preserve">2480d4767331b6a7bbbc4f588c705dd813a76a8d</t>
        </is>
      </c>
      <c r="B623" t="inlineStr">
        <is>
          <t xml:space="preserve">Bride of a dragon - BGM + SFX</t>
        </is>
      </c>
      <c r="C623" t="inlineStr">
        <is>
          <t xml:space="preserve">Bride of a Dragon (With BGM-SFX)</t>
        </is>
      </c>
      <c r="D623" t="inlineStr">
        <is>
          <t xml:space="preserve">5870a2337e3e4ba0fdd050700736545c6431e632</t>
        </is>
      </c>
      <c r="E623" t="inlineStr">
        <is>
          <t xml:space="preserve">Episode 76: Verloren Auf Irgendeiner Insel</t>
        </is>
      </c>
      <c r="F623">
        <v>76</v>
      </c>
      <c r="G623" t="inlineStr">
        <is>
          <t xml:space="preserve">7:55-7:58</t>
        </is>
      </c>
      <c r="H623" t="inlineStr">
        <is>
          <t xml:space="preserve">Pending</t>
        </is>
      </c>
      <c r="I623" t="inlineStr">
        <is>
          <t xml:space="preserve">The response sounds unnatural in this context. It should be "Deinen Mann finden." or "Wir suchen deinen Mann." - Line of script: „Um deinen Mann zu finden.“</t>
        </is>
      </c>
      <c r="J623" t="inlineStr">
        <is>
          <t xml:space="preserve">AI</t>
        </is>
      </c>
      <c r="K623" t="inlineStr">
        <is>
          <t xml:space="preserve">Script error</t>
        </is>
      </c>
      <c r="L623" t="inlineStr">
        <is>
          <t xml:space="preserve">Script error</t>
        </is>
      </c>
      <c r="M623" t="str">
        <f>IFERROR(IF(VLOOKUP(L623,'Quantification'!$A:$B,2,FALSE)&amp;""="","Unclassified",VLOOKUP(L623,'Quantification'!$A:$B,2,FALSE)),"Unclassified")</f>
        <v>Major</v>
      </c>
      <c r="N623" t="inlineStr">
        <is>
          <t xml:space="preserve">frl-esma.gulsoy@pocketfm.com</t>
        </is>
      </c>
      <c r="O623" t="inlineStr">
        <is>
          <t xml:space="preserve">Issues found in raw</t>
        </is>
      </c>
      <c r="P623" t="str">
        <f>IF(OR(O623="Issues found in master",O623="Final master"),"Master",IF(OR(O623="Ready for Master",O623="Issues found in raw",O623="Raw under QC",O623="Issues resolved in raw"),"Raw","-"))</f>
        <v>Raw</v>
      </c>
      <c r="Q623" s="13">
        <v>46266.82847222222</v>
      </c>
      <c r="R623" t="inlineStr">
        <is>
          <t xml:space="preserve">2026-09 (Sept)</t>
        </is>
      </c>
      <c r="S623">
        <f>IF(M623="Not an error",0,IF(COUNTIFS($A$2:$A623,$A623,$D$2:$D623,$D623,$M$2:$M623,"&lt;&gt;Not an error")=1,1,0))</f>
        <v>1</v>
      </c>
      <c r="T623">
        <f>IF(M623&lt;&gt;"Major",0,IF(COUNTIFS($A$2:$A623,$A623,$D$2:$D623,$D623,$M$2:$M623,"Major")=1,1,0))</f>
        <v>1</v>
      </c>
      <c r="U623">
        <f>IF(M623&lt;&gt;"Minor",0,IF(COUNTIFS($A$2:$A623,$A623,$D$2:$D623,$D623,$M$2:$M623,"Minor")=1,1,0))</f>
        <v>0</v>
      </c>
    </row>
    <row r="624">
      <c r="A624" t="inlineStr">
        <is>
          <t xml:space="preserve">2480d4767331b6a7bbbc4f588c705dd813a76a8d</t>
        </is>
      </c>
      <c r="B624" t="inlineStr">
        <is>
          <t xml:space="preserve">Bride of a dragon - BGM + SFX</t>
        </is>
      </c>
      <c r="C624" t="inlineStr">
        <is>
          <t xml:space="preserve">Bride of a Dragon (With BGM-SFX)</t>
        </is>
      </c>
      <c r="D624" t="inlineStr">
        <is>
          <t xml:space="preserve">aa63ff0828f0677db1ac47f1fb3968ec5e677162</t>
        </is>
      </c>
      <c r="E624" t="inlineStr">
        <is>
          <t xml:space="preserve">Episode 80: Todeswunsch</t>
        </is>
      </c>
      <c r="F624">
        <v>80</v>
      </c>
      <c r="G624" t="inlineStr">
        <is>
          <t xml:space="preserve">3:05-3:15</t>
        </is>
      </c>
      <c r="H624" t="inlineStr">
        <is>
          <t xml:space="preserve">Pending</t>
        </is>
      </c>
      <c r="I624" t="inlineStr">
        <is>
          <t xml:space="preserve">"Ronan" should be pronounced in English. - Line of script: „Ich bin nicht daran interessiert, über Dracovia zu herrschen, schon gar nicht mit der Königinwitwe und Ronan als meinen Feinden“, fuhr ich sie an, als meine Geduld endlich riss.</t>
        </is>
      </c>
      <c r="J624" t="inlineStr">
        <is>
          <t xml:space="preserve">VOA</t>
        </is>
      </c>
      <c r="K624" t="inlineStr">
        <is>
          <t xml:space="preserve">Mispronunciation</t>
        </is>
      </c>
      <c r="L624" t="inlineStr">
        <is>
          <t xml:space="preserve">Mispronunciation</t>
        </is>
      </c>
      <c r="M624" t="str">
        <f>IFERROR(IF(VLOOKUP(L624,'Quantification'!$A:$B,2,FALSE)&amp;""="","Unclassified",VLOOKUP(L624,'Quantification'!$A:$B,2,FALSE)),"Unclassified")</f>
        <v>Major</v>
      </c>
      <c r="N624" t="inlineStr">
        <is>
          <t xml:space="preserve">frl-esma.gulsoy@pocketfm.com</t>
        </is>
      </c>
      <c r="O624" t="inlineStr">
        <is>
          <t xml:space="preserve">Issues found in raw</t>
        </is>
      </c>
      <c r="P624" t="str">
        <f>IF(OR(O624="Issues found in master",O624="Final master"),"Master",IF(OR(O624="Ready for Master",O624="Issues found in raw",O624="Raw under QC",O624="Issues resolved in raw"),"Raw","-"))</f>
        <v>Raw</v>
      </c>
      <c r="Q624" s="13">
        <v>46266.84513888889</v>
      </c>
      <c r="R624" t="inlineStr">
        <is>
          <t xml:space="preserve">2026-09 (Sept)</t>
        </is>
      </c>
      <c r="S624">
        <f>IF(M624="Not an error",0,IF(COUNTIFS($A$2:$A624,$A624,$D$2:$D624,$D624,$M$2:$M624,"&lt;&gt;Not an error")=1,1,0))</f>
        <v>1</v>
      </c>
      <c r="T624">
        <f>IF(M624&lt;&gt;"Major",0,IF(COUNTIFS($A$2:$A624,$A624,$D$2:$D624,$D624,$M$2:$M624,"Major")=1,1,0))</f>
        <v>1</v>
      </c>
      <c r="U624">
        <f>IF(M624&lt;&gt;"Minor",0,IF(COUNTIFS($A$2:$A624,$A624,$D$2:$D624,$D624,$M$2:$M624,"Minor")=1,1,0))</f>
        <v>0</v>
      </c>
    </row>
    <row r="625">
      <c r="A625" t="inlineStr">
        <is>
          <t xml:space="preserve">2480d4767331b6a7bbbc4f588c705dd813a76a8d</t>
        </is>
      </c>
      <c r="B625" t="inlineStr">
        <is>
          <t xml:space="preserve">Bride of a dragon - BGM + SFX</t>
        </is>
      </c>
      <c r="C625" t="inlineStr">
        <is>
          <t xml:space="preserve">Bride of a Dragon (With BGM-SFX)</t>
        </is>
      </c>
      <c r="D625" t="inlineStr">
        <is>
          <t xml:space="preserve">aa63ff0828f0677db1ac47f1fb3968ec5e677162</t>
        </is>
      </c>
      <c r="E625" t="inlineStr">
        <is>
          <t xml:space="preserve">Episode 80: Todeswunsch</t>
        </is>
      </c>
      <c r="F625">
        <v>80</v>
      </c>
      <c r="G625" t="inlineStr">
        <is>
          <t xml:space="preserve">3:54-4:01</t>
        </is>
      </c>
      <c r="H625" t="inlineStr">
        <is>
          <t xml:space="preserve">Pending</t>
        </is>
      </c>
      <c r="I625" t="inlineStr">
        <is>
          <t xml:space="preserve">The movement is inconsistent, as Isabel was already facing Alora. - Line of script: „Ich drehte mich wütend zu ihr um, bereit, ihr genau zu sagen, was ich von ihr und ihren Vorschlägen hielt, aber sie war bereits verschwunden.“</t>
        </is>
      </c>
      <c r="J625" t="inlineStr">
        <is>
          <t xml:space="preserve">AI</t>
        </is>
      </c>
      <c r="K625" t="inlineStr">
        <is>
          <t xml:space="preserve">Script error</t>
        </is>
      </c>
      <c r="L625" t="inlineStr">
        <is>
          <t xml:space="preserve">Script error</t>
        </is>
      </c>
      <c r="M625" t="str">
        <f>IFERROR(IF(VLOOKUP(L625,'Quantification'!$A:$B,2,FALSE)&amp;""="","Unclassified",VLOOKUP(L625,'Quantification'!$A:$B,2,FALSE)),"Unclassified")</f>
        <v>Major</v>
      </c>
      <c r="N625" t="inlineStr">
        <is>
          <t xml:space="preserve">frl-esma.gulsoy@pocketfm.com</t>
        </is>
      </c>
      <c r="O625" t="inlineStr">
        <is>
          <t xml:space="preserve">Issues found in raw</t>
        </is>
      </c>
      <c r="P625" t="str">
        <f>IF(OR(O625="Issues found in master",O625="Final master"),"Master",IF(OR(O625="Ready for Master",O625="Issues found in raw",O625="Raw under QC",O625="Issues resolved in raw"),"Raw","-"))</f>
        <v>Raw</v>
      </c>
      <c r="Q625" s="13">
        <v>46266.84513888889</v>
      </c>
      <c r="R625" t="inlineStr">
        <is>
          <t xml:space="preserve">2026-09 (Sept)</t>
        </is>
      </c>
      <c r="S625">
        <f>IF(M625="Not an error",0,IF(COUNTIFS($A$2:$A625,$A625,$D$2:$D625,$D625,$M$2:$M625,"&lt;&gt;Not an error")=1,1,0))</f>
        <v>0</v>
      </c>
      <c r="T625">
        <f>IF(M625&lt;&gt;"Major",0,IF(COUNTIFS($A$2:$A625,$A625,$D$2:$D625,$D625,$M$2:$M625,"Major")=1,1,0))</f>
        <v>0</v>
      </c>
      <c r="U625">
        <f>IF(M625&lt;&gt;"Minor",0,IF(COUNTIFS($A$2:$A625,$A625,$D$2:$D625,$D625,$M$2:$M625,"Minor")=1,1,0))</f>
        <v>0</v>
      </c>
    </row>
    <row r="626">
      <c r="A626" t="inlineStr">
        <is>
          <t xml:space="preserve">2480d4767331b6a7bbbc4f588c705dd813a76a8d</t>
        </is>
      </c>
      <c r="B626" t="inlineStr">
        <is>
          <t xml:space="preserve">Bride of a dragon - BGM + SFX</t>
        </is>
      </c>
      <c r="C626" t="inlineStr">
        <is>
          <t xml:space="preserve">Bride of a Dragon (With BGM-SFX)</t>
        </is>
      </c>
      <c r="D626" t="inlineStr">
        <is>
          <t xml:space="preserve">640424ec647cd3c351e304183bf2ddfa4bc0faca</t>
        </is>
      </c>
      <c r="E626" t="inlineStr">
        <is>
          <t xml:space="preserve">Episode 83: Der König Ist Zurück</t>
        </is>
      </c>
      <c r="F626">
        <v>83</v>
      </c>
      <c r="G626" t="inlineStr">
        <is>
          <t xml:space="preserve">6:41-6:47</t>
        </is>
      </c>
      <c r="H626" t="inlineStr">
        <is>
          <t xml:space="preserve">Pending</t>
        </is>
      </c>
      <c r="I626" t="inlineStr">
        <is>
          <t xml:space="preserve">Based on the previous chapters, this should be Isabel, not Ivana. - Line of script: „Ivana stand in der Tür, ihr kleiner Körper war vor Wut angespannt.“</t>
        </is>
      </c>
      <c r="J626" t="inlineStr">
        <is>
          <t xml:space="preserve">AI</t>
        </is>
      </c>
      <c r="K626" t="inlineStr">
        <is>
          <t xml:space="preserve">Script error</t>
        </is>
      </c>
      <c r="L626" t="inlineStr">
        <is>
          <t xml:space="preserve">Script error</t>
        </is>
      </c>
      <c r="M626" t="str">
        <f>IFERROR(IF(VLOOKUP(L626,'Quantification'!$A:$B,2,FALSE)&amp;""="","Unclassified",VLOOKUP(L626,'Quantification'!$A:$B,2,FALSE)),"Unclassified")</f>
        <v>Major</v>
      </c>
      <c r="N626" t="inlineStr">
        <is>
          <t xml:space="preserve">frl-esma.gulsoy@pocketfm.com</t>
        </is>
      </c>
      <c r="O626" t="inlineStr">
        <is>
          <t xml:space="preserve">Issues found in raw</t>
        </is>
      </c>
      <c r="P626" t="str">
        <f>IF(OR(O626="Issues found in master",O626="Final master"),"Master",IF(OR(O626="Ready for Master",O626="Issues found in raw",O626="Raw under QC",O626="Issues resolved in raw"),"Raw","-"))</f>
        <v>Raw</v>
      </c>
      <c r="Q626" s="13">
        <v>46266.86388888889</v>
      </c>
      <c r="R626" t="inlineStr">
        <is>
          <t xml:space="preserve">2026-09 (Sept)</t>
        </is>
      </c>
      <c r="S626">
        <f>IF(M626="Not an error",0,IF(COUNTIFS($A$2:$A626,$A626,$D$2:$D626,$D626,$M$2:$M626,"&lt;&gt;Not an error")=1,1,0))</f>
        <v>1</v>
      </c>
      <c r="T626">
        <f>IF(M626&lt;&gt;"Major",0,IF(COUNTIFS($A$2:$A626,$A626,$D$2:$D626,$D626,$M$2:$M626,"Major")=1,1,0))</f>
        <v>1</v>
      </c>
      <c r="U626">
        <f>IF(M626&lt;&gt;"Minor",0,IF(COUNTIFS($A$2:$A626,$A626,$D$2:$D626,$D626,$M$2:$M626,"Minor")=1,1,0))</f>
        <v>0</v>
      </c>
    </row>
    <row r="627">
      <c r="A627" t="inlineStr">
        <is>
          <t xml:space="preserve">2480d4767331b6a7bbbc4f588c705dd813a76a8d</t>
        </is>
      </c>
      <c r="B627" t="inlineStr">
        <is>
          <t xml:space="preserve">Bride of a dragon - BGM + SFX</t>
        </is>
      </c>
      <c r="C627" t="inlineStr">
        <is>
          <t xml:space="preserve">Bride of a Dragon (With BGM-SFX)</t>
        </is>
      </c>
      <c r="D627" t="inlineStr">
        <is>
          <t xml:space="preserve">cffee09a0a63f6c54eb095caef8b6cc6cdac1ae3</t>
        </is>
      </c>
      <c r="E627" t="inlineStr">
        <is>
          <t xml:space="preserve">Episode 84: Intriganter Narr</t>
        </is>
      </c>
      <c r="F627">
        <v>84</v>
      </c>
      <c r="G627" t="inlineStr">
        <is>
          <t xml:space="preserve">4:08-4:16</t>
        </is>
      </c>
      <c r="H627" t="inlineStr">
        <is>
          <t xml:space="preserve">Pending</t>
        </is>
      </c>
      <c r="I627" t="inlineStr">
        <is>
          <t xml:space="preserve">"Kaelion" should be pronounced in German as "Kelion" - Lines of script: „Er stürzte sich erneut auf Kaelion und schwang seine Faust in einem weiten Bogen. Kaelion fing sie diesmal ab, seine Finger umschlossen Ronans Handgelenk und drückten zu.“</t>
        </is>
      </c>
      <c r="J627" t="inlineStr">
        <is>
          <t xml:space="preserve">VOA</t>
        </is>
      </c>
      <c r="K627" t="inlineStr">
        <is>
          <t xml:space="preserve">Mispronunciation</t>
        </is>
      </c>
      <c r="L627" t="inlineStr">
        <is>
          <t xml:space="preserve">Mispronunciation</t>
        </is>
      </c>
      <c r="M627" t="str">
        <f>IFERROR(IF(VLOOKUP(L627,'Quantification'!$A:$B,2,FALSE)&amp;""="","Unclassified",VLOOKUP(L627,'Quantification'!$A:$B,2,FALSE)),"Unclassified")</f>
        <v>Major</v>
      </c>
      <c r="N627" t="inlineStr">
        <is>
          <t xml:space="preserve">frl-esma.gulsoy@pocketfm.com</t>
        </is>
      </c>
      <c r="O627" t="inlineStr">
        <is>
          <t xml:space="preserve">Issues found in raw</t>
        </is>
      </c>
      <c r="P627" t="str">
        <f>IF(OR(O627="Issues found in master",O627="Final master"),"Master",IF(OR(O627="Ready for Master",O627="Issues found in raw",O627="Raw under QC",O627="Issues resolved in raw"),"Raw","-"))</f>
        <v>Raw</v>
      </c>
      <c r="Q627" s="13">
        <v>46266.87222222222</v>
      </c>
      <c r="R627" t="inlineStr">
        <is>
          <t xml:space="preserve">2026-09 (Sept)</t>
        </is>
      </c>
      <c r="S627">
        <f>IF(M627="Not an error",0,IF(COUNTIFS($A$2:$A627,$A627,$D$2:$D627,$D627,$M$2:$M627,"&lt;&gt;Not an error")=1,1,0))</f>
        <v>1</v>
      </c>
      <c r="T627">
        <f>IF(M627&lt;&gt;"Major",0,IF(COUNTIFS($A$2:$A627,$A627,$D$2:$D627,$D627,$M$2:$M627,"Major")=1,1,0))</f>
        <v>1</v>
      </c>
      <c r="U627">
        <f>IF(M627&lt;&gt;"Minor",0,IF(COUNTIFS($A$2:$A627,$A627,$D$2:$D627,$D627,$M$2:$M627,"Minor")=1,1,0))</f>
        <v>0</v>
      </c>
    </row>
    <row r="628">
      <c r="A628" t="inlineStr">
        <is>
          <t xml:space="preserve">2480d4767331b6a7bbbc4f588c705dd813a76a8d</t>
        </is>
      </c>
      <c r="B628" t="inlineStr">
        <is>
          <t xml:space="preserve">Bride of a dragon - BGM + SFX</t>
        </is>
      </c>
      <c r="C628" t="inlineStr">
        <is>
          <t xml:space="preserve">Bride of a Dragon (With BGM-SFX)</t>
        </is>
      </c>
      <c r="D628" t="inlineStr">
        <is>
          <t xml:space="preserve">cffee09a0a63f6c54eb095caef8b6cc6cdac1ae3</t>
        </is>
      </c>
      <c r="E628" t="inlineStr">
        <is>
          <t xml:space="preserve">Episode 84: Intriganter Narr</t>
        </is>
      </c>
      <c r="F628">
        <v>84</v>
      </c>
      <c r="G628" t="inlineStr">
        <is>
          <t xml:space="preserve">12:54-12:58</t>
        </is>
      </c>
      <c r="H628" t="inlineStr">
        <is>
          <t xml:space="preserve">Pending</t>
        </is>
      </c>
      <c r="I628" t="inlineStr">
        <is>
          <t xml:space="preserve">The delivery is too energetic considering Damon is in severe pain and close to collapsing. His voice should sound weaker and more strained. - Line of script: „Ich kann“, holte ich noch einen zittrigen Atemzug. „Ich kann.“</t>
        </is>
      </c>
      <c r="J628" t="inlineStr">
        <is>
          <t xml:space="preserve">VOA</t>
        </is>
      </c>
      <c r="K628" t="inlineStr">
        <is>
          <t xml:space="preserve">Acting</t>
        </is>
      </c>
      <c r="L628" t="inlineStr">
        <is>
          <t xml:space="preserve">Acting</t>
        </is>
      </c>
      <c r="M628" t="str">
        <f>IFERROR(IF(VLOOKUP(L628,'Quantification'!$A:$B,2,FALSE)&amp;""="","Unclassified",VLOOKUP(L628,'Quantification'!$A:$B,2,FALSE)),"Unclassified")</f>
        <v>Minor</v>
      </c>
      <c r="N628" t="inlineStr">
        <is>
          <t xml:space="preserve">frl-esma.gulsoy@pocketfm.com</t>
        </is>
      </c>
      <c r="O628" t="inlineStr">
        <is>
          <t xml:space="preserve">Issues found in raw</t>
        </is>
      </c>
      <c r="P628" t="str">
        <f>IF(OR(O628="Issues found in master",O628="Final master"),"Master",IF(OR(O628="Ready for Master",O628="Issues found in raw",O628="Raw under QC",O628="Issues resolved in raw"),"Raw","-"))</f>
        <v>Raw</v>
      </c>
      <c r="Q628" s="13">
        <v>46266.87222222222</v>
      </c>
      <c r="R628" t="inlineStr">
        <is>
          <t xml:space="preserve">2026-09 (Sept)</t>
        </is>
      </c>
      <c r="S628">
        <f>IF(M628="Not an error",0,IF(COUNTIFS($A$2:$A628,$A628,$D$2:$D628,$D628,$M$2:$M628,"&lt;&gt;Not an error")=1,1,0))</f>
        <v>0</v>
      </c>
      <c r="T628">
        <f>IF(M628&lt;&gt;"Major",0,IF(COUNTIFS($A$2:$A628,$A628,$D$2:$D628,$D628,$M$2:$M628,"Major")=1,1,0))</f>
        <v>0</v>
      </c>
      <c r="U628">
        <f>IF(M628&lt;&gt;"Minor",0,IF(COUNTIFS($A$2:$A628,$A628,$D$2:$D628,$D628,$M$2:$M628,"Minor")=1,1,0))</f>
        <v>1</v>
      </c>
    </row>
    <row r="629">
      <c r="A629" t="inlineStr">
        <is>
          <t xml:space="preserve">2480d4767331b6a7bbbc4f588c705dd813a76a8d</t>
        </is>
      </c>
      <c r="B629" t="inlineStr">
        <is>
          <t xml:space="preserve">Bride of a dragon - BGM + SFX</t>
        </is>
      </c>
      <c r="C629" t="inlineStr">
        <is>
          <t xml:space="preserve">Bride of a Dragon (With BGM-SFX)</t>
        </is>
      </c>
      <c r="D629" t="inlineStr">
        <is>
          <t xml:space="preserve">5c5e6270f5802a5baeb44c2f35f1f440b5cb029c</t>
        </is>
      </c>
      <c r="E629" t="inlineStr">
        <is>
          <t xml:space="preserve">Episode 85: Warum Dachte Ich an Sie</t>
        </is>
      </c>
      <c r="F629">
        <v>85</v>
      </c>
      <c r="G629" t="inlineStr">
        <is>
          <t xml:space="preserve">3:08-3:12</t>
        </is>
      </c>
      <c r="H629" t="inlineStr">
        <is>
          <t xml:space="preserve">Pending</t>
        </is>
      </c>
      <c r="I629" t="inlineStr">
        <is>
          <t xml:space="preserve">Damon's severe left leg injury is not acknowledged. He recently suffered an open fracture and should not be able to stand and walk normally. - Line of script: „Ich stand auf und hielt mich am Bettpfosten fest.“</t>
        </is>
      </c>
      <c r="J629" t="inlineStr">
        <is>
          <t xml:space="preserve">AI</t>
        </is>
      </c>
      <c r="K629" t="inlineStr">
        <is>
          <t xml:space="preserve">Script error</t>
        </is>
      </c>
      <c r="L629" t="inlineStr">
        <is>
          <t xml:space="preserve">Script error</t>
        </is>
      </c>
      <c r="M629" t="str">
        <f>IFERROR(IF(VLOOKUP(L629,'Quantification'!$A:$B,2,FALSE)&amp;""="","Unclassified",VLOOKUP(L629,'Quantification'!$A:$B,2,FALSE)),"Unclassified")</f>
        <v>Major</v>
      </c>
      <c r="N629" t="inlineStr">
        <is>
          <t xml:space="preserve">frl-esma.gulsoy@pocketfm.com</t>
        </is>
      </c>
      <c r="O629" t="inlineStr">
        <is>
          <t xml:space="preserve">Issues found in raw</t>
        </is>
      </c>
      <c r="P629" t="str">
        <f>IF(OR(O629="Issues found in master",O629="Final master"),"Master",IF(OR(O629="Ready for Master",O629="Issues found in raw",O629="Raw under QC",O629="Issues resolved in raw"),"Raw","-"))</f>
        <v>Raw</v>
      </c>
      <c r="Q629" s="13">
        <v>46266.87847222222</v>
      </c>
      <c r="R629" t="inlineStr">
        <is>
          <t xml:space="preserve">2026-09 (Sept)</t>
        </is>
      </c>
      <c r="S629">
        <f>IF(M629="Not an error",0,IF(COUNTIFS($A$2:$A629,$A629,$D$2:$D629,$D629,$M$2:$M629,"&lt;&gt;Not an error")=1,1,0))</f>
        <v>1</v>
      </c>
      <c r="T629">
        <f>IF(M629&lt;&gt;"Major",0,IF(COUNTIFS($A$2:$A629,$A629,$D$2:$D629,$D629,$M$2:$M629,"Major")=1,1,0))</f>
        <v>1</v>
      </c>
      <c r="U629">
        <f>IF(M629&lt;&gt;"Minor",0,IF(COUNTIFS($A$2:$A629,$A629,$D$2:$D629,$D629,$M$2:$M629,"Minor")=1,1,0))</f>
        <v>0</v>
      </c>
    </row>
    <row r="630">
      <c r="A630" t="inlineStr">
        <is>
          <t xml:space="preserve">2480d4767331b6a7bbbc4f588c705dd813a76a8d</t>
        </is>
      </c>
      <c r="B630" t="inlineStr">
        <is>
          <t xml:space="preserve">Bride of a dragon - BGM + SFX</t>
        </is>
      </c>
      <c r="C630" t="inlineStr">
        <is>
          <t xml:space="preserve">Bride of a Dragon (With BGM-SFX)</t>
        </is>
      </c>
      <c r="D630" t="inlineStr">
        <is>
          <t xml:space="preserve">5c5e6270f5802a5baeb44c2f35f1f440b5cb029c</t>
        </is>
      </c>
      <c r="E630" t="inlineStr">
        <is>
          <t xml:space="preserve">Episode 85: Warum Dachte Ich an Sie</t>
        </is>
      </c>
      <c r="F630">
        <v>85</v>
      </c>
      <c r="G630" t="inlineStr">
        <is>
          <t xml:space="preserve">15:08-15:13</t>
        </is>
      </c>
      <c r="H630" t="inlineStr">
        <is>
          <t xml:space="preserve">Pending</t>
        </is>
      </c>
      <c r="I630" t="inlineStr">
        <is>
          <t xml:space="preserve">"Kaelion" should be pronounced in German as "Kelion" - Line of script: „Kaelion stand da, seine Brust hob und senkte sich, als wäre er gerannt.“</t>
        </is>
      </c>
      <c r="J630" t="inlineStr">
        <is>
          <t xml:space="preserve">VOA</t>
        </is>
      </c>
      <c r="K630" t="inlineStr">
        <is>
          <t xml:space="preserve">Mispronunciation</t>
        </is>
      </c>
      <c r="L630" t="inlineStr">
        <is>
          <t xml:space="preserve">Mispronunciation</t>
        </is>
      </c>
      <c r="M630" t="str">
        <f>IFERROR(IF(VLOOKUP(L630,'Quantification'!$A:$B,2,FALSE)&amp;""="","Unclassified",VLOOKUP(L630,'Quantification'!$A:$B,2,FALSE)),"Unclassified")</f>
        <v>Major</v>
      </c>
      <c r="N630" t="inlineStr">
        <is>
          <t xml:space="preserve">frl-esma.gulsoy@pocketfm.com</t>
        </is>
      </c>
      <c r="O630" t="inlineStr">
        <is>
          <t xml:space="preserve">Issues found in raw</t>
        </is>
      </c>
      <c r="P630" t="str">
        <f>IF(OR(O630="Issues found in master",O630="Final master"),"Master",IF(OR(O630="Ready for Master",O630="Issues found in raw",O630="Raw under QC",O630="Issues resolved in raw"),"Raw","-"))</f>
        <v>Raw</v>
      </c>
      <c r="Q630" s="13">
        <v>46266.87847222222</v>
      </c>
      <c r="R630" t="inlineStr">
        <is>
          <t xml:space="preserve">2026-09 (Sept)</t>
        </is>
      </c>
      <c r="S630">
        <f>IF(M630="Not an error",0,IF(COUNTIFS($A$2:$A630,$A630,$D$2:$D630,$D630,$M$2:$M630,"&lt;&gt;Not an error")=1,1,0))</f>
        <v>0</v>
      </c>
      <c r="T630">
        <f>IF(M630&lt;&gt;"Major",0,IF(COUNTIFS($A$2:$A630,$A630,$D$2:$D630,$D630,$M$2:$M630,"Major")=1,1,0))</f>
        <v>0</v>
      </c>
      <c r="U630">
        <f>IF(M630&lt;&gt;"Minor",0,IF(COUNTIFS($A$2:$A630,$A630,$D$2:$D630,$D630,$M$2:$M630,"Minor")=1,1,0))</f>
        <v>0</v>
      </c>
    </row>
    <row r="631">
      <c r="A631" t="inlineStr">
        <is>
          <t xml:space="preserve">2480d4767331b6a7bbbc4f588c705dd813a76a8d</t>
        </is>
      </c>
      <c r="B631" t="inlineStr">
        <is>
          <t xml:space="preserve">Bride of a dragon - BGM + SFX</t>
        </is>
      </c>
      <c r="C631" t="inlineStr">
        <is>
          <t xml:space="preserve">Bride of a Dragon (With BGM-SFX)</t>
        </is>
      </c>
      <c r="D631" t="inlineStr">
        <is>
          <t xml:space="preserve">5c5e6270f5802a5baeb44c2f35f1f440b5cb029c</t>
        </is>
      </c>
      <c r="E631" t="inlineStr">
        <is>
          <t xml:space="preserve">Episode 85: Warum Dachte Ich an Sie</t>
        </is>
      </c>
      <c r="F631">
        <v>85</v>
      </c>
      <c r="G631" t="inlineStr">
        <is>
          <t xml:space="preserve">15:25-15:27</t>
        </is>
      </c>
      <c r="H631" t="inlineStr">
        <is>
          <t xml:space="preserve">Pending</t>
        </is>
      </c>
      <c r="I631" t="inlineStr">
        <is>
          <t xml:space="preserve">"Arienne" should be pronounced in English. - Line of script: „Arienne ist verschwunden.“</t>
        </is>
      </c>
      <c r="J631" t="inlineStr">
        <is>
          <t xml:space="preserve">VOA</t>
        </is>
      </c>
      <c r="K631" t="inlineStr">
        <is>
          <t xml:space="preserve">Mispronunciation</t>
        </is>
      </c>
      <c r="L631" t="inlineStr">
        <is>
          <t xml:space="preserve">Mispronunciation</t>
        </is>
      </c>
      <c r="M631" t="str">
        <f>IFERROR(IF(VLOOKUP(L631,'Quantification'!$A:$B,2,FALSE)&amp;""="","Unclassified",VLOOKUP(L631,'Quantification'!$A:$B,2,FALSE)),"Unclassified")</f>
        <v>Major</v>
      </c>
      <c r="N631" t="inlineStr">
        <is>
          <t xml:space="preserve">frl-esma.gulsoy@pocketfm.com</t>
        </is>
      </c>
      <c r="O631" t="inlineStr">
        <is>
          <t xml:space="preserve">Issues found in raw</t>
        </is>
      </c>
      <c r="P631" t="str">
        <f>IF(OR(O631="Issues found in master",O631="Final master"),"Master",IF(OR(O631="Ready for Master",O631="Issues found in raw",O631="Raw under QC",O631="Issues resolved in raw"),"Raw","-"))</f>
        <v>Raw</v>
      </c>
      <c r="Q631" s="13">
        <v>46266.87847222222</v>
      </c>
      <c r="R631" t="inlineStr">
        <is>
          <t xml:space="preserve">2026-09 (Sept)</t>
        </is>
      </c>
      <c r="S631">
        <f>IF(M631="Not an error",0,IF(COUNTIFS($A$2:$A631,$A631,$D$2:$D631,$D631,$M$2:$M631,"&lt;&gt;Not an error")=1,1,0))</f>
        <v>0</v>
      </c>
      <c r="T631">
        <f>IF(M631&lt;&gt;"Major",0,IF(COUNTIFS($A$2:$A631,$A631,$D$2:$D631,$D631,$M$2:$M631,"Major")=1,1,0))</f>
        <v>0</v>
      </c>
      <c r="U631">
        <f>IF(M631&lt;&gt;"Minor",0,IF(COUNTIFS($A$2:$A631,$A631,$D$2:$D631,$D631,$M$2:$M631,"Minor")=1,1,0))</f>
        <v>0</v>
      </c>
    </row>
    <row r="632">
      <c r="A632" t="inlineStr">
        <is>
          <t xml:space="preserve">2480d4767331b6a7bbbc4f588c705dd813a76a8d</t>
        </is>
      </c>
      <c r="B632" t="inlineStr">
        <is>
          <t xml:space="preserve">Bride of a dragon - BGM + SFX</t>
        </is>
      </c>
      <c r="C632" t="inlineStr">
        <is>
          <t xml:space="preserve">Bride of a Dragon (With BGM-SFX)</t>
        </is>
      </c>
      <c r="D632" t="inlineStr">
        <is>
          <t xml:space="preserve">a60d579b6a4f40967e07aea7f52ad7db65203e9a</t>
        </is>
      </c>
      <c r="E632" t="inlineStr">
        <is>
          <t xml:space="preserve">Episode 89: König Damon Wird Dich Töten</t>
        </is>
      </c>
      <c r="F632">
        <v>89</v>
      </c>
      <c r="G632" t="inlineStr">
        <is>
          <t xml:space="preserve">0:04-0:38</t>
        </is>
      </c>
      <c r="H632" t="inlineStr">
        <is>
          <t xml:space="preserve">Pending</t>
        </is>
      </c>
      <c r="I632" t="inlineStr">
        <is>
          <t xml:space="preserve">"Kaelion" should be pronounced in German as "Kelion" - Lines of script: „Sein Gesichtsausdruck war stoisch, diese unergründliche Maske, die er so gut aufzusetzen verstand, aber etwas zuckte in seinen Augen, als sein Blick von Kaelion zu mir und wieder zurück zu Kaelion wanderte. Komm mit mir, Kaelion. Kaelion drehte sich zu mir um, sein Gesicht nahm wieder seinen gewohnt neutralen Ausdruck an.“</t>
        </is>
      </c>
      <c r="J632" t="inlineStr">
        <is>
          <t xml:space="preserve">VOA</t>
        </is>
      </c>
      <c r="K632" t="inlineStr">
        <is>
          <t xml:space="preserve">Mispronunciation</t>
        </is>
      </c>
      <c r="L632" t="inlineStr">
        <is>
          <t xml:space="preserve">Mispronunciation</t>
        </is>
      </c>
      <c r="M632" t="str">
        <f>IFERROR(IF(VLOOKUP(L632,'Quantification'!$A:$B,2,FALSE)&amp;""="","Unclassified",VLOOKUP(L632,'Quantification'!$A:$B,2,FALSE)),"Unclassified")</f>
        <v>Major</v>
      </c>
      <c r="N632" t="inlineStr">
        <is>
          <t xml:space="preserve">frl-esma.gulsoy@pocketfm.com</t>
        </is>
      </c>
      <c r="O632" t="inlineStr">
        <is>
          <t xml:space="preserve">Issues found in raw</t>
        </is>
      </c>
      <c r="P632" t="str">
        <f>IF(OR(O632="Issues found in master",O632="Final master"),"Master",IF(OR(O632="Ready for Master",O632="Issues found in raw",O632="Raw under QC",O632="Issues resolved in raw"),"Raw","-"))</f>
        <v>Raw</v>
      </c>
      <c r="Q632" s="13">
        <v>46266.89791666667</v>
      </c>
      <c r="R632" t="inlineStr">
        <is>
          <t xml:space="preserve">2026-09 (Sept)</t>
        </is>
      </c>
      <c r="S632">
        <f>IF(M632="Not an error",0,IF(COUNTIFS($A$2:$A632,$A632,$D$2:$D632,$D632,$M$2:$M632,"&lt;&gt;Not an error")=1,1,0))</f>
        <v>1</v>
      </c>
      <c r="T632">
        <f>IF(M632&lt;&gt;"Major",0,IF(COUNTIFS($A$2:$A632,$A632,$D$2:$D632,$D632,$M$2:$M632,"Major")=1,1,0))</f>
        <v>1</v>
      </c>
      <c r="U632">
        <f>IF(M632&lt;&gt;"Minor",0,IF(COUNTIFS($A$2:$A632,$A632,$D$2:$D632,$D632,$M$2:$M632,"Minor")=1,1,0))</f>
        <v>0</v>
      </c>
    </row>
    <row r="633">
      <c r="A633" t="inlineStr">
        <is>
          <t xml:space="preserve">2480d4767331b6a7bbbc4f588c705dd813a76a8d</t>
        </is>
      </c>
      <c r="B633" t="inlineStr">
        <is>
          <t xml:space="preserve">Bride of a dragon - BGM + SFX</t>
        </is>
      </c>
      <c r="C633" t="inlineStr">
        <is>
          <t xml:space="preserve">Bride of a Dragon (With BGM-SFX)</t>
        </is>
      </c>
      <c r="D633" t="inlineStr">
        <is>
          <t xml:space="preserve">cd0df925cd77a7bd030aeb8242b4f4fd9cb4c9bf</t>
        </is>
      </c>
      <c r="E633" t="inlineStr">
        <is>
          <t xml:space="preserve">Episode 90: Hast Du Mein Geschenk Erhalten</t>
        </is>
      </c>
      <c r="F633">
        <v>90</v>
      </c>
      <c r="G633" t="inlineStr">
        <is>
          <t xml:space="preserve">4:50-4:58</t>
        </is>
      </c>
      <c r="H633" t="inlineStr">
        <is>
          <t xml:space="preserve">Pending</t>
        </is>
      </c>
      <c r="I633" t="inlineStr">
        <is>
          <t xml:space="preserve">Isabel has left the palace grounds before on several occasions. - Line of script: „Wenn ich es mir recht überlegte, war das einzige Mal, dass ich wirklich außerhalb dieser Palastmauern gewesen war, als ich von der Klippe gestürzt war.“</t>
        </is>
      </c>
      <c r="J633" t="inlineStr">
        <is>
          <t xml:space="preserve">AI</t>
        </is>
      </c>
      <c r="K633" t="inlineStr">
        <is>
          <t xml:space="preserve">Script error</t>
        </is>
      </c>
      <c r="L633" t="inlineStr">
        <is>
          <t xml:space="preserve">Script error</t>
        </is>
      </c>
      <c r="M633" t="str">
        <f>IFERROR(IF(VLOOKUP(L633,'Quantification'!$A:$B,2,FALSE)&amp;""="","Unclassified",VLOOKUP(L633,'Quantification'!$A:$B,2,FALSE)),"Unclassified")</f>
        <v>Major</v>
      </c>
      <c r="N633" t="inlineStr">
        <is>
          <t xml:space="preserve">frl-esma.gulsoy@pocketfm.com</t>
        </is>
      </c>
      <c r="O633" t="inlineStr">
        <is>
          <t xml:space="preserve">Issues found in raw</t>
        </is>
      </c>
      <c r="P633" t="str">
        <f>IF(OR(O633="Issues found in master",O633="Final master"),"Master",IF(OR(O633="Ready for Master",O633="Issues found in raw",O633="Raw under QC",O633="Issues resolved in raw"),"Raw","-"))</f>
        <v>Raw</v>
      </c>
      <c r="Q633" s="13">
        <v>46267.617361111115</v>
      </c>
      <c r="R633" t="inlineStr">
        <is>
          <t xml:space="preserve">2026-09 (Sept)</t>
        </is>
      </c>
      <c r="S633">
        <f>IF(M633="Not an error",0,IF(COUNTIFS($A$2:$A633,$A633,$D$2:$D633,$D633,$M$2:$M633,"&lt;&gt;Not an error")=1,1,0))</f>
        <v>1</v>
      </c>
      <c r="T633">
        <f>IF(M633&lt;&gt;"Major",0,IF(COUNTIFS($A$2:$A633,$A633,$D$2:$D633,$D633,$M$2:$M633,"Major")=1,1,0))</f>
        <v>1</v>
      </c>
      <c r="U633">
        <f>IF(M633&lt;&gt;"Minor",0,IF(COUNTIFS($A$2:$A633,$A633,$D$2:$D633,$D633,$M$2:$M633,"Minor")=1,1,0))</f>
        <v>0</v>
      </c>
    </row>
    <row r="634">
      <c r="A634" t="inlineStr">
        <is>
          <t xml:space="preserve">2480d4767331b6a7bbbc4f588c705dd813a76a8d</t>
        </is>
      </c>
      <c r="B634" t="inlineStr">
        <is>
          <t xml:space="preserve">Bride of a dragon - BGM + SFX</t>
        </is>
      </c>
      <c r="C634" t="inlineStr">
        <is>
          <t xml:space="preserve">Bride of a Dragon (With BGM-SFX)</t>
        </is>
      </c>
      <c r="D634" t="inlineStr">
        <is>
          <t xml:space="preserve">cd0df925cd77a7bd030aeb8242b4f4fd9cb4c9bf</t>
        </is>
      </c>
      <c r="E634" t="inlineStr">
        <is>
          <t xml:space="preserve">Episode 90: Hast Du Mein Geschenk Erhalten</t>
        </is>
      </c>
      <c r="F634">
        <v>90</v>
      </c>
      <c r="G634" t="inlineStr">
        <is>
          <t xml:space="preserve">5:18-5:21</t>
        </is>
      </c>
      <c r="H634" t="inlineStr">
        <is>
          <t xml:space="preserve">Pending</t>
        </is>
      </c>
      <c r="I634" t="inlineStr">
        <is>
          <t xml:space="preserve">"Kaelion" should be pronounced in German as "Kelion" - Line of script: „Aber bei Kaelion hätte ich vielleicht eine Chance.“</t>
        </is>
      </c>
      <c r="J634" t="inlineStr">
        <is>
          <t xml:space="preserve">VOA</t>
        </is>
      </c>
      <c r="K634" t="inlineStr">
        <is>
          <t xml:space="preserve">Mispronunciation</t>
        </is>
      </c>
      <c r="L634" t="inlineStr">
        <is>
          <t xml:space="preserve">Mispronunciation</t>
        </is>
      </c>
      <c r="M634" t="str">
        <f>IFERROR(IF(VLOOKUP(L634,'Quantification'!$A:$B,2,FALSE)&amp;""="","Unclassified",VLOOKUP(L634,'Quantification'!$A:$B,2,FALSE)),"Unclassified")</f>
        <v>Major</v>
      </c>
      <c r="N634" t="inlineStr">
        <is>
          <t xml:space="preserve">frl-esma.gulsoy@pocketfm.com</t>
        </is>
      </c>
      <c r="O634" t="inlineStr">
        <is>
          <t xml:space="preserve">Issues found in raw</t>
        </is>
      </c>
      <c r="P634" t="str">
        <f>IF(OR(O634="Issues found in master",O634="Final master"),"Master",IF(OR(O634="Ready for Master",O634="Issues found in raw",O634="Raw under QC",O634="Issues resolved in raw"),"Raw","-"))</f>
        <v>Raw</v>
      </c>
      <c r="Q634" s="13">
        <v>46267.617361111115</v>
      </c>
      <c r="R634" t="inlineStr">
        <is>
          <t xml:space="preserve">2026-09 (Sept)</t>
        </is>
      </c>
      <c r="S634">
        <f>IF(M634="Not an error",0,IF(COUNTIFS($A$2:$A634,$A634,$D$2:$D634,$D634,$M$2:$M634,"&lt;&gt;Not an error")=1,1,0))</f>
        <v>0</v>
      </c>
      <c r="T634">
        <f>IF(M634&lt;&gt;"Major",0,IF(COUNTIFS($A$2:$A634,$A634,$D$2:$D634,$D634,$M$2:$M634,"Major")=1,1,0))</f>
        <v>0</v>
      </c>
      <c r="U634">
        <f>IF(M634&lt;&gt;"Minor",0,IF(COUNTIFS($A$2:$A634,$A634,$D$2:$D634,$D634,$M$2:$M634,"Minor")=1,1,0))</f>
        <v>0</v>
      </c>
    </row>
    <row r="635">
      <c r="A635" t="inlineStr">
        <is>
          <t xml:space="preserve">2480d4767331b6a7bbbc4f588c705dd813a76a8d</t>
        </is>
      </c>
      <c r="B635" t="inlineStr">
        <is>
          <t xml:space="preserve">Bride of a dragon - BGM + SFX</t>
        </is>
      </c>
      <c r="C635" t="inlineStr">
        <is>
          <t xml:space="preserve">Bride of a Dragon (With BGM-SFX)</t>
        </is>
      </c>
      <c r="D635" t="inlineStr">
        <is>
          <t xml:space="preserve">cd0df925cd77a7bd030aeb8242b4f4fd9cb4c9bf</t>
        </is>
      </c>
      <c r="E635" t="inlineStr">
        <is>
          <t xml:space="preserve">Episode 90: Hast Du Mein Geschenk Erhalten</t>
        </is>
      </c>
      <c r="F635">
        <v>90</v>
      </c>
      <c r="G635" t="inlineStr">
        <is>
          <t xml:space="preserve">5:25-5:29</t>
        </is>
      </c>
      <c r="H635" t="inlineStr">
        <is>
          <t xml:space="preserve">Pending</t>
        </is>
      </c>
      <c r="I635" t="inlineStr">
        <is>
          <t xml:space="preserve">"Kaelion" should be pronounced in German as "Kelion" - Line of script: „Kaelion stand direkt vor dem Palast und sprach mit leiser, eindringlicher Stimme mit zwei Wachen.“</t>
        </is>
      </c>
      <c r="J635" t="inlineStr">
        <is>
          <t xml:space="preserve">VOA</t>
        </is>
      </c>
      <c r="K635" t="inlineStr">
        <is>
          <t xml:space="preserve">Mispronunciation</t>
        </is>
      </c>
      <c r="L635" t="inlineStr">
        <is>
          <t xml:space="preserve">Mispronunciation</t>
        </is>
      </c>
      <c r="M635" t="str">
        <f>IFERROR(IF(VLOOKUP(L635,'Quantification'!$A:$B,2,FALSE)&amp;""="","Unclassified",VLOOKUP(L635,'Quantification'!$A:$B,2,FALSE)),"Unclassified")</f>
        <v>Major</v>
      </c>
      <c r="N635" t="inlineStr">
        <is>
          <t xml:space="preserve">frl-esma.gulsoy@pocketfm.com</t>
        </is>
      </c>
      <c r="O635" t="inlineStr">
        <is>
          <t xml:space="preserve">Issues found in raw</t>
        </is>
      </c>
      <c r="P635" t="str">
        <f>IF(OR(O635="Issues found in master",O635="Final master"),"Master",IF(OR(O635="Ready for Master",O635="Issues found in raw",O635="Raw under QC",O635="Issues resolved in raw"),"Raw","-"))</f>
        <v>Raw</v>
      </c>
      <c r="Q635" s="13">
        <v>46267.617361111115</v>
      </c>
      <c r="R635" t="inlineStr">
        <is>
          <t xml:space="preserve">2026-09 (Sept)</t>
        </is>
      </c>
      <c r="S635">
        <f>IF(M635="Not an error",0,IF(COUNTIFS($A$2:$A635,$A635,$D$2:$D635,$D635,$M$2:$M635,"&lt;&gt;Not an error")=1,1,0))</f>
        <v>0</v>
      </c>
      <c r="T635">
        <f>IF(M635&lt;&gt;"Major",0,IF(COUNTIFS($A$2:$A635,$A635,$D$2:$D635,$D635,$M$2:$M635,"Major")=1,1,0))</f>
        <v>0</v>
      </c>
      <c r="U635">
        <f>IF(M635&lt;&gt;"Minor",0,IF(COUNTIFS($A$2:$A635,$A635,$D$2:$D635,$D635,$M$2:$M635,"Minor")=1,1,0))</f>
        <v>0</v>
      </c>
    </row>
    <row r="636">
      <c r="A636" t="inlineStr">
        <is>
          <t xml:space="preserve">2480d4767331b6a7bbbc4f588c705dd813a76a8d</t>
        </is>
      </c>
      <c r="B636" t="inlineStr">
        <is>
          <t xml:space="preserve">Bride of a dragon - BGM + SFX</t>
        </is>
      </c>
      <c r="C636" t="inlineStr">
        <is>
          <t xml:space="preserve">Bride of a Dragon (With BGM-SFX)</t>
        </is>
      </c>
      <c r="D636" t="inlineStr">
        <is>
          <t xml:space="preserve">cd0df925cd77a7bd030aeb8242b4f4fd9cb4c9bf</t>
        </is>
      </c>
      <c r="E636" t="inlineStr">
        <is>
          <t xml:space="preserve">Episode 90: Hast Du Mein Geschenk Erhalten</t>
        </is>
      </c>
      <c r="F636">
        <v>90</v>
      </c>
      <c r="G636" t="inlineStr">
        <is>
          <t xml:space="preserve">6:09-6:11</t>
        </is>
      </c>
      <c r="H636" t="inlineStr">
        <is>
          <t xml:space="preserve">Pending</t>
        </is>
      </c>
      <c r="I636" t="inlineStr">
        <is>
          <t xml:space="preserve">"Kaelion" should be pronounced in German as "Kelion" - Line of script: „Ihr werdet hier gebraucht, Kaelion.“</t>
        </is>
      </c>
      <c r="J636" t="inlineStr">
        <is>
          <t xml:space="preserve">VOA</t>
        </is>
      </c>
      <c r="K636" t="inlineStr">
        <is>
          <t xml:space="preserve">Mispronunciation</t>
        </is>
      </c>
      <c r="L636" t="inlineStr">
        <is>
          <t xml:space="preserve">Mispronunciation</t>
        </is>
      </c>
      <c r="M636" t="str">
        <f>IFERROR(IF(VLOOKUP(L636,'Quantification'!$A:$B,2,FALSE)&amp;""="","Unclassified",VLOOKUP(L636,'Quantification'!$A:$B,2,FALSE)),"Unclassified")</f>
        <v>Major</v>
      </c>
      <c r="N636" t="inlineStr">
        <is>
          <t xml:space="preserve">frl-esma.gulsoy@pocketfm.com</t>
        </is>
      </c>
      <c r="O636" t="inlineStr">
        <is>
          <t xml:space="preserve">Issues found in raw</t>
        </is>
      </c>
      <c r="P636" t="str">
        <f>IF(OR(O636="Issues found in master",O636="Final master"),"Master",IF(OR(O636="Ready for Master",O636="Issues found in raw",O636="Raw under QC",O636="Issues resolved in raw"),"Raw","-"))</f>
        <v>Raw</v>
      </c>
      <c r="Q636" s="13">
        <v>46267.617361111115</v>
      </c>
      <c r="R636" t="inlineStr">
        <is>
          <t xml:space="preserve">2026-09 (Sept)</t>
        </is>
      </c>
      <c r="S636">
        <f>IF(M636="Not an error",0,IF(COUNTIFS($A$2:$A636,$A636,$D$2:$D636,$D636,$M$2:$M636,"&lt;&gt;Not an error")=1,1,0))</f>
        <v>0</v>
      </c>
      <c r="T636">
        <f>IF(M636&lt;&gt;"Major",0,IF(COUNTIFS($A$2:$A636,$A636,$D$2:$D636,$D636,$M$2:$M636,"Major")=1,1,0))</f>
        <v>0</v>
      </c>
      <c r="U636">
        <f>IF(M636&lt;&gt;"Minor",0,IF(COUNTIFS($A$2:$A636,$A636,$D$2:$D636,$D636,$M$2:$M636,"Minor")=1,1,0))</f>
        <v>0</v>
      </c>
    </row>
    <row r="637">
      <c r="A637" t="inlineStr">
        <is>
          <t xml:space="preserve">2480d4767331b6a7bbbc4f588c705dd813a76a8d</t>
        </is>
      </c>
      <c r="B637" t="inlineStr">
        <is>
          <t xml:space="preserve">Bride of a dragon - BGM + SFX</t>
        </is>
      </c>
      <c r="C637" t="inlineStr">
        <is>
          <t xml:space="preserve">Bride of a Dragon (With BGM-SFX)</t>
        </is>
      </c>
      <c r="D637" t="inlineStr">
        <is>
          <t xml:space="preserve">cd0df925cd77a7bd030aeb8242b4f4fd9cb4c9bf</t>
        </is>
      </c>
      <c r="E637" t="inlineStr">
        <is>
          <t xml:space="preserve">Episode 90: Hast Du Mein Geschenk Erhalten</t>
        </is>
      </c>
      <c r="F637">
        <v>90</v>
      </c>
      <c r="G637" t="inlineStr">
        <is>
          <t xml:space="preserve">6:39-6:43</t>
        </is>
      </c>
      <c r="H637" t="inlineStr">
        <is>
          <t xml:space="preserve">Pending</t>
        </is>
      </c>
      <c r="I637" t="inlineStr">
        <is>
          <t xml:space="preserve">"Kaelion" should be pronounced in German as "Kelion" - Line of script: „Kaelions Miene veränderte sich, es war nicht ganz Mitleid, aber etwas Ähnliches.“</t>
        </is>
      </c>
      <c r="J637" t="inlineStr">
        <is>
          <t xml:space="preserve">VOA</t>
        </is>
      </c>
      <c r="K637" t="inlineStr">
        <is>
          <t xml:space="preserve">Modulation</t>
        </is>
      </c>
      <c r="L637" t="inlineStr">
        <is>
          <t xml:space="preserve">Modulation</t>
        </is>
      </c>
      <c r="M637" t="str">
        <f>IFERROR(IF(VLOOKUP(L637,'Quantification'!$A:$B,2,FALSE)&amp;""="","Unclassified",VLOOKUP(L637,'Quantification'!$A:$B,2,FALSE)),"Unclassified")</f>
        <v>Minor</v>
      </c>
      <c r="N637" t="inlineStr">
        <is>
          <t xml:space="preserve">frl-esma.gulsoy@pocketfm.com</t>
        </is>
      </c>
      <c r="O637" t="inlineStr">
        <is>
          <t xml:space="preserve">Issues found in raw</t>
        </is>
      </c>
      <c r="P637" t="str">
        <f>IF(OR(O637="Issues found in master",O637="Final master"),"Master",IF(OR(O637="Ready for Master",O637="Issues found in raw",O637="Raw under QC",O637="Issues resolved in raw"),"Raw","-"))</f>
        <v>Raw</v>
      </c>
      <c r="Q637" s="13">
        <v>46267.617361111115</v>
      </c>
      <c r="R637" t="inlineStr">
        <is>
          <t xml:space="preserve">2026-09 (Sept)</t>
        </is>
      </c>
      <c r="S637">
        <f>IF(M637="Not an error",0,IF(COUNTIFS($A$2:$A637,$A637,$D$2:$D637,$D637,$M$2:$M637,"&lt;&gt;Not an error")=1,1,0))</f>
        <v>0</v>
      </c>
      <c r="T637">
        <f>IF(M637&lt;&gt;"Major",0,IF(COUNTIFS($A$2:$A637,$A637,$D$2:$D637,$D637,$M$2:$M637,"Major")=1,1,0))</f>
        <v>0</v>
      </c>
      <c r="U637">
        <f>IF(M637&lt;&gt;"Minor",0,IF(COUNTIFS($A$2:$A637,$A637,$D$2:$D637,$D637,$M$2:$M637,"Minor")=1,1,0))</f>
        <v>1</v>
      </c>
    </row>
    <row r="638">
      <c r="A638" t="inlineStr">
        <is>
          <t xml:space="preserve">2480d4767331b6a7bbbc4f588c705dd813a76a8d</t>
        </is>
      </c>
      <c r="B638" t="inlineStr">
        <is>
          <t xml:space="preserve">Bride of a dragon - BGM + SFX</t>
        </is>
      </c>
      <c r="C638" t="inlineStr">
        <is>
          <t xml:space="preserve">Bride of a Dragon (With BGM-SFX)</t>
        </is>
      </c>
      <c r="D638" t="inlineStr">
        <is>
          <t xml:space="preserve">8f809968b83c6916f003571a00ee3e14ff379d98</t>
        </is>
      </c>
      <c r="E638" t="inlineStr">
        <is>
          <t xml:space="preserve">Episode 92: Woher Kommst Du</t>
        </is>
      </c>
      <c r="F638">
        <v>92</v>
      </c>
      <c r="G638" t="inlineStr">
        <is>
          <t xml:space="preserve">3:06-3:10</t>
        </is>
      </c>
      <c r="H638" t="inlineStr">
        <is>
          <t xml:space="preserve">Pending</t>
        </is>
      </c>
      <c r="I638" t="inlineStr">
        <is>
          <t xml:space="preserve">"Arienne" should be pronounced in English. - Line of script: „Wir glauben, dass Arienne nach Eldrith Tal zurückgekehrt ist.“</t>
        </is>
      </c>
      <c r="J638" t="inlineStr">
        <is>
          <t xml:space="preserve">VOA</t>
        </is>
      </c>
      <c r="K638" t="inlineStr">
        <is>
          <t xml:space="preserve">Mispronunciation</t>
        </is>
      </c>
      <c r="L638" t="inlineStr">
        <is>
          <t xml:space="preserve">Mispronunciation</t>
        </is>
      </c>
      <c r="M638" t="str">
        <f>IFERROR(IF(VLOOKUP(L638,'Quantification'!$A:$B,2,FALSE)&amp;""="","Unclassified",VLOOKUP(L638,'Quantification'!$A:$B,2,FALSE)),"Unclassified")</f>
        <v>Major</v>
      </c>
      <c r="N638" t="inlineStr">
        <is>
          <t xml:space="preserve">frl-esma.gulsoy@pocketfm.com</t>
        </is>
      </c>
      <c r="O638" t="inlineStr">
        <is>
          <t xml:space="preserve">Issues found in raw</t>
        </is>
      </c>
      <c r="P638" t="str">
        <f>IF(OR(O638="Issues found in master",O638="Final master"),"Master",IF(OR(O638="Ready for Master",O638="Issues found in raw",O638="Raw under QC",O638="Issues resolved in raw"),"Raw","-"))</f>
        <v>Raw</v>
      </c>
      <c r="Q638" s="13">
        <v>46267.81180555555</v>
      </c>
      <c r="R638" t="inlineStr">
        <is>
          <t xml:space="preserve">2026-09 (Sept)</t>
        </is>
      </c>
      <c r="S638">
        <f>IF(M638="Not an error",0,IF(COUNTIFS($A$2:$A638,$A638,$D$2:$D638,$D638,$M$2:$M638,"&lt;&gt;Not an error")=1,1,0))</f>
        <v>1</v>
      </c>
      <c r="T638">
        <f>IF(M638&lt;&gt;"Major",0,IF(COUNTIFS($A$2:$A638,$A638,$D$2:$D638,$D638,$M$2:$M638,"Major")=1,1,0))</f>
        <v>1</v>
      </c>
      <c r="U638">
        <f>IF(M638&lt;&gt;"Minor",0,IF(COUNTIFS($A$2:$A638,$A638,$D$2:$D638,$D638,$M$2:$M638,"Minor")=1,1,0))</f>
        <v>0</v>
      </c>
    </row>
    <row r="639">
      <c r="A639" t="inlineStr">
        <is>
          <t xml:space="preserve">2480d4767331b6a7bbbc4f588c705dd813a76a8d</t>
        </is>
      </c>
      <c r="B639" t="inlineStr">
        <is>
          <t xml:space="preserve">Bride of a dragon - BGM + SFX</t>
        </is>
      </c>
      <c r="C639" t="inlineStr">
        <is>
          <t xml:space="preserve">Bride of a Dragon (With BGM-SFX)</t>
        </is>
      </c>
      <c r="D639" t="inlineStr">
        <is>
          <t xml:space="preserve">f1ddda9b1c7fa79e9df3c5b8c46a43de57c87a71</t>
        </is>
      </c>
      <c r="E639" t="inlineStr">
        <is>
          <t xml:space="preserve">Episode 93: König Damon Rettet Sie</t>
        </is>
      </c>
      <c r="F639">
        <v>93</v>
      </c>
      <c r="G639" t="inlineStr">
        <is>
          <t xml:space="preserve">2:54-3:00</t>
        </is>
      </c>
      <c r="H639" t="inlineStr">
        <is>
          <t xml:space="preserve">Pending</t>
        </is>
      </c>
      <c r="I639" t="inlineStr">
        <is>
          <t xml:space="preserve">"Soren" should be pronounced in English. - Line of script: „Selbst als alles zerfiel, konnte Soren mich glauben machen, dass alles wieder gut werden würde.“</t>
        </is>
      </c>
      <c r="J639" t="inlineStr">
        <is>
          <t xml:space="preserve">VOA</t>
        </is>
      </c>
      <c r="K639" t="inlineStr">
        <is>
          <t xml:space="preserve">Mispronunciation</t>
        </is>
      </c>
      <c r="L639" t="inlineStr">
        <is>
          <t xml:space="preserve">Mispronunciation</t>
        </is>
      </c>
      <c r="M639" t="str">
        <f>IFERROR(IF(VLOOKUP(L639,'Quantification'!$A:$B,2,FALSE)&amp;""="","Unclassified",VLOOKUP(L639,'Quantification'!$A:$B,2,FALSE)),"Unclassified")</f>
        <v>Major</v>
      </c>
      <c r="N639" t="inlineStr">
        <is>
          <t xml:space="preserve">frl-esma.gulsoy@pocketfm.com</t>
        </is>
      </c>
      <c r="O639" t="inlineStr">
        <is>
          <t xml:space="preserve">Issues found in raw</t>
        </is>
      </c>
      <c r="P639" t="str">
        <f>IF(OR(O639="Issues found in master",O639="Final master"),"Master",IF(OR(O639="Ready for Master",O639="Issues found in raw",O639="Raw under QC",O639="Issues resolved in raw"),"Raw","-"))</f>
        <v>Raw</v>
      </c>
      <c r="Q639" s="13">
        <v>46267.819444444445</v>
      </c>
      <c r="R639" t="inlineStr">
        <is>
          <t xml:space="preserve">2026-09 (Sept)</t>
        </is>
      </c>
      <c r="S639">
        <f>IF(M639="Not an error",0,IF(COUNTIFS($A$2:$A639,$A639,$D$2:$D639,$D639,$M$2:$M639,"&lt;&gt;Not an error")=1,1,0))</f>
        <v>1</v>
      </c>
      <c r="T639">
        <f>IF(M639&lt;&gt;"Major",0,IF(COUNTIFS($A$2:$A639,$A639,$D$2:$D639,$D639,$M$2:$M639,"Major")=1,1,0))</f>
        <v>1</v>
      </c>
      <c r="U639">
        <f>IF(M639&lt;&gt;"Minor",0,IF(COUNTIFS($A$2:$A639,$A639,$D$2:$D639,$D639,$M$2:$M639,"Minor")=1,1,0))</f>
        <v>0</v>
      </c>
    </row>
    <row r="640">
      <c r="A640" t="inlineStr">
        <is>
          <t xml:space="preserve">2480d4767331b6a7bbbc4f588c705dd813a76a8d</t>
        </is>
      </c>
      <c r="B640" t="inlineStr">
        <is>
          <t xml:space="preserve">Bride of a dragon - BGM + SFX</t>
        </is>
      </c>
      <c r="C640" t="inlineStr">
        <is>
          <t xml:space="preserve">Bride of a Dragon (With BGM-SFX)</t>
        </is>
      </c>
      <c r="D640" t="inlineStr">
        <is>
          <t xml:space="preserve">f1ddda9b1c7fa79e9df3c5b8c46a43de57c87a71</t>
        </is>
      </c>
      <c r="E640" t="inlineStr">
        <is>
          <t xml:space="preserve">Episode 93: König Damon Rettet Sie</t>
        </is>
      </c>
      <c r="F640">
        <v>93</v>
      </c>
      <c r="G640" t="inlineStr">
        <is>
          <t xml:space="preserve">12:31-12:35</t>
        </is>
      </c>
      <c r="H640" t="inlineStr">
        <is>
          <t xml:space="preserve">Pending</t>
        </is>
      </c>
      <c r="I640" t="inlineStr">
        <is>
          <t xml:space="preserve">The line should be spoken in Damon's voice, not Isabel's. - Line of script: „Was? Ist es das, worum es hier geht?“</t>
        </is>
      </c>
      <c r="J640" t="inlineStr">
        <is>
          <t xml:space="preserve">VOA</t>
        </is>
      </c>
      <c r="K640" t="inlineStr">
        <is>
          <t xml:space="preserve">Acting</t>
        </is>
      </c>
      <c r="L640" t="inlineStr">
        <is>
          <t xml:space="preserve">Acting</t>
        </is>
      </c>
      <c r="M640" t="str">
        <f>IFERROR(IF(VLOOKUP(L640,'Quantification'!$A:$B,2,FALSE)&amp;""="","Unclassified",VLOOKUP(L640,'Quantification'!$A:$B,2,FALSE)),"Unclassified")</f>
        <v>Minor</v>
      </c>
      <c r="N640" t="inlineStr">
        <is>
          <t xml:space="preserve">frl-esma.gulsoy@pocketfm.com</t>
        </is>
      </c>
      <c r="O640" t="inlineStr">
        <is>
          <t xml:space="preserve">Issues found in raw</t>
        </is>
      </c>
      <c r="P640" t="str">
        <f>IF(OR(O640="Issues found in master",O640="Final master"),"Master",IF(OR(O640="Ready for Master",O640="Issues found in raw",O640="Raw under QC",O640="Issues resolved in raw"),"Raw","-"))</f>
        <v>Raw</v>
      </c>
      <c r="Q640" s="13">
        <v>46267.819444444445</v>
      </c>
      <c r="R640" t="inlineStr">
        <is>
          <t xml:space="preserve">2026-09 (Sept)</t>
        </is>
      </c>
      <c r="S640">
        <f>IF(M640="Not an error",0,IF(COUNTIFS($A$2:$A640,$A640,$D$2:$D640,$D640,$M$2:$M640,"&lt;&gt;Not an error")=1,1,0))</f>
        <v>0</v>
      </c>
      <c r="T640">
        <f>IF(M640&lt;&gt;"Major",0,IF(COUNTIFS($A$2:$A640,$A640,$D$2:$D640,$D640,$M$2:$M640,"Major")=1,1,0))</f>
        <v>0</v>
      </c>
      <c r="U640">
        <f>IF(M640&lt;&gt;"Minor",0,IF(COUNTIFS($A$2:$A640,$A640,$D$2:$D640,$D640,$M$2:$M640,"Minor")=1,1,0))</f>
        <v>1</v>
      </c>
    </row>
    <row r="641">
      <c r="A641" t="inlineStr">
        <is>
          <t xml:space="preserve">2480d4767331b6a7bbbc4f588c705dd813a76a8d</t>
        </is>
      </c>
      <c r="B641" t="inlineStr">
        <is>
          <t xml:space="preserve">Bride of a dragon - BGM + SFX</t>
        </is>
      </c>
      <c r="C641" t="inlineStr">
        <is>
          <t xml:space="preserve">Bride of a Dragon (With BGM-SFX)</t>
        </is>
      </c>
      <c r="D641" t="inlineStr">
        <is>
          <t xml:space="preserve">a9248fc411f2aa5ccf90889ed0afc70c24fb9561</t>
        </is>
      </c>
      <c r="E641" t="inlineStr">
        <is>
          <t xml:space="preserve">Episode 95: Müde, Es Weiter Zu Versuchen</t>
        </is>
      </c>
      <c r="F641">
        <v>95</v>
      </c>
      <c r="G641" t="inlineStr">
        <is>
          <t xml:space="preserve">9:00-9:05</t>
        </is>
      </c>
      <c r="H641" t="inlineStr">
        <is>
          <t xml:space="preserve">Pending</t>
        </is>
      </c>
      <c r="I641" t="inlineStr">
        <is>
          <t xml:space="preserve">"Kaelion" should be pronounced in German as "Kelion" - Line of script: „Ich konnte den Palast nicht verlassen, ohne dass Kaelion mir im Nacken saß, aber Lira konnte es.“</t>
        </is>
      </c>
      <c r="J641" t="inlineStr">
        <is>
          <t xml:space="preserve">VOA</t>
        </is>
      </c>
      <c r="K641" t="inlineStr">
        <is>
          <t xml:space="preserve">Mispronunciation</t>
        </is>
      </c>
      <c r="L641" t="inlineStr">
        <is>
          <t xml:space="preserve">Mispronunciation</t>
        </is>
      </c>
      <c r="M641" t="str">
        <f>IFERROR(IF(VLOOKUP(L641,'Quantification'!$A:$B,2,FALSE)&amp;""="","Unclassified",VLOOKUP(L641,'Quantification'!$A:$B,2,FALSE)),"Unclassified")</f>
        <v>Major</v>
      </c>
      <c r="N641" t="inlineStr">
        <is>
          <t xml:space="preserve">frl-esma.gulsoy@pocketfm.com</t>
        </is>
      </c>
      <c r="O641" t="inlineStr">
        <is>
          <t xml:space="preserve">Issues found in raw</t>
        </is>
      </c>
      <c r="P641" t="str">
        <f>IF(OR(O641="Issues found in master",O641="Final master"),"Master",IF(OR(O641="Ready for Master",O641="Issues found in raw",O641="Raw under QC",O641="Issues resolved in raw"),"Raw","-"))</f>
        <v>Raw</v>
      </c>
      <c r="Q641" s="13">
        <v>46267.82777777778</v>
      </c>
      <c r="R641" t="inlineStr">
        <is>
          <t xml:space="preserve">2026-09 (Sept)</t>
        </is>
      </c>
      <c r="S641">
        <f>IF(M641="Not an error",0,IF(COUNTIFS($A$2:$A641,$A641,$D$2:$D641,$D641,$M$2:$M641,"&lt;&gt;Not an error")=1,1,0))</f>
        <v>1</v>
      </c>
      <c r="T641">
        <f>IF(M641&lt;&gt;"Major",0,IF(COUNTIFS($A$2:$A641,$A641,$D$2:$D641,$D641,$M$2:$M641,"Major")=1,1,0))</f>
        <v>1</v>
      </c>
      <c r="U641">
        <f>IF(M641&lt;&gt;"Minor",0,IF(COUNTIFS($A$2:$A641,$A641,$D$2:$D641,$D641,$M$2:$M641,"Minor")=1,1,0))</f>
        <v>0</v>
      </c>
    </row>
    <row r="642">
      <c r="A642" t="inlineStr">
        <is>
          <t xml:space="preserve">2480d4767331b6a7bbbc4f588c705dd813a76a8d</t>
        </is>
      </c>
      <c r="B642" t="inlineStr">
        <is>
          <t xml:space="preserve">Bride of a dragon - BGM + SFX</t>
        </is>
      </c>
      <c r="C642" t="inlineStr">
        <is>
          <t xml:space="preserve">Bride of a Dragon (With BGM-SFX)</t>
        </is>
      </c>
      <c r="D642" t="inlineStr">
        <is>
          <t xml:space="preserve">a9248fc411f2aa5ccf90889ed0afc70c24fb9561</t>
        </is>
      </c>
      <c r="E642" t="inlineStr">
        <is>
          <t xml:space="preserve">Episode 95: Müde, Es Weiter Zu Versuchen</t>
        </is>
      </c>
      <c r="F642">
        <v>95</v>
      </c>
      <c r="G642" t="inlineStr">
        <is>
          <t xml:space="preserve">11:37-11:39</t>
        </is>
      </c>
      <c r="H642" t="inlineStr">
        <is>
          <t xml:space="preserve">Pending</t>
        </is>
      </c>
      <c r="I642" t="inlineStr">
        <is>
          <t xml:space="preserve">"Hoheit" should be pronounced clearly as "Hoheit", not "Hohalt". - Line of script: „Ich weiß nicht, wo sie ist, Eure Hoheit.“</t>
        </is>
      </c>
      <c r="J642" t="inlineStr">
        <is>
          <t xml:space="preserve">VOA</t>
        </is>
      </c>
      <c r="K642" t="inlineStr">
        <is>
          <t xml:space="preserve">Mispronunciation</t>
        </is>
      </c>
      <c r="L642" t="inlineStr">
        <is>
          <t xml:space="preserve">Mispronunciation</t>
        </is>
      </c>
      <c r="M642" t="str">
        <f>IFERROR(IF(VLOOKUP(L642,'Quantification'!$A:$B,2,FALSE)&amp;""="","Unclassified",VLOOKUP(L642,'Quantification'!$A:$B,2,FALSE)),"Unclassified")</f>
        <v>Major</v>
      </c>
      <c r="N642" t="inlineStr">
        <is>
          <t xml:space="preserve">frl-esma.gulsoy@pocketfm.com</t>
        </is>
      </c>
      <c r="O642" t="inlineStr">
        <is>
          <t xml:space="preserve">Issues found in raw</t>
        </is>
      </c>
      <c r="P642" t="str">
        <f>IF(OR(O642="Issues found in master",O642="Final master"),"Master",IF(OR(O642="Ready for Master",O642="Issues found in raw",O642="Raw under QC",O642="Issues resolved in raw"),"Raw","-"))</f>
        <v>Raw</v>
      </c>
      <c r="Q642" s="13">
        <v>46267.82777777778</v>
      </c>
      <c r="R642" t="inlineStr">
        <is>
          <t xml:space="preserve">2026-09 (Sept)</t>
        </is>
      </c>
      <c r="S642">
        <f>IF(M642="Not an error",0,IF(COUNTIFS($A$2:$A642,$A642,$D$2:$D642,$D642,$M$2:$M642,"&lt;&gt;Not an error")=1,1,0))</f>
        <v>0</v>
      </c>
      <c r="T642">
        <f>IF(M642&lt;&gt;"Major",0,IF(COUNTIFS($A$2:$A642,$A642,$D$2:$D642,$D642,$M$2:$M642,"Major")=1,1,0))</f>
        <v>0</v>
      </c>
      <c r="U642">
        <f>IF(M642&lt;&gt;"Minor",0,IF(COUNTIFS($A$2:$A642,$A642,$D$2:$D642,$D642,$M$2:$M642,"Minor")=1,1,0))</f>
        <v>0</v>
      </c>
    </row>
    <row r="643">
      <c r="A643" t="inlineStr">
        <is>
          <t xml:space="preserve">2480d4767331b6a7bbbc4f588c705dd813a76a8d</t>
        </is>
      </c>
      <c r="B643" t="inlineStr">
        <is>
          <t xml:space="preserve">Bride of a dragon - BGM + SFX</t>
        </is>
      </c>
      <c r="C643" t="inlineStr">
        <is>
          <t xml:space="preserve">Bride of a Dragon (With BGM-SFX)</t>
        </is>
      </c>
      <c r="D643" t="inlineStr">
        <is>
          <t xml:space="preserve">bc58d364cb4392c3744fe0f3e336294fa17c1322</t>
        </is>
      </c>
      <c r="E643" t="inlineStr">
        <is>
          <t xml:space="preserve">Episode 97: Hüte Deine Zunge, Kaelion</t>
        </is>
      </c>
      <c r="F643">
        <v>97</v>
      </c>
      <c r="G643" t="inlineStr">
        <is>
          <t xml:space="preserve">0:15-0:20</t>
        </is>
      </c>
      <c r="H643" t="inlineStr">
        <is>
          <t xml:space="preserve">Pending</t>
        </is>
      </c>
      <c r="I643" t="inlineStr">
        <is>
          <t xml:space="preserve">"Arienne" should be pronounced in English. - Line of script: „Kaelion stand mir gegenüber und erstattete Bericht über die Suche nach Lady Arienne.“</t>
        </is>
      </c>
      <c r="J643" t="inlineStr">
        <is>
          <t xml:space="preserve">VOA</t>
        </is>
      </c>
      <c r="K643" t="inlineStr">
        <is>
          <t xml:space="preserve">Mispronunciation</t>
        </is>
      </c>
      <c r="L643" t="inlineStr">
        <is>
          <t xml:space="preserve">Mispronunciation</t>
        </is>
      </c>
      <c r="M643" t="str">
        <f>IFERROR(IF(VLOOKUP(L643,'Quantification'!$A:$B,2,FALSE)&amp;""="","Unclassified",VLOOKUP(L643,'Quantification'!$A:$B,2,FALSE)),"Unclassified")</f>
        <v>Major</v>
      </c>
      <c r="N643" t="inlineStr">
        <is>
          <t xml:space="preserve">frl-esma.gulsoy@pocketfm.com</t>
        </is>
      </c>
      <c r="O643" t="inlineStr">
        <is>
          <t xml:space="preserve">Issues found in raw</t>
        </is>
      </c>
      <c r="P643" t="str">
        <f>IF(OR(O643="Issues found in master",O643="Final master"),"Master",IF(OR(O643="Ready for Master",O643="Issues found in raw",O643="Raw under QC",O643="Issues resolved in raw"),"Raw","-"))</f>
        <v>Raw</v>
      </c>
      <c r="Q643" s="13">
        <v>46267.86319444445</v>
      </c>
      <c r="R643" t="inlineStr">
        <is>
          <t xml:space="preserve">2026-09 (Sept)</t>
        </is>
      </c>
      <c r="S643">
        <f>IF(M643="Not an error",0,IF(COUNTIFS($A$2:$A643,$A643,$D$2:$D643,$D643,$M$2:$M643,"&lt;&gt;Not an error")=1,1,0))</f>
        <v>1</v>
      </c>
      <c r="T643">
        <f>IF(M643&lt;&gt;"Major",0,IF(COUNTIFS($A$2:$A643,$A643,$D$2:$D643,$D643,$M$2:$M643,"Major")=1,1,0))</f>
        <v>1</v>
      </c>
      <c r="U643">
        <f>IF(M643&lt;&gt;"Minor",0,IF(COUNTIFS($A$2:$A643,$A643,$D$2:$D643,$D643,$M$2:$M643,"Minor")=1,1,0))</f>
        <v>0</v>
      </c>
    </row>
    <row r="644">
      <c r="A644" t="inlineStr">
        <is>
          <t xml:space="preserve">2480d4767331b6a7bbbc4f588c705dd813a76a8d</t>
        </is>
      </c>
      <c r="B644" t="inlineStr">
        <is>
          <t xml:space="preserve">Bride of a dragon - BGM + SFX</t>
        </is>
      </c>
      <c r="C644" t="inlineStr">
        <is>
          <t xml:space="preserve">Bride of a Dragon (With BGM-SFX)</t>
        </is>
      </c>
      <c r="D644" t="inlineStr">
        <is>
          <t xml:space="preserve">bc58d364cb4392c3744fe0f3e336294fa17c1322</t>
        </is>
      </c>
      <c r="E644" t="inlineStr">
        <is>
          <t xml:space="preserve">Episode 97: Hüte Deine Zunge, Kaelion</t>
        </is>
      </c>
      <c r="F644">
        <v>97</v>
      </c>
      <c r="G644" t="inlineStr">
        <is>
          <t xml:space="preserve">7:10-7:18</t>
        </is>
      </c>
      <c r="H644" t="inlineStr">
        <is>
          <t xml:space="preserve">Pending</t>
        </is>
      </c>
      <c r="I644" t="inlineStr">
        <is>
          <t xml:space="preserve">"Ronan" should be pronounced in English. - Line of script: „Die Respektlosigkeit und die ständigen Schwierigkeiten, die Art, wie Ronan mich angesehen hatte, als wäre ich Dreck unter seinen Stiefeln.“</t>
        </is>
      </c>
      <c r="J644" t="inlineStr">
        <is>
          <t xml:space="preserve">VOA</t>
        </is>
      </c>
      <c r="K644" t="inlineStr">
        <is>
          <t xml:space="preserve">Mispronunciation</t>
        </is>
      </c>
      <c r="L644" t="inlineStr">
        <is>
          <t xml:space="preserve">Mispronunciation</t>
        </is>
      </c>
      <c r="M644" t="str">
        <f>IFERROR(IF(VLOOKUP(L644,'Quantification'!$A:$B,2,FALSE)&amp;""="","Unclassified",VLOOKUP(L644,'Quantification'!$A:$B,2,FALSE)),"Unclassified")</f>
        <v>Major</v>
      </c>
      <c r="N644" t="inlineStr">
        <is>
          <t xml:space="preserve">frl-esma.gulsoy@pocketfm.com</t>
        </is>
      </c>
      <c r="O644" t="inlineStr">
        <is>
          <t xml:space="preserve">Issues found in raw</t>
        </is>
      </c>
      <c r="P644" t="str">
        <f>IF(OR(O644="Issues found in master",O644="Final master"),"Master",IF(OR(O644="Ready for Master",O644="Issues found in raw",O644="Raw under QC",O644="Issues resolved in raw"),"Raw","-"))</f>
        <v>Raw</v>
      </c>
      <c r="Q644" s="13">
        <v>46267.86319444445</v>
      </c>
      <c r="R644" t="inlineStr">
        <is>
          <t xml:space="preserve">2026-09 (Sept)</t>
        </is>
      </c>
      <c r="S644">
        <f>IF(M644="Not an error",0,IF(COUNTIFS($A$2:$A644,$A644,$D$2:$D644,$D644,$M$2:$M644,"&lt;&gt;Not an error")=1,1,0))</f>
        <v>0</v>
      </c>
      <c r="T644">
        <f>IF(M644&lt;&gt;"Major",0,IF(COUNTIFS($A$2:$A644,$A644,$D$2:$D644,$D644,$M$2:$M644,"Major")=1,1,0))</f>
        <v>0</v>
      </c>
      <c r="U644">
        <f>IF(M644&lt;&gt;"Minor",0,IF(COUNTIFS($A$2:$A644,$A644,$D$2:$D644,$D644,$M$2:$M644,"Minor")=1,1,0))</f>
        <v>0</v>
      </c>
    </row>
    <row r="645">
      <c r="A645" t="inlineStr">
        <is>
          <t xml:space="preserve">2480d4767331b6a7bbbc4f588c705dd813a76a8d</t>
        </is>
      </c>
      <c r="B645" t="inlineStr">
        <is>
          <t xml:space="preserve">Bride of a dragon - BGM + SFX</t>
        </is>
      </c>
      <c r="C645" t="inlineStr">
        <is>
          <t xml:space="preserve">Bride of a Dragon (With BGM-SFX)</t>
        </is>
      </c>
      <c r="D645" t="inlineStr">
        <is>
          <t xml:space="preserve">bc58d364cb4392c3744fe0f3e336294fa17c1322</t>
        </is>
      </c>
      <c r="E645" t="inlineStr">
        <is>
          <t xml:space="preserve">Episode 97: Hüte Deine Zunge, Kaelion</t>
        </is>
      </c>
      <c r="F645">
        <v>97</v>
      </c>
      <c r="G645" t="inlineStr">
        <is>
          <t xml:space="preserve">9:57-10:01</t>
        </is>
      </c>
      <c r="H645" t="inlineStr">
        <is>
          <t xml:space="preserve">Pending</t>
        </is>
      </c>
      <c r="I645" t="inlineStr">
        <is>
          <t xml:space="preserve">"Ronan" should be pronounced in English. - Line of script: „Wenn du nicht mein Freund wärst, würdest du in der Zelle neben Ronan schmoren.“</t>
        </is>
      </c>
      <c r="J645" t="inlineStr">
        <is>
          <t xml:space="preserve">VOA</t>
        </is>
      </c>
      <c r="K645" t="inlineStr">
        <is>
          <t xml:space="preserve">Mispronunciation</t>
        </is>
      </c>
      <c r="L645" t="inlineStr">
        <is>
          <t xml:space="preserve">Mispronunciation</t>
        </is>
      </c>
      <c r="M645" t="str">
        <f>IFERROR(IF(VLOOKUP(L645,'Quantification'!$A:$B,2,FALSE)&amp;""="","Unclassified",VLOOKUP(L645,'Quantification'!$A:$B,2,FALSE)),"Unclassified")</f>
        <v>Major</v>
      </c>
      <c r="N645" t="inlineStr">
        <is>
          <t xml:space="preserve">frl-esma.gulsoy@pocketfm.com</t>
        </is>
      </c>
      <c r="O645" t="inlineStr">
        <is>
          <t xml:space="preserve">Issues found in raw</t>
        </is>
      </c>
      <c r="P645" t="str">
        <f>IF(OR(O645="Issues found in master",O645="Final master"),"Master",IF(OR(O645="Ready for Master",O645="Issues found in raw",O645="Raw under QC",O645="Issues resolved in raw"),"Raw","-"))</f>
        <v>Raw</v>
      </c>
      <c r="Q645" s="13">
        <v>46267.86319444445</v>
      </c>
      <c r="R645" t="inlineStr">
        <is>
          <t xml:space="preserve">2026-09 (Sept)</t>
        </is>
      </c>
      <c r="S645">
        <f>IF(M645="Not an error",0,IF(COUNTIFS($A$2:$A645,$A645,$D$2:$D645,$D645,$M$2:$M645,"&lt;&gt;Not an error")=1,1,0))</f>
        <v>0</v>
      </c>
      <c r="T645">
        <f>IF(M645&lt;&gt;"Major",0,IF(COUNTIFS($A$2:$A645,$A645,$D$2:$D645,$D645,$M$2:$M645,"Major")=1,1,0))</f>
        <v>0</v>
      </c>
      <c r="U645">
        <f>IF(M645&lt;&gt;"Minor",0,IF(COUNTIFS($A$2:$A645,$A645,$D$2:$D645,$D645,$M$2:$M645,"Minor")=1,1,0))</f>
        <v>0</v>
      </c>
    </row>
    <row r="646">
      <c r="A646" t="inlineStr">
        <is>
          <t xml:space="preserve">2480d4767331b6a7bbbc4f588c705dd813a76a8d</t>
        </is>
      </c>
      <c r="B646" t="inlineStr">
        <is>
          <t xml:space="preserve">Bride of a dragon - BGM + SFX</t>
        </is>
      </c>
      <c r="C646" t="inlineStr">
        <is>
          <t xml:space="preserve">Bride of a Dragon (With BGM-SFX)</t>
        </is>
      </c>
      <c r="D646" t="inlineStr">
        <is>
          <t xml:space="preserve">48bfe185b7c0d4da2a705fc4de7775893c9ea3af</t>
        </is>
      </c>
      <c r="E646" t="inlineStr">
        <is>
          <t xml:space="preserve">Episode 99: Sie Versteckt Etwas</t>
        </is>
      </c>
      <c r="F646">
        <v>99</v>
      </c>
      <c r="G646" t="inlineStr">
        <is>
          <t xml:space="preserve">7:21-7:23</t>
        </is>
      </c>
      <c r="H646" t="inlineStr">
        <is>
          <t xml:space="preserve">Pending</t>
        </is>
      </c>
      <c r="I646" t="inlineStr">
        <is>
          <t xml:space="preserve">"Euro" feels too modern for the fantasy setting. A setting-appropriate currency such as "Münzen" would be more fitting. - Line of script: „Ich brauche ungefähr einhunderttausend Euro.“</t>
        </is>
      </c>
      <c r="J646" t="inlineStr">
        <is>
          <t xml:space="preserve">AI</t>
        </is>
      </c>
      <c r="K646" t="inlineStr">
        <is>
          <t xml:space="preserve">Script error</t>
        </is>
      </c>
      <c r="L646" t="inlineStr">
        <is>
          <t xml:space="preserve">Script error</t>
        </is>
      </c>
      <c r="M646" t="str">
        <f>IFERROR(IF(VLOOKUP(L646,'Quantification'!$A:$B,2,FALSE)&amp;""="","Unclassified",VLOOKUP(L646,'Quantification'!$A:$B,2,FALSE)),"Unclassified")</f>
        <v>Major</v>
      </c>
      <c r="N646" t="inlineStr">
        <is>
          <t xml:space="preserve">frl-esma.gulsoy@pocketfm.com</t>
        </is>
      </c>
      <c r="O646" t="inlineStr">
        <is>
          <t xml:space="preserve">Issues found in raw</t>
        </is>
      </c>
      <c r="P646" t="str">
        <f>IF(OR(O646="Issues found in master",O646="Final master"),"Master",IF(OR(O646="Ready for Master",O646="Issues found in raw",O646="Raw under QC",O646="Issues resolved in raw"),"Raw","-"))</f>
        <v>Raw</v>
      </c>
      <c r="Q646" s="13">
        <v>46267.879166666666</v>
      </c>
      <c r="R646" t="inlineStr">
        <is>
          <t xml:space="preserve">2026-09 (Sept)</t>
        </is>
      </c>
      <c r="S646">
        <f>IF(M646="Not an error",0,IF(COUNTIFS($A$2:$A646,$A646,$D$2:$D646,$D646,$M$2:$M646,"&lt;&gt;Not an error")=1,1,0))</f>
        <v>1</v>
      </c>
      <c r="T646">
        <f>IF(M646&lt;&gt;"Major",0,IF(COUNTIFS($A$2:$A646,$A646,$D$2:$D646,$D646,$M$2:$M646,"Major")=1,1,0))</f>
        <v>1</v>
      </c>
      <c r="U646">
        <f>IF(M646&lt;&gt;"Minor",0,IF(COUNTIFS($A$2:$A646,$A646,$D$2:$D646,$D646,$M$2:$M646,"Minor")=1,1,0))</f>
        <v>0</v>
      </c>
    </row>
    <row r="647">
      <c r="A647" t="inlineStr">
        <is>
          <t xml:space="preserve">2480d4767331b6a7bbbc4f588c705dd813a76a8d</t>
        </is>
      </c>
      <c r="B647" t="inlineStr">
        <is>
          <t xml:space="preserve">Bride of a dragon - BGM + SFX</t>
        </is>
      </c>
      <c r="C647" t="inlineStr">
        <is>
          <t xml:space="preserve">Bride of a Dragon (With BGM-SFX)</t>
        </is>
      </c>
      <c r="D647" t="inlineStr">
        <is>
          <t xml:space="preserve">48bfe185b7c0d4da2a705fc4de7775893c9ea3af</t>
        </is>
      </c>
      <c r="E647" t="inlineStr">
        <is>
          <t xml:space="preserve">Episode 99: Sie Versteckt Etwas</t>
        </is>
      </c>
      <c r="F647">
        <v>99</v>
      </c>
      <c r="G647" t="inlineStr">
        <is>
          <t xml:space="preserve">7:32-7:36</t>
        </is>
      </c>
      <c r="H647" t="inlineStr">
        <is>
          <t xml:space="preserve">Pending</t>
        </is>
      </c>
      <c r="I647" t="inlineStr">
        <is>
          <t xml:space="preserve">"Euro" feels too modern for the fantasy setting. A setting-appropriate currency such as "Münzen" would be more fitting. - Line of script: „Einhunderttausend Euro waren kein Taschengeld, nicht einmal für eine Königin.“</t>
        </is>
      </c>
      <c r="J647" t="inlineStr">
        <is>
          <t xml:space="preserve">AI</t>
        </is>
      </c>
      <c r="K647" t="inlineStr">
        <is>
          <t xml:space="preserve">Script error</t>
        </is>
      </c>
      <c r="L647" t="inlineStr">
        <is>
          <t xml:space="preserve">Script error</t>
        </is>
      </c>
      <c r="M647" t="str">
        <f>IFERROR(IF(VLOOKUP(L647,'Quantification'!$A:$B,2,FALSE)&amp;""="","Unclassified",VLOOKUP(L647,'Quantification'!$A:$B,2,FALSE)),"Unclassified")</f>
        <v>Major</v>
      </c>
      <c r="N647" t="inlineStr">
        <is>
          <t xml:space="preserve">frl-esma.gulsoy@pocketfm.com</t>
        </is>
      </c>
      <c r="O647" t="inlineStr">
        <is>
          <t xml:space="preserve">Issues found in raw</t>
        </is>
      </c>
      <c r="P647" t="str">
        <f>IF(OR(O647="Issues found in master",O647="Final master"),"Master",IF(OR(O647="Ready for Master",O647="Issues found in raw",O647="Raw under QC",O647="Issues resolved in raw"),"Raw","-"))</f>
        <v>Raw</v>
      </c>
      <c r="Q647" s="13">
        <v>46267.879166666666</v>
      </c>
      <c r="R647" t="inlineStr">
        <is>
          <t xml:space="preserve">2026-09 (Sept)</t>
        </is>
      </c>
      <c r="S647">
        <f>IF(M647="Not an error",0,IF(COUNTIFS($A$2:$A647,$A647,$D$2:$D647,$D647,$M$2:$M647,"&lt;&gt;Not an error")=1,1,0))</f>
        <v>0</v>
      </c>
      <c r="T647">
        <f>IF(M647&lt;&gt;"Major",0,IF(COUNTIFS($A$2:$A647,$A647,$D$2:$D647,$D647,$M$2:$M647,"Major")=1,1,0))</f>
        <v>0</v>
      </c>
      <c r="U647">
        <f>IF(M647&lt;&gt;"Minor",0,IF(COUNTIFS($A$2:$A647,$A647,$D$2:$D647,$D647,$M$2:$M647,"Minor")=1,1,0))</f>
        <v>0</v>
      </c>
    </row>
    <row r="648">
      <c r="A648" t="inlineStr">
        <is>
          <t xml:space="preserve">2480d4767331b6a7bbbc4f588c705dd813a76a8d</t>
        </is>
      </c>
      <c r="B648" t="inlineStr">
        <is>
          <t xml:space="preserve">Bride of a dragon - BGM + SFX</t>
        </is>
      </c>
      <c r="C648" t="inlineStr">
        <is>
          <t xml:space="preserve">Bride of a Dragon (With BGM-SFX)</t>
        </is>
      </c>
      <c r="D648" t="inlineStr">
        <is>
          <t xml:space="preserve">48bfe185b7c0d4da2a705fc4de7775893c9ea3af</t>
        </is>
      </c>
      <c r="E648" t="inlineStr">
        <is>
          <t xml:space="preserve">Episode 99: Sie Versteckt Etwas</t>
        </is>
      </c>
      <c r="F648">
        <v>99</v>
      </c>
      <c r="G648" t="inlineStr">
        <is>
          <t xml:space="preserve">8:22-8:29</t>
        </is>
      </c>
      <c r="H648" t="inlineStr">
        <is>
          <t xml:space="preserve">Pending</t>
        </is>
      </c>
      <c r="I648" t="inlineStr">
        <is>
          <t xml:space="preserve">"Euro" feels too modern for the fantasy setting. A setting-appropriate currency such as "Münzen" would be more fitting. - Line of script: „Einhunderttausend Euro würden keinen nennenswerten Unterschied in Eurer Schatzkammer machen, aber sie könnten das Leben eines Menschen verändern.“</t>
        </is>
      </c>
      <c r="J648" t="inlineStr">
        <is>
          <t xml:space="preserve">AI</t>
        </is>
      </c>
      <c r="K648" t="inlineStr">
        <is>
          <t xml:space="preserve">Script error</t>
        </is>
      </c>
      <c r="L648" t="inlineStr">
        <is>
          <t xml:space="preserve">Script error</t>
        </is>
      </c>
      <c r="M648" t="str">
        <f>IFERROR(IF(VLOOKUP(L648,'Quantification'!$A:$B,2,FALSE)&amp;""="","Unclassified",VLOOKUP(L648,'Quantification'!$A:$B,2,FALSE)),"Unclassified")</f>
        <v>Major</v>
      </c>
      <c r="N648" t="inlineStr">
        <is>
          <t xml:space="preserve">frl-esma.gulsoy@pocketfm.com</t>
        </is>
      </c>
      <c r="O648" t="inlineStr">
        <is>
          <t xml:space="preserve">Issues found in raw</t>
        </is>
      </c>
      <c r="P648" t="str">
        <f>IF(OR(O648="Issues found in master",O648="Final master"),"Master",IF(OR(O648="Ready for Master",O648="Issues found in raw",O648="Raw under QC",O648="Issues resolved in raw"),"Raw","-"))</f>
        <v>Raw</v>
      </c>
      <c r="Q648" s="13">
        <v>46267.879166666666</v>
      </c>
      <c r="R648" t="inlineStr">
        <is>
          <t xml:space="preserve">2026-09 (Sept)</t>
        </is>
      </c>
      <c r="S648">
        <f>IF(M648="Not an error",0,IF(COUNTIFS($A$2:$A648,$A648,$D$2:$D648,$D648,$M$2:$M648,"&lt;&gt;Not an error")=1,1,0))</f>
        <v>0</v>
      </c>
      <c r="T648">
        <f>IF(M648&lt;&gt;"Major",0,IF(COUNTIFS($A$2:$A648,$A648,$D$2:$D648,$D648,$M$2:$M648,"Major")=1,1,0))</f>
        <v>0</v>
      </c>
      <c r="U648">
        <f>IF(M648&lt;&gt;"Minor",0,IF(COUNTIFS($A$2:$A648,$A648,$D$2:$D648,$D648,$M$2:$M648,"Minor")=1,1,0))</f>
        <v>0</v>
      </c>
    </row>
    <row r="649">
      <c r="A649" t="inlineStr">
        <is>
          <t xml:space="preserve">2480d4767331b6a7bbbc4f588c705dd813a76a8d</t>
        </is>
      </c>
      <c r="B649" t="inlineStr">
        <is>
          <t xml:space="preserve">Bride of a dragon - BGM + SFX</t>
        </is>
      </c>
      <c r="C649" t="inlineStr">
        <is>
          <t xml:space="preserve">Bride of a Dragon (With BGM-SFX)</t>
        </is>
      </c>
      <c r="D649" t="inlineStr">
        <is>
          <t xml:space="preserve">a11547f327c6c5616227a800dcc691e74faccf0b</t>
        </is>
      </c>
      <c r="E649" t="inlineStr">
        <is>
          <t xml:space="preserve">Episode 100: Ist Das Eifersucht</t>
        </is>
      </c>
      <c r="F649">
        <v>100</v>
      </c>
      <c r="G649" t="inlineStr">
        <is>
          <t xml:space="preserve">2:27-2:30</t>
        </is>
      </c>
      <c r="H649" t="inlineStr">
        <is>
          <t xml:space="preserve">Pending</t>
        </is>
      </c>
      <c r="I649" t="inlineStr">
        <is>
          <t xml:space="preserve">"mich nicht" is mispronounced as "mich micht". - Line of script: „Du nimmst Isabel zu einem Picknick mit und mich nicht?“</t>
        </is>
      </c>
      <c r="J649" t="inlineStr">
        <is>
          <t xml:space="preserve">AI</t>
        </is>
      </c>
      <c r="K649" t="inlineStr">
        <is>
          <t xml:space="preserve">Script error</t>
        </is>
      </c>
      <c r="L649" t="inlineStr">
        <is>
          <t xml:space="preserve">Script error</t>
        </is>
      </c>
      <c r="M649" t="str">
        <f>IFERROR(IF(VLOOKUP(L649,'Quantification'!$A:$B,2,FALSE)&amp;""="","Unclassified",VLOOKUP(L649,'Quantification'!$A:$B,2,FALSE)),"Unclassified")</f>
        <v>Major</v>
      </c>
      <c r="N649" t="inlineStr">
        <is>
          <t xml:space="preserve">frl-esma.gulsoy@pocketfm.com</t>
        </is>
      </c>
      <c r="O649" t="inlineStr">
        <is>
          <t xml:space="preserve">Issues found in raw</t>
        </is>
      </c>
      <c r="P649" t="str">
        <f>IF(OR(O649="Issues found in master",O649="Final master"),"Master",IF(OR(O649="Ready for Master",O649="Issues found in raw",O649="Raw under QC",O649="Issues resolved in raw"),"Raw","-"))</f>
        <v>Raw</v>
      </c>
      <c r="Q649" s="13">
        <v>46267.88541666667</v>
      </c>
      <c r="R649" t="inlineStr">
        <is>
          <t xml:space="preserve">2026-09 (Sept)</t>
        </is>
      </c>
      <c r="S649">
        <f>IF(M649="Not an error",0,IF(COUNTIFS($A$2:$A649,$A649,$D$2:$D649,$D649,$M$2:$M649,"&lt;&gt;Not an error")=1,1,0))</f>
        <v>1</v>
      </c>
      <c r="T649">
        <f>IF(M649&lt;&gt;"Major",0,IF(COUNTIFS($A$2:$A649,$A649,$D$2:$D649,$D649,$M$2:$M649,"Major")=1,1,0))</f>
        <v>1</v>
      </c>
      <c r="U649">
        <f>IF(M649&lt;&gt;"Minor",0,IF(COUNTIFS($A$2:$A649,$A649,$D$2:$D649,$D649,$M$2:$M649,"Minor")=1,1,0))</f>
        <v>0</v>
      </c>
    </row>
    <row r="650">
      <c r="A650" t="inlineStr">
        <is>
          <t xml:space="preserve">2480d4767331b6a7bbbc4f588c705dd813a76a8d</t>
        </is>
      </c>
      <c r="B650" t="inlineStr">
        <is>
          <t xml:space="preserve">Bride of a dragon - BGM + SFX</t>
        </is>
      </c>
      <c r="C650" t="inlineStr">
        <is>
          <t xml:space="preserve">Bride of a Dragon (With BGM-SFX)</t>
        </is>
      </c>
      <c r="D650" t="inlineStr">
        <is>
          <t xml:space="preserve">a11547f327c6c5616227a800dcc691e74faccf0b</t>
        </is>
      </c>
      <c r="E650" t="inlineStr">
        <is>
          <t xml:space="preserve">Episode 100: Ist Das Eifersucht</t>
        </is>
      </c>
      <c r="F650">
        <v>100</v>
      </c>
      <c r="G650" t="inlineStr">
        <is>
          <t xml:space="preserve">12:08-12:13</t>
        </is>
      </c>
      <c r="H650" t="inlineStr">
        <is>
          <t xml:space="preserve">Pending</t>
        </is>
      </c>
      <c r="I650" t="inlineStr">
        <is>
          <t xml:space="preserve">"Kaelion" should be pronounced in German as "Kelion" - Line of script: „Ivana und Kaelion gingen sofort in den Schatten eines Felsvorsprungs, um das Picknick vorzubereiten.“</t>
        </is>
      </c>
      <c r="J650" t="inlineStr">
        <is>
          <t xml:space="preserve">VOA</t>
        </is>
      </c>
      <c r="K650" t="inlineStr">
        <is>
          <t xml:space="preserve">Mispronunciation</t>
        </is>
      </c>
      <c r="L650" t="inlineStr">
        <is>
          <t xml:space="preserve">Mispronunciation</t>
        </is>
      </c>
      <c r="M650" t="str">
        <f>IFERROR(IF(VLOOKUP(L650,'Quantification'!$A:$B,2,FALSE)&amp;""="","Unclassified",VLOOKUP(L650,'Quantification'!$A:$B,2,FALSE)),"Unclassified")</f>
        <v>Major</v>
      </c>
      <c r="N650" t="inlineStr">
        <is>
          <t xml:space="preserve">frl-esma.gulsoy@pocketfm.com</t>
        </is>
      </c>
      <c r="O650" t="inlineStr">
        <is>
          <t xml:space="preserve">Issues found in raw</t>
        </is>
      </c>
      <c r="P650" t="str">
        <f>IF(OR(O650="Issues found in master",O650="Final master"),"Master",IF(OR(O650="Ready for Master",O650="Issues found in raw",O650="Raw under QC",O650="Issues resolved in raw"),"Raw","-"))</f>
        <v>Raw</v>
      </c>
      <c r="Q650" s="13">
        <v>46267.88541666667</v>
      </c>
      <c r="R650" t="inlineStr">
        <is>
          <t xml:space="preserve">2026-09 (Sept)</t>
        </is>
      </c>
      <c r="S650">
        <f>IF(M650="Not an error",0,IF(COUNTIFS($A$2:$A650,$A650,$D$2:$D650,$D650,$M$2:$M650,"&lt;&gt;Not an error")=1,1,0))</f>
        <v>0</v>
      </c>
      <c r="T650">
        <f>IF(M650&lt;&gt;"Major",0,IF(COUNTIFS($A$2:$A650,$A650,$D$2:$D650,$D650,$M$2:$M650,"Major")=1,1,0))</f>
        <v>0</v>
      </c>
      <c r="U650">
        <f>IF(M650&lt;&gt;"Minor",0,IF(COUNTIFS($A$2:$A650,$A650,$D$2:$D650,$D650,$M$2:$M650,"Minor")=1,1,0))</f>
        <v>0</v>
      </c>
    </row>
    <row r="651">
      <c r="A651" t="inlineStr">
        <is>
          <t xml:space="preserve">d0d8e63abfcb4e4218fd2696ae3a3fbcfaec8a76</t>
        </is>
      </c>
      <c r="B651" t="inlineStr">
        <is>
          <t xml:space="preserve">Drowning Moon Dragons</t>
        </is>
      </c>
      <c r="C651" t="inlineStr">
        <is>
          <t xml:space="preserve">Drachenfeuer Und Meeresblut</t>
        </is>
      </c>
      <c r="D651" t="inlineStr">
        <is>
          <t xml:space="preserve">f45848f77fcd957ad2c2616b6284f28185f88357</t>
        </is>
      </c>
      <c r="E651" t="inlineStr">
        <is>
          <t xml:space="preserve">EP 3 - Flossen-Panik</t>
        </is>
      </c>
      <c r="F651">
        <v>3</v>
      </c>
      <c r="G651" t="inlineStr">
        <is>
          <t xml:space="preserve">11:22-11:29</t>
        </is>
      </c>
      <c r="H651" t="inlineStr">
        <is>
          <t xml:space="preserve">Ignore</t>
        </is>
      </c>
      <c r="I651" t="inlineStr">
        <is>
          <t xml:space="preserve">Remarks: [Tone Change] Line from script: „ Sie fand eine Flasche, Tücher, Seife, ein leeres Glas, aber kein Salz! Gwens Atem wurde schneller. Das war tatsächlich das letzte Badesalz gewesen.“ Note: „Gwens Atem wurde schneller.“ Is in a different tone, a bit off putting</t>
        </is>
      </c>
      <c r="J651" t="inlineStr">
        <is>
          <t xml:space="preserve">VOA</t>
        </is>
      </c>
      <c r="K651" t="inlineStr">
        <is>
          <t xml:space="preserve">Tone change</t>
        </is>
      </c>
      <c r="L651" t="inlineStr">
        <is>
          <t xml:space="preserve">Tone change</t>
        </is>
      </c>
      <c r="M651" t="str">
        <f>IFERROR(IF(VLOOKUP(L651,'Quantification'!$A:$B,2,FALSE)&amp;""="","Unclassified",VLOOKUP(L651,'Quantification'!$A:$B,2,FALSE)),"Unclassified")</f>
        <v>Minor</v>
      </c>
      <c r="N651" t="inlineStr">
        <is>
          <t xml:space="preserve">frl-inan.kirtay@pocketfm.com</t>
        </is>
      </c>
      <c r="O651" t="inlineStr">
        <is>
          <t xml:space="preserve">Issues found in raw</t>
        </is>
      </c>
      <c r="P651" t="str">
        <f>IF(OR(O651="Issues found in master",O651="Final master"),"Master",IF(OR(O651="Ready for Master",O651="Issues found in raw",O651="Raw under QC",O651="Issues resolved in raw"),"Raw","-"))</f>
        <v>Raw</v>
      </c>
      <c r="Q651" s="13">
        <v>46288.5875</v>
      </c>
      <c r="R651" t="inlineStr">
        <is>
          <t xml:space="preserve">2026-09 (Sept)</t>
        </is>
      </c>
      <c r="S651">
        <f>IF(M651="Not an error",0,IF(COUNTIFS($A$2:$A651,$A651,$D$2:$D651,$D651,$M$2:$M651,"&lt;&gt;Not an error")=1,1,0))</f>
        <v>1</v>
      </c>
      <c r="T651">
        <f>IF(M651&lt;&gt;"Major",0,IF(COUNTIFS($A$2:$A651,$A651,$D$2:$D651,$D651,$M$2:$M651,"Major")=1,1,0))</f>
        <v>0</v>
      </c>
      <c r="U651">
        <f>IF(M651&lt;&gt;"Minor",0,IF(COUNTIFS($A$2:$A651,$A651,$D$2:$D651,$D651,$M$2:$M651,"Minor")=1,1,0))</f>
        <v>1</v>
      </c>
    </row>
    <row r="652">
      <c r="A652" t="inlineStr">
        <is>
          <t xml:space="preserve">d0d8e63abfcb4e4218fd2696ae3a3fbcfaec8a76</t>
        </is>
      </c>
      <c r="B652" t="inlineStr">
        <is>
          <t xml:space="preserve">Drowning Moon Dragons</t>
        </is>
      </c>
      <c r="C652" t="inlineStr">
        <is>
          <t xml:space="preserve">Drachenfeuer Und Meeresblut</t>
        </is>
      </c>
      <c r="D652" t="inlineStr">
        <is>
          <t xml:space="preserve">d3cde1d61a3c524e9d03b7ee2dfe8726183dbbe1</t>
        </is>
      </c>
      <c r="E652" t="inlineStr">
        <is>
          <t xml:space="preserve">EP 5 - Kein Gentleman</t>
        </is>
      </c>
      <c r="F652">
        <v>5</v>
      </c>
      <c r="G652" t="inlineStr">
        <is>
          <t xml:space="preserve">08:36-08:40</t>
        </is>
      </c>
      <c r="H652" t="inlineStr">
        <is>
          <t xml:space="preserve">Resolved</t>
        </is>
      </c>
      <c r="I652" t="inlineStr">
        <is>
          <t xml:space="preserve">Remarks: [Mispronunciation]
Line from script: â€œ â€žWillkommen zurÃ¼ck, Lady Beahtriceâ€œ, hÃ¶rte sie Edwihn im Flur sagen, als sich die EingangstÃ¼r Ã¶ffnete.â€œ
Note: â€œ Beahtrice â€_x009d_ was mispronounced as Bettriss</t>
        </is>
      </c>
      <c r="J652" t="inlineStr">
        <is>
          <t xml:space="preserve">VOA</t>
        </is>
      </c>
      <c r="K652" t="inlineStr">
        <is>
          <t xml:space="preserve">Mispronunciation</t>
        </is>
      </c>
      <c r="L652" t="inlineStr">
        <is>
          <t xml:space="preserve">Mispronunciation</t>
        </is>
      </c>
      <c r="M652" t="str">
        <f>IFERROR(IF(VLOOKUP(L652,'Quantification'!$A:$B,2,FALSE)&amp;""="","Unclassified",VLOOKUP(L652,'Quantification'!$A:$B,2,FALSE)),"Unclassified")</f>
        <v>Major</v>
      </c>
      <c r="N652" t="inlineStr">
        <is>
          <t xml:space="preserve">frl-inan.kirtay@pocketfm.com</t>
        </is>
      </c>
      <c r="O652" t="inlineStr">
        <is>
          <t xml:space="preserve">Issues found in raw</t>
        </is>
      </c>
      <c r="P652" t="str">
        <f>IF(OR(O652="Issues found in master",O652="Final master"),"Master",IF(OR(O652="Ready for Master",O652="Issues found in raw",O652="Raw under QC",O652="Issues resolved in raw"),"Raw","-"))</f>
        <v>Raw</v>
      </c>
      <c r="Q652" s="13">
        <v>46290.57291666667</v>
      </c>
      <c r="R652" t="inlineStr">
        <is>
          <t xml:space="preserve">2026-09 (Sept)</t>
        </is>
      </c>
      <c r="S652">
        <f>IF(M652="Not an error",0,IF(COUNTIFS($A$2:$A652,$A652,$D$2:$D652,$D652,$M$2:$M652,"&lt;&gt;Not an error")=1,1,0))</f>
        <v>1</v>
      </c>
      <c r="T652">
        <f>IF(M652&lt;&gt;"Major",0,IF(COUNTIFS($A$2:$A652,$A652,$D$2:$D652,$D652,$M$2:$M652,"Major")=1,1,0))</f>
        <v>1</v>
      </c>
      <c r="U652">
        <f>IF(M652&lt;&gt;"Minor",0,IF(COUNTIFS($A$2:$A652,$A652,$D$2:$D652,$D652,$M$2:$M652,"Minor")=1,1,0))</f>
        <v>0</v>
      </c>
    </row>
    <row r="653">
      <c r="A653" t="inlineStr">
        <is>
          <t xml:space="preserve">d0d8e63abfcb4e4218fd2696ae3a3fbcfaec8a76</t>
        </is>
      </c>
      <c r="B653" t="inlineStr">
        <is>
          <t xml:space="preserve">Drowning Moon Dragons</t>
        </is>
      </c>
      <c r="C653" t="inlineStr">
        <is>
          <t xml:space="preserve">Drachenfeuer Und Meeresblut</t>
        </is>
      </c>
      <c r="D653" t="inlineStr">
        <is>
          <t xml:space="preserve">d3cde1d61a3c524e9d03b7ee2dfe8726183dbbe1</t>
        </is>
      </c>
      <c r="E653" t="inlineStr">
        <is>
          <t xml:space="preserve">EP 5 - Kein Gentleman</t>
        </is>
      </c>
      <c r="F653">
        <v>5</v>
      </c>
      <c r="G653" t="inlineStr">
        <is>
          <t xml:space="preserve">08:43-08:46</t>
        </is>
      </c>
      <c r="H653" t="inlineStr">
        <is>
          <t xml:space="preserve">Resolved</t>
        </is>
      </c>
      <c r="I653" t="inlineStr">
        <is>
          <t xml:space="preserve">Remarks: [Mispronunciation]
Line from script: â€œ â€žWo ist Gwendolyn?â€œ, fragte Lady Beahtrice ohne umschweife.â€œ
Note: â€œ Beahtrice â€_x009d_ was mispronounced as Bettriss</t>
        </is>
      </c>
      <c r="J653" t="inlineStr">
        <is>
          <t xml:space="preserve">VOA</t>
        </is>
      </c>
      <c r="K653" t="inlineStr">
        <is>
          <t xml:space="preserve">Mispronunciation</t>
        </is>
      </c>
      <c r="L653" t="inlineStr">
        <is>
          <t xml:space="preserve">Mispronunciation</t>
        </is>
      </c>
      <c r="M653" t="str">
        <f>IFERROR(IF(VLOOKUP(L653,'Quantification'!$A:$B,2,FALSE)&amp;""="","Unclassified",VLOOKUP(L653,'Quantification'!$A:$B,2,FALSE)),"Unclassified")</f>
        <v>Major</v>
      </c>
      <c r="N653" t="inlineStr">
        <is>
          <t xml:space="preserve">frl-inan.kirtay@pocketfm.com</t>
        </is>
      </c>
      <c r="O653" t="inlineStr">
        <is>
          <t xml:space="preserve">Issues found in raw</t>
        </is>
      </c>
      <c r="P653" t="str">
        <f>IF(OR(O653="Issues found in master",O653="Final master"),"Master",IF(OR(O653="Ready for Master",O653="Issues found in raw",O653="Raw under QC",O653="Issues resolved in raw"),"Raw","-"))</f>
        <v>Raw</v>
      </c>
      <c r="Q653" s="13">
        <v>46290.57291666667</v>
      </c>
      <c r="R653" t="inlineStr">
        <is>
          <t xml:space="preserve">2026-09 (Sept)</t>
        </is>
      </c>
      <c r="S653">
        <f>IF(M653="Not an error",0,IF(COUNTIFS($A$2:$A653,$A653,$D$2:$D653,$D653,$M$2:$M653,"&lt;&gt;Not an error")=1,1,0))</f>
        <v>0</v>
      </c>
      <c r="T653">
        <f>IF(M653&lt;&gt;"Major",0,IF(COUNTIFS($A$2:$A653,$A653,$D$2:$D653,$D653,$M$2:$M653,"Major")=1,1,0))</f>
        <v>0</v>
      </c>
      <c r="U653">
        <f>IF(M653&lt;&gt;"Minor",0,IF(COUNTIFS($A$2:$A653,$A653,$D$2:$D653,$D653,$M$2:$M653,"Minor")=1,1,0))</f>
        <v>0</v>
      </c>
    </row>
    <row r="654">
      <c r="A654" t="inlineStr">
        <is>
          <t xml:space="preserve">d0d8e63abfcb4e4218fd2696ae3a3fbcfaec8a76</t>
        </is>
      </c>
      <c r="B654" t="inlineStr">
        <is>
          <t xml:space="preserve">Drowning Moon Dragons</t>
        </is>
      </c>
      <c r="C654" t="inlineStr">
        <is>
          <t xml:space="preserve">Drachenfeuer Und Meeresblut</t>
        </is>
      </c>
      <c r="D654" t="inlineStr">
        <is>
          <t xml:space="preserve">d3cde1d61a3c524e9d03b7ee2dfe8726183dbbe1</t>
        </is>
      </c>
      <c r="E654" t="inlineStr">
        <is>
          <t xml:space="preserve">EP 5 - Kein Gentleman</t>
        </is>
      </c>
      <c r="F654">
        <v>5</v>
      </c>
      <c r="G654" t="inlineStr">
        <is>
          <t xml:space="preserve">08:56-09:00</t>
        </is>
      </c>
      <c r="H654" t="inlineStr">
        <is>
          <t xml:space="preserve">Resolved</t>
        </is>
      </c>
      <c r="I654" t="inlineStr">
        <is>
          <t xml:space="preserve">Remarks: [Mispronunciation]
Line from script: â€œ Wenig spÃ¤ter betrat Lady Beahtrice die KÃ¼che. â€œ
Note: â€œ Beahtrice â€_x009d_ was mispronounced as Bettriss</t>
        </is>
      </c>
      <c r="J654" t="inlineStr">
        <is>
          <t xml:space="preserve">VOA</t>
        </is>
      </c>
      <c r="K654" t="inlineStr">
        <is>
          <t xml:space="preserve">Mispronunciation</t>
        </is>
      </c>
      <c r="L654" t="inlineStr">
        <is>
          <t xml:space="preserve">Mispronunciation</t>
        </is>
      </c>
      <c r="M654" t="str">
        <f>IFERROR(IF(VLOOKUP(L654,'Quantification'!$A:$B,2,FALSE)&amp;""="","Unclassified",VLOOKUP(L654,'Quantification'!$A:$B,2,FALSE)),"Unclassified")</f>
        <v>Major</v>
      </c>
      <c r="N654" t="inlineStr">
        <is>
          <t xml:space="preserve">frl-inan.kirtay@pocketfm.com</t>
        </is>
      </c>
      <c r="O654" t="inlineStr">
        <is>
          <t xml:space="preserve">Issues found in raw</t>
        </is>
      </c>
      <c r="P654" t="str">
        <f>IF(OR(O654="Issues found in master",O654="Final master"),"Master",IF(OR(O654="Ready for Master",O654="Issues found in raw",O654="Raw under QC",O654="Issues resolved in raw"),"Raw","-"))</f>
        <v>Raw</v>
      </c>
      <c r="Q654" s="13">
        <v>46290.57291666667</v>
      </c>
      <c r="R654" t="inlineStr">
        <is>
          <t xml:space="preserve">2026-09 (Sept)</t>
        </is>
      </c>
      <c r="S654">
        <f>IF(M654="Not an error",0,IF(COUNTIFS($A$2:$A654,$A654,$D$2:$D654,$D654,$M$2:$M654,"&lt;&gt;Not an error")=1,1,0))</f>
        <v>0</v>
      </c>
      <c r="T654">
        <f>IF(M654&lt;&gt;"Major",0,IF(COUNTIFS($A$2:$A654,$A654,$D$2:$D654,$D654,$M$2:$M654,"Major")=1,1,0))</f>
        <v>0</v>
      </c>
      <c r="U654">
        <f>IF(M654&lt;&gt;"Minor",0,IF(COUNTIFS($A$2:$A654,$A654,$D$2:$D654,$D654,$M$2:$M654,"Minor")=1,1,0))</f>
        <v>0</v>
      </c>
    </row>
    <row r="655">
      <c r="A655" t="inlineStr">
        <is>
          <t xml:space="preserve">d0d8e63abfcb4e4218fd2696ae3a3fbcfaec8a76</t>
        </is>
      </c>
      <c r="B655" t="inlineStr">
        <is>
          <t xml:space="preserve">Drowning Moon Dragons</t>
        </is>
      </c>
      <c r="C655" t="inlineStr">
        <is>
          <t xml:space="preserve">Drachenfeuer Und Meeresblut</t>
        </is>
      </c>
      <c r="D655" t="inlineStr">
        <is>
          <t xml:space="preserve">d3cde1d61a3c524e9d03b7ee2dfe8726183dbbe1</t>
        </is>
      </c>
      <c r="E655" t="inlineStr">
        <is>
          <t xml:space="preserve">EP 5 - Kein Gentleman</t>
        </is>
      </c>
      <c r="F655">
        <v>5</v>
      </c>
      <c r="G655" t="inlineStr">
        <is>
          <t xml:space="preserve">09:13-09:16</t>
        </is>
      </c>
      <c r="H655" t="inlineStr">
        <is>
          <t xml:space="preserve">Resolved</t>
        </is>
      </c>
      <c r="I655" t="inlineStr">
        <is>
          <t xml:space="preserve">Remarks: [Mispronunciation]
Line from script: â€œ Lady Beahtrice atmete tief ein. â€ž â€œ
Note: â€œ Beahtrice â€_x009d_ was mispronounced as Bettriss</t>
        </is>
      </c>
      <c r="J655" t="inlineStr">
        <is>
          <t xml:space="preserve">VOA</t>
        </is>
      </c>
      <c r="K655" t="inlineStr">
        <is>
          <t xml:space="preserve">Mispronunciation</t>
        </is>
      </c>
      <c r="L655" t="inlineStr">
        <is>
          <t xml:space="preserve">Mispronunciation</t>
        </is>
      </c>
      <c r="M655" t="str">
        <f>IFERROR(IF(VLOOKUP(L655,'Quantification'!$A:$B,2,FALSE)&amp;""="","Unclassified",VLOOKUP(L655,'Quantification'!$A:$B,2,FALSE)),"Unclassified")</f>
        <v>Major</v>
      </c>
      <c r="N655" t="inlineStr">
        <is>
          <t xml:space="preserve">frl-inan.kirtay@pocketfm.com</t>
        </is>
      </c>
      <c r="O655" t="inlineStr">
        <is>
          <t xml:space="preserve">Issues found in raw</t>
        </is>
      </c>
      <c r="P655" t="str">
        <f>IF(OR(O655="Issues found in master",O655="Final master"),"Master",IF(OR(O655="Ready for Master",O655="Issues found in raw",O655="Raw under QC",O655="Issues resolved in raw"),"Raw","-"))</f>
        <v>Raw</v>
      </c>
      <c r="Q655" s="13">
        <v>46290.57291666667</v>
      </c>
      <c r="R655" t="inlineStr">
        <is>
          <t xml:space="preserve">2026-09 (Sept)</t>
        </is>
      </c>
      <c r="S655">
        <f>IF(M655="Not an error",0,IF(COUNTIFS($A$2:$A655,$A655,$D$2:$D655,$D655,$M$2:$M655,"&lt;&gt;Not an error")=1,1,0))</f>
        <v>0</v>
      </c>
      <c r="T655">
        <f>IF(M655&lt;&gt;"Major",0,IF(COUNTIFS($A$2:$A655,$A655,$D$2:$D655,$D655,$M$2:$M655,"Major")=1,1,0))</f>
        <v>0</v>
      </c>
      <c r="U655">
        <f>IF(M655&lt;&gt;"Minor",0,IF(COUNTIFS($A$2:$A655,$A655,$D$2:$D655,$D655,$M$2:$M655,"Minor")=1,1,0))</f>
        <v>0</v>
      </c>
    </row>
    <row r="656">
      <c r="A656" t="inlineStr">
        <is>
          <t xml:space="preserve">d0d8e63abfcb4e4218fd2696ae3a3fbcfaec8a76</t>
        </is>
      </c>
      <c r="B656" t="inlineStr">
        <is>
          <t xml:space="preserve">Drowning Moon Dragons</t>
        </is>
      </c>
      <c r="C656" t="inlineStr">
        <is>
          <t xml:space="preserve">Drachenfeuer Und Meeresblut</t>
        </is>
      </c>
      <c r="D656" t="inlineStr">
        <is>
          <t xml:space="preserve">d3cde1d61a3c524e9d03b7ee2dfe8726183dbbe1</t>
        </is>
      </c>
      <c r="E656" t="inlineStr">
        <is>
          <t xml:space="preserve">EP 5 - Kein Gentleman</t>
        </is>
      </c>
      <c r="F656">
        <v>5</v>
      </c>
      <c r="G656" t="inlineStr">
        <is>
          <t xml:space="preserve">09:26-09:30</t>
        </is>
      </c>
      <c r="H656" t="inlineStr">
        <is>
          <t xml:space="preserve">Resolved</t>
        </is>
      </c>
      <c r="I656" t="inlineStr">
        <is>
          <t xml:space="preserve">Remarks: [Mispronunciation]
Line from script: â€œ Lady Beahtrice schloss die Augen. â€ž. â€ž â€œ
Note: â€œ Beahtrice â€_x009d_ was mispronounced as Bettriss</t>
        </is>
      </c>
      <c r="J656" t="inlineStr">
        <is>
          <t xml:space="preserve">VOA</t>
        </is>
      </c>
      <c r="K656" t="inlineStr">
        <is>
          <t xml:space="preserve">Mispronunciation</t>
        </is>
      </c>
      <c r="L656" t="inlineStr">
        <is>
          <t xml:space="preserve">Mispronunciation</t>
        </is>
      </c>
      <c r="M656" t="str">
        <f>IFERROR(IF(VLOOKUP(L656,'Quantification'!$A:$B,2,FALSE)&amp;""="","Unclassified",VLOOKUP(L656,'Quantification'!$A:$B,2,FALSE)),"Unclassified")</f>
        <v>Major</v>
      </c>
      <c r="N656" t="inlineStr">
        <is>
          <t xml:space="preserve">frl-inan.kirtay@pocketfm.com</t>
        </is>
      </c>
      <c r="O656" t="inlineStr">
        <is>
          <t xml:space="preserve">Issues found in raw</t>
        </is>
      </c>
      <c r="P656" t="str">
        <f>IF(OR(O656="Issues found in master",O656="Final master"),"Master",IF(OR(O656="Ready for Master",O656="Issues found in raw",O656="Raw under QC",O656="Issues resolved in raw"),"Raw","-"))</f>
        <v>Raw</v>
      </c>
      <c r="Q656" s="13">
        <v>46290.57291666667</v>
      </c>
      <c r="R656" t="inlineStr">
        <is>
          <t xml:space="preserve">2026-09 (Sept)</t>
        </is>
      </c>
      <c r="S656">
        <f>IF(M656="Not an error",0,IF(COUNTIFS($A$2:$A656,$A656,$D$2:$D656,$D656,$M$2:$M656,"&lt;&gt;Not an error")=1,1,0))</f>
        <v>0</v>
      </c>
      <c r="T656">
        <f>IF(M656&lt;&gt;"Major",0,IF(COUNTIFS($A$2:$A656,$A656,$D$2:$D656,$D656,$M$2:$M656,"Major")=1,1,0))</f>
        <v>0</v>
      </c>
      <c r="U656">
        <f>IF(M656&lt;&gt;"Minor",0,IF(COUNTIFS($A$2:$A656,$A656,$D$2:$D656,$D656,$M$2:$M656,"Minor")=1,1,0))</f>
        <v>0</v>
      </c>
    </row>
    <row r="657">
      <c r="A657" t="inlineStr">
        <is>
          <t xml:space="preserve">d0d8e63abfcb4e4218fd2696ae3a3fbcfaec8a76</t>
        </is>
      </c>
      <c r="B657" t="inlineStr">
        <is>
          <t xml:space="preserve">Drowning Moon Dragons</t>
        </is>
      </c>
      <c r="C657" t="inlineStr">
        <is>
          <t xml:space="preserve">Drachenfeuer Und Meeresblut</t>
        </is>
      </c>
      <c r="D657" t="inlineStr">
        <is>
          <t xml:space="preserve">d3cde1d61a3c524e9d03b7ee2dfe8726183dbbe1</t>
        </is>
      </c>
      <c r="E657" t="inlineStr">
        <is>
          <t xml:space="preserve">EP 5 - Kein Gentleman</t>
        </is>
      </c>
      <c r="F657">
        <v>5</v>
      </c>
      <c r="G657" t="inlineStr">
        <is>
          <t xml:space="preserve">09:40-09:45</t>
        </is>
      </c>
      <c r="H657" t="inlineStr">
        <is>
          <t xml:space="preserve">Resolved</t>
        </is>
      </c>
      <c r="I657" t="inlineStr">
        <is>
          <t xml:space="preserve">Remarks: [Mispronunciation]
Line from script: â€œ â€žDas ist nicht der Punkt, was hat er getan?â€œ, verlangte Lady Beahtrice zu wissen.â€ž â€œ
Note: â€œ Beahtrice â€_x009d_ was mispronounced as Bettriss</t>
        </is>
      </c>
      <c r="J657" t="inlineStr">
        <is>
          <t xml:space="preserve">VOA</t>
        </is>
      </c>
      <c r="K657" t="inlineStr">
        <is>
          <t xml:space="preserve">Mispronunciation</t>
        </is>
      </c>
      <c r="L657" t="inlineStr">
        <is>
          <t xml:space="preserve">Mispronunciation</t>
        </is>
      </c>
      <c r="M657" t="str">
        <f>IFERROR(IF(VLOOKUP(L657,'Quantification'!$A:$B,2,FALSE)&amp;""="","Unclassified",VLOOKUP(L657,'Quantification'!$A:$B,2,FALSE)),"Unclassified")</f>
        <v>Major</v>
      </c>
      <c r="N657" t="inlineStr">
        <is>
          <t xml:space="preserve">frl-inan.kirtay@pocketfm.com</t>
        </is>
      </c>
      <c r="O657" t="inlineStr">
        <is>
          <t xml:space="preserve">Issues found in raw</t>
        </is>
      </c>
      <c r="P657" t="str">
        <f>IF(OR(O657="Issues found in master",O657="Final master"),"Master",IF(OR(O657="Ready for Master",O657="Issues found in raw",O657="Raw under QC",O657="Issues resolved in raw"),"Raw","-"))</f>
        <v>Raw</v>
      </c>
      <c r="Q657" s="13">
        <v>46290.57291666667</v>
      </c>
      <c r="R657" t="inlineStr">
        <is>
          <t xml:space="preserve">2026-09 (Sept)</t>
        </is>
      </c>
      <c r="S657">
        <f>IF(M657="Not an error",0,IF(COUNTIFS($A$2:$A657,$A657,$D$2:$D657,$D657,$M$2:$M657,"&lt;&gt;Not an error")=1,1,0))</f>
        <v>0</v>
      </c>
      <c r="T657">
        <f>IF(M657&lt;&gt;"Major",0,IF(COUNTIFS($A$2:$A657,$A657,$D$2:$D657,$D657,$M$2:$M657,"Major")=1,1,0))</f>
        <v>0</v>
      </c>
      <c r="U657">
        <f>IF(M657&lt;&gt;"Minor",0,IF(COUNTIFS($A$2:$A657,$A657,$D$2:$D657,$D657,$M$2:$M657,"Minor")=1,1,0))</f>
        <v>0</v>
      </c>
    </row>
    <row r="658">
      <c r="A658" t="inlineStr">
        <is>
          <t xml:space="preserve">d0d8e63abfcb4e4218fd2696ae3a3fbcfaec8a76</t>
        </is>
      </c>
      <c r="B658" t="inlineStr">
        <is>
          <t xml:space="preserve">Drowning Moon Dragons</t>
        </is>
      </c>
      <c r="C658" t="inlineStr">
        <is>
          <t xml:space="preserve">Drachenfeuer Und Meeresblut</t>
        </is>
      </c>
      <c r="D658" t="inlineStr">
        <is>
          <t xml:space="preserve">d3cde1d61a3c524e9d03b7ee2dfe8726183dbbe1</t>
        </is>
      </c>
      <c r="E658" t="inlineStr">
        <is>
          <t xml:space="preserve">EP 5 - Kein Gentleman</t>
        </is>
      </c>
      <c r="F658">
        <v>5</v>
      </c>
      <c r="G658" t="inlineStr">
        <is>
          <t xml:space="preserve">09:52-09:56</t>
        </is>
      </c>
      <c r="H658" t="inlineStr">
        <is>
          <t xml:space="preserve">Resolved</t>
        </is>
      </c>
      <c r="I658" t="inlineStr">
        <is>
          <t xml:space="preserve">Remarks: [Mispronunciation]
Line from script: â€œ Lady Beahtrice setzte sich langsam an den Tisch. â€œ
Note: â€œ Beahtrice â€_x009d_ was mispronounced as Bettriss</t>
        </is>
      </c>
      <c r="J658" t="inlineStr">
        <is>
          <t xml:space="preserve">VOA</t>
        </is>
      </c>
      <c r="K658" t="inlineStr">
        <is>
          <t xml:space="preserve">Mispronunciation</t>
        </is>
      </c>
      <c r="L658" t="inlineStr">
        <is>
          <t xml:space="preserve">Mispronunciation</t>
        </is>
      </c>
      <c r="M658" t="str">
        <f>IFERROR(IF(VLOOKUP(L658,'Quantification'!$A:$B,2,FALSE)&amp;""="","Unclassified",VLOOKUP(L658,'Quantification'!$A:$B,2,FALSE)),"Unclassified")</f>
        <v>Major</v>
      </c>
      <c r="N658" t="inlineStr">
        <is>
          <t xml:space="preserve">frl-inan.kirtay@pocketfm.com</t>
        </is>
      </c>
      <c r="O658" t="inlineStr">
        <is>
          <t xml:space="preserve">Issues found in raw</t>
        </is>
      </c>
      <c r="P658" t="str">
        <f>IF(OR(O658="Issues found in master",O658="Final master"),"Master",IF(OR(O658="Ready for Master",O658="Issues found in raw",O658="Raw under QC",O658="Issues resolved in raw"),"Raw","-"))</f>
        <v>Raw</v>
      </c>
      <c r="Q658" s="13">
        <v>46290.57291666667</v>
      </c>
      <c r="R658" t="inlineStr">
        <is>
          <t xml:space="preserve">2026-09 (Sept)</t>
        </is>
      </c>
      <c r="S658">
        <f>IF(M658="Not an error",0,IF(COUNTIFS($A$2:$A658,$A658,$D$2:$D658,$D658,$M$2:$M658,"&lt;&gt;Not an error")=1,1,0))</f>
        <v>0</v>
      </c>
      <c r="T658">
        <f>IF(M658&lt;&gt;"Major",0,IF(COUNTIFS($A$2:$A658,$A658,$D$2:$D658,$D658,$M$2:$M658,"Major")=1,1,0))</f>
        <v>0</v>
      </c>
      <c r="U658">
        <f>IF(M658&lt;&gt;"Minor",0,IF(COUNTIFS($A$2:$A658,$A658,$D$2:$D658,$D658,$M$2:$M658,"Minor")=1,1,0))</f>
        <v>0</v>
      </c>
    </row>
    <row r="659">
      <c r="A659" t="inlineStr">
        <is>
          <t xml:space="preserve">d0d8e63abfcb4e4218fd2696ae3a3fbcfaec8a76</t>
        </is>
      </c>
      <c r="B659" t="inlineStr">
        <is>
          <t xml:space="preserve">Drowning Moon Dragons</t>
        </is>
      </c>
      <c r="C659" t="inlineStr">
        <is>
          <t xml:space="preserve">Drachenfeuer Und Meeresblut</t>
        </is>
      </c>
      <c r="D659" t="inlineStr">
        <is>
          <t xml:space="preserve">d3cde1d61a3c524e9d03b7ee2dfe8726183dbbe1</t>
        </is>
      </c>
      <c r="E659" t="inlineStr">
        <is>
          <t xml:space="preserve">EP 5 - Kein Gentleman</t>
        </is>
      </c>
      <c r="F659">
        <v>5</v>
      </c>
      <c r="G659" t="inlineStr">
        <is>
          <t xml:space="preserve">10:13-10:16</t>
        </is>
      </c>
      <c r="H659" t="inlineStr">
        <is>
          <t xml:space="preserve">Resolved</t>
        </is>
      </c>
      <c r="I659" t="inlineStr">
        <is>
          <t xml:space="preserve">Remarks: [Mispronunciation]
Line from script: â€œ Vorsichtig legte sie die HÃ¤nde auf Lady Beahtrices Schultern und begann, sie zu massieren. â€œ
Note: â€œ Beahtrice â€_x009d_ was mispronounced as Bettriss</t>
        </is>
      </c>
      <c r="J659" t="inlineStr">
        <is>
          <t xml:space="preserve">VOA</t>
        </is>
      </c>
      <c r="K659" t="inlineStr">
        <is>
          <t xml:space="preserve">Mispronunciation</t>
        </is>
      </c>
      <c r="L659" t="inlineStr">
        <is>
          <t xml:space="preserve">Mispronunciation</t>
        </is>
      </c>
      <c r="M659" t="str">
        <f>IFERROR(IF(VLOOKUP(L659,'Quantification'!$A:$B,2,FALSE)&amp;""="","Unclassified",VLOOKUP(L659,'Quantification'!$A:$B,2,FALSE)),"Unclassified")</f>
        <v>Major</v>
      </c>
      <c r="N659" t="inlineStr">
        <is>
          <t xml:space="preserve">frl-inan.kirtay@pocketfm.com</t>
        </is>
      </c>
      <c r="O659" t="inlineStr">
        <is>
          <t xml:space="preserve">Issues found in raw</t>
        </is>
      </c>
      <c r="P659" t="str">
        <f>IF(OR(O659="Issues found in master",O659="Final master"),"Master",IF(OR(O659="Ready for Master",O659="Issues found in raw",O659="Raw under QC",O659="Issues resolved in raw"),"Raw","-"))</f>
        <v>Raw</v>
      </c>
      <c r="Q659" s="13">
        <v>46290.57291666667</v>
      </c>
      <c r="R659" t="inlineStr">
        <is>
          <t xml:space="preserve">2026-09 (Sept)</t>
        </is>
      </c>
      <c r="S659">
        <f>IF(M659="Not an error",0,IF(COUNTIFS($A$2:$A659,$A659,$D$2:$D659,$D659,$M$2:$M659,"&lt;&gt;Not an error")=1,1,0))</f>
        <v>0</v>
      </c>
      <c r="T659">
        <f>IF(M659&lt;&gt;"Major",0,IF(COUNTIFS($A$2:$A659,$A659,$D$2:$D659,$D659,$M$2:$M659,"Major")=1,1,0))</f>
        <v>0</v>
      </c>
      <c r="U659">
        <f>IF(M659&lt;&gt;"Minor",0,IF(COUNTIFS($A$2:$A659,$A659,$D$2:$D659,$D659,$M$2:$M659,"Minor")=1,1,0))</f>
        <v>0</v>
      </c>
    </row>
    <row r="660">
      <c r="A660" t="inlineStr">
        <is>
          <t xml:space="preserve">d0d8e63abfcb4e4218fd2696ae3a3fbcfaec8a76</t>
        </is>
      </c>
      <c r="B660" t="inlineStr">
        <is>
          <t xml:space="preserve">Drowning Moon Dragons</t>
        </is>
      </c>
      <c r="C660" t="inlineStr">
        <is>
          <t xml:space="preserve">Drachenfeuer Und Meeresblut</t>
        </is>
      </c>
      <c r="D660" t="inlineStr">
        <is>
          <t xml:space="preserve">d3cde1d61a3c524e9d03b7ee2dfe8726183dbbe1</t>
        </is>
      </c>
      <c r="E660" t="inlineStr">
        <is>
          <t xml:space="preserve">EP 5 - Kein Gentleman</t>
        </is>
      </c>
      <c r="F660">
        <v>5</v>
      </c>
      <c r="G660" t="inlineStr">
        <is>
          <t xml:space="preserve">10:20-10:26</t>
        </is>
      </c>
      <c r="H660" t="inlineStr">
        <is>
          <t xml:space="preserve">Resolved</t>
        </is>
      </c>
      <c r="I660" t="inlineStr">
        <is>
          <t xml:space="preserve">Remarks: [Mispronunciation]
Line from script: â€œ â€žDas weiÃŸ ichâ€œ, erwiderte Lady Beahtrice. â€ž â€œ
Note: â€œ Beahtrice â€_x009d_ was mispronounced as Bettriss</t>
        </is>
      </c>
      <c r="J660" t="inlineStr">
        <is>
          <t xml:space="preserve">VOA</t>
        </is>
      </c>
      <c r="K660" t="inlineStr">
        <is>
          <t xml:space="preserve">Mispronunciation</t>
        </is>
      </c>
      <c r="L660" t="inlineStr">
        <is>
          <t xml:space="preserve">Mispronunciation</t>
        </is>
      </c>
      <c r="M660" t="str">
        <f>IFERROR(IF(VLOOKUP(L660,'Quantification'!$A:$B,2,FALSE)&amp;""="","Unclassified",VLOOKUP(L660,'Quantification'!$A:$B,2,FALSE)),"Unclassified")</f>
        <v>Major</v>
      </c>
      <c r="N660" t="inlineStr">
        <is>
          <t xml:space="preserve">frl-inan.kirtay@pocketfm.com</t>
        </is>
      </c>
      <c r="O660" t="inlineStr">
        <is>
          <t xml:space="preserve">Issues found in raw</t>
        </is>
      </c>
      <c r="P660" t="str">
        <f>IF(OR(O660="Issues found in master",O660="Final master"),"Master",IF(OR(O660="Ready for Master",O660="Issues found in raw",O660="Raw under QC",O660="Issues resolved in raw"),"Raw","-"))</f>
        <v>Raw</v>
      </c>
      <c r="Q660" s="13">
        <v>46290.57291666667</v>
      </c>
      <c r="R660" t="inlineStr">
        <is>
          <t xml:space="preserve">2026-09 (Sept)</t>
        </is>
      </c>
      <c r="S660">
        <f>IF(M660="Not an error",0,IF(COUNTIFS($A$2:$A660,$A660,$D$2:$D660,$D660,$M$2:$M660,"&lt;&gt;Not an error")=1,1,0))</f>
        <v>0</v>
      </c>
      <c r="T660">
        <f>IF(M660&lt;&gt;"Major",0,IF(COUNTIFS($A$2:$A660,$A660,$D$2:$D660,$D660,$M$2:$M660,"Major")=1,1,0))</f>
        <v>0</v>
      </c>
      <c r="U660">
        <f>IF(M660&lt;&gt;"Minor",0,IF(COUNTIFS($A$2:$A660,$A660,$D$2:$D660,$D660,$M$2:$M660,"Minor")=1,1,0))</f>
        <v>0</v>
      </c>
    </row>
    <row r="661">
      <c r="A661" t="inlineStr">
        <is>
          <t xml:space="preserve">d0d8e63abfcb4e4218fd2696ae3a3fbcfaec8a76</t>
        </is>
      </c>
      <c r="B661" t="inlineStr">
        <is>
          <t xml:space="preserve">Drowning Moon Dragons</t>
        </is>
      </c>
      <c r="C661" t="inlineStr">
        <is>
          <t xml:space="preserve">Drachenfeuer Und Meeresblut</t>
        </is>
      </c>
      <c r="D661" t="inlineStr">
        <is>
          <t xml:space="preserve">d3cde1d61a3c524e9d03b7ee2dfe8726183dbbe1</t>
        </is>
      </c>
      <c r="E661" t="inlineStr">
        <is>
          <t xml:space="preserve">EP 5 - Kein Gentleman</t>
        </is>
      </c>
      <c r="F661">
        <v>5</v>
      </c>
      <c r="G661" t="inlineStr">
        <is>
          <t xml:space="preserve">10:39-10:43</t>
        </is>
      </c>
      <c r="H661" t="inlineStr">
        <is>
          <t xml:space="preserve">Resolved</t>
        </is>
      </c>
      <c r="I661" t="inlineStr">
        <is>
          <t xml:space="preserve">Remarks: [Mispronunciation]
Line from script: â€œ Sie wusste, dass Lady Beahtrice recht hatte. â€œ
Note: â€œ Beahtrice â€_x009d_ was mispronounced as Bettriss</t>
        </is>
      </c>
      <c r="J661" t="inlineStr">
        <is>
          <t xml:space="preserve">VOA</t>
        </is>
      </c>
      <c r="K661" t="inlineStr">
        <is>
          <t xml:space="preserve">Mispronunciation</t>
        </is>
      </c>
      <c r="L661" t="inlineStr">
        <is>
          <t xml:space="preserve">Mispronunciation</t>
        </is>
      </c>
      <c r="M661" t="str">
        <f>IFERROR(IF(VLOOKUP(L661,'Quantification'!$A:$B,2,FALSE)&amp;""="","Unclassified",VLOOKUP(L661,'Quantification'!$A:$B,2,FALSE)),"Unclassified")</f>
        <v>Major</v>
      </c>
      <c r="N661" t="inlineStr">
        <is>
          <t xml:space="preserve">frl-inan.kirtay@pocketfm.com</t>
        </is>
      </c>
      <c r="O661" t="inlineStr">
        <is>
          <t xml:space="preserve">Issues found in raw</t>
        </is>
      </c>
      <c r="P661" t="str">
        <f>IF(OR(O661="Issues found in master",O661="Final master"),"Master",IF(OR(O661="Ready for Master",O661="Issues found in raw",O661="Raw under QC",O661="Issues resolved in raw"),"Raw","-"))</f>
        <v>Raw</v>
      </c>
      <c r="Q661" s="13">
        <v>46290.57291666667</v>
      </c>
      <c r="R661" t="inlineStr">
        <is>
          <t xml:space="preserve">2026-09 (Sept)</t>
        </is>
      </c>
      <c r="S661">
        <f>IF(M661="Not an error",0,IF(COUNTIFS($A$2:$A661,$A661,$D$2:$D661,$D661,$M$2:$M661,"&lt;&gt;Not an error")=1,1,0))</f>
        <v>0</v>
      </c>
      <c r="T661">
        <f>IF(M661&lt;&gt;"Major",0,IF(COUNTIFS($A$2:$A661,$A661,$D$2:$D661,$D661,$M$2:$M661,"Major")=1,1,0))</f>
        <v>0</v>
      </c>
      <c r="U661">
        <f>IF(M661&lt;&gt;"Minor",0,IF(COUNTIFS($A$2:$A661,$A661,$D$2:$D661,$D661,$M$2:$M661,"Minor")=1,1,0))</f>
        <v>0</v>
      </c>
    </row>
    <row r="662">
      <c r="A662" t="inlineStr">
        <is>
          <t xml:space="preserve">d0d8e63abfcb4e4218fd2696ae3a3fbcfaec8a76</t>
        </is>
      </c>
      <c r="B662" t="inlineStr">
        <is>
          <t xml:space="preserve">Drowning Moon Dragons</t>
        </is>
      </c>
      <c r="C662" t="inlineStr">
        <is>
          <t xml:space="preserve">Drachenfeuer Und Meeresblut</t>
        </is>
      </c>
      <c r="D662" t="inlineStr">
        <is>
          <t xml:space="preserve">d3cde1d61a3c524e9d03b7ee2dfe8726183dbbe1</t>
        </is>
      </c>
      <c r="E662" t="inlineStr">
        <is>
          <t xml:space="preserve">EP 5 - Kein Gentleman</t>
        </is>
      </c>
      <c r="F662">
        <v>5</v>
      </c>
      <c r="G662" t="inlineStr">
        <is>
          <t xml:space="preserve">11:12-11:18</t>
        </is>
      </c>
      <c r="H662" t="inlineStr">
        <is>
          <t xml:space="preserve">Resolved</t>
        </is>
      </c>
      <c r="I662" t="inlineStr">
        <is>
          <t xml:space="preserve">Remarks: [Mispronunciation]
Line from script: “ Lady Beahtrice legte eine Hand auf Gwens Finger. “
Note: So wurde es in den folgenden Folgen immer ausgesprochen (und ich glalube so war es gewollt), also kein Fehler</t>
        </is>
      </c>
      <c r="J662" t="inlineStr">
        <is>
          <t xml:space="preserve">VOA</t>
        </is>
      </c>
      <c r="K662" t="inlineStr">
        <is>
          <t xml:space="preserve">Mispronunciation</t>
        </is>
      </c>
      <c r="L662" t="inlineStr">
        <is>
          <t xml:space="preserve">Mispronunciation</t>
        </is>
      </c>
      <c r="M662" t="str">
        <f>IFERROR(IF(VLOOKUP(L662,'Quantification'!$A:$B,2,FALSE)&amp;""="","Unclassified",VLOOKUP(L662,'Quantification'!$A:$B,2,FALSE)),"Unclassified")</f>
        <v>Major</v>
      </c>
      <c r="N662" t="inlineStr">
        <is>
          <t xml:space="preserve">frl-inan.kirtay@pocketfm.com</t>
        </is>
      </c>
      <c r="O662" t="inlineStr">
        <is>
          <t xml:space="preserve">Issues found in raw</t>
        </is>
      </c>
      <c r="P662" t="str">
        <f>IF(OR(O662="Issues found in master",O662="Final master"),"Master",IF(OR(O662="Ready for Master",O662="Issues found in raw",O662="Raw under QC",O662="Issues resolved in raw"),"Raw","-"))</f>
        <v>Raw</v>
      </c>
      <c r="Q662" s="13">
        <v>46290.57291666667</v>
      </c>
      <c r="R662" t="inlineStr">
        <is>
          <t xml:space="preserve">2026-09 (Sept)</t>
        </is>
      </c>
      <c r="S662">
        <f>IF(M662="Not an error",0,IF(COUNTIFS($A$2:$A662,$A662,$D$2:$D662,$D662,$M$2:$M662,"&lt;&gt;Not an error")=1,1,0))</f>
        <v>0</v>
      </c>
      <c r="T662">
        <f>IF(M662&lt;&gt;"Major",0,IF(COUNTIFS($A$2:$A662,$A662,$D$2:$D662,$D662,$M$2:$M662,"Major")=1,1,0))</f>
        <v>0</v>
      </c>
      <c r="U662">
        <f>IF(M662&lt;&gt;"Minor",0,IF(COUNTIFS($A$2:$A662,$A662,$D$2:$D662,$D662,$M$2:$M662,"Minor")=1,1,0))</f>
        <v>0</v>
      </c>
    </row>
    <row r="663">
      <c r="A663" t="inlineStr">
        <is>
          <t xml:space="preserve">d0d8e63abfcb4e4218fd2696ae3a3fbcfaec8a76</t>
        </is>
      </c>
      <c r="B663" t="inlineStr">
        <is>
          <t xml:space="preserve">Drowning Moon Dragons</t>
        </is>
      </c>
      <c r="C663" t="inlineStr">
        <is>
          <t xml:space="preserve">Drachenfeuer Und Meeresblut</t>
        </is>
      </c>
      <c r="D663" t="inlineStr">
        <is>
          <t xml:space="preserve">1034e8083a0df421548acc71d23b75d59be9688f</t>
        </is>
      </c>
      <c r="E663" t="inlineStr">
        <is>
          <t xml:space="preserve">EP 7 - Eine Böse Überraschung</t>
        </is>
      </c>
      <c r="F663">
        <v>7</v>
      </c>
      <c r="G663" t="inlineStr">
        <is>
          <t xml:space="preserve">07:39-07:44</t>
        </is>
      </c>
      <c r="H663" t="inlineStr">
        <is>
          <t xml:space="preserve">Resolved</t>
        </is>
      </c>
      <c r="I663" t="inlineStr">
        <is>
          <t xml:space="preserve">Remarks: [Tone Change] Line from script: „ „Warum hörst du auf? Das war wunderschön.““ Note: sudden voice change betweeen „auf? Das“</t>
        </is>
      </c>
      <c r="J663" t="inlineStr">
        <is>
          <t xml:space="preserve">VOA</t>
        </is>
      </c>
      <c r="K663" t="inlineStr">
        <is>
          <t xml:space="preserve">Tone change</t>
        </is>
      </c>
      <c r="L663" t="inlineStr">
        <is>
          <t xml:space="preserve">Tone change</t>
        </is>
      </c>
      <c r="M663" t="str">
        <f>IFERROR(IF(VLOOKUP(L663,'Quantification'!$A:$B,2,FALSE)&amp;""="","Unclassified",VLOOKUP(L663,'Quantification'!$A:$B,2,FALSE)),"Unclassified")</f>
        <v>Minor</v>
      </c>
      <c r="N663" t="inlineStr">
        <is>
          <t xml:space="preserve">frl-inan.kirtay@pocketfm.com</t>
        </is>
      </c>
      <c r="O663" t="inlineStr">
        <is>
          <t xml:space="preserve">Issues found in raw</t>
        </is>
      </c>
      <c r="P663" t="str">
        <f>IF(OR(O663="Issues found in master",O663="Final master"),"Master",IF(OR(O663="Ready for Master",O663="Issues found in raw",O663="Raw under QC",O663="Issues resolved in raw"),"Raw","-"))</f>
        <v>Raw</v>
      </c>
      <c r="Q663" s="13">
        <v>46288.5875</v>
      </c>
      <c r="R663" t="inlineStr">
        <is>
          <t xml:space="preserve">2026-09 (Sept)</t>
        </is>
      </c>
      <c r="S663">
        <f>IF(M663="Not an error",0,IF(COUNTIFS($A$2:$A663,$A663,$D$2:$D663,$D663,$M$2:$M663,"&lt;&gt;Not an error")=1,1,0))</f>
        <v>1</v>
      </c>
      <c r="T663">
        <f>IF(M663&lt;&gt;"Major",0,IF(COUNTIFS($A$2:$A663,$A663,$D$2:$D663,$D663,$M$2:$M663,"Major")=1,1,0))</f>
        <v>0</v>
      </c>
      <c r="U663">
        <f>IF(M663&lt;&gt;"Minor",0,IF(COUNTIFS($A$2:$A663,$A663,$D$2:$D663,$D663,$M$2:$M663,"Minor")=1,1,0))</f>
        <v>1</v>
      </c>
    </row>
    <row r="664">
      <c r="A664" t="inlineStr">
        <is>
          <t xml:space="preserve">d0d8e63abfcb4e4218fd2696ae3a3fbcfaec8a76</t>
        </is>
      </c>
      <c r="B664" t="inlineStr">
        <is>
          <t xml:space="preserve">Drowning Moon Dragons</t>
        </is>
      </c>
      <c r="C664" t="inlineStr">
        <is>
          <t xml:space="preserve">Drachenfeuer Und Meeresblut</t>
        </is>
      </c>
      <c r="D664" t="inlineStr">
        <is>
          <t xml:space="preserve">5a46232cdf6741c65d88ad35ff94878c198b62b6</t>
        </is>
      </c>
      <c r="E664" t="inlineStr">
        <is>
          <t xml:space="preserve">EP 8 - Eine Heiße Spur</t>
        </is>
      </c>
      <c r="F664">
        <v>8</v>
      </c>
      <c r="G664" t="inlineStr">
        <is>
          <t xml:space="preserve">06:06-06:20</t>
        </is>
      </c>
      <c r="H664" t="inlineStr">
        <is>
          <t xml:space="preserve">Resolved</t>
        </is>
      </c>
      <c r="I664" t="inlineStr">
        <is>
          <t xml:space="preserve">Remarks: [Tone Change] Line from script: „ „Schämen Sie sich nicht, solche Dinge vor einem kleinen Mädchen zu sagen?“, fragte Gwen leise und scharf.
„Meine Schwester hat schon Schlimmeres in diesem Haus gehört", meinte Nihkolas.
„Dann ist dieses Haus sicherlich nichts für mich!“, entgegnete Gwen.“ Note: „Meine Schwester hat schon Schlimmeres in diesem Haus gehört“ has the same tone as Gwens lines. Should be calmer</t>
        </is>
      </c>
      <c r="J664" t="inlineStr">
        <is>
          <t xml:space="preserve">VOA</t>
        </is>
      </c>
      <c r="K664" t="inlineStr">
        <is>
          <t xml:space="preserve">Tone change</t>
        </is>
      </c>
      <c r="L664" t="inlineStr">
        <is>
          <t xml:space="preserve">Tone change</t>
        </is>
      </c>
      <c r="M664" t="str">
        <f>IFERROR(IF(VLOOKUP(L664,'Quantification'!$A:$B,2,FALSE)&amp;""="","Unclassified",VLOOKUP(L664,'Quantification'!$A:$B,2,FALSE)),"Unclassified")</f>
        <v>Minor</v>
      </c>
      <c r="N664" t="inlineStr">
        <is>
          <t xml:space="preserve">frl-inan.kirtay@pocketfm.com</t>
        </is>
      </c>
      <c r="O664" t="inlineStr">
        <is>
          <t xml:space="preserve">Issues found in raw</t>
        </is>
      </c>
      <c r="P664" t="str">
        <f>IF(OR(O664="Issues found in master",O664="Final master"),"Master",IF(OR(O664="Ready for Master",O664="Issues found in raw",O664="Raw under QC",O664="Issues resolved in raw"),"Raw","-"))</f>
        <v>Raw</v>
      </c>
      <c r="Q664" s="13">
        <v>46288.5875</v>
      </c>
      <c r="R664" t="inlineStr">
        <is>
          <t xml:space="preserve">2026-09 (Sept)</t>
        </is>
      </c>
      <c r="S664">
        <f>IF(M664="Not an error",0,IF(COUNTIFS($A$2:$A664,$A664,$D$2:$D664,$D664,$M$2:$M664,"&lt;&gt;Not an error")=1,1,0))</f>
        <v>1</v>
      </c>
      <c r="T664">
        <f>IF(M664&lt;&gt;"Major",0,IF(COUNTIFS($A$2:$A664,$A664,$D$2:$D664,$D664,$M$2:$M664,"Major")=1,1,0))</f>
        <v>0</v>
      </c>
      <c r="U664">
        <f>IF(M664&lt;&gt;"Minor",0,IF(COUNTIFS($A$2:$A664,$A664,$D$2:$D664,$D664,$M$2:$M664,"Minor")=1,1,0))</f>
        <v>1</v>
      </c>
    </row>
    <row r="665">
      <c r="A665" t="inlineStr">
        <is>
          <t xml:space="preserve">d0d8e63abfcb4e4218fd2696ae3a3fbcfaec8a76</t>
        </is>
      </c>
      <c r="B665" t="inlineStr">
        <is>
          <t xml:space="preserve">Drowning Moon Dragons</t>
        </is>
      </c>
      <c r="C665" t="inlineStr">
        <is>
          <t xml:space="preserve">Drachenfeuer Und Meeresblut</t>
        </is>
      </c>
      <c r="D665" t="inlineStr">
        <is>
          <t xml:space="preserve">711ecf15a6ea704f0180e32ba7ddd47b881ca5a4</t>
        </is>
      </c>
      <c r="E665" t="inlineStr">
        <is>
          <t xml:space="preserve">EP 15 - Ein Verlockendes Angebot</t>
        </is>
      </c>
      <c r="F665">
        <v>15</v>
      </c>
      <c r="G665" t="inlineStr">
        <is>
          <t xml:space="preserve">00:04-00:09</t>
        </is>
      </c>
      <c r="H665" t="inlineStr">
        <is>
          <t xml:space="preserve">Ignore</t>
        </is>
      </c>
      <c r="I665" t="inlineStr">
        <is>
          <t xml:space="preserve">Remarks: [Script error]
Line from script: Das MÃ¤dchen saÃŸ vollkommen still auf seinem Stuhl.â€_x009d_
Note: â€œseinemâ€_x009d_ should be â€œihremâ€_x009d_</t>
        </is>
      </c>
      <c r="J665" t="inlineStr">
        <is>
          <t xml:space="preserve">VOA</t>
        </is>
      </c>
      <c r="K665" t="inlineStr">
        <is>
          <t xml:space="preserve">Script Error</t>
        </is>
      </c>
      <c r="L665" t="inlineStr">
        <is>
          <t xml:space="preserve">Script error</t>
        </is>
      </c>
      <c r="M665" t="str">
        <f>IFERROR(IF(VLOOKUP(L665,'Quantification'!$A:$B,2,FALSE)&amp;""="","Unclassified",VLOOKUP(L665,'Quantification'!$A:$B,2,FALSE)),"Unclassified")</f>
        <v>Major</v>
      </c>
      <c r="N665" t="inlineStr">
        <is>
          <t xml:space="preserve">frl-inan.kirtay@pocketfm.com</t>
        </is>
      </c>
      <c r="O665" t="inlineStr">
        <is>
          <t xml:space="preserve">Issues found in raw</t>
        </is>
      </c>
      <c r="P665" t="str">
        <f>IF(OR(O665="Issues found in master",O665="Final master"),"Master",IF(OR(O665="Ready for Master",O665="Issues found in raw",O665="Raw under QC",O665="Issues resolved in raw"),"Raw","-"))</f>
        <v>Raw</v>
      </c>
      <c r="Q665" s="13">
        <v>46288.5875</v>
      </c>
      <c r="R665" t="inlineStr">
        <is>
          <t xml:space="preserve">2026-09 (Sept)</t>
        </is>
      </c>
      <c r="S665">
        <f>IF(M665="Not an error",0,IF(COUNTIFS($A$2:$A665,$A665,$D$2:$D665,$D665,$M$2:$M665,"&lt;&gt;Not an error")=1,1,0))</f>
        <v>1</v>
      </c>
      <c r="T665">
        <f>IF(M665&lt;&gt;"Major",0,IF(COUNTIFS($A$2:$A665,$A665,$D$2:$D665,$D665,$M$2:$M665,"Major")=1,1,0))</f>
        <v>1</v>
      </c>
      <c r="U665">
        <f>IF(M665&lt;&gt;"Minor",0,IF(COUNTIFS($A$2:$A665,$A665,$D$2:$D665,$D665,$M$2:$M665,"Minor")=1,1,0))</f>
        <v>0</v>
      </c>
    </row>
    <row r="666">
      <c r="A666" t="inlineStr">
        <is>
          <t xml:space="preserve">d0d8e63abfcb4e4218fd2696ae3a3fbcfaec8a76</t>
        </is>
      </c>
      <c r="B666" t="inlineStr">
        <is>
          <t xml:space="preserve">Drowning Moon Dragons</t>
        </is>
      </c>
      <c r="C666" t="inlineStr">
        <is>
          <t xml:space="preserve">Drachenfeuer Und Meeresblut</t>
        </is>
      </c>
      <c r="D666" t="inlineStr">
        <is>
          <t xml:space="preserve">79a885a36554149eced624d5da7102bcca50ca4c</t>
        </is>
      </c>
      <c r="E666" t="inlineStr">
        <is>
          <t xml:space="preserve">EP 25 - Gwens Date</t>
        </is>
      </c>
      <c r="F666">
        <v>25</v>
      </c>
      <c r="G666" t="inlineStr">
        <is>
          <t xml:space="preserve">07:27-08:00</t>
        </is>
      </c>
      <c r="H666" t="inlineStr">
        <is>
          <t xml:space="preserve">Resolved</t>
        </is>
      </c>
      <c r="I666" t="inlineStr">
        <is>
          <t xml:space="preserve">Remarks: [Distorted Sound] Line from script: „"Hat Miss Harris vor, den ganzen Tag draußen zu stehen?", erkundigte er sich.
Rohss Gesicht verdunkelte sich. "Master Nihkolas", erwiderte sie kühl. "Ich nahm an, Sie würden aussteigen."
"Eine gewagte Annahme."
"Aber Sie holen mich doch ab."
"Und hier bin ich."
Rohs presste die Lippen zusammen.
Der Kutscher sah aus, als wolle er im Boden versinken.
Nihkolas spürte, wie die Situation immer unbequemer wurde. Das amüsierte ihn ein wenig. Dann langweilte es ihn schließlich.
"Mach wieder die Tür", befahl er seinem Kutscher.
“ Note: Sound started very distorted, and changed gradually back to normal over the course of these ~30 seconds</t>
        </is>
      </c>
      <c r="J666" t="inlineStr">
        <is>
          <t xml:space="preserve">VOA</t>
        </is>
      </c>
      <c r="K666" t="inlineStr">
        <is>
          <t xml:space="preserve">Distorted sound</t>
        </is>
      </c>
      <c r="L666" t="inlineStr">
        <is>
          <t xml:space="preserve">Distorted sound</t>
        </is>
      </c>
      <c r="M666" t="str">
        <f>IFERROR(IF(VLOOKUP(L666,'Quantification'!$A:$B,2,FALSE)&amp;""="","Unclassified",VLOOKUP(L666,'Quantification'!$A:$B,2,FALSE)),"Unclassified")</f>
        <v>Minor</v>
      </c>
      <c r="N666" t="inlineStr">
        <is>
          <t xml:space="preserve">frl-inan.kirtay@pocketfm.com</t>
        </is>
      </c>
      <c r="O666" t="inlineStr">
        <is>
          <t xml:space="preserve">Issues found in raw</t>
        </is>
      </c>
      <c r="P666" t="str">
        <f>IF(OR(O666="Issues found in master",O666="Final master"),"Master",IF(OR(O666="Ready for Master",O666="Issues found in raw",O666="Raw under QC",O666="Issues resolved in raw"),"Raw","-"))</f>
        <v>Raw</v>
      </c>
      <c r="Q666" s="13">
        <v>46290.572222222225</v>
      </c>
      <c r="R666" t="inlineStr">
        <is>
          <t xml:space="preserve">2026-09 (Sept)</t>
        </is>
      </c>
      <c r="S666">
        <f>IF(M666="Not an error",0,IF(COUNTIFS($A$2:$A666,$A666,$D$2:$D666,$D666,$M$2:$M666,"&lt;&gt;Not an error")=1,1,0))</f>
        <v>1</v>
      </c>
      <c r="T666">
        <f>IF(M666&lt;&gt;"Major",0,IF(COUNTIFS($A$2:$A666,$A666,$D$2:$D666,$D666,$M$2:$M666,"Major")=1,1,0))</f>
        <v>0</v>
      </c>
      <c r="U666">
        <f>IF(M666&lt;&gt;"Minor",0,IF(COUNTIFS($A$2:$A666,$A666,$D$2:$D666,$D666,$M$2:$M666,"Minor")=1,1,0))</f>
        <v>1</v>
      </c>
    </row>
    <row r="667">
      <c r="A667" t="inlineStr">
        <is>
          <t xml:space="preserve">d0d8e63abfcb4e4218fd2696ae3a3fbcfaec8a76</t>
        </is>
      </c>
      <c r="B667" t="inlineStr">
        <is>
          <t xml:space="preserve">Drowning Moon Dragons</t>
        </is>
      </c>
      <c r="C667" t="inlineStr">
        <is>
          <t xml:space="preserve">Drachenfeuer Und Meeresblut</t>
        </is>
      </c>
      <c r="D667" t="inlineStr">
        <is>
          <t xml:space="preserve">5e42d90c71469b92d84b86452294e4fc71778819</t>
        </is>
      </c>
      <c r="E667" t="inlineStr">
        <is>
          <t xml:space="preserve">EP 32 - Der Mörder</t>
        </is>
      </c>
      <c r="F667">
        <v>32</v>
      </c>
      <c r="G667" t="inlineStr">
        <is>
          <t xml:space="preserve">07:21-07:29</t>
        </is>
      </c>
      <c r="H667" t="inlineStr">
        <is>
          <t xml:space="preserve">Resolved</t>
        </is>
      </c>
      <c r="I667" t="inlineStr">
        <is>
          <t xml:space="preserve">Remarks: [Distorted Sound] Line from script: „„Klahra, Liebes, dein Unterricht ist für heute beendet. Geh sofort auf dein Zimmer, die Dienstmädchen warten bereits auf dich.“</t>
        </is>
      </c>
      <c r="J667" t="inlineStr">
        <is>
          <t xml:space="preserve">VOA</t>
        </is>
      </c>
      <c r="K667" t="inlineStr">
        <is>
          <t xml:space="preserve">Distorted sound</t>
        </is>
      </c>
      <c r="L667" t="inlineStr">
        <is>
          <t xml:space="preserve">Distorted sound</t>
        </is>
      </c>
      <c r="M667" t="str">
        <f>IFERROR(IF(VLOOKUP(L667,'Quantification'!$A:$B,2,FALSE)&amp;""="","Unclassified",VLOOKUP(L667,'Quantification'!$A:$B,2,FALSE)),"Unclassified")</f>
        <v>Minor</v>
      </c>
      <c r="N667" t="inlineStr">
        <is>
          <t xml:space="preserve">frl-inan.kirtay@pocketfm.com</t>
        </is>
      </c>
      <c r="O667" t="inlineStr">
        <is>
          <t xml:space="preserve">Issues found in raw</t>
        </is>
      </c>
      <c r="P667" t="str">
        <f>IF(OR(O667="Issues found in master",O667="Final master"),"Master",IF(OR(O667="Ready for Master",O667="Issues found in raw",O667="Raw under QC",O667="Issues resolved in raw"),"Raw","-"))</f>
        <v>Raw</v>
      </c>
      <c r="Q667" s="13">
        <v>46290.572222222225</v>
      </c>
      <c r="R667" t="inlineStr">
        <is>
          <t xml:space="preserve">2026-09 (Sept)</t>
        </is>
      </c>
      <c r="S667">
        <f>IF(M667="Not an error",0,IF(COUNTIFS($A$2:$A667,$A667,$D$2:$D667,$D667,$M$2:$M667,"&lt;&gt;Not an error")=1,1,0))</f>
        <v>1</v>
      </c>
      <c r="T667">
        <f>IF(M667&lt;&gt;"Major",0,IF(COUNTIFS($A$2:$A667,$A667,$D$2:$D667,$D667,$M$2:$M667,"Major")=1,1,0))</f>
        <v>0</v>
      </c>
      <c r="U667">
        <f>IF(M667&lt;&gt;"Minor",0,IF(COUNTIFS($A$2:$A667,$A667,$D$2:$D667,$D667,$M$2:$M667,"Minor")=1,1,0))</f>
        <v>1</v>
      </c>
    </row>
    <row r="668">
      <c r="A668" t="inlineStr">
        <is>
          <t xml:space="preserve">d0d8e63abfcb4e4218fd2696ae3a3fbcfaec8a76</t>
        </is>
      </c>
      <c r="B668" t="inlineStr">
        <is>
          <t xml:space="preserve">Drowning Moon Dragons</t>
        </is>
      </c>
      <c r="C668" t="inlineStr">
        <is>
          <t xml:space="preserve">Drachenfeuer Und Meeresblut</t>
        </is>
      </c>
      <c r="D668" t="inlineStr">
        <is>
          <t xml:space="preserve">710146310a6d06d3d33aa478a2f5627bada677d1</t>
        </is>
      </c>
      <c r="E668" t="inlineStr">
        <is>
          <t xml:space="preserve">EP 38 - Begierden Und Sehensüchte</t>
        </is>
      </c>
      <c r="F668">
        <v>38</v>
      </c>
      <c r="G668" t="inlineStr">
        <is>
          <t xml:space="preserve">03:55-04:00</t>
        </is>
      </c>
      <c r="H668" t="inlineStr">
        <is>
          <t xml:space="preserve">Ignore</t>
        </is>
      </c>
      <c r="I668" t="inlineStr">
        <is>
          <t xml:space="preserve">Remarks: [Tone Change] Line from script: „ „„Dieses, ähm, Geschenk. Schließlich zählt der Gedanke. Außerdem sagt man, der Kaktus sei unabhängig und widerstandsfähig.“
“ Note: sudden tone change between „Gedanke. Außerdem“</t>
        </is>
      </c>
      <c r="J668" t="inlineStr">
        <is>
          <t xml:space="preserve">VOA</t>
        </is>
      </c>
      <c r="K668" t="inlineStr">
        <is>
          <t xml:space="preserve">Tone change</t>
        </is>
      </c>
      <c r="L668" t="inlineStr">
        <is>
          <t xml:space="preserve">Tone change</t>
        </is>
      </c>
      <c r="M668" t="str">
        <f>IFERROR(IF(VLOOKUP(L668,'Quantification'!$A:$B,2,FALSE)&amp;""="","Unclassified",VLOOKUP(L668,'Quantification'!$A:$B,2,FALSE)),"Unclassified")</f>
        <v>Minor</v>
      </c>
      <c r="N668" t="inlineStr">
        <is>
          <t xml:space="preserve">frl-inan.kirtay@pocketfm.com</t>
        </is>
      </c>
      <c r="O668" t="inlineStr">
        <is>
          <t xml:space="preserve">Issues found in raw</t>
        </is>
      </c>
      <c r="P668" t="str">
        <f>IF(OR(O668="Issues found in master",O668="Final master"),"Master",IF(OR(O668="Ready for Master",O668="Issues found in raw",O668="Raw under QC",O668="Issues resolved in raw"),"Raw","-"))</f>
        <v>Raw</v>
      </c>
      <c r="Q668" s="13">
        <v>46288.58819444444</v>
      </c>
      <c r="R668" t="inlineStr">
        <is>
          <t xml:space="preserve">2026-09 (Sept)</t>
        </is>
      </c>
      <c r="S668">
        <f>IF(M668="Not an error",0,IF(COUNTIFS($A$2:$A668,$A668,$D$2:$D668,$D668,$M$2:$M668,"&lt;&gt;Not an error")=1,1,0))</f>
        <v>1</v>
      </c>
      <c r="T668">
        <f>IF(M668&lt;&gt;"Major",0,IF(COUNTIFS($A$2:$A668,$A668,$D$2:$D668,$D668,$M$2:$M668,"Major")=1,1,0))</f>
        <v>0</v>
      </c>
      <c r="U668">
        <f>IF(M668&lt;&gt;"Minor",0,IF(COUNTIFS($A$2:$A668,$A668,$D$2:$D668,$D668,$M$2:$M668,"Minor")=1,1,0))</f>
        <v>1</v>
      </c>
    </row>
    <row r="669">
      <c r="A669" t="inlineStr">
        <is>
          <t xml:space="preserve">d0d8e63abfcb4e4218fd2696ae3a3fbcfaec8a76</t>
        </is>
      </c>
      <c r="B669" t="inlineStr">
        <is>
          <t xml:space="preserve">Drowning Moon Dragons</t>
        </is>
      </c>
      <c r="C669" t="inlineStr">
        <is>
          <t xml:space="preserve">Drachenfeuer Und Meeresblut</t>
        </is>
      </c>
      <c r="D669" t="inlineStr">
        <is>
          <t xml:space="preserve">60b8acf6456a609115296e1cda115d6c90efca63</t>
        </is>
      </c>
      <c r="E669" t="inlineStr">
        <is>
          <t xml:space="preserve">EP 49 - Im Blutrausch</t>
        </is>
      </c>
      <c r="F669">
        <v>49</v>
      </c>
      <c r="G669" t="inlineStr">
        <is>
          <t xml:space="preserve">02:40-02:44</t>
        </is>
      </c>
      <c r="H669" t="inlineStr">
        <is>
          <t xml:space="preserve">Resolved</t>
        </is>
      </c>
      <c r="I669" t="inlineStr">
        <is>
          <t xml:space="preserve">Remarks: [Script error]
Line from script Auch sein Gesicht zeigte tiefe Anerkennung fÃ¼r dieses auÃŸergewÃ¶hnliche Leistung. â€_x009d_
Note: â€œ dieses â€_x009d_ should be â€œdieseâ€_x009d_</t>
        </is>
      </c>
      <c r="J669" t="inlineStr">
        <is>
          <t xml:space="preserve">VOA</t>
        </is>
      </c>
      <c r="K669" t="inlineStr">
        <is>
          <t xml:space="preserve">Script Error</t>
        </is>
      </c>
      <c r="L669" t="inlineStr">
        <is>
          <t xml:space="preserve">Script error</t>
        </is>
      </c>
      <c r="M669" t="str">
        <f>IFERROR(IF(VLOOKUP(L669,'Quantification'!$A:$B,2,FALSE)&amp;""="","Unclassified",VLOOKUP(L669,'Quantification'!$A:$B,2,FALSE)),"Unclassified")</f>
        <v>Major</v>
      </c>
      <c r="N669" t="inlineStr">
        <is>
          <t xml:space="preserve">frl-inan.kirtay@pocketfm.com</t>
        </is>
      </c>
      <c r="O669" t="inlineStr">
        <is>
          <t xml:space="preserve">Issues found in raw</t>
        </is>
      </c>
      <c r="P669" t="str">
        <f>IF(OR(O669="Issues found in master",O669="Final master"),"Master",IF(OR(O669="Ready for Master",O669="Issues found in raw",O669="Raw under QC",O669="Issues resolved in raw"),"Raw","-"))</f>
        <v>Raw</v>
      </c>
      <c r="Q669" s="13">
        <v>46290.57152777778</v>
      </c>
      <c r="R669" t="inlineStr">
        <is>
          <t xml:space="preserve">2026-09 (Sept)</t>
        </is>
      </c>
      <c r="S669">
        <f>IF(M669="Not an error",0,IF(COUNTIFS($A$2:$A669,$A669,$D$2:$D669,$D669,$M$2:$M669,"&lt;&gt;Not an error")=1,1,0))</f>
        <v>1</v>
      </c>
      <c r="T669">
        <f>IF(M669&lt;&gt;"Major",0,IF(COUNTIFS($A$2:$A669,$A669,$D$2:$D669,$D669,$M$2:$M669,"Major")=1,1,0))</f>
        <v>1</v>
      </c>
      <c r="U669">
        <f>IF(M669&lt;&gt;"Minor",0,IF(COUNTIFS($A$2:$A669,$A669,$D$2:$D669,$D669,$M$2:$M669,"Minor")=1,1,0))</f>
        <v>0</v>
      </c>
    </row>
    <row r="670">
      <c r="A670" t="inlineStr">
        <is>
          <t xml:space="preserve">36f159740e73496a01fa6f8b5aa99b147691d524</t>
        </is>
      </c>
      <c r="B670" t="inlineStr">
        <is>
          <t xml:space="preserve">Duke's Masked Bride</t>
        </is>
      </c>
      <c r="C670" t="inlineStr">
        <is>
          <t xml:space="preserve">Die Maskierte Braut</t>
        </is>
      </c>
      <c r="D670" t="inlineStr">
        <is>
          <t xml:space="preserve">d98c7e0f6416447c6dd7c941be147c3931c4009c</t>
        </is>
      </c>
      <c r="E670" t="inlineStr">
        <is>
          <t xml:space="preserve">Episode 5: Entschlossen Teil 3</t>
        </is>
      </c>
      <c r="F670">
        <v>5</v>
      </c>
      <c r="G670" t="inlineStr">
        <is>
          <t xml:space="preserve">1:11-1:14</t>
        </is>
      </c>
      <c r="H670" t="inlineStr">
        <is>
          <t xml:space="preserve">Resolved</t>
        </is>
      </c>
      <c r="I670" t="inlineStr">
        <is>
          <t xml:space="preserve">"„Ich komme!“, rief sie zurück." - "Ich komme" sounds a bit strange like another accent</t>
        </is>
      </c>
      <c r="J670" t="inlineStr">
        <is>
          <t xml:space="preserve">VOA</t>
        </is>
      </c>
      <c r="K670" t="inlineStr">
        <is>
          <t xml:space="preserve">Fumble/ Mumble</t>
        </is>
      </c>
      <c r="L670" t="inlineStr">
        <is>
          <t xml:space="preserve">Fumble / Mumble</t>
        </is>
      </c>
      <c r="M670" t="str">
        <f>IFERROR(IF(VLOOKUP(L670,'Quantification'!$A:$B,2,FALSE)&amp;""="","Unclassified",VLOOKUP(L670,'Quantification'!$A:$B,2,FALSE)),"Unclassified")</f>
        <v>Minor</v>
      </c>
      <c r="N670" t="inlineStr">
        <is>
          <t xml:space="preserve">frl-selina.handke@pocketfm.com</t>
        </is>
      </c>
      <c r="O670" t="inlineStr">
        <is>
          <t xml:space="preserve">Issues found in raw</t>
        </is>
      </c>
      <c r="P670" t="str">
        <f>IF(OR(O670="Issues found in master",O670="Final master"),"Master",IF(OR(O670="Ready for Master",O670="Issues found in raw",O670="Raw under QC",O670="Issues resolved in raw"),"Raw","-"))</f>
        <v>Raw</v>
      </c>
      <c r="Q670" s="13">
        <v>46289.30763888889</v>
      </c>
      <c r="R670" t="inlineStr">
        <is>
          <t xml:space="preserve">2026-09 (Sept)</t>
        </is>
      </c>
      <c r="S670">
        <f>IF(M670="Not an error",0,IF(COUNTIFS($A$2:$A670,$A670,$D$2:$D670,$D670,$M$2:$M670,"&lt;&gt;Not an error")=1,1,0))</f>
        <v>1</v>
      </c>
      <c r="T670">
        <f>IF(M670&lt;&gt;"Major",0,IF(COUNTIFS($A$2:$A670,$A670,$D$2:$D670,$D670,$M$2:$M670,"Major")=1,1,0))</f>
        <v>0</v>
      </c>
      <c r="U670">
        <f>IF(M670&lt;&gt;"Minor",0,IF(COUNTIFS($A$2:$A670,$A670,$D$2:$D670,$D670,$M$2:$M670,"Minor")=1,1,0))</f>
        <v>1</v>
      </c>
    </row>
    <row r="671">
      <c r="A671" t="inlineStr">
        <is>
          <t xml:space="preserve">36f159740e73496a01fa6f8b5aa99b147691d524</t>
        </is>
      </c>
      <c r="B671" t="inlineStr">
        <is>
          <t xml:space="preserve">Duke's Masked Bride</t>
        </is>
      </c>
      <c r="C671" t="inlineStr">
        <is>
          <t xml:space="preserve">Die Maskierte Braut</t>
        </is>
      </c>
      <c r="D671" t="inlineStr">
        <is>
          <t xml:space="preserve">9307a211684a0bc8574231b6853ea6cd4ffb4cd4</t>
        </is>
      </c>
      <c r="E671" t="inlineStr">
        <is>
          <t xml:space="preserve">Episode 20: Voller Mist Teil 2</t>
        </is>
      </c>
      <c r="F671">
        <v>20</v>
      </c>
      <c r="G671" t="inlineStr">
        <is>
          <t xml:space="preserve">8:27-8:34</t>
        </is>
      </c>
      <c r="H671" t="inlineStr">
        <is>
          <t xml:space="preserve">Resolved</t>
        </is>
      </c>
      <c r="I671" t="inlineStr">
        <is>
          <t xml:space="preserve">"Die Zeit, in der ich nett war, ist vorbei.“ - tiny tiny background noise in the end</t>
        </is>
      </c>
      <c r="J671" t="inlineStr">
        <is>
          <t xml:space="preserve">VOA</t>
        </is>
      </c>
      <c r="K671" t="inlineStr">
        <is>
          <t xml:space="preserve">Background noise</t>
        </is>
      </c>
      <c r="L671" t="inlineStr">
        <is>
          <t xml:space="preserve">Background noise</t>
        </is>
      </c>
      <c r="M671" t="str">
        <f>IFERROR(IF(VLOOKUP(L671,'Quantification'!$A:$B,2,FALSE)&amp;""="","Unclassified",VLOOKUP(L671,'Quantification'!$A:$B,2,FALSE)),"Unclassified")</f>
        <v>Minor</v>
      </c>
      <c r="N671" t="inlineStr">
        <is>
          <t xml:space="preserve">frl-selina.handke@pocketfm.com</t>
        </is>
      </c>
      <c r="O671" t="inlineStr">
        <is>
          <t xml:space="preserve">Issues found in raw</t>
        </is>
      </c>
      <c r="P671" t="str">
        <f>IF(OR(O671="Issues found in master",O671="Final master"),"Master",IF(OR(O671="Ready for Master",O671="Issues found in raw",O671="Raw under QC",O671="Issues resolved in raw"),"Raw","-"))</f>
        <v>Raw</v>
      </c>
      <c r="Q671" s="13">
        <v>46289.308333333334</v>
      </c>
      <c r="R671" t="inlineStr">
        <is>
          <t xml:space="preserve">2026-09 (Sept)</t>
        </is>
      </c>
      <c r="S671">
        <f>IF(M671="Not an error",0,IF(COUNTIFS($A$2:$A671,$A671,$D$2:$D671,$D671,$M$2:$M671,"&lt;&gt;Not an error")=1,1,0))</f>
        <v>1</v>
      </c>
      <c r="T671">
        <f>IF(M671&lt;&gt;"Major",0,IF(COUNTIFS($A$2:$A671,$A671,$D$2:$D671,$D671,$M$2:$M671,"Major")=1,1,0))</f>
        <v>0</v>
      </c>
      <c r="U671">
        <f>IF(M671&lt;&gt;"Minor",0,IF(COUNTIFS($A$2:$A671,$A671,$D$2:$D671,$D671,$M$2:$M671,"Minor")=1,1,0))</f>
        <v>1</v>
      </c>
    </row>
    <row r="672">
      <c r="A672" t="inlineStr">
        <is>
          <t xml:space="preserve">36f159740e73496a01fa6f8b5aa99b147691d524</t>
        </is>
      </c>
      <c r="B672" t="inlineStr">
        <is>
          <t xml:space="preserve">Duke's Masked Bride</t>
        </is>
      </c>
      <c r="C672" t="inlineStr">
        <is>
          <t xml:space="preserve">Die Maskierte Braut</t>
        </is>
      </c>
      <c r="D672" t="inlineStr">
        <is>
          <t xml:space="preserve">fdfc743f645e0a02bf7189c78ddb2ed0590329a3</t>
        </is>
      </c>
      <c r="E672" t="inlineStr">
        <is>
          <t xml:space="preserve">Episode 22: Gedanken Teil 2</t>
        </is>
      </c>
      <c r="F672">
        <v>22</v>
      </c>
      <c r="G672" t="inlineStr">
        <is>
          <t xml:space="preserve">9:06-9:10</t>
        </is>
      </c>
      <c r="H672" t="inlineStr">
        <is>
          <t xml:space="preserve">Resolved</t>
        </is>
      </c>
      <c r="I672" t="inlineStr">
        <is>
          <t xml:space="preserve">"„Ich werde mich nicht verlieren“, versprach sie sich." - ends abruptly</t>
        </is>
      </c>
      <c r="J672" t="inlineStr">
        <is>
          <t xml:space="preserve">VOA</t>
        </is>
      </c>
      <c r="K672" t="inlineStr">
        <is>
          <t xml:space="preserve">Abrupt cut/ Jerk</t>
        </is>
      </c>
      <c r="L672" t="inlineStr">
        <is>
          <t xml:space="preserve">Abrupt cut / Jerk</t>
        </is>
      </c>
      <c r="M672" t="str">
        <f>IFERROR(IF(VLOOKUP(L672,'Quantification'!$A:$B,2,FALSE)&amp;""="","Unclassified",VLOOKUP(L672,'Quantification'!$A:$B,2,FALSE)),"Unclassified")</f>
        <v>Major</v>
      </c>
      <c r="N672" t="inlineStr">
        <is>
          <t xml:space="preserve">frl-selina.handke@pocketfm.com</t>
        </is>
      </c>
      <c r="O672" t="inlineStr">
        <is>
          <t xml:space="preserve">Issues found in raw</t>
        </is>
      </c>
      <c r="P672" t="str">
        <f>IF(OR(O672="Issues found in master",O672="Final master"),"Master",IF(OR(O672="Ready for Master",O672="Issues found in raw",O672="Raw under QC",O672="Issues resolved in raw"),"Raw","-"))</f>
        <v>Raw</v>
      </c>
      <c r="Q672" s="13">
        <v>46289.308333333334</v>
      </c>
      <c r="R672" t="inlineStr">
        <is>
          <t xml:space="preserve">2026-09 (Sept)</t>
        </is>
      </c>
      <c r="S672">
        <f>IF(M672="Not an error",0,IF(COUNTIFS($A$2:$A672,$A672,$D$2:$D672,$D672,$M$2:$M672,"&lt;&gt;Not an error")=1,1,0))</f>
        <v>1</v>
      </c>
      <c r="T672">
        <f>IF(M672&lt;&gt;"Major",0,IF(COUNTIFS($A$2:$A672,$A672,$D$2:$D672,$D672,$M$2:$M672,"Major")=1,1,0))</f>
        <v>1</v>
      </c>
      <c r="U672">
        <f>IF(M672&lt;&gt;"Minor",0,IF(COUNTIFS($A$2:$A672,$A672,$D$2:$D672,$D672,$M$2:$M672,"Minor")=1,1,0))</f>
        <v>0</v>
      </c>
    </row>
    <row r="673">
      <c r="A673" t="inlineStr">
        <is>
          <t xml:space="preserve">36f159740e73496a01fa6f8b5aa99b147691d524</t>
        </is>
      </c>
      <c r="B673" t="inlineStr">
        <is>
          <t xml:space="preserve">Duke's Masked Bride</t>
        </is>
      </c>
      <c r="C673" t="inlineStr">
        <is>
          <t xml:space="preserve">Die Maskierte Braut</t>
        </is>
      </c>
      <c r="D673" t="inlineStr">
        <is>
          <t xml:space="preserve">0310fe974ac2e34a156f74df2bb3b7278423aa53</t>
        </is>
      </c>
      <c r="E673" t="inlineStr">
        <is>
          <t xml:space="preserve">Episode 23: Herrin Des Hauses Teil 1</t>
        </is>
      </c>
      <c r="F673">
        <v>23</v>
      </c>
      <c r="G673" t="inlineStr">
        <is>
          <t xml:space="preserve">0:00-4:21</t>
        </is>
      </c>
      <c r="H673" t="inlineStr">
        <is>
          <t xml:space="preserve">Resolved</t>
        </is>
      </c>
      <c r="I673" t="inlineStr">
        <is>
          <t xml:space="preserve">"Die Zeit im Haus des Freiherrn verging schnell, und das Ticken der Standuhr in den leeren Gängen zählte die Stunden bis zur Veränderung. Für Tamina rückte der Abschied aus ihrem Elternhaus und der Einzug beim Herzog näher. Lilia hingegen sah ihre Chance gekommen, bei Korvin zu leben. Eine überraschende Wendung, mit der Tamina nicht gerechnet hatte.
Kira zählte die Stunden, bis sie Tamina endlich los war, und nahm dafür sogar in Kauf, dass diese bei Korvin leben würde. Enno wiederum konnte es kaum erwarten, dass Lilia Korvin verführte und an Taminas Stelle heiratete. Er betete, sie möge nach nur einer Nacht mit Korvin schwanger werden.
Als es Zeit für das Abendessen war, erschien angesichts der neuen Umstände auch Tamina am Tisch. Sie konnte sich nicht erinnern, wann sie das letzte Mal mit ihrer Familie im Speisesaal gegessen hatte; sonst aß sie allein in ihrem Zimmer, begleitet nur von den Geräuschen des Gutshofs. Zielstrebig ging sie auf den Stuhl zu, auf dem früher ihre Mutter gesessen hatte, zog ihn mit einem Scharren zurück und setzte sich.
Das Quietschen von Schuhen auf dem Boden verstummte abrupt. „Tamina?“, fragte der Butler Yaron und erstarrte in der Tür, als er sie am Kopfende des Tisches sitzen sah.
Man hatte ihm berichtet, dass der Herzog um ihre Hand angehalten hatte und sie sich nun frei im Haus bewegen durfte. Doch obwohl Tamina mit dem Herzog verlobt war, wusste Yaron, dass Kira diesen Anblick nicht dulden würde. Er versuchte, sie zum Umsetzen zu bewegen. „Meine Dame, setzen Sie sich doch bitte woanders hin. Vielleicht hier“, sagte er, trat an den Tisch und zog einen anderen Stuhl hervor.
Tamina blickte zu dem Butler und dem Stuhl auf, den er ihr anbot. „Ich bevorzuge diesen Platz. Warum, glauben Sie, habe ich mich sonst hierhergesetzt?“
„Aber.“
„Ich rühre mich nicht vom Fleck“, unterbrach Tamina ihn. „Decken Sie lieber den Tisch fertig, bevor die anderen kommen, anstatt meine Zeit zu verschwenden.“ Yaron war sprachlos. Nicht nur ihre Anwesenheit am Tisch war seltsam, auch ihre Art war völlig verändert. „Kira wird das nicht erlauben“, versuchte er es sanfter, um sie zu schützen.
„Ich glaube, das wird ihr gleichgültig sein. Bringen Sie mir bitte ein Glas Wasser, wenn Sie in die Küche gehen? Die Karaffen sind leer.“ Ein leises Klirren von Glas war zu hören. Tamina war durstig. Sie hatte den ganzen Tag ihr Zimmer geputzt, um den Gestank des toten Kätzchens loszuwerden, und danach mit dem Packen begonnen. Da sie nicht viel besaß, würde sie bis zum Morgen fertig sein.
Yaron legte das letzte Besteck auf den makellos gedeckten Tisch und rückte es gerade. „Ich bringe eine Karaffe, Tamina“, sagte er mit einer Verbeugung und ging.
Während sie wartete, trommelte Tamina mit den Fingern auf die Tischplatte. Das Gefühl, hier zu sitzen, war nicht mehr so gut wie in ihrer Erinnerung. Hatte es sich überhaupt je gut angefühlt? Zwar hatte sie die Zeit mit ihrer Mutter genossen, doch die gemeinsamen Abendessen waren stets im Streit ihrer Eltern geendet. Jetzt, als Erwachsene, war die kindliche Illusion verflogen.
„Dieses Haus war schon immer vergiftet, und ich hielt es für Glück“, murmelte Tamina deprimiert und lehnte sich zurück.
„Dieses Haus hat so viel negative Energie. Es verdient es, niederzubrennen.“
„Jetzt übertreibst du aber.“ Begleitet vom Klackern ihrer Absätze stöckelte Lilia in den Speisesaal, äußerlich unberührt von ihrer früheren Begegnung mit Tamina. Die Atmosphäre im Raum wurde augenblicklich eisig.
„Mach nur, was du willst, Tamina. Je höher du kletterst, desto tiefer fällst du, wenn dir die Sache um die Ohren fliegt.“ - the first part of the episode sounds a bit choppy. After 4:21 is a little "cut" with a background noise and it sounds normal again</t>
        </is>
      </c>
      <c r="J673" t="inlineStr">
        <is>
          <t xml:space="preserve">VOA</t>
        </is>
      </c>
      <c r="K673" t="inlineStr">
        <is>
          <t xml:space="preserve">Voice processing &amp; editing</t>
        </is>
      </c>
      <c r="L673" t="inlineStr">
        <is>
          <t xml:space="preserve">Voice processing &amp; editing</t>
        </is>
      </c>
      <c r="M673" t="str">
        <f>IFERROR(IF(VLOOKUP(L673,'Quantification'!$A:$B,2,FALSE)&amp;""="","Unclassified",VLOOKUP(L673,'Quantification'!$A:$B,2,FALSE)),"Unclassified")</f>
        <v>Minor</v>
      </c>
      <c r="N673" t="inlineStr">
        <is>
          <t xml:space="preserve">frl-selina.handke@pocketfm.com</t>
        </is>
      </c>
      <c r="O673" t="inlineStr">
        <is>
          <t xml:space="preserve">Issues found in raw</t>
        </is>
      </c>
      <c r="P673" t="str">
        <f>IF(OR(O673="Issues found in master",O673="Final master"),"Master",IF(OR(O673="Ready for Master",O673="Issues found in raw",O673="Raw under QC",O673="Issues resolved in raw"),"Raw","-"))</f>
        <v>Raw</v>
      </c>
      <c r="Q673" s="13">
        <v>46289.30902777778</v>
      </c>
      <c r="R673" t="inlineStr">
        <is>
          <t xml:space="preserve">2026-09 (Sept)</t>
        </is>
      </c>
      <c r="S673">
        <f>IF(M673="Not an error",0,IF(COUNTIFS($A$2:$A673,$A673,$D$2:$D673,$D673,$M$2:$M673,"&lt;&gt;Not an error")=1,1,0))</f>
        <v>1</v>
      </c>
      <c r="T673">
        <f>IF(M673&lt;&gt;"Major",0,IF(COUNTIFS($A$2:$A673,$A673,$D$2:$D673,$D673,$M$2:$M673,"Major")=1,1,0))</f>
        <v>0</v>
      </c>
      <c r="U673">
        <f>IF(M673&lt;&gt;"Minor",0,IF(COUNTIFS($A$2:$A673,$A673,$D$2:$D673,$D673,$M$2:$M673,"Minor")=1,1,0))</f>
        <v>1</v>
      </c>
    </row>
    <row r="674">
      <c r="A674" t="inlineStr">
        <is>
          <t xml:space="preserve">36f159740e73496a01fa6f8b5aa99b147691d524</t>
        </is>
      </c>
      <c r="B674" t="inlineStr">
        <is>
          <t xml:space="preserve">Duke's Masked Bride</t>
        </is>
      </c>
      <c r="C674" t="inlineStr">
        <is>
          <t xml:space="preserve">Die Maskierte Braut</t>
        </is>
      </c>
      <c r="D674" t="inlineStr">
        <is>
          <t xml:space="preserve">59a68bca1ac50d4930a0ccdf85b64ed6a0418fdc</t>
        </is>
      </c>
      <c r="E674" t="inlineStr">
        <is>
          <t xml:space="preserve">Episode 26: Ich Will Deine Tochter Teil 2</t>
        </is>
      </c>
      <c r="F674">
        <v>26</v>
      </c>
      <c r="G674" t="inlineStr">
        <is>
          <t xml:space="preserve">10:10-10:15</t>
        </is>
      </c>
      <c r="H674" t="inlineStr">
        <is>
          <t xml:space="preserve">Resolved</t>
        </is>
      </c>
      <c r="I674" t="inlineStr">
        <is>
          <t xml:space="preserve">"Mein Herr hat den Mann wirklich verabscheut.“ - breath gasping in the end</t>
        </is>
      </c>
      <c r="J674" t="inlineStr">
        <is>
          <t xml:space="preserve">VOA</t>
        </is>
      </c>
      <c r="K674" t="inlineStr">
        <is>
          <t xml:space="preserve">Background noise</t>
        </is>
      </c>
      <c r="L674" t="inlineStr">
        <is>
          <t xml:space="preserve">Background noise</t>
        </is>
      </c>
      <c r="M674" t="str">
        <f>IFERROR(IF(VLOOKUP(L674,'Quantification'!$A:$B,2,FALSE)&amp;""="","Unclassified",VLOOKUP(L674,'Quantification'!$A:$B,2,FALSE)),"Unclassified")</f>
        <v>Minor</v>
      </c>
      <c r="N674" t="inlineStr">
        <is>
          <t xml:space="preserve">frl-selina.handke@pocketfm.com</t>
        </is>
      </c>
      <c r="O674" t="inlineStr">
        <is>
          <t xml:space="preserve">Issues found in raw</t>
        </is>
      </c>
      <c r="P674" t="str">
        <f>IF(OR(O674="Issues found in master",O674="Final master"),"Master",IF(OR(O674="Ready for Master",O674="Issues found in raw",O674="Raw under QC",O674="Issues resolved in raw"),"Raw","-"))</f>
        <v>Raw</v>
      </c>
      <c r="Q674" s="13">
        <v>46289.30902777778</v>
      </c>
      <c r="R674" t="inlineStr">
        <is>
          <t xml:space="preserve">2026-09 (Sept)</t>
        </is>
      </c>
      <c r="S674">
        <f>IF(M674="Not an error",0,IF(COUNTIFS($A$2:$A674,$A674,$D$2:$D674,$D674,$M$2:$M674,"&lt;&gt;Not an error")=1,1,0))</f>
        <v>1</v>
      </c>
      <c r="T674">
        <f>IF(M674&lt;&gt;"Major",0,IF(COUNTIFS($A$2:$A674,$A674,$D$2:$D674,$D674,$M$2:$M674,"Major")=1,1,0))</f>
        <v>0</v>
      </c>
      <c r="U674">
        <f>IF(M674&lt;&gt;"Minor",0,IF(COUNTIFS($A$2:$A674,$A674,$D$2:$D674,$D674,$M$2:$M674,"Minor")=1,1,0))</f>
        <v>1</v>
      </c>
    </row>
    <row r="675">
      <c r="A675" t="inlineStr">
        <is>
          <t xml:space="preserve">36f159740e73496a01fa6f8b5aa99b147691d524</t>
        </is>
      </c>
      <c r="B675" t="inlineStr">
        <is>
          <t xml:space="preserve">Duke's Masked Bride</t>
        </is>
      </c>
      <c r="C675" t="inlineStr">
        <is>
          <t xml:space="preserve">Die Maskierte Braut</t>
        </is>
      </c>
      <c r="D675" t="inlineStr">
        <is>
          <t xml:space="preserve">0c80f2fe36c9381d040c908c36e6c9e53656d2b8</t>
        </is>
      </c>
      <c r="E675" t="inlineStr">
        <is>
          <t xml:space="preserve">Episode 28: Loyal Teil 1</t>
        </is>
      </c>
      <c r="F675">
        <v>28</v>
      </c>
      <c r="G675" t="inlineStr">
        <is>
          <t xml:space="preserve">10:52-10:57</t>
        </is>
      </c>
      <c r="H675" t="inlineStr">
        <is>
          <t xml:space="preserve">Resolved</t>
        </is>
      </c>
      <c r="I675" t="inlineStr">
        <is>
          <t xml:space="preserve">"Lilias Augen füllten sich mit Tränen." - breath gasping in the end</t>
        </is>
      </c>
      <c r="J675" t="inlineStr">
        <is>
          <t xml:space="preserve">VOA</t>
        </is>
      </c>
      <c r="K675" t="inlineStr">
        <is>
          <t xml:space="preserve">Background noise</t>
        </is>
      </c>
      <c r="L675" t="inlineStr">
        <is>
          <t xml:space="preserve">Background noise</t>
        </is>
      </c>
      <c r="M675" t="str">
        <f>IFERROR(IF(VLOOKUP(L675,'Quantification'!$A:$B,2,FALSE)&amp;""="","Unclassified",VLOOKUP(L675,'Quantification'!$A:$B,2,FALSE)),"Unclassified")</f>
        <v>Minor</v>
      </c>
      <c r="N675" t="inlineStr">
        <is>
          <t xml:space="preserve">frl-selina.handke@pocketfm.com</t>
        </is>
      </c>
      <c r="O675" t="inlineStr">
        <is>
          <t xml:space="preserve">Issues found in raw</t>
        </is>
      </c>
      <c r="P675" t="str">
        <f>IF(OR(O675="Issues found in master",O675="Final master"),"Master",IF(OR(O675="Ready for Master",O675="Issues found in raw",O675="Raw under QC",O675="Issues resolved in raw"),"Raw","-"))</f>
        <v>Raw</v>
      </c>
      <c r="Q675" s="13">
        <v>46289.30902777778</v>
      </c>
      <c r="R675" t="inlineStr">
        <is>
          <t xml:space="preserve">2026-09 (Sept)</t>
        </is>
      </c>
      <c r="S675">
        <f>IF(M675="Not an error",0,IF(COUNTIFS($A$2:$A675,$A675,$D$2:$D675,$D675,$M$2:$M675,"&lt;&gt;Not an error")=1,1,0))</f>
        <v>1</v>
      </c>
      <c r="T675">
        <f>IF(M675&lt;&gt;"Major",0,IF(COUNTIFS($A$2:$A675,$A675,$D$2:$D675,$D675,$M$2:$M675,"Major")=1,1,0))</f>
        <v>0</v>
      </c>
      <c r="U675">
        <f>IF(M675&lt;&gt;"Minor",0,IF(COUNTIFS($A$2:$A675,$A675,$D$2:$D675,$D675,$M$2:$M675,"Minor")=1,1,0))</f>
        <v>1</v>
      </c>
    </row>
    <row r="676">
      <c r="A676" t="inlineStr">
        <is>
          <t xml:space="preserve">36f159740e73496a01fa6f8b5aa99b147691d524</t>
        </is>
      </c>
      <c r="B676" t="inlineStr">
        <is>
          <t xml:space="preserve">Duke's Masked Bride</t>
        </is>
      </c>
      <c r="C676" t="inlineStr">
        <is>
          <t xml:space="preserve">Die Maskierte Braut</t>
        </is>
      </c>
      <c r="D676" t="inlineStr">
        <is>
          <t xml:space="preserve">ca86bace553edfcbcbe600aba4298289cc770d20</t>
        </is>
      </c>
      <c r="E676" t="inlineStr">
        <is>
          <t xml:space="preserve">Episode 30: Loyal Teil 3</t>
        </is>
      </c>
      <c r="F676">
        <v>30</v>
      </c>
      <c r="G676" t="inlineStr">
        <is>
          <t xml:space="preserve">8:46-8:53</t>
        </is>
      </c>
      <c r="H676" t="inlineStr">
        <is>
          <t xml:space="preserve">Resolved</t>
        </is>
      </c>
      <c r="I676" t="inlineStr">
        <is>
          <t xml:space="preserve">"Eine weitere Sekunde mit ihm im Bett, und sie hätte ihn vielleicht auf der Stelle umgebracht." - ends a bit choppy</t>
        </is>
      </c>
      <c r="J676" t="inlineStr">
        <is>
          <t xml:space="preserve">VOA</t>
        </is>
      </c>
      <c r="K676" t="inlineStr">
        <is>
          <t xml:space="preserve">Abrupt cut/ Jerk</t>
        </is>
      </c>
      <c r="L676" t="inlineStr">
        <is>
          <t xml:space="preserve">Abrupt cut / Jerk</t>
        </is>
      </c>
      <c r="M676" t="str">
        <f>IFERROR(IF(VLOOKUP(L676,'Quantification'!$A:$B,2,FALSE)&amp;""="","Unclassified",VLOOKUP(L676,'Quantification'!$A:$B,2,FALSE)),"Unclassified")</f>
        <v>Major</v>
      </c>
      <c r="N676" t="inlineStr">
        <is>
          <t xml:space="preserve">frl-selina.handke@pocketfm.com</t>
        </is>
      </c>
      <c r="O676" t="inlineStr">
        <is>
          <t xml:space="preserve">Issues found in raw</t>
        </is>
      </c>
      <c r="P676" t="str">
        <f>IF(OR(O676="Issues found in master",O676="Final master"),"Master",IF(OR(O676="Ready for Master",O676="Issues found in raw",O676="Raw under QC",O676="Issues resolved in raw"),"Raw","-"))</f>
        <v>Raw</v>
      </c>
      <c r="Q676" s="13">
        <v>46289.30972222222</v>
      </c>
      <c r="R676" t="inlineStr">
        <is>
          <t xml:space="preserve">2026-09 (Sept)</t>
        </is>
      </c>
      <c r="S676">
        <f>IF(M676="Not an error",0,IF(COUNTIFS($A$2:$A676,$A676,$D$2:$D676,$D676,$M$2:$M676,"&lt;&gt;Not an error")=1,1,0))</f>
        <v>1</v>
      </c>
      <c r="T676">
        <f>IF(M676&lt;&gt;"Major",0,IF(COUNTIFS($A$2:$A676,$A676,$D$2:$D676,$D676,$M$2:$M676,"Major")=1,1,0))</f>
        <v>1</v>
      </c>
      <c r="U676">
        <f>IF(M676&lt;&gt;"Minor",0,IF(COUNTIFS($A$2:$A676,$A676,$D$2:$D676,$D676,$M$2:$M676,"Minor")=1,1,0))</f>
        <v>0</v>
      </c>
    </row>
    <row r="677">
      <c r="A677" t="inlineStr">
        <is>
          <t xml:space="preserve">36f159740e73496a01fa6f8b5aa99b147691d524</t>
        </is>
      </c>
      <c r="B677" t="inlineStr">
        <is>
          <t xml:space="preserve">Duke's Masked Bride</t>
        </is>
      </c>
      <c r="C677" t="inlineStr">
        <is>
          <t xml:space="preserve">Die Maskierte Braut</t>
        </is>
      </c>
      <c r="D677" t="inlineStr">
        <is>
          <t xml:space="preserve">f67ac4f41a24f43f786e3cf5c75de9c2c0364bfa</t>
        </is>
      </c>
      <c r="E677" t="inlineStr">
        <is>
          <t xml:space="preserve">Episode 42: Die Herzogin Kennenlernen Teil 2</t>
        </is>
      </c>
      <c r="F677">
        <v>42</v>
      </c>
      <c r="G677" t="inlineStr">
        <is>
          <t xml:space="preserve">8:09:8:14</t>
        </is>
      </c>
      <c r="H677" t="inlineStr">
        <is>
          <t xml:space="preserve">Resolved</t>
        </is>
      </c>
      <c r="I677" t="inlineStr">
        <is>
          <t xml:space="preserve">„Oh, es tut mir so leid, Herzogin. Bitte verzeiht. Da ist ein Knoten." - sounds a bit choppy in between</t>
        </is>
      </c>
      <c r="J677" t="inlineStr">
        <is>
          <t xml:space="preserve">VOA</t>
        </is>
      </c>
      <c r="K677" t="inlineStr">
        <is>
          <t xml:space="preserve">Audio quality</t>
        </is>
      </c>
      <c r="L677" t="inlineStr">
        <is>
          <t xml:space="preserve">Audio quality</t>
        </is>
      </c>
      <c r="M677" t="str">
        <f>IFERROR(IF(VLOOKUP(L677,'Quantification'!$A:$B,2,FALSE)&amp;""="","Unclassified",VLOOKUP(L677,'Quantification'!$A:$B,2,FALSE)),"Unclassified")</f>
        <v>Major</v>
      </c>
      <c r="N677" t="inlineStr">
        <is>
          <t xml:space="preserve">frl-selina.handke@pocketfm.com</t>
        </is>
      </c>
      <c r="O677" t="inlineStr">
        <is>
          <t xml:space="preserve">Issues found in raw</t>
        </is>
      </c>
      <c r="P677" t="str">
        <f>IF(OR(O677="Issues found in master",O677="Final master"),"Master",IF(OR(O677="Ready for Master",O677="Issues found in raw",O677="Raw under QC",O677="Issues resolved in raw"),"Raw","-"))</f>
        <v>Raw</v>
      </c>
      <c r="Q677" s="13">
        <v>46289.30972222222</v>
      </c>
      <c r="R677" t="inlineStr">
        <is>
          <t xml:space="preserve">2026-09 (Sept)</t>
        </is>
      </c>
      <c r="S677">
        <f>IF(M677="Not an error",0,IF(COUNTIFS($A$2:$A677,$A677,$D$2:$D677,$D677,$M$2:$M677,"&lt;&gt;Not an error")=1,1,0))</f>
        <v>1</v>
      </c>
      <c r="T677">
        <f>IF(M677&lt;&gt;"Major",0,IF(COUNTIFS($A$2:$A677,$A677,$D$2:$D677,$D677,$M$2:$M677,"Major")=1,1,0))</f>
        <v>1</v>
      </c>
      <c r="U677">
        <f>IF(M677&lt;&gt;"Minor",0,IF(COUNTIFS($A$2:$A677,$A677,$D$2:$D677,$D677,$M$2:$M677,"Minor")=1,1,0))</f>
        <v>0</v>
      </c>
    </row>
    <row r="678">
      <c r="A678" t="inlineStr">
        <is>
          <t xml:space="preserve">36f159740e73496a01fa6f8b5aa99b147691d524</t>
        </is>
      </c>
      <c r="B678" t="inlineStr">
        <is>
          <t xml:space="preserve">Duke's Masked Bride</t>
        </is>
      </c>
      <c r="C678" t="inlineStr">
        <is>
          <t xml:space="preserve">Die Maskierte Braut</t>
        </is>
      </c>
      <c r="D678" t="inlineStr">
        <is>
          <t xml:space="preserve">efe3fbb9d97cf2b52fee7f8fd54651dfcf33ece7</t>
        </is>
      </c>
      <c r="E678" t="inlineStr">
        <is>
          <t xml:space="preserve">Episode 44: Schwiegermutter Teil 1</t>
        </is>
      </c>
      <c r="F678">
        <v>44</v>
      </c>
      <c r="G678" t="inlineStr">
        <is>
          <t xml:space="preserve">0:47-0:52</t>
        </is>
      </c>
      <c r="H678" t="inlineStr">
        <is>
          <t xml:space="preserve">Resolved</t>
        </is>
      </c>
      <c r="I678" t="inlineStr">
        <is>
          <t xml:space="preserve">„Ich habe ein Mädchen getroffen, das ungefähr in meinem Alter ist, namens Yenna." - wrong name; should be Johanna</t>
        </is>
      </c>
      <c r="J678" t="inlineStr">
        <is>
          <t xml:space="preserve">VOA</t>
        </is>
      </c>
      <c r="K678" t="inlineStr">
        <is>
          <t xml:space="preserve">Incorrect name</t>
        </is>
      </c>
      <c r="L678" t="inlineStr">
        <is>
          <t xml:space="preserve">Incorrect name</t>
        </is>
      </c>
      <c r="M678" t="str">
        <f>IFERROR(IF(VLOOKUP(L678,'Quantification'!$A:$B,2,FALSE)&amp;""="","Unclassified",VLOOKUP(L678,'Quantification'!$A:$B,2,FALSE)),"Unclassified")</f>
        <v>Major</v>
      </c>
      <c r="N678" t="inlineStr">
        <is>
          <t xml:space="preserve">frl-selina.handke@pocketfm.com</t>
        </is>
      </c>
      <c r="O678" t="inlineStr">
        <is>
          <t xml:space="preserve">Issues found in raw</t>
        </is>
      </c>
      <c r="P678" t="str">
        <f>IF(OR(O678="Issues found in master",O678="Final master"),"Master",IF(OR(O678="Ready for Master",O678="Issues found in raw",O678="Raw under QC",O678="Issues resolved in raw"),"Raw","-"))</f>
        <v>Raw</v>
      </c>
      <c r="Q678" s="13">
        <v>46289.30972222222</v>
      </c>
      <c r="R678" t="inlineStr">
        <is>
          <t xml:space="preserve">2026-09 (Sept)</t>
        </is>
      </c>
      <c r="S678">
        <f>IF(M678="Not an error",0,IF(COUNTIFS($A$2:$A678,$A678,$D$2:$D678,$D678,$M$2:$M678,"&lt;&gt;Not an error")=1,1,0))</f>
        <v>1</v>
      </c>
      <c r="T678">
        <f>IF(M678&lt;&gt;"Major",0,IF(COUNTIFS($A$2:$A678,$A678,$D$2:$D678,$D678,$M$2:$M678,"Major")=1,1,0))</f>
        <v>1</v>
      </c>
      <c r="U678">
        <f>IF(M678&lt;&gt;"Minor",0,IF(COUNTIFS($A$2:$A678,$A678,$D$2:$D678,$D678,$M$2:$M678,"Minor")=1,1,0))</f>
        <v>0</v>
      </c>
    </row>
    <row r="679">
      <c r="A679" t="inlineStr">
        <is>
          <t xml:space="preserve">36f159740e73496a01fa6f8b5aa99b147691d524</t>
        </is>
      </c>
      <c r="B679" t="inlineStr">
        <is>
          <t xml:space="preserve">Duke's Masked Bride</t>
        </is>
      </c>
      <c r="C679" t="inlineStr">
        <is>
          <t xml:space="preserve">Die Maskierte Braut</t>
        </is>
      </c>
      <c r="D679" t="inlineStr">
        <is>
          <t xml:space="preserve">efe3fbb9d97cf2b52fee7f8fd54651dfcf33ece7</t>
        </is>
      </c>
      <c r="E679" t="inlineStr">
        <is>
          <t xml:space="preserve">Episode 44: Schwiegermutter Teil 1</t>
        </is>
      </c>
      <c r="F679">
        <v>44</v>
      </c>
      <c r="G679" t="inlineStr">
        <is>
          <t xml:space="preserve">1:17-1:22</t>
        </is>
      </c>
      <c r="H679" t="inlineStr">
        <is>
          <t xml:space="preserve">Resolved</t>
        </is>
      </c>
      <c r="I679" t="inlineStr">
        <is>
          <t xml:space="preserve">" Yenna hatte seinen Namen so vertraut ausgesprochen, als hätten sie schon öfter miteinander gesprochen." - wrong name; should be Johanna</t>
        </is>
      </c>
      <c r="J679" t="inlineStr">
        <is>
          <t xml:space="preserve">VOA</t>
        </is>
      </c>
      <c r="K679" t="inlineStr">
        <is>
          <t xml:space="preserve">Incorrect name</t>
        </is>
      </c>
      <c r="L679" t="inlineStr">
        <is>
          <t xml:space="preserve">Incorrect name</t>
        </is>
      </c>
      <c r="M679" t="str">
        <f>IFERROR(IF(VLOOKUP(L679,'Quantification'!$A:$B,2,FALSE)&amp;""="","Unclassified",VLOOKUP(L679,'Quantification'!$A:$B,2,FALSE)),"Unclassified")</f>
        <v>Major</v>
      </c>
      <c r="N679" t="inlineStr">
        <is>
          <t xml:space="preserve">frl-selina.handke@pocketfm.com</t>
        </is>
      </c>
      <c r="O679" t="inlineStr">
        <is>
          <t xml:space="preserve">Issues found in raw</t>
        </is>
      </c>
      <c r="P679" t="str">
        <f>IF(OR(O679="Issues found in master",O679="Final master"),"Master",IF(OR(O679="Ready for Master",O679="Issues found in raw",O679="Raw under QC",O679="Issues resolved in raw"),"Raw","-"))</f>
        <v>Raw</v>
      </c>
      <c r="Q679" s="13">
        <v>46289.30972222222</v>
      </c>
      <c r="R679" t="inlineStr">
        <is>
          <t xml:space="preserve">2026-09 (Sept)</t>
        </is>
      </c>
      <c r="S679">
        <f>IF(M679="Not an error",0,IF(COUNTIFS($A$2:$A679,$A679,$D$2:$D679,$D679,$M$2:$M679,"&lt;&gt;Not an error")=1,1,0))</f>
        <v>0</v>
      </c>
      <c r="T679">
        <f>IF(M679&lt;&gt;"Major",0,IF(COUNTIFS($A$2:$A679,$A679,$D$2:$D679,$D679,$M$2:$M679,"Major")=1,1,0))</f>
        <v>0</v>
      </c>
      <c r="U679">
        <f>IF(M679&lt;&gt;"Minor",0,IF(COUNTIFS($A$2:$A679,$A679,$D$2:$D679,$D679,$M$2:$M679,"Minor")=1,1,0))</f>
        <v>0</v>
      </c>
    </row>
    <row r="680">
      <c r="A680" t="inlineStr">
        <is>
          <t xml:space="preserve">36f159740e73496a01fa6f8b5aa99b147691d524</t>
        </is>
      </c>
      <c r="B680" t="inlineStr">
        <is>
          <t xml:space="preserve">Duke's Masked Bride</t>
        </is>
      </c>
      <c r="C680" t="inlineStr">
        <is>
          <t xml:space="preserve">Die Maskierte Braut</t>
        </is>
      </c>
      <c r="D680" t="inlineStr">
        <is>
          <t xml:space="preserve">efe3fbb9d97cf2b52fee7f8fd54651dfcf33ece7</t>
        </is>
      </c>
      <c r="E680" t="inlineStr">
        <is>
          <t xml:space="preserve">Episode 44: Schwiegermutter Teil 1</t>
        </is>
      </c>
      <c r="F680">
        <v>44</v>
      </c>
      <c r="G680" t="inlineStr">
        <is>
          <t xml:space="preserve">1:50-1:54</t>
        </is>
      </c>
      <c r="H680" t="inlineStr">
        <is>
          <t xml:space="preserve">Resolved</t>
        </is>
      </c>
      <c r="I680" t="inlineStr">
        <is>
          <t xml:space="preserve">" Ich muss an Yenna ein Exempel statuieren, um die anderen zu warnen." - wrong name; should be Johanna</t>
        </is>
      </c>
      <c r="J680" t="inlineStr">
        <is>
          <t xml:space="preserve">VOA</t>
        </is>
      </c>
      <c r="K680" t="inlineStr">
        <is>
          <t xml:space="preserve">Incorrect name</t>
        </is>
      </c>
      <c r="L680" t="inlineStr">
        <is>
          <t xml:space="preserve">Incorrect name</t>
        </is>
      </c>
      <c r="M680" t="str">
        <f>IFERROR(IF(VLOOKUP(L680,'Quantification'!$A:$B,2,FALSE)&amp;""="","Unclassified",VLOOKUP(L680,'Quantification'!$A:$B,2,FALSE)),"Unclassified")</f>
        <v>Major</v>
      </c>
      <c r="N680" t="inlineStr">
        <is>
          <t xml:space="preserve">frl-selina.handke@pocketfm.com</t>
        </is>
      </c>
      <c r="O680" t="inlineStr">
        <is>
          <t xml:space="preserve">Issues found in raw</t>
        </is>
      </c>
      <c r="P680" t="str">
        <f>IF(OR(O680="Issues found in master",O680="Final master"),"Master",IF(OR(O680="Ready for Master",O680="Issues found in raw",O680="Raw under QC",O680="Issues resolved in raw"),"Raw","-"))</f>
        <v>Raw</v>
      </c>
      <c r="Q680" s="13">
        <v>46289.30972222222</v>
      </c>
      <c r="R680" t="inlineStr">
        <is>
          <t xml:space="preserve">2026-09 (Sept)</t>
        </is>
      </c>
      <c r="S680">
        <f>IF(M680="Not an error",0,IF(COUNTIFS($A$2:$A680,$A680,$D$2:$D680,$D680,$M$2:$M680,"&lt;&gt;Not an error")=1,1,0))</f>
        <v>0</v>
      </c>
      <c r="T680">
        <f>IF(M680&lt;&gt;"Major",0,IF(COUNTIFS($A$2:$A680,$A680,$D$2:$D680,$D680,$M$2:$M680,"Major")=1,1,0))</f>
        <v>0</v>
      </c>
      <c r="U680">
        <f>IF(M680&lt;&gt;"Minor",0,IF(COUNTIFS($A$2:$A680,$A680,$D$2:$D680,$D680,$M$2:$M680,"Minor")=1,1,0))</f>
        <v>0</v>
      </c>
    </row>
    <row r="681">
      <c r="A681" t="inlineStr">
        <is>
          <t xml:space="preserve">36f159740e73496a01fa6f8b5aa99b147691d524</t>
        </is>
      </c>
      <c r="B681" t="inlineStr">
        <is>
          <t xml:space="preserve">Duke's Masked Bride</t>
        </is>
      </c>
      <c r="C681" t="inlineStr">
        <is>
          <t xml:space="preserve">Die Maskierte Braut</t>
        </is>
      </c>
      <c r="D681" t="inlineStr">
        <is>
          <t xml:space="preserve">efe3fbb9d97cf2b52fee7f8fd54651dfcf33ece7</t>
        </is>
      </c>
      <c r="E681" t="inlineStr">
        <is>
          <t xml:space="preserve">Episode 44: Schwiegermutter Teil 1</t>
        </is>
      </c>
      <c r="F681">
        <v>44</v>
      </c>
      <c r="G681" t="inlineStr">
        <is>
          <t xml:space="preserve">4:38-4:43</t>
        </is>
      </c>
      <c r="H681" t="inlineStr">
        <is>
          <t xml:space="preserve">Resolved</t>
        </is>
      </c>
      <c r="I681" t="inlineStr">
        <is>
          <t xml:space="preserve">"Aber sag, hast du eine Ahnung, was Yenna so dreist machen könnte?" - wrong name; should be Johanna</t>
        </is>
      </c>
      <c r="J681" t="inlineStr">
        <is>
          <t xml:space="preserve">VOA</t>
        </is>
      </c>
      <c r="K681" t="inlineStr">
        <is>
          <t xml:space="preserve">Incorrect name</t>
        </is>
      </c>
      <c r="L681" t="inlineStr">
        <is>
          <t xml:space="preserve">Incorrect name</t>
        </is>
      </c>
      <c r="M681" t="str">
        <f>IFERROR(IF(VLOOKUP(L681,'Quantification'!$A:$B,2,FALSE)&amp;""="","Unclassified",VLOOKUP(L681,'Quantification'!$A:$B,2,FALSE)),"Unclassified")</f>
        <v>Major</v>
      </c>
      <c r="N681" t="inlineStr">
        <is>
          <t xml:space="preserve">frl-selina.handke@pocketfm.com</t>
        </is>
      </c>
      <c r="O681" t="inlineStr">
        <is>
          <t xml:space="preserve">Issues found in raw</t>
        </is>
      </c>
      <c r="P681" t="str">
        <f>IF(OR(O681="Issues found in master",O681="Final master"),"Master",IF(OR(O681="Ready for Master",O681="Issues found in raw",O681="Raw under QC",O681="Issues resolved in raw"),"Raw","-"))</f>
        <v>Raw</v>
      </c>
      <c r="Q681" s="13">
        <v>46289.30972222222</v>
      </c>
      <c r="R681" t="inlineStr">
        <is>
          <t xml:space="preserve">2026-09 (Sept)</t>
        </is>
      </c>
      <c r="S681">
        <f>IF(M681="Not an error",0,IF(COUNTIFS($A$2:$A681,$A681,$D$2:$D681,$D681,$M$2:$M681,"&lt;&gt;Not an error")=1,1,0))</f>
        <v>0</v>
      </c>
      <c r="T681">
        <f>IF(M681&lt;&gt;"Major",0,IF(COUNTIFS($A$2:$A681,$A681,$D$2:$D681,$D681,$M$2:$M681,"Major")=1,1,0))</f>
        <v>0</v>
      </c>
      <c r="U681">
        <f>IF(M681&lt;&gt;"Minor",0,IF(COUNTIFS($A$2:$A681,$A681,$D$2:$D681,$D681,$M$2:$M681,"Minor")=1,1,0))</f>
        <v>0</v>
      </c>
    </row>
    <row r="682">
      <c r="A682" t="inlineStr">
        <is>
          <t xml:space="preserve">36f159740e73496a01fa6f8b5aa99b147691d524</t>
        </is>
      </c>
      <c r="B682" t="inlineStr">
        <is>
          <t xml:space="preserve">Duke's Masked Bride</t>
        </is>
      </c>
      <c r="C682" t="inlineStr">
        <is>
          <t xml:space="preserve">Die Maskierte Braut</t>
        </is>
      </c>
      <c r="D682" t="inlineStr">
        <is>
          <t xml:space="preserve">efe3fbb9d97cf2b52fee7f8fd54651dfcf33ece7</t>
        </is>
      </c>
      <c r="E682" t="inlineStr">
        <is>
          <t xml:space="preserve">Episode 44: Schwiegermutter Teil 1</t>
        </is>
      </c>
      <c r="F682">
        <v>44</v>
      </c>
      <c r="G682" t="inlineStr">
        <is>
          <t xml:space="preserve">7:34-7:46</t>
        </is>
      </c>
      <c r="H682" t="inlineStr">
        <is>
          <t xml:space="preserve">Resolved</t>
        </is>
      </c>
      <c r="I682" t="inlineStr">
        <is>
          <t xml:space="preserve">"Da ist ein Mädchen namens Soraya, das ich zu meiner Zofe machen wollte. Kannst du sie auch mitbringen, oder ist das zu viel verlangt?“, fragte sie. Sie wusste, dass Korvin für Sallys Dienste bezahlen würde." - the name "Sally" could be wrong"; I`d guess the correct name is Soraya</t>
        </is>
      </c>
      <c r="J682" t="inlineStr">
        <is>
          <t xml:space="preserve">VOA</t>
        </is>
      </c>
      <c r="K682" t="inlineStr">
        <is>
          <t xml:space="preserve">Incorrect name</t>
        </is>
      </c>
      <c r="L682" t="inlineStr">
        <is>
          <t xml:space="preserve">Incorrect name</t>
        </is>
      </c>
      <c r="M682" t="str">
        <f>IFERROR(IF(VLOOKUP(L682,'Quantification'!$A:$B,2,FALSE)&amp;""="","Unclassified",VLOOKUP(L682,'Quantification'!$A:$B,2,FALSE)),"Unclassified")</f>
        <v>Major</v>
      </c>
      <c r="N682" t="inlineStr">
        <is>
          <t xml:space="preserve">frl-selina.handke@pocketfm.com</t>
        </is>
      </c>
      <c r="O682" t="inlineStr">
        <is>
          <t xml:space="preserve">Issues found in raw</t>
        </is>
      </c>
      <c r="P682" t="str">
        <f>IF(OR(O682="Issues found in master",O682="Final master"),"Master",IF(OR(O682="Ready for Master",O682="Issues found in raw",O682="Raw under QC",O682="Issues resolved in raw"),"Raw","-"))</f>
        <v>Raw</v>
      </c>
      <c r="Q682" s="13">
        <v>46289.30972222222</v>
      </c>
      <c r="R682" t="inlineStr">
        <is>
          <t xml:space="preserve">2026-09 (Sept)</t>
        </is>
      </c>
      <c r="S682">
        <f>IF(M682="Not an error",0,IF(COUNTIFS($A$2:$A682,$A682,$D$2:$D682,$D682,$M$2:$M682,"&lt;&gt;Not an error")=1,1,0))</f>
        <v>0</v>
      </c>
      <c r="T682">
        <f>IF(M682&lt;&gt;"Major",0,IF(COUNTIFS($A$2:$A682,$A682,$D$2:$D682,$D682,$M$2:$M682,"Major")=1,1,0))</f>
        <v>0</v>
      </c>
      <c r="U682">
        <f>IF(M682&lt;&gt;"Minor",0,IF(COUNTIFS($A$2:$A682,$A682,$D$2:$D682,$D682,$M$2:$M682,"Minor")=1,1,0))</f>
        <v>0</v>
      </c>
    </row>
    <row r="683">
      <c r="A683" t="inlineStr">
        <is>
          <t xml:space="preserve">36f159740e73496a01fa6f8b5aa99b147691d524</t>
        </is>
      </c>
      <c r="B683" t="inlineStr">
        <is>
          <t xml:space="preserve">Duke's Masked Bride</t>
        </is>
      </c>
      <c r="C683" t="inlineStr">
        <is>
          <t xml:space="preserve">Die Maskierte Braut</t>
        </is>
      </c>
      <c r="D683" t="inlineStr">
        <is>
          <t xml:space="preserve">eb29ce11c02c2873027a9efdddc6288897cf0ca7</t>
        </is>
      </c>
      <c r="E683" t="inlineStr">
        <is>
          <t xml:space="preserve">Episode 52: Verängstigt Teil 2</t>
        </is>
      </c>
      <c r="F683">
        <v>52</v>
      </c>
      <c r="G683" t="inlineStr">
        <is>
          <t xml:space="preserve">5:28-5:35</t>
        </is>
      </c>
      <c r="H683" t="inlineStr">
        <is>
          <t xml:space="preserve">Resolved</t>
        </is>
      </c>
      <c r="I683" t="inlineStr">
        <is>
          <t xml:space="preserve">„Ich fürchte, Korvin lacht bereits darüber, dass Ihr nicht perfekt seid“, erinnerte sich Tamina an das Gespräch über Yenna." - wrong name; should be Johanna</t>
        </is>
      </c>
      <c r="J683" t="inlineStr">
        <is>
          <t xml:space="preserve">VOA</t>
        </is>
      </c>
      <c r="K683" t="inlineStr">
        <is>
          <t xml:space="preserve">Incorrect name</t>
        </is>
      </c>
      <c r="L683" t="inlineStr">
        <is>
          <t xml:space="preserve">Incorrect name</t>
        </is>
      </c>
      <c r="M683" t="str">
        <f>IFERROR(IF(VLOOKUP(L683,'Quantification'!$A:$B,2,FALSE)&amp;""="","Unclassified",VLOOKUP(L683,'Quantification'!$A:$B,2,FALSE)),"Unclassified")</f>
        <v>Major</v>
      </c>
      <c r="N683" t="inlineStr">
        <is>
          <t xml:space="preserve">frl-selina.handke@pocketfm.com</t>
        </is>
      </c>
      <c r="O683" t="inlineStr">
        <is>
          <t xml:space="preserve">Issues found in raw</t>
        </is>
      </c>
      <c r="P683" t="str">
        <f>IF(OR(O683="Issues found in master",O683="Final master"),"Master",IF(OR(O683="Ready for Master",O683="Issues found in raw",O683="Raw under QC",O683="Issues resolved in raw"),"Raw","-"))</f>
        <v>Raw</v>
      </c>
      <c r="Q683" s="13">
        <v>46289.31041666667</v>
      </c>
      <c r="R683" t="inlineStr">
        <is>
          <t xml:space="preserve">2026-09 (Sept)</t>
        </is>
      </c>
      <c r="S683">
        <f>IF(M683="Not an error",0,IF(COUNTIFS($A$2:$A683,$A683,$D$2:$D683,$D683,$M$2:$M683,"&lt;&gt;Not an error")=1,1,0))</f>
        <v>1</v>
      </c>
      <c r="T683">
        <f>IF(M683&lt;&gt;"Major",0,IF(COUNTIFS($A$2:$A683,$A683,$D$2:$D683,$D683,$M$2:$M683,"Major")=1,1,0))</f>
        <v>1</v>
      </c>
      <c r="U683">
        <f>IF(M683&lt;&gt;"Minor",0,IF(COUNTIFS($A$2:$A683,$A683,$D$2:$D683,$D683,$M$2:$M683,"Minor")=1,1,0))</f>
        <v>0</v>
      </c>
    </row>
    <row r="684">
      <c r="A684" t="inlineStr">
        <is>
          <t xml:space="preserve">36f159740e73496a01fa6f8b5aa99b147691d524</t>
        </is>
      </c>
      <c r="B684" t="inlineStr">
        <is>
          <t xml:space="preserve">Duke's Masked Bride</t>
        </is>
      </c>
      <c r="C684" t="inlineStr">
        <is>
          <t xml:space="preserve">Die Maskierte Braut</t>
        </is>
      </c>
      <c r="D684" t="inlineStr">
        <is>
          <t xml:space="preserve">94bd2334ef5962faaeb34fc9acb11751ff9a6b61</t>
        </is>
      </c>
      <c r="E684" t="inlineStr">
        <is>
          <t xml:space="preserve">Episode 55: Konflikt Teil 1</t>
        </is>
      </c>
      <c r="F684">
        <v>55</v>
      </c>
      <c r="G684" t="inlineStr">
        <is>
          <t xml:space="preserve">0:00-8:21</t>
        </is>
      </c>
      <c r="H684" t="inlineStr">
        <is>
          <t xml:space="preserve">Resolved</t>
        </is>
      </c>
      <c r="I684" t="inlineStr">
        <is>
          <t xml:space="preserve">Yenna should be Johanna - wrong name =&gt; whole episode (23x)</t>
        </is>
      </c>
      <c r="J684" t="inlineStr">
        <is>
          <t xml:space="preserve">VOA</t>
        </is>
      </c>
      <c r="K684" t="inlineStr">
        <is>
          <t xml:space="preserve">Incorrect name</t>
        </is>
      </c>
      <c r="L684" t="inlineStr">
        <is>
          <t xml:space="preserve">Incorrect name</t>
        </is>
      </c>
      <c r="M684" t="str">
        <f>IFERROR(IF(VLOOKUP(L684,'Quantification'!$A:$B,2,FALSE)&amp;""="","Unclassified",VLOOKUP(L684,'Quantification'!$A:$B,2,FALSE)),"Unclassified")</f>
        <v>Major</v>
      </c>
      <c r="N684" t="inlineStr">
        <is>
          <t xml:space="preserve">frl-selina.handke@pocketfm.com</t>
        </is>
      </c>
      <c r="O684" t="inlineStr">
        <is>
          <t xml:space="preserve">Issues found in raw</t>
        </is>
      </c>
      <c r="P684" t="str">
        <f>IF(OR(O684="Issues found in master",O684="Final master"),"Master",IF(OR(O684="Ready for Master",O684="Issues found in raw",O684="Raw under QC",O684="Issues resolved in raw"),"Raw","-"))</f>
        <v>Raw</v>
      </c>
      <c r="Q684" s="13">
        <v>46289.32291666667</v>
      </c>
      <c r="R684" t="inlineStr">
        <is>
          <t xml:space="preserve">2026-09 (Sept)</t>
        </is>
      </c>
      <c r="S684">
        <f>IF(M684="Not an error",0,IF(COUNTIFS($A$2:$A684,$A684,$D$2:$D684,$D684,$M$2:$M684,"&lt;&gt;Not an error")=1,1,0))</f>
        <v>1</v>
      </c>
      <c r="T684">
        <f>IF(M684&lt;&gt;"Major",0,IF(COUNTIFS($A$2:$A684,$A684,$D$2:$D684,$D684,$M$2:$M684,"Major")=1,1,0))</f>
        <v>1</v>
      </c>
      <c r="U684">
        <f>IF(M684&lt;&gt;"Minor",0,IF(COUNTIFS($A$2:$A684,$A684,$D$2:$D684,$D684,$M$2:$M684,"Minor")=1,1,0))</f>
        <v>0</v>
      </c>
    </row>
    <row r="685">
      <c r="A685" t="inlineStr">
        <is>
          <t xml:space="preserve">36f159740e73496a01fa6f8b5aa99b147691d524</t>
        </is>
      </c>
      <c r="B685" t="inlineStr">
        <is>
          <t xml:space="preserve">Duke's Masked Bride</t>
        </is>
      </c>
      <c r="C685" t="inlineStr">
        <is>
          <t xml:space="preserve">Die Maskierte Braut</t>
        </is>
      </c>
      <c r="D685" t="inlineStr">
        <is>
          <t xml:space="preserve">cfd5456980569a2f4d7296f31c2b9329f407ed68</t>
        </is>
      </c>
      <c r="E685" t="inlineStr">
        <is>
          <t xml:space="preserve">Episode 56: Konflikt Teil 2</t>
        </is>
      </c>
      <c r="F685">
        <v>56</v>
      </c>
      <c r="G685" t="inlineStr">
        <is>
          <t xml:space="preserve">0:00-7:22</t>
        </is>
      </c>
      <c r="H685" t="inlineStr">
        <is>
          <t xml:space="preserve">Resolved</t>
        </is>
      </c>
      <c r="I685" t="inlineStr">
        <is>
          <t xml:space="preserve">wrong name: Yenna should be Johanna =&gt; whole Episode 16x</t>
        </is>
      </c>
      <c r="J685" t="inlineStr">
        <is>
          <t xml:space="preserve">VOA</t>
        </is>
      </c>
      <c r="K685" t="inlineStr">
        <is>
          <t xml:space="preserve">Incorrect name</t>
        </is>
      </c>
      <c r="L685" t="inlineStr">
        <is>
          <t xml:space="preserve">Incorrect name</t>
        </is>
      </c>
      <c r="M685" t="str">
        <f>IFERROR(IF(VLOOKUP(L685,'Quantification'!$A:$B,2,FALSE)&amp;""="","Unclassified",VLOOKUP(L685,'Quantification'!$A:$B,2,FALSE)),"Unclassified")</f>
        <v>Major</v>
      </c>
      <c r="N685" t="inlineStr">
        <is>
          <t xml:space="preserve">frl-selina.handke@pocketfm.com</t>
        </is>
      </c>
      <c r="O685" t="inlineStr">
        <is>
          <t xml:space="preserve">Issues found in raw</t>
        </is>
      </c>
      <c r="P685" t="str">
        <f>IF(OR(O685="Issues found in master",O685="Final master"),"Master",IF(OR(O685="Ready for Master",O685="Issues found in raw",O685="Raw under QC",O685="Issues resolved in raw"),"Raw","-"))</f>
        <v>Raw</v>
      </c>
      <c r="Q685" s="13">
        <v>46289.32291666667</v>
      </c>
      <c r="R685" t="inlineStr">
        <is>
          <t xml:space="preserve">2026-09 (Sept)</t>
        </is>
      </c>
      <c r="S685">
        <f>IF(M685="Not an error",0,IF(COUNTIFS($A$2:$A685,$A685,$D$2:$D685,$D685,$M$2:$M685,"&lt;&gt;Not an error")=1,1,0))</f>
        <v>1</v>
      </c>
      <c r="T685">
        <f>IF(M685&lt;&gt;"Major",0,IF(COUNTIFS($A$2:$A685,$A685,$D$2:$D685,$D685,$M$2:$M685,"Major")=1,1,0))</f>
        <v>1</v>
      </c>
      <c r="U685">
        <f>IF(M685&lt;&gt;"Minor",0,IF(COUNTIFS($A$2:$A685,$A685,$D$2:$D685,$D685,$M$2:$M685,"Minor")=1,1,0))</f>
        <v>0</v>
      </c>
    </row>
    <row r="686">
      <c r="A686" t="inlineStr">
        <is>
          <t xml:space="preserve">36f159740e73496a01fa6f8b5aa99b147691d524</t>
        </is>
      </c>
      <c r="B686" t="inlineStr">
        <is>
          <t xml:space="preserve">Duke's Masked Bride</t>
        </is>
      </c>
      <c r="C686" t="inlineStr">
        <is>
          <t xml:space="preserve">Die Maskierte Braut</t>
        </is>
      </c>
      <c r="D686" t="inlineStr">
        <is>
          <t xml:space="preserve">b74da3dd68315816ec39a82b6b72c5e1ade9eaa0</t>
        </is>
      </c>
      <c r="E686" t="inlineStr">
        <is>
          <t xml:space="preserve">Episode 57: Die Dienerschaft Versammeln Teil 1</t>
        </is>
      </c>
      <c r="F686">
        <v>57</v>
      </c>
      <c r="G686" t="inlineStr">
        <is>
          <t xml:space="preserve">6:37-6:39</t>
        </is>
      </c>
      <c r="H686" t="inlineStr">
        <is>
          <t xml:space="preserve">Resolved</t>
        </is>
      </c>
      <c r="I686" t="inlineStr">
        <is>
          <t xml:space="preserve">"Es war nur Yenna.“ - Yenna should be Johanna</t>
        </is>
      </c>
      <c r="J686" t="inlineStr">
        <is>
          <t xml:space="preserve">VOA</t>
        </is>
      </c>
      <c r="K686" t="inlineStr">
        <is>
          <t xml:space="preserve">Incorrect name</t>
        </is>
      </c>
      <c r="L686" t="inlineStr">
        <is>
          <t xml:space="preserve">Incorrect name</t>
        </is>
      </c>
      <c r="M686" t="str">
        <f>IFERROR(IF(VLOOKUP(L686,'Quantification'!$A:$B,2,FALSE)&amp;""="","Unclassified",VLOOKUP(L686,'Quantification'!$A:$B,2,FALSE)),"Unclassified")</f>
        <v>Major</v>
      </c>
      <c r="N686" t="inlineStr">
        <is>
          <t xml:space="preserve">frl-selina.handke@pocketfm.com</t>
        </is>
      </c>
      <c r="O686" t="inlineStr">
        <is>
          <t xml:space="preserve">Issues found in raw</t>
        </is>
      </c>
      <c r="P686" t="str">
        <f>IF(OR(O686="Issues found in master",O686="Final master"),"Master",IF(OR(O686="Ready for Master",O686="Issues found in raw",O686="Raw under QC",O686="Issues resolved in raw"),"Raw","-"))</f>
        <v>Raw</v>
      </c>
      <c r="Q686" s="13">
        <v>46289.31041666667</v>
      </c>
      <c r="R686" t="inlineStr">
        <is>
          <t xml:space="preserve">2026-09 (Sept)</t>
        </is>
      </c>
      <c r="S686">
        <f>IF(M686="Not an error",0,IF(COUNTIFS($A$2:$A686,$A686,$D$2:$D686,$D686,$M$2:$M686,"&lt;&gt;Not an error")=1,1,0))</f>
        <v>1</v>
      </c>
      <c r="T686">
        <f>IF(M686&lt;&gt;"Major",0,IF(COUNTIFS($A$2:$A686,$A686,$D$2:$D686,$D686,$M$2:$M686,"Major")=1,1,0))</f>
        <v>1</v>
      </c>
      <c r="U686">
        <f>IF(M686&lt;&gt;"Minor",0,IF(COUNTIFS($A$2:$A686,$A686,$D$2:$D686,$D686,$M$2:$M686,"Minor")=1,1,0))</f>
        <v>0</v>
      </c>
    </row>
    <row r="687">
      <c r="A687" t="inlineStr">
        <is>
          <t xml:space="preserve">36f159740e73496a01fa6f8b5aa99b147691d524</t>
        </is>
      </c>
      <c r="B687" t="inlineStr">
        <is>
          <t xml:space="preserve">Duke's Masked Bride</t>
        </is>
      </c>
      <c r="C687" t="inlineStr">
        <is>
          <t xml:space="preserve">Die Maskierte Braut</t>
        </is>
      </c>
      <c r="D687" t="inlineStr">
        <is>
          <t xml:space="preserve">b713884c32865faf107990d73351409deb6ca90a</t>
        </is>
      </c>
      <c r="E687" t="inlineStr">
        <is>
          <t xml:space="preserve">Episode 58: Die Dienerschaft Versammeln Teil 2</t>
        </is>
      </c>
      <c r="F687">
        <v>58</v>
      </c>
      <c r="G687" t="inlineStr">
        <is>
          <t xml:space="preserve">5:34-5:45</t>
        </is>
      </c>
      <c r="H687" t="inlineStr">
        <is>
          <t xml:space="preserve">Resolved</t>
        </is>
      </c>
      <c r="I687" t="inlineStr">
        <is>
          <t xml:space="preserve">"Ihr war klar, dass sie Yenna schon früher hätte loswerden können, wenn sie ihr nicht die Möglichkeit gegeben hätte, von selbst zu gehen. Sie hätte Yenna schon nach ihrer ersten Begegnung entlassen sollen." - wrong name Yenna should be Johanna</t>
        </is>
      </c>
      <c r="J687" t="inlineStr">
        <is>
          <t xml:space="preserve">VOA</t>
        </is>
      </c>
      <c r="K687" t="inlineStr">
        <is>
          <t xml:space="preserve">Incorrect name</t>
        </is>
      </c>
      <c r="L687" t="inlineStr">
        <is>
          <t xml:space="preserve">Incorrect name</t>
        </is>
      </c>
      <c r="M687" t="str">
        <f>IFERROR(IF(VLOOKUP(L687,'Quantification'!$A:$B,2,FALSE)&amp;""="","Unclassified",VLOOKUP(L687,'Quantification'!$A:$B,2,FALSE)),"Unclassified")</f>
        <v>Major</v>
      </c>
      <c r="N687" t="inlineStr">
        <is>
          <t xml:space="preserve">frl-selina.handke@pocketfm.com</t>
        </is>
      </c>
      <c r="O687" t="inlineStr">
        <is>
          <t xml:space="preserve">Issues found in raw</t>
        </is>
      </c>
      <c r="P687" t="str">
        <f>IF(OR(O687="Issues found in master",O687="Final master"),"Master",IF(OR(O687="Ready for Master",O687="Issues found in raw",O687="Raw under QC",O687="Issues resolved in raw"),"Raw","-"))</f>
        <v>Raw</v>
      </c>
      <c r="Q687" s="13">
        <v>46289.31111111111</v>
      </c>
      <c r="R687" t="inlineStr">
        <is>
          <t xml:space="preserve">2026-09 (Sept)</t>
        </is>
      </c>
      <c r="S687">
        <f>IF(M687="Not an error",0,IF(COUNTIFS($A$2:$A687,$A687,$D$2:$D687,$D687,$M$2:$M687,"&lt;&gt;Not an error")=1,1,0))</f>
        <v>1</v>
      </c>
      <c r="T687">
        <f>IF(M687&lt;&gt;"Major",0,IF(COUNTIFS($A$2:$A687,$A687,$D$2:$D687,$D687,$M$2:$M687,"Major")=1,1,0))</f>
        <v>1</v>
      </c>
      <c r="U687">
        <f>IF(M687&lt;&gt;"Minor",0,IF(COUNTIFS($A$2:$A687,$A687,$D$2:$D687,$D687,$M$2:$M687,"Minor")=1,1,0))</f>
        <v>0</v>
      </c>
    </row>
    <row r="688">
      <c r="A688" t="inlineStr">
        <is>
          <t xml:space="preserve">36f159740e73496a01fa6f8b5aa99b147691d524</t>
        </is>
      </c>
      <c r="B688" t="inlineStr">
        <is>
          <t xml:space="preserve">Duke's Masked Bride</t>
        </is>
      </c>
      <c r="C688" t="inlineStr">
        <is>
          <t xml:space="preserve">Die Maskierte Braut</t>
        </is>
      </c>
      <c r="D688" t="inlineStr">
        <is>
          <t xml:space="preserve">b713884c32865faf107990d73351409deb6ca90a</t>
        </is>
      </c>
      <c r="E688" t="inlineStr">
        <is>
          <t xml:space="preserve">Episode 58: Die Dienerschaft Versammeln Teil 2</t>
        </is>
      </c>
      <c r="F688">
        <v>58</v>
      </c>
      <c r="G688" t="inlineStr">
        <is>
          <t xml:space="preserve">5:58-6:15</t>
        </is>
      </c>
      <c r="H688" t="inlineStr">
        <is>
          <t xml:space="preserve">Resolved</t>
        </is>
      </c>
      <c r="I688" t="inlineStr">
        <is>
          <t xml:space="preserve">"Was macht es schon, wenn die Diener hier es unfair finden, dass du Yenna an deinem ersten Tag feuerst? Sie stecken nicht in deiner Haut. Du musst immer das tun, was für dich am besten ist. Was Yenna angeht, warst du vollkommen im Recht“, sagte Korvin." - Yenna should be Johanna</t>
        </is>
      </c>
      <c r="J688" t="inlineStr">
        <is>
          <t xml:space="preserve">VOA</t>
        </is>
      </c>
      <c r="K688" t="inlineStr">
        <is>
          <t xml:space="preserve">Incorrect name</t>
        </is>
      </c>
      <c r="L688" t="inlineStr">
        <is>
          <t xml:space="preserve">Incorrect name</t>
        </is>
      </c>
      <c r="M688" t="str">
        <f>IFERROR(IF(VLOOKUP(L688,'Quantification'!$A:$B,2,FALSE)&amp;""="","Unclassified",VLOOKUP(L688,'Quantification'!$A:$B,2,FALSE)),"Unclassified")</f>
        <v>Major</v>
      </c>
      <c r="N688" t="inlineStr">
        <is>
          <t xml:space="preserve">frl-selina.handke@pocketfm.com</t>
        </is>
      </c>
      <c r="O688" t="inlineStr">
        <is>
          <t xml:space="preserve">Issues found in raw</t>
        </is>
      </c>
      <c r="P688" t="str">
        <f>IF(OR(O688="Issues found in master",O688="Final master"),"Master",IF(OR(O688="Ready for Master",O688="Issues found in raw",O688="Raw under QC",O688="Issues resolved in raw"),"Raw","-"))</f>
        <v>Raw</v>
      </c>
      <c r="Q688" s="13">
        <v>46289.31111111111</v>
      </c>
      <c r="R688" t="inlineStr">
        <is>
          <t xml:space="preserve">2026-09 (Sept)</t>
        </is>
      </c>
      <c r="S688">
        <f>IF(M688="Not an error",0,IF(COUNTIFS($A$2:$A688,$A688,$D$2:$D688,$D688,$M$2:$M688,"&lt;&gt;Not an error")=1,1,0))</f>
        <v>0</v>
      </c>
      <c r="T688">
        <f>IF(M688&lt;&gt;"Major",0,IF(COUNTIFS($A$2:$A688,$A688,$D$2:$D688,$D688,$M$2:$M688,"Major")=1,1,0))</f>
        <v>0</v>
      </c>
      <c r="U688">
        <f>IF(M688&lt;&gt;"Minor",0,IF(COUNTIFS($A$2:$A688,$A688,$D$2:$D688,$D688,$M$2:$M688,"Minor")=1,1,0))</f>
        <v>0</v>
      </c>
    </row>
    <row r="689">
      <c r="A689" t="inlineStr">
        <is>
          <t xml:space="preserve">36f159740e73496a01fa6f8b5aa99b147691d524</t>
        </is>
      </c>
      <c r="B689" t="inlineStr">
        <is>
          <t xml:space="preserve">Duke's Masked Bride</t>
        </is>
      </c>
      <c r="C689" t="inlineStr">
        <is>
          <t xml:space="preserve">Die Maskierte Braut</t>
        </is>
      </c>
      <c r="D689" t="inlineStr">
        <is>
          <t xml:space="preserve">b713884c32865faf107990d73351409deb6ca90a</t>
        </is>
      </c>
      <c r="E689" t="inlineStr">
        <is>
          <t xml:space="preserve">Episode 58: Die Dienerschaft Versammeln Teil 2</t>
        </is>
      </c>
      <c r="F689">
        <v>58</v>
      </c>
      <c r="G689" t="inlineStr">
        <is>
          <t xml:space="preserve">6:37-6:43</t>
        </is>
      </c>
      <c r="H689" t="inlineStr">
        <is>
          <t xml:space="preserve">Resolved</t>
        </is>
      </c>
      <c r="I689" t="inlineStr">
        <is>
          <t xml:space="preserve">"Sie hatte die Macht einer Herzogin, aber sie hatte gewartet, bis sie geschlagen wurde, um sie gegen Yenna einzusetzen." - Yenna should be Johanna</t>
        </is>
      </c>
      <c r="J689" t="inlineStr">
        <is>
          <t xml:space="preserve">VOA</t>
        </is>
      </c>
      <c r="K689" t="inlineStr">
        <is>
          <t xml:space="preserve">Incorrect name</t>
        </is>
      </c>
      <c r="L689" t="inlineStr">
        <is>
          <t xml:space="preserve">Incorrect name</t>
        </is>
      </c>
      <c r="M689" t="str">
        <f>IFERROR(IF(VLOOKUP(L689,'Quantification'!$A:$B,2,FALSE)&amp;""="","Unclassified",VLOOKUP(L689,'Quantification'!$A:$B,2,FALSE)),"Unclassified")</f>
        <v>Major</v>
      </c>
      <c r="N689" t="inlineStr">
        <is>
          <t xml:space="preserve">frl-selina.handke@pocketfm.com</t>
        </is>
      </c>
      <c r="O689" t="inlineStr">
        <is>
          <t xml:space="preserve">Issues found in raw</t>
        </is>
      </c>
      <c r="P689" t="str">
        <f>IF(OR(O689="Issues found in master",O689="Final master"),"Master",IF(OR(O689="Ready for Master",O689="Issues found in raw",O689="Raw under QC",O689="Issues resolved in raw"),"Raw","-"))</f>
        <v>Raw</v>
      </c>
      <c r="Q689" s="13">
        <v>46289.31111111111</v>
      </c>
      <c r="R689" t="inlineStr">
        <is>
          <t xml:space="preserve">2026-09 (Sept)</t>
        </is>
      </c>
      <c r="S689">
        <f>IF(M689="Not an error",0,IF(COUNTIFS($A$2:$A689,$A689,$D$2:$D689,$D689,$M$2:$M689,"&lt;&gt;Not an error")=1,1,0))</f>
        <v>0</v>
      </c>
      <c r="T689">
        <f>IF(M689&lt;&gt;"Major",0,IF(COUNTIFS($A$2:$A689,$A689,$D$2:$D689,$D689,$M$2:$M689,"Major")=1,1,0))</f>
        <v>0</v>
      </c>
      <c r="U689">
        <f>IF(M689&lt;&gt;"Minor",0,IF(COUNTIFS($A$2:$A689,$A689,$D$2:$D689,$D689,$M$2:$M689,"Minor")=1,1,0))</f>
        <v>0</v>
      </c>
    </row>
    <row r="690">
      <c r="A690" t="inlineStr">
        <is>
          <t xml:space="preserve">36f159740e73496a01fa6f8b5aa99b147691d524</t>
        </is>
      </c>
      <c r="B690" t="inlineStr">
        <is>
          <t xml:space="preserve">Duke's Masked Bride</t>
        </is>
      </c>
      <c r="C690" t="inlineStr">
        <is>
          <t xml:space="preserve">Die Maskierte Braut</t>
        </is>
      </c>
      <c r="D690" t="inlineStr">
        <is>
          <t xml:space="preserve">9ed3f9dcf1fb0be902942ebebefb8b5c66c6c703</t>
        </is>
      </c>
      <c r="E690" t="inlineStr">
        <is>
          <t xml:space="preserve">Episode 59: Die Dienerschaft Versammeln Teil 3</t>
        </is>
      </c>
      <c r="F690">
        <v>59</v>
      </c>
      <c r="G690" t="inlineStr">
        <is>
          <t xml:space="preserve">0:00-4:05</t>
        </is>
      </c>
      <c r="H690" t="inlineStr">
        <is>
          <t xml:space="preserve">Resolved</t>
        </is>
      </c>
      <c r="I690" t="inlineStr">
        <is>
          <t xml:space="preserve">"„Du machst es mir wirklich schwer, dich zu mögen“, sagte Korvin.
„Soraya?“, fragte Tamina. Sie hatte nicht bemerkt, dass ihnen jemand gefolgt war; sie hatte keine Schritte gehört.
Wollte Soraya sie belauschen? Oder hatte sie nur nicht stören wollen? Selbst dann hätte sie sich bemerkbar machen müssen, falls sie etwas Vertrauliches besprachen.
„Ich wollte euer Gespräch nicht belauschen. Ich kam herein, aber ihr wart still und seid dann gegangen, also bin ich euch gefolgt. Ich schwöre es“, rechtfertigte sich Soraya.
„Das glaube ich dir nicht. Nach dem Blick, den die Freifrau dir zuwarf, als du mit deiner Tasche herauskamst, würde es mich nicht wundern, wenn sie dich unter Druck gesetzt hat, uns auszuspionieren. Habe ich recht?“, sagte Korvin.
Korvin hatte den Blick bemerkt, den Lilia Soraya zugeworfen hatte, als er Taminas Gepäck aus ihrem Schlafzimmer holte.
Es war nur allzu vorhersehbar, dass Lilia Soraya als ihre Augen und Ohren benutzen würde, da sie sein Anwesen nicht mehr betreten durfte.
„Du hattest aus zwei Gründen Angst, in meine Kutsche zu steigen. Erstens, weil Tamina dir die Sache mit den Bettlaken übelnehmen könnte. Zweitens, weil du fürchtetest, was ich tun würde, wenn ich herausfände, dass du eine Spionin bist. Sei ehrlich. Die Dienerschaft hier hat mich schon genug verärgert. Reize meinen Zorn nicht noch mehr“, warnte Korvin sie.
„Hat sie dich beauftragt, uns auszuspionieren? Sie ist nicht hier, sie kann dir nichts tun, nur weil du die Wahrheit sagst“, fragte Tamina. Auch sie hatte so etwas von ihrer Stiefmutter erwartet.
„Ja, das hat sie“, gestand Soraya. Sie musste sich zwischen Korvin und Lilia entscheiden, aber die Wahl war einfach. Lilia hatte mit dem Tod des Barons an Macht verloren, und Korvin konnte sie auf der Stelle töten. „Sie kam zu mir und drohte, meiner Familie etwas anzutun, wenn ich ihr nicht alles berichte, was ihr tut. Ich will nicht für die Freifrau arbeiten, aber ich hatte Angst.“
Korvin seufzte.
„Deine ständige Ängstlichkeit mag ich wirklich nicht“, sagte Korvin. „Was willst du mit ihr machen, Tamina?“
„Du kannst bleiben und für mich arbeiten. Ich hatte überlegt, dich Lilia falsche Berichte schicken zu lassen, aber das würde dich nur in Gefahr bringen. Du wirst mein persönliches Dienstmädchen sein. Wenn du das möchtest“, bot Tamina an.
Falls Soraya wegen Taminas schlechtem Ruf nicht für sie arbeiten wollte, würde Tamina Korvin bitten, ihr eine andere Stelle zu verschaffen.
„Ich nehme diese zweite Chance, mich als gute Dienerin zu beweisen, sehr gerne an, Herzogin. Und ich werde versuchen, nicht mehr ängstlich zu sein, Herzog“, versprach Soraya.
„Gut. Wir werden in den nächsten Tagen sehen, wie es läuft. Aber solltest du meiner Stiefmutter doch Berichte schicken, werde ich Korvin nicht aufhalten, dich zu beseitigen. Geht es hier entlang zu den versammelten Dienern?“, sagte Tamina. Sie deutete den Gang hinunter, an dem sie vorbeigekommen waren, und ging voran, um Anton und die anderen nicht länger warten zu lassen.
Korvin lächelte, während Soraya noch verarbeitete, dass Tamina ihr gerade gedroht hatte.
„Ist sie nicht unterhaltsam?“, sagte Korvin leise und folgte Tamina. Vielleicht würde sie bald eine weibliche Version seiner selbst werden, und dann würde der Spaß erst richtig losgehen.
„Er fand das unterhaltsam? Worauf habe ich mich hier nur eingelassen?“, fragte sich Soraya. Tamina und Korvin waren ein so unwahrscheinliches Paar, doch ihr Umgang miteinander war besser, als sie erwartet hatte. Ob sie sich wirklich auf den ersten Blick ineinander verliebt hatten?
„Hier entlang.“ Korvin tippte Tamina auf die Schulter, um sie in die richtige Richtung zu lenken. „Wir gehen nach draußen." - vo sounds a bit robotic and choppy</t>
        </is>
      </c>
      <c r="J690" t="inlineStr">
        <is>
          <t xml:space="preserve">VOA</t>
        </is>
      </c>
      <c r="K690" t="inlineStr">
        <is>
          <t xml:space="preserve">Voice processing &amp; editing</t>
        </is>
      </c>
      <c r="L690" t="inlineStr">
        <is>
          <t xml:space="preserve">Voice processing &amp; editing</t>
        </is>
      </c>
      <c r="M690" t="str">
        <f>IFERROR(IF(VLOOKUP(L690,'Quantification'!$A:$B,2,FALSE)&amp;""="","Unclassified",VLOOKUP(L690,'Quantification'!$A:$B,2,FALSE)),"Unclassified")</f>
        <v>Minor</v>
      </c>
      <c r="N690" t="inlineStr">
        <is>
          <t xml:space="preserve">frl-selina.handke@pocketfm.com</t>
        </is>
      </c>
      <c r="O690" t="inlineStr">
        <is>
          <t xml:space="preserve">Issues found in raw</t>
        </is>
      </c>
      <c r="P690" t="str">
        <f>IF(OR(O690="Issues found in master",O690="Final master"),"Master",IF(OR(O690="Ready for Master",O690="Issues found in raw",O690="Raw under QC",O690="Issues resolved in raw"),"Raw","-"))</f>
        <v>Raw</v>
      </c>
      <c r="Q690" s="13">
        <v>46289.663194444445</v>
      </c>
      <c r="R690" t="inlineStr">
        <is>
          <t xml:space="preserve">2026-09 (Sept)</t>
        </is>
      </c>
      <c r="S690">
        <f>IF(M690="Not an error",0,IF(COUNTIFS($A$2:$A690,$A690,$D$2:$D690,$D690,$M$2:$M690,"&lt;&gt;Not an error")=1,1,0))</f>
        <v>1</v>
      </c>
      <c r="T690">
        <f>IF(M690&lt;&gt;"Major",0,IF(COUNTIFS($A$2:$A690,$A690,$D$2:$D690,$D690,$M$2:$M690,"Major")=1,1,0))</f>
        <v>0</v>
      </c>
      <c r="U690">
        <f>IF(M690&lt;&gt;"Minor",0,IF(COUNTIFS($A$2:$A690,$A690,$D$2:$D690,$D690,$M$2:$M690,"Minor")=1,1,0))</f>
        <v>1</v>
      </c>
    </row>
    <row r="691">
      <c r="A691" t="inlineStr">
        <is>
          <t xml:space="preserve">36f159740e73496a01fa6f8b5aa99b147691d524</t>
        </is>
      </c>
      <c r="B691" t="inlineStr">
        <is>
          <t xml:space="preserve">Duke's Masked Bride</t>
        </is>
      </c>
      <c r="C691" t="inlineStr">
        <is>
          <t xml:space="preserve">Die Maskierte Braut</t>
        </is>
      </c>
      <c r="D691" t="inlineStr">
        <is>
          <t xml:space="preserve">4597eb6fb590ab495cd5654e48b6d7e530384660</t>
        </is>
      </c>
      <c r="E691" t="inlineStr">
        <is>
          <t xml:space="preserve">Episode 61: Wenn Feinde Sich Treffen Teil 2</t>
        </is>
      </c>
      <c r="F691">
        <v>61</v>
      </c>
      <c r="G691" t="inlineStr">
        <is>
          <t xml:space="preserve">4:26-4:58</t>
        </is>
      </c>
      <c r="H691" t="inlineStr">
        <is>
          <t xml:space="preserve">Resolved</t>
        </is>
      </c>
      <c r="I691" t="inlineStr">
        <is>
          <t xml:space="preserve">Kates Augen weiteten sich, als ihre Mutter die Worte aussprach. Unmöglich konnte dieser Mann glauben, sie würde Taminas Platz einnehmen. Erstens war er so alt wie ihr Vater. Und zweitens würden ihre Freundinnen sie auslachen, da Tamina einen jungen, gut aussehenden Herzog geheiratet hatte, während sie einen alten Mann heiraten sollte.
Kates Wut auf Tamina wuchs, da sie im Leben irgendwie die Plätze getauscht hatten. Tamina hatte Kates Leben als Herzogin bekommen, während Mihlan nun um sie warb. - Kate? Isn`t is Lilia?!</t>
        </is>
      </c>
      <c r="J691" t="inlineStr">
        <is>
          <t xml:space="preserve">VOA</t>
        </is>
      </c>
      <c r="K691" t="inlineStr">
        <is>
          <t xml:space="preserve">Incorrect name</t>
        </is>
      </c>
      <c r="L691" t="inlineStr">
        <is>
          <t xml:space="preserve">Incorrect name</t>
        </is>
      </c>
      <c r="M691" t="str">
        <f>IFERROR(IF(VLOOKUP(L691,'Quantification'!$A:$B,2,FALSE)&amp;""="","Unclassified",VLOOKUP(L691,'Quantification'!$A:$B,2,FALSE)),"Unclassified")</f>
        <v>Major</v>
      </c>
      <c r="N691" t="inlineStr">
        <is>
          <t xml:space="preserve">frl-selina.handke@pocketfm.com</t>
        </is>
      </c>
      <c r="O691" t="inlineStr">
        <is>
          <t xml:space="preserve">Issues found in raw</t>
        </is>
      </c>
      <c r="P691" t="str">
        <f>IF(OR(O691="Issues found in master",O691="Final master"),"Master",IF(OR(O691="Ready for Master",O691="Issues found in raw",O691="Raw under QC",O691="Issues resolved in raw"),"Raw","-"))</f>
        <v>Raw</v>
      </c>
      <c r="Q691" s="13">
        <v>46289.663194444445</v>
      </c>
      <c r="R691" t="inlineStr">
        <is>
          <t xml:space="preserve">2026-09 (Sept)</t>
        </is>
      </c>
      <c r="S691">
        <f>IF(M691="Not an error",0,IF(COUNTIFS($A$2:$A691,$A691,$D$2:$D691,$D691,$M$2:$M691,"&lt;&gt;Not an error")=1,1,0))</f>
        <v>1</v>
      </c>
      <c r="T691">
        <f>IF(M691&lt;&gt;"Major",0,IF(COUNTIFS($A$2:$A691,$A691,$D$2:$D691,$D691,$M$2:$M691,"Major")=1,1,0))</f>
        <v>1</v>
      </c>
      <c r="U691">
        <f>IF(M691&lt;&gt;"Minor",0,IF(COUNTIFS($A$2:$A691,$A691,$D$2:$D691,$D691,$M$2:$M691,"Minor")=1,1,0))</f>
        <v>0</v>
      </c>
    </row>
    <row r="692">
      <c r="A692" t="inlineStr">
        <is>
          <t xml:space="preserve">36f159740e73496a01fa6f8b5aa99b147691d524</t>
        </is>
      </c>
      <c r="B692" t="inlineStr">
        <is>
          <t xml:space="preserve">Duke's Masked Bride</t>
        </is>
      </c>
      <c r="C692" t="inlineStr">
        <is>
          <t xml:space="preserve">Die Maskierte Braut</t>
        </is>
      </c>
      <c r="D692" t="inlineStr">
        <is>
          <t xml:space="preserve">694c5f1fb231aa12695a3f01bbd670f6fea166e7</t>
        </is>
      </c>
      <c r="E692" t="inlineStr">
        <is>
          <t xml:space="preserve">Episode 68: Unerwünschter Gast Teil 2</t>
        </is>
      </c>
      <c r="F692">
        <v>68</v>
      </c>
      <c r="G692" t="inlineStr">
        <is>
          <t xml:space="preserve">3:57-4:07</t>
        </is>
      </c>
      <c r="H692" t="inlineStr">
        <is>
          <t xml:space="preserve">Resolved</t>
        </is>
      </c>
      <c r="I692" t="inlineStr">
        <is>
          <t xml:space="preserve">"„Nein, ist es nicht, wenn du versuchst, dieselben Leute anzuheuern, die bei mir im Haus waren, und sie bittest, dir eine Liste von dem zu geben, was ich gekauft habe." - tiny background noise</t>
        </is>
      </c>
      <c r="J692" t="inlineStr">
        <is>
          <t xml:space="preserve">VOA</t>
        </is>
      </c>
      <c r="K692" t="inlineStr">
        <is>
          <t xml:space="preserve">Background noise</t>
        </is>
      </c>
      <c r="L692" t="inlineStr">
        <is>
          <t xml:space="preserve">Background noise</t>
        </is>
      </c>
      <c r="M692" t="str">
        <f>IFERROR(IF(VLOOKUP(L692,'Quantification'!$A:$B,2,FALSE)&amp;""="","Unclassified",VLOOKUP(L692,'Quantification'!$A:$B,2,FALSE)),"Unclassified")</f>
        <v>Minor</v>
      </c>
      <c r="N692" t="inlineStr">
        <is>
          <t xml:space="preserve">frl-selina.handke@pocketfm.com</t>
        </is>
      </c>
      <c r="O692" t="inlineStr">
        <is>
          <t xml:space="preserve">Issues found in raw</t>
        </is>
      </c>
      <c r="P692" t="str">
        <f>IF(OR(O692="Issues found in master",O692="Final master"),"Master",IF(OR(O692="Ready for Master",O692="Issues found in raw",O692="Raw under QC",O692="Issues resolved in raw"),"Raw","-"))</f>
        <v>Raw</v>
      </c>
      <c r="Q692" s="13">
        <v>46289.663194444445</v>
      </c>
      <c r="R692" t="inlineStr">
        <is>
          <t xml:space="preserve">2026-09 (Sept)</t>
        </is>
      </c>
      <c r="S692">
        <f>IF(M692="Not an error",0,IF(COUNTIFS($A$2:$A692,$A692,$D$2:$D692,$D692,$M$2:$M692,"&lt;&gt;Not an error")=1,1,0))</f>
        <v>1</v>
      </c>
      <c r="T692">
        <f>IF(M692&lt;&gt;"Major",0,IF(COUNTIFS($A$2:$A692,$A692,$D$2:$D692,$D692,$M$2:$M692,"Major")=1,1,0))</f>
        <v>0</v>
      </c>
      <c r="U692">
        <f>IF(M692&lt;&gt;"Minor",0,IF(COUNTIFS($A$2:$A692,$A692,$D$2:$D692,$D692,$M$2:$M692,"Minor")=1,1,0))</f>
        <v>1</v>
      </c>
    </row>
    <row r="693">
      <c r="A693" t="inlineStr">
        <is>
          <t xml:space="preserve">36f159740e73496a01fa6f8b5aa99b147691d524</t>
        </is>
      </c>
      <c r="B693" t="inlineStr">
        <is>
          <t xml:space="preserve">Duke's Masked Bride</t>
        </is>
      </c>
      <c r="C693" t="inlineStr">
        <is>
          <t xml:space="preserve">Die Maskierte Braut</t>
        </is>
      </c>
      <c r="D693" t="inlineStr">
        <is>
          <t xml:space="preserve">694c5f1fb231aa12695a3f01bbd670f6fea166e7</t>
        </is>
      </c>
      <c r="E693" t="inlineStr">
        <is>
          <t xml:space="preserve">Episode 68: Unerwünschter Gast Teil 2</t>
        </is>
      </c>
      <c r="F693">
        <v>68</v>
      </c>
      <c r="G693" t="inlineStr">
        <is>
          <t xml:space="preserve">8:02-8:08</t>
        </is>
      </c>
      <c r="H693" t="inlineStr">
        <is>
          <t xml:space="preserve">Resolved</t>
        </is>
      </c>
      <c r="I693" t="inlineStr">
        <is>
          <t xml:space="preserve">"Sie würde sich nicht noch einmal im eigenen Haus demütigen lassen, so wie bei Yenna." - Yenna should be Johanna</t>
        </is>
      </c>
      <c r="J693" t="inlineStr">
        <is>
          <t xml:space="preserve">VOA</t>
        </is>
      </c>
      <c r="K693" t="inlineStr">
        <is>
          <t xml:space="preserve">Incorrect name</t>
        </is>
      </c>
      <c r="L693" t="inlineStr">
        <is>
          <t xml:space="preserve">Incorrect name</t>
        </is>
      </c>
      <c r="M693" t="str">
        <f>IFERROR(IF(VLOOKUP(L693,'Quantification'!$A:$B,2,FALSE)&amp;""="","Unclassified",VLOOKUP(L693,'Quantification'!$A:$B,2,FALSE)),"Unclassified")</f>
        <v>Major</v>
      </c>
      <c r="N693" t="inlineStr">
        <is>
          <t xml:space="preserve">frl-selina.handke@pocketfm.com</t>
        </is>
      </c>
      <c r="O693" t="inlineStr">
        <is>
          <t xml:space="preserve">Issues found in raw</t>
        </is>
      </c>
      <c r="P693" t="str">
        <f>IF(OR(O693="Issues found in master",O693="Final master"),"Master",IF(OR(O693="Ready for Master",O693="Issues found in raw",O693="Raw under QC",O693="Issues resolved in raw"),"Raw","-"))</f>
        <v>Raw</v>
      </c>
      <c r="Q693" s="13">
        <v>46289.663194444445</v>
      </c>
      <c r="R693" t="inlineStr">
        <is>
          <t xml:space="preserve">2026-09 (Sept)</t>
        </is>
      </c>
      <c r="S693">
        <f>IF(M693="Not an error",0,IF(COUNTIFS($A$2:$A693,$A693,$D$2:$D693,$D693,$M$2:$M693,"&lt;&gt;Not an error")=1,1,0))</f>
        <v>0</v>
      </c>
      <c r="T693">
        <f>IF(M693&lt;&gt;"Major",0,IF(COUNTIFS($A$2:$A693,$A693,$D$2:$D693,$D693,$M$2:$M693,"Major")=1,1,0))</f>
        <v>1</v>
      </c>
      <c r="U693">
        <f>IF(M693&lt;&gt;"Minor",0,IF(COUNTIFS($A$2:$A693,$A693,$D$2:$D693,$D693,$M$2:$M693,"Minor")=1,1,0))</f>
        <v>0</v>
      </c>
    </row>
    <row r="694">
      <c r="A694" t="inlineStr">
        <is>
          <t xml:space="preserve">36f159740e73496a01fa6f8b5aa99b147691d524</t>
        </is>
      </c>
      <c r="B694" t="inlineStr">
        <is>
          <t xml:space="preserve">Duke's Masked Bride</t>
        </is>
      </c>
      <c r="C694" t="inlineStr">
        <is>
          <t xml:space="preserve">Die Maskierte Braut</t>
        </is>
      </c>
      <c r="D694" t="inlineStr">
        <is>
          <t xml:space="preserve">e1665ba6127759c01ff828415f4a9b49d52665f0</t>
        </is>
      </c>
      <c r="E694" t="inlineStr">
        <is>
          <t xml:space="preserve">Episode 69: Unerwünschter Gast Teil 3</t>
        </is>
      </c>
      <c r="F694">
        <v>69</v>
      </c>
      <c r="G694" t="inlineStr">
        <is>
          <t xml:space="preserve">4:12-4:14</t>
        </is>
      </c>
      <c r="H694" t="inlineStr">
        <is>
          <t xml:space="preserve">Resolved</t>
        </is>
      </c>
      <c r="I694" t="inlineStr">
        <is>
          <t xml:space="preserve">"Patricks Augen weiteten sich." - Patrick should be Tarek</t>
        </is>
      </c>
      <c r="J694" t="inlineStr">
        <is>
          <t xml:space="preserve">VOA</t>
        </is>
      </c>
      <c r="K694" t="inlineStr">
        <is>
          <t xml:space="preserve">Repetition</t>
        </is>
      </c>
      <c r="L694" t="inlineStr">
        <is>
          <t xml:space="preserve">Repetition</t>
        </is>
      </c>
      <c r="M694" t="str">
        <f>IFERROR(IF(VLOOKUP(L694,'Quantification'!$A:$B,2,FALSE)&amp;""="","Unclassified",VLOOKUP(L694,'Quantification'!$A:$B,2,FALSE)),"Unclassified")</f>
        <v>Minor</v>
      </c>
      <c r="N694" t="inlineStr">
        <is>
          <t xml:space="preserve">frl-selina.handke@pocketfm.com</t>
        </is>
      </c>
      <c r="O694" t="inlineStr">
        <is>
          <t xml:space="preserve">Issues found in raw</t>
        </is>
      </c>
      <c r="P694" t="str">
        <f>IF(OR(O694="Issues found in master",O694="Final master"),"Master",IF(OR(O694="Ready for Master",O694="Issues found in raw",O694="Raw under QC",O694="Issues resolved in raw"),"Raw","-"))</f>
        <v>Raw</v>
      </c>
      <c r="Q694" s="13">
        <v>46289.6625</v>
      </c>
      <c r="R694" t="inlineStr">
        <is>
          <t xml:space="preserve">2026-09 (Sept)</t>
        </is>
      </c>
      <c r="S694">
        <f>IF(M694="Not an error",0,IF(COUNTIFS($A$2:$A694,$A694,$D$2:$D694,$D694,$M$2:$M694,"&lt;&gt;Not an error")=1,1,0))</f>
        <v>1</v>
      </c>
      <c r="T694">
        <f>IF(M694&lt;&gt;"Major",0,IF(COUNTIFS($A$2:$A694,$A694,$D$2:$D694,$D694,$M$2:$M694,"Major")=1,1,0))</f>
        <v>0</v>
      </c>
      <c r="U694">
        <f>IF(M694&lt;&gt;"Minor",0,IF(COUNTIFS($A$2:$A694,$A694,$D$2:$D694,$D694,$M$2:$M694,"Minor")=1,1,0))</f>
        <v>1</v>
      </c>
    </row>
    <row r="695">
      <c r="A695" t="inlineStr">
        <is>
          <t xml:space="preserve">36f159740e73496a01fa6f8b5aa99b147691d524</t>
        </is>
      </c>
      <c r="B695" t="inlineStr">
        <is>
          <t xml:space="preserve">Duke's Masked Bride</t>
        </is>
      </c>
      <c r="C695" t="inlineStr">
        <is>
          <t xml:space="preserve">Die Maskierte Braut</t>
        </is>
      </c>
      <c r="D695" t="inlineStr">
        <is>
          <t xml:space="preserve">c13c26ad979df507163a3bbd0aa7830fb790a7a1</t>
        </is>
      </c>
      <c r="E695" t="inlineStr">
        <is>
          <t xml:space="preserve">Episode 72: Erste Nacht Teil 1</t>
        </is>
      </c>
      <c r="F695">
        <v>72</v>
      </c>
      <c r="G695" t="inlineStr">
        <is>
          <t xml:space="preserve">0:00-4:10</t>
        </is>
      </c>
      <c r="H695" t="inlineStr">
        <is>
          <t xml:space="preserve">Resolved</t>
        </is>
      </c>
      <c r="I695" t="inlineStr">
        <is>
          <t xml:space="preserve">"In Korvins großem Arbeitszimmer hörte man nur das leise Kratzen einer Feder auf Papier.
„Junger Herr, hattet Ihr nicht vor, die Priester aufzusuchen, um herauszufinden, wer die Nachricht von Eurer Heirat verbreitet hat?“, fragte Anton, als er bei Korvin, der arbeitete, ein Tablett mit Wein und Snacks abstellte.
„Das hatte ich vor, aber es wäre unhöflich, Tamina am ersten Tag unserer Ehe schon wieder allein zu lassen. Heute sollten eigentlich unsere Flitterwochen sein, aber sieh nur, was sie schon alles durchmachen musste. Wo ist sie jetzt?“, fragte Korvin.
Schnell war es Nacht geworden, und Korvin hatte Tamina nicht mehr gesehen, seit sie am Nachmittag getrennter Wege gegangen waren. Er hatte sich in sein Arbeitszimmer zurückgezogen, um zu arbeiten, während sie ihren eigenen Beschäftigungen nachging.
„Sie ist bei dem Dienstmädchen, das Ihr aus dem Haus des Freiherrn mitgebracht habt. Die beiden richten gerade das Zimmer für die Malsachen her, damit die Herzogin einen Ort hat, an dem sie ungestört malen kann. Da Ihr den Raum nie genutzt habt, sagte ich ihr, dass Ihr sicher nichts dagegen haben würdet.“
„Das ist in Ordnung. Lass morgen jemanden ein paar Regale für ihre Sachen anbringen. Hat sie sich das Zimmer mit den Accessoires angesehen?“ Korvin blickte von seinem Papier auf, denn er hatte noch nichts über ihre Reaktion gehört.
„Sie hat nur kurz hineingesehen und ist dann zurückgegangen, um die Farben zu sortieren, die Ihr für sie gekauft habt. Die Herzogin scheint sich nicht sonderlich für Schmuck, Taschen, Hüte und all die anderen Dinge zu interessieren, die Ihr angeschafft habt. Ihrem Gesichtsausdruck nach zu urteilen, machte sie sich eher Sorgen darüber, wie viel Geld das alles gekostet haben muss.“ Anton liebte diesen Wesenszug an ihr.
Er hatte noch nie Menschen gemocht, die versuchten, sich bei Korvin einzuschmeicheln, nur um einen Teil seines Reichtums abzugreifen. Tamina interessierte sich mehr für die Malerei als für unbezahlbaren Schmuck.
Korvin kommentierte Antons Worte nicht. Er hatte geahnt, dass Tamina sich nicht wie andere junge Frauen für Schmuck interessieren würde, aber er hatte dennoch erwartet, dass sie ihn anprobieren und sich vorstellen würde, zu welchen Anlässen sie ihn tragen könnte.
Wenn er sie jemals verärgern und sich wieder mit ihr versöhnen wollte, müsste er ihr dann mehr Farben kaufen? In seinen Augen wirkten die Farben so schlicht.
Korvin blickte wieder auf das Papier in seiner Hand. Es hatte keinen Zweck, sich darüber Gedanken zu machen, was Tamina sonst noch gefallen könnte, wenn sie mit den Farben bereits glücklich war.
Nach einem Moment der Stille hatte Anton sich immer noch nicht gerührt. Korvin blickte wieder zu dem Butler auf, der offensichtlich etwas erwartete.
„Was willst du von mir, Anton?“, fragte Korvin.
„Ist es nicht langsam an der Zeit, dass Ihr Eure Arbeit beendet und nach Eurer Frau seht? Es ist bald Zeit für das Abendessen und Ihr habt noch nicht gebadet.“
Korvin starrte Anton ausdruckslos an. Er fühlte sich, als würde sein Vater ihm befehlen, mit dem Spielen aufzuhören und sich für die Gäste frisch zu machen. „Sag doch einfach Tamina, sie soll sich fürs Abendessen fertigmachen, anstatt mich zu belästigen. Ich sehe genau das Lächeln, das du zu verbergen versuchst, Anton. Ich kenne dich besser, als du dich selbst kennst. Welches Spiel du auch immer spielst, ich mache da nicht mit.“
Anton erwiderte: „Ich spiele keine Spiele, junger Herr. Tamina hat ihr eigenes Dienstmädchen, das sie daran erinnert, wann es Zeit ist, sich für das Abendessen vorzubereiten. Es war schon immer meine Aufgabe, Euch zu benachrichtigen. Eure Arbeit kann sicher bis morgen warten.“
Korvin glaubte Anton kein Wort." - vo sounds robotic in the first part</t>
        </is>
      </c>
      <c r="J695" t="inlineStr">
        <is>
          <t xml:space="preserve">VOA</t>
        </is>
      </c>
      <c r="K695" t="inlineStr">
        <is>
          <t xml:space="preserve">Voice processing &amp; editing</t>
        </is>
      </c>
      <c r="L695" t="inlineStr">
        <is>
          <t xml:space="preserve">Voice processing &amp; editing</t>
        </is>
      </c>
      <c r="M695" t="str">
        <f>IFERROR(IF(VLOOKUP(L695,'Quantification'!$A:$B,2,FALSE)&amp;""="","Unclassified",VLOOKUP(L695,'Quantification'!$A:$B,2,FALSE)),"Unclassified")</f>
        <v>Minor</v>
      </c>
      <c r="N695" t="inlineStr">
        <is>
          <t xml:space="preserve">frl-selina.handke@pocketfm.com</t>
        </is>
      </c>
      <c r="O695" t="inlineStr">
        <is>
          <t xml:space="preserve">Issues found in raw</t>
        </is>
      </c>
      <c r="P695" t="str">
        <f>IF(OR(O695="Issues found in master",O695="Final master"),"Master",IF(OR(O695="Ready for Master",O695="Issues found in raw",O695="Raw under QC",O695="Issues resolved in raw"),"Raw","-"))</f>
        <v>Raw</v>
      </c>
      <c r="Q695" s="13">
        <v>46289.6625</v>
      </c>
      <c r="R695" t="inlineStr">
        <is>
          <t xml:space="preserve">2026-09 (Sept)</t>
        </is>
      </c>
      <c r="S695">
        <f>IF(M695="Not an error",0,IF(COUNTIFS($A$2:$A695,$A695,$D$2:$D695,$D695,$M$2:$M695,"&lt;&gt;Not an error")=1,1,0))</f>
        <v>1</v>
      </c>
      <c r="T695">
        <f>IF(M695&lt;&gt;"Major",0,IF(COUNTIFS($A$2:$A695,$A695,$D$2:$D695,$D695,$M$2:$M695,"Major")=1,1,0))</f>
        <v>0</v>
      </c>
      <c r="U695">
        <f>IF(M695&lt;&gt;"Minor",0,IF(COUNTIFS($A$2:$A695,$A695,$D$2:$D695,$D695,$M$2:$M695,"Minor")=1,1,0))</f>
        <v>1</v>
      </c>
    </row>
    <row r="696">
      <c r="A696" t="inlineStr">
        <is>
          <t xml:space="preserve">36f159740e73496a01fa6f8b5aa99b147691d524</t>
        </is>
      </c>
      <c r="B696" t="inlineStr">
        <is>
          <t xml:space="preserve">Duke's Masked Bride</t>
        </is>
      </c>
      <c r="C696" t="inlineStr">
        <is>
          <t xml:space="preserve">Die Maskierte Braut</t>
        </is>
      </c>
      <c r="D696" t="inlineStr">
        <is>
          <t xml:space="preserve">550eac9ffa7ba12a3226995a20a24cb48b78c4a7</t>
        </is>
      </c>
      <c r="E696" t="inlineStr">
        <is>
          <t xml:space="preserve">Episode 73: Erste Nacht Teil 2</t>
        </is>
      </c>
      <c r="F696">
        <v>73</v>
      </c>
      <c r="G696" t="inlineStr">
        <is>
          <t xml:space="preserve">5:16-5:25</t>
        </is>
      </c>
      <c r="H696" t="inlineStr">
        <is>
          <t xml:space="preserve">Resolved</t>
        </is>
      </c>
      <c r="I696" t="inlineStr">
        <is>
          <t xml:space="preserve">"Als sie die leicht angelehnte Tür erreichte, weiteten sich Alessandras Augen beim Anblick von Korvin, der in der Wanne saß." - I guess Alessandra is Tamina?!</t>
        </is>
      </c>
      <c r="J696" t="inlineStr">
        <is>
          <t xml:space="preserve">VOA</t>
        </is>
      </c>
      <c r="K696" t="inlineStr">
        <is>
          <t xml:space="preserve">Incorrect name</t>
        </is>
      </c>
      <c r="L696" t="inlineStr">
        <is>
          <t xml:space="preserve">Incorrect name</t>
        </is>
      </c>
      <c r="M696" t="str">
        <f>IFERROR(IF(VLOOKUP(L696,'Quantification'!$A:$B,2,FALSE)&amp;""="","Unclassified",VLOOKUP(L696,'Quantification'!$A:$B,2,FALSE)),"Unclassified")</f>
        <v>Major</v>
      </c>
      <c r="N696" t="inlineStr">
        <is>
          <t xml:space="preserve">frl-selina.handke@pocketfm.com</t>
        </is>
      </c>
      <c r="O696" t="inlineStr">
        <is>
          <t xml:space="preserve">Issues found in raw</t>
        </is>
      </c>
      <c r="P696" t="str">
        <f>IF(OR(O696="Issues found in master",O696="Final master"),"Master",IF(OR(O696="Ready for Master",O696="Issues found in raw",O696="Raw under QC",O696="Issues resolved in raw"),"Raw","-"))</f>
        <v>Raw</v>
      </c>
      <c r="Q696" s="13">
        <v>46289.66180555556</v>
      </c>
      <c r="R696" t="inlineStr">
        <is>
          <t xml:space="preserve">2026-09 (Sept)</t>
        </is>
      </c>
      <c r="S696">
        <f>IF(M696="Not an error",0,IF(COUNTIFS($A$2:$A696,$A696,$D$2:$D696,$D696,$M$2:$M696,"&lt;&gt;Not an error")=1,1,0))</f>
        <v>1</v>
      </c>
      <c r="T696">
        <f>IF(M696&lt;&gt;"Major",0,IF(COUNTIFS($A$2:$A696,$A696,$D$2:$D696,$D696,$M$2:$M696,"Major")=1,1,0))</f>
        <v>1</v>
      </c>
      <c r="U696">
        <f>IF(M696&lt;&gt;"Minor",0,IF(COUNTIFS($A$2:$A696,$A696,$D$2:$D696,$D696,$M$2:$M696,"Minor")=1,1,0))</f>
        <v>0</v>
      </c>
    </row>
    <row r="697">
      <c r="A697" t="inlineStr">
        <is>
          <t xml:space="preserve">36f159740e73496a01fa6f8b5aa99b147691d524</t>
        </is>
      </c>
      <c r="B697" t="inlineStr">
        <is>
          <t xml:space="preserve">Duke's Masked Bride</t>
        </is>
      </c>
      <c r="C697" t="inlineStr">
        <is>
          <t xml:space="preserve">Die Maskierte Braut</t>
        </is>
      </c>
      <c r="D697" t="inlineStr">
        <is>
          <t xml:space="preserve">378e6d01728163d74bd4c16d5952a1593934dc39</t>
        </is>
      </c>
      <c r="E697" t="inlineStr">
        <is>
          <t xml:space="preserve">Episode 74: Erste Nacht Teil 3</t>
        </is>
      </c>
      <c r="F697">
        <v>74</v>
      </c>
      <c r="G697" t="inlineStr">
        <is>
          <t xml:space="preserve">3:27-3:29</t>
        </is>
      </c>
      <c r="H697" t="inlineStr">
        <is>
          <t xml:space="preserve">Resolved</t>
        </is>
      </c>
      <c r="I697" t="inlineStr">
        <is>
          <t xml:space="preserve">"Alessandras Augen weiteten sich." - Alessandra should be Tamina</t>
        </is>
      </c>
      <c r="J697" t="inlineStr">
        <is>
          <t xml:space="preserve">VOA</t>
        </is>
      </c>
      <c r="K697" t="inlineStr">
        <is>
          <t xml:space="preserve">Incorrect name</t>
        </is>
      </c>
      <c r="L697" t="inlineStr">
        <is>
          <t xml:space="preserve">Incorrect name</t>
        </is>
      </c>
      <c r="M697" t="str">
        <f>IFERROR(IF(VLOOKUP(L697,'Quantification'!$A:$B,2,FALSE)&amp;""="","Unclassified",VLOOKUP(L697,'Quantification'!$A:$B,2,FALSE)),"Unclassified")</f>
        <v>Major</v>
      </c>
      <c r="N697" t="inlineStr">
        <is>
          <t xml:space="preserve">frl-selina.handke@pocketfm.com</t>
        </is>
      </c>
      <c r="O697" t="inlineStr">
        <is>
          <t xml:space="preserve">Issues found in raw</t>
        </is>
      </c>
      <c r="P697" t="str">
        <f>IF(OR(O697="Issues found in master",O697="Final master"),"Master",IF(OR(O697="Ready for Master",O697="Issues found in raw",O697="Raw under QC",O697="Issues resolved in raw"),"Raw","-"))</f>
        <v>Raw</v>
      </c>
      <c r="Q697" s="13">
        <v>46289.66180555556</v>
      </c>
      <c r="R697" t="inlineStr">
        <is>
          <t xml:space="preserve">2026-09 (Sept)</t>
        </is>
      </c>
      <c r="S697">
        <f>IF(M697="Not an error",0,IF(COUNTIFS($A$2:$A697,$A697,$D$2:$D697,$D697,$M$2:$M697,"&lt;&gt;Not an error")=1,1,0))</f>
        <v>1</v>
      </c>
      <c r="T697">
        <f>IF(M697&lt;&gt;"Major",0,IF(COUNTIFS($A$2:$A697,$A697,$D$2:$D697,$D697,$M$2:$M697,"Major")=1,1,0))</f>
        <v>1</v>
      </c>
      <c r="U697">
        <f>IF(M697&lt;&gt;"Minor",0,IF(COUNTIFS($A$2:$A697,$A697,$D$2:$D697,$D697,$M$2:$M697,"Minor")=1,1,0))</f>
        <v>0</v>
      </c>
    </row>
    <row r="698">
      <c r="A698" t="inlineStr">
        <is>
          <t xml:space="preserve">36f159740e73496a01fa6f8b5aa99b147691d524</t>
        </is>
      </c>
      <c r="B698" t="inlineStr">
        <is>
          <t xml:space="preserve">Duke's Masked Bride</t>
        </is>
      </c>
      <c r="C698" t="inlineStr">
        <is>
          <t xml:space="preserve">Die Maskierte Braut</t>
        </is>
      </c>
      <c r="D698" t="inlineStr">
        <is>
          <t xml:space="preserve">fc4a7a16fd6103f0c3373d58f357fc5da81de096</t>
        </is>
      </c>
      <c r="E698" t="inlineStr">
        <is>
          <t xml:space="preserve">Episode 75: Unser Weg Teil 1</t>
        </is>
      </c>
      <c r="F698">
        <v>75</v>
      </c>
      <c r="G698" t="inlineStr">
        <is>
          <t xml:space="preserve">0:00-4:28</t>
        </is>
      </c>
      <c r="H698" t="inlineStr">
        <is>
          <t xml:space="preserve">Resolved</t>
        </is>
      </c>
      <c r="I698" t="inlineStr">
        <is>
          <t xml:space="preserve">"„Was, wenn ich mir einfach Haare aus deiner Bürste nehme? War nur ein Scherz“, kicherte Tamina, als Korvin sie ungläubig ansah. Stell dich niemals zwischen ihn und sein Haar. Verstanden, dachte sie.
„Ich möchte nicht, dass jemand meine Haare in die Finger bekommt und sie für dunkle Künste benutzt. Dieses Königreich hat schon genug Probleme, da müssen nicht auch noch meine Haare in einer Puppe enden. Und wo wir gerade von Problemen sprechen: Verlasse niemals allein dieses Haus. Ich werde dir morgen eine Wache besorgen“, sagte Korvin bestimmt.
„Ist das wegen der verschwundenen Mädchen?“, fragte Tamina. Sie hatte die Dienerschaft ihres Vaters ab und zu darüber reden hören.
„Deswegen und weil du jetzt eine Herzogin bist. Meine Feinde sind nun leider auch deine Feinde. Ich werde alles tun, was in meiner Macht steht, um dich zu beschützen“, versprach Korvin.
„Ich bin überrascht, dass es überhaupt jemanden gibt, der sich mit dir anlegen will. Ich weiß nicht viel über deine Macht, aber es ist unschwer zu erkennen, dass man sich besser nicht mit dir anlegt. Immerhin hast du meinen Vater auf seiner eigenen Feier in die Luft gehoben, ohne dass es Konsequenzen hatte. Würde ich dich nicht mögen, würde ich einen großen Bogen um dich machen“, erklärte Tamina. Es wäre auch töricht, sich mit einem Mann anzulegen, der einem im Handumdrehen den Kopf abschlagen konnte.
„Ich habe die Konsequenzen schon oft getragen. Ich selbst wäre einmal beinahe in einer Zelle gelandet. Seit diesem Tag plane ich jeden meiner Schritte, um Ärger zu vermeiden. Das ist etwas, das vielen Leuten hier fehlt. Sie handeln erst und denken dann. Es hat eine Weile gedauert, aber ich habe gelernt, mein Temperament zu zügeln.“
„Verstehe. Soll ich dein Haar für dich bürsten?“ Tamina nahm ihm das Tuch vom Kopf, das vom Wasser feucht war. Sein Haar war schon teilweise getrocknet.
„Damit du mir später die Haare aus der Bürste ziehst und sie verkaufst? Nein, danke. Was du bisher getan hast, reicht vollkommen. Du musst dich auch fürs Abendessen fertig machen. Ich überlege aber gerade, ob wir das Abendessen nicht ausnahmsweise im Schlafzimmer einnehmen sollten. Was meinst du?“
Tamina zuckte mit den Schultern. Im Schlafzimmer zu Abend zu essen, war für sie nichts Ungewöhnliches. Sie liebte es zwar, an Korvins Tisch zu sitzen, aber eine Nacht allein in ihrem gemeinsamen Zimmer konnte nicht schaden. „Ich bin einverstanden.“
„Ich werde Anton darüber informieren. Also, falls ich ihn finde. Er wird sich verstecken, um meinem Kommentar zu seinem kleinen Streich zu entgehen. Er kann von Glück reden, dass ich ihn so sehr mag“, sagte Korvin und stand vom Bett auf. Sein Haar tropfte dank Tamina nicht mehr und würde im Wind vom offenen Fenster bald trocken sein.
„Ich beneide dich um deine Beziehung zu Anton. Die Butler im Haus meines Vaters waren immer so ernst. Anton wirkt eher wie ein Familienmitglied als wie dein Butler. Es klopft“, sagte Tamina und blickte zur Schlafzimmertür. „Glaubst du, das ist er?“
„Wohl kaum.“ Korvin schüttelte den Kopf. Anton würde ihm heute Abend aus dem Weg gehen wie ein Sünder der Kirche. Er ging zur Tür, öffnete sie und sah die Närrin, die Anton als Ersatz geschickt hatte. „Es ist dein Dienstmädchen“, sagte er zu Tamina.
„Verzeiht die Störung, Herzog Korvin. Ich sollte das Bad für die Herzogin vorbereiten.“ Soraya spähte ins Schlafzimmer und fragte sich, ob sie wieder gehen sollte, da der Herzog und die Herzogin in ihrem Gemach waren. Sie nahm an, dass sie ihre Privatsphäre wollten und auf ein Bad verzichten könnten. „Ich gehe wieder, wenn die Herzogin mich nicht braucht.“
„Bleib. Ihr Bad muss vorbereitet werden. Ich gehe kurz zum Koch, um ihm zu sagen, dass wir im Schlafzimmer essen." - sounds robotic until here</t>
        </is>
      </c>
      <c r="J698" t="inlineStr">
        <is>
          <t xml:space="preserve">VOA</t>
        </is>
      </c>
      <c r="K698" t="inlineStr">
        <is>
          <t xml:space="preserve">Voice processing &amp; editing</t>
        </is>
      </c>
      <c r="L698" t="inlineStr">
        <is>
          <t xml:space="preserve">Voice processing &amp; editing</t>
        </is>
      </c>
      <c r="M698" t="str">
        <f>IFERROR(IF(VLOOKUP(L698,'Quantification'!$A:$B,2,FALSE)&amp;""="","Unclassified",VLOOKUP(L698,'Quantification'!$A:$B,2,FALSE)),"Unclassified")</f>
        <v>Minor</v>
      </c>
      <c r="N698" t="inlineStr">
        <is>
          <t xml:space="preserve">frl-selina.handke@pocketfm.com</t>
        </is>
      </c>
      <c r="O698" t="inlineStr">
        <is>
          <t xml:space="preserve">Issues found in raw</t>
        </is>
      </c>
      <c r="P698" t="str">
        <f>IF(OR(O698="Issues found in master",O698="Final master"),"Master",IF(OR(O698="Ready for Master",O698="Issues found in raw",O698="Raw under QC",O698="Issues resolved in raw"),"Raw","-"))</f>
        <v>Raw</v>
      </c>
      <c r="Q698" s="13">
        <v>46289.66111111111</v>
      </c>
      <c r="R698" t="inlineStr">
        <is>
          <t xml:space="preserve">2026-09 (Sept)</t>
        </is>
      </c>
      <c r="S698">
        <f>IF(M698="Not an error",0,IF(COUNTIFS($A$2:$A698,$A698,$D$2:$D698,$D698,$M$2:$M698,"&lt;&gt;Not an error")=1,1,0))</f>
        <v>1</v>
      </c>
      <c r="T698">
        <f>IF(M698&lt;&gt;"Major",0,IF(COUNTIFS($A$2:$A698,$A698,$D$2:$D698,$D698,$M$2:$M698,"Major")=1,1,0))</f>
        <v>0</v>
      </c>
      <c r="U698">
        <f>IF(M698&lt;&gt;"Minor",0,IF(COUNTIFS($A$2:$A698,$A698,$D$2:$D698,$D698,$M$2:$M698,"Minor")=1,1,0))</f>
        <v>1</v>
      </c>
    </row>
    <row r="699">
      <c r="A699" t="inlineStr">
        <is>
          <t xml:space="preserve">36f159740e73496a01fa6f8b5aa99b147691d524</t>
        </is>
      </c>
      <c r="B699" t="inlineStr">
        <is>
          <t xml:space="preserve">Duke's Masked Bride</t>
        </is>
      </c>
      <c r="C699" t="inlineStr">
        <is>
          <t xml:space="preserve">Die Maskierte Braut</t>
        </is>
      </c>
      <c r="D699" t="inlineStr">
        <is>
          <t xml:space="preserve">b8f09aba7bf9ad6e7aa4901c996d3848146f90eb</t>
        </is>
      </c>
      <c r="E699" t="inlineStr">
        <is>
          <t xml:space="preserve">Episode 77: Sich Wohlfühlen Teil 1</t>
        </is>
      </c>
      <c r="F699">
        <v>77</v>
      </c>
      <c r="G699" t="inlineStr">
        <is>
          <t xml:space="preserve">3:49-3:59</t>
        </is>
      </c>
      <c r="H699" t="inlineStr">
        <is>
          <t xml:space="preserve">Resolved</t>
        </is>
      </c>
      <c r="I699" t="inlineStr">
        <is>
          <t xml:space="preserve">Die Ehe meiner Eltern war kein gutes Vorbild. Liebe ist mir fremd, und ich bin sicher, dass ich niemals jemanden so lieben werde, wie man es sich von mir wünscht." - background noise in between</t>
        </is>
      </c>
      <c r="J699" t="inlineStr">
        <is>
          <t xml:space="preserve">VOA</t>
        </is>
      </c>
      <c r="K699" t="inlineStr">
        <is>
          <t xml:space="preserve">Background noise</t>
        </is>
      </c>
      <c r="L699" t="inlineStr">
        <is>
          <t xml:space="preserve">Background noise</t>
        </is>
      </c>
      <c r="M699" t="str">
        <f>IFERROR(IF(VLOOKUP(L699,'Quantification'!$A:$B,2,FALSE)&amp;""="","Unclassified",VLOOKUP(L699,'Quantification'!$A:$B,2,FALSE)),"Unclassified")</f>
        <v>Minor</v>
      </c>
      <c r="N699" t="inlineStr">
        <is>
          <t xml:space="preserve">frl-selina.handke@pocketfm.com</t>
        </is>
      </c>
      <c r="O699" t="inlineStr">
        <is>
          <t xml:space="preserve">Issues found in raw</t>
        </is>
      </c>
      <c r="P699" t="str">
        <f>IF(OR(O699="Issues found in master",O699="Final master"),"Master",IF(OR(O699="Ready for Master",O699="Issues found in raw",O699="Raw under QC",O699="Issues resolved in raw"),"Raw","-"))</f>
        <v>Raw</v>
      </c>
      <c r="Q699" s="13">
        <v>46289.65694444445</v>
      </c>
      <c r="R699" t="inlineStr">
        <is>
          <t xml:space="preserve">2026-09 (Sept)</t>
        </is>
      </c>
      <c r="S699">
        <f>IF(M699="Not an error",0,IF(COUNTIFS($A$2:$A699,$A699,$D$2:$D699,$D699,$M$2:$M699,"&lt;&gt;Not an error")=1,1,0))</f>
        <v>1</v>
      </c>
      <c r="T699">
        <f>IF(M699&lt;&gt;"Major",0,IF(COUNTIFS($A$2:$A699,$A699,$D$2:$D699,$D699,$M$2:$M699,"Major")=1,1,0))</f>
        <v>0</v>
      </c>
      <c r="U699">
        <f>IF(M699&lt;&gt;"Minor",0,IF(COUNTIFS($A$2:$A699,$A699,$D$2:$D699,$D699,$M$2:$M699,"Minor")=1,1,0))</f>
        <v>1</v>
      </c>
    </row>
    <row r="700">
      <c r="A700" t="inlineStr">
        <is>
          <t xml:space="preserve">36f159740e73496a01fa6f8b5aa99b147691d524</t>
        </is>
      </c>
      <c r="B700" t="inlineStr">
        <is>
          <t xml:space="preserve">Duke's Masked Bride</t>
        </is>
      </c>
      <c r="C700" t="inlineStr">
        <is>
          <t xml:space="preserve">Die Maskierte Braut</t>
        </is>
      </c>
      <c r="D700" t="inlineStr">
        <is>
          <t xml:space="preserve">0198950ae8f44fafa7852f7142c96e95d096911f</t>
        </is>
      </c>
      <c r="E700" t="inlineStr">
        <is>
          <t xml:space="preserve">Episode 79: Sich Wohlfühlen Teil 3</t>
        </is>
      </c>
      <c r="F700">
        <v>79</v>
      </c>
      <c r="G700" t="inlineStr">
        <is>
          <t xml:space="preserve">5:10-5:17</t>
        </is>
      </c>
      <c r="H700" t="inlineStr">
        <is>
          <t xml:space="preserve">Resolved</t>
        </is>
      </c>
      <c r="I700" t="inlineStr">
        <is>
          <t xml:space="preserve">"Korvins Blick fiel auf die Gabel in Alessandras Hand und wanderte dann wieder hoch zu Tamina, die auf ihn herabblickte." - Alessandra should be Tamina</t>
        </is>
      </c>
      <c r="J700" t="inlineStr">
        <is>
          <t xml:space="preserve">VOA</t>
        </is>
      </c>
      <c r="K700" t="inlineStr">
        <is>
          <t xml:space="preserve">Incorrect name</t>
        </is>
      </c>
      <c r="L700" t="inlineStr">
        <is>
          <t xml:space="preserve">Incorrect name</t>
        </is>
      </c>
      <c r="M700" t="str">
        <f>IFERROR(IF(VLOOKUP(L700,'Quantification'!$A:$B,2,FALSE)&amp;""="","Unclassified",VLOOKUP(L700,'Quantification'!$A:$B,2,FALSE)),"Unclassified")</f>
        <v>Major</v>
      </c>
      <c r="N700" t="inlineStr">
        <is>
          <t xml:space="preserve">frl-selina.handke@pocketfm.com</t>
        </is>
      </c>
      <c r="O700" t="inlineStr">
        <is>
          <t xml:space="preserve">Issues found in raw</t>
        </is>
      </c>
      <c r="P700" t="str">
        <f>IF(OR(O700="Issues found in master",O700="Final master"),"Master",IF(OR(O700="Ready for Master",O700="Issues found in raw",O700="Raw under QC",O700="Issues resolved in raw"),"Raw","-"))</f>
        <v>Raw</v>
      </c>
      <c r="Q700" s="13">
        <v>46289.65694444445</v>
      </c>
      <c r="R700" t="inlineStr">
        <is>
          <t xml:space="preserve">2026-09 (Sept)</t>
        </is>
      </c>
      <c r="S700">
        <f>IF(M700="Not an error",0,IF(COUNTIFS($A$2:$A700,$A700,$D$2:$D700,$D700,$M$2:$M700,"&lt;&gt;Not an error")=1,1,0))</f>
        <v>1</v>
      </c>
      <c r="T700">
        <f>IF(M700&lt;&gt;"Major",0,IF(COUNTIFS($A$2:$A700,$A700,$D$2:$D700,$D700,$M$2:$M700,"Major")=1,1,0))</f>
        <v>1</v>
      </c>
      <c r="U700">
        <f>IF(M700&lt;&gt;"Minor",0,IF(COUNTIFS($A$2:$A700,$A700,$D$2:$D700,$D700,$M$2:$M700,"Minor")=1,1,0))</f>
        <v>0</v>
      </c>
    </row>
    <row r="701">
      <c r="A701" t="inlineStr">
        <is>
          <t xml:space="preserve">36f159740e73496a01fa6f8b5aa99b147691d524</t>
        </is>
      </c>
      <c r="B701" t="inlineStr">
        <is>
          <t xml:space="preserve">Duke's Masked Bride</t>
        </is>
      </c>
      <c r="C701" t="inlineStr">
        <is>
          <t xml:space="preserve">Die Maskierte Braut</t>
        </is>
      </c>
      <c r="D701" t="inlineStr">
        <is>
          <t xml:space="preserve">acef6685d13ebbb9fa580eb8cd9939024215c7a6</t>
        </is>
      </c>
      <c r="E701" t="inlineStr">
        <is>
          <t xml:space="preserve">Episode 85: Respekt Muss Man Sich Verdienen Teil 2</t>
        </is>
      </c>
      <c r="F701">
        <v>85</v>
      </c>
      <c r="G701" t="inlineStr">
        <is>
          <t xml:space="preserve">2:13-2:17</t>
        </is>
      </c>
      <c r="H701" t="inlineStr">
        <is>
          <t xml:space="preserve">Resolved</t>
        </is>
      </c>
      <c r="I701" t="inlineStr">
        <is>
          <t xml:space="preserve">" Korvin trat von Alessandras Seite weg und ging zum anderen Ende des Tisches." - Alessandra should be Tamina</t>
        </is>
      </c>
      <c r="J701" t="inlineStr">
        <is>
          <t xml:space="preserve">VOA</t>
        </is>
      </c>
      <c r="K701" t="inlineStr">
        <is>
          <t xml:space="preserve">Incorrect name</t>
        </is>
      </c>
      <c r="L701" t="inlineStr">
        <is>
          <t xml:space="preserve">Incorrect name</t>
        </is>
      </c>
      <c r="M701" t="str">
        <f>IFERROR(IF(VLOOKUP(L701,'Quantification'!$A:$B,2,FALSE)&amp;""="","Unclassified",VLOOKUP(L701,'Quantification'!$A:$B,2,FALSE)),"Unclassified")</f>
        <v>Major</v>
      </c>
      <c r="N701" t="inlineStr">
        <is>
          <t xml:space="preserve">frl-selina.handke@pocketfm.com</t>
        </is>
      </c>
      <c r="O701" t="inlineStr">
        <is>
          <t xml:space="preserve">Issues found in raw</t>
        </is>
      </c>
      <c r="P701" t="str">
        <f>IF(OR(O701="Issues found in master",O701="Final master"),"Master",IF(OR(O701="Ready for Master",O701="Issues found in raw",O701="Raw under QC",O701="Issues resolved in raw"),"Raw","-"))</f>
        <v>Raw</v>
      </c>
      <c r="Q701" s="13">
        <v>46289.65625</v>
      </c>
      <c r="R701" t="inlineStr">
        <is>
          <t xml:space="preserve">2026-09 (Sept)</t>
        </is>
      </c>
      <c r="S701">
        <f>IF(M701="Not an error",0,IF(COUNTIFS($A$2:$A701,$A701,$D$2:$D701,$D701,$M$2:$M701,"&lt;&gt;Not an error")=1,1,0))</f>
        <v>1</v>
      </c>
      <c r="T701">
        <f>IF(M701&lt;&gt;"Major",0,IF(COUNTIFS($A$2:$A701,$A701,$D$2:$D701,$D701,$M$2:$M701,"Major")=1,1,0))</f>
        <v>1</v>
      </c>
      <c r="U701">
        <f>IF(M701&lt;&gt;"Minor",0,IF(COUNTIFS($A$2:$A701,$A701,$D$2:$D701,$D701,$M$2:$M701,"Minor")=1,1,0))</f>
        <v>0</v>
      </c>
    </row>
    <row r="702">
      <c r="A702" t="inlineStr">
        <is>
          <t xml:space="preserve">36f159740e73496a01fa6f8b5aa99b147691d524</t>
        </is>
      </c>
      <c r="B702" t="inlineStr">
        <is>
          <t xml:space="preserve">Duke's Masked Bride</t>
        </is>
      </c>
      <c r="C702" t="inlineStr">
        <is>
          <t xml:space="preserve">Die Maskierte Braut</t>
        </is>
      </c>
      <c r="D702" t="inlineStr">
        <is>
          <t xml:space="preserve">acef6685d13ebbb9fa580eb8cd9939024215c7a6</t>
        </is>
      </c>
      <c r="E702" t="inlineStr">
        <is>
          <t xml:space="preserve">Episode 85: Respekt Muss Man Sich Verdienen Teil 2</t>
        </is>
      </c>
      <c r="F702">
        <v>85</v>
      </c>
      <c r="G702" t="inlineStr">
        <is>
          <t xml:space="preserve">7:32-7:42</t>
        </is>
      </c>
      <c r="H702" t="inlineStr">
        <is>
          <t xml:space="preserve">Resolved</t>
        </is>
      </c>
      <c r="I702" t="inlineStr">
        <is>
          <t xml:space="preserve">"Korvin, kannst du mir bitte erklären, warum Yenna eingesperrt war?“ Pirohna kam mit Yenna im Schlepptau zurück." - Yenna should be Johanna</t>
        </is>
      </c>
      <c r="J702" t="inlineStr">
        <is>
          <t xml:space="preserve">VOA</t>
        </is>
      </c>
      <c r="K702" t="inlineStr">
        <is>
          <t xml:space="preserve">Incorrect name</t>
        </is>
      </c>
      <c r="L702" t="inlineStr">
        <is>
          <t xml:space="preserve">Incorrect name</t>
        </is>
      </c>
      <c r="M702" t="str">
        <f>IFERROR(IF(VLOOKUP(L702,'Quantification'!$A:$B,2,FALSE)&amp;""="","Unclassified",VLOOKUP(L702,'Quantification'!$A:$B,2,FALSE)),"Unclassified")</f>
        <v>Major</v>
      </c>
      <c r="N702" t="inlineStr">
        <is>
          <t xml:space="preserve">frl-selina.handke@pocketfm.com</t>
        </is>
      </c>
      <c r="O702" t="inlineStr">
        <is>
          <t xml:space="preserve">Issues found in raw</t>
        </is>
      </c>
      <c r="P702" t="str">
        <f>IF(OR(O702="Issues found in master",O702="Final master"),"Master",IF(OR(O702="Ready for Master",O702="Issues found in raw",O702="Raw under QC",O702="Issues resolved in raw"),"Raw","-"))</f>
        <v>Raw</v>
      </c>
      <c r="Q702" s="13">
        <v>46289.65625</v>
      </c>
      <c r="R702" t="inlineStr">
        <is>
          <t xml:space="preserve">2026-09 (Sept)</t>
        </is>
      </c>
      <c r="S702">
        <f>IF(M702="Not an error",0,IF(COUNTIFS($A$2:$A702,$A702,$D$2:$D702,$D702,$M$2:$M702,"&lt;&gt;Not an error")=1,1,0))</f>
        <v>0</v>
      </c>
      <c r="T702">
        <f>IF(M702&lt;&gt;"Major",0,IF(COUNTIFS($A$2:$A702,$A702,$D$2:$D702,$D702,$M$2:$M702,"Major")=1,1,0))</f>
        <v>0</v>
      </c>
      <c r="U702">
        <f>IF(M702&lt;&gt;"Minor",0,IF(COUNTIFS($A$2:$A702,$A702,$D$2:$D702,$D702,$M$2:$M702,"Minor")=1,1,0))</f>
        <v>0</v>
      </c>
    </row>
    <row r="703">
      <c r="A703" t="inlineStr">
        <is>
          <t xml:space="preserve">36f159740e73496a01fa6f8b5aa99b147691d524</t>
        </is>
      </c>
      <c r="B703" t="inlineStr">
        <is>
          <t xml:space="preserve">Duke's Masked Bride</t>
        </is>
      </c>
      <c r="C703" t="inlineStr">
        <is>
          <t xml:space="preserve">Die Maskierte Braut</t>
        </is>
      </c>
      <c r="D703" t="inlineStr">
        <is>
          <t xml:space="preserve">c908088447ac7226a6c45e4a00f8f1663fdab843</t>
        </is>
      </c>
      <c r="E703" t="inlineStr">
        <is>
          <t xml:space="preserve">Episode 87: Spuren Teil 1</t>
        </is>
      </c>
      <c r="F703">
        <v>87</v>
      </c>
      <c r="G703" t="inlineStr">
        <is>
          <t xml:space="preserve">0:00-0:20</t>
        </is>
      </c>
      <c r="H703" t="inlineStr">
        <is>
          <t xml:space="preserve">Resolved</t>
        </is>
      </c>
      <c r="I703" t="inlineStr">
        <is>
          <t xml:space="preserve">"Auf dem Weg ins Esszimmer hatte Yenna offensichtlich Redebedarf. „Sprich, Kind“, drängte Pirohna sie.
„Wenn du den Mund aufmachst, verlierst du deine Zunge“, sagte Korvin und nahm ein Messer vom Tisch. Er hatte nach einer passenden Strafe für Yenna gesucht, und ihre Anwesenheit brachte ihn auf allerlei Ideen." - Yenna should be Johanna</t>
        </is>
      </c>
      <c r="J703" t="inlineStr">
        <is>
          <t xml:space="preserve">VOA</t>
        </is>
      </c>
      <c r="K703" t="inlineStr">
        <is>
          <t xml:space="preserve">Incorrect name</t>
        </is>
      </c>
      <c r="L703" t="inlineStr">
        <is>
          <t xml:space="preserve">Incorrect name</t>
        </is>
      </c>
      <c r="M703" t="str">
        <f>IFERROR(IF(VLOOKUP(L703,'Quantification'!$A:$B,2,FALSE)&amp;""="","Unclassified",VLOOKUP(L703,'Quantification'!$A:$B,2,FALSE)),"Unclassified")</f>
        <v>Major</v>
      </c>
      <c r="N703" t="inlineStr">
        <is>
          <t xml:space="preserve">frl-selina.handke@pocketfm.com</t>
        </is>
      </c>
      <c r="O703" t="inlineStr">
        <is>
          <t xml:space="preserve">Issues found in raw</t>
        </is>
      </c>
      <c r="P703" t="str">
        <f>IF(OR(O703="Issues found in master",O703="Final master"),"Master",IF(OR(O703="Ready for Master",O703="Issues found in raw",O703="Raw under QC",O703="Issues resolved in raw"),"Raw","-"))</f>
        <v>Raw</v>
      </c>
      <c r="Q703" s="13">
        <v>46289.65625</v>
      </c>
      <c r="R703" t="inlineStr">
        <is>
          <t xml:space="preserve">2026-09 (Sept)</t>
        </is>
      </c>
      <c r="S703">
        <f>IF(M703="Not an error",0,IF(COUNTIFS($A$2:$A703,$A703,$D$2:$D703,$D703,$M$2:$M703,"&lt;&gt;Not an error")=1,1,0))</f>
        <v>1</v>
      </c>
      <c r="T703">
        <f>IF(M703&lt;&gt;"Major",0,IF(COUNTIFS($A$2:$A703,$A703,$D$2:$D703,$D703,$M$2:$M703,"Major")=1,1,0))</f>
        <v>1</v>
      </c>
      <c r="U703">
        <f>IF(M703&lt;&gt;"Minor",0,IF(COUNTIFS($A$2:$A703,$A703,$D$2:$D703,$D703,$M$2:$M703,"Minor")=1,1,0))</f>
        <v>0</v>
      </c>
    </row>
    <row r="704">
      <c r="A704" t="inlineStr">
        <is>
          <t xml:space="preserve">36f159740e73496a01fa6f8b5aa99b147691d524</t>
        </is>
      </c>
      <c r="B704" t="inlineStr">
        <is>
          <t xml:space="preserve">Duke's Masked Bride</t>
        </is>
      </c>
      <c r="C704" t="inlineStr">
        <is>
          <t xml:space="preserve">Die Maskierte Braut</t>
        </is>
      </c>
      <c r="D704" t="inlineStr">
        <is>
          <t xml:space="preserve">292a1a841e1eed92d416dcad61b3f35e782d9412</t>
        </is>
      </c>
      <c r="E704" t="inlineStr">
        <is>
          <t xml:space="preserve">Episode 88: Spuren Teil 2</t>
        </is>
      </c>
      <c r="F704">
        <v>88</v>
      </c>
      <c r="G704" t="inlineStr">
        <is>
          <t xml:space="preserve">0:00-4:05</t>
        </is>
      </c>
      <c r="H704" t="inlineStr">
        <is>
          <t xml:space="preserve">Resolved</t>
        </is>
      </c>
      <c r="I704" t="inlineStr">
        <is>
          <t xml:space="preserve">"Tamina konnte nicht fassen, dass Korvin die Stelle auf ihrer Schulter geküsst hatte, die seine Mutter ihr hinterlassen hatte. Sie wollte wissen, was in seinem Kopf vorging. Tat er das aus Schuldgefühlen, weil es seine Mutter gewesen war? Oder wollte er sie damit nur trösten?
Es fühlte sich seltsam an, von ihm getröstet zu werden, wo doch die Verletzung von seiner eigenen Mutter stammte. Noch seltsamer war, dass der Trost von Korvin kam, denn eine solche Nähe hatte sie nie von ihm erwartet.
Ihr Herzschlag beschleunigte sich.
„Beruhige dich, Tamina. Ich spüre, wie dein Herz aus deiner Brust springen will.“ Das liegt nur daran, dass wir uns gerade so nah sind, wollte sie ihm am liebsten entgegenschreien, doch die Worte blieben ihr im Hals stecken.
Während sie in ihren Gedanken versunken schien, zog Korvin den Stoff ihres Kleides wieder hoch. Er war zwar immer noch wütend auf seine Mutter, aber sie war nicht mehr da. Und Tamina war hier und hatte ihn angefleht zu bleiben. Warum also sollte er sich weiter ärgern? „Soll ich dir das Kleid zuknöpfen?“
„Nein, danke“, schaffte Tamina es endlich zu antworten. Sie wollte ihm nicht so nah sein. „Kannst du mich jetzt bitte loslassen?“
„Nein. Ich fühle mich gerade sehr wohl und genieße dein errötetes Gesicht viel zu sehr“, erwiderte Korvin und verstärkte seinen Griff, um zu zeigen, dass er nicht die Absicht hatte, sie gehen zu lassen.
„Bitte, lass mich los, damit ich mein Kleid richtig zuknöpfen kann. Du hast die Spuren doch schon gesehen. Es gibt keinen Grund für uns, so zu bleiben, nur weil du es bequem hast. Umarm doch jemand anderen, wenn du es gemütlich haben willst.“ Tamina legte die Hände auf seine Brust, um ihn wegzustoßen, aber es war, als würde sie gegen einen Felsen drücken. Er rührte sich nicht vom Fleck, und so wirkte es eher, als würde sie ihn massieren.
Korvin löste eine Hand von ihrer Taille und ergriff ihre Hände, die gegen ihn drückten. „Ich habe das Gefühl, du versuchst nur, meine Brust zu fühlen. Wie kühn von dir“, flüsterte er ihr ins Ohr. „Du hättest nur fragen müssen.“
„Das reicht!“, rief Tamina und stieß ihn mit aller Kraft zurück. Ihre glühenden Wangen verrieten, wie sehr er sie aus der Fassung brachte.
Sie spürte, wie Korvin sich bewegte, und dachte, sie hätte ihn endlich losgestoßen. Doch als sie auf seine Füße blickte, standen sie noch immer an derselben Stelle. „Sind in deinen Schuhen Steine?“
Korvin lachte leise. Er fand ihre Erklärung, warum sie ihn nicht bewegen konnte, amüsant.
„Dein lieber Gatte trainiert bei jeder Gelegenheit. Spürst du meine Muskeln nicht jedes Mal, wenn du gegen mich drückst?“
Tamina zog sofort ihre Hände zurück, als ihr bewusst wurde, wie dünn sein Hemd war und dass sie tatsächlich die Konturen seiner Muskeln darunter spüren konnte. Sie wandte den Blick ab. „Du solltest es nicht gutheißen, wenn jemand deinen Körper so anfasst.“
„Du bist nicht irgendjemand. Du bist meine Frau. Du kannst mich so viel berühren, wie du willst. Soll ich mein Hemd aufknöpfen, damit wir quitt sind?“
Tamina wusste, dass Korvin sie jetzt nur noch neckte. Er war nicht mehr wütend, sondern amüsierte sich köstlich dabei, sie leiden zu sehen. „Ich will dich nicht anfassen, Korvin. Ich will, dass du mich loslässt. Ich habe Hunger“, fügte sie hinzu, in der Hoffnung, dies sei die Lösung.
Er würde sie doch sicher nicht verhungern lassen.
„Sollen wir so essen wie letzte Nacht? Mit dir auf meinem Schoß? Ich fürchte, ich will dich nicht gehen lassen, wo ich mich doch gerade so gut amüsiere“, gestand Korvin. Niemand würde sie deswegen infrage stellen. Schließlich waren sie ja noch in den Flitterwochen." - vo sounds choppy/robotic</t>
        </is>
      </c>
      <c r="J704" t="inlineStr">
        <is>
          <t xml:space="preserve">VOA</t>
        </is>
      </c>
      <c r="K704" t="inlineStr">
        <is>
          <t xml:space="preserve">Voice processing &amp; editing</t>
        </is>
      </c>
      <c r="L704" t="inlineStr">
        <is>
          <t xml:space="preserve">Voice processing &amp; editing</t>
        </is>
      </c>
      <c r="M704" t="str">
        <f>IFERROR(IF(VLOOKUP(L704,'Quantification'!$A:$B,2,FALSE)&amp;""="","Unclassified",VLOOKUP(L704,'Quantification'!$A:$B,2,FALSE)),"Unclassified")</f>
        <v>Minor</v>
      </c>
      <c r="N704" t="inlineStr">
        <is>
          <t xml:space="preserve">frl-selina.handke@pocketfm.com</t>
        </is>
      </c>
      <c r="O704" t="inlineStr">
        <is>
          <t xml:space="preserve">Issues found in raw</t>
        </is>
      </c>
      <c r="P704" t="str">
        <f>IF(OR(O704="Issues found in master",O704="Final master"),"Master",IF(OR(O704="Ready for Master",O704="Issues found in raw",O704="Raw under QC",O704="Issues resolved in raw"),"Raw","-"))</f>
        <v>Raw</v>
      </c>
      <c r="Q704" s="13">
        <v>46289.65625</v>
      </c>
      <c r="R704" t="inlineStr">
        <is>
          <t xml:space="preserve">2026-09 (Sept)</t>
        </is>
      </c>
      <c r="S704">
        <f>IF(M704="Not an error",0,IF(COUNTIFS($A$2:$A704,$A704,$D$2:$D704,$D704,$M$2:$M704,"&lt;&gt;Not an error")=1,1,0))</f>
        <v>1</v>
      </c>
      <c r="T704">
        <f>IF(M704&lt;&gt;"Major",0,IF(COUNTIFS($A$2:$A704,$A704,$D$2:$D704,$D704,$M$2:$M704,"Major")=1,1,0))</f>
        <v>0</v>
      </c>
      <c r="U704">
        <f>IF(M704&lt;&gt;"Minor",0,IF(COUNTIFS($A$2:$A704,$A704,$D$2:$D704,$D704,$M$2:$M704,"Minor")=1,1,0))</f>
        <v>1</v>
      </c>
    </row>
    <row r="705">
      <c r="A705" t="inlineStr">
        <is>
          <t xml:space="preserve">36f159740e73496a01fa6f8b5aa99b147691d524</t>
        </is>
      </c>
      <c r="B705" t="inlineStr">
        <is>
          <t xml:space="preserve">Duke's Masked Bride</t>
        </is>
      </c>
      <c r="C705" t="inlineStr">
        <is>
          <t xml:space="preserve">Die Maskierte Braut</t>
        </is>
      </c>
      <c r="D705" t="inlineStr">
        <is>
          <t xml:space="preserve">99adb2b7ae604ee8a3525d9a33016a97bc2957fa</t>
        </is>
      </c>
      <c r="E705" t="inlineStr">
        <is>
          <t xml:space="preserve">Episode 89: Loch Teil 1</t>
        </is>
      </c>
      <c r="F705">
        <v>89</v>
      </c>
      <c r="G705" t="inlineStr">
        <is>
          <t xml:space="preserve">1:18-1:23</t>
        </is>
      </c>
      <c r="H705" t="inlineStr">
        <is>
          <t xml:space="preserve">Resolved</t>
        </is>
      </c>
      <c r="I705" t="inlineStr">
        <is>
          <t xml:space="preserve">"Was sollte sie auch noch sagen, da sie seit ihrer Inhaftierung nicht mehr in Alessandras Nähe gewesen war?" - Alessandra should be Tamina</t>
        </is>
      </c>
      <c r="J705" t="inlineStr">
        <is>
          <t xml:space="preserve">VOA</t>
        </is>
      </c>
      <c r="K705" t="inlineStr">
        <is>
          <t xml:space="preserve">Incorrect name</t>
        </is>
      </c>
      <c r="L705" t="inlineStr">
        <is>
          <t xml:space="preserve">Incorrect name</t>
        </is>
      </c>
      <c r="M705" t="str">
        <f>IFERROR(IF(VLOOKUP(L705,'Quantification'!$A:$B,2,FALSE)&amp;""="","Unclassified",VLOOKUP(L705,'Quantification'!$A:$B,2,FALSE)),"Unclassified")</f>
        <v>Major</v>
      </c>
      <c r="N705" t="inlineStr">
        <is>
          <t xml:space="preserve">frl-selina.handke@pocketfm.com</t>
        </is>
      </c>
      <c r="O705" t="inlineStr">
        <is>
          <t xml:space="preserve">Issues found in raw</t>
        </is>
      </c>
      <c r="P705" t="str">
        <f>IF(OR(O705="Issues found in master",O705="Final master"),"Master",IF(OR(O705="Ready for Master",O705="Issues found in raw",O705="Raw under QC",O705="Issues resolved in raw"),"Raw","-"))</f>
        <v>Raw</v>
      </c>
      <c r="Q705" s="13">
        <v>46289.47430555556</v>
      </c>
      <c r="R705" t="inlineStr">
        <is>
          <t xml:space="preserve">2026-09 (Sept)</t>
        </is>
      </c>
      <c r="S705">
        <f>IF(M705="Not an error",0,IF(COUNTIFS($A$2:$A705,$A705,$D$2:$D705,$D705,$M$2:$M705,"&lt;&gt;Not an error")=1,1,0))</f>
        <v>1</v>
      </c>
      <c r="T705">
        <f>IF(M705&lt;&gt;"Major",0,IF(COUNTIFS($A$2:$A705,$A705,$D$2:$D705,$D705,$M$2:$M705,"Major")=1,1,0))</f>
        <v>1</v>
      </c>
      <c r="U705">
        <f>IF(M705&lt;&gt;"Minor",0,IF(COUNTIFS($A$2:$A705,$A705,$D$2:$D705,$D705,$M$2:$M705,"Minor")=1,1,0))</f>
        <v>0</v>
      </c>
    </row>
    <row r="706">
      <c r="A706" t="inlineStr">
        <is>
          <t xml:space="preserve">36f159740e73496a01fa6f8b5aa99b147691d524</t>
        </is>
      </c>
      <c r="B706" t="inlineStr">
        <is>
          <t xml:space="preserve">Duke's Masked Bride</t>
        </is>
      </c>
      <c r="C706" t="inlineStr">
        <is>
          <t xml:space="preserve">Die Maskierte Braut</t>
        </is>
      </c>
      <c r="D706" t="inlineStr">
        <is>
          <t xml:space="preserve">99adb2b7ae604ee8a3525d9a33016a97bc2957fa</t>
        </is>
      </c>
      <c r="E706" t="inlineStr">
        <is>
          <t xml:space="preserve">Episode 89: Loch Teil 1</t>
        </is>
      </c>
      <c r="F706">
        <v>89</v>
      </c>
      <c r="G706" t="inlineStr">
        <is>
          <t xml:space="preserve">0:00-7:11</t>
        </is>
      </c>
      <c r="H706" t="inlineStr">
        <is>
          <t xml:space="preserve">Resolved</t>
        </is>
      </c>
      <c r="I706" t="inlineStr">
        <is>
          <t xml:space="preserve">Yenna should be Johanna (20x)</t>
        </is>
      </c>
      <c r="J706" t="inlineStr">
        <is>
          <t xml:space="preserve">VOA</t>
        </is>
      </c>
      <c r="K706" t="inlineStr">
        <is>
          <t xml:space="preserve">Incorrect name</t>
        </is>
      </c>
      <c r="L706" t="inlineStr">
        <is>
          <t xml:space="preserve">Incorrect name</t>
        </is>
      </c>
      <c r="M706" t="str">
        <f>IFERROR(IF(VLOOKUP(L706,'Quantification'!$A:$B,2,FALSE)&amp;""="","Unclassified",VLOOKUP(L706,'Quantification'!$A:$B,2,FALSE)),"Unclassified")</f>
        <v>Major</v>
      </c>
      <c r="N706" t="inlineStr">
        <is>
          <t xml:space="preserve">frl-selina.handke@pocketfm.com</t>
        </is>
      </c>
      <c r="O706" t="inlineStr">
        <is>
          <t xml:space="preserve">Issues found in raw</t>
        </is>
      </c>
      <c r="P706" t="str">
        <f>IF(OR(O706="Issues found in master",O706="Final master"),"Master",IF(OR(O706="Ready for Master",O706="Issues found in raw",O706="Raw under QC",O706="Issues resolved in raw"),"Raw","-"))</f>
        <v>Raw</v>
      </c>
      <c r="Q706" s="13">
        <v>46289.47430555556</v>
      </c>
      <c r="R706" t="inlineStr">
        <is>
          <t xml:space="preserve">2026-09 (Sept)</t>
        </is>
      </c>
      <c r="S706">
        <f>IF(M706="Not an error",0,IF(COUNTIFS($A$2:$A706,$A706,$D$2:$D706,$D706,$M$2:$M706,"&lt;&gt;Not an error")=1,1,0))</f>
        <v>0</v>
      </c>
      <c r="T706">
        <f>IF(M706&lt;&gt;"Major",0,IF(COUNTIFS($A$2:$A706,$A706,$D$2:$D706,$D706,$M$2:$M706,"Major")=1,1,0))</f>
        <v>0</v>
      </c>
      <c r="U706">
        <f>IF(M706&lt;&gt;"Minor",0,IF(COUNTIFS($A$2:$A706,$A706,$D$2:$D706,$D706,$M$2:$M706,"Minor")=1,1,0))</f>
        <v>0</v>
      </c>
    </row>
    <row r="707">
      <c r="A707" t="inlineStr">
        <is>
          <t xml:space="preserve">36f159740e73496a01fa6f8b5aa99b147691d524</t>
        </is>
      </c>
      <c r="B707" t="inlineStr">
        <is>
          <t xml:space="preserve">Duke's Masked Bride</t>
        </is>
      </c>
      <c r="C707" t="inlineStr">
        <is>
          <t xml:space="preserve">Die Maskierte Braut</t>
        </is>
      </c>
      <c r="D707" t="inlineStr">
        <is>
          <t xml:space="preserve">9e2bff53047d317dc78d0ebc325282235e0039ef</t>
        </is>
      </c>
      <c r="E707" t="inlineStr">
        <is>
          <t xml:space="preserve">Episode 90: Loch Teil 2</t>
        </is>
      </c>
      <c r="F707">
        <v>90</v>
      </c>
      <c r="G707" t="inlineStr">
        <is>
          <t xml:space="preserve">3:51-3:54</t>
        </is>
      </c>
      <c r="H707" t="inlineStr">
        <is>
          <t xml:space="preserve">Resolved</t>
        </is>
      </c>
      <c r="I707" t="inlineStr">
        <is>
          <t xml:space="preserve">" Alessandras Schultern entspannten sich." - Alessandra should be Tamina</t>
        </is>
      </c>
      <c r="J707" t="inlineStr">
        <is>
          <t xml:space="preserve">VOA</t>
        </is>
      </c>
      <c r="K707" t="inlineStr">
        <is>
          <t xml:space="preserve">Incorrect name</t>
        </is>
      </c>
      <c r="L707" t="inlineStr">
        <is>
          <t xml:space="preserve">Incorrect name</t>
        </is>
      </c>
      <c r="M707" t="str">
        <f>IFERROR(IF(VLOOKUP(L707,'Quantification'!$A:$B,2,FALSE)&amp;""="","Unclassified",VLOOKUP(L707,'Quantification'!$A:$B,2,FALSE)),"Unclassified")</f>
        <v>Major</v>
      </c>
      <c r="N707" t="inlineStr">
        <is>
          <t xml:space="preserve">frl-selina.handke@pocketfm.com</t>
        </is>
      </c>
      <c r="O707" t="inlineStr">
        <is>
          <t xml:space="preserve">Issues found in raw</t>
        </is>
      </c>
      <c r="P707" t="str">
        <f>IF(OR(O707="Issues found in master",O707="Final master"),"Master",IF(OR(O707="Ready for Master",O707="Issues found in raw",O707="Raw under QC",O707="Issues resolved in raw"),"Raw","-"))</f>
        <v>Raw</v>
      </c>
      <c r="Q707" s="13">
        <v>46289.65625</v>
      </c>
      <c r="R707" t="inlineStr">
        <is>
          <t xml:space="preserve">2026-09 (Sept)</t>
        </is>
      </c>
      <c r="S707">
        <f>IF(M707="Not an error",0,IF(COUNTIFS($A$2:$A707,$A707,$D$2:$D707,$D707,$M$2:$M707,"&lt;&gt;Not an error")=1,1,0))</f>
        <v>1</v>
      </c>
      <c r="T707">
        <f>IF(M707&lt;&gt;"Major",0,IF(COUNTIFS($A$2:$A707,$A707,$D$2:$D707,$D707,$M$2:$M707,"Major")=1,1,0))</f>
        <v>1</v>
      </c>
      <c r="U707">
        <f>IF(M707&lt;&gt;"Minor",0,IF(COUNTIFS($A$2:$A707,$A707,$D$2:$D707,$D707,$M$2:$M707,"Minor")=1,1,0))</f>
        <v>0</v>
      </c>
    </row>
    <row r="708">
      <c r="A708" t="inlineStr">
        <is>
          <t xml:space="preserve">36f159740e73496a01fa6f8b5aa99b147691d524</t>
        </is>
      </c>
      <c r="B708" t="inlineStr">
        <is>
          <t xml:space="preserve">Duke's Masked Bride</t>
        </is>
      </c>
      <c r="C708" t="inlineStr">
        <is>
          <t xml:space="preserve">Die Maskierte Braut</t>
        </is>
      </c>
      <c r="D708" t="inlineStr">
        <is>
          <t xml:space="preserve">9e2bff53047d317dc78d0ebc325282235e0039ef</t>
        </is>
      </c>
      <c r="E708" t="inlineStr">
        <is>
          <t xml:space="preserve">Episode 90: Loch Teil 2</t>
        </is>
      </c>
      <c r="F708">
        <v>90</v>
      </c>
      <c r="G708" t="inlineStr">
        <is>
          <t xml:space="preserve">5:41-6:04</t>
        </is>
      </c>
      <c r="H708" t="inlineStr">
        <is>
          <t xml:space="preserve">Resolved</t>
        </is>
      </c>
      <c r="I708" t="inlineStr">
        <is>
          <t xml:space="preserve">"„Wie was aussehen wird?“, fragte Korvin und brachte Soraya dazu, von Alessandras Seite zurückzuweichen. Er trug eine große Kiste vor sich, aus der ein Rascheln zu hören war. „Ich wollte dir das schon geben, seit du dein Kätzchen verloren hast.“
Alessandras Augen leuchteten auf, als Korvin zwei Kätzchen enthüllte, ein weißes und ein schwarzes." - Alessandra should be Tamina</t>
        </is>
      </c>
      <c r="J708" t="inlineStr">
        <is>
          <t xml:space="preserve">VOA</t>
        </is>
      </c>
      <c r="K708" t="inlineStr">
        <is>
          <t xml:space="preserve">Incorrect name</t>
        </is>
      </c>
      <c r="L708" t="inlineStr">
        <is>
          <t xml:space="preserve">Incorrect name</t>
        </is>
      </c>
      <c r="M708" t="str">
        <f>IFERROR(IF(VLOOKUP(L708,'Quantification'!$A:$B,2,FALSE)&amp;""="","Unclassified",VLOOKUP(L708,'Quantification'!$A:$B,2,FALSE)),"Unclassified")</f>
        <v>Major</v>
      </c>
      <c r="N708" t="inlineStr">
        <is>
          <t xml:space="preserve">frl-selina.handke@pocketfm.com</t>
        </is>
      </c>
      <c r="O708" t="inlineStr">
        <is>
          <t xml:space="preserve">Issues found in raw</t>
        </is>
      </c>
      <c r="P708" t="str">
        <f>IF(OR(O708="Issues found in master",O708="Final master"),"Master",IF(OR(O708="Ready for Master",O708="Issues found in raw",O708="Raw under QC",O708="Issues resolved in raw"),"Raw","-"))</f>
        <v>Raw</v>
      </c>
      <c r="Q708" s="13">
        <v>46289.65625</v>
      </c>
      <c r="R708" t="inlineStr">
        <is>
          <t xml:space="preserve">2026-09 (Sept)</t>
        </is>
      </c>
      <c r="S708">
        <f>IF(M708="Not an error",0,IF(COUNTIFS($A$2:$A708,$A708,$D$2:$D708,$D708,$M$2:$M708,"&lt;&gt;Not an error")=1,1,0))</f>
        <v>0</v>
      </c>
      <c r="T708">
        <f>IF(M708&lt;&gt;"Major",0,IF(COUNTIFS($A$2:$A708,$A708,$D$2:$D708,$D708,$M$2:$M708,"Major")=1,1,0))</f>
        <v>0</v>
      </c>
      <c r="U708">
        <f>IF(M708&lt;&gt;"Minor",0,IF(COUNTIFS($A$2:$A708,$A708,$D$2:$D708,$D708,$M$2:$M708,"Minor")=1,1,0))</f>
        <v>0</v>
      </c>
    </row>
    <row r="709">
      <c r="A709" t="inlineStr">
        <is>
          <t xml:space="preserve">36f159740e73496a01fa6f8b5aa99b147691d524</t>
        </is>
      </c>
      <c r="B709" t="inlineStr">
        <is>
          <t xml:space="preserve">Duke's Masked Bride</t>
        </is>
      </c>
      <c r="C709" t="inlineStr">
        <is>
          <t xml:space="preserve">Die Maskierte Braut</t>
        </is>
      </c>
      <c r="D709" t="inlineStr">
        <is>
          <t xml:space="preserve">9f3a1c5d9fc125fcb1fa291d9ec4e654cb3a407f</t>
        </is>
      </c>
      <c r="E709" t="inlineStr">
        <is>
          <t xml:space="preserve">Episode 92: Neuer Freund Teil 1</t>
        </is>
      </c>
      <c r="F709">
        <v>92</v>
      </c>
      <c r="G709" t="inlineStr">
        <is>
          <t xml:space="preserve">5:28-5:40</t>
        </is>
      </c>
      <c r="H709" t="inlineStr">
        <is>
          <t xml:space="preserve">Resolved</t>
        </is>
      </c>
      <c r="I709" t="inlineStr">
        <is>
          <t xml:space="preserve">"Lilia hat das tote Kätzchen auch noch in ein Brautkleid von Alessandras Mutter gewickelt«, flüsterte Soraya, damit Tamina nicht mitbekam, wie sie über die Ereignisse am Tag von Alessandras Verlobung klatschte." - Alessandra should be Tamina</t>
        </is>
      </c>
      <c r="J709" t="inlineStr">
        <is>
          <t xml:space="preserve">VOA</t>
        </is>
      </c>
      <c r="K709" t="inlineStr">
        <is>
          <t xml:space="preserve">Incorrect name</t>
        </is>
      </c>
      <c r="L709" t="inlineStr">
        <is>
          <t xml:space="preserve">Incorrect name</t>
        </is>
      </c>
      <c r="M709" t="str">
        <f>IFERROR(IF(VLOOKUP(L709,'Quantification'!$A:$B,2,FALSE)&amp;""="","Unclassified",VLOOKUP(L709,'Quantification'!$A:$B,2,FALSE)),"Unclassified")</f>
        <v>Major</v>
      </c>
      <c r="N709" t="inlineStr">
        <is>
          <t xml:space="preserve">frl-selina.handke@pocketfm.com</t>
        </is>
      </c>
      <c r="O709" t="inlineStr">
        <is>
          <t xml:space="preserve">Issues found in raw</t>
        </is>
      </c>
      <c r="P709" t="str">
        <f>IF(OR(O709="Issues found in master",O709="Final master"),"Master",IF(OR(O709="Ready for Master",O709="Issues found in raw",O709="Raw under QC",O709="Issues resolved in raw"),"Raw","-"))</f>
        <v>Raw</v>
      </c>
      <c r="Q709" s="13">
        <v>46289.55</v>
      </c>
      <c r="R709" t="inlineStr">
        <is>
          <t xml:space="preserve">2026-09 (Sept)</t>
        </is>
      </c>
      <c r="S709">
        <f>IF(M709="Not an error",0,IF(COUNTIFS($A$2:$A709,$A709,$D$2:$D709,$D709,$M$2:$M709,"&lt;&gt;Not an error")=1,1,0))</f>
        <v>1</v>
      </c>
      <c r="T709">
        <f>IF(M709&lt;&gt;"Major",0,IF(COUNTIFS($A$2:$A709,$A709,$D$2:$D709,$D709,$M$2:$M709,"Major")=1,1,0))</f>
        <v>1</v>
      </c>
      <c r="U709">
        <f>IF(M709&lt;&gt;"Minor",0,IF(COUNTIFS($A$2:$A709,$A709,$D$2:$D709,$D709,$M$2:$M709,"Minor")=1,1,0))</f>
        <v>0</v>
      </c>
    </row>
    <row r="710">
      <c r="A710" t="inlineStr">
        <is>
          <t xml:space="preserve">36f159740e73496a01fa6f8b5aa99b147691d524</t>
        </is>
      </c>
      <c r="B710" t="inlineStr">
        <is>
          <t xml:space="preserve">Duke's Masked Bride</t>
        </is>
      </c>
      <c r="C710" t="inlineStr">
        <is>
          <t xml:space="preserve">Die Maskierte Braut</t>
        </is>
      </c>
      <c r="D710" t="inlineStr">
        <is>
          <t xml:space="preserve">9f3a1c5d9fc125fcb1fa291d9ec4e654cb3a407f</t>
        </is>
      </c>
      <c r="E710" t="inlineStr">
        <is>
          <t xml:space="preserve">Episode 92: Neuer Freund Teil 1</t>
        </is>
      </c>
      <c r="F710">
        <v>92</v>
      </c>
      <c r="G710" t="inlineStr">
        <is>
          <t xml:space="preserve">8:20-8:41</t>
        </is>
      </c>
      <c r="H710" t="inlineStr">
        <is>
          <t xml:space="preserve">Resolved</t>
        </is>
      </c>
      <c r="I710" t="inlineStr">
        <is>
          <t xml:space="preserve">"»Lady Pottler ist meine Mutter. Nennen Sie mich einfach Elanya Pottler. Es ist also wahr. Er hat tatsächlich das angeblich verfluchte Mädchen geheiratet«, stellte Elanya fest, als ihr Blick auf Alessandras Maske fiel. »Kein Wunder, dass meine Mutter mich geschickt hat, anstatt selbst zu kommen. Das wird interessant.« - Alessandra should be Tamina</t>
        </is>
      </c>
      <c r="J710" t="inlineStr">
        <is>
          <t xml:space="preserve">VOA</t>
        </is>
      </c>
      <c r="K710" t="inlineStr">
        <is>
          <t xml:space="preserve">Incorrect name</t>
        </is>
      </c>
      <c r="L710" t="inlineStr">
        <is>
          <t xml:space="preserve">Incorrect name</t>
        </is>
      </c>
      <c r="M710" t="str">
        <f>IFERROR(IF(VLOOKUP(L710,'Quantification'!$A:$B,2,FALSE)&amp;""="","Unclassified",VLOOKUP(L710,'Quantification'!$A:$B,2,FALSE)),"Unclassified")</f>
        <v>Major</v>
      </c>
      <c r="N710" t="inlineStr">
        <is>
          <t xml:space="preserve">frl-selina.handke@pocketfm.com</t>
        </is>
      </c>
      <c r="O710" t="inlineStr">
        <is>
          <t xml:space="preserve">Issues found in raw</t>
        </is>
      </c>
      <c r="P710" t="str">
        <f>IF(OR(O710="Issues found in master",O710="Final master"),"Master",IF(OR(O710="Ready for Master",O710="Issues found in raw",O710="Raw under QC",O710="Issues resolved in raw"),"Raw","-"))</f>
        <v>Raw</v>
      </c>
      <c r="Q710" s="13">
        <v>46289.55</v>
      </c>
      <c r="R710" t="inlineStr">
        <is>
          <t xml:space="preserve">2026-09 (Sept)</t>
        </is>
      </c>
      <c r="S710">
        <f>IF(M710="Not an error",0,IF(COUNTIFS($A$2:$A710,$A710,$D$2:$D710,$D710,$M$2:$M710,"&lt;&gt;Not an error")=1,1,0))</f>
        <v>0</v>
      </c>
      <c r="T710">
        <f>IF(M710&lt;&gt;"Major",0,IF(COUNTIFS($A$2:$A710,$A710,$D$2:$D710,$D710,$M$2:$M710,"Major")=1,1,0))</f>
        <v>0</v>
      </c>
      <c r="U710">
        <f>IF(M710&lt;&gt;"Minor",0,IF(COUNTIFS($A$2:$A710,$A710,$D$2:$D710,$D710,$M$2:$M710,"Minor")=1,1,0))</f>
        <v>0</v>
      </c>
    </row>
    <row r="711">
      <c r="A711" t="inlineStr">
        <is>
          <t xml:space="preserve">36f159740e73496a01fa6f8b5aa99b147691d524</t>
        </is>
      </c>
      <c r="B711" t="inlineStr">
        <is>
          <t xml:space="preserve">Duke's Masked Bride</t>
        </is>
      </c>
      <c r="C711" t="inlineStr">
        <is>
          <t xml:space="preserve">Die Maskierte Braut</t>
        </is>
      </c>
      <c r="D711" t="inlineStr">
        <is>
          <t xml:space="preserve">03b15f6799d8d79fe4ae46fa26cf6afd87f6d6cc</t>
        </is>
      </c>
      <c r="E711" t="inlineStr">
        <is>
          <t xml:space="preserve">Episode 95: Neuer Freund Teil 4</t>
        </is>
      </c>
      <c r="F711">
        <v>95</v>
      </c>
      <c r="G711" t="inlineStr">
        <is>
          <t xml:space="preserve">0:31-0:42</t>
        </is>
      </c>
      <c r="H711" t="inlineStr">
        <is>
          <t xml:space="preserve">Resolved</t>
        </is>
      </c>
      <c r="I711" t="inlineStr">
        <is>
          <t xml:space="preserve">"„Wenn du mich ausreden lassen würdest, wüsstest du, dass wir gerade eine Einladung zu einem Ball im Palast bekommen haben“, sagte Lilia und zeigte Lilia das edle Schreiben.
Papier raschelte." - does not make sense; better: "sagte Kira und zeigte Lilia das Schreiben...."</t>
        </is>
      </c>
      <c r="J711" t="inlineStr">
        <is>
          <t xml:space="preserve">VOA</t>
        </is>
      </c>
      <c r="K711" t="inlineStr">
        <is>
          <t xml:space="preserve">Incorrect name</t>
        </is>
      </c>
      <c r="L711" t="inlineStr">
        <is>
          <t xml:space="preserve">Incorrect name</t>
        </is>
      </c>
      <c r="M711" t="str">
        <f>IFERROR(IF(VLOOKUP(L711,'Quantification'!$A:$B,2,FALSE)&amp;""="","Unclassified",VLOOKUP(L711,'Quantification'!$A:$B,2,FALSE)),"Unclassified")</f>
        <v>Major</v>
      </c>
      <c r="N711" t="inlineStr">
        <is>
          <t xml:space="preserve">frl-selina.handke@pocketfm.com</t>
        </is>
      </c>
      <c r="O711" t="inlineStr">
        <is>
          <t xml:space="preserve">Issues found in raw</t>
        </is>
      </c>
      <c r="P711" t="str">
        <f>IF(OR(O711="Issues found in master",O711="Final master"),"Master",IF(OR(O711="Ready for Master",O711="Issues found in raw",O711="Raw under QC",O711="Issues resolved in raw"),"Raw","-"))</f>
        <v>Raw</v>
      </c>
      <c r="Q711" s="13">
        <v>46289.54652777778</v>
      </c>
      <c r="R711" t="inlineStr">
        <is>
          <t xml:space="preserve">2026-09 (Sept)</t>
        </is>
      </c>
      <c r="S711">
        <f>IF(M711="Not an error",0,IF(COUNTIFS($A$2:$A711,$A711,$D$2:$D711,$D711,$M$2:$M711,"&lt;&gt;Not an error")=1,1,0))</f>
        <v>1</v>
      </c>
      <c r="T711">
        <f>IF(M711&lt;&gt;"Major",0,IF(COUNTIFS($A$2:$A711,$A711,$D$2:$D711,$D711,$M$2:$M711,"Major")=1,1,0))</f>
        <v>1</v>
      </c>
      <c r="U711">
        <f>IF(M711&lt;&gt;"Minor",0,IF(COUNTIFS($A$2:$A711,$A711,$D$2:$D711,$D711,$M$2:$M711,"Minor")=1,1,0))</f>
        <v>0</v>
      </c>
    </row>
    <row r="712">
      <c r="A712" t="inlineStr">
        <is>
          <t xml:space="preserve">36f159740e73496a01fa6f8b5aa99b147691d524</t>
        </is>
      </c>
      <c r="B712" t="inlineStr">
        <is>
          <t xml:space="preserve">Duke's Masked Bride</t>
        </is>
      </c>
      <c r="C712" t="inlineStr">
        <is>
          <t xml:space="preserve">Die Maskierte Braut</t>
        </is>
      </c>
      <c r="D712" t="inlineStr">
        <is>
          <t xml:space="preserve">03b15f6799d8d79fe4ae46fa26cf6afd87f6d6cc</t>
        </is>
      </c>
      <c r="E712" t="inlineStr">
        <is>
          <t xml:space="preserve">Episode 95: Neuer Freund Teil 4</t>
        </is>
      </c>
      <c r="F712">
        <v>95</v>
      </c>
      <c r="G712" t="inlineStr">
        <is>
          <t xml:space="preserve">5:32-5:37</t>
        </is>
      </c>
      <c r="H712" t="inlineStr">
        <is>
          <t xml:space="preserve">Resolved</t>
        </is>
      </c>
      <c r="I712" t="inlineStr">
        <is>
          <t xml:space="preserve">"Kates Selbstvertrauen wuchs, als sie hörte, dass Pirohna sie lieber als Korvins Frau gesehen hätte." - Kate should be Lilia</t>
        </is>
      </c>
      <c r="J712" t="inlineStr">
        <is>
          <t xml:space="preserve">VOA</t>
        </is>
      </c>
      <c r="K712" t="inlineStr">
        <is>
          <t xml:space="preserve">Incorrect name</t>
        </is>
      </c>
      <c r="L712" t="inlineStr">
        <is>
          <t xml:space="preserve">Incorrect name</t>
        </is>
      </c>
      <c r="M712" t="str">
        <f>IFERROR(IF(VLOOKUP(L712,'Quantification'!$A:$B,2,FALSE)&amp;""="","Unclassified",VLOOKUP(L712,'Quantification'!$A:$B,2,FALSE)),"Unclassified")</f>
        <v>Major</v>
      </c>
      <c r="N712" t="inlineStr">
        <is>
          <t xml:space="preserve">frl-selina.handke@pocketfm.com</t>
        </is>
      </c>
      <c r="O712" t="inlineStr">
        <is>
          <t xml:space="preserve">Issues found in raw</t>
        </is>
      </c>
      <c r="P712" t="str">
        <f>IF(OR(O712="Issues found in master",O712="Final master"),"Master",IF(OR(O712="Ready for Master",O712="Issues found in raw",O712="Raw under QC",O712="Issues resolved in raw"),"Raw","-"))</f>
        <v>Raw</v>
      </c>
      <c r="Q712" s="13">
        <v>46289.54652777778</v>
      </c>
      <c r="R712" t="inlineStr">
        <is>
          <t xml:space="preserve">2026-09 (Sept)</t>
        </is>
      </c>
      <c r="S712">
        <f>IF(M712="Not an error",0,IF(COUNTIFS($A$2:$A712,$A712,$D$2:$D712,$D712,$M$2:$M712,"&lt;&gt;Not an error")=1,1,0))</f>
        <v>0</v>
      </c>
      <c r="T712">
        <f>IF(M712&lt;&gt;"Major",0,IF(COUNTIFS($A$2:$A712,$A712,$D$2:$D712,$D712,$M$2:$M712,"Major")=1,1,0))</f>
        <v>0</v>
      </c>
      <c r="U712">
        <f>IF(M712&lt;&gt;"Minor",0,IF(COUNTIFS($A$2:$A712,$A712,$D$2:$D712,$D712,$M$2:$M712,"Minor")=1,1,0))</f>
        <v>0</v>
      </c>
    </row>
    <row r="713">
      <c r="A713" t="inlineStr">
        <is>
          <t xml:space="preserve">36f159740e73496a01fa6f8b5aa99b147691d524</t>
        </is>
      </c>
      <c r="B713" t="inlineStr">
        <is>
          <t xml:space="preserve">Duke's Masked Bride</t>
        </is>
      </c>
      <c r="C713" t="inlineStr">
        <is>
          <t xml:space="preserve">Die Maskierte Braut</t>
        </is>
      </c>
      <c r="D713" t="inlineStr">
        <is>
          <t xml:space="preserve">03b15f6799d8d79fe4ae46fa26cf6afd87f6d6cc</t>
        </is>
      </c>
      <c r="E713" t="inlineStr">
        <is>
          <t xml:space="preserve">Episode 95: Neuer Freund Teil 4</t>
        </is>
      </c>
      <c r="F713">
        <v>95</v>
      </c>
      <c r="G713" t="inlineStr">
        <is>
          <t xml:space="preserve">7:34-7:43</t>
        </is>
      </c>
      <c r="H713" t="inlineStr">
        <is>
          <t xml:space="preserve">Resolved</t>
        </is>
      </c>
      <c r="I713" t="inlineStr">
        <is>
          <t xml:space="preserve">"Das hatte sie verdient, nachdem sie Kates großen Moment gestohlen, ein Problem mit Mihlan verursacht und den Tod von Kates Vater verschuldet hatte." - Kate should be Lilia</t>
        </is>
      </c>
      <c r="J713" t="inlineStr">
        <is>
          <t xml:space="preserve">VOA</t>
        </is>
      </c>
      <c r="K713" t="inlineStr">
        <is>
          <t xml:space="preserve">Incorrect name</t>
        </is>
      </c>
      <c r="L713" t="inlineStr">
        <is>
          <t xml:space="preserve">Incorrect name</t>
        </is>
      </c>
      <c r="M713" t="str">
        <f>IFERROR(IF(VLOOKUP(L713,'Quantification'!$A:$B,2,FALSE)&amp;""="","Unclassified",VLOOKUP(L713,'Quantification'!$A:$B,2,FALSE)),"Unclassified")</f>
        <v>Major</v>
      </c>
      <c r="N713" t="inlineStr">
        <is>
          <t xml:space="preserve">frl-selina.handke@pocketfm.com</t>
        </is>
      </c>
      <c r="O713" t="inlineStr">
        <is>
          <t xml:space="preserve">Issues found in raw</t>
        </is>
      </c>
      <c r="P713" t="str">
        <f>IF(OR(O713="Issues found in master",O713="Final master"),"Master",IF(OR(O713="Ready for Master",O713="Issues found in raw",O713="Raw under QC",O713="Issues resolved in raw"),"Raw","-"))</f>
        <v>Raw</v>
      </c>
      <c r="Q713" s="13">
        <v>46289.54652777778</v>
      </c>
      <c r="R713" t="inlineStr">
        <is>
          <t xml:space="preserve">2026-09 (Sept)</t>
        </is>
      </c>
      <c r="S713">
        <f>IF(M713="Not an error",0,IF(COUNTIFS($A$2:$A713,$A713,$D$2:$D713,$D713,$M$2:$M713,"&lt;&gt;Not an error")=1,1,0))</f>
        <v>0</v>
      </c>
      <c r="T713">
        <f>IF(M713&lt;&gt;"Major",0,IF(COUNTIFS($A$2:$A713,$A713,$D$2:$D713,$D713,$M$2:$M713,"Major")=1,1,0))</f>
        <v>0</v>
      </c>
      <c r="U713">
        <f>IF(M713&lt;&gt;"Minor",0,IF(COUNTIFS($A$2:$A713,$A713,$D$2:$D713,$D713,$M$2:$M713,"Minor")=1,1,0))</f>
        <v>0</v>
      </c>
    </row>
    <row r="714">
      <c r="A714" t="inlineStr">
        <is>
          <t xml:space="preserve">2860f153be34fae8d0c5f90d54839227851cbabf</t>
        </is>
      </c>
      <c r="B714" t="inlineStr">
        <is>
          <t xml:space="preserve">Germanen-Saga</t>
        </is>
      </c>
      <c r="C714" t="inlineStr">
        <is>
          <t xml:space="preserve">Blut Im Land Der Götter</t>
        </is>
      </c>
      <c r="D714" t="inlineStr">
        <is>
          <t xml:space="preserve">53b4c6397eaed73ce4e6c3a3d3c2486a89717915</t>
        </is>
      </c>
      <c r="E714" t="inlineStr">
        <is>
          <t xml:space="preserve">Ep 11 - Ritt Auf Bestie</t>
        </is>
      </c>
      <c r="F714">
        <v>11</v>
      </c>
      <c r="G714" t="inlineStr">
        <is>
          <t xml:space="preserve">5:04-5:09</t>
        </is>
      </c>
      <c r="H714" t="inlineStr">
        <is>
          <t xml:space="preserve">Ignore</t>
        </is>
      </c>
      <c r="I714" t="inlineStr">
        <is>
          <t xml:space="preserve">Frame' should be English pronounced - "Der Schmied saß auf Thorwalds Rappen und hatte eine Frame stoßbereit angelegt."</t>
        </is>
      </c>
      <c r="J714" t="inlineStr">
        <is>
          <t xml:space="preserve">VOA</t>
        </is>
      </c>
      <c r="K714" t="inlineStr">
        <is>
          <t xml:space="preserve">Mispronunciation</t>
        </is>
      </c>
      <c r="L714" t="inlineStr">
        <is>
          <t xml:space="preserve">Mispronunciation</t>
        </is>
      </c>
      <c r="M714" t="str">
        <f>IFERROR(IF(VLOOKUP(L714,'Quantification'!$A:$B,2,FALSE)&amp;""="","Unclassified",VLOOKUP(L714,'Quantification'!$A:$B,2,FALSE)),"Unclassified")</f>
        <v>Major</v>
      </c>
      <c r="N714" t="inlineStr">
        <is>
          <t xml:space="preserve">frl-sandra.helmcke@pocketfm.com</t>
        </is>
      </c>
      <c r="O714" t="inlineStr">
        <is>
          <t xml:space="preserve">Issues found in raw</t>
        </is>
      </c>
      <c r="P714" t="str">
        <f>IF(OR(O714="Issues found in master",O714="Final master"),"Master",IF(OR(O714="Ready for Master",O714="Issues found in raw",O714="Raw under QC",O714="Issues resolved in raw"),"Raw","-"))</f>
        <v>Raw</v>
      </c>
      <c r="Q714" s="13">
        <v>46287.65972222222</v>
      </c>
      <c r="R714" t="inlineStr">
        <is>
          <t xml:space="preserve">2026-09 (Sept)</t>
        </is>
      </c>
      <c r="S714">
        <f>IF(M714="Not an error",0,IF(COUNTIFS($A$2:$A714,$A714,$D$2:$D714,$D714,$M$2:$M714,"&lt;&gt;Not an error")=1,1,0))</f>
        <v>1</v>
      </c>
      <c r="T714">
        <f>IF(M714&lt;&gt;"Major",0,IF(COUNTIFS($A$2:$A714,$A714,$D$2:$D714,$D714,$M$2:$M714,"Major")=1,1,0))</f>
        <v>1</v>
      </c>
      <c r="U714">
        <f>IF(M714&lt;&gt;"Minor",0,IF(COUNTIFS($A$2:$A714,$A714,$D$2:$D714,$D714,$M$2:$M714,"Minor")=1,1,0))</f>
        <v>0</v>
      </c>
    </row>
    <row r="715">
      <c r="A715" t="inlineStr">
        <is>
          <t xml:space="preserve">2860f153be34fae8d0c5f90d54839227851cbabf</t>
        </is>
      </c>
      <c r="B715" t="inlineStr">
        <is>
          <t xml:space="preserve">Germanen-Saga</t>
        </is>
      </c>
      <c r="C715" t="inlineStr">
        <is>
          <t xml:space="preserve">Blut Im Land Der Götter</t>
        </is>
      </c>
      <c r="D715" t="inlineStr">
        <is>
          <t xml:space="preserve">496dfd70cddbd61421e0585a109df6f980c06d18</t>
        </is>
      </c>
      <c r="E715" t="inlineStr">
        <is>
          <t xml:space="preserve">Ep 18 - Falsche Zeugen</t>
        </is>
      </c>
      <c r="F715">
        <v>18</v>
      </c>
      <c r="G715" t="inlineStr">
        <is>
          <t xml:space="preserve">9:14-9:26</t>
        </is>
      </c>
      <c r="H715" t="inlineStr">
        <is>
          <t xml:space="preserve">Ignore</t>
        </is>
      </c>
      <c r="I715" t="inlineStr">
        <is>
          <t xml:space="preserve">Frame' should be pronounced English -"Der rotbemalte Thorwald und der schwarzbemalte Obdraker kamen sich jetzt rasch näher, und jeder senkte die Spitze seiner Frame, um den anderen im vollen Galopp aufzuspießen."</t>
        </is>
      </c>
      <c r="J715" t="inlineStr">
        <is>
          <t xml:space="preserve">VOA</t>
        </is>
      </c>
      <c r="K715" t="inlineStr">
        <is>
          <t xml:space="preserve">Mispronunciation</t>
        </is>
      </c>
      <c r="L715" t="inlineStr">
        <is>
          <t xml:space="preserve">Mispronunciation</t>
        </is>
      </c>
      <c r="M715" t="str">
        <f>IFERROR(IF(VLOOKUP(L715,'Quantification'!$A:$B,2,FALSE)&amp;""="","Unclassified",VLOOKUP(L715,'Quantification'!$A:$B,2,FALSE)),"Unclassified")</f>
        <v>Major</v>
      </c>
      <c r="N715" t="inlineStr">
        <is>
          <t xml:space="preserve">frl-sandra.helmcke@pocketfm.com</t>
        </is>
      </c>
      <c r="O715" t="inlineStr">
        <is>
          <t xml:space="preserve">Issues found in raw</t>
        </is>
      </c>
      <c r="P715" t="str">
        <f>IF(OR(O715="Issues found in master",O715="Final master"),"Master",IF(OR(O715="Ready for Master",O715="Issues found in raw",O715="Raw under QC",O715="Issues resolved in raw"),"Raw","-"))</f>
        <v>Raw</v>
      </c>
      <c r="Q715" s="13">
        <v>46287.65972222222</v>
      </c>
      <c r="R715" t="inlineStr">
        <is>
          <t xml:space="preserve">2026-09 (Sept)</t>
        </is>
      </c>
      <c r="S715">
        <f>IF(M715="Not an error",0,IF(COUNTIFS($A$2:$A715,$A715,$D$2:$D715,$D715,$M$2:$M715,"&lt;&gt;Not an error")=1,1,0))</f>
        <v>1</v>
      </c>
      <c r="T715">
        <f>IF(M715&lt;&gt;"Major",0,IF(COUNTIFS($A$2:$A715,$A715,$D$2:$D715,$D715,$M$2:$M715,"Major")=1,1,0))</f>
        <v>1</v>
      </c>
      <c r="U715">
        <f>IF(M715&lt;&gt;"Minor",0,IF(COUNTIFS($A$2:$A715,$A715,$D$2:$D715,$D715,$M$2:$M715,"Minor")=1,1,0))</f>
        <v>0</v>
      </c>
    </row>
    <row r="716">
      <c r="A716" t="inlineStr">
        <is>
          <t xml:space="preserve">2860f153be34fae8d0c5f90d54839227851cbabf</t>
        </is>
      </c>
      <c r="B716" t="inlineStr">
        <is>
          <t xml:space="preserve">Germanen-Saga</t>
        </is>
      </c>
      <c r="C716" t="inlineStr">
        <is>
          <t xml:space="preserve">Blut Im Land Der Götter</t>
        </is>
      </c>
      <c r="D716" t="inlineStr">
        <is>
          <t xml:space="preserve">496dfd70cddbd61421e0585a109df6f980c06d18</t>
        </is>
      </c>
      <c r="E716" t="inlineStr">
        <is>
          <t xml:space="preserve">Ep 18 - Falsche Zeugen</t>
        </is>
      </c>
      <c r="F716">
        <v>18</v>
      </c>
      <c r="G716" t="inlineStr">
        <is>
          <t xml:space="preserve">10:38-10:43</t>
        </is>
      </c>
      <c r="H716" t="inlineStr">
        <is>
          <t xml:space="preserve">Ignore</t>
        </is>
      </c>
      <c r="I716" t="inlineStr">
        <is>
          <t xml:space="preserve">Frame' should be pronounced English -"Die Frame flog über Thorwalds Schulter hinweg, als der Zusammenprall erfolgte."</t>
        </is>
      </c>
      <c r="J716" t="inlineStr">
        <is>
          <t xml:space="preserve">VOA</t>
        </is>
      </c>
      <c r="K716" t="inlineStr">
        <is>
          <t xml:space="preserve">Modulation</t>
        </is>
      </c>
      <c r="L716" t="inlineStr">
        <is>
          <t xml:space="preserve">Modulation</t>
        </is>
      </c>
      <c r="M716" t="str">
        <f>IFERROR(IF(VLOOKUP(L716,'Quantification'!$A:$B,2,FALSE)&amp;""="","Unclassified",VLOOKUP(L716,'Quantification'!$A:$B,2,FALSE)),"Unclassified")</f>
        <v>Minor</v>
      </c>
      <c r="N716" t="inlineStr">
        <is>
          <t xml:space="preserve">frl-sandra.helmcke@pocketfm.com</t>
        </is>
      </c>
      <c r="O716" t="inlineStr">
        <is>
          <t xml:space="preserve">Issues found in raw</t>
        </is>
      </c>
      <c r="P716" t="str">
        <f>IF(OR(O716="Issues found in master",O716="Final master"),"Master",IF(OR(O716="Ready for Master",O716="Issues found in raw",O716="Raw under QC",O716="Issues resolved in raw"),"Raw","-"))</f>
        <v>Raw</v>
      </c>
      <c r="Q716" s="13">
        <v>46287.65972222222</v>
      </c>
      <c r="R716" t="inlineStr">
        <is>
          <t xml:space="preserve">2026-09 (Sept)</t>
        </is>
      </c>
      <c r="S716">
        <f>IF(M716="Not an error",0,IF(COUNTIFS($A$2:$A716,$A716,$D$2:$D716,$D716,$M$2:$M716,"&lt;&gt;Not an error")=1,1,0))</f>
        <v>0</v>
      </c>
      <c r="T716">
        <f>IF(M716&lt;&gt;"Major",0,IF(COUNTIFS($A$2:$A716,$A716,$D$2:$D716,$D716,$M$2:$M716,"Major")=1,1,0))</f>
        <v>0</v>
      </c>
      <c r="U716">
        <f>IF(M716&lt;&gt;"Minor",0,IF(COUNTIFS($A$2:$A716,$A716,$D$2:$D716,$D716,$M$2:$M716,"Minor")=1,1,0))</f>
        <v>1</v>
      </c>
    </row>
    <row r="717">
      <c r="A717" t="inlineStr">
        <is>
          <t xml:space="preserve">2860f153be34fae8d0c5f90d54839227851cbabf</t>
        </is>
      </c>
      <c r="B717" t="inlineStr">
        <is>
          <t xml:space="preserve">Germanen-Saga</t>
        </is>
      </c>
      <c r="C717" t="inlineStr">
        <is>
          <t xml:space="preserve">Blut Im Land Der Götter</t>
        </is>
      </c>
      <c r="D717" t="inlineStr">
        <is>
          <t xml:space="preserve">d57693f81a8858a10d26860abf3e414442e0a1f1</t>
        </is>
      </c>
      <c r="E717" t="inlineStr">
        <is>
          <t xml:space="preserve">Ep 20 - Entehrt Vor Göttern</t>
        </is>
      </c>
      <c r="F717">
        <v>20</v>
      </c>
      <c r="G717" t="inlineStr">
        <is>
          <t xml:space="preserve">3:32-3:40</t>
        </is>
      </c>
      <c r="H717" t="inlineStr">
        <is>
          <t xml:space="preserve">Ignore</t>
        </is>
      </c>
      <c r="I717" t="inlineStr">
        <is>
          <t xml:space="preserve">Frame' should be English pronounced - "Er hat mir immer wieder erzählt, wie es sein wird, wenn er neben mich tritt, Fürsprache für mich hält, und mir dann Schild und Frame übergibt."</t>
        </is>
      </c>
      <c r="J717" t="inlineStr">
        <is>
          <t xml:space="preserve">VOA</t>
        </is>
      </c>
      <c r="K717" t="inlineStr">
        <is>
          <t xml:space="preserve">Mispronunciation</t>
        </is>
      </c>
      <c r="L717" t="inlineStr">
        <is>
          <t xml:space="preserve">Mispronunciation</t>
        </is>
      </c>
      <c r="M717" t="str">
        <f>IFERROR(IF(VLOOKUP(L717,'Quantification'!$A:$B,2,FALSE)&amp;""="","Unclassified",VLOOKUP(L717,'Quantification'!$A:$B,2,FALSE)),"Unclassified")</f>
        <v>Major</v>
      </c>
      <c r="N717" t="inlineStr">
        <is>
          <t xml:space="preserve">frl-sandra.helmcke@pocketfm.com</t>
        </is>
      </c>
      <c r="O717" t="inlineStr">
        <is>
          <t xml:space="preserve">Issues found in raw</t>
        </is>
      </c>
      <c r="P717" t="str">
        <f>IF(OR(O717="Issues found in master",O717="Final master"),"Master",IF(OR(O717="Ready for Master",O717="Issues found in raw",O717="Raw under QC",O717="Issues resolved in raw"),"Raw","-"))</f>
        <v>Raw</v>
      </c>
      <c r="Q717" s="13">
        <v>46287.65972222222</v>
      </c>
      <c r="R717" t="inlineStr">
        <is>
          <t xml:space="preserve">2026-09 (Sept)</t>
        </is>
      </c>
      <c r="S717">
        <f>IF(M717="Not an error",0,IF(COUNTIFS($A$2:$A717,$A717,$D$2:$D717,$D717,$M$2:$M717,"&lt;&gt;Not an error")=1,1,0))</f>
        <v>1</v>
      </c>
      <c r="T717">
        <f>IF(M717&lt;&gt;"Major",0,IF(COUNTIFS($A$2:$A717,$A717,$D$2:$D717,$D717,$M$2:$M717,"Major")=1,1,0))</f>
        <v>1</v>
      </c>
      <c r="U717">
        <f>IF(M717&lt;&gt;"Minor",0,IF(COUNTIFS($A$2:$A717,$A717,$D$2:$D717,$D717,$M$2:$M717,"Minor")=1,1,0))</f>
        <v>0</v>
      </c>
    </row>
    <row r="718">
      <c r="A718" t="inlineStr">
        <is>
          <t xml:space="preserve">efa111b397877a29364b57266d879e11bff528fd</t>
        </is>
      </c>
      <c r="B718" t="inlineStr">
        <is>
          <t xml:space="preserve">Hacking the Mafia's Heart</t>
        </is>
      </c>
      <c r="C718" t="inlineStr">
        <is>
          <t xml:space="preserve">Mafiaherz Gehackt</t>
        </is>
      </c>
      <c r="D718" t="inlineStr">
        <is>
          <t xml:space="preserve">eb4b2bd01755a73c7ac09dc0485e562ca41c1dbf</t>
        </is>
      </c>
      <c r="E718" t="inlineStr">
        <is>
          <t xml:space="preserve">Episode 2: Motiv</t>
        </is>
      </c>
      <c r="F718">
        <v>2</v>
      </c>
      <c r="G718" t="inlineStr">
        <is>
          <t xml:space="preserve">0:00-0:06</t>
        </is>
      </c>
      <c r="H718" t="inlineStr">
        <is>
          <t xml:space="preserve">Ignore</t>
        </is>
      </c>
      <c r="I718" t="inlineStr">
        <is>
          <t xml:space="preserve">VA briefly speaks with an accent</t>
        </is>
      </c>
      <c r="J718" t="inlineStr">
        <is>
          <t xml:space="preserve">VOA</t>
        </is>
      </c>
      <c r="K718" t="inlineStr">
        <is>
          <t xml:space="preserve">Mispronunciation</t>
        </is>
      </c>
      <c r="L718" t="inlineStr">
        <is>
          <t xml:space="preserve">Mispronunciation</t>
        </is>
      </c>
      <c r="M718" t="str">
        <f>IFERROR(IF(VLOOKUP(L718,'Quantification'!$A:$B,2,FALSE)&amp;""="","Unclassified",VLOOKUP(L718,'Quantification'!$A:$B,2,FALSE)),"Unclassified")</f>
        <v>Major</v>
      </c>
      <c r="N718" t="inlineStr">
        <is>
          <t xml:space="preserve">frl-denis.sobol@pocketfm.com</t>
        </is>
      </c>
      <c r="O718" t="inlineStr">
        <is>
          <t xml:space="preserve">Issues found in raw</t>
        </is>
      </c>
      <c r="P718" t="str">
        <f>IF(OR(O718="Issues found in master",O718="Final master"),"Master",IF(OR(O718="Ready for Master",O718="Issues found in raw",O718="Raw under QC",O718="Issues resolved in raw"),"Raw","-"))</f>
        <v>Raw</v>
      </c>
      <c r="Q718" s="13">
        <v>46288.538888888885</v>
      </c>
      <c r="R718" t="inlineStr">
        <is>
          <t xml:space="preserve">2026-09 (Sept)</t>
        </is>
      </c>
      <c r="S718">
        <f>IF(M718="Not an error",0,IF(COUNTIFS($A$2:$A718,$A718,$D$2:$D718,$D718,$M$2:$M718,"&lt;&gt;Not an error")=1,1,0))</f>
        <v>1</v>
      </c>
      <c r="T718">
        <f>IF(M718&lt;&gt;"Major",0,IF(COUNTIFS($A$2:$A718,$A718,$D$2:$D718,$D718,$M$2:$M718,"Major")=1,1,0))</f>
        <v>1</v>
      </c>
      <c r="U718">
        <f>IF(M718&lt;&gt;"Minor",0,IF(COUNTIFS($A$2:$A718,$A718,$D$2:$D718,$D718,$M$2:$M718,"Minor")=1,1,0))</f>
        <v>0</v>
      </c>
    </row>
    <row r="719">
      <c r="A719" t="inlineStr">
        <is>
          <t xml:space="preserve">efa111b397877a29364b57266d879e11bff528fd</t>
        </is>
      </c>
      <c r="B719" t="inlineStr">
        <is>
          <t xml:space="preserve">Hacking the Mafia's Heart</t>
        </is>
      </c>
      <c r="C719" t="inlineStr">
        <is>
          <t xml:space="preserve">Mafiaherz Gehackt</t>
        </is>
      </c>
      <c r="D719" t="inlineStr">
        <is>
          <t xml:space="preserve">eb4b2bd01755a73c7ac09dc0485e562ca41c1dbf</t>
        </is>
      </c>
      <c r="E719" t="inlineStr">
        <is>
          <t xml:space="preserve">Episode 2: Motiv</t>
        </is>
      </c>
      <c r="F719">
        <v>2</v>
      </c>
      <c r="G719" t="inlineStr">
        <is>
          <t xml:space="preserve">0:00-0:06</t>
        </is>
      </c>
      <c r="H719" t="inlineStr">
        <is>
          <t xml:space="preserve">Resolved</t>
        </is>
      </c>
      <c r="I719" t="inlineStr">
        <is>
          <t xml:space="preserve">VA briefly speaks with an accent - »Wartet, wohin bringt ihr mich?«, rief sie, die Stimme brach vor Panik, doch niemand antwortete.</t>
        </is>
      </c>
      <c r="J719" t="inlineStr">
        <is>
          <t xml:space="preserve">VOA</t>
        </is>
      </c>
      <c r="K719" t="inlineStr">
        <is>
          <t xml:space="preserve">Mispronunciation</t>
        </is>
      </c>
      <c r="L719" t="inlineStr">
        <is>
          <t xml:space="preserve">Mispronunciation</t>
        </is>
      </c>
      <c r="M719" t="str">
        <f>IFERROR(IF(VLOOKUP(L719,'Quantification'!$A:$B,2,FALSE)&amp;""="","Unclassified",VLOOKUP(L719,'Quantification'!$A:$B,2,FALSE)),"Unclassified")</f>
        <v>Major</v>
      </c>
      <c r="N719" t="inlineStr">
        <is>
          <t xml:space="preserve">frl-denis.sobol@pocketfm.com</t>
        </is>
      </c>
      <c r="O719" t="inlineStr">
        <is>
          <t xml:space="preserve">Issues found in raw</t>
        </is>
      </c>
      <c r="P719" t="str">
        <f>IF(OR(O719="Issues found in master",O719="Final master"),"Master",IF(OR(O719="Ready for Master",O719="Issues found in raw",O719="Raw under QC",O719="Issues resolved in raw"),"Raw","-"))</f>
        <v>Raw</v>
      </c>
      <c r="Q719" s="13">
        <v>46288.538888888885</v>
      </c>
      <c r="R719" t="inlineStr">
        <is>
          <t xml:space="preserve">2026-09 (Sept)</t>
        </is>
      </c>
      <c r="S719">
        <f>IF(M719="Not an error",0,IF(COUNTIFS($A$2:$A719,$A719,$D$2:$D719,$D719,$M$2:$M719,"&lt;&gt;Not an error")=1,1,0))</f>
        <v>0</v>
      </c>
      <c r="T719">
        <f>IF(M719&lt;&gt;"Major",0,IF(COUNTIFS($A$2:$A719,$A719,$D$2:$D719,$D719,$M$2:$M719,"Major")=1,1,0))</f>
        <v>0</v>
      </c>
      <c r="U719">
        <f>IF(M719&lt;&gt;"Minor",0,IF(COUNTIFS($A$2:$A719,$A719,$D$2:$D719,$D719,$M$2:$M719,"Minor")=1,1,0))</f>
        <v>0</v>
      </c>
    </row>
    <row r="720">
      <c r="A720" t="inlineStr">
        <is>
          <t xml:space="preserve">efa111b397877a29364b57266d879e11bff528fd</t>
        </is>
      </c>
      <c r="B720" t="inlineStr">
        <is>
          <t xml:space="preserve">Hacking the Mafia's Heart</t>
        </is>
      </c>
      <c r="C720" t="inlineStr">
        <is>
          <t xml:space="preserve">Mafiaherz Gehackt</t>
        </is>
      </c>
      <c r="D720" t="inlineStr">
        <is>
          <t xml:space="preserve">9c51b2a10fee153f01a11298b293626a5a10921c</t>
        </is>
      </c>
      <c r="E720" t="inlineStr">
        <is>
          <t xml:space="preserve">Episode 4: Die Hochzeit</t>
        </is>
      </c>
      <c r="F720">
        <v>4</v>
      </c>
      <c r="G720" t="inlineStr">
        <is>
          <t xml:space="preserve">12:04-12:08</t>
        </is>
      </c>
      <c r="H720" t="inlineStr">
        <is>
          <t xml:space="preserve">Resolved</t>
        </is>
      </c>
      <c r="I720" t="inlineStr">
        <is>
          <t xml:space="preserve">VA says Liyama - "Liyana, gefangen im Zentrum des Ganzen, stand wie erstarrt da."</t>
        </is>
      </c>
      <c r="J720" t="inlineStr">
        <is>
          <t xml:space="preserve">VOA</t>
        </is>
      </c>
      <c r="K720" t="inlineStr">
        <is>
          <t xml:space="preserve">Mispronunciation</t>
        </is>
      </c>
      <c r="L720" t="inlineStr">
        <is>
          <t xml:space="preserve">Mispronunciation</t>
        </is>
      </c>
      <c r="M720" t="str">
        <f>IFERROR(IF(VLOOKUP(L720,'Quantification'!$A:$B,2,FALSE)&amp;""="","Unclassified",VLOOKUP(L720,'Quantification'!$A:$B,2,FALSE)),"Unclassified")</f>
        <v>Major</v>
      </c>
      <c r="N720" t="inlineStr">
        <is>
          <t xml:space="preserve">frl-denis.sobol@pocketfm.com</t>
        </is>
      </c>
      <c r="O720" t="inlineStr">
        <is>
          <t xml:space="preserve">Issues found in raw</t>
        </is>
      </c>
      <c r="P720" t="str">
        <f>IF(OR(O720="Issues found in master",O720="Final master"),"Master",IF(OR(O720="Ready for Master",O720="Issues found in raw",O720="Raw under QC",O720="Issues resolved in raw"),"Raw","-"))</f>
        <v>Raw</v>
      </c>
      <c r="Q720" s="13">
        <v>46288.53958333333</v>
      </c>
      <c r="R720" t="inlineStr">
        <is>
          <t xml:space="preserve">2026-09 (Sept)</t>
        </is>
      </c>
      <c r="S720">
        <f>IF(M720="Not an error",0,IF(COUNTIFS($A$2:$A720,$A720,$D$2:$D720,$D720,$M$2:$M720,"&lt;&gt;Not an error")=1,1,0))</f>
        <v>1</v>
      </c>
      <c r="T720">
        <f>IF(M720&lt;&gt;"Major",0,IF(COUNTIFS($A$2:$A720,$A720,$D$2:$D720,$D720,$M$2:$M720,"Major")=1,1,0))</f>
        <v>1</v>
      </c>
      <c r="U720">
        <f>IF(M720&lt;&gt;"Minor",0,IF(COUNTIFS($A$2:$A720,$A720,$D$2:$D720,$D720,$M$2:$M720,"Minor")=1,1,0))</f>
        <v>0</v>
      </c>
    </row>
    <row r="721">
      <c r="A721" t="inlineStr">
        <is>
          <t xml:space="preserve">efa111b397877a29364b57266d879e11bff528fd</t>
        </is>
      </c>
      <c r="B721" t="inlineStr">
        <is>
          <t xml:space="preserve">Hacking the Mafia's Heart</t>
        </is>
      </c>
      <c r="C721" t="inlineStr">
        <is>
          <t xml:space="preserve">Mafiaherz Gehackt</t>
        </is>
      </c>
      <c r="D721" t="inlineStr">
        <is>
          <t xml:space="preserve">05d488ebe31b74b9e67e941f888fa2d00abccd6b</t>
        </is>
      </c>
      <c r="E721" t="inlineStr">
        <is>
          <t xml:space="preserve">Episode 8: Ihre Erste Nacht</t>
        </is>
      </c>
      <c r="F721">
        <v>8</v>
      </c>
      <c r="G721" t="inlineStr">
        <is>
          <t xml:space="preserve">7:10-7:16</t>
        </is>
      </c>
      <c r="H721" t="inlineStr">
        <is>
          <t xml:space="preserve">Resolved</t>
        </is>
      </c>
      <c r="I721" t="inlineStr">
        <is>
          <t xml:space="preserve">VA says liyama - "Liyana schlug langsam die Augen auf, während das sanfte Morgenlicht durch die schweren Vorhänge sickerte."</t>
        </is>
      </c>
      <c r="J721" t="inlineStr">
        <is>
          <t xml:space="preserve">VOA</t>
        </is>
      </c>
      <c r="K721" t="inlineStr">
        <is>
          <t xml:space="preserve">Mispronunciation</t>
        </is>
      </c>
      <c r="L721" t="inlineStr">
        <is>
          <t xml:space="preserve">Mispronunciation</t>
        </is>
      </c>
      <c r="M721" t="str">
        <f>IFERROR(IF(VLOOKUP(L721,'Quantification'!$A:$B,2,FALSE)&amp;""="","Unclassified",VLOOKUP(L721,'Quantification'!$A:$B,2,FALSE)),"Unclassified")</f>
        <v>Major</v>
      </c>
      <c r="N721" t="inlineStr">
        <is>
          <t xml:space="preserve">frl-denis.sobol@pocketfm.com</t>
        </is>
      </c>
      <c r="O721" t="inlineStr">
        <is>
          <t xml:space="preserve">Issues found in raw</t>
        </is>
      </c>
      <c r="P721" t="str">
        <f>IF(OR(O721="Issues found in master",O721="Final master"),"Master",IF(OR(O721="Ready for Master",O721="Issues found in raw",O721="Raw under QC",O721="Issues resolved in raw"),"Raw","-"))</f>
        <v>Raw</v>
      </c>
      <c r="Q721" s="13">
        <v>46288.53958333333</v>
      </c>
      <c r="R721" t="inlineStr">
        <is>
          <t xml:space="preserve">2026-09 (Sept)</t>
        </is>
      </c>
      <c r="S721">
        <f>IF(M721="Not an error",0,IF(COUNTIFS($A$2:$A721,$A721,$D$2:$D721,$D721,$M$2:$M721,"&lt;&gt;Not an error")=1,1,0))</f>
        <v>1</v>
      </c>
      <c r="T721">
        <f>IF(M721&lt;&gt;"Major",0,IF(COUNTIFS($A$2:$A721,$A721,$D$2:$D721,$D721,$M$2:$M721,"Major")=1,1,0))</f>
        <v>1</v>
      </c>
      <c r="U721">
        <f>IF(M721&lt;&gt;"Minor",0,IF(COUNTIFS($A$2:$A721,$A721,$D$2:$D721,$D721,$M$2:$M721,"Minor")=1,1,0))</f>
        <v>0</v>
      </c>
    </row>
    <row r="722">
      <c r="A722" t="inlineStr">
        <is>
          <t xml:space="preserve">efa111b397877a29364b57266d879e11bff528fd</t>
        </is>
      </c>
      <c r="B722" t="inlineStr">
        <is>
          <t xml:space="preserve">Hacking the Mafia's Heart</t>
        </is>
      </c>
      <c r="C722" t="inlineStr">
        <is>
          <t xml:space="preserve">Mafiaherz Gehackt</t>
        </is>
      </c>
      <c r="D722" t="inlineStr">
        <is>
          <t xml:space="preserve">534277e3f5092108414abe5176ce2bb08ac3b092</t>
        </is>
      </c>
      <c r="E722" t="inlineStr">
        <is>
          <t xml:space="preserve">Episode 14: Wütende Lippenstift-Dame</t>
        </is>
      </c>
      <c r="F722">
        <v>14</v>
      </c>
      <c r="H722" t="inlineStr">
        <is>
          <t xml:space="preserve">Ignore</t>
        </is>
      </c>
      <c r="I722" t="inlineStr">
        <is>
          <t xml:space="preserve">episode title has to be "Wütende Lippenstift Dame" instead</t>
        </is>
      </c>
      <c r="J722" t="inlineStr">
        <is>
          <t xml:space="preserve">AI</t>
        </is>
      </c>
      <c r="K722" t="inlineStr">
        <is>
          <t xml:space="preserve">Script error</t>
        </is>
      </c>
      <c r="L722" t="inlineStr">
        <is>
          <t xml:space="preserve">Script error</t>
        </is>
      </c>
      <c r="M722" t="str">
        <f>IFERROR(IF(VLOOKUP(L722,'Quantification'!$A:$B,2,FALSE)&amp;""="","Unclassified",VLOOKUP(L722,'Quantification'!$A:$B,2,FALSE)),"Unclassified")</f>
        <v>Major</v>
      </c>
      <c r="N722" t="inlineStr">
        <is>
          <t xml:space="preserve">frl-denis.sobol@pocketfm.com</t>
        </is>
      </c>
      <c r="O722" t="inlineStr">
        <is>
          <t xml:space="preserve">Issues found in raw</t>
        </is>
      </c>
      <c r="P722" t="str">
        <f>IF(OR(O722="Issues found in master",O722="Final master"),"Master",IF(OR(O722="Ready for Master",O722="Issues found in raw",O722="Raw under QC",O722="Issues resolved in raw"),"Raw","-"))</f>
        <v>Raw</v>
      </c>
      <c r="Q722" s="13">
        <v>46287.65625</v>
      </c>
      <c r="R722" t="inlineStr">
        <is>
          <t xml:space="preserve">2026-09 (Sept)</t>
        </is>
      </c>
      <c r="S722">
        <f>IF(M722="Not an error",0,IF(COUNTIFS($A$2:$A722,$A722,$D$2:$D722,$D722,$M$2:$M722,"&lt;&gt;Not an error")=1,1,0))</f>
        <v>1</v>
      </c>
      <c r="T722">
        <f>IF(M722&lt;&gt;"Major",0,IF(COUNTIFS($A$2:$A722,$A722,$D$2:$D722,$D722,$M$2:$M722,"Major")=1,1,0))</f>
        <v>1</v>
      </c>
      <c r="U722">
        <f>IF(M722&lt;&gt;"Minor",0,IF(COUNTIFS($A$2:$A722,$A722,$D$2:$D722,$D722,$M$2:$M722,"Minor")=1,1,0))</f>
        <v>0</v>
      </c>
    </row>
    <row r="723">
      <c r="A723" t="inlineStr">
        <is>
          <t xml:space="preserve">efa111b397877a29364b57266d879e11bff528fd</t>
        </is>
      </c>
      <c r="B723" t="inlineStr">
        <is>
          <t xml:space="preserve">Hacking the Mafia's Heart</t>
        </is>
      </c>
      <c r="C723" t="inlineStr">
        <is>
          <t xml:space="preserve">Mafiaherz Gehackt</t>
        </is>
      </c>
      <c r="D723" t="inlineStr">
        <is>
          <t xml:space="preserve">87e8ce7967caa37f4822f5172f895709a9d37c2f</t>
        </is>
      </c>
      <c r="E723" t="inlineStr">
        <is>
          <t xml:space="preserve">Episode 15: Zehn Schritte Voraus</t>
        </is>
      </c>
      <c r="F723">
        <v>15</v>
      </c>
      <c r="G723" t="inlineStr">
        <is>
          <t xml:space="preserve">1:34-1:41</t>
        </is>
      </c>
      <c r="H723" t="inlineStr">
        <is>
          <t xml:space="preserve">Resolved</t>
        </is>
      </c>
      <c r="I723" t="inlineStr">
        <is>
          <t xml:space="preserve">V i p-raum -&gt; Vip-Raum (more natural in german) - Sie räkelte sich in einem privaten V i P-Raum, der nur aus teuren Möbeln und gedämpftem, goldenem Licht zu bestehen schien.</t>
        </is>
      </c>
      <c r="J723" t="inlineStr">
        <is>
          <t xml:space="preserve">AI</t>
        </is>
      </c>
      <c r="K723" t="inlineStr">
        <is>
          <t xml:space="preserve">Script error</t>
        </is>
      </c>
      <c r="L723" t="inlineStr">
        <is>
          <t xml:space="preserve">Script error</t>
        </is>
      </c>
      <c r="M723" t="str">
        <f>IFERROR(IF(VLOOKUP(L723,'Quantification'!$A:$B,2,FALSE)&amp;""="","Unclassified",VLOOKUP(L723,'Quantification'!$A:$B,2,FALSE)),"Unclassified")</f>
        <v>Major</v>
      </c>
      <c r="N723" t="inlineStr">
        <is>
          <t xml:space="preserve">frl-denis.sobol@pocketfm.com</t>
        </is>
      </c>
      <c r="O723" t="inlineStr">
        <is>
          <t xml:space="preserve">Issues found in raw</t>
        </is>
      </c>
      <c r="P723" t="str">
        <f>IF(OR(O723="Issues found in master",O723="Final master"),"Master",IF(OR(O723="Ready for Master",O723="Issues found in raw",O723="Raw under QC",O723="Issues resolved in raw"),"Raw","-"))</f>
        <v>Raw</v>
      </c>
      <c r="Q723" s="13">
        <v>46290.16666666667</v>
      </c>
      <c r="R723" t="inlineStr">
        <is>
          <t xml:space="preserve">2026-09 (Sept)</t>
        </is>
      </c>
      <c r="S723">
        <f>IF(M723="Not an error",0,IF(COUNTIFS($A$2:$A723,$A723,$D$2:$D723,$D723,$M$2:$M723,"&lt;&gt;Not an error")=1,1,0))</f>
        <v>1</v>
      </c>
      <c r="T723">
        <f>IF(M723&lt;&gt;"Major",0,IF(COUNTIFS($A$2:$A723,$A723,$D$2:$D723,$D723,$M$2:$M723,"Major")=1,1,0))</f>
        <v>1</v>
      </c>
      <c r="U723">
        <f>IF(M723&lt;&gt;"Minor",0,IF(COUNTIFS($A$2:$A723,$A723,$D$2:$D723,$D723,$M$2:$M723,"Minor")=1,1,0))</f>
        <v>0</v>
      </c>
    </row>
    <row r="724">
      <c r="A724" t="inlineStr">
        <is>
          <t xml:space="preserve">efa111b397877a29364b57266d879e11bff528fd</t>
        </is>
      </c>
      <c r="B724" t="inlineStr">
        <is>
          <t xml:space="preserve">Hacking the Mafia's Heart</t>
        </is>
      </c>
      <c r="C724" t="inlineStr">
        <is>
          <t xml:space="preserve">Mafiaherz Gehackt</t>
        </is>
      </c>
      <c r="D724" t="inlineStr">
        <is>
          <t xml:space="preserve">b4a5cbcbdb62e47a7c82eb383b6f9d2ebb6ff88c</t>
        </is>
      </c>
      <c r="E724" t="inlineStr">
        <is>
          <t xml:space="preserve">Episode 18: Lorenzos Schutz</t>
        </is>
      </c>
      <c r="F724">
        <v>18</v>
      </c>
      <c r="G724" t="inlineStr">
        <is>
          <t xml:space="preserve">5:53-5:58</t>
        </is>
      </c>
      <c r="H724" t="inlineStr">
        <is>
          <t xml:space="preserve">Resolved</t>
        </is>
      </c>
      <c r="I724" t="inlineStr">
        <is>
          <t xml:space="preserve">VA says Liyama - "Liyana, die von der unterschwelligen Spannung nichts mitbekam, nickte währenddessen bereits ein."</t>
        </is>
      </c>
      <c r="J724" t="inlineStr">
        <is>
          <t xml:space="preserve">VOA</t>
        </is>
      </c>
      <c r="K724" t="inlineStr">
        <is>
          <t xml:space="preserve">Mispronunciation</t>
        </is>
      </c>
      <c r="L724" t="inlineStr">
        <is>
          <t xml:space="preserve">Mispronunciation</t>
        </is>
      </c>
      <c r="M724" t="str">
        <f>IFERROR(IF(VLOOKUP(L724,'Quantification'!$A:$B,2,FALSE)&amp;""="","Unclassified",VLOOKUP(L724,'Quantification'!$A:$B,2,FALSE)),"Unclassified")</f>
        <v>Major</v>
      </c>
      <c r="N724" t="inlineStr">
        <is>
          <t xml:space="preserve">frl-denis.sobol@pocketfm.com</t>
        </is>
      </c>
      <c r="O724" t="inlineStr">
        <is>
          <t xml:space="preserve">Issues found in raw</t>
        </is>
      </c>
      <c r="P724" t="str">
        <f>IF(OR(O724="Issues found in master",O724="Final master"),"Master",IF(OR(O724="Ready for Master",O724="Issues found in raw",O724="Raw under QC",O724="Issues resolved in raw"),"Raw","-"))</f>
        <v>Raw</v>
      </c>
      <c r="Q724" s="13">
        <v>46290.16666666667</v>
      </c>
      <c r="R724" t="inlineStr">
        <is>
          <t xml:space="preserve">2026-09 (Sept)</t>
        </is>
      </c>
      <c r="S724">
        <f>IF(M724="Not an error",0,IF(COUNTIFS($A$2:$A724,$A724,$D$2:$D724,$D724,$M$2:$M724,"&lt;&gt;Not an error")=1,1,0))</f>
        <v>1</v>
      </c>
      <c r="T724">
        <f>IF(M724&lt;&gt;"Major",0,IF(COUNTIFS($A$2:$A724,$A724,$D$2:$D724,$D724,$M$2:$M724,"Major")=1,1,0))</f>
        <v>1</v>
      </c>
      <c r="U724">
        <f>IF(M724&lt;&gt;"Minor",0,IF(COUNTIFS($A$2:$A724,$A724,$D$2:$D724,$D724,$M$2:$M724,"Minor")=1,1,0))</f>
        <v>0</v>
      </c>
    </row>
    <row r="725">
      <c r="A725" t="inlineStr">
        <is>
          <t xml:space="preserve">efa111b397877a29364b57266d879e11bff528fd</t>
        </is>
      </c>
      <c r="B725" t="inlineStr">
        <is>
          <t xml:space="preserve">Hacking the Mafia's Heart</t>
        </is>
      </c>
      <c r="C725" t="inlineStr">
        <is>
          <t xml:space="preserve">Mafiaherz Gehackt</t>
        </is>
      </c>
      <c r="D725" t="inlineStr">
        <is>
          <t xml:space="preserve">7a2136f3f45a746cfa2c912db072446ca8421e63</t>
        </is>
      </c>
      <c r="E725" t="inlineStr">
        <is>
          <t xml:space="preserve">Episode 22: Hacking-Herausforderung</t>
        </is>
      </c>
      <c r="F725">
        <v>22</v>
      </c>
      <c r="G725" t="inlineStr">
        <is>
          <t xml:space="preserve">0:00-0:22</t>
        </is>
      </c>
      <c r="H725" t="inlineStr">
        <is>
          <t xml:space="preserve">Resolved</t>
        </is>
      </c>
      <c r="I725" t="inlineStr">
        <is>
          <t xml:space="preserve">the doctor that examined her in episode 20 was explicitly male, unless in the meantime she was examined by another doctor that is female, but there's no mention of that; possibly a mistake but it's unclear - „Wie geht es ihr?“, fragte Lorenzo erneut, seine Stimme leiser und angespannter.
Die Hausangestellte, die in der Nähe gewartet hatte, antwortete rasch. „Es geht ihr wieder gut, Herr. Die Ärztin meinte, es war nur leichtes Fieber, ausgelöst durch Überarbeitung und Stress. Ihre Temperatur ist wieder normal, aber sie ist noch sehr schwach. Sie sagte, sie brauche viel Ruhe.“</t>
        </is>
      </c>
      <c r="J725" t="inlineStr">
        <is>
          <t xml:space="preserve">AI</t>
        </is>
      </c>
      <c r="K725" t="inlineStr">
        <is>
          <t xml:space="preserve">Script error</t>
        </is>
      </c>
      <c r="L725" t="inlineStr">
        <is>
          <t xml:space="preserve">Script error</t>
        </is>
      </c>
      <c r="M725" t="str">
        <f>IFERROR(IF(VLOOKUP(L725,'Quantification'!$A:$B,2,FALSE)&amp;""="","Unclassified",VLOOKUP(L725,'Quantification'!$A:$B,2,FALSE)),"Unclassified")</f>
        <v>Major</v>
      </c>
      <c r="N725" t="inlineStr">
        <is>
          <t xml:space="preserve">frl-denis.sobol@pocketfm.com</t>
        </is>
      </c>
      <c r="O725" t="inlineStr">
        <is>
          <t xml:space="preserve">Issues found in raw</t>
        </is>
      </c>
      <c r="P725" t="str">
        <f>IF(OR(O725="Issues found in master",O725="Final master"),"Master",IF(OR(O725="Ready for Master",O725="Issues found in raw",O725="Raw under QC",O725="Issues resolved in raw"),"Raw","-"))</f>
        <v>Raw</v>
      </c>
      <c r="Q725" s="13">
        <v>46290.16736111111</v>
      </c>
      <c r="R725" t="inlineStr">
        <is>
          <t xml:space="preserve">2026-09 (Sept)</t>
        </is>
      </c>
      <c r="S725">
        <f>IF(M725="Not an error",0,IF(COUNTIFS($A$2:$A725,$A725,$D$2:$D725,$D725,$M$2:$M725,"&lt;&gt;Not an error")=1,1,0))</f>
        <v>1</v>
      </c>
      <c r="T725">
        <f>IF(M725&lt;&gt;"Major",0,IF(COUNTIFS($A$2:$A725,$A725,$D$2:$D725,$D725,$M$2:$M725,"Major")=1,1,0))</f>
        <v>1</v>
      </c>
      <c r="U725">
        <f>IF(M725&lt;&gt;"Minor",0,IF(COUNTIFS($A$2:$A725,$A725,$D$2:$D725,$D725,$M$2:$M725,"Minor")=1,1,0))</f>
        <v>0</v>
      </c>
    </row>
    <row r="726">
      <c r="A726" t="inlineStr">
        <is>
          <t xml:space="preserve">efa111b397877a29364b57266d879e11bff528fd</t>
        </is>
      </c>
      <c r="B726" t="inlineStr">
        <is>
          <t xml:space="preserve">Hacking the Mafia's Heart</t>
        </is>
      </c>
      <c r="C726" t="inlineStr">
        <is>
          <t xml:space="preserve">Mafiaherz Gehackt</t>
        </is>
      </c>
      <c r="D726" t="inlineStr">
        <is>
          <t xml:space="preserve">7a2136f3f45a746cfa2c912db072446ca8421e63</t>
        </is>
      </c>
      <c r="E726" t="inlineStr">
        <is>
          <t xml:space="preserve">Episode 22: Hacking-Herausforderung</t>
        </is>
      </c>
      <c r="F726">
        <v>22</v>
      </c>
      <c r="G726" t="inlineStr">
        <is>
          <t xml:space="preserve">7:13-7:19</t>
        </is>
      </c>
      <c r="H726" t="inlineStr">
        <is>
          <t xml:space="preserve">Resolved</t>
        </is>
      </c>
      <c r="I726" t="inlineStr">
        <is>
          <t xml:space="preserve">VA says liyama - "Liyana blinzelte auf den Bildschirm, für einen Moment überfordert, bevor sich ein Lächeln auf ihre Lippen stahl."</t>
        </is>
      </c>
      <c r="J726" t="inlineStr">
        <is>
          <t xml:space="preserve">VOA</t>
        </is>
      </c>
      <c r="K726" t="inlineStr">
        <is>
          <t xml:space="preserve">Mispronunciation</t>
        </is>
      </c>
      <c r="L726" t="inlineStr">
        <is>
          <t xml:space="preserve">Mispronunciation</t>
        </is>
      </c>
      <c r="M726" t="str">
        <f>IFERROR(IF(VLOOKUP(L726,'Quantification'!$A:$B,2,FALSE)&amp;""="","Unclassified",VLOOKUP(L726,'Quantification'!$A:$B,2,FALSE)),"Unclassified")</f>
        <v>Major</v>
      </c>
      <c r="N726" t="inlineStr">
        <is>
          <t xml:space="preserve">frl-denis.sobol@pocketfm.com</t>
        </is>
      </c>
      <c r="O726" t="inlineStr">
        <is>
          <t xml:space="preserve">Issues found in raw</t>
        </is>
      </c>
      <c r="P726" t="str">
        <f>IF(OR(O726="Issues found in master",O726="Final master"),"Master",IF(OR(O726="Ready for Master",O726="Issues found in raw",O726="Raw under QC",O726="Issues resolved in raw"),"Raw","-"))</f>
        <v>Raw</v>
      </c>
      <c r="Q726" s="13">
        <v>46290.16736111111</v>
      </c>
      <c r="R726" t="inlineStr">
        <is>
          <t xml:space="preserve">2026-09 (Sept)</t>
        </is>
      </c>
      <c r="S726">
        <f>IF(M726="Not an error",0,IF(COUNTIFS($A$2:$A726,$A726,$D$2:$D726,$D726,$M$2:$M726,"&lt;&gt;Not an error")=1,1,0))</f>
        <v>0</v>
      </c>
      <c r="T726">
        <f>IF(M726&lt;&gt;"Major",0,IF(COUNTIFS($A$2:$A726,$A726,$D$2:$D726,$D726,$M$2:$M726,"Major")=1,1,0))</f>
        <v>0</v>
      </c>
      <c r="U726">
        <f>IF(M726&lt;&gt;"Minor",0,IF(COUNTIFS($A$2:$A726,$A726,$D$2:$D726,$D726,$M$2:$M726,"Minor")=1,1,0))</f>
        <v>0</v>
      </c>
    </row>
    <row r="727">
      <c r="A727" t="inlineStr">
        <is>
          <t xml:space="preserve">efa111b397877a29364b57266d879e11bff528fd</t>
        </is>
      </c>
      <c r="B727" t="inlineStr">
        <is>
          <t xml:space="preserve">Hacking the Mafia's Heart</t>
        </is>
      </c>
      <c r="C727" t="inlineStr">
        <is>
          <t xml:space="preserve">Mafiaherz Gehackt</t>
        </is>
      </c>
      <c r="D727" t="inlineStr">
        <is>
          <t xml:space="preserve">7a2136f3f45a746cfa2c912db072446ca8421e63</t>
        </is>
      </c>
      <c r="E727" t="inlineStr">
        <is>
          <t xml:space="preserve">Episode 22: Hacking-Herausforderung</t>
        </is>
      </c>
      <c r="F727">
        <v>22</v>
      </c>
      <c r="G727" t="inlineStr">
        <is>
          <t xml:space="preserve">8:16-8:21</t>
        </is>
      </c>
      <c r="H727" t="inlineStr">
        <is>
          <t xml:space="preserve">Resolved</t>
        </is>
      </c>
      <c r="I727" t="inlineStr">
        <is>
          <t xml:space="preserve">the term VPN doesn't make sense here, it's not a physical object. they might have meant that they would bring a device like a travel router that connects to a VPN, even then a tech savvy person would never put it like that - „Ich bringe Snacks und ein V P N mit. Wir müssen nicht mal über Hacking reden. Einfach nur chillen.“ -&gt; „Ich bringe Snacks und ein Travel-Router mit. Wir müssen nicht mal über Hacking reden. Einfach nur chillen.“ / „Ich bringe Snacks mit. Wir müssen nicht mal über Hacking reden. Einfach nur chillen.“</t>
        </is>
      </c>
      <c r="J727" t="inlineStr">
        <is>
          <t xml:space="preserve">AI</t>
        </is>
      </c>
      <c r="K727" t="inlineStr">
        <is>
          <t xml:space="preserve">Script error</t>
        </is>
      </c>
      <c r="L727" t="inlineStr">
        <is>
          <t xml:space="preserve">Script error</t>
        </is>
      </c>
      <c r="M727" t="str">
        <f>IFERROR(IF(VLOOKUP(L727,'Quantification'!$A:$B,2,FALSE)&amp;""="","Unclassified",VLOOKUP(L727,'Quantification'!$A:$B,2,FALSE)),"Unclassified")</f>
        <v>Major</v>
      </c>
      <c r="N727" t="inlineStr">
        <is>
          <t xml:space="preserve">frl-denis.sobol@pocketfm.com</t>
        </is>
      </c>
      <c r="O727" t="inlineStr">
        <is>
          <t xml:space="preserve">Issues found in raw</t>
        </is>
      </c>
      <c r="P727" t="str">
        <f>IF(OR(O727="Issues found in master",O727="Final master"),"Master",IF(OR(O727="Ready for Master",O727="Issues found in raw",O727="Raw under QC",O727="Issues resolved in raw"),"Raw","-"))</f>
        <v>Raw</v>
      </c>
      <c r="Q727" s="13">
        <v>46290.16736111111</v>
      </c>
      <c r="R727" t="inlineStr">
        <is>
          <t xml:space="preserve">2026-09 (Sept)</t>
        </is>
      </c>
      <c r="S727">
        <f>IF(M727="Not an error",0,IF(COUNTIFS($A$2:$A727,$A727,$D$2:$D727,$D727,$M$2:$M727,"&lt;&gt;Not an error")=1,1,0))</f>
        <v>0</v>
      </c>
      <c r="T727">
        <f>IF(M727&lt;&gt;"Major",0,IF(COUNTIFS($A$2:$A727,$A727,$D$2:$D727,$D727,$M$2:$M727,"Major")=1,1,0))</f>
        <v>0</v>
      </c>
      <c r="U727">
        <f>IF(M727&lt;&gt;"Minor",0,IF(COUNTIFS($A$2:$A727,$A727,$D$2:$D727,$D727,$M$2:$M727,"Minor")=1,1,0))</f>
        <v>0</v>
      </c>
    </row>
    <row r="728">
      <c r="A728" t="inlineStr">
        <is>
          <t xml:space="preserve">efa111b397877a29364b57266d879e11bff528fd</t>
        </is>
      </c>
      <c r="B728" t="inlineStr">
        <is>
          <t xml:space="preserve">Hacking the Mafia's Heart</t>
        </is>
      </c>
      <c r="C728" t="inlineStr">
        <is>
          <t xml:space="preserve">Mafiaherz Gehackt</t>
        </is>
      </c>
      <c r="D728" t="inlineStr">
        <is>
          <t xml:space="preserve">41278ca75d8226ce95f0c717593e2be76ff2b004</t>
        </is>
      </c>
      <c r="E728" t="inlineStr">
        <is>
          <t xml:space="preserve">Episode 23: Neuanfänge</t>
        </is>
      </c>
      <c r="F728">
        <v>23</v>
      </c>
      <c r="G728" t="inlineStr">
        <is>
          <t xml:space="preserve">5:10-5:13</t>
        </is>
      </c>
      <c r="H728" t="inlineStr">
        <is>
          <t xml:space="preserve">Resolved</t>
        </is>
      </c>
      <c r="I728" t="inlineStr">
        <is>
          <t xml:space="preserve">VA says Abendessen-essen - „Das Abendessen ist fast fertig. Komm, gehen wir nach unten.“</t>
        </is>
      </c>
      <c r="J728" t="inlineStr">
        <is>
          <t xml:space="preserve">VOA</t>
        </is>
      </c>
      <c r="K728" t="inlineStr">
        <is>
          <t xml:space="preserve">Mispronunciation</t>
        </is>
      </c>
      <c r="L728" t="inlineStr">
        <is>
          <t xml:space="preserve">Mispronunciation</t>
        </is>
      </c>
      <c r="M728" t="str">
        <f>IFERROR(IF(VLOOKUP(L728,'Quantification'!$A:$B,2,FALSE)&amp;""="","Unclassified",VLOOKUP(L728,'Quantification'!$A:$B,2,FALSE)),"Unclassified")</f>
        <v>Major</v>
      </c>
      <c r="N728" t="inlineStr">
        <is>
          <t xml:space="preserve">frl-denis.sobol@pocketfm.com</t>
        </is>
      </c>
      <c r="O728" t="inlineStr">
        <is>
          <t xml:space="preserve">Issues found in raw</t>
        </is>
      </c>
      <c r="P728" t="str">
        <f>IF(OR(O728="Issues found in master",O728="Final master"),"Master",IF(OR(O728="Ready for Master",O728="Issues found in raw",O728="Raw under QC",O728="Issues resolved in raw"),"Raw","-"))</f>
        <v>Raw</v>
      </c>
      <c r="Q728" s="13">
        <v>46290.16736111111</v>
      </c>
      <c r="R728" t="inlineStr">
        <is>
          <t xml:space="preserve">2026-09 (Sept)</t>
        </is>
      </c>
      <c r="S728">
        <f>IF(M728="Not an error",0,IF(COUNTIFS($A$2:$A728,$A728,$D$2:$D728,$D728,$M$2:$M728,"&lt;&gt;Not an error")=1,1,0))</f>
        <v>1</v>
      </c>
      <c r="T728">
        <f>IF(M728&lt;&gt;"Major",0,IF(COUNTIFS($A$2:$A728,$A728,$D$2:$D728,$D728,$M$2:$M728,"Major")=1,1,0))</f>
        <v>1</v>
      </c>
      <c r="U728">
        <f>IF(M728&lt;&gt;"Minor",0,IF(COUNTIFS($A$2:$A728,$A728,$D$2:$D728,$D728,$M$2:$M728,"Minor")=1,1,0))</f>
        <v>0</v>
      </c>
    </row>
    <row r="729">
      <c r="A729" t="inlineStr">
        <is>
          <t xml:space="preserve">efa111b397877a29364b57266d879e11bff528fd</t>
        </is>
      </c>
      <c r="B729" t="inlineStr">
        <is>
          <t xml:space="preserve">Hacking the Mafia's Heart</t>
        </is>
      </c>
      <c r="C729" t="inlineStr">
        <is>
          <t xml:space="preserve">Mafiaherz Gehackt</t>
        </is>
      </c>
      <c r="D729" t="inlineStr">
        <is>
          <t xml:space="preserve">41278ca75d8226ce95f0c717593e2be76ff2b004</t>
        </is>
      </c>
      <c r="E729" t="inlineStr">
        <is>
          <t xml:space="preserve">Episode 23: Neuanfänge</t>
        </is>
      </c>
      <c r="F729">
        <v>23</v>
      </c>
      <c r="G729" t="inlineStr">
        <is>
          <t xml:space="preserve">9:42-9:49</t>
        </is>
      </c>
      <c r="H729" t="inlineStr">
        <is>
          <t xml:space="preserve">Resolved</t>
        </is>
      </c>
      <c r="I729" t="inlineStr">
        <is>
          <t xml:space="preserve">VA says Liyama - „Mir ist ein bisschen langweilig“, gab Liyana mit leiser Stimme zu. „Und ich dachte, vielleicht könnte ich etwas Neues lernen?“</t>
        </is>
      </c>
      <c r="J729" t="inlineStr">
        <is>
          <t xml:space="preserve">VOA</t>
        </is>
      </c>
      <c r="K729" t="inlineStr">
        <is>
          <t xml:space="preserve">Mispronunciation</t>
        </is>
      </c>
      <c r="L729" t="inlineStr">
        <is>
          <t xml:space="preserve">Mispronunciation</t>
        </is>
      </c>
      <c r="M729" t="str">
        <f>IFERROR(IF(VLOOKUP(L729,'Quantification'!$A:$B,2,FALSE)&amp;""="","Unclassified",VLOOKUP(L729,'Quantification'!$A:$B,2,FALSE)),"Unclassified")</f>
        <v>Major</v>
      </c>
      <c r="N729" t="inlineStr">
        <is>
          <t xml:space="preserve">frl-denis.sobol@pocketfm.com</t>
        </is>
      </c>
      <c r="O729" t="inlineStr">
        <is>
          <t xml:space="preserve">Issues found in raw</t>
        </is>
      </c>
      <c r="P729" t="str">
        <f>IF(OR(O729="Issues found in master",O729="Final master"),"Master",IF(OR(O729="Ready for Master",O729="Issues found in raw",O729="Raw under QC",O729="Issues resolved in raw"),"Raw","-"))</f>
        <v>Raw</v>
      </c>
      <c r="Q729" s="13">
        <v>46290.16736111111</v>
      </c>
      <c r="R729" t="inlineStr">
        <is>
          <t xml:space="preserve">2026-09 (Sept)</t>
        </is>
      </c>
      <c r="S729">
        <f>IF(M729="Not an error",0,IF(COUNTIFS($A$2:$A729,$A729,$D$2:$D729,$D729,$M$2:$M729,"&lt;&gt;Not an error")=1,1,0))</f>
        <v>0</v>
      </c>
      <c r="T729">
        <f>IF(M729&lt;&gt;"Major",0,IF(COUNTIFS($A$2:$A729,$A729,$D$2:$D729,$D729,$M$2:$M729,"Major")=1,1,0))</f>
        <v>0</v>
      </c>
      <c r="U729">
        <f>IF(M729&lt;&gt;"Minor",0,IF(COUNTIFS($A$2:$A729,$A729,$D$2:$D729,$D729,$M$2:$M729,"Minor")=1,1,0))</f>
        <v>0</v>
      </c>
    </row>
    <row r="730">
      <c r="A730" t="inlineStr">
        <is>
          <t xml:space="preserve">efa111b397877a29364b57266d879e11bff528fd</t>
        </is>
      </c>
      <c r="B730" t="inlineStr">
        <is>
          <t xml:space="preserve">Hacking the Mafia's Heart</t>
        </is>
      </c>
      <c r="C730" t="inlineStr">
        <is>
          <t xml:space="preserve">Mafiaherz Gehackt</t>
        </is>
      </c>
      <c r="D730" t="inlineStr">
        <is>
          <t xml:space="preserve">4d59b1ebe2027ab6c9c7f91c8fb4a03ba92439d1</t>
        </is>
      </c>
      <c r="E730" t="inlineStr">
        <is>
          <t xml:space="preserve">Episode 24: Geheimes Programmierleben</t>
        </is>
      </c>
      <c r="F730">
        <v>24</v>
      </c>
      <c r="G730" t="inlineStr">
        <is>
          <t xml:space="preserve">7:25-7:29</t>
        </is>
      </c>
      <c r="H730" t="inlineStr">
        <is>
          <t xml:space="preserve">Resolved</t>
        </is>
      </c>
      <c r="I730" t="inlineStr">
        <is>
          <t xml:space="preserve">VA says liyama - Liyana kicherte, aber ihr Gesicht hellte sich nicht ganz auf.</t>
        </is>
      </c>
      <c r="J730" t="inlineStr">
        <is>
          <t xml:space="preserve">VOA</t>
        </is>
      </c>
      <c r="K730" t="inlineStr">
        <is>
          <t xml:space="preserve">Mispronunciation</t>
        </is>
      </c>
      <c r="L730" t="inlineStr">
        <is>
          <t xml:space="preserve">Mispronunciation</t>
        </is>
      </c>
      <c r="M730" t="str">
        <f>IFERROR(IF(VLOOKUP(L730,'Quantification'!$A:$B,2,FALSE)&amp;""="","Unclassified",VLOOKUP(L730,'Quantification'!$A:$B,2,FALSE)),"Unclassified")</f>
        <v>Major</v>
      </c>
      <c r="N730" t="inlineStr">
        <is>
          <t xml:space="preserve">frl-denis.sobol@pocketfm.com</t>
        </is>
      </c>
      <c r="O730" t="inlineStr">
        <is>
          <t xml:space="preserve">Issues found in raw</t>
        </is>
      </c>
      <c r="P730" t="str">
        <f>IF(OR(O730="Issues found in master",O730="Final master"),"Master",IF(OR(O730="Ready for Master",O730="Issues found in raw",O730="Raw under QC",O730="Issues resolved in raw"),"Raw","-"))</f>
        <v>Raw</v>
      </c>
      <c r="Q730" s="13">
        <v>46290.16805555555</v>
      </c>
      <c r="R730" t="inlineStr">
        <is>
          <t xml:space="preserve">2026-09 (Sept)</t>
        </is>
      </c>
      <c r="S730">
        <f>IF(M730="Not an error",0,IF(COUNTIFS($A$2:$A730,$A730,$D$2:$D730,$D730,$M$2:$M730,"&lt;&gt;Not an error")=1,1,0))</f>
        <v>1</v>
      </c>
      <c r="T730">
        <f>IF(M730&lt;&gt;"Major",0,IF(COUNTIFS($A$2:$A730,$A730,$D$2:$D730,$D730,$M$2:$M730,"Major")=1,1,0))</f>
        <v>1</v>
      </c>
      <c r="U730">
        <f>IF(M730&lt;&gt;"Minor",0,IF(COUNTIFS($A$2:$A730,$A730,$D$2:$D730,$D730,$M$2:$M730,"Minor")=1,1,0))</f>
        <v>0</v>
      </c>
    </row>
    <row r="731">
      <c r="A731" t="inlineStr">
        <is>
          <t xml:space="preserve">efa111b397877a29364b57266d879e11bff528fd</t>
        </is>
      </c>
      <c r="B731" t="inlineStr">
        <is>
          <t xml:space="preserve">Hacking the Mafia's Heart</t>
        </is>
      </c>
      <c r="C731" t="inlineStr">
        <is>
          <t xml:space="preserve">Mafiaherz Gehackt</t>
        </is>
      </c>
      <c r="D731" t="inlineStr">
        <is>
          <t xml:space="preserve">4d59b1ebe2027ab6c9c7f91c8fb4a03ba92439d1</t>
        </is>
      </c>
      <c r="E731" t="inlineStr">
        <is>
          <t xml:space="preserve">Episode 24: Geheimes Programmierleben</t>
        </is>
      </c>
      <c r="F731">
        <v>24</v>
      </c>
      <c r="G731" t="inlineStr">
        <is>
          <t xml:space="preserve">8:05-8:10</t>
        </is>
      </c>
      <c r="H731" t="inlineStr">
        <is>
          <t xml:space="preserve">Resolved</t>
        </is>
      </c>
      <c r="I731" t="inlineStr">
        <is>
          <t xml:space="preserve">Plüscherdbeerhasen -&gt; Plüsch-Erdbeerhasen - „Erdbeerchen, Mondchen“, flüsterte sie und griff nach ihrem Plüscherdbeerhasen und dem Einhorn.</t>
        </is>
      </c>
      <c r="J731" t="inlineStr">
        <is>
          <t xml:space="preserve">AI</t>
        </is>
      </c>
      <c r="K731" t="inlineStr">
        <is>
          <t xml:space="preserve">Script error</t>
        </is>
      </c>
      <c r="L731" t="inlineStr">
        <is>
          <t xml:space="preserve">Script error</t>
        </is>
      </c>
      <c r="M731" t="str">
        <f>IFERROR(IF(VLOOKUP(L731,'Quantification'!$A:$B,2,FALSE)&amp;""="","Unclassified",VLOOKUP(L731,'Quantification'!$A:$B,2,FALSE)),"Unclassified")</f>
        <v>Major</v>
      </c>
      <c r="N731" t="inlineStr">
        <is>
          <t xml:space="preserve">frl-denis.sobol@pocketfm.com</t>
        </is>
      </c>
      <c r="O731" t="inlineStr">
        <is>
          <t xml:space="preserve">Issues found in raw</t>
        </is>
      </c>
      <c r="P731" t="str">
        <f>IF(OR(O731="Issues found in master",O731="Final master"),"Master",IF(OR(O731="Ready for Master",O731="Issues found in raw",O731="Raw under QC",O731="Issues resolved in raw"),"Raw","-"))</f>
        <v>Raw</v>
      </c>
      <c r="Q731" s="13">
        <v>46290.16805555555</v>
      </c>
      <c r="R731" t="inlineStr">
        <is>
          <t xml:space="preserve">2026-09 (Sept)</t>
        </is>
      </c>
      <c r="S731">
        <f>IF(M731="Not an error",0,IF(COUNTIFS($A$2:$A731,$A731,$D$2:$D731,$D731,$M$2:$M731,"&lt;&gt;Not an error")=1,1,0))</f>
        <v>0</v>
      </c>
      <c r="T731">
        <f>IF(M731&lt;&gt;"Major",0,IF(COUNTIFS($A$2:$A731,$A731,$D$2:$D731,$D731,$M$2:$M731,"Major")=1,1,0))</f>
        <v>0</v>
      </c>
      <c r="U731">
        <f>IF(M731&lt;&gt;"Minor",0,IF(COUNTIFS($A$2:$A731,$A731,$D$2:$D731,$D731,$M$2:$M731,"Minor")=1,1,0))</f>
        <v>0</v>
      </c>
    </row>
    <row r="732">
      <c r="A732" t="inlineStr">
        <is>
          <t xml:space="preserve">efa111b397877a29364b57266d879e11bff528fd</t>
        </is>
      </c>
      <c r="B732" t="inlineStr">
        <is>
          <t xml:space="preserve">Hacking the Mafia's Heart</t>
        </is>
      </c>
      <c r="C732" t="inlineStr">
        <is>
          <t xml:space="preserve">Mafiaherz Gehackt</t>
        </is>
      </c>
      <c r="D732" t="inlineStr">
        <is>
          <t xml:space="preserve">2a6918af85638e30a3d42478d781d18c3559bd7e</t>
        </is>
      </c>
      <c r="E732" t="inlineStr">
        <is>
          <t xml:space="preserve">Episode 26: Unerwarteter Morgen</t>
        </is>
      </c>
      <c r="F732">
        <v>26</v>
      </c>
      <c r="G732" t="inlineStr">
        <is>
          <t xml:space="preserve">0:00-0:08</t>
        </is>
      </c>
      <c r="H732" t="inlineStr">
        <is>
          <t xml:space="preserve">Resolved</t>
        </is>
      </c>
      <c r="I732" t="inlineStr">
        <is>
          <t xml:space="preserve">VA mispronounces Kopf - "Er legte den Kopf in den Nacken, trank das halbe Bier in einem Zug leer und stieß langsam den Atem aus. Sein Kiefer war angespannt."</t>
        </is>
      </c>
      <c r="J732" t="inlineStr">
        <is>
          <t xml:space="preserve">VOA</t>
        </is>
      </c>
      <c r="K732" t="inlineStr">
        <is>
          <t xml:space="preserve">Mispronunciation</t>
        </is>
      </c>
      <c r="L732" t="inlineStr">
        <is>
          <t xml:space="preserve">Mispronunciation</t>
        </is>
      </c>
      <c r="M732" t="str">
        <f>IFERROR(IF(VLOOKUP(L732,'Quantification'!$A:$B,2,FALSE)&amp;""="","Unclassified",VLOOKUP(L732,'Quantification'!$A:$B,2,FALSE)),"Unclassified")</f>
        <v>Major</v>
      </c>
      <c r="N732" t="inlineStr">
        <is>
          <t xml:space="preserve">frl-denis.sobol@pocketfm.com</t>
        </is>
      </c>
      <c r="O732" t="inlineStr">
        <is>
          <t xml:space="preserve">Issues found in raw</t>
        </is>
      </c>
      <c r="P732" t="str">
        <f>IF(OR(O732="Issues found in master",O732="Final master"),"Master",IF(OR(O732="Ready for Master",O732="Issues found in raw",O732="Raw under QC",O732="Issues resolved in raw"),"Raw","-"))</f>
        <v>Raw</v>
      </c>
      <c r="Q732" s="13">
        <v>46290.49791666667</v>
      </c>
      <c r="R732" t="inlineStr">
        <is>
          <t xml:space="preserve">2026-09 (Sept)</t>
        </is>
      </c>
      <c r="S732">
        <f>IF(M732="Not an error",0,IF(COUNTIFS($A$2:$A732,$A732,$D$2:$D732,$D732,$M$2:$M732,"&lt;&gt;Not an error")=1,1,0))</f>
        <v>1</v>
      </c>
      <c r="T732">
        <f>IF(M732&lt;&gt;"Major",0,IF(COUNTIFS($A$2:$A732,$A732,$D$2:$D732,$D732,$M$2:$M732,"Major")=1,1,0))</f>
        <v>1</v>
      </c>
      <c r="U732">
        <f>IF(M732&lt;&gt;"Minor",0,IF(COUNTIFS($A$2:$A732,$A732,$D$2:$D732,$D732,$M$2:$M732,"Minor")=1,1,0))</f>
        <v>0</v>
      </c>
    </row>
    <row r="733">
      <c r="A733" t="inlineStr">
        <is>
          <t xml:space="preserve">efa111b397877a29364b57266d879e11bff528fd</t>
        </is>
      </c>
      <c r="B733" t="inlineStr">
        <is>
          <t xml:space="preserve">Hacking the Mafia's Heart</t>
        </is>
      </c>
      <c r="C733" t="inlineStr">
        <is>
          <t xml:space="preserve">Mafiaherz Gehackt</t>
        </is>
      </c>
      <c r="D733" t="inlineStr">
        <is>
          <t xml:space="preserve">c1e9c959eb1eb78721031e128fd32e7e144a685e</t>
        </is>
      </c>
      <c r="E733" t="inlineStr">
        <is>
          <t xml:space="preserve">Episode 28: Garten Begegnung</t>
        </is>
      </c>
      <c r="F733">
        <v>28</v>
      </c>
      <c r="G733" t="inlineStr">
        <is>
          <t xml:space="preserve">9:48-9:56</t>
        </is>
      </c>
      <c r="H733" t="inlineStr">
        <is>
          <t xml:space="preserve">Resolved</t>
        </is>
      </c>
      <c r="I733" t="inlineStr">
        <is>
          <t xml:space="preserve">VA says liyama - "Liyana wanderte tiefer in den stillen Garten hinein, ihre Absätze klickten leise auf dem Steinweg, während sie sich fröstelnd die Arme rieb."</t>
        </is>
      </c>
      <c r="J733" t="inlineStr">
        <is>
          <t xml:space="preserve">VOA</t>
        </is>
      </c>
      <c r="K733" t="inlineStr">
        <is>
          <t xml:space="preserve">Mispronunciation</t>
        </is>
      </c>
      <c r="L733" t="inlineStr">
        <is>
          <t xml:space="preserve">Mispronunciation</t>
        </is>
      </c>
      <c r="M733" t="str">
        <f>IFERROR(IF(VLOOKUP(L733,'Quantification'!$A:$B,2,FALSE)&amp;""="","Unclassified",VLOOKUP(L733,'Quantification'!$A:$B,2,FALSE)),"Unclassified")</f>
        <v>Major</v>
      </c>
      <c r="N733" t="inlineStr">
        <is>
          <t xml:space="preserve">frl-denis.sobol@pocketfm.com</t>
        </is>
      </c>
      <c r="O733" t="inlineStr">
        <is>
          <t xml:space="preserve">Issues found in raw</t>
        </is>
      </c>
      <c r="P733" t="str">
        <f>IF(OR(O733="Issues found in master",O733="Final master"),"Master",IF(OR(O733="Ready for Master",O733="Issues found in raw",O733="Raw under QC",O733="Issues resolved in raw"),"Raw","-"))</f>
        <v>Raw</v>
      </c>
      <c r="Q733" s="13">
        <v>46290.49722222222</v>
      </c>
      <c r="R733" t="inlineStr">
        <is>
          <t xml:space="preserve">2026-09 (Sept)</t>
        </is>
      </c>
      <c r="S733">
        <f>IF(M733="Not an error",0,IF(COUNTIFS($A$2:$A733,$A733,$D$2:$D733,$D733,$M$2:$M733,"&lt;&gt;Not an error")=1,1,0))</f>
        <v>1</v>
      </c>
      <c r="T733">
        <f>IF(M733&lt;&gt;"Major",0,IF(COUNTIFS($A$2:$A733,$A733,$D$2:$D733,$D733,$M$2:$M733,"Major")=1,1,0))</f>
        <v>1</v>
      </c>
      <c r="U733">
        <f>IF(M733&lt;&gt;"Minor",0,IF(COUNTIFS($A$2:$A733,$A733,$D$2:$D733,$D733,$M$2:$M733,"Minor")=1,1,0))</f>
        <v>0</v>
      </c>
    </row>
    <row r="734">
      <c r="A734" t="inlineStr">
        <is>
          <t xml:space="preserve">efa111b397877a29364b57266d879e11bff528fd</t>
        </is>
      </c>
      <c r="B734" t="inlineStr">
        <is>
          <t xml:space="preserve">Hacking the Mafia's Heart</t>
        </is>
      </c>
      <c r="C734" t="inlineStr">
        <is>
          <t xml:space="preserve">Mafiaherz Gehackt</t>
        </is>
      </c>
      <c r="D734" t="inlineStr">
        <is>
          <t xml:space="preserve">f73ac87f5e1e497bf230450b1be080f36c0c7a43</t>
        </is>
      </c>
      <c r="E734" t="inlineStr">
        <is>
          <t xml:space="preserve">Episode 31: Besuch Im Spezialeffekte-Studio</t>
        </is>
      </c>
      <c r="F734">
        <v>31</v>
      </c>
      <c r="G734" t="inlineStr">
        <is>
          <t xml:space="preserve">11:03-11:08</t>
        </is>
      </c>
      <c r="H734" t="inlineStr">
        <is>
          <t xml:space="preserve">Resolved</t>
        </is>
      </c>
      <c r="I734" t="inlineStr">
        <is>
          <t xml:space="preserve">VA mispronounces Geräuschemacher - „Geräuschemacher und Synchronregisseure arbeiten hier zusammen, um unsere Welten zum Leben zu erwecken.“</t>
        </is>
      </c>
      <c r="J734" t="inlineStr">
        <is>
          <t xml:space="preserve">VOA</t>
        </is>
      </c>
      <c r="K734" t="inlineStr">
        <is>
          <t xml:space="preserve">Mispronunciation</t>
        </is>
      </c>
      <c r="L734" t="inlineStr">
        <is>
          <t xml:space="preserve">Mispronunciation</t>
        </is>
      </c>
      <c r="M734" t="str">
        <f>IFERROR(IF(VLOOKUP(L734,'Quantification'!$A:$B,2,FALSE)&amp;""="","Unclassified",VLOOKUP(L734,'Quantification'!$A:$B,2,FALSE)),"Unclassified")</f>
        <v>Major</v>
      </c>
      <c r="N734" t="inlineStr">
        <is>
          <t xml:space="preserve">frl-denis.sobol@pocketfm.com</t>
        </is>
      </c>
      <c r="O734" t="inlineStr">
        <is>
          <t xml:space="preserve">Issues found in raw</t>
        </is>
      </c>
      <c r="P734" t="str">
        <f>IF(OR(O734="Issues found in master",O734="Final master"),"Master",IF(OR(O734="Ready for Master",O734="Issues found in raw",O734="Raw under QC",O734="Issues resolved in raw"),"Raw","-"))</f>
        <v>Raw</v>
      </c>
      <c r="Q734" s="13">
        <v>46290.49722222222</v>
      </c>
      <c r="R734" t="inlineStr">
        <is>
          <t xml:space="preserve">2026-09 (Sept)</t>
        </is>
      </c>
      <c r="S734">
        <f>IF(M734="Not an error",0,IF(COUNTIFS($A$2:$A734,$A734,$D$2:$D734,$D734,$M$2:$M734,"&lt;&gt;Not an error")=1,1,0))</f>
        <v>1</v>
      </c>
      <c r="T734">
        <f>IF(M734&lt;&gt;"Major",0,IF(COUNTIFS($A$2:$A734,$A734,$D$2:$D734,$D734,$M$2:$M734,"Major")=1,1,0))</f>
        <v>1</v>
      </c>
      <c r="U734">
        <f>IF(M734&lt;&gt;"Minor",0,IF(COUNTIFS($A$2:$A734,$A734,$D$2:$D734,$D734,$M$2:$M734,"Minor")=1,1,0))</f>
        <v>0</v>
      </c>
    </row>
    <row r="735">
      <c r="A735" t="inlineStr">
        <is>
          <t xml:space="preserve">efa111b397877a29364b57266d879e11bff528fd</t>
        </is>
      </c>
      <c r="B735" t="inlineStr">
        <is>
          <t xml:space="preserve">Hacking the Mafia's Heart</t>
        </is>
      </c>
      <c r="C735" t="inlineStr">
        <is>
          <t xml:space="preserve">Mafiaherz Gehackt</t>
        </is>
      </c>
      <c r="D735" t="inlineStr">
        <is>
          <t xml:space="preserve">07611651cce5a46d54b1be0c0f9c44f2f00d51b7</t>
        </is>
      </c>
      <c r="E735" t="inlineStr">
        <is>
          <t xml:space="preserve">Episode 34: Aliras Entschlossenheit</t>
        </is>
      </c>
      <c r="F735">
        <v>34</v>
      </c>
      <c r="G735" t="inlineStr">
        <is>
          <t xml:space="preserve">2:53-2:56</t>
        </is>
      </c>
      <c r="H735" t="inlineStr">
        <is>
          <t xml:space="preserve">Resolved</t>
        </is>
      </c>
      <c r="I735" t="inlineStr">
        <is>
          <t xml:space="preserve">V i P Lounge -&gt; Vip-Lounge - "Ohne ein weiteres Wort verließ er die private V i P Lounge."</t>
        </is>
      </c>
      <c r="J735" t="inlineStr">
        <is>
          <t xml:space="preserve">AI</t>
        </is>
      </c>
      <c r="K735" t="inlineStr">
        <is>
          <t xml:space="preserve">Script error</t>
        </is>
      </c>
      <c r="L735" t="inlineStr">
        <is>
          <t xml:space="preserve">Script error</t>
        </is>
      </c>
      <c r="M735" t="str">
        <f>IFERROR(IF(VLOOKUP(L735,'Quantification'!$A:$B,2,FALSE)&amp;""="","Unclassified",VLOOKUP(L735,'Quantification'!$A:$B,2,FALSE)),"Unclassified")</f>
        <v>Major</v>
      </c>
      <c r="N735" t="inlineStr">
        <is>
          <t xml:space="preserve">frl-denis.sobol@pocketfm.com</t>
        </is>
      </c>
      <c r="O735" t="inlineStr">
        <is>
          <t xml:space="preserve">Issues found in raw</t>
        </is>
      </c>
      <c r="P735" t="str">
        <f>IF(OR(O735="Issues found in master",O735="Final master"),"Master",IF(OR(O735="Ready for Master",O735="Issues found in raw",O735="Raw under QC",O735="Issues resolved in raw"),"Raw","-"))</f>
        <v>Raw</v>
      </c>
      <c r="Q735" s="13">
        <v>46290.49652777778</v>
      </c>
      <c r="R735" t="inlineStr">
        <is>
          <t xml:space="preserve">2026-09 (Sept)</t>
        </is>
      </c>
      <c r="S735">
        <f>IF(M735="Not an error",0,IF(COUNTIFS($A$2:$A735,$A735,$D$2:$D735,$D735,$M$2:$M735,"&lt;&gt;Not an error")=1,1,0))</f>
        <v>1</v>
      </c>
      <c r="T735">
        <f>IF(M735&lt;&gt;"Major",0,IF(COUNTIFS($A$2:$A735,$A735,$D$2:$D735,$D735,$M$2:$M735,"Major")=1,1,0))</f>
        <v>1</v>
      </c>
      <c r="U735">
        <f>IF(M735&lt;&gt;"Minor",0,IF(COUNTIFS($A$2:$A735,$A735,$D$2:$D735,$D735,$M$2:$M735,"Minor")=1,1,0))</f>
        <v>0</v>
      </c>
    </row>
    <row r="736">
      <c r="A736" t="inlineStr">
        <is>
          <t xml:space="preserve">efa111b397877a29364b57266d879e11bff528fd</t>
        </is>
      </c>
      <c r="B736" t="inlineStr">
        <is>
          <t xml:space="preserve">Hacking the Mafia's Heart</t>
        </is>
      </c>
      <c r="C736" t="inlineStr">
        <is>
          <t xml:space="preserve">Mafiaherz Gehackt</t>
        </is>
      </c>
      <c r="D736" t="inlineStr">
        <is>
          <t xml:space="preserve">12f029a3d2e00735108b4ec7795ad9f2e9ef60a4</t>
        </is>
      </c>
      <c r="E736" t="inlineStr">
        <is>
          <t xml:space="preserve">Episode 35: Ein Talentierter Morgen</t>
        </is>
      </c>
      <c r="F736">
        <v>35</v>
      </c>
      <c r="G736" t="inlineStr">
        <is>
          <t xml:space="preserve">5:02-5:08</t>
        </is>
      </c>
      <c r="H736" t="inlineStr">
        <is>
          <t xml:space="preserve">Resolved</t>
        </is>
      </c>
      <c r="I736" t="inlineStr">
        <is>
          <t xml:space="preserve">liyana should be pronounced german, not english - "Liyana stand an der Arbeitsfläche und legte ein perfektes Stück Erdbeerkuchen auf einen kleinen Teller."</t>
        </is>
      </c>
      <c r="J736" t="inlineStr">
        <is>
          <t xml:space="preserve">VOA</t>
        </is>
      </c>
      <c r="K736" t="inlineStr">
        <is>
          <t xml:space="preserve">Mispronunciation</t>
        </is>
      </c>
      <c r="L736" t="inlineStr">
        <is>
          <t xml:space="preserve">Mispronunciation</t>
        </is>
      </c>
      <c r="M736" t="str">
        <f>IFERROR(IF(VLOOKUP(L736,'Quantification'!$A:$B,2,FALSE)&amp;""="","Unclassified",VLOOKUP(L736,'Quantification'!$A:$B,2,FALSE)),"Unclassified")</f>
        <v>Major</v>
      </c>
      <c r="N736" t="inlineStr">
        <is>
          <t xml:space="preserve">frl-denis.sobol@pocketfm.com</t>
        </is>
      </c>
      <c r="O736" t="inlineStr">
        <is>
          <t xml:space="preserve">Issues found in raw</t>
        </is>
      </c>
      <c r="P736" t="str">
        <f>IF(OR(O736="Issues found in master",O736="Final master"),"Master",IF(OR(O736="Ready for Master",O736="Issues found in raw",O736="Raw under QC",O736="Issues resolved in raw"),"Raw","-"))</f>
        <v>Raw</v>
      </c>
      <c r="Q736" s="13">
        <v>46290.49652777778</v>
      </c>
      <c r="R736" t="inlineStr">
        <is>
          <t xml:space="preserve">2026-09 (Sept)</t>
        </is>
      </c>
      <c r="S736">
        <f>IF(M736="Not an error",0,IF(COUNTIFS($A$2:$A736,$A736,$D$2:$D736,$D736,$M$2:$M736,"&lt;&gt;Not an error")=1,1,0))</f>
        <v>1</v>
      </c>
      <c r="T736">
        <f>IF(M736&lt;&gt;"Major",0,IF(COUNTIFS($A$2:$A736,$A736,$D$2:$D736,$D736,$M$2:$M736,"Major")=1,1,0))</f>
        <v>1</v>
      </c>
      <c r="U736">
        <f>IF(M736&lt;&gt;"Minor",0,IF(COUNTIFS($A$2:$A736,$A736,$D$2:$D736,$D736,$M$2:$M736,"Minor")=1,1,0))</f>
        <v>0</v>
      </c>
    </row>
    <row r="737">
      <c r="A737" t="inlineStr">
        <is>
          <t xml:space="preserve">efa111b397877a29364b57266d879e11bff528fd</t>
        </is>
      </c>
      <c r="B737" t="inlineStr">
        <is>
          <t xml:space="preserve">Hacking the Mafia's Heart</t>
        </is>
      </c>
      <c r="C737" t="inlineStr">
        <is>
          <t xml:space="preserve">Mafiaherz Gehackt</t>
        </is>
      </c>
      <c r="D737" t="inlineStr">
        <is>
          <t xml:space="preserve">12f029a3d2e00735108b4ec7795ad9f2e9ef60a4</t>
        </is>
      </c>
      <c r="E737" t="inlineStr">
        <is>
          <t xml:space="preserve">Episode 35: Ein Talentierter Morgen</t>
        </is>
      </c>
      <c r="F737">
        <v>35</v>
      </c>
      <c r="G737" t="inlineStr">
        <is>
          <t xml:space="preserve">5:26-5:34</t>
        </is>
      </c>
      <c r="H737" t="inlineStr">
        <is>
          <t xml:space="preserve">Resolved</t>
        </is>
      </c>
      <c r="I737" t="inlineStr">
        <is>
          <t xml:space="preserve">liyana should be pronounced german - Liyana nickte schüchtern und hielt ihm den Teller hin. „Probier! Ich habe mit dem Zucker gespart, er ist also nicht zu süß. Versprochen.“</t>
        </is>
      </c>
      <c r="J737" t="inlineStr">
        <is>
          <t xml:space="preserve">VOA</t>
        </is>
      </c>
      <c r="K737" t="inlineStr">
        <is>
          <t xml:space="preserve">Mispronunciation</t>
        </is>
      </c>
      <c r="L737" t="inlineStr">
        <is>
          <t xml:space="preserve">Mispronunciation</t>
        </is>
      </c>
      <c r="M737" t="str">
        <f>IFERROR(IF(VLOOKUP(L737,'Quantification'!$A:$B,2,FALSE)&amp;""="","Unclassified",VLOOKUP(L737,'Quantification'!$A:$B,2,FALSE)),"Unclassified")</f>
        <v>Major</v>
      </c>
      <c r="N737" t="inlineStr">
        <is>
          <t xml:space="preserve">frl-denis.sobol@pocketfm.com</t>
        </is>
      </c>
      <c r="O737" t="inlineStr">
        <is>
          <t xml:space="preserve">Issues found in raw</t>
        </is>
      </c>
      <c r="P737" t="str">
        <f>IF(OR(O737="Issues found in master",O737="Final master"),"Master",IF(OR(O737="Ready for Master",O737="Issues found in raw",O737="Raw under QC",O737="Issues resolved in raw"),"Raw","-"))</f>
        <v>Raw</v>
      </c>
      <c r="Q737" s="13">
        <v>46290.49652777778</v>
      </c>
      <c r="R737" t="inlineStr">
        <is>
          <t xml:space="preserve">2026-09 (Sept)</t>
        </is>
      </c>
      <c r="S737">
        <f>IF(M737="Not an error",0,IF(COUNTIFS($A$2:$A737,$A737,$D$2:$D737,$D737,$M$2:$M737,"&lt;&gt;Not an error")=1,1,0))</f>
        <v>0</v>
      </c>
      <c r="T737">
        <f>IF(M737&lt;&gt;"Major",0,IF(COUNTIFS($A$2:$A737,$A737,$D$2:$D737,$D737,$M$2:$M737,"Major")=1,1,0))</f>
        <v>0</v>
      </c>
      <c r="U737">
        <f>IF(M737&lt;&gt;"Minor",0,IF(COUNTIFS($A$2:$A737,$A737,$D$2:$D737,$D737,$M$2:$M737,"Minor")=1,1,0))</f>
        <v>0</v>
      </c>
    </row>
    <row r="738">
      <c r="A738" t="inlineStr">
        <is>
          <t xml:space="preserve">efa111b397877a29364b57266d879e11bff528fd</t>
        </is>
      </c>
      <c r="B738" t="inlineStr">
        <is>
          <t xml:space="preserve">Hacking the Mafia's Heart</t>
        </is>
      </c>
      <c r="C738" t="inlineStr">
        <is>
          <t xml:space="preserve">Mafiaherz Gehackt</t>
        </is>
      </c>
      <c r="D738" t="inlineStr">
        <is>
          <t xml:space="preserve">12f029a3d2e00735108b4ec7795ad9f2e9ef60a4</t>
        </is>
      </c>
      <c r="E738" t="inlineStr">
        <is>
          <t xml:space="preserve">Episode 35: Ein Talentierter Morgen</t>
        </is>
      </c>
      <c r="F738">
        <v>35</v>
      </c>
      <c r="G738" t="inlineStr">
        <is>
          <t xml:space="preserve">6:20-7:57</t>
        </is>
      </c>
      <c r="H738" t="inlineStr">
        <is>
          <t xml:space="preserve">Resolved</t>
        </is>
      </c>
      <c r="I738" t="inlineStr">
        <is>
          <t xml:space="preserve">liyana should be pronounced german - Liyana kicherte. „Du bist so albern, Jay Jay“, sagte sie und trug ihren eigenen Teller und Kaffee zum Esstisch, wobei ihr rosa Kleid schwang.
Jayden folgte ihr auf dem Fuße.
Sie saßen zusammen, plauderten ungezwungen und lachten zwischen den Bissen vom Kuchen und den Schlucken Kaffee in der warmen, schläfrigen Behaglichkeit des Morgens.
Nachdem sie fertig waren, tupfte Liyana sich zierlich den Mund mit einer Serviette ab und sah Jayden mit einem leichten Funkeln in den Augen an.
„Ähm, Jay Jay, kann ich dir was sagen?“
„Schieß los“, sagte er und trank den letzten Schluck seines Kaffees.
Sie strich sich nervös eine verirrte Haarsträhne hinters Ohr. „Ich habe online eine kleine Sache gestartet. Sie heißt Yana Zone.“
Jayden legte den Kopf schief. „Yana Zone?“
Sie nickte, zog schnell ihr Handy aus der Tasche und tippte die U R L ein. „Das ist mein eigener digitaler Shop. Ich mache LUTs, Texturpakete, Farbkorrekturfilter, kleine Assets für Video-Editoren und Designer.“
Sie reichte ihm das Handy. Jaydens Miene veränderte sich in Echtzeit: von Neugier zu Überraschung und dann zu ungläubigem Staunen.
„Warte, Moment mal. Du hast diese Seite gemacht? Das alles? Ganz allein?“, fragte er mit großen Augen, während er auf den Bildschirm starrte.
Liyana nickte schüchtern. „Ich habe die Seite selbst gebaut. Das Design, das Layout, die Programmierung, alles.“</t>
        </is>
      </c>
      <c r="J738" t="inlineStr">
        <is>
          <t xml:space="preserve">VOA</t>
        </is>
      </c>
      <c r="K738" t="inlineStr">
        <is>
          <t xml:space="preserve">Mispronunciation</t>
        </is>
      </c>
      <c r="L738" t="inlineStr">
        <is>
          <t xml:space="preserve">Mispronunciation</t>
        </is>
      </c>
      <c r="M738" t="str">
        <f>IFERROR(IF(VLOOKUP(L738,'Quantification'!$A:$B,2,FALSE)&amp;""="","Unclassified",VLOOKUP(L738,'Quantification'!$A:$B,2,FALSE)),"Unclassified")</f>
        <v>Major</v>
      </c>
      <c r="N738" t="inlineStr">
        <is>
          <t xml:space="preserve">frl-denis.sobol@pocketfm.com</t>
        </is>
      </c>
      <c r="O738" t="inlineStr">
        <is>
          <t xml:space="preserve">Issues found in raw</t>
        </is>
      </c>
      <c r="P738" t="str">
        <f>IF(OR(O738="Issues found in master",O738="Final master"),"Master",IF(OR(O738="Ready for Master",O738="Issues found in raw",O738="Raw under QC",O738="Issues resolved in raw"),"Raw","-"))</f>
        <v>Raw</v>
      </c>
      <c r="Q738" s="13">
        <v>46290.49652777778</v>
      </c>
      <c r="R738" t="inlineStr">
        <is>
          <t xml:space="preserve">2026-09 (Sept)</t>
        </is>
      </c>
      <c r="S738">
        <f>IF(M738="Not an error",0,IF(COUNTIFS($A$2:$A738,$A738,$D$2:$D738,$D738,$M$2:$M738,"&lt;&gt;Not an error")=1,1,0))</f>
        <v>0</v>
      </c>
      <c r="T738">
        <f>IF(M738&lt;&gt;"Major",0,IF(COUNTIFS($A$2:$A738,$A738,$D$2:$D738,$D738,$M$2:$M738,"Major")=1,1,0))</f>
        <v>0</v>
      </c>
      <c r="U738">
        <f>IF(M738&lt;&gt;"Minor",0,IF(COUNTIFS($A$2:$A738,$A738,$D$2:$D738,$D738,$M$2:$M738,"Minor")=1,1,0))</f>
        <v>0</v>
      </c>
    </row>
    <row r="739">
      <c r="A739" t="inlineStr">
        <is>
          <t xml:space="preserve">efa111b397877a29364b57266d879e11bff528fd</t>
        </is>
      </c>
      <c r="B739" t="inlineStr">
        <is>
          <t xml:space="preserve">Hacking the Mafia's Heart</t>
        </is>
      </c>
      <c r="C739" t="inlineStr">
        <is>
          <t xml:space="preserve">Mafiaherz Gehackt</t>
        </is>
      </c>
      <c r="D739" t="inlineStr">
        <is>
          <t xml:space="preserve">46315e70f19b7456304e162f60c4c2951c9733b6</t>
        </is>
      </c>
      <c r="E739" t="inlineStr">
        <is>
          <t xml:space="preserve">Episode 36: Lorenzos Blick</t>
        </is>
      </c>
      <c r="F739">
        <v>36</v>
      </c>
      <c r="G739" t="inlineStr">
        <is>
          <t xml:space="preserve">5:55-6:01</t>
        </is>
      </c>
      <c r="H739" t="inlineStr">
        <is>
          <t xml:space="preserve">Resolved</t>
        </is>
      </c>
      <c r="I739" t="inlineStr">
        <is>
          <t xml:space="preserve">VA says liyama - "Sein eisiger Blick wanderte von Tims lächelndem Gesicht zu Liyanas zitternden Händen auf der Gitarre."</t>
        </is>
      </c>
      <c r="J739" t="inlineStr">
        <is>
          <t xml:space="preserve">VOA</t>
        </is>
      </c>
      <c r="K739" t="inlineStr">
        <is>
          <t xml:space="preserve">Mispronunciation</t>
        </is>
      </c>
      <c r="L739" t="inlineStr">
        <is>
          <t xml:space="preserve">Mispronunciation</t>
        </is>
      </c>
      <c r="M739" t="str">
        <f>IFERROR(IF(VLOOKUP(L739,'Quantification'!$A:$B,2,FALSE)&amp;""="","Unclassified",VLOOKUP(L739,'Quantification'!$A:$B,2,FALSE)),"Unclassified")</f>
        <v>Major</v>
      </c>
      <c r="N739" t="inlineStr">
        <is>
          <t xml:space="preserve">frl-denis.sobol@pocketfm.com</t>
        </is>
      </c>
      <c r="O739" t="inlineStr">
        <is>
          <t xml:space="preserve">Issues found in raw</t>
        </is>
      </c>
      <c r="P739" t="str">
        <f>IF(OR(O739="Issues found in master",O739="Final master"),"Master",IF(OR(O739="Ready for Master",O739="Issues found in raw",O739="Raw under QC",O739="Issues resolved in raw"),"Raw","-"))</f>
        <v>Raw</v>
      </c>
      <c r="Q739" s="13">
        <v>46290.495833333334</v>
      </c>
      <c r="R739" t="inlineStr">
        <is>
          <t xml:space="preserve">2026-09 (Sept)</t>
        </is>
      </c>
      <c r="S739">
        <f>IF(M739="Not an error",0,IF(COUNTIFS($A$2:$A739,$A739,$D$2:$D739,$D739,$M$2:$M739,"&lt;&gt;Not an error")=1,1,0))</f>
        <v>1</v>
      </c>
      <c r="T739">
        <f>IF(M739&lt;&gt;"Major",0,IF(COUNTIFS($A$2:$A739,$A739,$D$2:$D739,$D739,$M$2:$M739,"Major")=1,1,0))</f>
        <v>1</v>
      </c>
      <c r="U739">
        <f>IF(M739&lt;&gt;"Minor",0,IF(COUNTIFS($A$2:$A739,$A739,$D$2:$D739,$D739,$M$2:$M739,"Minor")=1,1,0))</f>
        <v>0</v>
      </c>
    </row>
    <row r="740">
      <c r="A740" t="inlineStr">
        <is>
          <t xml:space="preserve">efa111b397877a29364b57266d879e11bff528fd</t>
        </is>
      </c>
      <c r="B740" t="inlineStr">
        <is>
          <t xml:space="preserve">Hacking the Mafia's Heart</t>
        </is>
      </c>
      <c r="C740" t="inlineStr">
        <is>
          <t xml:space="preserve">Mafiaherz Gehackt</t>
        </is>
      </c>
      <c r="D740" t="inlineStr">
        <is>
          <t xml:space="preserve">a1a0ac0052c781e1777fb43cadba78ce265d763c</t>
        </is>
      </c>
      <c r="E740" t="inlineStr">
        <is>
          <t xml:space="preserve">Episode 37: Turteltauben</t>
        </is>
      </c>
      <c r="F740">
        <v>37</v>
      </c>
      <c r="G740" t="inlineStr">
        <is>
          <t xml:space="preserve">11:18-11:23</t>
        </is>
      </c>
      <c r="H740" t="inlineStr">
        <is>
          <t xml:space="preserve">Resolved</t>
        </is>
      </c>
      <c r="I740" t="inlineStr">
        <is>
          <t xml:space="preserve">the expression should be "das fünfte rad am wagen", maybe it's meant to be a joke? if the source sheet is english, it's probably a literal translation of "third wheel" - „Stört euch nicht an mir, ich bin nur das dritte Rad am Wagen“, murmelte er mit einem Grinsen.</t>
        </is>
      </c>
      <c r="J740" t="inlineStr">
        <is>
          <t xml:space="preserve">AI</t>
        </is>
      </c>
      <c r="K740" t="inlineStr">
        <is>
          <t xml:space="preserve">Script error</t>
        </is>
      </c>
      <c r="L740" t="inlineStr">
        <is>
          <t xml:space="preserve">Script error</t>
        </is>
      </c>
      <c r="M740" t="str">
        <f>IFERROR(IF(VLOOKUP(L740,'Quantification'!$A:$B,2,FALSE)&amp;""="","Unclassified",VLOOKUP(L740,'Quantification'!$A:$B,2,FALSE)),"Unclassified")</f>
        <v>Major</v>
      </c>
      <c r="N740" t="inlineStr">
        <is>
          <t xml:space="preserve">frl-denis.sobol@pocketfm.com</t>
        </is>
      </c>
      <c r="O740" t="inlineStr">
        <is>
          <t xml:space="preserve">Issues found in raw</t>
        </is>
      </c>
      <c r="P740" t="str">
        <f>IF(OR(O740="Issues found in master",O740="Final master"),"Master",IF(OR(O740="Ready for Master",O740="Issues found in raw",O740="Raw under QC",O740="Issues resolved in raw"),"Raw","-"))</f>
        <v>Raw</v>
      </c>
      <c r="Q740" s="13">
        <v>46290.495833333334</v>
      </c>
      <c r="R740" t="inlineStr">
        <is>
          <t xml:space="preserve">2026-09 (Sept)</t>
        </is>
      </c>
      <c r="S740">
        <f>IF(M740="Not an error",0,IF(COUNTIFS($A$2:$A740,$A740,$D$2:$D740,$D740,$M$2:$M740,"&lt;&gt;Not an error")=1,1,0))</f>
        <v>1</v>
      </c>
      <c r="T740">
        <f>IF(M740&lt;&gt;"Major",0,IF(COUNTIFS($A$2:$A740,$A740,$D$2:$D740,$D740,$M$2:$M740,"Major")=1,1,0))</f>
        <v>1</v>
      </c>
      <c r="U740">
        <f>IF(M740&lt;&gt;"Minor",0,IF(COUNTIFS($A$2:$A740,$A740,$D$2:$D740,$D740,$M$2:$M740,"Minor")=1,1,0))</f>
        <v>0</v>
      </c>
    </row>
    <row r="741">
      <c r="A741" t="inlineStr">
        <is>
          <t xml:space="preserve">efa111b397877a29364b57266d879e11bff528fd</t>
        </is>
      </c>
      <c r="B741" t="inlineStr">
        <is>
          <t xml:space="preserve">Hacking the Mafia's Heart</t>
        </is>
      </c>
      <c r="C741" t="inlineStr">
        <is>
          <t xml:space="preserve">Mafiaherz Gehackt</t>
        </is>
      </c>
      <c r="D741" t="inlineStr">
        <is>
          <t xml:space="preserve">f5d26acf86b6319e260216cd205dfe96b25cffee</t>
        </is>
      </c>
      <c r="E741" t="inlineStr">
        <is>
          <t xml:space="preserve">Episode 38: Partydynamik</t>
        </is>
      </c>
      <c r="F741">
        <v>38</v>
      </c>
      <c r="G741" t="inlineStr">
        <is>
          <t xml:space="preserve">0:00-0:04</t>
        </is>
      </c>
      <c r="H741" t="inlineStr">
        <is>
          <t xml:space="preserve">Resolved</t>
        </is>
      </c>
      <c r="I741" t="inlineStr">
        <is>
          <t xml:space="preserve">VA mispronounces Buffet - „Stört euch nicht an mir, ich bin nur das dritte Rad am Wagen“, murmelte er mit einem Grinsen.</t>
        </is>
      </c>
      <c r="J741" t="inlineStr">
        <is>
          <t xml:space="preserve">VOA</t>
        </is>
      </c>
      <c r="K741" t="inlineStr">
        <is>
          <t xml:space="preserve">Mispronunciation</t>
        </is>
      </c>
      <c r="L741" t="inlineStr">
        <is>
          <t xml:space="preserve">Mispronunciation</t>
        </is>
      </c>
      <c r="M741" t="str">
        <f>IFERROR(IF(VLOOKUP(L741,'Quantification'!$A:$B,2,FALSE)&amp;""="","Unclassified",VLOOKUP(L741,'Quantification'!$A:$B,2,FALSE)),"Unclassified")</f>
        <v>Major</v>
      </c>
      <c r="N741" t="inlineStr">
        <is>
          <t xml:space="preserve">frl-denis.sobol@pocketfm.com</t>
        </is>
      </c>
      <c r="O741" t="inlineStr">
        <is>
          <t xml:space="preserve">Issues found in raw</t>
        </is>
      </c>
      <c r="P741" t="str">
        <f>IF(OR(O741="Issues found in master",O741="Final master"),"Master",IF(OR(O741="Ready for Master",O741="Issues found in raw",O741="Raw under QC",O741="Issues resolved in raw"),"Raw","-"))</f>
        <v>Raw</v>
      </c>
      <c r="Q741" s="13">
        <v>46290.495833333334</v>
      </c>
      <c r="R741" t="inlineStr">
        <is>
          <t xml:space="preserve">2026-09 (Sept)</t>
        </is>
      </c>
      <c r="S741">
        <f>IF(M741="Not an error",0,IF(COUNTIFS($A$2:$A741,$A741,$D$2:$D741,$D741,$M$2:$M741,"&lt;&gt;Not an error")=1,1,0))</f>
        <v>1</v>
      </c>
      <c r="T741">
        <f>IF(M741&lt;&gt;"Major",0,IF(COUNTIFS($A$2:$A741,$A741,$D$2:$D741,$D741,$M$2:$M741,"Major")=1,1,0))</f>
        <v>1</v>
      </c>
      <c r="U741">
        <f>IF(M741&lt;&gt;"Minor",0,IF(COUNTIFS($A$2:$A741,$A741,$D$2:$D741,$D741,$M$2:$M741,"Minor")=1,1,0))</f>
        <v>0</v>
      </c>
    </row>
    <row r="742">
      <c r="A742" t="inlineStr">
        <is>
          <t xml:space="preserve">efa111b397877a29364b57266d879e11bff528fd</t>
        </is>
      </c>
      <c r="B742" t="inlineStr">
        <is>
          <t xml:space="preserve">Hacking the Mafia's Heart</t>
        </is>
      </c>
      <c r="C742" t="inlineStr">
        <is>
          <t xml:space="preserve">Mafiaherz Gehackt</t>
        </is>
      </c>
      <c r="D742" t="inlineStr">
        <is>
          <t xml:space="preserve">1d03271e9725744173fc67e8902176ea719a73f2</t>
        </is>
      </c>
      <c r="E742" t="inlineStr">
        <is>
          <t xml:space="preserve">Episode 39: Vaters Ring</t>
        </is>
      </c>
      <c r="F742">
        <v>39</v>
      </c>
      <c r="G742" t="inlineStr">
        <is>
          <t xml:space="preserve">10:41-11:22</t>
        </is>
      </c>
      <c r="H742" t="inlineStr">
        <is>
          <t xml:space="preserve">Resolved</t>
        </is>
      </c>
      <c r="I742" t="inlineStr">
        <is>
          <t xml:space="preserve">shortly after this paragraph, it is said that the first letter of the protags first name is engraved in the ring, but the protags name is liyana, so it should say "L" instead, does the protags name start with an "i" in the source sheet? - „Kürzlich von der Organisation Orzer bei einer privaten Ausgrabung entdeckt. Ein wahrhaft einzigartiges Stück. Der Edelstein soll nur in völliger Dunkelheit leuchten und trägt eine mysteriöse Gravur, den Buchstaben i.“
Liyanas ganzer Körper erstarrte. Ihr Atem stockte.
Ihre Augen weiteten sich vor Schock, als eine Samtschatulle angehoben und dem Publikum präsentiert wurde. Darin lag ein kleiner, zarter Ring, ein dünnes Goldband mit sanften Kurven und einem geheimen Detail, das sie auswendig kannte.
Unter dem Scheinwerferlicht schien das winzige „i“ zu schimmern, eine verborgene Erinnerung, die zum Leben erwachte.</t>
        </is>
      </c>
      <c r="J742" t="inlineStr">
        <is>
          <t xml:space="preserve">AI</t>
        </is>
      </c>
      <c r="K742" t="inlineStr">
        <is>
          <t xml:space="preserve">Script error</t>
        </is>
      </c>
      <c r="L742" t="inlineStr">
        <is>
          <t xml:space="preserve">Script error</t>
        </is>
      </c>
      <c r="M742" t="str">
        <f>IFERROR(IF(VLOOKUP(L742,'Quantification'!$A:$B,2,FALSE)&amp;""="","Unclassified",VLOOKUP(L742,'Quantification'!$A:$B,2,FALSE)),"Unclassified")</f>
        <v>Major</v>
      </c>
      <c r="N742" t="inlineStr">
        <is>
          <t xml:space="preserve">frl-denis.sobol@pocketfm.com</t>
        </is>
      </c>
      <c r="O742" t="inlineStr">
        <is>
          <t xml:space="preserve">Issues found in raw</t>
        </is>
      </c>
      <c r="P742" t="str">
        <f>IF(OR(O742="Issues found in master",O742="Final master"),"Master",IF(OR(O742="Ready for Master",O742="Issues found in raw",O742="Raw under QC",O742="Issues resolved in raw"),"Raw","-"))</f>
        <v>Raw</v>
      </c>
      <c r="Q742" s="13">
        <v>46290.49513888889</v>
      </c>
      <c r="R742" t="inlineStr">
        <is>
          <t xml:space="preserve">2026-09 (Sept)</t>
        </is>
      </c>
      <c r="S742">
        <f>IF(M742="Not an error",0,IF(COUNTIFS($A$2:$A742,$A742,$D$2:$D742,$D742,$M$2:$M742,"&lt;&gt;Not an error")=1,1,0))</f>
        <v>1</v>
      </c>
      <c r="T742">
        <f>IF(M742&lt;&gt;"Major",0,IF(COUNTIFS($A$2:$A742,$A742,$D$2:$D742,$D742,$M$2:$M742,"Major")=1,1,0))</f>
        <v>1</v>
      </c>
      <c r="U742">
        <f>IF(M742&lt;&gt;"Minor",0,IF(COUNTIFS($A$2:$A742,$A742,$D$2:$D742,$D742,$M$2:$M742,"Minor")=1,1,0))</f>
        <v>0</v>
      </c>
    </row>
    <row r="743">
      <c r="A743" t="inlineStr">
        <is>
          <t xml:space="preserve">efa111b397877a29364b57266d879e11bff528fd</t>
        </is>
      </c>
      <c r="B743" t="inlineStr">
        <is>
          <t xml:space="preserve">Hacking the Mafia's Heart</t>
        </is>
      </c>
      <c r="C743" t="inlineStr">
        <is>
          <t xml:space="preserve">Mafiaherz Gehackt</t>
        </is>
      </c>
      <c r="D743" t="inlineStr">
        <is>
          <t xml:space="preserve">a5736b070e590bc72b579fc790d6c53a979cb73a</t>
        </is>
      </c>
      <c r="E743" t="inlineStr">
        <is>
          <t xml:space="preserve">Episode 40: Stummer Schmerz</t>
        </is>
      </c>
      <c r="F743">
        <v>40</v>
      </c>
      <c r="G743" t="inlineStr">
        <is>
          <t xml:space="preserve">0:37-0:45</t>
        </is>
      </c>
      <c r="H743" t="inlineStr">
        <is>
          <t xml:space="preserve">Resolved</t>
        </is>
      </c>
      <c r="I743" t="inlineStr">
        <is>
          <t xml:space="preserve">ahron should be pronounced german - "Liyanas Augen weiteten sich. Ihr rutschte das Herz in die Hose, als sie sah, wie Ahron auf Ahliras Befehl seine Bieterkarte hob."</t>
        </is>
      </c>
      <c r="J743" t="inlineStr">
        <is>
          <t xml:space="preserve">VOA</t>
        </is>
      </c>
      <c r="K743" t="inlineStr">
        <is>
          <t xml:space="preserve">Mispronunciation</t>
        </is>
      </c>
      <c r="L743" t="inlineStr">
        <is>
          <t xml:space="preserve">Mispronunciation</t>
        </is>
      </c>
      <c r="M743" t="str">
        <f>IFERROR(IF(VLOOKUP(L743,'Quantification'!$A:$B,2,FALSE)&amp;""="","Unclassified",VLOOKUP(L743,'Quantification'!$A:$B,2,FALSE)),"Unclassified")</f>
        <v>Major</v>
      </c>
      <c r="N743" t="inlineStr">
        <is>
          <t xml:space="preserve">frl-denis.sobol@pocketfm.com</t>
        </is>
      </c>
      <c r="O743" t="inlineStr">
        <is>
          <t xml:space="preserve">Issues found in raw</t>
        </is>
      </c>
      <c r="P743" t="str">
        <f>IF(OR(O743="Issues found in master",O743="Final master"),"Master",IF(OR(O743="Ready for Master",O743="Issues found in raw",O743="Raw under QC",O743="Issues resolved in raw"),"Raw","-"))</f>
        <v>Raw</v>
      </c>
      <c r="Q743" s="13">
        <v>46290.49444444444</v>
      </c>
      <c r="R743" t="inlineStr">
        <is>
          <t xml:space="preserve">2026-09 (Sept)</t>
        </is>
      </c>
      <c r="S743">
        <f>IF(M743="Not an error",0,IF(COUNTIFS($A$2:$A743,$A743,$D$2:$D743,$D743,$M$2:$M743,"&lt;&gt;Not an error")=1,1,0))</f>
        <v>1</v>
      </c>
      <c r="T743">
        <f>IF(M743&lt;&gt;"Major",0,IF(COUNTIFS($A$2:$A743,$A743,$D$2:$D743,$D743,$M$2:$M743,"Major")=1,1,0))</f>
        <v>1</v>
      </c>
      <c r="U743">
        <f>IF(M743&lt;&gt;"Minor",0,IF(COUNTIFS($A$2:$A743,$A743,$D$2:$D743,$D743,$M$2:$M743,"Minor")=1,1,0))</f>
        <v>0</v>
      </c>
    </row>
    <row r="744">
      <c r="A744" t="inlineStr">
        <is>
          <t xml:space="preserve">efa111b397877a29364b57266d879e11bff528fd</t>
        </is>
      </c>
      <c r="B744" t="inlineStr">
        <is>
          <t xml:space="preserve">Hacking the Mafia's Heart</t>
        </is>
      </c>
      <c r="C744" t="inlineStr">
        <is>
          <t xml:space="preserve">Mafiaherz Gehackt</t>
        </is>
      </c>
      <c r="D744" t="inlineStr">
        <is>
          <t xml:space="preserve">a5736b070e590bc72b579fc790d6c53a979cb73a</t>
        </is>
      </c>
      <c r="E744" t="inlineStr">
        <is>
          <t xml:space="preserve">Episode 40: Stummer Schmerz</t>
        </is>
      </c>
      <c r="F744">
        <v>40</v>
      </c>
      <c r="G744" t="inlineStr">
        <is>
          <t xml:space="preserve">4:50-4:55</t>
        </is>
      </c>
      <c r="H744" t="inlineStr">
        <is>
          <t xml:space="preserve">Resolved</t>
        </is>
      </c>
      <c r="I744" t="inlineStr">
        <is>
          <t xml:space="preserve">same issue as in the previous episode, only here the ring is engraved with an "E" instead of an "i" but if the information given in the previous episode is correct, that the ring is engraved with the protags initial, then it should be "L" - "Die eingravierte Initiale E schien das Licht einzufangen und sanft aufzuleuchten."</t>
        </is>
      </c>
      <c r="J744" t="inlineStr">
        <is>
          <t xml:space="preserve">AI</t>
        </is>
      </c>
      <c r="K744" t="inlineStr">
        <is>
          <t xml:space="preserve">Script error</t>
        </is>
      </c>
      <c r="L744" t="inlineStr">
        <is>
          <t xml:space="preserve">Script error</t>
        </is>
      </c>
      <c r="M744" t="str">
        <f>IFERROR(IF(VLOOKUP(L744,'Quantification'!$A:$B,2,FALSE)&amp;""="","Unclassified",VLOOKUP(L744,'Quantification'!$A:$B,2,FALSE)),"Unclassified")</f>
        <v>Major</v>
      </c>
      <c r="N744" t="inlineStr">
        <is>
          <t xml:space="preserve">frl-denis.sobol@pocketfm.com</t>
        </is>
      </c>
      <c r="O744" t="inlineStr">
        <is>
          <t xml:space="preserve">Issues found in raw</t>
        </is>
      </c>
      <c r="P744" t="str">
        <f>IF(OR(O744="Issues found in master",O744="Final master"),"Master",IF(OR(O744="Ready for Master",O744="Issues found in raw",O744="Raw under QC",O744="Issues resolved in raw"),"Raw","-"))</f>
        <v>Raw</v>
      </c>
      <c r="Q744" s="13">
        <v>46290.49444444444</v>
      </c>
      <c r="R744" t="inlineStr">
        <is>
          <t xml:space="preserve">2026-09 (Sept)</t>
        </is>
      </c>
      <c r="S744">
        <f>IF(M744="Not an error",0,IF(COUNTIFS($A$2:$A744,$A744,$D$2:$D744,$D744,$M$2:$M744,"&lt;&gt;Not an error")=1,1,0))</f>
        <v>0</v>
      </c>
      <c r="T744">
        <f>IF(M744&lt;&gt;"Major",0,IF(COUNTIFS($A$2:$A744,$A744,$D$2:$D744,$D744,$M$2:$M744,"Major")=1,1,0))</f>
        <v>0</v>
      </c>
      <c r="U744">
        <f>IF(M744&lt;&gt;"Minor",0,IF(COUNTIFS($A$2:$A744,$A744,$D$2:$D744,$D744,$M$2:$M744,"Minor")=1,1,0))</f>
        <v>0</v>
      </c>
    </row>
    <row r="745">
      <c r="A745" t="inlineStr">
        <is>
          <t xml:space="preserve">efa111b397877a29364b57266d879e11bff528fd</t>
        </is>
      </c>
      <c r="B745" t="inlineStr">
        <is>
          <t xml:space="preserve">Hacking the Mafia's Heart</t>
        </is>
      </c>
      <c r="C745" t="inlineStr">
        <is>
          <t xml:space="preserve">Mafiaherz Gehackt</t>
        </is>
      </c>
      <c r="D745" t="inlineStr">
        <is>
          <t xml:space="preserve">bea6164de881133fca5f55fd112948c40e1ead15</t>
        </is>
      </c>
      <c r="E745" t="inlineStr">
        <is>
          <t xml:space="preserve">Episode 41: Angegriffen</t>
        </is>
      </c>
      <c r="F745">
        <v>41</v>
      </c>
      <c r="G745" t="inlineStr">
        <is>
          <t xml:space="preserve">0:00-6:16</t>
        </is>
      </c>
      <c r="H745" t="inlineStr">
        <is>
          <t xml:space="preserve">Ignore</t>
        </is>
      </c>
      <c r="I745" t="inlineStr">
        <is>
          <t xml:space="preserve">lorenzo and liyana are suddenly adressing each other formally here, they should be adressing each other informally "Fünf Wagen mit getönten Scheiben und einer bedrohlichen Fahrweise folgten Lorenzos Limousine. In dem Moment, als er sie entdeckte, versteifte sich sein Kiefer.
Sicher, er hatte immer einen Schattenkonvoi, ein trainiertes Team, das ihm nie von der Seite wich. Aber heute Nacht war etwas anders.
Alle fünf seiner Begleitfahrzeuge waren verstummt, von den Peilsendern verschwunden.
Das war kein Zufall.
Lorenzos Blick verengte sich. Er beugte sich vor und sprach mit leiser Stimme in das sichere Kommunikationssystem in der Armlehne.
„Protokoll Schatten. Antworten.“
Nichts als statisches Rauschen. Sein Gesichtsausdruck verhärtete sich.
Er zog sein Privathandy hervor und wählte die Nummer seiner Elite-Wachen. „Wir werden verfolgt. Fünf Fahrzeuge. Mein Konvoi ist offline. Ich will sofort die Koordinaten unserer Verfolger.“
Liyana, die die ganze Fahrt über geschwiegen hatte, spürte, wie die Anspannung im Wagen schlagartig zunahm. Es hatte schleichend begonnen: Lorenzos Hand, die sich auf seinem Knie verkrampfte, das nervöse Zucken seiner Augen im Rückspiegel und wie die Tachonadel langsam nach oben kroch.
Aber jetzt war es nicht mehr zu leugnen.
Etwas stimmte nicht.
Die Lichter der Stadt waren verblasst, und bevor sie es überhaupt bemerkt hatte, befanden sie sich auf einer langen, verlassenen Straße, die von einem dichten, dunklen Wald gesäumt war.
Keine Straßenlaternen. Keine anderen Autos. Nur ihre Scheinwerfer, die die unheimliche Nacht durchschnitten und lange, skelettartige Schatten auf die Bäume warfen.
Ein Ort, an dem einen niemand schreien hören würde.
Instinktiv drückte Liyana ihr Tablet an die Brust, ihr Atem wurde flach. Sie warf einen Blick auf Lorenzo, der kein Wort zu ihr gesagt hatte. Er war vollkommen konzentriert, seine Hände ruhten mit einer tödlichen Ruhe auf seinen Oberschenkeln.
Einen Moment später schob er ein verstecktes Fach in der Mittelkonsole auf. Ihre Augen weiteten sich bei dem, was sich darin befand.
Mit einer leisen, geübten Bewegung nahm Lorenzo die Pistole und lud durch.
Ein scharfes Klicken von Metall auf Metall hallte wie ein Todesurteil durch den Wagen.
„Was ist hier los?“, fragte sie mit zittrigem Flüstern.
Er würdigte sie keines Blickes. „Bleiben Sie unten. Bewegen Sie sich nicht, bevor ich es Ihnen sage.“
Dieser kalte, knappe Ton war meilenweit von seinem üblichen Sarkasmus oder seiner distanzierten Kühle entfernt. Das hier war anders.
Das war der wahre Lorenzo.
Liyanas Herz hämmerte gegen ihre Rippen, aber sie nickte kurz und ruckartig und schluckte mühsam gegen die Trockenheit in ihrem Hals an.
Draußen wurde das Heulen der Reifen lauter. Die Wagen kamen näher. Ein Motor heulte auf, als einer von ihnen aus der Gruppe ausscherte und direkt auf sie zusteuerte.
Lorenzos Instinkte schrien Alarm. Ohne einen zweiten Gedanken schnellte er vor, packte ihren Arm und drückte sie flach auf den Ledersitz.
„Runter mit Ihnen!“, befahl er mit scharfer Stimme.
Einen Sekundenbruchteil später zerriss ein lauter Knall die Nacht.
Eine Kugel zischte durch die Luft und schlug genau dort durch die Heckscheibe, wo eben noch ihr Kopf gewesen war. Splitter von Sicherheitsglas glitzerten wie grausame Diamanten in der Dunkelheit, und ein Loch fraß sich durch das Glas und ließ einen Schwall kalter Luft hereinströmen.
Liyana stockte der Atem. Ihre Augen flogen auf und starrten entsetzt auf das Spinnennetz aus zerbrochenem Glas.
Sie wäre getroffen worden.
Ihre Ohren klingelten, und ihr Herz pochte so heftig, dass sie den Puls in ihrem Hals spüren konnte. Sie sah Lorenzo an, ihre Lippen zitterten, aber kein Laut kam heraus.
Er kauerte bereits tief geduckt, eine Hand fest auf ihren Rücken gepresst, um sie zu schützen, die andere umklammerte seine Waffe.
Sein Gesicht war aus purem Stahl. Keine Angst. Keine Panik. Nur tödliche Berechnung.
„Sind Sie verletzt?“, fragte er, während seine Augen immer noch die Dunkelheit draußen absuchten.
Sie schaffte es, langsam den Kopf zu schütteln, während ihr Körper unkontrolliert zitterte. „Nein.“
Lorenzo sagte nichts, aber die Tatsache, dass er sich ohne zu zögern schützend vor sie geworfen hatte, löste einen seltsamen, beklemmenden Stich in ihrer Brust aus.
Die nächste Kugel kam nicht.
Stattdessen wurde der ganze Wagen heftig erschüttert.
Sie waren von hinten gerammt worden.
Lorenzo fluchte leise und tippte erneut auf sein Kommunikationssystem. „Wo zum Teufel ist mein Team?“
Weitere Kugeln prasselten mit metallischen Pings gegen die Wagenseite.
Lorenzos Augen trafen ihre, die im schummrigen Licht weit und verängstigt waren. Seine Stimme war nun leiser, eindringlich, aber ohne die frühere Eiseskälte. „Yana, hören Sie mir zu. Wenn ich sage, Sie sollen rennen, dann rennen Sie. Verstanden? Stellen Sie keine Fragen. Schauen Sie nicht zurück. Laufen Sie einfach los.“
Sie schüttelte sofort den Kopf, Tränen stiegen ihr in die Augen. „Nein, ich lasse Sie nicht allein.“
„Liyana“, sagte er mit festem Ton. „Das ist nicht der richtige Zeitpunkt für Diskussionen.“
Ein weiterer ohrenbetäubender Aufprall erschütterte die Seite des Wagens.
Sie zuckte zusammen und krallte sich instinktiv an ihn, presste ihr Gesicht an seine Brust wie ein verängstigtes Tier.
Lorenzo hielt sie für den Bruchteil einer Sekunde fest, gerade lange genug, dass sie einen ruhigen Herzschlag spürte, der nicht ihrer war.
Dann ließ er das Fenster einen Spaltbreit hinunter und zielte über den Lauf seiner Waffe nach draußen.
Draußen fuhr einer der schwarzen Wagen neben ihnen her, ein Fenster rollte herunter.
Aber Lorenzo feuerte zuerst.
„Sie bleiben im Wagen“, sagte Lorenzo, seine Stimme ein leiser, fester Befehl, als er die Tür öffnete, die Waffe in der Hand, sein Blick auf den dunklen Wald vor ihnen gerichtet."</t>
        </is>
      </c>
      <c r="J745" t="inlineStr">
        <is>
          <t xml:space="preserve">AI</t>
        </is>
      </c>
      <c r="K745" t="inlineStr">
        <is>
          <t xml:space="preserve">Script error</t>
        </is>
      </c>
      <c r="L745" t="inlineStr">
        <is>
          <t xml:space="preserve">Script error</t>
        </is>
      </c>
      <c r="M745" t="str">
        <f>IFERROR(IF(VLOOKUP(L745,'Quantification'!$A:$B,2,FALSE)&amp;""="","Unclassified",VLOOKUP(L745,'Quantification'!$A:$B,2,FALSE)),"Unclassified")</f>
        <v>Major</v>
      </c>
      <c r="N745" t="inlineStr">
        <is>
          <t xml:space="preserve">frl-denis.sobol@pocketfm.com</t>
        </is>
      </c>
      <c r="O745" t="inlineStr">
        <is>
          <t xml:space="preserve">Issues found in raw</t>
        </is>
      </c>
      <c r="P745" t="str">
        <f>IF(OR(O745="Issues found in master",O745="Final master"),"Master",IF(OR(O745="Ready for Master",O745="Issues found in raw",O745="Raw under QC",O745="Issues resolved in raw"),"Raw","-"))</f>
        <v>Raw</v>
      </c>
      <c r="Q745" s="13">
        <v>46290.49444444444</v>
      </c>
      <c r="R745" t="inlineStr">
        <is>
          <t xml:space="preserve">2026-09 (Sept)</t>
        </is>
      </c>
      <c r="S745">
        <f>IF(M745="Not an error",0,IF(COUNTIFS($A$2:$A745,$A745,$D$2:$D745,$D745,$M$2:$M745,"&lt;&gt;Not an error")=1,1,0))</f>
        <v>1</v>
      </c>
      <c r="T745">
        <f>IF(M745&lt;&gt;"Major",0,IF(COUNTIFS($A$2:$A745,$A745,$D$2:$D745,$D745,$M$2:$M745,"Major")=1,1,0))</f>
        <v>1</v>
      </c>
      <c r="U745">
        <f>IF(M745&lt;&gt;"Minor",0,IF(COUNTIFS($A$2:$A745,$A745,$D$2:$D745,$D745,$M$2:$M745,"Minor")=1,1,0))</f>
        <v>0</v>
      </c>
    </row>
    <row r="746">
      <c r="A746" t="inlineStr">
        <is>
          <t xml:space="preserve">efa111b397877a29364b57266d879e11bff528fd</t>
        </is>
      </c>
      <c r="B746" t="inlineStr">
        <is>
          <t xml:space="preserve">Hacking the Mafia's Heart</t>
        </is>
      </c>
      <c r="C746" t="inlineStr">
        <is>
          <t xml:space="preserve">Mafiaherz Gehackt</t>
        </is>
      </c>
      <c r="D746" t="inlineStr">
        <is>
          <t xml:space="preserve">bea6164de881133fca5f55fd112948c40e1ead15</t>
        </is>
      </c>
      <c r="E746" t="inlineStr">
        <is>
          <t xml:space="preserve">Episode 41: Angegriffen</t>
        </is>
      </c>
      <c r="F746">
        <v>41</v>
      </c>
      <c r="G746" t="inlineStr">
        <is>
          <t xml:space="preserve">2:24-6:16</t>
        </is>
      </c>
      <c r="H746" t="inlineStr">
        <is>
          <t xml:space="preserve">Resolved</t>
        </is>
      </c>
      <c r="I746" t="inlineStr">
        <is>
          <t xml:space="preserve">lorenzo and liyana are suddenly adressing each other formally here, they should be adressing each other informally - „Bleiben Sie unten. Bewegen Sie sich nicht, bevor ich es Ihnen sage.“
Dieser kalte, knappe Ton war meilenweit von seinem üblichen Sarkasmus oder seiner distanzierten Kühle entfernt. Das hier war anders.
Das war der wahre Lorenzo.
Liyanas Herz hämmerte gegen ihre Rippen, aber sie nickte kurz und ruckartig und schluckte mühsam gegen die Trockenheit in ihrem Hals an.
Draußen wurde das Heulen der Reifen lauter. Die Wagen kamen näher. Ein Motor heulte auf, als einer von ihnen aus der Gruppe ausscherte und direkt auf sie zusteuerte.
Lorenzos Instinkte schrien Alarm. Ohne einen zweiten Gedanken schnellte er vor, packte ihren Arm und drückte sie flach auf den Ledersitz.
„Runter mit Ihnen!“, befahl er mit scharfer Stimme.
Einen Sekundenbruchteil später zerriss ein lauter Knall die Nacht.
Eine Kugel zischte durch die Luft und schlug genau dort durch die Heckscheibe, wo eben noch ihr Kopf gewesen war. Splitter von Sicherheitsglas glitzerten wie grausame Diamanten in der Dunkelheit, und ein Loch fraß sich durch das Glas und ließ einen Schwall kalter Luft hereinströmen.
Liyana stockte der Atem. Ihre Augen flogen auf und starrten entsetzt auf das Spinnennetz aus zerbrochenem Glas.
Sie wäre getroffen worden.
Ihre Ohren klingelten, und ihr Herz pochte so heftig, dass sie den Puls in ihrem Hals spüren konnte. Sie sah Lorenzo an, ihre Lippen zitterten, aber kein Laut kam heraus.
Er kauerte bereits tief geduckt, eine Hand fest auf ihren Rücken gepresst, um sie zu schützen, die andere umklammerte seine Waffe.
Sein Gesicht war aus purem Stahl. Keine Angst. Keine Panik. Nur tödliche Berechnung.
„Sind Sie verletzt?“, fragte er, während seine Augen immer noch die Dunkelheit draußen absuchten.
Sie schaffte es, langsam den Kopf zu schütteln, während ihr Körper unkontrolliert zitterte. „Nein.“
Lorenzo sagte nichts, aber die Tatsache, dass er sich ohne zu zögern schützend vor sie geworfen hatte, löste einen seltsamen, beklemmenden Stich in ihrer Brust aus.
Die nächste Kugel kam nicht.
Stattdessen wurde der ganze Wagen heftig erschüttert.
Sie waren von hinten gerammt worden.
Lorenzo fluchte leise und tippte erneut auf sein Kommunikationssystem. „Wo zum Teufel ist mein Team?“
Weitere Kugeln prasselten mit metallischen Pings gegen die Wagenseite.
Lorenzos Augen trafen ihre, die im schummrigen Licht weit und verängstigt waren. Seine Stimme war nun leiser, eindringlich, aber ohne die frühere Eiseskälte. „Yana, hören Sie mir zu. Wenn ich sage, Sie sollen rennen, dann rennen Sie. Verstanden? Stellen Sie keine Fragen. Schauen Sie nicht zurück. Laufen Sie einfach los.“
Sie schüttelte sofort den Kopf, Tränen stiegen ihr in die Augen. „Nein, ich lasse Sie nicht allein.“
„Liyana“, sagte er mit festem Ton. „Das ist nicht der richtige Zeitpunkt für Diskussionen.“
Ein weiterer ohrenbetäubender Aufprall erschütterte die Seite des Wagens.
Sie zuckte zusammen und krallte sich instinktiv an ihn, presste ihr Gesicht an seine Brust wie ein verängstigtes Tier.
Lorenzo hielt sie für den Bruchteil einer Sekunde fest, gerade lange genug, dass sie einen ruhigen Herzschlag spürte, der nicht ihrer war.
Dann ließ er das Fenster einen Spaltbreit hinunter und zielte über den Lauf seiner Waffe nach draußen.
Draußen fuhr einer der schwarzen Wagen neben ihnen her, ein Fenster rollte herunter.
Aber Lorenzo feuerte zuerst.
„Sie bleiben im Wagen“, sagte Lorenzo, seine Stimme ein leiser, fester Befehl, als er die Tür öffnete, die Waffe in der Hand, sein Blick auf den dunklen Wald vor ihnen gerichtet.</t>
        </is>
      </c>
      <c r="J746" t="inlineStr">
        <is>
          <t xml:space="preserve">AI</t>
        </is>
      </c>
      <c r="K746" t="inlineStr">
        <is>
          <t xml:space="preserve">Script error</t>
        </is>
      </c>
      <c r="L746" t="inlineStr">
        <is>
          <t xml:space="preserve">Script error</t>
        </is>
      </c>
      <c r="M746" t="str">
        <f>IFERROR(IF(VLOOKUP(L746,'Quantification'!$A:$B,2,FALSE)&amp;""="","Unclassified",VLOOKUP(L746,'Quantification'!$A:$B,2,FALSE)),"Unclassified")</f>
        <v>Major</v>
      </c>
      <c r="N746" t="inlineStr">
        <is>
          <t xml:space="preserve">frl-denis.sobol@pocketfm.com</t>
        </is>
      </c>
      <c r="O746" t="inlineStr">
        <is>
          <t xml:space="preserve">Issues found in raw</t>
        </is>
      </c>
      <c r="P746" t="str">
        <f>IF(OR(O746="Issues found in master",O746="Final master"),"Master",IF(OR(O746="Ready for Master",O746="Issues found in raw",O746="Raw under QC",O746="Issues resolved in raw"),"Raw","-"))</f>
        <v>Raw</v>
      </c>
      <c r="Q746" s="13">
        <v>46290.49444444444</v>
      </c>
      <c r="R746" t="inlineStr">
        <is>
          <t xml:space="preserve">2026-09 (Sept)</t>
        </is>
      </c>
      <c r="S746">
        <f>IF(M746="Not an error",0,IF(COUNTIFS($A$2:$A746,$A746,$D$2:$D746,$D746,$M$2:$M746,"&lt;&gt;Not an error")=1,1,0))</f>
        <v>0</v>
      </c>
      <c r="T746">
        <f>IF(M746&lt;&gt;"Major",0,IF(COUNTIFS($A$2:$A746,$A746,$D$2:$D746,$D746,$M$2:$M746,"Major")=1,1,0))</f>
        <v>0</v>
      </c>
      <c r="U746">
        <f>IF(M746&lt;&gt;"Minor",0,IF(COUNTIFS($A$2:$A746,$A746,$D$2:$D746,$D746,$M$2:$M746,"Minor")=1,1,0))</f>
        <v>0</v>
      </c>
    </row>
    <row r="747">
      <c r="A747" t="inlineStr">
        <is>
          <t xml:space="preserve">efa111b397877a29364b57266d879e11bff528fd</t>
        </is>
      </c>
      <c r="B747" t="inlineStr">
        <is>
          <t xml:space="preserve">Hacking the Mafia's Heart</t>
        </is>
      </c>
      <c r="C747" t="inlineStr">
        <is>
          <t xml:space="preserve">Mafiaherz Gehackt</t>
        </is>
      </c>
      <c r="D747" t="inlineStr">
        <is>
          <t xml:space="preserve">92a636637195659c9094450cf7b41e75bc54f192</t>
        </is>
      </c>
      <c r="E747" t="inlineStr">
        <is>
          <t xml:space="preserve">Episode 44: Ring Und Angst</t>
        </is>
      </c>
      <c r="F747">
        <v>44</v>
      </c>
      <c r="G747" t="inlineStr">
        <is>
          <t xml:space="preserve">7:32-7:40</t>
        </is>
      </c>
      <c r="H747" t="inlineStr">
        <is>
          <t xml:space="preserve">Resolved</t>
        </is>
      </c>
      <c r="I747" t="inlineStr">
        <is>
          <t xml:space="preserve">"i" -&gt; "L" - Es war derselbe Ring, den ihr Vater ihr versprochen hatte. Der mit dem winzigen, versteckten „i“ im Inneren, das nur im Dunkeln leuchtete.</t>
        </is>
      </c>
      <c r="J747" t="inlineStr">
        <is>
          <t xml:space="preserve">AI</t>
        </is>
      </c>
      <c r="K747" t="inlineStr">
        <is>
          <t xml:space="preserve">Script error</t>
        </is>
      </c>
      <c r="L747" t="inlineStr">
        <is>
          <t xml:space="preserve">Script error</t>
        </is>
      </c>
      <c r="M747" t="str">
        <f>IFERROR(IF(VLOOKUP(L747,'Quantification'!$A:$B,2,FALSE)&amp;""="","Unclassified",VLOOKUP(L747,'Quantification'!$A:$B,2,FALSE)),"Unclassified")</f>
        <v>Major</v>
      </c>
      <c r="N747" t="inlineStr">
        <is>
          <t xml:space="preserve">frl-denis.sobol@pocketfm.com</t>
        </is>
      </c>
      <c r="O747" t="inlineStr">
        <is>
          <t xml:space="preserve">Issues found in raw</t>
        </is>
      </c>
      <c r="P747" t="str">
        <f>IF(OR(O747="Issues found in master",O747="Final master"),"Master",IF(OR(O747="Ready for Master",O747="Issues found in raw",O747="Raw under QC",O747="Issues resolved in raw"),"Raw","-"))</f>
        <v>Raw</v>
      </c>
      <c r="Q747" s="13">
        <v>46290.49375</v>
      </c>
      <c r="R747" t="inlineStr">
        <is>
          <t xml:space="preserve">2026-09 (Sept)</t>
        </is>
      </c>
      <c r="S747">
        <f>IF(M747="Not an error",0,IF(COUNTIFS($A$2:$A747,$A747,$D$2:$D747,$D747,$M$2:$M747,"&lt;&gt;Not an error")=1,1,0))</f>
        <v>1</v>
      </c>
      <c r="T747">
        <f>IF(M747&lt;&gt;"Major",0,IF(COUNTIFS($A$2:$A747,$A747,$D$2:$D747,$D747,$M$2:$M747,"Major")=1,1,0))</f>
        <v>1</v>
      </c>
      <c r="U747">
        <f>IF(M747&lt;&gt;"Minor",0,IF(COUNTIFS($A$2:$A747,$A747,$D$2:$D747,$D747,$M$2:$M747,"Minor")=1,1,0))</f>
        <v>0</v>
      </c>
    </row>
    <row r="748">
      <c r="A748" t="inlineStr">
        <is>
          <t xml:space="preserve">efa111b397877a29364b57266d879e11bff528fd</t>
        </is>
      </c>
      <c r="B748" t="inlineStr">
        <is>
          <t xml:space="preserve">Hacking the Mafia's Heart</t>
        </is>
      </c>
      <c r="C748" t="inlineStr">
        <is>
          <t xml:space="preserve">Mafiaherz Gehackt</t>
        </is>
      </c>
      <c r="D748" t="inlineStr">
        <is>
          <t xml:space="preserve">ad14b6384ff38cc97fa8339e77bb9b5b65191dd0</t>
        </is>
      </c>
      <c r="E748" t="inlineStr">
        <is>
          <t xml:space="preserve">Episode 45: Lorenzos Wut</t>
        </is>
      </c>
      <c r="F748">
        <v>45</v>
      </c>
      <c r="G748" t="inlineStr">
        <is>
          <t xml:space="preserve">0:00-0:04</t>
        </is>
      </c>
      <c r="H748" t="inlineStr">
        <is>
          <t xml:space="preserve">Resolved</t>
        </is>
      </c>
      <c r="I748" t="inlineStr">
        <is>
          <t xml:space="preserve">VA says Liyama - Als Lorenzo den Gang entlangging, hörte er leises Lachen aus Liyanas Zimmer.</t>
        </is>
      </c>
      <c r="J748" t="inlineStr">
        <is>
          <t xml:space="preserve">VOA</t>
        </is>
      </c>
      <c r="K748" t="inlineStr">
        <is>
          <t xml:space="preserve">Mispronunciation</t>
        </is>
      </c>
      <c r="L748" t="inlineStr">
        <is>
          <t xml:space="preserve">Mispronunciation</t>
        </is>
      </c>
      <c r="M748" t="str">
        <f>IFERROR(IF(VLOOKUP(L748,'Quantification'!$A:$B,2,FALSE)&amp;""="","Unclassified",VLOOKUP(L748,'Quantification'!$A:$B,2,FALSE)),"Unclassified")</f>
        <v>Major</v>
      </c>
      <c r="N748" t="inlineStr">
        <is>
          <t xml:space="preserve">frl-denis.sobol@pocketfm.com</t>
        </is>
      </c>
      <c r="O748" t="inlineStr">
        <is>
          <t xml:space="preserve">Issues found in raw</t>
        </is>
      </c>
      <c r="P748" t="str">
        <f>IF(OR(O748="Issues found in master",O748="Final master"),"Master",IF(OR(O748="Ready for Master",O748="Issues found in raw",O748="Raw under QC",O748="Issues resolved in raw"),"Raw","-"))</f>
        <v>Raw</v>
      </c>
      <c r="Q748" s="13">
        <v>46290.493055555555</v>
      </c>
      <c r="R748" t="inlineStr">
        <is>
          <t xml:space="preserve">2026-09 (Sept)</t>
        </is>
      </c>
      <c r="S748">
        <f>IF(M748="Not an error",0,IF(COUNTIFS($A$2:$A748,$A748,$D$2:$D748,$D748,$M$2:$M748,"&lt;&gt;Not an error")=1,1,0))</f>
        <v>1</v>
      </c>
      <c r="T748">
        <f>IF(M748&lt;&gt;"Major",0,IF(COUNTIFS($A$2:$A748,$A748,$D$2:$D748,$D748,$M$2:$M748,"Major")=1,1,0))</f>
        <v>1</v>
      </c>
      <c r="U748">
        <f>IF(M748&lt;&gt;"Minor",0,IF(COUNTIFS($A$2:$A748,$A748,$D$2:$D748,$D748,$M$2:$M748,"Minor")=1,1,0))</f>
        <v>0</v>
      </c>
    </row>
    <row r="749">
      <c r="A749" t="inlineStr">
        <is>
          <t xml:space="preserve">edb3d0a58ac95f5ef497da24336396e996c6e7e9</t>
        </is>
      </c>
      <c r="B749" t="inlineStr">
        <is>
          <t xml:space="preserve">His Secret Fortune</t>
        </is>
      </c>
      <c r="C749" t="inlineStr">
        <is>
          <t xml:space="preserve">Liebe Nach Vertrag</t>
        </is>
      </c>
      <c r="D749" t="inlineStr">
        <is>
          <t xml:space="preserve">747b851399754e8abef939b48a32c77cc5a80da5</t>
        </is>
      </c>
      <c r="E749" t="inlineStr">
        <is>
          <t xml:space="preserve">Episode 2: Der Mitternachtsanruf</t>
        </is>
      </c>
      <c r="F749">
        <v>2</v>
      </c>
      <c r="G749" t="inlineStr">
        <is>
          <t xml:space="preserve">0:33-0:36</t>
        </is>
      </c>
      <c r="H749" t="inlineStr">
        <is>
          <t xml:space="preserve">Resolved</t>
        </is>
      </c>
      <c r="I749" t="inlineStr">
        <is>
          <t xml:space="preserve">Mädchen' is mubled, it sounds like Mälchen- „Ein Mädchen wie du wäre perfekt für ihn.“</t>
        </is>
      </c>
      <c r="J749" t="inlineStr">
        <is>
          <t xml:space="preserve">VOA</t>
        </is>
      </c>
      <c r="K749" t="inlineStr">
        <is>
          <t xml:space="preserve">Fumble/ Mumble</t>
        </is>
      </c>
      <c r="L749" t="inlineStr">
        <is>
          <t xml:space="preserve">Fumble / Mumble</t>
        </is>
      </c>
      <c r="M749" t="str">
        <f>IFERROR(IF(VLOOKUP(L749,'Quantification'!$A:$B,2,FALSE)&amp;""="","Unclassified",VLOOKUP(L749,'Quantification'!$A:$B,2,FALSE)),"Unclassified")</f>
        <v>Minor</v>
      </c>
      <c r="N749" t="inlineStr">
        <is>
          <t xml:space="preserve">frl-sandra.helmcke@pocketfm.com</t>
        </is>
      </c>
      <c r="O749" t="inlineStr">
        <is>
          <t xml:space="preserve">Issues found in raw</t>
        </is>
      </c>
      <c r="P749" t="str">
        <f>IF(OR(O749="Issues found in master",O749="Final master"),"Master",IF(OR(O749="Ready for Master",O749="Issues found in raw",O749="Raw under QC",O749="Issues resolved in raw"),"Raw","-"))</f>
        <v>Raw</v>
      </c>
      <c r="Q749" s="13">
        <v>46261.606944444444</v>
      </c>
      <c r="R749" t="inlineStr">
        <is>
          <t xml:space="preserve">2026-08 (Aug)</t>
        </is>
      </c>
      <c r="S749">
        <f>IF(M749="Not an error",0,IF(COUNTIFS($A$2:$A749,$A749,$D$2:$D749,$D749,$M$2:$M749,"&lt;&gt;Not an error")=1,1,0))</f>
        <v>1</v>
      </c>
      <c r="T749">
        <f>IF(M749&lt;&gt;"Major",0,IF(COUNTIFS($A$2:$A749,$A749,$D$2:$D749,$D749,$M$2:$M749,"Major")=1,1,0))</f>
        <v>0</v>
      </c>
      <c r="U749">
        <f>IF(M749&lt;&gt;"Minor",0,IF(COUNTIFS($A$2:$A749,$A749,$D$2:$D749,$D749,$M$2:$M749,"Minor")=1,1,0))</f>
        <v>1</v>
      </c>
    </row>
    <row r="750">
      <c r="A750" t="inlineStr">
        <is>
          <t xml:space="preserve">edb3d0a58ac95f5ef497da24336396e996c6e7e9</t>
        </is>
      </c>
      <c r="B750" t="inlineStr">
        <is>
          <t xml:space="preserve">His Secret Fortune</t>
        </is>
      </c>
      <c r="C750" t="inlineStr">
        <is>
          <t xml:space="preserve">Liebe Nach Vertrag</t>
        </is>
      </c>
      <c r="D750" t="inlineStr">
        <is>
          <t xml:space="preserve">747b851399754e8abef939b48a32c77cc5a80da5</t>
        </is>
      </c>
      <c r="E750" t="inlineStr">
        <is>
          <t xml:space="preserve">Episode 2: Der Mitternachtsanruf</t>
        </is>
      </c>
      <c r="F750">
        <v>2</v>
      </c>
      <c r="G750" t="inlineStr">
        <is>
          <t xml:space="preserve">6:43-6:49</t>
        </is>
      </c>
      <c r="H750" t="inlineStr">
        <is>
          <t xml:space="preserve">Ignore</t>
        </is>
      </c>
      <c r="I750" t="inlineStr">
        <is>
          <t xml:space="preserve">It should be 'Frau Schwarz' not Miss Schwarz -„Miss Schwarz, wenn Sie einen Rückzieher machen wollen, können Sie das noch tun."</t>
        </is>
      </c>
      <c r="J750" t="inlineStr">
        <is>
          <t xml:space="preserve">VOA</t>
        </is>
      </c>
      <c r="K750" t="inlineStr">
        <is>
          <t xml:space="preserve">Incorrect name</t>
        </is>
      </c>
      <c r="L750" t="inlineStr">
        <is>
          <t xml:space="preserve">Incorrect name</t>
        </is>
      </c>
      <c r="M750" t="str">
        <f>IFERROR(IF(VLOOKUP(L750,'Quantification'!$A:$B,2,FALSE)&amp;""="","Unclassified",VLOOKUP(L750,'Quantification'!$A:$B,2,FALSE)),"Unclassified")</f>
        <v>Major</v>
      </c>
      <c r="N750" t="inlineStr">
        <is>
          <t xml:space="preserve">frl-sandra.helmcke@pocketfm.com</t>
        </is>
      </c>
      <c r="O750" t="inlineStr">
        <is>
          <t xml:space="preserve">Issues found in raw</t>
        </is>
      </c>
      <c r="P750" t="str">
        <f>IF(OR(O750="Issues found in master",O750="Final master"),"Master",IF(OR(O750="Ready for Master",O750="Issues found in raw",O750="Raw under QC",O750="Issues resolved in raw"),"Raw","-"))</f>
        <v>Raw</v>
      </c>
      <c r="Q750" s="13">
        <v>46261.606944444444</v>
      </c>
      <c r="R750" t="inlineStr">
        <is>
          <t xml:space="preserve">2026-08 (Aug)</t>
        </is>
      </c>
      <c r="S750">
        <f>IF(M750="Not an error",0,IF(COUNTIFS($A$2:$A750,$A750,$D$2:$D750,$D750,$M$2:$M750,"&lt;&gt;Not an error")=1,1,0))</f>
        <v>0</v>
      </c>
      <c r="T750">
        <f>IF(M750&lt;&gt;"Major",0,IF(COUNTIFS($A$2:$A750,$A750,$D$2:$D750,$D750,$M$2:$M750,"Major")=1,1,0))</f>
        <v>1</v>
      </c>
      <c r="U750">
        <f>IF(M750&lt;&gt;"Minor",0,IF(COUNTIFS($A$2:$A750,$A750,$D$2:$D750,$D750,$M$2:$M750,"Minor")=1,1,0))</f>
        <v>0</v>
      </c>
    </row>
    <row r="751">
      <c r="A751" t="inlineStr">
        <is>
          <t xml:space="preserve">edb3d0a58ac95f5ef497da24336396e996c6e7e9</t>
        </is>
      </c>
      <c r="B751" t="inlineStr">
        <is>
          <t xml:space="preserve">His Secret Fortune</t>
        </is>
      </c>
      <c r="C751" t="inlineStr">
        <is>
          <t xml:space="preserve">Liebe Nach Vertrag</t>
        </is>
      </c>
      <c r="D751" t="inlineStr">
        <is>
          <t xml:space="preserve">747b851399754e8abef939b48a32c77cc5a80da5</t>
        </is>
      </c>
      <c r="E751" t="inlineStr">
        <is>
          <t xml:space="preserve">Episode 2: Der Mitternachtsanruf</t>
        </is>
      </c>
      <c r="F751">
        <v>2</v>
      </c>
      <c r="G751" t="inlineStr">
        <is>
          <t xml:space="preserve">1:21-1:30</t>
        </is>
      </c>
      <c r="H751" t="inlineStr">
        <is>
          <t xml:space="preserve">Resolved</t>
        </is>
      </c>
      <c r="I751" t="inlineStr">
        <is>
          <t xml:space="preserve">Should be 'noch nie eine feste Beziehung' - "Da Sarah keine Zeit für Verabredungen hatte und noch nie einen Freund gehabt hatte, begann sie, ernsthaft über Oma Mabels Angebot nachzudenken."</t>
        </is>
      </c>
      <c r="J751" t="inlineStr">
        <is>
          <t xml:space="preserve">VOA</t>
        </is>
      </c>
      <c r="K751" t="inlineStr">
        <is>
          <t xml:space="preserve">Script Error</t>
        </is>
      </c>
      <c r="L751" t="inlineStr">
        <is>
          <t xml:space="preserve">Script error</t>
        </is>
      </c>
      <c r="M751" t="str">
        <f>IFERROR(IF(VLOOKUP(L751,'Quantification'!$A:$B,2,FALSE)&amp;""="","Unclassified",VLOOKUP(L751,'Quantification'!$A:$B,2,FALSE)),"Unclassified")</f>
        <v>Major</v>
      </c>
      <c r="N751" t="inlineStr">
        <is>
          <t xml:space="preserve">frl-sandra.helmcke@pocketfm.com</t>
        </is>
      </c>
      <c r="O751" t="inlineStr">
        <is>
          <t xml:space="preserve">Issues found in raw</t>
        </is>
      </c>
      <c r="P751" t="str">
        <f>IF(OR(O751="Issues found in master",O751="Final master"),"Master",IF(OR(O751="Ready for Master",O751="Issues found in raw",O751="Raw under QC",O751="Issues resolved in raw"),"Raw","-"))</f>
        <v>Raw</v>
      </c>
      <c r="Q751" s="13">
        <v>46261.606944444444</v>
      </c>
      <c r="R751" t="inlineStr">
        <is>
          <t xml:space="preserve">2026-08 (Aug)</t>
        </is>
      </c>
      <c r="S751">
        <f>IF(M751="Not an error",0,IF(COUNTIFS($A$2:$A751,$A751,$D$2:$D751,$D751,$M$2:$M751,"&lt;&gt;Not an error")=1,1,0))</f>
        <v>0</v>
      </c>
      <c r="T751">
        <f>IF(M751&lt;&gt;"Major",0,IF(COUNTIFS($A$2:$A751,$A751,$D$2:$D751,$D751,$M$2:$M751,"Major")=1,1,0))</f>
        <v>0</v>
      </c>
      <c r="U751">
        <f>IF(M751&lt;&gt;"Minor",0,IF(COUNTIFS($A$2:$A751,$A751,$D$2:$D751,$D751,$M$2:$M751,"Minor")=1,1,0))</f>
        <v>0</v>
      </c>
    </row>
    <row r="752">
      <c r="A752" t="inlineStr">
        <is>
          <t xml:space="preserve">edb3d0a58ac95f5ef497da24336396e996c6e7e9</t>
        </is>
      </c>
      <c r="B752" t="inlineStr">
        <is>
          <t xml:space="preserve">His Secret Fortune</t>
        </is>
      </c>
      <c r="C752" t="inlineStr">
        <is>
          <t xml:space="preserve">Liebe Nach Vertrag</t>
        </is>
      </c>
      <c r="D752" t="inlineStr">
        <is>
          <t xml:space="preserve">b6546d220bf9a64d7bb2aae850bcd5058a0e3ca6</t>
        </is>
      </c>
      <c r="E752" t="inlineStr">
        <is>
          <t xml:space="preserve">Episode 3: Die Hochzeitszeremonie</t>
        </is>
      </c>
      <c r="F752">
        <v>3</v>
      </c>
      <c r="G752" t="inlineStr">
        <is>
          <t xml:space="preserve">2:37-2:45</t>
        </is>
      </c>
      <c r="H752" t="inlineStr">
        <is>
          <t xml:space="preserve">Ignore</t>
        </is>
      </c>
      <c r="I752" t="inlineStr">
        <is>
          <t xml:space="preserve">It should be 'Herr Vanderbilt' not Mister Vanderbilt - „Also, ähm, Mister Vanderbilt“, begann sie, „teilen wir uns die Kosten? Sie wissen schon, alles halbe halbe machen?“</t>
        </is>
      </c>
      <c r="J752" t="inlineStr">
        <is>
          <t xml:space="preserve">VOA</t>
        </is>
      </c>
      <c r="K752" t="inlineStr">
        <is>
          <t xml:space="preserve">Incorrect name</t>
        </is>
      </c>
      <c r="L752" t="inlineStr">
        <is>
          <t xml:space="preserve">Incorrect name</t>
        </is>
      </c>
      <c r="M752" t="str">
        <f>IFERROR(IF(VLOOKUP(L752,'Quantification'!$A:$B,2,FALSE)&amp;""="","Unclassified",VLOOKUP(L752,'Quantification'!$A:$B,2,FALSE)),"Unclassified")</f>
        <v>Major</v>
      </c>
      <c r="N752" t="inlineStr">
        <is>
          <t xml:space="preserve">frl-sandra.helmcke@pocketfm.com</t>
        </is>
      </c>
      <c r="O752" t="inlineStr">
        <is>
          <t xml:space="preserve">Issues found in raw</t>
        </is>
      </c>
      <c r="P752" t="str">
        <f>IF(OR(O752="Issues found in master",O752="Final master"),"Master",IF(OR(O752="Ready for Master",O752="Issues found in raw",O752="Raw under QC",O752="Issues resolved in raw"),"Raw","-"))</f>
        <v>Raw</v>
      </c>
      <c r="Q752" s="13">
        <v>46261.606944444444</v>
      </c>
      <c r="R752" t="inlineStr">
        <is>
          <t xml:space="preserve">2026-08 (Aug)</t>
        </is>
      </c>
      <c r="S752">
        <f>IF(M752="Not an error",0,IF(COUNTIFS($A$2:$A752,$A752,$D$2:$D752,$D752,$M$2:$M752,"&lt;&gt;Not an error")=1,1,0))</f>
        <v>1</v>
      </c>
      <c r="T752">
        <f>IF(M752&lt;&gt;"Major",0,IF(COUNTIFS($A$2:$A752,$A752,$D$2:$D752,$D752,$M$2:$M752,"Major")=1,1,0))</f>
        <v>1</v>
      </c>
      <c r="U752">
        <f>IF(M752&lt;&gt;"Minor",0,IF(COUNTIFS($A$2:$A752,$A752,$D$2:$D752,$D752,$M$2:$M752,"Minor")=1,1,0))</f>
        <v>0</v>
      </c>
    </row>
    <row r="753">
      <c r="A753" t="inlineStr">
        <is>
          <t xml:space="preserve">edb3d0a58ac95f5ef497da24336396e996c6e7e9</t>
        </is>
      </c>
      <c r="B753" t="inlineStr">
        <is>
          <t xml:space="preserve">His Secret Fortune</t>
        </is>
      </c>
      <c r="C753" t="inlineStr">
        <is>
          <t xml:space="preserve">Liebe Nach Vertrag</t>
        </is>
      </c>
      <c r="D753" t="inlineStr">
        <is>
          <t xml:space="preserve">b6b2bd769acc1c1a310c6bc2da4f89d6ce095e70</t>
        </is>
      </c>
      <c r="E753" t="inlineStr">
        <is>
          <t xml:space="preserve">Episode 4: Eine Heiratsurkunde</t>
        </is>
      </c>
      <c r="F753">
        <v>4</v>
      </c>
      <c r="G753" t="inlineStr">
        <is>
          <t xml:space="preserve">0:17-0:23</t>
        </is>
      </c>
      <c r="H753" t="inlineStr">
        <is>
          <t xml:space="preserve">Resolved</t>
        </is>
      </c>
      <c r="I753" t="inlineStr">
        <is>
          <t xml:space="preserve">Sarah' should be German pronounced - "Wenn sie zu viel Druck ausübte, könnte Vincent Sarah einfach verlassen, und Sarah wäre die Leidtragende."</t>
        </is>
      </c>
      <c r="J753" t="inlineStr">
        <is>
          <t xml:space="preserve">VOA</t>
        </is>
      </c>
      <c r="K753" t="inlineStr">
        <is>
          <t xml:space="preserve">Mispronunciation</t>
        </is>
      </c>
      <c r="L753" t="inlineStr">
        <is>
          <t xml:space="preserve">Mispronunciation</t>
        </is>
      </c>
      <c r="M753" t="str">
        <f>IFERROR(IF(VLOOKUP(L753,'Quantification'!$A:$B,2,FALSE)&amp;""="","Unclassified",VLOOKUP(L753,'Quantification'!$A:$B,2,FALSE)),"Unclassified")</f>
        <v>Major</v>
      </c>
      <c r="N753" t="inlineStr">
        <is>
          <t xml:space="preserve">frl-sandra.helmcke@pocketfm.com</t>
        </is>
      </c>
      <c r="O753" t="inlineStr">
        <is>
          <t xml:space="preserve">Issues found in raw</t>
        </is>
      </c>
      <c r="P753" t="str">
        <f>IF(OR(O753="Issues found in master",O753="Final master"),"Master",IF(OR(O753="Ready for Master",O753="Issues found in raw",O753="Raw under QC",O753="Issues resolved in raw"),"Raw","-"))</f>
        <v>Raw</v>
      </c>
      <c r="Q753" s="13">
        <v>46261.606944444444</v>
      </c>
      <c r="R753" t="inlineStr">
        <is>
          <t xml:space="preserve">2026-08 (Aug)</t>
        </is>
      </c>
      <c r="S753">
        <f>IF(M753="Not an error",0,IF(COUNTIFS($A$2:$A753,$A753,$D$2:$D753,$D753,$M$2:$M753,"&lt;&gt;Not an error")=1,1,0))</f>
        <v>1</v>
      </c>
      <c r="T753">
        <f>IF(M753&lt;&gt;"Major",0,IF(COUNTIFS($A$2:$A753,$A753,$D$2:$D753,$D753,$M$2:$M753,"Major")=1,1,0))</f>
        <v>1</v>
      </c>
      <c r="U753">
        <f>IF(M753&lt;&gt;"Minor",0,IF(COUNTIFS($A$2:$A753,$A753,$D$2:$D753,$D753,$M$2:$M753,"Minor")=1,1,0))</f>
        <v>0</v>
      </c>
    </row>
    <row r="754">
      <c r="A754" t="inlineStr">
        <is>
          <t xml:space="preserve">edb3d0a58ac95f5ef497da24336396e996c6e7e9</t>
        </is>
      </c>
      <c r="B754" t="inlineStr">
        <is>
          <t xml:space="preserve">His Secret Fortune</t>
        </is>
      </c>
      <c r="C754" t="inlineStr">
        <is>
          <t xml:space="preserve">Liebe Nach Vertrag</t>
        </is>
      </c>
      <c r="D754" t="inlineStr">
        <is>
          <t xml:space="preserve">b6b2bd769acc1c1a310c6bc2da4f89d6ce095e70</t>
        </is>
      </c>
      <c r="E754" t="inlineStr">
        <is>
          <t xml:space="preserve">Episode 4: Eine Heiratsurkunde</t>
        </is>
      </c>
      <c r="F754">
        <v>4</v>
      </c>
      <c r="G754" t="inlineStr">
        <is>
          <t xml:space="preserve">0:28-0:32</t>
        </is>
      </c>
      <c r="H754" t="inlineStr">
        <is>
          <t xml:space="preserve">Resolved</t>
        </is>
      </c>
      <c r="I754" t="inlineStr">
        <is>
          <t xml:space="preserve">Sarah' should be German pronounced - "Er dachte, wenn Sarah tatsächlich ein guter Mensch wäre, würde er sie anständig behandeln."</t>
        </is>
      </c>
      <c r="J754" t="inlineStr">
        <is>
          <t xml:space="preserve">VOA</t>
        </is>
      </c>
      <c r="K754" t="inlineStr">
        <is>
          <t xml:space="preserve">Mispronunciation</t>
        </is>
      </c>
      <c r="L754" t="inlineStr">
        <is>
          <t xml:space="preserve">Mispronunciation</t>
        </is>
      </c>
      <c r="M754" t="str">
        <f>IFERROR(IF(VLOOKUP(L754,'Quantification'!$A:$B,2,FALSE)&amp;""="","Unclassified",VLOOKUP(L754,'Quantification'!$A:$B,2,FALSE)),"Unclassified")</f>
        <v>Major</v>
      </c>
      <c r="N754" t="inlineStr">
        <is>
          <t xml:space="preserve">frl-sandra.helmcke@pocketfm.com</t>
        </is>
      </c>
      <c r="O754" t="inlineStr">
        <is>
          <t xml:space="preserve">Issues found in raw</t>
        </is>
      </c>
      <c r="P754" t="str">
        <f>IF(OR(O754="Issues found in master",O754="Final master"),"Master",IF(OR(O754="Ready for Master",O754="Issues found in raw",O754="Raw under QC",O754="Issues resolved in raw"),"Raw","-"))</f>
        <v>Raw</v>
      </c>
      <c r="Q754" s="13">
        <v>46261.606944444444</v>
      </c>
      <c r="R754" t="inlineStr">
        <is>
          <t xml:space="preserve">2026-08 (Aug)</t>
        </is>
      </c>
      <c r="S754">
        <f>IF(M754="Not an error",0,IF(COUNTIFS($A$2:$A754,$A754,$D$2:$D754,$D754,$M$2:$M754,"&lt;&gt;Not an error")=1,1,0))</f>
        <v>0</v>
      </c>
      <c r="T754">
        <f>IF(M754&lt;&gt;"Major",0,IF(COUNTIFS($A$2:$A754,$A754,$D$2:$D754,$D754,$M$2:$M754,"Major")=1,1,0))</f>
        <v>0</v>
      </c>
      <c r="U754">
        <f>IF(M754&lt;&gt;"Minor",0,IF(COUNTIFS($A$2:$A754,$A754,$D$2:$D754,$D754,$M$2:$M754,"Minor")=1,1,0))</f>
        <v>0</v>
      </c>
    </row>
    <row r="755">
      <c r="A755" t="inlineStr">
        <is>
          <t xml:space="preserve">edb3d0a58ac95f5ef497da24336396e996c6e7e9</t>
        </is>
      </c>
      <c r="B755" t="inlineStr">
        <is>
          <t xml:space="preserve">His Secret Fortune</t>
        </is>
      </c>
      <c r="C755" t="inlineStr">
        <is>
          <t xml:space="preserve">Liebe Nach Vertrag</t>
        </is>
      </c>
      <c r="D755" t="inlineStr">
        <is>
          <t xml:space="preserve">b6b2bd769acc1c1a310c6bc2da4f89d6ce095e70</t>
        </is>
      </c>
      <c r="E755" t="inlineStr">
        <is>
          <t xml:space="preserve">Episode 4: Eine Heiratsurkunde</t>
        </is>
      </c>
      <c r="F755">
        <v>4</v>
      </c>
      <c r="G755" t="inlineStr">
        <is>
          <t xml:space="preserve">1:42-1:47</t>
        </is>
      </c>
      <c r="H755" t="inlineStr">
        <is>
          <t xml:space="preserve">Resolved</t>
        </is>
      </c>
      <c r="I755" t="inlineStr">
        <is>
          <t xml:space="preserve">Sarah' should be German pronounced - „Ich warte nur auf den Tag, an dem du dich unsterblich in Sarah verliebst."</t>
        </is>
      </c>
      <c r="J755" t="inlineStr">
        <is>
          <t xml:space="preserve">VOA</t>
        </is>
      </c>
      <c r="K755" t="inlineStr">
        <is>
          <t xml:space="preserve">Mispronunciation</t>
        </is>
      </c>
      <c r="L755" t="inlineStr">
        <is>
          <t xml:space="preserve">Mispronunciation</t>
        </is>
      </c>
      <c r="M755" t="str">
        <f>IFERROR(IF(VLOOKUP(L755,'Quantification'!$A:$B,2,FALSE)&amp;""="","Unclassified",VLOOKUP(L755,'Quantification'!$A:$B,2,FALSE)),"Unclassified")</f>
        <v>Major</v>
      </c>
      <c r="N755" t="inlineStr">
        <is>
          <t xml:space="preserve">frl-sandra.helmcke@pocketfm.com</t>
        </is>
      </c>
      <c r="O755" t="inlineStr">
        <is>
          <t xml:space="preserve">Issues found in raw</t>
        </is>
      </c>
      <c r="P755" t="str">
        <f>IF(OR(O755="Issues found in master",O755="Final master"),"Master",IF(OR(O755="Ready for Master",O755="Issues found in raw",O755="Raw under QC",O755="Issues resolved in raw"),"Raw","-"))</f>
        <v>Raw</v>
      </c>
      <c r="Q755" s="13">
        <v>46261.606944444444</v>
      </c>
      <c r="R755" t="inlineStr">
        <is>
          <t xml:space="preserve">2026-08 (Aug)</t>
        </is>
      </c>
      <c r="S755">
        <f>IF(M755="Not an error",0,IF(COUNTIFS($A$2:$A755,$A755,$D$2:$D755,$D755,$M$2:$M755,"&lt;&gt;Not an error")=1,1,0))</f>
        <v>0</v>
      </c>
      <c r="T755">
        <f>IF(M755&lt;&gt;"Major",0,IF(COUNTIFS($A$2:$A755,$A755,$D$2:$D755,$D755,$M$2:$M755,"Major")=1,1,0))</f>
        <v>0</v>
      </c>
      <c r="U755">
        <f>IF(M755&lt;&gt;"Minor",0,IF(COUNTIFS($A$2:$A755,$A755,$D$2:$D755,$D755,$M$2:$M755,"Minor")=1,1,0))</f>
        <v>0</v>
      </c>
    </row>
    <row r="756">
      <c r="A756" t="inlineStr">
        <is>
          <t xml:space="preserve">edb3d0a58ac95f5ef497da24336396e996c6e7e9</t>
        </is>
      </c>
      <c r="B756" t="inlineStr">
        <is>
          <t xml:space="preserve">His Secret Fortune</t>
        </is>
      </c>
      <c r="C756" t="inlineStr">
        <is>
          <t xml:space="preserve">Liebe Nach Vertrag</t>
        </is>
      </c>
      <c r="D756" t="inlineStr">
        <is>
          <t xml:space="preserve">b6b2bd769acc1c1a310c6bc2da4f89d6ce095e70</t>
        </is>
      </c>
      <c r="E756" t="inlineStr">
        <is>
          <t xml:space="preserve">Episode 4: Eine Heiratsurkunde</t>
        </is>
      </c>
      <c r="F756">
        <v>4</v>
      </c>
      <c r="G756" t="inlineStr">
        <is>
          <t xml:space="preserve">1:55-2:05</t>
        </is>
      </c>
      <c r="H756" t="inlineStr">
        <is>
          <t xml:space="preserve">Resolved</t>
        </is>
      </c>
      <c r="I756" t="inlineStr">
        <is>
          <t xml:space="preserve">Sarah' should be German pronounced - "Währenddessen saß Sarah in einem Taxi auf dem Weg nach Hause. Mabel griff zum Telefon und rief sie an.
„Sarah, mein Schatz“, sagte sie und versuchte, die Wogen zu glätten."</t>
        </is>
      </c>
      <c r="J756" t="inlineStr">
        <is>
          <t xml:space="preserve">VOA</t>
        </is>
      </c>
      <c r="K756" t="inlineStr">
        <is>
          <t xml:space="preserve">Mispronunciation</t>
        </is>
      </c>
      <c r="L756" t="inlineStr">
        <is>
          <t xml:space="preserve">Mispronunciation</t>
        </is>
      </c>
      <c r="M756" t="str">
        <f>IFERROR(IF(VLOOKUP(L756,'Quantification'!$A:$B,2,FALSE)&amp;""="","Unclassified",VLOOKUP(L756,'Quantification'!$A:$B,2,FALSE)),"Unclassified")</f>
        <v>Major</v>
      </c>
      <c r="N756" t="inlineStr">
        <is>
          <t xml:space="preserve">frl-sandra.helmcke@pocketfm.com</t>
        </is>
      </c>
      <c r="O756" t="inlineStr">
        <is>
          <t xml:space="preserve">Issues found in raw</t>
        </is>
      </c>
      <c r="P756" t="str">
        <f>IF(OR(O756="Issues found in master",O756="Final master"),"Master",IF(OR(O756="Ready for Master",O756="Issues found in raw",O756="Raw under QC",O756="Issues resolved in raw"),"Raw","-"))</f>
        <v>Raw</v>
      </c>
      <c r="Q756" s="13">
        <v>46261.606944444444</v>
      </c>
      <c r="R756" t="inlineStr">
        <is>
          <t xml:space="preserve">2026-08 (Aug)</t>
        </is>
      </c>
      <c r="S756">
        <f>IF(M756="Not an error",0,IF(COUNTIFS($A$2:$A756,$A756,$D$2:$D756,$D756,$M$2:$M756,"&lt;&gt;Not an error")=1,1,0))</f>
        <v>0</v>
      </c>
      <c r="T756">
        <f>IF(M756&lt;&gt;"Major",0,IF(COUNTIFS($A$2:$A756,$A756,$D$2:$D756,$D756,$M$2:$M756,"Major")=1,1,0))</f>
        <v>0</v>
      </c>
      <c r="U756">
        <f>IF(M756&lt;&gt;"Minor",0,IF(COUNTIFS($A$2:$A756,$A756,$D$2:$D756,$D756,$M$2:$M756,"Minor")=1,1,0))</f>
        <v>0</v>
      </c>
    </row>
    <row r="757">
      <c r="A757" t="inlineStr">
        <is>
          <t xml:space="preserve">edb3d0a58ac95f5ef497da24336396e996c6e7e9</t>
        </is>
      </c>
      <c r="B757" t="inlineStr">
        <is>
          <t xml:space="preserve">His Secret Fortune</t>
        </is>
      </c>
      <c r="C757" t="inlineStr">
        <is>
          <t xml:space="preserve">Liebe Nach Vertrag</t>
        </is>
      </c>
      <c r="D757" t="inlineStr">
        <is>
          <t xml:space="preserve">b6b2bd769acc1c1a310c6bc2da4f89d6ce095e70</t>
        </is>
      </c>
      <c r="E757" t="inlineStr">
        <is>
          <t xml:space="preserve">Episode 4: Eine Heiratsurkunde</t>
        </is>
      </c>
      <c r="F757">
        <v>4</v>
      </c>
      <c r="G757" t="inlineStr">
        <is>
          <t xml:space="preserve">2:11-2:18</t>
        </is>
      </c>
      <c r="H757" t="inlineStr">
        <is>
          <t xml:space="preserve">Resolved</t>
        </is>
      </c>
      <c r="I757" t="inlineStr">
        <is>
          <t xml:space="preserve">Sarah' should be German pronounced - "Sarah fühlte die Heiratsurkunde in ihrer Tasche und antwortete ruhig: „Ich verstehe, Mabel."</t>
        </is>
      </c>
      <c r="J757" t="inlineStr">
        <is>
          <t xml:space="preserve">VOA</t>
        </is>
      </c>
      <c r="K757" t="inlineStr">
        <is>
          <t xml:space="preserve">Mispronunciation</t>
        </is>
      </c>
      <c r="L757" t="inlineStr">
        <is>
          <t xml:space="preserve">Mispronunciation</t>
        </is>
      </c>
      <c r="M757" t="str">
        <f>IFERROR(IF(VLOOKUP(L757,'Quantification'!$A:$B,2,FALSE)&amp;""="","Unclassified",VLOOKUP(L757,'Quantification'!$A:$B,2,FALSE)),"Unclassified")</f>
        <v>Major</v>
      </c>
      <c r="N757" t="inlineStr">
        <is>
          <t xml:space="preserve">frl-sandra.helmcke@pocketfm.com</t>
        </is>
      </c>
      <c r="O757" t="inlineStr">
        <is>
          <t xml:space="preserve">Issues found in raw</t>
        </is>
      </c>
      <c r="P757" t="str">
        <f>IF(OR(O757="Issues found in master",O757="Final master"),"Master",IF(OR(O757="Ready for Master",O757="Issues found in raw",O757="Raw under QC",O757="Issues resolved in raw"),"Raw","-"))</f>
        <v>Raw</v>
      </c>
      <c r="Q757" s="13">
        <v>46261.606944444444</v>
      </c>
      <c r="R757" t="inlineStr">
        <is>
          <t xml:space="preserve">2026-08 (Aug)</t>
        </is>
      </c>
      <c r="S757">
        <f>IF(M757="Not an error",0,IF(COUNTIFS($A$2:$A757,$A757,$D$2:$D757,$D757,$M$2:$M757,"&lt;&gt;Not an error")=1,1,0))</f>
        <v>0</v>
      </c>
      <c r="T757">
        <f>IF(M757&lt;&gt;"Major",0,IF(COUNTIFS($A$2:$A757,$A757,$D$2:$D757,$D757,$M$2:$M757,"Major")=1,1,0))</f>
        <v>0</v>
      </c>
      <c r="U757">
        <f>IF(M757&lt;&gt;"Minor",0,IF(COUNTIFS($A$2:$A757,$A757,$D$2:$D757,$D757,$M$2:$M757,"Minor")=1,1,0))</f>
        <v>0</v>
      </c>
    </row>
    <row r="758">
      <c r="A758" t="inlineStr">
        <is>
          <t xml:space="preserve">edb3d0a58ac95f5ef497da24336396e996c6e7e9</t>
        </is>
      </c>
      <c r="B758" t="inlineStr">
        <is>
          <t xml:space="preserve">His Secret Fortune</t>
        </is>
      </c>
      <c r="C758" t="inlineStr">
        <is>
          <t xml:space="preserve">Liebe Nach Vertrag</t>
        </is>
      </c>
      <c r="D758" t="inlineStr">
        <is>
          <t xml:space="preserve">b6b2bd769acc1c1a310c6bc2da4f89d6ce095e70</t>
        </is>
      </c>
      <c r="E758" t="inlineStr">
        <is>
          <t xml:space="preserve">Episode 4: Eine Heiratsurkunde</t>
        </is>
      </c>
      <c r="F758">
        <v>4</v>
      </c>
      <c r="G758" t="inlineStr">
        <is>
          <t xml:space="preserve">2:34-2:39</t>
        </is>
      </c>
      <c r="H758" t="inlineStr">
        <is>
          <t xml:space="preserve">Resolved</t>
        </is>
      </c>
      <c r="I758" t="inlineStr">
        <is>
          <t xml:space="preserve">Sarah' should be German pronounced - "Sarah hielt einen Moment inne und lächelte dann. „Oma.“</t>
        </is>
      </c>
      <c r="J758" t="inlineStr">
        <is>
          <t xml:space="preserve">VOA</t>
        </is>
      </c>
      <c r="K758" t="inlineStr">
        <is>
          <t xml:space="preserve">Mispronunciation</t>
        </is>
      </c>
      <c r="L758" t="inlineStr">
        <is>
          <t xml:space="preserve">Mispronunciation</t>
        </is>
      </c>
      <c r="M758" t="str">
        <f>IFERROR(IF(VLOOKUP(L758,'Quantification'!$A:$B,2,FALSE)&amp;""="","Unclassified",VLOOKUP(L758,'Quantification'!$A:$B,2,FALSE)),"Unclassified")</f>
        <v>Major</v>
      </c>
      <c r="N758" t="inlineStr">
        <is>
          <t xml:space="preserve">frl-sandra.helmcke@pocketfm.com</t>
        </is>
      </c>
      <c r="O758" t="inlineStr">
        <is>
          <t xml:space="preserve">Issues found in raw</t>
        </is>
      </c>
      <c r="P758" t="str">
        <f>IF(OR(O758="Issues found in master",O758="Final master"),"Master",IF(OR(O758="Ready for Master",O758="Issues found in raw",O758="Raw under QC",O758="Issues resolved in raw"),"Raw","-"))</f>
        <v>Raw</v>
      </c>
      <c r="Q758" s="13">
        <v>46261.606944444444</v>
      </c>
      <c r="R758" t="inlineStr">
        <is>
          <t xml:space="preserve">2026-08 (Aug)</t>
        </is>
      </c>
      <c r="S758">
        <f>IF(M758="Not an error",0,IF(COUNTIFS($A$2:$A758,$A758,$D$2:$D758,$D758,$M$2:$M758,"&lt;&gt;Not an error")=1,1,0))</f>
        <v>0</v>
      </c>
      <c r="T758">
        <f>IF(M758&lt;&gt;"Major",0,IF(COUNTIFS($A$2:$A758,$A758,$D$2:$D758,$D758,$M$2:$M758,"Major")=1,1,0))</f>
        <v>0</v>
      </c>
      <c r="U758">
        <f>IF(M758&lt;&gt;"Minor",0,IF(COUNTIFS($A$2:$A758,$A758,$D$2:$D758,$D758,$M$2:$M758,"Minor")=1,1,0))</f>
        <v>0</v>
      </c>
    </row>
    <row r="759">
      <c r="A759" t="inlineStr">
        <is>
          <t xml:space="preserve">edb3d0a58ac95f5ef497da24336396e996c6e7e9</t>
        </is>
      </c>
      <c r="B759" t="inlineStr">
        <is>
          <t xml:space="preserve">His Secret Fortune</t>
        </is>
      </c>
      <c r="C759" t="inlineStr">
        <is>
          <t xml:space="preserve">Liebe Nach Vertrag</t>
        </is>
      </c>
      <c r="D759" t="inlineStr">
        <is>
          <t xml:space="preserve">b6b2bd769acc1c1a310c6bc2da4f89d6ce095e70</t>
        </is>
      </c>
      <c r="E759" t="inlineStr">
        <is>
          <t xml:space="preserve">Episode 4: Eine Heiratsurkunde</t>
        </is>
      </c>
      <c r="F759">
        <v>4</v>
      </c>
      <c r="G759" t="inlineStr">
        <is>
          <t xml:space="preserve">2:55-3:13</t>
        </is>
      </c>
      <c r="H759" t="inlineStr">
        <is>
          <t xml:space="preserve">Resolved</t>
        </is>
      </c>
      <c r="I759" t="inlineStr">
        <is>
          <t xml:space="preserve">Sarah' should be German pronounced - "Jetzt, wo er eine hatte, würde sie nicht zulassen, dass Sarah sich allein fühlte.
„Natürlich, Oma“, sagte Sarah leichthin. Aber obwohl Mabel freundlich war, wusste Sarah, dass Vincent ihre wahre Familie war, während sie nur angeheiratet war."</t>
        </is>
      </c>
      <c r="J759" t="inlineStr">
        <is>
          <t xml:space="preserve">VOA</t>
        </is>
      </c>
      <c r="K759" t="inlineStr">
        <is>
          <t xml:space="preserve">Mispronunciation</t>
        </is>
      </c>
      <c r="L759" t="inlineStr">
        <is>
          <t xml:space="preserve">Mispronunciation</t>
        </is>
      </c>
      <c r="M759" t="str">
        <f>IFERROR(IF(VLOOKUP(L759,'Quantification'!$A:$B,2,FALSE)&amp;""="","Unclassified",VLOOKUP(L759,'Quantification'!$A:$B,2,FALSE)),"Unclassified")</f>
        <v>Major</v>
      </c>
      <c r="N759" t="inlineStr">
        <is>
          <t xml:space="preserve">frl-sandra.helmcke@pocketfm.com</t>
        </is>
      </c>
      <c r="O759" t="inlineStr">
        <is>
          <t xml:space="preserve">Issues found in raw</t>
        </is>
      </c>
      <c r="P759" t="str">
        <f>IF(OR(O759="Issues found in master",O759="Final master"),"Master",IF(OR(O759="Ready for Master",O759="Issues found in raw",O759="Raw under QC",O759="Issues resolved in raw"),"Raw","-"))</f>
        <v>Raw</v>
      </c>
      <c r="Q759" s="13">
        <v>46261.606944444444</v>
      </c>
      <c r="R759" t="inlineStr">
        <is>
          <t xml:space="preserve">2026-08 (Aug)</t>
        </is>
      </c>
      <c r="S759">
        <f>IF(M759="Not an error",0,IF(COUNTIFS($A$2:$A759,$A759,$D$2:$D759,$D759,$M$2:$M759,"&lt;&gt;Not an error")=1,1,0))</f>
        <v>0</v>
      </c>
      <c r="T759">
        <f>IF(M759&lt;&gt;"Major",0,IF(COUNTIFS($A$2:$A759,$A759,$D$2:$D759,$D759,$M$2:$M759,"Major")=1,1,0))</f>
        <v>0</v>
      </c>
      <c r="U759">
        <f>IF(M759&lt;&gt;"Minor",0,IF(COUNTIFS($A$2:$A759,$A759,$D$2:$D759,$D759,$M$2:$M759,"Minor")=1,1,0))</f>
        <v>0</v>
      </c>
    </row>
    <row r="760">
      <c r="A760" t="inlineStr">
        <is>
          <t xml:space="preserve">edb3d0a58ac95f5ef497da24336396e996c6e7e9</t>
        </is>
      </c>
      <c r="B760" t="inlineStr">
        <is>
          <t xml:space="preserve">His Secret Fortune</t>
        </is>
      </c>
      <c r="C760" t="inlineStr">
        <is>
          <t xml:space="preserve">Liebe Nach Vertrag</t>
        </is>
      </c>
      <c r="D760" t="inlineStr">
        <is>
          <t xml:space="preserve">b6b2bd769acc1c1a310c6bc2da4f89d6ce095e70</t>
        </is>
      </c>
      <c r="E760" t="inlineStr">
        <is>
          <t xml:space="preserve">Episode 4: Eine Heiratsurkunde</t>
        </is>
      </c>
      <c r="F760">
        <v>4</v>
      </c>
      <c r="G760" t="inlineStr">
        <is>
          <t xml:space="preserve">3:20-3:29</t>
        </is>
      </c>
      <c r="H760" t="inlineStr">
        <is>
          <t xml:space="preserve">Resolved</t>
        </is>
      </c>
      <c r="I760" t="inlineStr">
        <is>
          <t xml:space="preserve">Laura' should be German pronounced - "Sie hatte gesehen, was mit ihrer Schwester Laura passiert war. Vor der Hochzeit waren Lauras Schwiegereltern so süß, dass ihre eigene Tochter eifersüchtig wurde."</t>
        </is>
      </c>
      <c r="J760" t="inlineStr">
        <is>
          <t xml:space="preserve">VOA</t>
        </is>
      </c>
      <c r="K760" t="inlineStr">
        <is>
          <t xml:space="preserve">Mispronunciation</t>
        </is>
      </c>
      <c r="L760" t="inlineStr">
        <is>
          <t xml:space="preserve">Mispronunciation</t>
        </is>
      </c>
      <c r="M760" t="str">
        <f>IFERROR(IF(VLOOKUP(L760,'Quantification'!$A:$B,2,FALSE)&amp;""="","Unclassified",VLOOKUP(L760,'Quantification'!$A:$B,2,FALSE)),"Unclassified")</f>
        <v>Major</v>
      </c>
      <c r="N760" t="inlineStr">
        <is>
          <t xml:space="preserve">frl-sandra.helmcke@pocketfm.com</t>
        </is>
      </c>
      <c r="O760" t="inlineStr">
        <is>
          <t xml:space="preserve">Issues found in raw</t>
        </is>
      </c>
      <c r="P760" t="str">
        <f>IF(OR(O760="Issues found in master",O760="Final master"),"Master",IF(OR(O760="Ready for Master",O760="Issues found in raw",O760="Raw under QC",O760="Issues resolved in raw"),"Raw","-"))</f>
        <v>Raw</v>
      </c>
      <c r="Q760" s="13">
        <v>46261.606944444444</v>
      </c>
      <c r="R760" t="inlineStr">
        <is>
          <t xml:space="preserve">2026-08 (Aug)</t>
        </is>
      </c>
      <c r="S760">
        <f>IF(M760="Not an error",0,IF(COUNTIFS($A$2:$A760,$A760,$D$2:$D760,$D760,$M$2:$M760,"&lt;&gt;Not an error")=1,1,0))</f>
        <v>0</v>
      </c>
      <c r="T760">
        <f>IF(M760&lt;&gt;"Major",0,IF(COUNTIFS($A$2:$A760,$A760,$D$2:$D760,$D760,$M$2:$M760,"Major")=1,1,0))</f>
        <v>0</v>
      </c>
      <c r="U760">
        <f>IF(M760&lt;&gt;"Minor",0,IF(COUNTIFS($A$2:$A760,$A760,$D$2:$D760,$D760,$M$2:$M760,"Minor")=1,1,0))</f>
        <v>0</v>
      </c>
    </row>
    <row r="761">
      <c r="A761" t="inlineStr">
        <is>
          <t xml:space="preserve">edb3d0a58ac95f5ef497da24336396e996c6e7e9</t>
        </is>
      </c>
      <c r="B761" t="inlineStr">
        <is>
          <t xml:space="preserve">His Secret Fortune</t>
        </is>
      </c>
      <c r="C761" t="inlineStr">
        <is>
          <t xml:space="preserve">Liebe Nach Vertrag</t>
        </is>
      </c>
      <c r="D761" t="inlineStr">
        <is>
          <t xml:space="preserve">b6b2bd769acc1c1a310c6bc2da4f89d6ce095e70</t>
        </is>
      </c>
      <c r="E761" t="inlineStr">
        <is>
          <t xml:space="preserve">Episode 4: Eine Heiratsurkunde</t>
        </is>
      </c>
      <c r="F761">
        <v>4</v>
      </c>
      <c r="G761" t="inlineStr">
        <is>
          <t xml:space="preserve">3:34-3:41</t>
        </is>
      </c>
      <c r="H761" t="inlineStr">
        <is>
          <t xml:space="preserve">Resolved</t>
        </is>
      </c>
      <c r="I761" t="inlineStr">
        <is>
          <t xml:space="preserve">Laura' should be German pronounced - "Immer wenn Laura und ihr Mann sich stritten, ergriff ihre Schwiegermutter seine Partei und gab Laura das Gefühl, die Schuldige zu sein."</t>
        </is>
      </c>
      <c r="J761" t="inlineStr">
        <is>
          <t xml:space="preserve">VOA</t>
        </is>
      </c>
      <c r="K761" t="inlineStr">
        <is>
          <t xml:space="preserve">Mispronunciation</t>
        </is>
      </c>
      <c r="L761" t="inlineStr">
        <is>
          <t xml:space="preserve">Mispronunciation</t>
        </is>
      </c>
      <c r="M761" t="str">
        <f>IFERROR(IF(VLOOKUP(L761,'Quantification'!$A:$B,2,FALSE)&amp;""="","Unclassified",VLOOKUP(L761,'Quantification'!$A:$B,2,FALSE)),"Unclassified")</f>
        <v>Major</v>
      </c>
      <c r="N761" t="inlineStr">
        <is>
          <t xml:space="preserve">frl-sandra.helmcke@pocketfm.com</t>
        </is>
      </c>
      <c r="O761" t="inlineStr">
        <is>
          <t xml:space="preserve">Issues found in raw</t>
        </is>
      </c>
      <c r="P761" t="str">
        <f>IF(OR(O761="Issues found in master",O761="Final master"),"Master",IF(OR(O761="Ready for Master",O761="Issues found in raw",O761="Raw under QC",O761="Issues resolved in raw"),"Raw","-"))</f>
        <v>Raw</v>
      </c>
      <c r="Q761" s="13">
        <v>46261.606944444444</v>
      </c>
      <c r="R761" t="inlineStr">
        <is>
          <t xml:space="preserve">2026-08 (Aug)</t>
        </is>
      </c>
      <c r="S761">
        <f>IF(M761="Not an error",0,IF(COUNTIFS($A$2:$A761,$A761,$D$2:$D761,$D761,$M$2:$M761,"&lt;&gt;Not an error")=1,1,0))</f>
        <v>0</v>
      </c>
      <c r="T761">
        <f>IF(M761&lt;&gt;"Major",0,IF(COUNTIFS($A$2:$A761,$A761,$D$2:$D761,$D761,$M$2:$M761,"Major")=1,1,0))</f>
        <v>0</v>
      </c>
      <c r="U761">
        <f>IF(M761&lt;&gt;"Minor",0,IF(COUNTIFS($A$2:$A761,$A761,$D$2:$D761,$D761,$M$2:$M761,"Minor")=1,1,0))</f>
        <v>0</v>
      </c>
    </row>
    <row r="762">
      <c r="A762" t="inlineStr">
        <is>
          <t xml:space="preserve">edb3d0a58ac95f5ef497da24336396e996c6e7e9</t>
        </is>
      </c>
      <c r="B762" t="inlineStr">
        <is>
          <t xml:space="preserve">His Secret Fortune</t>
        </is>
      </c>
      <c r="C762" t="inlineStr">
        <is>
          <t xml:space="preserve">Liebe Nach Vertrag</t>
        </is>
      </c>
      <c r="D762" t="inlineStr">
        <is>
          <t xml:space="preserve">b6b2bd769acc1c1a310c6bc2da4f89d6ce095e70</t>
        </is>
      </c>
      <c r="E762" t="inlineStr">
        <is>
          <t xml:space="preserve">Episode 4: Eine Heiratsurkunde</t>
        </is>
      </c>
      <c r="F762">
        <v>4</v>
      </c>
      <c r="G762" t="inlineStr">
        <is>
          <t xml:space="preserve">3:58-4:04</t>
        </is>
      </c>
      <c r="H762" t="inlineStr">
        <is>
          <t xml:space="preserve">Resolved</t>
        </is>
      </c>
      <c r="I762" t="inlineStr">
        <is>
          <t xml:space="preserve">Sarah' should be German pronounced - „Oma, ich schließe den Laden heute Abend spät. Ich glaube nicht, dass ich es schaffe“, sagte Sarah höflich."</t>
        </is>
      </c>
      <c r="J762" t="inlineStr">
        <is>
          <t xml:space="preserve">VOA</t>
        </is>
      </c>
      <c r="K762" t="inlineStr">
        <is>
          <t xml:space="preserve">Mispronunciation</t>
        </is>
      </c>
      <c r="L762" t="inlineStr">
        <is>
          <t xml:space="preserve">Mispronunciation</t>
        </is>
      </c>
      <c r="M762" t="str">
        <f>IFERROR(IF(VLOOKUP(L762,'Quantification'!$A:$B,2,FALSE)&amp;""="","Unclassified",VLOOKUP(L762,'Quantification'!$A:$B,2,FALSE)),"Unclassified")</f>
        <v>Major</v>
      </c>
      <c r="N762" t="inlineStr">
        <is>
          <t xml:space="preserve">frl-sandra.helmcke@pocketfm.com</t>
        </is>
      </c>
      <c r="O762" t="inlineStr">
        <is>
          <t xml:space="preserve">Issues found in raw</t>
        </is>
      </c>
      <c r="P762" t="str">
        <f>IF(OR(O762="Issues found in master",O762="Final master"),"Master",IF(OR(O762="Ready for Master",O762="Issues found in raw",O762="Raw under QC",O762="Issues resolved in raw"),"Raw","-"))</f>
        <v>Raw</v>
      </c>
      <c r="Q762" s="13">
        <v>46261.606944444444</v>
      </c>
      <c r="R762" t="inlineStr">
        <is>
          <t xml:space="preserve">2026-08 (Aug)</t>
        </is>
      </c>
      <c r="S762">
        <f>IF(M762="Not an error",0,IF(COUNTIFS($A$2:$A762,$A762,$D$2:$D762,$D762,$M$2:$M762,"&lt;&gt;Not an error")=1,1,0))</f>
        <v>0</v>
      </c>
      <c r="T762">
        <f>IF(M762&lt;&gt;"Major",0,IF(COUNTIFS($A$2:$A762,$A762,$D$2:$D762,$D762,$M$2:$M762,"Major")=1,1,0))</f>
        <v>0</v>
      </c>
      <c r="U762">
        <f>IF(M762&lt;&gt;"Minor",0,IF(COUNTIFS($A$2:$A762,$A762,$D$2:$D762,$D762,$M$2:$M762,"Minor")=1,1,0))</f>
        <v>0</v>
      </c>
    </row>
    <row r="763">
      <c r="A763" t="inlineStr">
        <is>
          <t xml:space="preserve">edb3d0a58ac95f5ef497da24336396e996c6e7e9</t>
        </is>
      </c>
      <c r="B763" t="inlineStr">
        <is>
          <t xml:space="preserve">His Secret Fortune</t>
        </is>
      </c>
      <c r="C763" t="inlineStr">
        <is>
          <t xml:space="preserve">Liebe Nach Vertrag</t>
        </is>
      </c>
      <c r="D763" t="inlineStr">
        <is>
          <t xml:space="preserve">52b123cdc096e76bd3709f594fa66ecf06fbf332</t>
        </is>
      </c>
      <c r="E763" t="inlineStr">
        <is>
          <t xml:space="preserve">Episode 7: Ein Streit Zwischen Ehemann Und Ehefrau</t>
        </is>
      </c>
      <c r="F763">
        <v>7</v>
      </c>
      <c r="G763" t="inlineStr">
        <is>
          <t xml:space="preserve">8:02-8:04</t>
        </is>
      </c>
      <c r="H763" t="inlineStr">
        <is>
          <t xml:space="preserve">Ignore</t>
        </is>
      </c>
      <c r="I763" t="inlineStr">
        <is>
          <t xml:space="preserve">Should be 'Herr Vanderbilt - â€œMister Vanderbilt fÃ¼r Sie.â€_x009d_</t>
        </is>
      </c>
      <c r="J763" t="inlineStr">
        <is>
          <t xml:space="preserve">VOA</t>
        </is>
      </c>
      <c r="K763" t="inlineStr">
        <is>
          <t xml:space="preserve">Incorrect name</t>
        </is>
      </c>
      <c r="L763" t="inlineStr">
        <is>
          <t xml:space="preserve">Incorrect name</t>
        </is>
      </c>
      <c r="M763" t="str">
        <f>IFERROR(IF(VLOOKUP(L763,'Quantification'!$A:$B,2,FALSE)&amp;""="","Unclassified",VLOOKUP(L763,'Quantification'!$A:$B,2,FALSE)),"Unclassified")</f>
        <v>Major</v>
      </c>
      <c r="N763" t="inlineStr">
        <is>
          <t xml:space="preserve">frl-sandra.helmcke@pocketfm.com</t>
        </is>
      </c>
      <c r="O763" t="inlineStr">
        <is>
          <t xml:space="preserve">Issues found in raw</t>
        </is>
      </c>
      <c r="P763" t="str">
        <f>IF(OR(O763="Issues found in master",O763="Final master"),"Master",IF(OR(O763="Ready for Master",O763="Issues found in raw",O763="Raw under QC",O763="Issues resolved in raw"),"Raw","-"))</f>
        <v>Raw</v>
      </c>
      <c r="Q763" s="13">
        <v>46261.606944444444</v>
      </c>
      <c r="R763" t="inlineStr">
        <is>
          <t xml:space="preserve">2026-08 (Aug)</t>
        </is>
      </c>
      <c r="S763">
        <f>IF(M763="Not an error",0,IF(COUNTIFS($A$2:$A763,$A763,$D$2:$D763,$D763,$M$2:$M763,"&lt;&gt;Not an error")=1,1,0))</f>
        <v>1</v>
      </c>
      <c r="T763">
        <f>IF(M763&lt;&gt;"Major",0,IF(COUNTIFS($A$2:$A763,$A763,$D$2:$D763,$D763,$M$2:$M763,"Major")=1,1,0))</f>
        <v>1</v>
      </c>
      <c r="U763">
        <f>IF(M763&lt;&gt;"Minor",0,IF(COUNTIFS($A$2:$A763,$A763,$D$2:$D763,$D763,$M$2:$M763,"Minor")=1,1,0))</f>
        <v>0</v>
      </c>
    </row>
    <row r="764">
      <c r="A764" t="inlineStr">
        <is>
          <t xml:space="preserve">edb3d0a58ac95f5ef497da24336396e996c6e7e9</t>
        </is>
      </c>
      <c r="B764" t="inlineStr">
        <is>
          <t xml:space="preserve">His Secret Fortune</t>
        </is>
      </c>
      <c r="C764" t="inlineStr">
        <is>
          <t xml:space="preserve">Liebe Nach Vertrag</t>
        </is>
      </c>
      <c r="D764" t="inlineStr">
        <is>
          <t xml:space="preserve">52b123cdc096e76bd3709f594fa66ecf06fbf332</t>
        </is>
      </c>
      <c r="E764" t="inlineStr">
        <is>
          <t xml:space="preserve">Episode 7: Ein Streit Zwischen Ehemann Und Ehefrau</t>
        </is>
      </c>
      <c r="F764">
        <v>7</v>
      </c>
      <c r="G764" t="inlineStr">
        <is>
          <t xml:space="preserve">8:14-8:21</t>
        </is>
      </c>
      <c r="H764" t="inlineStr">
        <is>
          <t xml:space="preserve">Resolved</t>
        </is>
      </c>
      <c r="I764" t="inlineStr">
        <is>
          <t xml:space="preserve">Sarah' should be German pronounced - "Sarah streckte hinter seinem Rücken die Zunge heraus und murmelte: „Das habe ich wohl davon, wenn ich einen Fremden heirate.“</t>
        </is>
      </c>
      <c r="J764" t="inlineStr">
        <is>
          <t xml:space="preserve">VOA</t>
        </is>
      </c>
      <c r="K764" t="inlineStr">
        <is>
          <t xml:space="preserve">Mispronunciation</t>
        </is>
      </c>
      <c r="L764" t="inlineStr">
        <is>
          <t xml:space="preserve">Mispronunciation</t>
        </is>
      </c>
      <c r="M764" t="str">
        <f>IFERROR(IF(VLOOKUP(L764,'Quantification'!$A:$B,2,FALSE)&amp;""="","Unclassified",VLOOKUP(L764,'Quantification'!$A:$B,2,FALSE)),"Unclassified")</f>
        <v>Major</v>
      </c>
      <c r="N764" t="inlineStr">
        <is>
          <t xml:space="preserve">frl-sandra.helmcke@pocketfm.com</t>
        </is>
      </c>
      <c r="O764" t="inlineStr">
        <is>
          <t xml:space="preserve">Issues found in raw</t>
        </is>
      </c>
      <c r="P764" t="str">
        <f>IF(OR(O764="Issues found in master",O764="Final master"),"Master",IF(OR(O764="Ready for Master",O764="Issues found in raw",O764="Raw under QC",O764="Issues resolved in raw"),"Raw","-"))</f>
        <v>Raw</v>
      </c>
      <c r="Q764" s="13">
        <v>46261.606944444444</v>
      </c>
      <c r="R764" t="inlineStr">
        <is>
          <t xml:space="preserve">2026-08 (Aug)</t>
        </is>
      </c>
      <c r="S764">
        <f>IF(M764="Not an error",0,IF(COUNTIFS($A$2:$A764,$A764,$D$2:$D764,$D764,$M$2:$M764,"&lt;&gt;Not an error")=1,1,0))</f>
        <v>0</v>
      </c>
      <c r="T764">
        <f>IF(M764&lt;&gt;"Major",0,IF(COUNTIFS($A$2:$A764,$A764,$D$2:$D764,$D764,$M$2:$M764,"Major")=1,1,0))</f>
        <v>0</v>
      </c>
      <c r="U764">
        <f>IF(M764&lt;&gt;"Minor",0,IF(COUNTIFS($A$2:$A764,$A764,$D$2:$D764,$D764,$M$2:$M764,"Minor")=1,1,0))</f>
        <v>0</v>
      </c>
    </row>
    <row r="765">
      <c r="A765" t="inlineStr">
        <is>
          <t xml:space="preserve">edb3d0a58ac95f5ef497da24336396e996c6e7e9</t>
        </is>
      </c>
      <c r="B765" t="inlineStr">
        <is>
          <t xml:space="preserve">His Secret Fortune</t>
        </is>
      </c>
      <c r="C765" t="inlineStr">
        <is>
          <t xml:space="preserve">Liebe Nach Vertrag</t>
        </is>
      </c>
      <c r="D765" t="inlineStr">
        <is>
          <t xml:space="preserve">52b123cdc096e76bd3709f594fa66ecf06fbf332</t>
        </is>
      </c>
      <c r="E765" t="inlineStr">
        <is>
          <t xml:space="preserve">Episode 7: Ein Streit Zwischen Ehemann Und Ehefrau</t>
        </is>
      </c>
      <c r="F765">
        <v>7</v>
      </c>
      <c r="G765" t="inlineStr">
        <is>
          <t xml:space="preserve">8:34-8:37</t>
        </is>
      </c>
      <c r="H765" t="inlineStr">
        <is>
          <t xml:space="preserve">Resolved</t>
        </is>
      </c>
      <c r="I765" t="inlineStr">
        <is>
          <t xml:space="preserve">Sarah' should be German pronounced - „Ich bin gegen Mitternacht nach Hause gekommen“, erklärte Sarah."</t>
        </is>
      </c>
      <c r="J765" t="inlineStr">
        <is>
          <t xml:space="preserve">VOA</t>
        </is>
      </c>
      <c r="K765" t="inlineStr">
        <is>
          <t xml:space="preserve">Mispronunciation</t>
        </is>
      </c>
      <c r="L765" t="inlineStr">
        <is>
          <t xml:space="preserve">Mispronunciation</t>
        </is>
      </c>
      <c r="M765" t="str">
        <f>IFERROR(IF(VLOOKUP(L765,'Quantification'!$A:$B,2,FALSE)&amp;""="","Unclassified",VLOOKUP(L765,'Quantification'!$A:$B,2,FALSE)),"Unclassified")</f>
        <v>Major</v>
      </c>
      <c r="N765" t="inlineStr">
        <is>
          <t xml:space="preserve">frl-sandra.helmcke@pocketfm.com</t>
        </is>
      </c>
      <c r="O765" t="inlineStr">
        <is>
          <t xml:space="preserve">Issues found in raw</t>
        </is>
      </c>
      <c r="P765" t="str">
        <f>IF(OR(O765="Issues found in master",O765="Final master"),"Master",IF(OR(O765="Ready for Master",O765="Issues found in raw",O765="Raw under QC",O765="Issues resolved in raw"),"Raw","-"))</f>
        <v>Raw</v>
      </c>
      <c r="Q765" s="13">
        <v>46261.606944444444</v>
      </c>
      <c r="R765" t="inlineStr">
        <is>
          <t xml:space="preserve">2026-08 (Aug)</t>
        </is>
      </c>
      <c r="S765">
        <f>IF(M765="Not an error",0,IF(COUNTIFS($A$2:$A765,$A765,$D$2:$D765,$D765,$M$2:$M765,"&lt;&gt;Not an error")=1,1,0))</f>
        <v>0</v>
      </c>
      <c r="T765">
        <f>IF(M765&lt;&gt;"Major",0,IF(COUNTIFS($A$2:$A765,$A765,$D$2:$D765,$D765,$M$2:$M765,"Major")=1,1,0))</f>
        <v>0</v>
      </c>
      <c r="U765">
        <f>IF(M765&lt;&gt;"Minor",0,IF(COUNTIFS($A$2:$A765,$A765,$D$2:$D765,$D765,$M$2:$M765,"Minor")=1,1,0))</f>
        <v>0</v>
      </c>
    </row>
    <row r="766">
      <c r="A766" t="inlineStr">
        <is>
          <t xml:space="preserve">edb3d0a58ac95f5ef497da24336396e996c6e7e9</t>
        </is>
      </c>
      <c r="B766" t="inlineStr">
        <is>
          <t xml:space="preserve">His Secret Fortune</t>
        </is>
      </c>
      <c r="C766" t="inlineStr">
        <is>
          <t xml:space="preserve">Liebe Nach Vertrag</t>
        </is>
      </c>
      <c r="D766" t="inlineStr">
        <is>
          <t xml:space="preserve">52b123cdc096e76bd3709f594fa66ecf06fbf332</t>
        </is>
      </c>
      <c r="E766" t="inlineStr">
        <is>
          <t xml:space="preserve">Episode 7: Ein Streit Zwischen Ehemann Und Ehefrau</t>
        </is>
      </c>
      <c r="F766">
        <v>7</v>
      </c>
      <c r="G766" t="inlineStr">
        <is>
          <t xml:space="preserve">8:50-8:56</t>
        </is>
      </c>
      <c r="H766" t="inlineStr">
        <is>
          <t xml:space="preserve">Resolved</t>
        </is>
      </c>
      <c r="I766" t="inlineStr">
        <is>
          <t xml:space="preserve">Sarah' should be German pronounced -"Sarah konnte sich selbst verteidigen, aber ein wenig zusätzliche Vorsicht konnte nicht schaden."</t>
        </is>
      </c>
      <c r="J766" t="inlineStr">
        <is>
          <t xml:space="preserve">VOA</t>
        </is>
      </c>
      <c r="K766" t="inlineStr">
        <is>
          <t xml:space="preserve">Mispronunciation</t>
        </is>
      </c>
      <c r="L766" t="inlineStr">
        <is>
          <t xml:space="preserve">Mispronunciation</t>
        </is>
      </c>
      <c r="M766" t="str">
        <f>IFERROR(IF(VLOOKUP(L766,'Quantification'!$A:$B,2,FALSE)&amp;""="","Unclassified",VLOOKUP(L766,'Quantification'!$A:$B,2,FALSE)),"Unclassified")</f>
        <v>Major</v>
      </c>
      <c r="N766" t="inlineStr">
        <is>
          <t xml:space="preserve">frl-sandra.helmcke@pocketfm.com</t>
        </is>
      </c>
      <c r="O766" t="inlineStr">
        <is>
          <t xml:space="preserve">Issues found in raw</t>
        </is>
      </c>
      <c r="P766" t="str">
        <f>IF(OR(O766="Issues found in master",O766="Final master"),"Master",IF(OR(O766="Ready for Master",O766="Issues found in raw",O766="Raw under QC",O766="Issues resolved in raw"),"Raw","-"))</f>
        <v>Raw</v>
      </c>
      <c r="Q766" s="13">
        <v>46261.606944444444</v>
      </c>
      <c r="R766" t="inlineStr">
        <is>
          <t xml:space="preserve">2026-08 (Aug)</t>
        </is>
      </c>
      <c r="S766">
        <f>IF(M766="Not an error",0,IF(COUNTIFS($A$2:$A766,$A766,$D$2:$D766,$D766,$M$2:$M766,"&lt;&gt;Not an error")=1,1,0))</f>
        <v>0</v>
      </c>
      <c r="T766">
        <f>IF(M766&lt;&gt;"Major",0,IF(COUNTIFS($A$2:$A766,$A766,$D$2:$D766,$D766,$M$2:$M766,"Major")=1,1,0))</f>
        <v>0</v>
      </c>
      <c r="U766">
        <f>IF(M766&lt;&gt;"Minor",0,IF(COUNTIFS($A$2:$A766,$A766,$D$2:$D766,$D766,$M$2:$M766,"Minor")=1,1,0))</f>
        <v>0</v>
      </c>
    </row>
    <row r="767">
      <c r="A767" t="inlineStr">
        <is>
          <t xml:space="preserve">edb3d0a58ac95f5ef497da24336396e996c6e7e9</t>
        </is>
      </c>
      <c r="B767" t="inlineStr">
        <is>
          <t xml:space="preserve">His Secret Fortune</t>
        </is>
      </c>
      <c r="C767" t="inlineStr">
        <is>
          <t xml:space="preserve">Liebe Nach Vertrag</t>
        </is>
      </c>
      <c r="D767" t="inlineStr">
        <is>
          <t xml:space="preserve">52b123cdc096e76bd3709f594fa66ecf06fbf332</t>
        </is>
      </c>
      <c r="E767" t="inlineStr">
        <is>
          <t xml:space="preserve">Episode 7: Ein Streit Zwischen Ehemann Und Ehefrau</t>
        </is>
      </c>
      <c r="F767">
        <v>7</v>
      </c>
      <c r="G767" t="inlineStr">
        <is>
          <t xml:space="preserve">10:12-10:15</t>
        </is>
      </c>
      <c r="H767" t="inlineStr">
        <is>
          <t xml:space="preserve">Ignore</t>
        </is>
      </c>
      <c r="I767" t="inlineStr">
        <is>
          <t xml:space="preserve">Should be 'Herr Vanderbilt - „Mister Vanderbilt, möchten Sie etwas essen?“</t>
        </is>
      </c>
      <c r="J767" t="inlineStr">
        <is>
          <t xml:space="preserve">VOA</t>
        </is>
      </c>
      <c r="K767" t="inlineStr">
        <is>
          <t xml:space="preserve">Incorrect name</t>
        </is>
      </c>
      <c r="L767" t="inlineStr">
        <is>
          <t xml:space="preserve">Incorrect name</t>
        </is>
      </c>
      <c r="M767" t="str">
        <f>IFERROR(IF(VLOOKUP(L767,'Quantification'!$A:$B,2,FALSE)&amp;""="","Unclassified",VLOOKUP(L767,'Quantification'!$A:$B,2,FALSE)),"Unclassified")</f>
        <v>Major</v>
      </c>
      <c r="N767" t="inlineStr">
        <is>
          <t xml:space="preserve">frl-sandra.helmcke@pocketfm.com</t>
        </is>
      </c>
      <c r="O767" t="inlineStr">
        <is>
          <t xml:space="preserve">Issues found in raw</t>
        </is>
      </c>
      <c r="P767" t="str">
        <f>IF(OR(O767="Issues found in master",O767="Final master"),"Master",IF(OR(O767="Ready for Master",O767="Issues found in raw",O767="Raw under QC",O767="Issues resolved in raw"),"Raw","-"))</f>
        <v>Raw</v>
      </c>
      <c r="Q767" s="13">
        <v>46261.606944444444</v>
      </c>
      <c r="R767" t="inlineStr">
        <is>
          <t xml:space="preserve">2026-08 (Aug)</t>
        </is>
      </c>
      <c r="S767">
        <f>IF(M767="Not an error",0,IF(COUNTIFS($A$2:$A767,$A767,$D$2:$D767,$D767,$M$2:$M767,"&lt;&gt;Not an error")=1,1,0))</f>
        <v>0</v>
      </c>
      <c r="T767">
        <f>IF(M767&lt;&gt;"Major",0,IF(COUNTIFS($A$2:$A767,$A767,$D$2:$D767,$D767,$M$2:$M767,"Major")=1,1,0))</f>
        <v>0</v>
      </c>
      <c r="U767">
        <f>IF(M767&lt;&gt;"Minor",0,IF(COUNTIFS($A$2:$A767,$A767,$D$2:$D767,$D767,$M$2:$M767,"Minor")=1,1,0))</f>
        <v>0</v>
      </c>
    </row>
    <row r="768">
      <c r="A768" t="inlineStr">
        <is>
          <t xml:space="preserve">edb3d0a58ac95f5ef497da24336396e996c6e7e9</t>
        </is>
      </c>
      <c r="B768" t="inlineStr">
        <is>
          <t xml:space="preserve">His Secret Fortune</t>
        </is>
      </c>
      <c r="C768" t="inlineStr">
        <is>
          <t xml:space="preserve">Liebe Nach Vertrag</t>
        </is>
      </c>
      <c r="D768" t="inlineStr">
        <is>
          <t xml:space="preserve">52b123cdc096e76bd3709f594fa66ecf06fbf332</t>
        </is>
      </c>
      <c r="E768" t="inlineStr">
        <is>
          <t xml:space="preserve">Episode 7: Ein Streit Zwischen Ehemann Und Ehefrau</t>
        </is>
      </c>
      <c r="F768">
        <v>7</v>
      </c>
      <c r="G768" t="inlineStr">
        <is>
          <t xml:space="preserve">10:47-10:56</t>
        </is>
      </c>
      <c r="H768" t="inlineStr">
        <is>
          <t xml:space="preserve">Resolved</t>
        </is>
      </c>
      <c r="I768" t="inlineStr">
        <is>
          <t xml:space="preserve">Sarah' should be German pronounced -"Sarah lächelte. „Gute Nacht“, sagte sie und drehte sich zum Gehen um.
„Warten Sie“, rief Vincent plötzlich. „Sarah.“</t>
        </is>
      </c>
      <c r="J768" t="inlineStr">
        <is>
          <t xml:space="preserve">VOA</t>
        </is>
      </c>
      <c r="K768" t="inlineStr">
        <is>
          <t xml:space="preserve">Mispronunciation</t>
        </is>
      </c>
      <c r="L768" t="inlineStr">
        <is>
          <t xml:space="preserve">Mispronunciation</t>
        </is>
      </c>
      <c r="M768" t="str">
        <f>IFERROR(IF(VLOOKUP(L768,'Quantification'!$A:$B,2,FALSE)&amp;""="","Unclassified",VLOOKUP(L768,'Quantification'!$A:$B,2,FALSE)),"Unclassified")</f>
        <v>Major</v>
      </c>
      <c r="N768" t="inlineStr">
        <is>
          <t xml:space="preserve">frl-sandra.helmcke@pocketfm.com</t>
        </is>
      </c>
      <c r="O768" t="inlineStr">
        <is>
          <t xml:space="preserve">Issues found in raw</t>
        </is>
      </c>
      <c r="P768" t="str">
        <f>IF(OR(O768="Issues found in master",O768="Final master"),"Master",IF(OR(O768="Ready for Master",O768="Issues found in raw",O768="Raw under QC",O768="Issues resolved in raw"),"Raw","-"))</f>
        <v>Raw</v>
      </c>
      <c r="Q768" s="13">
        <v>46261.606944444444</v>
      </c>
      <c r="R768" t="inlineStr">
        <is>
          <t xml:space="preserve">2026-08 (Aug)</t>
        </is>
      </c>
      <c r="S768">
        <f>IF(M768="Not an error",0,IF(COUNTIFS($A$2:$A768,$A768,$D$2:$D768,$D768,$M$2:$M768,"&lt;&gt;Not an error")=1,1,0))</f>
        <v>0</v>
      </c>
      <c r="T768">
        <f>IF(M768&lt;&gt;"Major",0,IF(COUNTIFS($A$2:$A768,$A768,$D$2:$D768,$D768,$M$2:$M768,"Major")=1,1,0))</f>
        <v>0</v>
      </c>
      <c r="U768">
        <f>IF(M768&lt;&gt;"Minor",0,IF(COUNTIFS($A$2:$A768,$A768,$D$2:$D768,$D768,$M$2:$M768,"Minor")=1,1,0))</f>
        <v>0</v>
      </c>
    </row>
    <row r="769">
      <c r="A769" t="inlineStr">
        <is>
          <t xml:space="preserve">edb3d0a58ac95f5ef497da24336396e996c6e7e9</t>
        </is>
      </c>
      <c r="B769" t="inlineStr">
        <is>
          <t xml:space="preserve">His Secret Fortune</t>
        </is>
      </c>
      <c r="C769" t="inlineStr">
        <is>
          <t xml:space="preserve">Liebe Nach Vertrag</t>
        </is>
      </c>
      <c r="D769" t="inlineStr">
        <is>
          <t xml:space="preserve">6b4315a04f5a397b63ded78066a83d52c2561f39</t>
        </is>
      </c>
      <c r="E769" t="inlineStr">
        <is>
          <t xml:space="preserve">Episode 8: Demütigende Vorfälle</t>
        </is>
      </c>
      <c r="F769">
        <v>8</v>
      </c>
      <c r="G769" t="inlineStr">
        <is>
          <t xml:space="preserve">2:48-2:52</t>
        </is>
      </c>
      <c r="H769" t="inlineStr">
        <is>
          <t xml:space="preserve">Ignore</t>
        </is>
      </c>
      <c r="I769" t="inlineStr">
        <is>
          <t xml:space="preserve">Should be 'Herr Vanderbilt' - "Woher sollte sie wissen, was Vincent, oder Mister Vanderbilt, mochte?"</t>
        </is>
      </c>
      <c r="J769" t="inlineStr">
        <is>
          <t xml:space="preserve">VOA</t>
        </is>
      </c>
      <c r="K769" t="inlineStr">
        <is>
          <t xml:space="preserve">Incorrect name</t>
        </is>
      </c>
      <c r="L769" t="inlineStr">
        <is>
          <t xml:space="preserve">Incorrect name</t>
        </is>
      </c>
      <c r="M769" t="str">
        <f>IFERROR(IF(VLOOKUP(L769,'Quantification'!$A:$B,2,FALSE)&amp;""="","Unclassified",VLOOKUP(L769,'Quantification'!$A:$B,2,FALSE)),"Unclassified")</f>
        <v>Major</v>
      </c>
      <c r="N769" t="inlineStr">
        <is>
          <t xml:space="preserve">frl-sandra.helmcke@pocketfm.com</t>
        </is>
      </c>
      <c r="O769" t="inlineStr">
        <is>
          <t xml:space="preserve">Issues found in raw</t>
        </is>
      </c>
      <c r="P769" t="str">
        <f>IF(OR(O769="Issues found in master",O769="Final master"),"Master",IF(OR(O769="Ready for Master",O769="Issues found in raw",O769="Raw under QC",O769="Issues resolved in raw"),"Raw","-"))</f>
        <v>Raw</v>
      </c>
      <c r="Q769" s="13">
        <v>46261.606944444444</v>
      </c>
      <c r="R769" t="inlineStr">
        <is>
          <t xml:space="preserve">2026-08 (Aug)</t>
        </is>
      </c>
      <c r="S769">
        <f>IF(M769="Not an error",0,IF(COUNTIFS($A$2:$A769,$A769,$D$2:$D769,$D769,$M$2:$M769,"&lt;&gt;Not an error")=1,1,0))</f>
        <v>1</v>
      </c>
      <c r="T769">
        <f>IF(M769&lt;&gt;"Major",0,IF(COUNTIFS($A$2:$A769,$A769,$D$2:$D769,$D769,$M$2:$M769,"Major")=1,1,0))</f>
        <v>1</v>
      </c>
      <c r="U769">
        <f>IF(M769&lt;&gt;"Minor",0,IF(COUNTIFS($A$2:$A769,$A769,$D$2:$D769,$D769,$M$2:$M769,"Minor")=1,1,0))</f>
        <v>0</v>
      </c>
    </row>
    <row r="770">
      <c r="A770" t="inlineStr">
        <is>
          <t xml:space="preserve">edb3d0a58ac95f5ef497da24336396e996c6e7e9</t>
        </is>
      </c>
      <c r="B770" t="inlineStr">
        <is>
          <t xml:space="preserve">His Secret Fortune</t>
        </is>
      </c>
      <c r="C770" t="inlineStr">
        <is>
          <t xml:space="preserve">Liebe Nach Vertrag</t>
        </is>
      </c>
      <c r="D770" t="inlineStr">
        <is>
          <t xml:space="preserve">6b4315a04f5a397b63ded78066a83d52c2561f39</t>
        </is>
      </c>
      <c r="E770" t="inlineStr">
        <is>
          <t xml:space="preserve">Episode 8: Demütigende Vorfälle</t>
        </is>
      </c>
      <c r="F770">
        <v>8</v>
      </c>
      <c r="G770" t="inlineStr">
        <is>
          <t xml:space="preserve">4:38-4:45</t>
        </is>
      </c>
      <c r="H770" t="inlineStr">
        <is>
          <t xml:space="preserve">Ignore</t>
        </is>
      </c>
      <c r="I770" t="inlineStr">
        <is>
          <t xml:space="preserve">Should be 'Herr Vanderbilt' - „Mister Vanderbilt, ich habe Frühstück geholt. Kommen Sie, essen Sie“, sagte Sarah und versuchte, ein Lächeln zu unterdrücken."</t>
        </is>
      </c>
      <c r="J770" t="inlineStr">
        <is>
          <t xml:space="preserve">VOA</t>
        </is>
      </c>
      <c r="K770" t="inlineStr">
        <is>
          <t xml:space="preserve">Incorrect name</t>
        </is>
      </c>
      <c r="L770" t="inlineStr">
        <is>
          <t xml:space="preserve">Incorrect name</t>
        </is>
      </c>
      <c r="M770" t="str">
        <f>IFERROR(IF(VLOOKUP(L770,'Quantification'!$A:$B,2,FALSE)&amp;""="","Unclassified",VLOOKUP(L770,'Quantification'!$A:$B,2,FALSE)),"Unclassified")</f>
        <v>Major</v>
      </c>
      <c r="N770" t="inlineStr">
        <is>
          <t xml:space="preserve">frl-sandra.helmcke@pocketfm.com</t>
        </is>
      </c>
      <c r="O770" t="inlineStr">
        <is>
          <t xml:space="preserve">Issues found in raw</t>
        </is>
      </c>
      <c r="P770" t="str">
        <f>IF(OR(O770="Issues found in master",O770="Final master"),"Master",IF(OR(O770="Ready for Master",O770="Issues found in raw",O770="Raw under QC",O770="Issues resolved in raw"),"Raw","-"))</f>
        <v>Raw</v>
      </c>
      <c r="Q770" s="13">
        <v>46261.606944444444</v>
      </c>
      <c r="R770" t="inlineStr">
        <is>
          <t xml:space="preserve">2026-08 (Aug)</t>
        </is>
      </c>
      <c r="S770">
        <f>IF(M770="Not an error",0,IF(COUNTIFS($A$2:$A770,$A770,$D$2:$D770,$D770,$M$2:$M770,"&lt;&gt;Not an error")=1,1,0))</f>
        <v>0</v>
      </c>
      <c r="T770">
        <f>IF(M770&lt;&gt;"Major",0,IF(COUNTIFS($A$2:$A770,$A770,$D$2:$D770,$D770,$M$2:$M770,"Major")=1,1,0))</f>
        <v>0</v>
      </c>
      <c r="U770">
        <f>IF(M770&lt;&gt;"Minor",0,IF(COUNTIFS($A$2:$A770,$A770,$D$2:$D770,$D770,$M$2:$M770,"Minor")=1,1,0))</f>
        <v>0</v>
      </c>
    </row>
    <row r="771">
      <c r="A771" t="inlineStr">
        <is>
          <t xml:space="preserve">edb3d0a58ac95f5ef497da24336396e996c6e7e9</t>
        </is>
      </c>
      <c r="B771" t="inlineStr">
        <is>
          <t xml:space="preserve">His Secret Fortune</t>
        </is>
      </c>
      <c r="C771" t="inlineStr">
        <is>
          <t xml:space="preserve">Liebe Nach Vertrag</t>
        </is>
      </c>
      <c r="D771" t="inlineStr">
        <is>
          <t xml:space="preserve">6b4315a04f5a397b63ded78066a83d52c2561f39</t>
        </is>
      </c>
      <c r="E771" t="inlineStr">
        <is>
          <t xml:space="preserve">Episode 8: Demütigende Vorfälle</t>
        </is>
      </c>
      <c r="F771">
        <v>8</v>
      </c>
      <c r="G771" t="inlineStr">
        <is>
          <t xml:space="preserve">8:49-8:52</t>
        </is>
      </c>
      <c r="H771" t="inlineStr">
        <is>
          <t xml:space="preserve">Ignore</t>
        </is>
      </c>
      <c r="I771" t="inlineStr">
        <is>
          <t xml:space="preserve">Should be 'Herr Vanderbilt' - „Mister Vanderbilt“, sagte sie bestimmt."</t>
        </is>
      </c>
      <c r="J771" t="inlineStr">
        <is>
          <t xml:space="preserve">VOA</t>
        </is>
      </c>
      <c r="K771" t="inlineStr">
        <is>
          <t xml:space="preserve">Incorrect name</t>
        </is>
      </c>
      <c r="L771" t="inlineStr">
        <is>
          <t xml:space="preserve">Incorrect name</t>
        </is>
      </c>
      <c r="M771" t="str">
        <f>IFERROR(IF(VLOOKUP(L771,'Quantification'!$A:$B,2,FALSE)&amp;""="","Unclassified",VLOOKUP(L771,'Quantification'!$A:$B,2,FALSE)),"Unclassified")</f>
        <v>Major</v>
      </c>
      <c r="N771" t="inlineStr">
        <is>
          <t xml:space="preserve">frl-sandra.helmcke@pocketfm.com</t>
        </is>
      </c>
      <c r="O771" t="inlineStr">
        <is>
          <t xml:space="preserve">Issues found in raw</t>
        </is>
      </c>
      <c r="P771" t="str">
        <f>IF(OR(O771="Issues found in master",O771="Final master"),"Master",IF(OR(O771="Ready for Master",O771="Issues found in raw",O771="Raw under QC",O771="Issues resolved in raw"),"Raw","-"))</f>
        <v>Raw</v>
      </c>
      <c r="Q771" s="13">
        <v>46261.606944444444</v>
      </c>
      <c r="R771" t="inlineStr">
        <is>
          <t xml:space="preserve">2026-08 (Aug)</t>
        </is>
      </c>
      <c r="S771">
        <f>IF(M771="Not an error",0,IF(COUNTIFS($A$2:$A771,$A771,$D$2:$D771,$D771,$M$2:$M771,"&lt;&gt;Not an error")=1,1,0))</f>
        <v>0</v>
      </c>
      <c r="T771">
        <f>IF(M771&lt;&gt;"Major",0,IF(COUNTIFS($A$2:$A771,$A771,$D$2:$D771,$D771,$M$2:$M771,"Major")=1,1,0))</f>
        <v>0</v>
      </c>
      <c r="U771">
        <f>IF(M771&lt;&gt;"Minor",0,IF(COUNTIFS($A$2:$A771,$A771,$D$2:$D771,$D771,$M$2:$M771,"Minor")=1,1,0))</f>
        <v>0</v>
      </c>
    </row>
    <row r="772">
      <c r="A772" t="inlineStr">
        <is>
          <t xml:space="preserve">edb3d0a58ac95f5ef497da24336396e996c6e7e9</t>
        </is>
      </c>
      <c r="B772" t="inlineStr">
        <is>
          <t xml:space="preserve">His Secret Fortune</t>
        </is>
      </c>
      <c r="C772" t="inlineStr">
        <is>
          <t xml:space="preserve">Liebe Nach Vertrag</t>
        </is>
      </c>
      <c r="D772" t="inlineStr">
        <is>
          <t xml:space="preserve">889d3cd0188d1342094dd0c75a15fa5197fa0ac8</t>
        </is>
      </c>
      <c r="E772" t="inlineStr">
        <is>
          <t xml:space="preserve">Episode 13: Im Verborgenen Offensichtlich</t>
        </is>
      </c>
      <c r="F772">
        <v>13</v>
      </c>
      <c r="G772" t="inlineStr">
        <is>
          <t xml:space="preserve">0:52-0:57</t>
        </is>
      </c>
      <c r="H772" t="inlineStr">
        <is>
          <t xml:space="preserve">Ignore</t>
        </is>
      </c>
      <c r="I772" t="inlineStr">
        <is>
          <t xml:space="preserve">Should be 'Herr Vanderbilt' - "„Mister Vanderbilt.“
Die mächtigsten Leute im Raum begrüßten ihn respektvoll."</t>
        </is>
      </c>
      <c r="J772" t="inlineStr">
        <is>
          <t xml:space="preserve">VOA</t>
        </is>
      </c>
      <c r="K772" t="inlineStr">
        <is>
          <t xml:space="preserve">Incorrect name</t>
        </is>
      </c>
      <c r="L772" t="inlineStr">
        <is>
          <t xml:space="preserve">Incorrect name</t>
        </is>
      </c>
      <c r="M772" t="str">
        <f>IFERROR(IF(VLOOKUP(L772,'Quantification'!$A:$B,2,FALSE)&amp;""="","Unclassified",VLOOKUP(L772,'Quantification'!$A:$B,2,FALSE)),"Unclassified")</f>
        <v>Major</v>
      </c>
      <c r="N772" t="inlineStr">
        <is>
          <t xml:space="preserve">frl-sandra.helmcke@pocketfm.com</t>
        </is>
      </c>
      <c r="O772" t="inlineStr">
        <is>
          <t xml:space="preserve">Issues found in raw</t>
        </is>
      </c>
      <c r="P772" t="str">
        <f>IF(OR(O772="Issues found in master",O772="Final master"),"Master",IF(OR(O772="Ready for Master",O772="Issues found in raw",O772="Raw under QC",O772="Issues resolved in raw"),"Raw","-"))</f>
        <v>Raw</v>
      </c>
      <c r="Q772" s="13">
        <v>46261.606944444444</v>
      </c>
      <c r="R772" t="inlineStr">
        <is>
          <t xml:space="preserve">2026-08 (Aug)</t>
        </is>
      </c>
      <c r="S772">
        <f>IF(M772="Not an error",0,IF(COUNTIFS($A$2:$A772,$A772,$D$2:$D772,$D772,$M$2:$M772,"&lt;&gt;Not an error")=1,1,0))</f>
        <v>1</v>
      </c>
      <c r="T772">
        <f>IF(M772&lt;&gt;"Major",0,IF(COUNTIFS($A$2:$A772,$A772,$D$2:$D772,$D772,$M$2:$M772,"Major")=1,1,0))</f>
        <v>1</v>
      </c>
      <c r="U772">
        <f>IF(M772&lt;&gt;"Minor",0,IF(COUNTIFS($A$2:$A772,$A772,$D$2:$D772,$D772,$M$2:$M772,"Minor")=1,1,0))</f>
        <v>0</v>
      </c>
    </row>
    <row r="773">
      <c r="A773" t="inlineStr">
        <is>
          <t xml:space="preserve">edb3d0a58ac95f5ef497da24336396e996c6e7e9</t>
        </is>
      </c>
      <c r="B773" t="inlineStr">
        <is>
          <t xml:space="preserve">His Secret Fortune</t>
        </is>
      </c>
      <c r="C773" t="inlineStr">
        <is>
          <t xml:space="preserve">Liebe Nach Vertrag</t>
        </is>
      </c>
      <c r="D773" t="inlineStr">
        <is>
          <t xml:space="preserve">889d3cd0188d1342094dd0c75a15fa5197fa0ac8</t>
        </is>
      </c>
      <c r="E773" t="inlineStr">
        <is>
          <t xml:space="preserve">Episode 13: Im Verborgenen Offensichtlich</t>
        </is>
      </c>
      <c r="F773">
        <v>13</v>
      </c>
      <c r="G773" t="inlineStr">
        <is>
          <t xml:space="preserve">3:22-3:31</t>
        </is>
      </c>
      <c r="H773" t="inlineStr">
        <is>
          <t xml:space="preserve">Ignore</t>
        </is>
      </c>
      <c r="I773" t="inlineStr">
        <is>
          <t xml:space="preserve">Should be 'Frau Vanderbilt' - "Als Vincent sein Gespräch beendet hatte, trat Jim hinzu und flüsterte: Sir, ich habe gerade Missus Vanderbilt gesehen.“</t>
        </is>
      </c>
      <c r="J773" t="inlineStr">
        <is>
          <t xml:space="preserve">VOA</t>
        </is>
      </c>
      <c r="K773" t="inlineStr">
        <is>
          <t xml:space="preserve">Incorrect name</t>
        </is>
      </c>
      <c r="L773" t="inlineStr">
        <is>
          <t xml:space="preserve">Incorrect name</t>
        </is>
      </c>
      <c r="M773" t="str">
        <f>IFERROR(IF(VLOOKUP(L773,'Quantification'!$A:$B,2,FALSE)&amp;""="","Unclassified",VLOOKUP(L773,'Quantification'!$A:$B,2,FALSE)),"Unclassified")</f>
        <v>Major</v>
      </c>
      <c r="N773" t="inlineStr">
        <is>
          <t xml:space="preserve">frl-sandra.helmcke@pocketfm.com</t>
        </is>
      </c>
      <c r="O773" t="inlineStr">
        <is>
          <t xml:space="preserve">Issues found in raw</t>
        </is>
      </c>
      <c r="P773" t="str">
        <f>IF(OR(O773="Issues found in master",O773="Final master"),"Master",IF(OR(O773="Ready for Master",O773="Issues found in raw",O773="Raw under QC",O773="Issues resolved in raw"),"Raw","-"))</f>
        <v>Raw</v>
      </c>
      <c r="Q773" s="13">
        <v>46261.606944444444</v>
      </c>
      <c r="R773" t="inlineStr">
        <is>
          <t xml:space="preserve">2026-08 (Aug)</t>
        </is>
      </c>
      <c r="S773">
        <f>IF(M773="Not an error",0,IF(COUNTIFS($A$2:$A773,$A773,$D$2:$D773,$D773,$M$2:$M773,"&lt;&gt;Not an error")=1,1,0))</f>
        <v>0</v>
      </c>
      <c r="T773">
        <f>IF(M773&lt;&gt;"Major",0,IF(COUNTIFS($A$2:$A773,$A773,$D$2:$D773,$D773,$M$2:$M773,"Major")=1,1,0))</f>
        <v>0</v>
      </c>
      <c r="U773">
        <f>IF(M773&lt;&gt;"Minor",0,IF(COUNTIFS($A$2:$A773,$A773,$D$2:$D773,$D773,$M$2:$M773,"Minor")=1,1,0))</f>
        <v>0</v>
      </c>
    </row>
    <row r="774">
      <c r="A774" t="inlineStr">
        <is>
          <t xml:space="preserve">edb3d0a58ac95f5ef497da24336396e996c6e7e9</t>
        </is>
      </c>
      <c r="B774" t="inlineStr">
        <is>
          <t xml:space="preserve">His Secret Fortune</t>
        </is>
      </c>
      <c r="C774" t="inlineStr">
        <is>
          <t xml:space="preserve">Liebe Nach Vertrag</t>
        </is>
      </c>
      <c r="D774" t="inlineStr">
        <is>
          <t xml:space="preserve">230770a0cc6a5a7e7817722b37299bb154c50ab1</t>
        </is>
      </c>
      <c r="E774" t="inlineStr">
        <is>
          <t xml:space="preserve">Episode 14: Vincents Liebesrivale</t>
        </is>
      </c>
      <c r="F774">
        <v>14</v>
      </c>
      <c r="G774" t="inlineStr">
        <is>
          <t xml:space="preserve">7:54-7:59</t>
        </is>
      </c>
      <c r="H774" t="inlineStr">
        <is>
          <t xml:space="preserve">Ignore</t>
        </is>
      </c>
      <c r="I774" t="inlineStr">
        <is>
          <t xml:space="preserve">Should be 'Herr Vanderbildt' - "„Mister Vanderbilt, ich habe nur meine Cousine hinausbegleitet."</t>
        </is>
      </c>
      <c r="J774" t="inlineStr">
        <is>
          <t xml:space="preserve">VOA</t>
        </is>
      </c>
      <c r="K774" t="inlineStr">
        <is>
          <t xml:space="preserve">Incorrect name</t>
        </is>
      </c>
      <c r="L774" t="inlineStr">
        <is>
          <t xml:space="preserve">Incorrect name</t>
        </is>
      </c>
      <c r="M774" t="str">
        <f>IFERROR(IF(VLOOKUP(L774,'Quantification'!$A:$B,2,FALSE)&amp;""="","Unclassified",VLOOKUP(L774,'Quantification'!$A:$B,2,FALSE)),"Unclassified")</f>
        <v>Major</v>
      </c>
      <c r="N774" t="inlineStr">
        <is>
          <t xml:space="preserve">frl-sandra.helmcke@pocketfm.com</t>
        </is>
      </c>
      <c r="O774" t="inlineStr">
        <is>
          <t xml:space="preserve">Issues found in raw</t>
        </is>
      </c>
      <c r="P774" t="str">
        <f>IF(OR(O774="Issues found in master",O774="Final master"),"Master",IF(OR(O774="Ready for Master",O774="Issues found in raw",O774="Raw under QC",O774="Issues resolved in raw"),"Raw","-"))</f>
        <v>Raw</v>
      </c>
      <c r="Q774" s="13">
        <v>46261.606944444444</v>
      </c>
      <c r="R774" t="inlineStr">
        <is>
          <t xml:space="preserve">2026-08 (Aug)</t>
        </is>
      </c>
      <c r="S774">
        <f>IF(M774="Not an error",0,IF(COUNTIFS($A$2:$A774,$A774,$D$2:$D774,$D774,$M$2:$M774,"&lt;&gt;Not an error")=1,1,0))</f>
        <v>1</v>
      </c>
      <c r="T774">
        <f>IF(M774&lt;&gt;"Major",0,IF(COUNTIFS($A$2:$A774,$A774,$D$2:$D774,$D774,$M$2:$M774,"Major")=1,1,0))</f>
        <v>1</v>
      </c>
      <c r="U774">
        <f>IF(M774&lt;&gt;"Minor",0,IF(COUNTIFS($A$2:$A774,$A774,$D$2:$D774,$D774,$M$2:$M774,"Minor")=1,1,0))</f>
        <v>0</v>
      </c>
    </row>
    <row r="775">
      <c r="A775" t="inlineStr">
        <is>
          <t xml:space="preserve">edb3d0a58ac95f5ef497da24336396e996c6e7e9</t>
        </is>
      </c>
      <c r="B775" t="inlineStr">
        <is>
          <t xml:space="preserve">His Secret Fortune</t>
        </is>
      </c>
      <c r="C775" t="inlineStr">
        <is>
          <t xml:space="preserve">Liebe Nach Vertrag</t>
        </is>
      </c>
      <c r="D775" t="inlineStr">
        <is>
          <t xml:space="preserve">230770a0cc6a5a7e7817722b37299bb154c50ab1</t>
        </is>
      </c>
      <c r="E775" t="inlineStr">
        <is>
          <t xml:space="preserve">Episode 14: Vincents Liebesrivale</t>
        </is>
      </c>
      <c r="F775">
        <v>14</v>
      </c>
      <c r="G775" t="inlineStr">
        <is>
          <t xml:space="preserve">9:23-9:27</t>
        </is>
      </c>
      <c r="H775" t="inlineStr">
        <is>
          <t xml:space="preserve">Resolved</t>
        </is>
      </c>
      <c r="I775" t="inlineStr">
        <is>
          <t xml:space="preserve">Sarah' should be German pronounced - "Überraschenderweise kam Vincent vor seiner Frau Sarah nach Hause."</t>
        </is>
      </c>
      <c r="J775" t="inlineStr">
        <is>
          <t xml:space="preserve">VOA</t>
        </is>
      </c>
      <c r="K775" t="inlineStr">
        <is>
          <t xml:space="preserve">Mispronunciation</t>
        </is>
      </c>
      <c r="L775" t="inlineStr">
        <is>
          <t xml:space="preserve">Mispronunciation</t>
        </is>
      </c>
      <c r="M775" t="str">
        <f>IFERROR(IF(VLOOKUP(L775,'Quantification'!$A:$B,2,FALSE)&amp;""="","Unclassified",VLOOKUP(L775,'Quantification'!$A:$B,2,FALSE)),"Unclassified")</f>
        <v>Major</v>
      </c>
      <c r="N775" t="inlineStr">
        <is>
          <t xml:space="preserve">frl-sandra.helmcke@pocketfm.com</t>
        </is>
      </c>
      <c r="O775" t="inlineStr">
        <is>
          <t xml:space="preserve">Issues found in raw</t>
        </is>
      </c>
      <c r="P775" t="str">
        <f>IF(OR(O775="Issues found in master",O775="Final master"),"Master",IF(OR(O775="Ready for Master",O775="Issues found in raw",O775="Raw under QC",O775="Issues resolved in raw"),"Raw","-"))</f>
        <v>Raw</v>
      </c>
      <c r="Q775" s="13">
        <v>46261.606944444444</v>
      </c>
      <c r="R775" t="inlineStr">
        <is>
          <t xml:space="preserve">2026-08 (Aug)</t>
        </is>
      </c>
      <c r="S775">
        <f>IF(M775="Not an error",0,IF(COUNTIFS($A$2:$A775,$A775,$D$2:$D775,$D775,$M$2:$M775,"&lt;&gt;Not an error")=1,1,0))</f>
        <v>0</v>
      </c>
      <c r="T775">
        <f>IF(M775&lt;&gt;"Major",0,IF(COUNTIFS($A$2:$A775,$A775,$D$2:$D775,$D775,$M$2:$M775,"Major")=1,1,0))</f>
        <v>0</v>
      </c>
      <c r="U775">
        <f>IF(M775&lt;&gt;"Minor",0,IF(COUNTIFS($A$2:$A775,$A775,$D$2:$D775,$D775,$M$2:$M775,"Minor")=1,1,0))</f>
        <v>0</v>
      </c>
    </row>
    <row r="776">
      <c r="A776" t="inlineStr">
        <is>
          <t xml:space="preserve">edb3d0a58ac95f5ef497da24336396e996c6e7e9</t>
        </is>
      </c>
      <c r="B776" t="inlineStr">
        <is>
          <t xml:space="preserve">His Secret Fortune</t>
        </is>
      </c>
      <c r="C776" t="inlineStr">
        <is>
          <t xml:space="preserve">Liebe Nach Vertrag</t>
        </is>
      </c>
      <c r="D776" t="inlineStr">
        <is>
          <t xml:space="preserve">230770a0cc6a5a7e7817722b37299bb154c50ab1</t>
        </is>
      </c>
      <c r="E776" t="inlineStr">
        <is>
          <t xml:space="preserve">Episode 14: Vincents Liebesrivale</t>
        </is>
      </c>
      <c r="F776">
        <v>14</v>
      </c>
      <c r="G776" t="inlineStr">
        <is>
          <t xml:space="preserve">9:46-10:00</t>
        </is>
      </c>
      <c r="H776" t="inlineStr">
        <is>
          <t xml:space="preserve">Resolved</t>
        </is>
      </c>
      <c r="I776" t="inlineStr">
        <is>
          <t xml:space="preserve">Sarah' should be German pronounced - "Die Fotos zeigten deutlich, wie Sarah aß, als wäre sie eine Woche lang ausgehungert worden. Vincent scrollte die Bilder eines nach dem anderen durch.
Die Fotos zeigten deutlich, wie Sarah aß, als wäre sie eine Woche lang ausgehungert worden."</t>
        </is>
      </c>
      <c r="J776" t="inlineStr">
        <is>
          <t xml:space="preserve">VOA</t>
        </is>
      </c>
      <c r="K776" t="inlineStr">
        <is>
          <t xml:space="preserve">Mispronunciation</t>
        </is>
      </c>
      <c r="L776" t="inlineStr">
        <is>
          <t xml:space="preserve">Mispronunciation</t>
        </is>
      </c>
      <c r="M776" t="str">
        <f>IFERROR(IF(VLOOKUP(L776,'Quantification'!$A:$B,2,FALSE)&amp;""="","Unclassified",VLOOKUP(L776,'Quantification'!$A:$B,2,FALSE)),"Unclassified")</f>
        <v>Major</v>
      </c>
      <c r="N776" t="inlineStr">
        <is>
          <t xml:space="preserve">frl-sandra.helmcke@pocketfm.com</t>
        </is>
      </c>
      <c r="O776" t="inlineStr">
        <is>
          <t xml:space="preserve">Issues found in raw</t>
        </is>
      </c>
      <c r="P776" t="str">
        <f>IF(OR(O776="Issues found in master",O776="Final master"),"Master",IF(OR(O776="Ready for Master",O776="Issues found in raw",O776="Raw under QC",O776="Issues resolved in raw"),"Raw","-"))</f>
        <v>Raw</v>
      </c>
      <c r="Q776" s="13">
        <v>46261.606944444444</v>
      </c>
      <c r="R776" t="inlineStr">
        <is>
          <t xml:space="preserve">2026-08 (Aug)</t>
        </is>
      </c>
      <c r="S776">
        <f>IF(M776="Not an error",0,IF(COUNTIFS($A$2:$A776,$A776,$D$2:$D776,$D776,$M$2:$M776,"&lt;&gt;Not an error")=1,1,0))</f>
        <v>0</v>
      </c>
      <c r="T776">
        <f>IF(M776&lt;&gt;"Major",0,IF(COUNTIFS($A$2:$A776,$A776,$D$2:$D776,$D776,$M$2:$M776,"Major")=1,1,0))</f>
        <v>0</v>
      </c>
      <c r="U776">
        <f>IF(M776&lt;&gt;"Minor",0,IF(COUNTIFS($A$2:$A776,$A776,$D$2:$D776,$D776,$M$2:$M776,"Minor")=1,1,0))</f>
        <v>0</v>
      </c>
    </row>
    <row r="777">
      <c r="A777" t="inlineStr">
        <is>
          <t xml:space="preserve">edb3d0a58ac95f5ef497da24336396e996c6e7e9</t>
        </is>
      </c>
      <c r="B777" t="inlineStr">
        <is>
          <t xml:space="preserve">His Secret Fortune</t>
        </is>
      </c>
      <c r="C777" t="inlineStr">
        <is>
          <t xml:space="preserve">Liebe Nach Vertrag</t>
        </is>
      </c>
      <c r="D777" t="inlineStr">
        <is>
          <t xml:space="preserve">230770a0cc6a5a7e7817722b37299bb154c50ab1</t>
        </is>
      </c>
      <c r="E777" t="inlineStr">
        <is>
          <t xml:space="preserve">Episode 14: Vincents Liebesrivale</t>
        </is>
      </c>
      <c r="F777">
        <v>14</v>
      </c>
      <c r="G777" t="inlineStr">
        <is>
          <t xml:space="preserve">10:08-10:13</t>
        </is>
      </c>
      <c r="H777" t="inlineStr">
        <is>
          <t xml:space="preserve">Resolved</t>
        </is>
      </c>
      <c r="I777" t="inlineStr">
        <is>
          <t xml:space="preserve">Sarah' should be German pronounced - "Vincents Blick fiel auf Sarahs Kleid, und seine Stirn legte sich in Falten."</t>
        </is>
      </c>
      <c r="J777" t="inlineStr">
        <is>
          <t xml:space="preserve">VOA</t>
        </is>
      </c>
      <c r="K777" t="inlineStr">
        <is>
          <t xml:space="preserve">Mispronunciation</t>
        </is>
      </c>
      <c r="L777" t="inlineStr">
        <is>
          <t xml:space="preserve">Mispronunciation</t>
        </is>
      </c>
      <c r="M777" t="str">
        <f>IFERROR(IF(VLOOKUP(L777,'Quantification'!$A:$B,2,FALSE)&amp;""="","Unclassified",VLOOKUP(L777,'Quantification'!$A:$B,2,FALSE)),"Unclassified")</f>
        <v>Major</v>
      </c>
      <c r="N777" t="inlineStr">
        <is>
          <t xml:space="preserve">frl-sandra.helmcke@pocketfm.com</t>
        </is>
      </c>
      <c r="O777" t="inlineStr">
        <is>
          <t xml:space="preserve">Issues found in raw</t>
        </is>
      </c>
      <c r="P777" t="str">
        <f>IF(OR(O777="Issues found in master",O777="Final master"),"Master",IF(OR(O777="Ready for Master",O777="Issues found in raw",O777="Raw under QC",O777="Issues resolved in raw"),"Raw","-"))</f>
        <v>Raw</v>
      </c>
      <c r="Q777" s="13">
        <v>46261.606944444444</v>
      </c>
      <c r="R777" t="inlineStr">
        <is>
          <t xml:space="preserve">2026-08 (Aug)</t>
        </is>
      </c>
      <c r="S777">
        <f>IF(M777="Not an error",0,IF(COUNTIFS($A$2:$A777,$A777,$D$2:$D777,$D777,$M$2:$M777,"&lt;&gt;Not an error")=1,1,0))</f>
        <v>0</v>
      </c>
      <c r="T777">
        <f>IF(M777&lt;&gt;"Major",0,IF(COUNTIFS($A$2:$A777,$A777,$D$2:$D777,$D777,$M$2:$M777,"Major")=1,1,0))</f>
        <v>0</v>
      </c>
      <c r="U777">
        <f>IF(M777&lt;&gt;"Minor",0,IF(COUNTIFS($A$2:$A777,$A777,$D$2:$D777,$D777,$M$2:$M777,"Minor")=1,1,0))</f>
        <v>0</v>
      </c>
    </row>
    <row r="778">
      <c r="A778" t="inlineStr">
        <is>
          <t xml:space="preserve">edb3d0a58ac95f5ef497da24336396e996c6e7e9</t>
        </is>
      </c>
      <c r="B778" t="inlineStr">
        <is>
          <t xml:space="preserve">His Secret Fortune</t>
        </is>
      </c>
      <c r="C778" t="inlineStr">
        <is>
          <t xml:space="preserve">Liebe Nach Vertrag</t>
        </is>
      </c>
      <c r="D778" t="inlineStr">
        <is>
          <t xml:space="preserve">230770a0cc6a5a7e7817722b37299bb154c50ab1</t>
        </is>
      </c>
      <c r="E778" t="inlineStr">
        <is>
          <t xml:space="preserve">Episode 14: Vincents Liebesrivale</t>
        </is>
      </c>
      <c r="F778">
        <v>14</v>
      </c>
      <c r="G778" t="inlineStr">
        <is>
          <t xml:space="preserve">10:30-10:35</t>
        </is>
      </c>
      <c r="H778" t="inlineStr">
        <is>
          <t xml:space="preserve">Resolved</t>
        </is>
      </c>
      <c r="I778" t="inlineStr">
        <is>
          <t xml:space="preserve">Sarah' should be German pronounced - "Sarah hatte auf der Party mit keinem anderen Mann gesprochen, außer mit Sam."</t>
        </is>
      </c>
      <c r="J778" t="inlineStr">
        <is>
          <t xml:space="preserve">VOA</t>
        </is>
      </c>
      <c r="K778" t="inlineStr">
        <is>
          <t xml:space="preserve">Mispronunciation</t>
        </is>
      </c>
      <c r="L778" t="inlineStr">
        <is>
          <t xml:space="preserve">Mispronunciation</t>
        </is>
      </c>
      <c r="M778" t="str">
        <f>IFERROR(IF(VLOOKUP(L778,'Quantification'!$A:$B,2,FALSE)&amp;""="","Unclassified",VLOOKUP(L778,'Quantification'!$A:$B,2,FALSE)),"Unclassified")</f>
        <v>Major</v>
      </c>
      <c r="N778" t="inlineStr">
        <is>
          <t xml:space="preserve">frl-sandra.helmcke@pocketfm.com</t>
        </is>
      </c>
      <c r="O778" t="inlineStr">
        <is>
          <t xml:space="preserve">Issues found in raw</t>
        </is>
      </c>
      <c r="P778" t="str">
        <f>IF(OR(O778="Issues found in master",O778="Final master"),"Master",IF(OR(O778="Ready for Master",O778="Issues found in raw",O778="Raw under QC",O778="Issues resolved in raw"),"Raw","-"))</f>
        <v>Raw</v>
      </c>
      <c r="Q778" s="13">
        <v>46261.606944444444</v>
      </c>
      <c r="R778" t="inlineStr">
        <is>
          <t xml:space="preserve">2026-08 (Aug)</t>
        </is>
      </c>
      <c r="S778">
        <f>IF(M778="Not an error",0,IF(COUNTIFS($A$2:$A778,$A778,$D$2:$D778,$D778,$M$2:$M778,"&lt;&gt;Not an error")=1,1,0))</f>
        <v>0</v>
      </c>
      <c r="T778">
        <f>IF(M778&lt;&gt;"Major",0,IF(COUNTIFS($A$2:$A778,$A778,$D$2:$D778,$D778,$M$2:$M778,"Major")=1,1,0))</f>
        <v>0</v>
      </c>
      <c r="U778">
        <f>IF(M778&lt;&gt;"Minor",0,IF(COUNTIFS($A$2:$A778,$A778,$D$2:$D778,$D778,$M$2:$M778,"Minor")=1,1,0))</f>
        <v>0</v>
      </c>
    </row>
    <row r="779">
      <c r="A779" t="inlineStr">
        <is>
          <t xml:space="preserve">edb3d0a58ac95f5ef497da24336396e996c6e7e9</t>
        </is>
      </c>
      <c r="B779" t="inlineStr">
        <is>
          <t xml:space="preserve">His Secret Fortune</t>
        </is>
      </c>
      <c r="C779" t="inlineStr">
        <is>
          <t xml:space="preserve">Liebe Nach Vertrag</t>
        </is>
      </c>
      <c r="D779" t="inlineStr">
        <is>
          <t xml:space="preserve">8e7c6a99d2b9463f518b786e59854309a6e130db</t>
        </is>
      </c>
      <c r="E779" t="inlineStr">
        <is>
          <t xml:space="preserve">Episode 15: Oberhaupt Der Familie Vanderbilt</t>
        </is>
      </c>
      <c r="F779">
        <v>15</v>
      </c>
      <c r="G779" t="inlineStr">
        <is>
          <t xml:space="preserve">0:39-0:45</t>
        </is>
      </c>
      <c r="H779" t="inlineStr">
        <is>
          <t xml:space="preserve">Ignore</t>
        </is>
      </c>
      <c r="I779" t="inlineStr">
        <is>
          <t xml:space="preserve">Should be 'Herr Vanderbildt' - "Sie schloss die Tür hinter sich ab und fragte mit verspielter Stimme: „Na, sieh mal einer an, Mister Vanderbilt."</t>
        </is>
      </c>
      <c r="J779" t="inlineStr">
        <is>
          <t xml:space="preserve">VOA</t>
        </is>
      </c>
      <c r="K779" t="inlineStr">
        <is>
          <t xml:space="preserve">Incorrect name</t>
        </is>
      </c>
      <c r="L779" t="inlineStr">
        <is>
          <t xml:space="preserve">Incorrect name</t>
        </is>
      </c>
      <c r="M779" t="str">
        <f>IFERROR(IF(VLOOKUP(L779,'Quantification'!$A:$B,2,FALSE)&amp;""="","Unclassified",VLOOKUP(L779,'Quantification'!$A:$B,2,FALSE)),"Unclassified")</f>
        <v>Major</v>
      </c>
      <c r="N779" t="inlineStr">
        <is>
          <t xml:space="preserve">frl-sandra.helmcke@pocketfm.com</t>
        </is>
      </c>
      <c r="O779" t="inlineStr">
        <is>
          <t xml:space="preserve">Issues found in raw</t>
        </is>
      </c>
      <c r="P779" t="str">
        <f>IF(OR(O779="Issues found in master",O779="Final master"),"Master",IF(OR(O779="Ready for Master",O779="Issues found in raw",O779="Raw under QC",O779="Issues resolved in raw"),"Raw","-"))</f>
        <v>Raw</v>
      </c>
      <c r="Q779" s="13">
        <v>46261.606944444444</v>
      </c>
      <c r="R779" t="inlineStr">
        <is>
          <t xml:space="preserve">2026-08 (Aug)</t>
        </is>
      </c>
      <c r="S779">
        <f>IF(M779="Not an error",0,IF(COUNTIFS($A$2:$A779,$A779,$D$2:$D779,$D779,$M$2:$M779,"&lt;&gt;Not an error")=1,1,0))</f>
        <v>1</v>
      </c>
      <c r="T779">
        <f>IF(M779&lt;&gt;"Major",0,IF(COUNTIFS($A$2:$A779,$A779,$D$2:$D779,$D779,$M$2:$M779,"Major")=1,1,0))</f>
        <v>1</v>
      </c>
      <c r="U779">
        <f>IF(M779&lt;&gt;"Minor",0,IF(COUNTIFS($A$2:$A779,$A779,$D$2:$D779,$D779,$M$2:$M779,"Minor")=1,1,0))</f>
        <v>0</v>
      </c>
    </row>
    <row r="780">
      <c r="A780" t="inlineStr">
        <is>
          <t xml:space="preserve">edb3d0a58ac95f5ef497da24336396e996c6e7e9</t>
        </is>
      </c>
      <c r="B780" t="inlineStr">
        <is>
          <t xml:space="preserve">His Secret Fortune</t>
        </is>
      </c>
      <c r="C780" t="inlineStr">
        <is>
          <t xml:space="preserve">Liebe Nach Vertrag</t>
        </is>
      </c>
      <c r="D780" t="inlineStr">
        <is>
          <t xml:space="preserve">8e7c6a99d2b9463f518b786e59854309a6e130db</t>
        </is>
      </c>
      <c r="E780" t="inlineStr">
        <is>
          <t xml:space="preserve">Episode 15: Oberhaupt Der Familie Vanderbilt</t>
        </is>
      </c>
      <c r="F780">
        <v>15</v>
      </c>
      <c r="G780" t="inlineStr">
        <is>
          <t xml:space="preserve">2:05-2:11</t>
        </is>
      </c>
      <c r="H780" t="inlineStr">
        <is>
          <t xml:space="preserve">Ignore</t>
        </is>
      </c>
      <c r="I780" t="inlineStr">
        <is>
          <t xml:space="preserve">Should be 'Herr Vanderbildt' - "Aus dem Esszimmer rief Sarah: „Mister Vanderbilt, da Sie heute früher zu Hause sind, könnten Sie morgen auch etwas früher aufstehen?“</t>
        </is>
      </c>
      <c r="J780" t="inlineStr">
        <is>
          <t xml:space="preserve">VOA</t>
        </is>
      </c>
      <c r="K780" t="inlineStr">
        <is>
          <t xml:space="preserve">Incorrect name</t>
        </is>
      </c>
      <c r="L780" t="inlineStr">
        <is>
          <t xml:space="preserve">Incorrect name</t>
        </is>
      </c>
      <c r="M780" t="str">
        <f>IFERROR(IF(VLOOKUP(L780,'Quantification'!$A:$B,2,FALSE)&amp;""="","Unclassified",VLOOKUP(L780,'Quantification'!$A:$B,2,FALSE)),"Unclassified")</f>
        <v>Major</v>
      </c>
      <c r="N780" t="inlineStr">
        <is>
          <t xml:space="preserve">frl-sandra.helmcke@pocketfm.com</t>
        </is>
      </c>
      <c r="O780" t="inlineStr">
        <is>
          <t xml:space="preserve">Issues found in raw</t>
        </is>
      </c>
      <c r="P780" t="str">
        <f>IF(OR(O780="Issues found in master",O780="Final master"),"Master",IF(OR(O780="Ready for Master",O780="Issues found in raw",O780="Raw under QC",O780="Issues resolved in raw"),"Raw","-"))</f>
        <v>Raw</v>
      </c>
      <c r="Q780" s="13">
        <v>46261.606944444444</v>
      </c>
      <c r="R780" t="inlineStr">
        <is>
          <t xml:space="preserve">2026-08 (Aug)</t>
        </is>
      </c>
      <c r="S780">
        <f>IF(M780="Not an error",0,IF(COUNTIFS($A$2:$A780,$A780,$D$2:$D780,$D780,$M$2:$M780,"&lt;&gt;Not an error")=1,1,0))</f>
        <v>0</v>
      </c>
      <c r="T780">
        <f>IF(M780&lt;&gt;"Major",0,IF(COUNTIFS($A$2:$A780,$A780,$D$2:$D780,$D780,$M$2:$M780,"Major")=1,1,0))</f>
        <v>0</v>
      </c>
      <c r="U780">
        <f>IF(M780&lt;&gt;"Minor",0,IF(COUNTIFS($A$2:$A780,$A780,$D$2:$D780,$D780,$M$2:$M780,"Minor")=1,1,0))</f>
        <v>0</v>
      </c>
    </row>
    <row r="781">
      <c r="A781" t="inlineStr">
        <is>
          <t xml:space="preserve">edb3d0a58ac95f5ef497da24336396e996c6e7e9</t>
        </is>
      </c>
      <c r="B781" t="inlineStr">
        <is>
          <t xml:space="preserve">His Secret Fortune</t>
        </is>
      </c>
      <c r="C781" t="inlineStr">
        <is>
          <t xml:space="preserve">Liebe Nach Vertrag</t>
        </is>
      </c>
      <c r="D781" t="inlineStr">
        <is>
          <t xml:space="preserve">8e7c6a99d2b9463f518b786e59854309a6e130db</t>
        </is>
      </c>
      <c r="E781" t="inlineStr">
        <is>
          <t xml:space="preserve">Episode 15: Oberhaupt Der Familie Vanderbilt</t>
        </is>
      </c>
      <c r="F781">
        <v>15</v>
      </c>
      <c r="G781" t="inlineStr">
        <is>
          <t xml:space="preserve">3:37-3:43</t>
        </is>
      </c>
      <c r="H781" t="inlineStr">
        <is>
          <t xml:space="preserve">Ignore</t>
        </is>
      </c>
      <c r="I781" t="inlineStr">
        <is>
          <t xml:space="preserve">Should be 'Herr Vanderbildt' - „Ach ja, Mister Vanderbilt, darf ich Sie etwas fragen? Ich bin mir aber nicht sicher, ob Sie darauf antworten wollen.“</t>
        </is>
      </c>
      <c r="J781" t="inlineStr">
        <is>
          <t xml:space="preserve">VOA</t>
        </is>
      </c>
      <c r="K781" t="inlineStr">
        <is>
          <t xml:space="preserve">Incorrect name</t>
        </is>
      </c>
      <c r="L781" t="inlineStr">
        <is>
          <t xml:space="preserve">Incorrect name</t>
        </is>
      </c>
      <c r="M781" t="str">
        <f>IFERROR(IF(VLOOKUP(L781,'Quantification'!$A:$B,2,FALSE)&amp;""="","Unclassified",VLOOKUP(L781,'Quantification'!$A:$B,2,FALSE)),"Unclassified")</f>
        <v>Major</v>
      </c>
      <c r="N781" t="inlineStr">
        <is>
          <t xml:space="preserve">frl-sandra.helmcke@pocketfm.com</t>
        </is>
      </c>
      <c r="O781" t="inlineStr">
        <is>
          <t xml:space="preserve">Issues found in raw</t>
        </is>
      </c>
      <c r="P781" t="str">
        <f>IF(OR(O781="Issues found in master",O781="Final master"),"Master",IF(OR(O781="Ready for Master",O781="Issues found in raw",O781="Raw under QC",O781="Issues resolved in raw"),"Raw","-"))</f>
        <v>Raw</v>
      </c>
      <c r="Q781" s="13">
        <v>46261.606944444444</v>
      </c>
      <c r="R781" t="inlineStr">
        <is>
          <t xml:space="preserve">2026-08 (Aug)</t>
        </is>
      </c>
      <c r="S781">
        <f>IF(M781="Not an error",0,IF(COUNTIFS($A$2:$A781,$A781,$D$2:$D781,$D781,$M$2:$M781,"&lt;&gt;Not an error")=1,1,0))</f>
        <v>0</v>
      </c>
      <c r="T781">
        <f>IF(M781&lt;&gt;"Major",0,IF(COUNTIFS($A$2:$A781,$A781,$D$2:$D781,$D781,$M$2:$M781,"Major")=1,1,0))</f>
        <v>0</v>
      </c>
      <c r="U781">
        <f>IF(M781&lt;&gt;"Minor",0,IF(COUNTIFS($A$2:$A781,$A781,$D$2:$D781,$D781,$M$2:$M781,"Minor")=1,1,0))</f>
        <v>0</v>
      </c>
    </row>
    <row r="782">
      <c r="A782" t="inlineStr">
        <is>
          <t xml:space="preserve">edb3d0a58ac95f5ef497da24336396e996c6e7e9</t>
        </is>
      </c>
      <c r="B782" t="inlineStr">
        <is>
          <t xml:space="preserve">His Secret Fortune</t>
        </is>
      </c>
      <c r="C782" t="inlineStr">
        <is>
          <t xml:space="preserve">Liebe Nach Vertrag</t>
        </is>
      </c>
      <c r="D782" t="inlineStr">
        <is>
          <t xml:space="preserve">361471c5fd584de352078c6ff62c2ad26f980f45</t>
        </is>
      </c>
      <c r="E782" t="inlineStr">
        <is>
          <t xml:space="preserve">Episode 16: Vincent Und Sarahs Erstes Date</t>
        </is>
      </c>
      <c r="F782">
        <v>16</v>
      </c>
      <c r="G782" t="inlineStr">
        <is>
          <t xml:space="preserve">3:45-3:51</t>
        </is>
      </c>
      <c r="H782" t="inlineStr">
        <is>
          <t xml:space="preserve">Ignore</t>
        </is>
      </c>
      <c r="I782" t="inlineStr">
        <is>
          <t xml:space="preserve">Should be 'Herr Vanderbildt' - „Sind Sie schon wach, Mister Vanderbilt? Erinnern Sie sich, dass wir um sechs Uhr loswollten, um Blumen zu kaufen?“</t>
        </is>
      </c>
      <c r="J782" t="inlineStr">
        <is>
          <t xml:space="preserve">VOA</t>
        </is>
      </c>
      <c r="K782" t="inlineStr">
        <is>
          <t xml:space="preserve">Incorrect name</t>
        </is>
      </c>
      <c r="L782" t="inlineStr">
        <is>
          <t xml:space="preserve">Incorrect name</t>
        </is>
      </c>
      <c r="M782" t="str">
        <f>IFERROR(IF(VLOOKUP(L782,'Quantification'!$A:$B,2,FALSE)&amp;""="","Unclassified",VLOOKUP(L782,'Quantification'!$A:$B,2,FALSE)),"Unclassified")</f>
        <v>Major</v>
      </c>
      <c r="N782" t="inlineStr">
        <is>
          <t xml:space="preserve">frl-sandra.helmcke@pocketfm.com</t>
        </is>
      </c>
      <c r="O782" t="inlineStr">
        <is>
          <t xml:space="preserve">Issues found in raw</t>
        </is>
      </c>
      <c r="P782" t="str">
        <f>IF(OR(O782="Issues found in master",O782="Final master"),"Master",IF(OR(O782="Ready for Master",O782="Issues found in raw",O782="Raw under QC",O782="Issues resolved in raw"),"Raw","-"))</f>
        <v>Raw</v>
      </c>
      <c r="Q782" s="13">
        <v>46261.606944444444</v>
      </c>
      <c r="R782" t="inlineStr">
        <is>
          <t xml:space="preserve">2026-08 (Aug)</t>
        </is>
      </c>
      <c r="S782">
        <f>IF(M782="Not an error",0,IF(COUNTIFS($A$2:$A782,$A782,$D$2:$D782,$D782,$M$2:$M782,"&lt;&gt;Not an error")=1,1,0))</f>
        <v>1</v>
      </c>
      <c r="T782">
        <f>IF(M782&lt;&gt;"Major",0,IF(COUNTIFS($A$2:$A782,$A782,$D$2:$D782,$D782,$M$2:$M782,"Major")=1,1,0))</f>
        <v>1</v>
      </c>
      <c r="U782">
        <f>IF(M782&lt;&gt;"Minor",0,IF(COUNTIFS($A$2:$A782,$A782,$D$2:$D782,$D782,$M$2:$M782,"Minor")=1,1,0))</f>
        <v>0</v>
      </c>
    </row>
    <row r="783">
      <c r="A783" t="inlineStr">
        <is>
          <t xml:space="preserve">edb3d0a58ac95f5ef497da24336396e996c6e7e9</t>
        </is>
      </c>
      <c r="B783" t="inlineStr">
        <is>
          <t xml:space="preserve">His Secret Fortune</t>
        </is>
      </c>
      <c r="C783" t="inlineStr">
        <is>
          <t xml:space="preserve">Liebe Nach Vertrag</t>
        </is>
      </c>
      <c r="D783" t="inlineStr">
        <is>
          <t xml:space="preserve">bd3928a96141d86c0f6f9f1fc397434575f67220</t>
        </is>
      </c>
      <c r="E783" t="inlineStr">
        <is>
          <t xml:space="preserve">Episode 17: Der Buchladen Der Schnäppchen</t>
        </is>
      </c>
      <c r="F783">
        <v>17</v>
      </c>
      <c r="G783" t="inlineStr">
        <is>
          <t xml:space="preserve">1:50-1:54</t>
        </is>
      </c>
      <c r="H783" t="inlineStr">
        <is>
          <t xml:space="preserve">Ignore</t>
        </is>
      </c>
      <c r="I783" t="inlineStr">
        <is>
          <t xml:space="preserve">Should be 'Herr Vanderbildt' - „Mister Vanderbilt.“
„Ja?“, fragte er und drehte sich zu ihr um."</t>
        </is>
      </c>
      <c r="J783" t="inlineStr">
        <is>
          <t xml:space="preserve">VOA</t>
        </is>
      </c>
      <c r="K783" t="inlineStr">
        <is>
          <t xml:space="preserve">Incorrect name</t>
        </is>
      </c>
      <c r="L783" t="inlineStr">
        <is>
          <t xml:space="preserve">Incorrect name</t>
        </is>
      </c>
      <c r="M783" t="str">
        <f>IFERROR(IF(VLOOKUP(L783,'Quantification'!$A:$B,2,FALSE)&amp;""="","Unclassified",VLOOKUP(L783,'Quantification'!$A:$B,2,FALSE)),"Unclassified")</f>
        <v>Major</v>
      </c>
      <c r="N783" t="inlineStr">
        <is>
          <t xml:space="preserve">frl-sandra.helmcke@pocketfm.com</t>
        </is>
      </c>
      <c r="O783" t="inlineStr">
        <is>
          <t xml:space="preserve">Issues found in raw</t>
        </is>
      </c>
      <c r="P783" t="str">
        <f>IF(OR(O783="Issues found in master",O783="Final master"),"Master",IF(OR(O783="Ready for Master",O783="Issues found in raw",O783="Raw under QC",O783="Issues resolved in raw"),"Raw","-"))</f>
        <v>Raw</v>
      </c>
      <c r="Q783" s="13">
        <v>46261.606944444444</v>
      </c>
      <c r="R783" t="inlineStr">
        <is>
          <t xml:space="preserve">2026-08 (Aug)</t>
        </is>
      </c>
      <c r="S783">
        <f>IF(M783="Not an error",0,IF(COUNTIFS($A$2:$A783,$A783,$D$2:$D783,$D783,$M$2:$M783,"&lt;&gt;Not an error")=1,1,0))</f>
        <v>1</v>
      </c>
      <c r="T783">
        <f>IF(M783&lt;&gt;"Major",0,IF(COUNTIFS($A$2:$A783,$A783,$D$2:$D783,$D783,$M$2:$M783,"Major")=1,1,0))</f>
        <v>1</v>
      </c>
      <c r="U783">
        <f>IF(M783&lt;&gt;"Minor",0,IF(COUNTIFS($A$2:$A783,$A783,$D$2:$D783,$D783,$M$2:$M783,"Minor")=1,1,0))</f>
        <v>0</v>
      </c>
    </row>
    <row r="784">
      <c r="A784" t="inlineStr">
        <is>
          <t xml:space="preserve">edb3d0a58ac95f5ef497da24336396e996c6e7e9</t>
        </is>
      </c>
      <c r="B784" t="inlineStr">
        <is>
          <t xml:space="preserve">His Secret Fortune</t>
        </is>
      </c>
      <c r="C784" t="inlineStr">
        <is>
          <t xml:space="preserve">Liebe Nach Vertrag</t>
        </is>
      </c>
      <c r="D784" t="inlineStr">
        <is>
          <t xml:space="preserve">bd3928a96141d86c0f6f9f1fc397434575f67220</t>
        </is>
      </c>
      <c r="E784" t="inlineStr">
        <is>
          <t xml:space="preserve">Episode 17: Der Buchladen Der Schnäppchen</t>
        </is>
      </c>
      <c r="F784">
        <v>17</v>
      </c>
      <c r="G784" t="inlineStr">
        <is>
          <t xml:space="preserve">4:52-4:46</t>
        </is>
      </c>
      <c r="H784" t="inlineStr">
        <is>
          <t xml:space="preserve">Resolved</t>
        </is>
      </c>
      <c r="I784" t="inlineStr">
        <is>
          <t xml:space="preserve">Should be 'Was hast du vor? Willst du hier draußen einen kleinen Garten anlegen?'- "Was haben sie du vor? Wollen Sie hier draußen einen kleinen Garten anlegen?“</t>
        </is>
      </c>
      <c r="J784" t="inlineStr">
        <is>
          <t xml:space="preserve">VOA</t>
        </is>
      </c>
      <c r="K784" t="inlineStr">
        <is>
          <t xml:space="preserve">Gramatically incorrect (voa)</t>
        </is>
      </c>
      <c r="L784" t="inlineStr">
        <is>
          <t xml:space="preserve">Gramatically incorrect (voa)</t>
        </is>
      </c>
      <c r="M784" t="str">
        <f>IFERROR(IF(VLOOKUP(L784,'Quantification'!$A:$B,2,FALSE)&amp;""="","Unclassified",VLOOKUP(L784,'Quantification'!$A:$B,2,FALSE)),"Unclassified")</f>
        <v>Major</v>
      </c>
      <c r="N784" t="inlineStr">
        <is>
          <t xml:space="preserve">frl-sandra.helmcke@pocketfm.com</t>
        </is>
      </c>
      <c r="O784" t="inlineStr">
        <is>
          <t xml:space="preserve">Issues found in raw</t>
        </is>
      </c>
      <c r="P784" t="str">
        <f>IF(OR(O784="Issues found in master",O784="Final master"),"Master",IF(OR(O784="Ready for Master",O784="Issues found in raw",O784="Raw under QC",O784="Issues resolved in raw"),"Raw","-"))</f>
        <v>Raw</v>
      </c>
      <c r="Q784" s="13">
        <v>46261.606944444444</v>
      </c>
      <c r="R784" t="inlineStr">
        <is>
          <t xml:space="preserve">2026-08 (Aug)</t>
        </is>
      </c>
      <c r="S784">
        <f>IF(M784="Not an error",0,IF(COUNTIFS($A$2:$A784,$A784,$D$2:$D784,$D784,$M$2:$M784,"&lt;&gt;Not an error")=1,1,0))</f>
        <v>0</v>
      </c>
      <c r="T784">
        <f>IF(M784&lt;&gt;"Major",0,IF(COUNTIFS($A$2:$A784,$A784,$D$2:$D784,$D784,$M$2:$M784,"Major")=1,1,0))</f>
        <v>0</v>
      </c>
      <c r="U784">
        <f>IF(M784&lt;&gt;"Minor",0,IF(COUNTIFS($A$2:$A784,$A784,$D$2:$D784,$D784,$M$2:$M784,"Minor")=1,1,0))</f>
        <v>0</v>
      </c>
    </row>
    <row r="785">
      <c r="A785" t="inlineStr">
        <is>
          <t xml:space="preserve">edb3d0a58ac95f5ef497da24336396e996c6e7e9</t>
        </is>
      </c>
      <c r="B785" t="inlineStr">
        <is>
          <t xml:space="preserve">His Secret Fortune</t>
        </is>
      </c>
      <c r="C785" t="inlineStr">
        <is>
          <t xml:space="preserve">Liebe Nach Vertrag</t>
        </is>
      </c>
      <c r="D785" t="inlineStr">
        <is>
          <t xml:space="preserve">5f0d7a774b129db2e51193b2e1ddd14f00292e72</t>
        </is>
      </c>
      <c r="E785" t="inlineStr">
        <is>
          <t xml:space="preserve">Episode 18: Körperbeschämung</t>
        </is>
      </c>
      <c r="F785">
        <v>18</v>
      </c>
      <c r="G785" t="inlineStr">
        <is>
          <t xml:space="preserve">3:57-4:02</t>
        </is>
      </c>
      <c r="H785" t="inlineStr">
        <is>
          <t xml:space="preserve">Ignore</t>
        </is>
      </c>
      <c r="I785" t="inlineStr">
        <is>
          <t xml:space="preserve">Should be 'Herr Brooks' - “MIster Brooks“, sagte Sebastians Sekretärin, Jana, mit süßer Stimme, als sie sein Büro betrat."</t>
        </is>
      </c>
      <c r="J785" t="inlineStr">
        <is>
          <t xml:space="preserve">VOA</t>
        </is>
      </c>
      <c r="K785" t="inlineStr">
        <is>
          <t xml:space="preserve">Incorrect name</t>
        </is>
      </c>
      <c r="L785" t="inlineStr">
        <is>
          <t xml:space="preserve">Incorrect name</t>
        </is>
      </c>
      <c r="M785" t="str">
        <f>IFERROR(IF(VLOOKUP(L785,'Quantification'!$A:$B,2,FALSE)&amp;""="","Unclassified",VLOOKUP(L785,'Quantification'!$A:$B,2,FALSE)),"Unclassified")</f>
        <v>Major</v>
      </c>
      <c r="N785" t="inlineStr">
        <is>
          <t xml:space="preserve">frl-sandra.helmcke@pocketfm.com</t>
        </is>
      </c>
      <c r="O785" t="inlineStr">
        <is>
          <t xml:space="preserve">Issues found in raw</t>
        </is>
      </c>
      <c r="P785" t="str">
        <f>IF(OR(O785="Issues found in master",O785="Final master"),"Master",IF(OR(O785="Ready for Master",O785="Issues found in raw",O785="Raw under QC",O785="Issues resolved in raw"),"Raw","-"))</f>
        <v>Raw</v>
      </c>
      <c r="Q785" s="13">
        <v>46261.606944444444</v>
      </c>
      <c r="R785" t="inlineStr">
        <is>
          <t xml:space="preserve">2026-08 (Aug)</t>
        </is>
      </c>
      <c r="S785">
        <f>IF(M785="Not an error",0,IF(COUNTIFS($A$2:$A785,$A785,$D$2:$D785,$D785,$M$2:$M785,"&lt;&gt;Not an error")=1,1,0))</f>
        <v>1</v>
      </c>
      <c r="T785">
        <f>IF(M785&lt;&gt;"Major",0,IF(COUNTIFS($A$2:$A785,$A785,$D$2:$D785,$D785,$M$2:$M785,"Major")=1,1,0))</f>
        <v>1</v>
      </c>
      <c r="U785">
        <f>IF(M785&lt;&gt;"Minor",0,IF(COUNTIFS($A$2:$A785,$A785,$D$2:$D785,$D785,$M$2:$M785,"Minor")=1,1,0))</f>
        <v>0</v>
      </c>
    </row>
    <row r="786">
      <c r="A786" t="inlineStr">
        <is>
          <t xml:space="preserve">edb3d0a58ac95f5ef497da24336396e996c6e7e9</t>
        </is>
      </c>
      <c r="B786" t="inlineStr">
        <is>
          <t xml:space="preserve">His Secret Fortune</t>
        </is>
      </c>
      <c r="C786" t="inlineStr">
        <is>
          <t xml:space="preserve">Liebe Nach Vertrag</t>
        </is>
      </c>
      <c r="D786" t="inlineStr">
        <is>
          <t xml:space="preserve">5f0d7a774b129db2e51193b2e1ddd14f00292e72</t>
        </is>
      </c>
      <c r="E786" t="inlineStr">
        <is>
          <t xml:space="preserve">Episode 18: Körperbeschämung</t>
        </is>
      </c>
      <c r="F786">
        <v>18</v>
      </c>
      <c r="G786" t="inlineStr">
        <is>
          <t xml:space="preserve">4:20-4:27</t>
        </is>
      </c>
      <c r="H786" t="inlineStr">
        <is>
          <t xml:space="preserve">Ignore</t>
        </is>
      </c>
      <c r="I786" t="inlineStr">
        <is>
          <t xml:space="preserve">Should be 'Herr Brooks' - „Mister Brooks, könnten Sie dieses Dokument bitte prüfen und unterschreiben?“, fragte Jana und hielt ihm eine Akte hin."</t>
        </is>
      </c>
      <c r="J786" t="inlineStr">
        <is>
          <t xml:space="preserve">VOA</t>
        </is>
      </c>
      <c r="K786" t="inlineStr">
        <is>
          <t xml:space="preserve">Incorrect name</t>
        </is>
      </c>
      <c r="L786" t="inlineStr">
        <is>
          <t xml:space="preserve">Incorrect name</t>
        </is>
      </c>
      <c r="M786" t="str">
        <f>IFERROR(IF(VLOOKUP(L786,'Quantification'!$A:$B,2,FALSE)&amp;""="","Unclassified",VLOOKUP(L786,'Quantification'!$A:$B,2,FALSE)),"Unclassified")</f>
        <v>Major</v>
      </c>
      <c r="N786" t="inlineStr">
        <is>
          <t xml:space="preserve">frl-sandra.helmcke@pocketfm.com</t>
        </is>
      </c>
      <c r="O786" t="inlineStr">
        <is>
          <t xml:space="preserve">Issues found in raw</t>
        </is>
      </c>
      <c r="P786" t="str">
        <f>IF(OR(O786="Issues found in master",O786="Final master"),"Master",IF(OR(O786="Ready for Master",O786="Issues found in raw",O786="Raw under QC",O786="Issues resolved in raw"),"Raw","-"))</f>
        <v>Raw</v>
      </c>
      <c r="Q786" s="13">
        <v>46261.606944444444</v>
      </c>
      <c r="R786" t="inlineStr">
        <is>
          <t xml:space="preserve">2026-08 (Aug)</t>
        </is>
      </c>
      <c r="S786">
        <f>IF(M786="Not an error",0,IF(COUNTIFS($A$2:$A786,$A786,$D$2:$D786,$D786,$M$2:$M786,"&lt;&gt;Not an error")=1,1,0))</f>
        <v>0</v>
      </c>
      <c r="T786">
        <f>IF(M786&lt;&gt;"Major",0,IF(COUNTIFS($A$2:$A786,$A786,$D$2:$D786,$D786,$M$2:$M786,"Major")=1,1,0))</f>
        <v>0</v>
      </c>
      <c r="U786">
        <f>IF(M786&lt;&gt;"Minor",0,IF(COUNTIFS($A$2:$A786,$A786,$D$2:$D786,$D786,$M$2:$M786,"Minor")=1,1,0))</f>
        <v>0</v>
      </c>
    </row>
    <row r="787">
      <c r="A787" t="inlineStr">
        <is>
          <t xml:space="preserve">edb3d0a58ac95f5ef497da24336396e996c6e7e9</t>
        </is>
      </c>
      <c r="B787" t="inlineStr">
        <is>
          <t xml:space="preserve">His Secret Fortune</t>
        </is>
      </c>
      <c r="C787" t="inlineStr">
        <is>
          <t xml:space="preserve">Liebe Nach Vertrag</t>
        </is>
      </c>
      <c r="D787" t="inlineStr">
        <is>
          <t xml:space="preserve">5f0d7a774b129db2e51193b2e1ddd14f00292e72</t>
        </is>
      </c>
      <c r="E787" t="inlineStr">
        <is>
          <t xml:space="preserve">Episode 18: Körperbeschämung</t>
        </is>
      </c>
      <c r="F787">
        <v>18</v>
      </c>
      <c r="G787" t="inlineStr">
        <is>
          <t xml:space="preserve">5:30-5:33</t>
        </is>
      </c>
      <c r="H787" t="inlineStr">
        <is>
          <t xml:space="preserve">Ignore</t>
        </is>
      </c>
      <c r="I787" t="inlineStr">
        <is>
          <t xml:space="preserve">Should be 'Herr Brooks' - „Danke, Mister Brooks. Ich liebe sie.“</t>
        </is>
      </c>
      <c r="J787" t="inlineStr">
        <is>
          <t xml:space="preserve">VOA</t>
        </is>
      </c>
      <c r="K787" t="inlineStr">
        <is>
          <t xml:space="preserve">Incorrect name</t>
        </is>
      </c>
      <c r="L787" t="inlineStr">
        <is>
          <t xml:space="preserve">Incorrect name</t>
        </is>
      </c>
      <c r="M787" t="str">
        <f>IFERROR(IF(VLOOKUP(L787,'Quantification'!$A:$B,2,FALSE)&amp;""="","Unclassified",VLOOKUP(L787,'Quantification'!$A:$B,2,FALSE)),"Unclassified")</f>
        <v>Major</v>
      </c>
      <c r="N787" t="inlineStr">
        <is>
          <t xml:space="preserve">frl-sandra.helmcke@pocketfm.com</t>
        </is>
      </c>
      <c r="O787" t="inlineStr">
        <is>
          <t xml:space="preserve">Issues found in raw</t>
        </is>
      </c>
      <c r="P787" t="str">
        <f>IF(OR(O787="Issues found in master",O787="Final master"),"Master",IF(OR(O787="Ready for Master",O787="Issues found in raw",O787="Raw under QC",O787="Issues resolved in raw"),"Raw","-"))</f>
        <v>Raw</v>
      </c>
      <c r="Q787" s="13">
        <v>46261.606944444444</v>
      </c>
      <c r="R787" t="inlineStr">
        <is>
          <t xml:space="preserve">2026-08 (Aug)</t>
        </is>
      </c>
      <c r="S787">
        <f>IF(M787="Not an error",0,IF(COUNTIFS($A$2:$A787,$A787,$D$2:$D787,$D787,$M$2:$M787,"&lt;&gt;Not an error")=1,1,0))</f>
        <v>0</v>
      </c>
      <c r="T787">
        <f>IF(M787&lt;&gt;"Major",0,IF(COUNTIFS($A$2:$A787,$A787,$D$2:$D787,$D787,$M$2:$M787,"Major")=1,1,0))</f>
        <v>0</v>
      </c>
      <c r="U787">
        <f>IF(M787&lt;&gt;"Minor",0,IF(COUNTIFS($A$2:$A787,$A787,$D$2:$D787,$D787,$M$2:$M787,"Minor")=1,1,0))</f>
        <v>0</v>
      </c>
    </row>
    <row r="788">
      <c r="A788" t="inlineStr">
        <is>
          <t xml:space="preserve">edb3d0a58ac95f5ef497da24336396e996c6e7e9</t>
        </is>
      </c>
      <c r="B788" t="inlineStr">
        <is>
          <t xml:space="preserve">His Secret Fortune</t>
        </is>
      </c>
      <c r="C788" t="inlineStr">
        <is>
          <t xml:space="preserve">Liebe Nach Vertrag</t>
        </is>
      </c>
      <c r="D788" t="inlineStr">
        <is>
          <t xml:space="preserve">043d8991f3f4479d081845a61dfd6f7217af2ffe</t>
        </is>
      </c>
      <c r="E788" t="inlineStr">
        <is>
          <t xml:space="preserve">Episode 20: Die Unfallkosten</t>
        </is>
      </c>
      <c r="F788">
        <v>20</v>
      </c>
      <c r="G788" t="inlineStr">
        <is>
          <t xml:space="preserve">0:42-0:49</t>
        </is>
      </c>
      <c r="H788" t="inlineStr">
        <is>
          <t xml:space="preserve">Ignore</t>
        </is>
      </c>
      <c r="I788" t="inlineStr">
        <is>
          <t xml:space="preserve">Should be 'Herr Vanderbildt' - „Es ist spät, Mister Vanderbilt. Ich gehe jetzt ins Bett“, sagte Sarah und sah erschöpft aus."</t>
        </is>
      </c>
      <c r="J788" t="inlineStr">
        <is>
          <t xml:space="preserve">VOA</t>
        </is>
      </c>
      <c r="K788" t="inlineStr">
        <is>
          <t xml:space="preserve">Incorrect name</t>
        </is>
      </c>
      <c r="L788" t="inlineStr">
        <is>
          <t xml:space="preserve">Incorrect name</t>
        </is>
      </c>
      <c r="M788" t="str">
        <f>IFERROR(IF(VLOOKUP(L788,'Quantification'!$A:$B,2,FALSE)&amp;""="","Unclassified",VLOOKUP(L788,'Quantification'!$A:$B,2,FALSE)),"Unclassified")</f>
        <v>Major</v>
      </c>
      <c r="N788" t="inlineStr">
        <is>
          <t xml:space="preserve">frl-sandra.helmcke@pocketfm.com</t>
        </is>
      </c>
      <c r="O788" t="inlineStr">
        <is>
          <t xml:space="preserve">Issues found in raw</t>
        </is>
      </c>
      <c r="P788" t="str">
        <f>IF(OR(O788="Issues found in master",O788="Final master"),"Master",IF(OR(O788="Ready for Master",O788="Issues found in raw",O788="Raw under QC",O788="Issues resolved in raw"),"Raw","-"))</f>
        <v>Raw</v>
      </c>
      <c r="Q788" s="13">
        <v>46261.606944444444</v>
      </c>
      <c r="R788" t="inlineStr">
        <is>
          <t xml:space="preserve">2026-08 (Aug)</t>
        </is>
      </c>
      <c r="S788">
        <f>IF(M788="Not an error",0,IF(COUNTIFS($A$2:$A788,$A788,$D$2:$D788,$D788,$M$2:$M788,"&lt;&gt;Not an error")=1,1,0))</f>
        <v>1</v>
      </c>
      <c r="T788">
        <f>IF(M788&lt;&gt;"Major",0,IF(COUNTIFS($A$2:$A788,$A788,$D$2:$D788,$D788,$M$2:$M788,"Major")=1,1,0))</f>
        <v>1</v>
      </c>
      <c r="U788">
        <f>IF(M788&lt;&gt;"Minor",0,IF(COUNTIFS($A$2:$A788,$A788,$D$2:$D788,$D788,$M$2:$M788,"Minor")=1,1,0))</f>
        <v>0</v>
      </c>
    </row>
    <row r="789">
      <c r="A789" t="inlineStr">
        <is>
          <t xml:space="preserve">edb3d0a58ac95f5ef497da24336396e996c6e7e9</t>
        </is>
      </c>
      <c r="B789" t="inlineStr">
        <is>
          <t xml:space="preserve">His Secret Fortune</t>
        </is>
      </c>
      <c r="C789" t="inlineStr">
        <is>
          <t xml:space="preserve">Liebe Nach Vertrag</t>
        </is>
      </c>
      <c r="D789" t="inlineStr">
        <is>
          <t xml:space="preserve">043d8991f3f4479d081845a61dfd6f7217af2ffe</t>
        </is>
      </c>
      <c r="E789" t="inlineStr">
        <is>
          <t xml:space="preserve">Episode 20: Die Unfallkosten</t>
        </is>
      </c>
      <c r="F789">
        <v>20</v>
      </c>
      <c r="G789" t="inlineStr">
        <is>
          <t xml:space="preserve">1:25-1:32</t>
        </is>
      </c>
      <c r="H789" t="inlineStr">
        <is>
          <t xml:space="preserve">Ignore</t>
        </is>
      </c>
      <c r="I789" t="inlineStr">
        <is>
          <t xml:space="preserve">Should be 'Herr Vanderbildt' - „Mister Vanderbilt?“, Plötzlich öffnete sich die Tür wieder und Sarah trat heraus."</t>
        </is>
      </c>
      <c r="J789" t="inlineStr">
        <is>
          <t xml:space="preserve">VOA</t>
        </is>
      </c>
      <c r="K789" t="inlineStr">
        <is>
          <t xml:space="preserve">Incorrect name</t>
        </is>
      </c>
      <c r="L789" t="inlineStr">
        <is>
          <t xml:space="preserve">Incorrect name</t>
        </is>
      </c>
      <c r="M789" t="str">
        <f>IFERROR(IF(VLOOKUP(L789,'Quantification'!$A:$B,2,FALSE)&amp;""="","Unclassified",VLOOKUP(L789,'Quantification'!$A:$B,2,FALSE)),"Unclassified")</f>
        <v>Major</v>
      </c>
      <c r="N789" t="inlineStr">
        <is>
          <t xml:space="preserve">frl-sandra.helmcke@pocketfm.com</t>
        </is>
      </c>
      <c r="O789" t="inlineStr">
        <is>
          <t xml:space="preserve">Issues found in raw</t>
        </is>
      </c>
      <c r="P789" t="str">
        <f>IF(OR(O789="Issues found in master",O789="Final master"),"Master",IF(OR(O789="Ready for Master",O789="Issues found in raw",O789="Raw under QC",O789="Issues resolved in raw"),"Raw","-"))</f>
        <v>Raw</v>
      </c>
      <c r="Q789" s="13">
        <v>46261.606944444444</v>
      </c>
      <c r="R789" t="inlineStr">
        <is>
          <t xml:space="preserve">2026-08 (Aug)</t>
        </is>
      </c>
      <c r="S789">
        <f>IF(M789="Not an error",0,IF(COUNTIFS($A$2:$A789,$A789,$D$2:$D789,$D789,$M$2:$M789,"&lt;&gt;Not an error")=1,1,0))</f>
        <v>0</v>
      </c>
      <c r="T789">
        <f>IF(M789&lt;&gt;"Major",0,IF(COUNTIFS($A$2:$A789,$A789,$D$2:$D789,$D789,$M$2:$M789,"Major")=1,1,0))</f>
        <v>0</v>
      </c>
      <c r="U789">
        <f>IF(M789&lt;&gt;"Minor",0,IF(COUNTIFS($A$2:$A789,$A789,$D$2:$D789,$D789,$M$2:$M789,"Minor")=1,1,0))</f>
        <v>0</v>
      </c>
    </row>
    <row r="790">
      <c r="A790" t="inlineStr">
        <is>
          <t xml:space="preserve">edb3d0a58ac95f5ef497da24336396e996c6e7e9</t>
        </is>
      </c>
      <c r="B790" t="inlineStr">
        <is>
          <t xml:space="preserve">His Secret Fortune</t>
        </is>
      </c>
      <c r="C790" t="inlineStr">
        <is>
          <t xml:space="preserve">Liebe Nach Vertrag</t>
        </is>
      </c>
      <c r="D790" t="inlineStr">
        <is>
          <t xml:space="preserve">043d8991f3f4479d081845a61dfd6f7217af2ffe</t>
        </is>
      </c>
      <c r="E790" t="inlineStr">
        <is>
          <t xml:space="preserve">Episode 20: Die Unfallkosten</t>
        </is>
      </c>
      <c r="F790">
        <v>20</v>
      </c>
      <c r="G790" t="inlineStr">
        <is>
          <t xml:space="preserve">2:07-2:11</t>
        </is>
      </c>
      <c r="H790" t="inlineStr">
        <is>
          <t xml:space="preserve">Ignore</t>
        </is>
      </c>
      <c r="I790" t="inlineStr">
        <is>
          <t xml:space="preserve">Should be 'Herr Vanderbildt' - „Danke, Mister Vanderbilt. Wir werden sehen, wie hoch die Rechnung ist."</t>
        </is>
      </c>
      <c r="J790" t="inlineStr">
        <is>
          <t xml:space="preserve">VOA</t>
        </is>
      </c>
      <c r="K790" t="inlineStr">
        <is>
          <t xml:space="preserve">Incorrect name</t>
        </is>
      </c>
      <c r="L790" t="inlineStr">
        <is>
          <t xml:space="preserve">Incorrect name</t>
        </is>
      </c>
      <c r="M790" t="str">
        <f>IFERROR(IF(VLOOKUP(L790,'Quantification'!$A:$B,2,FALSE)&amp;""="","Unclassified",VLOOKUP(L790,'Quantification'!$A:$B,2,FALSE)),"Unclassified")</f>
        <v>Major</v>
      </c>
      <c r="N790" t="inlineStr">
        <is>
          <t xml:space="preserve">frl-sandra.helmcke@pocketfm.com</t>
        </is>
      </c>
      <c r="O790" t="inlineStr">
        <is>
          <t xml:space="preserve">Issues found in raw</t>
        </is>
      </c>
      <c r="P790" t="str">
        <f>IF(OR(O790="Issues found in master",O790="Final master"),"Master",IF(OR(O790="Ready for Master",O790="Issues found in raw",O790="Raw under QC",O790="Issues resolved in raw"),"Raw","-"))</f>
        <v>Raw</v>
      </c>
      <c r="Q790" s="13">
        <v>46261.606944444444</v>
      </c>
      <c r="R790" t="inlineStr">
        <is>
          <t xml:space="preserve">2026-08 (Aug)</t>
        </is>
      </c>
      <c r="S790">
        <f>IF(M790="Not an error",0,IF(COUNTIFS($A$2:$A790,$A790,$D$2:$D790,$D790,$M$2:$M790,"&lt;&gt;Not an error")=1,1,0))</f>
        <v>0</v>
      </c>
      <c r="T790">
        <f>IF(M790&lt;&gt;"Major",0,IF(COUNTIFS($A$2:$A790,$A790,$D$2:$D790,$D790,$M$2:$M790,"Major")=1,1,0))</f>
        <v>0</v>
      </c>
      <c r="U790">
        <f>IF(M790&lt;&gt;"Minor",0,IF(COUNTIFS($A$2:$A790,$A790,$D$2:$D790,$D790,$M$2:$M790,"Minor")=1,1,0))</f>
        <v>0</v>
      </c>
    </row>
    <row r="791">
      <c r="A791" t="inlineStr">
        <is>
          <t xml:space="preserve">edb3d0a58ac95f5ef497da24336396e996c6e7e9</t>
        </is>
      </c>
      <c r="B791" t="inlineStr">
        <is>
          <t xml:space="preserve">His Secret Fortune</t>
        </is>
      </c>
      <c r="C791" t="inlineStr">
        <is>
          <t xml:space="preserve">Liebe Nach Vertrag</t>
        </is>
      </c>
      <c r="D791" t="inlineStr">
        <is>
          <t xml:space="preserve">a35a776882cdcc3a3a27fc3938fb6aab3fd4743c</t>
        </is>
      </c>
      <c r="E791" t="inlineStr">
        <is>
          <t xml:space="preserve">Episode 22: Siebenhundert Dollar</t>
        </is>
      </c>
      <c r="F791">
        <v>22</v>
      </c>
      <c r="G791" t="inlineStr">
        <is>
          <t xml:space="preserve">4:24-4:30</t>
        </is>
      </c>
      <c r="H791" t="inlineStr">
        <is>
          <t xml:space="preserve">Ignore</t>
        </is>
      </c>
      <c r="I791" t="inlineStr">
        <is>
          <t xml:space="preserve">Should be 'Herr Vanderbilt' - "Danach fragte Sarah Vincent: „Mister Vanderbilt, arbeiten Sie jeden Tag lange?“</t>
        </is>
      </c>
      <c r="J791" t="inlineStr">
        <is>
          <t xml:space="preserve">VOA</t>
        </is>
      </c>
      <c r="K791" t="inlineStr">
        <is>
          <t xml:space="preserve">Incorrect name</t>
        </is>
      </c>
      <c r="L791" t="inlineStr">
        <is>
          <t xml:space="preserve">Incorrect name</t>
        </is>
      </c>
      <c r="M791" t="str">
        <f>IFERROR(IF(VLOOKUP(L791,'Quantification'!$A:$B,2,FALSE)&amp;""="","Unclassified",VLOOKUP(L791,'Quantification'!$A:$B,2,FALSE)),"Unclassified")</f>
        <v>Major</v>
      </c>
      <c r="N791" t="inlineStr">
        <is>
          <t xml:space="preserve">frl-sandra.helmcke@pocketfm.com</t>
        </is>
      </c>
      <c r="O791" t="inlineStr">
        <is>
          <t xml:space="preserve">Issues found in raw</t>
        </is>
      </c>
      <c r="P791" t="str">
        <f>IF(OR(O791="Issues found in master",O791="Final master"),"Master",IF(OR(O791="Ready for Master",O791="Issues found in raw",O791="Raw under QC",O791="Issues resolved in raw"),"Raw","-"))</f>
        <v>Raw</v>
      </c>
      <c r="Q791" s="13">
        <v>46261.606944444444</v>
      </c>
      <c r="R791" t="inlineStr">
        <is>
          <t xml:space="preserve">2026-08 (Aug)</t>
        </is>
      </c>
      <c r="S791">
        <f>IF(M791="Not an error",0,IF(COUNTIFS($A$2:$A791,$A791,$D$2:$D791,$D791,$M$2:$M791,"&lt;&gt;Not an error")=1,1,0))</f>
        <v>1</v>
      </c>
      <c r="T791">
        <f>IF(M791&lt;&gt;"Major",0,IF(COUNTIFS($A$2:$A791,$A791,$D$2:$D791,$D791,$M$2:$M791,"Major")=1,1,0))</f>
        <v>1</v>
      </c>
      <c r="U791">
        <f>IF(M791&lt;&gt;"Minor",0,IF(COUNTIFS($A$2:$A791,$A791,$D$2:$D791,$D791,$M$2:$M791,"Minor")=1,1,0))</f>
        <v>0</v>
      </c>
    </row>
    <row r="792">
      <c r="A792" t="inlineStr">
        <is>
          <t xml:space="preserve">edb3d0a58ac95f5ef497da24336396e996c6e7e9</t>
        </is>
      </c>
      <c r="B792" t="inlineStr">
        <is>
          <t xml:space="preserve">His Secret Fortune</t>
        </is>
      </c>
      <c r="C792" t="inlineStr">
        <is>
          <t xml:space="preserve">Liebe Nach Vertrag</t>
        </is>
      </c>
      <c r="D792" t="inlineStr">
        <is>
          <t xml:space="preserve">c03257c57141bf044df9f01d529b563b260dd3a8</t>
        </is>
      </c>
      <c r="E792" t="inlineStr">
        <is>
          <t xml:space="preserve">Episode 23: Vincent Ist Sarahs Persönlicher Träger</t>
        </is>
      </c>
      <c r="F792">
        <v>23</v>
      </c>
      <c r="G792" t="inlineStr">
        <is>
          <t xml:space="preserve">2:40-2:44</t>
        </is>
      </c>
      <c r="H792" t="inlineStr">
        <is>
          <t xml:space="preserve">Ignore</t>
        </is>
      </c>
      <c r="I792" t="inlineStr">
        <is>
          <t xml:space="preserve">Should be 'Herr Vanderbilt' - „Mister Vanderbilt?“, fragte sie mit heller und fröhlicher Stimme."</t>
        </is>
      </c>
      <c r="J792" t="inlineStr">
        <is>
          <t xml:space="preserve">VOA</t>
        </is>
      </c>
      <c r="K792" t="inlineStr">
        <is>
          <t xml:space="preserve">Incorrect name</t>
        </is>
      </c>
      <c r="L792" t="inlineStr">
        <is>
          <t xml:space="preserve">Incorrect name</t>
        </is>
      </c>
      <c r="M792" t="str">
        <f>IFERROR(IF(VLOOKUP(L792,'Quantification'!$A:$B,2,FALSE)&amp;""="","Unclassified",VLOOKUP(L792,'Quantification'!$A:$B,2,FALSE)),"Unclassified")</f>
        <v>Major</v>
      </c>
      <c r="N792" t="inlineStr">
        <is>
          <t xml:space="preserve">frl-sandra.helmcke@pocketfm.com</t>
        </is>
      </c>
      <c r="O792" t="inlineStr">
        <is>
          <t xml:space="preserve">Issues found in raw</t>
        </is>
      </c>
      <c r="P792" t="str">
        <f>IF(OR(O792="Issues found in master",O792="Final master"),"Master",IF(OR(O792="Ready for Master",O792="Issues found in raw",O792="Raw under QC",O792="Issues resolved in raw"),"Raw","-"))</f>
        <v>Raw</v>
      </c>
      <c r="Q792" s="13">
        <v>46261.606944444444</v>
      </c>
      <c r="R792" t="inlineStr">
        <is>
          <t xml:space="preserve">2026-08 (Aug)</t>
        </is>
      </c>
      <c r="S792">
        <f>IF(M792="Not an error",0,IF(COUNTIFS($A$2:$A792,$A792,$D$2:$D792,$D792,$M$2:$M792,"&lt;&gt;Not an error")=1,1,0))</f>
        <v>1</v>
      </c>
      <c r="T792">
        <f>IF(M792&lt;&gt;"Major",0,IF(COUNTIFS($A$2:$A792,$A792,$D$2:$D792,$D792,$M$2:$M792,"Major")=1,1,0))</f>
        <v>1</v>
      </c>
      <c r="U792">
        <f>IF(M792&lt;&gt;"Minor",0,IF(COUNTIFS($A$2:$A792,$A792,$D$2:$D792,$D792,$M$2:$M792,"Minor")=1,1,0))</f>
        <v>0</v>
      </c>
    </row>
    <row r="793">
      <c r="A793" t="inlineStr">
        <is>
          <t xml:space="preserve">edb3d0a58ac95f5ef497da24336396e996c6e7e9</t>
        </is>
      </c>
      <c r="B793" t="inlineStr">
        <is>
          <t xml:space="preserve">His Secret Fortune</t>
        </is>
      </c>
      <c r="C793" t="inlineStr">
        <is>
          <t xml:space="preserve">Liebe Nach Vertrag</t>
        </is>
      </c>
      <c r="D793" t="inlineStr">
        <is>
          <t xml:space="preserve">c03257c57141bf044df9f01d529b563b260dd3a8</t>
        </is>
      </c>
      <c r="E793" t="inlineStr">
        <is>
          <t xml:space="preserve">Episode 23: Vincent Ist Sarahs Persönlicher Träger</t>
        </is>
      </c>
      <c r="F793">
        <v>23</v>
      </c>
      <c r="G793" t="inlineStr">
        <is>
          <t xml:space="preserve">4:01-4:07</t>
        </is>
      </c>
      <c r="H793" t="inlineStr">
        <is>
          <t xml:space="preserve">Ignore</t>
        </is>
      </c>
      <c r="I793" t="inlineStr">
        <is>
          <t xml:space="preserve">Should be 'Herr Vanderbilt' - "Einen Moment später rief sie: „Hey, Mister Vanderbilt, haben Sie nur schwarze und graue Kleidung?“</t>
        </is>
      </c>
      <c r="J793" t="inlineStr">
        <is>
          <t xml:space="preserve">VOA</t>
        </is>
      </c>
      <c r="K793" t="inlineStr">
        <is>
          <t xml:space="preserve">Incorrect name</t>
        </is>
      </c>
      <c r="L793" t="inlineStr">
        <is>
          <t xml:space="preserve">Incorrect name</t>
        </is>
      </c>
      <c r="M793" t="str">
        <f>IFERROR(IF(VLOOKUP(L793,'Quantification'!$A:$B,2,FALSE)&amp;""="","Unclassified",VLOOKUP(L793,'Quantification'!$A:$B,2,FALSE)),"Unclassified")</f>
        <v>Major</v>
      </c>
      <c r="N793" t="inlineStr">
        <is>
          <t xml:space="preserve">frl-sandra.helmcke@pocketfm.com</t>
        </is>
      </c>
      <c r="O793" t="inlineStr">
        <is>
          <t xml:space="preserve">Issues found in raw</t>
        </is>
      </c>
      <c r="P793" t="str">
        <f>IF(OR(O793="Issues found in master",O793="Final master"),"Master",IF(OR(O793="Ready for Master",O793="Issues found in raw",O793="Raw under QC",O793="Issues resolved in raw"),"Raw","-"))</f>
        <v>Raw</v>
      </c>
      <c r="Q793" s="13">
        <v>46261.606944444444</v>
      </c>
      <c r="R793" t="inlineStr">
        <is>
          <t xml:space="preserve">2026-08 (Aug)</t>
        </is>
      </c>
      <c r="S793">
        <f>IF(M793="Not an error",0,IF(COUNTIFS($A$2:$A793,$A793,$D$2:$D793,$D793,$M$2:$M793,"&lt;&gt;Not an error")=1,1,0))</f>
        <v>0</v>
      </c>
      <c r="T793">
        <f>IF(M793&lt;&gt;"Major",0,IF(COUNTIFS($A$2:$A793,$A793,$D$2:$D793,$D793,$M$2:$M793,"Major")=1,1,0))</f>
        <v>0</v>
      </c>
      <c r="U793">
        <f>IF(M793&lt;&gt;"Minor",0,IF(COUNTIFS($A$2:$A793,$A793,$D$2:$D793,$D793,$M$2:$M793,"Minor")=1,1,0))</f>
        <v>0</v>
      </c>
    </row>
    <row r="794">
      <c r="A794" t="inlineStr">
        <is>
          <t xml:space="preserve">edb3d0a58ac95f5ef497da24336396e996c6e7e9</t>
        </is>
      </c>
      <c r="B794" t="inlineStr">
        <is>
          <t xml:space="preserve">His Secret Fortune</t>
        </is>
      </c>
      <c r="C794" t="inlineStr">
        <is>
          <t xml:space="preserve">Liebe Nach Vertrag</t>
        </is>
      </c>
      <c r="D794" t="inlineStr">
        <is>
          <t xml:space="preserve">c03257c57141bf044df9f01d529b563b260dd3a8</t>
        </is>
      </c>
      <c r="E794" t="inlineStr">
        <is>
          <t xml:space="preserve">Episode 23: Vincent Ist Sarahs Persönlicher Träger</t>
        </is>
      </c>
      <c r="F794">
        <v>23</v>
      </c>
      <c r="G794" t="inlineStr">
        <is>
          <t xml:space="preserve">5:08-5:11</t>
        </is>
      </c>
      <c r="H794" t="inlineStr">
        <is>
          <t xml:space="preserve">Ignore</t>
        </is>
      </c>
      <c r="I794" t="inlineStr">
        <is>
          <t xml:space="preserve">Should be 'Herr Vanderbilt' - „Können wir los, Mister Vanderbilt?“, rief sie."</t>
        </is>
      </c>
      <c r="J794" t="inlineStr">
        <is>
          <t xml:space="preserve">VOA</t>
        </is>
      </c>
      <c r="K794" t="inlineStr">
        <is>
          <t xml:space="preserve">Incorrect name</t>
        </is>
      </c>
      <c r="L794" t="inlineStr">
        <is>
          <t xml:space="preserve">Incorrect name</t>
        </is>
      </c>
      <c r="M794" t="str">
        <f>IFERROR(IF(VLOOKUP(L794,'Quantification'!$A:$B,2,FALSE)&amp;""="","Unclassified",VLOOKUP(L794,'Quantification'!$A:$B,2,FALSE)),"Unclassified")</f>
        <v>Major</v>
      </c>
      <c r="N794" t="inlineStr">
        <is>
          <t xml:space="preserve">frl-sandra.helmcke@pocketfm.com</t>
        </is>
      </c>
      <c r="O794" t="inlineStr">
        <is>
          <t xml:space="preserve">Issues found in raw</t>
        </is>
      </c>
      <c r="P794" t="str">
        <f>IF(OR(O794="Issues found in master",O794="Final master"),"Master",IF(OR(O794="Ready for Master",O794="Issues found in raw",O794="Raw under QC",O794="Issues resolved in raw"),"Raw","-"))</f>
        <v>Raw</v>
      </c>
      <c r="Q794" s="13">
        <v>46261.606944444444</v>
      </c>
      <c r="R794" t="inlineStr">
        <is>
          <t xml:space="preserve">2026-08 (Aug)</t>
        </is>
      </c>
      <c r="S794">
        <f>IF(M794="Not an error",0,IF(COUNTIFS($A$2:$A794,$A794,$D$2:$D794,$D794,$M$2:$M794,"&lt;&gt;Not an error")=1,1,0))</f>
        <v>0</v>
      </c>
      <c r="T794">
        <f>IF(M794&lt;&gt;"Major",0,IF(COUNTIFS($A$2:$A794,$A794,$D$2:$D794,$D794,$M$2:$M794,"Major")=1,1,0))</f>
        <v>0</v>
      </c>
      <c r="U794">
        <f>IF(M794&lt;&gt;"Minor",0,IF(COUNTIFS($A$2:$A794,$A794,$D$2:$D794,$D794,$M$2:$M794,"Minor")=1,1,0))</f>
        <v>0</v>
      </c>
    </row>
    <row r="795">
      <c r="A795" t="inlineStr">
        <is>
          <t xml:space="preserve">edb3d0a58ac95f5ef497da24336396e996c6e7e9</t>
        </is>
      </c>
      <c r="B795" t="inlineStr">
        <is>
          <t xml:space="preserve">His Secret Fortune</t>
        </is>
      </c>
      <c r="C795" t="inlineStr">
        <is>
          <t xml:space="preserve">Liebe Nach Vertrag</t>
        </is>
      </c>
      <c r="D795" t="inlineStr">
        <is>
          <t xml:space="preserve">c03257c57141bf044df9f01d529b563b260dd3a8</t>
        </is>
      </c>
      <c r="E795" t="inlineStr">
        <is>
          <t xml:space="preserve">Episode 23: Vincent Ist Sarahs Persönlicher Träger</t>
        </is>
      </c>
      <c r="F795">
        <v>23</v>
      </c>
      <c r="G795" t="inlineStr">
        <is>
          <t xml:space="preserve">7:57-8:00</t>
        </is>
      </c>
      <c r="H795" t="inlineStr">
        <is>
          <t xml:space="preserve">Ignore</t>
        </is>
      </c>
      <c r="I795" t="inlineStr">
        <is>
          <t xml:space="preserve">Should be 'Herr Vanderbilt' - „Gehen wir, Mister Vanderbilt. Ihre Oma und die Familie warten.“</t>
        </is>
      </c>
      <c r="J795" t="inlineStr">
        <is>
          <t xml:space="preserve">VOA</t>
        </is>
      </c>
      <c r="K795" t="inlineStr">
        <is>
          <t xml:space="preserve">Incorrect name</t>
        </is>
      </c>
      <c r="L795" t="inlineStr">
        <is>
          <t xml:space="preserve">Incorrect name</t>
        </is>
      </c>
      <c r="M795" t="str">
        <f>IFERROR(IF(VLOOKUP(L795,'Quantification'!$A:$B,2,FALSE)&amp;""="","Unclassified",VLOOKUP(L795,'Quantification'!$A:$B,2,FALSE)),"Unclassified")</f>
        <v>Major</v>
      </c>
      <c r="N795" t="inlineStr">
        <is>
          <t xml:space="preserve">frl-sandra.helmcke@pocketfm.com</t>
        </is>
      </c>
      <c r="O795" t="inlineStr">
        <is>
          <t xml:space="preserve">Issues found in raw</t>
        </is>
      </c>
      <c r="P795" t="str">
        <f>IF(OR(O795="Issues found in master",O795="Final master"),"Master",IF(OR(O795="Ready for Master",O795="Issues found in raw",O795="Raw under QC",O795="Issues resolved in raw"),"Raw","-"))</f>
        <v>Raw</v>
      </c>
      <c r="Q795" s="13">
        <v>46261.606944444444</v>
      </c>
      <c r="R795" t="inlineStr">
        <is>
          <t xml:space="preserve">2026-08 (Aug)</t>
        </is>
      </c>
      <c r="S795">
        <f>IF(M795="Not an error",0,IF(COUNTIFS($A$2:$A795,$A795,$D$2:$D795,$D795,$M$2:$M795,"&lt;&gt;Not an error")=1,1,0))</f>
        <v>0</v>
      </c>
      <c r="T795">
        <f>IF(M795&lt;&gt;"Major",0,IF(COUNTIFS($A$2:$A795,$A795,$D$2:$D795,$D795,$M$2:$M795,"Major")=1,1,0))</f>
        <v>0</v>
      </c>
      <c r="U795">
        <f>IF(M795&lt;&gt;"Minor",0,IF(COUNTIFS($A$2:$A795,$A795,$D$2:$D795,$D795,$M$2:$M795,"Minor")=1,1,0))</f>
        <v>0</v>
      </c>
    </row>
    <row r="796">
      <c r="A796" t="inlineStr">
        <is>
          <t xml:space="preserve">edb3d0a58ac95f5ef497da24336396e996c6e7e9</t>
        </is>
      </c>
      <c r="B796" t="inlineStr">
        <is>
          <t xml:space="preserve">His Secret Fortune</t>
        </is>
      </c>
      <c r="C796" t="inlineStr">
        <is>
          <t xml:space="preserve">Liebe Nach Vertrag</t>
        </is>
      </c>
      <c r="D796" t="inlineStr">
        <is>
          <t xml:space="preserve">30c913faffd256d2f05f50f6e6ab6f1a020628a0</t>
        </is>
      </c>
      <c r="E796" t="inlineStr">
        <is>
          <t xml:space="preserve">Episode 24: Die Zwei Familien Vereinen Sich</t>
        </is>
      </c>
      <c r="F796">
        <v>24</v>
      </c>
      <c r="G796" t="inlineStr">
        <is>
          <t xml:space="preserve">5:07-5:14</t>
        </is>
      </c>
      <c r="H796" t="inlineStr">
        <is>
          <t xml:space="preserve">Resolved</t>
        </is>
      </c>
      <c r="I796" t="inlineStr">
        <is>
          <t xml:space="preserve">Sebastian' needs German pronounciation - "Vincent hatte eine so gebieterische Ausstrahlung, dass Sebastian mehr von ihm beeindruckt war als von seinem eigenen Chef."</t>
        </is>
      </c>
      <c r="J796" t="inlineStr">
        <is>
          <t xml:space="preserve">VOA</t>
        </is>
      </c>
      <c r="K796" t="inlineStr">
        <is>
          <t xml:space="preserve">Mispronunciation</t>
        </is>
      </c>
      <c r="L796" t="inlineStr">
        <is>
          <t xml:space="preserve">Mispronunciation</t>
        </is>
      </c>
      <c r="M796" t="str">
        <f>IFERROR(IF(VLOOKUP(L796,'Quantification'!$A:$B,2,FALSE)&amp;""="","Unclassified",VLOOKUP(L796,'Quantification'!$A:$B,2,FALSE)),"Unclassified")</f>
        <v>Major</v>
      </c>
      <c r="N796" t="inlineStr">
        <is>
          <t xml:space="preserve">frl-sandra.helmcke@pocketfm.com</t>
        </is>
      </c>
      <c r="O796" t="inlineStr">
        <is>
          <t xml:space="preserve">Issues found in raw</t>
        </is>
      </c>
      <c r="P796" t="str">
        <f>IF(OR(O796="Issues found in master",O796="Final master"),"Master",IF(OR(O796="Ready for Master",O796="Issues found in raw",O796="Raw under QC",O796="Issues resolved in raw"),"Raw","-"))</f>
        <v>Raw</v>
      </c>
      <c r="Q796" s="13">
        <v>46261.606944444444</v>
      </c>
      <c r="R796" t="inlineStr">
        <is>
          <t xml:space="preserve">2026-08 (Aug)</t>
        </is>
      </c>
      <c r="S796">
        <f>IF(M796="Not an error",0,IF(COUNTIFS($A$2:$A796,$A796,$D$2:$D796,$D796,$M$2:$M796,"&lt;&gt;Not an error")=1,1,0))</f>
        <v>1</v>
      </c>
      <c r="T796">
        <f>IF(M796&lt;&gt;"Major",0,IF(COUNTIFS($A$2:$A796,$A796,$D$2:$D796,$D796,$M$2:$M796,"Major")=1,1,0))</f>
        <v>1</v>
      </c>
      <c r="U796">
        <f>IF(M796&lt;&gt;"Minor",0,IF(COUNTIFS($A$2:$A796,$A796,$D$2:$D796,$D796,$M$2:$M796,"Minor")=1,1,0))</f>
        <v>0</v>
      </c>
    </row>
    <row r="797">
      <c r="A797" t="inlineStr">
        <is>
          <t xml:space="preserve">edb3d0a58ac95f5ef497da24336396e996c6e7e9</t>
        </is>
      </c>
      <c r="B797" t="inlineStr">
        <is>
          <t xml:space="preserve">His Secret Fortune</t>
        </is>
      </c>
      <c r="C797" t="inlineStr">
        <is>
          <t xml:space="preserve">Liebe Nach Vertrag</t>
        </is>
      </c>
      <c r="D797" t="inlineStr">
        <is>
          <t xml:space="preserve">30c913faffd256d2f05f50f6e6ab6f1a020628a0</t>
        </is>
      </c>
      <c r="E797" t="inlineStr">
        <is>
          <t xml:space="preserve">Episode 24: Die Zwei Familien Vereinen Sich</t>
        </is>
      </c>
      <c r="F797">
        <v>24</v>
      </c>
      <c r="G797" t="inlineStr">
        <is>
          <t xml:space="preserve">5:15-5:18</t>
        </is>
      </c>
      <c r="H797" t="inlineStr">
        <is>
          <t xml:space="preserve">Ignore</t>
        </is>
      </c>
      <c r="I797" t="inlineStr">
        <is>
          <t xml:space="preserve">Should be 'Herr Vanderbilt' - „Mister Vanderbilt“, sagte Sebastian mit einem Lächeln."</t>
        </is>
      </c>
      <c r="J797" t="inlineStr">
        <is>
          <t xml:space="preserve">VOA</t>
        </is>
      </c>
      <c r="K797" t="inlineStr">
        <is>
          <t xml:space="preserve">Incorrect name</t>
        </is>
      </c>
      <c r="L797" t="inlineStr">
        <is>
          <t xml:space="preserve">Incorrect name</t>
        </is>
      </c>
      <c r="M797" t="str">
        <f>IFERROR(IF(VLOOKUP(L797,'Quantification'!$A:$B,2,FALSE)&amp;""="","Unclassified",VLOOKUP(L797,'Quantification'!$A:$B,2,FALSE)),"Unclassified")</f>
        <v>Major</v>
      </c>
      <c r="N797" t="inlineStr">
        <is>
          <t xml:space="preserve">frl-sandra.helmcke@pocketfm.com</t>
        </is>
      </c>
      <c r="O797" t="inlineStr">
        <is>
          <t xml:space="preserve">Issues found in raw</t>
        </is>
      </c>
      <c r="P797" t="str">
        <f>IF(OR(O797="Issues found in master",O797="Final master"),"Master",IF(OR(O797="Ready for Master",O797="Issues found in raw",O797="Raw under QC",O797="Issues resolved in raw"),"Raw","-"))</f>
        <v>Raw</v>
      </c>
      <c r="Q797" s="13">
        <v>46261.606944444444</v>
      </c>
      <c r="R797" t="inlineStr">
        <is>
          <t xml:space="preserve">2026-08 (Aug)</t>
        </is>
      </c>
      <c r="S797">
        <f>IF(M797="Not an error",0,IF(COUNTIFS($A$2:$A797,$A797,$D$2:$D797,$D797,$M$2:$M797,"&lt;&gt;Not an error")=1,1,0))</f>
        <v>0</v>
      </c>
      <c r="T797">
        <f>IF(M797&lt;&gt;"Major",0,IF(COUNTIFS($A$2:$A797,$A797,$D$2:$D797,$D797,$M$2:$M797,"Major")=1,1,0))</f>
        <v>0</v>
      </c>
      <c r="U797">
        <f>IF(M797&lt;&gt;"Minor",0,IF(COUNTIFS($A$2:$A797,$A797,$D$2:$D797,$D797,$M$2:$M797,"Minor")=1,1,0))</f>
        <v>0</v>
      </c>
    </row>
    <row r="798">
      <c r="A798" t="inlineStr">
        <is>
          <t xml:space="preserve">edb3d0a58ac95f5ef497da24336396e996c6e7e9</t>
        </is>
      </c>
      <c r="B798" t="inlineStr">
        <is>
          <t xml:space="preserve">His Secret Fortune</t>
        </is>
      </c>
      <c r="C798" t="inlineStr">
        <is>
          <t xml:space="preserve">Liebe Nach Vertrag</t>
        </is>
      </c>
      <c r="D798" t="inlineStr">
        <is>
          <t xml:space="preserve">30c913faffd256d2f05f50f6e6ab6f1a020628a0</t>
        </is>
      </c>
      <c r="E798" t="inlineStr">
        <is>
          <t xml:space="preserve">Episode 24: Die Zwei Familien Vereinen Sich</t>
        </is>
      </c>
      <c r="F798">
        <v>24</v>
      </c>
      <c r="G798" t="inlineStr">
        <is>
          <t xml:space="preserve">5:15-5:18</t>
        </is>
      </c>
      <c r="H798" t="inlineStr">
        <is>
          <t xml:space="preserve">Resolved</t>
        </is>
      </c>
      <c r="I798" t="inlineStr">
        <is>
          <t xml:space="preserve">Sebastian' needs German pronounciation - „Mister Vanderbilt“, sagte Sebastian mit einem Lächeln."</t>
        </is>
      </c>
      <c r="J798" t="inlineStr">
        <is>
          <t xml:space="preserve">VOA</t>
        </is>
      </c>
      <c r="K798" t="inlineStr">
        <is>
          <t xml:space="preserve">Mispronunciation</t>
        </is>
      </c>
      <c r="L798" t="inlineStr">
        <is>
          <t xml:space="preserve">Mispronunciation</t>
        </is>
      </c>
      <c r="M798" t="str">
        <f>IFERROR(IF(VLOOKUP(L798,'Quantification'!$A:$B,2,FALSE)&amp;""="","Unclassified",VLOOKUP(L798,'Quantification'!$A:$B,2,FALSE)),"Unclassified")</f>
        <v>Major</v>
      </c>
      <c r="N798" t="inlineStr">
        <is>
          <t xml:space="preserve">frl-sandra.helmcke@pocketfm.com</t>
        </is>
      </c>
      <c r="O798" t="inlineStr">
        <is>
          <t xml:space="preserve">Issues found in raw</t>
        </is>
      </c>
      <c r="P798" t="str">
        <f>IF(OR(O798="Issues found in master",O798="Final master"),"Master",IF(OR(O798="Ready for Master",O798="Issues found in raw",O798="Raw under QC",O798="Issues resolved in raw"),"Raw","-"))</f>
        <v>Raw</v>
      </c>
      <c r="Q798" s="13">
        <v>46261.606944444444</v>
      </c>
      <c r="R798" t="inlineStr">
        <is>
          <t xml:space="preserve">2026-08 (Aug)</t>
        </is>
      </c>
      <c r="S798">
        <f>IF(M798="Not an error",0,IF(COUNTIFS($A$2:$A798,$A798,$D$2:$D798,$D798,$M$2:$M798,"&lt;&gt;Not an error")=1,1,0))</f>
        <v>0</v>
      </c>
      <c r="T798">
        <f>IF(M798&lt;&gt;"Major",0,IF(COUNTIFS($A$2:$A798,$A798,$D$2:$D798,$D798,$M$2:$M798,"Major")=1,1,0))</f>
        <v>0</v>
      </c>
      <c r="U798">
        <f>IF(M798&lt;&gt;"Minor",0,IF(COUNTIFS($A$2:$A798,$A798,$D$2:$D798,$D798,$M$2:$M798,"Minor")=1,1,0))</f>
        <v>0</v>
      </c>
    </row>
    <row r="799">
      <c r="A799" t="inlineStr">
        <is>
          <t xml:space="preserve">edb3d0a58ac95f5ef497da24336396e996c6e7e9</t>
        </is>
      </c>
      <c r="B799" t="inlineStr">
        <is>
          <t xml:space="preserve">His Secret Fortune</t>
        </is>
      </c>
      <c r="C799" t="inlineStr">
        <is>
          <t xml:space="preserve">Liebe Nach Vertrag</t>
        </is>
      </c>
      <c r="D799" t="inlineStr">
        <is>
          <t xml:space="preserve">30c913faffd256d2f05f50f6e6ab6f1a020628a0</t>
        </is>
      </c>
      <c r="E799" t="inlineStr">
        <is>
          <t xml:space="preserve">Episode 24: Die Zwei Familien Vereinen Sich</t>
        </is>
      </c>
      <c r="F799">
        <v>24</v>
      </c>
      <c r="G799" t="inlineStr">
        <is>
          <t xml:space="preserve">5:21-5:25</t>
        </is>
      </c>
      <c r="H799" t="inlineStr">
        <is>
          <t xml:space="preserve">Resolved</t>
        </is>
      </c>
      <c r="I799" t="inlineStr">
        <is>
          <t xml:space="preserve">Sebastian' needs German pronounciation - „Hallo, Sebastian“, sagte Vincent leise und schüttelte ihm die Hand."</t>
        </is>
      </c>
      <c r="J799" t="inlineStr">
        <is>
          <t xml:space="preserve">VOA</t>
        </is>
      </c>
      <c r="K799" t="inlineStr">
        <is>
          <t xml:space="preserve">Mispronunciation</t>
        </is>
      </c>
      <c r="L799" t="inlineStr">
        <is>
          <t xml:space="preserve">Mispronunciation</t>
        </is>
      </c>
      <c r="M799" t="str">
        <f>IFERROR(IF(VLOOKUP(L799,'Quantification'!$A:$B,2,FALSE)&amp;""="","Unclassified",VLOOKUP(L799,'Quantification'!$A:$B,2,FALSE)),"Unclassified")</f>
        <v>Major</v>
      </c>
      <c r="N799" t="inlineStr">
        <is>
          <t xml:space="preserve">frl-sandra.helmcke@pocketfm.com</t>
        </is>
      </c>
      <c r="O799" t="inlineStr">
        <is>
          <t xml:space="preserve">Issues found in raw</t>
        </is>
      </c>
      <c r="P799" t="str">
        <f>IF(OR(O799="Issues found in master",O799="Final master"),"Master",IF(OR(O799="Ready for Master",O799="Issues found in raw",O799="Raw under QC",O799="Issues resolved in raw"),"Raw","-"))</f>
        <v>Raw</v>
      </c>
      <c r="Q799" s="13">
        <v>46261.606944444444</v>
      </c>
      <c r="R799" t="inlineStr">
        <is>
          <t xml:space="preserve">2026-08 (Aug)</t>
        </is>
      </c>
      <c r="S799">
        <f>IF(M799="Not an error",0,IF(COUNTIFS($A$2:$A799,$A799,$D$2:$D799,$D799,$M$2:$M799,"&lt;&gt;Not an error")=1,1,0))</f>
        <v>0</v>
      </c>
      <c r="T799">
        <f>IF(M799&lt;&gt;"Major",0,IF(COUNTIFS($A$2:$A799,$A799,$D$2:$D799,$D799,$M$2:$M799,"Major")=1,1,0))</f>
        <v>0</v>
      </c>
      <c r="U799">
        <f>IF(M799&lt;&gt;"Minor",0,IF(COUNTIFS($A$2:$A799,$A799,$D$2:$D799,$D799,$M$2:$M799,"Minor")=1,1,0))</f>
        <v>0</v>
      </c>
    </row>
    <row r="800">
      <c r="A800" t="inlineStr">
        <is>
          <t xml:space="preserve">edb3d0a58ac95f5ef497da24336396e996c6e7e9</t>
        </is>
      </c>
      <c r="B800" t="inlineStr">
        <is>
          <t xml:space="preserve">His Secret Fortune</t>
        </is>
      </c>
      <c r="C800" t="inlineStr">
        <is>
          <t xml:space="preserve">Liebe Nach Vertrag</t>
        </is>
      </c>
      <c r="D800" t="inlineStr">
        <is>
          <t xml:space="preserve">836ca5ceb98bd5ab910cd636f2a50b8621031111</t>
        </is>
      </c>
      <c r="E800" t="inlineStr">
        <is>
          <t xml:space="preserve">Episode 25: Der Vertrag</t>
        </is>
      </c>
      <c r="F800">
        <v>25</v>
      </c>
      <c r="G800" t="inlineStr">
        <is>
          <t xml:space="preserve">1:04-1:09</t>
        </is>
      </c>
      <c r="H800" t="inlineStr">
        <is>
          <t xml:space="preserve">Resolved</t>
        </is>
      </c>
      <c r="I800" t="inlineStr">
        <is>
          <t xml:space="preserve">Sarah' should be German pronounced - "Und nun, da seine Frau Sarah ihn erwischt hatte, war er einfach nur zutiefst beschämt."</t>
        </is>
      </c>
      <c r="J800" t="inlineStr">
        <is>
          <t xml:space="preserve">VOA</t>
        </is>
      </c>
      <c r="K800" t="inlineStr">
        <is>
          <t xml:space="preserve">Mispronunciation</t>
        </is>
      </c>
      <c r="L800" t="inlineStr">
        <is>
          <t xml:space="preserve">Mispronunciation</t>
        </is>
      </c>
      <c r="M800" t="str">
        <f>IFERROR(IF(VLOOKUP(L800,'Quantification'!$A:$B,2,FALSE)&amp;""="","Unclassified",VLOOKUP(L800,'Quantification'!$A:$B,2,FALSE)),"Unclassified")</f>
        <v>Major</v>
      </c>
      <c r="N800" t="inlineStr">
        <is>
          <t xml:space="preserve">frl-sandra.helmcke@pocketfm.com</t>
        </is>
      </c>
      <c r="O800" t="inlineStr">
        <is>
          <t xml:space="preserve">Issues found in raw</t>
        </is>
      </c>
      <c r="P800" t="str">
        <f>IF(OR(O800="Issues found in master",O800="Final master"),"Master",IF(OR(O800="Ready for Master",O800="Issues found in raw",O800="Raw under QC",O800="Issues resolved in raw"),"Raw","-"))</f>
        <v>Raw</v>
      </c>
      <c r="Q800" s="13">
        <v>46261.60763888889</v>
      </c>
      <c r="R800" t="inlineStr">
        <is>
          <t xml:space="preserve">2026-08 (Aug)</t>
        </is>
      </c>
      <c r="S800">
        <f>IF(M800="Not an error",0,IF(COUNTIFS($A$2:$A800,$A800,$D$2:$D800,$D800,$M$2:$M800,"&lt;&gt;Not an error")=1,1,0))</f>
        <v>1</v>
      </c>
      <c r="T800">
        <f>IF(M800&lt;&gt;"Major",0,IF(COUNTIFS($A$2:$A800,$A800,$D$2:$D800,$D800,$M$2:$M800,"Major")=1,1,0))</f>
        <v>1</v>
      </c>
      <c r="U800">
        <f>IF(M800&lt;&gt;"Minor",0,IF(COUNTIFS($A$2:$A800,$A800,$D$2:$D800,$D800,$M$2:$M800,"Minor")=1,1,0))</f>
        <v>0</v>
      </c>
    </row>
    <row r="801">
      <c r="A801" t="inlineStr">
        <is>
          <t xml:space="preserve">edb3d0a58ac95f5ef497da24336396e996c6e7e9</t>
        </is>
      </c>
      <c r="B801" t="inlineStr">
        <is>
          <t xml:space="preserve">His Secret Fortune</t>
        </is>
      </c>
      <c r="C801" t="inlineStr">
        <is>
          <t xml:space="preserve">Liebe Nach Vertrag</t>
        </is>
      </c>
      <c r="D801" t="inlineStr">
        <is>
          <t xml:space="preserve">836ca5ceb98bd5ab910cd636f2a50b8621031111</t>
        </is>
      </c>
      <c r="E801" t="inlineStr">
        <is>
          <t xml:space="preserve">Episode 25: Der Vertrag</t>
        </is>
      </c>
      <c r="F801">
        <v>25</v>
      </c>
      <c r="G801" t="inlineStr">
        <is>
          <t xml:space="preserve">1:23-1:28</t>
        </is>
      </c>
      <c r="H801" t="inlineStr">
        <is>
          <t xml:space="preserve">Resolved</t>
        </is>
      </c>
      <c r="I801" t="inlineStr">
        <is>
          <t xml:space="preserve">Sarah' should be German pronounced - "Sarah lächelte immer noch, aber ihre Augen machten sich nicht über ihn lustig."</t>
        </is>
      </c>
      <c r="J801" t="inlineStr">
        <is>
          <t xml:space="preserve">VOA</t>
        </is>
      </c>
      <c r="K801" t="inlineStr">
        <is>
          <t xml:space="preserve">Mispronunciation</t>
        </is>
      </c>
      <c r="L801" t="inlineStr">
        <is>
          <t xml:space="preserve">Mispronunciation</t>
        </is>
      </c>
      <c r="M801" t="str">
        <f>IFERROR(IF(VLOOKUP(L801,'Quantification'!$A:$B,2,FALSE)&amp;""="","Unclassified",VLOOKUP(L801,'Quantification'!$A:$B,2,FALSE)),"Unclassified")</f>
        <v>Major</v>
      </c>
      <c r="N801" t="inlineStr">
        <is>
          <t xml:space="preserve">frl-sandra.helmcke@pocketfm.com</t>
        </is>
      </c>
      <c r="O801" t="inlineStr">
        <is>
          <t xml:space="preserve">Issues found in raw</t>
        </is>
      </c>
      <c r="P801" t="str">
        <f>IF(OR(O801="Issues found in master",O801="Final master"),"Master",IF(OR(O801="Ready for Master",O801="Issues found in raw",O801="Raw under QC",O801="Issues resolved in raw"),"Raw","-"))</f>
        <v>Raw</v>
      </c>
      <c r="Q801" s="13">
        <v>46261.60763888889</v>
      </c>
      <c r="R801" t="inlineStr">
        <is>
          <t xml:space="preserve">2026-08 (Aug)</t>
        </is>
      </c>
      <c r="S801">
        <f>IF(M801="Not an error",0,IF(COUNTIFS($A$2:$A801,$A801,$D$2:$D801,$D801,$M$2:$M801,"&lt;&gt;Not an error")=1,1,0))</f>
        <v>0</v>
      </c>
      <c r="T801">
        <f>IF(M801&lt;&gt;"Major",0,IF(COUNTIFS($A$2:$A801,$A801,$D$2:$D801,$D801,$M$2:$M801,"Major")=1,1,0))</f>
        <v>0</v>
      </c>
      <c r="U801">
        <f>IF(M801&lt;&gt;"Minor",0,IF(COUNTIFS($A$2:$A801,$A801,$D$2:$D801,$D801,$M$2:$M801,"Minor")=1,1,0))</f>
        <v>0</v>
      </c>
    </row>
    <row r="802">
      <c r="A802" t="inlineStr">
        <is>
          <t xml:space="preserve">edb3d0a58ac95f5ef497da24336396e996c6e7e9</t>
        </is>
      </c>
      <c r="B802" t="inlineStr">
        <is>
          <t xml:space="preserve">His Secret Fortune</t>
        </is>
      </c>
      <c r="C802" t="inlineStr">
        <is>
          <t xml:space="preserve">Liebe Nach Vertrag</t>
        </is>
      </c>
      <c r="D802" t="inlineStr">
        <is>
          <t xml:space="preserve">836ca5ceb98bd5ab910cd636f2a50b8621031111</t>
        </is>
      </c>
      <c r="E802" t="inlineStr">
        <is>
          <t xml:space="preserve">Episode 25: Der Vertrag</t>
        </is>
      </c>
      <c r="F802">
        <v>25</v>
      </c>
      <c r="G802" t="inlineStr">
        <is>
          <t xml:space="preserve">1:55-1:57</t>
        </is>
      </c>
      <c r="H802" t="inlineStr">
        <is>
          <t xml:space="preserve">Resolved</t>
        </is>
      </c>
      <c r="I802" t="inlineStr">
        <is>
          <t xml:space="preserve">Sarah' should be German pronounced -„Okay“, nickte Sarah."</t>
        </is>
      </c>
      <c r="J802" t="inlineStr">
        <is>
          <t xml:space="preserve">VOA</t>
        </is>
      </c>
      <c r="K802" t="inlineStr">
        <is>
          <t xml:space="preserve">Mispronunciation</t>
        </is>
      </c>
      <c r="L802" t="inlineStr">
        <is>
          <t xml:space="preserve">Mispronunciation</t>
        </is>
      </c>
      <c r="M802" t="str">
        <f>IFERROR(IF(VLOOKUP(L802,'Quantification'!$A:$B,2,FALSE)&amp;""="","Unclassified",VLOOKUP(L802,'Quantification'!$A:$B,2,FALSE)),"Unclassified")</f>
        <v>Major</v>
      </c>
      <c r="N802" t="inlineStr">
        <is>
          <t xml:space="preserve">frl-sandra.helmcke@pocketfm.com</t>
        </is>
      </c>
      <c r="O802" t="inlineStr">
        <is>
          <t xml:space="preserve">Issues found in raw</t>
        </is>
      </c>
      <c r="P802" t="str">
        <f>IF(OR(O802="Issues found in master",O802="Final master"),"Master",IF(OR(O802="Ready for Master",O802="Issues found in raw",O802="Raw under QC",O802="Issues resolved in raw"),"Raw","-"))</f>
        <v>Raw</v>
      </c>
      <c r="Q802" s="13">
        <v>46261.60763888889</v>
      </c>
      <c r="R802" t="inlineStr">
        <is>
          <t xml:space="preserve">2026-08 (Aug)</t>
        </is>
      </c>
      <c r="S802">
        <f>IF(M802="Not an error",0,IF(COUNTIFS($A$2:$A802,$A802,$D$2:$D802,$D802,$M$2:$M802,"&lt;&gt;Not an error")=1,1,0))</f>
        <v>0</v>
      </c>
      <c r="T802">
        <f>IF(M802&lt;&gt;"Major",0,IF(COUNTIFS($A$2:$A802,$A802,$D$2:$D802,$D802,$M$2:$M802,"Major")=1,1,0))</f>
        <v>0</v>
      </c>
      <c r="U802">
        <f>IF(M802&lt;&gt;"Minor",0,IF(COUNTIFS($A$2:$A802,$A802,$D$2:$D802,$D802,$M$2:$M802,"Minor")=1,1,0))</f>
        <v>0</v>
      </c>
    </row>
    <row r="803">
      <c r="A803" t="inlineStr">
        <is>
          <t xml:space="preserve">edb3d0a58ac95f5ef497da24336396e996c6e7e9</t>
        </is>
      </c>
      <c r="B803" t="inlineStr">
        <is>
          <t xml:space="preserve">His Secret Fortune</t>
        </is>
      </c>
      <c r="C803" t="inlineStr">
        <is>
          <t xml:space="preserve">Liebe Nach Vertrag</t>
        </is>
      </c>
      <c r="D803" t="inlineStr">
        <is>
          <t xml:space="preserve">836ca5ceb98bd5ab910cd636f2a50b8621031111</t>
        </is>
      </c>
      <c r="E803" t="inlineStr">
        <is>
          <t xml:space="preserve">Episode 25: Der Vertrag</t>
        </is>
      </c>
      <c r="F803">
        <v>25</v>
      </c>
      <c r="G803" t="inlineStr">
        <is>
          <t xml:space="preserve">2:12-2:21</t>
        </is>
      </c>
      <c r="H803" t="inlineStr">
        <is>
          <t xml:space="preserve">Resolved</t>
        </is>
      </c>
      <c r="I803" t="inlineStr">
        <is>
          <t xml:space="preserve">Sarah' should be German pronounced -"Sarah hielt in ihrer Bewegung inne und sah ihn direkt an. Ihre Blicke trafen sich.
Ein schelmisches Funkeln erschien in Sarahs Augen."</t>
        </is>
      </c>
      <c r="J803" t="inlineStr">
        <is>
          <t xml:space="preserve">VOA</t>
        </is>
      </c>
      <c r="K803" t="inlineStr">
        <is>
          <t xml:space="preserve">Mispronunciation</t>
        </is>
      </c>
      <c r="L803" t="inlineStr">
        <is>
          <t xml:space="preserve">Mispronunciation</t>
        </is>
      </c>
      <c r="M803" t="str">
        <f>IFERROR(IF(VLOOKUP(L803,'Quantification'!$A:$B,2,FALSE)&amp;""="","Unclassified",VLOOKUP(L803,'Quantification'!$A:$B,2,FALSE)),"Unclassified")</f>
        <v>Major</v>
      </c>
      <c r="N803" t="inlineStr">
        <is>
          <t xml:space="preserve">frl-sandra.helmcke@pocketfm.com</t>
        </is>
      </c>
      <c r="O803" t="inlineStr">
        <is>
          <t xml:space="preserve">Issues found in raw</t>
        </is>
      </c>
      <c r="P803" t="str">
        <f>IF(OR(O803="Issues found in master",O803="Final master"),"Master",IF(OR(O803="Ready for Master",O803="Issues found in raw",O803="Raw under QC",O803="Issues resolved in raw"),"Raw","-"))</f>
        <v>Raw</v>
      </c>
      <c r="Q803" s="13">
        <v>46261.60763888889</v>
      </c>
      <c r="R803" t="inlineStr">
        <is>
          <t xml:space="preserve">2026-08 (Aug)</t>
        </is>
      </c>
      <c r="S803">
        <f>IF(M803="Not an error",0,IF(COUNTIFS($A$2:$A803,$A803,$D$2:$D803,$D803,$M$2:$M803,"&lt;&gt;Not an error")=1,1,0))</f>
        <v>0</v>
      </c>
      <c r="T803">
        <f>IF(M803&lt;&gt;"Major",0,IF(COUNTIFS($A$2:$A803,$A803,$D$2:$D803,$D803,$M$2:$M803,"Major")=1,1,0))</f>
        <v>0</v>
      </c>
      <c r="U803">
        <f>IF(M803&lt;&gt;"Minor",0,IF(COUNTIFS($A$2:$A803,$A803,$D$2:$D803,$D803,$M$2:$M803,"Minor")=1,1,0))</f>
        <v>0</v>
      </c>
    </row>
    <row r="804">
      <c r="A804" t="inlineStr">
        <is>
          <t xml:space="preserve">edb3d0a58ac95f5ef497da24336396e996c6e7e9</t>
        </is>
      </c>
      <c r="B804" t="inlineStr">
        <is>
          <t xml:space="preserve">His Secret Fortune</t>
        </is>
      </c>
      <c r="C804" t="inlineStr">
        <is>
          <t xml:space="preserve">Liebe Nach Vertrag</t>
        </is>
      </c>
      <c r="D804" t="inlineStr">
        <is>
          <t xml:space="preserve">836ca5ceb98bd5ab910cd636f2a50b8621031111</t>
        </is>
      </c>
      <c r="E804" t="inlineStr">
        <is>
          <t xml:space="preserve">Episode 25: Der Vertrag</t>
        </is>
      </c>
      <c r="F804">
        <v>25</v>
      </c>
      <c r="G804" t="inlineStr">
        <is>
          <t xml:space="preserve">2:45-2:51</t>
        </is>
      </c>
      <c r="H804" t="inlineStr">
        <is>
          <t xml:space="preserve">Resolved</t>
        </is>
      </c>
      <c r="I804" t="inlineStr">
        <is>
          <t xml:space="preserve">Sarah' should be German pronounced - „Sie hat auch gesagt“, fuhr Sarah fort, „dass sie bis nächstes Jahr eine Urenkelin will."</t>
        </is>
      </c>
      <c r="J804" t="inlineStr">
        <is>
          <t xml:space="preserve">VOA</t>
        </is>
      </c>
      <c r="K804" t="inlineStr">
        <is>
          <t xml:space="preserve">Mispronunciation</t>
        </is>
      </c>
      <c r="L804" t="inlineStr">
        <is>
          <t xml:space="preserve">Mispronunciation</t>
        </is>
      </c>
      <c r="M804" t="str">
        <f>IFERROR(IF(VLOOKUP(L804,'Quantification'!$A:$B,2,FALSE)&amp;""="","Unclassified",VLOOKUP(L804,'Quantification'!$A:$B,2,FALSE)),"Unclassified")</f>
        <v>Major</v>
      </c>
      <c r="N804" t="inlineStr">
        <is>
          <t xml:space="preserve">frl-sandra.helmcke@pocketfm.com</t>
        </is>
      </c>
      <c r="O804" t="inlineStr">
        <is>
          <t xml:space="preserve">Issues found in raw</t>
        </is>
      </c>
      <c r="P804" t="str">
        <f>IF(OR(O804="Issues found in master",O804="Final master"),"Master",IF(OR(O804="Ready for Master",O804="Issues found in raw",O804="Raw under QC",O804="Issues resolved in raw"),"Raw","-"))</f>
        <v>Raw</v>
      </c>
      <c r="Q804" s="13">
        <v>46261.60763888889</v>
      </c>
      <c r="R804" t="inlineStr">
        <is>
          <t xml:space="preserve">2026-08 (Aug)</t>
        </is>
      </c>
      <c r="S804">
        <f>IF(M804="Not an error",0,IF(COUNTIFS($A$2:$A804,$A804,$D$2:$D804,$D804,$M$2:$M804,"&lt;&gt;Not an error")=1,1,0))</f>
        <v>0</v>
      </c>
      <c r="T804">
        <f>IF(M804&lt;&gt;"Major",0,IF(COUNTIFS($A$2:$A804,$A804,$D$2:$D804,$D804,$M$2:$M804,"Major")=1,1,0))</f>
        <v>0</v>
      </c>
      <c r="U804">
        <f>IF(M804&lt;&gt;"Minor",0,IF(COUNTIFS($A$2:$A804,$A804,$D$2:$D804,$D804,$M$2:$M804,"Minor")=1,1,0))</f>
        <v>0</v>
      </c>
    </row>
    <row r="805">
      <c r="A805" t="inlineStr">
        <is>
          <t xml:space="preserve">edb3d0a58ac95f5ef497da24336396e996c6e7e9</t>
        </is>
      </c>
      <c r="B805" t="inlineStr">
        <is>
          <t xml:space="preserve">His Secret Fortune</t>
        </is>
      </c>
      <c r="C805" t="inlineStr">
        <is>
          <t xml:space="preserve">Liebe Nach Vertrag</t>
        </is>
      </c>
      <c r="D805" t="inlineStr">
        <is>
          <t xml:space="preserve">836ca5ceb98bd5ab910cd636f2a50b8621031111</t>
        </is>
      </c>
      <c r="E805" t="inlineStr">
        <is>
          <t xml:space="preserve">Episode 25: Der Vertrag</t>
        </is>
      </c>
      <c r="F805">
        <v>25</v>
      </c>
      <c r="G805" t="inlineStr">
        <is>
          <t xml:space="preserve">3:12-3:20</t>
        </is>
      </c>
      <c r="H805" t="inlineStr">
        <is>
          <t xml:space="preserve">Resolved</t>
        </is>
      </c>
      <c r="I805" t="inlineStr">
        <is>
          <t xml:space="preserve">Sarah' should be German pronounced - "Es war offensichtlich, dass Oma Mabel Sarah wirklich mochte.
Diesmal war es Sarah, die eine Frage hatte."</t>
        </is>
      </c>
      <c r="J805" t="inlineStr">
        <is>
          <t xml:space="preserve">VOA</t>
        </is>
      </c>
      <c r="K805" t="inlineStr">
        <is>
          <t xml:space="preserve">Mispronunciation</t>
        </is>
      </c>
      <c r="L805" t="inlineStr">
        <is>
          <t xml:space="preserve">Mispronunciation</t>
        </is>
      </c>
      <c r="M805" t="str">
        <f>IFERROR(IF(VLOOKUP(L805,'Quantification'!$A:$B,2,FALSE)&amp;""="","Unclassified",VLOOKUP(L805,'Quantification'!$A:$B,2,FALSE)),"Unclassified")</f>
        <v>Major</v>
      </c>
      <c r="N805" t="inlineStr">
        <is>
          <t xml:space="preserve">frl-sandra.helmcke@pocketfm.com</t>
        </is>
      </c>
      <c r="O805" t="inlineStr">
        <is>
          <t xml:space="preserve">Issues found in raw</t>
        </is>
      </c>
      <c r="P805" t="str">
        <f>IF(OR(O805="Issues found in master",O805="Final master"),"Master",IF(OR(O805="Ready for Master",O805="Issues found in raw",O805="Raw under QC",O805="Issues resolved in raw"),"Raw","-"))</f>
        <v>Raw</v>
      </c>
      <c r="Q805" s="13">
        <v>46261.60763888889</v>
      </c>
      <c r="R805" t="inlineStr">
        <is>
          <t xml:space="preserve">2026-08 (Aug)</t>
        </is>
      </c>
      <c r="S805">
        <f>IF(M805="Not an error",0,IF(COUNTIFS($A$2:$A805,$A805,$D$2:$D805,$D805,$M$2:$M805,"&lt;&gt;Not an error")=1,1,0))</f>
        <v>0</v>
      </c>
      <c r="T805">
        <f>IF(M805&lt;&gt;"Major",0,IF(COUNTIFS($A$2:$A805,$A805,$D$2:$D805,$D805,$M$2:$M805,"Major")=1,1,0))</f>
        <v>0</v>
      </c>
      <c r="U805">
        <f>IF(M805&lt;&gt;"Minor",0,IF(COUNTIFS($A$2:$A805,$A805,$D$2:$D805,$D805,$M$2:$M805,"Minor")=1,1,0))</f>
        <v>0</v>
      </c>
    </row>
    <row r="806">
      <c r="A806" t="inlineStr">
        <is>
          <t xml:space="preserve">edb3d0a58ac95f5ef497da24336396e996c6e7e9</t>
        </is>
      </c>
      <c r="B806" t="inlineStr">
        <is>
          <t xml:space="preserve">His Secret Fortune</t>
        </is>
      </c>
      <c r="C806" t="inlineStr">
        <is>
          <t xml:space="preserve">Liebe Nach Vertrag</t>
        </is>
      </c>
      <c r="D806" t="inlineStr">
        <is>
          <t xml:space="preserve">836ca5ceb98bd5ab910cd636f2a50b8621031111</t>
        </is>
      </c>
      <c r="E806" t="inlineStr">
        <is>
          <t xml:space="preserve">Episode 25: Der Vertrag</t>
        </is>
      </c>
      <c r="F806">
        <v>25</v>
      </c>
      <c r="G806" t="inlineStr">
        <is>
          <t xml:space="preserve">3:44-3:50</t>
        </is>
      </c>
      <c r="H806" t="inlineStr">
        <is>
          <t xml:space="preserve">Resolved</t>
        </is>
      </c>
      <c r="I806" t="inlineStr">
        <is>
          <t xml:space="preserve">Sarah' should be German pronounced -"Sarah lächelte. „Okay, jetzt verstehe ich, warum sie so großzügig ist."</t>
        </is>
      </c>
      <c r="J806" t="inlineStr">
        <is>
          <t xml:space="preserve">VOA</t>
        </is>
      </c>
      <c r="K806" t="inlineStr">
        <is>
          <t xml:space="preserve">Mispronunciation</t>
        </is>
      </c>
      <c r="L806" t="inlineStr">
        <is>
          <t xml:space="preserve">Mispronunciation</t>
        </is>
      </c>
      <c r="M806" t="str">
        <f>IFERROR(IF(VLOOKUP(L806,'Quantification'!$A:$B,2,FALSE)&amp;""="","Unclassified",VLOOKUP(L806,'Quantification'!$A:$B,2,FALSE)),"Unclassified")</f>
        <v>Major</v>
      </c>
      <c r="N806" t="inlineStr">
        <is>
          <t xml:space="preserve">frl-sandra.helmcke@pocketfm.com</t>
        </is>
      </c>
      <c r="O806" t="inlineStr">
        <is>
          <t xml:space="preserve">Issues found in raw</t>
        </is>
      </c>
      <c r="P806" t="str">
        <f>IF(OR(O806="Issues found in master",O806="Final master"),"Master",IF(OR(O806="Ready for Master",O806="Issues found in raw",O806="Raw under QC",O806="Issues resolved in raw"),"Raw","-"))</f>
        <v>Raw</v>
      </c>
      <c r="Q806" s="13">
        <v>46261.60763888889</v>
      </c>
      <c r="R806" t="inlineStr">
        <is>
          <t xml:space="preserve">2026-08 (Aug)</t>
        </is>
      </c>
      <c r="S806">
        <f>IF(M806="Not an error",0,IF(COUNTIFS($A$2:$A806,$A806,$D$2:$D806,$D806,$M$2:$M806,"&lt;&gt;Not an error")=1,1,0))</f>
        <v>0</v>
      </c>
      <c r="T806">
        <f>IF(M806&lt;&gt;"Major",0,IF(COUNTIFS($A$2:$A806,$A806,$D$2:$D806,$D806,$M$2:$M806,"Major")=1,1,0))</f>
        <v>0</v>
      </c>
      <c r="U806">
        <f>IF(M806&lt;&gt;"Minor",0,IF(COUNTIFS($A$2:$A806,$A806,$D$2:$D806,$D806,$M$2:$M806,"Minor")=1,1,0))</f>
        <v>0</v>
      </c>
    </row>
    <row r="807">
      <c r="A807" t="inlineStr">
        <is>
          <t xml:space="preserve">edb3d0a58ac95f5ef497da24336396e996c6e7e9</t>
        </is>
      </c>
      <c r="B807" t="inlineStr">
        <is>
          <t xml:space="preserve">His Secret Fortune</t>
        </is>
      </c>
      <c r="C807" t="inlineStr">
        <is>
          <t xml:space="preserve">Liebe Nach Vertrag</t>
        </is>
      </c>
      <c r="D807" t="inlineStr">
        <is>
          <t xml:space="preserve">de735189ed073bd2fd5652cdfb78a2b59ab7bd01</t>
        </is>
      </c>
      <c r="E807" t="inlineStr">
        <is>
          <t xml:space="preserve">Episode 26: Vincents Herz</t>
        </is>
      </c>
      <c r="F807">
        <v>26</v>
      </c>
      <c r="G807" t="inlineStr">
        <is>
          <t xml:space="preserve">2:14-2:20</t>
        </is>
      </c>
      <c r="H807" t="inlineStr">
        <is>
          <t xml:space="preserve">Ignore</t>
        </is>
      </c>
      <c r="I807" t="inlineStr">
        <is>
          <t xml:space="preserve">Should be 'Frau Vanderbilt' - „Sir, soll ich Missus Vanderbilt wecken?“, fragte der Bodyguard und bemerkte, wie spät es war."</t>
        </is>
      </c>
      <c r="J807" t="inlineStr">
        <is>
          <t xml:space="preserve">VOA</t>
        </is>
      </c>
      <c r="K807" t="inlineStr">
        <is>
          <t xml:space="preserve">Incorrect name</t>
        </is>
      </c>
      <c r="L807" t="inlineStr">
        <is>
          <t xml:space="preserve">Incorrect name</t>
        </is>
      </c>
      <c r="M807" t="str">
        <f>IFERROR(IF(VLOOKUP(L807,'Quantification'!$A:$B,2,FALSE)&amp;""="","Unclassified",VLOOKUP(L807,'Quantification'!$A:$B,2,FALSE)),"Unclassified")</f>
        <v>Major</v>
      </c>
      <c r="N807" t="inlineStr">
        <is>
          <t xml:space="preserve">frl-sandra.helmcke@pocketfm.com</t>
        </is>
      </c>
      <c r="O807" t="inlineStr">
        <is>
          <t xml:space="preserve">Issues found in raw</t>
        </is>
      </c>
      <c r="P807" t="str">
        <f>IF(OR(O807="Issues found in master",O807="Final master"),"Master",IF(OR(O807="Ready for Master",O807="Issues found in raw",O807="Raw under QC",O807="Issues resolved in raw"),"Raw","-"))</f>
        <v>Raw</v>
      </c>
      <c r="Q807" s="13">
        <v>46261.60763888889</v>
      </c>
      <c r="R807" t="inlineStr">
        <is>
          <t xml:space="preserve">2026-08 (Aug)</t>
        </is>
      </c>
      <c r="S807">
        <f>IF(M807="Not an error",0,IF(COUNTIFS($A$2:$A807,$A807,$D$2:$D807,$D807,$M$2:$M807,"&lt;&gt;Not an error")=1,1,0))</f>
        <v>1</v>
      </c>
      <c r="T807">
        <f>IF(M807&lt;&gt;"Major",0,IF(COUNTIFS($A$2:$A807,$A807,$D$2:$D807,$D807,$M$2:$M807,"Major")=1,1,0))</f>
        <v>1</v>
      </c>
      <c r="U807">
        <f>IF(M807&lt;&gt;"Minor",0,IF(COUNTIFS($A$2:$A807,$A807,$D$2:$D807,$D807,$M$2:$M807,"Minor")=1,1,0))</f>
        <v>0</v>
      </c>
    </row>
    <row r="808">
      <c r="A808" t="inlineStr">
        <is>
          <t xml:space="preserve">edb3d0a58ac95f5ef497da24336396e996c6e7e9</t>
        </is>
      </c>
      <c r="B808" t="inlineStr">
        <is>
          <t xml:space="preserve">His Secret Fortune</t>
        </is>
      </c>
      <c r="C808" t="inlineStr">
        <is>
          <t xml:space="preserve">Liebe Nach Vertrag</t>
        </is>
      </c>
      <c r="D808" t="inlineStr">
        <is>
          <t xml:space="preserve">3c1252ad0ceb8a49632d5ff0a71b05079204cdfd</t>
        </is>
      </c>
      <c r="E808" t="inlineStr">
        <is>
          <t xml:space="preserve">Episode 28: Der Aufbau-Teil</t>
        </is>
      </c>
      <c r="F808">
        <v>28</v>
      </c>
      <c r="G808" t="inlineStr">
        <is>
          <t xml:space="preserve">2:12-2:15</t>
        </is>
      </c>
      <c r="H808" t="inlineStr">
        <is>
          <t xml:space="preserve">Ignore</t>
        </is>
      </c>
      <c r="I808" t="inlineStr">
        <is>
          <t xml:space="preserve">Should be 'Herr Baker' - „Sind Sie Mister Baker?“, fragte Jesmin höflich."</t>
        </is>
      </c>
      <c r="J808" t="inlineStr">
        <is>
          <t xml:space="preserve">VOA</t>
        </is>
      </c>
      <c r="K808" t="inlineStr">
        <is>
          <t xml:space="preserve">Incorrect name</t>
        </is>
      </c>
      <c r="L808" t="inlineStr">
        <is>
          <t xml:space="preserve">Incorrect name</t>
        </is>
      </c>
      <c r="M808" t="str">
        <f>IFERROR(IF(VLOOKUP(L808,'Quantification'!$A:$B,2,FALSE)&amp;""="","Unclassified",VLOOKUP(L808,'Quantification'!$A:$B,2,FALSE)),"Unclassified")</f>
        <v>Major</v>
      </c>
      <c r="N808" t="inlineStr">
        <is>
          <t xml:space="preserve">frl-sandra.helmcke@pocketfm.com</t>
        </is>
      </c>
      <c r="O808" t="inlineStr">
        <is>
          <t xml:space="preserve">Issues found in raw</t>
        </is>
      </c>
      <c r="P808" t="str">
        <f>IF(OR(O808="Issues found in master",O808="Final master"),"Master",IF(OR(O808="Ready for Master",O808="Issues found in raw",O808="Raw under QC",O808="Issues resolved in raw"),"Raw","-"))</f>
        <v>Raw</v>
      </c>
      <c r="Q808" s="13">
        <v>46261.60763888889</v>
      </c>
      <c r="R808" t="inlineStr">
        <is>
          <t xml:space="preserve">2026-08 (Aug)</t>
        </is>
      </c>
      <c r="S808">
        <f>IF(M808="Not an error",0,IF(COUNTIFS($A$2:$A808,$A808,$D$2:$D808,$D808,$M$2:$M808,"&lt;&gt;Not an error")=1,1,0))</f>
        <v>1</v>
      </c>
      <c r="T808">
        <f>IF(M808&lt;&gt;"Major",0,IF(COUNTIFS($A$2:$A808,$A808,$D$2:$D808,$D808,$M$2:$M808,"Major")=1,1,0))</f>
        <v>1</v>
      </c>
      <c r="U808">
        <f>IF(M808&lt;&gt;"Minor",0,IF(COUNTIFS($A$2:$A808,$A808,$D$2:$D808,$D808,$M$2:$M808,"Minor")=1,1,0))</f>
        <v>0</v>
      </c>
    </row>
    <row r="809">
      <c r="A809" t="inlineStr">
        <is>
          <t xml:space="preserve">edb3d0a58ac95f5ef497da24336396e996c6e7e9</t>
        </is>
      </c>
      <c r="B809" t="inlineStr">
        <is>
          <t xml:space="preserve">His Secret Fortune</t>
        </is>
      </c>
      <c r="C809" t="inlineStr">
        <is>
          <t xml:space="preserve">Liebe Nach Vertrag</t>
        </is>
      </c>
      <c r="D809" t="inlineStr">
        <is>
          <t xml:space="preserve">3c1252ad0ceb8a49632d5ff0a71b05079204cdfd</t>
        </is>
      </c>
      <c r="E809" t="inlineStr">
        <is>
          <t xml:space="preserve">Episode 28: Der Aufbau-Teil</t>
        </is>
      </c>
      <c r="F809">
        <v>28</v>
      </c>
      <c r="G809" t="inlineStr">
        <is>
          <t xml:space="preserve">2:28-2:45</t>
        </is>
      </c>
      <c r="H809" t="inlineStr">
        <is>
          <t xml:space="preserve">Ignore</t>
        </is>
      </c>
      <c r="I809" t="inlineStr">
        <is>
          <t xml:space="preserve">Should be 'Frau Saxena' - "Seine Anweisung war einfach gewesen: mit Rosen an der Tür stehen und warten, bis „Miss Saxena“ ihn findet.
„Sind Sie Miss Saxena?“, fragte er und blickte zwischen den beiden hin und her.
„Ja, die bin ich“, sagte Jesmin mit einem gezwungenen Lächeln."</t>
        </is>
      </c>
      <c r="J809" t="inlineStr">
        <is>
          <t xml:space="preserve">VOA</t>
        </is>
      </c>
      <c r="K809" t="inlineStr">
        <is>
          <t xml:space="preserve">Incorrect name</t>
        </is>
      </c>
      <c r="L809" t="inlineStr">
        <is>
          <t xml:space="preserve">Incorrect name</t>
        </is>
      </c>
      <c r="M809" t="str">
        <f>IFERROR(IF(VLOOKUP(L809,'Quantification'!$A:$B,2,FALSE)&amp;""="","Unclassified",VLOOKUP(L809,'Quantification'!$A:$B,2,FALSE)),"Unclassified")</f>
        <v>Major</v>
      </c>
      <c r="N809" t="inlineStr">
        <is>
          <t xml:space="preserve">frl-sandra.helmcke@pocketfm.com</t>
        </is>
      </c>
      <c r="O809" t="inlineStr">
        <is>
          <t xml:space="preserve">Issues found in raw</t>
        </is>
      </c>
      <c r="P809" t="str">
        <f>IF(OR(O809="Issues found in master",O809="Final master"),"Master",IF(OR(O809="Ready for Master",O809="Issues found in raw",O809="Raw under QC",O809="Issues resolved in raw"),"Raw","-"))</f>
        <v>Raw</v>
      </c>
      <c r="Q809" s="13">
        <v>46261.60763888889</v>
      </c>
      <c r="R809" t="inlineStr">
        <is>
          <t xml:space="preserve">2026-08 (Aug)</t>
        </is>
      </c>
      <c r="S809">
        <f>IF(M809="Not an error",0,IF(COUNTIFS($A$2:$A809,$A809,$D$2:$D809,$D809,$M$2:$M809,"&lt;&gt;Not an error")=1,1,0))</f>
        <v>0</v>
      </c>
      <c r="T809">
        <f>IF(M809&lt;&gt;"Major",0,IF(COUNTIFS($A$2:$A809,$A809,$D$2:$D809,$D809,$M$2:$M809,"Major")=1,1,0))</f>
        <v>0</v>
      </c>
      <c r="U809">
        <f>IF(M809&lt;&gt;"Minor",0,IF(COUNTIFS($A$2:$A809,$A809,$D$2:$D809,$D809,$M$2:$M809,"Minor")=1,1,0))</f>
        <v>0</v>
      </c>
    </row>
    <row r="810">
      <c r="A810" t="inlineStr">
        <is>
          <t xml:space="preserve">edb3d0a58ac95f5ef497da24336396e996c6e7e9</t>
        </is>
      </c>
      <c r="B810" t="inlineStr">
        <is>
          <t xml:space="preserve">His Secret Fortune</t>
        </is>
      </c>
      <c r="C810" t="inlineStr">
        <is>
          <t xml:space="preserve">Liebe Nach Vertrag</t>
        </is>
      </c>
      <c r="D810" t="inlineStr">
        <is>
          <t xml:space="preserve">3c1252ad0ceb8a49632d5ff0a71b05079204cdfd</t>
        </is>
      </c>
      <c r="E810" t="inlineStr">
        <is>
          <t xml:space="preserve">Episode 28: Der Aufbau-Teil</t>
        </is>
      </c>
      <c r="F810">
        <v>28</v>
      </c>
      <c r="G810" t="inlineStr">
        <is>
          <t xml:space="preserve">2:46-3:11</t>
        </is>
      </c>
      <c r="H810" t="inlineStr">
        <is>
          <t xml:space="preserve">Ignore</t>
        </is>
      </c>
      <c r="I810" t="inlineStr">
        <is>
          <t xml:space="preserve">Should be 'Herr Baker' - "Mister Bakers Gesicht erhellte sich und er führte beide hinein. Er hatte bereits einen Tisch am Fenster mit einem großartigen Blick auf die New Yorker Innenstadt ergattert.
Nachdem sie sich gesetzt hatten, warf Mister Baker Sarah immer wieder verstohlene Blicke zu. Jesmin griff schnell ein und stellte klar, dass Sarah verheiratet war. Mister Baker sah enttäuscht aus; er hatte offensichtlich gehofft, Sarah wäre sein Date."</t>
        </is>
      </c>
      <c r="J810" t="inlineStr">
        <is>
          <t xml:space="preserve">VOA</t>
        </is>
      </c>
      <c r="K810" t="inlineStr">
        <is>
          <t xml:space="preserve">Incorrect name</t>
        </is>
      </c>
      <c r="L810" t="inlineStr">
        <is>
          <t xml:space="preserve">Incorrect name</t>
        </is>
      </c>
      <c r="M810" t="str">
        <f>IFERROR(IF(VLOOKUP(L810,'Quantification'!$A:$B,2,FALSE)&amp;""="","Unclassified",VLOOKUP(L810,'Quantification'!$A:$B,2,FALSE)),"Unclassified")</f>
        <v>Major</v>
      </c>
      <c r="N810" t="inlineStr">
        <is>
          <t xml:space="preserve">frl-sandra.helmcke@pocketfm.com</t>
        </is>
      </c>
      <c r="O810" t="inlineStr">
        <is>
          <t xml:space="preserve">Issues found in raw</t>
        </is>
      </c>
      <c r="P810" t="str">
        <f>IF(OR(O810="Issues found in master",O810="Final master"),"Master",IF(OR(O810="Ready for Master",O810="Issues found in raw",O810="Raw under QC",O810="Issues resolved in raw"),"Raw","-"))</f>
        <v>Raw</v>
      </c>
      <c r="Q810" s="13">
        <v>46261.60763888889</v>
      </c>
      <c r="R810" t="inlineStr">
        <is>
          <t xml:space="preserve">2026-08 (Aug)</t>
        </is>
      </c>
      <c r="S810">
        <f>IF(M810="Not an error",0,IF(COUNTIFS($A$2:$A810,$A810,$D$2:$D810,$D810,$M$2:$M810,"&lt;&gt;Not an error")=1,1,0))</f>
        <v>0</v>
      </c>
      <c r="T810">
        <f>IF(M810&lt;&gt;"Major",0,IF(COUNTIFS($A$2:$A810,$A810,$D$2:$D810,$D810,$M$2:$M810,"Major")=1,1,0))</f>
        <v>0</v>
      </c>
      <c r="U810">
        <f>IF(M810&lt;&gt;"Minor",0,IF(COUNTIFS($A$2:$A810,$A810,$D$2:$D810,$D810,$M$2:$M810,"Minor")=1,1,0))</f>
        <v>0</v>
      </c>
    </row>
    <row r="811">
      <c r="A811" t="inlineStr">
        <is>
          <t xml:space="preserve">edb3d0a58ac95f5ef497da24336396e996c6e7e9</t>
        </is>
      </c>
      <c r="B811" t="inlineStr">
        <is>
          <t xml:space="preserve">His Secret Fortune</t>
        </is>
      </c>
      <c r="C811" t="inlineStr">
        <is>
          <t xml:space="preserve">Liebe Nach Vertrag</t>
        </is>
      </c>
      <c r="D811" t="inlineStr">
        <is>
          <t xml:space="preserve">3c1252ad0ceb8a49632d5ff0a71b05079204cdfd</t>
        </is>
      </c>
      <c r="E811" t="inlineStr">
        <is>
          <t xml:space="preserve">Episode 28: Der Aufbau-Teil</t>
        </is>
      </c>
      <c r="F811">
        <v>28</v>
      </c>
      <c r="G811" t="inlineStr">
        <is>
          <t xml:space="preserve">3:30-3:36</t>
        </is>
      </c>
      <c r="H811" t="inlineStr">
        <is>
          <t xml:space="preserve">Ignore</t>
        </is>
      </c>
      <c r="I811" t="inlineStr">
        <is>
          <t xml:space="preserve">Should be 'Herr Baker' - "Mister Baker, ein Manager bei der Miller Gruppe, hielt sich für eine ganz große Nummer."</t>
        </is>
      </c>
      <c r="J811" t="inlineStr">
        <is>
          <t xml:space="preserve">VOA</t>
        </is>
      </c>
      <c r="K811" t="inlineStr">
        <is>
          <t xml:space="preserve">Incorrect name</t>
        </is>
      </c>
      <c r="L811" t="inlineStr">
        <is>
          <t xml:space="preserve">Incorrect name</t>
        </is>
      </c>
      <c r="M811" t="str">
        <f>IFERROR(IF(VLOOKUP(L811,'Quantification'!$A:$B,2,FALSE)&amp;""="","Unclassified",VLOOKUP(L811,'Quantification'!$A:$B,2,FALSE)),"Unclassified")</f>
        <v>Major</v>
      </c>
      <c r="N811" t="inlineStr">
        <is>
          <t xml:space="preserve">frl-sandra.helmcke@pocketfm.com</t>
        </is>
      </c>
      <c r="O811" t="inlineStr">
        <is>
          <t xml:space="preserve">Issues found in raw</t>
        </is>
      </c>
      <c r="P811" t="str">
        <f>IF(OR(O811="Issues found in master",O811="Final master"),"Master",IF(OR(O811="Ready for Master",O811="Issues found in raw",O811="Raw under QC",O811="Issues resolved in raw"),"Raw","-"))</f>
        <v>Raw</v>
      </c>
      <c r="Q811" s="13">
        <v>46261.60763888889</v>
      </c>
      <c r="R811" t="inlineStr">
        <is>
          <t xml:space="preserve">2026-08 (Aug)</t>
        </is>
      </c>
      <c r="S811">
        <f>IF(M811="Not an error",0,IF(COUNTIFS($A$2:$A811,$A811,$D$2:$D811,$D811,$M$2:$M811,"&lt;&gt;Not an error")=1,1,0))</f>
        <v>0</v>
      </c>
      <c r="T811">
        <f>IF(M811&lt;&gt;"Major",0,IF(COUNTIFS($A$2:$A811,$A811,$D$2:$D811,$D811,$M$2:$M811,"Major")=1,1,0))</f>
        <v>0</v>
      </c>
      <c r="U811">
        <f>IF(M811&lt;&gt;"Minor",0,IF(COUNTIFS($A$2:$A811,$A811,$D$2:$D811,$D811,$M$2:$M811,"Minor")=1,1,0))</f>
        <v>0</v>
      </c>
    </row>
    <row r="812">
      <c r="A812" t="inlineStr">
        <is>
          <t xml:space="preserve">edb3d0a58ac95f5ef497da24336396e996c6e7e9</t>
        </is>
      </c>
      <c r="B812" t="inlineStr">
        <is>
          <t xml:space="preserve">His Secret Fortune</t>
        </is>
      </c>
      <c r="C812" t="inlineStr">
        <is>
          <t xml:space="preserve">Liebe Nach Vertrag</t>
        </is>
      </c>
      <c r="D812" t="inlineStr">
        <is>
          <t xml:space="preserve">3c1252ad0ceb8a49632d5ff0a71b05079204cdfd</t>
        </is>
      </c>
      <c r="E812" t="inlineStr">
        <is>
          <t xml:space="preserve">Episode 28: Der Aufbau-Teil</t>
        </is>
      </c>
      <c r="F812">
        <v>28</v>
      </c>
      <c r="G812" t="inlineStr">
        <is>
          <t xml:space="preserve">4:37-4:44</t>
        </is>
      </c>
      <c r="H812" t="inlineStr">
        <is>
          <t xml:space="preserve">Ignore</t>
        </is>
      </c>
      <c r="I812" t="inlineStr">
        <is>
          <t xml:space="preserve">Should be 'Herr Baker' - "Was ihr wirklich auf die Nerven ging, war, wie arrogant Mister Baker war, nur weil er für die Miller Gruppe arbeitete."</t>
        </is>
      </c>
      <c r="J812" t="inlineStr">
        <is>
          <t xml:space="preserve">VOA</t>
        </is>
      </c>
      <c r="K812" t="inlineStr">
        <is>
          <t xml:space="preserve">Incorrect name</t>
        </is>
      </c>
      <c r="L812" t="inlineStr">
        <is>
          <t xml:space="preserve">Incorrect name</t>
        </is>
      </c>
      <c r="M812" t="str">
        <f>IFERROR(IF(VLOOKUP(L812,'Quantification'!$A:$B,2,FALSE)&amp;""="","Unclassified",VLOOKUP(L812,'Quantification'!$A:$B,2,FALSE)),"Unclassified")</f>
        <v>Major</v>
      </c>
      <c r="N812" t="inlineStr">
        <is>
          <t xml:space="preserve">frl-sandra.helmcke@pocketfm.com</t>
        </is>
      </c>
      <c r="O812" t="inlineStr">
        <is>
          <t xml:space="preserve">Issues found in raw</t>
        </is>
      </c>
      <c r="P812" t="str">
        <f>IF(OR(O812="Issues found in master",O812="Final master"),"Master",IF(OR(O812="Ready for Master",O812="Issues found in raw",O812="Raw under QC",O812="Issues resolved in raw"),"Raw","-"))</f>
        <v>Raw</v>
      </c>
      <c r="Q812" s="13">
        <v>46261.60763888889</v>
      </c>
      <c r="R812" t="inlineStr">
        <is>
          <t xml:space="preserve">2026-08 (Aug)</t>
        </is>
      </c>
      <c r="S812">
        <f>IF(M812="Not an error",0,IF(COUNTIFS($A$2:$A812,$A812,$D$2:$D812,$D812,$M$2:$M812,"&lt;&gt;Not an error")=1,1,0))</f>
        <v>0</v>
      </c>
      <c r="T812">
        <f>IF(M812&lt;&gt;"Major",0,IF(COUNTIFS($A$2:$A812,$A812,$D$2:$D812,$D812,$M$2:$M812,"Major")=1,1,0))</f>
        <v>0</v>
      </c>
      <c r="U812">
        <f>IF(M812&lt;&gt;"Minor",0,IF(COUNTIFS($A$2:$A812,$A812,$D$2:$D812,$D812,$M$2:$M812,"Minor")=1,1,0))</f>
        <v>0</v>
      </c>
    </row>
    <row r="813">
      <c r="A813" t="inlineStr">
        <is>
          <t xml:space="preserve">edb3d0a58ac95f5ef497da24336396e996c6e7e9</t>
        </is>
      </c>
      <c r="B813" t="inlineStr">
        <is>
          <t xml:space="preserve">His Secret Fortune</t>
        </is>
      </c>
      <c r="C813" t="inlineStr">
        <is>
          <t xml:space="preserve">Liebe Nach Vertrag</t>
        </is>
      </c>
      <c r="D813" t="inlineStr">
        <is>
          <t xml:space="preserve">3c1252ad0ceb8a49632d5ff0a71b05079204cdfd</t>
        </is>
      </c>
      <c r="E813" t="inlineStr">
        <is>
          <t xml:space="preserve">Episode 28: Der Aufbau-Teil</t>
        </is>
      </c>
      <c r="F813">
        <v>28</v>
      </c>
      <c r="G813" t="inlineStr">
        <is>
          <t xml:space="preserve">4:54-4:58</t>
        </is>
      </c>
      <c r="H813" t="inlineStr">
        <is>
          <t xml:space="preserve">Ignore</t>
        </is>
      </c>
      <c r="I813" t="inlineStr">
        <is>
          <t xml:space="preserve">Should be 'Herr Baker' -"Sarah war von Mister Bakers Art ebenfalls nicht begeistert."</t>
        </is>
      </c>
      <c r="J813" t="inlineStr">
        <is>
          <t xml:space="preserve">VOA</t>
        </is>
      </c>
      <c r="K813" t="inlineStr">
        <is>
          <t xml:space="preserve">Incorrect name</t>
        </is>
      </c>
      <c r="L813" t="inlineStr">
        <is>
          <t xml:space="preserve">Incorrect name</t>
        </is>
      </c>
      <c r="M813" t="str">
        <f>IFERROR(IF(VLOOKUP(L813,'Quantification'!$A:$B,2,FALSE)&amp;""="","Unclassified",VLOOKUP(L813,'Quantification'!$A:$B,2,FALSE)),"Unclassified")</f>
        <v>Major</v>
      </c>
      <c r="N813" t="inlineStr">
        <is>
          <t xml:space="preserve">frl-sandra.helmcke@pocketfm.com</t>
        </is>
      </c>
      <c r="O813" t="inlineStr">
        <is>
          <t xml:space="preserve">Issues found in raw</t>
        </is>
      </c>
      <c r="P813" t="str">
        <f>IF(OR(O813="Issues found in master",O813="Final master"),"Master",IF(OR(O813="Ready for Master",O813="Issues found in raw",O813="Raw under QC",O813="Issues resolved in raw"),"Raw","-"))</f>
        <v>Raw</v>
      </c>
      <c r="Q813" s="13">
        <v>46261.60763888889</v>
      </c>
      <c r="R813" t="inlineStr">
        <is>
          <t xml:space="preserve">2026-08 (Aug)</t>
        </is>
      </c>
      <c r="S813">
        <f>IF(M813="Not an error",0,IF(COUNTIFS($A$2:$A813,$A813,$D$2:$D813,$D813,$M$2:$M813,"&lt;&gt;Not an error")=1,1,0))</f>
        <v>0</v>
      </c>
      <c r="T813">
        <f>IF(M813&lt;&gt;"Major",0,IF(COUNTIFS($A$2:$A813,$A813,$D$2:$D813,$D813,$M$2:$M813,"Major")=1,1,0))</f>
        <v>0</v>
      </c>
      <c r="U813">
        <f>IF(M813&lt;&gt;"Minor",0,IF(COUNTIFS($A$2:$A813,$A813,$D$2:$D813,$D813,$M$2:$M813,"Minor")=1,1,0))</f>
        <v>0</v>
      </c>
    </row>
    <row r="814">
      <c r="A814" t="inlineStr">
        <is>
          <t xml:space="preserve">edb3d0a58ac95f5ef497da24336396e996c6e7e9</t>
        </is>
      </c>
      <c r="B814" t="inlineStr">
        <is>
          <t xml:space="preserve">His Secret Fortune</t>
        </is>
      </c>
      <c r="C814" t="inlineStr">
        <is>
          <t xml:space="preserve">Liebe Nach Vertrag</t>
        </is>
      </c>
      <c r="D814" t="inlineStr">
        <is>
          <t xml:space="preserve">3c1252ad0ceb8a49632d5ff0a71b05079204cdfd</t>
        </is>
      </c>
      <c r="E814" t="inlineStr">
        <is>
          <t xml:space="preserve">Episode 28: Der Aufbau-Teil</t>
        </is>
      </c>
      <c r="F814">
        <v>28</v>
      </c>
      <c r="G814" t="inlineStr">
        <is>
          <t xml:space="preserve">5:42-5:57</t>
        </is>
      </c>
      <c r="H814" t="inlineStr">
        <is>
          <t xml:space="preserve">Ignore</t>
        </is>
      </c>
      <c r="I814" t="inlineStr">
        <is>
          <t xml:space="preserve">Should be 'Herr Baker' -"Sie sagte etwas zu Mister Baker, packte dann Sarah am Arm und zog sie weg.
Mister Baker schwafelte immer noch über sich selbst. Jesmin schenkte ihm nur ein kaltes Lächeln. „Tut mir leid, Mister Baker, aber wir passen nicht zusammen."</t>
        </is>
      </c>
      <c r="J814" t="inlineStr">
        <is>
          <t xml:space="preserve">VOA</t>
        </is>
      </c>
      <c r="K814" t="inlineStr">
        <is>
          <t xml:space="preserve">Incorrect name</t>
        </is>
      </c>
      <c r="L814" t="inlineStr">
        <is>
          <t xml:space="preserve">Incorrect name</t>
        </is>
      </c>
      <c r="M814" t="str">
        <f>IFERROR(IF(VLOOKUP(L814,'Quantification'!$A:$B,2,FALSE)&amp;""="","Unclassified",VLOOKUP(L814,'Quantification'!$A:$B,2,FALSE)),"Unclassified")</f>
        <v>Major</v>
      </c>
      <c r="N814" t="inlineStr">
        <is>
          <t xml:space="preserve">frl-sandra.helmcke@pocketfm.com</t>
        </is>
      </c>
      <c r="O814" t="inlineStr">
        <is>
          <t xml:space="preserve">Issues found in raw</t>
        </is>
      </c>
      <c r="P814" t="str">
        <f>IF(OR(O814="Issues found in master",O814="Final master"),"Master",IF(OR(O814="Ready for Master",O814="Issues found in raw",O814="Raw under QC",O814="Issues resolved in raw"),"Raw","-"))</f>
        <v>Raw</v>
      </c>
      <c r="Q814" s="13">
        <v>46261.60763888889</v>
      </c>
      <c r="R814" t="inlineStr">
        <is>
          <t xml:space="preserve">2026-08 (Aug)</t>
        </is>
      </c>
      <c r="S814">
        <f>IF(M814="Not an error",0,IF(COUNTIFS($A$2:$A814,$A814,$D$2:$D814,$D814,$M$2:$M814,"&lt;&gt;Not an error")=1,1,0))</f>
        <v>0</v>
      </c>
      <c r="T814">
        <f>IF(M814&lt;&gt;"Major",0,IF(COUNTIFS($A$2:$A814,$A814,$D$2:$D814,$D814,$M$2:$M814,"Major")=1,1,0))</f>
        <v>0</v>
      </c>
      <c r="U814">
        <f>IF(M814&lt;&gt;"Minor",0,IF(COUNTIFS($A$2:$A814,$A814,$D$2:$D814,$D814,$M$2:$M814,"Minor")=1,1,0))</f>
        <v>0</v>
      </c>
    </row>
    <row r="815">
      <c r="A815" t="inlineStr">
        <is>
          <t xml:space="preserve">edb3d0a58ac95f5ef497da24336396e996c6e7e9</t>
        </is>
      </c>
      <c r="B815" t="inlineStr">
        <is>
          <t xml:space="preserve">His Secret Fortune</t>
        </is>
      </c>
      <c r="C815" t="inlineStr">
        <is>
          <t xml:space="preserve">Liebe Nach Vertrag</t>
        </is>
      </c>
      <c r="D815" t="inlineStr">
        <is>
          <t xml:space="preserve">befd87c30649f9312f71eee59a1db103d3f30fc8</t>
        </is>
      </c>
      <c r="E815" t="inlineStr">
        <is>
          <t xml:space="preserve">Episode 30: Vincents Neue Verehrerin</t>
        </is>
      </c>
      <c r="F815">
        <v>30</v>
      </c>
      <c r="G815" t="inlineStr">
        <is>
          <t xml:space="preserve">11:19-11:22</t>
        </is>
      </c>
      <c r="H815" t="inlineStr">
        <is>
          <t xml:space="preserve">Ignore</t>
        </is>
      </c>
      <c r="I815" t="inlineStr">
        <is>
          <t xml:space="preserve">Should be 'Frau Miller' - "„Herr, was ist mit dem Wagen von Miss Miller?“</t>
        </is>
      </c>
      <c r="J815" t="inlineStr">
        <is>
          <t xml:space="preserve">VOA</t>
        </is>
      </c>
      <c r="K815" t="inlineStr">
        <is>
          <t xml:space="preserve">Incorrect name</t>
        </is>
      </c>
      <c r="L815" t="inlineStr">
        <is>
          <t xml:space="preserve">Incorrect name</t>
        </is>
      </c>
      <c r="M815" t="str">
        <f>IFERROR(IF(VLOOKUP(L815,'Quantification'!$A:$B,2,FALSE)&amp;""="","Unclassified",VLOOKUP(L815,'Quantification'!$A:$B,2,FALSE)),"Unclassified")</f>
        <v>Major</v>
      </c>
      <c r="N815" t="inlineStr">
        <is>
          <t xml:space="preserve">frl-sandra.helmcke@pocketfm.com</t>
        </is>
      </c>
      <c r="O815" t="inlineStr">
        <is>
          <t xml:space="preserve">Issues found in raw</t>
        </is>
      </c>
      <c r="P815" t="str">
        <f>IF(OR(O815="Issues found in master",O815="Final master"),"Master",IF(OR(O815="Ready for Master",O815="Issues found in raw",O815="Raw under QC",O815="Issues resolved in raw"),"Raw","-"))</f>
        <v>Raw</v>
      </c>
      <c r="Q815" s="13">
        <v>46261.60763888889</v>
      </c>
      <c r="R815" t="inlineStr">
        <is>
          <t xml:space="preserve">2026-08 (Aug)</t>
        </is>
      </c>
      <c r="S815">
        <f>IF(M815="Not an error",0,IF(COUNTIFS($A$2:$A815,$A815,$D$2:$D815,$D815,$M$2:$M815,"&lt;&gt;Not an error")=1,1,0))</f>
        <v>1</v>
      </c>
      <c r="T815">
        <f>IF(M815&lt;&gt;"Major",0,IF(COUNTIFS($A$2:$A815,$A815,$D$2:$D815,$D815,$M$2:$M815,"Major")=1,1,0))</f>
        <v>1</v>
      </c>
      <c r="U815">
        <f>IF(M815&lt;&gt;"Minor",0,IF(COUNTIFS($A$2:$A815,$A815,$D$2:$D815,$D815,$M$2:$M815,"Minor")=1,1,0))</f>
        <v>0</v>
      </c>
    </row>
    <row r="816">
      <c r="A816" t="inlineStr">
        <is>
          <t xml:space="preserve">edb3d0a58ac95f5ef497da24336396e996c6e7e9</t>
        </is>
      </c>
      <c r="B816" t="inlineStr">
        <is>
          <t xml:space="preserve">His Secret Fortune</t>
        </is>
      </c>
      <c r="C816" t="inlineStr">
        <is>
          <t xml:space="preserve">Liebe Nach Vertrag</t>
        </is>
      </c>
      <c r="D816" t="inlineStr">
        <is>
          <t xml:space="preserve">e124e63604d45c83bbd2132e43a7c2189c74630b</t>
        </is>
      </c>
      <c r="E816" t="inlineStr">
        <is>
          <t xml:space="preserve">Episode 32: Die Verlorene Schwester</t>
        </is>
      </c>
      <c r="F816">
        <v>32</v>
      </c>
      <c r="G816" t="inlineStr">
        <is>
          <t xml:space="preserve">6:18-6:26</t>
        </is>
      </c>
      <c r="H816" t="inlineStr">
        <is>
          <t xml:space="preserve">Resolved</t>
        </is>
      </c>
      <c r="I816" t="inlineStr">
        <is>
          <t xml:space="preserve">Should be 'der E-Roller' not 'das' -"Sobald die Ampel auf Grün sprang, drehte sie am Gasgriff, um die Kreuzung zu überqueren, aber das E-Roller streikte plötzlich."</t>
        </is>
      </c>
      <c r="J816" t="inlineStr">
        <is>
          <t xml:space="preserve">VOA</t>
        </is>
      </c>
      <c r="K816" t="inlineStr">
        <is>
          <t xml:space="preserve">Gramatically incorrect (voa)</t>
        </is>
      </c>
      <c r="L816" t="inlineStr">
        <is>
          <t xml:space="preserve">Gramatically incorrect (voa)</t>
        </is>
      </c>
      <c r="M816" t="str">
        <f>IFERROR(IF(VLOOKUP(L816,'Quantification'!$A:$B,2,FALSE)&amp;""="","Unclassified",VLOOKUP(L816,'Quantification'!$A:$B,2,FALSE)),"Unclassified")</f>
        <v>Major</v>
      </c>
      <c r="N816" t="inlineStr">
        <is>
          <t xml:space="preserve">frl-sandra.helmcke@pocketfm.com</t>
        </is>
      </c>
      <c r="O816" t="inlineStr">
        <is>
          <t xml:space="preserve">Issues found in raw</t>
        </is>
      </c>
      <c r="P816" t="str">
        <f>IF(OR(O816="Issues found in master",O816="Final master"),"Master",IF(OR(O816="Ready for Master",O816="Issues found in raw",O816="Raw under QC",O816="Issues resolved in raw"),"Raw","-"))</f>
        <v>Raw</v>
      </c>
      <c r="Q816" s="13">
        <v>46261.60763888889</v>
      </c>
      <c r="R816" t="inlineStr">
        <is>
          <t xml:space="preserve">2026-08 (Aug)</t>
        </is>
      </c>
      <c r="S816">
        <f>IF(M816="Not an error",0,IF(COUNTIFS($A$2:$A816,$A816,$D$2:$D816,$D816,$M$2:$M816,"&lt;&gt;Not an error")=1,1,0))</f>
        <v>1</v>
      </c>
      <c r="T816">
        <f>IF(M816&lt;&gt;"Major",0,IF(COUNTIFS($A$2:$A816,$A816,$D$2:$D816,$D816,$M$2:$M816,"Major")=1,1,0))</f>
        <v>1</v>
      </c>
      <c r="U816">
        <f>IF(M816&lt;&gt;"Minor",0,IF(COUNTIFS($A$2:$A816,$A816,$D$2:$D816,$D816,$M$2:$M816,"Minor")=1,1,0))</f>
        <v>0</v>
      </c>
    </row>
    <row r="817">
      <c r="A817" t="inlineStr">
        <is>
          <t xml:space="preserve">edb3d0a58ac95f5ef497da24336396e996c6e7e9</t>
        </is>
      </c>
      <c r="B817" t="inlineStr">
        <is>
          <t xml:space="preserve">His Secret Fortune</t>
        </is>
      </c>
      <c r="C817" t="inlineStr">
        <is>
          <t xml:space="preserve">Liebe Nach Vertrag</t>
        </is>
      </c>
      <c r="D817" t="inlineStr">
        <is>
          <t xml:space="preserve">a47dc06dd5e1b9efcdc248fefa30ff1d1bac59a6</t>
        </is>
      </c>
      <c r="E817" t="inlineStr">
        <is>
          <t xml:space="preserve">Episode 33: Falscher Eindruck</t>
        </is>
      </c>
      <c r="F817">
        <v>33</v>
      </c>
      <c r="G817" t="inlineStr">
        <is>
          <t xml:space="preserve">1:52-1:55</t>
        </is>
      </c>
      <c r="H817" t="inlineStr">
        <is>
          <t xml:space="preserve">Ignore</t>
        </is>
      </c>
      <c r="I817" t="inlineStr">
        <is>
          <t xml:space="preserve">Should be 'Frau Schwarz' - "„Die Frau da drüben sieht Miss Schwarz sehr ähnlich.“</t>
        </is>
      </c>
      <c r="J817" t="inlineStr">
        <is>
          <t xml:space="preserve">VOA</t>
        </is>
      </c>
      <c r="K817" t="inlineStr">
        <is>
          <t xml:space="preserve">Incorrect name</t>
        </is>
      </c>
      <c r="L817" t="inlineStr">
        <is>
          <t xml:space="preserve">Incorrect name</t>
        </is>
      </c>
      <c r="M817" t="str">
        <f>IFERROR(IF(VLOOKUP(L817,'Quantification'!$A:$B,2,FALSE)&amp;""="","Unclassified",VLOOKUP(L817,'Quantification'!$A:$B,2,FALSE)),"Unclassified")</f>
        <v>Major</v>
      </c>
      <c r="N817" t="inlineStr">
        <is>
          <t xml:space="preserve">frl-sandra.helmcke@pocketfm.com</t>
        </is>
      </c>
      <c r="O817" t="inlineStr">
        <is>
          <t xml:space="preserve">Issues found in raw</t>
        </is>
      </c>
      <c r="P817" t="str">
        <f>IF(OR(O817="Issues found in master",O817="Final master"),"Master",IF(OR(O817="Ready for Master",O817="Issues found in raw",O817="Raw under QC",O817="Issues resolved in raw"),"Raw","-"))</f>
        <v>Raw</v>
      </c>
      <c r="Q817" s="13">
        <v>46261.60763888889</v>
      </c>
      <c r="R817" t="inlineStr">
        <is>
          <t xml:space="preserve">2026-08 (Aug)</t>
        </is>
      </c>
      <c r="S817">
        <f>IF(M817="Not an error",0,IF(COUNTIFS($A$2:$A817,$A817,$D$2:$D817,$D817,$M$2:$M817,"&lt;&gt;Not an error")=1,1,0))</f>
        <v>1</v>
      </c>
      <c r="T817">
        <f>IF(M817&lt;&gt;"Major",0,IF(COUNTIFS($A$2:$A817,$A817,$D$2:$D817,$D817,$M$2:$M817,"Major")=1,1,0))</f>
        <v>1</v>
      </c>
      <c r="U817">
        <f>IF(M817&lt;&gt;"Minor",0,IF(COUNTIFS($A$2:$A817,$A817,$D$2:$D817,$D817,$M$2:$M817,"Minor")=1,1,0))</f>
        <v>0</v>
      </c>
    </row>
    <row r="818">
      <c r="A818" t="inlineStr">
        <is>
          <t xml:space="preserve">edb3d0a58ac95f5ef497da24336396e996c6e7e9</t>
        </is>
      </c>
      <c r="B818" t="inlineStr">
        <is>
          <t xml:space="preserve">His Secret Fortune</t>
        </is>
      </c>
      <c r="C818" t="inlineStr">
        <is>
          <t xml:space="preserve">Liebe Nach Vertrag</t>
        </is>
      </c>
      <c r="D818" t="inlineStr">
        <is>
          <t xml:space="preserve">a47dc06dd5e1b9efcdc248fefa30ff1d1bac59a6</t>
        </is>
      </c>
      <c r="E818" t="inlineStr">
        <is>
          <t xml:space="preserve">Episode 33: Falscher Eindruck</t>
        </is>
      </c>
      <c r="F818">
        <v>33</v>
      </c>
      <c r="G818" t="inlineStr">
        <is>
          <t xml:space="preserve">4:00-4:06</t>
        </is>
      </c>
      <c r="H818" t="inlineStr">
        <is>
          <t xml:space="preserve">Ignore</t>
        </is>
      </c>
      <c r="I818" t="inlineStr">
        <is>
          <t xml:space="preserve">Should be 'Herr Vanderbilt' - "An diesem Abend hatten sich die Leute darum gerissen, auch nur einen Blick auf Mister Vanderbilt zu erhaschen."</t>
        </is>
      </c>
      <c r="J818" t="inlineStr">
        <is>
          <t xml:space="preserve">VOA</t>
        </is>
      </c>
      <c r="K818" t="inlineStr">
        <is>
          <t xml:space="preserve">Incorrect name</t>
        </is>
      </c>
      <c r="L818" t="inlineStr">
        <is>
          <t xml:space="preserve">Incorrect name</t>
        </is>
      </c>
      <c r="M818" t="str">
        <f>IFERROR(IF(VLOOKUP(L818,'Quantification'!$A:$B,2,FALSE)&amp;""="","Unclassified",VLOOKUP(L818,'Quantification'!$A:$B,2,FALSE)),"Unclassified")</f>
        <v>Major</v>
      </c>
      <c r="N818" t="inlineStr">
        <is>
          <t xml:space="preserve">frl-sandra.helmcke@pocketfm.com</t>
        </is>
      </c>
      <c r="O818" t="inlineStr">
        <is>
          <t xml:space="preserve">Issues found in raw</t>
        </is>
      </c>
      <c r="P818" t="str">
        <f>IF(OR(O818="Issues found in master",O818="Final master"),"Master",IF(OR(O818="Ready for Master",O818="Issues found in raw",O818="Raw under QC",O818="Issues resolved in raw"),"Raw","-"))</f>
        <v>Raw</v>
      </c>
      <c r="Q818" s="13">
        <v>46261.60763888889</v>
      </c>
      <c r="R818" t="inlineStr">
        <is>
          <t xml:space="preserve">2026-08 (Aug)</t>
        </is>
      </c>
      <c r="S818">
        <f>IF(M818="Not an error",0,IF(COUNTIFS($A$2:$A818,$A818,$D$2:$D818,$D818,$M$2:$M818,"&lt;&gt;Not an error")=1,1,0))</f>
        <v>0</v>
      </c>
      <c r="T818">
        <f>IF(M818&lt;&gt;"Major",0,IF(COUNTIFS($A$2:$A818,$A818,$D$2:$D818,$D818,$M$2:$M818,"Major")=1,1,0))</f>
        <v>0</v>
      </c>
      <c r="U818">
        <f>IF(M818&lt;&gt;"Minor",0,IF(COUNTIFS($A$2:$A818,$A818,$D$2:$D818,$D818,$M$2:$M818,"Minor")=1,1,0))</f>
        <v>0</v>
      </c>
    </row>
    <row r="819">
      <c r="A819" t="inlineStr">
        <is>
          <t xml:space="preserve">edb3d0a58ac95f5ef497da24336396e996c6e7e9</t>
        </is>
      </c>
      <c r="B819" t="inlineStr">
        <is>
          <t xml:space="preserve">His Secret Fortune</t>
        </is>
      </c>
      <c r="C819" t="inlineStr">
        <is>
          <t xml:space="preserve">Liebe Nach Vertrag</t>
        </is>
      </c>
      <c r="D819" t="inlineStr">
        <is>
          <t xml:space="preserve">8743dbc07d71d1225665db704a6f456b77d40db6</t>
        </is>
      </c>
      <c r="E819" t="inlineStr">
        <is>
          <t xml:space="preserve">Episode 35: Der Beginn Von Eifersucht Und Liebe</t>
        </is>
      </c>
      <c r="F819">
        <v>35</v>
      </c>
      <c r="G819" t="inlineStr">
        <is>
          <t xml:space="preserve">7:45-7:52</t>
        </is>
      </c>
      <c r="H819" t="inlineStr">
        <is>
          <t xml:space="preserve">Resolved</t>
        </is>
      </c>
      <c r="I819" t="inlineStr">
        <is>
          <t xml:space="preserve">Sarah' should be German pronounced - "Sarah wurde weicher. „Na gut. Wir sollten direkt nach dem Frühstück los. Es ist Hauptverkehrszeit.“</t>
        </is>
      </c>
      <c r="J819" t="inlineStr">
        <is>
          <t xml:space="preserve">VOA</t>
        </is>
      </c>
      <c r="K819" t="inlineStr">
        <is>
          <t xml:space="preserve">Mispronunciation</t>
        </is>
      </c>
      <c r="L819" t="inlineStr">
        <is>
          <t xml:space="preserve">Mispronunciation</t>
        </is>
      </c>
      <c r="M819" t="str">
        <f>IFERROR(IF(VLOOKUP(L819,'Quantification'!$A:$B,2,FALSE)&amp;""="","Unclassified",VLOOKUP(L819,'Quantification'!$A:$B,2,FALSE)),"Unclassified")</f>
        <v>Major</v>
      </c>
      <c r="N819" t="inlineStr">
        <is>
          <t xml:space="preserve">frl-sandra.helmcke@pocketfm.com</t>
        </is>
      </c>
      <c r="O819" t="inlineStr">
        <is>
          <t xml:space="preserve">Issues found in raw</t>
        </is>
      </c>
      <c r="P819" t="str">
        <f>IF(OR(O819="Issues found in master",O819="Final master"),"Master",IF(OR(O819="Ready for Master",O819="Issues found in raw",O819="Raw under QC",O819="Issues resolved in raw"),"Raw","-"))</f>
        <v>Raw</v>
      </c>
      <c r="Q819" s="13">
        <v>46261.60763888889</v>
      </c>
      <c r="R819" t="inlineStr">
        <is>
          <t xml:space="preserve">2026-08 (Aug)</t>
        </is>
      </c>
      <c r="S819">
        <f>IF(M819="Not an error",0,IF(COUNTIFS($A$2:$A819,$A819,$D$2:$D819,$D819,$M$2:$M819,"&lt;&gt;Not an error")=1,1,0))</f>
        <v>1</v>
      </c>
      <c r="T819">
        <f>IF(M819&lt;&gt;"Major",0,IF(COUNTIFS($A$2:$A819,$A819,$D$2:$D819,$D819,$M$2:$M819,"Major")=1,1,0))</f>
        <v>1</v>
      </c>
      <c r="U819">
        <f>IF(M819&lt;&gt;"Minor",0,IF(COUNTIFS($A$2:$A819,$A819,$D$2:$D819,$D819,$M$2:$M819,"Minor")=1,1,0))</f>
        <v>0</v>
      </c>
    </row>
    <row r="820">
      <c r="A820" t="inlineStr">
        <is>
          <t xml:space="preserve">edb3d0a58ac95f5ef497da24336396e996c6e7e9</t>
        </is>
      </c>
      <c r="B820" t="inlineStr">
        <is>
          <t xml:space="preserve">His Secret Fortune</t>
        </is>
      </c>
      <c r="C820" t="inlineStr">
        <is>
          <t xml:space="preserve">Liebe Nach Vertrag</t>
        </is>
      </c>
      <c r="D820" t="inlineStr">
        <is>
          <t xml:space="preserve">8743dbc07d71d1225665db704a6f456b77d40db6</t>
        </is>
      </c>
      <c r="E820" t="inlineStr">
        <is>
          <t xml:space="preserve">Episode 35: Der Beginn Von Eifersucht Und Liebe</t>
        </is>
      </c>
      <c r="F820">
        <v>35</v>
      </c>
      <c r="G820" t="inlineStr">
        <is>
          <t xml:space="preserve">8:06-8:09</t>
        </is>
      </c>
      <c r="H820" t="inlineStr">
        <is>
          <t xml:space="preserve">Resolved</t>
        </is>
      </c>
      <c r="I820" t="inlineStr">
        <is>
          <t xml:space="preserve">Sarah' should be German pronounced - "In diesem Moment klingelte Sarahs Handy auf dem Esstisch."</t>
        </is>
      </c>
      <c r="J820" t="inlineStr">
        <is>
          <t xml:space="preserve">VOA</t>
        </is>
      </c>
      <c r="K820" t="inlineStr">
        <is>
          <t xml:space="preserve">Mispronunciation</t>
        </is>
      </c>
      <c r="L820" t="inlineStr">
        <is>
          <t xml:space="preserve">Mispronunciation</t>
        </is>
      </c>
      <c r="M820" t="str">
        <f>IFERROR(IF(VLOOKUP(L820,'Quantification'!$A:$B,2,FALSE)&amp;""="","Unclassified",VLOOKUP(L820,'Quantification'!$A:$B,2,FALSE)),"Unclassified")</f>
        <v>Major</v>
      </c>
      <c r="N820" t="inlineStr">
        <is>
          <t xml:space="preserve">frl-sandra.helmcke@pocketfm.com</t>
        </is>
      </c>
      <c r="O820" t="inlineStr">
        <is>
          <t xml:space="preserve">Issues found in raw</t>
        </is>
      </c>
      <c r="P820" t="str">
        <f>IF(OR(O820="Issues found in master",O820="Final master"),"Master",IF(OR(O820="Ready for Master",O820="Issues found in raw",O820="Raw under QC",O820="Issues resolved in raw"),"Raw","-"))</f>
        <v>Raw</v>
      </c>
      <c r="Q820" s="13">
        <v>46261.60763888889</v>
      </c>
      <c r="R820" t="inlineStr">
        <is>
          <t xml:space="preserve">2026-08 (Aug)</t>
        </is>
      </c>
      <c r="S820">
        <f>IF(M820="Not an error",0,IF(COUNTIFS($A$2:$A820,$A820,$D$2:$D820,$D820,$M$2:$M820,"&lt;&gt;Not an error")=1,1,0))</f>
        <v>0</v>
      </c>
      <c r="T820">
        <f>IF(M820&lt;&gt;"Major",0,IF(COUNTIFS($A$2:$A820,$A820,$D$2:$D820,$D820,$M$2:$M820,"Major")=1,1,0))</f>
        <v>0</v>
      </c>
      <c r="U820">
        <f>IF(M820&lt;&gt;"Minor",0,IF(COUNTIFS($A$2:$A820,$A820,$D$2:$D820,$D820,$M$2:$M820,"Minor")=1,1,0))</f>
        <v>0</v>
      </c>
    </row>
    <row r="821">
      <c r="A821" t="inlineStr">
        <is>
          <t xml:space="preserve">edb3d0a58ac95f5ef497da24336396e996c6e7e9</t>
        </is>
      </c>
      <c r="B821" t="inlineStr">
        <is>
          <t xml:space="preserve">His Secret Fortune</t>
        </is>
      </c>
      <c r="C821" t="inlineStr">
        <is>
          <t xml:space="preserve">Liebe Nach Vertrag</t>
        </is>
      </c>
      <c r="D821" t="inlineStr">
        <is>
          <t xml:space="preserve">8743dbc07d71d1225665db704a6f456b77d40db6</t>
        </is>
      </c>
      <c r="E821" t="inlineStr">
        <is>
          <t xml:space="preserve">Episode 35: Der Beginn Von Eifersucht Und Liebe</t>
        </is>
      </c>
      <c r="F821">
        <v>35</v>
      </c>
      <c r="G821" t="inlineStr">
        <is>
          <t xml:space="preserve">8:24-8:26</t>
        </is>
      </c>
      <c r="H821" t="inlineStr">
        <is>
          <t xml:space="preserve">Resolved</t>
        </is>
      </c>
      <c r="I821" t="inlineStr">
        <is>
          <t xml:space="preserve">Sarah' should be German pronounced -"Plötzlich zweifelte Vincent an Sarahs Geschmack."</t>
        </is>
      </c>
      <c r="J821" t="inlineStr">
        <is>
          <t xml:space="preserve">VOA</t>
        </is>
      </c>
      <c r="K821" t="inlineStr">
        <is>
          <t xml:space="preserve">Mispronunciation</t>
        </is>
      </c>
      <c r="L821" t="inlineStr">
        <is>
          <t xml:space="preserve">Mispronunciation</t>
        </is>
      </c>
      <c r="M821" t="str">
        <f>IFERROR(IF(VLOOKUP(L821,'Quantification'!$A:$B,2,FALSE)&amp;""="","Unclassified",VLOOKUP(L821,'Quantification'!$A:$B,2,FALSE)),"Unclassified")</f>
        <v>Major</v>
      </c>
      <c r="N821" t="inlineStr">
        <is>
          <t xml:space="preserve">frl-sandra.helmcke@pocketfm.com</t>
        </is>
      </c>
      <c r="O821" t="inlineStr">
        <is>
          <t xml:space="preserve">Issues found in raw</t>
        </is>
      </c>
      <c r="P821" t="str">
        <f>IF(OR(O821="Issues found in master",O821="Final master"),"Master",IF(OR(O821="Ready for Master",O821="Issues found in raw",O821="Raw under QC",O821="Issues resolved in raw"),"Raw","-"))</f>
        <v>Raw</v>
      </c>
      <c r="Q821" s="13">
        <v>46261.60763888889</v>
      </c>
      <c r="R821" t="inlineStr">
        <is>
          <t xml:space="preserve">2026-08 (Aug)</t>
        </is>
      </c>
      <c r="S821">
        <f>IF(M821="Not an error",0,IF(COUNTIFS($A$2:$A821,$A821,$D$2:$D821,$D821,$M$2:$M821,"&lt;&gt;Not an error")=1,1,0))</f>
        <v>0</v>
      </c>
      <c r="T821">
        <f>IF(M821&lt;&gt;"Major",0,IF(COUNTIFS($A$2:$A821,$A821,$D$2:$D821,$D821,$M$2:$M821,"Major")=1,1,0))</f>
        <v>0</v>
      </c>
      <c r="U821">
        <f>IF(M821&lt;&gt;"Minor",0,IF(COUNTIFS($A$2:$A821,$A821,$D$2:$D821,$D821,$M$2:$M821,"Minor")=1,1,0))</f>
        <v>0</v>
      </c>
    </row>
    <row r="822">
      <c r="A822" t="inlineStr">
        <is>
          <t xml:space="preserve">edb3d0a58ac95f5ef497da24336396e996c6e7e9</t>
        </is>
      </c>
      <c r="B822" t="inlineStr">
        <is>
          <t xml:space="preserve">His Secret Fortune</t>
        </is>
      </c>
      <c r="C822" t="inlineStr">
        <is>
          <t xml:space="preserve">Liebe Nach Vertrag</t>
        </is>
      </c>
      <c r="D822" t="inlineStr">
        <is>
          <t xml:space="preserve">8743dbc07d71d1225665db704a6f456b77d40db6</t>
        </is>
      </c>
      <c r="E822" t="inlineStr">
        <is>
          <t xml:space="preserve">Episode 35: Der Beginn Von Eifersucht Und Liebe</t>
        </is>
      </c>
      <c r="F822">
        <v>35</v>
      </c>
      <c r="G822" t="inlineStr">
        <is>
          <t xml:space="preserve">8:42-8:55</t>
        </is>
      </c>
      <c r="H822" t="inlineStr">
        <is>
          <t xml:space="preserve">Resolved</t>
        </is>
      </c>
      <c r="I822" t="inlineStr">
        <is>
          <t xml:space="preserve">Sarah' should be German pronounced - "Hin- und hergerissen beobachtete Vincent, wie Sarah den Anruf entgegennahm.
„Guten Morgen, Sarah!“, sagte Sams fröhliche Stimme.
„Hey, du bist früh wach. Was gibt’s?“, fragte Sarah."</t>
        </is>
      </c>
      <c r="J822" t="inlineStr">
        <is>
          <t xml:space="preserve">VOA</t>
        </is>
      </c>
      <c r="K822" t="inlineStr">
        <is>
          <t xml:space="preserve">Mispronunciation</t>
        </is>
      </c>
      <c r="L822" t="inlineStr">
        <is>
          <t xml:space="preserve">Mispronunciation</t>
        </is>
      </c>
      <c r="M822" t="str">
        <f>IFERROR(IF(VLOOKUP(L822,'Quantification'!$A:$B,2,FALSE)&amp;""="","Unclassified",VLOOKUP(L822,'Quantification'!$A:$B,2,FALSE)),"Unclassified")</f>
        <v>Major</v>
      </c>
      <c r="N822" t="inlineStr">
        <is>
          <t xml:space="preserve">frl-sandra.helmcke@pocketfm.com</t>
        </is>
      </c>
      <c r="O822" t="inlineStr">
        <is>
          <t xml:space="preserve">Issues found in raw</t>
        </is>
      </c>
      <c r="P822" t="str">
        <f>IF(OR(O822="Issues found in master",O822="Final master"),"Master",IF(OR(O822="Ready for Master",O822="Issues found in raw",O822="Raw under QC",O822="Issues resolved in raw"),"Raw","-"))</f>
        <v>Raw</v>
      </c>
      <c r="Q822" s="13">
        <v>46261.60763888889</v>
      </c>
      <c r="R822" t="inlineStr">
        <is>
          <t xml:space="preserve">2026-08 (Aug)</t>
        </is>
      </c>
      <c r="S822">
        <f>IF(M822="Not an error",0,IF(COUNTIFS($A$2:$A822,$A822,$D$2:$D822,$D822,$M$2:$M822,"&lt;&gt;Not an error")=1,1,0))</f>
        <v>0</v>
      </c>
      <c r="T822">
        <f>IF(M822&lt;&gt;"Major",0,IF(COUNTIFS($A$2:$A822,$A822,$D$2:$D822,$D822,$M$2:$M822,"Major")=1,1,0))</f>
        <v>0</v>
      </c>
      <c r="U822">
        <f>IF(M822&lt;&gt;"Minor",0,IF(COUNTIFS($A$2:$A822,$A822,$D$2:$D822,$D822,$M$2:$M822,"Minor")=1,1,0))</f>
        <v>0</v>
      </c>
    </row>
    <row r="823">
      <c r="A823" t="inlineStr">
        <is>
          <t xml:space="preserve">edb3d0a58ac95f5ef497da24336396e996c6e7e9</t>
        </is>
      </c>
      <c r="B823" t="inlineStr">
        <is>
          <t xml:space="preserve">His Secret Fortune</t>
        </is>
      </c>
      <c r="C823" t="inlineStr">
        <is>
          <t xml:space="preserve">Liebe Nach Vertrag</t>
        </is>
      </c>
      <c r="D823" t="inlineStr">
        <is>
          <t xml:space="preserve">8743dbc07d71d1225665db704a6f456b77d40db6</t>
        </is>
      </c>
      <c r="E823" t="inlineStr">
        <is>
          <t xml:space="preserve">Episode 35: Der Beginn Von Eifersucht Und Liebe</t>
        </is>
      </c>
      <c r="F823">
        <v>35</v>
      </c>
      <c r="G823" t="inlineStr">
        <is>
          <t xml:space="preserve">9:11-9:18</t>
        </is>
      </c>
      <c r="H823" t="inlineStr">
        <is>
          <t xml:space="preserve">Resolved</t>
        </is>
      </c>
      <c r="I823" t="inlineStr">
        <is>
          <t xml:space="preserve">Sarah' should be German pronounced - "Aber Sarahs Antwort war ruhig. „Ich esse schon, danke. Und mein Mann fährt mich, also brauchst du nicht extra hierherzukommen.“</t>
        </is>
      </c>
      <c r="J823" t="inlineStr">
        <is>
          <t xml:space="preserve">VOA</t>
        </is>
      </c>
      <c r="K823" t="inlineStr">
        <is>
          <t xml:space="preserve">Mispronunciation</t>
        </is>
      </c>
      <c r="L823" t="inlineStr">
        <is>
          <t xml:space="preserve">Mispronunciation</t>
        </is>
      </c>
      <c r="M823" t="str">
        <f>IFERROR(IF(VLOOKUP(L823,'Quantification'!$A:$B,2,FALSE)&amp;""="","Unclassified",VLOOKUP(L823,'Quantification'!$A:$B,2,FALSE)),"Unclassified")</f>
        <v>Major</v>
      </c>
      <c r="N823" t="inlineStr">
        <is>
          <t xml:space="preserve">frl-sandra.helmcke@pocketfm.com</t>
        </is>
      </c>
      <c r="O823" t="inlineStr">
        <is>
          <t xml:space="preserve">Issues found in raw</t>
        </is>
      </c>
      <c r="P823" t="str">
        <f>IF(OR(O823="Issues found in master",O823="Final master"),"Master",IF(OR(O823="Ready for Master",O823="Issues found in raw",O823="Raw under QC",O823="Issues resolved in raw"),"Raw","-"))</f>
        <v>Raw</v>
      </c>
      <c r="Q823" s="13">
        <v>46261.60763888889</v>
      </c>
      <c r="R823" t="inlineStr">
        <is>
          <t xml:space="preserve">2026-08 (Aug)</t>
        </is>
      </c>
      <c r="S823">
        <f>IF(M823="Not an error",0,IF(COUNTIFS($A$2:$A823,$A823,$D$2:$D823,$D823,$M$2:$M823,"&lt;&gt;Not an error")=1,1,0))</f>
        <v>0</v>
      </c>
      <c r="T823">
        <f>IF(M823&lt;&gt;"Major",0,IF(COUNTIFS($A$2:$A823,$A823,$D$2:$D823,$D823,$M$2:$M823,"Major")=1,1,0))</f>
        <v>0</v>
      </c>
      <c r="U823">
        <f>IF(M823&lt;&gt;"Minor",0,IF(COUNTIFS($A$2:$A823,$A823,$D$2:$D823,$D823,$M$2:$M823,"Minor")=1,1,0))</f>
        <v>0</v>
      </c>
    </row>
    <row r="824">
      <c r="A824" t="inlineStr">
        <is>
          <t xml:space="preserve">edb3d0a58ac95f5ef497da24336396e996c6e7e9</t>
        </is>
      </c>
      <c r="B824" t="inlineStr">
        <is>
          <t xml:space="preserve">His Secret Fortune</t>
        </is>
      </c>
      <c r="C824" t="inlineStr">
        <is>
          <t xml:space="preserve">Liebe Nach Vertrag</t>
        </is>
      </c>
      <c r="D824" t="inlineStr">
        <is>
          <t xml:space="preserve">8743dbc07d71d1225665db704a6f456b77d40db6</t>
        </is>
      </c>
      <c r="E824" t="inlineStr">
        <is>
          <t xml:space="preserve">Episode 35: Der Beginn Von Eifersucht Und Liebe</t>
        </is>
      </c>
      <c r="F824">
        <v>35</v>
      </c>
      <c r="G824" t="inlineStr">
        <is>
          <t xml:space="preserve">9:41-9:54</t>
        </is>
      </c>
      <c r="H824" t="inlineStr">
        <is>
          <t xml:space="preserve">Resolved</t>
        </is>
      </c>
      <c r="I824" t="inlineStr">
        <is>
          <t xml:space="preserve">Sarah' should be German pronounced - "Aber Sarah hatte ihn nie so gesehen. Für sie war Sam nur ein kleiner Bruder. Sie waren zusammen aufgewachsen, aber von dem Moment an, als Sam wusste, was Liebe war, war Sarah die Einzige, die er jemals wollte."</t>
        </is>
      </c>
      <c r="J824" t="inlineStr">
        <is>
          <t xml:space="preserve">VOA</t>
        </is>
      </c>
      <c r="K824" t="inlineStr">
        <is>
          <t xml:space="preserve">Mispronunciation</t>
        </is>
      </c>
      <c r="L824" t="inlineStr">
        <is>
          <t xml:space="preserve">Mispronunciation</t>
        </is>
      </c>
      <c r="M824" t="str">
        <f>IFERROR(IF(VLOOKUP(L824,'Quantification'!$A:$B,2,FALSE)&amp;""="","Unclassified",VLOOKUP(L824,'Quantification'!$A:$B,2,FALSE)),"Unclassified")</f>
        <v>Major</v>
      </c>
      <c r="N824" t="inlineStr">
        <is>
          <t xml:space="preserve">frl-sandra.helmcke@pocketfm.com</t>
        </is>
      </c>
      <c r="O824" t="inlineStr">
        <is>
          <t xml:space="preserve">Issues found in raw</t>
        </is>
      </c>
      <c r="P824" t="str">
        <f>IF(OR(O824="Issues found in master",O824="Final master"),"Master",IF(OR(O824="Ready for Master",O824="Issues found in raw",O824="Raw under QC",O824="Issues resolved in raw"),"Raw","-"))</f>
        <v>Raw</v>
      </c>
      <c r="Q824" s="13">
        <v>46261.60763888889</v>
      </c>
      <c r="R824" t="inlineStr">
        <is>
          <t xml:space="preserve">2026-08 (Aug)</t>
        </is>
      </c>
      <c r="S824">
        <f>IF(M824="Not an error",0,IF(COUNTIFS($A$2:$A824,$A824,$D$2:$D824,$D824,$M$2:$M824,"&lt;&gt;Not an error")=1,1,0))</f>
        <v>0</v>
      </c>
      <c r="T824">
        <f>IF(M824&lt;&gt;"Major",0,IF(COUNTIFS($A$2:$A824,$A824,$D$2:$D824,$D824,$M$2:$M824,"Major")=1,1,0))</f>
        <v>0</v>
      </c>
      <c r="U824">
        <f>IF(M824&lt;&gt;"Minor",0,IF(COUNTIFS($A$2:$A824,$A824,$D$2:$D824,$D824,$M$2:$M824,"Minor")=1,1,0))</f>
        <v>0</v>
      </c>
    </row>
    <row r="825">
      <c r="A825" t="inlineStr">
        <is>
          <t xml:space="preserve">edb3d0a58ac95f5ef497da24336396e996c6e7e9</t>
        </is>
      </c>
      <c r="B825" t="inlineStr">
        <is>
          <t xml:space="preserve">His Secret Fortune</t>
        </is>
      </c>
      <c r="C825" t="inlineStr">
        <is>
          <t xml:space="preserve">Liebe Nach Vertrag</t>
        </is>
      </c>
      <c r="D825" t="inlineStr">
        <is>
          <t xml:space="preserve">8743dbc07d71d1225665db704a6f456b77d40db6</t>
        </is>
      </c>
      <c r="E825" t="inlineStr">
        <is>
          <t xml:space="preserve">Episode 35: Der Beginn Von Eifersucht Und Liebe</t>
        </is>
      </c>
      <c r="F825">
        <v>35</v>
      </c>
      <c r="G825" t="inlineStr">
        <is>
          <t xml:space="preserve">10:15-10:23</t>
        </is>
      </c>
      <c r="H825" t="inlineStr">
        <is>
          <t xml:space="preserve">Resolved</t>
        </is>
      </c>
      <c r="I825" t="inlineStr">
        <is>
          <t xml:space="preserve">Sarah' should be German pronounced - "Sein Herz brach, aber er konnte Sarah nicht wissen lassen, wie er sich wirklich fühlte.
„Danke“, sagte Sarah höflich."</t>
        </is>
      </c>
      <c r="J825" t="inlineStr">
        <is>
          <t xml:space="preserve">VOA</t>
        </is>
      </c>
      <c r="K825" t="inlineStr">
        <is>
          <t xml:space="preserve">Mispronunciation</t>
        </is>
      </c>
      <c r="L825" t="inlineStr">
        <is>
          <t xml:space="preserve">Mispronunciation</t>
        </is>
      </c>
      <c r="M825" t="str">
        <f>IFERROR(IF(VLOOKUP(L825,'Quantification'!$A:$B,2,FALSE)&amp;""="","Unclassified",VLOOKUP(L825,'Quantification'!$A:$B,2,FALSE)),"Unclassified")</f>
        <v>Major</v>
      </c>
      <c r="N825" t="inlineStr">
        <is>
          <t xml:space="preserve">frl-sandra.helmcke@pocketfm.com</t>
        </is>
      </c>
      <c r="O825" t="inlineStr">
        <is>
          <t xml:space="preserve">Issues found in raw</t>
        </is>
      </c>
      <c r="P825" t="str">
        <f>IF(OR(O825="Issues found in master",O825="Final master"),"Master",IF(OR(O825="Ready for Master",O825="Issues found in raw",O825="Raw under QC",O825="Issues resolved in raw"),"Raw","-"))</f>
        <v>Raw</v>
      </c>
      <c r="Q825" s="13">
        <v>46261.60763888889</v>
      </c>
      <c r="R825" t="inlineStr">
        <is>
          <t xml:space="preserve">2026-08 (Aug)</t>
        </is>
      </c>
      <c r="S825">
        <f>IF(M825="Not an error",0,IF(COUNTIFS($A$2:$A825,$A825,$D$2:$D825,$D825,$M$2:$M825,"&lt;&gt;Not an error")=1,1,0))</f>
        <v>0</v>
      </c>
      <c r="T825">
        <f>IF(M825&lt;&gt;"Major",0,IF(COUNTIFS($A$2:$A825,$A825,$D$2:$D825,$D825,$M$2:$M825,"Major")=1,1,0))</f>
        <v>0</v>
      </c>
      <c r="U825">
        <f>IF(M825&lt;&gt;"Minor",0,IF(COUNTIFS($A$2:$A825,$A825,$D$2:$D825,$D825,$M$2:$M825,"Minor")=1,1,0))</f>
        <v>0</v>
      </c>
    </row>
    <row r="826">
      <c r="A826" t="inlineStr">
        <is>
          <t xml:space="preserve">edb3d0a58ac95f5ef497da24336396e996c6e7e9</t>
        </is>
      </c>
      <c r="B826" t="inlineStr">
        <is>
          <t xml:space="preserve">His Secret Fortune</t>
        </is>
      </c>
      <c r="C826" t="inlineStr">
        <is>
          <t xml:space="preserve">Liebe Nach Vertrag</t>
        </is>
      </c>
      <c r="D826" t="inlineStr">
        <is>
          <t xml:space="preserve">8743dbc07d71d1225665db704a6f456b77d40db6</t>
        </is>
      </c>
      <c r="E826" t="inlineStr">
        <is>
          <t xml:space="preserve">Episode 35: Der Beginn Von Eifersucht Und Liebe</t>
        </is>
      </c>
      <c r="F826">
        <v>35</v>
      </c>
      <c r="G826" t="inlineStr">
        <is>
          <t xml:space="preserve">10:40-10:52</t>
        </is>
      </c>
      <c r="H826" t="inlineStr">
        <is>
          <t xml:space="preserve">Resolved</t>
        </is>
      </c>
      <c r="I826" t="inlineStr">
        <is>
          <t xml:space="preserve">Sarah' should be German pronounced - "Und als Sarah Sam sagte, dass ihr Mann sie fahren würde, breitete sich ein kleines Lächeln auf Vincents Gesicht aus, ohne dass er es selbst bemerkte.
Sarah hatte ihr Handy gerade hingelegt, als es erneut klingelte. Diesmal war es eine unbekannte Nummer."</t>
        </is>
      </c>
      <c r="J826" t="inlineStr">
        <is>
          <t xml:space="preserve">VOA</t>
        </is>
      </c>
      <c r="K826" t="inlineStr">
        <is>
          <t xml:space="preserve">Mispronunciation</t>
        </is>
      </c>
      <c r="L826" t="inlineStr">
        <is>
          <t xml:space="preserve">Mispronunciation</t>
        </is>
      </c>
      <c r="M826" t="str">
        <f>IFERROR(IF(VLOOKUP(L826,'Quantification'!$A:$B,2,FALSE)&amp;""="","Unclassified",VLOOKUP(L826,'Quantification'!$A:$B,2,FALSE)),"Unclassified")</f>
        <v>Major</v>
      </c>
      <c r="N826" t="inlineStr">
        <is>
          <t xml:space="preserve">frl-sandra.helmcke@pocketfm.com</t>
        </is>
      </c>
      <c r="O826" t="inlineStr">
        <is>
          <t xml:space="preserve">Issues found in raw</t>
        </is>
      </c>
      <c r="P826" t="str">
        <f>IF(OR(O826="Issues found in master",O826="Final master"),"Master",IF(OR(O826="Ready for Master",O826="Issues found in raw",O826="Raw under QC",O826="Issues resolved in raw"),"Raw","-"))</f>
        <v>Raw</v>
      </c>
      <c r="Q826" s="13">
        <v>46261.60763888889</v>
      </c>
      <c r="R826" t="inlineStr">
        <is>
          <t xml:space="preserve">2026-08 (Aug)</t>
        </is>
      </c>
      <c r="S826">
        <f>IF(M826="Not an error",0,IF(COUNTIFS($A$2:$A826,$A826,$D$2:$D826,$D826,$M$2:$M826,"&lt;&gt;Not an error")=1,1,0))</f>
        <v>0</v>
      </c>
      <c r="T826">
        <f>IF(M826&lt;&gt;"Major",0,IF(COUNTIFS($A$2:$A826,$A826,$D$2:$D826,$D826,$M$2:$M826,"Major")=1,1,0))</f>
        <v>0</v>
      </c>
      <c r="U826">
        <f>IF(M826&lt;&gt;"Minor",0,IF(COUNTIFS($A$2:$A826,$A826,$D$2:$D826,$D826,$M$2:$M826,"Minor")=1,1,0))</f>
        <v>0</v>
      </c>
    </row>
    <row r="827">
      <c r="A827" t="inlineStr">
        <is>
          <t xml:space="preserve">edb3d0a58ac95f5ef497da24336396e996c6e7e9</t>
        </is>
      </c>
      <c r="B827" t="inlineStr">
        <is>
          <t xml:space="preserve">His Secret Fortune</t>
        </is>
      </c>
      <c r="C827" t="inlineStr">
        <is>
          <t xml:space="preserve">Liebe Nach Vertrag</t>
        </is>
      </c>
      <c r="D827" t="inlineStr">
        <is>
          <t xml:space="preserve">530b223265c008e339c46e445a33d22658ff4328</t>
        </is>
      </c>
      <c r="E827" t="inlineStr">
        <is>
          <t xml:space="preserve">Episode 38: In Ihren Schuhen Gehen</t>
        </is>
      </c>
      <c r="F827">
        <v>38</v>
      </c>
      <c r="G827" t="inlineStr">
        <is>
          <t xml:space="preserve">0:59-1:03</t>
        </is>
      </c>
      <c r="H827" t="inlineStr">
        <is>
          <t xml:space="preserve">Ignore</t>
        </is>
      </c>
      <c r="I827" t="inlineStr">
        <is>
          <t xml:space="preserve">Should be 'Herr Vanderbilt' - "Sie atmete tief durch und sagte: „Sie haben recht, Mister Vanderbilt. Ich werde tun, was Sie sagen. "</t>
        </is>
      </c>
      <c r="J827" t="inlineStr">
        <is>
          <t xml:space="preserve">VOA</t>
        </is>
      </c>
      <c r="K827" t="inlineStr">
        <is>
          <t xml:space="preserve">Incorrect name</t>
        </is>
      </c>
      <c r="L827" t="inlineStr">
        <is>
          <t xml:space="preserve">Incorrect name</t>
        </is>
      </c>
      <c r="M827" t="str">
        <f>IFERROR(IF(VLOOKUP(L827,'Quantification'!$A:$B,2,FALSE)&amp;""="","Unclassified",VLOOKUP(L827,'Quantification'!$A:$B,2,FALSE)),"Unclassified")</f>
        <v>Major</v>
      </c>
      <c r="N827" t="inlineStr">
        <is>
          <t xml:space="preserve">frl-sandra.helmcke@pocketfm.com</t>
        </is>
      </c>
      <c r="O827" t="inlineStr">
        <is>
          <t xml:space="preserve">Issues found in raw</t>
        </is>
      </c>
      <c r="P827" t="str">
        <f>IF(OR(O827="Issues found in master",O827="Final master"),"Master",IF(OR(O827="Ready for Master",O827="Issues found in raw",O827="Raw under QC",O827="Issues resolved in raw"),"Raw","-"))</f>
        <v>Raw</v>
      </c>
      <c r="Q827" s="13">
        <v>46261.60763888889</v>
      </c>
      <c r="R827" t="inlineStr">
        <is>
          <t xml:space="preserve">2026-08 (Aug)</t>
        </is>
      </c>
      <c r="S827">
        <f>IF(M827="Not an error",0,IF(COUNTIFS($A$2:$A827,$A827,$D$2:$D827,$D827,$M$2:$M827,"&lt;&gt;Not an error")=1,1,0))</f>
        <v>1</v>
      </c>
      <c r="T827">
        <f>IF(M827&lt;&gt;"Major",0,IF(COUNTIFS($A$2:$A827,$A827,$D$2:$D827,$D827,$M$2:$M827,"Major")=1,1,0))</f>
        <v>1</v>
      </c>
      <c r="U827">
        <f>IF(M827&lt;&gt;"Minor",0,IF(COUNTIFS($A$2:$A827,$A827,$D$2:$D827,$D827,$M$2:$M827,"Minor")=1,1,0))</f>
        <v>0</v>
      </c>
    </row>
    <row r="828">
      <c r="A828" t="inlineStr">
        <is>
          <t xml:space="preserve">edb3d0a58ac95f5ef497da24336396e996c6e7e9</t>
        </is>
      </c>
      <c r="B828" t="inlineStr">
        <is>
          <t xml:space="preserve">His Secret Fortune</t>
        </is>
      </c>
      <c r="C828" t="inlineStr">
        <is>
          <t xml:space="preserve">Liebe Nach Vertrag</t>
        </is>
      </c>
      <c r="D828" t="inlineStr">
        <is>
          <t xml:space="preserve">530b223265c008e339c46e445a33d22658ff4328</t>
        </is>
      </c>
      <c r="E828" t="inlineStr">
        <is>
          <t xml:space="preserve">Episode 38: In Ihren Schuhen Gehen</t>
        </is>
      </c>
      <c r="F828">
        <v>38</v>
      </c>
      <c r="G828" t="inlineStr">
        <is>
          <t xml:space="preserve">2:26-2:31</t>
        </is>
      </c>
      <c r="H828" t="inlineStr">
        <is>
          <t xml:space="preserve">Ignore</t>
        </is>
      </c>
      <c r="I828" t="inlineStr">
        <is>
          <t xml:space="preserve">Should be 'Herr Vanderbilt' - „Hallo, Mister Vanderbilt“, sagte Jesmin mit einem höflichen Lächeln."</t>
        </is>
      </c>
      <c r="J828" t="inlineStr">
        <is>
          <t xml:space="preserve">VOA</t>
        </is>
      </c>
      <c r="K828" t="inlineStr">
        <is>
          <t xml:space="preserve">Incorrect name</t>
        </is>
      </c>
      <c r="L828" t="inlineStr">
        <is>
          <t xml:space="preserve">Incorrect name</t>
        </is>
      </c>
      <c r="M828" t="str">
        <f>IFERROR(IF(VLOOKUP(L828,'Quantification'!$A:$B,2,FALSE)&amp;""="","Unclassified",VLOOKUP(L828,'Quantification'!$A:$B,2,FALSE)),"Unclassified")</f>
        <v>Major</v>
      </c>
      <c r="N828" t="inlineStr">
        <is>
          <t xml:space="preserve">frl-sandra.helmcke@pocketfm.com</t>
        </is>
      </c>
      <c r="O828" t="inlineStr">
        <is>
          <t xml:space="preserve">Issues found in raw</t>
        </is>
      </c>
      <c r="P828" t="str">
        <f>IF(OR(O828="Issues found in master",O828="Final master"),"Master",IF(OR(O828="Ready for Master",O828="Issues found in raw",O828="Raw under QC",O828="Issues resolved in raw"),"Raw","-"))</f>
        <v>Raw</v>
      </c>
      <c r="Q828" s="13">
        <v>46261.60763888889</v>
      </c>
      <c r="R828" t="inlineStr">
        <is>
          <t xml:space="preserve">2026-08 (Aug)</t>
        </is>
      </c>
      <c r="S828">
        <f>IF(M828="Not an error",0,IF(COUNTIFS($A$2:$A828,$A828,$D$2:$D828,$D828,$M$2:$M828,"&lt;&gt;Not an error")=1,1,0))</f>
        <v>0</v>
      </c>
      <c r="T828">
        <f>IF(M828&lt;&gt;"Major",0,IF(COUNTIFS($A$2:$A828,$A828,$D$2:$D828,$D828,$M$2:$M828,"Major")=1,1,0))</f>
        <v>0</v>
      </c>
      <c r="U828">
        <f>IF(M828&lt;&gt;"Minor",0,IF(COUNTIFS($A$2:$A828,$A828,$D$2:$D828,$D828,$M$2:$M828,"Minor")=1,1,0))</f>
        <v>0</v>
      </c>
    </row>
    <row r="829">
      <c r="A829" t="inlineStr">
        <is>
          <t xml:space="preserve">edb3d0a58ac95f5ef497da24336396e996c6e7e9</t>
        </is>
      </c>
      <c r="B829" t="inlineStr">
        <is>
          <t xml:space="preserve">His Secret Fortune</t>
        </is>
      </c>
      <c r="C829" t="inlineStr">
        <is>
          <t xml:space="preserve">Liebe Nach Vertrag</t>
        </is>
      </c>
      <c r="D829" t="inlineStr">
        <is>
          <t xml:space="preserve">530b223265c008e339c46e445a33d22658ff4328</t>
        </is>
      </c>
      <c r="E829" t="inlineStr">
        <is>
          <t xml:space="preserve">Episode 38: In Ihren Schuhen Gehen</t>
        </is>
      </c>
      <c r="F829">
        <v>38</v>
      </c>
      <c r="G829" t="inlineStr">
        <is>
          <t xml:space="preserve">4:19-4:26</t>
        </is>
      </c>
      <c r="H829" t="inlineStr">
        <is>
          <t xml:space="preserve">Ignore</t>
        </is>
      </c>
      <c r="I829" t="inlineStr">
        <is>
          <t xml:space="preserve">Should be 'Herr Vanderbilt' - "Seine Sekretärin griff sofort zur Sprechanlage. „Dschäikob Beck, Mister Vanderbilt wünscht Sie in seinem Büro.“</t>
        </is>
      </c>
      <c r="J829" t="inlineStr">
        <is>
          <t xml:space="preserve">VOA</t>
        </is>
      </c>
      <c r="K829" t="inlineStr">
        <is>
          <t xml:space="preserve">Incorrect name</t>
        </is>
      </c>
      <c r="L829" t="inlineStr">
        <is>
          <t xml:space="preserve">Incorrect name</t>
        </is>
      </c>
      <c r="M829" t="str">
        <f>IFERROR(IF(VLOOKUP(L829,'Quantification'!$A:$B,2,FALSE)&amp;""="","Unclassified",VLOOKUP(L829,'Quantification'!$A:$B,2,FALSE)),"Unclassified")</f>
        <v>Major</v>
      </c>
      <c r="N829" t="inlineStr">
        <is>
          <t xml:space="preserve">frl-sandra.helmcke@pocketfm.com</t>
        </is>
      </c>
      <c r="O829" t="inlineStr">
        <is>
          <t xml:space="preserve">Issues found in raw</t>
        </is>
      </c>
      <c r="P829" t="str">
        <f>IF(OR(O829="Issues found in master",O829="Final master"),"Master",IF(OR(O829="Ready for Master",O829="Issues found in raw",O829="Raw under QC",O829="Issues resolved in raw"),"Raw","-"))</f>
        <v>Raw</v>
      </c>
      <c r="Q829" s="13">
        <v>46261.60763888889</v>
      </c>
      <c r="R829" t="inlineStr">
        <is>
          <t xml:space="preserve">2026-08 (Aug)</t>
        </is>
      </c>
      <c r="S829">
        <f>IF(M829="Not an error",0,IF(COUNTIFS($A$2:$A829,$A829,$D$2:$D829,$D829,$M$2:$M829,"&lt;&gt;Not an error")=1,1,0))</f>
        <v>0</v>
      </c>
      <c r="T829">
        <f>IF(M829&lt;&gt;"Major",0,IF(COUNTIFS($A$2:$A829,$A829,$D$2:$D829,$D829,$M$2:$M829,"Major")=1,1,0))</f>
        <v>0</v>
      </c>
      <c r="U829">
        <f>IF(M829&lt;&gt;"Minor",0,IF(COUNTIFS($A$2:$A829,$A829,$D$2:$D829,$D829,$M$2:$M829,"Minor")=1,1,0))</f>
        <v>0</v>
      </c>
    </row>
    <row r="830">
      <c r="A830" t="inlineStr">
        <is>
          <t xml:space="preserve">edb3d0a58ac95f5ef497da24336396e996c6e7e9</t>
        </is>
      </c>
      <c r="B830" t="inlineStr">
        <is>
          <t xml:space="preserve">His Secret Fortune</t>
        </is>
      </c>
      <c r="C830" t="inlineStr">
        <is>
          <t xml:space="preserve">Liebe Nach Vertrag</t>
        </is>
      </c>
      <c r="D830" t="inlineStr">
        <is>
          <t xml:space="preserve">e245087ca171067e4bd192c1655e306cd5d89ea4</t>
        </is>
      </c>
      <c r="E830" t="inlineStr">
        <is>
          <t xml:space="preserve">Episode 39: Stolz Und Schutz</t>
        </is>
      </c>
      <c r="F830">
        <v>39</v>
      </c>
      <c r="G830" t="inlineStr">
        <is>
          <t xml:space="preserve">4:13-4:29</t>
        </is>
      </c>
      <c r="H830" t="inlineStr">
        <is>
          <t xml:space="preserve">Resolved</t>
        </is>
      </c>
      <c r="I830" t="inlineStr">
        <is>
          <t xml:space="preserve">Sarah' should be German pronounced - "Nach dem wenigen, was Sarah ihm erzählt hatte, hatte Vincent das Bauchgefühl, dass sowohl ihr als auch Laura Schwarz Ärger drohte.
Er würde sich nicht in Lauras Angelegenheiten einmischen, aber Sarah war seine Frau. Und er musste sie beschützen."</t>
        </is>
      </c>
      <c r="J830" t="inlineStr">
        <is>
          <t xml:space="preserve">VOA</t>
        </is>
      </c>
      <c r="K830" t="inlineStr">
        <is>
          <t xml:space="preserve">Mispronunciation</t>
        </is>
      </c>
      <c r="L830" t="inlineStr">
        <is>
          <t xml:space="preserve">Mispronunciation</t>
        </is>
      </c>
      <c r="M830" t="str">
        <f>IFERROR(IF(VLOOKUP(L830,'Quantification'!$A:$B,2,FALSE)&amp;""="","Unclassified",VLOOKUP(L830,'Quantification'!$A:$B,2,FALSE)),"Unclassified")</f>
        <v>Major</v>
      </c>
      <c r="N830" t="inlineStr">
        <is>
          <t xml:space="preserve">frl-sandra.helmcke@pocketfm.com</t>
        </is>
      </c>
      <c r="O830" t="inlineStr">
        <is>
          <t xml:space="preserve">Issues found in raw</t>
        </is>
      </c>
      <c r="P830" t="str">
        <f>IF(OR(O830="Issues found in master",O830="Final master"),"Master",IF(OR(O830="Ready for Master",O830="Issues found in raw",O830="Raw under QC",O830="Issues resolved in raw"),"Raw","-"))</f>
        <v>Raw</v>
      </c>
      <c r="Q830" s="13">
        <v>46261.60763888889</v>
      </c>
      <c r="R830" t="inlineStr">
        <is>
          <t xml:space="preserve">2026-08 (Aug)</t>
        </is>
      </c>
      <c r="S830">
        <f>IF(M830="Not an error",0,IF(COUNTIFS($A$2:$A830,$A830,$D$2:$D830,$D830,$M$2:$M830,"&lt;&gt;Not an error")=1,1,0))</f>
        <v>1</v>
      </c>
      <c r="T830">
        <f>IF(M830&lt;&gt;"Major",0,IF(COUNTIFS($A$2:$A830,$A830,$D$2:$D830,$D830,$M$2:$M830,"Major")=1,1,0))</f>
        <v>1</v>
      </c>
      <c r="U830">
        <f>IF(M830&lt;&gt;"Minor",0,IF(COUNTIFS($A$2:$A830,$A830,$D$2:$D830,$D830,$M$2:$M830,"Minor")=1,1,0))</f>
        <v>0</v>
      </c>
    </row>
    <row r="831">
      <c r="A831" t="inlineStr">
        <is>
          <t xml:space="preserve">edb3d0a58ac95f5ef497da24336396e996c6e7e9</t>
        </is>
      </c>
      <c r="B831" t="inlineStr">
        <is>
          <t xml:space="preserve">His Secret Fortune</t>
        </is>
      </c>
      <c r="C831" t="inlineStr">
        <is>
          <t xml:space="preserve">Liebe Nach Vertrag</t>
        </is>
      </c>
      <c r="D831" t="inlineStr">
        <is>
          <t xml:space="preserve">e245087ca171067e4bd192c1655e306cd5d89ea4</t>
        </is>
      </c>
      <c r="E831" t="inlineStr">
        <is>
          <t xml:space="preserve">Episode 39: Stolz Und Schutz</t>
        </is>
      </c>
      <c r="F831">
        <v>39</v>
      </c>
      <c r="G831" t="inlineStr">
        <is>
          <t xml:space="preserve">4:39-4:46</t>
        </is>
      </c>
      <c r="H831" t="inlineStr">
        <is>
          <t xml:space="preserve">Resolved</t>
        </is>
      </c>
      <c r="I831" t="inlineStr">
        <is>
          <t xml:space="preserve">Sarah' should be German pronounced - "Egal, was die Familie Schwarz auch versuchen mag, dachte Vincent, hinter Sarah steht ein Vanderbilt."</t>
        </is>
      </c>
      <c r="J831" t="inlineStr">
        <is>
          <t xml:space="preserve">VOA</t>
        </is>
      </c>
      <c r="K831" t="inlineStr">
        <is>
          <t xml:space="preserve">Mispronunciation</t>
        </is>
      </c>
      <c r="L831" t="inlineStr">
        <is>
          <t xml:space="preserve">Mispronunciation</t>
        </is>
      </c>
      <c r="M831" t="str">
        <f>IFERROR(IF(VLOOKUP(L831,'Quantification'!$A:$B,2,FALSE)&amp;""="","Unclassified",VLOOKUP(L831,'Quantification'!$A:$B,2,FALSE)),"Unclassified")</f>
        <v>Major</v>
      </c>
      <c r="N831" t="inlineStr">
        <is>
          <t xml:space="preserve">frl-sandra.helmcke@pocketfm.com</t>
        </is>
      </c>
      <c r="O831" t="inlineStr">
        <is>
          <t xml:space="preserve">Issues found in raw</t>
        </is>
      </c>
      <c r="P831" t="str">
        <f>IF(OR(O831="Issues found in master",O831="Final master"),"Master",IF(OR(O831="Ready for Master",O831="Issues found in raw",O831="Raw under QC",O831="Issues resolved in raw"),"Raw","-"))</f>
        <v>Raw</v>
      </c>
      <c r="Q831" s="13">
        <v>46261.60763888889</v>
      </c>
      <c r="R831" t="inlineStr">
        <is>
          <t xml:space="preserve">2026-08 (Aug)</t>
        </is>
      </c>
      <c r="S831">
        <f>IF(M831="Not an error",0,IF(COUNTIFS($A$2:$A831,$A831,$D$2:$D831,$D831,$M$2:$M831,"&lt;&gt;Not an error")=1,1,0))</f>
        <v>0</v>
      </c>
      <c r="T831">
        <f>IF(M831&lt;&gt;"Major",0,IF(COUNTIFS($A$2:$A831,$A831,$D$2:$D831,$D831,$M$2:$M831,"Major")=1,1,0))</f>
        <v>0</v>
      </c>
      <c r="U831">
        <f>IF(M831&lt;&gt;"Minor",0,IF(COUNTIFS($A$2:$A831,$A831,$D$2:$D831,$D831,$M$2:$M831,"Minor")=1,1,0))</f>
        <v>0</v>
      </c>
    </row>
    <row r="832">
      <c r="A832" t="inlineStr">
        <is>
          <t xml:space="preserve">edb3d0a58ac95f5ef497da24336396e996c6e7e9</t>
        </is>
      </c>
      <c r="B832" t="inlineStr">
        <is>
          <t xml:space="preserve">His Secret Fortune</t>
        </is>
      </c>
      <c r="C832" t="inlineStr">
        <is>
          <t xml:space="preserve">Liebe Nach Vertrag</t>
        </is>
      </c>
      <c r="D832" t="inlineStr">
        <is>
          <t xml:space="preserve">e245087ca171067e4bd192c1655e306cd5d89ea4</t>
        </is>
      </c>
      <c r="E832" t="inlineStr">
        <is>
          <t xml:space="preserve">Episode 39: Stolz Und Schutz</t>
        </is>
      </c>
      <c r="F832">
        <v>39</v>
      </c>
      <c r="G832" t="inlineStr">
        <is>
          <t xml:space="preserve">5:12-5:28</t>
        </is>
      </c>
      <c r="H832" t="inlineStr">
        <is>
          <t xml:space="preserve">Resolved</t>
        </is>
      </c>
      <c r="I832" t="inlineStr">
        <is>
          <t xml:space="preserve">Sarah' should be German pronounced - "Die Wahrheit war, er wollte selbst sehen, was für ein Mensch Sarah wirklich war. Er wollte nicht, dass seine Meinung über sie von jemand anderem geformt wurde.
Vor der Hochzeit, als seine Oma darauf drängte, hatte er geglaubt, Sarah sei nur eine Intrigantin."</t>
        </is>
      </c>
      <c r="J832" t="inlineStr">
        <is>
          <t xml:space="preserve">VOA</t>
        </is>
      </c>
      <c r="K832" t="inlineStr">
        <is>
          <t xml:space="preserve">Mispronunciation</t>
        </is>
      </c>
      <c r="L832" t="inlineStr">
        <is>
          <t xml:space="preserve">Mispronunciation</t>
        </is>
      </c>
      <c r="M832" t="str">
        <f>IFERROR(IF(VLOOKUP(L832,'Quantification'!$A:$B,2,FALSE)&amp;""="","Unclassified",VLOOKUP(L832,'Quantification'!$A:$B,2,FALSE)),"Unclassified")</f>
        <v>Major</v>
      </c>
      <c r="N832" t="inlineStr">
        <is>
          <t xml:space="preserve">frl-sandra.helmcke@pocketfm.com</t>
        </is>
      </c>
      <c r="O832" t="inlineStr">
        <is>
          <t xml:space="preserve">Issues found in raw</t>
        </is>
      </c>
      <c r="P832" t="str">
        <f>IF(OR(O832="Issues found in master",O832="Final master"),"Master",IF(OR(O832="Ready for Master",O832="Issues found in raw",O832="Raw under QC",O832="Issues resolved in raw"),"Raw","-"))</f>
        <v>Raw</v>
      </c>
      <c r="Q832" s="13">
        <v>46261.60763888889</v>
      </c>
      <c r="R832" t="inlineStr">
        <is>
          <t xml:space="preserve">2026-08 (Aug)</t>
        </is>
      </c>
      <c r="S832">
        <f>IF(M832="Not an error",0,IF(COUNTIFS($A$2:$A832,$A832,$D$2:$D832,$D832,$M$2:$M832,"&lt;&gt;Not an error")=1,1,0))</f>
        <v>0</v>
      </c>
      <c r="T832">
        <f>IF(M832&lt;&gt;"Major",0,IF(COUNTIFS($A$2:$A832,$A832,$D$2:$D832,$D832,$M$2:$M832,"Major")=1,1,0))</f>
        <v>0</v>
      </c>
      <c r="U832">
        <f>IF(M832&lt;&gt;"Minor",0,IF(COUNTIFS($A$2:$A832,$A832,$D$2:$D832,$D832,$M$2:$M832,"Minor")=1,1,0))</f>
        <v>0</v>
      </c>
    </row>
    <row r="833">
      <c r="A833" t="inlineStr">
        <is>
          <t xml:space="preserve">edb3d0a58ac95f5ef497da24336396e996c6e7e9</t>
        </is>
      </c>
      <c r="B833" t="inlineStr">
        <is>
          <t xml:space="preserve">His Secret Fortune</t>
        </is>
      </c>
      <c r="C833" t="inlineStr">
        <is>
          <t xml:space="preserve">Liebe Nach Vertrag</t>
        </is>
      </c>
      <c r="D833" t="inlineStr">
        <is>
          <t xml:space="preserve">e245087ca171067e4bd192c1655e306cd5d89ea4</t>
        </is>
      </c>
      <c r="E833" t="inlineStr">
        <is>
          <t xml:space="preserve">Episode 39: Stolz Und Schutz</t>
        </is>
      </c>
      <c r="F833">
        <v>39</v>
      </c>
      <c r="G833" t="inlineStr">
        <is>
          <t xml:space="preserve">5:40-5:51</t>
        </is>
      </c>
      <c r="H833" t="inlineStr">
        <is>
          <t xml:space="preserve">Resolved</t>
        </is>
      </c>
      <c r="I833" t="inlineStr">
        <is>
          <t xml:space="preserve">Sarah' should be German pronounced -"Trotzdem musste Sarah sich erst noch beweisen.
Sobald Vincent sich sicher war, absolut sicher, dass Sarah die Richtige war, würde er ihr alles erzählen."</t>
        </is>
      </c>
      <c r="J833" t="inlineStr">
        <is>
          <t xml:space="preserve">VOA</t>
        </is>
      </c>
      <c r="K833" t="inlineStr">
        <is>
          <t xml:space="preserve">Mispronunciation</t>
        </is>
      </c>
      <c r="L833" t="inlineStr">
        <is>
          <t xml:space="preserve">Mispronunciation</t>
        </is>
      </c>
      <c r="M833" t="str">
        <f>IFERROR(IF(VLOOKUP(L833,'Quantification'!$A:$B,2,FALSE)&amp;""="","Unclassified",VLOOKUP(L833,'Quantification'!$A:$B,2,FALSE)),"Unclassified")</f>
        <v>Major</v>
      </c>
      <c r="N833" t="inlineStr">
        <is>
          <t xml:space="preserve">frl-sandra.helmcke@pocketfm.com</t>
        </is>
      </c>
      <c r="O833" t="inlineStr">
        <is>
          <t xml:space="preserve">Issues found in raw</t>
        </is>
      </c>
      <c r="P833" t="str">
        <f>IF(OR(O833="Issues found in master",O833="Final master"),"Master",IF(OR(O833="Ready for Master",O833="Issues found in raw",O833="Raw under QC",O833="Issues resolved in raw"),"Raw","-"))</f>
        <v>Raw</v>
      </c>
      <c r="Q833" s="13">
        <v>46261.60763888889</v>
      </c>
      <c r="R833" t="inlineStr">
        <is>
          <t xml:space="preserve">2026-08 (Aug)</t>
        </is>
      </c>
      <c r="S833">
        <f>IF(M833="Not an error",0,IF(COUNTIFS($A$2:$A833,$A833,$D$2:$D833,$D833,$M$2:$M833,"&lt;&gt;Not an error")=1,1,0))</f>
        <v>0</v>
      </c>
      <c r="T833">
        <f>IF(M833&lt;&gt;"Major",0,IF(COUNTIFS($A$2:$A833,$A833,$D$2:$D833,$D833,$M$2:$M833,"Major")=1,1,0))</f>
        <v>0</v>
      </c>
      <c r="U833">
        <f>IF(M833&lt;&gt;"Minor",0,IF(COUNTIFS($A$2:$A833,$A833,$D$2:$D833,$D833,$M$2:$M833,"Minor")=1,1,0))</f>
        <v>0</v>
      </c>
    </row>
    <row r="834">
      <c r="A834" t="inlineStr">
        <is>
          <t xml:space="preserve">edb3d0a58ac95f5ef497da24336396e996c6e7e9</t>
        </is>
      </c>
      <c r="B834" t="inlineStr">
        <is>
          <t xml:space="preserve">His Secret Fortune</t>
        </is>
      </c>
      <c r="C834" t="inlineStr">
        <is>
          <t xml:space="preserve">Liebe Nach Vertrag</t>
        </is>
      </c>
      <c r="D834" t="inlineStr">
        <is>
          <t xml:space="preserve">40561159a9c1df720e528f6457c5ac3a27662c38</t>
        </is>
      </c>
      <c r="E834" t="inlineStr">
        <is>
          <t xml:space="preserve">Episode 40: Lauras Entschlossenheit</t>
        </is>
      </c>
      <c r="F834">
        <v>40</v>
      </c>
      <c r="G834" t="inlineStr">
        <is>
          <t xml:space="preserve">0:00-0:02</t>
        </is>
      </c>
      <c r="H834" t="inlineStr">
        <is>
          <t xml:space="preserve">Resolved</t>
        </is>
      </c>
      <c r="I834" t="inlineStr">
        <is>
          <t xml:space="preserve">Dschäikob' is missing - "Dschäikob war vollkommen sprachlos."</t>
        </is>
      </c>
      <c r="J834" t="inlineStr">
        <is>
          <t xml:space="preserve">VOA</t>
        </is>
      </c>
      <c r="K834" t="inlineStr">
        <is>
          <t xml:space="preserve">Missed line / Word</t>
        </is>
      </c>
      <c r="L834" t="inlineStr">
        <is>
          <t xml:space="preserve">Missed line / Word</t>
        </is>
      </c>
      <c r="M834" t="str">
        <f>IFERROR(IF(VLOOKUP(L834,'Quantification'!$A:$B,2,FALSE)&amp;""="","Unclassified",VLOOKUP(L834,'Quantification'!$A:$B,2,FALSE)),"Unclassified")</f>
        <v>Major</v>
      </c>
      <c r="N834" t="inlineStr">
        <is>
          <t xml:space="preserve">frl-sandra.helmcke@pocketfm.com</t>
        </is>
      </c>
      <c r="O834" t="inlineStr">
        <is>
          <t xml:space="preserve">Issues found in raw</t>
        </is>
      </c>
      <c r="P834" t="str">
        <f>IF(OR(O834="Issues found in master",O834="Final master"),"Master",IF(OR(O834="Ready for Master",O834="Issues found in raw",O834="Raw under QC",O834="Issues resolved in raw"),"Raw","-"))</f>
        <v>Raw</v>
      </c>
      <c r="Q834" s="13">
        <v>46261.60763888889</v>
      </c>
      <c r="R834" t="inlineStr">
        <is>
          <t xml:space="preserve">2026-08 (Aug)</t>
        </is>
      </c>
      <c r="S834">
        <f>IF(M834="Not an error",0,IF(COUNTIFS($A$2:$A834,$A834,$D$2:$D834,$D834,$M$2:$M834,"&lt;&gt;Not an error")=1,1,0))</f>
        <v>1</v>
      </c>
      <c r="T834">
        <f>IF(M834&lt;&gt;"Major",0,IF(COUNTIFS($A$2:$A834,$A834,$D$2:$D834,$D834,$M$2:$M834,"Major")=1,1,0))</f>
        <v>1</v>
      </c>
      <c r="U834">
        <f>IF(M834&lt;&gt;"Minor",0,IF(COUNTIFS($A$2:$A834,$A834,$D$2:$D834,$D834,$M$2:$M834,"Minor")=1,1,0))</f>
        <v>0</v>
      </c>
    </row>
    <row r="835">
      <c r="A835" t="inlineStr">
        <is>
          <t xml:space="preserve">edb3d0a58ac95f5ef497da24336396e996c6e7e9</t>
        </is>
      </c>
      <c r="B835" t="inlineStr">
        <is>
          <t xml:space="preserve">His Secret Fortune</t>
        </is>
      </c>
      <c r="C835" t="inlineStr">
        <is>
          <t xml:space="preserve">Liebe Nach Vertrag</t>
        </is>
      </c>
      <c r="D835" t="inlineStr">
        <is>
          <t xml:space="preserve">72533daf9436cc6ca6e8601930bcf11435db6c3a</t>
        </is>
      </c>
      <c r="E835" t="inlineStr">
        <is>
          <t xml:space="preserve">Episode 41: Die Rechnung Begleichen</t>
        </is>
      </c>
      <c r="F835">
        <v>41</v>
      </c>
      <c r="G835" t="inlineStr">
        <is>
          <t xml:space="preserve">5:10-5:13</t>
        </is>
      </c>
      <c r="H835" t="inlineStr">
        <is>
          <t xml:space="preserve">Resolved</t>
        </is>
      </c>
      <c r="I835" t="inlineStr">
        <is>
          <t xml:space="preserve">Should be 'sein Geheimnis' - "Wäre sie aufgetaucht, wäre ihr Geheimnis aufgeflogen."</t>
        </is>
      </c>
      <c r="J835" t="inlineStr">
        <is>
          <t xml:space="preserve">VOA</t>
        </is>
      </c>
      <c r="K835" t="inlineStr">
        <is>
          <t xml:space="preserve">Gramatically incorrect (voa)</t>
        </is>
      </c>
      <c r="L835" t="inlineStr">
        <is>
          <t xml:space="preserve">Gramatically incorrect (voa)</t>
        </is>
      </c>
      <c r="M835" t="str">
        <f>IFERROR(IF(VLOOKUP(L835,'Quantification'!$A:$B,2,FALSE)&amp;""="","Unclassified",VLOOKUP(L835,'Quantification'!$A:$B,2,FALSE)),"Unclassified")</f>
        <v>Major</v>
      </c>
      <c r="N835" t="inlineStr">
        <is>
          <t xml:space="preserve">frl-sandra.helmcke@pocketfm.com</t>
        </is>
      </c>
      <c r="O835" t="inlineStr">
        <is>
          <t xml:space="preserve">Issues found in raw</t>
        </is>
      </c>
      <c r="P835" t="str">
        <f>IF(OR(O835="Issues found in master",O835="Final master"),"Master",IF(OR(O835="Ready for Master",O835="Issues found in raw",O835="Raw under QC",O835="Issues resolved in raw"),"Raw","-"))</f>
        <v>Raw</v>
      </c>
      <c r="Q835" s="13">
        <v>46261.60763888889</v>
      </c>
      <c r="R835" t="inlineStr">
        <is>
          <t xml:space="preserve">2026-08 (Aug)</t>
        </is>
      </c>
      <c r="S835">
        <f>IF(M835="Not an error",0,IF(COUNTIFS($A$2:$A835,$A835,$D$2:$D835,$D835,$M$2:$M835,"&lt;&gt;Not an error")=1,1,0))</f>
        <v>1</v>
      </c>
      <c r="T835">
        <f>IF(M835&lt;&gt;"Major",0,IF(COUNTIFS($A$2:$A835,$A835,$D$2:$D835,$D835,$M$2:$M835,"Major")=1,1,0))</f>
        <v>1</v>
      </c>
      <c r="U835">
        <f>IF(M835&lt;&gt;"Minor",0,IF(COUNTIFS($A$2:$A835,$A835,$D$2:$D835,$D835,$M$2:$M835,"Minor")=1,1,0))</f>
        <v>0</v>
      </c>
    </row>
    <row r="836">
      <c r="A836" t="inlineStr">
        <is>
          <t xml:space="preserve">edb3d0a58ac95f5ef497da24336396e996c6e7e9</t>
        </is>
      </c>
      <c r="B836" t="inlineStr">
        <is>
          <t xml:space="preserve">His Secret Fortune</t>
        </is>
      </c>
      <c r="C836" t="inlineStr">
        <is>
          <t xml:space="preserve">Liebe Nach Vertrag</t>
        </is>
      </c>
      <c r="D836" t="inlineStr">
        <is>
          <t xml:space="preserve">025533148c221b054e914552ca35db40726e33a8</t>
        </is>
      </c>
      <c r="E836" t="inlineStr">
        <is>
          <t xml:space="preserve">Episode 43: Unter Dir</t>
        </is>
      </c>
      <c r="F836">
        <v>43</v>
      </c>
      <c r="G836" t="inlineStr">
        <is>
          <t xml:space="preserve">4:45-4:50</t>
        </is>
      </c>
      <c r="H836" t="inlineStr">
        <is>
          <t xml:space="preserve">Ignore</t>
        </is>
      </c>
      <c r="I836" t="inlineStr">
        <is>
          <t xml:space="preserve">Should be 'Herr Vanderbilt" - "Sarah trat an ihn heran und sagte sanft: „Gehen wir, Mister Vanderbilt.“</t>
        </is>
      </c>
      <c r="J836" t="inlineStr">
        <is>
          <t xml:space="preserve">VOA</t>
        </is>
      </c>
      <c r="K836" t="inlineStr">
        <is>
          <t xml:space="preserve">Incorrect name</t>
        </is>
      </c>
      <c r="L836" t="inlineStr">
        <is>
          <t xml:space="preserve">Incorrect name</t>
        </is>
      </c>
      <c r="M836" t="str">
        <f>IFERROR(IF(VLOOKUP(L836,'Quantification'!$A:$B,2,FALSE)&amp;""="","Unclassified",VLOOKUP(L836,'Quantification'!$A:$B,2,FALSE)),"Unclassified")</f>
        <v>Major</v>
      </c>
      <c r="N836" t="inlineStr">
        <is>
          <t xml:space="preserve">frl-sandra.helmcke@pocketfm.com</t>
        </is>
      </c>
      <c r="O836" t="inlineStr">
        <is>
          <t xml:space="preserve">Issues found in raw</t>
        </is>
      </c>
      <c r="P836" t="str">
        <f>IF(OR(O836="Issues found in master",O836="Final master"),"Master",IF(OR(O836="Ready for Master",O836="Issues found in raw",O836="Raw under QC",O836="Issues resolved in raw"),"Raw","-"))</f>
        <v>Raw</v>
      </c>
      <c r="Q836" s="13">
        <v>46261.60763888889</v>
      </c>
      <c r="R836" t="inlineStr">
        <is>
          <t xml:space="preserve">2026-08 (Aug)</t>
        </is>
      </c>
      <c r="S836">
        <f>IF(M836="Not an error",0,IF(COUNTIFS($A$2:$A836,$A836,$D$2:$D836,$D836,$M$2:$M836,"&lt;&gt;Not an error")=1,1,0))</f>
        <v>1</v>
      </c>
      <c r="T836">
        <f>IF(M836&lt;&gt;"Major",0,IF(COUNTIFS($A$2:$A836,$A836,$D$2:$D836,$D836,$M$2:$M836,"Major")=1,1,0))</f>
        <v>1</v>
      </c>
      <c r="U836">
        <f>IF(M836&lt;&gt;"Minor",0,IF(COUNTIFS($A$2:$A836,$A836,$D$2:$D836,$D836,$M$2:$M836,"Minor")=1,1,0))</f>
        <v>0</v>
      </c>
    </row>
    <row r="837">
      <c r="A837" t="inlineStr">
        <is>
          <t xml:space="preserve">edb3d0a58ac95f5ef497da24336396e996c6e7e9</t>
        </is>
      </c>
      <c r="B837" t="inlineStr">
        <is>
          <t xml:space="preserve">His Secret Fortune</t>
        </is>
      </c>
      <c r="C837" t="inlineStr">
        <is>
          <t xml:space="preserve">Liebe Nach Vertrag</t>
        </is>
      </c>
      <c r="D837" t="inlineStr">
        <is>
          <t xml:space="preserve">b82dab7e23c032c11ae6666640766e301136dce0</t>
        </is>
      </c>
      <c r="E837" t="inlineStr">
        <is>
          <t xml:space="preserve">Episode 45: Ein Tag Der Gleichheit Teil 1</t>
        </is>
      </c>
      <c r="F837">
        <v>45</v>
      </c>
      <c r="G837" t="inlineStr">
        <is>
          <t xml:space="preserve">5:52-5:56</t>
        </is>
      </c>
      <c r="H837" t="inlineStr">
        <is>
          <t xml:space="preserve">Ignore</t>
        </is>
      </c>
      <c r="I837" t="inlineStr">
        <is>
          <t xml:space="preserve">Should be 'Frau Brooks' - "Missus Brooks hatte Sarah früher für ‚schlechten Umgang‘ gehalten."</t>
        </is>
      </c>
      <c r="J837" t="inlineStr">
        <is>
          <t xml:space="preserve">VOA</t>
        </is>
      </c>
      <c r="K837" t="inlineStr">
        <is>
          <t xml:space="preserve">Incorrect name</t>
        </is>
      </c>
      <c r="L837" t="inlineStr">
        <is>
          <t xml:space="preserve">Incorrect name</t>
        </is>
      </c>
      <c r="M837" t="str">
        <f>IFERROR(IF(VLOOKUP(L837,'Quantification'!$A:$B,2,FALSE)&amp;""="","Unclassified",VLOOKUP(L837,'Quantification'!$A:$B,2,FALSE)),"Unclassified")</f>
        <v>Major</v>
      </c>
      <c r="N837" t="inlineStr">
        <is>
          <t xml:space="preserve">frl-sandra.helmcke@pocketfm.com</t>
        </is>
      </c>
      <c r="O837" t="inlineStr">
        <is>
          <t xml:space="preserve">Issues found in raw</t>
        </is>
      </c>
      <c r="P837" t="str">
        <f>IF(OR(O837="Issues found in master",O837="Final master"),"Master",IF(OR(O837="Ready for Master",O837="Issues found in raw",O837="Raw under QC",O837="Issues resolved in raw"),"Raw","-"))</f>
        <v>Raw</v>
      </c>
      <c r="Q837" s="13">
        <v>46261.60763888889</v>
      </c>
      <c r="R837" t="inlineStr">
        <is>
          <t xml:space="preserve">2026-08 (Aug)</t>
        </is>
      </c>
      <c r="S837">
        <f>IF(M837="Not an error",0,IF(COUNTIFS($A$2:$A837,$A837,$D$2:$D837,$D837,$M$2:$M837,"&lt;&gt;Not an error")=1,1,0))</f>
        <v>1</v>
      </c>
      <c r="T837">
        <f>IF(M837&lt;&gt;"Major",0,IF(COUNTIFS($A$2:$A837,$A837,$D$2:$D837,$D837,$M$2:$M837,"Major")=1,1,0))</f>
        <v>1</v>
      </c>
      <c r="U837">
        <f>IF(M837&lt;&gt;"Minor",0,IF(COUNTIFS($A$2:$A837,$A837,$D$2:$D837,$D837,$M$2:$M837,"Minor")=1,1,0))</f>
        <v>0</v>
      </c>
    </row>
    <row r="838">
      <c r="A838" t="inlineStr">
        <is>
          <t xml:space="preserve">edb3d0a58ac95f5ef497da24336396e996c6e7e9</t>
        </is>
      </c>
      <c r="B838" t="inlineStr">
        <is>
          <t xml:space="preserve">His Secret Fortune</t>
        </is>
      </c>
      <c r="C838" t="inlineStr">
        <is>
          <t xml:space="preserve">Liebe Nach Vertrag</t>
        </is>
      </c>
      <c r="D838" t="inlineStr">
        <is>
          <t xml:space="preserve">8c0c9c06ff319f8d478be7124298303e35b07219</t>
        </is>
      </c>
      <c r="E838" t="inlineStr">
        <is>
          <t xml:space="preserve">Episode 47: Der Wendepunkt</t>
        </is>
      </c>
      <c r="F838">
        <v>47</v>
      </c>
      <c r="G838" t="inlineStr">
        <is>
          <t xml:space="preserve">1:16-1:20</t>
        </is>
      </c>
      <c r="H838" t="inlineStr">
        <is>
          <t xml:space="preserve">Ignore</t>
        </is>
      </c>
      <c r="I838" t="inlineStr">
        <is>
          <t xml:space="preserve">Should be 'Frau Brooks' -"Missus Brooks warf ihrem Sohn sofort einen Blick zu und tadelte ihn sanft."</t>
        </is>
      </c>
      <c r="J838" t="inlineStr">
        <is>
          <t xml:space="preserve">VOA</t>
        </is>
      </c>
      <c r="K838" t="inlineStr">
        <is>
          <t xml:space="preserve">Incorrect name</t>
        </is>
      </c>
      <c r="L838" t="inlineStr">
        <is>
          <t xml:space="preserve">Incorrect name</t>
        </is>
      </c>
      <c r="M838" t="str">
        <f>IFERROR(IF(VLOOKUP(L838,'Quantification'!$A:$B,2,FALSE)&amp;""="","Unclassified",VLOOKUP(L838,'Quantification'!$A:$B,2,FALSE)),"Unclassified")</f>
        <v>Major</v>
      </c>
      <c r="N838" t="inlineStr">
        <is>
          <t xml:space="preserve">frl-sandra.helmcke@pocketfm.com</t>
        </is>
      </c>
      <c r="O838" t="inlineStr">
        <is>
          <t xml:space="preserve">Issues found in raw</t>
        </is>
      </c>
      <c r="P838" t="str">
        <f>IF(OR(O838="Issues found in master",O838="Final master"),"Master",IF(OR(O838="Ready for Master",O838="Issues found in raw",O838="Raw under QC",O838="Issues resolved in raw"),"Raw","-"))</f>
        <v>Raw</v>
      </c>
      <c r="Q838" s="13">
        <v>46261.60763888889</v>
      </c>
      <c r="R838" t="inlineStr">
        <is>
          <t xml:space="preserve">2026-08 (Aug)</t>
        </is>
      </c>
      <c r="S838">
        <f>IF(M838="Not an error",0,IF(COUNTIFS($A$2:$A838,$A838,$D$2:$D838,$D838,$M$2:$M838,"&lt;&gt;Not an error")=1,1,0))</f>
        <v>1</v>
      </c>
      <c r="T838">
        <f>IF(M838&lt;&gt;"Major",0,IF(COUNTIFS($A$2:$A838,$A838,$D$2:$D838,$D838,$M$2:$M838,"Major")=1,1,0))</f>
        <v>1</v>
      </c>
      <c r="U838">
        <f>IF(M838&lt;&gt;"Minor",0,IF(COUNTIFS($A$2:$A838,$A838,$D$2:$D838,$D838,$M$2:$M838,"Minor")=1,1,0))</f>
        <v>0</v>
      </c>
    </row>
    <row r="839">
      <c r="A839" t="inlineStr">
        <is>
          <t xml:space="preserve">edb3d0a58ac95f5ef497da24336396e996c6e7e9</t>
        </is>
      </c>
      <c r="B839" t="inlineStr">
        <is>
          <t xml:space="preserve">His Secret Fortune</t>
        </is>
      </c>
      <c r="C839" t="inlineStr">
        <is>
          <t xml:space="preserve">Liebe Nach Vertrag</t>
        </is>
      </c>
      <c r="D839" t="inlineStr">
        <is>
          <t xml:space="preserve">8c0c9c06ff319f8d478be7124298303e35b07219</t>
        </is>
      </c>
      <c r="E839" t="inlineStr">
        <is>
          <t xml:space="preserve">Episode 47: Der Wendepunkt</t>
        </is>
      </c>
      <c r="F839">
        <v>47</v>
      </c>
      <c r="G839" t="inlineStr">
        <is>
          <t xml:space="preserve">1:21-1:25</t>
        </is>
      </c>
      <c r="H839" t="inlineStr">
        <is>
          <t xml:space="preserve">Resolved</t>
        </is>
      </c>
      <c r="I839" t="inlineStr">
        <is>
          <t xml:space="preserve">Sebastian' should be German pronounced - „Sebastian, das musst du wirklich zuerst mit Laura besprechen. "</t>
        </is>
      </c>
      <c r="J839" t="inlineStr">
        <is>
          <t xml:space="preserve">VOA</t>
        </is>
      </c>
      <c r="K839" t="inlineStr">
        <is>
          <t xml:space="preserve">Mispronunciation</t>
        </is>
      </c>
      <c r="L839" t="inlineStr">
        <is>
          <t xml:space="preserve">Mispronunciation</t>
        </is>
      </c>
      <c r="M839" t="str">
        <f>IFERROR(IF(VLOOKUP(L839,'Quantification'!$A:$B,2,FALSE)&amp;""="","Unclassified",VLOOKUP(L839,'Quantification'!$A:$B,2,FALSE)),"Unclassified")</f>
        <v>Major</v>
      </c>
      <c r="N839" t="inlineStr">
        <is>
          <t xml:space="preserve">frl-sandra.helmcke@pocketfm.com</t>
        </is>
      </c>
      <c r="O839" t="inlineStr">
        <is>
          <t xml:space="preserve">Issues found in raw</t>
        </is>
      </c>
      <c r="P839" t="str">
        <f>IF(OR(O839="Issues found in master",O839="Final master"),"Master",IF(OR(O839="Ready for Master",O839="Issues found in raw",O839="Raw under QC",O839="Issues resolved in raw"),"Raw","-"))</f>
        <v>Raw</v>
      </c>
      <c r="Q839" s="13">
        <v>46261.60763888889</v>
      </c>
      <c r="R839" t="inlineStr">
        <is>
          <t xml:space="preserve">2026-08 (Aug)</t>
        </is>
      </c>
      <c r="S839">
        <f>IF(M839="Not an error",0,IF(COUNTIFS($A$2:$A839,$A839,$D$2:$D839,$D839,$M$2:$M839,"&lt;&gt;Not an error")=1,1,0))</f>
        <v>0</v>
      </c>
      <c r="T839">
        <f>IF(M839&lt;&gt;"Major",0,IF(COUNTIFS($A$2:$A839,$A839,$D$2:$D839,$D839,$M$2:$M839,"Major")=1,1,0))</f>
        <v>0</v>
      </c>
      <c r="U839">
        <f>IF(M839&lt;&gt;"Minor",0,IF(COUNTIFS($A$2:$A839,$A839,$D$2:$D839,$D839,$M$2:$M839,"Minor")=1,1,0))</f>
        <v>0</v>
      </c>
    </row>
    <row r="840">
      <c r="A840" t="inlineStr">
        <is>
          <t xml:space="preserve">edb3d0a58ac95f5ef497da24336396e996c6e7e9</t>
        </is>
      </c>
      <c r="B840" t="inlineStr">
        <is>
          <t xml:space="preserve">His Secret Fortune</t>
        </is>
      </c>
      <c r="C840" t="inlineStr">
        <is>
          <t xml:space="preserve">Liebe Nach Vertrag</t>
        </is>
      </c>
      <c r="D840" t="inlineStr">
        <is>
          <t xml:space="preserve">8c0c9c06ff319f8d478be7124298303e35b07219</t>
        </is>
      </c>
      <c r="E840" t="inlineStr">
        <is>
          <t xml:space="preserve">Episode 47: Der Wendepunkt</t>
        </is>
      </c>
      <c r="F840">
        <v>47</v>
      </c>
      <c r="G840" t="inlineStr">
        <is>
          <t xml:space="preserve">1:54-1:59</t>
        </is>
      </c>
      <c r="H840" t="inlineStr">
        <is>
          <t xml:space="preserve">Ignore</t>
        </is>
      </c>
      <c r="I840" t="inlineStr">
        <is>
          <t xml:space="preserve">Should be 'Frau Brooks' -"Missus Brooks war fest davon überzeugt, dass man durch harte Arbeit vorankommt und nicht durch den Namen der Schule."</t>
        </is>
      </c>
      <c r="J840" t="inlineStr">
        <is>
          <t xml:space="preserve">VOA</t>
        </is>
      </c>
      <c r="K840" t="inlineStr">
        <is>
          <t xml:space="preserve">Incorrect name</t>
        </is>
      </c>
      <c r="L840" t="inlineStr">
        <is>
          <t xml:space="preserve">Incorrect name</t>
        </is>
      </c>
      <c r="M840" t="str">
        <f>IFERROR(IF(VLOOKUP(L840,'Quantification'!$A:$B,2,FALSE)&amp;""="","Unclassified",VLOOKUP(L840,'Quantification'!$A:$B,2,FALSE)),"Unclassified")</f>
        <v>Major</v>
      </c>
      <c r="N840" t="inlineStr">
        <is>
          <t xml:space="preserve">frl-sandra.helmcke@pocketfm.com</t>
        </is>
      </c>
      <c r="O840" t="inlineStr">
        <is>
          <t xml:space="preserve">Issues found in raw</t>
        </is>
      </c>
      <c r="P840" t="str">
        <f>IF(OR(O840="Issues found in master",O840="Final master"),"Master",IF(OR(O840="Ready for Master",O840="Issues found in raw",O840="Raw under QC",O840="Issues resolved in raw"),"Raw","-"))</f>
        <v>Raw</v>
      </c>
      <c r="Q840" s="13">
        <v>46261.60763888889</v>
      </c>
      <c r="R840" t="inlineStr">
        <is>
          <t xml:space="preserve">2026-08 (Aug)</t>
        </is>
      </c>
      <c r="S840">
        <f>IF(M840="Not an error",0,IF(COUNTIFS($A$2:$A840,$A840,$D$2:$D840,$D840,$M$2:$M840,"&lt;&gt;Not an error")=1,1,0))</f>
        <v>0</v>
      </c>
      <c r="T840">
        <f>IF(M840&lt;&gt;"Major",0,IF(COUNTIFS($A$2:$A840,$A840,$D$2:$D840,$D840,$M$2:$M840,"Major")=1,1,0))</f>
        <v>0</v>
      </c>
      <c r="U840">
        <f>IF(M840&lt;&gt;"Minor",0,IF(COUNTIFS($A$2:$A840,$A840,$D$2:$D840,$D840,$M$2:$M840,"Minor")=1,1,0))</f>
        <v>0</v>
      </c>
    </row>
    <row r="841">
      <c r="A841" t="inlineStr">
        <is>
          <t xml:space="preserve">edb3d0a58ac95f5ef497da24336396e996c6e7e9</t>
        </is>
      </c>
      <c r="B841" t="inlineStr">
        <is>
          <t xml:space="preserve">His Secret Fortune</t>
        </is>
      </c>
      <c r="C841" t="inlineStr">
        <is>
          <t xml:space="preserve">Liebe Nach Vertrag</t>
        </is>
      </c>
      <c r="D841" t="inlineStr">
        <is>
          <t xml:space="preserve">8c0c9c06ff319f8d478be7124298303e35b07219</t>
        </is>
      </c>
      <c r="E841" t="inlineStr">
        <is>
          <t xml:space="preserve">Episode 47: Der Wendepunkt</t>
        </is>
      </c>
      <c r="F841">
        <v>47</v>
      </c>
      <c r="G841" t="inlineStr">
        <is>
          <t xml:space="preserve">2:06-2:10</t>
        </is>
      </c>
      <c r="H841" t="inlineStr">
        <is>
          <t xml:space="preserve">Resolved</t>
        </is>
      </c>
      <c r="I841" t="inlineStr">
        <is>
          <t xml:space="preserve">Sebastian' should be German pronounced - „Hey, Sebastian, was wäre, wenn du der Vormund der Kinder wirst?"</t>
        </is>
      </c>
      <c r="J841" t="inlineStr">
        <is>
          <t xml:space="preserve">VOA</t>
        </is>
      </c>
      <c r="K841" t="inlineStr">
        <is>
          <t xml:space="preserve">Mispronunciation</t>
        </is>
      </c>
      <c r="L841" t="inlineStr">
        <is>
          <t xml:space="preserve">Mispronunciation</t>
        </is>
      </c>
      <c r="M841" t="str">
        <f>IFERROR(IF(VLOOKUP(L841,'Quantification'!$A:$B,2,FALSE)&amp;""="","Unclassified",VLOOKUP(L841,'Quantification'!$A:$B,2,FALSE)),"Unclassified")</f>
        <v>Major</v>
      </c>
      <c r="N841" t="inlineStr">
        <is>
          <t xml:space="preserve">frl-sandra.helmcke@pocketfm.com</t>
        </is>
      </c>
      <c r="O841" t="inlineStr">
        <is>
          <t xml:space="preserve">Issues found in raw</t>
        </is>
      </c>
      <c r="P841" t="str">
        <f>IF(OR(O841="Issues found in master",O841="Final master"),"Master",IF(OR(O841="Ready for Master",O841="Issues found in raw",O841="Raw under QC",O841="Issues resolved in raw"),"Raw","-"))</f>
        <v>Raw</v>
      </c>
      <c r="Q841" s="13">
        <v>46261.60763888889</v>
      </c>
      <c r="R841" t="inlineStr">
        <is>
          <t xml:space="preserve">2026-08 (Aug)</t>
        </is>
      </c>
      <c r="S841">
        <f>IF(M841="Not an error",0,IF(COUNTIFS($A$2:$A841,$A841,$D$2:$D841,$D841,$M$2:$M841,"&lt;&gt;Not an error")=1,1,0))</f>
        <v>0</v>
      </c>
      <c r="T841">
        <f>IF(M841&lt;&gt;"Major",0,IF(COUNTIFS($A$2:$A841,$A841,$D$2:$D841,$D841,$M$2:$M841,"Major")=1,1,0))</f>
        <v>0</v>
      </c>
      <c r="U841">
        <f>IF(M841&lt;&gt;"Minor",0,IF(COUNTIFS($A$2:$A841,$A841,$D$2:$D841,$D841,$M$2:$M841,"Minor")=1,1,0))</f>
        <v>0</v>
      </c>
    </row>
    <row r="842">
      <c r="A842" t="inlineStr">
        <is>
          <t xml:space="preserve">edb3d0a58ac95f5ef497da24336396e996c6e7e9</t>
        </is>
      </c>
      <c r="B842" t="inlineStr">
        <is>
          <t xml:space="preserve">His Secret Fortune</t>
        </is>
      </c>
      <c r="C842" t="inlineStr">
        <is>
          <t xml:space="preserve">Liebe Nach Vertrag</t>
        </is>
      </c>
      <c r="D842" t="inlineStr">
        <is>
          <t xml:space="preserve">8c0c9c06ff319f8d478be7124298303e35b07219</t>
        </is>
      </c>
      <c r="E842" t="inlineStr">
        <is>
          <t xml:space="preserve">Episode 47: Der Wendepunkt</t>
        </is>
      </c>
      <c r="F842">
        <v>47</v>
      </c>
      <c r="G842" t="inlineStr">
        <is>
          <t xml:space="preserve">2:28-2:37</t>
        </is>
      </c>
      <c r="H842" t="inlineStr">
        <is>
          <t xml:space="preserve">Resolved</t>
        </is>
      </c>
      <c r="I842" t="inlineStr">
        <is>
          <t xml:space="preserve">Sebastian' should be German pronounced - "Aber Sebastian. Er war ohne einen zweiten Gedanken sofort Feuer und Flamme.„Okay“, sagte Sebastian nach kurzem Überlegen."</t>
        </is>
      </c>
      <c r="J842" t="inlineStr">
        <is>
          <t xml:space="preserve">VOA</t>
        </is>
      </c>
      <c r="K842" t="inlineStr">
        <is>
          <t xml:space="preserve">Mispronunciation</t>
        </is>
      </c>
      <c r="L842" t="inlineStr">
        <is>
          <t xml:space="preserve">Mispronunciation</t>
        </is>
      </c>
      <c r="M842" t="str">
        <f>IFERROR(IF(VLOOKUP(L842,'Quantification'!$A:$B,2,FALSE)&amp;""="","Unclassified",VLOOKUP(L842,'Quantification'!$A:$B,2,FALSE)),"Unclassified")</f>
        <v>Major</v>
      </c>
      <c r="N842" t="inlineStr">
        <is>
          <t xml:space="preserve">frl-sandra.helmcke@pocketfm.com</t>
        </is>
      </c>
      <c r="O842" t="inlineStr">
        <is>
          <t xml:space="preserve">Issues found in raw</t>
        </is>
      </c>
      <c r="P842" t="str">
        <f>IF(OR(O842="Issues found in master",O842="Final master"),"Master",IF(OR(O842="Ready for Master",O842="Issues found in raw",O842="Raw under QC",O842="Issues resolved in raw"),"Raw","-"))</f>
        <v>Raw</v>
      </c>
      <c r="Q842" s="13">
        <v>46261.60763888889</v>
      </c>
      <c r="R842" t="inlineStr">
        <is>
          <t xml:space="preserve">2026-08 (Aug)</t>
        </is>
      </c>
      <c r="S842">
        <f>IF(M842="Not an error",0,IF(COUNTIFS($A$2:$A842,$A842,$D$2:$D842,$D842,$M$2:$M842,"&lt;&gt;Not an error")=1,1,0))</f>
        <v>0</v>
      </c>
      <c r="T842">
        <f>IF(M842&lt;&gt;"Major",0,IF(COUNTIFS($A$2:$A842,$A842,$D$2:$D842,$D842,$M$2:$M842,"Major")=1,1,0))</f>
        <v>0</v>
      </c>
      <c r="U842">
        <f>IF(M842&lt;&gt;"Minor",0,IF(COUNTIFS($A$2:$A842,$A842,$D$2:$D842,$D842,$M$2:$M842,"Minor")=1,1,0))</f>
        <v>0</v>
      </c>
    </row>
    <row r="843">
      <c r="A843" t="inlineStr">
        <is>
          <t xml:space="preserve">edb3d0a58ac95f5ef497da24336396e996c6e7e9</t>
        </is>
      </c>
      <c r="B843" t="inlineStr">
        <is>
          <t xml:space="preserve">His Secret Fortune</t>
        </is>
      </c>
      <c r="C843" t="inlineStr">
        <is>
          <t xml:space="preserve">Liebe Nach Vertrag</t>
        </is>
      </c>
      <c r="D843" t="inlineStr">
        <is>
          <t xml:space="preserve">8c0c9c06ff319f8d478be7124298303e35b07219</t>
        </is>
      </c>
      <c r="E843" t="inlineStr">
        <is>
          <t xml:space="preserve">Episode 47: Der Wendepunkt</t>
        </is>
      </c>
      <c r="F843">
        <v>47</v>
      </c>
      <c r="G843" t="inlineStr">
        <is>
          <t xml:space="preserve">2:50-2:56</t>
        </is>
      </c>
      <c r="H843" t="inlineStr">
        <is>
          <t xml:space="preserve">Resolved</t>
        </is>
      </c>
      <c r="I843" t="inlineStr">
        <is>
          <t xml:space="preserve">Sebastian' should be German pronounced - "Sebastian holte tief Luft. „Ich muss Lauras Meinung dazu einholen“, sagte er wie für sich."</t>
        </is>
      </c>
      <c r="J843" t="inlineStr">
        <is>
          <t xml:space="preserve">VOA</t>
        </is>
      </c>
      <c r="K843" t="inlineStr">
        <is>
          <t xml:space="preserve">Mispronunciation</t>
        </is>
      </c>
      <c r="L843" t="inlineStr">
        <is>
          <t xml:space="preserve">Mispronunciation</t>
        </is>
      </c>
      <c r="M843" t="str">
        <f>IFERROR(IF(VLOOKUP(L843,'Quantification'!$A:$B,2,FALSE)&amp;""="","Unclassified",VLOOKUP(L843,'Quantification'!$A:$B,2,FALSE)),"Unclassified")</f>
        <v>Major</v>
      </c>
      <c r="N843" t="inlineStr">
        <is>
          <t xml:space="preserve">frl-sandra.helmcke@pocketfm.com</t>
        </is>
      </c>
      <c r="O843" t="inlineStr">
        <is>
          <t xml:space="preserve">Issues found in raw</t>
        </is>
      </c>
      <c r="P843" t="str">
        <f>IF(OR(O843="Issues found in master",O843="Final master"),"Master",IF(OR(O843="Ready for Master",O843="Issues found in raw",O843="Raw under QC",O843="Issues resolved in raw"),"Raw","-"))</f>
        <v>Raw</v>
      </c>
      <c r="Q843" s="13">
        <v>46261.60763888889</v>
      </c>
      <c r="R843" t="inlineStr">
        <is>
          <t xml:space="preserve">2026-08 (Aug)</t>
        </is>
      </c>
      <c r="S843">
        <f>IF(M843="Not an error",0,IF(COUNTIFS($A$2:$A843,$A843,$D$2:$D843,$D843,$M$2:$M843,"&lt;&gt;Not an error")=1,1,0))</f>
        <v>0</v>
      </c>
      <c r="T843">
        <f>IF(M843&lt;&gt;"Major",0,IF(COUNTIFS($A$2:$A843,$A843,$D$2:$D843,$D843,$M$2:$M843,"Major")=1,1,0))</f>
        <v>0</v>
      </c>
      <c r="U843">
        <f>IF(M843&lt;&gt;"Minor",0,IF(COUNTIFS($A$2:$A843,$A843,$D$2:$D843,$D843,$M$2:$M843,"Minor")=1,1,0))</f>
        <v>0</v>
      </c>
    </row>
    <row r="844">
      <c r="A844" t="inlineStr">
        <is>
          <t xml:space="preserve">edb3d0a58ac95f5ef497da24336396e996c6e7e9</t>
        </is>
      </c>
      <c r="B844" t="inlineStr">
        <is>
          <t xml:space="preserve">His Secret Fortune</t>
        </is>
      </c>
      <c r="C844" t="inlineStr">
        <is>
          <t xml:space="preserve">Liebe Nach Vertrag</t>
        </is>
      </c>
      <c r="D844" t="inlineStr">
        <is>
          <t xml:space="preserve">8c0c9c06ff319f8d478be7124298303e35b07219</t>
        </is>
      </c>
      <c r="E844" t="inlineStr">
        <is>
          <t xml:space="preserve">Episode 47: Der Wendepunkt</t>
        </is>
      </c>
      <c r="F844">
        <v>47</v>
      </c>
      <c r="G844" t="inlineStr">
        <is>
          <t xml:space="preserve">3:16-3:20</t>
        </is>
      </c>
      <c r="H844" t="inlineStr">
        <is>
          <t xml:space="preserve">Resolved</t>
        </is>
      </c>
      <c r="I844" t="inlineStr">
        <is>
          <t xml:space="preserve">Sebastian' should be German pronounced - "Sebastian vertraute seiner Schwester voll und ganz. Er würde alles tun, um ihr zu helfen."</t>
        </is>
      </c>
      <c r="J844" t="inlineStr">
        <is>
          <t xml:space="preserve">VOA</t>
        </is>
      </c>
      <c r="K844" t="inlineStr">
        <is>
          <t xml:space="preserve">Mispronunciation</t>
        </is>
      </c>
      <c r="L844" t="inlineStr">
        <is>
          <t xml:space="preserve">Mispronunciation</t>
        </is>
      </c>
      <c r="M844" t="str">
        <f>IFERROR(IF(VLOOKUP(L844,'Quantification'!$A:$B,2,FALSE)&amp;""="","Unclassified",VLOOKUP(L844,'Quantification'!$A:$B,2,FALSE)),"Unclassified")</f>
        <v>Major</v>
      </c>
      <c r="N844" t="inlineStr">
        <is>
          <t xml:space="preserve">frl-sandra.helmcke@pocketfm.com</t>
        </is>
      </c>
      <c r="O844" t="inlineStr">
        <is>
          <t xml:space="preserve">Issues found in raw</t>
        </is>
      </c>
      <c r="P844" t="str">
        <f>IF(OR(O844="Issues found in master",O844="Final master"),"Master",IF(OR(O844="Ready for Master",O844="Issues found in raw",O844="Raw under QC",O844="Issues resolved in raw"),"Raw","-"))</f>
        <v>Raw</v>
      </c>
      <c r="Q844" s="13">
        <v>46261.60763888889</v>
      </c>
      <c r="R844" t="inlineStr">
        <is>
          <t xml:space="preserve">2026-08 (Aug)</t>
        </is>
      </c>
      <c r="S844">
        <f>IF(M844="Not an error",0,IF(COUNTIFS($A$2:$A844,$A844,$D$2:$D844,$D844,$M$2:$M844,"&lt;&gt;Not an error")=1,1,0))</f>
        <v>0</v>
      </c>
      <c r="T844">
        <f>IF(M844&lt;&gt;"Major",0,IF(COUNTIFS($A$2:$A844,$A844,$D$2:$D844,$D844,$M$2:$M844,"Major")=1,1,0))</f>
        <v>0</v>
      </c>
      <c r="U844">
        <f>IF(M844&lt;&gt;"Minor",0,IF(COUNTIFS($A$2:$A844,$A844,$D$2:$D844,$D844,$M$2:$M844,"Minor")=1,1,0))</f>
        <v>0</v>
      </c>
    </row>
    <row r="845">
      <c r="A845" t="inlineStr">
        <is>
          <t xml:space="preserve">edb3d0a58ac95f5ef497da24336396e996c6e7e9</t>
        </is>
      </c>
      <c r="B845" t="inlineStr">
        <is>
          <t xml:space="preserve">His Secret Fortune</t>
        </is>
      </c>
      <c r="C845" t="inlineStr">
        <is>
          <t xml:space="preserve">Liebe Nach Vertrag</t>
        </is>
      </c>
      <c r="D845" t="inlineStr">
        <is>
          <t xml:space="preserve">8c0c9c06ff319f8d478be7124298303e35b07219</t>
        </is>
      </c>
      <c r="E845" t="inlineStr">
        <is>
          <t xml:space="preserve">Episode 47: Der Wendepunkt</t>
        </is>
      </c>
      <c r="F845">
        <v>47</v>
      </c>
      <c r="G845" t="inlineStr">
        <is>
          <t xml:space="preserve">3:34-3:37</t>
        </is>
      </c>
      <c r="H845" t="inlineStr">
        <is>
          <t xml:space="preserve">Resolved</t>
        </is>
      </c>
      <c r="I845" t="inlineStr">
        <is>
          <t xml:space="preserve">Sebastian' should be German pronounced - „Sei nicht so wütend auf Laura, Sebastian."</t>
        </is>
      </c>
      <c r="J845" t="inlineStr">
        <is>
          <t xml:space="preserve">VOA</t>
        </is>
      </c>
      <c r="K845" t="inlineStr">
        <is>
          <t xml:space="preserve">Mispronunciation</t>
        </is>
      </c>
      <c r="L845" t="inlineStr">
        <is>
          <t xml:space="preserve">Mispronunciation</t>
        </is>
      </c>
      <c r="M845" t="str">
        <f>IFERROR(IF(VLOOKUP(L845,'Quantification'!$A:$B,2,FALSE)&amp;""="","Unclassified",VLOOKUP(L845,'Quantification'!$A:$B,2,FALSE)),"Unclassified")</f>
        <v>Major</v>
      </c>
      <c r="N845" t="inlineStr">
        <is>
          <t xml:space="preserve">frl-sandra.helmcke@pocketfm.com</t>
        </is>
      </c>
      <c r="O845" t="inlineStr">
        <is>
          <t xml:space="preserve">Issues found in raw</t>
        </is>
      </c>
      <c r="P845" t="str">
        <f>IF(OR(O845="Issues found in master",O845="Final master"),"Master",IF(OR(O845="Ready for Master",O845="Issues found in raw",O845="Raw under QC",O845="Issues resolved in raw"),"Raw","-"))</f>
        <v>Raw</v>
      </c>
      <c r="Q845" s="13">
        <v>46261.60763888889</v>
      </c>
      <c r="R845" t="inlineStr">
        <is>
          <t xml:space="preserve">2026-08 (Aug)</t>
        </is>
      </c>
      <c r="S845">
        <f>IF(M845="Not an error",0,IF(COUNTIFS($A$2:$A845,$A845,$D$2:$D845,$D845,$M$2:$M845,"&lt;&gt;Not an error")=1,1,0))</f>
        <v>0</v>
      </c>
      <c r="T845">
        <f>IF(M845&lt;&gt;"Major",0,IF(COUNTIFS($A$2:$A845,$A845,$D$2:$D845,$D845,$M$2:$M845,"Major")=1,1,0))</f>
        <v>0</v>
      </c>
      <c r="U845">
        <f>IF(M845&lt;&gt;"Minor",0,IF(COUNTIFS($A$2:$A845,$A845,$D$2:$D845,$D845,$M$2:$M845,"Minor")=1,1,0))</f>
        <v>0</v>
      </c>
    </row>
    <row r="846">
      <c r="A846" t="inlineStr">
        <is>
          <t xml:space="preserve">edb3d0a58ac95f5ef497da24336396e996c6e7e9</t>
        </is>
      </c>
      <c r="B846" t="inlineStr">
        <is>
          <t xml:space="preserve">His Secret Fortune</t>
        </is>
      </c>
      <c r="C846" t="inlineStr">
        <is>
          <t xml:space="preserve">Liebe Nach Vertrag</t>
        </is>
      </c>
      <c r="D846" t="inlineStr">
        <is>
          <t xml:space="preserve">8c0c9c06ff319f8d478be7124298303e35b07219</t>
        </is>
      </c>
      <c r="E846" t="inlineStr">
        <is>
          <t xml:space="preserve">Episode 47: Der Wendepunkt</t>
        </is>
      </c>
      <c r="F846">
        <v>47</v>
      </c>
      <c r="G846" t="inlineStr">
        <is>
          <t xml:space="preserve">4:14-4:19</t>
        </is>
      </c>
      <c r="H846" t="inlineStr">
        <is>
          <t xml:space="preserve">Ignore</t>
        </is>
      </c>
      <c r="I846" t="inlineStr">
        <is>
          <t xml:space="preserve">Should be 'Herr Brooks' -„Sebastian, deine Schwester hat recht“, sagte Mister Brooks ruhig."</t>
        </is>
      </c>
      <c r="J846" t="inlineStr">
        <is>
          <t xml:space="preserve">VOA</t>
        </is>
      </c>
      <c r="K846" t="inlineStr">
        <is>
          <t xml:space="preserve">Incorrect name</t>
        </is>
      </c>
      <c r="L846" t="inlineStr">
        <is>
          <t xml:space="preserve">Incorrect name</t>
        </is>
      </c>
      <c r="M846" t="str">
        <f>IFERROR(IF(VLOOKUP(L846,'Quantification'!$A:$B,2,FALSE)&amp;""="","Unclassified",VLOOKUP(L846,'Quantification'!$A:$B,2,FALSE)),"Unclassified")</f>
        <v>Major</v>
      </c>
      <c r="N846" t="inlineStr">
        <is>
          <t xml:space="preserve">frl-sandra.helmcke@pocketfm.com</t>
        </is>
      </c>
      <c r="O846" t="inlineStr">
        <is>
          <t xml:space="preserve">Issues found in raw</t>
        </is>
      </c>
      <c r="P846" t="str">
        <f>IF(OR(O846="Issues found in master",O846="Final master"),"Master",IF(OR(O846="Ready for Master",O846="Issues found in raw",O846="Raw under QC",O846="Issues resolved in raw"),"Raw","-"))</f>
        <v>Raw</v>
      </c>
      <c r="Q846" s="13">
        <v>46261.60763888889</v>
      </c>
      <c r="R846" t="inlineStr">
        <is>
          <t xml:space="preserve">2026-08 (Aug)</t>
        </is>
      </c>
      <c r="S846">
        <f>IF(M846="Not an error",0,IF(COUNTIFS($A$2:$A846,$A846,$D$2:$D846,$D846,$M$2:$M846,"&lt;&gt;Not an error")=1,1,0))</f>
        <v>0</v>
      </c>
      <c r="T846">
        <f>IF(M846&lt;&gt;"Major",0,IF(COUNTIFS($A$2:$A846,$A846,$D$2:$D846,$D846,$M$2:$M846,"Major")=1,1,0))</f>
        <v>0</v>
      </c>
      <c r="U846">
        <f>IF(M846&lt;&gt;"Minor",0,IF(COUNTIFS($A$2:$A846,$A846,$D$2:$D846,$D846,$M$2:$M846,"Minor")=1,1,0))</f>
        <v>0</v>
      </c>
    </row>
    <row r="847">
      <c r="A847" t="inlineStr">
        <is>
          <t xml:space="preserve">edb3d0a58ac95f5ef497da24336396e996c6e7e9</t>
        </is>
      </c>
      <c r="B847" t="inlineStr">
        <is>
          <t xml:space="preserve">His Secret Fortune</t>
        </is>
      </c>
      <c r="C847" t="inlineStr">
        <is>
          <t xml:space="preserve">Liebe Nach Vertrag</t>
        </is>
      </c>
      <c r="D847" t="inlineStr">
        <is>
          <t xml:space="preserve">8c0c9c06ff319f8d478be7124298303e35b07219</t>
        </is>
      </c>
      <c r="E847" t="inlineStr">
        <is>
          <t xml:space="preserve">Episode 47: Der Wendepunkt</t>
        </is>
      </c>
      <c r="F847">
        <v>47</v>
      </c>
      <c r="G847" t="inlineStr">
        <is>
          <t xml:space="preserve">5:50-5:54</t>
        </is>
      </c>
      <c r="H847" t="inlineStr">
        <is>
          <t xml:space="preserve">Ignore</t>
        </is>
      </c>
      <c r="I847" t="inlineStr">
        <is>
          <t xml:space="preserve">Should be 'Herr Brooks' -"Mister Brooks zog die Augenbrauen hoch."</t>
        </is>
      </c>
      <c r="J847" t="inlineStr">
        <is>
          <t xml:space="preserve">VOA</t>
        </is>
      </c>
      <c r="K847" t="inlineStr">
        <is>
          <t xml:space="preserve">Incorrect name</t>
        </is>
      </c>
      <c r="L847" t="inlineStr">
        <is>
          <t xml:space="preserve">Incorrect name</t>
        </is>
      </c>
      <c r="M847" t="str">
        <f>IFERROR(IF(VLOOKUP(L847,'Quantification'!$A:$B,2,FALSE)&amp;""="","Unclassified",VLOOKUP(L847,'Quantification'!$A:$B,2,FALSE)),"Unclassified")</f>
        <v>Major</v>
      </c>
      <c r="N847" t="inlineStr">
        <is>
          <t xml:space="preserve">frl-sandra.helmcke@pocketfm.com</t>
        </is>
      </c>
      <c r="O847" t="inlineStr">
        <is>
          <t xml:space="preserve">Issues found in raw</t>
        </is>
      </c>
      <c r="P847" t="str">
        <f>IF(OR(O847="Issues found in master",O847="Final master"),"Master",IF(OR(O847="Ready for Master",O847="Issues found in raw",O847="Raw under QC",O847="Issues resolved in raw"),"Raw","-"))</f>
        <v>Raw</v>
      </c>
      <c r="Q847" s="13">
        <v>46261.60763888889</v>
      </c>
      <c r="R847" t="inlineStr">
        <is>
          <t xml:space="preserve">2026-08 (Aug)</t>
        </is>
      </c>
      <c r="S847">
        <f>IF(M847="Not an error",0,IF(COUNTIFS($A$2:$A847,$A847,$D$2:$D847,$D847,$M$2:$M847,"&lt;&gt;Not an error")=1,1,0))</f>
        <v>0</v>
      </c>
      <c r="T847">
        <f>IF(M847&lt;&gt;"Major",0,IF(COUNTIFS($A$2:$A847,$A847,$D$2:$D847,$D847,$M$2:$M847,"Major")=1,1,0))</f>
        <v>0</v>
      </c>
      <c r="U847">
        <f>IF(M847&lt;&gt;"Minor",0,IF(COUNTIFS($A$2:$A847,$A847,$D$2:$D847,$D847,$M$2:$M847,"Minor")=1,1,0))</f>
        <v>0</v>
      </c>
    </row>
    <row r="848">
      <c r="A848" t="inlineStr">
        <is>
          <t xml:space="preserve">edb3d0a58ac95f5ef497da24336396e996c6e7e9</t>
        </is>
      </c>
      <c r="B848" t="inlineStr">
        <is>
          <t xml:space="preserve">His Secret Fortune</t>
        </is>
      </c>
      <c r="C848" t="inlineStr">
        <is>
          <t xml:space="preserve">Liebe Nach Vertrag</t>
        </is>
      </c>
      <c r="D848" t="inlineStr">
        <is>
          <t xml:space="preserve">8c0c9c06ff319f8d478be7124298303e35b07219</t>
        </is>
      </c>
      <c r="E848" t="inlineStr">
        <is>
          <t xml:space="preserve">Episode 47: Der Wendepunkt</t>
        </is>
      </c>
      <c r="F848">
        <v>47</v>
      </c>
      <c r="G848" t="inlineStr">
        <is>
          <t xml:space="preserve">7:05-7:10</t>
        </is>
      </c>
      <c r="H848" t="inlineStr">
        <is>
          <t xml:space="preserve">Resolved</t>
        </is>
      </c>
      <c r="I848" t="inlineStr">
        <is>
          <t xml:space="preserve">Sarah' should be German pronounced -"Sarah und ihr Mann, Vincent, hatten sich kürzlich getrennt, wodurch ein Gästezimmer frei geworden war."</t>
        </is>
      </c>
      <c r="J848" t="inlineStr">
        <is>
          <t xml:space="preserve">VOA</t>
        </is>
      </c>
      <c r="K848" t="inlineStr">
        <is>
          <t xml:space="preserve">Mispronunciation</t>
        </is>
      </c>
      <c r="L848" t="inlineStr">
        <is>
          <t xml:space="preserve">Mispronunciation</t>
        </is>
      </c>
      <c r="M848" t="str">
        <f>IFERROR(IF(VLOOKUP(L848,'Quantification'!$A:$B,2,FALSE)&amp;""="","Unclassified",VLOOKUP(L848,'Quantification'!$A:$B,2,FALSE)),"Unclassified")</f>
        <v>Major</v>
      </c>
      <c r="N848" t="inlineStr">
        <is>
          <t xml:space="preserve">frl-sandra.helmcke@pocketfm.com</t>
        </is>
      </c>
      <c r="O848" t="inlineStr">
        <is>
          <t xml:space="preserve">Issues found in raw</t>
        </is>
      </c>
      <c r="P848" t="str">
        <f>IF(OR(O848="Issues found in master",O848="Final master"),"Master",IF(OR(O848="Ready for Master",O848="Issues found in raw",O848="Raw under QC",O848="Issues resolved in raw"),"Raw","-"))</f>
        <v>Raw</v>
      </c>
      <c r="Q848" s="13">
        <v>46261.60763888889</v>
      </c>
      <c r="R848" t="inlineStr">
        <is>
          <t xml:space="preserve">2026-08 (Aug)</t>
        </is>
      </c>
      <c r="S848">
        <f>IF(M848="Not an error",0,IF(COUNTIFS($A$2:$A848,$A848,$D$2:$D848,$D848,$M$2:$M848,"&lt;&gt;Not an error")=1,1,0))</f>
        <v>0</v>
      </c>
      <c r="T848">
        <f>IF(M848&lt;&gt;"Major",0,IF(COUNTIFS($A$2:$A848,$A848,$D$2:$D848,$D848,$M$2:$M848,"Major")=1,1,0))</f>
        <v>0</v>
      </c>
      <c r="U848">
        <f>IF(M848&lt;&gt;"Minor",0,IF(COUNTIFS($A$2:$A848,$A848,$D$2:$D848,$D848,$M$2:$M848,"Minor")=1,1,0))</f>
        <v>0</v>
      </c>
    </row>
    <row r="849">
      <c r="A849" t="inlineStr">
        <is>
          <t xml:space="preserve">edb3d0a58ac95f5ef497da24336396e996c6e7e9</t>
        </is>
      </c>
      <c r="B849" t="inlineStr">
        <is>
          <t xml:space="preserve">His Secret Fortune</t>
        </is>
      </c>
      <c r="C849" t="inlineStr">
        <is>
          <t xml:space="preserve">Liebe Nach Vertrag</t>
        </is>
      </c>
      <c r="D849" t="inlineStr">
        <is>
          <t xml:space="preserve">8c0c9c06ff319f8d478be7124298303e35b07219</t>
        </is>
      </c>
      <c r="E849" t="inlineStr">
        <is>
          <t xml:space="preserve">Episode 47: Der Wendepunkt</t>
        </is>
      </c>
      <c r="F849">
        <v>47</v>
      </c>
      <c r="G849" t="inlineStr">
        <is>
          <t xml:space="preserve">7:18-7:27</t>
        </is>
      </c>
      <c r="H849" t="inlineStr">
        <is>
          <t xml:space="preserve">Resolved</t>
        </is>
      </c>
      <c r="I849" t="inlineStr">
        <is>
          <t xml:space="preserve">Sarah' should be German pronounced - "Da Sarah weg war, gab es niemanden, der bei der Hausarbeit half, und das kleine Gefühl der Erleichterung, das sie verspürt hatte, war ebenfalls verschwunden."</t>
        </is>
      </c>
      <c r="J849" t="inlineStr">
        <is>
          <t xml:space="preserve">VOA</t>
        </is>
      </c>
      <c r="K849" t="inlineStr">
        <is>
          <t xml:space="preserve">Mispronunciation</t>
        </is>
      </c>
      <c r="L849" t="inlineStr">
        <is>
          <t xml:space="preserve">Mispronunciation</t>
        </is>
      </c>
      <c r="M849" t="str">
        <f>IFERROR(IF(VLOOKUP(L849,'Quantification'!$A:$B,2,FALSE)&amp;""="","Unclassified",VLOOKUP(L849,'Quantification'!$A:$B,2,FALSE)),"Unclassified")</f>
        <v>Major</v>
      </c>
      <c r="N849" t="inlineStr">
        <is>
          <t xml:space="preserve">frl-sandra.helmcke@pocketfm.com</t>
        </is>
      </c>
      <c r="O849" t="inlineStr">
        <is>
          <t xml:space="preserve">Issues found in raw</t>
        </is>
      </c>
      <c r="P849" t="str">
        <f>IF(OR(O849="Issues found in master",O849="Final master"),"Master",IF(OR(O849="Ready for Master",O849="Issues found in raw",O849="Raw under QC",O849="Issues resolved in raw"),"Raw","-"))</f>
        <v>Raw</v>
      </c>
      <c r="Q849" s="13">
        <v>46261.60763888889</v>
      </c>
      <c r="R849" t="inlineStr">
        <is>
          <t xml:space="preserve">2026-08 (Aug)</t>
        </is>
      </c>
      <c r="S849">
        <f>IF(M849="Not an error",0,IF(COUNTIFS($A$2:$A849,$A849,$D$2:$D849,$D849,$M$2:$M849,"&lt;&gt;Not an error")=1,1,0))</f>
        <v>0</v>
      </c>
      <c r="T849">
        <f>IF(M849&lt;&gt;"Major",0,IF(COUNTIFS($A$2:$A849,$A849,$D$2:$D849,$D849,$M$2:$M849,"Major")=1,1,0))</f>
        <v>0</v>
      </c>
      <c r="U849">
        <f>IF(M849&lt;&gt;"Minor",0,IF(COUNTIFS($A$2:$A849,$A849,$D$2:$D849,$D849,$M$2:$M849,"Minor")=1,1,0))</f>
        <v>0</v>
      </c>
    </row>
    <row r="850">
      <c r="A850" t="inlineStr">
        <is>
          <t xml:space="preserve">edb3d0a58ac95f5ef497da24336396e996c6e7e9</t>
        </is>
      </c>
      <c r="B850" t="inlineStr">
        <is>
          <t xml:space="preserve">His Secret Fortune</t>
        </is>
      </c>
      <c r="C850" t="inlineStr">
        <is>
          <t xml:space="preserve">Liebe Nach Vertrag</t>
        </is>
      </c>
      <c r="D850" t="inlineStr">
        <is>
          <t xml:space="preserve">547c2d07f4f26e54bc40cbd07a766738d3c53f0c</t>
        </is>
      </c>
      <c r="E850" t="inlineStr">
        <is>
          <t xml:space="preserve">Episode 49: Grenzen Überschreiten</t>
        </is>
      </c>
      <c r="F850">
        <v>49</v>
      </c>
      <c r="G850" t="inlineStr">
        <is>
          <t xml:space="preserve">9:46-9:52</t>
        </is>
      </c>
      <c r="H850" t="inlineStr">
        <is>
          <t xml:space="preserve">Ignore</t>
        </is>
      </c>
      <c r="I850" t="inlineStr">
        <is>
          <t xml:space="preserve">Should be 'Herr Vanderbilt' - "„Wen versuchen Sie auszusperren, Mister Vanderbilt?“, flüsterte sie in die leere Luft."</t>
        </is>
      </c>
      <c r="J850" t="inlineStr">
        <is>
          <t xml:space="preserve">VOA</t>
        </is>
      </c>
      <c r="K850" t="inlineStr">
        <is>
          <t xml:space="preserve">Incorrect name</t>
        </is>
      </c>
      <c r="L850" t="inlineStr">
        <is>
          <t xml:space="preserve">Incorrect name</t>
        </is>
      </c>
      <c r="M850" t="str">
        <f>IFERROR(IF(VLOOKUP(L850,'Quantification'!$A:$B,2,FALSE)&amp;""="","Unclassified",VLOOKUP(L850,'Quantification'!$A:$B,2,FALSE)),"Unclassified")</f>
        <v>Major</v>
      </c>
      <c r="N850" t="inlineStr">
        <is>
          <t xml:space="preserve">frl-sandra.helmcke@pocketfm.com</t>
        </is>
      </c>
      <c r="O850" t="inlineStr">
        <is>
          <t xml:space="preserve">Issues found in raw</t>
        </is>
      </c>
      <c r="P850" t="str">
        <f>IF(OR(O850="Issues found in master",O850="Final master"),"Master",IF(OR(O850="Ready for Master",O850="Issues found in raw",O850="Raw under QC",O850="Issues resolved in raw"),"Raw","-"))</f>
        <v>Raw</v>
      </c>
      <c r="Q850" s="13">
        <v>46261.60763888889</v>
      </c>
      <c r="R850" t="inlineStr">
        <is>
          <t xml:space="preserve">2026-08 (Aug)</t>
        </is>
      </c>
      <c r="S850">
        <f>IF(M850="Not an error",0,IF(COUNTIFS($A$2:$A850,$A850,$D$2:$D850,$D850,$M$2:$M850,"&lt;&gt;Not an error")=1,1,0))</f>
        <v>1</v>
      </c>
      <c r="T850">
        <f>IF(M850&lt;&gt;"Major",0,IF(COUNTIFS($A$2:$A850,$A850,$D$2:$D850,$D850,$M$2:$M850,"Major")=1,1,0))</f>
        <v>1</v>
      </c>
      <c r="U850">
        <f>IF(M850&lt;&gt;"Minor",0,IF(COUNTIFS($A$2:$A850,$A850,$D$2:$D850,$D850,$M$2:$M850,"Minor")=1,1,0))</f>
        <v>0</v>
      </c>
    </row>
    <row r="851">
      <c r="A851" t="inlineStr">
        <is>
          <t xml:space="preserve">edb3d0a58ac95f5ef497da24336396e996c6e7e9</t>
        </is>
      </c>
      <c r="B851" t="inlineStr">
        <is>
          <t xml:space="preserve">His Secret Fortune</t>
        </is>
      </c>
      <c r="C851" t="inlineStr">
        <is>
          <t xml:space="preserve">Liebe Nach Vertrag</t>
        </is>
      </c>
      <c r="D851" t="inlineStr">
        <is>
          <t xml:space="preserve">6eae4aee985f590a1d16407a19c85d622aef85d7</t>
        </is>
      </c>
      <c r="E851" t="inlineStr">
        <is>
          <t xml:space="preserve">Episode 50: Das Weichei Im Inneren</t>
        </is>
      </c>
      <c r="F851">
        <v>50</v>
      </c>
      <c r="G851" t="inlineStr">
        <is>
          <t xml:space="preserve">1:54-2:01</t>
        </is>
      </c>
      <c r="H851" t="inlineStr">
        <is>
          <t xml:space="preserve">Ignore</t>
        </is>
      </c>
      <c r="I851" t="inlineStr">
        <is>
          <t xml:space="preserve">Should be 'Herr Vanderbilt' - "„Hä? Mister Vanderbilt, ist es schon Morgen?“, murmelte sie und blinzelte ihn mit schläfrigen Augen an."</t>
        </is>
      </c>
      <c r="J851" t="inlineStr">
        <is>
          <t xml:space="preserve">VOA</t>
        </is>
      </c>
      <c r="K851" t="inlineStr">
        <is>
          <t xml:space="preserve">Incorrect name</t>
        </is>
      </c>
      <c r="L851" t="inlineStr">
        <is>
          <t xml:space="preserve">Incorrect name</t>
        </is>
      </c>
      <c r="M851" t="str">
        <f>IFERROR(IF(VLOOKUP(L851,'Quantification'!$A:$B,2,FALSE)&amp;""="","Unclassified",VLOOKUP(L851,'Quantification'!$A:$B,2,FALSE)),"Unclassified")</f>
        <v>Major</v>
      </c>
      <c r="N851" t="inlineStr">
        <is>
          <t xml:space="preserve">frl-sandra.helmcke@pocketfm.com</t>
        </is>
      </c>
      <c r="O851" t="inlineStr">
        <is>
          <t xml:space="preserve">Issues found in raw</t>
        </is>
      </c>
      <c r="P851" t="str">
        <f>IF(OR(O851="Issues found in master",O851="Final master"),"Master",IF(OR(O851="Ready for Master",O851="Issues found in raw",O851="Raw under QC",O851="Issues resolved in raw"),"Raw","-"))</f>
        <v>Raw</v>
      </c>
      <c r="Q851" s="13">
        <v>46261.60763888889</v>
      </c>
      <c r="R851" t="inlineStr">
        <is>
          <t xml:space="preserve">2026-08 (Aug)</t>
        </is>
      </c>
      <c r="S851">
        <f>IF(M851="Not an error",0,IF(COUNTIFS($A$2:$A851,$A851,$D$2:$D851,$D851,$M$2:$M851,"&lt;&gt;Not an error")=1,1,0))</f>
        <v>1</v>
      </c>
      <c r="T851">
        <f>IF(M851&lt;&gt;"Major",0,IF(COUNTIFS($A$2:$A851,$A851,$D$2:$D851,$D851,$M$2:$M851,"Major")=1,1,0))</f>
        <v>1</v>
      </c>
      <c r="U851">
        <f>IF(M851&lt;&gt;"Minor",0,IF(COUNTIFS($A$2:$A851,$A851,$D$2:$D851,$D851,$M$2:$M851,"Minor")=1,1,0))</f>
        <v>0</v>
      </c>
    </row>
    <row r="852">
      <c r="A852" t="inlineStr">
        <is>
          <t xml:space="preserve">edb3d0a58ac95f5ef497da24336396e996c6e7e9</t>
        </is>
      </c>
      <c r="B852" t="inlineStr">
        <is>
          <t xml:space="preserve">His Secret Fortune</t>
        </is>
      </c>
      <c r="C852" t="inlineStr">
        <is>
          <t xml:space="preserve">Liebe Nach Vertrag</t>
        </is>
      </c>
      <c r="D852" t="inlineStr">
        <is>
          <t xml:space="preserve">6eae4aee985f590a1d16407a19c85d622aef85d7</t>
        </is>
      </c>
      <c r="E852" t="inlineStr">
        <is>
          <t xml:space="preserve">Episode 50: Das Weichei Im Inneren</t>
        </is>
      </c>
      <c r="F852">
        <v>50</v>
      </c>
      <c r="G852" t="inlineStr">
        <is>
          <t xml:space="preserve">3:58-4:08</t>
        </is>
      </c>
      <c r="H852" t="inlineStr">
        <is>
          <t xml:space="preserve">Ignore</t>
        </is>
      </c>
      <c r="I852" t="inlineStr">
        <is>
          <t xml:space="preserve">They should use 'Dich' and not 'Sie' - "Sarah lachte. „Eine Villa? Ich bitte Sie. Heutzutage ist es schon schwer genug, die Anzahlung für eine Einzimmerwohnung aufzubringen, geschweige denn für eine Villa!“</t>
        </is>
      </c>
      <c r="J852" t="inlineStr">
        <is>
          <t xml:space="preserve">VOA</t>
        </is>
      </c>
      <c r="K852" t="inlineStr">
        <is>
          <t xml:space="preserve">Script Error</t>
        </is>
      </c>
      <c r="L852" t="inlineStr">
        <is>
          <t xml:space="preserve">Script error</t>
        </is>
      </c>
      <c r="M852" t="str">
        <f>IFERROR(IF(VLOOKUP(L852,'Quantification'!$A:$B,2,FALSE)&amp;""="","Unclassified",VLOOKUP(L852,'Quantification'!$A:$B,2,FALSE)),"Unclassified")</f>
        <v>Major</v>
      </c>
      <c r="N852" t="inlineStr">
        <is>
          <t xml:space="preserve">frl-sandra.helmcke@pocketfm.com</t>
        </is>
      </c>
      <c r="O852" t="inlineStr">
        <is>
          <t xml:space="preserve">Issues found in raw</t>
        </is>
      </c>
      <c r="P852" t="str">
        <f>IF(OR(O852="Issues found in master",O852="Final master"),"Master",IF(OR(O852="Ready for Master",O852="Issues found in raw",O852="Raw under QC",O852="Issues resolved in raw"),"Raw","-"))</f>
        <v>Raw</v>
      </c>
      <c r="Q852" s="13">
        <v>46261.60763888889</v>
      </c>
      <c r="R852" t="inlineStr">
        <is>
          <t xml:space="preserve">2026-08 (Aug)</t>
        </is>
      </c>
      <c r="S852">
        <f>IF(M852="Not an error",0,IF(COUNTIFS($A$2:$A852,$A852,$D$2:$D852,$D852,$M$2:$M852,"&lt;&gt;Not an error")=1,1,0))</f>
        <v>0</v>
      </c>
      <c r="T852">
        <f>IF(M852&lt;&gt;"Major",0,IF(COUNTIFS($A$2:$A852,$A852,$D$2:$D852,$D852,$M$2:$M852,"Major")=1,1,0))</f>
        <v>0</v>
      </c>
      <c r="U852">
        <f>IF(M852&lt;&gt;"Minor",0,IF(COUNTIFS($A$2:$A852,$A852,$D$2:$D852,$D852,$M$2:$M852,"Minor")=1,1,0))</f>
        <v>0</v>
      </c>
    </row>
    <row r="853">
      <c r="A853" t="inlineStr">
        <is>
          <t xml:space="preserve">edb3d0a58ac95f5ef497da24336396e996c6e7e9</t>
        </is>
      </c>
      <c r="B853" t="inlineStr">
        <is>
          <t xml:space="preserve">His Secret Fortune</t>
        </is>
      </c>
      <c r="C853" t="inlineStr">
        <is>
          <t xml:space="preserve">Liebe Nach Vertrag</t>
        </is>
      </c>
      <c r="D853" t="inlineStr">
        <is>
          <t xml:space="preserve">6eae4aee985f590a1d16407a19c85d622aef85d7</t>
        </is>
      </c>
      <c r="E853" t="inlineStr">
        <is>
          <t xml:space="preserve">Episode 50: Das Weichei Im Inneren</t>
        </is>
      </c>
      <c r="F853">
        <v>50</v>
      </c>
      <c r="G853" t="inlineStr">
        <is>
          <t xml:space="preserve">4:26-4:32</t>
        </is>
      </c>
      <c r="H853" t="inlineStr">
        <is>
          <t xml:space="preserve">Ignore</t>
        </is>
      </c>
      <c r="I853" t="inlineStr">
        <is>
          <t xml:space="preserve">Should be 'Herr Vanderbilt or Vincent' - "„Mister Vanderbilt, Sie sollten essen. Ich komme rein, wenn ich mit den Blumen fertig bin“, sagte sie."</t>
        </is>
      </c>
      <c r="J853" t="inlineStr">
        <is>
          <t xml:space="preserve">VOA</t>
        </is>
      </c>
      <c r="K853" t="inlineStr">
        <is>
          <t xml:space="preserve">Incorrect name</t>
        </is>
      </c>
      <c r="L853" t="inlineStr">
        <is>
          <t xml:space="preserve">Incorrect name</t>
        </is>
      </c>
      <c r="M853" t="str">
        <f>IFERROR(IF(VLOOKUP(L853,'Quantification'!$A:$B,2,FALSE)&amp;""="","Unclassified",VLOOKUP(L853,'Quantification'!$A:$B,2,FALSE)),"Unclassified")</f>
        <v>Major</v>
      </c>
      <c r="N853" t="inlineStr">
        <is>
          <t xml:space="preserve">frl-sandra.helmcke@pocketfm.com</t>
        </is>
      </c>
      <c r="O853" t="inlineStr">
        <is>
          <t xml:space="preserve">Issues found in raw</t>
        </is>
      </c>
      <c r="P853" t="str">
        <f>IF(OR(O853="Issues found in master",O853="Final master"),"Master",IF(OR(O853="Ready for Master",O853="Issues found in raw",O853="Raw under QC",O853="Issues resolved in raw"),"Raw","-"))</f>
        <v>Raw</v>
      </c>
      <c r="Q853" s="13">
        <v>46261.60763888889</v>
      </c>
      <c r="R853" t="inlineStr">
        <is>
          <t xml:space="preserve">2026-08 (Aug)</t>
        </is>
      </c>
      <c r="S853">
        <f>IF(M853="Not an error",0,IF(COUNTIFS($A$2:$A853,$A853,$D$2:$D853,$D853,$M$2:$M853,"&lt;&gt;Not an error")=1,1,0))</f>
        <v>0</v>
      </c>
      <c r="T853">
        <f>IF(M853&lt;&gt;"Major",0,IF(COUNTIFS($A$2:$A853,$A853,$D$2:$D853,$D853,$M$2:$M853,"Major")=1,1,0))</f>
        <v>0</v>
      </c>
      <c r="U853">
        <f>IF(M853&lt;&gt;"Minor",0,IF(COUNTIFS($A$2:$A853,$A853,$D$2:$D853,$D853,$M$2:$M853,"Minor")=1,1,0))</f>
        <v>0</v>
      </c>
    </row>
    <row r="854">
      <c r="A854" t="inlineStr">
        <is>
          <t xml:space="preserve">edb3d0a58ac95f5ef497da24336396e996c6e7e9</t>
        </is>
      </c>
      <c r="B854" t="inlineStr">
        <is>
          <t xml:space="preserve">His Secret Fortune</t>
        </is>
      </c>
      <c r="C854" t="inlineStr">
        <is>
          <t xml:space="preserve">Liebe Nach Vertrag</t>
        </is>
      </c>
      <c r="D854" t="inlineStr">
        <is>
          <t xml:space="preserve">cf8ceba63271cc1a85c2de0f97f851333b9b4936</t>
        </is>
      </c>
      <c r="E854" t="inlineStr">
        <is>
          <t xml:space="preserve">Episode 52: Der Stolz Darauf, Eine Ehefrau Zu Sein Teil 1</t>
        </is>
      </c>
      <c r="F854">
        <v>52</v>
      </c>
      <c r="G854" t="inlineStr">
        <is>
          <t xml:space="preserve">2:13-2:18</t>
        </is>
      </c>
      <c r="H854" t="inlineStr">
        <is>
          <t xml:space="preserve">Ignore</t>
        </is>
      </c>
      <c r="I854" t="inlineStr">
        <is>
          <t xml:space="preserve">Should be 'Herr Vanderbilt and Frau Miller' - "„Mister Vanderbilt, Miss Miller ist schon wieder da“, sagte die Empfangsdame nervös."</t>
        </is>
      </c>
      <c r="J854" t="inlineStr">
        <is>
          <t xml:space="preserve">VOA</t>
        </is>
      </c>
      <c r="K854" t="inlineStr">
        <is>
          <t xml:space="preserve">Incorrect name</t>
        </is>
      </c>
      <c r="L854" t="inlineStr">
        <is>
          <t xml:space="preserve">Incorrect name</t>
        </is>
      </c>
      <c r="M854" t="str">
        <f>IFERROR(IF(VLOOKUP(L854,'Quantification'!$A:$B,2,FALSE)&amp;""="","Unclassified",VLOOKUP(L854,'Quantification'!$A:$B,2,FALSE)),"Unclassified")</f>
        <v>Major</v>
      </c>
      <c r="N854" t="inlineStr">
        <is>
          <t xml:space="preserve">frl-sandra.helmcke@pocketfm.com</t>
        </is>
      </c>
      <c r="O854" t="inlineStr">
        <is>
          <t xml:space="preserve">Issues found in raw</t>
        </is>
      </c>
      <c r="P854" t="str">
        <f>IF(OR(O854="Issues found in master",O854="Final master"),"Master",IF(OR(O854="Ready for Master",O854="Issues found in raw",O854="Raw under QC",O854="Issues resolved in raw"),"Raw","-"))</f>
        <v>Raw</v>
      </c>
      <c r="Q854" s="13">
        <v>46261.60833333334</v>
      </c>
      <c r="R854" t="inlineStr">
        <is>
          <t xml:space="preserve">2026-08 (Aug)</t>
        </is>
      </c>
      <c r="S854">
        <f>IF(M854="Not an error",0,IF(COUNTIFS($A$2:$A854,$A854,$D$2:$D854,$D854,$M$2:$M854,"&lt;&gt;Not an error")=1,1,0))</f>
        <v>1</v>
      </c>
      <c r="T854">
        <f>IF(M854&lt;&gt;"Major",0,IF(COUNTIFS($A$2:$A854,$A854,$D$2:$D854,$D854,$M$2:$M854,"Major")=1,1,0))</f>
        <v>1</v>
      </c>
      <c r="U854">
        <f>IF(M854&lt;&gt;"Minor",0,IF(COUNTIFS($A$2:$A854,$A854,$D$2:$D854,$D854,$M$2:$M854,"Minor")=1,1,0))</f>
        <v>0</v>
      </c>
    </row>
    <row r="855">
      <c r="A855" t="inlineStr">
        <is>
          <t xml:space="preserve">edb3d0a58ac95f5ef497da24336396e996c6e7e9</t>
        </is>
      </c>
      <c r="B855" t="inlineStr">
        <is>
          <t xml:space="preserve">His Secret Fortune</t>
        </is>
      </c>
      <c r="C855" t="inlineStr">
        <is>
          <t xml:space="preserve">Liebe Nach Vertrag</t>
        </is>
      </c>
      <c r="D855" t="inlineStr">
        <is>
          <t xml:space="preserve">cf8ceba63271cc1a85c2de0f97f851333b9b4936</t>
        </is>
      </c>
      <c r="E855" t="inlineStr">
        <is>
          <t xml:space="preserve">Episode 52: Der Stolz Darauf, Eine Ehefrau Zu Sein Teil 1</t>
        </is>
      </c>
      <c r="F855">
        <v>52</v>
      </c>
      <c r="G855" t="inlineStr">
        <is>
          <t xml:space="preserve">4:24-4:30</t>
        </is>
      </c>
      <c r="H855" t="inlineStr">
        <is>
          <t xml:space="preserve">Ignore</t>
        </is>
      </c>
      <c r="I855" t="inlineStr">
        <is>
          <t xml:space="preserve">Should be 'Frau Miller' - "„Miss Miller, bitte gehen Sie jetzt“, sagte einer der Wachleute höflich, aber bestimmt."</t>
        </is>
      </c>
      <c r="J855" t="inlineStr">
        <is>
          <t xml:space="preserve">VOA</t>
        </is>
      </c>
      <c r="K855" t="inlineStr">
        <is>
          <t xml:space="preserve">Incorrect name</t>
        </is>
      </c>
      <c r="L855" t="inlineStr">
        <is>
          <t xml:space="preserve">Incorrect name</t>
        </is>
      </c>
      <c r="M855" t="str">
        <f>IFERROR(IF(VLOOKUP(L855,'Quantification'!$A:$B,2,FALSE)&amp;""="","Unclassified",VLOOKUP(L855,'Quantification'!$A:$B,2,FALSE)),"Unclassified")</f>
        <v>Major</v>
      </c>
      <c r="N855" t="inlineStr">
        <is>
          <t xml:space="preserve">frl-sandra.helmcke@pocketfm.com</t>
        </is>
      </c>
      <c r="O855" t="inlineStr">
        <is>
          <t xml:space="preserve">Issues found in raw</t>
        </is>
      </c>
      <c r="P855" t="str">
        <f>IF(OR(O855="Issues found in master",O855="Final master"),"Master",IF(OR(O855="Ready for Master",O855="Issues found in raw",O855="Raw under QC",O855="Issues resolved in raw"),"Raw","-"))</f>
        <v>Raw</v>
      </c>
      <c r="Q855" s="13">
        <v>46261.60833333334</v>
      </c>
      <c r="R855" t="inlineStr">
        <is>
          <t xml:space="preserve">2026-08 (Aug)</t>
        </is>
      </c>
      <c r="S855">
        <f>IF(M855="Not an error",0,IF(COUNTIFS($A$2:$A855,$A855,$D$2:$D855,$D855,$M$2:$M855,"&lt;&gt;Not an error")=1,1,0))</f>
        <v>0</v>
      </c>
      <c r="T855">
        <f>IF(M855&lt;&gt;"Major",0,IF(COUNTIFS($A$2:$A855,$A855,$D$2:$D855,$D855,$M$2:$M855,"Major")=1,1,0))</f>
        <v>0</v>
      </c>
      <c r="U855">
        <f>IF(M855&lt;&gt;"Minor",0,IF(COUNTIFS($A$2:$A855,$A855,$D$2:$D855,$D855,$M$2:$M855,"Minor")=1,1,0))</f>
        <v>0</v>
      </c>
    </row>
    <row r="856">
      <c r="A856" t="inlineStr">
        <is>
          <t xml:space="preserve">edb3d0a58ac95f5ef497da24336396e996c6e7e9</t>
        </is>
      </c>
      <c r="B856" t="inlineStr">
        <is>
          <t xml:space="preserve">His Secret Fortune</t>
        </is>
      </c>
      <c r="C856" t="inlineStr">
        <is>
          <t xml:space="preserve">Liebe Nach Vertrag</t>
        </is>
      </c>
      <c r="D856" t="inlineStr">
        <is>
          <t xml:space="preserve">cf8ceba63271cc1a85c2de0f97f851333b9b4936</t>
        </is>
      </c>
      <c r="E856" t="inlineStr">
        <is>
          <t xml:space="preserve">Episode 52: Der Stolz Darauf, Eine Ehefrau Zu Sein Teil 1</t>
        </is>
      </c>
      <c r="F856">
        <v>52</v>
      </c>
      <c r="G856" t="inlineStr">
        <is>
          <t xml:space="preserve">5:31-5:35</t>
        </is>
      </c>
      <c r="H856" t="inlineStr">
        <is>
          <t xml:space="preserve">Resolved</t>
        </is>
      </c>
      <c r="I856" t="inlineStr">
        <is>
          <t xml:space="preserve">Miller' is missing - "Die Beziehung zwischen den Familien Miller und Vanderbilt war bereits angespannt."</t>
        </is>
      </c>
      <c r="J856" t="inlineStr">
        <is>
          <t xml:space="preserve">VOA</t>
        </is>
      </c>
      <c r="K856" t="inlineStr">
        <is>
          <t xml:space="preserve">Missed line / Word</t>
        </is>
      </c>
      <c r="L856" t="inlineStr">
        <is>
          <t xml:space="preserve">Missed line / Word</t>
        </is>
      </c>
      <c r="M856" t="str">
        <f>IFERROR(IF(VLOOKUP(L856,'Quantification'!$A:$B,2,FALSE)&amp;""="","Unclassified",VLOOKUP(L856,'Quantification'!$A:$B,2,FALSE)),"Unclassified")</f>
        <v>Major</v>
      </c>
      <c r="N856" t="inlineStr">
        <is>
          <t xml:space="preserve">frl-sandra.helmcke@pocketfm.com</t>
        </is>
      </c>
      <c r="O856" t="inlineStr">
        <is>
          <t xml:space="preserve">Issues found in raw</t>
        </is>
      </c>
      <c r="P856" t="str">
        <f>IF(OR(O856="Issues found in master",O856="Final master"),"Master",IF(OR(O856="Ready for Master",O856="Issues found in raw",O856="Raw under QC",O856="Issues resolved in raw"),"Raw","-"))</f>
        <v>Raw</v>
      </c>
      <c r="Q856" s="13">
        <v>46261.60833333334</v>
      </c>
      <c r="R856" t="inlineStr">
        <is>
          <t xml:space="preserve">2026-08 (Aug)</t>
        </is>
      </c>
      <c r="S856">
        <f>IF(M856="Not an error",0,IF(COUNTIFS($A$2:$A856,$A856,$D$2:$D856,$D856,$M$2:$M856,"&lt;&gt;Not an error")=1,1,0))</f>
        <v>0</v>
      </c>
      <c r="T856">
        <f>IF(M856&lt;&gt;"Major",0,IF(COUNTIFS($A$2:$A856,$A856,$D$2:$D856,$D856,$M$2:$M856,"Major")=1,1,0))</f>
        <v>0</v>
      </c>
      <c r="U856">
        <f>IF(M856&lt;&gt;"Minor",0,IF(COUNTIFS($A$2:$A856,$A856,$D$2:$D856,$D856,$M$2:$M856,"Minor")=1,1,0))</f>
        <v>0</v>
      </c>
    </row>
    <row r="857">
      <c r="A857" t="inlineStr">
        <is>
          <t xml:space="preserve">edb3d0a58ac95f5ef497da24336396e996c6e7e9</t>
        </is>
      </c>
      <c r="B857" t="inlineStr">
        <is>
          <t xml:space="preserve">His Secret Fortune</t>
        </is>
      </c>
      <c r="C857" t="inlineStr">
        <is>
          <t xml:space="preserve">Liebe Nach Vertrag</t>
        </is>
      </c>
      <c r="D857" t="inlineStr">
        <is>
          <t xml:space="preserve">c133147195a609c746d1e0493d235451267e4397</t>
        </is>
      </c>
      <c r="E857" t="inlineStr">
        <is>
          <t xml:space="preserve">Episode 58: Wo Die Zeit Stehen Bleibt</t>
        </is>
      </c>
      <c r="F857">
        <v>58</v>
      </c>
      <c r="G857" t="inlineStr">
        <is>
          <t xml:space="preserve">3:56-3:59</t>
        </is>
      </c>
      <c r="H857" t="inlineStr">
        <is>
          <t xml:space="preserve">Resolved</t>
        </is>
      </c>
      <c r="I857" t="inlineStr">
        <is>
          <t xml:space="preserve">Should be 'Vincent' not 'Herr Vanderbilt' - "„Danke, Herr Vanderbilt“, sagte Sarah leise."</t>
        </is>
      </c>
      <c r="J857" t="inlineStr">
        <is>
          <t xml:space="preserve">VOA</t>
        </is>
      </c>
      <c r="K857" t="inlineStr">
        <is>
          <t xml:space="preserve">Incorrect name</t>
        </is>
      </c>
      <c r="L857" t="inlineStr">
        <is>
          <t xml:space="preserve">Incorrect name</t>
        </is>
      </c>
      <c r="M857" t="str">
        <f>IFERROR(IF(VLOOKUP(L857,'Quantification'!$A:$B,2,FALSE)&amp;""="","Unclassified",VLOOKUP(L857,'Quantification'!$A:$B,2,FALSE)),"Unclassified")</f>
        <v>Major</v>
      </c>
      <c r="N857" t="inlineStr">
        <is>
          <t xml:space="preserve">frl-sandra.helmcke@pocketfm.com</t>
        </is>
      </c>
      <c r="O857" t="inlineStr">
        <is>
          <t xml:space="preserve">Issues found in raw</t>
        </is>
      </c>
      <c r="P857" t="str">
        <f>IF(OR(O857="Issues found in master",O857="Final master"),"Master",IF(OR(O857="Ready for Master",O857="Issues found in raw",O857="Raw under QC",O857="Issues resolved in raw"),"Raw","-"))</f>
        <v>Raw</v>
      </c>
      <c r="Q857" s="13">
        <v>46261.60833333334</v>
      </c>
      <c r="R857" t="inlineStr">
        <is>
          <t xml:space="preserve">2026-08 (Aug)</t>
        </is>
      </c>
      <c r="S857">
        <f>IF(M857="Not an error",0,IF(COUNTIFS($A$2:$A857,$A857,$D$2:$D857,$D857,$M$2:$M857,"&lt;&gt;Not an error")=1,1,0))</f>
        <v>1</v>
      </c>
      <c r="T857">
        <f>IF(M857&lt;&gt;"Major",0,IF(COUNTIFS($A$2:$A857,$A857,$D$2:$D857,$D857,$M$2:$M857,"Major")=1,1,0))</f>
        <v>1</v>
      </c>
      <c r="U857">
        <f>IF(M857&lt;&gt;"Minor",0,IF(COUNTIFS($A$2:$A857,$A857,$D$2:$D857,$D857,$M$2:$M857,"Minor")=1,1,0))</f>
        <v>0</v>
      </c>
    </row>
    <row r="858">
      <c r="A858" t="inlineStr">
        <is>
          <t xml:space="preserve">edb3d0a58ac95f5ef497da24336396e996c6e7e9</t>
        </is>
      </c>
      <c r="B858" t="inlineStr">
        <is>
          <t xml:space="preserve">His Secret Fortune</t>
        </is>
      </c>
      <c r="C858" t="inlineStr">
        <is>
          <t xml:space="preserve">Liebe Nach Vertrag</t>
        </is>
      </c>
      <c r="D858" t="inlineStr">
        <is>
          <t xml:space="preserve">c133147195a609c746d1e0493d235451267e4397</t>
        </is>
      </c>
      <c r="E858" t="inlineStr">
        <is>
          <t xml:space="preserve">Episode 58: Wo Die Zeit Stehen Bleibt</t>
        </is>
      </c>
      <c r="F858">
        <v>58</v>
      </c>
      <c r="G858" t="inlineStr">
        <is>
          <t xml:space="preserve">4:48-4:56</t>
        </is>
      </c>
      <c r="H858" t="inlineStr">
        <is>
          <t xml:space="preserve">Resolved</t>
        </is>
      </c>
      <c r="I858" t="inlineStr">
        <is>
          <t xml:space="preserve">Sebastian' should be German pronounced - "Aber als das Internet anfing, uns als die Bösen darzustellen, wurde Sebastian einfach so kalt und distanziert“, sagte sie mit schmerzerfüllter Stimme."</t>
        </is>
      </c>
      <c r="J858" t="inlineStr">
        <is>
          <t xml:space="preserve">VOA</t>
        </is>
      </c>
      <c r="K858" t="inlineStr">
        <is>
          <t xml:space="preserve">Mispronunciation</t>
        </is>
      </c>
      <c r="L858" t="inlineStr">
        <is>
          <t xml:space="preserve">Mispronunciation</t>
        </is>
      </c>
      <c r="M858" t="str">
        <f>IFERROR(IF(VLOOKUP(L858,'Quantification'!$A:$B,2,FALSE)&amp;""="","Unclassified",VLOOKUP(L858,'Quantification'!$A:$B,2,FALSE)),"Unclassified")</f>
        <v>Major</v>
      </c>
      <c r="N858" t="inlineStr">
        <is>
          <t xml:space="preserve">frl-sandra.helmcke@pocketfm.com</t>
        </is>
      </c>
      <c r="O858" t="inlineStr">
        <is>
          <t xml:space="preserve">Issues found in raw</t>
        </is>
      </c>
      <c r="P858" t="str">
        <f>IF(OR(O858="Issues found in master",O858="Final master"),"Master",IF(OR(O858="Ready for Master",O858="Issues found in raw",O858="Raw under QC",O858="Issues resolved in raw"),"Raw","-"))</f>
        <v>Raw</v>
      </c>
      <c r="Q858" s="13">
        <v>46261.60833333334</v>
      </c>
      <c r="R858" t="inlineStr">
        <is>
          <t xml:space="preserve">2026-08 (Aug)</t>
        </is>
      </c>
      <c r="S858">
        <f>IF(M858="Not an error",0,IF(COUNTIFS($A$2:$A858,$A858,$D$2:$D858,$D858,$M$2:$M858,"&lt;&gt;Not an error")=1,1,0))</f>
        <v>0</v>
      </c>
      <c r="T858">
        <f>IF(M858&lt;&gt;"Major",0,IF(COUNTIFS($A$2:$A858,$A858,$D$2:$D858,$D858,$M$2:$M858,"Major")=1,1,0))</f>
        <v>0</v>
      </c>
      <c r="U858">
        <f>IF(M858&lt;&gt;"Minor",0,IF(COUNTIFS($A$2:$A858,$A858,$D$2:$D858,$D858,$M$2:$M858,"Minor")=1,1,0))</f>
        <v>0</v>
      </c>
    </row>
    <row r="859">
      <c r="A859" t="inlineStr">
        <is>
          <t xml:space="preserve">edb3d0a58ac95f5ef497da24336396e996c6e7e9</t>
        </is>
      </c>
      <c r="B859" t="inlineStr">
        <is>
          <t xml:space="preserve">His Secret Fortune</t>
        </is>
      </c>
      <c r="C859" t="inlineStr">
        <is>
          <t xml:space="preserve">Liebe Nach Vertrag</t>
        </is>
      </c>
      <c r="D859" t="inlineStr">
        <is>
          <t xml:space="preserve">c133147195a609c746d1e0493d235451267e4397</t>
        </is>
      </c>
      <c r="E859" t="inlineStr">
        <is>
          <t xml:space="preserve">Episode 58: Wo Die Zeit Stehen Bleibt</t>
        </is>
      </c>
      <c r="F859">
        <v>58</v>
      </c>
      <c r="G859" t="inlineStr">
        <is>
          <t xml:space="preserve">5:00-5:04</t>
        </is>
      </c>
      <c r="H859" t="inlineStr">
        <is>
          <t xml:space="preserve">Resolved</t>
        </is>
      </c>
      <c r="I859" t="inlineStr">
        <is>
          <t xml:space="preserve">Sarah' should be German pronounced - "„Sarah, beurteile nicht alle Männer nach dem Verhalten deines Schwagers."</t>
        </is>
      </c>
      <c r="J859" t="inlineStr">
        <is>
          <t xml:space="preserve">VOA</t>
        </is>
      </c>
      <c r="K859" t="inlineStr">
        <is>
          <t xml:space="preserve">Mispronunciation</t>
        </is>
      </c>
      <c r="L859" t="inlineStr">
        <is>
          <t xml:space="preserve">Mispronunciation</t>
        </is>
      </c>
      <c r="M859" t="str">
        <f>IFERROR(IF(VLOOKUP(L859,'Quantification'!$A:$B,2,FALSE)&amp;""="","Unclassified",VLOOKUP(L859,'Quantification'!$A:$B,2,FALSE)),"Unclassified")</f>
        <v>Major</v>
      </c>
      <c r="N859" t="inlineStr">
        <is>
          <t xml:space="preserve">frl-sandra.helmcke@pocketfm.com</t>
        </is>
      </c>
      <c r="O859" t="inlineStr">
        <is>
          <t xml:space="preserve">Issues found in raw</t>
        </is>
      </c>
      <c r="P859" t="str">
        <f>IF(OR(O859="Issues found in master",O859="Final master"),"Master",IF(OR(O859="Ready for Master",O859="Issues found in raw",O859="Raw under QC",O859="Issues resolved in raw"),"Raw","-"))</f>
        <v>Raw</v>
      </c>
      <c r="Q859" s="13">
        <v>46261.60833333334</v>
      </c>
      <c r="R859" t="inlineStr">
        <is>
          <t xml:space="preserve">2026-08 (Aug)</t>
        </is>
      </c>
      <c r="S859">
        <f>IF(M859="Not an error",0,IF(COUNTIFS($A$2:$A859,$A859,$D$2:$D859,$D859,$M$2:$M859,"&lt;&gt;Not an error")=1,1,0))</f>
        <v>0</v>
      </c>
      <c r="T859">
        <f>IF(M859&lt;&gt;"Major",0,IF(COUNTIFS($A$2:$A859,$A859,$D$2:$D859,$D859,$M$2:$M859,"Major")=1,1,0))</f>
        <v>0</v>
      </c>
      <c r="U859">
        <f>IF(M859&lt;&gt;"Minor",0,IF(COUNTIFS($A$2:$A859,$A859,$D$2:$D859,$D859,$M$2:$M859,"Minor")=1,1,0))</f>
        <v>0</v>
      </c>
    </row>
    <row r="860">
      <c r="A860" t="inlineStr">
        <is>
          <t xml:space="preserve">edb3d0a58ac95f5ef497da24336396e996c6e7e9</t>
        </is>
      </c>
      <c r="B860" t="inlineStr">
        <is>
          <t xml:space="preserve">His Secret Fortune</t>
        </is>
      </c>
      <c r="C860" t="inlineStr">
        <is>
          <t xml:space="preserve">Liebe Nach Vertrag</t>
        </is>
      </c>
      <c r="D860" t="inlineStr">
        <is>
          <t xml:space="preserve">c133147195a609c746d1e0493d235451267e4397</t>
        </is>
      </c>
      <c r="E860" t="inlineStr">
        <is>
          <t xml:space="preserve">Episode 58: Wo Die Zeit Stehen Bleibt</t>
        </is>
      </c>
      <c r="F860">
        <v>58</v>
      </c>
      <c r="G860" t="inlineStr">
        <is>
          <t xml:space="preserve">5:08-5:15</t>
        </is>
      </c>
      <c r="H860" t="inlineStr">
        <is>
          <t xml:space="preserve">Resolved</t>
        </is>
      </c>
      <c r="I860" t="inlineStr">
        <is>
          <t xml:space="preserve">Sebastian' should be German pronounced - "Er wusste, dass zwischen Laura und Sebastian keine Liebe mehr war. Als Ehemann hatte Sebastian sich emotional bereits zurückgezogen."</t>
        </is>
      </c>
      <c r="J860" t="inlineStr">
        <is>
          <t xml:space="preserve">VOA</t>
        </is>
      </c>
      <c r="K860" t="inlineStr">
        <is>
          <t xml:space="preserve">Mispronunciation</t>
        </is>
      </c>
      <c r="L860" t="inlineStr">
        <is>
          <t xml:space="preserve">Mispronunciation</t>
        </is>
      </c>
      <c r="M860" t="str">
        <f>IFERROR(IF(VLOOKUP(L860,'Quantification'!$A:$B,2,FALSE)&amp;""="","Unclassified",VLOOKUP(L860,'Quantification'!$A:$B,2,FALSE)),"Unclassified")</f>
        <v>Major</v>
      </c>
      <c r="N860" t="inlineStr">
        <is>
          <t xml:space="preserve">frl-sandra.helmcke@pocketfm.com</t>
        </is>
      </c>
      <c r="O860" t="inlineStr">
        <is>
          <t xml:space="preserve">Issues found in raw</t>
        </is>
      </c>
      <c r="P860" t="str">
        <f>IF(OR(O860="Issues found in master",O860="Final master"),"Master",IF(OR(O860="Ready for Master",O860="Issues found in raw",O860="Raw under QC",O860="Issues resolved in raw"),"Raw","-"))</f>
        <v>Raw</v>
      </c>
      <c r="Q860" s="13">
        <v>46261.60833333334</v>
      </c>
      <c r="R860" t="inlineStr">
        <is>
          <t xml:space="preserve">2026-08 (Aug)</t>
        </is>
      </c>
      <c r="S860">
        <f>IF(M860="Not an error",0,IF(COUNTIFS($A$2:$A860,$A860,$D$2:$D860,$D860,$M$2:$M860,"&lt;&gt;Not an error")=1,1,0))</f>
        <v>0</v>
      </c>
      <c r="T860">
        <f>IF(M860&lt;&gt;"Major",0,IF(COUNTIFS($A$2:$A860,$A860,$D$2:$D860,$D860,$M$2:$M860,"Major")=1,1,0))</f>
        <v>0</v>
      </c>
      <c r="U860">
        <f>IF(M860&lt;&gt;"Minor",0,IF(COUNTIFS($A$2:$A860,$A860,$D$2:$D860,$D860,$M$2:$M860,"Minor")=1,1,0))</f>
        <v>0</v>
      </c>
    </row>
    <row r="861">
      <c r="A861" t="inlineStr">
        <is>
          <t xml:space="preserve">edb3d0a58ac95f5ef497da24336396e996c6e7e9</t>
        </is>
      </c>
      <c r="B861" t="inlineStr">
        <is>
          <t xml:space="preserve">His Secret Fortune</t>
        </is>
      </c>
      <c r="C861" t="inlineStr">
        <is>
          <t xml:space="preserve">Liebe Nach Vertrag</t>
        </is>
      </c>
      <c r="D861" t="inlineStr">
        <is>
          <t xml:space="preserve">c133147195a609c746d1e0493d235451267e4397</t>
        </is>
      </c>
      <c r="E861" t="inlineStr">
        <is>
          <t xml:space="preserve">Episode 58: Wo Die Zeit Stehen Bleibt</t>
        </is>
      </c>
      <c r="F861">
        <v>58</v>
      </c>
      <c r="G861" t="inlineStr">
        <is>
          <t xml:space="preserve">5:21-5:26</t>
        </is>
      </c>
      <c r="H861" t="inlineStr">
        <is>
          <t xml:space="preserve">Resolved</t>
        </is>
      </c>
      <c r="I861" t="inlineStr">
        <is>
          <t xml:space="preserve">Sebastian' should be German pronounced - "Aber sein Bauchgefühl sagte ihm, dass Sebastians Herz jemand anderem gehörte."</t>
        </is>
      </c>
      <c r="J861" t="inlineStr">
        <is>
          <t xml:space="preserve">VOA</t>
        </is>
      </c>
      <c r="K861" t="inlineStr">
        <is>
          <t xml:space="preserve">Mispronunciation</t>
        </is>
      </c>
      <c r="L861" t="inlineStr">
        <is>
          <t xml:space="preserve">Mispronunciation</t>
        </is>
      </c>
      <c r="M861" t="str">
        <f>IFERROR(IF(VLOOKUP(L861,'Quantification'!$A:$B,2,FALSE)&amp;""="","Unclassified",VLOOKUP(L861,'Quantification'!$A:$B,2,FALSE)),"Unclassified")</f>
        <v>Major</v>
      </c>
      <c r="N861" t="inlineStr">
        <is>
          <t xml:space="preserve">frl-sandra.helmcke@pocketfm.com</t>
        </is>
      </c>
      <c r="O861" t="inlineStr">
        <is>
          <t xml:space="preserve">Issues found in raw</t>
        </is>
      </c>
      <c r="P861" t="str">
        <f>IF(OR(O861="Issues found in master",O861="Final master"),"Master",IF(OR(O861="Ready for Master",O861="Issues found in raw",O861="Raw under QC",O861="Issues resolved in raw"),"Raw","-"))</f>
        <v>Raw</v>
      </c>
      <c r="Q861" s="13">
        <v>46261.60833333334</v>
      </c>
      <c r="R861" t="inlineStr">
        <is>
          <t xml:space="preserve">2026-08 (Aug)</t>
        </is>
      </c>
      <c r="S861">
        <f>IF(M861="Not an error",0,IF(COUNTIFS($A$2:$A861,$A861,$D$2:$D861,$D861,$M$2:$M861,"&lt;&gt;Not an error")=1,1,0))</f>
        <v>0</v>
      </c>
      <c r="T861">
        <f>IF(M861&lt;&gt;"Major",0,IF(COUNTIFS($A$2:$A861,$A861,$D$2:$D861,$D861,$M$2:$M861,"Major")=1,1,0))</f>
        <v>0</v>
      </c>
      <c r="U861">
        <f>IF(M861&lt;&gt;"Minor",0,IF(COUNTIFS($A$2:$A861,$A861,$D$2:$D861,$D861,$M$2:$M861,"Minor")=1,1,0))</f>
        <v>0</v>
      </c>
    </row>
    <row r="862">
      <c r="A862" t="inlineStr">
        <is>
          <t xml:space="preserve">edb3d0a58ac95f5ef497da24336396e996c6e7e9</t>
        </is>
      </c>
      <c r="B862" t="inlineStr">
        <is>
          <t xml:space="preserve">His Secret Fortune</t>
        </is>
      </c>
      <c r="C862" t="inlineStr">
        <is>
          <t xml:space="preserve">Liebe Nach Vertrag</t>
        </is>
      </c>
      <c r="D862" t="inlineStr">
        <is>
          <t xml:space="preserve">c133147195a609c746d1e0493d235451267e4397</t>
        </is>
      </c>
      <c r="E862" t="inlineStr">
        <is>
          <t xml:space="preserve">Episode 58: Wo Die Zeit Stehen Bleibt</t>
        </is>
      </c>
      <c r="F862">
        <v>58</v>
      </c>
      <c r="G862" t="inlineStr">
        <is>
          <t xml:space="preserve">5:27-5:30</t>
        </is>
      </c>
      <c r="H862" t="inlineStr">
        <is>
          <t xml:space="preserve">Resolved</t>
        </is>
      </c>
      <c r="I862" t="inlineStr">
        <is>
          <t xml:space="preserve">Sarah' should be German pronounced - "„Du hast recht“, stimmte Sarah leise zu."</t>
        </is>
      </c>
      <c r="J862" t="inlineStr">
        <is>
          <t xml:space="preserve">VOA</t>
        </is>
      </c>
      <c r="K862" t="inlineStr">
        <is>
          <t xml:space="preserve">Mispronunciation</t>
        </is>
      </c>
      <c r="L862" t="inlineStr">
        <is>
          <t xml:space="preserve">Mispronunciation</t>
        </is>
      </c>
      <c r="M862" t="str">
        <f>IFERROR(IF(VLOOKUP(L862,'Quantification'!$A:$B,2,FALSE)&amp;""="","Unclassified",VLOOKUP(L862,'Quantification'!$A:$B,2,FALSE)),"Unclassified")</f>
        <v>Major</v>
      </c>
      <c r="N862" t="inlineStr">
        <is>
          <t xml:space="preserve">frl-sandra.helmcke@pocketfm.com</t>
        </is>
      </c>
      <c r="O862" t="inlineStr">
        <is>
          <t xml:space="preserve">Issues found in raw</t>
        </is>
      </c>
      <c r="P862" t="str">
        <f>IF(OR(O862="Issues found in master",O862="Final master"),"Master",IF(OR(O862="Ready for Master",O862="Issues found in raw",O862="Raw under QC",O862="Issues resolved in raw"),"Raw","-"))</f>
        <v>Raw</v>
      </c>
      <c r="Q862" s="13">
        <v>46261.60833333334</v>
      </c>
      <c r="R862" t="inlineStr">
        <is>
          <t xml:space="preserve">2026-08 (Aug)</t>
        </is>
      </c>
      <c r="S862">
        <f>IF(M862="Not an error",0,IF(COUNTIFS($A$2:$A862,$A862,$D$2:$D862,$D862,$M$2:$M862,"&lt;&gt;Not an error")=1,1,0))</f>
        <v>0</v>
      </c>
      <c r="T862">
        <f>IF(M862&lt;&gt;"Major",0,IF(COUNTIFS($A$2:$A862,$A862,$D$2:$D862,$D862,$M$2:$M862,"Major")=1,1,0))</f>
        <v>0</v>
      </c>
      <c r="U862">
        <f>IF(M862&lt;&gt;"Minor",0,IF(COUNTIFS($A$2:$A862,$A862,$D$2:$D862,$D862,$M$2:$M862,"Minor")=1,1,0))</f>
        <v>0</v>
      </c>
    </row>
    <row r="863">
      <c r="A863" t="inlineStr">
        <is>
          <t xml:space="preserve">edb3d0a58ac95f5ef497da24336396e996c6e7e9</t>
        </is>
      </c>
      <c r="B863" t="inlineStr">
        <is>
          <t xml:space="preserve">His Secret Fortune</t>
        </is>
      </c>
      <c r="C863" t="inlineStr">
        <is>
          <t xml:space="preserve">Liebe Nach Vertrag</t>
        </is>
      </c>
      <c r="D863" t="inlineStr">
        <is>
          <t xml:space="preserve">c133147195a609c746d1e0493d235451267e4397</t>
        </is>
      </c>
      <c r="E863" t="inlineStr">
        <is>
          <t xml:space="preserve">Episode 58: Wo Die Zeit Stehen Bleibt</t>
        </is>
      </c>
      <c r="F863">
        <v>58</v>
      </c>
      <c r="G863" t="inlineStr">
        <is>
          <t xml:space="preserve">5:54-6:10</t>
        </is>
      </c>
      <c r="H863" t="inlineStr">
        <is>
          <t xml:space="preserve">Resolved</t>
        </is>
      </c>
      <c r="I863" t="inlineStr">
        <is>
          <t xml:space="preserve">Sarah' should be German pronounced - "Der Wagen mit Vincent und Sarah raste die Autobahn entlang. In Gedanken versunken starrte Sarah aus dem Fenster und fragte sich: „Ich habe einen Sechsmonatsvertrag mit Vincent unterschrieben, warum also dem Ganzen keine echte Chance geben?“</t>
        </is>
      </c>
      <c r="J863" t="inlineStr">
        <is>
          <t xml:space="preserve">VOA</t>
        </is>
      </c>
      <c r="K863" t="inlineStr">
        <is>
          <t xml:space="preserve">Mispronunciation</t>
        </is>
      </c>
      <c r="L863" t="inlineStr">
        <is>
          <t xml:space="preserve">Mispronunciation</t>
        </is>
      </c>
      <c r="M863" t="str">
        <f>IFERROR(IF(VLOOKUP(L863,'Quantification'!$A:$B,2,FALSE)&amp;""="","Unclassified",VLOOKUP(L863,'Quantification'!$A:$B,2,FALSE)),"Unclassified")</f>
        <v>Major</v>
      </c>
      <c r="N863" t="inlineStr">
        <is>
          <t xml:space="preserve">frl-sandra.helmcke@pocketfm.com</t>
        </is>
      </c>
      <c r="O863" t="inlineStr">
        <is>
          <t xml:space="preserve">Issues found in raw</t>
        </is>
      </c>
      <c r="P863" t="str">
        <f>IF(OR(O863="Issues found in master",O863="Final master"),"Master",IF(OR(O863="Ready for Master",O863="Issues found in raw",O863="Raw under QC",O863="Issues resolved in raw"),"Raw","-"))</f>
        <v>Raw</v>
      </c>
      <c r="Q863" s="13">
        <v>46261.60833333334</v>
      </c>
      <c r="R863" t="inlineStr">
        <is>
          <t xml:space="preserve">2026-08 (Aug)</t>
        </is>
      </c>
      <c r="S863">
        <f>IF(M863="Not an error",0,IF(COUNTIFS($A$2:$A863,$A863,$D$2:$D863,$D863,$M$2:$M863,"&lt;&gt;Not an error")=1,1,0))</f>
        <v>0</v>
      </c>
      <c r="T863">
        <f>IF(M863&lt;&gt;"Major",0,IF(COUNTIFS($A$2:$A863,$A863,$D$2:$D863,$D863,$M$2:$M863,"Major")=1,1,0))</f>
        <v>0</v>
      </c>
      <c r="U863">
        <f>IF(M863&lt;&gt;"Minor",0,IF(COUNTIFS($A$2:$A863,$A863,$D$2:$D863,$D863,$M$2:$M863,"Minor")=1,1,0))</f>
        <v>0</v>
      </c>
    </row>
    <row r="864">
      <c r="A864" t="inlineStr">
        <is>
          <t xml:space="preserve">edb3d0a58ac95f5ef497da24336396e996c6e7e9</t>
        </is>
      </c>
      <c r="B864" t="inlineStr">
        <is>
          <t xml:space="preserve">His Secret Fortune</t>
        </is>
      </c>
      <c r="C864" t="inlineStr">
        <is>
          <t xml:space="preserve">Liebe Nach Vertrag</t>
        </is>
      </c>
      <c r="D864" t="inlineStr">
        <is>
          <t xml:space="preserve">72f84b49a575721640f4cb4f5fb7c5621136e84f</t>
        </is>
      </c>
      <c r="E864" t="inlineStr">
        <is>
          <t xml:space="preserve">Episode 64: Die Wahrheit Enthüllt</t>
        </is>
      </c>
      <c r="F864">
        <v>64</v>
      </c>
      <c r="G864" t="inlineStr">
        <is>
          <t xml:space="preserve">2:35-2:42</t>
        </is>
      </c>
      <c r="H864" t="inlineStr">
        <is>
          <t xml:space="preserve">Ignore</t>
        </is>
      </c>
      <c r="I864" t="inlineStr">
        <is>
          <t xml:space="preserve">Should be 'Herr Schwarz' - "Er erinnerte sich an den Tag, an dem er und Sarah zu Laura zum Abendessen fuhren, als Mister Schwarz angerufen hatte."</t>
        </is>
      </c>
      <c r="J864" t="inlineStr">
        <is>
          <t xml:space="preserve">VOA</t>
        </is>
      </c>
      <c r="K864" t="inlineStr">
        <is>
          <t xml:space="preserve">Incorrect name</t>
        </is>
      </c>
      <c r="L864" t="inlineStr">
        <is>
          <t xml:space="preserve">Incorrect name</t>
        </is>
      </c>
      <c r="M864" t="str">
        <f>IFERROR(IF(VLOOKUP(L864,'Quantification'!$A:$B,2,FALSE)&amp;""="","Unclassified",VLOOKUP(L864,'Quantification'!$A:$B,2,FALSE)),"Unclassified")</f>
        <v>Major</v>
      </c>
      <c r="N864" t="inlineStr">
        <is>
          <t xml:space="preserve">frl-sandra.helmcke@pocketfm.com</t>
        </is>
      </c>
      <c r="O864" t="inlineStr">
        <is>
          <t xml:space="preserve">Issues found in raw</t>
        </is>
      </c>
      <c r="P864" t="str">
        <f>IF(OR(O864="Issues found in master",O864="Final master"),"Master",IF(OR(O864="Ready for Master",O864="Issues found in raw",O864="Raw under QC",O864="Issues resolved in raw"),"Raw","-"))</f>
        <v>Raw</v>
      </c>
      <c r="Q864" s="13">
        <v>46261.60833333334</v>
      </c>
      <c r="R864" t="inlineStr">
        <is>
          <t xml:space="preserve">2026-08 (Aug)</t>
        </is>
      </c>
      <c r="S864">
        <f>IF(M864="Not an error",0,IF(COUNTIFS($A$2:$A864,$A864,$D$2:$D864,$D864,$M$2:$M864,"&lt;&gt;Not an error")=1,1,0))</f>
        <v>1</v>
      </c>
      <c r="T864">
        <f>IF(M864&lt;&gt;"Major",0,IF(COUNTIFS($A$2:$A864,$A864,$D$2:$D864,$D864,$M$2:$M864,"Major")=1,1,0))</f>
        <v>1</v>
      </c>
      <c r="U864">
        <f>IF(M864&lt;&gt;"Minor",0,IF(COUNTIFS($A$2:$A864,$A864,$D$2:$D864,$D864,$M$2:$M864,"Minor")=1,1,0))</f>
        <v>0</v>
      </c>
    </row>
    <row r="865">
      <c r="A865" t="inlineStr">
        <is>
          <t xml:space="preserve">edb3d0a58ac95f5ef497da24336396e996c6e7e9</t>
        </is>
      </c>
      <c r="B865" t="inlineStr">
        <is>
          <t xml:space="preserve">His Secret Fortune</t>
        </is>
      </c>
      <c r="C865" t="inlineStr">
        <is>
          <t xml:space="preserve">Liebe Nach Vertrag</t>
        </is>
      </c>
      <c r="D865" t="inlineStr">
        <is>
          <t xml:space="preserve">13d7fca11d7724bca6c4ab93ec7db216817ebf38</t>
        </is>
      </c>
      <c r="E865" t="inlineStr">
        <is>
          <t xml:space="preserve">Episode 65: Die Abrechnung</t>
        </is>
      </c>
      <c r="F865">
        <v>65</v>
      </c>
      <c r="G865" t="inlineStr">
        <is>
          <t xml:space="preserve">0:22-0:28</t>
        </is>
      </c>
      <c r="H865" t="inlineStr">
        <is>
          <t xml:space="preserve">Ignore</t>
        </is>
      </c>
      <c r="I865" t="inlineStr">
        <is>
          <t xml:space="preserve">Should be 'Herr Schwarz' - "Als die Leute die Telefonaufnahme des Gesprächs zwischen Mister Schwarz und Sarah hörten, explodierten sie."</t>
        </is>
      </c>
      <c r="J865" t="inlineStr">
        <is>
          <t xml:space="preserve">VOA</t>
        </is>
      </c>
      <c r="K865" t="inlineStr">
        <is>
          <t xml:space="preserve">Incorrect name</t>
        </is>
      </c>
      <c r="L865" t="inlineStr">
        <is>
          <t xml:space="preserve">Incorrect name</t>
        </is>
      </c>
      <c r="M865" t="str">
        <f>IFERROR(IF(VLOOKUP(L865,'Quantification'!$A:$B,2,FALSE)&amp;""="","Unclassified",VLOOKUP(L865,'Quantification'!$A:$B,2,FALSE)),"Unclassified")</f>
        <v>Major</v>
      </c>
      <c r="N865" t="inlineStr">
        <is>
          <t xml:space="preserve">frl-sandra.helmcke@pocketfm.com</t>
        </is>
      </c>
      <c r="O865" t="inlineStr">
        <is>
          <t xml:space="preserve">Issues found in raw</t>
        </is>
      </c>
      <c r="P865" t="str">
        <f>IF(OR(O865="Issues found in master",O865="Final master"),"Master",IF(OR(O865="Ready for Master",O865="Issues found in raw",O865="Raw under QC",O865="Issues resolved in raw"),"Raw","-"))</f>
        <v>Raw</v>
      </c>
      <c r="Q865" s="13">
        <v>46261.60833333334</v>
      </c>
      <c r="R865" t="inlineStr">
        <is>
          <t xml:space="preserve">2026-08 (Aug)</t>
        </is>
      </c>
      <c r="S865">
        <f>IF(M865="Not an error",0,IF(COUNTIFS($A$2:$A865,$A865,$D$2:$D865,$D865,$M$2:$M865,"&lt;&gt;Not an error")=1,1,0))</f>
        <v>1</v>
      </c>
      <c r="T865">
        <f>IF(M865&lt;&gt;"Major",0,IF(COUNTIFS($A$2:$A865,$A865,$D$2:$D865,$D865,$M$2:$M865,"Major")=1,1,0))</f>
        <v>1</v>
      </c>
      <c r="U865">
        <f>IF(M865&lt;&gt;"Minor",0,IF(COUNTIFS($A$2:$A865,$A865,$D$2:$D865,$D865,$M$2:$M865,"Minor")=1,1,0))</f>
        <v>0</v>
      </c>
    </row>
    <row r="866">
      <c r="A866" t="inlineStr">
        <is>
          <t xml:space="preserve">edb3d0a58ac95f5ef497da24336396e996c6e7e9</t>
        </is>
      </c>
      <c r="B866" t="inlineStr">
        <is>
          <t xml:space="preserve">His Secret Fortune</t>
        </is>
      </c>
      <c r="C866" t="inlineStr">
        <is>
          <t xml:space="preserve">Liebe Nach Vertrag</t>
        </is>
      </c>
      <c r="D866" t="inlineStr">
        <is>
          <t xml:space="preserve">13d7fca11d7724bca6c4ab93ec7db216817ebf38</t>
        </is>
      </c>
      <c r="E866" t="inlineStr">
        <is>
          <t xml:space="preserve">Episode 65: Die Abrechnung</t>
        </is>
      </c>
      <c r="F866">
        <v>65</v>
      </c>
      <c r="G866" t="inlineStr">
        <is>
          <t xml:space="preserve">1:53-1:56</t>
        </is>
      </c>
      <c r="H866" t="inlineStr">
        <is>
          <t xml:space="preserve">Ignore</t>
        </is>
      </c>
      <c r="I866" t="inlineStr">
        <is>
          <t xml:space="preserve">Should be ' Frau Schwarz' - "Missus Schwarz schlug in dieselbe Kerbe."</t>
        </is>
      </c>
      <c r="J866" t="inlineStr">
        <is>
          <t xml:space="preserve">VOA</t>
        </is>
      </c>
      <c r="K866" t="inlineStr">
        <is>
          <t xml:space="preserve">Incorrect name</t>
        </is>
      </c>
      <c r="L866" t="inlineStr">
        <is>
          <t xml:space="preserve">Incorrect name</t>
        </is>
      </c>
      <c r="M866" t="str">
        <f>IFERROR(IF(VLOOKUP(L866,'Quantification'!$A:$B,2,FALSE)&amp;""="","Unclassified",VLOOKUP(L866,'Quantification'!$A:$B,2,FALSE)),"Unclassified")</f>
        <v>Major</v>
      </c>
      <c r="N866" t="inlineStr">
        <is>
          <t xml:space="preserve">frl-sandra.helmcke@pocketfm.com</t>
        </is>
      </c>
      <c r="O866" t="inlineStr">
        <is>
          <t xml:space="preserve">Issues found in raw</t>
        </is>
      </c>
      <c r="P866" t="str">
        <f>IF(OR(O866="Issues found in master",O866="Final master"),"Master",IF(OR(O866="Ready for Master",O866="Issues found in raw",O866="Raw under QC",O866="Issues resolved in raw"),"Raw","-"))</f>
        <v>Raw</v>
      </c>
      <c r="Q866" s="13">
        <v>46261.60833333334</v>
      </c>
      <c r="R866" t="inlineStr">
        <is>
          <t xml:space="preserve">2026-08 (Aug)</t>
        </is>
      </c>
      <c r="S866">
        <f>IF(M866="Not an error",0,IF(COUNTIFS($A$2:$A866,$A866,$D$2:$D866,$D866,$M$2:$M866,"&lt;&gt;Not an error")=1,1,0))</f>
        <v>0</v>
      </c>
      <c r="T866">
        <f>IF(M866&lt;&gt;"Major",0,IF(COUNTIFS($A$2:$A866,$A866,$D$2:$D866,$D866,$M$2:$M866,"Major")=1,1,0))</f>
        <v>0</v>
      </c>
      <c r="U866">
        <f>IF(M866&lt;&gt;"Minor",0,IF(COUNTIFS($A$2:$A866,$A866,$D$2:$D866,$D866,$M$2:$M866,"Minor")=1,1,0))</f>
        <v>0</v>
      </c>
    </row>
    <row r="867">
      <c r="A867" t="inlineStr">
        <is>
          <t xml:space="preserve">edb3d0a58ac95f5ef497da24336396e996c6e7e9</t>
        </is>
      </c>
      <c r="B867" t="inlineStr">
        <is>
          <t xml:space="preserve">His Secret Fortune</t>
        </is>
      </c>
      <c r="C867" t="inlineStr">
        <is>
          <t xml:space="preserve">Liebe Nach Vertrag</t>
        </is>
      </c>
      <c r="D867" t="inlineStr">
        <is>
          <t xml:space="preserve">13d7fca11d7724bca6c4ab93ec7db216817ebf38</t>
        </is>
      </c>
      <c r="E867" t="inlineStr">
        <is>
          <t xml:space="preserve">Episode 65: Die Abrechnung</t>
        </is>
      </c>
      <c r="F867">
        <v>65</v>
      </c>
      <c r="G867" t="inlineStr">
        <is>
          <t xml:space="preserve">6:41-6:45</t>
        </is>
      </c>
      <c r="H867" t="inlineStr">
        <is>
          <t xml:space="preserve">Ignore</t>
        </is>
      </c>
      <c r="I867" t="inlineStr">
        <is>
          <t xml:space="preserve">Should be 'Herr Schwarz' - "Nach einem langen Moment sprach der alte Mister Schwarz schließlich."</t>
        </is>
      </c>
      <c r="J867" t="inlineStr">
        <is>
          <t xml:space="preserve">VOA</t>
        </is>
      </c>
      <c r="K867" t="inlineStr">
        <is>
          <t xml:space="preserve">Incorrect name</t>
        </is>
      </c>
      <c r="L867" t="inlineStr">
        <is>
          <t xml:space="preserve">Incorrect name</t>
        </is>
      </c>
      <c r="M867" t="str">
        <f>IFERROR(IF(VLOOKUP(L867,'Quantification'!$A:$B,2,FALSE)&amp;""="","Unclassified",VLOOKUP(L867,'Quantification'!$A:$B,2,FALSE)),"Unclassified")</f>
        <v>Major</v>
      </c>
      <c r="N867" t="inlineStr">
        <is>
          <t xml:space="preserve">frl-sandra.helmcke@pocketfm.com</t>
        </is>
      </c>
      <c r="O867" t="inlineStr">
        <is>
          <t xml:space="preserve">Issues found in raw</t>
        </is>
      </c>
      <c r="P867" t="str">
        <f>IF(OR(O867="Issues found in master",O867="Final master"),"Master",IF(OR(O867="Ready for Master",O867="Issues found in raw",O867="Raw under QC",O867="Issues resolved in raw"),"Raw","-"))</f>
        <v>Raw</v>
      </c>
      <c r="Q867" s="13">
        <v>46261.60833333334</v>
      </c>
      <c r="R867" t="inlineStr">
        <is>
          <t xml:space="preserve">2026-08 (Aug)</t>
        </is>
      </c>
      <c r="S867">
        <f>IF(M867="Not an error",0,IF(COUNTIFS($A$2:$A867,$A867,$D$2:$D867,$D867,$M$2:$M867,"&lt;&gt;Not an error")=1,1,0))</f>
        <v>0</v>
      </c>
      <c r="T867">
        <f>IF(M867&lt;&gt;"Major",0,IF(COUNTIFS($A$2:$A867,$A867,$D$2:$D867,$D867,$M$2:$M867,"Major")=1,1,0))</f>
        <v>0</v>
      </c>
      <c r="U867">
        <f>IF(M867&lt;&gt;"Minor",0,IF(COUNTIFS($A$2:$A867,$A867,$D$2:$D867,$D867,$M$2:$M867,"Minor")=1,1,0))</f>
        <v>0</v>
      </c>
    </row>
    <row r="868">
      <c r="A868" t="inlineStr">
        <is>
          <t xml:space="preserve">edb3d0a58ac95f5ef497da24336396e996c6e7e9</t>
        </is>
      </c>
      <c r="B868" t="inlineStr">
        <is>
          <t xml:space="preserve">His Secret Fortune</t>
        </is>
      </c>
      <c r="C868" t="inlineStr">
        <is>
          <t xml:space="preserve">Liebe Nach Vertrag</t>
        </is>
      </c>
      <c r="D868" t="inlineStr">
        <is>
          <t xml:space="preserve">13d7fca11d7724bca6c4ab93ec7db216817ebf38</t>
        </is>
      </c>
      <c r="E868" t="inlineStr">
        <is>
          <t xml:space="preserve">Episode 65: Die Abrechnung</t>
        </is>
      </c>
      <c r="F868">
        <v>65</v>
      </c>
      <c r="G868" t="inlineStr">
        <is>
          <t xml:space="preserve">7:42-7:46</t>
        </is>
      </c>
      <c r="H868" t="inlineStr">
        <is>
          <t xml:space="preserve">Ignore</t>
        </is>
      </c>
      <c r="I868" t="inlineStr">
        <is>
          <t xml:space="preserve">Should be 'Frau Schwarz" - "Aber genau in diesem Moment setzte sich Missus Schwarz kerzengerade auf."</t>
        </is>
      </c>
      <c r="J868" t="inlineStr">
        <is>
          <t xml:space="preserve">VOA</t>
        </is>
      </c>
      <c r="K868" t="inlineStr">
        <is>
          <t xml:space="preserve">Incorrect name</t>
        </is>
      </c>
      <c r="L868" t="inlineStr">
        <is>
          <t xml:space="preserve">Incorrect name</t>
        </is>
      </c>
      <c r="M868" t="str">
        <f>IFERROR(IF(VLOOKUP(L868,'Quantification'!$A:$B,2,FALSE)&amp;""="","Unclassified",VLOOKUP(L868,'Quantification'!$A:$B,2,FALSE)),"Unclassified")</f>
        <v>Major</v>
      </c>
      <c r="N868" t="inlineStr">
        <is>
          <t xml:space="preserve">frl-sandra.helmcke@pocketfm.com</t>
        </is>
      </c>
      <c r="O868" t="inlineStr">
        <is>
          <t xml:space="preserve">Issues found in raw</t>
        </is>
      </c>
      <c r="P868" t="str">
        <f>IF(OR(O868="Issues found in master",O868="Final master"),"Master",IF(OR(O868="Ready for Master",O868="Issues found in raw",O868="Raw under QC",O868="Issues resolved in raw"),"Raw","-"))</f>
        <v>Raw</v>
      </c>
      <c r="Q868" s="13">
        <v>46261.60833333334</v>
      </c>
      <c r="R868" t="inlineStr">
        <is>
          <t xml:space="preserve">2026-08 (Aug)</t>
        </is>
      </c>
      <c r="S868">
        <f>IF(M868="Not an error",0,IF(COUNTIFS($A$2:$A868,$A868,$D$2:$D868,$D868,$M$2:$M868,"&lt;&gt;Not an error")=1,1,0))</f>
        <v>0</v>
      </c>
      <c r="T868">
        <f>IF(M868&lt;&gt;"Major",0,IF(COUNTIFS($A$2:$A868,$A868,$D$2:$D868,$D868,$M$2:$M868,"Major")=1,1,0))</f>
        <v>0</v>
      </c>
      <c r="U868">
        <f>IF(M868&lt;&gt;"Minor",0,IF(COUNTIFS($A$2:$A868,$A868,$D$2:$D868,$D868,$M$2:$M868,"Minor")=1,1,0))</f>
        <v>0</v>
      </c>
    </row>
    <row r="869">
      <c r="A869" t="inlineStr">
        <is>
          <t xml:space="preserve">edb3d0a58ac95f5ef497da24336396e996c6e7e9</t>
        </is>
      </c>
      <c r="B869" t="inlineStr">
        <is>
          <t xml:space="preserve">His Secret Fortune</t>
        </is>
      </c>
      <c r="C869" t="inlineStr">
        <is>
          <t xml:space="preserve">Liebe Nach Vertrag</t>
        </is>
      </c>
      <c r="D869" t="inlineStr">
        <is>
          <t xml:space="preserve">70b9746f3a746149f3f1db69d341f3df0bfc8534</t>
        </is>
      </c>
      <c r="E869" t="inlineStr">
        <is>
          <t xml:space="preserve">Episode 71: Der Mysteriöse Anruf</t>
        </is>
      </c>
      <c r="F869">
        <v>71</v>
      </c>
      <c r="G869" t="inlineStr">
        <is>
          <t xml:space="preserve">7:09-7:13</t>
        </is>
      </c>
      <c r="H869" t="inlineStr">
        <is>
          <t xml:space="preserve">Ignore</t>
        </is>
      </c>
      <c r="I869" t="inlineStr">
        <is>
          <t xml:space="preserve">Should be 'Herr Vanderbilt' - "„Hallo, Mister Vanderbilt“, sagte eine tiefe, verstellte Stimme."</t>
        </is>
      </c>
      <c r="J869" t="inlineStr">
        <is>
          <t xml:space="preserve">VOA</t>
        </is>
      </c>
      <c r="K869" t="inlineStr">
        <is>
          <t xml:space="preserve">Incorrect name</t>
        </is>
      </c>
      <c r="L869" t="inlineStr">
        <is>
          <t xml:space="preserve">Incorrect name</t>
        </is>
      </c>
      <c r="M869" t="str">
        <f>IFERROR(IF(VLOOKUP(L869,'Quantification'!$A:$B,2,FALSE)&amp;""="","Unclassified",VLOOKUP(L869,'Quantification'!$A:$B,2,FALSE)),"Unclassified")</f>
        <v>Major</v>
      </c>
      <c r="N869" t="inlineStr">
        <is>
          <t xml:space="preserve">frl-sandra.helmcke@pocketfm.com</t>
        </is>
      </c>
      <c r="O869" t="inlineStr">
        <is>
          <t xml:space="preserve">Issues found in raw</t>
        </is>
      </c>
      <c r="P869" t="str">
        <f>IF(OR(O869="Issues found in master",O869="Final master"),"Master",IF(OR(O869="Ready for Master",O869="Issues found in raw",O869="Raw under QC",O869="Issues resolved in raw"),"Raw","-"))</f>
        <v>Raw</v>
      </c>
      <c r="Q869" s="13">
        <v>46261.60833333334</v>
      </c>
      <c r="R869" t="inlineStr">
        <is>
          <t xml:space="preserve">2026-08 (Aug)</t>
        </is>
      </c>
      <c r="S869">
        <f>IF(M869="Not an error",0,IF(COUNTIFS($A$2:$A869,$A869,$D$2:$D869,$D869,$M$2:$M869,"&lt;&gt;Not an error")=1,1,0))</f>
        <v>1</v>
      </c>
      <c r="T869">
        <f>IF(M869&lt;&gt;"Major",0,IF(COUNTIFS($A$2:$A869,$A869,$D$2:$D869,$D869,$M$2:$M869,"Major")=1,1,0))</f>
        <v>1</v>
      </c>
      <c r="U869">
        <f>IF(M869&lt;&gt;"Minor",0,IF(COUNTIFS($A$2:$A869,$A869,$D$2:$D869,$D869,$M$2:$M869,"Minor")=1,1,0))</f>
        <v>0</v>
      </c>
    </row>
    <row r="870">
      <c r="A870" t="inlineStr">
        <is>
          <t xml:space="preserve">edb3d0a58ac95f5ef497da24336396e996c6e7e9</t>
        </is>
      </c>
      <c r="B870" t="inlineStr">
        <is>
          <t xml:space="preserve">His Secret Fortune</t>
        </is>
      </c>
      <c r="C870" t="inlineStr">
        <is>
          <t xml:space="preserve">Liebe Nach Vertrag</t>
        </is>
      </c>
      <c r="D870" t="inlineStr">
        <is>
          <t xml:space="preserve">08d9204181528d4e45aa6a5c5f5da0ee0593a72a</t>
        </is>
      </c>
      <c r="E870" t="inlineStr">
        <is>
          <t xml:space="preserve">Episode 74: Die Löwin Erwacht</t>
        </is>
      </c>
      <c r="F870">
        <v>74</v>
      </c>
      <c r="G870" t="inlineStr">
        <is>
          <t xml:space="preserve">1:22-1:26</t>
        </is>
      </c>
      <c r="H870" t="inlineStr">
        <is>
          <t xml:space="preserve">Ignore</t>
        </is>
      </c>
      <c r="I870" t="inlineStr">
        <is>
          <t xml:space="preserve">Should be 'Frau Brooks' - "„Oh mein Gott!“, brach Missus Brooks in Tränen aus."</t>
        </is>
      </c>
      <c r="J870" t="inlineStr">
        <is>
          <t xml:space="preserve">VOA</t>
        </is>
      </c>
      <c r="K870" t="inlineStr">
        <is>
          <t xml:space="preserve">Incorrect name</t>
        </is>
      </c>
      <c r="L870" t="inlineStr">
        <is>
          <t xml:space="preserve">Incorrect name</t>
        </is>
      </c>
      <c r="M870" t="str">
        <f>IFERROR(IF(VLOOKUP(L870,'Quantification'!$A:$B,2,FALSE)&amp;""="","Unclassified",VLOOKUP(L870,'Quantification'!$A:$B,2,FALSE)),"Unclassified")</f>
        <v>Major</v>
      </c>
      <c r="N870" t="inlineStr">
        <is>
          <t xml:space="preserve">frl-sandra.helmcke@pocketfm.com</t>
        </is>
      </c>
      <c r="O870" t="inlineStr">
        <is>
          <t xml:space="preserve">Issues found in raw</t>
        </is>
      </c>
      <c r="P870" t="str">
        <f>IF(OR(O870="Issues found in master",O870="Final master"),"Master",IF(OR(O870="Ready for Master",O870="Issues found in raw",O870="Raw under QC",O870="Issues resolved in raw"),"Raw","-"))</f>
        <v>Raw</v>
      </c>
      <c r="Q870" s="13">
        <v>46261.60833333334</v>
      </c>
      <c r="R870" t="inlineStr">
        <is>
          <t xml:space="preserve">2026-08 (Aug)</t>
        </is>
      </c>
      <c r="S870">
        <f>IF(M870="Not an error",0,IF(COUNTIFS($A$2:$A870,$A870,$D$2:$D870,$D870,$M$2:$M870,"&lt;&gt;Not an error")=1,1,0))</f>
        <v>1</v>
      </c>
      <c r="T870">
        <f>IF(M870&lt;&gt;"Major",0,IF(COUNTIFS($A$2:$A870,$A870,$D$2:$D870,$D870,$M$2:$M870,"Major")=1,1,0))</f>
        <v>1</v>
      </c>
      <c r="U870">
        <f>IF(M870&lt;&gt;"Minor",0,IF(COUNTIFS($A$2:$A870,$A870,$D$2:$D870,$D870,$M$2:$M870,"Minor")=1,1,0))</f>
        <v>0</v>
      </c>
    </row>
    <row r="871">
      <c r="A871" t="inlineStr">
        <is>
          <t xml:space="preserve">edb3d0a58ac95f5ef497da24336396e996c6e7e9</t>
        </is>
      </c>
      <c r="B871" t="inlineStr">
        <is>
          <t xml:space="preserve">His Secret Fortune</t>
        </is>
      </c>
      <c r="C871" t="inlineStr">
        <is>
          <t xml:space="preserve">Liebe Nach Vertrag</t>
        </is>
      </c>
      <c r="D871" t="inlineStr">
        <is>
          <t xml:space="preserve">08d9204181528d4e45aa6a5c5f5da0ee0593a72a</t>
        </is>
      </c>
      <c r="E871" t="inlineStr">
        <is>
          <t xml:space="preserve">Episode 74: Die Löwin Erwacht</t>
        </is>
      </c>
      <c r="F871">
        <v>74</v>
      </c>
      <c r="G871" t="inlineStr">
        <is>
          <t xml:space="preserve">1:35-1:37</t>
        </is>
      </c>
      <c r="H871" t="inlineStr">
        <is>
          <t xml:space="preserve">Ignore</t>
        </is>
      </c>
      <c r="I871" t="inlineStr">
        <is>
          <t xml:space="preserve">Should be 'Herr Brooks' -"Auch Mister Brooks war wütend."</t>
        </is>
      </c>
      <c r="J871" t="inlineStr">
        <is>
          <t xml:space="preserve">VOA</t>
        </is>
      </c>
      <c r="K871" t="inlineStr">
        <is>
          <t xml:space="preserve">Incorrect name</t>
        </is>
      </c>
      <c r="L871" t="inlineStr">
        <is>
          <t xml:space="preserve">Incorrect name</t>
        </is>
      </c>
      <c r="M871" t="str">
        <f>IFERROR(IF(VLOOKUP(L871,'Quantification'!$A:$B,2,FALSE)&amp;""="","Unclassified",VLOOKUP(L871,'Quantification'!$A:$B,2,FALSE)),"Unclassified")</f>
        <v>Major</v>
      </c>
      <c r="N871" t="inlineStr">
        <is>
          <t xml:space="preserve">frl-sandra.helmcke@pocketfm.com</t>
        </is>
      </c>
      <c r="O871" t="inlineStr">
        <is>
          <t xml:space="preserve">Issues found in raw</t>
        </is>
      </c>
      <c r="P871" t="str">
        <f>IF(OR(O871="Issues found in master",O871="Final master"),"Master",IF(OR(O871="Ready for Master",O871="Issues found in raw",O871="Raw under QC",O871="Issues resolved in raw"),"Raw","-"))</f>
        <v>Raw</v>
      </c>
      <c r="Q871" s="13">
        <v>46261.60833333334</v>
      </c>
      <c r="R871" t="inlineStr">
        <is>
          <t xml:space="preserve">2026-08 (Aug)</t>
        </is>
      </c>
      <c r="S871">
        <f>IF(M871="Not an error",0,IF(COUNTIFS($A$2:$A871,$A871,$D$2:$D871,$D871,$M$2:$M871,"&lt;&gt;Not an error")=1,1,0))</f>
        <v>0</v>
      </c>
      <c r="T871">
        <f>IF(M871&lt;&gt;"Major",0,IF(COUNTIFS($A$2:$A871,$A871,$D$2:$D871,$D871,$M$2:$M871,"Major")=1,1,0))</f>
        <v>0</v>
      </c>
      <c r="U871">
        <f>IF(M871&lt;&gt;"Minor",0,IF(COUNTIFS($A$2:$A871,$A871,$D$2:$D871,$D871,$M$2:$M871,"Minor")=1,1,0))</f>
        <v>0</v>
      </c>
    </row>
    <row r="872">
      <c r="A872" t="inlineStr">
        <is>
          <t xml:space="preserve">edb3d0a58ac95f5ef497da24336396e996c6e7e9</t>
        </is>
      </c>
      <c r="B872" t="inlineStr">
        <is>
          <t xml:space="preserve">His Secret Fortune</t>
        </is>
      </c>
      <c r="C872" t="inlineStr">
        <is>
          <t xml:space="preserve">Liebe Nach Vertrag</t>
        </is>
      </c>
      <c r="D872" t="inlineStr">
        <is>
          <t xml:space="preserve">08d9204181528d4e45aa6a5c5f5da0ee0593a72a</t>
        </is>
      </c>
      <c r="E872" t="inlineStr">
        <is>
          <t xml:space="preserve">Episode 74: Die Löwin Erwacht</t>
        </is>
      </c>
      <c r="F872">
        <v>74</v>
      </c>
      <c r="G872" t="inlineStr">
        <is>
          <t xml:space="preserve">2:41-2:45</t>
        </is>
      </c>
      <c r="H872" t="inlineStr">
        <is>
          <t xml:space="preserve">Ignore</t>
        </is>
      </c>
      <c r="I872" t="inlineStr">
        <is>
          <t xml:space="preserve">Should be 'Frau Brooks' -"„Was machst du eigentlich den ganzen Tag?“, kreischte Missus Brooks."</t>
        </is>
      </c>
      <c r="J872" t="inlineStr">
        <is>
          <t xml:space="preserve">VOA</t>
        </is>
      </c>
      <c r="K872" t="inlineStr">
        <is>
          <t xml:space="preserve">Incorrect name</t>
        </is>
      </c>
      <c r="L872" t="inlineStr">
        <is>
          <t xml:space="preserve">Incorrect name</t>
        </is>
      </c>
      <c r="M872" t="str">
        <f>IFERROR(IF(VLOOKUP(L872,'Quantification'!$A:$B,2,FALSE)&amp;""="","Unclassified",VLOOKUP(L872,'Quantification'!$A:$B,2,FALSE)),"Unclassified")</f>
        <v>Major</v>
      </c>
      <c r="N872" t="inlineStr">
        <is>
          <t xml:space="preserve">frl-sandra.helmcke@pocketfm.com</t>
        </is>
      </c>
      <c r="O872" t="inlineStr">
        <is>
          <t xml:space="preserve">Issues found in raw</t>
        </is>
      </c>
      <c r="P872" t="str">
        <f>IF(OR(O872="Issues found in master",O872="Final master"),"Master",IF(OR(O872="Ready for Master",O872="Issues found in raw",O872="Raw under QC",O872="Issues resolved in raw"),"Raw","-"))</f>
        <v>Raw</v>
      </c>
      <c r="Q872" s="13">
        <v>46261.60833333334</v>
      </c>
      <c r="R872" t="inlineStr">
        <is>
          <t xml:space="preserve">2026-08 (Aug)</t>
        </is>
      </c>
      <c r="S872">
        <f>IF(M872="Not an error",0,IF(COUNTIFS($A$2:$A872,$A872,$D$2:$D872,$D872,$M$2:$M872,"&lt;&gt;Not an error")=1,1,0))</f>
        <v>0</v>
      </c>
      <c r="T872">
        <f>IF(M872&lt;&gt;"Major",0,IF(COUNTIFS($A$2:$A872,$A872,$D$2:$D872,$D872,$M$2:$M872,"Major")=1,1,0))</f>
        <v>0</v>
      </c>
      <c r="U872">
        <f>IF(M872&lt;&gt;"Minor",0,IF(COUNTIFS($A$2:$A872,$A872,$D$2:$D872,$D872,$M$2:$M872,"Minor")=1,1,0))</f>
        <v>0</v>
      </c>
    </row>
    <row r="873">
      <c r="A873" t="inlineStr">
        <is>
          <t xml:space="preserve">edb3d0a58ac95f5ef497da24336396e996c6e7e9</t>
        </is>
      </c>
      <c r="B873" t="inlineStr">
        <is>
          <t xml:space="preserve">His Secret Fortune</t>
        </is>
      </c>
      <c r="C873" t="inlineStr">
        <is>
          <t xml:space="preserve">Liebe Nach Vertrag</t>
        </is>
      </c>
      <c r="D873" t="inlineStr">
        <is>
          <t xml:space="preserve">08d9204181528d4e45aa6a5c5f5da0ee0593a72a</t>
        </is>
      </c>
      <c r="E873" t="inlineStr">
        <is>
          <t xml:space="preserve">Episode 74: Die Löwin Erwacht</t>
        </is>
      </c>
      <c r="F873">
        <v>74</v>
      </c>
      <c r="G873" t="inlineStr">
        <is>
          <t xml:space="preserve">4:11-4:19</t>
        </is>
      </c>
      <c r="H873" t="inlineStr">
        <is>
          <t xml:space="preserve">Resolved</t>
        </is>
      </c>
      <c r="I873" t="inlineStr">
        <is>
          <t xml:space="preserve">Should be 'euer Sohn' not 'Ihr' - „Wenn Ihr Sohn noch einmal Hand an mich legt, überlebe ich das vielleicht nicht, aber er auch nicht. Und wenn mich nach heute noch irgendjemand von euch respektlos behandelt, dann merkt euch eins: Wenn ich ins Gefängnis gehe, dann nur wegen Mordes.“</t>
        </is>
      </c>
      <c r="J873" t="inlineStr">
        <is>
          <t xml:space="preserve">VOA</t>
        </is>
      </c>
      <c r="K873" t="inlineStr">
        <is>
          <t xml:space="preserve">Gramatically incorrect (voa)</t>
        </is>
      </c>
      <c r="L873" t="inlineStr">
        <is>
          <t xml:space="preserve">Gramatically incorrect (voa)</t>
        </is>
      </c>
      <c r="M873" t="str">
        <f>IFERROR(IF(VLOOKUP(L873,'Quantification'!$A:$B,2,FALSE)&amp;""="","Unclassified",VLOOKUP(L873,'Quantification'!$A:$B,2,FALSE)),"Unclassified")</f>
        <v>Major</v>
      </c>
      <c r="N873" t="inlineStr">
        <is>
          <t xml:space="preserve">frl-sandra.helmcke@pocketfm.com</t>
        </is>
      </c>
      <c r="O873" t="inlineStr">
        <is>
          <t xml:space="preserve">Issues found in raw</t>
        </is>
      </c>
      <c r="P873" t="str">
        <f>IF(OR(O873="Issues found in master",O873="Final master"),"Master",IF(OR(O873="Ready for Master",O873="Issues found in raw",O873="Raw under QC",O873="Issues resolved in raw"),"Raw","-"))</f>
        <v>Raw</v>
      </c>
      <c r="Q873" s="13">
        <v>46261.60833333334</v>
      </c>
      <c r="R873" t="inlineStr">
        <is>
          <t xml:space="preserve">2026-08 (Aug)</t>
        </is>
      </c>
      <c r="S873">
        <f>IF(M873="Not an error",0,IF(COUNTIFS($A$2:$A873,$A873,$D$2:$D873,$D873,$M$2:$M873,"&lt;&gt;Not an error")=1,1,0))</f>
        <v>0</v>
      </c>
      <c r="T873">
        <f>IF(M873&lt;&gt;"Major",0,IF(COUNTIFS($A$2:$A873,$A873,$D$2:$D873,$D873,$M$2:$M873,"Major")=1,1,0))</f>
        <v>0</v>
      </c>
      <c r="U873">
        <f>IF(M873&lt;&gt;"Minor",0,IF(COUNTIFS($A$2:$A873,$A873,$D$2:$D873,$D873,$M$2:$M873,"Minor")=1,1,0))</f>
        <v>0</v>
      </c>
    </row>
    <row r="874">
      <c r="A874" t="inlineStr">
        <is>
          <t xml:space="preserve">edb3d0a58ac95f5ef497da24336396e996c6e7e9</t>
        </is>
      </c>
      <c r="B874" t="inlineStr">
        <is>
          <t xml:space="preserve">His Secret Fortune</t>
        </is>
      </c>
      <c r="C874" t="inlineStr">
        <is>
          <t xml:space="preserve">Liebe Nach Vertrag</t>
        </is>
      </c>
      <c r="D874" t="inlineStr">
        <is>
          <t xml:space="preserve">08d9204181528d4e45aa6a5c5f5da0ee0593a72a</t>
        </is>
      </c>
      <c r="E874" t="inlineStr">
        <is>
          <t xml:space="preserve">Episode 74: Die Löwin Erwacht</t>
        </is>
      </c>
      <c r="F874">
        <v>74</v>
      </c>
      <c r="G874" t="inlineStr">
        <is>
          <t xml:space="preserve">5:55-5:58</t>
        </is>
      </c>
      <c r="H874" t="inlineStr">
        <is>
          <t xml:space="preserve">Ignore</t>
        </is>
      </c>
      <c r="I874" t="inlineStr">
        <is>
          <t xml:space="preserve">Should be 'Herr Brooks' - "„Was ist mit dieser Frau los? Sie ist verrückt!“, murrte Mister Brooks."</t>
        </is>
      </c>
      <c r="J874" t="inlineStr">
        <is>
          <t xml:space="preserve">VOA</t>
        </is>
      </c>
      <c r="K874" t="inlineStr">
        <is>
          <t xml:space="preserve">Incorrect name</t>
        </is>
      </c>
      <c r="L874" t="inlineStr">
        <is>
          <t xml:space="preserve">Incorrect name</t>
        </is>
      </c>
      <c r="M874" t="str">
        <f>IFERROR(IF(VLOOKUP(L874,'Quantification'!$A:$B,2,FALSE)&amp;""="","Unclassified",VLOOKUP(L874,'Quantification'!$A:$B,2,FALSE)),"Unclassified")</f>
        <v>Major</v>
      </c>
      <c r="N874" t="inlineStr">
        <is>
          <t xml:space="preserve">frl-sandra.helmcke@pocketfm.com</t>
        </is>
      </c>
      <c r="O874" t="inlineStr">
        <is>
          <t xml:space="preserve">Issues found in raw</t>
        </is>
      </c>
      <c r="P874" t="str">
        <f>IF(OR(O874="Issues found in master",O874="Final master"),"Master",IF(OR(O874="Ready for Master",O874="Issues found in raw",O874="Raw under QC",O874="Issues resolved in raw"),"Raw","-"))</f>
        <v>Raw</v>
      </c>
      <c r="Q874" s="13">
        <v>46261.60833333334</v>
      </c>
      <c r="R874" t="inlineStr">
        <is>
          <t xml:space="preserve">2026-08 (Aug)</t>
        </is>
      </c>
      <c r="S874">
        <f>IF(M874="Not an error",0,IF(COUNTIFS($A$2:$A874,$A874,$D$2:$D874,$D874,$M$2:$M874,"&lt;&gt;Not an error")=1,1,0))</f>
        <v>0</v>
      </c>
      <c r="T874">
        <f>IF(M874&lt;&gt;"Major",0,IF(COUNTIFS($A$2:$A874,$A874,$D$2:$D874,$D874,$M$2:$M874,"Major")=1,1,0))</f>
        <v>0</v>
      </c>
      <c r="U874">
        <f>IF(M874&lt;&gt;"Minor",0,IF(COUNTIFS($A$2:$A874,$A874,$D$2:$D874,$D874,$M$2:$M874,"Minor")=1,1,0))</f>
        <v>0</v>
      </c>
    </row>
    <row r="875">
      <c r="A875" t="inlineStr">
        <is>
          <t xml:space="preserve">edb3d0a58ac95f5ef497da24336396e996c6e7e9</t>
        </is>
      </c>
      <c r="B875" t="inlineStr">
        <is>
          <t xml:space="preserve">His Secret Fortune</t>
        </is>
      </c>
      <c r="C875" t="inlineStr">
        <is>
          <t xml:space="preserve">Liebe Nach Vertrag</t>
        </is>
      </c>
      <c r="D875" t="inlineStr">
        <is>
          <t xml:space="preserve">08d9204181528d4e45aa6a5c5f5da0ee0593a72a</t>
        </is>
      </c>
      <c r="E875" t="inlineStr">
        <is>
          <t xml:space="preserve">Episode 74: Die Löwin Erwacht</t>
        </is>
      </c>
      <c r="F875">
        <v>74</v>
      </c>
      <c r="G875" t="inlineStr">
        <is>
          <t xml:space="preserve">6:29-6:34</t>
        </is>
      </c>
      <c r="H875" t="inlineStr">
        <is>
          <t xml:space="preserve">Ignore</t>
        </is>
      </c>
      <c r="I875" t="inlineStr">
        <is>
          <t xml:space="preserve">Should be 'Herr Brooks' - "Mister Brooks holte tief Luft. „Mein Sohn, reiche noch nicht die Scheidung ein."</t>
        </is>
      </c>
      <c r="J875" t="inlineStr">
        <is>
          <t xml:space="preserve">VOA</t>
        </is>
      </c>
      <c r="K875" t="inlineStr">
        <is>
          <t xml:space="preserve">Incorrect name</t>
        </is>
      </c>
      <c r="L875" t="inlineStr">
        <is>
          <t xml:space="preserve">Incorrect name</t>
        </is>
      </c>
      <c r="M875" t="str">
        <f>IFERROR(IF(VLOOKUP(L875,'Quantification'!$A:$B,2,FALSE)&amp;""="","Unclassified",VLOOKUP(L875,'Quantification'!$A:$B,2,FALSE)),"Unclassified")</f>
        <v>Major</v>
      </c>
      <c r="N875" t="inlineStr">
        <is>
          <t xml:space="preserve">frl-sandra.helmcke@pocketfm.com</t>
        </is>
      </c>
      <c r="O875" t="inlineStr">
        <is>
          <t xml:space="preserve">Issues found in raw</t>
        </is>
      </c>
      <c r="P875" t="str">
        <f>IF(OR(O875="Issues found in master",O875="Final master"),"Master",IF(OR(O875="Ready for Master",O875="Issues found in raw",O875="Raw under QC",O875="Issues resolved in raw"),"Raw","-"))</f>
        <v>Raw</v>
      </c>
      <c r="Q875" s="13">
        <v>46261.60833333334</v>
      </c>
      <c r="R875" t="inlineStr">
        <is>
          <t xml:space="preserve">2026-08 (Aug)</t>
        </is>
      </c>
      <c r="S875">
        <f>IF(M875="Not an error",0,IF(COUNTIFS($A$2:$A875,$A875,$D$2:$D875,$D875,$M$2:$M875,"&lt;&gt;Not an error")=1,1,0))</f>
        <v>0</v>
      </c>
      <c r="T875">
        <f>IF(M875&lt;&gt;"Major",0,IF(COUNTIFS($A$2:$A875,$A875,$D$2:$D875,$D875,$M$2:$M875,"Major")=1,1,0))</f>
        <v>0</v>
      </c>
      <c r="U875">
        <f>IF(M875&lt;&gt;"Minor",0,IF(COUNTIFS($A$2:$A875,$A875,$D$2:$D875,$D875,$M$2:$M875,"Minor")=1,1,0))</f>
        <v>0</v>
      </c>
    </row>
    <row r="876">
      <c r="A876" t="inlineStr">
        <is>
          <t xml:space="preserve">edb3d0a58ac95f5ef497da24336396e996c6e7e9</t>
        </is>
      </c>
      <c r="B876" t="inlineStr">
        <is>
          <t xml:space="preserve">His Secret Fortune</t>
        </is>
      </c>
      <c r="C876" t="inlineStr">
        <is>
          <t xml:space="preserve">Liebe Nach Vertrag</t>
        </is>
      </c>
      <c r="D876" t="inlineStr">
        <is>
          <t xml:space="preserve">efa69ae37d8aeded6c92174471c394afdb2f8774</t>
        </is>
      </c>
      <c r="E876" t="inlineStr">
        <is>
          <t xml:space="preserve">Episode 76: Eine Mahlzeit Mit Sorgfalt Zubereitet</t>
        </is>
      </c>
      <c r="F876">
        <v>76</v>
      </c>
      <c r="G876" t="inlineStr">
        <is>
          <t xml:space="preserve">4:02-4:06</t>
        </is>
      </c>
      <c r="H876" t="inlineStr">
        <is>
          <t xml:space="preserve">Resolved</t>
        </is>
      </c>
      <c r="I876" t="inlineStr">
        <is>
          <t xml:space="preserve">Should be 'Vincent or Herr Vanderbilt' "„Ja, Mister Vanderbilt“, antwortete sie, ohne sich umzudrehen."</t>
        </is>
      </c>
      <c r="J876" t="inlineStr">
        <is>
          <t xml:space="preserve">VOA</t>
        </is>
      </c>
      <c r="K876" t="inlineStr">
        <is>
          <t xml:space="preserve">Incorrect name</t>
        </is>
      </c>
      <c r="L876" t="inlineStr">
        <is>
          <t xml:space="preserve">Incorrect name</t>
        </is>
      </c>
      <c r="M876" t="str">
        <f>IFERROR(IF(VLOOKUP(L876,'Quantification'!$A:$B,2,FALSE)&amp;""="","Unclassified",VLOOKUP(L876,'Quantification'!$A:$B,2,FALSE)),"Unclassified")</f>
        <v>Major</v>
      </c>
      <c r="N876" t="inlineStr">
        <is>
          <t xml:space="preserve">frl-sandra.helmcke@pocketfm.com</t>
        </is>
      </c>
      <c r="O876" t="inlineStr">
        <is>
          <t xml:space="preserve">Issues found in raw</t>
        </is>
      </c>
      <c r="P876" t="str">
        <f>IF(OR(O876="Issues found in master",O876="Final master"),"Master",IF(OR(O876="Ready for Master",O876="Issues found in raw",O876="Raw under QC",O876="Issues resolved in raw"),"Raw","-"))</f>
        <v>Raw</v>
      </c>
      <c r="Q876" s="13">
        <v>46261.60833333334</v>
      </c>
      <c r="R876" t="inlineStr">
        <is>
          <t xml:space="preserve">2026-08 (Aug)</t>
        </is>
      </c>
      <c r="S876">
        <f>IF(M876="Not an error",0,IF(COUNTIFS($A$2:$A876,$A876,$D$2:$D876,$D876,$M$2:$M876,"&lt;&gt;Not an error")=1,1,0))</f>
        <v>1</v>
      </c>
      <c r="T876">
        <f>IF(M876&lt;&gt;"Major",0,IF(COUNTIFS($A$2:$A876,$A876,$D$2:$D876,$D876,$M$2:$M876,"Major")=1,1,0))</f>
        <v>1</v>
      </c>
      <c r="U876">
        <f>IF(M876&lt;&gt;"Minor",0,IF(COUNTIFS($A$2:$A876,$A876,$D$2:$D876,$D876,$M$2:$M876,"Minor")=1,1,0))</f>
        <v>0</v>
      </c>
    </row>
    <row r="877">
      <c r="A877" t="inlineStr">
        <is>
          <t xml:space="preserve">edb3d0a58ac95f5ef497da24336396e996c6e7e9</t>
        </is>
      </c>
      <c r="B877" t="inlineStr">
        <is>
          <t xml:space="preserve">His Secret Fortune</t>
        </is>
      </c>
      <c r="C877" t="inlineStr">
        <is>
          <t xml:space="preserve">Liebe Nach Vertrag</t>
        </is>
      </c>
      <c r="D877" t="inlineStr">
        <is>
          <t xml:space="preserve">bacac7afca242fd0b381b9674ebf25e830a6edd1</t>
        </is>
      </c>
      <c r="E877" t="inlineStr">
        <is>
          <t xml:space="preserve">Episode 78: Nicht Jedes Mädchen Heiratet Einen Milliardär</t>
        </is>
      </c>
      <c r="F877">
        <v>78</v>
      </c>
      <c r="G877" t="inlineStr">
        <is>
          <t xml:space="preserve">3:02-3:05</t>
        </is>
      </c>
      <c r="H877" t="inlineStr">
        <is>
          <t xml:space="preserve">Ignore</t>
        </is>
      </c>
      <c r="I877" t="inlineStr">
        <is>
          <t xml:space="preserve">Should be 'Herr Vanderbilt' -"„Tatsächlich mag Mister Vanderbilt Anika nicht.“</t>
        </is>
      </c>
      <c r="J877" t="inlineStr">
        <is>
          <t xml:space="preserve">VOA</t>
        </is>
      </c>
      <c r="K877" t="inlineStr">
        <is>
          <t xml:space="preserve">Incorrect name</t>
        </is>
      </c>
      <c r="L877" t="inlineStr">
        <is>
          <t xml:space="preserve">Incorrect name</t>
        </is>
      </c>
      <c r="M877" t="str">
        <f>IFERROR(IF(VLOOKUP(L877,'Quantification'!$A:$B,2,FALSE)&amp;""="","Unclassified",VLOOKUP(L877,'Quantification'!$A:$B,2,FALSE)),"Unclassified")</f>
        <v>Major</v>
      </c>
      <c r="N877" t="inlineStr">
        <is>
          <t xml:space="preserve">frl-sandra.helmcke@pocketfm.com</t>
        </is>
      </c>
      <c r="O877" t="inlineStr">
        <is>
          <t xml:space="preserve">Issues found in raw</t>
        </is>
      </c>
      <c r="P877" t="str">
        <f>IF(OR(O877="Issues found in master",O877="Final master"),"Master",IF(OR(O877="Ready for Master",O877="Issues found in raw",O877="Raw under QC",O877="Issues resolved in raw"),"Raw","-"))</f>
        <v>Raw</v>
      </c>
      <c r="Q877" s="13">
        <v>46261.60833333334</v>
      </c>
      <c r="R877" t="inlineStr">
        <is>
          <t xml:space="preserve">2026-08 (Aug)</t>
        </is>
      </c>
      <c r="S877">
        <f>IF(M877="Not an error",0,IF(COUNTIFS($A$2:$A877,$A877,$D$2:$D877,$D877,$M$2:$M877,"&lt;&gt;Not an error")=1,1,0))</f>
        <v>1</v>
      </c>
      <c r="T877">
        <f>IF(M877&lt;&gt;"Major",0,IF(COUNTIFS($A$2:$A877,$A877,$D$2:$D877,$D877,$M$2:$M877,"Major")=1,1,0))</f>
        <v>1</v>
      </c>
      <c r="U877">
        <f>IF(M877&lt;&gt;"Minor",0,IF(COUNTIFS($A$2:$A877,$A877,$D$2:$D877,$D877,$M$2:$M877,"Minor")=1,1,0))</f>
        <v>0</v>
      </c>
    </row>
    <row r="878">
      <c r="A878" t="inlineStr">
        <is>
          <t xml:space="preserve">edb3d0a58ac95f5ef497da24336396e996c6e7e9</t>
        </is>
      </c>
      <c r="B878" t="inlineStr">
        <is>
          <t xml:space="preserve">His Secret Fortune</t>
        </is>
      </c>
      <c r="C878" t="inlineStr">
        <is>
          <t xml:space="preserve">Liebe Nach Vertrag</t>
        </is>
      </c>
      <c r="D878" t="inlineStr">
        <is>
          <t xml:space="preserve">bacac7afca242fd0b381b9674ebf25e830a6edd1</t>
        </is>
      </c>
      <c r="E878" t="inlineStr">
        <is>
          <t xml:space="preserve">Episode 78: Nicht Jedes Mädchen Heiratet Einen Milliardär</t>
        </is>
      </c>
      <c r="F878">
        <v>78</v>
      </c>
      <c r="G878" t="inlineStr">
        <is>
          <t xml:space="preserve">3:20-3:25</t>
        </is>
      </c>
      <c r="H878" t="inlineStr">
        <is>
          <t xml:space="preserve">Ignore</t>
        </is>
      </c>
      <c r="I878" t="inlineStr">
        <is>
          <t xml:space="preserve">Should be 'Herr Vanderbilt' -"Außerdem bewegen sich Anika und Mister Vanderbilt in denselben gesellschaftlichen Kreisen."</t>
        </is>
      </c>
      <c r="J878" t="inlineStr">
        <is>
          <t xml:space="preserve">VOA</t>
        </is>
      </c>
      <c r="K878" t="inlineStr">
        <is>
          <t xml:space="preserve">Incorrect name</t>
        </is>
      </c>
      <c r="L878" t="inlineStr">
        <is>
          <t xml:space="preserve">Incorrect name</t>
        </is>
      </c>
      <c r="M878" t="str">
        <f>IFERROR(IF(VLOOKUP(L878,'Quantification'!$A:$B,2,FALSE)&amp;""="","Unclassified",VLOOKUP(L878,'Quantification'!$A:$B,2,FALSE)),"Unclassified")</f>
        <v>Major</v>
      </c>
      <c r="N878" t="inlineStr">
        <is>
          <t xml:space="preserve">frl-sandra.helmcke@pocketfm.com</t>
        </is>
      </c>
      <c r="O878" t="inlineStr">
        <is>
          <t xml:space="preserve">Issues found in raw</t>
        </is>
      </c>
      <c r="P878" t="str">
        <f>IF(OR(O878="Issues found in master",O878="Final master"),"Master",IF(OR(O878="Ready for Master",O878="Issues found in raw",O878="Raw under QC",O878="Issues resolved in raw"),"Raw","-"))</f>
        <v>Raw</v>
      </c>
      <c r="Q878" s="13">
        <v>46261.60833333334</v>
      </c>
      <c r="R878" t="inlineStr">
        <is>
          <t xml:space="preserve">2026-08 (Aug)</t>
        </is>
      </c>
      <c r="S878">
        <f>IF(M878="Not an error",0,IF(COUNTIFS($A$2:$A878,$A878,$D$2:$D878,$D878,$M$2:$M878,"&lt;&gt;Not an error")=1,1,0))</f>
        <v>0</v>
      </c>
      <c r="T878">
        <f>IF(M878&lt;&gt;"Major",0,IF(COUNTIFS($A$2:$A878,$A878,$D$2:$D878,$D878,$M$2:$M878,"Major")=1,1,0))</f>
        <v>0</v>
      </c>
      <c r="U878">
        <f>IF(M878&lt;&gt;"Minor",0,IF(COUNTIFS($A$2:$A878,$A878,$D$2:$D878,$D878,$M$2:$M878,"Minor")=1,1,0))</f>
        <v>0</v>
      </c>
    </row>
    <row r="879">
      <c r="A879" t="inlineStr">
        <is>
          <t xml:space="preserve">edb3d0a58ac95f5ef497da24336396e996c6e7e9</t>
        </is>
      </c>
      <c r="B879" t="inlineStr">
        <is>
          <t xml:space="preserve">His Secret Fortune</t>
        </is>
      </c>
      <c r="C879" t="inlineStr">
        <is>
          <t xml:space="preserve">Liebe Nach Vertrag</t>
        </is>
      </c>
      <c r="D879" t="inlineStr">
        <is>
          <t xml:space="preserve">bacac7afca242fd0b381b9674ebf25e830a6edd1</t>
        </is>
      </c>
      <c r="E879" t="inlineStr">
        <is>
          <t xml:space="preserve">Episode 78: Nicht Jedes Mädchen Heiratet Einen Milliardär</t>
        </is>
      </c>
      <c r="F879">
        <v>78</v>
      </c>
      <c r="G879" t="inlineStr">
        <is>
          <t xml:space="preserve">3:34-3:38</t>
        </is>
      </c>
      <c r="H879" t="inlineStr">
        <is>
          <t xml:space="preserve">Ignore</t>
        </is>
      </c>
      <c r="I879" t="inlineStr">
        <is>
          <t xml:space="preserve">Should be 'Herr Vanderbilt' -"„Unser Chef, Mister Vanderbilt, ist immer von Bodyguards umgeben."</t>
        </is>
      </c>
      <c r="J879" t="inlineStr">
        <is>
          <t xml:space="preserve">VOA</t>
        </is>
      </c>
      <c r="K879" t="inlineStr">
        <is>
          <t xml:space="preserve">Incorrect name</t>
        </is>
      </c>
      <c r="L879" t="inlineStr">
        <is>
          <t xml:space="preserve">Incorrect name</t>
        </is>
      </c>
      <c r="M879" t="str">
        <f>IFERROR(IF(VLOOKUP(L879,'Quantification'!$A:$B,2,FALSE)&amp;""="","Unclassified",VLOOKUP(L879,'Quantification'!$A:$B,2,FALSE)),"Unclassified")</f>
        <v>Major</v>
      </c>
      <c r="N879" t="inlineStr">
        <is>
          <t xml:space="preserve">frl-sandra.helmcke@pocketfm.com</t>
        </is>
      </c>
      <c r="O879" t="inlineStr">
        <is>
          <t xml:space="preserve">Issues found in raw</t>
        </is>
      </c>
      <c r="P879" t="str">
        <f>IF(OR(O879="Issues found in master",O879="Final master"),"Master",IF(OR(O879="Ready for Master",O879="Issues found in raw",O879="Raw under QC",O879="Issues resolved in raw"),"Raw","-"))</f>
        <v>Raw</v>
      </c>
      <c r="Q879" s="13">
        <v>46261.60833333334</v>
      </c>
      <c r="R879" t="inlineStr">
        <is>
          <t xml:space="preserve">2026-08 (Aug)</t>
        </is>
      </c>
      <c r="S879">
        <f>IF(M879="Not an error",0,IF(COUNTIFS($A$2:$A879,$A879,$D$2:$D879,$D879,$M$2:$M879,"&lt;&gt;Not an error")=1,1,0))</f>
        <v>0</v>
      </c>
      <c r="T879">
        <f>IF(M879&lt;&gt;"Major",0,IF(COUNTIFS($A$2:$A879,$A879,$D$2:$D879,$D879,$M$2:$M879,"Major")=1,1,0))</f>
        <v>0</v>
      </c>
      <c r="U879">
        <f>IF(M879&lt;&gt;"Minor",0,IF(COUNTIFS($A$2:$A879,$A879,$D$2:$D879,$D879,$M$2:$M879,"Minor")=1,1,0))</f>
        <v>0</v>
      </c>
    </row>
    <row r="880">
      <c r="A880" t="inlineStr">
        <is>
          <t xml:space="preserve">edb3d0a58ac95f5ef497da24336396e996c6e7e9</t>
        </is>
      </c>
      <c r="B880" t="inlineStr">
        <is>
          <t xml:space="preserve">His Secret Fortune</t>
        </is>
      </c>
      <c r="C880" t="inlineStr">
        <is>
          <t xml:space="preserve">Liebe Nach Vertrag</t>
        </is>
      </c>
      <c r="D880" t="inlineStr">
        <is>
          <t xml:space="preserve">bacac7afca242fd0b381b9674ebf25e830a6edd1</t>
        </is>
      </c>
      <c r="E880" t="inlineStr">
        <is>
          <t xml:space="preserve">Episode 78: Nicht Jedes Mädchen Heiratet Einen Milliardär</t>
        </is>
      </c>
      <c r="F880">
        <v>78</v>
      </c>
      <c r="G880" t="inlineStr">
        <is>
          <t xml:space="preserve">6:06-6:10</t>
        </is>
      </c>
      <c r="H880" t="inlineStr">
        <is>
          <t xml:space="preserve">Ignore</t>
        </is>
      </c>
      <c r="I880" t="inlineStr">
        <is>
          <t xml:space="preserve">Should be 'Herr Vanderbilt' - "Auf dem ganzen Weg hatte sich das Gespräch um Mister Vanderbilt gedreht."</t>
        </is>
      </c>
      <c r="J880" t="inlineStr">
        <is>
          <t xml:space="preserve">VOA</t>
        </is>
      </c>
      <c r="K880" t="inlineStr">
        <is>
          <t xml:space="preserve">Incorrect name</t>
        </is>
      </c>
      <c r="L880" t="inlineStr">
        <is>
          <t xml:space="preserve">Incorrect name</t>
        </is>
      </c>
      <c r="M880" t="str">
        <f>IFERROR(IF(VLOOKUP(L880,'Quantification'!$A:$B,2,FALSE)&amp;""="","Unclassified",VLOOKUP(L880,'Quantification'!$A:$B,2,FALSE)),"Unclassified")</f>
        <v>Major</v>
      </c>
      <c r="N880" t="inlineStr">
        <is>
          <t xml:space="preserve">frl-sandra.helmcke@pocketfm.com</t>
        </is>
      </c>
      <c r="O880" t="inlineStr">
        <is>
          <t xml:space="preserve">Issues found in raw</t>
        </is>
      </c>
      <c r="P880" t="str">
        <f>IF(OR(O880="Issues found in master",O880="Final master"),"Master",IF(OR(O880="Ready for Master",O880="Issues found in raw",O880="Raw under QC",O880="Issues resolved in raw"),"Raw","-"))</f>
        <v>Raw</v>
      </c>
      <c r="Q880" s="13">
        <v>46261.60833333334</v>
      </c>
      <c r="R880" t="inlineStr">
        <is>
          <t xml:space="preserve">2026-08 (Aug)</t>
        </is>
      </c>
      <c r="S880">
        <f>IF(M880="Not an error",0,IF(COUNTIFS($A$2:$A880,$A880,$D$2:$D880,$D880,$M$2:$M880,"&lt;&gt;Not an error")=1,1,0))</f>
        <v>0</v>
      </c>
      <c r="T880">
        <f>IF(M880&lt;&gt;"Major",0,IF(COUNTIFS($A$2:$A880,$A880,$D$2:$D880,$D880,$M$2:$M880,"Major")=1,1,0))</f>
        <v>0</v>
      </c>
      <c r="U880">
        <f>IF(M880&lt;&gt;"Minor",0,IF(COUNTIFS($A$2:$A880,$A880,$D$2:$D880,$D880,$M$2:$M880,"Minor")=1,1,0))</f>
        <v>0</v>
      </c>
    </row>
    <row r="881">
      <c r="A881" t="inlineStr">
        <is>
          <t xml:space="preserve">edb3d0a58ac95f5ef497da24336396e996c6e7e9</t>
        </is>
      </c>
      <c r="B881" t="inlineStr">
        <is>
          <t xml:space="preserve">His Secret Fortune</t>
        </is>
      </c>
      <c r="C881" t="inlineStr">
        <is>
          <t xml:space="preserve">Liebe Nach Vertrag</t>
        </is>
      </c>
      <c r="D881" t="inlineStr">
        <is>
          <t xml:space="preserve">bacac7afca242fd0b381b9674ebf25e830a6edd1</t>
        </is>
      </c>
      <c r="E881" t="inlineStr">
        <is>
          <t xml:space="preserve">Episode 78: Nicht Jedes Mädchen Heiratet Einen Milliardär</t>
        </is>
      </c>
      <c r="F881">
        <v>78</v>
      </c>
      <c r="G881" t="inlineStr">
        <is>
          <t xml:space="preserve">6:21-6:33</t>
        </is>
      </c>
      <c r="H881" t="inlineStr">
        <is>
          <t xml:space="preserve">Ignore</t>
        </is>
      </c>
      <c r="I881" t="inlineStr">
        <is>
          <t xml:space="preserve">Should be 'Herr Vanderbilt' - "Es gab kein einziges klares Foto von Mister Vanderbilt online.
Als Sarah und Jesmin vor ein paar Tagen auf einer Party waren, war Mister Vanderbilt von großen, kräftigen Bodyguards umgeben."</t>
        </is>
      </c>
      <c r="J881" t="inlineStr">
        <is>
          <t xml:space="preserve">VOA</t>
        </is>
      </c>
      <c r="K881" t="inlineStr">
        <is>
          <t xml:space="preserve">Incorrect name</t>
        </is>
      </c>
      <c r="L881" t="inlineStr">
        <is>
          <t xml:space="preserve">Incorrect name</t>
        </is>
      </c>
      <c r="M881" t="str">
        <f>IFERROR(IF(VLOOKUP(L881,'Quantification'!$A:$B,2,FALSE)&amp;""="","Unclassified",VLOOKUP(L881,'Quantification'!$A:$B,2,FALSE)),"Unclassified")</f>
        <v>Major</v>
      </c>
      <c r="N881" t="inlineStr">
        <is>
          <t xml:space="preserve">frl-sandra.helmcke@pocketfm.com</t>
        </is>
      </c>
      <c r="O881" t="inlineStr">
        <is>
          <t xml:space="preserve">Issues found in raw</t>
        </is>
      </c>
      <c r="P881" t="str">
        <f>IF(OR(O881="Issues found in master",O881="Final master"),"Master",IF(OR(O881="Ready for Master",O881="Issues found in raw",O881="Raw under QC",O881="Issues resolved in raw"),"Raw","-"))</f>
        <v>Raw</v>
      </c>
      <c r="Q881" s="13">
        <v>46261.60833333334</v>
      </c>
      <c r="R881" t="inlineStr">
        <is>
          <t xml:space="preserve">2026-08 (Aug)</t>
        </is>
      </c>
      <c r="S881">
        <f>IF(M881="Not an error",0,IF(COUNTIFS($A$2:$A881,$A881,$D$2:$D881,$D881,$M$2:$M881,"&lt;&gt;Not an error")=1,1,0))</f>
        <v>0</v>
      </c>
      <c r="T881">
        <f>IF(M881&lt;&gt;"Major",0,IF(COUNTIFS($A$2:$A881,$A881,$D$2:$D881,$D881,$M$2:$M881,"Major")=1,1,0))</f>
        <v>0</v>
      </c>
      <c r="U881">
        <f>IF(M881&lt;&gt;"Minor",0,IF(COUNTIFS($A$2:$A881,$A881,$D$2:$D881,$D881,$M$2:$M881,"Minor")=1,1,0))</f>
        <v>0</v>
      </c>
    </row>
    <row r="882">
      <c r="A882" t="inlineStr">
        <is>
          <t xml:space="preserve">edb3d0a58ac95f5ef497da24336396e996c6e7e9</t>
        </is>
      </c>
      <c r="B882" t="inlineStr">
        <is>
          <t xml:space="preserve">His Secret Fortune</t>
        </is>
      </c>
      <c r="C882" t="inlineStr">
        <is>
          <t xml:space="preserve">Liebe Nach Vertrag</t>
        </is>
      </c>
      <c r="D882" t="inlineStr">
        <is>
          <t xml:space="preserve">4fd4de3721585659a049b36aa8e5eee817e50905</t>
        </is>
      </c>
      <c r="E882" t="inlineStr">
        <is>
          <t xml:space="preserve">Episode 80: Eine Unerwartete Allianz</t>
        </is>
      </c>
      <c r="F882">
        <v>80</v>
      </c>
      <c r="G882" t="inlineStr">
        <is>
          <t xml:space="preserve">4:11-4:16</t>
        </is>
      </c>
      <c r="H882" t="inlineStr">
        <is>
          <t xml:space="preserve">Ignore</t>
        </is>
      </c>
      <c r="I882" t="inlineStr">
        <is>
          <t xml:space="preserve">Should be 'Frau Miller' - "„Du solltest wahrscheinlich reingehen, Miss Miller“, sagte Sarah mit einem Lächeln."</t>
        </is>
      </c>
      <c r="J882" t="inlineStr">
        <is>
          <t xml:space="preserve">VOA</t>
        </is>
      </c>
      <c r="K882" t="inlineStr">
        <is>
          <t xml:space="preserve">Incorrect name</t>
        </is>
      </c>
      <c r="L882" t="inlineStr">
        <is>
          <t xml:space="preserve">Incorrect name</t>
        </is>
      </c>
      <c r="M882" t="str">
        <f>IFERROR(IF(VLOOKUP(L882,'Quantification'!$A:$B,2,FALSE)&amp;""="","Unclassified",VLOOKUP(L882,'Quantification'!$A:$B,2,FALSE)),"Unclassified")</f>
        <v>Major</v>
      </c>
      <c r="N882" t="inlineStr">
        <is>
          <t xml:space="preserve">frl-sandra.helmcke@pocketfm.com</t>
        </is>
      </c>
      <c r="O882" t="inlineStr">
        <is>
          <t xml:space="preserve">Issues found in raw</t>
        </is>
      </c>
      <c r="P882" t="str">
        <f>IF(OR(O882="Issues found in master",O882="Final master"),"Master",IF(OR(O882="Ready for Master",O882="Issues found in raw",O882="Raw under QC",O882="Issues resolved in raw"),"Raw","-"))</f>
        <v>Raw</v>
      </c>
      <c r="Q882" s="13">
        <v>46261.60902777778</v>
      </c>
      <c r="R882" t="inlineStr">
        <is>
          <t xml:space="preserve">2026-08 (Aug)</t>
        </is>
      </c>
      <c r="S882">
        <f>IF(M882="Not an error",0,IF(COUNTIFS($A$2:$A882,$A882,$D$2:$D882,$D882,$M$2:$M882,"&lt;&gt;Not an error")=1,1,0))</f>
        <v>1</v>
      </c>
      <c r="T882">
        <f>IF(M882&lt;&gt;"Major",0,IF(COUNTIFS($A$2:$A882,$A882,$D$2:$D882,$D882,$M$2:$M882,"Major")=1,1,0))</f>
        <v>1</v>
      </c>
      <c r="U882">
        <f>IF(M882&lt;&gt;"Minor",0,IF(COUNTIFS($A$2:$A882,$A882,$D$2:$D882,$D882,$M$2:$M882,"Minor")=1,1,0))</f>
        <v>0</v>
      </c>
    </row>
    <row r="883">
      <c r="A883" t="inlineStr">
        <is>
          <t xml:space="preserve">edb3d0a58ac95f5ef497da24336396e996c6e7e9</t>
        </is>
      </c>
      <c r="B883" t="inlineStr">
        <is>
          <t xml:space="preserve">His Secret Fortune</t>
        </is>
      </c>
      <c r="C883" t="inlineStr">
        <is>
          <t xml:space="preserve">Liebe Nach Vertrag</t>
        </is>
      </c>
      <c r="D883" t="inlineStr">
        <is>
          <t xml:space="preserve">3f39f16eaf0f5e9ab77c0d71895c8ba0f76ac23d</t>
        </is>
      </c>
      <c r="E883" t="inlineStr">
        <is>
          <t xml:space="preserve">Episode 81: Faustjubel Und Blumen</t>
        </is>
      </c>
      <c r="F883">
        <v>81</v>
      </c>
      <c r="G883" t="inlineStr">
        <is>
          <t xml:space="preserve">0:30-0:33</t>
        </is>
      </c>
      <c r="H883" t="inlineStr">
        <is>
          <t xml:space="preserve">Ignore</t>
        </is>
      </c>
      <c r="I883" t="inlineStr">
        <is>
          <t xml:space="preserve">Should be 'Frau Schwarz' -"„Das ist Miss Schwarz, und sie ist bei Anika Miller!“</t>
        </is>
      </c>
      <c r="J883" t="inlineStr">
        <is>
          <t xml:space="preserve">VOA</t>
        </is>
      </c>
      <c r="K883" t="inlineStr">
        <is>
          <t xml:space="preserve">Incorrect name</t>
        </is>
      </c>
      <c r="L883" t="inlineStr">
        <is>
          <t xml:space="preserve">Incorrect name</t>
        </is>
      </c>
      <c r="M883" t="str">
        <f>IFERROR(IF(VLOOKUP(L883,'Quantification'!$A:$B,2,FALSE)&amp;""="","Unclassified",VLOOKUP(L883,'Quantification'!$A:$B,2,FALSE)),"Unclassified")</f>
        <v>Major</v>
      </c>
      <c r="N883" t="inlineStr">
        <is>
          <t xml:space="preserve">frl-sandra.helmcke@pocketfm.com</t>
        </is>
      </c>
      <c r="O883" t="inlineStr">
        <is>
          <t xml:space="preserve">Issues found in raw</t>
        </is>
      </c>
      <c r="P883" t="str">
        <f>IF(OR(O883="Issues found in master",O883="Final master"),"Master",IF(OR(O883="Ready for Master",O883="Issues found in raw",O883="Raw under QC",O883="Issues resolved in raw"),"Raw","-"))</f>
        <v>Raw</v>
      </c>
      <c r="Q883" s="13">
        <v>46261.60902777778</v>
      </c>
      <c r="R883" t="inlineStr">
        <is>
          <t xml:space="preserve">2026-08 (Aug)</t>
        </is>
      </c>
      <c r="S883">
        <f>IF(M883="Not an error",0,IF(COUNTIFS($A$2:$A883,$A883,$D$2:$D883,$D883,$M$2:$M883,"&lt;&gt;Not an error")=1,1,0))</f>
        <v>1</v>
      </c>
      <c r="T883">
        <f>IF(M883&lt;&gt;"Major",0,IF(COUNTIFS($A$2:$A883,$A883,$D$2:$D883,$D883,$M$2:$M883,"Major")=1,1,0))</f>
        <v>1</v>
      </c>
      <c r="U883">
        <f>IF(M883&lt;&gt;"Minor",0,IF(COUNTIFS($A$2:$A883,$A883,$D$2:$D883,$D883,$M$2:$M883,"Minor")=1,1,0))</f>
        <v>0</v>
      </c>
    </row>
    <row r="884">
      <c r="A884" t="inlineStr">
        <is>
          <t xml:space="preserve">edb3d0a58ac95f5ef497da24336396e996c6e7e9</t>
        </is>
      </c>
      <c r="B884" t="inlineStr">
        <is>
          <t xml:space="preserve">His Secret Fortune</t>
        </is>
      </c>
      <c r="C884" t="inlineStr">
        <is>
          <t xml:space="preserve">Liebe Nach Vertrag</t>
        </is>
      </c>
      <c r="D884" t="inlineStr">
        <is>
          <t xml:space="preserve">3f39f16eaf0f5e9ab77c0d71895c8ba0f76ac23d</t>
        </is>
      </c>
      <c r="E884" t="inlineStr">
        <is>
          <t xml:space="preserve">Episode 81: Faustjubel Und Blumen</t>
        </is>
      </c>
      <c r="F884">
        <v>81</v>
      </c>
      <c r="G884" t="inlineStr">
        <is>
          <t xml:space="preserve">0:48-0:53</t>
        </is>
      </c>
      <c r="H884" t="inlineStr">
        <is>
          <t xml:space="preserve">Resolved</t>
        </is>
      </c>
      <c r="I884" t="inlineStr">
        <is>
          <t xml:space="preserve">Sarah' should be German pronounced - "Er hatte Anika aus der Ferne nicht erkannt, aber Sarah würde er niemals verwechseln."</t>
        </is>
      </c>
      <c r="J884" t="inlineStr">
        <is>
          <t xml:space="preserve">VOA</t>
        </is>
      </c>
      <c r="K884" t="inlineStr">
        <is>
          <t xml:space="preserve">Mispronunciation</t>
        </is>
      </c>
      <c r="L884" t="inlineStr">
        <is>
          <t xml:space="preserve">Mispronunciation</t>
        </is>
      </c>
      <c r="M884" t="str">
        <f>IFERROR(IF(VLOOKUP(L884,'Quantification'!$A:$B,2,FALSE)&amp;""="","Unclassified",VLOOKUP(L884,'Quantification'!$A:$B,2,FALSE)),"Unclassified")</f>
        <v>Major</v>
      </c>
      <c r="N884" t="inlineStr">
        <is>
          <t xml:space="preserve">frl-sandra.helmcke@pocketfm.com</t>
        </is>
      </c>
      <c r="O884" t="inlineStr">
        <is>
          <t xml:space="preserve">Issues found in raw</t>
        </is>
      </c>
      <c r="P884" t="str">
        <f>IF(OR(O884="Issues found in master",O884="Final master"),"Master",IF(OR(O884="Ready for Master",O884="Issues found in raw",O884="Raw under QC",O884="Issues resolved in raw"),"Raw","-"))</f>
        <v>Raw</v>
      </c>
      <c r="Q884" s="13">
        <v>46261.60902777778</v>
      </c>
      <c r="R884" t="inlineStr">
        <is>
          <t xml:space="preserve">2026-08 (Aug)</t>
        </is>
      </c>
      <c r="S884">
        <f>IF(M884="Not an error",0,IF(COUNTIFS($A$2:$A884,$A884,$D$2:$D884,$D884,$M$2:$M884,"&lt;&gt;Not an error")=1,1,0))</f>
        <v>0</v>
      </c>
      <c r="T884">
        <f>IF(M884&lt;&gt;"Major",0,IF(COUNTIFS($A$2:$A884,$A884,$D$2:$D884,$D884,$M$2:$M884,"Major")=1,1,0))</f>
        <v>0</v>
      </c>
      <c r="U884">
        <f>IF(M884&lt;&gt;"Minor",0,IF(COUNTIFS($A$2:$A884,$A884,$D$2:$D884,$D884,$M$2:$M884,"Minor")=1,1,0))</f>
        <v>0</v>
      </c>
    </row>
    <row r="885">
      <c r="A885" t="inlineStr">
        <is>
          <t xml:space="preserve">edb3d0a58ac95f5ef497da24336396e996c6e7e9</t>
        </is>
      </c>
      <c r="B885" t="inlineStr">
        <is>
          <t xml:space="preserve">His Secret Fortune</t>
        </is>
      </c>
      <c r="C885" t="inlineStr">
        <is>
          <t xml:space="preserve">Liebe Nach Vertrag</t>
        </is>
      </c>
      <c r="D885" t="inlineStr">
        <is>
          <t xml:space="preserve">3f39f16eaf0f5e9ab77c0d71895c8ba0f76ac23d</t>
        </is>
      </c>
      <c r="E885" t="inlineStr">
        <is>
          <t xml:space="preserve">Episode 81: Faustjubel Und Blumen</t>
        </is>
      </c>
      <c r="F885">
        <v>81</v>
      </c>
      <c r="G885" t="inlineStr">
        <is>
          <t xml:space="preserve">1:07-1:24</t>
        </is>
      </c>
      <c r="H885" t="inlineStr">
        <is>
          <t xml:space="preserve">Resolved</t>
        </is>
      </c>
      <c r="I885" t="inlineStr">
        <is>
          <t xml:space="preserve">Sarah' should be German pronounced -"Während die Wagenkolonne sich langsam vorwärts schob, verringerte sich der Abstand zwischen Vincents Auto und Sarah.
Panisch drehte John schnell den Kopf weg, in der Hoffnung, dass Sarah ihn nicht entdecken würde. Als der Lincoln an ihr vorbeiglitt, starrte Sarah ihm nach."</t>
        </is>
      </c>
      <c r="J885" t="inlineStr">
        <is>
          <t xml:space="preserve">VOA</t>
        </is>
      </c>
      <c r="K885" t="inlineStr">
        <is>
          <t xml:space="preserve">Mispronunciation</t>
        </is>
      </c>
      <c r="L885" t="inlineStr">
        <is>
          <t xml:space="preserve">Mispronunciation</t>
        </is>
      </c>
      <c r="M885" t="str">
        <f>IFERROR(IF(VLOOKUP(L885,'Quantification'!$A:$B,2,FALSE)&amp;""="","Unclassified",VLOOKUP(L885,'Quantification'!$A:$B,2,FALSE)),"Unclassified")</f>
        <v>Major</v>
      </c>
      <c r="N885" t="inlineStr">
        <is>
          <t xml:space="preserve">frl-sandra.helmcke@pocketfm.com</t>
        </is>
      </c>
      <c r="O885" t="inlineStr">
        <is>
          <t xml:space="preserve">Issues found in raw</t>
        </is>
      </c>
      <c r="P885" t="str">
        <f>IF(OR(O885="Issues found in master",O885="Final master"),"Master",IF(OR(O885="Ready for Master",O885="Issues found in raw",O885="Raw under QC",O885="Issues resolved in raw"),"Raw","-"))</f>
        <v>Raw</v>
      </c>
      <c r="Q885" s="13">
        <v>46261.60902777778</v>
      </c>
      <c r="R885" t="inlineStr">
        <is>
          <t xml:space="preserve">2026-08 (Aug)</t>
        </is>
      </c>
      <c r="S885">
        <f>IF(M885="Not an error",0,IF(COUNTIFS($A$2:$A885,$A885,$D$2:$D885,$D885,$M$2:$M885,"&lt;&gt;Not an error")=1,1,0))</f>
        <v>0</v>
      </c>
      <c r="T885">
        <f>IF(M885&lt;&gt;"Major",0,IF(COUNTIFS($A$2:$A885,$A885,$D$2:$D885,$D885,$M$2:$M885,"Major")=1,1,0))</f>
        <v>0</v>
      </c>
      <c r="U885">
        <f>IF(M885&lt;&gt;"Minor",0,IF(COUNTIFS($A$2:$A885,$A885,$D$2:$D885,$D885,$M$2:$M885,"Minor")=1,1,0))</f>
        <v>0</v>
      </c>
    </row>
    <row r="886">
      <c r="A886" t="inlineStr">
        <is>
          <t xml:space="preserve">edb3d0a58ac95f5ef497da24336396e996c6e7e9</t>
        </is>
      </c>
      <c r="B886" t="inlineStr">
        <is>
          <t xml:space="preserve">His Secret Fortune</t>
        </is>
      </c>
      <c r="C886" t="inlineStr">
        <is>
          <t xml:space="preserve">Liebe Nach Vertrag</t>
        </is>
      </c>
      <c r="D886" t="inlineStr">
        <is>
          <t xml:space="preserve">3f39f16eaf0f5e9ab77c0d71895c8ba0f76ac23d</t>
        </is>
      </c>
      <c r="E886" t="inlineStr">
        <is>
          <t xml:space="preserve">Episode 81: Faustjubel Und Blumen</t>
        </is>
      </c>
      <c r="F886">
        <v>81</v>
      </c>
      <c r="G886" t="inlineStr">
        <is>
          <t xml:space="preserve">1:55-2:01</t>
        </is>
      </c>
      <c r="H886" t="inlineStr">
        <is>
          <t xml:space="preserve">Resolved</t>
        </is>
      </c>
      <c r="I886" t="inlineStr">
        <is>
          <t xml:space="preserve">Sarah' should be German pronounced -"Sarah sah zu Anika hinüber, hob eine Hand und ballte sie zu einer kleinen, aufmunternden Faust."</t>
        </is>
      </c>
      <c r="J886" t="inlineStr">
        <is>
          <t xml:space="preserve">VOA</t>
        </is>
      </c>
      <c r="K886" t="inlineStr">
        <is>
          <t xml:space="preserve">Mispronunciation</t>
        </is>
      </c>
      <c r="L886" t="inlineStr">
        <is>
          <t xml:space="preserve">Mispronunciation</t>
        </is>
      </c>
      <c r="M886" t="str">
        <f>IFERROR(IF(VLOOKUP(L886,'Quantification'!$A:$B,2,FALSE)&amp;""="","Unclassified",VLOOKUP(L886,'Quantification'!$A:$B,2,FALSE)),"Unclassified")</f>
        <v>Major</v>
      </c>
      <c r="N886" t="inlineStr">
        <is>
          <t xml:space="preserve">frl-sandra.helmcke@pocketfm.com</t>
        </is>
      </c>
      <c r="O886" t="inlineStr">
        <is>
          <t xml:space="preserve">Issues found in raw</t>
        </is>
      </c>
      <c r="P886" t="str">
        <f>IF(OR(O886="Issues found in master",O886="Final master"),"Master",IF(OR(O886="Ready for Master",O886="Issues found in raw",O886="Raw under QC",O886="Issues resolved in raw"),"Raw","-"))</f>
        <v>Raw</v>
      </c>
      <c r="Q886" s="13">
        <v>46261.60902777778</v>
      </c>
      <c r="R886" t="inlineStr">
        <is>
          <t xml:space="preserve">2026-08 (Aug)</t>
        </is>
      </c>
      <c r="S886">
        <f>IF(M886="Not an error",0,IF(COUNTIFS($A$2:$A886,$A886,$D$2:$D886,$D886,$M$2:$M886,"&lt;&gt;Not an error")=1,1,0))</f>
        <v>0</v>
      </c>
      <c r="T886">
        <f>IF(M886&lt;&gt;"Major",0,IF(COUNTIFS($A$2:$A886,$A886,$D$2:$D886,$D886,$M$2:$M886,"Major")=1,1,0))</f>
        <v>0</v>
      </c>
      <c r="U886">
        <f>IF(M886&lt;&gt;"Minor",0,IF(COUNTIFS($A$2:$A886,$A886,$D$2:$D886,$D886,$M$2:$M886,"Minor")=1,1,0))</f>
        <v>0</v>
      </c>
    </row>
    <row r="887">
      <c r="A887" t="inlineStr">
        <is>
          <t xml:space="preserve">edb3d0a58ac95f5ef497da24336396e996c6e7e9</t>
        </is>
      </c>
      <c r="B887" t="inlineStr">
        <is>
          <t xml:space="preserve">His Secret Fortune</t>
        </is>
      </c>
      <c r="C887" t="inlineStr">
        <is>
          <t xml:space="preserve">Liebe Nach Vertrag</t>
        </is>
      </c>
      <c r="D887" t="inlineStr">
        <is>
          <t xml:space="preserve">3f39f16eaf0f5e9ab77c0d71895c8ba0f76ac23d</t>
        </is>
      </c>
      <c r="E887" t="inlineStr">
        <is>
          <t xml:space="preserve">Episode 81: Faustjubel Und Blumen</t>
        </is>
      </c>
      <c r="F887">
        <v>81</v>
      </c>
      <c r="G887" t="inlineStr">
        <is>
          <t xml:space="preserve">2:10-2:18</t>
        </is>
      </c>
      <c r="H887" t="inlineStr">
        <is>
          <t xml:space="preserve">Resolved</t>
        </is>
      </c>
      <c r="I887" t="inlineStr">
        <is>
          <t xml:space="preserve">Sarah' should be German pronounced -"Er hatte absichtlich weggesehen, als sie an Sarah vorbeifuhren, aber die geballte Faust hatte er trotzdem aus dem Augenwinkel wahrgenommen."</t>
        </is>
      </c>
      <c r="J887" t="inlineStr">
        <is>
          <t xml:space="preserve">VOA</t>
        </is>
      </c>
      <c r="K887" t="inlineStr">
        <is>
          <t xml:space="preserve">Mispronunciation</t>
        </is>
      </c>
      <c r="L887" t="inlineStr">
        <is>
          <t xml:space="preserve">Mispronunciation</t>
        </is>
      </c>
      <c r="M887" t="str">
        <f>IFERROR(IF(VLOOKUP(L887,'Quantification'!$A:$B,2,FALSE)&amp;""="","Unclassified",VLOOKUP(L887,'Quantification'!$A:$B,2,FALSE)),"Unclassified")</f>
        <v>Major</v>
      </c>
      <c r="N887" t="inlineStr">
        <is>
          <t xml:space="preserve">frl-sandra.helmcke@pocketfm.com</t>
        </is>
      </c>
      <c r="O887" t="inlineStr">
        <is>
          <t xml:space="preserve">Issues found in raw</t>
        </is>
      </c>
      <c r="P887" t="str">
        <f>IF(OR(O887="Issues found in master",O887="Final master"),"Master",IF(OR(O887="Ready for Master",O887="Issues found in raw",O887="Raw under QC",O887="Issues resolved in raw"),"Raw","-"))</f>
        <v>Raw</v>
      </c>
      <c r="Q887" s="13">
        <v>46261.60902777778</v>
      </c>
      <c r="R887" t="inlineStr">
        <is>
          <t xml:space="preserve">2026-08 (Aug)</t>
        </is>
      </c>
      <c r="S887">
        <f>IF(M887="Not an error",0,IF(COUNTIFS($A$2:$A887,$A887,$D$2:$D887,$D887,$M$2:$M887,"&lt;&gt;Not an error")=1,1,0))</f>
        <v>0</v>
      </c>
      <c r="T887">
        <f>IF(M887&lt;&gt;"Major",0,IF(COUNTIFS($A$2:$A887,$A887,$D$2:$D887,$D887,$M$2:$M887,"Major")=1,1,0))</f>
        <v>0</v>
      </c>
      <c r="U887">
        <f>IF(M887&lt;&gt;"Minor",0,IF(COUNTIFS($A$2:$A887,$A887,$D$2:$D887,$D887,$M$2:$M887,"Minor")=1,1,0))</f>
        <v>0</v>
      </c>
    </row>
    <row r="888">
      <c r="A888" t="inlineStr">
        <is>
          <t xml:space="preserve">edb3d0a58ac95f5ef497da24336396e996c6e7e9</t>
        </is>
      </c>
      <c r="B888" t="inlineStr">
        <is>
          <t xml:space="preserve">His Secret Fortune</t>
        </is>
      </c>
      <c r="C888" t="inlineStr">
        <is>
          <t xml:space="preserve">Liebe Nach Vertrag</t>
        </is>
      </c>
      <c r="D888" t="inlineStr">
        <is>
          <t xml:space="preserve">3f39f16eaf0f5e9ab77c0d71895c8ba0f76ac23d</t>
        </is>
      </c>
      <c r="E888" t="inlineStr">
        <is>
          <t xml:space="preserve">Episode 81: Faustjubel Und Blumen</t>
        </is>
      </c>
      <c r="F888">
        <v>81</v>
      </c>
      <c r="G888" t="inlineStr">
        <is>
          <t xml:space="preserve">2:35-2:27</t>
        </is>
      </c>
      <c r="H888" t="inlineStr">
        <is>
          <t xml:space="preserve">Resolved</t>
        </is>
      </c>
      <c r="I888" t="inlineStr">
        <is>
          <t xml:space="preserve">Sarah' should be German pronounced - "Weiß Sarah, wer Anika Miller ist?"</t>
        </is>
      </c>
      <c r="J888" t="inlineStr">
        <is>
          <t xml:space="preserve">VOA</t>
        </is>
      </c>
      <c r="K888" t="inlineStr">
        <is>
          <t xml:space="preserve">Mispronunciation</t>
        </is>
      </c>
      <c r="L888" t="inlineStr">
        <is>
          <t xml:space="preserve">Mispronunciation</t>
        </is>
      </c>
      <c r="M888" t="str">
        <f>IFERROR(IF(VLOOKUP(L888,'Quantification'!$A:$B,2,FALSE)&amp;""="","Unclassified",VLOOKUP(L888,'Quantification'!$A:$B,2,FALSE)),"Unclassified")</f>
        <v>Major</v>
      </c>
      <c r="N888" t="inlineStr">
        <is>
          <t xml:space="preserve">frl-sandra.helmcke@pocketfm.com</t>
        </is>
      </c>
      <c r="O888" t="inlineStr">
        <is>
          <t xml:space="preserve">Issues found in raw</t>
        </is>
      </c>
      <c r="P888" t="str">
        <f>IF(OR(O888="Issues found in master",O888="Final master"),"Master",IF(OR(O888="Ready for Master",O888="Issues found in raw",O888="Raw under QC",O888="Issues resolved in raw"),"Raw","-"))</f>
        <v>Raw</v>
      </c>
      <c r="Q888" s="13">
        <v>46261.60902777778</v>
      </c>
      <c r="R888" t="inlineStr">
        <is>
          <t xml:space="preserve">2026-08 (Aug)</t>
        </is>
      </c>
      <c r="S888">
        <f>IF(M888="Not an error",0,IF(COUNTIFS($A$2:$A888,$A888,$D$2:$D888,$D888,$M$2:$M888,"&lt;&gt;Not an error")=1,1,0))</f>
        <v>0</v>
      </c>
      <c r="T888">
        <f>IF(M888&lt;&gt;"Major",0,IF(COUNTIFS($A$2:$A888,$A888,$D$2:$D888,$D888,$M$2:$M888,"Major")=1,1,0))</f>
        <v>0</v>
      </c>
      <c r="U888">
        <f>IF(M888&lt;&gt;"Minor",0,IF(COUNTIFS($A$2:$A888,$A888,$D$2:$D888,$D888,$M$2:$M888,"Minor")=1,1,0))</f>
        <v>0</v>
      </c>
    </row>
    <row r="889">
      <c r="A889" t="inlineStr">
        <is>
          <t xml:space="preserve">edb3d0a58ac95f5ef497da24336396e996c6e7e9</t>
        </is>
      </c>
      <c r="B889" t="inlineStr">
        <is>
          <t xml:space="preserve">His Secret Fortune</t>
        </is>
      </c>
      <c r="C889" t="inlineStr">
        <is>
          <t xml:space="preserve">Liebe Nach Vertrag</t>
        </is>
      </c>
      <c r="D889" t="inlineStr">
        <is>
          <t xml:space="preserve">3f39f16eaf0f5e9ab77c0d71895c8ba0f76ac23d</t>
        </is>
      </c>
      <c r="E889" t="inlineStr">
        <is>
          <t xml:space="preserve">Episode 81: Faustjubel Und Blumen</t>
        </is>
      </c>
      <c r="F889">
        <v>81</v>
      </c>
      <c r="G889" t="inlineStr">
        <is>
          <t xml:space="preserve">2:56-3:00</t>
        </is>
      </c>
      <c r="H889" t="inlineStr">
        <is>
          <t xml:space="preserve">Resolved</t>
        </is>
      </c>
      <c r="I889" t="inlineStr">
        <is>
          <t xml:space="preserve">Sarah' should be German pronounced - "Wie also konnte sie sich mit einem einfachen Mädchen wie Sarah anfreunden?"</t>
        </is>
      </c>
      <c r="J889" t="inlineStr">
        <is>
          <t xml:space="preserve">VOA</t>
        </is>
      </c>
      <c r="K889" t="inlineStr">
        <is>
          <t xml:space="preserve">Mispronunciation</t>
        </is>
      </c>
      <c r="L889" t="inlineStr">
        <is>
          <t xml:space="preserve">Mispronunciation</t>
        </is>
      </c>
      <c r="M889" t="str">
        <f>IFERROR(IF(VLOOKUP(L889,'Quantification'!$A:$B,2,FALSE)&amp;""="","Unclassified",VLOOKUP(L889,'Quantification'!$A:$B,2,FALSE)),"Unclassified")</f>
        <v>Major</v>
      </c>
      <c r="N889" t="inlineStr">
        <is>
          <t xml:space="preserve">frl-sandra.helmcke@pocketfm.com</t>
        </is>
      </c>
      <c r="O889" t="inlineStr">
        <is>
          <t xml:space="preserve">Issues found in raw</t>
        </is>
      </c>
      <c r="P889" t="str">
        <f>IF(OR(O889="Issues found in master",O889="Final master"),"Master",IF(OR(O889="Ready for Master",O889="Issues found in raw",O889="Raw under QC",O889="Issues resolved in raw"),"Raw","-"))</f>
        <v>Raw</v>
      </c>
      <c r="Q889" s="13">
        <v>46261.60902777778</v>
      </c>
      <c r="R889" t="inlineStr">
        <is>
          <t xml:space="preserve">2026-08 (Aug)</t>
        </is>
      </c>
      <c r="S889">
        <f>IF(M889="Not an error",0,IF(COUNTIFS($A$2:$A889,$A889,$D$2:$D889,$D889,$M$2:$M889,"&lt;&gt;Not an error")=1,1,0))</f>
        <v>0</v>
      </c>
      <c r="T889">
        <f>IF(M889&lt;&gt;"Major",0,IF(COUNTIFS($A$2:$A889,$A889,$D$2:$D889,$D889,$M$2:$M889,"Major")=1,1,0))</f>
        <v>0</v>
      </c>
      <c r="U889">
        <f>IF(M889&lt;&gt;"Minor",0,IF(COUNTIFS($A$2:$A889,$A889,$D$2:$D889,$D889,$M$2:$M889,"Minor")=1,1,0))</f>
        <v>0</v>
      </c>
    </row>
    <row r="890">
      <c r="A890" t="inlineStr">
        <is>
          <t xml:space="preserve">edb3d0a58ac95f5ef497da24336396e996c6e7e9</t>
        </is>
      </c>
      <c r="B890" t="inlineStr">
        <is>
          <t xml:space="preserve">His Secret Fortune</t>
        </is>
      </c>
      <c r="C890" t="inlineStr">
        <is>
          <t xml:space="preserve">Liebe Nach Vertrag</t>
        </is>
      </c>
      <c r="D890" t="inlineStr">
        <is>
          <t xml:space="preserve">3f39f16eaf0f5e9ab77c0d71895c8ba0f76ac23d</t>
        </is>
      </c>
      <c r="E890" t="inlineStr">
        <is>
          <t xml:space="preserve">Episode 81: Faustjubel Und Blumen</t>
        </is>
      </c>
      <c r="F890">
        <v>81</v>
      </c>
      <c r="G890" t="inlineStr">
        <is>
          <t xml:space="preserve">3:18-3:22</t>
        </is>
      </c>
      <c r="H890" t="inlineStr">
        <is>
          <t xml:space="preserve">Ignore</t>
        </is>
      </c>
      <c r="I890" t="inlineStr">
        <is>
          <t xml:space="preserve">Should be 'Frau Miller' - "„Herr, soll ich hingehen und Miss Miller bitten, zur Seite zu gehen?“</t>
        </is>
      </c>
      <c r="J890" t="inlineStr">
        <is>
          <t xml:space="preserve">VOA</t>
        </is>
      </c>
      <c r="K890" t="inlineStr">
        <is>
          <t xml:space="preserve">Incorrect name</t>
        </is>
      </c>
      <c r="L890" t="inlineStr">
        <is>
          <t xml:space="preserve">Incorrect name</t>
        </is>
      </c>
      <c r="M890" t="str">
        <f>IFERROR(IF(VLOOKUP(L890,'Quantification'!$A:$B,2,FALSE)&amp;""="","Unclassified",VLOOKUP(L890,'Quantification'!$A:$B,2,FALSE)),"Unclassified")</f>
        <v>Major</v>
      </c>
      <c r="N890" t="inlineStr">
        <is>
          <t xml:space="preserve">frl-sandra.helmcke@pocketfm.com</t>
        </is>
      </c>
      <c r="O890" t="inlineStr">
        <is>
          <t xml:space="preserve">Issues found in raw</t>
        </is>
      </c>
      <c r="P890" t="str">
        <f>IF(OR(O890="Issues found in master",O890="Final master"),"Master",IF(OR(O890="Ready for Master",O890="Issues found in raw",O890="Raw under QC",O890="Issues resolved in raw"),"Raw","-"))</f>
        <v>Raw</v>
      </c>
      <c r="Q890" s="13">
        <v>46261.60902777778</v>
      </c>
      <c r="R890" t="inlineStr">
        <is>
          <t xml:space="preserve">2026-08 (Aug)</t>
        </is>
      </c>
      <c r="S890">
        <f>IF(M890="Not an error",0,IF(COUNTIFS($A$2:$A890,$A890,$D$2:$D890,$D890,$M$2:$M890,"&lt;&gt;Not an error")=1,1,0))</f>
        <v>0</v>
      </c>
      <c r="T890">
        <f>IF(M890&lt;&gt;"Major",0,IF(COUNTIFS($A$2:$A890,$A890,$D$2:$D890,$D890,$M$2:$M890,"Major")=1,1,0))</f>
        <v>0</v>
      </c>
      <c r="U890">
        <f>IF(M890&lt;&gt;"Minor",0,IF(COUNTIFS($A$2:$A890,$A890,$D$2:$D890,$D890,$M$2:$M890,"Minor")=1,1,0))</f>
        <v>0</v>
      </c>
    </row>
    <row r="891">
      <c r="A891" t="inlineStr">
        <is>
          <t xml:space="preserve">edb3d0a58ac95f5ef497da24336396e996c6e7e9</t>
        </is>
      </c>
      <c r="B891" t="inlineStr">
        <is>
          <t xml:space="preserve">His Secret Fortune</t>
        </is>
      </c>
      <c r="C891" t="inlineStr">
        <is>
          <t xml:space="preserve">Liebe Nach Vertrag</t>
        </is>
      </c>
      <c r="D891" t="inlineStr">
        <is>
          <t xml:space="preserve">3f39f16eaf0f5e9ab77c0d71895c8ba0f76ac23d</t>
        </is>
      </c>
      <c r="E891" t="inlineStr">
        <is>
          <t xml:space="preserve">Episode 81: Faustjubel Und Blumen</t>
        </is>
      </c>
      <c r="F891">
        <v>81</v>
      </c>
      <c r="G891" t="inlineStr">
        <is>
          <t xml:space="preserve">4:20-4:24</t>
        </is>
      </c>
      <c r="H891" t="inlineStr">
        <is>
          <t xml:space="preserve">Ignore</t>
        </is>
      </c>
      <c r="I891" t="inlineStr">
        <is>
          <t xml:space="preserve">Should be 'Frau Miller' - "„Miss Miller“, sagte er mit angespannter Stimme."</t>
        </is>
      </c>
      <c r="J891" t="inlineStr">
        <is>
          <t xml:space="preserve">VOA</t>
        </is>
      </c>
      <c r="K891" t="inlineStr">
        <is>
          <t xml:space="preserve">Incorrect name</t>
        </is>
      </c>
      <c r="L891" t="inlineStr">
        <is>
          <t xml:space="preserve">Incorrect name</t>
        </is>
      </c>
      <c r="M891" t="str">
        <f>IFERROR(IF(VLOOKUP(L891,'Quantification'!$A:$B,2,FALSE)&amp;""="","Unclassified",VLOOKUP(L891,'Quantification'!$A:$B,2,FALSE)),"Unclassified")</f>
        <v>Major</v>
      </c>
      <c r="N891" t="inlineStr">
        <is>
          <t xml:space="preserve">frl-sandra.helmcke@pocketfm.com</t>
        </is>
      </c>
      <c r="O891" t="inlineStr">
        <is>
          <t xml:space="preserve">Issues found in raw</t>
        </is>
      </c>
      <c r="P891" t="str">
        <f>IF(OR(O891="Issues found in master",O891="Final master"),"Master",IF(OR(O891="Ready for Master",O891="Issues found in raw",O891="Raw under QC",O891="Issues resolved in raw"),"Raw","-"))</f>
        <v>Raw</v>
      </c>
      <c r="Q891" s="13">
        <v>46261.60902777778</v>
      </c>
      <c r="R891" t="inlineStr">
        <is>
          <t xml:space="preserve">2026-08 (Aug)</t>
        </is>
      </c>
      <c r="S891">
        <f>IF(M891="Not an error",0,IF(COUNTIFS($A$2:$A891,$A891,$D$2:$D891,$D891,$M$2:$M891,"&lt;&gt;Not an error")=1,1,0))</f>
        <v>0</v>
      </c>
      <c r="T891">
        <f>IF(M891&lt;&gt;"Major",0,IF(COUNTIFS($A$2:$A891,$A891,$D$2:$D891,$D891,$M$2:$M891,"Major")=1,1,0))</f>
        <v>0</v>
      </c>
      <c r="U891">
        <f>IF(M891&lt;&gt;"Minor",0,IF(COUNTIFS($A$2:$A891,$A891,$D$2:$D891,$D891,$M$2:$M891,"Minor")=1,1,0))</f>
        <v>0</v>
      </c>
    </row>
    <row r="892">
      <c r="A892" t="inlineStr">
        <is>
          <t xml:space="preserve">edb3d0a58ac95f5ef497da24336396e996c6e7e9</t>
        </is>
      </c>
      <c r="B892" t="inlineStr">
        <is>
          <t xml:space="preserve">His Secret Fortune</t>
        </is>
      </c>
      <c r="C892" t="inlineStr">
        <is>
          <t xml:space="preserve">Liebe Nach Vertrag</t>
        </is>
      </c>
      <c r="D892" t="inlineStr">
        <is>
          <t xml:space="preserve">76a73abeffe90aecede736619b329ad60e0855d9</t>
        </is>
      </c>
      <c r="E892" t="inlineStr">
        <is>
          <t xml:space="preserve">Episode 82: Sarah Schwarz Gegen Die Andere Frau</t>
        </is>
      </c>
      <c r="F892">
        <v>82</v>
      </c>
      <c r="G892" t="inlineStr">
        <is>
          <t xml:space="preserve">0:59-1:05</t>
        </is>
      </c>
      <c r="H892" t="inlineStr">
        <is>
          <t xml:space="preserve">Ignore</t>
        </is>
      </c>
      <c r="I892" t="inlineStr">
        <is>
          <t xml:space="preserve">Should be 'Herr Vanderbilt' - "„Was ist los, Mister Vanderbilt?“, flüsterte er. „Heute kein mit Liebe gepacktes Mittagessen?“</t>
        </is>
      </c>
      <c r="J892" t="inlineStr">
        <is>
          <t xml:space="preserve">VOA</t>
        </is>
      </c>
      <c r="K892" t="inlineStr">
        <is>
          <t xml:space="preserve">Incorrect name</t>
        </is>
      </c>
      <c r="L892" t="inlineStr">
        <is>
          <t xml:space="preserve">Incorrect name</t>
        </is>
      </c>
      <c r="M892" t="str">
        <f>IFERROR(IF(VLOOKUP(L892,'Quantification'!$A:$B,2,FALSE)&amp;""="","Unclassified",VLOOKUP(L892,'Quantification'!$A:$B,2,FALSE)),"Unclassified")</f>
        <v>Major</v>
      </c>
      <c r="N892" t="inlineStr">
        <is>
          <t xml:space="preserve">frl-sandra.helmcke@pocketfm.com</t>
        </is>
      </c>
      <c r="O892" t="inlineStr">
        <is>
          <t xml:space="preserve">Issues found in raw</t>
        </is>
      </c>
      <c r="P892" t="str">
        <f>IF(OR(O892="Issues found in master",O892="Final master"),"Master",IF(OR(O892="Ready for Master",O892="Issues found in raw",O892="Raw under QC",O892="Issues resolved in raw"),"Raw","-"))</f>
        <v>Raw</v>
      </c>
      <c r="Q892" s="13">
        <v>46261.60902777778</v>
      </c>
      <c r="R892" t="inlineStr">
        <is>
          <t xml:space="preserve">2026-08 (Aug)</t>
        </is>
      </c>
      <c r="S892">
        <f>IF(M892="Not an error",0,IF(COUNTIFS($A$2:$A892,$A892,$D$2:$D892,$D892,$M$2:$M892,"&lt;&gt;Not an error")=1,1,0))</f>
        <v>1</v>
      </c>
      <c r="T892">
        <f>IF(M892&lt;&gt;"Major",0,IF(COUNTIFS($A$2:$A892,$A892,$D$2:$D892,$D892,$M$2:$M892,"Major")=1,1,0))</f>
        <v>1</v>
      </c>
      <c r="U892">
        <f>IF(M892&lt;&gt;"Minor",0,IF(COUNTIFS($A$2:$A892,$A892,$D$2:$D892,$D892,$M$2:$M892,"Minor")=1,1,0))</f>
        <v>0</v>
      </c>
    </row>
    <row r="893">
      <c r="A893" t="inlineStr">
        <is>
          <t xml:space="preserve">edb3d0a58ac95f5ef497da24336396e996c6e7e9</t>
        </is>
      </c>
      <c r="B893" t="inlineStr">
        <is>
          <t xml:space="preserve">His Secret Fortune</t>
        </is>
      </c>
      <c r="C893" t="inlineStr">
        <is>
          <t xml:space="preserve">Liebe Nach Vertrag</t>
        </is>
      </c>
      <c r="D893" t="inlineStr">
        <is>
          <t xml:space="preserve">76a73abeffe90aecede736619b329ad60e0855d9</t>
        </is>
      </c>
      <c r="E893" t="inlineStr">
        <is>
          <t xml:space="preserve">Episode 82: Sarah Schwarz Gegen Die Andere Frau</t>
        </is>
      </c>
      <c r="F893">
        <v>82</v>
      </c>
      <c r="G893" t="inlineStr">
        <is>
          <t xml:space="preserve">1:37-1:45</t>
        </is>
      </c>
      <c r="H893" t="inlineStr">
        <is>
          <t xml:space="preserve">Ignore</t>
        </is>
      </c>
      <c r="I893" t="inlineStr">
        <is>
          <t xml:space="preserve">Should be 'Frau Miller' - "„Ich war etwas früher da“, fuhr er fort, „und habe gesehen, wie Ihre Mitarbeiterin, Sarah Schwarz, Miss Miller abgesetzt hat."</t>
        </is>
      </c>
      <c r="J893" t="inlineStr">
        <is>
          <t xml:space="preserve">VOA</t>
        </is>
      </c>
      <c r="K893" t="inlineStr">
        <is>
          <t xml:space="preserve">Incorrect name</t>
        </is>
      </c>
      <c r="L893" t="inlineStr">
        <is>
          <t xml:space="preserve">Incorrect name</t>
        </is>
      </c>
      <c r="M893" t="str">
        <f>IFERROR(IF(VLOOKUP(L893,'Quantification'!$A:$B,2,FALSE)&amp;""="","Unclassified",VLOOKUP(L893,'Quantification'!$A:$B,2,FALSE)),"Unclassified")</f>
        <v>Major</v>
      </c>
      <c r="N893" t="inlineStr">
        <is>
          <t xml:space="preserve">frl-sandra.helmcke@pocketfm.com</t>
        </is>
      </c>
      <c r="O893" t="inlineStr">
        <is>
          <t xml:space="preserve">Issues found in raw</t>
        </is>
      </c>
      <c r="P893" t="str">
        <f>IF(OR(O893="Issues found in master",O893="Final master"),"Master",IF(OR(O893="Ready for Master",O893="Issues found in raw",O893="Raw under QC",O893="Issues resolved in raw"),"Raw","-"))</f>
        <v>Raw</v>
      </c>
      <c r="Q893" s="13">
        <v>46261.60902777778</v>
      </c>
      <c r="R893" t="inlineStr">
        <is>
          <t xml:space="preserve">2026-08 (Aug)</t>
        </is>
      </c>
      <c r="S893">
        <f>IF(M893="Not an error",0,IF(COUNTIFS($A$2:$A893,$A893,$D$2:$D893,$D893,$M$2:$M893,"&lt;&gt;Not an error")=1,1,0))</f>
        <v>0</v>
      </c>
      <c r="T893">
        <f>IF(M893&lt;&gt;"Major",0,IF(COUNTIFS($A$2:$A893,$A893,$D$2:$D893,$D893,$M$2:$M893,"Major")=1,1,0))</f>
        <v>0</v>
      </c>
      <c r="U893">
        <f>IF(M893&lt;&gt;"Minor",0,IF(COUNTIFS($A$2:$A893,$A893,$D$2:$D893,$D893,$M$2:$M893,"Minor")=1,1,0))</f>
        <v>0</v>
      </c>
    </row>
    <row r="894">
      <c r="A894" t="inlineStr">
        <is>
          <t xml:space="preserve">edb3d0a58ac95f5ef497da24336396e996c6e7e9</t>
        </is>
      </c>
      <c r="B894" t="inlineStr">
        <is>
          <t xml:space="preserve">His Secret Fortune</t>
        </is>
      </c>
      <c r="C894" t="inlineStr">
        <is>
          <t xml:space="preserve">Liebe Nach Vertrag</t>
        </is>
      </c>
      <c r="D894" t="inlineStr">
        <is>
          <t xml:space="preserve">76a73abeffe90aecede736619b329ad60e0855d9</t>
        </is>
      </c>
      <c r="E894" t="inlineStr">
        <is>
          <t xml:space="preserve">Episode 82: Sarah Schwarz Gegen Die Andere Frau</t>
        </is>
      </c>
      <c r="F894">
        <v>82</v>
      </c>
      <c r="G894" t="inlineStr">
        <is>
          <t xml:space="preserve">7:10-7:15</t>
        </is>
      </c>
      <c r="H894" t="inlineStr">
        <is>
          <t xml:space="preserve">Ignore</t>
        </is>
      </c>
      <c r="I894" t="inlineStr">
        <is>
          <t xml:space="preserve">Should be 'Herr Miller' - "Als ihr Vater, Mister Miller, das hörte, kam er mit einem Glas Wasser herüber."</t>
        </is>
      </c>
      <c r="J894" t="inlineStr">
        <is>
          <t xml:space="preserve">VOA</t>
        </is>
      </c>
      <c r="K894" t="inlineStr">
        <is>
          <t xml:space="preserve">Incorrect name</t>
        </is>
      </c>
      <c r="L894" t="inlineStr">
        <is>
          <t xml:space="preserve">Incorrect name</t>
        </is>
      </c>
      <c r="M894" t="str">
        <f>IFERROR(IF(VLOOKUP(L894,'Quantification'!$A:$B,2,FALSE)&amp;""="","Unclassified",VLOOKUP(L894,'Quantification'!$A:$B,2,FALSE)),"Unclassified")</f>
        <v>Major</v>
      </c>
      <c r="N894" t="inlineStr">
        <is>
          <t xml:space="preserve">frl-sandra.helmcke@pocketfm.com</t>
        </is>
      </c>
      <c r="O894" t="inlineStr">
        <is>
          <t xml:space="preserve">Issues found in raw</t>
        </is>
      </c>
      <c r="P894" t="str">
        <f>IF(OR(O894="Issues found in master",O894="Final master"),"Master",IF(OR(O894="Ready for Master",O894="Issues found in raw",O894="Raw under QC",O894="Issues resolved in raw"),"Raw","-"))</f>
        <v>Raw</v>
      </c>
      <c r="Q894" s="13">
        <v>46261.60902777778</v>
      </c>
      <c r="R894" t="inlineStr">
        <is>
          <t xml:space="preserve">2026-08 (Aug)</t>
        </is>
      </c>
      <c r="S894">
        <f>IF(M894="Not an error",0,IF(COUNTIFS($A$2:$A894,$A894,$D$2:$D894,$D894,$M$2:$M894,"&lt;&gt;Not an error")=1,1,0))</f>
        <v>0</v>
      </c>
      <c r="T894">
        <f>IF(M894&lt;&gt;"Major",0,IF(COUNTIFS($A$2:$A894,$A894,$D$2:$D894,$D894,$M$2:$M894,"Major")=1,1,0))</f>
        <v>0</v>
      </c>
      <c r="U894">
        <f>IF(M894&lt;&gt;"Minor",0,IF(COUNTIFS($A$2:$A894,$A894,$D$2:$D894,$D894,$M$2:$M894,"Minor")=1,1,0))</f>
        <v>0</v>
      </c>
    </row>
    <row r="895">
      <c r="A895" t="inlineStr">
        <is>
          <t xml:space="preserve">edb3d0a58ac95f5ef497da24336396e996c6e7e9</t>
        </is>
      </c>
      <c r="B895" t="inlineStr">
        <is>
          <t xml:space="preserve">His Secret Fortune</t>
        </is>
      </c>
      <c r="C895" t="inlineStr">
        <is>
          <t xml:space="preserve">Liebe Nach Vertrag</t>
        </is>
      </c>
      <c r="D895" t="inlineStr">
        <is>
          <t xml:space="preserve">76a73abeffe90aecede736619b329ad60e0855d9</t>
        </is>
      </c>
      <c r="E895" t="inlineStr">
        <is>
          <t xml:space="preserve">Episode 82: Sarah Schwarz Gegen Die Andere Frau</t>
        </is>
      </c>
      <c r="F895">
        <v>82</v>
      </c>
      <c r="G895" t="inlineStr">
        <is>
          <t xml:space="preserve">7:34-7:44</t>
        </is>
      </c>
      <c r="H895" t="inlineStr">
        <is>
          <t xml:space="preserve">Ignore</t>
        </is>
      </c>
      <c r="I895" t="inlineStr">
        <is>
          <t xml:space="preserve">Should be 'Herr Miller' - "Jetzt, wo Kyle die Miller Group leitete, wollte Mister Miller in den Ruhestand gehen und einfach ein ruhiges Leben führen, um mit seiner Frau alt zu werden."</t>
        </is>
      </c>
      <c r="J895" t="inlineStr">
        <is>
          <t xml:space="preserve">VOA</t>
        </is>
      </c>
      <c r="K895" t="inlineStr">
        <is>
          <t xml:space="preserve">Incorrect name</t>
        </is>
      </c>
      <c r="L895" t="inlineStr">
        <is>
          <t xml:space="preserve">Incorrect name</t>
        </is>
      </c>
      <c r="M895" t="str">
        <f>IFERROR(IF(VLOOKUP(L895,'Quantification'!$A:$B,2,FALSE)&amp;""="","Unclassified",VLOOKUP(L895,'Quantification'!$A:$B,2,FALSE)),"Unclassified")</f>
        <v>Major</v>
      </c>
      <c r="N895" t="inlineStr">
        <is>
          <t xml:space="preserve">frl-sandra.helmcke@pocketfm.com</t>
        </is>
      </c>
      <c r="O895" t="inlineStr">
        <is>
          <t xml:space="preserve">Issues found in raw</t>
        </is>
      </c>
      <c r="P895" t="str">
        <f>IF(OR(O895="Issues found in master",O895="Final master"),"Master",IF(OR(O895="Ready for Master",O895="Issues found in raw",O895="Raw under QC",O895="Issues resolved in raw"),"Raw","-"))</f>
        <v>Raw</v>
      </c>
      <c r="Q895" s="13">
        <v>46261.60902777778</v>
      </c>
      <c r="R895" t="inlineStr">
        <is>
          <t xml:space="preserve">2026-08 (Aug)</t>
        </is>
      </c>
      <c r="S895">
        <f>IF(M895="Not an error",0,IF(COUNTIFS($A$2:$A895,$A895,$D$2:$D895,$D895,$M$2:$M895,"&lt;&gt;Not an error")=1,1,0))</f>
        <v>0</v>
      </c>
      <c r="T895">
        <f>IF(M895&lt;&gt;"Major",0,IF(COUNTIFS($A$2:$A895,$A895,$D$2:$D895,$D895,$M$2:$M895,"Major")=1,1,0))</f>
        <v>0</v>
      </c>
      <c r="U895">
        <f>IF(M895&lt;&gt;"Minor",0,IF(COUNTIFS($A$2:$A895,$A895,$D$2:$D895,$D895,$M$2:$M895,"Minor")=1,1,0))</f>
        <v>0</v>
      </c>
    </row>
    <row r="896">
      <c r="A896" t="inlineStr">
        <is>
          <t xml:space="preserve">edb3d0a58ac95f5ef497da24336396e996c6e7e9</t>
        </is>
      </c>
      <c r="B896" t="inlineStr">
        <is>
          <t xml:space="preserve">His Secret Fortune</t>
        </is>
      </c>
      <c r="C896" t="inlineStr">
        <is>
          <t xml:space="preserve">Liebe Nach Vertrag</t>
        </is>
      </c>
      <c r="D896" t="inlineStr">
        <is>
          <t xml:space="preserve">76a73abeffe90aecede736619b329ad60e0855d9</t>
        </is>
      </c>
      <c r="E896" t="inlineStr">
        <is>
          <t xml:space="preserve">Episode 82: Sarah Schwarz Gegen Die Andere Frau</t>
        </is>
      </c>
      <c r="F896">
        <v>82</v>
      </c>
      <c r="G896" t="inlineStr">
        <is>
          <t xml:space="preserve">7:47-7:53</t>
        </is>
      </c>
      <c r="H896" t="inlineStr">
        <is>
          <t xml:space="preserve">Ignore</t>
        </is>
      </c>
      <c r="I896" t="inlineStr">
        <is>
          <t xml:space="preserve">Should be 'Herr Miller' -"Mister Miller hatte diese Schwester nie kennengelernt, aber seine Frau so zu sehen, beunruhigte ihn."</t>
        </is>
      </c>
      <c r="J896" t="inlineStr">
        <is>
          <t xml:space="preserve">VOA</t>
        </is>
      </c>
      <c r="K896" t="inlineStr">
        <is>
          <t xml:space="preserve">Incorrect name</t>
        </is>
      </c>
      <c r="L896" t="inlineStr">
        <is>
          <t xml:space="preserve">Incorrect name</t>
        </is>
      </c>
      <c r="M896" t="str">
        <f>IFERROR(IF(VLOOKUP(L896,'Quantification'!$A:$B,2,FALSE)&amp;""="","Unclassified",VLOOKUP(L896,'Quantification'!$A:$B,2,FALSE)),"Unclassified")</f>
        <v>Major</v>
      </c>
      <c r="N896" t="inlineStr">
        <is>
          <t xml:space="preserve">frl-sandra.helmcke@pocketfm.com</t>
        </is>
      </c>
      <c r="O896" t="inlineStr">
        <is>
          <t xml:space="preserve">Issues found in raw</t>
        </is>
      </c>
      <c r="P896" t="str">
        <f>IF(OR(O896="Issues found in master",O896="Final master"),"Master",IF(OR(O896="Ready for Master",O896="Issues found in raw",O896="Raw under QC",O896="Issues resolved in raw"),"Raw","-"))</f>
        <v>Raw</v>
      </c>
      <c r="Q896" s="13">
        <v>46261.60902777778</v>
      </c>
      <c r="R896" t="inlineStr">
        <is>
          <t xml:space="preserve">2026-08 (Aug)</t>
        </is>
      </c>
      <c r="S896">
        <f>IF(M896="Not an error",0,IF(COUNTIFS($A$2:$A896,$A896,$D$2:$D896,$D896,$M$2:$M896,"&lt;&gt;Not an error")=1,1,0))</f>
        <v>0</v>
      </c>
      <c r="T896">
        <f>IF(M896&lt;&gt;"Major",0,IF(COUNTIFS($A$2:$A896,$A896,$D$2:$D896,$D896,$M$2:$M896,"Major")=1,1,0))</f>
        <v>0</v>
      </c>
      <c r="U896">
        <f>IF(M896&lt;&gt;"Minor",0,IF(COUNTIFS($A$2:$A896,$A896,$D$2:$D896,$D896,$M$2:$M896,"Minor")=1,1,0))</f>
        <v>0</v>
      </c>
    </row>
    <row r="897">
      <c r="A897" t="inlineStr">
        <is>
          <t xml:space="preserve">edb3d0a58ac95f5ef497da24336396e996c6e7e9</t>
        </is>
      </c>
      <c r="B897" t="inlineStr">
        <is>
          <t xml:space="preserve">His Secret Fortune</t>
        </is>
      </c>
      <c r="C897" t="inlineStr">
        <is>
          <t xml:space="preserve">Liebe Nach Vertrag</t>
        </is>
      </c>
      <c r="D897" t="inlineStr">
        <is>
          <t xml:space="preserve">76a73abeffe90aecede736619b329ad60e0855d9</t>
        </is>
      </c>
      <c r="E897" t="inlineStr">
        <is>
          <t xml:space="preserve">Episode 82: Sarah Schwarz Gegen Die Andere Frau</t>
        </is>
      </c>
      <c r="F897">
        <v>82</v>
      </c>
      <c r="G897" t="inlineStr">
        <is>
          <t xml:space="preserve">9:01-9:05</t>
        </is>
      </c>
      <c r="H897" t="inlineStr">
        <is>
          <t xml:space="preserve">Ignore</t>
        </is>
      </c>
      <c r="I897" t="inlineStr">
        <is>
          <t xml:space="preserve">Should be 'Herr Miller' - "Mister Miller mischte sich ein: „Ja, das solltet ihr tun."</t>
        </is>
      </c>
      <c r="J897" t="inlineStr">
        <is>
          <t xml:space="preserve">VOA</t>
        </is>
      </c>
      <c r="K897" t="inlineStr">
        <is>
          <t xml:space="preserve">Incorrect name</t>
        </is>
      </c>
      <c r="L897" t="inlineStr">
        <is>
          <t xml:space="preserve">Incorrect name</t>
        </is>
      </c>
      <c r="M897" t="str">
        <f>IFERROR(IF(VLOOKUP(L897,'Quantification'!$A:$B,2,FALSE)&amp;""="","Unclassified",VLOOKUP(L897,'Quantification'!$A:$B,2,FALSE)),"Unclassified")</f>
        <v>Major</v>
      </c>
      <c r="N897" t="inlineStr">
        <is>
          <t xml:space="preserve">frl-sandra.helmcke@pocketfm.com</t>
        </is>
      </c>
      <c r="O897" t="inlineStr">
        <is>
          <t xml:space="preserve">Issues found in raw</t>
        </is>
      </c>
      <c r="P897" t="str">
        <f>IF(OR(O897="Issues found in master",O897="Final master"),"Master",IF(OR(O897="Ready for Master",O897="Issues found in raw",O897="Raw under QC",O897="Issues resolved in raw"),"Raw","-"))</f>
        <v>Raw</v>
      </c>
      <c r="Q897" s="13">
        <v>46261.60902777778</v>
      </c>
      <c r="R897" t="inlineStr">
        <is>
          <t xml:space="preserve">2026-08 (Aug)</t>
        </is>
      </c>
      <c r="S897">
        <f>IF(M897="Not an error",0,IF(COUNTIFS($A$2:$A897,$A897,$D$2:$D897,$D897,$M$2:$M897,"&lt;&gt;Not an error")=1,1,0))</f>
        <v>0</v>
      </c>
      <c r="T897">
        <f>IF(M897&lt;&gt;"Major",0,IF(COUNTIFS($A$2:$A897,$A897,$D$2:$D897,$D897,$M$2:$M897,"Major")=1,1,0))</f>
        <v>0</v>
      </c>
      <c r="U897">
        <f>IF(M897&lt;&gt;"Minor",0,IF(COUNTIFS($A$2:$A897,$A897,$D$2:$D897,$D897,$M$2:$M897,"Minor")=1,1,0))</f>
        <v>0</v>
      </c>
    </row>
    <row r="898">
      <c r="A898" t="inlineStr">
        <is>
          <t xml:space="preserve">edb3d0a58ac95f5ef497da24336396e996c6e7e9</t>
        </is>
      </c>
      <c r="B898" t="inlineStr">
        <is>
          <t xml:space="preserve">His Secret Fortune</t>
        </is>
      </c>
      <c r="C898" t="inlineStr">
        <is>
          <t xml:space="preserve">Liebe Nach Vertrag</t>
        </is>
      </c>
      <c r="D898" t="inlineStr">
        <is>
          <t xml:space="preserve">a6d8f026767f0845ce6dfd09b588a6612283cf7d</t>
        </is>
      </c>
      <c r="E898" t="inlineStr">
        <is>
          <t xml:space="preserve">Episode 83: Liebe Ist Respekt</t>
        </is>
      </c>
      <c r="F898">
        <v>83</v>
      </c>
      <c r="G898" t="inlineStr">
        <is>
          <t xml:space="preserve">10:21-10:24</t>
        </is>
      </c>
      <c r="H898" t="inlineStr">
        <is>
          <t xml:space="preserve">Resolved</t>
        </is>
      </c>
      <c r="I898" t="inlineStr">
        <is>
          <t xml:space="preserve">This sentence is unfinished - "Denn genau da stand."</t>
        </is>
      </c>
      <c r="J898" t="inlineStr">
        <is>
          <t xml:space="preserve">VOA</t>
        </is>
      </c>
      <c r="K898" t="inlineStr">
        <is>
          <t xml:space="preserve">Script Error</t>
        </is>
      </c>
      <c r="L898" t="inlineStr">
        <is>
          <t xml:space="preserve">Script error</t>
        </is>
      </c>
      <c r="M898" t="str">
        <f>IFERROR(IF(VLOOKUP(L898,'Quantification'!$A:$B,2,FALSE)&amp;""="","Unclassified",VLOOKUP(L898,'Quantification'!$A:$B,2,FALSE)),"Unclassified")</f>
        <v>Major</v>
      </c>
      <c r="N898" t="inlineStr">
        <is>
          <t xml:space="preserve">frl-sandra.helmcke@pocketfm.com</t>
        </is>
      </c>
      <c r="O898" t="inlineStr">
        <is>
          <t xml:space="preserve">Issues found in raw</t>
        </is>
      </c>
      <c r="P898" t="str">
        <f>IF(OR(O898="Issues found in master",O898="Final master"),"Master",IF(OR(O898="Ready for Master",O898="Issues found in raw",O898="Raw under QC",O898="Issues resolved in raw"),"Raw","-"))</f>
        <v>Raw</v>
      </c>
      <c r="Q898" s="13">
        <v>46261.60902777778</v>
      </c>
      <c r="R898" t="inlineStr">
        <is>
          <t xml:space="preserve">2026-08 (Aug)</t>
        </is>
      </c>
      <c r="S898">
        <f>IF(M898="Not an error",0,IF(COUNTIFS($A$2:$A898,$A898,$D$2:$D898,$D898,$M$2:$M898,"&lt;&gt;Not an error")=1,1,0))</f>
        <v>1</v>
      </c>
      <c r="T898">
        <f>IF(M898&lt;&gt;"Major",0,IF(COUNTIFS($A$2:$A898,$A898,$D$2:$D898,$D898,$M$2:$M898,"Major")=1,1,0))</f>
        <v>1</v>
      </c>
      <c r="U898">
        <f>IF(M898&lt;&gt;"Minor",0,IF(COUNTIFS($A$2:$A898,$A898,$D$2:$D898,$D898,$M$2:$M898,"Minor")=1,1,0))</f>
        <v>0</v>
      </c>
    </row>
    <row r="899">
      <c r="A899" t="inlineStr">
        <is>
          <t xml:space="preserve">edb3d0a58ac95f5ef497da24336396e996c6e7e9</t>
        </is>
      </c>
      <c r="B899" t="inlineStr">
        <is>
          <t xml:space="preserve">His Secret Fortune</t>
        </is>
      </c>
      <c r="C899" t="inlineStr">
        <is>
          <t xml:space="preserve">Liebe Nach Vertrag</t>
        </is>
      </c>
      <c r="D899" t="inlineStr">
        <is>
          <t xml:space="preserve">20d4123ea744ca1dca69ad93c0d6533591635132</t>
        </is>
      </c>
      <c r="E899" t="inlineStr">
        <is>
          <t xml:space="preserve">Episode 87: Die Familie Schwarz Dem Tode Nahe</t>
        </is>
      </c>
      <c r="F899">
        <v>87</v>
      </c>
      <c r="G899" t="inlineStr">
        <is>
          <t xml:space="preserve">2:04-2:19</t>
        </is>
      </c>
      <c r="H899" t="inlineStr">
        <is>
          <t xml:space="preserve">Resolved</t>
        </is>
      </c>
      <c r="I899" t="inlineStr">
        <is>
          <t xml:space="preserve">Sarah' should be German pronounced - "Er wusste, dass seine einschüchternde Ausstrahlung die Schüler wahrscheinlich verschrecken würde und er wollte Sarahs Geschäft nicht schaden.
Er erinnerte sich, wie Sarah einmal gescherzt hatte: „Du hättest Lehrer werden sollen. Du bist strenger als unser eigentlicher Schulleiter!“</t>
        </is>
      </c>
      <c r="J899" t="inlineStr">
        <is>
          <t xml:space="preserve">VOA</t>
        </is>
      </c>
      <c r="K899" t="inlineStr">
        <is>
          <t xml:space="preserve">Mispronunciation</t>
        </is>
      </c>
      <c r="L899" t="inlineStr">
        <is>
          <t xml:space="preserve">Mispronunciation</t>
        </is>
      </c>
      <c r="M899" t="str">
        <f>IFERROR(IF(VLOOKUP(L899,'Quantification'!$A:$B,2,FALSE)&amp;""="","Unclassified",VLOOKUP(L899,'Quantification'!$A:$B,2,FALSE)),"Unclassified")</f>
        <v>Major</v>
      </c>
      <c r="N899" t="inlineStr">
        <is>
          <t xml:space="preserve">frl-sandra.helmcke@pocketfm.com</t>
        </is>
      </c>
      <c r="O899" t="inlineStr">
        <is>
          <t xml:space="preserve">Issues found in raw</t>
        </is>
      </c>
      <c r="P899" t="str">
        <f>IF(OR(O899="Issues found in master",O899="Final master"),"Master",IF(OR(O899="Ready for Master",O899="Issues found in raw",O899="Raw under QC",O899="Issues resolved in raw"),"Raw","-"))</f>
        <v>Raw</v>
      </c>
      <c r="Q899" s="13">
        <v>46261.60902777778</v>
      </c>
      <c r="R899" t="inlineStr">
        <is>
          <t xml:space="preserve">2026-08 (Aug)</t>
        </is>
      </c>
      <c r="S899">
        <f>IF(M899="Not an error",0,IF(COUNTIFS($A$2:$A899,$A899,$D$2:$D899,$D899,$M$2:$M899,"&lt;&gt;Not an error")=1,1,0))</f>
        <v>1</v>
      </c>
      <c r="T899">
        <f>IF(M899&lt;&gt;"Major",0,IF(COUNTIFS($A$2:$A899,$A899,$D$2:$D899,$D899,$M$2:$M899,"Major")=1,1,0))</f>
        <v>1</v>
      </c>
      <c r="U899">
        <f>IF(M899&lt;&gt;"Minor",0,IF(COUNTIFS($A$2:$A899,$A899,$D$2:$D899,$D899,$M$2:$M899,"Minor")=1,1,0))</f>
        <v>0</v>
      </c>
    </row>
    <row r="900">
      <c r="A900" t="inlineStr">
        <is>
          <t xml:space="preserve">edb3d0a58ac95f5ef497da24336396e996c6e7e9</t>
        </is>
      </c>
      <c r="B900" t="inlineStr">
        <is>
          <t xml:space="preserve">His Secret Fortune</t>
        </is>
      </c>
      <c r="C900" t="inlineStr">
        <is>
          <t xml:space="preserve">Liebe Nach Vertrag</t>
        </is>
      </c>
      <c r="D900" t="inlineStr">
        <is>
          <t xml:space="preserve">20d4123ea744ca1dca69ad93c0d6533591635132</t>
        </is>
      </c>
      <c r="E900" t="inlineStr">
        <is>
          <t xml:space="preserve">Episode 87: Die Familie Schwarz Dem Tode Nahe</t>
        </is>
      </c>
      <c r="F900">
        <v>87</v>
      </c>
      <c r="G900" t="inlineStr">
        <is>
          <t xml:space="preserve">2:29-2:31</t>
        </is>
      </c>
      <c r="H900" t="inlineStr">
        <is>
          <t xml:space="preserve">Resolved</t>
        </is>
      </c>
      <c r="I900" t="inlineStr">
        <is>
          <t xml:space="preserve">Sarah' should be German pronounced - "Sarah räumte gerade hinter der Theke auf."</t>
        </is>
      </c>
      <c r="J900" t="inlineStr">
        <is>
          <t xml:space="preserve">VOA</t>
        </is>
      </c>
      <c r="K900" t="inlineStr">
        <is>
          <t xml:space="preserve">Mispronunciation</t>
        </is>
      </c>
      <c r="L900" t="inlineStr">
        <is>
          <t xml:space="preserve">Mispronunciation</t>
        </is>
      </c>
      <c r="M900" t="str">
        <f>IFERROR(IF(VLOOKUP(L900,'Quantification'!$A:$B,2,FALSE)&amp;""="","Unclassified",VLOOKUP(L900,'Quantification'!$A:$B,2,FALSE)),"Unclassified")</f>
        <v>Major</v>
      </c>
      <c r="N900" t="inlineStr">
        <is>
          <t xml:space="preserve">frl-sandra.helmcke@pocketfm.com</t>
        </is>
      </c>
      <c r="O900" t="inlineStr">
        <is>
          <t xml:space="preserve">Issues found in raw</t>
        </is>
      </c>
      <c r="P900" t="str">
        <f>IF(OR(O900="Issues found in master",O900="Final master"),"Master",IF(OR(O900="Ready for Master",O900="Issues found in raw",O900="Raw under QC",O900="Issues resolved in raw"),"Raw","-"))</f>
        <v>Raw</v>
      </c>
      <c r="Q900" s="13">
        <v>46261.60902777778</v>
      </c>
      <c r="R900" t="inlineStr">
        <is>
          <t xml:space="preserve">2026-08 (Aug)</t>
        </is>
      </c>
      <c r="S900">
        <f>IF(M900="Not an error",0,IF(COUNTIFS($A$2:$A900,$A900,$D$2:$D900,$D900,$M$2:$M900,"&lt;&gt;Not an error")=1,1,0))</f>
        <v>0</v>
      </c>
      <c r="T900">
        <f>IF(M900&lt;&gt;"Major",0,IF(COUNTIFS($A$2:$A900,$A900,$D$2:$D900,$D900,$M$2:$M900,"Major")=1,1,0))</f>
        <v>0</v>
      </c>
      <c r="U900">
        <f>IF(M900&lt;&gt;"Minor",0,IF(COUNTIFS($A$2:$A900,$A900,$D$2:$D900,$D900,$M$2:$M900,"Minor")=1,1,0))</f>
        <v>0</v>
      </c>
    </row>
    <row r="901">
      <c r="A901" t="inlineStr">
        <is>
          <t xml:space="preserve">edb3d0a58ac95f5ef497da24336396e996c6e7e9</t>
        </is>
      </c>
      <c r="B901" t="inlineStr">
        <is>
          <t xml:space="preserve">His Secret Fortune</t>
        </is>
      </c>
      <c r="C901" t="inlineStr">
        <is>
          <t xml:space="preserve">Liebe Nach Vertrag</t>
        </is>
      </c>
      <c r="D901" t="inlineStr">
        <is>
          <t xml:space="preserve">20d4123ea744ca1dca69ad93c0d6533591635132</t>
        </is>
      </c>
      <c r="E901" t="inlineStr">
        <is>
          <t xml:space="preserve">Episode 87: Die Familie Schwarz Dem Tode Nahe</t>
        </is>
      </c>
      <c r="F901">
        <v>87</v>
      </c>
      <c r="G901" t="inlineStr">
        <is>
          <t xml:space="preserve">2:59-3:02</t>
        </is>
      </c>
      <c r="H901" t="inlineStr">
        <is>
          <t xml:space="preserve">Resolved</t>
        </is>
      </c>
      <c r="I901" t="inlineStr">
        <is>
          <t xml:space="preserve">Sarah' should be German pronounced - "Sarah erwachte aus ihrer Träumerei."</t>
        </is>
      </c>
      <c r="J901" t="inlineStr">
        <is>
          <t xml:space="preserve">VOA</t>
        </is>
      </c>
      <c r="K901" t="inlineStr">
        <is>
          <t xml:space="preserve">Mispronunciation</t>
        </is>
      </c>
      <c r="L901" t="inlineStr">
        <is>
          <t xml:space="preserve">Mispronunciation</t>
        </is>
      </c>
      <c r="M901" t="str">
        <f>IFERROR(IF(VLOOKUP(L901,'Quantification'!$A:$B,2,FALSE)&amp;""="","Unclassified",VLOOKUP(L901,'Quantification'!$A:$B,2,FALSE)),"Unclassified")</f>
        <v>Major</v>
      </c>
      <c r="N901" t="inlineStr">
        <is>
          <t xml:space="preserve">frl-sandra.helmcke@pocketfm.com</t>
        </is>
      </c>
      <c r="O901" t="inlineStr">
        <is>
          <t xml:space="preserve">Issues found in raw</t>
        </is>
      </c>
      <c r="P901" t="str">
        <f>IF(OR(O901="Issues found in master",O901="Final master"),"Master",IF(OR(O901="Ready for Master",O901="Issues found in raw",O901="Raw under QC",O901="Issues resolved in raw"),"Raw","-"))</f>
        <v>Raw</v>
      </c>
      <c r="Q901" s="13">
        <v>46261.60902777778</v>
      </c>
      <c r="R901" t="inlineStr">
        <is>
          <t xml:space="preserve">2026-08 (Aug)</t>
        </is>
      </c>
      <c r="S901">
        <f>IF(M901="Not an error",0,IF(COUNTIFS($A$2:$A901,$A901,$D$2:$D901,$D901,$M$2:$M901,"&lt;&gt;Not an error")=1,1,0))</f>
        <v>0</v>
      </c>
      <c r="T901">
        <f>IF(M901&lt;&gt;"Major",0,IF(COUNTIFS($A$2:$A901,$A901,$D$2:$D901,$D901,$M$2:$M901,"Major")=1,1,0))</f>
        <v>0</v>
      </c>
      <c r="U901">
        <f>IF(M901&lt;&gt;"Minor",0,IF(COUNTIFS($A$2:$A901,$A901,$D$2:$D901,$D901,$M$2:$M901,"Minor")=1,1,0))</f>
        <v>0</v>
      </c>
    </row>
    <row r="902">
      <c r="A902" t="inlineStr">
        <is>
          <t xml:space="preserve">edb3d0a58ac95f5ef497da24336396e996c6e7e9</t>
        </is>
      </c>
      <c r="B902" t="inlineStr">
        <is>
          <t xml:space="preserve">His Secret Fortune</t>
        </is>
      </c>
      <c r="C902" t="inlineStr">
        <is>
          <t xml:space="preserve">Liebe Nach Vertrag</t>
        </is>
      </c>
      <c r="D902" t="inlineStr">
        <is>
          <t xml:space="preserve">20d4123ea744ca1dca69ad93c0d6533591635132</t>
        </is>
      </c>
      <c r="E902" t="inlineStr">
        <is>
          <t xml:space="preserve">Episode 87: Die Familie Schwarz Dem Tode Nahe</t>
        </is>
      </c>
      <c r="F902">
        <v>87</v>
      </c>
      <c r="G902" t="inlineStr">
        <is>
          <t xml:space="preserve">3:22-3:26</t>
        </is>
      </c>
      <c r="H902" t="inlineStr">
        <is>
          <t xml:space="preserve">Resolved</t>
        </is>
      </c>
      <c r="I902" t="inlineStr">
        <is>
          <t xml:space="preserve">Sarah' should be German pronounced - "„Oh, okay“, sagte Sarah mit einem Nicken."</t>
        </is>
      </c>
      <c r="J902" t="inlineStr">
        <is>
          <t xml:space="preserve">VOA</t>
        </is>
      </c>
      <c r="K902" t="inlineStr">
        <is>
          <t xml:space="preserve">Mispronunciation</t>
        </is>
      </c>
      <c r="L902" t="inlineStr">
        <is>
          <t xml:space="preserve">Mispronunciation</t>
        </is>
      </c>
      <c r="M902" t="str">
        <f>IFERROR(IF(VLOOKUP(L902,'Quantification'!$A:$B,2,FALSE)&amp;""="","Unclassified",VLOOKUP(L902,'Quantification'!$A:$B,2,FALSE)),"Unclassified")</f>
        <v>Major</v>
      </c>
      <c r="N902" t="inlineStr">
        <is>
          <t xml:space="preserve">frl-sandra.helmcke@pocketfm.com</t>
        </is>
      </c>
      <c r="O902" t="inlineStr">
        <is>
          <t xml:space="preserve">Issues found in raw</t>
        </is>
      </c>
      <c r="P902" t="str">
        <f>IF(OR(O902="Issues found in master",O902="Final master"),"Master",IF(OR(O902="Ready for Master",O902="Issues found in raw",O902="Raw under QC",O902="Issues resolved in raw"),"Raw","-"))</f>
        <v>Raw</v>
      </c>
      <c r="Q902" s="13">
        <v>46261.60902777778</v>
      </c>
      <c r="R902" t="inlineStr">
        <is>
          <t xml:space="preserve">2026-08 (Aug)</t>
        </is>
      </c>
      <c r="S902">
        <f>IF(M902="Not an error",0,IF(COUNTIFS($A$2:$A902,$A902,$D$2:$D902,$D902,$M$2:$M902,"&lt;&gt;Not an error")=1,1,0))</f>
        <v>0</v>
      </c>
      <c r="T902">
        <f>IF(M902&lt;&gt;"Major",0,IF(COUNTIFS($A$2:$A902,$A902,$D$2:$D902,$D902,$M$2:$M902,"Major")=1,1,0))</f>
        <v>0</v>
      </c>
      <c r="U902">
        <f>IF(M902&lt;&gt;"Minor",0,IF(COUNTIFS($A$2:$A902,$A902,$D$2:$D902,$D902,$M$2:$M902,"Minor")=1,1,0))</f>
        <v>0</v>
      </c>
    </row>
    <row r="903">
      <c r="A903" t="inlineStr">
        <is>
          <t xml:space="preserve">edb3d0a58ac95f5ef497da24336396e996c6e7e9</t>
        </is>
      </c>
      <c r="B903" t="inlineStr">
        <is>
          <t xml:space="preserve">His Secret Fortune</t>
        </is>
      </c>
      <c r="C903" t="inlineStr">
        <is>
          <t xml:space="preserve">Liebe Nach Vertrag</t>
        </is>
      </c>
      <c r="D903" t="inlineStr">
        <is>
          <t xml:space="preserve">e7d79196a0e5c9e92624f56df6a56ee19e606bf5</t>
        </is>
      </c>
      <c r="E903" t="inlineStr">
        <is>
          <t xml:space="preserve">Episode 91: Flirten Mit Vincent</t>
        </is>
      </c>
      <c r="F903">
        <v>91</v>
      </c>
      <c r="G903" t="inlineStr">
        <is>
          <t xml:space="preserve">10:14-10:20</t>
        </is>
      </c>
      <c r="H903" t="inlineStr">
        <is>
          <t xml:space="preserve">Ignore</t>
        </is>
      </c>
      <c r="I903" t="inlineStr">
        <is>
          <t xml:space="preserve">Should be 'Herr Vanderbilt oder Vincent' - "„Mein Fehler, Mister Vanderbilt. Alles cool zwischen uns, oder?“, fragte sie mit einem verlegenen Blick."</t>
        </is>
      </c>
      <c r="J903" t="inlineStr">
        <is>
          <t xml:space="preserve">VOA</t>
        </is>
      </c>
      <c r="K903" t="inlineStr">
        <is>
          <t xml:space="preserve">Incorrect name</t>
        </is>
      </c>
      <c r="L903" t="inlineStr">
        <is>
          <t xml:space="preserve">Incorrect name</t>
        </is>
      </c>
      <c r="M903" t="str">
        <f>IFERROR(IF(VLOOKUP(L903,'Quantification'!$A:$B,2,FALSE)&amp;""="","Unclassified",VLOOKUP(L903,'Quantification'!$A:$B,2,FALSE)),"Unclassified")</f>
        <v>Major</v>
      </c>
      <c r="N903" t="inlineStr">
        <is>
          <t xml:space="preserve">frl-sandra.helmcke@pocketfm.com</t>
        </is>
      </c>
      <c r="O903" t="inlineStr">
        <is>
          <t xml:space="preserve">Issues found in raw</t>
        </is>
      </c>
      <c r="P903" t="str">
        <f>IF(OR(O903="Issues found in master",O903="Final master"),"Master",IF(OR(O903="Ready for Master",O903="Issues found in raw",O903="Raw under QC",O903="Issues resolved in raw"),"Raw","-"))</f>
        <v>Raw</v>
      </c>
      <c r="Q903" s="13">
        <v>46261.60902777778</v>
      </c>
      <c r="R903" t="inlineStr">
        <is>
          <t xml:space="preserve">2026-08 (Aug)</t>
        </is>
      </c>
      <c r="S903">
        <f>IF(M903="Not an error",0,IF(COUNTIFS($A$2:$A903,$A903,$D$2:$D903,$D903,$M$2:$M903,"&lt;&gt;Not an error")=1,1,0))</f>
        <v>1</v>
      </c>
      <c r="T903">
        <f>IF(M903&lt;&gt;"Major",0,IF(COUNTIFS($A$2:$A903,$A903,$D$2:$D903,$D903,$M$2:$M903,"Major")=1,1,0))</f>
        <v>1</v>
      </c>
      <c r="U903">
        <f>IF(M903&lt;&gt;"Minor",0,IF(COUNTIFS($A$2:$A903,$A903,$D$2:$D903,$D903,$M$2:$M903,"Minor")=1,1,0))</f>
        <v>0</v>
      </c>
    </row>
    <row r="904">
      <c r="A904" t="inlineStr">
        <is>
          <t xml:space="preserve">edb3d0a58ac95f5ef497da24336396e996c6e7e9</t>
        </is>
      </c>
      <c r="B904" t="inlineStr">
        <is>
          <t xml:space="preserve">His Secret Fortune</t>
        </is>
      </c>
      <c r="C904" t="inlineStr">
        <is>
          <t xml:space="preserve">Liebe Nach Vertrag</t>
        </is>
      </c>
      <c r="D904" t="inlineStr">
        <is>
          <t xml:space="preserve">e7d79196a0e5c9e92624f56df6a56ee19e606bf5</t>
        </is>
      </c>
      <c r="E904" t="inlineStr">
        <is>
          <t xml:space="preserve">Episode 91: Flirten Mit Vincent</t>
        </is>
      </c>
      <c r="F904">
        <v>91</v>
      </c>
      <c r="G904" t="inlineStr">
        <is>
          <t xml:space="preserve">11:09-11:14</t>
        </is>
      </c>
      <c r="H904" t="inlineStr">
        <is>
          <t xml:space="preserve">Resolved</t>
        </is>
      </c>
      <c r="I904" t="inlineStr">
        <is>
          <t xml:space="preserve">Sebastian' should be German pronounced - "Sebastian Brooks, der sich drinnen befand, schrie auf, als der Stein ihn traf."</t>
        </is>
      </c>
      <c r="J904" t="inlineStr">
        <is>
          <t xml:space="preserve">VOA</t>
        </is>
      </c>
      <c r="K904" t="inlineStr">
        <is>
          <t xml:space="preserve">Mispronunciation</t>
        </is>
      </c>
      <c r="L904" t="inlineStr">
        <is>
          <t xml:space="preserve">Mispronunciation</t>
        </is>
      </c>
      <c r="M904" t="str">
        <f>IFERROR(IF(VLOOKUP(L904,'Quantification'!$A:$B,2,FALSE)&amp;""="","Unclassified",VLOOKUP(L904,'Quantification'!$A:$B,2,FALSE)),"Unclassified")</f>
        <v>Major</v>
      </c>
      <c r="N904" t="inlineStr">
        <is>
          <t xml:space="preserve">frl-sandra.helmcke@pocketfm.com</t>
        </is>
      </c>
      <c r="O904" t="inlineStr">
        <is>
          <t xml:space="preserve">Issues found in raw</t>
        </is>
      </c>
      <c r="P904" t="str">
        <f>IF(OR(O904="Issues found in master",O904="Final master"),"Master",IF(OR(O904="Ready for Master",O904="Issues found in raw",O904="Raw under QC",O904="Issues resolved in raw"),"Raw","-"))</f>
        <v>Raw</v>
      </c>
      <c r="Q904" s="13">
        <v>46261.60902777778</v>
      </c>
      <c r="R904" t="inlineStr">
        <is>
          <t xml:space="preserve">2026-08 (Aug)</t>
        </is>
      </c>
      <c r="S904">
        <f>IF(M904="Not an error",0,IF(COUNTIFS($A$2:$A904,$A904,$D$2:$D904,$D904,$M$2:$M904,"&lt;&gt;Not an error")=1,1,0))</f>
        <v>0</v>
      </c>
      <c r="T904">
        <f>IF(M904&lt;&gt;"Major",0,IF(COUNTIFS($A$2:$A904,$A904,$D$2:$D904,$D904,$M$2:$M904,"Major")=1,1,0))</f>
        <v>0</v>
      </c>
      <c r="U904">
        <f>IF(M904&lt;&gt;"Minor",0,IF(COUNTIFS($A$2:$A904,$A904,$D$2:$D904,$D904,$M$2:$M904,"Minor")=1,1,0))</f>
        <v>0</v>
      </c>
    </row>
    <row r="905">
      <c r="A905" t="inlineStr">
        <is>
          <t xml:space="preserve">edb3d0a58ac95f5ef497da24336396e996c6e7e9</t>
        </is>
      </c>
      <c r="B905" t="inlineStr">
        <is>
          <t xml:space="preserve">His Secret Fortune</t>
        </is>
      </c>
      <c r="C905" t="inlineStr">
        <is>
          <t xml:space="preserve">Liebe Nach Vertrag</t>
        </is>
      </c>
      <c r="D905" t="inlineStr">
        <is>
          <t xml:space="preserve">e7d79196a0e5c9e92624f56df6a56ee19e606bf5</t>
        </is>
      </c>
      <c r="E905" t="inlineStr">
        <is>
          <t xml:space="preserve">Episode 91: Flirten Mit Vincent</t>
        </is>
      </c>
      <c r="F905">
        <v>91</v>
      </c>
      <c r="G905" t="inlineStr">
        <is>
          <t xml:space="preserve">11:20-11:23</t>
        </is>
      </c>
      <c r="H905" t="inlineStr">
        <is>
          <t xml:space="preserve">Resolved</t>
        </is>
      </c>
      <c r="I905" t="inlineStr">
        <is>
          <t xml:space="preserve">Sebastian' should be German pronounced - "„Wer war das?“, schrie Sebastians Schwester wütend."</t>
        </is>
      </c>
      <c r="J905" t="inlineStr">
        <is>
          <t xml:space="preserve">VOA</t>
        </is>
      </c>
      <c r="K905" t="inlineStr">
        <is>
          <t xml:space="preserve">Mispronunciation</t>
        </is>
      </c>
      <c r="L905" t="inlineStr">
        <is>
          <t xml:space="preserve">Mispronunciation</t>
        </is>
      </c>
      <c r="M905" t="str">
        <f>IFERROR(IF(VLOOKUP(L905,'Quantification'!$A:$B,2,FALSE)&amp;""="","Unclassified",VLOOKUP(L905,'Quantification'!$A:$B,2,FALSE)),"Unclassified")</f>
        <v>Major</v>
      </c>
      <c r="N905" t="inlineStr">
        <is>
          <t xml:space="preserve">frl-sandra.helmcke@pocketfm.com</t>
        </is>
      </c>
      <c r="O905" t="inlineStr">
        <is>
          <t xml:space="preserve">Issues found in raw</t>
        </is>
      </c>
      <c r="P905" t="str">
        <f>IF(OR(O905="Issues found in master",O905="Final master"),"Master",IF(OR(O905="Ready for Master",O905="Issues found in raw",O905="Raw under QC",O905="Issues resolved in raw"),"Raw","-"))</f>
        <v>Raw</v>
      </c>
      <c r="Q905" s="13">
        <v>46261.60902777778</v>
      </c>
      <c r="R905" t="inlineStr">
        <is>
          <t xml:space="preserve">2026-08 (Aug)</t>
        </is>
      </c>
      <c r="S905">
        <f>IF(M905="Not an error",0,IF(COUNTIFS($A$2:$A905,$A905,$D$2:$D905,$D905,$M$2:$M905,"&lt;&gt;Not an error")=1,1,0))</f>
        <v>0</v>
      </c>
      <c r="T905">
        <f>IF(M905&lt;&gt;"Major",0,IF(COUNTIFS($A$2:$A905,$A905,$D$2:$D905,$D905,$M$2:$M905,"Major")=1,1,0))</f>
        <v>0</v>
      </c>
      <c r="U905">
        <f>IF(M905&lt;&gt;"Minor",0,IF(COUNTIFS($A$2:$A905,$A905,$D$2:$D905,$D905,$M$2:$M905,"Minor")=1,1,0))</f>
        <v>0</v>
      </c>
    </row>
    <row r="906">
      <c r="A906" t="inlineStr">
        <is>
          <t xml:space="preserve">edb3d0a58ac95f5ef497da24336396e996c6e7e9</t>
        </is>
      </c>
      <c r="B906" t="inlineStr">
        <is>
          <t xml:space="preserve">His Secret Fortune</t>
        </is>
      </c>
      <c r="C906" t="inlineStr">
        <is>
          <t xml:space="preserve">Liebe Nach Vertrag</t>
        </is>
      </c>
      <c r="D906" t="inlineStr">
        <is>
          <t xml:space="preserve">e7d79196a0e5c9e92624f56df6a56ee19e606bf5</t>
        </is>
      </c>
      <c r="E906" t="inlineStr">
        <is>
          <t xml:space="preserve">Episode 91: Flirten Mit Vincent</t>
        </is>
      </c>
      <c r="F906">
        <v>91</v>
      </c>
      <c r="G906" t="inlineStr">
        <is>
          <t xml:space="preserve">11:27-11:31</t>
        </is>
      </c>
      <c r="H906" t="inlineStr">
        <is>
          <t xml:space="preserve">Resolved</t>
        </is>
      </c>
      <c r="I906" t="inlineStr">
        <is>
          <t xml:space="preserve">Sebastian' should be German pronounced -"„Wartet!“, stöhnte Sebastian und drückte eine Hand an seinen Kopf."</t>
        </is>
      </c>
      <c r="J906" t="inlineStr">
        <is>
          <t xml:space="preserve">VOA</t>
        </is>
      </c>
      <c r="K906" t="inlineStr">
        <is>
          <t xml:space="preserve">Mispronunciation</t>
        </is>
      </c>
      <c r="L906" t="inlineStr">
        <is>
          <t xml:space="preserve">Mispronunciation</t>
        </is>
      </c>
      <c r="M906" t="str">
        <f>IFERROR(IF(VLOOKUP(L906,'Quantification'!$A:$B,2,FALSE)&amp;""="","Unclassified",VLOOKUP(L906,'Quantification'!$A:$B,2,FALSE)),"Unclassified")</f>
        <v>Major</v>
      </c>
      <c r="N906" t="inlineStr">
        <is>
          <t xml:space="preserve">frl-sandra.helmcke@pocketfm.com</t>
        </is>
      </c>
      <c r="O906" t="inlineStr">
        <is>
          <t xml:space="preserve">Issues found in raw</t>
        </is>
      </c>
      <c r="P906" t="str">
        <f>IF(OR(O906="Issues found in master",O906="Final master"),"Master",IF(OR(O906="Ready for Master",O906="Issues found in raw",O906="Raw under QC",O906="Issues resolved in raw"),"Raw","-"))</f>
        <v>Raw</v>
      </c>
      <c r="Q906" s="13">
        <v>46261.60902777778</v>
      </c>
      <c r="R906" t="inlineStr">
        <is>
          <t xml:space="preserve">2026-08 (Aug)</t>
        </is>
      </c>
      <c r="S906">
        <f>IF(M906="Not an error",0,IF(COUNTIFS($A$2:$A906,$A906,$D$2:$D906,$D906,$M$2:$M906,"&lt;&gt;Not an error")=1,1,0))</f>
        <v>0</v>
      </c>
      <c r="T906">
        <f>IF(M906&lt;&gt;"Major",0,IF(COUNTIFS($A$2:$A906,$A906,$D$2:$D906,$D906,$M$2:$M906,"Major")=1,1,0))</f>
        <v>0</v>
      </c>
      <c r="U906">
        <f>IF(M906&lt;&gt;"Minor",0,IF(COUNTIFS($A$2:$A906,$A906,$D$2:$D906,$D906,$M$2:$M906,"Minor")=1,1,0))</f>
        <v>0</v>
      </c>
    </row>
    <row r="907">
      <c r="A907" t="inlineStr">
        <is>
          <t xml:space="preserve">edb3d0a58ac95f5ef497da24336396e996c6e7e9</t>
        </is>
      </c>
      <c r="B907" t="inlineStr">
        <is>
          <t xml:space="preserve">His Secret Fortune</t>
        </is>
      </c>
      <c r="C907" t="inlineStr">
        <is>
          <t xml:space="preserve">Liebe Nach Vertrag</t>
        </is>
      </c>
      <c r="D907" t="inlineStr">
        <is>
          <t xml:space="preserve">e7d79196a0e5c9e92624f56df6a56ee19e606bf5</t>
        </is>
      </c>
      <c r="E907" t="inlineStr">
        <is>
          <t xml:space="preserve">Episode 91: Flirten Mit Vincent</t>
        </is>
      </c>
      <c r="F907">
        <v>91</v>
      </c>
      <c r="G907" t="inlineStr">
        <is>
          <t xml:space="preserve">11:45-11:50</t>
        </is>
      </c>
      <c r="H907" t="inlineStr">
        <is>
          <t xml:space="preserve">Ignore</t>
        </is>
      </c>
      <c r="I907" t="inlineStr">
        <is>
          <t xml:space="preserve">Should be 'Herr Brooks' -"„Mister Brooks, wir untersuchen das gerade“, stammelte Ralf Meyer."</t>
        </is>
      </c>
      <c r="J907" t="inlineStr">
        <is>
          <t xml:space="preserve">VOA</t>
        </is>
      </c>
      <c r="K907" t="inlineStr">
        <is>
          <t xml:space="preserve">Incorrect name</t>
        </is>
      </c>
      <c r="L907" t="inlineStr">
        <is>
          <t xml:space="preserve">Incorrect name</t>
        </is>
      </c>
      <c r="M907" t="str">
        <f>IFERROR(IF(VLOOKUP(L907,'Quantification'!$A:$B,2,FALSE)&amp;""="","Unclassified",VLOOKUP(L907,'Quantification'!$A:$B,2,FALSE)),"Unclassified")</f>
        <v>Major</v>
      </c>
      <c r="N907" t="inlineStr">
        <is>
          <t xml:space="preserve">frl-sandra.helmcke@pocketfm.com</t>
        </is>
      </c>
      <c r="O907" t="inlineStr">
        <is>
          <t xml:space="preserve">Issues found in raw</t>
        </is>
      </c>
      <c r="P907" t="str">
        <f>IF(OR(O907="Issues found in master",O907="Final master"),"Master",IF(OR(O907="Ready for Master",O907="Issues found in raw",O907="Raw under QC",O907="Issues resolved in raw"),"Raw","-"))</f>
        <v>Raw</v>
      </c>
      <c r="Q907" s="13">
        <v>46261.60902777778</v>
      </c>
      <c r="R907" t="inlineStr">
        <is>
          <t xml:space="preserve">2026-08 (Aug)</t>
        </is>
      </c>
      <c r="S907">
        <f>IF(M907="Not an error",0,IF(COUNTIFS($A$2:$A907,$A907,$D$2:$D907,$D907,$M$2:$M907,"&lt;&gt;Not an error")=1,1,0))</f>
        <v>0</v>
      </c>
      <c r="T907">
        <f>IF(M907&lt;&gt;"Major",0,IF(COUNTIFS($A$2:$A907,$A907,$D$2:$D907,$D907,$M$2:$M907,"Major")=1,1,0))</f>
        <v>0</v>
      </c>
      <c r="U907">
        <f>IF(M907&lt;&gt;"Minor",0,IF(COUNTIFS($A$2:$A907,$A907,$D$2:$D907,$D907,$M$2:$M907,"Minor")=1,1,0))</f>
        <v>0</v>
      </c>
    </row>
    <row r="908">
      <c r="A908" t="inlineStr">
        <is>
          <t xml:space="preserve">edb3d0a58ac95f5ef497da24336396e996c6e7e9</t>
        </is>
      </c>
      <c r="B908" t="inlineStr">
        <is>
          <t xml:space="preserve">His Secret Fortune</t>
        </is>
      </c>
      <c r="C908" t="inlineStr">
        <is>
          <t xml:space="preserve">Liebe Nach Vertrag</t>
        </is>
      </c>
      <c r="D908" t="inlineStr">
        <is>
          <t xml:space="preserve">5983184c0da5cafe1f9ff4d81a54fa2b3d8075f2</t>
        </is>
      </c>
      <c r="E908" t="inlineStr">
        <is>
          <t xml:space="preserve">Episode 92: Vincents Erste Küche</t>
        </is>
      </c>
      <c r="F908">
        <v>92</v>
      </c>
      <c r="G908" t="inlineStr">
        <is>
          <t xml:space="preserve">6:32-6:37</t>
        </is>
      </c>
      <c r="H908" t="inlineStr">
        <is>
          <t xml:space="preserve">Ignore</t>
        </is>
      </c>
      <c r="I908" t="inlineStr">
        <is>
          <t xml:space="preserve">Should be 'Herr Vanderbilt' - ""Mister Vanderbilt, ich nehme alles zurück", sagte sie mit einem Grinsen."</t>
        </is>
      </c>
      <c r="J908" t="inlineStr">
        <is>
          <t xml:space="preserve">VOA</t>
        </is>
      </c>
      <c r="K908" t="inlineStr">
        <is>
          <t xml:space="preserve">Incorrect name</t>
        </is>
      </c>
      <c r="L908" t="inlineStr">
        <is>
          <t xml:space="preserve">Incorrect name</t>
        </is>
      </c>
      <c r="M908" t="str">
        <f>IFERROR(IF(VLOOKUP(L908,'Quantification'!$A:$B,2,FALSE)&amp;""="","Unclassified",VLOOKUP(L908,'Quantification'!$A:$B,2,FALSE)),"Unclassified")</f>
        <v>Major</v>
      </c>
      <c r="N908" t="inlineStr">
        <is>
          <t xml:space="preserve">frl-sandra.helmcke@pocketfm.com</t>
        </is>
      </c>
      <c r="O908" t="inlineStr">
        <is>
          <t xml:space="preserve">Issues found in raw</t>
        </is>
      </c>
      <c r="P908" t="str">
        <f>IF(OR(O908="Issues found in master",O908="Final master"),"Master",IF(OR(O908="Ready for Master",O908="Issues found in raw",O908="Raw under QC",O908="Issues resolved in raw"),"Raw","-"))</f>
        <v>Raw</v>
      </c>
      <c r="Q908" s="13">
        <v>46261.60902777778</v>
      </c>
      <c r="R908" t="inlineStr">
        <is>
          <t xml:space="preserve">2026-08 (Aug)</t>
        </is>
      </c>
      <c r="S908">
        <f>IF(M908="Not an error",0,IF(COUNTIFS($A$2:$A908,$A908,$D$2:$D908,$D908,$M$2:$M908,"&lt;&gt;Not an error")=1,1,0))</f>
        <v>1</v>
      </c>
      <c r="T908">
        <f>IF(M908&lt;&gt;"Major",0,IF(COUNTIFS($A$2:$A908,$A908,$D$2:$D908,$D908,$M$2:$M908,"Major")=1,1,0))</f>
        <v>1</v>
      </c>
      <c r="U908">
        <f>IF(M908&lt;&gt;"Minor",0,IF(COUNTIFS($A$2:$A908,$A908,$D$2:$D908,$D908,$M$2:$M908,"Minor")=1,1,0))</f>
        <v>0</v>
      </c>
    </row>
    <row r="909">
      <c r="A909" t="inlineStr">
        <is>
          <t xml:space="preserve">edb3d0a58ac95f5ef497da24336396e996c6e7e9</t>
        </is>
      </c>
      <c r="B909" t="inlineStr">
        <is>
          <t xml:space="preserve">His Secret Fortune</t>
        </is>
      </c>
      <c r="C909" t="inlineStr">
        <is>
          <t xml:space="preserve">Liebe Nach Vertrag</t>
        </is>
      </c>
      <c r="D909" t="inlineStr">
        <is>
          <t xml:space="preserve">b7f8a24ca210de62d6341f9f8d1cf9fb7630713d</t>
        </is>
      </c>
      <c r="E909" t="inlineStr">
        <is>
          <t xml:space="preserve">Episode 94: Der Riss Und Der Schrei</t>
        </is>
      </c>
      <c r="F909">
        <v>94</v>
      </c>
      <c r="G909" t="inlineStr">
        <is>
          <t xml:space="preserve">0:00-0:04</t>
        </is>
      </c>
      <c r="H909" t="inlineStr">
        <is>
          <t xml:space="preserve">Ignore</t>
        </is>
      </c>
      <c r="I909" t="inlineStr">
        <is>
          <t xml:space="preserve">Should be 'Frau Brooks' - "Noch bevor Sarah etwas erwidern konnte, mischte sich Missus Brooks ein."</t>
        </is>
      </c>
      <c r="J909" t="inlineStr">
        <is>
          <t xml:space="preserve">VOA</t>
        </is>
      </c>
      <c r="K909" t="inlineStr">
        <is>
          <t xml:space="preserve">Incorrect name</t>
        </is>
      </c>
      <c r="L909" t="inlineStr">
        <is>
          <t xml:space="preserve">Incorrect name</t>
        </is>
      </c>
      <c r="M909" t="str">
        <f>IFERROR(IF(VLOOKUP(L909,'Quantification'!$A:$B,2,FALSE)&amp;""="","Unclassified",VLOOKUP(L909,'Quantification'!$A:$B,2,FALSE)),"Unclassified")</f>
        <v>Major</v>
      </c>
      <c r="N909" t="inlineStr">
        <is>
          <t xml:space="preserve">frl-sandra.helmcke@pocketfm.com</t>
        </is>
      </c>
      <c r="O909" t="inlineStr">
        <is>
          <t xml:space="preserve">Issues found in raw</t>
        </is>
      </c>
      <c r="P909" t="str">
        <f>IF(OR(O909="Issues found in master",O909="Final master"),"Master",IF(OR(O909="Ready for Master",O909="Issues found in raw",O909="Raw under QC",O909="Issues resolved in raw"),"Raw","-"))</f>
        <v>Raw</v>
      </c>
      <c r="Q909" s="13">
        <v>46261.60902777778</v>
      </c>
      <c r="R909" t="inlineStr">
        <is>
          <t xml:space="preserve">2026-08 (Aug)</t>
        </is>
      </c>
      <c r="S909">
        <f>IF(M909="Not an error",0,IF(COUNTIFS($A$2:$A909,$A909,$D$2:$D909,$D909,$M$2:$M909,"&lt;&gt;Not an error")=1,1,0))</f>
        <v>1</v>
      </c>
      <c r="T909">
        <f>IF(M909&lt;&gt;"Major",0,IF(COUNTIFS($A$2:$A909,$A909,$D$2:$D909,$D909,$M$2:$M909,"Major")=1,1,0))</f>
        <v>1</v>
      </c>
      <c r="U909">
        <f>IF(M909&lt;&gt;"Minor",0,IF(COUNTIFS($A$2:$A909,$A909,$D$2:$D909,$D909,$M$2:$M909,"Minor")=1,1,0))</f>
        <v>0</v>
      </c>
    </row>
    <row r="910">
      <c r="A910" t="inlineStr">
        <is>
          <t xml:space="preserve">edb3d0a58ac95f5ef497da24336396e996c6e7e9</t>
        </is>
      </c>
      <c r="B910" t="inlineStr">
        <is>
          <t xml:space="preserve">His Secret Fortune</t>
        </is>
      </c>
      <c r="C910" t="inlineStr">
        <is>
          <t xml:space="preserve">Liebe Nach Vertrag</t>
        </is>
      </c>
      <c r="D910" t="inlineStr">
        <is>
          <t xml:space="preserve">b7f8a24ca210de62d6341f9f8d1cf9fb7630713d</t>
        </is>
      </c>
      <c r="E910" t="inlineStr">
        <is>
          <t xml:space="preserve">Episode 94: Der Riss Und Der Schrei</t>
        </is>
      </c>
      <c r="F910">
        <v>94</v>
      </c>
      <c r="G910" t="inlineStr">
        <is>
          <t xml:space="preserve">1:20-1:24</t>
        </is>
      </c>
      <c r="H910" t="inlineStr">
        <is>
          <t xml:space="preserve">Ignore</t>
        </is>
      </c>
      <c r="I910" t="inlineStr">
        <is>
          <t xml:space="preserve">Should be 'Frau Brooks' - "„Missus Brooks, Sie haben Ihre eigenen Enkelkinder großgezogen."</t>
        </is>
      </c>
      <c r="J910" t="inlineStr">
        <is>
          <t xml:space="preserve">VOA</t>
        </is>
      </c>
      <c r="K910" t="inlineStr">
        <is>
          <t xml:space="preserve">Incorrect name</t>
        </is>
      </c>
      <c r="L910" t="inlineStr">
        <is>
          <t xml:space="preserve">Incorrect name</t>
        </is>
      </c>
      <c r="M910" t="str">
        <f>IFERROR(IF(VLOOKUP(L910,'Quantification'!$A:$B,2,FALSE)&amp;""="","Unclassified",VLOOKUP(L910,'Quantification'!$A:$B,2,FALSE)),"Unclassified")</f>
        <v>Major</v>
      </c>
      <c r="N910" t="inlineStr">
        <is>
          <t xml:space="preserve">frl-sandra.helmcke@pocketfm.com</t>
        </is>
      </c>
      <c r="O910" t="inlineStr">
        <is>
          <t xml:space="preserve">Issues found in raw</t>
        </is>
      </c>
      <c r="P910" t="str">
        <f>IF(OR(O910="Issues found in master",O910="Final master"),"Master",IF(OR(O910="Ready for Master",O910="Issues found in raw",O910="Raw under QC",O910="Issues resolved in raw"),"Raw","-"))</f>
        <v>Raw</v>
      </c>
      <c r="Q910" s="13">
        <v>46261.60902777778</v>
      </c>
      <c r="R910" t="inlineStr">
        <is>
          <t xml:space="preserve">2026-08 (Aug)</t>
        </is>
      </c>
      <c r="S910">
        <f>IF(M910="Not an error",0,IF(COUNTIFS($A$2:$A910,$A910,$D$2:$D910,$D910,$M$2:$M910,"&lt;&gt;Not an error")=1,1,0))</f>
        <v>0</v>
      </c>
      <c r="T910">
        <f>IF(M910&lt;&gt;"Major",0,IF(COUNTIFS($A$2:$A910,$A910,$D$2:$D910,$D910,$M$2:$M910,"Major")=1,1,0))</f>
        <v>0</v>
      </c>
      <c r="U910">
        <f>IF(M910&lt;&gt;"Minor",0,IF(COUNTIFS($A$2:$A910,$A910,$D$2:$D910,$D910,$M$2:$M910,"Minor")=1,1,0))</f>
        <v>0</v>
      </c>
    </row>
    <row r="911">
      <c r="A911" t="inlineStr">
        <is>
          <t xml:space="preserve">edb3d0a58ac95f5ef497da24336396e996c6e7e9</t>
        </is>
      </c>
      <c r="B911" t="inlineStr">
        <is>
          <t xml:space="preserve">His Secret Fortune</t>
        </is>
      </c>
      <c r="C911" t="inlineStr">
        <is>
          <t xml:space="preserve">Liebe Nach Vertrag</t>
        </is>
      </c>
      <c r="D911" t="inlineStr">
        <is>
          <t xml:space="preserve">b7f8a24ca210de62d6341f9f8d1cf9fb7630713d</t>
        </is>
      </c>
      <c r="E911" t="inlineStr">
        <is>
          <t xml:space="preserve">Episode 94: Der Riss Und Der Schrei</t>
        </is>
      </c>
      <c r="F911">
        <v>94</v>
      </c>
      <c r="G911" t="inlineStr">
        <is>
          <t xml:space="preserve">2:11-2:14</t>
        </is>
      </c>
      <c r="H911" t="inlineStr">
        <is>
          <t xml:space="preserve">Ignore</t>
        </is>
      </c>
      <c r="I911" t="inlineStr">
        <is>
          <t xml:space="preserve">Should be 'Frau Brooks' -"„Genau“, stimmte Missus Brooks zu."</t>
        </is>
      </c>
      <c r="J911" t="inlineStr">
        <is>
          <t xml:space="preserve">VOA</t>
        </is>
      </c>
      <c r="K911" t="inlineStr">
        <is>
          <t xml:space="preserve">Incorrect name</t>
        </is>
      </c>
      <c r="L911" t="inlineStr">
        <is>
          <t xml:space="preserve">Incorrect name</t>
        </is>
      </c>
      <c r="M911" t="str">
        <f>IFERROR(IF(VLOOKUP(L911,'Quantification'!$A:$B,2,FALSE)&amp;""="","Unclassified",VLOOKUP(L911,'Quantification'!$A:$B,2,FALSE)),"Unclassified")</f>
        <v>Major</v>
      </c>
      <c r="N911" t="inlineStr">
        <is>
          <t xml:space="preserve">frl-sandra.helmcke@pocketfm.com</t>
        </is>
      </c>
      <c r="O911" t="inlineStr">
        <is>
          <t xml:space="preserve">Issues found in raw</t>
        </is>
      </c>
      <c r="P911" t="str">
        <f>IF(OR(O911="Issues found in master",O911="Final master"),"Master",IF(OR(O911="Ready for Master",O911="Issues found in raw",O911="Raw under QC",O911="Issues resolved in raw"),"Raw","-"))</f>
        <v>Raw</v>
      </c>
      <c r="Q911" s="13">
        <v>46261.60902777778</v>
      </c>
      <c r="R911" t="inlineStr">
        <is>
          <t xml:space="preserve">2026-08 (Aug)</t>
        </is>
      </c>
      <c r="S911">
        <f>IF(M911="Not an error",0,IF(COUNTIFS($A$2:$A911,$A911,$D$2:$D911,$D911,$M$2:$M911,"&lt;&gt;Not an error")=1,1,0))</f>
        <v>0</v>
      </c>
      <c r="T911">
        <f>IF(M911&lt;&gt;"Major",0,IF(COUNTIFS($A$2:$A911,$A911,$D$2:$D911,$D911,$M$2:$M911,"Major")=1,1,0))</f>
        <v>0</v>
      </c>
      <c r="U911">
        <f>IF(M911&lt;&gt;"Minor",0,IF(COUNTIFS($A$2:$A911,$A911,$D$2:$D911,$D911,$M$2:$M911,"Minor")=1,1,0))</f>
        <v>0</v>
      </c>
    </row>
    <row r="912">
      <c r="A912" t="inlineStr">
        <is>
          <t xml:space="preserve">edb3d0a58ac95f5ef497da24336396e996c6e7e9</t>
        </is>
      </c>
      <c r="B912" t="inlineStr">
        <is>
          <t xml:space="preserve">His Secret Fortune</t>
        </is>
      </c>
      <c r="C912" t="inlineStr">
        <is>
          <t xml:space="preserve">Liebe Nach Vertrag</t>
        </is>
      </c>
      <c r="D912" t="inlineStr">
        <is>
          <t xml:space="preserve">b7f8a24ca210de62d6341f9f8d1cf9fb7630713d</t>
        </is>
      </c>
      <c r="E912" t="inlineStr">
        <is>
          <t xml:space="preserve">Episode 94: Der Riss Und Der Schrei</t>
        </is>
      </c>
      <c r="F912">
        <v>94</v>
      </c>
      <c r="G912" t="inlineStr">
        <is>
          <t xml:space="preserve">3:19-3:24</t>
        </is>
      </c>
      <c r="H912" t="inlineStr">
        <is>
          <t xml:space="preserve">Ignore</t>
        </is>
      </c>
      <c r="I912" t="inlineStr">
        <is>
          <t xml:space="preserve">Should be 'Frau Brooks' -"Als Claudia nach vorne stürzen wollte, packte Missus Brooks sie."</t>
        </is>
      </c>
      <c r="J912" t="inlineStr">
        <is>
          <t xml:space="preserve">VOA</t>
        </is>
      </c>
      <c r="K912" t="inlineStr">
        <is>
          <t xml:space="preserve">Incorrect name</t>
        </is>
      </c>
      <c r="L912" t="inlineStr">
        <is>
          <t xml:space="preserve">Incorrect name</t>
        </is>
      </c>
      <c r="M912" t="str">
        <f>IFERROR(IF(VLOOKUP(L912,'Quantification'!$A:$B,2,FALSE)&amp;""="","Unclassified",VLOOKUP(L912,'Quantification'!$A:$B,2,FALSE)),"Unclassified")</f>
        <v>Major</v>
      </c>
      <c r="N912" t="inlineStr">
        <is>
          <t xml:space="preserve">frl-sandra.helmcke@pocketfm.com</t>
        </is>
      </c>
      <c r="O912" t="inlineStr">
        <is>
          <t xml:space="preserve">Issues found in raw</t>
        </is>
      </c>
      <c r="P912" t="str">
        <f>IF(OR(O912="Issues found in master",O912="Final master"),"Master",IF(OR(O912="Ready for Master",O912="Issues found in raw",O912="Raw under QC",O912="Issues resolved in raw"),"Raw","-"))</f>
        <v>Raw</v>
      </c>
      <c r="Q912" s="13">
        <v>46261.60902777778</v>
      </c>
      <c r="R912" t="inlineStr">
        <is>
          <t xml:space="preserve">2026-08 (Aug)</t>
        </is>
      </c>
      <c r="S912">
        <f>IF(M912="Not an error",0,IF(COUNTIFS($A$2:$A912,$A912,$D$2:$D912,$D912,$M$2:$M912,"&lt;&gt;Not an error")=1,1,0))</f>
        <v>0</v>
      </c>
      <c r="T912">
        <f>IF(M912&lt;&gt;"Major",0,IF(COUNTIFS($A$2:$A912,$A912,$D$2:$D912,$D912,$M$2:$M912,"Major")=1,1,0))</f>
        <v>0</v>
      </c>
      <c r="U912">
        <f>IF(M912&lt;&gt;"Minor",0,IF(COUNTIFS($A$2:$A912,$A912,$D$2:$D912,$D912,$M$2:$M912,"Minor")=1,1,0))</f>
        <v>0</v>
      </c>
    </row>
    <row r="913">
      <c r="A913" t="inlineStr">
        <is>
          <t xml:space="preserve">edb3d0a58ac95f5ef497da24336396e996c6e7e9</t>
        </is>
      </c>
      <c r="B913" t="inlineStr">
        <is>
          <t xml:space="preserve">His Secret Fortune</t>
        </is>
      </c>
      <c r="C913" t="inlineStr">
        <is>
          <t xml:space="preserve">Liebe Nach Vertrag</t>
        </is>
      </c>
      <c r="D913" t="inlineStr">
        <is>
          <t xml:space="preserve">b7f8a24ca210de62d6341f9f8d1cf9fb7630713d</t>
        </is>
      </c>
      <c r="E913" t="inlineStr">
        <is>
          <t xml:space="preserve">Episode 94: Der Riss Und Der Schrei</t>
        </is>
      </c>
      <c r="F913">
        <v>94</v>
      </c>
      <c r="G913" t="inlineStr">
        <is>
          <t xml:space="preserve">6:43-6:48</t>
        </is>
      </c>
      <c r="H913" t="inlineStr">
        <is>
          <t xml:space="preserve">Ignore</t>
        </is>
      </c>
      <c r="I913" t="inlineStr">
        <is>
          <t xml:space="preserve">Should be 'Frau Brooks' -"Wut glomm in den Augen von Missus Brooks auf, aber Sarah wich nicht zurück."</t>
        </is>
      </c>
      <c r="J913" t="inlineStr">
        <is>
          <t xml:space="preserve">VOA</t>
        </is>
      </c>
      <c r="K913" t="inlineStr">
        <is>
          <t xml:space="preserve">Incorrect name</t>
        </is>
      </c>
      <c r="L913" t="inlineStr">
        <is>
          <t xml:space="preserve">Incorrect name</t>
        </is>
      </c>
      <c r="M913" t="str">
        <f>IFERROR(IF(VLOOKUP(L913,'Quantification'!$A:$B,2,FALSE)&amp;""="","Unclassified",VLOOKUP(L913,'Quantification'!$A:$B,2,FALSE)),"Unclassified")</f>
        <v>Major</v>
      </c>
      <c r="N913" t="inlineStr">
        <is>
          <t xml:space="preserve">frl-sandra.helmcke@pocketfm.com</t>
        </is>
      </c>
      <c r="O913" t="inlineStr">
        <is>
          <t xml:space="preserve">Issues found in raw</t>
        </is>
      </c>
      <c r="P913" t="str">
        <f>IF(OR(O913="Issues found in master",O913="Final master"),"Master",IF(OR(O913="Ready for Master",O913="Issues found in raw",O913="Raw under QC",O913="Issues resolved in raw"),"Raw","-"))</f>
        <v>Raw</v>
      </c>
      <c r="Q913" s="13">
        <v>46261.60902777778</v>
      </c>
      <c r="R913" t="inlineStr">
        <is>
          <t xml:space="preserve">2026-08 (Aug)</t>
        </is>
      </c>
      <c r="S913">
        <f>IF(M913="Not an error",0,IF(COUNTIFS($A$2:$A913,$A913,$D$2:$D913,$D913,$M$2:$M913,"&lt;&gt;Not an error")=1,1,0))</f>
        <v>0</v>
      </c>
      <c r="T913">
        <f>IF(M913&lt;&gt;"Major",0,IF(COUNTIFS($A$2:$A913,$A913,$D$2:$D913,$D913,$M$2:$M913,"Major")=1,1,0))</f>
        <v>0</v>
      </c>
      <c r="U913">
        <f>IF(M913&lt;&gt;"Minor",0,IF(COUNTIFS($A$2:$A913,$A913,$D$2:$D913,$D913,$M$2:$M913,"Minor")=1,1,0))</f>
        <v>0</v>
      </c>
    </row>
    <row r="914">
      <c r="A914" t="inlineStr">
        <is>
          <t xml:space="preserve">edb3d0a58ac95f5ef497da24336396e996c6e7e9</t>
        </is>
      </c>
      <c r="B914" t="inlineStr">
        <is>
          <t xml:space="preserve">His Secret Fortune</t>
        </is>
      </c>
      <c r="C914" t="inlineStr">
        <is>
          <t xml:space="preserve">Liebe Nach Vertrag</t>
        </is>
      </c>
      <c r="D914" t="inlineStr">
        <is>
          <t xml:space="preserve">b7f8a24ca210de62d6341f9f8d1cf9fb7630713d</t>
        </is>
      </c>
      <c r="E914" t="inlineStr">
        <is>
          <t xml:space="preserve">Episode 94: Der Riss Und Der Schrei</t>
        </is>
      </c>
      <c r="F914">
        <v>94</v>
      </c>
      <c r="G914" t="inlineStr">
        <is>
          <t xml:space="preserve">7:50-8:05</t>
        </is>
      </c>
      <c r="H914" t="inlineStr">
        <is>
          <t xml:space="preserve">Ignore</t>
        </is>
      </c>
      <c r="I914" t="inlineStr">
        <is>
          <t xml:space="preserve">Should be 'Frau Brooks' - "„Missus Brooks, Sie helfen im Haus Ihrer eigenen Tochter aus. Ist es einfach, einen Haushalt zu führen? Ist es ein Witz, kleine Kinder großzuziehen?“
Die Lippen von Missus Brooks bewegten sich, aber es kamen keine Worte heraus."</t>
        </is>
      </c>
      <c r="J914" t="inlineStr">
        <is>
          <t xml:space="preserve">VOA</t>
        </is>
      </c>
      <c r="K914" t="inlineStr">
        <is>
          <t xml:space="preserve">Incorrect name</t>
        </is>
      </c>
      <c r="L914" t="inlineStr">
        <is>
          <t xml:space="preserve">Incorrect name</t>
        </is>
      </c>
      <c r="M914" t="str">
        <f>IFERROR(IF(VLOOKUP(L914,'Quantification'!$A:$B,2,FALSE)&amp;""="","Unclassified",VLOOKUP(L914,'Quantification'!$A:$B,2,FALSE)),"Unclassified")</f>
        <v>Major</v>
      </c>
      <c r="N914" t="inlineStr">
        <is>
          <t xml:space="preserve">frl-sandra.helmcke@pocketfm.com</t>
        </is>
      </c>
      <c r="O914" t="inlineStr">
        <is>
          <t xml:space="preserve">Issues found in raw</t>
        </is>
      </c>
      <c r="P914" t="str">
        <f>IF(OR(O914="Issues found in master",O914="Final master"),"Master",IF(OR(O914="Ready for Master",O914="Issues found in raw",O914="Raw under QC",O914="Issues resolved in raw"),"Raw","-"))</f>
        <v>Raw</v>
      </c>
      <c r="Q914" s="13">
        <v>46261.60902777778</v>
      </c>
      <c r="R914" t="inlineStr">
        <is>
          <t xml:space="preserve">2026-08 (Aug)</t>
        </is>
      </c>
      <c r="S914">
        <f>IF(M914="Not an error",0,IF(COUNTIFS($A$2:$A914,$A914,$D$2:$D914,$D914,$M$2:$M914,"&lt;&gt;Not an error")=1,1,0))</f>
        <v>0</v>
      </c>
      <c r="T914">
        <f>IF(M914&lt;&gt;"Major",0,IF(COUNTIFS($A$2:$A914,$A914,$D$2:$D914,$D914,$M$2:$M914,"Major")=1,1,0))</f>
        <v>0</v>
      </c>
      <c r="U914">
        <f>IF(M914&lt;&gt;"Minor",0,IF(COUNTIFS($A$2:$A914,$A914,$D$2:$D914,$D914,$M$2:$M914,"Minor")=1,1,0))</f>
        <v>0</v>
      </c>
    </row>
    <row r="915">
      <c r="A915" t="inlineStr">
        <is>
          <t xml:space="preserve">edb3d0a58ac95f5ef497da24336396e996c6e7e9</t>
        </is>
      </c>
      <c r="B915" t="inlineStr">
        <is>
          <t xml:space="preserve">His Secret Fortune</t>
        </is>
      </c>
      <c r="C915" t="inlineStr">
        <is>
          <t xml:space="preserve">Liebe Nach Vertrag</t>
        </is>
      </c>
      <c r="D915" t="inlineStr">
        <is>
          <t xml:space="preserve">b7f8a24ca210de62d6341f9f8d1cf9fb7630713d</t>
        </is>
      </c>
      <c r="E915" t="inlineStr">
        <is>
          <t xml:space="preserve">Episode 94: Der Riss Und Der Schrei</t>
        </is>
      </c>
      <c r="F915">
        <v>94</v>
      </c>
      <c r="G915" t="inlineStr">
        <is>
          <t xml:space="preserve">8:46-8:53</t>
        </is>
      </c>
      <c r="H915" t="inlineStr">
        <is>
          <t xml:space="preserve">Resolved</t>
        </is>
      </c>
      <c r="I915" t="inlineStr">
        <is>
          <t xml:space="preserve">This should be 'Familie Schwarz' not Brooks, as Sarah talks - "Ich schwöre, die nächste Person, die meine Schwester anrührt, wird es mit der ganzen Familie Brooks zu tun bekommen.“</t>
        </is>
      </c>
      <c r="J915" t="inlineStr">
        <is>
          <t xml:space="preserve">VOA</t>
        </is>
      </c>
      <c r="K915" t="inlineStr">
        <is>
          <t xml:space="preserve">Script Error</t>
        </is>
      </c>
      <c r="L915" t="inlineStr">
        <is>
          <t xml:space="preserve">Script error</t>
        </is>
      </c>
      <c r="M915" t="str">
        <f>IFERROR(IF(VLOOKUP(L915,'Quantification'!$A:$B,2,FALSE)&amp;""="","Unclassified",VLOOKUP(L915,'Quantification'!$A:$B,2,FALSE)),"Unclassified")</f>
        <v>Major</v>
      </c>
      <c r="N915" t="inlineStr">
        <is>
          <t xml:space="preserve">frl-sandra.helmcke@pocketfm.com</t>
        </is>
      </c>
      <c r="O915" t="inlineStr">
        <is>
          <t xml:space="preserve">Issues found in raw</t>
        </is>
      </c>
      <c r="P915" t="str">
        <f>IF(OR(O915="Issues found in master",O915="Final master"),"Master",IF(OR(O915="Ready for Master",O915="Issues found in raw",O915="Raw under QC",O915="Issues resolved in raw"),"Raw","-"))</f>
        <v>Raw</v>
      </c>
      <c r="Q915" s="13">
        <v>46261.60902777778</v>
      </c>
      <c r="R915" t="inlineStr">
        <is>
          <t xml:space="preserve">2026-08 (Aug)</t>
        </is>
      </c>
      <c r="S915">
        <f>IF(M915="Not an error",0,IF(COUNTIFS($A$2:$A915,$A915,$D$2:$D915,$D915,$M$2:$M915,"&lt;&gt;Not an error")=1,1,0))</f>
        <v>0</v>
      </c>
      <c r="T915">
        <f>IF(M915&lt;&gt;"Major",0,IF(COUNTIFS($A$2:$A915,$A915,$D$2:$D915,$D915,$M$2:$M915,"Major")=1,1,0))</f>
        <v>0</v>
      </c>
      <c r="U915">
        <f>IF(M915&lt;&gt;"Minor",0,IF(COUNTIFS($A$2:$A915,$A915,$D$2:$D915,$D915,$M$2:$M915,"Minor")=1,1,0))</f>
        <v>0</v>
      </c>
    </row>
    <row r="916">
      <c r="A916" t="inlineStr">
        <is>
          <t xml:space="preserve">edb3d0a58ac95f5ef497da24336396e996c6e7e9</t>
        </is>
      </c>
      <c r="B916" t="inlineStr">
        <is>
          <t xml:space="preserve">His Secret Fortune</t>
        </is>
      </c>
      <c r="C916" t="inlineStr">
        <is>
          <t xml:space="preserve">Liebe Nach Vertrag</t>
        </is>
      </c>
      <c r="D916" t="inlineStr">
        <is>
          <t xml:space="preserve">53dfcb390ad20259925a3547b591121d415ce340</t>
        </is>
      </c>
      <c r="E916" t="inlineStr">
        <is>
          <t xml:space="preserve">Episode 95: Suche Nach Einem Job Für Laura</t>
        </is>
      </c>
      <c r="F916">
        <v>95</v>
      </c>
      <c r="G916" t="inlineStr">
        <is>
          <t xml:space="preserve">0:00-0:14</t>
        </is>
      </c>
      <c r="H916" t="inlineStr">
        <is>
          <t xml:space="preserve">Ignore</t>
        </is>
      </c>
      <c r="I916" t="inlineStr">
        <is>
          <t xml:space="preserve">Should be 'Frau Brooks' - "Wütend verpasste Missus Brooks ihrer Tochter eine harte Ohrfeige.
Claudia verstummte, fassungslos, doch in ihren Augen loderte immer noch Trotz.
Missus Brooks schlug einen sanfteren Ton an."</t>
        </is>
      </c>
      <c r="J916" t="inlineStr">
        <is>
          <t xml:space="preserve">VOA</t>
        </is>
      </c>
      <c r="K916" t="inlineStr">
        <is>
          <t xml:space="preserve">Incorrect name</t>
        </is>
      </c>
      <c r="L916" t="inlineStr">
        <is>
          <t xml:space="preserve">Incorrect name</t>
        </is>
      </c>
      <c r="M916" t="str">
        <f>IFERROR(IF(VLOOKUP(L916,'Quantification'!$A:$B,2,FALSE)&amp;""="","Unclassified",VLOOKUP(L916,'Quantification'!$A:$B,2,FALSE)),"Unclassified")</f>
        <v>Major</v>
      </c>
      <c r="N916" t="inlineStr">
        <is>
          <t xml:space="preserve">frl-sandra.helmcke@pocketfm.com</t>
        </is>
      </c>
      <c r="O916" t="inlineStr">
        <is>
          <t xml:space="preserve">Issues found in raw</t>
        </is>
      </c>
      <c r="P916" t="str">
        <f>IF(OR(O916="Issues found in master",O916="Final master"),"Master",IF(OR(O916="Ready for Master",O916="Issues found in raw",O916="Raw under QC",O916="Issues resolved in raw"),"Raw","-"))</f>
        <v>Raw</v>
      </c>
      <c r="Q916" s="13">
        <v>46261.60902777778</v>
      </c>
      <c r="R916" t="inlineStr">
        <is>
          <t xml:space="preserve">2026-08 (Aug)</t>
        </is>
      </c>
      <c r="S916">
        <f>IF(M916="Not an error",0,IF(COUNTIFS($A$2:$A916,$A916,$D$2:$D916,$D916,$M$2:$M916,"&lt;&gt;Not an error")=1,1,0))</f>
        <v>1</v>
      </c>
      <c r="T916">
        <f>IF(M916&lt;&gt;"Major",0,IF(COUNTIFS($A$2:$A916,$A916,$D$2:$D916,$D916,$M$2:$M916,"Major")=1,1,0))</f>
        <v>1</v>
      </c>
      <c r="U916">
        <f>IF(M916&lt;&gt;"Minor",0,IF(COUNTIFS($A$2:$A916,$A916,$D$2:$D916,$D916,$M$2:$M916,"Minor")=1,1,0))</f>
        <v>0</v>
      </c>
    </row>
    <row r="917">
      <c r="A917" t="inlineStr">
        <is>
          <t xml:space="preserve">edb3d0a58ac95f5ef497da24336396e996c6e7e9</t>
        </is>
      </c>
      <c r="B917" t="inlineStr">
        <is>
          <t xml:space="preserve">His Secret Fortune</t>
        </is>
      </c>
      <c r="C917" t="inlineStr">
        <is>
          <t xml:space="preserve">Liebe Nach Vertrag</t>
        </is>
      </c>
      <c r="D917" t="inlineStr">
        <is>
          <t xml:space="preserve">53dfcb390ad20259925a3547b591121d415ce340</t>
        </is>
      </c>
      <c r="E917" t="inlineStr">
        <is>
          <t xml:space="preserve">Episode 95: Suche Nach Einem Job Für Laura</t>
        </is>
      </c>
      <c r="F917">
        <v>95</v>
      </c>
      <c r="G917" t="inlineStr">
        <is>
          <t xml:space="preserve">1:26-1:48</t>
        </is>
      </c>
      <c r="H917" t="inlineStr">
        <is>
          <t xml:space="preserve">Ignore</t>
        </is>
      </c>
      <c r="I917" t="inlineStr">
        <is>
          <t xml:space="preserve">Should be 'Frau Brooks' -"„Warum bist du so stur?“, fuhr Missus Brooks sie an. „Solange Sebastian nicht hier wohnt, wird er deiner Schwester keinen einzigen Cent geben. Und wenn Laura so ein Problem mit unserer Familie hat, dann soll sie sich doch für immer fernhalten.“
Damit packte Missus Brooks ihre Tochter am Arm, stürmte hinaus und schrie: „Mal sehen, wie lange ihr zwei es allein aushaltet!“</t>
        </is>
      </c>
      <c r="J917" t="inlineStr">
        <is>
          <t xml:space="preserve">VOA</t>
        </is>
      </c>
      <c r="K917" t="inlineStr">
        <is>
          <t xml:space="preserve">Incorrect name</t>
        </is>
      </c>
      <c r="L917" t="inlineStr">
        <is>
          <t xml:space="preserve">Incorrect name</t>
        </is>
      </c>
      <c r="M917" t="str">
        <f>IFERROR(IF(VLOOKUP(L917,'Quantification'!$A:$B,2,FALSE)&amp;""="","Unclassified",VLOOKUP(L917,'Quantification'!$A:$B,2,FALSE)),"Unclassified")</f>
        <v>Major</v>
      </c>
      <c r="N917" t="inlineStr">
        <is>
          <t xml:space="preserve">frl-sandra.helmcke@pocketfm.com</t>
        </is>
      </c>
      <c r="O917" t="inlineStr">
        <is>
          <t xml:space="preserve">Issues found in raw</t>
        </is>
      </c>
      <c r="P917" t="str">
        <f>IF(OR(O917="Issues found in master",O917="Final master"),"Master",IF(OR(O917="Ready for Master",O917="Issues found in raw",O917="Raw under QC",O917="Issues resolved in raw"),"Raw","-"))</f>
        <v>Raw</v>
      </c>
      <c r="Q917" s="13">
        <v>46261.60902777778</v>
      </c>
      <c r="R917" t="inlineStr">
        <is>
          <t xml:space="preserve">2026-08 (Aug)</t>
        </is>
      </c>
      <c r="S917">
        <f>IF(M917="Not an error",0,IF(COUNTIFS($A$2:$A917,$A917,$D$2:$D917,$D917,$M$2:$M917,"&lt;&gt;Not an error")=1,1,0))</f>
        <v>0</v>
      </c>
      <c r="T917">
        <f>IF(M917&lt;&gt;"Major",0,IF(COUNTIFS($A$2:$A917,$A917,$D$2:$D917,$D917,$M$2:$M917,"Major")=1,1,0))</f>
        <v>0</v>
      </c>
      <c r="U917">
        <f>IF(M917&lt;&gt;"Minor",0,IF(COUNTIFS($A$2:$A917,$A917,$D$2:$D917,$D917,$M$2:$M917,"Minor")=1,1,0))</f>
        <v>0</v>
      </c>
    </row>
    <row r="918">
      <c r="A918" t="inlineStr">
        <is>
          <t xml:space="preserve">edb3d0a58ac95f5ef497da24336396e996c6e7e9</t>
        </is>
      </c>
      <c r="B918" t="inlineStr">
        <is>
          <t xml:space="preserve">His Secret Fortune</t>
        </is>
      </c>
      <c r="C918" t="inlineStr">
        <is>
          <t xml:space="preserve">Liebe Nach Vertrag</t>
        </is>
      </c>
      <c r="D918" t="inlineStr">
        <is>
          <t xml:space="preserve">429a7626dcf8c412589562b75040bb2610859ac2</t>
        </is>
      </c>
      <c r="E918" t="inlineStr">
        <is>
          <t xml:space="preserve">Episode 97: Mehr Als Mitnehmessen</t>
        </is>
      </c>
      <c r="F918">
        <v>97</v>
      </c>
      <c r="G918" t="inlineStr">
        <is>
          <t xml:space="preserve">0:28-0:32</t>
        </is>
      </c>
      <c r="H918" t="inlineStr">
        <is>
          <t xml:space="preserve">Ignore</t>
        </is>
      </c>
      <c r="I918" t="inlineStr">
        <is>
          <t xml:space="preserve">Should be 'Herr Vanderbilt' - "„Aber natürlich, Mister Vanderbilt“, sagte einer der CEOs mit einem Lächeln."</t>
        </is>
      </c>
      <c r="J918" t="inlineStr">
        <is>
          <t xml:space="preserve">VOA</t>
        </is>
      </c>
      <c r="K918" t="inlineStr">
        <is>
          <t xml:space="preserve">Incorrect name</t>
        </is>
      </c>
      <c r="L918" t="inlineStr">
        <is>
          <t xml:space="preserve">Incorrect name</t>
        </is>
      </c>
      <c r="M918" t="str">
        <f>IFERROR(IF(VLOOKUP(L918,'Quantification'!$A:$B,2,FALSE)&amp;""="","Unclassified",VLOOKUP(L918,'Quantification'!$A:$B,2,FALSE)),"Unclassified")</f>
        <v>Major</v>
      </c>
      <c r="N918" t="inlineStr">
        <is>
          <t xml:space="preserve">frl-sandra.helmcke@pocketfm.com</t>
        </is>
      </c>
      <c r="O918" t="inlineStr">
        <is>
          <t xml:space="preserve">Issues found in raw</t>
        </is>
      </c>
      <c r="P918" t="str">
        <f>IF(OR(O918="Issues found in master",O918="Final master"),"Master",IF(OR(O918="Ready for Master",O918="Issues found in raw",O918="Raw under QC",O918="Issues resolved in raw"),"Raw","-"))</f>
        <v>Raw</v>
      </c>
      <c r="Q918" s="13">
        <v>46261.60902777778</v>
      </c>
      <c r="R918" t="inlineStr">
        <is>
          <t xml:space="preserve">2026-08 (Aug)</t>
        </is>
      </c>
      <c r="S918">
        <f>IF(M918="Not an error",0,IF(COUNTIFS($A$2:$A918,$A918,$D$2:$D918,$D918,$M$2:$M918,"&lt;&gt;Not an error")=1,1,0))</f>
        <v>1</v>
      </c>
      <c r="T918">
        <f>IF(M918&lt;&gt;"Major",0,IF(COUNTIFS($A$2:$A918,$A918,$D$2:$D918,$D918,$M$2:$M918,"Major")=1,1,0))</f>
        <v>1</v>
      </c>
      <c r="U918">
        <f>IF(M918&lt;&gt;"Minor",0,IF(COUNTIFS($A$2:$A918,$A918,$D$2:$D918,$D918,$M$2:$M918,"Minor")=1,1,0))</f>
        <v>0</v>
      </c>
    </row>
    <row r="919">
      <c r="A919" t="inlineStr">
        <is>
          <t xml:space="preserve">edb3d0a58ac95f5ef497da24336396e996c6e7e9</t>
        </is>
      </c>
      <c r="B919" t="inlineStr">
        <is>
          <t xml:space="preserve">His Secret Fortune</t>
        </is>
      </c>
      <c r="C919" t="inlineStr">
        <is>
          <t xml:space="preserve">Liebe Nach Vertrag</t>
        </is>
      </c>
      <c r="D919" t="inlineStr">
        <is>
          <t xml:space="preserve">429a7626dcf8c412589562b75040bb2610859ac2</t>
        </is>
      </c>
      <c r="E919" t="inlineStr">
        <is>
          <t xml:space="preserve">Episode 97: Mehr Als Mitnehmessen</t>
        </is>
      </c>
      <c r="F919">
        <v>97</v>
      </c>
      <c r="G919" t="inlineStr">
        <is>
          <t xml:space="preserve">0:42-0:46</t>
        </is>
      </c>
      <c r="H919" t="inlineStr">
        <is>
          <t xml:space="preserve">Ignore</t>
        </is>
      </c>
      <c r="I919" t="inlineStr">
        <is>
          <t xml:space="preserve">Should be 'Herr Vanderbilt' - "„Ist Ihnen heute Mister Vanderbilts Anzug aufgefallen?“, bemerkte einer von ihnen."</t>
        </is>
      </c>
      <c r="J919" t="inlineStr">
        <is>
          <t xml:space="preserve">VOA</t>
        </is>
      </c>
      <c r="K919" t="inlineStr">
        <is>
          <t xml:space="preserve">Incorrect name</t>
        </is>
      </c>
      <c r="L919" t="inlineStr">
        <is>
          <t xml:space="preserve">Incorrect name</t>
        </is>
      </c>
      <c r="M919" t="str">
        <f>IFERROR(IF(VLOOKUP(L919,'Quantification'!$A:$B,2,FALSE)&amp;""="","Unclassified",VLOOKUP(L919,'Quantification'!$A:$B,2,FALSE)),"Unclassified")</f>
        <v>Major</v>
      </c>
      <c r="N919" t="inlineStr">
        <is>
          <t xml:space="preserve">frl-sandra.helmcke@pocketfm.com</t>
        </is>
      </c>
      <c r="O919" t="inlineStr">
        <is>
          <t xml:space="preserve">Issues found in raw</t>
        </is>
      </c>
      <c r="P919" t="str">
        <f>IF(OR(O919="Issues found in master",O919="Final master"),"Master",IF(OR(O919="Ready for Master",O919="Issues found in raw",O919="Raw under QC",O919="Issues resolved in raw"),"Raw","-"))</f>
        <v>Raw</v>
      </c>
      <c r="Q919" s="13">
        <v>46261.60902777778</v>
      </c>
      <c r="R919" t="inlineStr">
        <is>
          <t xml:space="preserve">2026-08 (Aug)</t>
        </is>
      </c>
      <c r="S919">
        <f>IF(M919="Not an error",0,IF(COUNTIFS($A$2:$A919,$A919,$D$2:$D919,$D919,$M$2:$M919,"&lt;&gt;Not an error")=1,1,0))</f>
        <v>0</v>
      </c>
      <c r="T919">
        <f>IF(M919&lt;&gt;"Major",0,IF(COUNTIFS($A$2:$A919,$A919,$D$2:$D919,$D919,$M$2:$M919,"Major")=1,1,0))</f>
        <v>0</v>
      </c>
      <c r="U919">
        <f>IF(M919&lt;&gt;"Minor",0,IF(COUNTIFS($A$2:$A919,$A919,$D$2:$D919,$D919,$M$2:$M919,"Minor")=1,1,0))</f>
        <v>0</v>
      </c>
    </row>
    <row r="920">
      <c r="A920" t="inlineStr">
        <is>
          <t xml:space="preserve">edb3d0a58ac95f5ef497da24336396e996c6e7e9</t>
        </is>
      </c>
      <c r="B920" t="inlineStr">
        <is>
          <t xml:space="preserve">His Secret Fortune</t>
        </is>
      </c>
      <c r="C920" t="inlineStr">
        <is>
          <t xml:space="preserve">Liebe Nach Vertrag</t>
        </is>
      </c>
      <c r="D920" t="inlineStr">
        <is>
          <t xml:space="preserve">429a7626dcf8c412589562b75040bb2610859ac2</t>
        </is>
      </c>
      <c r="E920" t="inlineStr">
        <is>
          <t xml:space="preserve">Episode 97: Mehr Als Mitnehmessen</t>
        </is>
      </c>
      <c r="F920">
        <v>97</v>
      </c>
      <c r="G920" t="inlineStr">
        <is>
          <t xml:space="preserve">0:53-1:05</t>
        </is>
      </c>
      <c r="H920" t="inlineStr">
        <is>
          <t xml:space="preserve">Ignore</t>
        </is>
      </c>
      <c r="I920" t="inlineStr">
        <is>
          <t xml:space="preserve">Should be 'Herr Tucker' -"„Sie haben ein scharfes Auge, Mister Tucker. Sagen wir es so: Was er trägt, ist ein Geschenk von jemand Besonderem.“
„Eine besondere Dame?“, fragte Mister Tucker mit einem verschmitzten Grinsen."</t>
        </is>
      </c>
      <c r="J920" t="inlineStr">
        <is>
          <t xml:space="preserve">VOA</t>
        </is>
      </c>
      <c r="K920" t="inlineStr">
        <is>
          <t xml:space="preserve">Incorrect name</t>
        </is>
      </c>
      <c r="L920" t="inlineStr">
        <is>
          <t xml:space="preserve">Incorrect name</t>
        </is>
      </c>
      <c r="M920" t="str">
        <f>IFERROR(IF(VLOOKUP(L920,'Quantification'!$A:$B,2,FALSE)&amp;""="","Unclassified",VLOOKUP(L920,'Quantification'!$A:$B,2,FALSE)),"Unclassified")</f>
        <v>Major</v>
      </c>
      <c r="N920" t="inlineStr">
        <is>
          <t xml:space="preserve">frl-sandra.helmcke@pocketfm.com</t>
        </is>
      </c>
      <c r="O920" t="inlineStr">
        <is>
          <t xml:space="preserve">Issues found in raw</t>
        </is>
      </c>
      <c r="P920" t="str">
        <f>IF(OR(O920="Issues found in master",O920="Final master"),"Master",IF(OR(O920="Ready for Master",O920="Issues found in raw",O920="Raw under QC",O920="Issues resolved in raw"),"Raw","-"))</f>
        <v>Raw</v>
      </c>
      <c r="Q920" s="13">
        <v>46261.60902777778</v>
      </c>
      <c r="R920" t="inlineStr">
        <is>
          <t xml:space="preserve">2026-08 (Aug)</t>
        </is>
      </c>
      <c r="S920">
        <f>IF(M920="Not an error",0,IF(COUNTIFS($A$2:$A920,$A920,$D$2:$D920,$D920,$M$2:$M920,"&lt;&gt;Not an error")=1,1,0))</f>
        <v>0</v>
      </c>
      <c r="T920">
        <f>IF(M920&lt;&gt;"Major",0,IF(COUNTIFS($A$2:$A920,$A920,$D$2:$D920,$D920,$M$2:$M920,"Major")=1,1,0))</f>
        <v>0</v>
      </c>
      <c r="U920">
        <f>IF(M920&lt;&gt;"Minor",0,IF(COUNTIFS($A$2:$A920,$A920,$D$2:$D920,$D920,$M$2:$M920,"Minor")=1,1,0))</f>
        <v>0</v>
      </c>
    </row>
    <row r="921">
      <c r="A921" t="inlineStr">
        <is>
          <t xml:space="preserve">edb3d0a58ac95f5ef497da24336396e996c6e7e9</t>
        </is>
      </c>
      <c r="B921" t="inlineStr">
        <is>
          <t xml:space="preserve">His Secret Fortune</t>
        </is>
      </c>
      <c r="C921" t="inlineStr">
        <is>
          <t xml:space="preserve">Liebe Nach Vertrag</t>
        </is>
      </c>
      <c r="D921" t="inlineStr">
        <is>
          <t xml:space="preserve">429a7626dcf8c412589562b75040bb2610859ac2</t>
        </is>
      </c>
      <c r="E921" t="inlineStr">
        <is>
          <t xml:space="preserve">Episode 97: Mehr Als Mitnehmessen</t>
        </is>
      </c>
      <c r="F921">
        <v>97</v>
      </c>
      <c r="G921" t="inlineStr">
        <is>
          <t xml:space="preserve">1:17-1:21</t>
        </is>
      </c>
      <c r="H921" t="inlineStr">
        <is>
          <t xml:space="preserve">Ignore</t>
        </is>
      </c>
      <c r="I921" t="inlineStr">
        <is>
          <t xml:space="preserve">Should be 'Herr Beck' - "Mister Beck, ist es wahr? Interessiert sich Vincent Vanderbilt tatsächlich für jemanden?"</t>
        </is>
      </c>
      <c r="J921" t="inlineStr">
        <is>
          <t xml:space="preserve">VOA</t>
        </is>
      </c>
      <c r="K921" t="inlineStr">
        <is>
          <t xml:space="preserve">Incorrect name</t>
        </is>
      </c>
      <c r="L921" t="inlineStr">
        <is>
          <t xml:space="preserve">Incorrect name</t>
        </is>
      </c>
      <c r="M921" t="str">
        <f>IFERROR(IF(VLOOKUP(L921,'Quantification'!$A:$B,2,FALSE)&amp;""="","Unclassified",VLOOKUP(L921,'Quantification'!$A:$B,2,FALSE)),"Unclassified")</f>
        <v>Major</v>
      </c>
      <c r="N921" t="inlineStr">
        <is>
          <t xml:space="preserve">frl-sandra.helmcke@pocketfm.com</t>
        </is>
      </c>
      <c r="O921" t="inlineStr">
        <is>
          <t xml:space="preserve">Issues found in raw</t>
        </is>
      </c>
      <c r="P921" t="str">
        <f>IF(OR(O921="Issues found in master",O921="Final master"),"Master",IF(OR(O921="Ready for Master",O921="Issues found in raw",O921="Raw under QC",O921="Issues resolved in raw"),"Raw","-"))</f>
        <v>Raw</v>
      </c>
      <c r="Q921" s="13">
        <v>46261.60902777778</v>
      </c>
      <c r="R921" t="inlineStr">
        <is>
          <t xml:space="preserve">2026-08 (Aug)</t>
        </is>
      </c>
      <c r="S921">
        <f>IF(M921="Not an error",0,IF(COUNTIFS($A$2:$A921,$A921,$D$2:$D921,$D921,$M$2:$M921,"&lt;&gt;Not an error")=1,1,0))</f>
        <v>0</v>
      </c>
      <c r="T921">
        <f>IF(M921&lt;&gt;"Major",0,IF(COUNTIFS($A$2:$A921,$A921,$D$2:$D921,$D921,$M$2:$M921,"Major")=1,1,0))</f>
        <v>0</v>
      </c>
      <c r="U921">
        <f>IF(M921&lt;&gt;"Minor",0,IF(COUNTIFS($A$2:$A921,$A921,$D$2:$D921,$D921,$M$2:$M921,"Minor")=1,1,0))</f>
        <v>0</v>
      </c>
    </row>
    <row r="922">
      <c r="A922" t="inlineStr">
        <is>
          <t xml:space="preserve">edb3d0a58ac95f5ef497da24336396e996c6e7e9</t>
        </is>
      </c>
      <c r="B922" t="inlineStr">
        <is>
          <t xml:space="preserve">His Secret Fortune</t>
        </is>
      </c>
      <c r="C922" t="inlineStr">
        <is>
          <t xml:space="preserve">Liebe Nach Vertrag</t>
        </is>
      </c>
      <c r="D922" t="inlineStr">
        <is>
          <t xml:space="preserve">429a7626dcf8c412589562b75040bb2610859ac2</t>
        </is>
      </c>
      <c r="E922" t="inlineStr">
        <is>
          <t xml:space="preserve">Episode 97: Mehr Als Mitnehmessen</t>
        </is>
      </c>
      <c r="F922">
        <v>97</v>
      </c>
      <c r="G922" t="inlineStr">
        <is>
          <t xml:space="preserve">1:53-2:01</t>
        </is>
      </c>
      <c r="H922" t="inlineStr">
        <is>
          <t xml:space="preserve">Ignore</t>
        </is>
      </c>
      <c r="I922" t="inlineStr">
        <is>
          <t xml:space="preserve">Should be 'Herr Vanderbilt' - "„Und Sie alle wissen“, fügte er hinzu, „wenn Mister Vanderbilt sich wirklich in jemanden verliebt, wird er es ganz New York City selbst verkünden."</t>
        </is>
      </c>
      <c r="J922" t="inlineStr">
        <is>
          <t xml:space="preserve">VOA</t>
        </is>
      </c>
      <c r="K922" t="inlineStr">
        <is>
          <t xml:space="preserve">Incorrect name</t>
        </is>
      </c>
      <c r="L922" t="inlineStr">
        <is>
          <t xml:space="preserve">Incorrect name</t>
        </is>
      </c>
      <c r="M922" t="str">
        <f>IFERROR(IF(VLOOKUP(L922,'Quantification'!$A:$B,2,FALSE)&amp;""="","Unclassified",VLOOKUP(L922,'Quantification'!$A:$B,2,FALSE)),"Unclassified")</f>
        <v>Major</v>
      </c>
      <c r="N922" t="inlineStr">
        <is>
          <t xml:space="preserve">frl-sandra.helmcke@pocketfm.com</t>
        </is>
      </c>
      <c r="O922" t="inlineStr">
        <is>
          <t xml:space="preserve">Issues found in raw</t>
        </is>
      </c>
      <c r="P922" t="str">
        <f>IF(OR(O922="Issues found in master",O922="Final master"),"Master",IF(OR(O922="Ready for Master",O922="Issues found in raw",O922="Raw under QC",O922="Issues resolved in raw"),"Raw","-"))</f>
        <v>Raw</v>
      </c>
      <c r="Q922" s="13">
        <v>46261.60902777778</v>
      </c>
      <c r="R922" t="inlineStr">
        <is>
          <t xml:space="preserve">2026-08 (Aug)</t>
        </is>
      </c>
      <c r="S922">
        <f>IF(M922="Not an error",0,IF(COUNTIFS($A$2:$A922,$A922,$D$2:$D922,$D922,$M$2:$M922,"&lt;&gt;Not an error")=1,1,0))</f>
        <v>0</v>
      </c>
      <c r="T922">
        <f>IF(M922&lt;&gt;"Major",0,IF(COUNTIFS($A$2:$A922,$A922,$D$2:$D922,$D922,$M$2:$M922,"Major")=1,1,0))</f>
        <v>0</v>
      </c>
      <c r="U922">
        <f>IF(M922&lt;&gt;"Minor",0,IF(COUNTIFS($A$2:$A922,$A922,$D$2:$D922,$D922,$M$2:$M922,"Minor")=1,1,0))</f>
        <v>0</v>
      </c>
    </row>
    <row r="923">
      <c r="A923" t="inlineStr">
        <is>
          <t xml:space="preserve">edb3d0a58ac95f5ef497da24336396e996c6e7e9</t>
        </is>
      </c>
      <c r="B923" t="inlineStr">
        <is>
          <t xml:space="preserve">His Secret Fortune</t>
        </is>
      </c>
      <c r="C923" t="inlineStr">
        <is>
          <t xml:space="preserve">Liebe Nach Vertrag</t>
        </is>
      </c>
      <c r="D923" t="inlineStr">
        <is>
          <t xml:space="preserve">429a7626dcf8c412589562b75040bb2610859ac2</t>
        </is>
      </c>
      <c r="E923" t="inlineStr">
        <is>
          <t xml:space="preserve">Episode 97: Mehr Als Mitnehmessen</t>
        </is>
      </c>
      <c r="F923">
        <v>97</v>
      </c>
      <c r="G923" t="inlineStr">
        <is>
          <t xml:space="preserve">2:51-2:58</t>
        </is>
      </c>
      <c r="H923" t="inlineStr">
        <is>
          <t xml:space="preserve">Resolved</t>
        </is>
      </c>
      <c r="I923" t="inlineStr">
        <is>
          <t xml:space="preserve">Should be 'Du' not 'Sie' - "„Oh, so spät erst? Ich weiß, Sie sind beschäftigt, aber Sie müssen pünktlich essen. Mit leerem Magen kann man nichts erledigen.“</t>
        </is>
      </c>
      <c r="J923" t="inlineStr">
        <is>
          <t xml:space="preserve">VOA</t>
        </is>
      </c>
      <c r="K923" t="inlineStr">
        <is>
          <t xml:space="preserve">Script Error</t>
        </is>
      </c>
      <c r="L923" t="inlineStr">
        <is>
          <t xml:space="preserve">Script error</t>
        </is>
      </c>
      <c r="M923" t="str">
        <f>IFERROR(IF(VLOOKUP(L923,'Quantification'!$A:$B,2,FALSE)&amp;""="","Unclassified",VLOOKUP(L923,'Quantification'!$A:$B,2,FALSE)),"Unclassified")</f>
        <v>Major</v>
      </c>
      <c r="N923" t="inlineStr">
        <is>
          <t xml:space="preserve">frl-sandra.helmcke@pocketfm.com</t>
        </is>
      </c>
      <c r="O923" t="inlineStr">
        <is>
          <t xml:space="preserve">Issues found in raw</t>
        </is>
      </c>
      <c r="P923" t="str">
        <f>IF(OR(O923="Issues found in master",O923="Final master"),"Master",IF(OR(O923="Ready for Master",O923="Issues found in raw",O923="Raw under QC",O923="Issues resolved in raw"),"Raw","-"))</f>
        <v>Raw</v>
      </c>
      <c r="Q923" s="13">
        <v>46261.60902777778</v>
      </c>
      <c r="R923" t="inlineStr">
        <is>
          <t xml:space="preserve">2026-08 (Aug)</t>
        </is>
      </c>
      <c r="S923">
        <f>IF(M923="Not an error",0,IF(COUNTIFS($A$2:$A923,$A923,$D$2:$D923,$D923,$M$2:$M923,"&lt;&gt;Not an error")=1,1,0))</f>
        <v>0</v>
      </c>
      <c r="T923">
        <f>IF(M923&lt;&gt;"Major",0,IF(COUNTIFS($A$2:$A923,$A923,$D$2:$D923,$D923,$M$2:$M923,"Major")=1,1,0))</f>
        <v>0</v>
      </c>
      <c r="U923">
        <f>IF(M923&lt;&gt;"Minor",0,IF(COUNTIFS($A$2:$A923,$A923,$D$2:$D923,$D923,$M$2:$M923,"Minor")=1,1,0))</f>
        <v>0</v>
      </c>
    </row>
    <row r="924">
      <c r="A924" t="inlineStr">
        <is>
          <t xml:space="preserve">edb3d0a58ac95f5ef497da24336396e996c6e7e9</t>
        </is>
      </c>
      <c r="B924" t="inlineStr">
        <is>
          <t xml:space="preserve">His Secret Fortune</t>
        </is>
      </c>
      <c r="C924" t="inlineStr">
        <is>
          <t xml:space="preserve">Liebe Nach Vertrag</t>
        </is>
      </c>
      <c r="D924" t="inlineStr">
        <is>
          <t xml:space="preserve">1fcf53c998a43a66050f410fa8054f306eabec27</t>
        </is>
      </c>
      <c r="E924" t="inlineStr">
        <is>
          <t xml:space="preserve">Episode 99: Liebesratschlag Für Eine Rivalin</t>
        </is>
      </c>
      <c r="F924">
        <v>99</v>
      </c>
      <c r="G924" t="inlineStr">
        <is>
          <t xml:space="preserve">7:12-7:14</t>
        </is>
      </c>
      <c r="H924" t="inlineStr">
        <is>
          <t xml:space="preserve">Ignore</t>
        </is>
      </c>
      <c r="I924" t="inlineStr">
        <is>
          <t xml:space="preserve">Should be "Herr Vanderbilt' - "„Du wirst das Herz von Mister Vanderbilt erobern!“</t>
        </is>
      </c>
      <c r="J924" t="inlineStr">
        <is>
          <t xml:space="preserve">VOA</t>
        </is>
      </c>
      <c r="K924" t="inlineStr">
        <is>
          <t xml:space="preserve">Incorrect name</t>
        </is>
      </c>
      <c r="L924" t="inlineStr">
        <is>
          <t xml:space="preserve">Incorrect name</t>
        </is>
      </c>
      <c r="M924" t="str">
        <f>IFERROR(IF(VLOOKUP(L924,'Quantification'!$A:$B,2,FALSE)&amp;""="","Unclassified",VLOOKUP(L924,'Quantification'!$A:$B,2,FALSE)),"Unclassified")</f>
        <v>Major</v>
      </c>
      <c r="N924" t="inlineStr">
        <is>
          <t xml:space="preserve">frl-sandra.helmcke@pocketfm.com</t>
        </is>
      </c>
      <c r="O924" t="inlineStr">
        <is>
          <t xml:space="preserve">Issues found in raw</t>
        </is>
      </c>
      <c r="P924" t="str">
        <f>IF(OR(O924="Issues found in master",O924="Final master"),"Master",IF(OR(O924="Ready for Master",O924="Issues found in raw",O924="Raw under QC",O924="Issues resolved in raw"),"Raw","-"))</f>
        <v>Raw</v>
      </c>
      <c r="Q924" s="13">
        <v>46261.60902777778</v>
      </c>
      <c r="R924" t="inlineStr">
        <is>
          <t xml:space="preserve">2026-08 (Aug)</t>
        </is>
      </c>
      <c r="S924">
        <f>IF(M924="Not an error",0,IF(COUNTIFS($A$2:$A924,$A924,$D$2:$D924,$D924,$M$2:$M924,"&lt;&gt;Not an error")=1,1,0))</f>
        <v>1</v>
      </c>
      <c r="T924">
        <f>IF(M924&lt;&gt;"Major",0,IF(COUNTIFS($A$2:$A924,$A924,$D$2:$D924,$D924,$M$2:$M924,"Major")=1,1,0))</f>
        <v>1</v>
      </c>
      <c r="U924">
        <f>IF(M924&lt;&gt;"Minor",0,IF(COUNTIFS($A$2:$A924,$A924,$D$2:$D924,$D924,$M$2:$M924,"Minor")=1,1,0))</f>
        <v>0</v>
      </c>
    </row>
    <row r="925">
      <c r="A925" t="inlineStr">
        <is>
          <t xml:space="preserve">edb3d0a58ac95f5ef497da24336396e996c6e7e9</t>
        </is>
      </c>
      <c r="B925" t="inlineStr">
        <is>
          <t xml:space="preserve">His Secret Fortune</t>
        </is>
      </c>
      <c r="C925" t="inlineStr">
        <is>
          <t xml:space="preserve">Liebe Nach Vertrag</t>
        </is>
      </c>
      <c r="D925" t="inlineStr">
        <is>
          <t xml:space="preserve">5b76777b893dded46067f4a0c6b7a3b78d4865ad</t>
        </is>
      </c>
      <c r="E925" t="inlineStr">
        <is>
          <t xml:space="preserve">Episode 100: Eine Ungeschminkte Wahrheit Und Ein Unsichtbarer Kampf</t>
        </is>
      </c>
      <c r="F925">
        <v>100</v>
      </c>
      <c r="G925" t="inlineStr">
        <is>
          <t xml:space="preserve">2:43-2:45</t>
        </is>
      </c>
      <c r="H925" t="inlineStr">
        <is>
          <t xml:space="preserve">Ignore</t>
        </is>
      </c>
      <c r="I925" t="inlineStr">
        <is>
          <t xml:space="preserve">Sohuld be 'Frau Miller' - "„Jesmin, das ist Miss Anika Miller."</t>
        </is>
      </c>
      <c r="J925" t="inlineStr">
        <is>
          <t xml:space="preserve">VOA</t>
        </is>
      </c>
      <c r="K925" t="inlineStr">
        <is>
          <t xml:space="preserve">Incorrect name</t>
        </is>
      </c>
      <c r="L925" t="inlineStr">
        <is>
          <t xml:space="preserve">Incorrect name</t>
        </is>
      </c>
      <c r="M925" t="str">
        <f>IFERROR(IF(VLOOKUP(L925,'Quantification'!$A:$B,2,FALSE)&amp;""="","Unclassified",VLOOKUP(L925,'Quantification'!$A:$B,2,FALSE)),"Unclassified")</f>
        <v>Major</v>
      </c>
      <c r="N925" t="inlineStr">
        <is>
          <t xml:space="preserve">frl-sandra.helmcke@pocketfm.com</t>
        </is>
      </c>
      <c r="O925" t="inlineStr">
        <is>
          <t xml:space="preserve">Issues found in raw</t>
        </is>
      </c>
      <c r="P925" t="str">
        <f>IF(OR(O925="Issues found in master",O925="Final master"),"Master",IF(OR(O925="Ready for Master",O925="Issues found in raw",O925="Raw under QC",O925="Issues resolved in raw"),"Raw","-"))</f>
        <v>Raw</v>
      </c>
      <c r="Q925" s="13">
        <v>46261.60902777778</v>
      </c>
      <c r="R925" t="inlineStr">
        <is>
          <t xml:space="preserve">2026-08 (Aug)</t>
        </is>
      </c>
      <c r="S925">
        <f>IF(M925="Not an error",0,IF(COUNTIFS($A$2:$A925,$A925,$D$2:$D925,$D925,$M$2:$M925,"&lt;&gt;Not an error")=1,1,0))</f>
        <v>1</v>
      </c>
      <c r="T925">
        <f>IF(M925&lt;&gt;"Major",0,IF(COUNTIFS($A$2:$A925,$A925,$D$2:$D925,$D925,$M$2:$M925,"Major")=1,1,0))</f>
        <v>1</v>
      </c>
      <c r="U925">
        <f>IF(M925&lt;&gt;"Minor",0,IF(COUNTIFS($A$2:$A925,$A925,$D$2:$D925,$D925,$M$2:$M925,"Minor")=1,1,0))</f>
        <v>0</v>
      </c>
    </row>
    <row r="926">
      <c r="A926" t="inlineStr">
        <is>
          <t xml:space="preserve">edb3d0a58ac95f5ef497da24336396e996c6e7e9</t>
        </is>
      </c>
      <c r="B926" t="inlineStr">
        <is>
          <t xml:space="preserve">His Secret Fortune</t>
        </is>
      </c>
      <c r="C926" t="inlineStr">
        <is>
          <t xml:space="preserve">Liebe Nach Vertrag</t>
        </is>
      </c>
      <c r="D926" t="inlineStr">
        <is>
          <t xml:space="preserve">5b76777b893dded46067f4a0c6b7a3b78d4865ad</t>
        </is>
      </c>
      <c r="E926" t="inlineStr">
        <is>
          <t xml:space="preserve">Episode 100: Eine Ungeschminkte Wahrheit Und Ein Unsichtbarer Kampf</t>
        </is>
      </c>
      <c r="F926">
        <v>100</v>
      </c>
      <c r="G926" t="inlineStr">
        <is>
          <t xml:space="preserve">3:28-3:38</t>
        </is>
      </c>
      <c r="H926" t="inlineStr">
        <is>
          <t xml:space="preserve">Ignore</t>
        </is>
      </c>
      <c r="I926" t="inlineStr">
        <is>
          <t xml:space="preserve">Should be 'Frau Miller' - "„Miss Miller, diese Manekineko ist für Sie“, sagte Sarah und hielt ihr die Glückskatzenfigur hin, die sie ursprünglich für Vincent zurückgelegt hatte."</t>
        </is>
      </c>
      <c r="J926" t="inlineStr">
        <is>
          <t xml:space="preserve">VOA</t>
        </is>
      </c>
      <c r="K926" t="inlineStr">
        <is>
          <t xml:space="preserve">Incorrect name</t>
        </is>
      </c>
      <c r="L926" t="inlineStr">
        <is>
          <t xml:space="preserve">Incorrect name</t>
        </is>
      </c>
      <c r="M926" t="str">
        <f>IFERROR(IF(VLOOKUP(L926,'Quantification'!$A:$B,2,FALSE)&amp;""="","Unclassified",VLOOKUP(L926,'Quantification'!$A:$B,2,FALSE)),"Unclassified")</f>
        <v>Major</v>
      </c>
      <c r="N926" t="inlineStr">
        <is>
          <t xml:space="preserve">frl-sandra.helmcke@pocketfm.com</t>
        </is>
      </c>
      <c r="O926" t="inlineStr">
        <is>
          <t xml:space="preserve">Issues found in raw</t>
        </is>
      </c>
      <c r="P926" t="str">
        <f>IF(OR(O926="Issues found in master",O926="Final master"),"Master",IF(OR(O926="Ready for Master",O926="Issues found in raw",O926="Raw under QC",O926="Issues resolved in raw"),"Raw","-"))</f>
        <v>Raw</v>
      </c>
      <c r="Q926" s="13">
        <v>46261.60902777778</v>
      </c>
      <c r="R926" t="inlineStr">
        <is>
          <t xml:space="preserve">2026-08 (Aug)</t>
        </is>
      </c>
      <c r="S926">
        <f>IF(M926="Not an error",0,IF(COUNTIFS($A$2:$A926,$A926,$D$2:$D926,$D926,$M$2:$M926,"&lt;&gt;Not an error")=1,1,0))</f>
        <v>0</v>
      </c>
      <c r="T926">
        <f>IF(M926&lt;&gt;"Major",0,IF(COUNTIFS($A$2:$A926,$A926,$D$2:$D926,$D926,$M$2:$M926,"Major")=1,1,0))</f>
        <v>0</v>
      </c>
      <c r="U926">
        <f>IF(M926&lt;&gt;"Minor",0,IF(COUNTIFS($A$2:$A926,$A926,$D$2:$D926,$D926,$M$2:$M926,"Minor")=1,1,0))</f>
        <v>0</v>
      </c>
    </row>
    <row r="927">
      <c r="A927" t="inlineStr">
        <is>
          <t xml:space="preserve">edb3d0a58ac95f5ef497da24336396e996c6e7e9</t>
        </is>
      </c>
      <c r="B927" t="inlineStr">
        <is>
          <t xml:space="preserve">His Secret Fortune</t>
        </is>
      </c>
      <c r="C927" t="inlineStr">
        <is>
          <t xml:space="preserve">Liebe Nach Vertrag</t>
        </is>
      </c>
      <c r="D927" t="inlineStr">
        <is>
          <t xml:space="preserve">9824e0694cae9b28a9d5ca73416ea81ac4d97f4e</t>
        </is>
      </c>
      <c r="E927" t="inlineStr">
        <is>
          <t xml:space="preserve">Episode 102: Herzgroll</t>
        </is>
      </c>
      <c r="F927">
        <v>102</v>
      </c>
      <c r="G927" t="inlineStr">
        <is>
          <t xml:space="preserve">10:14-10:20</t>
        </is>
      </c>
      <c r="H927" t="inlineStr">
        <is>
          <t xml:space="preserve">Resolved</t>
        </is>
      </c>
      <c r="I927" t="inlineStr">
        <is>
          <t xml:space="preserve">Audio stops and last sentence is missing - "Vincent zog eine Augenbraue hoch. „Was ist los? Bekommst du kalte Füße?“</t>
        </is>
      </c>
      <c r="J927" t="inlineStr">
        <is>
          <t xml:space="preserve">VOA</t>
        </is>
      </c>
      <c r="K927" t="inlineStr">
        <is>
          <t xml:space="preserve">Voice processing &amp; editing</t>
        </is>
      </c>
      <c r="L927" t="inlineStr">
        <is>
          <t xml:space="preserve">Voice processing &amp; editing</t>
        </is>
      </c>
      <c r="M927" t="str">
        <f>IFERROR(IF(VLOOKUP(L927,'Quantification'!$A:$B,2,FALSE)&amp;""="","Unclassified",VLOOKUP(L927,'Quantification'!$A:$B,2,FALSE)),"Unclassified")</f>
        <v>Minor</v>
      </c>
      <c r="N927" t="inlineStr">
        <is>
          <t xml:space="preserve">frl-sandra.helmcke@pocketfm.com</t>
        </is>
      </c>
      <c r="O927" t="inlineStr">
        <is>
          <t xml:space="preserve">Issues found in raw</t>
        </is>
      </c>
      <c r="P927" t="str">
        <f>IF(OR(O927="Issues found in master",O927="Final master"),"Master",IF(OR(O927="Ready for Master",O927="Issues found in raw",O927="Raw under QC",O927="Issues resolved in raw"),"Raw","-"))</f>
        <v>Raw</v>
      </c>
      <c r="Q927" s="13">
        <v>46261.60902777778</v>
      </c>
      <c r="R927" t="inlineStr">
        <is>
          <t xml:space="preserve">2026-08 (Aug)</t>
        </is>
      </c>
      <c r="S927">
        <f>IF(M927="Not an error",0,IF(COUNTIFS($A$2:$A927,$A927,$D$2:$D927,$D927,$M$2:$M927,"&lt;&gt;Not an error")=1,1,0))</f>
        <v>1</v>
      </c>
      <c r="T927">
        <f>IF(M927&lt;&gt;"Major",0,IF(COUNTIFS($A$2:$A927,$A927,$D$2:$D927,$D927,$M$2:$M927,"Major")=1,1,0))</f>
        <v>0</v>
      </c>
      <c r="U927">
        <f>IF(M927&lt;&gt;"Minor",0,IF(COUNTIFS($A$2:$A927,$A927,$D$2:$D927,$D927,$M$2:$M927,"Minor")=1,1,0))</f>
        <v>1</v>
      </c>
    </row>
    <row r="928">
      <c r="A928" t="inlineStr">
        <is>
          <t xml:space="preserve">edb3d0a58ac95f5ef497da24336396e996c6e7e9</t>
        </is>
      </c>
      <c r="B928" t="inlineStr">
        <is>
          <t xml:space="preserve">His Secret Fortune</t>
        </is>
      </c>
      <c r="C928" t="inlineStr">
        <is>
          <t xml:space="preserve">Liebe Nach Vertrag</t>
        </is>
      </c>
      <c r="D928" t="inlineStr">
        <is>
          <t xml:space="preserve">a112b6ba85f28ec52a96a65be2b061a03f55d095</t>
        </is>
      </c>
      <c r="E928" t="inlineStr">
        <is>
          <t xml:space="preserve">Episode 107: Verborgenes Herz Falsches Gesicht</t>
        </is>
      </c>
      <c r="F928">
        <v>107</v>
      </c>
      <c r="G928" t="inlineStr">
        <is>
          <t xml:space="preserve">2:26-2:31</t>
        </is>
      </c>
      <c r="H928" t="inlineStr">
        <is>
          <t xml:space="preserve">Resolved</t>
        </is>
      </c>
      <c r="I928" t="inlineStr">
        <is>
          <t xml:space="preserve">Wrong pronunciation of 'desert bar' - "Unterdessen wartete Sahra vor der Desert Bar mit dem schönen Namen Sweet Sin."</t>
        </is>
      </c>
      <c r="J928" t="inlineStr">
        <is>
          <t xml:space="preserve">VOA</t>
        </is>
      </c>
      <c r="K928" t="inlineStr">
        <is>
          <t xml:space="preserve">Mispronunciation</t>
        </is>
      </c>
      <c r="L928" t="inlineStr">
        <is>
          <t xml:space="preserve">Mispronunciation</t>
        </is>
      </c>
      <c r="M928" t="str">
        <f>IFERROR(IF(VLOOKUP(L928,'Quantification'!$A:$B,2,FALSE)&amp;""="","Unclassified",VLOOKUP(L928,'Quantification'!$A:$B,2,FALSE)),"Unclassified")</f>
        <v>Major</v>
      </c>
      <c r="N928" t="inlineStr">
        <is>
          <t xml:space="preserve">frl-sandra.helmcke@pocketfm.com</t>
        </is>
      </c>
      <c r="O928" t="inlineStr">
        <is>
          <t xml:space="preserve">Issues found in raw</t>
        </is>
      </c>
      <c r="P928" t="str">
        <f>IF(OR(O928="Issues found in master",O928="Final master"),"Master",IF(OR(O928="Ready for Master",O928="Issues found in raw",O928="Raw under QC",O928="Issues resolved in raw"),"Raw","-"))</f>
        <v>Raw</v>
      </c>
      <c r="Q928" s="13">
        <v>46261.60972222222</v>
      </c>
      <c r="R928" t="inlineStr">
        <is>
          <t xml:space="preserve">2026-08 (Aug)</t>
        </is>
      </c>
      <c r="S928">
        <f>IF(M928="Not an error",0,IF(COUNTIFS($A$2:$A928,$A928,$D$2:$D928,$D928,$M$2:$M928,"&lt;&gt;Not an error")=1,1,0))</f>
        <v>1</v>
      </c>
      <c r="T928">
        <f>IF(M928&lt;&gt;"Major",0,IF(COUNTIFS($A$2:$A928,$A928,$D$2:$D928,$D928,$M$2:$M928,"Major")=1,1,0))</f>
        <v>1</v>
      </c>
      <c r="U928">
        <f>IF(M928&lt;&gt;"Minor",0,IF(COUNTIFS($A$2:$A928,$A928,$D$2:$D928,$D928,$M$2:$M928,"Minor")=1,1,0))</f>
        <v>0</v>
      </c>
    </row>
    <row r="929">
      <c r="A929" t="inlineStr">
        <is>
          <t xml:space="preserve">edb3d0a58ac95f5ef497da24336396e996c6e7e9</t>
        </is>
      </c>
      <c r="B929" t="inlineStr">
        <is>
          <t xml:space="preserve">His Secret Fortune</t>
        </is>
      </c>
      <c r="C929" t="inlineStr">
        <is>
          <t xml:space="preserve">Liebe Nach Vertrag</t>
        </is>
      </c>
      <c r="D929" t="inlineStr">
        <is>
          <t xml:space="preserve">d15440aa27ee9c04f4a8b3cd3798a023d20c6573</t>
        </is>
      </c>
      <c r="E929" t="inlineStr">
        <is>
          <t xml:space="preserve">Episode 114: Meinungsverschiedenheiten Zwischen Eheleuten</t>
        </is>
      </c>
      <c r="F929">
        <v>114</v>
      </c>
      <c r="G929" t="inlineStr">
        <is>
          <t xml:space="preserve">5:30-5:36</t>
        </is>
      </c>
      <c r="H929" t="inlineStr">
        <is>
          <t xml:space="preserve">Resolved</t>
        </is>
      </c>
      <c r="I929" t="inlineStr">
        <is>
          <t xml:space="preserve">Frau' is wrong pronounced - "„Sir, Ihre Frua ist heute früh weggefahren. Sie ist noch nicht zurückgekehrt.“</t>
        </is>
      </c>
      <c r="J929" t="inlineStr">
        <is>
          <t xml:space="preserve">VOA</t>
        </is>
      </c>
      <c r="K929" t="inlineStr">
        <is>
          <t xml:space="preserve">Mispronunciation</t>
        </is>
      </c>
      <c r="L929" t="inlineStr">
        <is>
          <t xml:space="preserve">Mispronunciation</t>
        </is>
      </c>
      <c r="M929" t="str">
        <f>IFERROR(IF(VLOOKUP(L929,'Quantification'!$A:$B,2,FALSE)&amp;""="","Unclassified",VLOOKUP(L929,'Quantification'!$A:$B,2,FALSE)),"Unclassified")</f>
        <v>Major</v>
      </c>
      <c r="N929" t="inlineStr">
        <is>
          <t xml:space="preserve">frl-sandra.helmcke@pocketfm.com</t>
        </is>
      </c>
      <c r="O929" t="inlineStr">
        <is>
          <t xml:space="preserve">Issues found in raw</t>
        </is>
      </c>
      <c r="P929" t="str">
        <f>IF(OR(O929="Issues found in master",O929="Final master"),"Master",IF(OR(O929="Ready for Master",O929="Issues found in raw",O929="Raw under QC",O929="Issues resolved in raw"),"Raw","-"))</f>
        <v>Raw</v>
      </c>
      <c r="Q929" s="13">
        <v>46261.60972222222</v>
      </c>
      <c r="R929" t="inlineStr">
        <is>
          <t xml:space="preserve">2026-08 (Aug)</t>
        </is>
      </c>
      <c r="S929">
        <f>IF(M929="Not an error",0,IF(COUNTIFS($A$2:$A929,$A929,$D$2:$D929,$D929,$M$2:$M929,"&lt;&gt;Not an error")=1,1,0))</f>
        <v>1</v>
      </c>
      <c r="T929">
        <f>IF(M929&lt;&gt;"Major",0,IF(COUNTIFS($A$2:$A929,$A929,$D$2:$D929,$D929,$M$2:$M929,"Major")=1,1,0))</f>
        <v>1</v>
      </c>
      <c r="U929">
        <f>IF(M929&lt;&gt;"Minor",0,IF(COUNTIFS($A$2:$A929,$A929,$D$2:$D929,$D929,$M$2:$M929,"Minor")=1,1,0))</f>
        <v>0</v>
      </c>
    </row>
    <row r="930">
      <c r="A930" t="inlineStr">
        <is>
          <t xml:space="preserve">edb3d0a58ac95f5ef497da24336396e996c6e7e9</t>
        </is>
      </c>
      <c r="B930" t="inlineStr">
        <is>
          <t xml:space="preserve">His Secret Fortune</t>
        </is>
      </c>
      <c r="C930" t="inlineStr">
        <is>
          <t xml:space="preserve">Liebe Nach Vertrag</t>
        </is>
      </c>
      <c r="D930" t="inlineStr">
        <is>
          <t xml:space="preserve">1d4b100ef1231dfcdcb8b65b8a720b53885061c3</t>
        </is>
      </c>
      <c r="E930" t="inlineStr">
        <is>
          <t xml:space="preserve">Episode 120: Vincent Steigt Ins Auto</t>
        </is>
      </c>
      <c r="F930">
        <v>120</v>
      </c>
      <c r="G930" t="inlineStr">
        <is>
          <t xml:space="preserve">5:31-5:39</t>
        </is>
      </c>
      <c r="H930" t="inlineStr">
        <is>
          <t xml:space="preserve">Resolved</t>
        </is>
      </c>
      <c r="I930" t="inlineStr">
        <is>
          <t xml:space="preserve">S U Vs' is wrong pronounced - "Anika sah zu, wie der Mercedes in der Ferne verschwand, gefolgt von einer langen Kolonne schwarzer S U Vs mit seinem Sicherheitsteam."</t>
        </is>
      </c>
      <c r="J930" t="inlineStr">
        <is>
          <t xml:space="preserve">VOA</t>
        </is>
      </c>
      <c r="K930" t="inlineStr">
        <is>
          <t xml:space="preserve">Mispronunciation</t>
        </is>
      </c>
      <c r="L930" t="inlineStr">
        <is>
          <t xml:space="preserve">Mispronunciation</t>
        </is>
      </c>
      <c r="M930" t="str">
        <f>IFERROR(IF(VLOOKUP(L930,'Quantification'!$A:$B,2,FALSE)&amp;""="","Unclassified",VLOOKUP(L930,'Quantification'!$A:$B,2,FALSE)),"Unclassified")</f>
        <v>Major</v>
      </c>
      <c r="N930" t="inlineStr">
        <is>
          <t xml:space="preserve">frl-sandra.helmcke@pocketfm.com</t>
        </is>
      </c>
      <c r="O930" t="inlineStr">
        <is>
          <t xml:space="preserve">Issues found in raw</t>
        </is>
      </c>
      <c r="P930" t="str">
        <f>IF(OR(O930="Issues found in master",O930="Final master"),"Master",IF(OR(O930="Ready for Master",O930="Issues found in raw",O930="Raw under QC",O930="Issues resolved in raw"),"Raw","-"))</f>
        <v>Raw</v>
      </c>
      <c r="Q930" s="13">
        <v>46261.60972222222</v>
      </c>
      <c r="R930" t="inlineStr">
        <is>
          <t xml:space="preserve">2026-08 (Aug)</t>
        </is>
      </c>
      <c r="S930">
        <f>IF(M930="Not an error",0,IF(COUNTIFS($A$2:$A930,$A930,$D$2:$D930,$D930,$M$2:$M930,"&lt;&gt;Not an error")=1,1,0))</f>
        <v>1</v>
      </c>
      <c r="T930">
        <f>IF(M930&lt;&gt;"Major",0,IF(COUNTIFS($A$2:$A930,$A930,$D$2:$D930,$D930,$M$2:$M930,"Major")=1,1,0))</f>
        <v>1</v>
      </c>
      <c r="U930">
        <f>IF(M930&lt;&gt;"Minor",0,IF(COUNTIFS($A$2:$A930,$A930,$D$2:$D930,$D930,$M$2:$M930,"Minor")=1,1,0))</f>
        <v>0</v>
      </c>
    </row>
    <row r="931">
      <c r="A931" t="inlineStr">
        <is>
          <t xml:space="preserve">edb3d0a58ac95f5ef497da24336396e996c6e7e9</t>
        </is>
      </c>
      <c r="B931" t="inlineStr">
        <is>
          <t xml:space="preserve">His Secret Fortune</t>
        </is>
      </c>
      <c r="C931" t="inlineStr">
        <is>
          <t xml:space="preserve">Liebe Nach Vertrag</t>
        </is>
      </c>
      <c r="D931" t="inlineStr">
        <is>
          <t xml:space="preserve">49b4e7a3ceef86c0dabe80a2333167298fc23606</t>
        </is>
      </c>
      <c r="E931" t="inlineStr">
        <is>
          <t xml:space="preserve">Episode 132: Verprügelt Die Verwandten Mit Einem Besen</t>
        </is>
      </c>
      <c r="F931">
        <v>132</v>
      </c>
      <c r="G931" t="inlineStr">
        <is>
          <t xml:space="preserve">0:00-0:11</t>
        </is>
      </c>
      <c r="H931" t="inlineStr">
        <is>
          <t xml:space="preserve">Resolved</t>
        </is>
      </c>
      <c r="I931" t="inlineStr">
        <is>
          <t xml:space="preserve">Seth' is wrong pronounced - "Seth Schwarz schwieg einen Moment, dann sagte er leise: „Hör zu, Sahra. Wir verstehen ja, dass Nico Mist gebaut hat, aber dir geht es doch gut, oder? "</t>
        </is>
      </c>
      <c r="J931" t="inlineStr">
        <is>
          <t xml:space="preserve">VOA</t>
        </is>
      </c>
      <c r="K931" t="inlineStr">
        <is>
          <t xml:space="preserve">Mispronunciation</t>
        </is>
      </c>
      <c r="L931" t="inlineStr">
        <is>
          <t xml:space="preserve">Mispronunciation</t>
        </is>
      </c>
      <c r="M931" t="str">
        <f>IFERROR(IF(VLOOKUP(L931,'Quantification'!$A:$B,2,FALSE)&amp;""="","Unclassified",VLOOKUP(L931,'Quantification'!$A:$B,2,FALSE)),"Unclassified")</f>
        <v>Major</v>
      </c>
      <c r="N931" t="inlineStr">
        <is>
          <t xml:space="preserve">frl-sandra.helmcke@pocketfm.com</t>
        </is>
      </c>
      <c r="O931" t="inlineStr">
        <is>
          <t xml:space="preserve">Issues found in raw</t>
        </is>
      </c>
      <c r="P931" t="str">
        <f>IF(OR(O931="Issues found in master",O931="Final master"),"Master",IF(OR(O931="Ready for Master",O931="Issues found in raw",O931="Raw under QC",O931="Issues resolved in raw"),"Raw","-"))</f>
        <v>Raw</v>
      </c>
      <c r="Q931" s="13">
        <v>46282.399305555555</v>
      </c>
      <c r="R931" t="inlineStr">
        <is>
          <t xml:space="preserve">2026-09 (Sept)</t>
        </is>
      </c>
      <c r="S931">
        <f>IF(M931="Not an error",0,IF(COUNTIFS($A$2:$A931,$A931,$D$2:$D931,$D931,$M$2:$M931,"&lt;&gt;Not an error")=1,1,0))</f>
        <v>1</v>
      </c>
      <c r="T931">
        <f>IF(M931&lt;&gt;"Major",0,IF(COUNTIFS($A$2:$A931,$A931,$D$2:$D931,$D931,$M$2:$M931,"Major")=1,1,0))</f>
        <v>1</v>
      </c>
      <c r="U931">
        <f>IF(M931&lt;&gt;"Minor",0,IF(COUNTIFS($A$2:$A931,$A931,$D$2:$D931,$D931,$M$2:$M931,"Minor")=1,1,0))</f>
        <v>0</v>
      </c>
    </row>
    <row r="932">
      <c r="A932" t="inlineStr">
        <is>
          <t xml:space="preserve">edb3d0a58ac95f5ef497da24336396e996c6e7e9</t>
        </is>
      </c>
      <c r="B932" t="inlineStr">
        <is>
          <t xml:space="preserve">His Secret Fortune</t>
        </is>
      </c>
      <c r="C932" t="inlineStr">
        <is>
          <t xml:space="preserve">Liebe Nach Vertrag</t>
        </is>
      </c>
      <c r="D932" t="inlineStr">
        <is>
          <t xml:space="preserve">e99553218303c2ee8746f62644ea75e906be11d5</t>
        </is>
      </c>
      <c r="E932" t="inlineStr">
        <is>
          <t xml:space="preserve">Episode 136: Sahra Entdeckt Die Wahrheit Über Sebastian</t>
        </is>
      </c>
      <c r="F932">
        <v>136</v>
      </c>
      <c r="G932" t="inlineStr">
        <is>
          <t xml:space="preserve">2:11-2:13</t>
        </is>
      </c>
      <c r="H932" t="inlineStr">
        <is>
          <t xml:space="preserve">Resolved</t>
        </is>
      </c>
      <c r="I932" t="inlineStr">
        <is>
          <t xml:space="preserve">AMG' os wrong pronounced - "„Die Windschutzscheibe meines A M G ist hinüber."</t>
        </is>
      </c>
      <c r="J932" t="inlineStr">
        <is>
          <t xml:space="preserve">VOA</t>
        </is>
      </c>
      <c r="K932" t="inlineStr">
        <is>
          <t xml:space="preserve">Mispronunciation</t>
        </is>
      </c>
      <c r="L932" t="inlineStr">
        <is>
          <t xml:space="preserve">Mispronunciation</t>
        </is>
      </c>
      <c r="M932" t="str">
        <f>IFERROR(IF(VLOOKUP(L932,'Quantification'!$A:$B,2,FALSE)&amp;""="","Unclassified",VLOOKUP(L932,'Quantification'!$A:$B,2,FALSE)),"Unclassified")</f>
        <v>Major</v>
      </c>
      <c r="N932" t="inlineStr">
        <is>
          <t xml:space="preserve">frl-sandra.helmcke@pocketfm.com</t>
        </is>
      </c>
      <c r="O932" t="inlineStr">
        <is>
          <t xml:space="preserve">Issues found in raw</t>
        </is>
      </c>
      <c r="P932" t="str">
        <f>IF(OR(O932="Issues found in master",O932="Final master"),"Master",IF(OR(O932="Ready for Master",O932="Issues found in raw",O932="Raw under QC",O932="Issues resolved in raw"),"Raw","-"))</f>
        <v>Raw</v>
      </c>
      <c r="Q932" s="13">
        <v>46282.399305555555</v>
      </c>
      <c r="R932" t="inlineStr">
        <is>
          <t xml:space="preserve">2026-09 (Sept)</t>
        </is>
      </c>
      <c r="S932">
        <f>IF(M932="Not an error",0,IF(COUNTIFS($A$2:$A932,$A932,$D$2:$D932,$D932,$M$2:$M932,"&lt;&gt;Not an error")=1,1,0))</f>
        <v>1</v>
      </c>
      <c r="T932">
        <f>IF(M932&lt;&gt;"Major",0,IF(COUNTIFS($A$2:$A932,$A932,$D$2:$D932,$D932,$M$2:$M932,"Major")=1,1,0))</f>
        <v>1</v>
      </c>
      <c r="U932">
        <f>IF(M932&lt;&gt;"Minor",0,IF(COUNTIFS($A$2:$A932,$A932,$D$2:$D932,$D932,$M$2:$M932,"Minor")=1,1,0))</f>
        <v>0</v>
      </c>
    </row>
    <row r="933">
      <c r="A933" t="inlineStr">
        <is>
          <t xml:space="preserve">edb3d0a58ac95f5ef497da24336396e996c6e7e9</t>
        </is>
      </c>
      <c r="B933" t="inlineStr">
        <is>
          <t xml:space="preserve">His Secret Fortune</t>
        </is>
      </c>
      <c r="C933" t="inlineStr">
        <is>
          <t xml:space="preserve">Liebe Nach Vertrag</t>
        </is>
      </c>
      <c r="D933" t="inlineStr">
        <is>
          <t xml:space="preserve">e99553218303c2ee8746f62644ea75e906be11d5</t>
        </is>
      </c>
      <c r="E933" t="inlineStr">
        <is>
          <t xml:space="preserve">Episode 136: Sahra Entdeckt Die Wahrheit Über Sebastian</t>
        </is>
      </c>
      <c r="F933">
        <v>136</v>
      </c>
      <c r="G933" t="inlineStr">
        <is>
          <t xml:space="preserve">6:08-6:13</t>
        </is>
      </c>
      <c r="H933" t="inlineStr">
        <is>
          <t xml:space="preserve">Resolved</t>
        </is>
      </c>
      <c r="I933" t="inlineStr">
        <is>
          <t xml:space="preserve">It should be 'ihr das Leben gerettet hat' - "Und du hast sie nur geheiratet, um dich bei ihr zu revanchieren, weil sie dir das Leben gerettet hat?“</t>
        </is>
      </c>
      <c r="J933" t="inlineStr">
        <is>
          <t xml:space="preserve">VOA</t>
        </is>
      </c>
      <c r="K933" t="inlineStr">
        <is>
          <t xml:space="preserve">Gramatically incorrect (voa)</t>
        </is>
      </c>
      <c r="L933" t="inlineStr">
        <is>
          <t xml:space="preserve">Gramatically incorrect (voa)</t>
        </is>
      </c>
      <c r="M933" t="str">
        <f>IFERROR(IF(VLOOKUP(L933,'Quantification'!$A:$B,2,FALSE)&amp;""="","Unclassified",VLOOKUP(L933,'Quantification'!$A:$B,2,FALSE)),"Unclassified")</f>
        <v>Major</v>
      </c>
      <c r="N933" t="inlineStr">
        <is>
          <t xml:space="preserve">frl-sandra.helmcke@pocketfm.com</t>
        </is>
      </c>
      <c r="O933" t="inlineStr">
        <is>
          <t xml:space="preserve">Issues found in raw</t>
        </is>
      </c>
      <c r="P933" t="str">
        <f>IF(OR(O933="Issues found in master",O933="Final master"),"Master",IF(OR(O933="Ready for Master",O933="Issues found in raw",O933="Raw under QC",O933="Issues resolved in raw"),"Raw","-"))</f>
        <v>Raw</v>
      </c>
      <c r="Q933" s="13">
        <v>46282.399305555555</v>
      </c>
      <c r="R933" t="inlineStr">
        <is>
          <t xml:space="preserve">2026-09 (Sept)</t>
        </is>
      </c>
      <c r="S933">
        <f>IF(M933="Not an error",0,IF(COUNTIFS($A$2:$A933,$A933,$D$2:$D933,$D933,$M$2:$M933,"&lt;&gt;Not an error")=1,1,0))</f>
        <v>0</v>
      </c>
      <c r="T933">
        <f>IF(M933&lt;&gt;"Major",0,IF(COUNTIFS($A$2:$A933,$A933,$D$2:$D933,$D933,$M$2:$M933,"Major")=1,1,0))</f>
        <v>0</v>
      </c>
      <c r="U933">
        <f>IF(M933&lt;&gt;"Minor",0,IF(COUNTIFS($A$2:$A933,$A933,$D$2:$D933,$D933,$M$2:$M933,"Minor")=1,1,0))</f>
        <v>0</v>
      </c>
    </row>
    <row r="934">
      <c r="A934" t="inlineStr">
        <is>
          <t xml:space="preserve">edb3d0a58ac95f5ef497da24336396e996c6e7e9</t>
        </is>
      </c>
      <c r="B934" t="inlineStr">
        <is>
          <t xml:space="preserve">His Secret Fortune</t>
        </is>
      </c>
      <c r="C934" t="inlineStr">
        <is>
          <t xml:space="preserve">Liebe Nach Vertrag</t>
        </is>
      </c>
      <c r="D934" t="inlineStr">
        <is>
          <t xml:space="preserve">e99553218303c2ee8746f62644ea75e906be11d5</t>
        </is>
      </c>
      <c r="E934" t="inlineStr">
        <is>
          <t xml:space="preserve">Episode 136: Sahra Entdeckt Die Wahrheit Über Sebastian</t>
        </is>
      </c>
      <c r="F934">
        <v>136</v>
      </c>
      <c r="G934" t="inlineStr">
        <is>
          <t xml:space="preserve">12:24-12:27</t>
        </is>
      </c>
      <c r="H934" t="inlineStr">
        <is>
          <t xml:space="preserve">Resolved</t>
        </is>
      </c>
      <c r="I934" t="inlineStr">
        <is>
          <t xml:space="preserve">Sebastian' needs German pronounciaton - "„Sahra, heißt dein Schwager Sebastian Brooks?“</t>
        </is>
      </c>
      <c r="J934" t="inlineStr">
        <is>
          <t xml:space="preserve">VOA</t>
        </is>
      </c>
      <c r="K934" t="inlineStr">
        <is>
          <t xml:space="preserve">Mispronunciation</t>
        </is>
      </c>
      <c r="L934" t="inlineStr">
        <is>
          <t xml:space="preserve">Mispronunciation</t>
        </is>
      </c>
      <c r="M934" t="str">
        <f>IFERROR(IF(VLOOKUP(L934,'Quantification'!$A:$B,2,FALSE)&amp;""="","Unclassified",VLOOKUP(L934,'Quantification'!$A:$B,2,FALSE)),"Unclassified")</f>
        <v>Major</v>
      </c>
      <c r="N934" t="inlineStr">
        <is>
          <t xml:space="preserve">frl-sandra.helmcke@pocketfm.com</t>
        </is>
      </c>
      <c r="O934" t="inlineStr">
        <is>
          <t xml:space="preserve">Issues found in raw</t>
        </is>
      </c>
      <c r="P934" t="str">
        <f>IF(OR(O934="Issues found in master",O934="Final master"),"Master",IF(OR(O934="Ready for Master",O934="Issues found in raw",O934="Raw under QC",O934="Issues resolved in raw"),"Raw","-"))</f>
        <v>Raw</v>
      </c>
      <c r="Q934" s="13">
        <v>46282.399305555555</v>
      </c>
      <c r="R934" t="inlineStr">
        <is>
          <t xml:space="preserve">2026-09 (Sept)</t>
        </is>
      </c>
      <c r="S934">
        <f>IF(M934="Not an error",0,IF(COUNTIFS($A$2:$A934,$A934,$D$2:$D934,$D934,$M$2:$M934,"&lt;&gt;Not an error")=1,1,0))</f>
        <v>0</v>
      </c>
      <c r="T934">
        <f>IF(M934&lt;&gt;"Major",0,IF(COUNTIFS($A$2:$A934,$A934,$D$2:$D934,$D934,$M$2:$M934,"Major")=1,1,0))</f>
        <v>0</v>
      </c>
      <c r="U934">
        <f>IF(M934&lt;&gt;"Minor",0,IF(COUNTIFS($A$2:$A934,$A934,$D$2:$D934,$D934,$M$2:$M934,"Minor")=1,1,0))</f>
        <v>0</v>
      </c>
    </row>
    <row r="935">
      <c r="A935" t="inlineStr">
        <is>
          <t xml:space="preserve">edb3d0a58ac95f5ef497da24336396e996c6e7e9</t>
        </is>
      </c>
      <c r="B935" t="inlineStr">
        <is>
          <t xml:space="preserve">His Secret Fortune</t>
        </is>
      </c>
      <c r="C935" t="inlineStr">
        <is>
          <t xml:space="preserve">Liebe Nach Vertrag</t>
        </is>
      </c>
      <c r="D935" t="inlineStr">
        <is>
          <t xml:space="preserve">664b6aa607321377d6bdc23d6aaade9a314c3ac0</t>
        </is>
      </c>
      <c r="E935" t="inlineStr">
        <is>
          <t xml:space="preserve">Episode 143: Lauras Wutausbruch</t>
        </is>
      </c>
      <c r="F935">
        <v>143</v>
      </c>
      <c r="G935" t="inlineStr">
        <is>
          <t xml:space="preserve">9:17-9:23</t>
        </is>
      </c>
      <c r="H935" t="inlineStr">
        <is>
          <t xml:space="preserve">Resolved</t>
        </is>
      </c>
      <c r="I935" t="inlineStr">
        <is>
          <t xml:space="preserve">Should be 'Doch genau in diesem Moment' - "Doch just in diesem Moment durchbrach eine befehlende Stimme das Chaos."</t>
        </is>
      </c>
      <c r="J935" t="inlineStr">
        <is>
          <t xml:space="preserve">VOA</t>
        </is>
      </c>
      <c r="K935" t="inlineStr">
        <is>
          <t xml:space="preserve">Gramatically incorrect (voa)</t>
        </is>
      </c>
      <c r="L935" t="inlineStr">
        <is>
          <t xml:space="preserve">Gramatically incorrect (voa)</t>
        </is>
      </c>
      <c r="M935" t="str">
        <f>IFERROR(IF(VLOOKUP(L935,'Quantification'!$A:$B,2,FALSE)&amp;""="","Unclassified",VLOOKUP(L935,'Quantification'!$A:$B,2,FALSE)),"Unclassified")</f>
        <v>Major</v>
      </c>
      <c r="N935" t="inlineStr">
        <is>
          <t xml:space="preserve">frl-sandra.helmcke@pocketfm.com</t>
        </is>
      </c>
      <c r="O935" t="inlineStr">
        <is>
          <t xml:space="preserve">Issues found in raw</t>
        </is>
      </c>
      <c r="P935" t="str">
        <f>IF(OR(O935="Issues found in master",O935="Final master"),"Master",IF(OR(O935="Ready for Master",O935="Issues found in raw",O935="Raw under QC",O935="Issues resolved in raw"),"Raw","-"))</f>
        <v>Raw</v>
      </c>
      <c r="Q935" s="13">
        <v>46283.606944444444</v>
      </c>
      <c r="R935" t="inlineStr">
        <is>
          <t xml:space="preserve">2026-09 (Sept)</t>
        </is>
      </c>
      <c r="S935">
        <f>IF(M935="Not an error",0,IF(COUNTIFS($A$2:$A935,$A935,$D$2:$D935,$D935,$M$2:$M935,"&lt;&gt;Not an error")=1,1,0))</f>
        <v>1</v>
      </c>
      <c r="T935">
        <f>IF(M935&lt;&gt;"Major",0,IF(COUNTIFS($A$2:$A935,$A935,$D$2:$D935,$D935,$M$2:$M935,"Major")=1,1,0))</f>
        <v>1</v>
      </c>
      <c r="U935">
        <f>IF(M935&lt;&gt;"Minor",0,IF(COUNTIFS($A$2:$A935,$A935,$D$2:$D935,$D935,$M$2:$M935,"Minor")=1,1,0))</f>
        <v>0</v>
      </c>
    </row>
    <row r="936">
      <c r="A936" t="inlineStr">
        <is>
          <t xml:space="preserve">edb3d0a58ac95f5ef497da24336396e996c6e7e9</t>
        </is>
      </c>
      <c r="B936" t="inlineStr">
        <is>
          <t xml:space="preserve">His Secret Fortune</t>
        </is>
      </c>
      <c r="C936" t="inlineStr">
        <is>
          <t xml:space="preserve">Liebe Nach Vertrag</t>
        </is>
      </c>
      <c r="D936" t="inlineStr">
        <is>
          <t xml:space="preserve">4d2ba311869ab0ff5edf8ddac78cf7e4d84292fe</t>
        </is>
      </c>
      <c r="E936" t="inlineStr">
        <is>
          <t xml:space="preserve">Episode 163: Eine Wunde Im Herzen Und Ein Lächeln Auf Den Lippen</t>
        </is>
      </c>
      <c r="F936">
        <v>163</v>
      </c>
      <c r="G936" t="inlineStr">
        <is>
          <t xml:space="preserve">7:02-7:05</t>
        </is>
      </c>
      <c r="H936" t="inlineStr">
        <is>
          <t xml:space="preserve">Resolved</t>
        </is>
      </c>
      <c r="I936" t="inlineStr">
        <is>
          <t xml:space="preserve">Simon' should be German pronounced - "Auf dem Weg ins Büro rief er Simon an."</t>
        </is>
      </c>
      <c r="J936" t="inlineStr">
        <is>
          <t xml:space="preserve">VOA</t>
        </is>
      </c>
      <c r="K936" t="inlineStr">
        <is>
          <t xml:space="preserve">Mispronunciation</t>
        </is>
      </c>
      <c r="L936" t="inlineStr">
        <is>
          <t xml:space="preserve">Mispronunciation</t>
        </is>
      </c>
      <c r="M936" t="str">
        <f>IFERROR(IF(VLOOKUP(L936,'Quantification'!$A:$B,2,FALSE)&amp;""="","Unclassified",VLOOKUP(L936,'Quantification'!$A:$B,2,FALSE)),"Unclassified")</f>
        <v>Major</v>
      </c>
      <c r="N936" t="inlineStr">
        <is>
          <t xml:space="preserve">frl-sandra.helmcke@pocketfm.com</t>
        </is>
      </c>
      <c r="O936" t="inlineStr">
        <is>
          <t xml:space="preserve">Issues found in raw</t>
        </is>
      </c>
      <c r="P936" t="str">
        <f>IF(OR(O936="Issues found in master",O936="Final master"),"Master",IF(OR(O936="Ready for Master",O936="Issues found in raw",O936="Raw under QC",O936="Issues resolved in raw"),"Raw","-"))</f>
        <v>Raw</v>
      </c>
      <c r="Q936" s="13">
        <v>46283.60763888889</v>
      </c>
      <c r="R936" t="inlineStr">
        <is>
          <t xml:space="preserve">2026-09 (Sept)</t>
        </is>
      </c>
      <c r="S936">
        <f>IF(M936="Not an error",0,IF(COUNTIFS($A$2:$A936,$A936,$D$2:$D936,$D936,$M$2:$M936,"&lt;&gt;Not an error")=1,1,0))</f>
        <v>1</v>
      </c>
      <c r="T936">
        <f>IF(M936&lt;&gt;"Major",0,IF(COUNTIFS($A$2:$A936,$A936,$D$2:$D936,$D936,$M$2:$M936,"Major")=1,1,0))</f>
        <v>1</v>
      </c>
      <c r="U936">
        <f>IF(M936&lt;&gt;"Minor",0,IF(COUNTIFS($A$2:$A936,$A936,$D$2:$D936,$D936,$M$2:$M936,"Minor")=1,1,0))</f>
        <v>0</v>
      </c>
    </row>
    <row r="937">
      <c r="A937" t="inlineStr">
        <is>
          <t xml:space="preserve">edb3d0a58ac95f5ef497da24336396e996c6e7e9</t>
        </is>
      </c>
      <c r="B937" t="inlineStr">
        <is>
          <t xml:space="preserve">His Secret Fortune</t>
        </is>
      </c>
      <c r="C937" t="inlineStr">
        <is>
          <t xml:space="preserve">Liebe Nach Vertrag</t>
        </is>
      </c>
      <c r="D937" t="inlineStr">
        <is>
          <t xml:space="preserve">4d2ba311869ab0ff5edf8ddac78cf7e4d84292fe</t>
        </is>
      </c>
      <c r="E937" t="inlineStr">
        <is>
          <t xml:space="preserve">Episode 163: Eine Wunde Im Herzen Und Ein Lächeln Auf Den Lippen</t>
        </is>
      </c>
      <c r="F937">
        <v>163</v>
      </c>
      <c r="G937" t="inlineStr">
        <is>
          <t xml:space="preserve">10:16-10:25</t>
        </is>
      </c>
      <c r="H937" t="inlineStr">
        <is>
          <t xml:space="preserve">Resolved</t>
        </is>
      </c>
      <c r="I937" t="inlineStr">
        <is>
          <t xml:space="preserve">Flake' should be English pronounced - "Sogar die Katze Flake kam herüber, um die Kisten zu inspizieren. Sahra bemerkte, dass Flake Leo mehr zu mögen schien als sie."</t>
        </is>
      </c>
      <c r="J937" t="inlineStr">
        <is>
          <t xml:space="preserve">VOA</t>
        </is>
      </c>
      <c r="K937" t="inlineStr">
        <is>
          <t xml:space="preserve">Mispronunciation</t>
        </is>
      </c>
      <c r="L937" t="inlineStr">
        <is>
          <t xml:space="preserve">Mispronunciation</t>
        </is>
      </c>
      <c r="M937" t="str">
        <f>IFERROR(IF(VLOOKUP(L937,'Quantification'!$A:$B,2,FALSE)&amp;""="","Unclassified",VLOOKUP(L937,'Quantification'!$A:$B,2,FALSE)),"Unclassified")</f>
        <v>Major</v>
      </c>
      <c r="N937" t="inlineStr">
        <is>
          <t xml:space="preserve">frl-sandra.helmcke@pocketfm.com</t>
        </is>
      </c>
      <c r="O937" t="inlineStr">
        <is>
          <t xml:space="preserve">Issues found in raw</t>
        </is>
      </c>
      <c r="P937" t="str">
        <f>IF(OR(O937="Issues found in master",O937="Final master"),"Master",IF(OR(O937="Ready for Master",O937="Issues found in raw",O937="Raw under QC",O937="Issues resolved in raw"),"Raw","-"))</f>
        <v>Raw</v>
      </c>
      <c r="Q937" s="13">
        <v>46283.60763888889</v>
      </c>
      <c r="R937" t="inlineStr">
        <is>
          <t xml:space="preserve">2026-09 (Sept)</t>
        </is>
      </c>
      <c r="S937">
        <f>IF(M937="Not an error",0,IF(COUNTIFS($A$2:$A937,$A937,$D$2:$D937,$D937,$M$2:$M937,"&lt;&gt;Not an error")=1,1,0))</f>
        <v>0</v>
      </c>
      <c r="T937">
        <f>IF(M937&lt;&gt;"Major",0,IF(COUNTIFS($A$2:$A937,$A937,$D$2:$D937,$D937,$M$2:$M937,"Major")=1,1,0))</f>
        <v>0</v>
      </c>
      <c r="U937">
        <f>IF(M937&lt;&gt;"Minor",0,IF(COUNTIFS($A$2:$A937,$A937,$D$2:$D937,$D937,$M$2:$M937,"Minor")=1,1,0))</f>
        <v>0</v>
      </c>
    </row>
    <row r="938">
      <c r="A938" t="inlineStr">
        <is>
          <t xml:space="preserve">edb3d0a58ac95f5ef497da24336396e996c6e7e9</t>
        </is>
      </c>
      <c r="B938" t="inlineStr">
        <is>
          <t xml:space="preserve">His Secret Fortune</t>
        </is>
      </c>
      <c r="C938" t="inlineStr">
        <is>
          <t xml:space="preserve">Liebe Nach Vertrag</t>
        </is>
      </c>
      <c r="D938" t="inlineStr">
        <is>
          <t xml:space="preserve">c9302fc40fd6d7a9cf34dedbbe9a682a9b7b022d</t>
        </is>
      </c>
      <c r="E938" t="inlineStr">
        <is>
          <t xml:space="preserve">Episode 173: Blind Date</t>
        </is>
      </c>
      <c r="F938">
        <v>173</v>
      </c>
      <c r="G938" t="inlineStr">
        <is>
          <t xml:space="preserve">9:15-9:19</t>
        </is>
      </c>
      <c r="H938" t="inlineStr">
        <is>
          <t xml:space="preserve">Resolved</t>
        </is>
      </c>
      <c r="I938" t="inlineStr">
        <is>
          <t xml:space="preserve">Should be 'Jesmin' not Daphne - "Wie auch immer, konzentrier du dich jetzt auf Daphne Saxena.“</t>
        </is>
      </c>
      <c r="J938" t="inlineStr">
        <is>
          <t xml:space="preserve">VOA</t>
        </is>
      </c>
      <c r="K938" t="inlineStr">
        <is>
          <t xml:space="preserve">Incorrect name</t>
        </is>
      </c>
      <c r="L938" t="inlineStr">
        <is>
          <t xml:space="preserve">Incorrect name</t>
        </is>
      </c>
      <c r="M938" t="str">
        <f>IFERROR(IF(VLOOKUP(L938,'Quantification'!$A:$B,2,FALSE)&amp;""="","Unclassified",VLOOKUP(L938,'Quantification'!$A:$B,2,FALSE)),"Unclassified")</f>
        <v>Major</v>
      </c>
      <c r="N938" t="inlineStr">
        <is>
          <t xml:space="preserve">frl-sandra.helmcke@pocketfm.com</t>
        </is>
      </c>
      <c r="O938" t="inlineStr">
        <is>
          <t xml:space="preserve">Issues found in raw</t>
        </is>
      </c>
      <c r="P938" t="str">
        <f>IF(OR(O938="Issues found in master",O938="Final master"),"Master",IF(OR(O938="Ready for Master",O938="Issues found in raw",O938="Raw under QC",O938="Issues resolved in raw"),"Raw","-"))</f>
        <v>Raw</v>
      </c>
      <c r="Q938" s="13">
        <v>46283.60763888889</v>
      </c>
      <c r="R938" t="inlineStr">
        <is>
          <t xml:space="preserve">2026-09 (Sept)</t>
        </is>
      </c>
      <c r="S938">
        <f>IF(M938="Not an error",0,IF(COUNTIFS($A$2:$A938,$A938,$D$2:$D938,$D938,$M$2:$M938,"&lt;&gt;Not an error")=1,1,0))</f>
        <v>1</v>
      </c>
      <c r="T938">
        <f>IF(M938&lt;&gt;"Major",0,IF(COUNTIFS($A$2:$A938,$A938,$D$2:$D938,$D938,$M$2:$M938,"Major")=1,1,0))</f>
        <v>1</v>
      </c>
      <c r="U938">
        <f>IF(M938&lt;&gt;"Minor",0,IF(COUNTIFS($A$2:$A938,$A938,$D$2:$D938,$D938,$M$2:$M938,"Minor")=1,1,0))</f>
        <v>0</v>
      </c>
    </row>
    <row r="939">
      <c r="A939" t="inlineStr">
        <is>
          <t xml:space="preserve">edb3d0a58ac95f5ef497da24336396e996c6e7e9</t>
        </is>
      </c>
      <c r="B939" t="inlineStr">
        <is>
          <t xml:space="preserve">His Secret Fortune</t>
        </is>
      </c>
      <c r="C939" t="inlineStr">
        <is>
          <t xml:space="preserve">Liebe Nach Vertrag</t>
        </is>
      </c>
      <c r="D939" t="inlineStr">
        <is>
          <t xml:space="preserve">c9302fc40fd6d7a9cf34dedbbe9a682a9b7b022d</t>
        </is>
      </c>
      <c r="E939" t="inlineStr">
        <is>
          <t xml:space="preserve">Episode 173: Blind Date</t>
        </is>
      </c>
      <c r="F939">
        <v>173</v>
      </c>
      <c r="G939" t="inlineStr">
        <is>
          <t xml:space="preserve">9:58-10:02</t>
        </is>
      </c>
      <c r="H939" t="inlineStr">
        <is>
          <t xml:space="preserve">Resolved</t>
        </is>
      </c>
      <c r="I939" t="inlineStr">
        <is>
          <t xml:space="preserve">Should be 'Jesmin' not Daphne - "„Daphne, du wirst so beeindruckt sein.“</t>
        </is>
      </c>
      <c r="J939" t="inlineStr">
        <is>
          <t xml:space="preserve">VOA</t>
        </is>
      </c>
      <c r="K939" t="inlineStr">
        <is>
          <t xml:space="preserve">Incorrect name</t>
        </is>
      </c>
      <c r="L939" t="inlineStr">
        <is>
          <t xml:space="preserve">Incorrect name</t>
        </is>
      </c>
      <c r="M939" t="str">
        <f>IFERROR(IF(VLOOKUP(L939,'Quantification'!$A:$B,2,FALSE)&amp;""="","Unclassified",VLOOKUP(L939,'Quantification'!$A:$B,2,FALSE)),"Unclassified")</f>
        <v>Major</v>
      </c>
      <c r="N939" t="inlineStr">
        <is>
          <t xml:space="preserve">frl-sandra.helmcke@pocketfm.com</t>
        </is>
      </c>
      <c r="O939" t="inlineStr">
        <is>
          <t xml:space="preserve">Issues found in raw</t>
        </is>
      </c>
      <c r="P939" t="str">
        <f>IF(OR(O939="Issues found in master",O939="Final master"),"Master",IF(OR(O939="Ready for Master",O939="Issues found in raw",O939="Raw under QC",O939="Issues resolved in raw"),"Raw","-"))</f>
        <v>Raw</v>
      </c>
      <c r="Q939" s="13">
        <v>46283.60763888889</v>
      </c>
      <c r="R939" t="inlineStr">
        <is>
          <t xml:space="preserve">2026-09 (Sept)</t>
        </is>
      </c>
      <c r="S939">
        <f>IF(M939="Not an error",0,IF(COUNTIFS($A$2:$A939,$A939,$D$2:$D939,$D939,$M$2:$M939,"&lt;&gt;Not an error")=1,1,0))</f>
        <v>0</v>
      </c>
      <c r="T939">
        <f>IF(M939&lt;&gt;"Major",0,IF(COUNTIFS($A$2:$A939,$A939,$D$2:$D939,$D939,$M$2:$M939,"Major")=1,1,0))</f>
        <v>0</v>
      </c>
      <c r="U939">
        <f>IF(M939&lt;&gt;"Minor",0,IF(COUNTIFS($A$2:$A939,$A939,$D$2:$D939,$D939,$M$2:$M939,"Minor")=1,1,0))</f>
        <v>0</v>
      </c>
    </row>
    <row r="940">
      <c r="A940" t="inlineStr">
        <is>
          <t xml:space="preserve">edb3d0a58ac95f5ef497da24336396e996c6e7e9</t>
        </is>
      </c>
      <c r="B940" t="inlineStr">
        <is>
          <t xml:space="preserve">His Secret Fortune</t>
        </is>
      </c>
      <c r="C940" t="inlineStr">
        <is>
          <t xml:space="preserve">Liebe Nach Vertrag</t>
        </is>
      </c>
      <c r="D940" t="inlineStr">
        <is>
          <t xml:space="preserve">c9302fc40fd6d7a9cf34dedbbe9a682a9b7b022d</t>
        </is>
      </c>
      <c r="E940" t="inlineStr">
        <is>
          <t xml:space="preserve">Episode 173: Blind Date</t>
        </is>
      </c>
      <c r="F940">
        <v>173</v>
      </c>
      <c r="G940" t="inlineStr">
        <is>
          <t xml:space="preserve">10:26-10:30</t>
        </is>
      </c>
      <c r="H940" t="inlineStr">
        <is>
          <t xml:space="preserve">Resolved</t>
        </is>
      </c>
      <c r="I940" t="inlineStr">
        <is>
          <t xml:space="preserve">Should be 'Jesmin' not Daphne -"Dann sage ich Sahra Bescheid, die es Daphne ausrichtet.“</t>
        </is>
      </c>
      <c r="J940" t="inlineStr">
        <is>
          <t xml:space="preserve">VOA</t>
        </is>
      </c>
      <c r="K940" t="inlineStr">
        <is>
          <t xml:space="preserve">Incorrect name</t>
        </is>
      </c>
      <c r="L940" t="inlineStr">
        <is>
          <t xml:space="preserve">Incorrect name</t>
        </is>
      </c>
      <c r="M940" t="str">
        <f>IFERROR(IF(VLOOKUP(L940,'Quantification'!$A:$B,2,FALSE)&amp;""="","Unclassified",VLOOKUP(L940,'Quantification'!$A:$B,2,FALSE)),"Unclassified")</f>
        <v>Major</v>
      </c>
      <c r="N940" t="inlineStr">
        <is>
          <t xml:space="preserve">frl-sandra.helmcke@pocketfm.com</t>
        </is>
      </c>
      <c r="O940" t="inlineStr">
        <is>
          <t xml:space="preserve">Issues found in raw</t>
        </is>
      </c>
      <c r="P940" t="str">
        <f>IF(OR(O940="Issues found in master",O940="Final master"),"Master",IF(OR(O940="Ready for Master",O940="Issues found in raw",O940="Raw under QC",O940="Issues resolved in raw"),"Raw","-"))</f>
        <v>Raw</v>
      </c>
      <c r="Q940" s="13">
        <v>46283.60763888889</v>
      </c>
      <c r="R940" t="inlineStr">
        <is>
          <t xml:space="preserve">2026-09 (Sept)</t>
        </is>
      </c>
      <c r="S940">
        <f>IF(M940="Not an error",0,IF(COUNTIFS($A$2:$A940,$A940,$D$2:$D940,$D940,$M$2:$M940,"&lt;&gt;Not an error")=1,1,0))</f>
        <v>0</v>
      </c>
      <c r="T940">
        <f>IF(M940&lt;&gt;"Major",0,IF(COUNTIFS($A$2:$A940,$A940,$D$2:$D940,$D940,$M$2:$M940,"Major")=1,1,0))</f>
        <v>0</v>
      </c>
      <c r="U940">
        <f>IF(M940&lt;&gt;"Minor",0,IF(COUNTIFS($A$2:$A940,$A940,$D$2:$D940,$D940,$M$2:$M940,"Minor")=1,1,0))</f>
        <v>0</v>
      </c>
    </row>
    <row r="941">
      <c r="A941" t="inlineStr">
        <is>
          <t xml:space="preserve">edb3d0a58ac95f5ef497da24336396e996c6e7e9</t>
        </is>
      </c>
      <c r="B941" t="inlineStr">
        <is>
          <t xml:space="preserve">His Secret Fortune</t>
        </is>
      </c>
      <c r="C941" t="inlineStr">
        <is>
          <t xml:space="preserve">Liebe Nach Vertrag</t>
        </is>
      </c>
      <c r="D941" t="inlineStr">
        <is>
          <t xml:space="preserve">c9302fc40fd6d7a9cf34dedbbe9a682a9b7b022d</t>
        </is>
      </c>
      <c r="E941" t="inlineStr">
        <is>
          <t xml:space="preserve">Episode 173: Blind Date</t>
        </is>
      </c>
      <c r="F941">
        <v>173</v>
      </c>
      <c r="G941" t="inlineStr">
        <is>
          <t xml:space="preserve">11:03-11:16</t>
        </is>
      </c>
      <c r="H941" t="inlineStr">
        <is>
          <t xml:space="preserve">Resolved</t>
        </is>
      </c>
      <c r="I941" t="inlineStr">
        <is>
          <t xml:space="preserve">Should be 'Jesmin' not Daphne -"Daphne Saxena wird vom ersten Moment an von mir hingerissen sein.“
Vincent hob eine Augenbraue. „Sahra sieht mich jeden Tag und hat sich noch nicht in mich verliebt. Daphne ist ihre beste Freundin."</t>
        </is>
      </c>
      <c r="J941" t="inlineStr">
        <is>
          <t xml:space="preserve">VOA</t>
        </is>
      </c>
      <c r="K941" t="inlineStr">
        <is>
          <t xml:space="preserve">Incorrect name</t>
        </is>
      </c>
      <c r="L941" t="inlineStr">
        <is>
          <t xml:space="preserve">Incorrect name</t>
        </is>
      </c>
      <c r="M941" t="str">
        <f>IFERROR(IF(VLOOKUP(L941,'Quantification'!$A:$B,2,FALSE)&amp;""="","Unclassified",VLOOKUP(L941,'Quantification'!$A:$B,2,FALSE)),"Unclassified")</f>
        <v>Major</v>
      </c>
      <c r="N941" t="inlineStr">
        <is>
          <t xml:space="preserve">frl-sandra.helmcke@pocketfm.com</t>
        </is>
      </c>
      <c r="O941" t="inlineStr">
        <is>
          <t xml:space="preserve">Issues found in raw</t>
        </is>
      </c>
      <c r="P941" t="str">
        <f>IF(OR(O941="Issues found in master",O941="Final master"),"Master",IF(OR(O941="Ready for Master",O941="Issues found in raw",O941="Raw under QC",O941="Issues resolved in raw"),"Raw","-"))</f>
        <v>Raw</v>
      </c>
      <c r="Q941" s="13">
        <v>46283.60763888889</v>
      </c>
      <c r="R941" t="inlineStr">
        <is>
          <t xml:space="preserve">2026-09 (Sept)</t>
        </is>
      </c>
      <c r="S941">
        <f>IF(M941="Not an error",0,IF(COUNTIFS($A$2:$A941,$A941,$D$2:$D941,$D941,$M$2:$M941,"&lt;&gt;Not an error")=1,1,0))</f>
        <v>0</v>
      </c>
      <c r="T941">
        <f>IF(M941&lt;&gt;"Major",0,IF(COUNTIFS($A$2:$A941,$A941,$D$2:$D941,$D941,$M$2:$M941,"Major")=1,1,0))</f>
        <v>0</v>
      </c>
      <c r="U941">
        <f>IF(M941&lt;&gt;"Minor",0,IF(COUNTIFS($A$2:$A941,$A941,$D$2:$D941,$D941,$M$2:$M941,"Minor")=1,1,0))</f>
        <v>0</v>
      </c>
    </row>
    <row r="942">
      <c r="A942" t="inlineStr">
        <is>
          <t xml:space="preserve">edb3d0a58ac95f5ef497da24336396e996c6e7e9</t>
        </is>
      </c>
      <c r="B942" t="inlineStr">
        <is>
          <t xml:space="preserve">His Secret Fortune</t>
        </is>
      </c>
      <c r="C942" t="inlineStr">
        <is>
          <t xml:space="preserve">Liebe Nach Vertrag</t>
        </is>
      </c>
      <c r="D942" t="inlineStr">
        <is>
          <t xml:space="preserve">36d121fa80680987d5cf61d1bbb2b52ebb0425ae</t>
        </is>
      </c>
      <c r="E942" t="inlineStr">
        <is>
          <t xml:space="preserve">Episode 177: Soll Ich Auch Vincents Ehevertrag Stehlen</t>
        </is>
      </c>
      <c r="F942">
        <v>177</v>
      </c>
      <c r="G942" t="inlineStr">
        <is>
          <t xml:space="preserve">4:46-4:58</t>
        </is>
      </c>
      <c r="H942" t="inlineStr">
        <is>
          <t xml:space="preserve">Resolved</t>
        </is>
      </c>
      <c r="I942" t="inlineStr">
        <is>
          <t xml:space="preserve">Should be 'Audrey'. not Paige - "Vincent antwortete: „Paige ist eine großartige Köchin, aber ich mag dein Essen lieber. Es schmeckt einfach anders, besser.“
Sahra neigte den Kopf. „Ich finde, Paige kocht viel besser als ich.“</t>
        </is>
      </c>
      <c r="J942" t="inlineStr">
        <is>
          <t xml:space="preserve">VOA</t>
        </is>
      </c>
      <c r="K942" t="inlineStr">
        <is>
          <t xml:space="preserve">Incorrect name</t>
        </is>
      </c>
      <c r="L942" t="inlineStr">
        <is>
          <t xml:space="preserve">Incorrect name</t>
        </is>
      </c>
      <c r="M942" t="str">
        <f>IFERROR(IF(VLOOKUP(L942,'Quantification'!$A:$B,2,FALSE)&amp;""="","Unclassified",VLOOKUP(L942,'Quantification'!$A:$B,2,FALSE)),"Unclassified")</f>
        <v>Major</v>
      </c>
      <c r="N942" t="inlineStr">
        <is>
          <t xml:space="preserve">frl-sandra.helmcke@pocketfm.com</t>
        </is>
      </c>
      <c r="O942" t="inlineStr">
        <is>
          <t xml:space="preserve">Issues found in raw</t>
        </is>
      </c>
      <c r="P942" t="str">
        <f>IF(OR(O942="Issues found in master",O942="Final master"),"Master",IF(OR(O942="Ready for Master",O942="Issues found in raw",O942="Raw under QC",O942="Issues resolved in raw"),"Raw","-"))</f>
        <v>Raw</v>
      </c>
      <c r="Q942" s="13">
        <v>46283.60763888889</v>
      </c>
      <c r="R942" t="inlineStr">
        <is>
          <t xml:space="preserve">2026-09 (Sept)</t>
        </is>
      </c>
      <c r="S942">
        <f>IF(M942="Not an error",0,IF(COUNTIFS($A$2:$A942,$A942,$D$2:$D942,$D942,$M$2:$M942,"&lt;&gt;Not an error")=1,1,0))</f>
        <v>1</v>
      </c>
      <c r="T942">
        <f>IF(M942&lt;&gt;"Major",0,IF(COUNTIFS($A$2:$A942,$A942,$D$2:$D942,$D942,$M$2:$M942,"Major")=1,1,0))</f>
        <v>1</v>
      </c>
      <c r="U942">
        <f>IF(M942&lt;&gt;"Minor",0,IF(COUNTIFS($A$2:$A942,$A942,$D$2:$D942,$D942,$M$2:$M942,"Minor")=1,1,0))</f>
        <v>0</v>
      </c>
    </row>
    <row r="943">
      <c r="A943" t="inlineStr">
        <is>
          <t xml:space="preserve">edb3d0a58ac95f5ef497da24336396e996c6e7e9</t>
        </is>
      </c>
      <c r="B943" t="inlineStr">
        <is>
          <t xml:space="preserve">His Secret Fortune</t>
        </is>
      </c>
      <c r="C943" t="inlineStr">
        <is>
          <t xml:space="preserve">Liebe Nach Vertrag</t>
        </is>
      </c>
      <c r="D943" t="inlineStr">
        <is>
          <t xml:space="preserve">cbf9379d1304bde17cc056fd254b75662698f6b7</t>
        </is>
      </c>
      <c r="E943" t="inlineStr">
        <is>
          <t xml:space="preserve">Episode 180: Der Reiseplan</t>
        </is>
      </c>
      <c r="F943">
        <v>180</v>
      </c>
      <c r="G943" t="inlineStr">
        <is>
          <t xml:space="preserve">5:39-5:43</t>
        </is>
      </c>
      <c r="H943" t="inlineStr">
        <is>
          <t xml:space="preserve">Resolved</t>
        </is>
      </c>
      <c r="I943" t="inlineStr">
        <is>
          <t xml:space="preserve">Should be 'Familie Brooks' not Rogers - "Laura ist wie Familie für uns, und die Familie Rogers ist hinterhältig."</t>
        </is>
      </c>
      <c r="J943" t="inlineStr">
        <is>
          <t xml:space="preserve">VOA</t>
        </is>
      </c>
      <c r="K943" t="inlineStr">
        <is>
          <t xml:space="preserve">Incorrect name</t>
        </is>
      </c>
      <c r="L943" t="inlineStr">
        <is>
          <t xml:space="preserve">Incorrect name</t>
        </is>
      </c>
      <c r="M943" t="str">
        <f>IFERROR(IF(VLOOKUP(L943,'Quantification'!$A:$B,2,FALSE)&amp;""="","Unclassified",VLOOKUP(L943,'Quantification'!$A:$B,2,FALSE)),"Unclassified")</f>
        <v>Major</v>
      </c>
      <c r="N943" t="inlineStr">
        <is>
          <t xml:space="preserve">frl-sandra.helmcke@pocketfm.com</t>
        </is>
      </c>
      <c r="O943" t="inlineStr">
        <is>
          <t xml:space="preserve">Issues found in raw</t>
        </is>
      </c>
      <c r="P943" t="str">
        <f>IF(OR(O943="Issues found in master",O943="Final master"),"Master",IF(OR(O943="Ready for Master",O943="Issues found in raw",O943="Raw under QC",O943="Issues resolved in raw"),"Raw","-"))</f>
        <v>Raw</v>
      </c>
      <c r="Q943" s="13">
        <v>46283.60763888889</v>
      </c>
      <c r="R943" t="inlineStr">
        <is>
          <t xml:space="preserve">2026-09 (Sept)</t>
        </is>
      </c>
      <c r="S943">
        <f>IF(M943="Not an error",0,IF(COUNTIFS($A$2:$A943,$A943,$D$2:$D943,$D943,$M$2:$M943,"&lt;&gt;Not an error")=1,1,0))</f>
        <v>1</v>
      </c>
      <c r="T943">
        <f>IF(M943&lt;&gt;"Major",0,IF(COUNTIFS($A$2:$A943,$A943,$D$2:$D943,$D943,$M$2:$M943,"Major")=1,1,0))</f>
        <v>1</v>
      </c>
      <c r="U943">
        <f>IF(M943&lt;&gt;"Minor",0,IF(COUNTIFS($A$2:$A943,$A943,$D$2:$D943,$D943,$M$2:$M943,"Minor")=1,1,0))</f>
        <v>0</v>
      </c>
    </row>
    <row r="944">
      <c r="A944" t="inlineStr">
        <is>
          <t xml:space="preserve">edb3d0a58ac95f5ef497da24336396e996c6e7e9</t>
        </is>
      </c>
      <c r="B944" t="inlineStr">
        <is>
          <t xml:space="preserve">His Secret Fortune</t>
        </is>
      </c>
      <c r="C944" t="inlineStr">
        <is>
          <t xml:space="preserve">Liebe Nach Vertrag</t>
        </is>
      </c>
      <c r="D944" t="inlineStr">
        <is>
          <t xml:space="preserve">cbf9379d1304bde17cc056fd254b75662698f6b7</t>
        </is>
      </c>
      <c r="E944" t="inlineStr">
        <is>
          <t xml:space="preserve">Episode 180: Der Reiseplan</t>
        </is>
      </c>
      <c r="F944">
        <v>180</v>
      </c>
      <c r="G944" t="inlineStr">
        <is>
          <t xml:space="preserve">6:12-6:18</t>
        </is>
      </c>
      <c r="H944" t="inlineStr">
        <is>
          <t xml:space="preserve">Resolved</t>
        </is>
      </c>
      <c r="I944" t="inlineStr">
        <is>
          <t xml:space="preserve">Should be 'Familie Brooks' not Rogers -"Diese Leute von der Familie Rogers sind so hochnäsig. Die werden schon sehen, wie ich die Dinge regele.“</t>
        </is>
      </c>
      <c r="J944" t="inlineStr">
        <is>
          <t xml:space="preserve">VOA</t>
        </is>
      </c>
      <c r="K944" t="inlineStr">
        <is>
          <t xml:space="preserve">Incorrect name</t>
        </is>
      </c>
      <c r="L944" t="inlineStr">
        <is>
          <t xml:space="preserve">Incorrect name</t>
        </is>
      </c>
      <c r="M944" t="str">
        <f>IFERROR(IF(VLOOKUP(L944,'Quantification'!$A:$B,2,FALSE)&amp;""="","Unclassified",VLOOKUP(L944,'Quantification'!$A:$B,2,FALSE)),"Unclassified")</f>
        <v>Major</v>
      </c>
      <c r="N944" t="inlineStr">
        <is>
          <t xml:space="preserve">frl-sandra.helmcke@pocketfm.com</t>
        </is>
      </c>
      <c r="O944" t="inlineStr">
        <is>
          <t xml:space="preserve">Issues found in raw</t>
        </is>
      </c>
      <c r="P944" t="str">
        <f>IF(OR(O944="Issues found in master",O944="Final master"),"Master",IF(OR(O944="Ready for Master",O944="Issues found in raw",O944="Raw under QC",O944="Issues resolved in raw"),"Raw","-"))</f>
        <v>Raw</v>
      </c>
      <c r="Q944" s="13">
        <v>46283.60763888889</v>
      </c>
      <c r="R944" t="inlineStr">
        <is>
          <t xml:space="preserve">2026-09 (Sept)</t>
        </is>
      </c>
      <c r="S944">
        <f>IF(M944="Not an error",0,IF(COUNTIFS($A$2:$A944,$A944,$D$2:$D944,$D944,$M$2:$M944,"&lt;&gt;Not an error")=1,1,0))</f>
        <v>0</v>
      </c>
      <c r="T944">
        <f>IF(M944&lt;&gt;"Major",0,IF(COUNTIFS($A$2:$A944,$A944,$D$2:$D944,$D944,$M$2:$M944,"Major")=1,1,0))</f>
        <v>0</v>
      </c>
      <c r="U944">
        <f>IF(M944&lt;&gt;"Minor",0,IF(COUNTIFS($A$2:$A944,$A944,$D$2:$D944,$D944,$M$2:$M944,"Minor")=1,1,0))</f>
        <v>0</v>
      </c>
    </row>
    <row r="945">
      <c r="A945" t="inlineStr">
        <is>
          <t xml:space="preserve">edb3d0a58ac95f5ef497da24336396e996c6e7e9</t>
        </is>
      </c>
      <c r="B945" t="inlineStr">
        <is>
          <t xml:space="preserve">His Secret Fortune</t>
        </is>
      </c>
      <c r="C945" t="inlineStr">
        <is>
          <t xml:space="preserve">Liebe Nach Vertrag</t>
        </is>
      </c>
      <c r="D945" t="inlineStr">
        <is>
          <t xml:space="preserve">cbf9379d1304bde17cc056fd254b75662698f6b7</t>
        </is>
      </c>
      <c r="E945" t="inlineStr">
        <is>
          <t xml:space="preserve">Episode 180: Der Reiseplan</t>
        </is>
      </c>
      <c r="F945">
        <v>180</v>
      </c>
      <c r="G945" t="inlineStr">
        <is>
          <t xml:space="preserve">6:58-7:10</t>
        </is>
      </c>
      <c r="H945" t="inlineStr">
        <is>
          <t xml:space="preserve">Resolved</t>
        </is>
      </c>
      <c r="I945" t="inlineStr">
        <is>
          <t xml:space="preserve">Should be 'Familie Brooks' not Rogers - "Es stimmte, bei einer Scheidung versucht oft eine Partei, Vermögen zu verbergen, und die Familie Rogers war dafür bekannt, mit schmutzigen Tricks zu arbeiten. Sebastian würde so etwas definitiv versuchen."</t>
        </is>
      </c>
      <c r="J945" t="inlineStr">
        <is>
          <t xml:space="preserve">VOA</t>
        </is>
      </c>
      <c r="K945" t="inlineStr">
        <is>
          <t xml:space="preserve">Incorrect name</t>
        </is>
      </c>
      <c r="L945" t="inlineStr">
        <is>
          <t xml:space="preserve">Incorrect name</t>
        </is>
      </c>
      <c r="M945" t="str">
        <f>IFERROR(IF(VLOOKUP(L945,'Quantification'!$A:$B,2,FALSE)&amp;""="","Unclassified",VLOOKUP(L945,'Quantification'!$A:$B,2,FALSE)),"Unclassified")</f>
        <v>Major</v>
      </c>
      <c r="N945" t="inlineStr">
        <is>
          <t xml:space="preserve">frl-sandra.helmcke@pocketfm.com</t>
        </is>
      </c>
      <c r="O945" t="inlineStr">
        <is>
          <t xml:space="preserve">Issues found in raw</t>
        </is>
      </c>
      <c r="P945" t="str">
        <f>IF(OR(O945="Issues found in master",O945="Final master"),"Master",IF(OR(O945="Ready for Master",O945="Issues found in raw",O945="Raw under QC",O945="Issues resolved in raw"),"Raw","-"))</f>
        <v>Raw</v>
      </c>
      <c r="Q945" s="13">
        <v>46283.60763888889</v>
      </c>
      <c r="R945" t="inlineStr">
        <is>
          <t xml:space="preserve">2026-09 (Sept)</t>
        </is>
      </c>
      <c r="S945">
        <f>IF(M945="Not an error",0,IF(COUNTIFS($A$2:$A945,$A945,$D$2:$D945,$D945,$M$2:$M945,"&lt;&gt;Not an error")=1,1,0))</f>
        <v>0</v>
      </c>
      <c r="T945">
        <f>IF(M945&lt;&gt;"Major",0,IF(COUNTIFS($A$2:$A945,$A945,$D$2:$D945,$D945,$M$2:$M945,"Major")=1,1,0))</f>
        <v>0</v>
      </c>
      <c r="U945">
        <f>IF(M945&lt;&gt;"Minor",0,IF(COUNTIFS($A$2:$A945,$A945,$D$2:$D945,$D945,$M$2:$M945,"Minor")=1,1,0))</f>
        <v>0</v>
      </c>
    </row>
    <row r="946">
      <c r="A946" t="inlineStr">
        <is>
          <t xml:space="preserve">edb3d0a58ac95f5ef497da24336396e996c6e7e9</t>
        </is>
      </c>
      <c r="B946" t="inlineStr">
        <is>
          <t xml:space="preserve">His Secret Fortune</t>
        </is>
      </c>
      <c r="C946" t="inlineStr">
        <is>
          <t xml:space="preserve">Liebe Nach Vertrag</t>
        </is>
      </c>
      <c r="D946" t="inlineStr">
        <is>
          <t xml:space="preserve">cbf9379d1304bde17cc056fd254b75662698f6b7</t>
        </is>
      </c>
      <c r="E946" t="inlineStr">
        <is>
          <t xml:space="preserve">Episode 180: Der Reiseplan</t>
        </is>
      </c>
      <c r="F946">
        <v>180</v>
      </c>
      <c r="G946" t="inlineStr">
        <is>
          <t xml:space="preserve">10:23-10:28</t>
        </is>
      </c>
      <c r="H946" t="inlineStr">
        <is>
          <t xml:space="preserve">Resolved</t>
        </is>
      </c>
      <c r="I946" t="inlineStr">
        <is>
          <t xml:space="preserve">Should be 'Familie Brooks' not Rogers - "Vielleicht wird sein Job ja auch nicht mehr lange halten, jetzt, wo ich aus der Familie Rogers raus bin.“</t>
        </is>
      </c>
      <c r="J946" t="inlineStr">
        <is>
          <t xml:space="preserve">VOA</t>
        </is>
      </c>
      <c r="K946" t="inlineStr">
        <is>
          <t xml:space="preserve">Incorrect name</t>
        </is>
      </c>
      <c r="L946" t="inlineStr">
        <is>
          <t xml:space="preserve">Incorrect name</t>
        </is>
      </c>
      <c r="M946" t="str">
        <f>IFERROR(IF(VLOOKUP(L946,'Quantification'!$A:$B,2,FALSE)&amp;""="","Unclassified",VLOOKUP(L946,'Quantification'!$A:$B,2,FALSE)),"Unclassified")</f>
        <v>Major</v>
      </c>
      <c r="N946" t="inlineStr">
        <is>
          <t xml:space="preserve">frl-sandra.helmcke@pocketfm.com</t>
        </is>
      </c>
      <c r="O946" t="inlineStr">
        <is>
          <t xml:space="preserve">Issues found in raw</t>
        </is>
      </c>
      <c r="P946" t="str">
        <f>IF(OR(O946="Issues found in master",O946="Final master"),"Master",IF(OR(O946="Ready for Master",O946="Issues found in raw",O946="Raw under QC",O946="Issues resolved in raw"),"Raw","-"))</f>
        <v>Raw</v>
      </c>
      <c r="Q946" s="13">
        <v>46283.60763888889</v>
      </c>
      <c r="R946" t="inlineStr">
        <is>
          <t xml:space="preserve">2026-09 (Sept)</t>
        </is>
      </c>
      <c r="S946">
        <f>IF(M946="Not an error",0,IF(COUNTIFS($A$2:$A946,$A946,$D$2:$D946,$D946,$M$2:$M946,"&lt;&gt;Not an error")=1,1,0))</f>
        <v>0</v>
      </c>
      <c r="T946">
        <f>IF(M946&lt;&gt;"Major",0,IF(COUNTIFS($A$2:$A946,$A946,$D$2:$D946,$D946,$M$2:$M946,"Major")=1,1,0))</f>
        <v>0</v>
      </c>
      <c r="U946">
        <f>IF(M946&lt;&gt;"Minor",0,IF(COUNTIFS($A$2:$A946,$A946,$D$2:$D946,$D946,$M$2:$M946,"Minor")=1,1,0))</f>
        <v>0</v>
      </c>
    </row>
    <row r="947">
      <c r="A947" t="inlineStr">
        <is>
          <t xml:space="preserve">edb3d0a58ac95f5ef497da24336396e996c6e7e9</t>
        </is>
      </c>
      <c r="B947" t="inlineStr">
        <is>
          <t xml:space="preserve">His Secret Fortune</t>
        </is>
      </c>
      <c r="C947" t="inlineStr">
        <is>
          <t xml:space="preserve">Liebe Nach Vertrag</t>
        </is>
      </c>
      <c r="D947" t="inlineStr">
        <is>
          <t xml:space="preserve">66315f175186a9f3ae746053b314155801ee0015</t>
        </is>
      </c>
      <c r="E947" t="inlineStr">
        <is>
          <t xml:space="preserve">Episode 184: Sebastians Gesamte Finanzhistorie Abrufen</t>
        </is>
      </c>
      <c r="F947">
        <v>184</v>
      </c>
      <c r="G947" t="inlineStr">
        <is>
          <t xml:space="preserve">3:48-3:50</t>
        </is>
      </c>
      <c r="H947" t="inlineStr">
        <is>
          <t xml:space="preserve">Resolved</t>
        </is>
      </c>
      <c r="I947" t="inlineStr">
        <is>
          <t xml:space="preserve">Paige should be Jesmin - "Paige ist perfekt für dich.“</t>
        </is>
      </c>
      <c r="J947" t="inlineStr">
        <is>
          <t xml:space="preserve">VOA</t>
        </is>
      </c>
      <c r="K947" t="inlineStr">
        <is>
          <t xml:space="preserve">Incorrect name</t>
        </is>
      </c>
      <c r="L947" t="inlineStr">
        <is>
          <t xml:space="preserve">Incorrect name</t>
        </is>
      </c>
      <c r="M947" t="str">
        <f>IFERROR(IF(VLOOKUP(L947,'Quantification'!$A:$B,2,FALSE)&amp;""="","Unclassified",VLOOKUP(L947,'Quantification'!$A:$B,2,FALSE)),"Unclassified")</f>
        <v>Major</v>
      </c>
      <c r="N947" t="inlineStr">
        <is>
          <t xml:space="preserve">frl-sandra.helmcke@pocketfm.com</t>
        </is>
      </c>
      <c r="O947" t="inlineStr">
        <is>
          <t xml:space="preserve">Issues found in raw</t>
        </is>
      </c>
      <c r="P947" t="str">
        <f>IF(OR(O947="Issues found in master",O947="Final master"),"Master",IF(OR(O947="Ready for Master",O947="Issues found in raw",O947="Raw under QC",O947="Issues resolved in raw"),"Raw","-"))</f>
        <v>Raw</v>
      </c>
      <c r="Q947" s="13">
        <v>46283.60833333334</v>
      </c>
      <c r="R947" t="inlineStr">
        <is>
          <t xml:space="preserve">2026-09 (Sept)</t>
        </is>
      </c>
      <c r="S947">
        <f>IF(M947="Not an error",0,IF(COUNTIFS($A$2:$A947,$A947,$D$2:$D947,$D947,$M$2:$M947,"&lt;&gt;Not an error")=1,1,0))</f>
        <v>1</v>
      </c>
      <c r="T947">
        <f>IF(M947&lt;&gt;"Major",0,IF(COUNTIFS($A$2:$A947,$A947,$D$2:$D947,$D947,$M$2:$M947,"Major")=1,1,0))</f>
        <v>1</v>
      </c>
      <c r="U947">
        <f>IF(M947&lt;&gt;"Minor",0,IF(COUNTIFS($A$2:$A947,$A947,$D$2:$D947,$D947,$M$2:$M947,"Minor")=1,1,0))</f>
        <v>0</v>
      </c>
    </row>
    <row r="948">
      <c r="A948" t="inlineStr">
        <is>
          <t xml:space="preserve">edb3d0a58ac95f5ef497da24336396e996c6e7e9</t>
        </is>
      </c>
      <c r="B948" t="inlineStr">
        <is>
          <t xml:space="preserve">His Secret Fortune</t>
        </is>
      </c>
      <c r="C948" t="inlineStr">
        <is>
          <t xml:space="preserve">Liebe Nach Vertrag</t>
        </is>
      </c>
      <c r="D948" t="inlineStr">
        <is>
          <t xml:space="preserve">66315f175186a9f3ae746053b314155801ee0015</t>
        </is>
      </c>
      <c r="E948" t="inlineStr">
        <is>
          <t xml:space="preserve">Episode 184: Sebastians Gesamte Finanzhistorie Abrufen</t>
        </is>
      </c>
      <c r="F948">
        <v>184</v>
      </c>
      <c r="G948" t="inlineStr">
        <is>
          <t xml:space="preserve">2:50-3:00</t>
        </is>
      </c>
      <c r="H948" t="inlineStr">
        <is>
          <t xml:space="preserve">Resolved</t>
        </is>
      </c>
      <c r="I948" t="inlineStr">
        <is>
          <t xml:space="preserve">Paige should be Jesmin Saxxus -"Dschäikob sagte: „Okay, also morgen um zehn Uhr treffe ich Paige Avery im Beans &amp; Cream. Du musst deiner Frau sagen, dass sie ihr Bescheid geben soll.“</t>
        </is>
      </c>
      <c r="J948" t="inlineStr">
        <is>
          <t xml:space="preserve">VOA</t>
        </is>
      </c>
      <c r="K948" t="inlineStr">
        <is>
          <t xml:space="preserve">Incorrect name</t>
        </is>
      </c>
      <c r="L948" t="inlineStr">
        <is>
          <t xml:space="preserve">Incorrect name</t>
        </is>
      </c>
      <c r="M948" t="str">
        <f>IFERROR(IF(VLOOKUP(L948,'Quantification'!$A:$B,2,FALSE)&amp;""="","Unclassified",VLOOKUP(L948,'Quantification'!$A:$B,2,FALSE)),"Unclassified")</f>
        <v>Major</v>
      </c>
      <c r="N948" t="inlineStr">
        <is>
          <t xml:space="preserve">frl-sandra.helmcke@pocketfm.com</t>
        </is>
      </c>
      <c r="O948" t="inlineStr">
        <is>
          <t xml:space="preserve">Issues found in raw</t>
        </is>
      </c>
      <c r="P948" t="str">
        <f>IF(OR(O948="Issues found in master",O948="Final master"),"Master",IF(OR(O948="Ready for Master",O948="Issues found in raw",O948="Raw under QC",O948="Issues resolved in raw"),"Raw","-"))</f>
        <v>Raw</v>
      </c>
      <c r="Q948" s="13">
        <v>46283.60833333334</v>
      </c>
      <c r="R948" t="inlineStr">
        <is>
          <t xml:space="preserve">2026-09 (Sept)</t>
        </is>
      </c>
      <c r="S948">
        <f>IF(M948="Not an error",0,IF(COUNTIFS($A$2:$A948,$A948,$D$2:$D948,$D948,$M$2:$M948,"&lt;&gt;Not an error")=1,1,0))</f>
        <v>0</v>
      </c>
      <c r="T948">
        <f>IF(M948&lt;&gt;"Major",0,IF(COUNTIFS($A$2:$A948,$A948,$D$2:$D948,$D948,$M$2:$M948,"Major")=1,1,0))</f>
        <v>0</v>
      </c>
      <c r="U948">
        <f>IF(M948&lt;&gt;"Minor",0,IF(COUNTIFS($A$2:$A948,$A948,$D$2:$D948,$D948,$M$2:$M948,"Minor")=1,1,0))</f>
        <v>0</v>
      </c>
    </row>
    <row r="949">
      <c r="A949" t="inlineStr">
        <is>
          <t xml:space="preserve">edb3d0a58ac95f5ef497da24336396e996c6e7e9</t>
        </is>
      </c>
      <c r="B949" t="inlineStr">
        <is>
          <t xml:space="preserve">His Secret Fortune</t>
        </is>
      </c>
      <c r="C949" t="inlineStr">
        <is>
          <t xml:space="preserve">Liebe Nach Vertrag</t>
        </is>
      </c>
      <c r="D949" t="inlineStr">
        <is>
          <t xml:space="preserve">66315f175186a9f3ae746053b314155801ee0015</t>
        </is>
      </c>
      <c r="E949" t="inlineStr">
        <is>
          <t xml:space="preserve">Episode 184: Sebastians Gesamte Finanzhistorie Abrufen</t>
        </is>
      </c>
      <c r="F949">
        <v>184</v>
      </c>
      <c r="G949" t="inlineStr">
        <is>
          <t xml:space="preserve">3:17-3:22</t>
        </is>
      </c>
      <c r="H949" t="inlineStr">
        <is>
          <t xml:space="preserve">Resolved</t>
        </is>
      </c>
      <c r="I949" t="inlineStr">
        <is>
          <t xml:space="preserve">Paige should be Jesmin - "Aber denk dran, Paige hat wirklich hohe Ansprüche“, neckte ihn Vincent."</t>
        </is>
      </c>
      <c r="J949" t="inlineStr">
        <is>
          <t xml:space="preserve">VOA</t>
        </is>
      </c>
      <c r="K949" t="inlineStr">
        <is>
          <t xml:space="preserve">Incorrect name</t>
        </is>
      </c>
      <c r="L949" t="inlineStr">
        <is>
          <t xml:space="preserve">Incorrect name</t>
        </is>
      </c>
      <c r="M949" t="str">
        <f>IFERROR(IF(VLOOKUP(L949,'Quantification'!$A:$B,2,FALSE)&amp;""="","Unclassified",VLOOKUP(L949,'Quantification'!$A:$B,2,FALSE)),"Unclassified")</f>
        <v>Major</v>
      </c>
      <c r="N949" t="inlineStr">
        <is>
          <t xml:space="preserve">frl-sandra.helmcke@pocketfm.com</t>
        </is>
      </c>
      <c r="O949" t="inlineStr">
        <is>
          <t xml:space="preserve">Issues found in raw</t>
        </is>
      </c>
      <c r="P949" t="str">
        <f>IF(OR(O949="Issues found in master",O949="Final master"),"Master",IF(OR(O949="Ready for Master",O949="Issues found in raw",O949="Raw under QC",O949="Issues resolved in raw"),"Raw","-"))</f>
        <v>Raw</v>
      </c>
      <c r="Q949" s="13">
        <v>46283.60833333334</v>
      </c>
      <c r="R949" t="inlineStr">
        <is>
          <t xml:space="preserve">2026-09 (Sept)</t>
        </is>
      </c>
      <c r="S949">
        <f>IF(M949="Not an error",0,IF(COUNTIFS($A$2:$A949,$A949,$D$2:$D949,$D949,$M$2:$M949,"&lt;&gt;Not an error")=1,1,0))</f>
        <v>0</v>
      </c>
      <c r="T949">
        <f>IF(M949&lt;&gt;"Major",0,IF(COUNTIFS($A$2:$A949,$A949,$D$2:$D949,$D949,$M$2:$M949,"Major")=1,1,0))</f>
        <v>0</v>
      </c>
      <c r="U949">
        <f>IF(M949&lt;&gt;"Minor",0,IF(COUNTIFS($A$2:$A949,$A949,$D$2:$D949,$D949,$M$2:$M949,"Minor")=1,1,0))</f>
        <v>0</v>
      </c>
    </row>
    <row r="950">
      <c r="A950" t="inlineStr">
        <is>
          <t xml:space="preserve">edb3d0a58ac95f5ef497da24336396e996c6e7e9</t>
        </is>
      </c>
      <c r="B950" t="inlineStr">
        <is>
          <t xml:space="preserve">His Secret Fortune</t>
        </is>
      </c>
      <c r="C950" t="inlineStr">
        <is>
          <t xml:space="preserve">Liebe Nach Vertrag</t>
        </is>
      </c>
      <c r="D950" t="inlineStr">
        <is>
          <t xml:space="preserve">66315f175186a9f3ae746053b314155801ee0015</t>
        </is>
      </c>
      <c r="E950" t="inlineStr">
        <is>
          <t xml:space="preserve">Episode 184: Sebastians Gesamte Finanzhistorie Abrufen</t>
        </is>
      </c>
      <c r="F950">
        <v>184</v>
      </c>
      <c r="G950" t="inlineStr">
        <is>
          <t xml:space="preserve">3:52-4:00</t>
        </is>
      </c>
      <c r="H950" t="inlineStr">
        <is>
          <t xml:space="preserve">Resolved</t>
        </is>
      </c>
      <c r="I950" t="inlineStr">
        <is>
          <t xml:space="preserve">Schütz' isn't the correct name - "„Ich wusste, dass sie etwas Besonderes ist, seit sie damals bei der Geburtstagsfeier der Familie Schütz diese Nummer abgezogen hat.“</t>
        </is>
      </c>
      <c r="J950" t="inlineStr">
        <is>
          <t xml:space="preserve">VOA</t>
        </is>
      </c>
      <c r="K950" t="inlineStr">
        <is>
          <t xml:space="preserve">Incorrect name</t>
        </is>
      </c>
      <c r="L950" t="inlineStr">
        <is>
          <t xml:space="preserve">Incorrect name</t>
        </is>
      </c>
      <c r="M950" t="str">
        <f>IFERROR(IF(VLOOKUP(L950,'Quantification'!$A:$B,2,FALSE)&amp;""="","Unclassified",VLOOKUP(L950,'Quantification'!$A:$B,2,FALSE)),"Unclassified")</f>
        <v>Major</v>
      </c>
      <c r="N950" t="inlineStr">
        <is>
          <t xml:space="preserve">frl-sandra.helmcke@pocketfm.com</t>
        </is>
      </c>
      <c r="O950" t="inlineStr">
        <is>
          <t xml:space="preserve">Issues found in raw</t>
        </is>
      </c>
      <c r="P950" t="str">
        <f>IF(OR(O950="Issues found in master",O950="Final master"),"Master",IF(OR(O950="Ready for Master",O950="Issues found in raw",O950="Raw under QC",O950="Issues resolved in raw"),"Raw","-"))</f>
        <v>Raw</v>
      </c>
      <c r="Q950" s="13">
        <v>46283.60833333334</v>
      </c>
      <c r="R950" t="inlineStr">
        <is>
          <t xml:space="preserve">2026-09 (Sept)</t>
        </is>
      </c>
      <c r="S950">
        <f>IF(M950="Not an error",0,IF(COUNTIFS($A$2:$A950,$A950,$D$2:$D950,$D950,$M$2:$M950,"&lt;&gt;Not an error")=1,1,0))</f>
        <v>0</v>
      </c>
      <c r="T950">
        <f>IF(M950&lt;&gt;"Major",0,IF(COUNTIFS($A$2:$A950,$A950,$D$2:$D950,$D950,$M$2:$M950,"Major")=1,1,0))</f>
        <v>0</v>
      </c>
      <c r="U950">
        <f>IF(M950&lt;&gt;"Minor",0,IF(COUNTIFS($A$2:$A950,$A950,$D$2:$D950,$D950,$M$2:$M950,"Minor")=1,1,0))</f>
        <v>0</v>
      </c>
    </row>
    <row r="951">
      <c r="A951" t="inlineStr">
        <is>
          <t xml:space="preserve">edb3d0a58ac95f5ef497da24336396e996c6e7e9</t>
        </is>
      </c>
      <c r="B951" t="inlineStr">
        <is>
          <t xml:space="preserve">His Secret Fortune</t>
        </is>
      </c>
      <c r="C951" t="inlineStr">
        <is>
          <t xml:space="preserve">Liebe Nach Vertrag</t>
        </is>
      </c>
      <c r="D951" t="inlineStr">
        <is>
          <t xml:space="preserve">66315f175186a9f3ae746053b314155801ee0015</t>
        </is>
      </c>
      <c r="E951" t="inlineStr">
        <is>
          <t xml:space="preserve">Episode 184: Sebastians Gesamte Finanzhistorie Abrufen</t>
        </is>
      </c>
      <c r="F951">
        <v>184</v>
      </c>
      <c r="G951" t="inlineStr">
        <is>
          <t xml:space="preserve">4:11-4:15</t>
        </is>
      </c>
      <c r="H951" t="inlineStr">
        <is>
          <t xml:space="preserve">Resolved</t>
        </is>
      </c>
      <c r="I951" t="inlineStr">
        <is>
          <t xml:space="preserve">Paige should be Jesmin Saxxus - "„Jetzt denkt jeder, der den Namen Paige Avery hört, sofort an diese Party."</t>
        </is>
      </c>
      <c r="J951" t="inlineStr">
        <is>
          <t xml:space="preserve">VOA</t>
        </is>
      </c>
      <c r="K951" t="inlineStr">
        <is>
          <t xml:space="preserve">Incorrect name</t>
        </is>
      </c>
      <c r="L951" t="inlineStr">
        <is>
          <t xml:space="preserve">Incorrect name</t>
        </is>
      </c>
      <c r="M951" t="str">
        <f>IFERROR(IF(VLOOKUP(L951,'Quantification'!$A:$B,2,FALSE)&amp;""="","Unclassified",VLOOKUP(L951,'Quantification'!$A:$B,2,FALSE)),"Unclassified")</f>
        <v>Major</v>
      </c>
      <c r="N951" t="inlineStr">
        <is>
          <t xml:space="preserve">frl-sandra.helmcke@pocketfm.com</t>
        </is>
      </c>
      <c r="O951" t="inlineStr">
        <is>
          <t xml:space="preserve">Issues found in raw</t>
        </is>
      </c>
      <c r="P951" t="str">
        <f>IF(OR(O951="Issues found in master",O951="Final master"),"Master",IF(OR(O951="Ready for Master",O951="Issues found in raw",O951="Raw under QC",O951="Issues resolved in raw"),"Raw","-"))</f>
        <v>Raw</v>
      </c>
      <c r="Q951" s="13">
        <v>46283.60833333334</v>
      </c>
      <c r="R951" t="inlineStr">
        <is>
          <t xml:space="preserve">2026-09 (Sept)</t>
        </is>
      </c>
      <c r="S951">
        <f>IF(M951="Not an error",0,IF(COUNTIFS($A$2:$A951,$A951,$D$2:$D951,$D951,$M$2:$M951,"&lt;&gt;Not an error")=1,1,0))</f>
        <v>0</v>
      </c>
      <c r="T951">
        <f>IF(M951&lt;&gt;"Major",0,IF(COUNTIFS($A$2:$A951,$A951,$D$2:$D951,$D951,$M$2:$M951,"Major")=1,1,0))</f>
        <v>0</v>
      </c>
      <c r="U951">
        <f>IF(M951&lt;&gt;"Minor",0,IF(COUNTIFS($A$2:$A951,$A951,$D$2:$D951,$D951,$M$2:$M951,"Minor")=1,1,0))</f>
        <v>0</v>
      </c>
    </row>
    <row r="952">
      <c r="A952" t="inlineStr">
        <is>
          <t xml:space="preserve">edb3d0a58ac95f5ef497da24336396e996c6e7e9</t>
        </is>
      </c>
      <c r="B952" t="inlineStr">
        <is>
          <t xml:space="preserve">His Secret Fortune</t>
        </is>
      </c>
      <c r="C952" t="inlineStr">
        <is>
          <t xml:space="preserve">Liebe Nach Vertrag</t>
        </is>
      </c>
      <c r="D952" t="inlineStr">
        <is>
          <t xml:space="preserve">66315f175186a9f3ae746053b314155801ee0015</t>
        </is>
      </c>
      <c r="E952" t="inlineStr">
        <is>
          <t xml:space="preserve">Episode 184: Sebastians Gesamte Finanzhistorie Abrufen</t>
        </is>
      </c>
      <c r="F952">
        <v>184</v>
      </c>
      <c r="G952" t="inlineStr">
        <is>
          <t xml:space="preserve">4:15-4:17</t>
        </is>
      </c>
      <c r="H952" t="inlineStr">
        <is>
          <t xml:space="preserve">Resolved</t>
        </is>
      </c>
      <c r="I952" t="inlineStr">
        <is>
          <t xml:space="preserve">Should be 'Frau Saxxus' - "Und ihre Tante ist Missus Calder!"</t>
        </is>
      </c>
      <c r="J952" t="inlineStr">
        <is>
          <t xml:space="preserve">VOA</t>
        </is>
      </c>
      <c r="K952" t="inlineStr">
        <is>
          <t xml:space="preserve">Incorrect name</t>
        </is>
      </c>
      <c r="L952" t="inlineStr">
        <is>
          <t xml:space="preserve">Incorrect name</t>
        </is>
      </c>
      <c r="M952" t="str">
        <f>IFERROR(IF(VLOOKUP(L952,'Quantification'!$A:$B,2,FALSE)&amp;""="","Unclassified",VLOOKUP(L952,'Quantification'!$A:$B,2,FALSE)),"Unclassified")</f>
        <v>Major</v>
      </c>
      <c r="N952" t="inlineStr">
        <is>
          <t xml:space="preserve">frl-sandra.helmcke@pocketfm.com</t>
        </is>
      </c>
      <c r="O952" t="inlineStr">
        <is>
          <t xml:space="preserve">Issues found in raw</t>
        </is>
      </c>
      <c r="P952" t="str">
        <f>IF(OR(O952="Issues found in master",O952="Final master"),"Master",IF(OR(O952="Ready for Master",O952="Issues found in raw",O952="Raw under QC",O952="Issues resolved in raw"),"Raw","-"))</f>
        <v>Raw</v>
      </c>
      <c r="Q952" s="13">
        <v>46283.60833333334</v>
      </c>
      <c r="R952" t="inlineStr">
        <is>
          <t xml:space="preserve">2026-09 (Sept)</t>
        </is>
      </c>
      <c r="S952">
        <f>IF(M952="Not an error",0,IF(COUNTIFS($A$2:$A952,$A952,$D$2:$D952,$D952,$M$2:$M952,"&lt;&gt;Not an error")=1,1,0))</f>
        <v>0</v>
      </c>
      <c r="T952">
        <f>IF(M952&lt;&gt;"Major",0,IF(COUNTIFS($A$2:$A952,$A952,$D$2:$D952,$D952,$M$2:$M952,"Major")=1,1,0))</f>
        <v>0</v>
      </c>
      <c r="U952">
        <f>IF(M952&lt;&gt;"Minor",0,IF(COUNTIFS($A$2:$A952,$A952,$D$2:$D952,$D952,$M$2:$M952,"Minor")=1,1,0))</f>
        <v>0</v>
      </c>
    </row>
    <row r="953">
      <c r="A953" t="inlineStr">
        <is>
          <t xml:space="preserve">edb3d0a58ac95f5ef497da24336396e996c6e7e9</t>
        </is>
      </c>
      <c r="B953" t="inlineStr">
        <is>
          <t xml:space="preserve">His Secret Fortune</t>
        </is>
      </c>
      <c r="C953" t="inlineStr">
        <is>
          <t xml:space="preserve">Liebe Nach Vertrag</t>
        </is>
      </c>
      <c r="D953" t="inlineStr">
        <is>
          <t xml:space="preserve">66315f175186a9f3ae746053b314155801ee0015</t>
        </is>
      </c>
      <c r="E953" t="inlineStr">
        <is>
          <t xml:space="preserve">Episode 184: Sebastians Gesamte Finanzhistorie Abrufen</t>
        </is>
      </c>
      <c r="F953">
        <v>184</v>
      </c>
      <c r="G953" t="inlineStr">
        <is>
          <t xml:space="preserve">8:00-8:09</t>
        </is>
      </c>
      <c r="H953" t="inlineStr">
        <is>
          <t xml:space="preserve">Resolved</t>
        </is>
      </c>
      <c r="I953" t="inlineStr">
        <is>
          <t xml:space="preserve">Should be 'Jesmin Saxxus' not Paige - "„Okay. Und vergiss morgen nicht, Paige Avery, Beans &amp; Cream, zehn Uhr. Trag eine rote Rose, damit sie weiß, dass du es bist.“</t>
        </is>
      </c>
      <c r="J953" t="inlineStr">
        <is>
          <t xml:space="preserve">VOA</t>
        </is>
      </c>
      <c r="K953" t="inlineStr">
        <is>
          <t xml:space="preserve">Incorrect name</t>
        </is>
      </c>
      <c r="L953" t="inlineStr">
        <is>
          <t xml:space="preserve">Incorrect name</t>
        </is>
      </c>
      <c r="M953" t="str">
        <f>IFERROR(IF(VLOOKUP(L953,'Quantification'!$A:$B,2,FALSE)&amp;""="","Unclassified",VLOOKUP(L953,'Quantification'!$A:$B,2,FALSE)),"Unclassified")</f>
        <v>Major</v>
      </c>
      <c r="N953" t="inlineStr">
        <is>
          <t xml:space="preserve">frl-sandra.helmcke@pocketfm.com</t>
        </is>
      </c>
      <c r="O953" t="inlineStr">
        <is>
          <t xml:space="preserve">Issues found in raw</t>
        </is>
      </c>
      <c r="P953" t="str">
        <f>IF(OR(O953="Issues found in master",O953="Final master"),"Master",IF(OR(O953="Ready for Master",O953="Issues found in raw",O953="Raw under QC",O953="Issues resolved in raw"),"Raw","-"))</f>
        <v>Raw</v>
      </c>
      <c r="Q953" s="13">
        <v>46283.60833333334</v>
      </c>
      <c r="R953" t="inlineStr">
        <is>
          <t xml:space="preserve">2026-09 (Sept)</t>
        </is>
      </c>
      <c r="S953">
        <f>IF(M953="Not an error",0,IF(COUNTIFS($A$2:$A953,$A953,$D$2:$D953,$D953,$M$2:$M953,"&lt;&gt;Not an error")=1,1,0))</f>
        <v>0</v>
      </c>
      <c r="T953">
        <f>IF(M953&lt;&gt;"Major",0,IF(COUNTIFS($A$2:$A953,$A953,$D$2:$D953,$D953,$M$2:$M953,"Major")=1,1,0))</f>
        <v>0</v>
      </c>
      <c r="U953">
        <f>IF(M953&lt;&gt;"Minor",0,IF(COUNTIFS($A$2:$A953,$A953,$D$2:$D953,$D953,$M$2:$M953,"Minor")=1,1,0))</f>
        <v>0</v>
      </c>
    </row>
    <row r="954">
      <c r="A954" t="inlineStr">
        <is>
          <t xml:space="preserve">edb3d0a58ac95f5ef497da24336396e996c6e7e9</t>
        </is>
      </c>
      <c r="B954" t="inlineStr">
        <is>
          <t xml:space="preserve">His Secret Fortune</t>
        </is>
      </c>
      <c r="C954" t="inlineStr">
        <is>
          <t xml:space="preserve">Liebe Nach Vertrag</t>
        </is>
      </c>
      <c r="D954" t="inlineStr">
        <is>
          <t xml:space="preserve">89e48f0ab9c32eba46021e8d54b0ba2647bea811</t>
        </is>
      </c>
      <c r="E954" t="inlineStr">
        <is>
          <t xml:space="preserve">Episode 186: Oma Mabel Greift An</t>
        </is>
      </c>
      <c r="F954">
        <v>186</v>
      </c>
      <c r="G954" t="inlineStr">
        <is>
          <t xml:space="preserve">0:00-0:47</t>
        </is>
      </c>
      <c r="H954" t="inlineStr">
        <is>
          <t xml:space="preserve">Resolved</t>
        </is>
      </c>
      <c r="I954" t="inlineStr">
        <is>
          <t xml:space="preserve">This is already in EP 185 - "Vincent kam direkt zur Sache. „Chris, trommle alle zusammen, außer Robbie. Wir müssen zum Haus von Lauras Schwiegereltern.“
Sahra, die danebenstand, sagte: „Vincent, die Fahrt dorthin über die Nordufer Allee dauert gut vierzig Minuten.“
Vincent nickte, das Handy noch immer ans Ohr gepresst. „Chris, sag den Jungs, sie sollen uns an der Kreuzung der Nordufer Allee treffen. Es ist ein echter Notfall.“
Chris war augenblicklich hellwach. Er schnellte im Bett hoch. „Was ist los, Bruder?“
Die Anspannung in Vincents Stimme war mit Händen zu greifen.
„Es geht um Sahras Schwester, Laura. Um ihren Sohn, Leo. Ihre Schwiegereltern haben ihn mitgenommen. Sie stecken mitten in einer üblen Scheidung und haben das Kind einfach entführt. Die Polizei tut nichts, also müssen wir ihn selbst finden.“</t>
        </is>
      </c>
      <c r="J954" t="inlineStr">
        <is>
          <t xml:space="preserve">VOA</t>
        </is>
      </c>
      <c r="K954" t="inlineStr">
        <is>
          <t xml:space="preserve">Script Error</t>
        </is>
      </c>
      <c r="L954" t="inlineStr">
        <is>
          <t xml:space="preserve">Script error</t>
        </is>
      </c>
      <c r="M954" t="str">
        <f>IFERROR(IF(VLOOKUP(L954,'Quantification'!$A:$B,2,FALSE)&amp;""="","Unclassified",VLOOKUP(L954,'Quantification'!$A:$B,2,FALSE)),"Unclassified")</f>
        <v>Major</v>
      </c>
      <c r="N954" t="inlineStr">
        <is>
          <t xml:space="preserve">frl-sandra.helmcke@pocketfm.com</t>
        </is>
      </c>
      <c r="O954" t="inlineStr">
        <is>
          <t xml:space="preserve">Issues found in raw</t>
        </is>
      </c>
      <c r="P954" t="str">
        <f>IF(OR(O954="Issues found in master",O954="Final master"),"Master",IF(OR(O954="Ready for Master",O954="Issues found in raw",O954="Raw under QC",O954="Issues resolved in raw"),"Raw","-"))</f>
        <v>Raw</v>
      </c>
      <c r="Q954" s="13">
        <v>46283.60833333334</v>
      </c>
      <c r="R954" t="inlineStr">
        <is>
          <t xml:space="preserve">2026-09 (Sept)</t>
        </is>
      </c>
      <c r="S954">
        <f>IF(M954="Not an error",0,IF(COUNTIFS($A$2:$A954,$A954,$D$2:$D954,$D954,$M$2:$M954,"&lt;&gt;Not an error")=1,1,0))</f>
        <v>1</v>
      </c>
      <c r="T954">
        <f>IF(M954&lt;&gt;"Major",0,IF(COUNTIFS($A$2:$A954,$A954,$D$2:$D954,$D954,$M$2:$M954,"Major")=1,1,0))</f>
        <v>1</v>
      </c>
      <c r="U954">
        <f>IF(M954&lt;&gt;"Minor",0,IF(COUNTIFS($A$2:$A954,$A954,$D$2:$D954,$D954,$M$2:$M954,"Minor")=1,1,0))</f>
        <v>0</v>
      </c>
    </row>
    <row r="955">
      <c r="A955" t="inlineStr">
        <is>
          <t xml:space="preserve">edb3d0a58ac95f5ef497da24336396e996c6e7e9</t>
        </is>
      </c>
      <c r="B955" t="inlineStr">
        <is>
          <t xml:space="preserve">His Secret Fortune</t>
        </is>
      </c>
      <c r="C955" t="inlineStr">
        <is>
          <t xml:space="preserve">Liebe Nach Vertrag</t>
        </is>
      </c>
      <c r="D955" t="inlineStr">
        <is>
          <t xml:space="preserve">89e48f0ab9c32eba46021e8d54b0ba2647bea811</t>
        </is>
      </c>
      <c r="E955" t="inlineStr">
        <is>
          <t xml:space="preserve">Episode 186: Oma Mabel Greift An</t>
        </is>
      </c>
      <c r="F955">
        <v>186</v>
      </c>
      <c r="G955" t="inlineStr">
        <is>
          <t xml:space="preserve">1:54-2:21</t>
        </is>
      </c>
      <c r="H955" t="inlineStr">
        <is>
          <t xml:space="preserve">Resolved</t>
        </is>
      </c>
      <c r="I955" t="inlineStr">
        <is>
          <t xml:space="preserve">Should be 'Vanderbilt' not Walker -"Die Brüder Walker wohnten alle getrennt, also trafen sie nach und nach ein. Doch innerhalb von zehn Minuten hatte sich eine Kolonne ihrer Autos auf der Allee gebildet.
Vincent bemerkte, dass alle vernünftig genug gewesen waren, ihre teuren Sportwagen zu Hause zu lassen. Sie kamen stattdessen in unauffälligen Limousinen, die sie für solche Situationen bereithielten. So konnten die millionenschweren Walker-Brüder bei Bedarf unter dem Radar bleiben."</t>
        </is>
      </c>
      <c r="J955" t="inlineStr">
        <is>
          <t xml:space="preserve">VOA</t>
        </is>
      </c>
      <c r="K955" t="inlineStr">
        <is>
          <t xml:space="preserve">Incorrect name</t>
        </is>
      </c>
      <c r="L955" t="inlineStr">
        <is>
          <t xml:space="preserve">Incorrect name</t>
        </is>
      </c>
      <c r="M955" t="str">
        <f>IFERROR(IF(VLOOKUP(L955,'Quantification'!$A:$B,2,FALSE)&amp;""="","Unclassified",VLOOKUP(L955,'Quantification'!$A:$B,2,FALSE)),"Unclassified")</f>
        <v>Major</v>
      </c>
      <c r="N955" t="inlineStr">
        <is>
          <t xml:space="preserve">frl-sandra.helmcke@pocketfm.com</t>
        </is>
      </c>
      <c r="O955" t="inlineStr">
        <is>
          <t xml:space="preserve">Issues found in raw</t>
        </is>
      </c>
      <c r="P955" t="str">
        <f>IF(OR(O955="Issues found in master",O955="Final master"),"Master",IF(OR(O955="Ready for Master",O955="Issues found in raw",O955="Raw under QC",O955="Issues resolved in raw"),"Raw","-"))</f>
        <v>Raw</v>
      </c>
      <c r="Q955" s="13">
        <v>46283.60833333334</v>
      </c>
      <c r="R955" t="inlineStr">
        <is>
          <t xml:space="preserve">2026-09 (Sept)</t>
        </is>
      </c>
      <c r="S955">
        <f>IF(M955="Not an error",0,IF(COUNTIFS($A$2:$A955,$A955,$D$2:$D955,$D955,$M$2:$M955,"&lt;&gt;Not an error")=1,1,0))</f>
        <v>0</v>
      </c>
      <c r="T955">
        <f>IF(M955&lt;&gt;"Major",0,IF(COUNTIFS($A$2:$A955,$A955,$D$2:$D955,$D955,$M$2:$M955,"Major")=1,1,0))</f>
        <v>0</v>
      </c>
      <c r="U955">
        <f>IF(M955&lt;&gt;"Minor",0,IF(COUNTIFS($A$2:$A955,$A955,$D$2:$D955,$D955,$M$2:$M955,"Minor")=1,1,0))</f>
        <v>0</v>
      </c>
    </row>
    <row r="956">
      <c r="A956" t="inlineStr">
        <is>
          <t xml:space="preserve">edb3d0a58ac95f5ef497da24336396e996c6e7e9</t>
        </is>
      </c>
      <c r="B956" t="inlineStr">
        <is>
          <t xml:space="preserve">His Secret Fortune</t>
        </is>
      </c>
      <c r="C956" t="inlineStr">
        <is>
          <t xml:space="preserve">Liebe Nach Vertrag</t>
        </is>
      </c>
      <c r="D956" t="inlineStr">
        <is>
          <t xml:space="preserve">138a0cee0539edef99521700a91d6bf3cf8a276d</t>
        </is>
      </c>
      <c r="E956" t="inlineStr">
        <is>
          <t xml:space="preserve">Episode 190: Sinneswandel</t>
        </is>
      </c>
      <c r="F956">
        <v>190</v>
      </c>
      <c r="G956" t="inlineStr">
        <is>
          <t xml:space="preserve">5:58-6:06</t>
        </is>
      </c>
      <c r="H956" t="inlineStr">
        <is>
          <t xml:space="preserve">Resolved</t>
        </is>
      </c>
      <c r="I956" t="inlineStr">
        <is>
          <t xml:space="preserve">Should be 'Familie Vanderbilt' not Walker - "Du solltest Sahra dankbar sein, dass sie rechtzeitig da war und die Familie Walker gerufen hat, wer weiß, was sonst passiert wäre.“</t>
        </is>
      </c>
      <c r="J956" t="inlineStr">
        <is>
          <t xml:space="preserve">VOA</t>
        </is>
      </c>
      <c r="K956" t="inlineStr">
        <is>
          <t xml:space="preserve">Incorrect name</t>
        </is>
      </c>
      <c r="L956" t="inlineStr">
        <is>
          <t xml:space="preserve">Incorrect name</t>
        </is>
      </c>
      <c r="M956" t="str">
        <f>IFERROR(IF(VLOOKUP(L956,'Quantification'!$A:$B,2,FALSE)&amp;""="","Unclassified",VLOOKUP(L956,'Quantification'!$A:$B,2,FALSE)),"Unclassified")</f>
        <v>Major</v>
      </c>
      <c r="N956" t="inlineStr">
        <is>
          <t xml:space="preserve">frl-sandra.helmcke@pocketfm.com</t>
        </is>
      </c>
      <c r="O956" t="inlineStr">
        <is>
          <t xml:space="preserve">Issues found in raw</t>
        </is>
      </c>
      <c r="P956" t="str">
        <f>IF(OR(O956="Issues found in master",O956="Final master"),"Master",IF(OR(O956="Ready for Master",O956="Issues found in raw",O956="Raw under QC",O956="Issues resolved in raw"),"Raw","-"))</f>
        <v>Raw</v>
      </c>
      <c r="Q956" s="13">
        <v>46283.60833333334</v>
      </c>
      <c r="R956" t="inlineStr">
        <is>
          <t xml:space="preserve">2026-09 (Sept)</t>
        </is>
      </c>
      <c r="S956">
        <f>IF(M956="Not an error",0,IF(COUNTIFS($A$2:$A956,$A956,$D$2:$D956,$D956,$M$2:$M956,"&lt;&gt;Not an error")=1,1,0))</f>
        <v>1</v>
      </c>
      <c r="T956">
        <f>IF(M956&lt;&gt;"Major",0,IF(COUNTIFS($A$2:$A956,$A956,$D$2:$D956,$D956,$M$2:$M956,"Major")=1,1,0))</f>
        <v>1</v>
      </c>
      <c r="U956">
        <f>IF(M956&lt;&gt;"Minor",0,IF(COUNTIFS($A$2:$A956,$A956,$D$2:$D956,$D956,$M$2:$M956,"Minor")=1,1,0))</f>
        <v>0</v>
      </c>
    </row>
    <row r="957">
      <c r="A957" t="inlineStr">
        <is>
          <t xml:space="preserve">edb3d0a58ac95f5ef497da24336396e996c6e7e9</t>
        </is>
      </c>
      <c r="B957" t="inlineStr">
        <is>
          <t xml:space="preserve">His Secret Fortune</t>
        </is>
      </c>
      <c r="C957" t="inlineStr">
        <is>
          <t xml:space="preserve">Liebe Nach Vertrag</t>
        </is>
      </c>
      <c r="D957" t="inlineStr">
        <is>
          <t xml:space="preserve">138a0cee0539edef99521700a91d6bf3cf8a276d</t>
        </is>
      </c>
      <c r="E957" t="inlineStr">
        <is>
          <t xml:space="preserve">Episode 190: Sinneswandel</t>
        </is>
      </c>
      <c r="F957">
        <v>190</v>
      </c>
      <c r="G957" t="inlineStr">
        <is>
          <t xml:space="preserve">8:48-8:52</t>
        </is>
      </c>
      <c r="H957" t="inlineStr">
        <is>
          <t xml:space="preserve">Resolved</t>
        </is>
      </c>
      <c r="I957" t="inlineStr">
        <is>
          <t xml:space="preserve">Should be 'Vanderbilt' not Walker - "Als sie sah, dass die Walker-Brüder nicht hinsahen, lehnte sie sich an ihn."</t>
        </is>
      </c>
      <c r="J957" t="inlineStr">
        <is>
          <t xml:space="preserve">VOA</t>
        </is>
      </c>
      <c r="K957" t="inlineStr">
        <is>
          <t xml:space="preserve">Incorrect name</t>
        </is>
      </c>
      <c r="L957" t="inlineStr">
        <is>
          <t xml:space="preserve">Incorrect name</t>
        </is>
      </c>
      <c r="M957" t="str">
        <f>IFERROR(IF(VLOOKUP(L957,'Quantification'!$A:$B,2,FALSE)&amp;""="","Unclassified",VLOOKUP(L957,'Quantification'!$A:$B,2,FALSE)),"Unclassified")</f>
        <v>Major</v>
      </c>
      <c r="N957" t="inlineStr">
        <is>
          <t xml:space="preserve">frl-sandra.helmcke@pocketfm.com</t>
        </is>
      </c>
      <c r="O957" t="inlineStr">
        <is>
          <t xml:space="preserve">Issues found in raw</t>
        </is>
      </c>
      <c r="P957" t="str">
        <f>IF(OR(O957="Issues found in master",O957="Final master"),"Master",IF(OR(O957="Ready for Master",O957="Issues found in raw",O957="Raw under QC",O957="Issues resolved in raw"),"Raw","-"))</f>
        <v>Raw</v>
      </c>
      <c r="Q957" s="13">
        <v>46283.60833333334</v>
      </c>
      <c r="R957" t="inlineStr">
        <is>
          <t xml:space="preserve">2026-09 (Sept)</t>
        </is>
      </c>
      <c r="S957">
        <f>IF(M957="Not an error",0,IF(COUNTIFS($A$2:$A957,$A957,$D$2:$D957,$D957,$M$2:$M957,"&lt;&gt;Not an error")=1,1,0))</f>
        <v>0</v>
      </c>
      <c r="T957">
        <f>IF(M957&lt;&gt;"Major",0,IF(COUNTIFS($A$2:$A957,$A957,$D$2:$D957,$D957,$M$2:$M957,"Major")=1,1,0))</f>
        <v>0</v>
      </c>
      <c r="U957">
        <f>IF(M957&lt;&gt;"Minor",0,IF(COUNTIFS($A$2:$A957,$A957,$D$2:$D957,$D957,$M$2:$M957,"Minor")=1,1,0))</f>
        <v>0</v>
      </c>
    </row>
    <row r="958">
      <c r="A958" t="inlineStr">
        <is>
          <t xml:space="preserve">92edf6fb471db250f76c53667154763702c580e8</t>
        </is>
      </c>
      <c r="B958" t="inlineStr">
        <is>
          <t xml:space="preserve">Jessica-Reihe</t>
        </is>
      </c>
      <c r="C958" t="inlineStr">
        <is>
          <t xml:space="preserve">Verbannt Ans Ende Der Welt</t>
        </is>
      </c>
      <c r="D958" t="inlineStr">
        <is>
          <t xml:space="preserve">5c126512169940ef8e8aafe80e008bc73b8b6e33</t>
        </is>
      </c>
      <c r="E958" t="inlineStr">
        <is>
          <t xml:space="preserve">Episode 10: Preis Der Unschuld</t>
        </is>
      </c>
      <c r="F958">
        <v>10</v>
      </c>
      <c r="G958" t="inlineStr">
        <is>
          <t xml:space="preserve">5:18-5:34</t>
        </is>
      </c>
      <c r="H958" t="inlineStr">
        <is>
          <t xml:space="preserve">Pending</t>
        </is>
      </c>
      <c r="I958" t="inlineStr">
        <is>
          <t xml:space="preserve">"Dennoch, das bittere Gefühl, eine schändliche Niederlage erlitten zu haben, nagte an ihm. Und als er aufs Achterdeck zurückkehrte, konnte man von seinem verkniffenen Gesicht ablesen, wie wutgeladen er war." - pause in between</t>
        </is>
      </c>
      <c r="J958" t="inlineStr">
        <is>
          <t xml:space="preserve">VOA</t>
        </is>
      </c>
      <c r="K958" t="inlineStr">
        <is>
          <t xml:space="preserve">Unusual gap/ pause</t>
        </is>
      </c>
      <c r="L958" t="inlineStr">
        <is>
          <t xml:space="preserve">Unusual gap / pause</t>
        </is>
      </c>
      <c r="M958" t="str">
        <f>IFERROR(IF(VLOOKUP(L958,'Quantification'!$A:$B,2,FALSE)&amp;""="","Unclassified",VLOOKUP(L958,'Quantification'!$A:$B,2,FALSE)),"Unclassified")</f>
        <v>Minor</v>
      </c>
      <c r="N958" t="inlineStr">
        <is>
          <t xml:space="preserve">frl-selina.handke@pocketfm.com</t>
        </is>
      </c>
      <c r="O958" t="inlineStr">
        <is>
          <t xml:space="preserve">Issues found in raw</t>
        </is>
      </c>
      <c r="P958" t="str">
        <f>IF(OR(O958="Issues found in master",O958="Final master"),"Master",IF(OR(O958="Ready for Master",O958="Issues found in raw",O958="Raw under QC",O958="Issues resolved in raw"),"Raw","-"))</f>
        <v>Raw</v>
      </c>
      <c r="Q958" s="13">
        <v>46288.475</v>
      </c>
      <c r="R958" t="inlineStr">
        <is>
          <t xml:space="preserve">2026-09 (Sept)</t>
        </is>
      </c>
      <c r="S958">
        <f>IF(M958="Not an error",0,IF(COUNTIFS($A$2:$A958,$A958,$D$2:$D958,$D958,$M$2:$M958,"&lt;&gt;Not an error")=1,1,0))</f>
        <v>1</v>
      </c>
      <c r="T958">
        <f>IF(M958&lt;&gt;"Major",0,IF(COUNTIFS($A$2:$A958,$A958,$D$2:$D958,$D958,$M$2:$M958,"Major")=1,1,0))</f>
        <v>0</v>
      </c>
      <c r="U958">
        <f>IF(M958&lt;&gt;"Minor",0,IF(COUNTIFS($A$2:$A958,$A958,$D$2:$D958,$D958,$M$2:$M958,"Minor")=1,1,0))</f>
        <v>1</v>
      </c>
    </row>
    <row r="959">
      <c r="A959" t="inlineStr">
        <is>
          <t xml:space="preserve">92edf6fb471db250f76c53667154763702c580e8</t>
        </is>
      </c>
      <c r="B959" t="inlineStr">
        <is>
          <t xml:space="preserve">Jessica-Reihe</t>
        </is>
      </c>
      <c r="C959" t="inlineStr">
        <is>
          <t xml:space="preserve">Verbannt Ans Ende Der Welt</t>
        </is>
      </c>
      <c r="D959" t="inlineStr">
        <is>
          <t xml:space="preserve">ce85b2cd7eb7ecff38d27f9c324771de71682b39</t>
        </is>
      </c>
      <c r="E959" t="inlineStr">
        <is>
          <t xml:space="preserve">Episode 16: Und Das Wäre?</t>
        </is>
      </c>
      <c r="F959">
        <v>16</v>
      </c>
      <c r="G959" t="inlineStr">
        <is>
          <t xml:space="preserve">7:21-7:35</t>
        </is>
      </c>
      <c r="H959" t="inlineStr">
        <is>
          <t xml:space="preserve">Pending</t>
        </is>
      </c>
      <c r="I959" t="inlineStr">
        <is>
          <t xml:space="preserve">"Ich habe doch gesehen, wie Sie und die anderen feinen Herrschaften uns vom Achterdeck aus beobachtet haben, wie Wilde, bei deren Anblick man einen prickelnden Schauer fühlt, ohne jedoch Angst haben zu müssen, dass sie sich auf einen stürzen." - "wie Wilde" is pronounced in english</t>
        </is>
      </c>
      <c r="J959" t="inlineStr">
        <is>
          <t xml:space="preserve">VOA</t>
        </is>
      </c>
      <c r="K959" t="inlineStr">
        <is>
          <t xml:space="preserve">Mispronunciation</t>
        </is>
      </c>
      <c r="L959" t="inlineStr">
        <is>
          <t xml:space="preserve">Mispronunciation</t>
        </is>
      </c>
      <c r="M959" t="str">
        <f>IFERROR(IF(VLOOKUP(L959,'Quantification'!$A:$B,2,FALSE)&amp;""="","Unclassified",VLOOKUP(L959,'Quantification'!$A:$B,2,FALSE)),"Unclassified")</f>
        <v>Major</v>
      </c>
      <c r="N959" t="inlineStr">
        <is>
          <t xml:space="preserve">frl-selina.handke@pocketfm.com</t>
        </is>
      </c>
      <c r="O959" t="inlineStr">
        <is>
          <t xml:space="preserve">Issues found in raw</t>
        </is>
      </c>
      <c r="P959" t="str">
        <f>IF(OR(O959="Issues found in master",O959="Final master"),"Master",IF(OR(O959="Ready for Master",O959="Issues found in raw",O959="Raw under QC",O959="Issues resolved in raw"),"Raw","-"))</f>
        <v>Raw</v>
      </c>
      <c r="Q959" s="13">
        <v>46288.475694444445</v>
      </c>
      <c r="R959" t="inlineStr">
        <is>
          <t xml:space="preserve">2026-09 (Sept)</t>
        </is>
      </c>
      <c r="S959">
        <f>IF(M959="Not an error",0,IF(COUNTIFS($A$2:$A959,$A959,$D$2:$D959,$D959,$M$2:$M959,"&lt;&gt;Not an error")=1,1,0))</f>
        <v>1</v>
      </c>
      <c r="T959">
        <f>IF(M959&lt;&gt;"Major",0,IF(COUNTIFS($A$2:$A959,$A959,$D$2:$D959,$D959,$M$2:$M959,"Major")=1,1,0))</f>
        <v>1</v>
      </c>
      <c r="U959">
        <f>IF(M959&lt;&gt;"Minor",0,IF(COUNTIFS($A$2:$A959,$A959,$D$2:$D959,$D959,$M$2:$M959,"Minor")=1,1,0))</f>
        <v>0</v>
      </c>
    </row>
    <row r="960">
      <c r="A960" t="inlineStr">
        <is>
          <t xml:space="preserve">92edf6fb471db250f76c53667154763702c580e8</t>
        </is>
      </c>
      <c r="B960" t="inlineStr">
        <is>
          <t xml:space="preserve">Jessica-Reihe</t>
        </is>
      </c>
      <c r="C960" t="inlineStr">
        <is>
          <t xml:space="preserve">Verbannt Ans Ende Der Welt</t>
        </is>
      </c>
      <c r="D960" t="inlineStr">
        <is>
          <t xml:space="preserve">b66a7c318385477351bdd45b52887423874277e2</t>
        </is>
      </c>
      <c r="E960" t="inlineStr">
        <is>
          <t xml:space="preserve">Episode 18: Verweigerte Pflicht</t>
        </is>
      </c>
      <c r="F960">
        <v>18</v>
      </c>
      <c r="G960" t="inlineStr">
        <is>
          <t xml:space="preserve">7:58-8:01</t>
        </is>
      </c>
      <c r="H960" t="inlineStr">
        <is>
          <t xml:space="preserve">Pending</t>
        </is>
      </c>
      <c r="I960" t="inlineStr">
        <is>
          <t xml:space="preserve">"Kevin fuhr wieder in seinen Uniformrock" - the sentence is grammarwise not right or wrong but sounds a bit strange</t>
        </is>
      </c>
      <c r="J960" t="inlineStr">
        <is>
          <t xml:space="preserve">VOA</t>
        </is>
      </c>
      <c r="K960" t="inlineStr">
        <is>
          <t xml:space="preserve">Modulation</t>
        </is>
      </c>
      <c r="L960" t="inlineStr">
        <is>
          <t xml:space="preserve">Modulation</t>
        </is>
      </c>
      <c r="M960" t="str">
        <f>IFERROR(IF(VLOOKUP(L960,'Quantification'!$A:$B,2,FALSE)&amp;""="","Unclassified",VLOOKUP(L960,'Quantification'!$A:$B,2,FALSE)),"Unclassified")</f>
        <v>Minor</v>
      </c>
      <c r="N960" t="inlineStr">
        <is>
          <t xml:space="preserve">frl-selina.handke@pocketfm.com</t>
        </is>
      </c>
      <c r="O960" t="inlineStr">
        <is>
          <t xml:space="preserve">Issues found in raw</t>
        </is>
      </c>
      <c r="P960" t="str">
        <f>IF(OR(O960="Issues found in master",O960="Final master"),"Master",IF(OR(O960="Ready for Master",O960="Issues found in raw",O960="Raw under QC",O960="Issues resolved in raw"),"Raw","-"))</f>
        <v>Raw</v>
      </c>
      <c r="Q960" s="13">
        <v>46288.475694444445</v>
      </c>
      <c r="R960" t="inlineStr">
        <is>
          <t xml:space="preserve">2026-09 (Sept)</t>
        </is>
      </c>
      <c r="S960">
        <f>IF(M960="Not an error",0,IF(COUNTIFS($A$2:$A960,$A960,$D$2:$D960,$D960,$M$2:$M960,"&lt;&gt;Not an error")=1,1,0))</f>
        <v>1</v>
      </c>
      <c r="T960">
        <f>IF(M960&lt;&gt;"Major",0,IF(COUNTIFS($A$2:$A960,$A960,$D$2:$D960,$D960,$M$2:$M960,"Major")=1,1,0))</f>
        <v>0</v>
      </c>
      <c r="U960">
        <f>IF(M960&lt;&gt;"Minor",0,IF(COUNTIFS($A$2:$A960,$A960,$D$2:$D960,$D960,$M$2:$M960,"Minor")=1,1,0))</f>
        <v>1</v>
      </c>
    </row>
    <row r="961">
      <c r="A961" t="inlineStr">
        <is>
          <t xml:space="preserve">92edf6fb471db250f76c53667154763702c580e8</t>
        </is>
      </c>
      <c r="B961" t="inlineStr">
        <is>
          <t xml:space="preserve">Jessica-Reihe</t>
        </is>
      </c>
      <c r="C961" t="inlineStr">
        <is>
          <t xml:space="preserve">Verbannt Ans Ende Der Welt</t>
        </is>
      </c>
      <c r="D961" t="inlineStr">
        <is>
          <t xml:space="preserve">d83560ee07b5a04a2e5f1fbd277233c51e749bd4</t>
        </is>
      </c>
      <c r="E961" t="inlineStr">
        <is>
          <t xml:space="preserve">Episode 25: Belindas Kuppelei</t>
        </is>
      </c>
      <c r="F961">
        <v>25</v>
      </c>
      <c r="G961" t="inlineStr">
        <is>
          <t xml:space="preserve">14:25-14:31</t>
        </is>
      </c>
      <c r="H961" t="inlineStr">
        <is>
          <t xml:space="preserve">Pending</t>
        </is>
      </c>
      <c r="I961" t="inlineStr">
        <is>
          <t xml:space="preserve">"Ich denke nicht daran, irgendjemand zu heiraten, schon gar keinen Kaufmann." - background noise in the end</t>
        </is>
      </c>
      <c r="J961" t="inlineStr">
        <is>
          <t xml:space="preserve">VOA</t>
        </is>
      </c>
      <c r="K961" t="inlineStr">
        <is>
          <t xml:space="preserve">Background noise</t>
        </is>
      </c>
      <c r="L961" t="inlineStr">
        <is>
          <t xml:space="preserve">Background noise</t>
        </is>
      </c>
      <c r="M961" t="str">
        <f>IFERROR(IF(VLOOKUP(L961,'Quantification'!$A:$B,2,FALSE)&amp;""="","Unclassified",VLOOKUP(L961,'Quantification'!$A:$B,2,FALSE)),"Unclassified")</f>
        <v>Minor</v>
      </c>
      <c r="N961" t="inlineStr">
        <is>
          <t xml:space="preserve">frl-selina.handke@pocketfm.com</t>
        </is>
      </c>
      <c r="O961" t="inlineStr">
        <is>
          <t xml:space="preserve">Issues found in raw</t>
        </is>
      </c>
      <c r="P961" t="str">
        <f>IF(OR(O961="Issues found in master",O961="Final master"),"Master",IF(OR(O961="Ready for Master",O961="Issues found in raw",O961="Raw under QC",O961="Issues resolved in raw"),"Raw","-"))</f>
        <v>Raw</v>
      </c>
      <c r="Q961" s="13">
        <v>46288.475694444445</v>
      </c>
      <c r="R961" t="inlineStr">
        <is>
          <t xml:space="preserve">2026-09 (Sept)</t>
        </is>
      </c>
      <c r="S961">
        <f>IF(M961="Not an error",0,IF(COUNTIFS($A$2:$A961,$A961,$D$2:$D961,$D961,$M$2:$M961,"&lt;&gt;Not an error")=1,1,0))</f>
        <v>1</v>
      </c>
      <c r="T961">
        <f>IF(M961&lt;&gt;"Major",0,IF(COUNTIFS($A$2:$A961,$A961,$D$2:$D961,$D961,$M$2:$M961,"Major")=1,1,0))</f>
        <v>0</v>
      </c>
      <c r="U961">
        <f>IF(M961&lt;&gt;"Minor",0,IF(COUNTIFS($A$2:$A961,$A961,$D$2:$D961,$D961,$M$2:$M961,"Minor")=1,1,0))</f>
        <v>1</v>
      </c>
    </row>
    <row r="962">
      <c r="A962" t="inlineStr">
        <is>
          <t xml:space="preserve">a50b00b5518c696735556586c33d81258f1708a2</t>
        </is>
      </c>
      <c r="B962" t="inlineStr">
        <is>
          <t xml:space="preserve">King of the Underworld</t>
        </is>
      </c>
      <c r="C962" t="inlineStr">
        <is>
          <t xml:space="preserve">König Der Unterwelt</t>
        </is>
      </c>
      <c r="D962" t="inlineStr">
        <is>
          <t xml:space="preserve">b2787325f099f5b3e6a37bbcac4e4b7d9fd7771c</t>
        </is>
      </c>
      <c r="E962" t="inlineStr">
        <is>
          <t xml:space="preserve">Episode 2: Mysteriöser Konstantin Volkov</t>
        </is>
      </c>
      <c r="F962">
        <v>2</v>
      </c>
      <c r="G962" t="inlineStr">
        <is>
          <t xml:space="preserve">5:35-5:35</t>
        </is>
      </c>
      <c r="H962" t="inlineStr">
        <is>
          <t xml:space="preserve">Resolved</t>
        </is>
      </c>
      <c r="I962" t="inlineStr">
        <is>
          <t xml:space="preserve">wrong name, it should be "Fihna", and not "Sera" - line from script: "Ach, zum Teufel, Sera."</t>
        </is>
      </c>
      <c r="J962" t="inlineStr">
        <is>
          <t xml:space="preserve">AI</t>
        </is>
      </c>
      <c r="K962" t="inlineStr">
        <is>
          <t xml:space="preserve">Script error</t>
        </is>
      </c>
      <c r="L962" t="inlineStr">
        <is>
          <t xml:space="preserve">Script error</t>
        </is>
      </c>
      <c r="M962" t="str">
        <f>IFERROR(IF(VLOOKUP(L962,'Quantification'!$A:$B,2,FALSE)&amp;""="","Unclassified",VLOOKUP(L962,'Quantification'!$A:$B,2,FALSE)),"Unclassified")</f>
        <v>Major</v>
      </c>
      <c r="N962" t="inlineStr">
        <is>
          <t xml:space="preserve">frl-yaren.gulsoy@pocketfm.com</t>
        </is>
      </c>
      <c r="O962" t="inlineStr">
        <is>
          <t xml:space="preserve">Issues found in raw</t>
        </is>
      </c>
      <c r="P962" t="str">
        <f>IF(OR(O962="Issues found in master",O962="Final master"),"Master",IF(OR(O962="Ready for Master",O962="Issues found in raw",O962="Raw under QC",O962="Issues resolved in raw"),"Raw","-"))</f>
        <v>Raw</v>
      </c>
      <c r="Q962" s="13">
        <v>46280.60416666667</v>
      </c>
      <c r="R962" t="inlineStr">
        <is>
          <t xml:space="preserve">2026-09 (Sept)</t>
        </is>
      </c>
      <c r="S962">
        <f>IF(M962="Not an error",0,IF(COUNTIFS($A$2:$A962,$A962,$D$2:$D962,$D962,$M$2:$M962,"&lt;&gt;Not an error")=1,1,0))</f>
        <v>1</v>
      </c>
      <c r="T962">
        <f>IF(M962&lt;&gt;"Major",0,IF(COUNTIFS($A$2:$A962,$A962,$D$2:$D962,$D962,$M$2:$M962,"Major")=1,1,0))</f>
        <v>1</v>
      </c>
      <c r="U962">
        <f>IF(M962&lt;&gt;"Minor",0,IF(COUNTIFS($A$2:$A962,$A962,$D$2:$D962,$D962,$M$2:$M962,"Minor")=1,1,0))</f>
        <v>0</v>
      </c>
    </row>
    <row r="963">
      <c r="A963" t="inlineStr">
        <is>
          <t xml:space="preserve">a50b00b5518c696735556586c33d81258f1708a2</t>
        </is>
      </c>
      <c r="B963" t="inlineStr">
        <is>
          <t xml:space="preserve">King of the Underworld</t>
        </is>
      </c>
      <c r="C963" t="inlineStr">
        <is>
          <t xml:space="preserve">König Der Unterwelt</t>
        </is>
      </c>
      <c r="D963" t="inlineStr">
        <is>
          <t xml:space="preserve">b2787325f099f5b3e6a37bbcac4e4b7d9fd7771c</t>
        </is>
      </c>
      <c r="E963" t="inlineStr">
        <is>
          <t xml:space="preserve">Episode 2: Mysteriöser Konstantin Volkov</t>
        </is>
      </c>
      <c r="F963">
        <v>2</v>
      </c>
      <c r="G963" t="inlineStr">
        <is>
          <t xml:space="preserve">8:41-8:45</t>
        </is>
      </c>
      <c r="H963" t="inlineStr">
        <is>
          <t xml:space="preserve">Resolved</t>
        </is>
      </c>
      <c r="I963" t="inlineStr">
        <is>
          <t xml:space="preserve">Wrong name, it's "Fihna" now, and not "Sera" - line from script: „Sera.“
„Sera? Das ist ein ungewöhnlicher Name.“</t>
        </is>
      </c>
      <c r="J963" t="inlineStr">
        <is>
          <t xml:space="preserve">AI</t>
        </is>
      </c>
      <c r="K963" t="inlineStr">
        <is>
          <t xml:space="preserve">Script error</t>
        </is>
      </c>
      <c r="L963" t="inlineStr">
        <is>
          <t xml:space="preserve">Script error</t>
        </is>
      </c>
      <c r="M963" t="str">
        <f>IFERROR(IF(VLOOKUP(L963,'Quantification'!$A:$B,2,FALSE)&amp;""="","Unclassified",VLOOKUP(L963,'Quantification'!$A:$B,2,FALSE)),"Unclassified")</f>
        <v>Major</v>
      </c>
      <c r="N963" t="inlineStr">
        <is>
          <t xml:space="preserve">frl-yaren.gulsoy@pocketfm.com</t>
        </is>
      </c>
      <c r="O963" t="inlineStr">
        <is>
          <t xml:space="preserve">Issues found in raw</t>
        </is>
      </c>
      <c r="P963" t="str">
        <f>IF(OR(O963="Issues found in master",O963="Final master"),"Master",IF(OR(O963="Ready for Master",O963="Issues found in raw",O963="Raw under QC",O963="Issues resolved in raw"),"Raw","-"))</f>
        <v>Raw</v>
      </c>
      <c r="Q963" s="13">
        <v>46280.60416666667</v>
      </c>
      <c r="R963" t="inlineStr">
        <is>
          <t xml:space="preserve">2026-09 (Sept)</t>
        </is>
      </c>
      <c r="S963">
        <f>IF(M963="Not an error",0,IF(COUNTIFS($A$2:$A963,$A963,$D$2:$D963,$D963,$M$2:$M963,"&lt;&gt;Not an error")=1,1,0))</f>
        <v>0</v>
      </c>
      <c r="T963">
        <f>IF(M963&lt;&gt;"Major",0,IF(COUNTIFS($A$2:$A963,$A963,$D$2:$D963,$D963,$M$2:$M963,"Major")=1,1,0))</f>
        <v>0</v>
      </c>
      <c r="U963">
        <f>IF(M963&lt;&gt;"Minor",0,IF(COUNTIFS($A$2:$A963,$A963,$D$2:$D963,$D963,$M$2:$M963,"Minor")=1,1,0))</f>
        <v>0</v>
      </c>
    </row>
    <row r="964">
      <c r="A964" t="inlineStr">
        <is>
          <t xml:space="preserve">a50b00b5518c696735556586c33d81258f1708a2</t>
        </is>
      </c>
      <c r="B964" t="inlineStr">
        <is>
          <t xml:space="preserve">King of the Underworld</t>
        </is>
      </c>
      <c r="C964" t="inlineStr">
        <is>
          <t xml:space="preserve">König Der Unterwelt</t>
        </is>
      </c>
      <c r="D964" t="inlineStr">
        <is>
          <t xml:space="preserve">b2787325f099f5b3e6a37bbcac4e4b7d9fd7771c</t>
        </is>
      </c>
      <c r="E964" t="inlineStr">
        <is>
          <t xml:space="preserve">Episode 2: Mysteriöser Konstantin Volkov</t>
        </is>
      </c>
      <c r="F964">
        <v>2</v>
      </c>
      <c r="G964" t="inlineStr">
        <is>
          <t xml:space="preserve">8:52-8:58</t>
        </is>
      </c>
      <c r="H964" t="inlineStr">
        <is>
          <t xml:space="preserve">Resolved</t>
        </is>
      </c>
      <c r="I964" t="inlineStr">
        <is>
          <t xml:space="preserve">Wrong name, it's "Fihna" now, and not "Sera" - line from script: „Die meisten Leute können es nicht aussprechen und finden es seltsam, also bleibe ich bei Sera.“</t>
        </is>
      </c>
      <c r="J964" t="inlineStr">
        <is>
          <t xml:space="preserve">AI</t>
        </is>
      </c>
      <c r="K964" t="inlineStr">
        <is>
          <t xml:space="preserve">Script error</t>
        </is>
      </c>
      <c r="L964" t="inlineStr">
        <is>
          <t xml:space="preserve">Script error</t>
        </is>
      </c>
      <c r="M964" t="str">
        <f>IFERROR(IF(VLOOKUP(L964,'Quantification'!$A:$B,2,FALSE)&amp;""="","Unclassified",VLOOKUP(L964,'Quantification'!$A:$B,2,FALSE)),"Unclassified")</f>
        <v>Major</v>
      </c>
      <c r="N964" t="inlineStr">
        <is>
          <t xml:space="preserve">frl-yaren.gulsoy@pocketfm.com</t>
        </is>
      </c>
      <c r="O964" t="inlineStr">
        <is>
          <t xml:space="preserve">Issues found in raw</t>
        </is>
      </c>
      <c r="P964" t="str">
        <f>IF(OR(O964="Issues found in master",O964="Final master"),"Master",IF(OR(O964="Ready for Master",O964="Issues found in raw",O964="Raw under QC",O964="Issues resolved in raw"),"Raw","-"))</f>
        <v>Raw</v>
      </c>
      <c r="Q964" s="13">
        <v>46280.60416666667</v>
      </c>
      <c r="R964" t="inlineStr">
        <is>
          <t xml:space="preserve">2026-09 (Sept)</t>
        </is>
      </c>
      <c r="S964">
        <f>IF(M964="Not an error",0,IF(COUNTIFS($A$2:$A964,$A964,$D$2:$D964,$D964,$M$2:$M964,"&lt;&gt;Not an error")=1,1,0))</f>
        <v>0</v>
      </c>
      <c r="T964">
        <f>IF(M964&lt;&gt;"Major",0,IF(COUNTIFS($A$2:$A964,$A964,$D$2:$D964,$D964,$M$2:$M964,"Major")=1,1,0))</f>
        <v>0</v>
      </c>
      <c r="U964">
        <f>IF(M964&lt;&gt;"Minor",0,IF(COUNTIFS($A$2:$A964,$A964,$D$2:$D964,$D964,$M$2:$M964,"Minor")=1,1,0))</f>
        <v>0</v>
      </c>
    </row>
    <row r="965">
      <c r="A965" t="inlineStr">
        <is>
          <t xml:space="preserve">a50b00b5518c696735556586c33d81258f1708a2</t>
        </is>
      </c>
      <c r="B965" t="inlineStr">
        <is>
          <t xml:space="preserve">King of the Underworld</t>
        </is>
      </c>
      <c r="C965" t="inlineStr">
        <is>
          <t xml:space="preserve">König Der Unterwelt</t>
        </is>
      </c>
      <c r="D965" t="inlineStr">
        <is>
          <t xml:space="preserve">0950320c229013762df02c475d7e805afccfe7d3</t>
        </is>
      </c>
      <c r="E965" t="inlineStr">
        <is>
          <t xml:space="preserve">Episode 9: Albtraum-Trost</t>
        </is>
      </c>
      <c r="F965">
        <v>9</v>
      </c>
      <c r="G965" t="inlineStr">
        <is>
          <t xml:space="preserve">0:00</t>
        </is>
      </c>
      <c r="H965" t="inlineStr">
        <is>
          <t xml:space="preserve">Resolved</t>
        </is>
      </c>
      <c r="I965" t="inlineStr">
        <is>
          <t xml:space="preserve">The POV change should be announced like "Erzählt aus Konstantins Perspektive"</t>
        </is>
      </c>
      <c r="J965" t="inlineStr">
        <is>
          <t xml:space="preserve">AI</t>
        </is>
      </c>
      <c r="K965" t="inlineStr">
        <is>
          <t xml:space="preserve">Script error</t>
        </is>
      </c>
      <c r="L965" t="inlineStr">
        <is>
          <t xml:space="preserve">Script error</t>
        </is>
      </c>
      <c r="M965" t="str">
        <f>IFERROR(IF(VLOOKUP(L965,'Quantification'!$A:$B,2,FALSE)&amp;""="","Unclassified",VLOOKUP(L965,'Quantification'!$A:$B,2,FALSE)),"Unclassified")</f>
        <v>Major</v>
      </c>
      <c r="N965" t="inlineStr">
        <is>
          <t xml:space="preserve">frl-yaren.gulsoy@pocketfm.com</t>
        </is>
      </c>
      <c r="O965" t="inlineStr">
        <is>
          <t xml:space="preserve">Issues found in raw</t>
        </is>
      </c>
      <c r="P965" t="str">
        <f>IF(OR(O965="Issues found in master",O965="Final master"),"Master",IF(OR(O965="Ready for Master",O965="Issues found in raw",O965="Raw under QC",O965="Issues resolved in raw"),"Raw","-"))</f>
        <v>Raw</v>
      </c>
      <c r="Q965" s="13">
        <v>46280.60416666667</v>
      </c>
      <c r="R965" t="inlineStr">
        <is>
          <t xml:space="preserve">2026-09 (Sept)</t>
        </is>
      </c>
      <c r="S965">
        <f>IF(M965="Not an error",0,IF(COUNTIFS($A$2:$A965,$A965,$D$2:$D965,$D965,$M$2:$M965,"&lt;&gt;Not an error")=1,1,0))</f>
        <v>1</v>
      </c>
      <c r="T965">
        <f>IF(M965&lt;&gt;"Major",0,IF(COUNTIFS($A$2:$A965,$A965,$D$2:$D965,$D965,$M$2:$M965,"Major")=1,1,0))</f>
        <v>1</v>
      </c>
      <c r="U965">
        <f>IF(M965&lt;&gt;"Minor",0,IF(COUNTIFS($A$2:$A965,$A965,$D$2:$D965,$D965,$M$2:$M965,"Minor")=1,1,0))</f>
        <v>0</v>
      </c>
    </row>
    <row r="966">
      <c r="A966" t="inlineStr">
        <is>
          <t xml:space="preserve">a50b00b5518c696735556586c33d81258f1708a2</t>
        </is>
      </c>
      <c r="B966" t="inlineStr">
        <is>
          <t xml:space="preserve">King of the Underworld</t>
        </is>
      </c>
      <c r="C966" t="inlineStr">
        <is>
          <t xml:space="preserve">König Der Unterwelt</t>
        </is>
      </c>
      <c r="D966" t="inlineStr">
        <is>
          <t xml:space="preserve">0950320c229013762df02c475d7e805afccfe7d3</t>
        </is>
      </c>
      <c r="E966" t="inlineStr">
        <is>
          <t xml:space="preserve">Episode 9: Albtraum-Trost</t>
        </is>
      </c>
      <c r="F966">
        <v>9</v>
      </c>
      <c r="G966" t="inlineStr">
        <is>
          <t xml:space="preserve">2:10-2:13</t>
        </is>
      </c>
      <c r="H966" t="inlineStr">
        <is>
          <t xml:space="preserve">Resolved</t>
        </is>
      </c>
      <c r="I966" t="inlineStr">
        <is>
          <t xml:space="preserve">She was not sitting in HIS kitchen, but in the restaurant kitchen - line from script: "Wie sie auf der Anrichte in meiner Küche saß."</t>
        </is>
      </c>
      <c r="J966" t="inlineStr">
        <is>
          <t xml:space="preserve">AI</t>
        </is>
      </c>
      <c r="K966" t="inlineStr">
        <is>
          <t xml:space="preserve">Script error</t>
        </is>
      </c>
      <c r="L966" t="inlineStr">
        <is>
          <t xml:space="preserve">Script error</t>
        </is>
      </c>
      <c r="M966" t="str">
        <f>IFERROR(IF(VLOOKUP(L966,'Quantification'!$A:$B,2,FALSE)&amp;""="","Unclassified",VLOOKUP(L966,'Quantification'!$A:$B,2,FALSE)),"Unclassified")</f>
        <v>Major</v>
      </c>
      <c r="N966" t="inlineStr">
        <is>
          <t xml:space="preserve">frl-yaren.gulsoy@pocketfm.com</t>
        </is>
      </c>
      <c r="O966" t="inlineStr">
        <is>
          <t xml:space="preserve">Issues found in raw</t>
        </is>
      </c>
      <c r="P966" t="str">
        <f>IF(OR(O966="Issues found in master",O966="Final master"),"Master",IF(OR(O966="Ready for Master",O966="Issues found in raw",O966="Raw under QC",O966="Issues resolved in raw"),"Raw","-"))</f>
        <v>Raw</v>
      </c>
      <c r="Q966" s="13">
        <v>46280.60416666667</v>
      </c>
      <c r="R966" t="inlineStr">
        <is>
          <t xml:space="preserve">2026-09 (Sept)</t>
        </is>
      </c>
      <c r="S966">
        <f>IF(M966="Not an error",0,IF(COUNTIFS($A$2:$A966,$A966,$D$2:$D966,$D966,$M$2:$M966,"&lt;&gt;Not an error")=1,1,0))</f>
        <v>0</v>
      </c>
      <c r="T966">
        <f>IF(M966&lt;&gt;"Major",0,IF(COUNTIFS($A$2:$A966,$A966,$D$2:$D966,$D966,$M$2:$M966,"Major")=1,1,0))</f>
        <v>0</v>
      </c>
      <c r="U966">
        <f>IF(M966&lt;&gt;"Minor",0,IF(COUNTIFS($A$2:$A966,$A966,$D$2:$D966,$D966,$M$2:$M966,"Minor")=1,1,0))</f>
        <v>0</v>
      </c>
    </row>
    <row r="967">
      <c r="A967" t="inlineStr">
        <is>
          <t xml:space="preserve">a50b00b5518c696735556586c33d81258f1708a2</t>
        </is>
      </c>
      <c r="B967" t="inlineStr">
        <is>
          <t xml:space="preserve">King of the Underworld</t>
        </is>
      </c>
      <c r="C967" t="inlineStr">
        <is>
          <t xml:space="preserve">König Der Unterwelt</t>
        </is>
      </c>
      <c r="D967" t="inlineStr">
        <is>
          <t xml:space="preserve">0950320c229013762df02c475d7e805afccfe7d3</t>
        </is>
      </c>
      <c r="E967" t="inlineStr">
        <is>
          <t xml:space="preserve">Episode 9: Albtraum-Trost</t>
        </is>
      </c>
      <c r="F967">
        <v>9</v>
      </c>
      <c r="G967" t="inlineStr">
        <is>
          <t xml:space="preserve">7:16-7:25</t>
        </is>
      </c>
      <c r="H967" t="inlineStr">
        <is>
          <t xml:space="preserve">Resolved</t>
        </is>
      </c>
      <c r="I967" t="inlineStr">
        <is>
          <t xml:space="preserve">Again, it wasn't HIS kitchen, but the restaurant kitchen - line from script: "Ich erinnerte mich, dass sie auch in der Nacht zuvor gezittert hatte, als ich sie auf meine Küchenanrichte gehoben hatte, nachdem dieser Rohling sie angefasst hatte."</t>
        </is>
      </c>
      <c r="J967" t="inlineStr">
        <is>
          <t xml:space="preserve">AI</t>
        </is>
      </c>
      <c r="K967" t="inlineStr">
        <is>
          <t xml:space="preserve">Script error</t>
        </is>
      </c>
      <c r="L967" t="inlineStr">
        <is>
          <t xml:space="preserve">Script error</t>
        </is>
      </c>
      <c r="M967" t="str">
        <f>IFERROR(IF(VLOOKUP(L967,'Quantification'!$A:$B,2,FALSE)&amp;""="","Unclassified",VLOOKUP(L967,'Quantification'!$A:$B,2,FALSE)),"Unclassified")</f>
        <v>Major</v>
      </c>
      <c r="N967" t="inlineStr">
        <is>
          <t xml:space="preserve">frl-yaren.gulsoy@pocketfm.com</t>
        </is>
      </c>
      <c r="O967" t="inlineStr">
        <is>
          <t xml:space="preserve">Issues found in raw</t>
        </is>
      </c>
      <c r="P967" t="str">
        <f>IF(OR(O967="Issues found in master",O967="Final master"),"Master",IF(OR(O967="Ready for Master",O967="Issues found in raw",O967="Raw under QC",O967="Issues resolved in raw"),"Raw","-"))</f>
        <v>Raw</v>
      </c>
      <c r="Q967" s="13">
        <v>46280.60416666667</v>
      </c>
      <c r="R967" t="inlineStr">
        <is>
          <t xml:space="preserve">2026-09 (Sept)</t>
        </is>
      </c>
      <c r="S967">
        <f>IF(M967="Not an error",0,IF(COUNTIFS($A$2:$A967,$A967,$D$2:$D967,$D967,$M$2:$M967,"&lt;&gt;Not an error")=1,1,0))</f>
        <v>0</v>
      </c>
      <c r="T967">
        <f>IF(M967&lt;&gt;"Major",0,IF(COUNTIFS($A$2:$A967,$A967,$D$2:$D967,$D967,$M$2:$M967,"Major")=1,1,0))</f>
        <v>0</v>
      </c>
      <c r="U967">
        <f>IF(M967&lt;&gt;"Minor",0,IF(COUNTIFS($A$2:$A967,$A967,$D$2:$D967,$D967,$M$2:$M967,"Minor")=1,1,0))</f>
        <v>0</v>
      </c>
    </row>
    <row r="968">
      <c r="A968" t="inlineStr">
        <is>
          <t xml:space="preserve">a50b00b5518c696735556586c33d81258f1708a2</t>
        </is>
      </c>
      <c r="B968" t="inlineStr">
        <is>
          <t xml:space="preserve">King of the Underworld</t>
        </is>
      </c>
      <c r="C968" t="inlineStr">
        <is>
          <t xml:space="preserve">König Der Unterwelt</t>
        </is>
      </c>
      <c r="D968" t="inlineStr">
        <is>
          <t xml:space="preserve">2d27f8a849f4586a818dbdb5a534dbe5d02a8327</t>
        </is>
      </c>
      <c r="E968" t="inlineStr">
        <is>
          <t xml:space="preserve">Episode 11: Gefährlicher Komfort</t>
        </is>
      </c>
      <c r="F968">
        <v>11</v>
      </c>
      <c r="G968" t="inlineStr">
        <is>
          <t xml:space="preserve">0:00</t>
        </is>
      </c>
      <c r="H968" t="inlineStr">
        <is>
          <t xml:space="preserve">Resolved</t>
        </is>
      </c>
      <c r="I968" t="inlineStr">
        <is>
          <t xml:space="preserve">The POV change should be announced like "Erzählt aus Seraphinas Perspektive"</t>
        </is>
      </c>
      <c r="J968" t="inlineStr">
        <is>
          <t xml:space="preserve">AI</t>
        </is>
      </c>
      <c r="K968" t="inlineStr">
        <is>
          <t xml:space="preserve">Script error</t>
        </is>
      </c>
      <c r="L968" t="inlineStr">
        <is>
          <t xml:space="preserve">Script error</t>
        </is>
      </c>
      <c r="M968" t="str">
        <f>IFERROR(IF(VLOOKUP(L968,'Quantification'!$A:$B,2,FALSE)&amp;""="","Unclassified",VLOOKUP(L968,'Quantification'!$A:$B,2,FALSE)),"Unclassified")</f>
        <v>Major</v>
      </c>
      <c r="N968" t="inlineStr">
        <is>
          <t xml:space="preserve">frl-yaren.gulsoy@pocketfm.com</t>
        </is>
      </c>
      <c r="O968" t="inlineStr">
        <is>
          <t xml:space="preserve">Issues found in raw</t>
        </is>
      </c>
      <c r="P968" t="str">
        <f>IF(OR(O968="Issues found in master",O968="Final master"),"Master",IF(OR(O968="Ready for Master",O968="Issues found in raw",O968="Raw under QC",O968="Issues resolved in raw"),"Raw","-"))</f>
        <v>Raw</v>
      </c>
      <c r="Q968" s="13">
        <v>46280.60416666667</v>
      </c>
      <c r="R968" t="inlineStr">
        <is>
          <t xml:space="preserve">2026-09 (Sept)</t>
        </is>
      </c>
      <c r="S968">
        <f>IF(M968="Not an error",0,IF(COUNTIFS($A$2:$A968,$A968,$D$2:$D968,$D968,$M$2:$M968,"&lt;&gt;Not an error")=1,1,0))</f>
        <v>1</v>
      </c>
      <c r="T968">
        <f>IF(M968&lt;&gt;"Major",0,IF(COUNTIFS($A$2:$A968,$A968,$D$2:$D968,$D968,$M$2:$M968,"Major")=1,1,0))</f>
        <v>1</v>
      </c>
      <c r="U968">
        <f>IF(M968&lt;&gt;"Minor",0,IF(COUNTIFS($A$2:$A968,$A968,$D$2:$D968,$D968,$M$2:$M968,"Minor")=1,1,0))</f>
        <v>0</v>
      </c>
    </row>
    <row r="969">
      <c r="A969" t="inlineStr">
        <is>
          <t xml:space="preserve">a50b00b5518c696735556586c33d81258f1708a2</t>
        </is>
      </c>
      <c r="B969" t="inlineStr">
        <is>
          <t xml:space="preserve">King of the Underworld</t>
        </is>
      </c>
      <c r="C969" t="inlineStr">
        <is>
          <t xml:space="preserve">König Der Unterwelt</t>
        </is>
      </c>
      <c r="D969" t="inlineStr">
        <is>
          <t xml:space="preserve">57e2e8a0a184ec97c9d63114ea5f37821b304d85</t>
        </is>
      </c>
      <c r="E969" t="inlineStr">
        <is>
          <t xml:space="preserve">Episode 13: Miss Jacksons Einkauf</t>
        </is>
      </c>
      <c r="F969">
        <v>13</v>
      </c>
      <c r="G969" t="inlineStr">
        <is>
          <t xml:space="preserve">0:00-0:06</t>
        </is>
      </c>
      <c r="H969" t="inlineStr">
        <is>
          <t xml:space="preserve">Resolved</t>
        </is>
      </c>
      <c r="I969" t="inlineStr">
        <is>
          <t xml:space="preserve">SUV should be pronounced in English or changed to "Geländewagen" - line from script: "Mischrak joggte zu einem der S U Vs, um Ian ein neues Hemd zu holen, da seines ziemlich zerfetzt war."</t>
        </is>
      </c>
      <c r="J969" t="inlineStr">
        <is>
          <t xml:space="preserve">VOA</t>
        </is>
      </c>
      <c r="K969" t="inlineStr">
        <is>
          <t xml:space="preserve">Mispronunciation</t>
        </is>
      </c>
      <c r="L969" t="inlineStr">
        <is>
          <t xml:space="preserve">Mispronunciation</t>
        </is>
      </c>
      <c r="M969" t="str">
        <f>IFERROR(IF(VLOOKUP(L969,'Quantification'!$A:$B,2,FALSE)&amp;""="","Unclassified",VLOOKUP(L969,'Quantification'!$A:$B,2,FALSE)),"Unclassified")</f>
        <v>Major</v>
      </c>
      <c r="N969" t="inlineStr">
        <is>
          <t xml:space="preserve">frl-yaren.gulsoy@pocketfm.com</t>
        </is>
      </c>
      <c r="O969" t="inlineStr">
        <is>
          <t xml:space="preserve">Issues found in raw</t>
        </is>
      </c>
      <c r="P969" t="str">
        <f>IF(OR(O969="Issues found in master",O969="Final master"),"Master",IF(OR(O969="Ready for Master",O969="Issues found in raw",O969="Raw under QC",O969="Issues resolved in raw"),"Raw","-"))</f>
        <v>Raw</v>
      </c>
      <c r="Q969" s="13">
        <v>46280.60416666667</v>
      </c>
      <c r="R969" t="inlineStr">
        <is>
          <t xml:space="preserve">2026-09 (Sept)</t>
        </is>
      </c>
      <c r="S969">
        <f>IF(M969="Not an error",0,IF(COUNTIFS($A$2:$A969,$A969,$D$2:$D969,$D969,$M$2:$M969,"&lt;&gt;Not an error")=1,1,0))</f>
        <v>1</v>
      </c>
      <c r="T969">
        <f>IF(M969&lt;&gt;"Major",0,IF(COUNTIFS($A$2:$A969,$A969,$D$2:$D969,$D969,$M$2:$M969,"Major")=1,1,0))</f>
        <v>1</v>
      </c>
      <c r="U969">
        <f>IF(M969&lt;&gt;"Minor",0,IF(COUNTIFS($A$2:$A969,$A969,$D$2:$D969,$D969,$M$2:$M969,"Minor")=1,1,0))</f>
        <v>0</v>
      </c>
    </row>
    <row r="970">
      <c r="A970" t="inlineStr">
        <is>
          <t xml:space="preserve">a50b00b5518c696735556586c33d81258f1708a2</t>
        </is>
      </c>
      <c r="B970" t="inlineStr">
        <is>
          <t xml:space="preserve">King of the Underworld</t>
        </is>
      </c>
      <c r="C970" t="inlineStr">
        <is>
          <t xml:space="preserve">König Der Unterwelt</t>
        </is>
      </c>
      <c r="D970" t="inlineStr">
        <is>
          <t xml:space="preserve">2736e5d698bd628000cd455965c4f4e59f1e4575</t>
        </is>
      </c>
      <c r="E970" t="inlineStr">
        <is>
          <t xml:space="preserve">Episode 14: Miss Jacksons Ratschlag</t>
        </is>
      </c>
      <c r="F970">
        <v>14</v>
      </c>
      <c r="G970" t="inlineStr">
        <is>
          <t xml:space="preserve">4:18-4:23</t>
        </is>
      </c>
      <c r="H970" t="inlineStr">
        <is>
          <t xml:space="preserve">Resolved</t>
        </is>
      </c>
      <c r="I970" t="inlineStr">
        <is>
          <t xml:space="preserve">Wrong name; it's "Fihna" now, not "Sera" -line from script: „Meine Herren, wäre es möglich, dass ich einen Moment mit Sera allein bin?“</t>
        </is>
      </c>
      <c r="J970" t="inlineStr">
        <is>
          <t xml:space="preserve">AI</t>
        </is>
      </c>
      <c r="K970" t="inlineStr">
        <is>
          <t xml:space="preserve">Script error</t>
        </is>
      </c>
      <c r="L970" t="inlineStr">
        <is>
          <t xml:space="preserve">Script error</t>
        </is>
      </c>
      <c r="M970" t="str">
        <f>IFERROR(IF(VLOOKUP(L970,'Quantification'!$A:$B,2,FALSE)&amp;""="","Unclassified",VLOOKUP(L970,'Quantification'!$A:$B,2,FALSE)),"Unclassified")</f>
        <v>Major</v>
      </c>
      <c r="N970" t="inlineStr">
        <is>
          <t xml:space="preserve">frl-yaren.gulsoy@pocketfm.com</t>
        </is>
      </c>
      <c r="O970" t="inlineStr">
        <is>
          <t xml:space="preserve">Issues found in raw</t>
        </is>
      </c>
      <c r="P970" t="str">
        <f>IF(OR(O970="Issues found in master",O970="Final master"),"Master",IF(OR(O970="Ready for Master",O970="Issues found in raw",O970="Raw under QC",O970="Issues resolved in raw"),"Raw","-"))</f>
        <v>Raw</v>
      </c>
      <c r="Q970" s="13">
        <v>46280.60416666667</v>
      </c>
      <c r="R970" t="inlineStr">
        <is>
          <t xml:space="preserve">2026-09 (Sept)</t>
        </is>
      </c>
      <c r="S970">
        <f>IF(M970="Not an error",0,IF(COUNTIFS($A$2:$A970,$A970,$D$2:$D970,$D970,$M$2:$M970,"&lt;&gt;Not an error")=1,1,0))</f>
        <v>1</v>
      </c>
      <c r="T970">
        <f>IF(M970&lt;&gt;"Major",0,IF(COUNTIFS($A$2:$A970,$A970,$D$2:$D970,$D970,$M$2:$M970,"Major")=1,1,0))</f>
        <v>1</v>
      </c>
      <c r="U970">
        <f>IF(M970&lt;&gt;"Minor",0,IF(COUNTIFS($A$2:$A970,$A970,$D$2:$D970,$D970,$M$2:$M970,"Minor")=1,1,0))</f>
        <v>0</v>
      </c>
    </row>
    <row r="971">
      <c r="A971" t="inlineStr">
        <is>
          <t xml:space="preserve">a50b00b5518c696735556586c33d81258f1708a2</t>
        </is>
      </c>
      <c r="B971" t="inlineStr">
        <is>
          <t xml:space="preserve">King of the Underworld</t>
        </is>
      </c>
      <c r="C971" t="inlineStr">
        <is>
          <t xml:space="preserve">König Der Unterwelt</t>
        </is>
      </c>
      <c r="D971" t="inlineStr">
        <is>
          <t xml:space="preserve">5eb75d3bcfa9a51e5fc70781c676686ac1dfc82e</t>
        </is>
      </c>
      <c r="E971" t="inlineStr">
        <is>
          <t xml:space="preserve">Episode 15: Dringende Abreise</t>
        </is>
      </c>
      <c r="F971">
        <v>15</v>
      </c>
      <c r="G971" t="inlineStr">
        <is>
          <t xml:space="preserve">8:00-8:01</t>
        </is>
      </c>
      <c r="H971" t="inlineStr">
        <is>
          <t xml:space="preserve">Resolved</t>
        </is>
      </c>
      <c r="I971" t="inlineStr">
        <is>
          <t xml:space="preserve">Il Cortile is the name of the restaurant where she works, which makes no sense in this scene. It's probably supposded to be "the way ahead" or "the entrance area" or "foyer" - line from script: "Vitor deckte uns den Rücken, während Andrei vom Treppenabsatz aus den il Cortile sicherte."</t>
        </is>
      </c>
      <c r="J971" t="inlineStr">
        <is>
          <t xml:space="preserve">AI</t>
        </is>
      </c>
      <c r="K971" t="inlineStr">
        <is>
          <t xml:space="preserve">Script error</t>
        </is>
      </c>
      <c r="L971" t="inlineStr">
        <is>
          <t xml:space="preserve">Script error</t>
        </is>
      </c>
      <c r="M971" t="str">
        <f>IFERROR(IF(VLOOKUP(L971,'Quantification'!$A:$B,2,FALSE)&amp;""="","Unclassified",VLOOKUP(L971,'Quantification'!$A:$B,2,FALSE)),"Unclassified")</f>
        <v>Major</v>
      </c>
      <c r="N971" t="inlineStr">
        <is>
          <t xml:space="preserve">frl-yaren.gulsoy@pocketfm.com</t>
        </is>
      </c>
      <c r="O971" t="inlineStr">
        <is>
          <t xml:space="preserve">Issues found in raw</t>
        </is>
      </c>
      <c r="P971" t="str">
        <f>IF(OR(O971="Issues found in master",O971="Final master"),"Master",IF(OR(O971="Ready for Master",O971="Issues found in raw",O971="Raw under QC",O971="Issues resolved in raw"),"Raw","-"))</f>
        <v>Raw</v>
      </c>
      <c r="Q971" s="13">
        <v>46280.60486111111</v>
      </c>
      <c r="R971" t="inlineStr">
        <is>
          <t xml:space="preserve">2026-09 (Sept)</t>
        </is>
      </c>
      <c r="S971">
        <f>IF(M971="Not an error",0,IF(COUNTIFS($A$2:$A971,$A971,$D$2:$D971,$D971,$M$2:$M971,"&lt;&gt;Not an error")=1,1,0))</f>
        <v>1</v>
      </c>
      <c r="T971">
        <f>IF(M971&lt;&gt;"Major",0,IF(COUNTIFS($A$2:$A971,$A971,$D$2:$D971,$D971,$M$2:$M971,"Major")=1,1,0))</f>
        <v>1</v>
      </c>
      <c r="U971">
        <f>IF(M971&lt;&gt;"Minor",0,IF(COUNTIFS($A$2:$A971,$A971,$D$2:$D971,$D971,$M$2:$M971,"Minor")=1,1,0))</f>
        <v>0</v>
      </c>
    </row>
    <row r="972">
      <c r="A972" t="inlineStr">
        <is>
          <t xml:space="preserve">a50b00b5518c696735556586c33d81258f1708a2</t>
        </is>
      </c>
      <c r="B972" t="inlineStr">
        <is>
          <t xml:space="preserve">King of the Underworld</t>
        </is>
      </c>
      <c r="C972" t="inlineStr">
        <is>
          <t xml:space="preserve">König Der Unterwelt</t>
        </is>
      </c>
      <c r="D972" t="inlineStr">
        <is>
          <t xml:space="preserve">1b6e1a44cbc689abbdf69bf1752dbdea8cc69ee2</t>
        </is>
      </c>
      <c r="E972" t="inlineStr">
        <is>
          <t xml:space="preserve">Episode 17: Lucas Fluchtplan</t>
        </is>
      </c>
      <c r="F972">
        <v>17</v>
      </c>
      <c r="G972" t="inlineStr">
        <is>
          <t xml:space="preserve">0:00</t>
        </is>
      </c>
      <c r="H972" t="inlineStr">
        <is>
          <t xml:space="preserve">Resolved</t>
        </is>
      </c>
      <c r="I972" t="inlineStr">
        <is>
          <t xml:space="preserve">the POV change should be announced like "Erzählt aus Konstantins Perspektive"</t>
        </is>
      </c>
      <c r="J972" t="inlineStr">
        <is>
          <t xml:space="preserve">AI</t>
        </is>
      </c>
      <c r="K972" t="inlineStr">
        <is>
          <t xml:space="preserve">Script error</t>
        </is>
      </c>
      <c r="L972" t="inlineStr">
        <is>
          <t xml:space="preserve">Script error</t>
        </is>
      </c>
      <c r="M972" t="str">
        <f>IFERROR(IF(VLOOKUP(L972,'Quantification'!$A:$B,2,FALSE)&amp;""="","Unclassified",VLOOKUP(L972,'Quantification'!$A:$B,2,FALSE)),"Unclassified")</f>
        <v>Major</v>
      </c>
      <c r="N972" t="inlineStr">
        <is>
          <t xml:space="preserve">frl-yaren.gulsoy@pocketfm.com</t>
        </is>
      </c>
      <c r="O972" t="inlineStr">
        <is>
          <t xml:space="preserve">Issues found in raw</t>
        </is>
      </c>
      <c r="P972" t="str">
        <f>IF(OR(O972="Issues found in master",O972="Final master"),"Master",IF(OR(O972="Ready for Master",O972="Issues found in raw",O972="Raw under QC",O972="Issues resolved in raw"),"Raw","-"))</f>
        <v>Raw</v>
      </c>
      <c r="Q972" s="13">
        <v>46280.60486111111</v>
      </c>
      <c r="R972" t="inlineStr">
        <is>
          <t xml:space="preserve">2026-09 (Sept)</t>
        </is>
      </c>
      <c r="S972">
        <f>IF(M972="Not an error",0,IF(COUNTIFS($A$2:$A972,$A972,$D$2:$D972,$D972,$M$2:$M972,"&lt;&gt;Not an error")=1,1,0))</f>
        <v>1</v>
      </c>
      <c r="T972">
        <f>IF(M972&lt;&gt;"Major",0,IF(COUNTIFS($A$2:$A972,$A972,$D$2:$D972,$D972,$M$2:$M972,"Major")=1,1,0))</f>
        <v>1</v>
      </c>
      <c r="U972">
        <f>IF(M972&lt;&gt;"Minor",0,IF(COUNTIFS($A$2:$A972,$A972,$D$2:$D972,$D972,$M$2:$M972,"Minor")=1,1,0))</f>
        <v>0</v>
      </c>
    </row>
    <row r="973">
      <c r="A973" t="inlineStr">
        <is>
          <t xml:space="preserve">a50b00b5518c696735556586c33d81258f1708a2</t>
        </is>
      </c>
      <c r="B973" t="inlineStr">
        <is>
          <t xml:space="preserve">King of the Underworld</t>
        </is>
      </c>
      <c r="C973" t="inlineStr">
        <is>
          <t xml:space="preserve">König Der Unterwelt</t>
        </is>
      </c>
      <c r="D973" t="inlineStr">
        <is>
          <t xml:space="preserve">eca293655ec12d60bd4d227889ab0f3cd4356d90</t>
        </is>
      </c>
      <c r="E973" t="inlineStr">
        <is>
          <t xml:space="preserve">Episode 18: Verwirklichte Liebe</t>
        </is>
      </c>
      <c r="F973">
        <v>18</v>
      </c>
      <c r="G973" t="inlineStr">
        <is>
          <t xml:space="preserve">0:00</t>
        </is>
      </c>
      <c r="H973" t="inlineStr">
        <is>
          <t xml:space="preserve">Resolved</t>
        </is>
      </c>
      <c r="I973" t="inlineStr">
        <is>
          <t xml:space="preserve">the POV change should be announced like "Erzählt aus Konstantins Perspektive"</t>
        </is>
      </c>
      <c r="J973" t="inlineStr">
        <is>
          <t xml:space="preserve">AI</t>
        </is>
      </c>
      <c r="K973" t="inlineStr">
        <is>
          <t xml:space="preserve">Script error</t>
        </is>
      </c>
      <c r="L973" t="inlineStr">
        <is>
          <t xml:space="preserve">Script error</t>
        </is>
      </c>
      <c r="M973" t="str">
        <f>IFERROR(IF(VLOOKUP(L973,'Quantification'!$A:$B,2,FALSE)&amp;""="","Unclassified",VLOOKUP(L973,'Quantification'!$A:$B,2,FALSE)),"Unclassified")</f>
        <v>Major</v>
      </c>
      <c r="N973" t="inlineStr">
        <is>
          <t xml:space="preserve">frl-yaren.gulsoy@pocketfm.com</t>
        </is>
      </c>
      <c r="O973" t="inlineStr">
        <is>
          <t xml:space="preserve">Issues found in raw</t>
        </is>
      </c>
      <c r="P973" t="str">
        <f>IF(OR(O973="Issues found in master",O973="Final master"),"Master",IF(OR(O973="Ready for Master",O973="Issues found in raw",O973="Raw under QC",O973="Issues resolved in raw"),"Raw","-"))</f>
        <v>Raw</v>
      </c>
      <c r="Q973" s="13">
        <v>46280.60486111111</v>
      </c>
      <c r="R973" t="inlineStr">
        <is>
          <t xml:space="preserve">2026-09 (Sept)</t>
        </is>
      </c>
      <c r="S973">
        <f>IF(M973="Not an error",0,IF(COUNTIFS($A$2:$A973,$A973,$D$2:$D973,$D973,$M$2:$M973,"&lt;&gt;Not an error")=1,1,0))</f>
        <v>1</v>
      </c>
      <c r="T973">
        <f>IF(M973&lt;&gt;"Major",0,IF(COUNTIFS($A$2:$A973,$A973,$D$2:$D973,$D973,$M$2:$M973,"Major")=1,1,0))</f>
        <v>1</v>
      </c>
      <c r="U973">
        <f>IF(M973&lt;&gt;"Minor",0,IF(COUNTIFS($A$2:$A973,$A973,$D$2:$D973,$D973,$M$2:$M973,"Minor")=1,1,0))</f>
        <v>0</v>
      </c>
    </row>
    <row r="974">
      <c r="A974" t="inlineStr">
        <is>
          <t xml:space="preserve">a50b00b5518c696735556586c33d81258f1708a2</t>
        </is>
      </c>
      <c r="B974" t="inlineStr">
        <is>
          <t xml:space="preserve">King of the Underworld</t>
        </is>
      </c>
      <c r="C974" t="inlineStr">
        <is>
          <t xml:space="preserve">König Der Unterwelt</t>
        </is>
      </c>
      <c r="D974" t="inlineStr">
        <is>
          <t xml:space="preserve">fcfb31e3422e223c2f833a6ca9262d8d72fb9350</t>
        </is>
      </c>
      <c r="E974" t="inlineStr">
        <is>
          <t xml:space="preserve">Episode 19: Schlossrundgang</t>
        </is>
      </c>
      <c r="F974">
        <v>19</v>
      </c>
      <c r="G974" t="inlineStr">
        <is>
          <t xml:space="preserve">0:00</t>
        </is>
      </c>
      <c r="H974" t="inlineStr">
        <is>
          <t xml:space="preserve">Resolved</t>
        </is>
      </c>
      <c r="I974" t="inlineStr">
        <is>
          <t xml:space="preserve">the POV change should've been announced in the previous chapter (as well)</t>
        </is>
      </c>
      <c r="J974" t="inlineStr">
        <is>
          <t xml:space="preserve">AI</t>
        </is>
      </c>
      <c r="K974" t="inlineStr">
        <is>
          <t xml:space="preserve">Script error</t>
        </is>
      </c>
      <c r="L974" t="inlineStr">
        <is>
          <t xml:space="preserve">Script error</t>
        </is>
      </c>
      <c r="M974" t="str">
        <f>IFERROR(IF(VLOOKUP(L974,'Quantification'!$A:$B,2,FALSE)&amp;""="","Unclassified",VLOOKUP(L974,'Quantification'!$A:$B,2,FALSE)),"Unclassified")</f>
        <v>Major</v>
      </c>
      <c r="N974" t="inlineStr">
        <is>
          <t xml:space="preserve">frl-yaren.gulsoy@pocketfm.com</t>
        </is>
      </c>
      <c r="O974" t="inlineStr">
        <is>
          <t xml:space="preserve">Issues found in raw</t>
        </is>
      </c>
      <c r="P974" t="str">
        <f>IF(OR(O974="Issues found in master",O974="Final master"),"Master",IF(OR(O974="Ready for Master",O974="Issues found in raw",O974="Raw under QC",O974="Issues resolved in raw"),"Raw","-"))</f>
        <v>Raw</v>
      </c>
      <c r="Q974" s="13">
        <v>46280.60486111111</v>
      </c>
      <c r="R974" t="inlineStr">
        <is>
          <t xml:space="preserve">2026-09 (Sept)</t>
        </is>
      </c>
      <c r="S974">
        <f>IF(M974="Not an error",0,IF(COUNTIFS($A$2:$A974,$A974,$D$2:$D974,$D974,$M$2:$M974,"&lt;&gt;Not an error")=1,1,0))</f>
        <v>1</v>
      </c>
      <c r="T974">
        <f>IF(M974&lt;&gt;"Major",0,IF(COUNTIFS($A$2:$A974,$A974,$D$2:$D974,$D974,$M$2:$M974,"Major")=1,1,0))</f>
        <v>1</v>
      </c>
      <c r="U974">
        <f>IF(M974&lt;&gt;"Minor",0,IF(COUNTIFS($A$2:$A974,$A974,$D$2:$D974,$D974,$M$2:$M974,"Minor")=1,1,0))</f>
        <v>0</v>
      </c>
    </row>
    <row r="975">
      <c r="A975" t="inlineStr">
        <is>
          <t xml:space="preserve">a50b00b5518c696735556586c33d81258f1708a2</t>
        </is>
      </c>
      <c r="B975" t="inlineStr">
        <is>
          <t xml:space="preserve">King of the Underworld</t>
        </is>
      </c>
      <c r="C975" t="inlineStr">
        <is>
          <t xml:space="preserve">König Der Unterwelt</t>
        </is>
      </c>
      <c r="D975" t="inlineStr">
        <is>
          <t xml:space="preserve">22853a9c6fde55bcd17e85069f29aa06ebcda3f9</t>
        </is>
      </c>
      <c r="E975" t="inlineStr">
        <is>
          <t xml:space="preserve">Episode 23: Narben Enthüllt</t>
        </is>
      </c>
      <c r="F975">
        <v>23</v>
      </c>
      <c r="G975" t="inlineStr">
        <is>
          <t xml:space="preserve">0:00</t>
        </is>
      </c>
      <c r="H975" t="inlineStr">
        <is>
          <t xml:space="preserve">Resolved</t>
        </is>
      </c>
      <c r="I975" t="inlineStr">
        <is>
          <t xml:space="preserve">the POV change should be announced like "Aus Konstantins Sicht erzählt", as it has been done before</t>
        </is>
      </c>
      <c r="J975" t="inlineStr">
        <is>
          <t xml:space="preserve">AI</t>
        </is>
      </c>
      <c r="K975" t="inlineStr">
        <is>
          <t xml:space="preserve">Script error</t>
        </is>
      </c>
      <c r="L975" t="inlineStr">
        <is>
          <t xml:space="preserve">Script error</t>
        </is>
      </c>
      <c r="M975" t="str">
        <f>IFERROR(IF(VLOOKUP(L975,'Quantification'!$A:$B,2,FALSE)&amp;""="","Unclassified",VLOOKUP(L975,'Quantification'!$A:$B,2,FALSE)),"Unclassified")</f>
        <v>Major</v>
      </c>
      <c r="N975" t="inlineStr">
        <is>
          <t xml:space="preserve">frl-yaren.gulsoy@pocketfm.com</t>
        </is>
      </c>
      <c r="O975" t="inlineStr">
        <is>
          <t xml:space="preserve">Issues found in raw</t>
        </is>
      </c>
      <c r="P975" t="str">
        <f>IF(OR(O975="Issues found in master",O975="Final master"),"Master",IF(OR(O975="Ready for Master",O975="Issues found in raw",O975="Raw under QC",O975="Issues resolved in raw"),"Raw","-"))</f>
        <v>Raw</v>
      </c>
      <c r="Q975" s="13">
        <v>46280.60486111111</v>
      </c>
      <c r="R975" t="inlineStr">
        <is>
          <t xml:space="preserve">2026-09 (Sept)</t>
        </is>
      </c>
      <c r="S975">
        <f>IF(M975="Not an error",0,IF(COUNTIFS($A$2:$A975,$A975,$D$2:$D975,$D975,$M$2:$M975,"&lt;&gt;Not an error")=1,1,0))</f>
        <v>1</v>
      </c>
      <c r="T975">
        <f>IF(M975&lt;&gt;"Major",0,IF(COUNTIFS($A$2:$A975,$A975,$D$2:$D975,$D975,$M$2:$M975,"Major")=1,1,0))</f>
        <v>1</v>
      </c>
      <c r="U975">
        <f>IF(M975&lt;&gt;"Minor",0,IF(COUNTIFS($A$2:$A975,$A975,$D$2:$D975,$D975,$M$2:$M975,"Minor")=1,1,0))</f>
        <v>0</v>
      </c>
    </row>
    <row r="976">
      <c r="A976" t="inlineStr">
        <is>
          <t xml:space="preserve">a50b00b5518c696735556586c33d81258f1708a2</t>
        </is>
      </c>
      <c r="B976" t="inlineStr">
        <is>
          <t xml:space="preserve">King of the Underworld</t>
        </is>
      </c>
      <c r="C976" t="inlineStr">
        <is>
          <t xml:space="preserve">König Der Unterwelt</t>
        </is>
      </c>
      <c r="D976" t="inlineStr">
        <is>
          <t xml:space="preserve">85c3c11ea44d6972be0679b0959fe15b8042a545</t>
        </is>
      </c>
      <c r="E976" t="inlineStr">
        <is>
          <t xml:space="preserve">Episode 24: Verspieltes Frühstück</t>
        </is>
      </c>
      <c r="F976">
        <v>24</v>
      </c>
      <c r="G976" t="inlineStr">
        <is>
          <t xml:space="preserve">0:00</t>
        </is>
      </c>
      <c r="H976" t="inlineStr">
        <is>
          <t xml:space="preserve">Resolved</t>
        </is>
      </c>
      <c r="I976" t="inlineStr">
        <is>
          <t xml:space="preserve">the POV change should be announced like "Aus der Sicht von Konstantin erzählt"</t>
        </is>
      </c>
      <c r="J976" t="inlineStr">
        <is>
          <t xml:space="preserve">VOA</t>
        </is>
      </c>
      <c r="K976" t="inlineStr">
        <is>
          <t xml:space="preserve">Mispronunciation</t>
        </is>
      </c>
      <c r="L976" t="inlineStr">
        <is>
          <t xml:space="preserve">Mispronunciation</t>
        </is>
      </c>
      <c r="M976" t="str">
        <f>IFERROR(IF(VLOOKUP(L976,'Quantification'!$A:$B,2,FALSE)&amp;""="","Unclassified",VLOOKUP(L976,'Quantification'!$A:$B,2,FALSE)),"Unclassified")</f>
        <v>Major</v>
      </c>
      <c r="N976" t="inlineStr">
        <is>
          <t xml:space="preserve">frl-yaren.gulsoy@pocketfm.com</t>
        </is>
      </c>
      <c r="O976" t="inlineStr">
        <is>
          <t xml:space="preserve">Issues found in raw</t>
        </is>
      </c>
      <c r="P976" t="str">
        <f>IF(OR(O976="Issues found in master",O976="Final master"),"Master",IF(OR(O976="Ready for Master",O976="Issues found in raw",O976="Raw under QC",O976="Issues resolved in raw"),"Raw","-"))</f>
        <v>Raw</v>
      </c>
      <c r="Q976" s="13">
        <v>46280.60486111111</v>
      </c>
      <c r="R976" t="inlineStr">
        <is>
          <t xml:space="preserve">2026-09 (Sept)</t>
        </is>
      </c>
      <c r="S976">
        <f>IF(M976="Not an error",0,IF(COUNTIFS($A$2:$A976,$A976,$D$2:$D976,$D976,$M$2:$M976,"&lt;&gt;Not an error")=1,1,0))</f>
        <v>1</v>
      </c>
      <c r="T976">
        <f>IF(M976&lt;&gt;"Major",0,IF(COUNTIFS($A$2:$A976,$A976,$D$2:$D976,$D976,$M$2:$M976,"Major")=1,1,0))</f>
        <v>1</v>
      </c>
      <c r="U976">
        <f>IF(M976&lt;&gt;"Minor",0,IF(COUNTIFS($A$2:$A976,$A976,$D$2:$D976,$D976,$M$2:$M976,"Minor")=1,1,0))</f>
        <v>0</v>
      </c>
    </row>
    <row r="977">
      <c r="A977" t="inlineStr">
        <is>
          <t xml:space="preserve">a50b00b5518c696735556586c33d81258f1708a2</t>
        </is>
      </c>
      <c r="B977" t="inlineStr">
        <is>
          <t xml:space="preserve">King of the Underworld</t>
        </is>
      </c>
      <c r="C977" t="inlineStr">
        <is>
          <t xml:space="preserve">König Der Unterwelt</t>
        </is>
      </c>
      <c r="D977" t="inlineStr">
        <is>
          <t xml:space="preserve">c0342b401416d011de89118f33bf3e13f078e7cc</t>
        </is>
      </c>
      <c r="E977" t="inlineStr">
        <is>
          <t xml:space="preserve">Episode 28: Der Plan</t>
        </is>
      </c>
      <c r="F977">
        <v>28</v>
      </c>
      <c r="G977" t="inlineStr">
        <is>
          <t xml:space="preserve">5:14-5:16</t>
        </is>
      </c>
      <c r="H977" t="inlineStr">
        <is>
          <t xml:space="preserve">Resolved</t>
        </is>
      </c>
      <c r="I977" t="inlineStr">
        <is>
          <t xml:space="preserve">"S U V" should be pronounced in English. It's usually better written as "SUV" - line from script: "Wir rückten mit drei S U Vs aus."</t>
        </is>
      </c>
      <c r="J977" t="inlineStr">
        <is>
          <t xml:space="preserve">VOA</t>
        </is>
      </c>
      <c r="K977" t="inlineStr">
        <is>
          <t xml:space="preserve">Mispronunciation</t>
        </is>
      </c>
      <c r="L977" t="inlineStr">
        <is>
          <t xml:space="preserve">Mispronunciation</t>
        </is>
      </c>
      <c r="M977" t="str">
        <f>IFERROR(IF(VLOOKUP(L977,'Quantification'!$A:$B,2,FALSE)&amp;""="","Unclassified",VLOOKUP(L977,'Quantification'!$A:$B,2,FALSE)),"Unclassified")</f>
        <v>Major</v>
      </c>
      <c r="N977" t="inlineStr">
        <is>
          <t xml:space="preserve">frl-yaren.gulsoy@pocketfm.com</t>
        </is>
      </c>
      <c r="O977" t="inlineStr">
        <is>
          <t xml:space="preserve">Issues found in raw</t>
        </is>
      </c>
      <c r="P977" t="str">
        <f>IF(OR(O977="Issues found in master",O977="Final master"),"Master",IF(OR(O977="Ready for Master",O977="Issues found in raw",O977="Raw under QC",O977="Issues resolved in raw"),"Raw","-"))</f>
        <v>Raw</v>
      </c>
      <c r="Q977" s="13">
        <v>46280.60486111111</v>
      </c>
      <c r="R977" t="inlineStr">
        <is>
          <t xml:space="preserve">2026-09 (Sept)</t>
        </is>
      </c>
      <c r="S977">
        <f>IF(M977="Not an error",0,IF(COUNTIFS($A$2:$A977,$A977,$D$2:$D977,$D977,$M$2:$M977,"&lt;&gt;Not an error")=1,1,0))</f>
        <v>1</v>
      </c>
      <c r="T977">
        <f>IF(M977&lt;&gt;"Major",0,IF(COUNTIFS($A$2:$A977,$A977,$D$2:$D977,$D977,$M$2:$M977,"Major")=1,1,0))</f>
        <v>1</v>
      </c>
      <c r="U977">
        <f>IF(M977&lt;&gt;"Minor",0,IF(COUNTIFS($A$2:$A977,$A977,$D$2:$D977,$D977,$M$2:$M977,"Minor")=1,1,0))</f>
        <v>0</v>
      </c>
    </row>
    <row r="978">
      <c r="A978" t="inlineStr">
        <is>
          <t xml:space="preserve">a50b00b5518c696735556586c33d81258f1708a2</t>
        </is>
      </c>
      <c r="B978" t="inlineStr">
        <is>
          <t xml:space="preserve">King of the Underworld</t>
        </is>
      </c>
      <c r="C978" t="inlineStr">
        <is>
          <t xml:space="preserve">König Der Unterwelt</t>
        </is>
      </c>
      <c r="D978" t="inlineStr">
        <is>
          <t xml:space="preserve">c0342b401416d011de89118f33bf3e13f078e7cc</t>
        </is>
      </c>
      <c r="E978" t="inlineStr">
        <is>
          <t xml:space="preserve">Episode 28: Der Plan</t>
        </is>
      </c>
      <c r="F978">
        <v>28</v>
      </c>
      <c r="G978" t="inlineStr">
        <is>
          <t xml:space="preserve">5:13</t>
        </is>
      </c>
      <c r="H978" t="inlineStr">
        <is>
          <t xml:space="preserve">Resolved</t>
        </is>
      </c>
      <c r="I978" t="inlineStr">
        <is>
          <t xml:space="preserve">the POV change should be announced like "aus der Sicht von Konstantion erzählt"</t>
        </is>
      </c>
      <c r="J978" t="inlineStr">
        <is>
          <t xml:space="preserve">AI</t>
        </is>
      </c>
      <c r="K978" t="inlineStr">
        <is>
          <t xml:space="preserve">Script error</t>
        </is>
      </c>
      <c r="L978" t="inlineStr">
        <is>
          <t xml:space="preserve">Script error</t>
        </is>
      </c>
      <c r="M978" t="str">
        <f>IFERROR(IF(VLOOKUP(L978,'Quantification'!$A:$B,2,FALSE)&amp;""="","Unclassified",VLOOKUP(L978,'Quantification'!$A:$B,2,FALSE)),"Unclassified")</f>
        <v>Major</v>
      </c>
      <c r="N978" t="inlineStr">
        <is>
          <t xml:space="preserve">frl-yaren.gulsoy@pocketfm.com</t>
        </is>
      </c>
      <c r="O978" t="inlineStr">
        <is>
          <t xml:space="preserve">Issues found in raw</t>
        </is>
      </c>
      <c r="P978" t="str">
        <f>IF(OR(O978="Issues found in master",O978="Final master"),"Master",IF(OR(O978="Ready for Master",O978="Issues found in raw",O978="Raw under QC",O978="Issues resolved in raw"),"Raw","-"))</f>
        <v>Raw</v>
      </c>
      <c r="Q978" s="13">
        <v>46280.60486111111</v>
      </c>
      <c r="R978" t="inlineStr">
        <is>
          <t xml:space="preserve">2026-09 (Sept)</t>
        </is>
      </c>
      <c r="S978">
        <f>IF(M978="Not an error",0,IF(COUNTIFS($A$2:$A978,$A978,$D$2:$D978,$D978,$M$2:$M978,"&lt;&gt;Not an error")=1,1,0))</f>
        <v>0</v>
      </c>
      <c r="T978">
        <f>IF(M978&lt;&gt;"Major",0,IF(COUNTIFS($A$2:$A978,$A978,$D$2:$D978,$D978,$M$2:$M978,"Major")=1,1,0))</f>
        <v>0</v>
      </c>
      <c r="U978">
        <f>IF(M978&lt;&gt;"Minor",0,IF(COUNTIFS($A$2:$A978,$A978,$D$2:$D978,$D978,$M$2:$M978,"Minor")=1,1,0))</f>
        <v>0</v>
      </c>
    </row>
    <row r="979">
      <c r="A979" t="inlineStr">
        <is>
          <t xml:space="preserve">a50b00b5518c696735556586c33d81258f1708a2</t>
        </is>
      </c>
      <c r="B979" t="inlineStr">
        <is>
          <t xml:space="preserve">King of the Underworld</t>
        </is>
      </c>
      <c r="C979" t="inlineStr">
        <is>
          <t xml:space="preserve">König Der Unterwelt</t>
        </is>
      </c>
      <c r="D979" t="inlineStr">
        <is>
          <t xml:space="preserve">8fd1116e146024d9dae6d44d7b0680021e1f30e1</t>
        </is>
      </c>
      <c r="E979" t="inlineStr">
        <is>
          <t xml:space="preserve">Episode 30: Fihnas Verkupplung</t>
        </is>
      </c>
      <c r="F979">
        <v>30</v>
      </c>
      <c r="G979" t="inlineStr">
        <is>
          <t xml:space="preserve">1:38-1:44</t>
        </is>
      </c>
      <c r="H979" t="inlineStr">
        <is>
          <t xml:space="preserve">Resolved</t>
        </is>
      </c>
      <c r="I979" t="inlineStr">
        <is>
          <t xml:space="preserve">wrong spelling and pronunciation of the name Fihna - line from script: "Was in Wirklichkeit bedeutete, sie zu schützen. Finha."</t>
        </is>
      </c>
      <c r="J979" t="inlineStr">
        <is>
          <t xml:space="preserve">AI</t>
        </is>
      </c>
      <c r="K979" t="inlineStr">
        <is>
          <t xml:space="preserve">Script error</t>
        </is>
      </c>
      <c r="L979" t="inlineStr">
        <is>
          <t xml:space="preserve">Script error</t>
        </is>
      </c>
      <c r="M979" t="str">
        <f>IFERROR(IF(VLOOKUP(L979,'Quantification'!$A:$B,2,FALSE)&amp;""="","Unclassified",VLOOKUP(L979,'Quantification'!$A:$B,2,FALSE)),"Unclassified")</f>
        <v>Major</v>
      </c>
      <c r="N979" t="inlineStr">
        <is>
          <t xml:space="preserve">frl-yaren.gulsoy@pocketfm.com</t>
        </is>
      </c>
      <c r="O979" t="inlineStr">
        <is>
          <t xml:space="preserve">Issues found in raw</t>
        </is>
      </c>
      <c r="P979" t="str">
        <f>IF(OR(O979="Issues found in master",O979="Final master"),"Master",IF(OR(O979="Ready for Master",O979="Issues found in raw",O979="Raw under QC",O979="Issues resolved in raw"),"Raw","-"))</f>
        <v>Raw</v>
      </c>
      <c r="Q979" s="13">
        <v>46280.60486111111</v>
      </c>
      <c r="R979" t="inlineStr">
        <is>
          <t xml:space="preserve">2026-09 (Sept)</t>
        </is>
      </c>
      <c r="S979">
        <f>IF(M979="Not an error",0,IF(COUNTIFS($A$2:$A979,$A979,$D$2:$D979,$D979,$M$2:$M979,"&lt;&gt;Not an error")=1,1,0))</f>
        <v>1</v>
      </c>
      <c r="T979">
        <f>IF(M979&lt;&gt;"Major",0,IF(COUNTIFS($A$2:$A979,$A979,$D$2:$D979,$D979,$M$2:$M979,"Major")=1,1,0))</f>
        <v>1</v>
      </c>
      <c r="U979">
        <f>IF(M979&lt;&gt;"Minor",0,IF(COUNTIFS($A$2:$A979,$A979,$D$2:$D979,$D979,$M$2:$M979,"Minor")=1,1,0))</f>
        <v>0</v>
      </c>
    </row>
    <row r="980">
      <c r="A980" t="inlineStr">
        <is>
          <t xml:space="preserve">a50b00b5518c696735556586c33d81258f1708a2</t>
        </is>
      </c>
      <c r="B980" t="inlineStr">
        <is>
          <t xml:space="preserve">King of the Underworld</t>
        </is>
      </c>
      <c r="C980" t="inlineStr">
        <is>
          <t xml:space="preserve">König Der Unterwelt</t>
        </is>
      </c>
      <c r="D980" t="inlineStr">
        <is>
          <t xml:space="preserve">3591007e70f4b12b35301a475f531d9c9bf340f1</t>
        </is>
      </c>
      <c r="E980" t="inlineStr">
        <is>
          <t xml:space="preserve">Episode 31: Andreis Hinterhalt</t>
        </is>
      </c>
      <c r="F980">
        <v>31</v>
      </c>
      <c r="G980" t="inlineStr">
        <is>
          <t xml:space="preserve">5:51-5:57</t>
        </is>
      </c>
      <c r="H980" t="inlineStr">
        <is>
          <t xml:space="preserve">Resolved</t>
        </is>
      </c>
      <c r="I980" t="inlineStr">
        <is>
          <t xml:space="preserve">just seconds ago another character called her by her full name - line from script: "Er war der Einzige, der je meinen vollen Namen benutzte, und ich liebte, wie er aus seinem Mund klang."</t>
        </is>
      </c>
      <c r="J980" t="inlineStr">
        <is>
          <t xml:space="preserve">AI</t>
        </is>
      </c>
      <c r="K980" t="inlineStr">
        <is>
          <t xml:space="preserve">Script error</t>
        </is>
      </c>
      <c r="L980" t="inlineStr">
        <is>
          <t xml:space="preserve">Script error</t>
        </is>
      </c>
      <c r="M980" t="str">
        <f>IFERROR(IF(VLOOKUP(L980,'Quantification'!$A:$B,2,FALSE)&amp;""="","Unclassified",VLOOKUP(L980,'Quantification'!$A:$B,2,FALSE)),"Unclassified")</f>
        <v>Major</v>
      </c>
      <c r="N980" t="inlineStr">
        <is>
          <t xml:space="preserve">frl-yaren.gulsoy@pocketfm.com</t>
        </is>
      </c>
      <c r="O980" t="inlineStr">
        <is>
          <t xml:space="preserve">Issues found in raw</t>
        </is>
      </c>
      <c r="P980" t="str">
        <f>IF(OR(O980="Issues found in master",O980="Final master"),"Master",IF(OR(O980="Ready for Master",O980="Issues found in raw",O980="Raw under QC",O980="Issues resolved in raw"),"Raw","-"))</f>
        <v>Raw</v>
      </c>
      <c r="Q980" s="13">
        <v>46280.60486111111</v>
      </c>
      <c r="R980" t="inlineStr">
        <is>
          <t xml:space="preserve">2026-09 (Sept)</t>
        </is>
      </c>
      <c r="S980">
        <f>IF(M980="Not an error",0,IF(COUNTIFS($A$2:$A980,$A980,$D$2:$D980,$D980,$M$2:$M980,"&lt;&gt;Not an error")=1,1,0))</f>
        <v>1</v>
      </c>
      <c r="T980">
        <f>IF(M980&lt;&gt;"Major",0,IF(COUNTIFS($A$2:$A980,$A980,$D$2:$D980,$D980,$M$2:$M980,"Major")=1,1,0))</f>
        <v>1</v>
      </c>
      <c r="U980">
        <f>IF(M980&lt;&gt;"Minor",0,IF(COUNTIFS($A$2:$A980,$A980,$D$2:$D980,$D980,$M$2:$M980,"Minor")=1,1,0))</f>
        <v>0</v>
      </c>
    </row>
    <row r="981">
      <c r="A981" t="inlineStr">
        <is>
          <t xml:space="preserve">a50b00b5518c696735556586c33d81258f1708a2</t>
        </is>
      </c>
      <c r="B981" t="inlineStr">
        <is>
          <t xml:space="preserve">King of the Underworld</t>
        </is>
      </c>
      <c r="C981" t="inlineStr">
        <is>
          <t xml:space="preserve">König Der Unterwelt</t>
        </is>
      </c>
      <c r="D981" t="inlineStr">
        <is>
          <t xml:space="preserve">2320ded91ecb494cb56c657befa37afd50e84a45</t>
        </is>
      </c>
      <c r="E981" t="inlineStr">
        <is>
          <t xml:space="preserve">Episode 34: Süße Ablenkung</t>
        </is>
      </c>
      <c r="F981">
        <v>34</v>
      </c>
      <c r="G981" t="inlineStr">
        <is>
          <t xml:space="preserve">4:55</t>
        </is>
      </c>
      <c r="H981" t="inlineStr">
        <is>
          <t xml:space="preserve">Resolved</t>
        </is>
      </c>
      <c r="I981" t="inlineStr">
        <is>
          <t xml:space="preserve">the POV change should be announced like "Erzählt aus der Sicht/Perspektive von Konstantin"</t>
        </is>
      </c>
      <c r="J981" t="inlineStr">
        <is>
          <t xml:space="preserve">AI</t>
        </is>
      </c>
      <c r="K981" t="inlineStr">
        <is>
          <t xml:space="preserve">Script error</t>
        </is>
      </c>
      <c r="L981" t="inlineStr">
        <is>
          <t xml:space="preserve">Script error</t>
        </is>
      </c>
      <c r="M981" t="str">
        <f>IFERROR(IF(VLOOKUP(L981,'Quantification'!$A:$B,2,FALSE)&amp;""="","Unclassified",VLOOKUP(L981,'Quantification'!$A:$B,2,FALSE)),"Unclassified")</f>
        <v>Major</v>
      </c>
      <c r="N981" t="inlineStr">
        <is>
          <t xml:space="preserve">frl-yaren.gulsoy@pocketfm.com</t>
        </is>
      </c>
      <c r="O981" t="inlineStr">
        <is>
          <t xml:space="preserve">Issues found in raw</t>
        </is>
      </c>
      <c r="P981" t="str">
        <f>IF(OR(O981="Issues found in master",O981="Final master"),"Master",IF(OR(O981="Ready for Master",O981="Issues found in raw",O981="Raw under QC",O981="Issues resolved in raw"),"Raw","-"))</f>
        <v>Raw</v>
      </c>
      <c r="Q981" s="13">
        <v>46280.60486111111</v>
      </c>
      <c r="R981" t="inlineStr">
        <is>
          <t xml:space="preserve">2026-09 (Sept)</t>
        </is>
      </c>
      <c r="S981">
        <f>IF(M981="Not an error",0,IF(COUNTIFS($A$2:$A981,$A981,$D$2:$D981,$D981,$M$2:$M981,"&lt;&gt;Not an error")=1,1,0))</f>
        <v>1</v>
      </c>
      <c r="T981">
        <f>IF(M981&lt;&gt;"Major",0,IF(COUNTIFS($A$2:$A981,$A981,$D$2:$D981,$D981,$M$2:$M981,"Major")=1,1,0))</f>
        <v>1</v>
      </c>
      <c r="U981">
        <f>IF(M981&lt;&gt;"Minor",0,IF(COUNTIFS($A$2:$A981,$A981,$D$2:$D981,$D981,$M$2:$M981,"Minor")=1,1,0))</f>
        <v>0</v>
      </c>
    </row>
    <row r="982">
      <c r="A982" t="inlineStr">
        <is>
          <t xml:space="preserve">a50b00b5518c696735556586c33d81258f1708a2</t>
        </is>
      </c>
      <c r="B982" t="inlineStr">
        <is>
          <t xml:space="preserve">King of the Underworld</t>
        </is>
      </c>
      <c r="C982" t="inlineStr">
        <is>
          <t xml:space="preserve">König Der Unterwelt</t>
        </is>
      </c>
      <c r="D982" t="inlineStr">
        <is>
          <t xml:space="preserve">996e43aea68b10917603068fa8dbb48b2d900ce2</t>
        </is>
      </c>
      <c r="E982" t="inlineStr">
        <is>
          <t xml:space="preserve">Episode 37: Konstantins Sekretärin</t>
        </is>
      </c>
      <c r="F982">
        <v>37</v>
      </c>
      <c r="G982" t="inlineStr">
        <is>
          <t xml:space="preserve">0:00</t>
        </is>
      </c>
      <c r="H982" t="inlineStr">
        <is>
          <t xml:space="preserve">Resolved</t>
        </is>
      </c>
      <c r="I982" t="inlineStr">
        <is>
          <t xml:space="preserve">the title of the epsiode should be "Konstantins Sekretärin", since Seraphina acts like his secretary</t>
        </is>
      </c>
      <c r="J982" t="inlineStr">
        <is>
          <t xml:space="preserve">AI</t>
        </is>
      </c>
      <c r="K982" t="inlineStr">
        <is>
          <t xml:space="preserve">Script error</t>
        </is>
      </c>
      <c r="L982" t="inlineStr">
        <is>
          <t xml:space="preserve">Script error</t>
        </is>
      </c>
      <c r="M982" t="str">
        <f>IFERROR(IF(VLOOKUP(L982,'Quantification'!$A:$B,2,FALSE)&amp;""="","Unclassified",VLOOKUP(L982,'Quantification'!$A:$B,2,FALSE)),"Unclassified")</f>
        <v>Major</v>
      </c>
      <c r="N982" t="inlineStr">
        <is>
          <t xml:space="preserve">frl-yaren.gulsoy@pocketfm.com</t>
        </is>
      </c>
      <c r="O982" t="inlineStr">
        <is>
          <t xml:space="preserve">Issues found in raw</t>
        </is>
      </c>
      <c r="P982" t="str">
        <f>IF(OR(O982="Issues found in master",O982="Final master"),"Master",IF(OR(O982="Ready for Master",O982="Issues found in raw",O982="Raw under QC",O982="Issues resolved in raw"),"Raw","-"))</f>
        <v>Raw</v>
      </c>
      <c r="Q982" s="13">
        <v>46280.60486111111</v>
      </c>
      <c r="R982" t="inlineStr">
        <is>
          <t xml:space="preserve">2026-09 (Sept)</t>
        </is>
      </c>
      <c r="S982">
        <f>IF(M982="Not an error",0,IF(COUNTIFS($A$2:$A982,$A982,$D$2:$D982,$D982,$M$2:$M982,"&lt;&gt;Not an error")=1,1,0))</f>
        <v>1</v>
      </c>
      <c r="T982">
        <f>IF(M982&lt;&gt;"Major",0,IF(COUNTIFS($A$2:$A982,$A982,$D$2:$D982,$D982,$M$2:$M982,"Major")=1,1,0))</f>
        <v>1</v>
      </c>
      <c r="U982">
        <f>IF(M982&lt;&gt;"Minor",0,IF(COUNTIFS($A$2:$A982,$A982,$D$2:$D982,$D982,$M$2:$M982,"Minor")=1,1,0))</f>
        <v>0</v>
      </c>
    </row>
    <row r="983">
      <c r="A983" t="inlineStr">
        <is>
          <t xml:space="preserve">a50b00b5518c696735556586c33d81258f1708a2</t>
        </is>
      </c>
      <c r="B983" t="inlineStr">
        <is>
          <t xml:space="preserve">King of the Underworld</t>
        </is>
      </c>
      <c r="C983" t="inlineStr">
        <is>
          <t xml:space="preserve">König Der Unterwelt</t>
        </is>
      </c>
      <c r="D983" t="inlineStr">
        <is>
          <t xml:space="preserve">996e43aea68b10917603068fa8dbb48b2d900ce2</t>
        </is>
      </c>
      <c r="E983" t="inlineStr">
        <is>
          <t xml:space="preserve">Episode 37: Konstantins Sekretärin</t>
        </is>
      </c>
      <c r="F983">
        <v>37</v>
      </c>
      <c r="G983" t="inlineStr">
        <is>
          <t xml:space="preserve">6:12-6:17</t>
        </is>
      </c>
      <c r="H983" t="inlineStr">
        <is>
          <t xml:space="preserve">Resolved</t>
        </is>
      </c>
      <c r="I983" t="inlineStr">
        <is>
          <t xml:space="preserve">It should be "Anrufer-ID" and then simply "Vitor". The spelling confuses the pronunciation.</t>
        </is>
      </c>
      <c r="J983" t="inlineStr">
        <is>
          <t xml:space="preserve">AI</t>
        </is>
      </c>
      <c r="K983" t="inlineStr">
        <is>
          <t xml:space="preserve">Script error</t>
        </is>
      </c>
      <c r="L983" t="inlineStr">
        <is>
          <t xml:space="preserve">Script error</t>
        </is>
      </c>
      <c r="M983" t="str">
        <f>IFERROR(IF(VLOOKUP(L983,'Quantification'!$A:$B,2,FALSE)&amp;""="","Unclassified",VLOOKUP(L983,'Quantification'!$A:$B,2,FALSE)),"Unclassified")</f>
        <v>Major</v>
      </c>
      <c r="N983" t="inlineStr">
        <is>
          <t xml:space="preserve">frl-yaren.gulsoy@pocketfm.com</t>
        </is>
      </c>
      <c r="O983" t="inlineStr">
        <is>
          <t xml:space="preserve">Issues found in raw</t>
        </is>
      </c>
      <c r="P983" t="str">
        <f>IF(OR(O983="Issues found in master",O983="Final master"),"Master",IF(OR(O983="Ready for Master",O983="Issues found in raw",O983="Raw under QC",O983="Issues resolved in raw"),"Raw","-"))</f>
        <v>Raw</v>
      </c>
      <c r="Q983" s="13">
        <v>46280.60486111111</v>
      </c>
      <c r="R983" t="inlineStr">
        <is>
          <t xml:space="preserve">2026-09 (Sept)</t>
        </is>
      </c>
      <c r="S983">
        <f>IF(M983="Not an error",0,IF(COUNTIFS($A$2:$A983,$A983,$D$2:$D983,$D983,$M$2:$M983,"&lt;&gt;Not an error")=1,1,0))</f>
        <v>0</v>
      </c>
      <c r="T983">
        <f>IF(M983&lt;&gt;"Major",0,IF(COUNTIFS($A$2:$A983,$A983,$D$2:$D983,$D983,$M$2:$M983,"Major")=1,1,0))</f>
        <v>0</v>
      </c>
      <c r="U983">
        <f>IF(M983&lt;&gt;"Minor",0,IF(COUNTIFS($A$2:$A983,$A983,$D$2:$D983,$D983,$M$2:$M983,"Minor")=1,1,0))</f>
        <v>0</v>
      </c>
    </row>
    <row r="984">
      <c r="A984" t="inlineStr">
        <is>
          <t xml:space="preserve">a50b00b5518c696735556586c33d81258f1708a2</t>
        </is>
      </c>
      <c r="B984" t="inlineStr">
        <is>
          <t xml:space="preserve">King of the Underworld</t>
        </is>
      </c>
      <c r="C984" t="inlineStr">
        <is>
          <t xml:space="preserve">König Der Unterwelt</t>
        </is>
      </c>
      <c r="D984" t="inlineStr">
        <is>
          <t xml:space="preserve">996e43aea68b10917603068fa8dbb48b2d900ce2</t>
        </is>
      </c>
      <c r="E984" t="inlineStr">
        <is>
          <t xml:space="preserve">Episode 37: Konstantins Sekretärin</t>
        </is>
      </c>
      <c r="F984">
        <v>37</v>
      </c>
      <c r="G984" t="inlineStr">
        <is>
          <t xml:space="preserve">6:47-6:71</t>
        </is>
      </c>
      <c r="H984" t="inlineStr">
        <is>
          <t xml:space="preserve">Resolved</t>
        </is>
      </c>
      <c r="I984" t="inlineStr">
        <is>
          <t xml:space="preserve">Vitor should be pronounced like "Veetor" and not "Vaytor" - line from script: "Ich hörte Vitors tiefes, grollendes Lachen am anderen Ende der Leitung."</t>
        </is>
      </c>
      <c r="J984" t="inlineStr">
        <is>
          <t xml:space="preserve">VOA</t>
        </is>
      </c>
      <c r="K984" t="inlineStr">
        <is>
          <t xml:space="preserve">Mispronunciation</t>
        </is>
      </c>
      <c r="L984" t="inlineStr">
        <is>
          <t xml:space="preserve">Mispronunciation</t>
        </is>
      </c>
      <c r="M984" t="str">
        <f>IFERROR(IF(VLOOKUP(L984,'Quantification'!$A:$B,2,FALSE)&amp;""="","Unclassified",VLOOKUP(L984,'Quantification'!$A:$B,2,FALSE)),"Unclassified")</f>
        <v>Major</v>
      </c>
      <c r="N984" t="inlineStr">
        <is>
          <t xml:space="preserve">frl-yaren.gulsoy@pocketfm.com</t>
        </is>
      </c>
      <c r="O984" t="inlineStr">
        <is>
          <t xml:space="preserve">Issues found in raw</t>
        </is>
      </c>
      <c r="P984" t="str">
        <f>IF(OR(O984="Issues found in master",O984="Final master"),"Master",IF(OR(O984="Ready for Master",O984="Issues found in raw",O984="Raw under QC",O984="Issues resolved in raw"),"Raw","-"))</f>
        <v>Raw</v>
      </c>
      <c r="Q984" s="13">
        <v>46280.60486111111</v>
      </c>
      <c r="R984" t="inlineStr">
        <is>
          <t xml:space="preserve">2026-09 (Sept)</t>
        </is>
      </c>
      <c r="S984">
        <f>IF(M984="Not an error",0,IF(COUNTIFS($A$2:$A984,$A984,$D$2:$D984,$D984,$M$2:$M984,"&lt;&gt;Not an error")=1,1,0))</f>
        <v>0</v>
      </c>
      <c r="T984">
        <f>IF(M984&lt;&gt;"Major",0,IF(COUNTIFS($A$2:$A984,$A984,$D$2:$D984,$D984,$M$2:$M984,"Major")=1,1,0))</f>
        <v>0</v>
      </c>
      <c r="U984">
        <f>IF(M984&lt;&gt;"Minor",0,IF(COUNTIFS($A$2:$A984,$A984,$D$2:$D984,$D984,$M$2:$M984,"Minor")=1,1,0))</f>
        <v>0</v>
      </c>
    </row>
    <row r="985">
      <c r="A985" t="inlineStr">
        <is>
          <t xml:space="preserve">a50b00b5518c696735556586c33d81258f1708a2</t>
        </is>
      </c>
      <c r="B985" t="inlineStr">
        <is>
          <t xml:space="preserve">King of the Underworld</t>
        </is>
      </c>
      <c r="C985" t="inlineStr">
        <is>
          <t xml:space="preserve">König Der Unterwelt</t>
        </is>
      </c>
      <c r="D985" t="inlineStr">
        <is>
          <t xml:space="preserve">f8c218e8668dbeaceaebf2231a1b41bc971d1e72</t>
        </is>
      </c>
      <c r="E985" t="inlineStr">
        <is>
          <t xml:space="preserve">Episode 39: Film Und Musik</t>
        </is>
      </c>
      <c r="F985">
        <v>39</v>
      </c>
      <c r="G985" t="inlineStr">
        <is>
          <t xml:space="preserve">0:00</t>
        </is>
      </c>
      <c r="H985" t="inlineStr">
        <is>
          <t xml:space="preserve">Resolved</t>
        </is>
      </c>
      <c r="I985" t="inlineStr">
        <is>
          <t xml:space="preserve">the POV change should be announced like "Erzählt aus der Perspektive von Seraphina"</t>
        </is>
      </c>
      <c r="J985" t="inlineStr">
        <is>
          <t xml:space="preserve">AI</t>
        </is>
      </c>
      <c r="K985" t="inlineStr">
        <is>
          <t xml:space="preserve">Script error</t>
        </is>
      </c>
      <c r="L985" t="inlineStr">
        <is>
          <t xml:space="preserve">Script error</t>
        </is>
      </c>
      <c r="M985" t="str">
        <f>IFERROR(IF(VLOOKUP(L985,'Quantification'!$A:$B,2,FALSE)&amp;""="","Unclassified",VLOOKUP(L985,'Quantification'!$A:$B,2,FALSE)),"Unclassified")</f>
        <v>Major</v>
      </c>
      <c r="N985" t="inlineStr">
        <is>
          <t xml:space="preserve">frl-yaren.gulsoy@pocketfm.com</t>
        </is>
      </c>
      <c r="O985" t="inlineStr">
        <is>
          <t xml:space="preserve">Issues found in raw</t>
        </is>
      </c>
      <c r="P985" t="str">
        <f>IF(OR(O985="Issues found in master",O985="Final master"),"Master",IF(OR(O985="Ready for Master",O985="Issues found in raw",O985="Raw under QC",O985="Issues resolved in raw"),"Raw","-"))</f>
        <v>Raw</v>
      </c>
      <c r="Q985" s="13">
        <v>46280.60486111111</v>
      </c>
      <c r="R985" t="inlineStr">
        <is>
          <t xml:space="preserve">2026-09 (Sept)</t>
        </is>
      </c>
      <c r="S985">
        <f>IF(M985="Not an error",0,IF(COUNTIFS($A$2:$A985,$A985,$D$2:$D985,$D985,$M$2:$M985,"&lt;&gt;Not an error")=1,1,0))</f>
        <v>1</v>
      </c>
      <c r="T985">
        <f>IF(M985&lt;&gt;"Major",0,IF(COUNTIFS($A$2:$A985,$A985,$D$2:$D985,$D985,$M$2:$M985,"Major")=1,1,0))</f>
        <v>1</v>
      </c>
      <c r="U985">
        <f>IF(M985&lt;&gt;"Minor",0,IF(COUNTIFS($A$2:$A985,$A985,$D$2:$D985,$D985,$M$2:$M985,"Minor")=1,1,0))</f>
        <v>0</v>
      </c>
    </row>
    <row r="986">
      <c r="A986" t="inlineStr">
        <is>
          <t xml:space="preserve">a50b00b5518c696735556586c33d81258f1708a2</t>
        </is>
      </c>
      <c r="B986" t="inlineStr">
        <is>
          <t xml:space="preserve">King of the Underworld</t>
        </is>
      </c>
      <c r="C986" t="inlineStr">
        <is>
          <t xml:space="preserve">König Der Unterwelt</t>
        </is>
      </c>
      <c r="D986" t="inlineStr">
        <is>
          <t xml:space="preserve">1486b47fc0509b50066819fdecdc20b96ddeab84</t>
        </is>
      </c>
      <c r="E986" t="inlineStr">
        <is>
          <t xml:space="preserve">Episode 40: Fihnas Klavier</t>
        </is>
      </c>
      <c r="F986">
        <v>40</v>
      </c>
      <c r="G986" t="inlineStr">
        <is>
          <t xml:space="preserve">0:00</t>
        </is>
      </c>
      <c r="H986" t="inlineStr">
        <is>
          <t xml:space="preserve">Resolved</t>
        </is>
      </c>
      <c r="I986" t="inlineStr">
        <is>
          <t xml:space="preserve">the POV change should be announced like "Erzählt aus der Perspektive von Konstantin"</t>
        </is>
      </c>
      <c r="J986" t="inlineStr">
        <is>
          <t xml:space="preserve">AI</t>
        </is>
      </c>
      <c r="K986" t="inlineStr">
        <is>
          <t xml:space="preserve">Script error</t>
        </is>
      </c>
      <c r="L986" t="inlineStr">
        <is>
          <t xml:space="preserve">Script error</t>
        </is>
      </c>
      <c r="M986" t="str">
        <f>IFERROR(IF(VLOOKUP(L986,'Quantification'!$A:$B,2,FALSE)&amp;""="","Unclassified",VLOOKUP(L986,'Quantification'!$A:$B,2,FALSE)),"Unclassified")</f>
        <v>Major</v>
      </c>
      <c r="N986" t="inlineStr">
        <is>
          <t xml:space="preserve">frl-yaren.gulsoy@pocketfm.com</t>
        </is>
      </c>
      <c r="O986" t="inlineStr">
        <is>
          <t xml:space="preserve">Issues found in raw</t>
        </is>
      </c>
      <c r="P986" t="str">
        <f>IF(OR(O986="Issues found in master",O986="Final master"),"Master",IF(OR(O986="Ready for Master",O986="Issues found in raw",O986="Raw under QC",O986="Issues resolved in raw"),"Raw","-"))</f>
        <v>Raw</v>
      </c>
      <c r="Q986" s="13">
        <v>46280.60486111111</v>
      </c>
      <c r="R986" t="inlineStr">
        <is>
          <t xml:space="preserve">2026-09 (Sept)</t>
        </is>
      </c>
      <c r="S986">
        <f>IF(M986="Not an error",0,IF(COUNTIFS($A$2:$A986,$A986,$D$2:$D986,$D986,$M$2:$M986,"&lt;&gt;Not an error")=1,1,0))</f>
        <v>1</v>
      </c>
      <c r="T986">
        <f>IF(M986&lt;&gt;"Major",0,IF(COUNTIFS($A$2:$A986,$A986,$D$2:$D986,$D986,$M$2:$M986,"Major")=1,1,0))</f>
        <v>1</v>
      </c>
      <c r="U986">
        <f>IF(M986&lt;&gt;"Minor",0,IF(COUNTIFS($A$2:$A986,$A986,$D$2:$D986,$D986,$M$2:$M986,"Minor")=1,1,0))</f>
        <v>0</v>
      </c>
    </row>
    <row r="987">
      <c r="A987" t="inlineStr">
        <is>
          <t xml:space="preserve">a50b00b5518c696735556586c33d81258f1708a2</t>
        </is>
      </c>
      <c r="B987" t="inlineStr">
        <is>
          <t xml:space="preserve">King of the Underworld</t>
        </is>
      </c>
      <c r="C987" t="inlineStr">
        <is>
          <t xml:space="preserve">König Der Unterwelt</t>
        </is>
      </c>
      <c r="D987" t="inlineStr">
        <is>
          <t xml:space="preserve">79566c1316c97d050a30ea7addd63c4f059bfc9b</t>
        </is>
      </c>
      <c r="E987" t="inlineStr">
        <is>
          <t xml:space="preserve">Episode 42: Verrat Aufgedeckt</t>
        </is>
      </c>
      <c r="F987">
        <v>42</v>
      </c>
      <c r="G987" t="inlineStr">
        <is>
          <t xml:space="preserve">0:00-0:03</t>
        </is>
      </c>
      <c r="H987" t="inlineStr">
        <is>
          <t xml:space="preserve">Resolved</t>
        </is>
      </c>
      <c r="I987" t="inlineStr">
        <is>
          <t xml:space="preserve">Vitor is pronounced as "Veetor", not "Vaytor" - line from script: "„Was sollen wir tun?“, fragte Vitor."</t>
        </is>
      </c>
      <c r="J987" t="inlineStr">
        <is>
          <t xml:space="preserve">VOA</t>
        </is>
      </c>
      <c r="K987" t="inlineStr">
        <is>
          <t xml:space="preserve">Mispronunciation</t>
        </is>
      </c>
      <c r="L987" t="inlineStr">
        <is>
          <t xml:space="preserve">Mispronunciation</t>
        </is>
      </c>
      <c r="M987" t="str">
        <f>IFERROR(IF(VLOOKUP(L987,'Quantification'!$A:$B,2,FALSE)&amp;""="","Unclassified",VLOOKUP(L987,'Quantification'!$A:$B,2,FALSE)),"Unclassified")</f>
        <v>Major</v>
      </c>
      <c r="N987" t="inlineStr">
        <is>
          <t xml:space="preserve">frl-yaren.gulsoy@pocketfm.com</t>
        </is>
      </c>
      <c r="O987" t="inlineStr">
        <is>
          <t xml:space="preserve">Issues found in raw</t>
        </is>
      </c>
      <c r="P987" t="str">
        <f>IF(OR(O987="Issues found in master",O987="Final master"),"Master",IF(OR(O987="Ready for Master",O987="Issues found in raw",O987="Raw under QC",O987="Issues resolved in raw"),"Raw","-"))</f>
        <v>Raw</v>
      </c>
      <c r="Q987" s="13">
        <v>46280.60486111111</v>
      </c>
      <c r="R987" t="inlineStr">
        <is>
          <t xml:space="preserve">2026-09 (Sept)</t>
        </is>
      </c>
      <c r="S987">
        <f>IF(M987="Not an error",0,IF(COUNTIFS($A$2:$A987,$A987,$D$2:$D987,$D987,$M$2:$M987,"&lt;&gt;Not an error")=1,1,0))</f>
        <v>1</v>
      </c>
      <c r="T987">
        <f>IF(M987&lt;&gt;"Major",0,IF(COUNTIFS($A$2:$A987,$A987,$D$2:$D987,$D987,$M$2:$M987,"Major")=1,1,0))</f>
        <v>1</v>
      </c>
      <c r="U987">
        <f>IF(M987&lt;&gt;"Minor",0,IF(COUNTIFS($A$2:$A987,$A987,$D$2:$D987,$D987,$M$2:$M987,"Minor")=1,1,0))</f>
        <v>0</v>
      </c>
    </row>
    <row r="988">
      <c r="A988" t="inlineStr">
        <is>
          <t xml:space="preserve">a50b00b5518c696735556586c33d81258f1708a2</t>
        </is>
      </c>
      <c r="B988" t="inlineStr">
        <is>
          <t xml:space="preserve">King of the Underworld</t>
        </is>
      </c>
      <c r="C988" t="inlineStr">
        <is>
          <t xml:space="preserve">König Der Unterwelt</t>
        </is>
      </c>
      <c r="D988" t="inlineStr">
        <is>
          <t xml:space="preserve">79566c1316c97d050a30ea7addd63c4f059bfc9b</t>
        </is>
      </c>
      <c r="E988" t="inlineStr">
        <is>
          <t xml:space="preserve">Episode 42: Verrat Aufgedeckt</t>
        </is>
      </c>
      <c r="F988">
        <v>42</v>
      </c>
      <c r="G988" t="inlineStr">
        <is>
          <t xml:space="preserve">0:18-0:23</t>
        </is>
      </c>
      <c r="H988" t="inlineStr">
        <is>
          <t xml:space="preserve">Resolved</t>
        </is>
      </c>
      <c r="I988" t="inlineStr">
        <is>
          <t xml:space="preserve">Vitor is pronounced as "Veetor", not "Vaytor" - line from script: "Ian, Vitor, ihr beide kümmert euch um ihre Überraschung."</t>
        </is>
      </c>
      <c r="J988" t="inlineStr">
        <is>
          <t xml:space="preserve">VOA</t>
        </is>
      </c>
      <c r="K988" t="inlineStr">
        <is>
          <t xml:space="preserve">Mispronunciation</t>
        </is>
      </c>
      <c r="L988" t="inlineStr">
        <is>
          <t xml:space="preserve">Mispronunciation</t>
        </is>
      </c>
      <c r="M988" t="str">
        <f>IFERROR(IF(VLOOKUP(L988,'Quantification'!$A:$B,2,FALSE)&amp;""="","Unclassified",VLOOKUP(L988,'Quantification'!$A:$B,2,FALSE)),"Unclassified")</f>
        <v>Major</v>
      </c>
      <c r="N988" t="inlineStr">
        <is>
          <t xml:space="preserve">frl-yaren.gulsoy@pocketfm.com</t>
        </is>
      </c>
      <c r="O988" t="inlineStr">
        <is>
          <t xml:space="preserve">Issues found in raw</t>
        </is>
      </c>
      <c r="P988" t="str">
        <f>IF(OR(O988="Issues found in master",O988="Final master"),"Master",IF(OR(O988="Ready for Master",O988="Issues found in raw",O988="Raw under QC",O988="Issues resolved in raw"),"Raw","-"))</f>
        <v>Raw</v>
      </c>
      <c r="Q988" s="13">
        <v>46280.60486111111</v>
      </c>
      <c r="R988" t="inlineStr">
        <is>
          <t xml:space="preserve">2026-09 (Sept)</t>
        </is>
      </c>
      <c r="S988">
        <f>IF(M988="Not an error",0,IF(COUNTIFS($A$2:$A988,$A988,$D$2:$D988,$D988,$M$2:$M988,"&lt;&gt;Not an error")=1,1,0))</f>
        <v>0</v>
      </c>
      <c r="T988">
        <f>IF(M988&lt;&gt;"Major",0,IF(COUNTIFS($A$2:$A988,$A988,$D$2:$D988,$D988,$M$2:$M988,"Major")=1,1,0))</f>
        <v>0</v>
      </c>
      <c r="U988">
        <f>IF(M988&lt;&gt;"Minor",0,IF(COUNTIFS($A$2:$A988,$A988,$D$2:$D988,$D988,$M$2:$M988,"Minor")=1,1,0))</f>
        <v>0</v>
      </c>
    </row>
    <row r="989">
      <c r="A989" t="inlineStr">
        <is>
          <t xml:space="preserve">a50b00b5518c696735556586c33d81258f1708a2</t>
        </is>
      </c>
      <c r="B989" t="inlineStr">
        <is>
          <t xml:space="preserve">King of the Underworld</t>
        </is>
      </c>
      <c r="C989" t="inlineStr">
        <is>
          <t xml:space="preserve">König Der Unterwelt</t>
        </is>
      </c>
      <c r="D989" t="inlineStr">
        <is>
          <t xml:space="preserve">79566c1316c97d050a30ea7addd63c4f059bfc9b</t>
        </is>
      </c>
      <c r="E989" t="inlineStr">
        <is>
          <t xml:space="preserve">Episode 42: Verrat Aufgedeckt</t>
        </is>
      </c>
      <c r="F989">
        <v>42</v>
      </c>
      <c r="G989" t="inlineStr">
        <is>
          <t xml:space="preserve">0:42-0:45</t>
        </is>
      </c>
      <c r="H989" t="inlineStr">
        <is>
          <t xml:space="preserve">Resolved</t>
        </is>
      </c>
      <c r="I989" t="inlineStr">
        <is>
          <t xml:space="preserve">Vitor is pronounced as "Veetor", not "Vaytor" - line from script: "Vitor und Ian nickten und aßen ihr Frühstück auf."</t>
        </is>
      </c>
      <c r="J989" t="inlineStr">
        <is>
          <t xml:space="preserve">VOA</t>
        </is>
      </c>
      <c r="K989" t="inlineStr">
        <is>
          <t xml:space="preserve">Mispronunciation</t>
        </is>
      </c>
      <c r="L989" t="inlineStr">
        <is>
          <t xml:space="preserve">Mispronunciation</t>
        </is>
      </c>
      <c r="M989" t="str">
        <f>IFERROR(IF(VLOOKUP(L989,'Quantification'!$A:$B,2,FALSE)&amp;""="","Unclassified",VLOOKUP(L989,'Quantification'!$A:$B,2,FALSE)),"Unclassified")</f>
        <v>Major</v>
      </c>
      <c r="N989" t="inlineStr">
        <is>
          <t xml:space="preserve">frl-yaren.gulsoy@pocketfm.com</t>
        </is>
      </c>
      <c r="O989" t="inlineStr">
        <is>
          <t xml:space="preserve">Issues found in raw</t>
        </is>
      </c>
      <c r="P989" t="str">
        <f>IF(OR(O989="Issues found in master",O989="Final master"),"Master",IF(OR(O989="Ready for Master",O989="Issues found in raw",O989="Raw under QC",O989="Issues resolved in raw"),"Raw","-"))</f>
        <v>Raw</v>
      </c>
      <c r="Q989" s="13">
        <v>46280.60486111111</v>
      </c>
      <c r="R989" t="inlineStr">
        <is>
          <t xml:space="preserve">2026-09 (Sept)</t>
        </is>
      </c>
      <c r="S989">
        <f>IF(M989="Not an error",0,IF(COUNTIFS($A$2:$A989,$A989,$D$2:$D989,$D989,$M$2:$M989,"&lt;&gt;Not an error")=1,1,0))</f>
        <v>0</v>
      </c>
      <c r="T989">
        <f>IF(M989&lt;&gt;"Major",0,IF(COUNTIFS($A$2:$A989,$A989,$D$2:$D989,$D989,$M$2:$M989,"Major")=1,1,0))</f>
        <v>0</v>
      </c>
      <c r="U989">
        <f>IF(M989&lt;&gt;"Minor",0,IF(COUNTIFS($A$2:$A989,$A989,$D$2:$D989,$D989,$M$2:$M989,"Minor")=1,1,0))</f>
        <v>0</v>
      </c>
    </row>
    <row r="990">
      <c r="A990" t="inlineStr">
        <is>
          <t xml:space="preserve">a50b00b5518c696735556586c33d81258f1708a2</t>
        </is>
      </c>
      <c r="B990" t="inlineStr">
        <is>
          <t xml:space="preserve">King of the Underworld</t>
        </is>
      </c>
      <c r="C990" t="inlineStr">
        <is>
          <t xml:space="preserve">König Der Unterwelt</t>
        </is>
      </c>
      <c r="D990" t="inlineStr">
        <is>
          <t xml:space="preserve">79566c1316c97d050a30ea7addd63c4f059bfc9b</t>
        </is>
      </c>
      <c r="E990" t="inlineStr">
        <is>
          <t xml:space="preserve">Episode 42: Verrat Aufgedeckt</t>
        </is>
      </c>
      <c r="F990">
        <v>42</v>
      </c>
      <c r="G990" t="inlineStr">
        <is>
          <t xml:space="preserve">0:33-0:36</t>
        </is>
      </c>
      <c r="H990" t="inlineStr">
        <is>
          <t xml:space="preserve">Resolved</t>
        </is>
      </c>
      <c r="I990" t="inlineStr">
        <is>
          <t xml:space="preserve">Vitor is pronounced as "Veetor", not "Vaytor" - line from script: "„Der übliche Ort?“, fragte Vitor."</t>
        </is>
      </c>
      <c r="J990" t="inlineStr">
        <is>
          <t xml:space="preserve">VOA</t>
        </is>
      </c>
      <c r="K990" t="inlineStr">
        <is>
          <t xml:space="preserve">Mispronunciation</t>
        </is>
      </c>
      <c r="L990" t="inlineStr">
        <is>
          <t xml:space="preserve">Mispronunciation</t>
        </is>
      </c>
      <c r="M990" t="str">
        <f>IFERROR(IF(VLOOKUP(L990,'Quantification'!$A:$B,2,FALSE)&amp;""="","Unclassified",VLOOKUP(L990,'Quantification'!$A:$B,2,FALSE)),"Unclassified")</f>
        <v>Major</v>
      </c>
      <c r="N990" t="inlineStr">
        <is>
          <t xml:space="preserve">frl-yaren.gulsoy@pocketfm.com</t>
        </is>
      </c>
      <c r="O990" t="inlineStr">
        <is>
          <t xml:space="preserve">Issues found in raw</t>
        </is>
      </c>
      <c r="P990" t="str">
        <f>IF(OR(O990="Issues found in master",O990="Final master"),"Master",IF(OR(O990="Ready for Master",O990="Issues found in raw",O990="Raw under QC",O990="Issues resolved in raw"),"Raw","-"))</f>
        <v>Raw</v>
      </c>
      <c r="Q990" s="13">
        <v>46280.60486111111</v>
      </c>
      <c r="R990" t="inlineStr">
        <is>
          <t xml:space="preserve">2026-09 (Sept)</t>
        </is>
      </c>
      <c r="S990">
        <f>IF(M990="Not an error",0,IF(COUNTIFS($A$2:$A990,$A990,$D$2:$D990,$D990,$M$2:$M990,"&lt;&gt;Not an error")=1,1,0))</f>
        <v>0</v>
      </c>
      <c r="T990">
        <f>IF(M990&lt;&gt;"Major",0,IF(COUNTIFS($A$2:$A990,$A990,$D$2:$D990,$D990,$M$2:$M990,"Major")=1,1,0))</f>
        <v>0</v>
      </c>
      <c r="U990">
        <f>IF(M990&lt;&gt;"Minor",0,IF(COUNTIFS($A$2:$A990,$A990,$D$2:$D990,$D990,$M$2:$M990,"Minor")=1,1,0))</f>
        <v>0</v>
      </c>
    </row>
    <row r="991">
      <c r="A991" t="inlineStr">
        <is>
          <t xml:space="preserve">a50b00b5518c696735556586c33d81258f1708a2</t>
        </is>
      </c>
      <c r="B991" t="inlineStr">
        <is>
          <t xml:space="preserve">King of the Underworld</t>
        </is>
      </c>
      <c r="C991" t="inlineStr">
        <is>
          <t xml:space="preserve">König Der Unterwelt</t>
        </is>
      </c>
      <c r="D991" t="inlineStr">
        <is>
          <t xml:space="preserve">c57434492bd1813dbc5c6fd18ac0e1434136e3d9</t>
        </is>
      </c>
      <c r="E991" t="inlineStr">
        <is>
          <t xml:space="preserve">Episode 43: Torliyas Eifersucht</t>
        </is>
      </c>
      <c r="F991">
        <v>43</v>
      </c>
      <c r="G991" t="inlineStr">
        <is>
          <t xml:space="preserve">0:00</t>
        </is>
      </c>
      <c r="H991" t="inlineStr">
        <is>
          <t xml:space="preserve">Resolved</t>
        </is>
      </c>
      <c r="I991" t="inlineStr">
        <is>
          <t xml:space="preserve">the POV change should be announced</t>
        </is>
      </c>
      <c r="J991" t="inlineStr">
        <is>
          <t xml:space="preserve">AI</t>
        </is>
      </c>
      <c r="K991" t="inlineStr">
        <is>
          <t xml:space="preserve">Script error</t>
        </is>
      </c>
      <c r="L991" t="inlineStr">
        <is>
          <t xml:space="preserve">Script error</t>
        </is>
      </c>
      <c r="M991" t="str">
        <f>IFERROR(IF(VLOOKUP(L991,'Quantification'!$A:$B,2,FALSE)&amp;""="","Unclassified",VLOOKUP(L991,'Quantification'!$A:$B,2,FALSE)),"Unclassified")</f>
        <v>Major</v>
      </c>
      <c r="N991" t="inlineStr">
        <is>
          <t xml:space="preserve">frl-yaren.gulsoy@pocketfm.com</t>
        </is>
      </c>
      <c r="O991" t="inlineStr">
        <is>
          <t xml:space="preserve">Issues found in raw</t>
        </is>
      </c>
      <c r="P991" t="str">
        <f>IF(OR(O991="Issues found in master",O991="Final master"),"Master",IF(OR(O991="Ready for Master",O991="Issues found in raw",O991="Raw under QC",O991="Issues resolved in raw"),"Raw","-"))</f>
        <v>Raw</v>
      </c>
      <c r="Q991" s="13">
        <v>46280.60486111111</v>
      </c>
      <c r="R991" t="inlineStr">
        <is>
          <t xml:space="preserve">2026-09 (Sept)</t>
        </is>
      </c>
      <c r="S991">
        <f>IF(M991="Not an error",0,IF(COUNTIFS($A$2:$A991,$A991,$D$2:$D991,$D991,$M$2:$M991,"&lt;&gt;Not an error")=1,1,0))</f>
        <v>1</v>
      </c>
      <c r="T991">
        <f>IF(M991&lt;&gt;"Major",0,IF(COUNTIFS($A$2:$A991,$A991,$D$2:$D991,$D991,$M$2:$M991,"Major")=1,1,0))</f>
        <v>1</v>
      </c>
      <c r="U991">
        <f>IF(M991&lt;&gt;"Minor",0,IF(COUNTIFS($A$2:$A991,$A991,$D$2:$D991,$D991,$M$2:$M991,"Minor")=1,1,0))</f>
        <v>0</v>
      </c>
    </row>
    <row r="992">
      <c r="A992" t="inlineStr">
        <is>
          <t xml:space="preserve">a50b00b5518c696735556586c33d81258f1708a2</t>
        </is>
      </c>
      <c r="B992" t="inlineStr">
        <is>
          <t xml:space="preserve">King of the Underworld</t>
        </is>
      </c>
      <c r="C992" t="inlineStr">
        <is>
          <t xml:space="preserve">König Der Unterwelt</t>
        </is>
      </c>
      <c r="D992" t="inlineStr">
        <is>
          <t xml:space="preserve">c57434492bd1813dbc5c6fd18ac0e1434136e3d9</t>
        </is>
      </c>
      <c r="E992" t="inlineStr">
        <is>
          <t xml:space="preserve">Episode 43: Torliyas Eifersucht</t>
        </is>
      </c>
      <c r="F992">
        <v>43</v>
      </c>
      <c r="G992" t="inlineStr">
        <is>
          <t xml:space="preserve">0:29-0:31</t>
        </is>
      </c>
      <c r="H992" t="inlineStr">
        <is>
          <t xml:space="preserve">Resolved</t>
        </is>
      </c>
      <c r="I992" t="inlineStr">
        <is>
          <t xml:space="preserve">It must be "K" for Konstantin - line from script: "Darunter stand nur ein „A.“."</t>
        </is>
      </c>
      <c r="J992" t="inlineStr">
        <is>
          <t xml:space="preserve">AI</t>
        </is>
      </c>
      <c r="K992" t="inlineStr">
        <is>
          <t xml:space="preserve">Script error</t>
        </is>
      </c>
      <c r="L992" t="inlineStr">
        <is>
          <t xml:space="preserve">Script error</t>
        </is>
      </c>
      <c r="M992" t="str">
        <f>IFERROR(IF(VLOOKUP(L992,'Quantification'!$A:$B,2,FALSE)&amp;""="","Unclassified",VLOOKUP(L992,'Quantification'!$A:$B,2,FALSE)),"Unclassified")</f>
        <v>Major</v>
      </c>
      <c r="N992" t="inlineStr">
        <is>
          <t xml:space="preserve">frl-yaren.gulsoy@pocketfm.com</t>
        </is>
      </c>
      <c r="O992" t="inlineStr">
        <is>
          <t xml:space="preserve">Issues found in raw</t>
        </is>
      </c>
      <c r="P992" t="str">
        <f>IF(OR(O992="Issues found in master",O992="Final master"),"Master",IF(OR(O992="Ready for Master",O992="Issues found in raw",O992="Raw under QC",O992="Issues resolved in raw"),"Raw","-"))</f>
        <v>Raw</v>
      </c>
      <c r="Q992" s="13">
        <v>46280.60486111111</v>
      </c>
      <c r="R992" t="inlineStr">
        <is>
          <t xml:space="preserve">2026-09 (Sept)</t>
        </is>
      </c>
      <c r="S992">
        <f>IF(M992="Not an error",0,IF(COUNTIFS($A$2:$A992,$A992,$D$2:$D992,$D992,$M$2:$M992,"&lt;&gt;Not an error")=1,1,0))</f>
        <v>0</v>
      </c>
      <c r="T992">
        <f>IF(M992&lt;&gt;"Major",0,IF(COUNTIFS($A$2:$A992,$A992,$D$2:$D992,$D992,$M$2:$M992,"Major")=1,1,0))</f>
        <v>0</v>
      </c>
      <c r="U992">
        <f>IF(M992&lt;&gt;"Minor",0,IF(COUNTIFS($A$2:$A992,$A992,$D$2:$D992,$D992,$M$2:$M992,"Minor")=1,1,0))</f>
        <v>0</v>
      </c>
    </row>
    <row r="993">
      <c r="A993" t="inlineStr">
        <is>
          <t xml:space="preserve">a50b00b5518c696735556586c33d81258f1708a2</t>
        </is>
      </c>
      <c r="B993" t="inlineStr">
        <is>
          <t xml:space="preserve">King of the Underworld</t>
        </is>
      </c>
      <c r="C993" t="inlineStr">
        <is>
          <t xml:space="preserve">König Der Unterwelt</t>
        </is>
      </c>
      <c r="D993" t="inlineStr">
        <is>
          <t xml:space="preserve">71e46e11860b9d8e39f09a7bc5a363b36e27d235</t>
        </is>
      </c>
      <c r="E993" t="inlineStr">
        <is>
          <t xml:space="preserve">Episode 46: Beobachtungsgeschick</t>
        </is>
      </c>
      <c r="F993">
        <v>46</v>
      </c>
      <c r="G993" t="inlineStr">
        <is>
          <t xml:space="preserve">0:00</t>
        </is>
      </c>
      <c r="H993" t="inlineStr">
        <is>
          <t xml:space="preserve">Resolved</t>
        </is>
      </c>
      <c r="I993" t="inlineStr">
        <is>
          <t xml:space="preserve">POV change should be announced</t>
        </is>
      </c>
      <c r="J993" t="inlineStr">
        <is>
          <t xml:space="preserve">AI</t>
        </is>
      </c>
      <c r="K993" t="inlineStr">
        <is>
          <t xml:space="preserve">Script error</t>
        </is>
      </c>
      <c r="L993" t="inlineStr">
        <is>
          <t xml:space="preserve">Script error</t>
        </is>
      </c>
      <c r="M993" t="str">
        <f>IFERROR(IF(VLOOKUP(L993,'Quantification'!$A:$B,2,FALSE)&amp;""="","Unclassified",VLOOKUP(L993,'Quantification'!$A:$B,2,FALSE)),"Unclassified")</f>
        <v>Major</v>
      </c>
      <c r="N993" t="inlineStr">
        <is>
          <t xml:space="preserve">frl-yaren.gulsoy@pocketfm.com</t>
        </is>
      </c>
      <c r="O993" t="inlineStr">
        <is>
          <t xml:space="preserve">Issues found in raw</t>
        </is>
      </c>
      <c r="P993" t="str">
        <f>IF(OR(O993="Issues found in master",O993="Final master"),"Master",IF(OR(O993="Ready for Master",O993="Issues found in raw",O993="Raw under QC",O993="Issues resolved in raw"),"Raw","-"))</f>
        <v>Raw</v>
      </c>
      <c r="Q993" s="13">
        <v>46280.60555555555</v>
      </c>
      <c r="R993" t="inlineStr">
        <is>
          <t xml:space="preserve">2026-09 (Sept)</t>
        </is>
      </c>
      <c r="S993">
        <f>IF(M993="Not an error",0,IF(COUNTIFS($A$2:$A993,$A993,$D$2:$D993,$D993,$M$2:$M993,"&lt;&gt;Not an error")=1,1,0))</f>
        <v>1</v>
      </c>
      <c r="T993">
        <f>IF(M993&lt;&gt;"Major",0,IF(COUNTIFS($A$2:$A993,$A993,$D$2:$D993,$D993,$M$2:$M993,"Major")=1,1,0))</f>
        <v>1</v>
      </c>
      <c r="U993">
        <f>IF(M993&lt;&gt;"Minor",0,IF(COUNTIFS($A$2:$A993,$A993,$D$2:$D993,$D993,$M$2:$M993,"Minor")=1,1,0))</f>
        <v>0</v>
      </c>
    </row>
    <row r="994">
      <c r="A994" t="inlineStr">
        <is>
          <t xml:space="preserve">a50b00b5518c696735556586c33d81258f1708a2</t>
        </is>
      </c>
      <c r="B994" t="inlineStr">
        <is>
          <t xml:space="preserve">King of the Underworld</t>
        </is>
      </c>
      <c r="C994" t="inlineStr">
        <is>
          <t xml:space="preserve">König Der Unterwelt</t>
        </is>
      </c>
      <c r="D994" t="inlineStr">
        <is>
          <t xml:space="preserve">206a33c0f2c00d9a98485944425352a16527992c</t>
        </is>
      </c>
      <c r="E994" t="inlineStr">
        <is>
          <t xml:space="preserve">Episode 47: Nikols Offenbarung</t>
        </is>
      </c>
      <c r="F994">
        <v>47</v>
      </c>
      <c r="G994" t="inlineStr">
        <is>
          <t xml:space="preserve">2:58-3:03</t>
        </is>
      </c>
      <c r="H994" t="inlineStr">
        <is>
          <t xml:space="preserve">Resolved</t>
        </is>
      </c>
      <c r="I994" t="inlineStr">
        <is>
          <t xml:space="preserve">It's Luca, not Tony - line from script: "Er dachte, er könnte Tony einfach für ein paar Wochen rüberschicken und dann zurückholen."</t>
        </is>
      </c>
      <c r="J994" t="inlineStr">
        <is>
          <t xml:space="preserve">AI</t>
        </is>
      </c>
      <c r="K994" t="inlineStr">
        <is>
          <t xml:space="preserve">Script error</t>
        </is>
      </c>
      <c r="L994" t="inlineStr">
        <is>
          <t xml:space="preserve">Script error</t>
        </is>
      </c>
      <c r="M994" t="str">
        <f>IFERROR(IF(VLOOKUP(L994,'Quantification'!$A:$B,2,FALSE)&amp;""="","Unclassified",VLOOKUP(L994,'Quantification'!$A:$B,2,FALSE)),"Unclassified")</f>
        <v>Major</v>
      </c>
      <c r="N994" t="inlineStr">
        <is>
          <t xml:space="preserve">frl-yaren.gulsoy@pocketfm.com</t>
        </is>
      </c>
      <c r="O994" t="inlineStr">
        <is>
          <t xml:space="preserve">Issues found in raw</t>
        </is>
      </c>
      <c r="P994" t="str">
        <f>IF(OR(O994="Issues found in master",O994="Final master"),"Master",IF(OR(O994="Ready for Master",O994="Issues found in raw",O994="Raw under QC",O994="Issues resolved in raw"),"Raw","-"))</f>
        <v>Raw</v>
      </c>
      <c r="Q994" s="13">
        <v>46280.60555555555</v>
      </c>
      <c r="R994" t="inlineStr">
        <is>
          <t xml:space="preserve">2026-09 (Sept)</t>
        </is>
      </c>
      <c r="S994">
        <f>IF(M994="Not an error",0,IF(COUNTIFS($A$2:$A994,$A994,$D$2:$D994,$D994,$M$2:$M994,"&lt;&gt;Not an error")=1,1,0))</f>
        <v>1</v>
      </c>
      <c r="T994">
        <f>IF(M994&lt;&gt;"Major",0,IF(COUNTIFS($A$2:$A994,$A994,$D$2:$D994,$D994,$M$2:$M994,"Major")=1,1,0))</f>
        <v>1</v>
      </c>
      <c r="U994">
        <f>IF(M994&lt;&gt;"Minor",0,IF(COUNTIFS($A$2:$A994,$A994,$D$2:$D994,$D994,$M$2:$M994,"Minor")=1,1,0))</f>
        <v>0</v>
      </c>
    </row>
    <row r="995">
      <c r="A995" t="inlineStr">
        <is>
          <t xml:space="preserve">a50b00b5518c696735556586c33d81258f1708a2</t>
        </is>
      </c>
      <c r="B995" t="inlineStr">
        <is>
          <t xml:space="preserve">King of the Underworld</t>
        </is>
      </c>
      <c r="C995" t="inlineStr">
        <is>
          <t xml:space="preserve">König Der Unterwelt</t>
        </is>
      </c>
      <c r="D995" t="inlineStr">
        <is>
          <t xml:space="preserve">206a33c0f2c00d9a98485944425352a16527992c</t>
        </is>
      </c>
      <c r="E995" t="inlineStr">
        <is>
          <t xml:space="preserve">Episode 47: Nikols Offenbarung</t>
        </is>
      </c>
      <c r="F995">
        <v>47</v>
      </c>
      <c r="G995" t="inlineStr">
        <is>
          <t xml:space="preserve">3:45-3:53</t>
        </is>
      </c>
      <c r="H995" t="inlineStr">
        <is>
          <t xml:space="preserve">Resolved</t>
        </is>
      </c>
      <c r="I995" t="inlineStr">
        <is>
          <t xml:space="preserve">"Sul" should be pronounced as "Sal" - line from script: "„Sul sprach davon, die anderen Bosse auf seine Seite zu ziehen, angefangen bei Vito, weil er Vito für schwach hält. Sul will Macht."</t>
        </is>
      </c>
      <c r="J995" t="inlineStr">
        <is>
          <t xml:space="preserve">VOA</t>
        </is>
      </c>
      <c r="K995" t="inlineStr">
        <is>
          <t xml:space="preserve">Mispronunciation</t>
        </is>
      </c>
      <c r="L995" t="inlineStr">
        <is>
          <t xml:space="preserve">Mispronunciation</t>
        </is>
      </c>
      <c r="M995" t="str">
        <f>IFERROR(IF(VLOOKUP(L995,'Quantification'!$A:$B,2,FALSE)&amp;""="","Unclassified",VLOOKUP(L995,'Quantification'!$A:$B,2,FALSE)),"Unclassified")</f>
        <v>Major</v>
      </c>
      <c r="N995" t="inlineStr">
        <is>
          <t xml:space="preserve">frl-yaren.gulsoy@pocketfm.com</t>
        </is>
      </c>
      <c r="O995" t="inlineStr">
        <is>
          <t xml:space="preserve">Issues found in raw</t>
        </is>
      </c>
      <c r="P995" t="str">
        <f>IF(OR(O995="Issues found in master",O995="Final master"),"Master",IF(OR(O995="Ready for Master",O995="Issues found in raw",O995="Raw under QC",O995="Issues resolved in raw"),"Raw","-"))</f>
        <v>Raw</v>
      </c>
      <c r="Q995" s="13">
        <v>46280.60555555555</v>
      </c>
      <c r="R995" t="inlineStr">
        <is>
          <t xml:space="preserve">2026-09 (Sept)</t>
        </is>
      </c>
      <c r="S995">
        <f>IF(M995="Not an error",0,IF(COUNTIFS($A$2:$A995,$A995,$D$2:$D995,$D995,$M$2:$M995,"&lt;&gt;Not an error")=1,1,0))</f>
        <v>0</v>
      </c>
      <c r="T995">
        <f>IF(M995&lt;&gt;"Major",0,IF(COUNTIFS($A$2:$A995,$A995,$D$2:$D995,$D995,$M$2:$M995,"Major")=1,1,0))</f>
        <v>0</v>
      </c>
      <c r="U995">
        <f>IF(M995&lt;&gt;"Minor",0,IF(COUNTIFS($A$2:$A995,$A995,$D$2:$D995,$D995,$M$2:$M995,"Minor")=1,1,0))</f>
        <v>0</v>
      </c>
    </row>
    <row r="996">
      <c r="A996" t="inlineStr">
        <is>
          <t xml:space="preserve">a50b00b5518c696735556586c33d81258f1708a2</t>
        </is>
      </c>
      <c r="B996" t="inlineStr">
        <is>
          <t xml:space="preserve">King of the Underworld</t>
        </is>
      </c>
      <c r="C996" t="inlineStr">
        <is>
          <t xml:space="preserve">König Der Unterwelt</t>
        </is>
      </c>
      <c r="D996" t="inlineStr">
        <is>
          <t xml:space="preserve">206a33c0f2c00d9a98485944425352a16527992c</t>
        </is>
      </c>
      <c r="E996" t="inlineStr">
        <is>
          <t xml:space="preserve">Episode 47: Nikols Offenbarung</t>
        </is>
      </c>
      <c r="F996">
        <v>47</v>
      </c>
      <c r="G996" t="inlineStr">
        <is>
          <t xml:space="preserve">5:33-5:36</t>
        </is>
      </c>
      <c r="H996" t="inlineStr">
        <is>
          <t xml:space="preserve">Resolved</t>
        </is>
      </c>
      <c r="I996" t="inlineStr">
        <is>
          <t xml:space="preserve">"Sul" should be pronounced as "Sal" - line from script: "Ich will, dass ihr beide Männer in Suls Territorium schickt."</t>
        </is>
      </c>
      <c r="J996" t="inlineStr">
        <is>
          <t xml:space="preserve">VOA</t>
        </is>
      </c>
      <c r="K996" t="inlineStr">
        <is>
          <t xml:space="preserve">Mispronunciation</t>
        </is>
      </c>
      <c r="L996" t="inlineStr">
        <is>
          <t xml:space="preserve">Mispronunciation</t>
        </is>
      </c>
      <c r="M996" t="str">
        <f>IFERROR(IF(VLOOKUP(L996,'Quantification'!$A:$B,2,FALSE)&amp;""="","Unclassified",VLOOKUP(L996,'Quantification'!$A:$B,2,FALSE)),"Unclassified")</f>
        <v>Major</v>
      </c>
      <c r="N996" t="inlineStr">
        <is>
          <t xml:space="preserve">frl-yaren.gulsoy@pocketfm.com</t>
        </is>
      </c>
      <c r="O996" t="inlineStr">
        <is>
          <t xml:space="preserve">Issues found in raw</t>
        </is>
      </c>
      <c r="P996" t="str">
        <f>IF(OR(O996="Issues found in master",O996="Final master"),"Master",IF(OR(O996="Ready for Master",O996="Issues found in raw",O996="Raw under QC",O996="Issues resolved in raw"),"Raw","-"))</f>
        <v>Raw</v>
      </c>
      <c r="Q996" s="13">
        <v>46280.60555555555</v>
      </c>
      <c r="R996" t="inlineStr">
        <is>
          <t xml:space="preserve">2026-09 (Sept)</t>
        </is>
      </c>
      <c r="S996">
        <f>IF(M996="Not an error",0,IF(COUNTIFS($A$2:$A996,$A996,$D$2:$D996,$D996,$M$2:$M996,"&lt;&gt;Not an error")=1,1,0))</f>
        <v>0</v>
      </c>
      <c r="T996">
        <f>IF(M996&lt;&gt;"Major",0,IF(COUNTIFS($A$2:$A996,$A996,$D$2:$D996,$D996,$M$2:$M996,"Major")=1,1,0))</f>
        <v>0</v>
      </c>
      <c r="U996">
        <f>IF(M996&lt;&gt;"Minor",0,IF(COUNTIFS($A$2:$A996,$A996,$D$2:$D996,$D996,$M$2:$M996,"Minor")=1,1,0))</f>
        <v>0</v>
      </c>
    </row>
    <row r="997">
      <c r="A997" t="inlineStr">
        <is>
          <t xml:space="preserve">a50b00b5518c696735556586c33d81258f1708a2</t>
        </is>
      </c>
      <c r="B997" t="inlineStr">
        <is>
          <t xml:space="preserve">King of the Underworld</t>
        </is>
      </c>
      <c r="C997" t="inlineStr">
        <is>
          <t xml:space="preserve">König Der Unterwelt</t>
        </is>
      </c>
      <c r="D997" t="inlineStr">
        <is>
          <t xml:space="preserve">b6f235bb8ad1c2e0fb592846d31f985015d06a70</t>
        </is>
      </c>
      <c r="E997" t="inlineStr">
        <is>
          <t xml:space="preserve">Episode 49: Morgenüberraschung</t>
        </is>
      </c>
      <c r="F997">
        <v>49</v>
      </c>
      <c r="G997" t="inlineStr">
        <is>
          <t xml:space="preserve">0:00</t>
        </is>
      </c>
      <c r="H997" t="inlineStr">
        <is>
          <t xml:space="preserve">Resolved</t>
        </is>
      </c>
      <c r="I997" t="inlineStr">
        <is>
          <t xml:space="preserve">POV change should be announced</t>
        </is>
      </c>
      <c r="J997" t="inlineStr">
        <is>
          <t xml:space="preserve">AI</t>
        </is>
      </c>
      <c r="K997" t="inlineStr">
        <is>
          <t xml:space="preserve">Script error</t>
        </is>
      </c>
      <c r="L997" t="inlineStr">
        <is>
          <t xml:space="preserve">Script error</t>
        </is>
      </c>
      <c r="M997" t="str">
        <f>IFERROR(IF(VLOOKUP(L997,'Quantification'!$A:$B,2,FALSE)&amp;""="","Unclassified",VLOOKUP(L997,'Quantification'!$A:$B,2,FALSE)),"Unclassified")</f>
        <v>Major</v>
      </c>
      <c r="N997" t="inlineStr">
        <is>
          <t xml:space="preserve">frl-yaren.gulsoy@pocketfm.com</t>
        </is>
      </c>
      <c r="O997" t="inlineStr">
        <is>
          <t xml:space="preserve">Issues found in raw</t>
        </is>
      </c>
      <c r="P997" t="str">
        <f>IF(OR(O997="Issues found in master",O997="Final master"),"Master",IF(OR(O997="Ready for Master",O997="Issues found in raw",O997="Raw under QC",O997="Issues resolved in raw"),"Raw","-"))</f>
        <v>Raw</v>
      </c>
      <c r="Q997" s="13">
        <v>46280.60555555555</v>
      </c>
      <c r="R997" t="inlineStr">
        <is>
          <t xml:space="preserve">2026-09 (Sept)</t>
        </is>
      </c>
      <c r="S997">
        <f>IF(M997="Not an error",0,IF(COUNTIFS($A$2:$A997,$A997,$D$2:$D997,$D997,$M$2:$M997,"&lt;&gt;Not an error")=1,1,0))</f>
        <v>1</v>
      </c>
      <c r="T997">
        <f>IF(M997&lt;&gt;"Major",0,IF(COUNTIFS($A$2:$A997,$A997,$D$2:$D997,$D997,$M$2:$M997,"Major")=1,1,0))</f>
        <v>1</v>
      </c>
      <c r="U997">
        <f>IF(M997&lt;&gt;"Minor",0,IF(COUNTIFS($A$2:$A997,$A997,$D$2:$D997,$D997,$M$2:$M997,"Minor")=1,1,0))</f>
        <v>0</v>
      </c>
    </row>
    <row r="998">
      <c r="A998" t="inlineStr">
        <is>
          <t xml:space="preserve">a50b00b5518c696735556586c33d81258f1708a2</t>
        </is>
      </c>
      <c r="B998" t="inlineStr">
        <is>
          <t xml:space="preserve">King of the Underworld</t>
        </is>
      </c>
      <c r="C998" t="inlineStr">
        <is>
          <t xml:space="preserve">König Der Unterwelt</t>
        </is>
      </c>
      <c r="D998" t="inlineStr">
        <is>
          <t xml:space="preserve">b6f235bb8ad1c2e0fb592846d31f985015d06a70</t>
        </is>
      </c>
      <c r="E998" t="inlineStr">
        <is>
          <t xml:space="preserve">Episode 49: Morgenüberraschung</t>
        </is>
      </c>
      <c r="F998">
        <v>49</v>
      </c>
      <c r="G998" t="inlineStr">
        <is>
          <t xml:space="preserve">6:28-6:33</t>
        </is>
      </c>
      <c r="H998" t="inlineStr">
        <is>
          <t xml:space="preserve">Resolved</t>
        </is>
      </c>
      <c r="I998" t="inlineStr">
        <is>
          <t xml:space="preserve">"S U V" should be pronounced in English; it works better when spelled as "SUV" - line from script: "Konstantin nahm meine Hand und führte mich zu dem S U V, den Vitor fuhr."</t>
        </is>
      </c>
      <c r="J998" t="inlineStr">
        <is>
          <t xml:space="preserve">VOA</t>
        </is>
      </c>
      <c r="K998" t="inlineStr">
        <is>
          <t xml:space="preserve">Mispronunciation</t>
        </is>
      </c>
      <c r="L998" t="inlineStr">
        <is>
          <t xml:space="preserve">Mispronunciation</t>
        </is>
      </c>
      <c r="M998" t="str">
        <f>IFERROR(IF(VLOOKUP(L998,'Quantification'!$A:$B,2,FALSE)&amp;""="","Unclassified",VLOOKUP(L998,'Quantification'!$A:$B,2,FALSE)),"Unclassified")</f>
        <v>Major</v>
      </c>
      <c r="N998" t="inlineStr">
        <is>
          <t xml:space="preserve">frl-yaren.gulsoy@pocketfm.com</t>
        </is>
      </c>
      <c r="O998" t="inlineStr">
        <is>
          <t xml:space="preserve">Issues found in raw</t>
        </is>
      </c>
      <c r="P998" t="str">
        <f>IF(OR(O998="Issues found in master",O998="Final master"),"Master",IF(OR(O998="Ready for Master",O998="Issues found in raw",O998="Raw under QC",O998="Issues resolved in raw"),"Raw","-"))</f>
        <v>Raw</v>
      </c>
      <c r="Q998" s="13">
        <v>46280.60555555555</v>
      </c>
      <c r="R998" t="inlineStr">
        <is>
          <t xml:space="preserve">2026-09 (Sept)</t>
        </is>
      </c>
      <c r="S998">
        <f>IF(M998="Not an error",0,IF(COUNTIFS($A$2:$A998,$A998,$D$2:$D998,$D998,$M$2:$M998,"&lt;&gt;Not an error")=1,1,0))</f>
        <v>0</v>
      </c>
      <c r="T998">
        <f>IF(M998&lt;&gt;"Major",0,IF(COUNTIFS($A$2:$A998,$A998,$D$2:$D998,$D998,$M$2:$M998,"Major")=1,1,0))</f>
        <v>0</v>
      </c>
      <c r="U998">
        <f>IF(M998&lt;&gt;"Minor",0,IF(COUNTIFS($A$2:$A998,$A998,$D$2:$D998,$D998,$M$2:$M998,"Minor")=1,1,0))</f>
        <v>0</v>
      </c>
    </row>
    <row r="999">
      <c r="A999" t="inlineStr">
        <is>
          <t xml:space="preserve">a50b00b5518c696735556586c33d81258f1708a2</t>
        </is>
      </c>
      <c r="B999" t="inlineStr">
        <is>
          <t xml:space="preserve">King of the Underworld</t>
        </is>
      </c>
      <c r="C999" t="inlineStr">
        <is>
          <t xml:space="preserve">König Der Unterwelt</t>
        </is>
      </c>
      <c r="D999" t="inlineStr">
        <is>
          <t xml:space="preserve">d5f14ae8acb45d357b2e200a6527885812bba291</t>
        </is>
      </c>
      <c r="E999" t="inlineStr">
        <is>
          <t xml:space="preserve">Episode 54: Morgenhinterhalt</t>
        </is>
      </c>
      <c r="F999">
        <v>54</v>
      </c>
      <c r="G999" t="inlineStr">
        <is>
          <t xml:space="preserve">0:00</t>
        </is>
      </c>
      <c r="H999" t="inlineStr">
        <is>
          <t xml:space="preserve">Resolved</t>
        </is>
      </c>
      <c r="I999" t="inlineStr">
        <is>
          <t xml:space="preserve">POV change should be announced (especially since it's the first time from Mischraks POV)</t>
        </is>
      </c>
      <c r="J999" t="inlineStr">
        <is>
          <t xml:space="preserve">AI</t>
        </is>
      </c>
      <c r="K999" t="inlineStr">
        <is>
          <t xml:space="preserve">Script error</t>
        </is>
      </c>
      <c r="L999" t="inlineStr">
        <is>
          <t xml:space="preserve">Script error</t>
        </is>
      </c>
      <c r="M999" t="str">
        <f>IFERROR(IF(VLOOKUP(L999,'Quantification'!$A:$B,2,FALSE)&amp;""="","Unclassified",VLOOKUP(L999,'Quantification'!$A:$B,2,FALSE)),"Unclassified")</f>
        <v>Major</v>
      </c>
      <c r="N999" t="inlineStr">
        <is>
          <t xml:space="preserve">frl-yaren.gulsoy@pocketfm.com</t>
        </is>
      </c>
      <c r="O999" t="inlineStr">
        <is>
          <t xml:space="preserve">Issues found in raw</t>
        </is>
      </c>
      <c r="P999" t="str">
        <f>IF(OR(O999="Issues found in master",O999="Final master"),"Master",IF(OR(O999="Ready for Master",O999="Issues found in raw",O999="Raw under QC",O999="Issues resolved in raw"),"Raw","-"))</f>
        <v>Raw</v>
      </c>
      <c r="Q999" s="13">
        <v>46280.60555555555</v>
      </c>
      <c r="R999" t="inlineStr">
        <is>
          <t xml:space="preserve">2026-09 (Sept)</t>
        </is>
      </c>
      <c r="S999">
        <f>IF(M999="Not an error",0,IF(COUNTIFS($A$2:$A999,$A999,$D$2:$D999,$D999,$M$2:$M999,"&lt;&gt;Not an error")=1,1,0))</f>
        <v>1</v>
      </c>
      <c r="T999">
        <f>IF(M999&lt;&gt;"Major",0,IF(COUNTIFS($A$2:$A999,$A999,$D$2:$D999,$D999,$M$2:$M999,"Major")=1,1,0))</f>
        <v>1</v>
      </c>
      <c r="U999">
        <f>IF(M999&lt;&gt;"Minor",0,IF(COUNTIFS($A$2:$A999,$A999,$D$2:$D999,$D999,$M$2:$M999,"Minor")=1,1,0))</f>
        <v>0</v>
      </c>
    </row>
    <row r="1000">
      <c r="A1000" t="inlineStr">
        <is>
          <t xml:space="preserve">a50b00b5518c696735556586c33d81258f1708a2</t>
        </is>
      </c>
      <c r="B1000" t="inlineStr">
        <is>
          <t xml:space="preserve">King of the Underworld</t>
        </is>
      </c>
      <c r="C1000" t="inlineStr">
        <is>
          <t xml:space="preserve">König Der Unterwelt</t>
        </is>
      </c>
      <c r="D1000" t="inlineStr">
        <is>
          <t xml:space="preserve">d5f14ae8acb45d357b2e200a6527885812bba291</t>
        </is>
      </c>
      <c r="E1000" t="inlineStr">
        <is>
          <t xml:space="preserve">Episode 54: Morgenhinterhalt</t>
        </is>
      </c>
      <c r="F1000">
        <v>54</v>
      </c>
      <c r="G1000" t="inlineStr">
        <is>
          <t xml:space="preserve">5:02-5:08</t>
        </is>
      </c>
      <c r="H1000" t="inlineStr">
        <is>
          <t xml:space="preserve">Resolved</t>
        </is>
      </c>
      <c r="I1000" t="inlineStr">
        <is>
          <t xml:space="preserve">it's "k.o.", not "k o". The wrong spelling might have caused the off pronunciation - line from script: "„Phina!“, rief ich, packte sie am Arm und zog sie von ihm herunter. Er war k o."</t>
        </is>
      </c>
      <c r="J1000" t="inlineStr">
        <is>
          <t xml:space="preserve">VOA</t>
        </is>
      </c>
      <c r="K1000" t="inlineStr">
        <is>
          <t xml:space="preserve">Mispronunciation</t>
        </is>
      </c>
      <c r="L1000" t="inlineStr">
        <is>
          <t xml:space="preserve">Mispronunciation</t>
        </is>
      </c>
      <c r="M1000" t="str">
        <f>IFERROR(IF(VLOOKUP(L1000,'Quantification'!$A:$B,2,FALSE)&amp;""="","Unclassified",VLOOKUP(L1000,'Quantification'!$A:$B,2,FALSE)),"Unclassified")</f>
        <v>Major</v>
      </c>
      <c r="N1000" t="inlineStr">
        <is>
          <t xml:space="preserve">frl-yaren.gulsoy@pocketfm.com</t>
        </is>
      </c>
      <c r="O1000" t="inlineStr">
        <is>
          <t xml:space="preserve">Issues found in raw</t>
        </is>
      </c>
      <c r="P1000" t="str">
        <f>IF(OR(O1000="Issues found in master",O1000="Final master"),"Master",IF(OR(O1000="Ready for Master",O1000="Issues found in raw",O1000="Raw under QC",O1000="Issues resolved in raw"),"Raw","-"))</f>
        <v>Raw</v>
      </c>
      <c r="Q1000" s="13">
        <v>46280.60555555555</v>
      </c>
      <c r="R1000" t="inlineStr">
        <is>
          <t xml:space="preserve">2026-09 (Sept)</t>
        </is>
      </c>
      <c r="S1000">
        <f>IF(M1000="Not an error",0,IF(COUNTIFS($A$2:$A1000,$A1000,$D$2:$D1000,$D1000,$M$2:$M1000,"&lt;&gt;Not an error")=1,1,0))</f>
        <v>0</v>
      </c>
      <c r="T1000">
        <f>IF(M1000&lt;&gt;"Major",0,IF(COUNTIFS($A$2:$A1000,$A1000,$D$2:$D1000,$D1000,$M$2:$M1000,"Major")=1,1,0))</f>
        <v>0</v>
      </c>
      <c r="U1000">
        <f>IF(M1000&lt;&gt;"Minor",0,IF(COUNTIFS($A$2:$A1000,$A1000,$D$2:$D1000,$D1000,$M$2:$M1000,"Minor")=1,1,0))</f>
        <v>0</v>
      </c>
    </row>
    <row r="1001">
      <c r="A1001" t="inlineStr">
        <is>
          <t xml:space="preserve">a50b00b5518c696735556586c33d81258f1708a2</t>
        </is>
      </c>
      <c r="B1001" t="inlineStr">
        <is>
          <t xml:space="preserve">King of the Underworld</t>
        </is>
      </c>
      <c r="C1001" t="inlineStr">
        <is>
          <t xml:space="preserve">König Der Unterwelt</t>
        </is>
      </c>
      <c r="D1001" t="inlineStr">
        <is>
          <t xml:space="preserve">2e1ce66b87adfe37969a09c9e05f3ada912fc14a</t>
        </is>
      </c>
      <c r="E1001" t="inlineStr">
        <is>
          <t xml:space="preserve">Episode 55: Fihnas Gehirnerschütterung</t>
        </is>
      </c>
      <c r="F1001">
        <v>55</v>
      </c>
      <c r="G1001" t="inlineStr">
        <is>
          <t xml:space="preserve">0:46-0:54</t>
        </is>
      </c>
      <c r="H1001" t="inlineStr">
        <is>
          <t xml:space="preserve">Resolved</t>
        </is>
      </c>
      <c r="I1001" t="inlineStr">
        <is>
          <t xml:space="preserve">"S U V". should be pronounced in English; spelling it as "SUV" usually works better - line from script: "Sie griff nach Ians Arm, als sie zusammensackte, aber er fing sie mühelos auf, hob sie hoch und trug sie direkt zurück zum S U V."</t>
        </is>
      </c>
      <c r="J1001" t="inlineStr">
        <is>
          <t xml:space="preserve">VOA</t>
        </is>
      </c>
      <c r="K1001" t="inlineStr">
        <is>
          <t xml:space="preserve">Mispronunciation</t>
        </is>
      </c>
      <c r="L1001" t="inlineStr">
        <is>
          <t xml:space="preserve">Mispronunciation</t>
        </is>
      </c>
      <c r="M1001" t="str">
        <f>IFERROR(IF(VLOOKUP(L1001,'Quantification'!$A:$B,2,FALSE)&amp;""="","Unclassified",VLOOKUP(L1001,'Quantification'!$A:$B,2,FALSE)),"Unclassified")</f>
        <v>Major</v>
      </c>
      <c r="N1001" t="inlineStr">
        <is>
          <t xml:space="preserve">frl-yaren.gulsoy@pocketfm.com</t>
        </is>
      </c>
      <c r="O1001" t="inlineStr">
        <is>
          <t xml:space="preserve">Issues found in raw</t>
        </is>
      </c>
      <c r="P1001" t="str">
        <f>IF(OR(O1001="Issues found in master",O1001="Final master"),"Master",IF(OR(O1001="Ready for Master",O1001="Issues found in raw",O1001="Raw under QC",O1001="Issues resolved in raw"),"Raw","-"))</f>
        <v>Raw</v>
      </c>
      <c r="Q1001" s="13">
        <v>46280.60555555555</v>
      </c>
      <c r="R1001" t="inlineStr">
        <is>
          <t xml:space="preserve">2026-09 (Sept)</t>
        </is>
      </c>
      <c r="S1001">
        <f>IF(M1001="Not an error",0,IF(COUNTIFS($A$2:$A1001,$A1001,$D$2:$D1001,$D1001,$M$2:$M1001,"&lt;&gt;Not an error")=1,1,0))</f>
        <v>1</v>
      </c>
      <c r="T1001">
        <f>IF(M1001&lt;&gt;"Major",0,IF(COUNTIFS($A$2:$A1001,$A1001,$D$2:$D1001,$D1001,$M$2:$M1001,"Major")=1,1,0))</f>
        <v>1</v>
      </c>
      <c r="U1001">
        <f>IF(M1001&lt;&gt;"Minor",0,IF(COUNTIFS($A$2:$A1001,$A1001,$D$2:$D1001,$D1001,$M$2:$M1001,"Minor")=1,1,0))</f>
        <v>0</v>
      </c>
    </row>
    <row r="1002">
      <c r="A1002" t="inlineStr">
        <is>
          <t xml:space="preserve">a50b00b5518c696735556586c33d81258f1708a2</t>
        </is>
      </c>
      <c r="B1002" t="inlineStr">
        <is>
          <t xml:space="preserve">King of the Underworld</t>
        </is>
      </c>
      <c r="C1002" t="inlineStr">
        <is>
          <t xml:space="preserve">König Der Unterwelt</t>
        </is>
      </c>
      <c r="D1002" t="inlineStr">
        <is>
          <t xml:space="preserve">c2db1ef1fe4998882a6ca8a27fb7936eb9a2694e</t>
        </is>
      </c>
      <c r="E1002" t="inlineStr">
        <is>
          <t xml:space="preserve">Episode 56: Nachklinische Versorgung</t>
        </is>
      </c>
      <c r="F1002">
        <v>56</v>
      </c>
      <c r="G1002" t="inlineStr">
        <is>
          <t xml:space="preserve">1:56</t>
        </is>
      </c>
      <c r="H1002" t="inlineStr">
        <is>
          <t xml:space="preserve">Resolved</t>
        </is>
      </c>
      <c r="I1002" t="inlineStr">
        <is>
          <t xml:space="preserve">POV change should be announced</t>
        </is>
      </c>
      <c r="J1002" t="inlineStr">
        <is>
          <t xml:space="preserve">AI</t>
        </is>
      </c>
      <c r="K1002" t="inlineStr">
        <is>
          <t xml:space="preserve">Script error</t>
        </is>
      </c>
      <c r="L1002" t="inlineStr">
        <is>
          <t xml:space="preserve">Script error</t>
        </is>
      </c>
      <c r="M1002" t="str">
        <f>IFERROR(IF(VLOOKUP(L1002,'Quantification'!$A:$B,2,FALSE)&amp;""="","Unclassified",VLOOKUP(L1002,'Quantification'!$A:$B,2,FALSE)),"Unclassified")</f>
        <v>Major</v>
      </c>
      <c r="N1002" t="inlineStr">
        <is>
          <t xml:space="preserve">frl-yaren.gulsoy@pocketfm.com</t>
        </is>
      </c>
      <c r="O1002" t="inlineStr">
        <is>
          <t xml:space="preserve">Issues found in raw</t>
        </is>
      </c>
      <c r="P1002" t="str">
        <f>IF(OR(O1002="Issues found in master",O1002="Final master"),"Master",IF(OR(O1002="Ready for Master",O1002="Issues found in raw",O1002="Raw under QC",O1002="Issues resolved in raw"),"Raw","-"))</f>
        <v>Raw</v>
      </c>
      <c r="Q1002" s="13">
        <v>46280.60555555555</v>
      </c>
      <c r="R1002" t="inlineStr">
        <is>
          <t xml:space="preserve">2026-09 (Sept)</t>
        </is>
      </c>
      <c r="S1002">
        <f>IF(M1002="Not an error",0,IF(COUNTIFS($A$2:$A1002,$A1002,$D$2:$D1002,$D1002,$M$2:$M1002,"&lt;&gt;Not an error")=1,1,0))</f>
        <v>1</v>
      </c>
      <c r="T1002">
        <f>IF(M1002&lt;&gt;"Major",0,IF(COUNTIFS($A$2:$A1002,$A1002,$D$2:$D1002,$D1002,$M$2:$M1002,"Major")=1,1,0))</f>
        <v>1</v>
      </c>
      <c r="U1002">
        <f>IF(M1002&lt;&gt;"Minor",0,IF(COUNTIFS($A$2:$A1002,$A1002,$D$2:$D1002,$D1002,$M$2:$M1002,"Minor")=1,1,0))</f>
        <v>0</v>
      </c>
    </row>
    <row r="1003">
      <c r="A1003" t="inlineStr">
        <is>
          <t xml:space="preserve">a50b00b5518c696735556586c33d81258f1708a2</t>
        </is>
      </c>
      <c r="B1003" t="inlineStr">
        <is>
          <t xml:space="preserve">King of the Underworld</t>
        </is>
      </c>
      <c r="C1003" t="inlineStr">
        <is>
          <t xml:space="preserve">König Der Unterwelt</t>
        </is>
      </c>
      <c r="D1003" t="inlineStr">
        <is>
          <t xml:space="preserve">04f0764759fdc0d94f6b07afcfae2fda161ec5b8</t>
        </is>
      </c>
      <c r="E1003" t="inlineStr">
        <is>
          <t xml:space="preserve">Episode 63: Stärke Und Heilung</t>
        </is>
      </c>
      <c r="F1003">
        <v>63</v>
      </c>
      <c r="G1003" t="inlineStr">
        <is>
          <t xml:space="preserve">0:00</t>
        </is>
      </c>
      <c r="H1003" t="inlineStr">
        <is>
          <t xml:space="preserve">Resolved</t>
        </is>
      </c>
      <c r="I1003" t="inlineStr">
        <is>
          <t xml:space="preserve">POV change should be announced (Konstantin)</t>
        </is>
      </c>
      <c r="J1003" t="inlineStr">
        <is>
          <t xml:space="preserve">AI</t>
        </is>
      </c>
      <c r="K1003" t="inlineStr">
        <is>
          <t xml:space="preserve">Script error</t>
        </is>
      </c>
      <c r="L1003" t="inlineStr">
        <is>
          <t xml:space="preserve">Script error</t>
        </is>
      </c>
      <c r="M1003" t="str">
        <f>IFERROR(IF(VLOOKUP(L1003,'Quantification'!$A:$B,2,FALSE)&amp;""="","Unclassified",VLOOKUP(L1003,'Quantification'!$A:$B,2,FALSE)),"Unclassified")</f>
        <v>Major</v>
      </c>
      <c r="N1003" t="inlineStr">
        <is>
          <t xml:space="preserve">frl-yaren.gulsoy@pocketfm.com</t>
        </is>
      </c>
      <c r="O1003" t="inlineStr">
        <is>
          <t xml:space="preserve">Issues found in raw</t>
        </is>
      </c>
      <c r="P1003" t="str">
        <f>IF(OR(O1003="Issues found in master",O1003="Final master"),"Master",IF(OR(O1003="Ready for Master",O1003="Issues found in raw",O1003="Raw under QC",O1003="Issues resolved in raw"),"Raw","-"))</f>
        <v>Raw</v>
      </c>
      <c r="Q1003" s="13">
        <v>46280.60555555555</v>
      </c>
      <c r="R1003" t="inlineStr">
        <is>
          <t xml:space="preserve">2026-09 (Sept)</t>
        </is>
      </c>
      <c r="S1003">
        <f>IF(M1003="Not an error",0,IF(COUNTIFS($A$2:$A1003,$A1003,$D$2:$D1003,$D1003,$M$2:$M1003,"&lt;&gt;Not an error")=1,1,0))</f>
        <v>1</v>
      </c>
      <c r="T1003">
        <f>IF(M1003&lt;&gt;"Major",0,IF(COUNTIFS($A$2:$A1003,$A1003,$D$2:$D1003,$D1003,$M$2:$M1003,"Major")=1,1,0))</f>
        <v>1</v>
      </c>
      <c r="U1003">
        <f>IF(M1003&lt;&gt;"Minor",0,IF(COUNTIFS($A$2:$A1003,$A1003,$D$2:$D1003,$D1003,$M$2:$M1003,"Minor")=1,1,0))</f>
        <v>0</v>
      </c>
    </row>
    <row r="1004">
      <c r="A1004" t="inlineStr">
        <is>
          <t xml:space="preserve">a50b00b5518c696735556586c33d81258f1708a2</t>
        </is>
      </c>
      <c r="B1004" t="inlineStr">
        <is>
          <t xml:space="preserve">King of the Underworld</t>
        </is>
      </c>
      <c r="C1004" t="inlineStr">
        <is>
          <t xml:space="preserve">König Der Unterwelt</t>
        </is>
      </c>
      <c r="D1004" t="inlineStr">
        <is>
          <t xml:space="preserve">04f0764759fdc0d94f6b07afcfae2fda161ec5b8</t>
        </is>
      </c>
      <c r="E1004" t="inlineStr">
        <is>
          <t xml:space="preserve">Episode 63: Stärke Und Heilung</t>
        </is>
      </c>
      <c r="F1004">
        <v>63</v>
      </c>
      <c r="G1004" t="inlineStr">
        <is>
          <t xml:space="preserve">4:23-4:28</t>
        </is>
      </c>
      <c r="H1004" t="inlineStr">
        <is>
          <t xml:space="preserve">Resolved</t>
        </is>
      </c>
      <c r="I1004" t="inlineStr">
        <is>
          <t xml:space="preserve">"genug" is mispronounced as "genäg" - line from script: "„Verdammt, diese Woche kann nicht schnell genug vergehen“, stöhnte sie."</t>
        </is>
      </c>
      <c r="J1004" t="inlineStr">
        <is>
          <t xml:space="preserve">VOA</t>
        </is>
      </c>
      <c r="K1004" t="inlineStr">
        <is>
          <t xml:space="preserve">Mispronunciation</t>
        </is>
      </c>
      <c r="L1004" t="inlineStr">
        <is>
          <t xml:space="preserve">Mispronunciation</t>
        </is>
      </c>
      <c r="M1004" t="str">
        <f>IFERROR(IF(VLOOKUP(L1004,'Quantification'!$A:$B,2,FALSE)&amp;""="","Unclassified",VLOOKUP(L1004,'Quantification'!$A:$B,2,FALSE)),"Unclassified")</f>
        <v>Major</v>
      </c>
      <c r="N1004" t="inlineStr">
        <is>
          <t xml:space="preserve">frl-yaren.gulsoy@pocketfm.com</t>
        </is>
      </c>
      <c r="O1004" t="inlineStr">
        <is>
          <t xml:space="preserve">Issues found in raw</t>
        </is>
      </c>
      <c r="P1004" t="str">
        <f>IF(OR(O1004="Issues found in master",O1004="Final master"),"Master",IF(OR(O1004="Ready for Master",O1004="Issues found in raw",O1004="Raw under QC",O1004="Issues resolved in raw"),"Raw","-"))</f>
        <v>Raw</v>
      </c>
      <c r="Q1004" s="13">
        <v>46280.60555555555</v>
      </c>
      <c r="R1004" t="inlineStr">
        <is>
          <t xml:space="preserve">2026-09 (Sept)</t>
        </is>
      </c>
      <c r="S1004">
        <f>IF(M1004="Not an error",0,IF(COUNTIFS($A$2:$A1004,$A1004,$D$2:$D1004,$D1004,$M$2:$M1004,"&lt;&gt;Not an error")=1,1,0))</f>
        <v>0</v>
      </c>
      <c r="T1004">
        <f>IF(M1004&lt;&gt;"Major",0,IF(COUNTIFS($A$2:$A1004,$A1004,$D$2:$D1004,$D1004,$M$2:$M1004,"Major")=1,1,0))</f>
        <v>0</v>
      </c>
      <c r="U1004">
        <f>IF(M1004&lt;&gt;"Minor",0,IF(COUNTIFS($A$2:$A1004,$A1004,$D$2:$D1004,$D1004,$M$2:$M1004,"Minor")=1,1,0))</f>
        <v>0</v>
      </c>
    </row>
    <row r="1005">
      <c r="A1005" t="inlineStr">
        <is>
          <t xml:space="preserve">a50b00b5518c696735556586c33d81258f1708a2</t>
        </is>
      </c>
      <c r="B1005" t="inlineStr">
        <is>
          <t xml:space="preserve">King of the Underworld</t>
        </is>
      </c>
      <c r="C1005" t="inlineStr">
        <is>
          <t xml:space="preserve">König Der Unterwelt</t>
        </is>
      </c>
      <c r="D1005" t="inlineStr">
        <is>
          <t xml:space="preserve">0e190e41dbe4690fbd992055d559d2b162311ee6</t>
        </is>
      </c>
      <c r="E1005" t="inlineStr">
        <is>
          <t xml:space="preserve">Episode 66: Transformation Der Königin</t>
        </is>
      </c>
      <c r="F1005">
        <v>66</v>
      </c>
      <c r="G1005" t="inlineStr">
        <is>
          <t xml:space="preserve">8:57-9:03</t>
        </is>
      </c>
      <c r="H1005" t="inlineStr">
        <is>
          <t xml:space="preserve">Resolved</t>
        </is>
      </c>
      <c r="I1005" t="inlineStr">
        <is>
          <t xml:space="preserve">Vitor is pronounced "Veetor", and not "Vaytor" - line from script: "„Miss Jackson hat nur zum Vorschein gebracht, was ohnehin schon da war“, sagte Vitor mit einem Augenzwinkern."</t>
        </is>
      </c>
      <c r="J1005" t="inlineStr">
        <is>
          <t xml:space="preserve">VOA</t>
        </is>
      </c>
      <c r="K1005" t="inlineStr">
        <is>
          <t xml:space="preserve">Mispronunciation</t>
        </is>
      </c>
      <c r="L1005" t="inlineStr">
        <is>
          <t xml:space="preserve">Mispronunciation</t>
        </is>
      </c>
      <c r="M1005" t="str">
        <f>IFERROR(IF(VLOOKUP(L1005,'Quantification'!$A:$B,2,FALSE)&amp;""="","Unclassified",VLOOKUP(L1005,'Quantification'!$A:$B,2,FALSE)),"Unclassified")</f>
        <v>Major</v>
      </c>
      <c r="N1005" t="inlineStr">
        <is>
          <t xml:space="preserve">frl-yaren.gulsoy@pocketfm.com</t>
        </is>
      </c>
      <c r="O1005" t="inlineStr">
        <is>
          <t xml:space="preserve">Issues found in raw</t>
        </is>
      </c>
      <c r="P1005" t="str">
        <f>IF(OR(O1005="Issues found in master",O1005="Final master"),"Master",IF(OR(O1005="Ready for Master",O1005="Issues found in raw",O1005="Raw under QC",O1005="Issues resolved in raw"),"Raw","-"))</f>
        <v>Raw</v>
      </c>
      <c r="Q1005" s="13">
        <v>46280.60555555555</v>
      </c>
      <c r="R1005" t="inlineStr">
        <is>
          <t xml:space="preserve">2026-09 (Sept)</t>
        </is>
      </c>
      <c r="S1005">
        <f>IF(M1005="Not an error",0,IF(COUNTIFS($A$2:$A1005,$A1005,$D$2:$D1005,$D1005,$M$2:$M1005,"&lt;&gt;Not an error")=1,1,0))</f>
        <v>1</v>
      </c>
      <c r="T1005">
        <f>IF(M1005&lt;&gt;"Major",0,IF(COUNTIFS($A$2:$A1005,$A1005,$D$2:$D1005,$D1005,$M$2:$M1005,"Major")=1,1,0))</f>
        <v>1</v>
      </c>
      <c r="U1005">
        <f>IF(M1005&lt;&gt;"Minor",0,IF(COUNTIFS($A$2:$A1005,$A1005,$D$2:$D1005,$D1005,$M$2:$M1005,"Minor")=1,1,0))</f>
        <v>0</v>
      </c>
    </row>
    <row r="1006">
      <c r="A1006" t="inlineStr">
        <is>
          <t xml:space="preserve">a50b00b5518c696735556586c33d81258f1708a2</t>
        </is>
      </c>
      <c r="B1006" t="inlineStr">
        <is>
          <t xml:space="preserve">King of the Underworld</t>
        </is>
      </c>
      <c r="C1006" t="inlineStr">
        <is>
          <t xml:space="preserve">König Der Unterwelt</t>
        </is>
      </c>
      <c r="D1006" t="inlineStr">
        <is>
          <t xml:space="preserve">3306aae1aaeffecf2bfc48ef2a14d76141f99c5d</t>
        </is>
      </c>
      <c r="E1006" t="inlineStr">
        <is>
          <t xml:space="preserve">Episode 67: Du Bist Atemberaubend</t>
        </is>
      </c>
      <c r="F1006">
        <v>67</v>
      </c>
      <c r="G1006" t="inlineStr">
        <is>
          <t xml:space="preserve">5:03-5:05</t>
        </is>
      </c>
      <c r="H1006" t="inlineStr">
        <is>
          <t xml:space="preserve">Resolved</t>
        </is>
      </c>
      <c r="I1006" t="inlineStr">
        <is>
          <t xml:space="preserve">"S U V" is mispronounced. Spelling it like "SUV" usually works better - line from script: "Die S U V s hielten am Bordstein, abseits der Presse und des roten Teppichs."</t>
        </is>
      </c>
      <c r="J1006" t="inlineStr">
        <is>
          <t xml:space="preserve">VOA</t>
        </is>
      </c>
      <c r="K1006" t="inlineStr">
        <is>
          <t xml:space="preserve">Mispronunciation</t>
        </is>
      </c>
      <c r="L1006" t="inlineStr">
        <is>
          <t xml:space="preserve">Mispronunciation</t>
        </is>
      </c>
      <c r="M1006" t="str">
        <f>IFERROR(IF(VLOOKUP(L1006,'Quantification'!$A:$B,2,FALSE)&amp;""="","Unclassified",VLOOKUP(L1006,'Quantification'!$A:$B,2,FALSE)),"Unclassified")</f>
        <v>Major</v>
      </c>
      <c r="N1006" t="inlineStr">
        <is>
          <t xml:space="preserve">frl-yaren.gulsoy@pocketfm.com</t>
        </is>
      </c>
      <c r="O1006" t="inlineStr">
        <is>
          <t xml:space="preserve">Issues found in raw</t>
        </is>
      </c>
      <c r="P1006" t="str">
        <f>IF(OR(O1006="Issues found in master",O1006="Final master"),"Master",IF(OR(O1006="Ready for Master",O1006="Issues found in raw",O1006="Raw under QC",O1006="Issues resolved in raw"),"Raw","-"))</f>
        <v>Raw</v>
      </c>
      <c r="Q1006" s="13">
        <v>46280.60555555555</v>
      </c>
      <c r="R1006" t="inlineStr">
        <is>
          <t xml:space="preserve">2026-09 (Sept)</t>
        </is>
      </c>
      <c r="S1006">
        <f>IF(M1006="Not an error",0,IF(COUNTIFS($A$2:$A1006,$A1006,$D$2:$D1006,$D1006,$M$2:$M1006,"&lt;&gt;Not an error")=1,1,0))</f>
        <v>1</v>
      </c>
      <c r="T1006">
        <f>IF(M1006&lt;&gt;"Major",0,IF(COUNTIFS($A$2:$A1006,$A1006,$D$2:$D1006,$D1006,$M$2:$M1006,"Major")=1,1,0))</f>
        <v>1</v>
      </c>
      <c r="U1006">
        <f>IF(M1006&lt;&gt;"Minor",0,IF(COUNTIFS($A$2:$A1006,$A1006,$D$2:$D1006,$D1006,$M$2:$M1006,"Minor")=1,1,0))</f>
        <v>0</v>
      </c>
    </row>
    <row r="1007">
      <c r="A1007" t="inlineStr">
        <is>
          <t xml:space="preserve">a50b00b5518c696735556586c33d81258f1708a2</t>
        </is>
      </c>
      <c r="B1007" t="inlineStr">
        <is>
          <t xml:space="preserve">King of the Underworld</t>
        </is>
      </c>
      <c r="C1007" t="inlineStr">
        <is>
          <t xml:space="preserve">König Der Unterwelt</t>
        </is>
      </c>
      <c r="D1007" t="inlineStr">
        <is>
          <t xml:space="preserve">3e532d694c65a6fdf17a917103157addc566799e</t>
        </is>
      </c>
      <c r="E1007" t="inlineStr">
        <is>
          <t xml:space="preserve">Episode 68: Plötzliche Entführung</t>
        </is>
      </c>
      <c r="F1007">
        <v>68</v>
      </c>
      <c r="G1007" t="inlineStr">
        <is>
          <t xml:space="preserve">0:36-0:45</t>
        </is>
      </c>
      <c r="H1007" t="inlineStr">
        <is>
          <t xml:space="preserve">Resolved</t>
        </is>
      </c>
      <c r="I1007" t="inlineStr">
        <is>
          <t xml:space="preserve">Mäx is not there and a character named Silas doesn't even exist. It should be Ian, Mischrak, Vitor and Steven or Andrei. These are the only people she could be talking about - line from script: "Ab und zu warf ich einem der Jungs, Ian, Mäx, Vitor oder Silas, einen Blick zu und schnitt eine Grimasse, wenn niemand hinsah."</t>
        </is>
      </c>
      <c r="J1007" t="inlineStr">
        <is>
          <t xml:space="preserve">AI</t>
        </is>
      </c>
      <c r="K1007" t="inlineStr">
        <is>
          <t xml:space="preserve">Script error</t>
        </is>
      </c>
      <c r="L1007" t="inlineStr">
        <is>
          <t xml:space="preserve">Script error</t>
        </is>
      </c>
      <c r="M1007" t="str">
        <f>IFERROR(IF(VLOOKUP(L1007,'Quantification'!$A:$B,2,FALSE)&amp;""="","Unclassified",VLOOKUP(L1007,'Quantification'!$A:$B,2,FALSE)),"Unclassified")</f>
        <v>Major</v>
      </c>
      <c r="N1007" t="inlineStr">
        <is>
          <t xml:space="preserve">frl-yaren.gulsoy@pocketfm.com</t>
        </is>
      </c>
      <c r="O1007" t="inlineStr">
        <is>
          <t xml:space="preserve">Issues found in raw</t>
        </is>
      </c>
      <c r="P1007" t="str">
        <f>IF(OR(O1007="Issues found in master",O1007="Final master"),"Master",IF(OR(O1007="Ready for Master",O1007="Issues found in raw",O1007="Raw under QC",O1007="Issues resolved in raw"),"Raw","-"))</f>
        <v>Raw</v>
      </c>
      <c r="Q1007" s="13">
        <v>46280.60555555555</v>
      </c>
      <c r="R1007" t="inlineStr">
        <is>
          <t xml:space="preserve">2026-09 (Sept)</t>
        </is>
      </c>
      <c r="S1007">
        <f>IF(M1007="Not an error",0,IF(COUNTIFS($A$2:$A1007,$A1007,$D$2:$D1007,$D1007,$M$2:$M1007,"&lt;&gt;Not an error")=1,1,0))</f>
        <v>1</v>
      </c>
      <c r="T1007">
        <f>IF(M1007&lt;&gt;"Major",0,IF(COUNTIFS($A$2:$A1007,$A1007,$D$2:$D1007,$D1007,$M$2:$M1007,"Major")=1,1,0))</f>
        <v>1</v>
      </c>
      <c r="U1007">
        <f>IF(M1007&lt;&gt;"Minor",0,IF(COUNTIFS($A$2:$A1007,$A1007,$D$2:$D1007,$D1007,$M$2:$M1007,"Minor")=1,1,0))</f>
        <v>0</v>
      </c>
    </row>
    <row r="1008">
      <c r="A1008" t="inlineStr">
        <is>
          <t xml:space="preserve">a50b00b5518c696735556586c33d81258f1708a2</t>
        </is>
      </c>
      <c r="B1008" t="inlineStr">
        <is>
          <t xml:space="preserve">King of the Underworld</t>
        </is>
      </c>
      <c r="C1008" t="inlineStr">
        <is>
          <t xml:space="preserve">König Der Unterwelt</t>
        </is>
      </c>
      <c r="D1008" t="inlineStr">
        <is>
          <t xml:space="preserve">47ff027317368c68386cceb43f2e67c56f4f013e</t>
        </is>
      </c>
      <c r="E1008" t="inlineStr">
        <is>
          <t xml:space="preserve">Episode 70: Sicher Aufwachen</t>
        </is>
      </c>
      <c r="F1008">
        <v>70</v>
      </c>
      <c r="G1008" t="inlineStr">
        <is>
          <t xml:space="preserve">0:33-0:41</t>
        </is>
      </c>
      <c r="H1008" t="inlineStr">
        <is>
          <t xml:space="preserve">Resolved</t>
        </is>
      </c>
      <c r="I1008" t="inlineStr">
        <is>
          <t xml:space="preserve">"Hand" is mispronouced as "Hans" - line from script: "Jeder dieser Namen war eine Hand, die mich für den Bruchteil einer Sekunde aus dem Ballsaal riss, bevor die Szene zurückspulte und von vorn begann."</t>
        </is>
      </c>
      <c r="J1008" t="inlineStr">
        <is>
          <t xml:space="preserve">VOA</t>
        </is>
      </c>
      <c r="K1008" t="inlineStr">
        <is>
          <t xml:space="preserve">Mispronunciation</t>
        </is>
      </c>
      <c r="L1008" t="inlineStr">
        <is>
          <t xml:space="preserve">Mispronunciation</t>
        </is>
      </c>
      <c r="M1008" t="str">
        <f>IFERROR(IF(VLOOKUP(L1008,'Quantification'!$A:$B,2,FALSE)&amp;""="","Unclassified",VLOOKUP(L1008,'Quantification'!$A:$B,2,FALSE)),"Unclassified")</f>
        <v>Major</v>
      </c>
      <c r="N1008" t="inlineStr">
        <is>
          <t xml:space="preserve">frl-yaren.gulsoy@pocketfm.com</t>
        </is>
      </c>
      <c r="O1008" t="inlineStr">
        <is>
          <t xml:space="preserve">Issues found in raw</t>
        </is>
      </c>
      <c r="P1008" t="str">
        <f>IF(OR(O1008="Issues found in master",O1008="Final master"),"Master",IF(OR(O1008="Ready for Master",O1008="Issues found in raw",O1008="Raw under QC",O1008="Issues resolved in raw"),"Raw","-"))</f>
        <v>Raw</v>
      </c>
      <c r="Q1008" s="13">
        <v>46280.60555555555</v>
      </c>
      <c r="R1008" t="inlineStr">
        <is>
          <t xml:space="preserve">2026-09 (Sept)</t>
        </is>
      </c>
      <c r="S1008">
        <f>IF(M1008="Not an error",0,IF(COUNTIFS($A$2:$A1008,$A1008,$D$2:$D1008,$D1008,$M$2:$M1008,"&lt;&gt;Not an error")=1,1,0))</f>
        <v>1</v>
      </c>
      <c r="T1008">
        <f>IF(M1008&lt;&gt;"Major",0,IF(COUNTIFS($A$2:$A1008,$A1008,$D$2:$D1008,$D1008,$M$2:$M1008,"Major")=1,1,0))</f>
        <v>1</v>
      </c>
      <c r="U1008">
        <f>IF(M1008&lt;&gt;"Minor",0,IF(COUNTIFS($A$2:$A1008,$A1008,$D$2:$D1008,$D1008,$M$2:$M1008,"Minor")=1,1,0))</f>
        <v>0</v>
      </c>
    </row>
    <row r="1009">
      <c r="A1009" t="inlineStr">
        <is>
          <t xml:space="preserve">9bf1a19f3119a3ee4eed131819efa96b0c2cd95d</t>
        </is>
      </c>
      <c r="B1009" t="inlineStr">
        <is>
          <t xml:space="preserve">Last Witch of Swendel</t>
        </is>
      </c>
      <c r="C1009" t="inlineStr">
        <is>
          <t xml:space="preserve">Die Letzte Hexe Von Svendel</t>
        </is>
      </c>
      <c r="D1009" t="inlineStr">
        <is>
          <t xml:space="preserve">ceaf1a8681e6290942e4856a10bfe86bc2be323f</t>
        </is>
      </c>
      <c r="E1009" t="inlineStr">
        <is>
          <t xml:space="preserve">Episode 1: Triff Die Prescotts</t>
        </is>
      </c>
      <c r="F1009">
        <v>1</v>
      </c>
      <c r="G1009" t="inlineStr">
        <is>
          <t xml:space="preserve">0:00-0:06</t>
        </is>
      </c>
      <c r="H1009" t="inlineStr">
        <is>
          <t xml:space="preserve">Ignore</t>
        </is>
      </c>
      <c r="I1009" t="inlineStr">
        <is>
          <t xml:space="preserve">Should be 'Frau Prescott ' - "„Wie kannst du es wagen!“, fuhr Missus Prescott ihre Tochter an und schlug Ihvanna ins Gesicht."</t>
        </is>
      </c>
      <c r="J1009" t="inlineStr">
        <is>
          <t xml:space="preserve">VOA</t>
        </is>
      </c>
      <c r="K1009" t="inlineStr">
        <is>
          <t xml:space="preserve">Incorrect name</t>
        </is>
      </c>
      <c r="L1009" t="inlineStr">
        <is>
          <t xml:space="preserve">Incorrect name</t>
        </is>
      </c>
      <c r="M1009" t="str">
        <f>IFERROR(IF(VLOOKUP(L1009,'Quantification'!$A:$B,2,FALSE)&amp;""="","Unclassified",VLOOKUP(L1009,'Quantification'!$A:$B,2,FALSE)),"Unclassified")</f>
        <v>Major</v>
      </c>
      <c r="N1009" t="inlineStr">
        <is>
          <t xml:space="preserve">frl-sandra.helmcke@pocketfm.com</t>
        </is>
      </c>
      <c r="O1009" t="inlineStr">
        <is>
          <t xml:space="preserve">Issues found in raw</t>
        </is>
      </c>
      <c r="P1009" t="str">
        <f>IF(OR(O1009="Issues found in master",O1009="Final master"),"Master",IF(OR(O1009="Ready for Master",O1009="Issues found in raw",O1009="Raw under QC",O1009="Issues resolved in raw"),"Raw","-"))</f>
        <v>Raw</v>
      </c>
      <c r="Q1009" s="13">
        <v>46275.15833333333</v>
      </c>
      <c r="R1009" t="inlineStr">
        <is>
          <t xml:space="preserve">2026-09 (Sept)</t>
        </is>
      </c>
      <c r="S1009">
        <f>IF(M1009="Not an error",0,IF(COUNTIFS($A$2:$A1009,$A1009,$D$2:$D1009,$D1009,$M$2:$M1009,"&lt;&gt;Not an error")=1,1,0))</f>
        <v>1</v>
      </c>
      <c r="T1009">
        <f>IF(M1009&lt;&gt;"Major",0,IF(COUNTIFS($A$2:$A1009,$A1009,$D$2:$D1009,$D1009,$M$2:$M1009,"Major")=1,1,0))</f>
        <v>1</v>
      </c>
      <c r="U1009">
        <f>IF(M1009&lt;&gt;"Minor",0,IF(COUNTIFS($A$2:$A1009,$A1009,$D$2:$D1009,$D1009,$M$2:$M1009,"Minor")=1,1,0))</f>
        <v>0</v>
      </c>
    </row>
    <row r="1010">
      <c r="A1010" t="inlineStr">
        <is>
          <t xml:space="preserve">9bf1a19f3119a3ee4eed131819efa96b0c2cd95d</t>
        </is>
      </c>
      <c r="B1010" t="inlineStr">
        <is>
          <t xml:space="preserve">Last Witch of Swendel</t>
        </is>
      </c>
      <c r="C1010" t="inlineStr">
        <is>
          <t xml:space="preserve">Die Letzte Hexe Von Svendel</t>
        </is>
      </c>
      <c r="D1010" t="inlineStr">
        <is>
          <t xml:space="preserve">ceaf1a8681e6290942e4856a10bfe86bc2be323f</t>
        </is>
      </c>
      <c r="E1010" t="inlineStr">
        <is>
          <t xml:space="preserve">Episode 1: Triff Die Prescotts</t>
        </is>
      </c>
      <c r="F1010">
        <v>1</v>
      </c>
      <c r="G1010" t="inlineStr">
        <is>
          <t xml:space="preserve">1:18-1:24</t>
        </is>
      </c>
      <c r="H1010" t="inlineStr">
        <is>
          <t xml:space="preserve">Ignore</t>
        </is>
      </c>
      <c r="I1010" t="inlineStr">
        <is>
          <t xml:space="preserve">Should be 'Herr Prescott ' - "Mister Prescott starrte sie einige Augenblicke lang an, bevor er erschöpft seufzte."</t>
        </is>
      </c>
      <c r="J1010" t="inlineStr">
        <is>
          <t xml:space="preserve">VOA</t>
        </is>
      </c>
      <c r="K1010" t="inlineStr">
        <is>
          <t xml:space="preserve">Incorrect name</t>
        </is>
      </c>
      <c r="L1010" t="inlineStr">
        <is>
          <t xml:space="preserve">Incorrect name</t>
        </is>
      </c>
      <c r="M1010" t="str">
        <f>IFERROR(IF(VLOOKUP(L1010,'Quantification'!$A:$B,2,FALSE)&amp;""="","Unclassified",VLOOKUP(L1010,'Quantification'!$A:$B,2,FALSE)),"Unclassified")</f>
        <v>Major</v>
      </c>
      <c r="N1010" t="inlineStr">
        <is>
          <t xml:space="preserve">frl-sandra.helmcke@pocketfm.com</t>
        </is>
      </c>
      <c r="O1010" t="inlineStr">
        <is>
          <t xml:space="preserve">Issues found in raw</t>
        </is>
      </c>
      <c r="P1010" t="str">
        <f>IF(OR(O1010="Issues found in master",O1010="Final master"),"Master",IF(OR(O1010="Ready for Master",O1010="Issues found in raw",O1010="Raw under QC",O1010="Issues resolved in raw"),"Raw","-"))</f>
        <v>Raw</v>
      </c>
      <c r="Q1010" s="13">
        <v>46275.15833333333</v>
      </c>
      <c r="R1010" t="inlineStr">
        <is>
          <t xml:space="preserve">2026-09 (Sept)</t>
        </is>
      </c>
      <c r="S1010">
        <f>IF(M1010="Not an error",0,IF(COUNTIFS($A$2:$A1010,$A1010,$D$2:$D1010,$D1010,$M$2:$M1010,"&lt;&gt;Not an error")=1,1,0))</f>
        <v>0</v>
      </c>
      <c r="T1010">
        <f>IF(M1010&lt;&gt;"Major",0,IF(COUNTIFS($A$2:$A1010,$A1010,$D$2:$D1010,$D1010,$M$2:$M1010,"Major")=1,1,0))</f>
        <v>0</v>
      </c>
      <c r="U1010">
        <f>IF(M1010&lt;&gt;"Minor",0,IF(COUNTIFS($A$2:$A1010,$A1010,$D$2:$D1010,$D1010,$M$2:$M1010,"Minor")=1,1,0))</f>
        <v>0</v>
      </c>
    </row>
    <row r="1011">
      <c r="A1011" t="inlineStr">
        <is>
          <t xml:space="preserve">9bf1a19f3119a3ee4eed131819efa96b0c2cd95d</t>
        </is>
      </c>
      <c r="B1011" t="inlineStr">
        <is>
          <t xml:space="preserve">Last Witch of Swendel</t>
        </is>
      </c>
      <c r="C1011" t="inlineStr">
        <is>
          <t xml:space="preserve">Die Letzte Hexe Von Svendel</t>
        </is>
      </c>
      <c r="D1011" t="inlineStr">
        <is>
          <t xml:space="preserve">ceaf1a8681e6290942e4856a10bfe86bc2be323f</t>
        </is>
      </c>
      <c r="E1011" t="inlineStr">
        <is>
          <t xml:space="preserve">Episode 1: Triff Die Prescotts</t>
        </is>
      </c>
      <c r="F1011">
        <v>1</v>
      </c>
      <c r="G1011" t="inlineStr">
        <is>
          <t xml:space="preserve">2:11-2:13</t>
        </is>
      </c>
      <c r="H1011" t="inlineStr">
        <is>
          <t xml:space="preserve">Ignore</t>
        </is>
      </c>
      <c r="I1011" t="inlineStr">
        <is>
          <t xml:space="preserve">Should be 'Herr Prescott ' -"Mister Prescott seufzte."</t>
        </is>
      </c>
      <c r="J1011" t="inlineStr">
        <is>
          <t xml:space="preserve">VOA</t>
        </is>
      </c>
      <c r="K1011" t="inlineStr">
        <is>
          <t xml:space="preserve">Incorrect name</t>
        </is>
      </c>
      <c r="L1011" t="inlineStr">
        <is>
          <t xml:space="preserve">Incorrect name</t>
        </is>
      </c>
      <c r="M1011" t="str">
        <f>IFERROR(IF(VLOOKUP(L1011,'Quantification'!$A:$B,2,FALSE)&amp;""="","Unclassified",VLOOKUP(L1011,'Quantification'!$A:$B,2,FALSE)),"Unclassified")</f>
        <v>Major</v>
      </c>
      <c r="N1011" t="inlineStr">
        <is>
          <t xml:space="preserve">frl-sandra.helmcke@pocketfm.com</t>
        </is>
      </c>
      <c r="O1011" t="inlineStr">
        <is>
          <t xml:space="preserve">Issues found in raw</t>
        </is>
      </c>
      <c r="P1011" t="str">
        <f>IF(OR(O1011="Issues found in master",O1011="Final master"),"Master",IF(OR(O1011="Ready for Master",O1011="Issues found in raw",O1011="Raw under QC",O1011="Issues resolved in raw"),"Raw","-"))</f>
        <v>Raw</v>
      </c>
      <c r="Q1011" s="13">
        <v>46275.15833333333</v>
      </c>
      <c r="R1011" t="inlineStr">
        <is>
          <t xml:space="preserve">2026-09 (Sept)</t>
        </is>
      </c>
      <c r="S1011">
        <f>IF(M1011="Not an error",0,IF(COUNTIFS($A$2:$A1011,$A1011,$D$2:$D1011,$D1011,$M$2:$M1011,"&lt;&gt;Not an error")=1,1,0))</f>
        <v>0</v>
      </c>
      <c r="T1011">
        <f>IF(M1011&lt;&gt;"Major",0,IF(COUNTIFS($A$2:$A1011,$A1011,$D$2:$D1011,$D1011,$M$2:$M1011,"Major")=1,1,0))</f>
        <v>0</v>
      </c>
      <c r="U1011">
        <f>IF(M1011&lt;&gt;"Minor",0,IF(COUNTIFS($A$2:$A1011,$A1011,$D$2:$D1011,$D1011,$M$2:$M1011,"Minor")=1,1,0))</f>
        <v>0</v>
      </c>
    </row>
    <row r="1012">
      <c r="A1012" t="inlineStr">
        <is>
          <t xml:space="preserve">9bf1a19f3119a3ee4eed131819efa96b0c2cd95d</t>
        </is>
      </c>
      <c r="B1012" t="inlineStr">
        <is>
          <t xml:space="preserve">Last Witch of Swendel</t>
        </is>
      </c>
      <c r="C1012" t="inlineStr">
        <is>
          <t xml:space="preserve">Die Letzte Hexe Von Svendel</t>
        </is>
      </c>
      <c r="D1012" t="inlineStr">
        <is>
          <t xml:space="preserve">ceaf1a8681e6290942e4856a10bfe86bc2be323f</t>
        </is>
      </c>
      <c r="E1012" t="inlineStr">
        <is>
          <t xml:space="preserve">Episode 1: Triff Die Prescotts</t>
        </is>
      </c>
      <c r="F1012">
        <v>1</v>
      </c>
      <c r="G1012" t="inlineStr">
        <is>
          <t xml:space="preserve">2:31-2:34</t>
        </is>
      </c>
      <c r="H1012" t="inlineStr">
        <is>
          <t xml:space="preserve">Ignore</t>
        </is>
      </c>
      <c r="I1012" t="inlineStr">
        <is>
          <t xml:space="preserve">Should be 'Herr Prescott ' -"Dann wandte sich Mister Prescott wieder Ihvanna zu."</t>
        </is>
      </c>
      <c r="J1012" t="inlineStr">
        <is>
          <t xml:space="preserve">VOA</t>
        </is>
      </c>
      <c r="K1012" t="inlineStr">
        <is>
          <t xml:space="preserve">Incorrect name</t>
        </is>
      </c>
      <c r="L1012" t="inlineStr">
        <is>
          <t xml:space="preserve">Incorrect name</t>
        </is>
      </c>
      <c r="M1012" t="str">
        <f>IFERROR(IF(VLOOKUP(L1012,'Quantification'!$A:$B,2,FALSE)&amp;""="","Unclassified",VLOOKUP(L1012,'Quantification'!$A:$B,2,FALSE)),"Unclassified")</f>
        <v>Major</v>
      </c>
      <c r="N1012" t="inlineStr">
        <is>
          <t xml:space="preserve">frl-sandra.helmcke@pocketfm.com</t>
        </is>
      </c>
      <c r="O1012" t="inlineStr">
        <is>
          <t xml:space="preserve">Issues found in raw</t>
        </is>
      </c>
      <c r="P1012" t="str">
        <f>IF(OR(O1012="Issues found in master",O1012="Final master"),"Master",IF(OR(O1012="Ready for Master",O1012="Issues found in raw",O1012="Raw under QC",O1012="Issues resolved in raw"),"Raw","-"))</f>
        <v>Raw</v>
      </c>
      <c r="Q1012" s="13">
        <v>46275.15833333333</v>
      </c>
      <c r="R1012" t="inlineStr">
        <is>
          <t xml:space="preserve">2026-09 (Sept)</t>
        </is>
      </c>
      <c r="S1012">
        <f>IF(M1012="Not an error",0,IF(COUNTIFS($A$2:$A1012,$A1012,$D$2:$D1012,$D1012,$M$2:$M1012,"&lt;&gt;Not an error")=1,1,0))</f>
        <v>0</v>
      </c>
      <c r="T1012">
        <f>IF(M1012&lt;&gt;"Major",0,IF(COUNTIFS($A$2:$A1012,$A1012,$D$2:$D1012,$D1012,$M$2:$M1012,"Major")=1,1,0))</f>
        <v>0</v>
      </c>
      <c r="U1012">
        <f>IF(M1012&lt;&gt;"Minor",0,IF(COUNTIFS($A$2:$A1012,$A1012,$D$2:$D1012,$D1012,$M$2:$M1012,"Minor")=1,1,0))</f>
        <v>0</v>
      </c>
    </row>
    <row r="1013">
      <c r="A1013" t="inlineStr">
        <is>
          <t xml:space="preserve">9bf1a19f3119a3ee4eed131819efa96b0c2cd95d</t>
        </is>
      </c>
      <c r="B1013" t="inlineStr">
        <is>
          <t xml:space="preserve">Last Witch of Swendel</t>
        </is>
      </c>
      <c r="C1013" t="inlineStr">
        <is>
          <t xml:space="preserve">Die Letzte Hexe Von Svendel</t>
        </is>
      </c>
      <c r="D1013" t="inlineStr">
        <is>
          <t xml:space="preserve">ceaf1a8681e6290942e4856a10bfe86bc2be323f</t>
        </is>
      </c>
      <c r="E1013" t="inlineStr">
        <is>
          <t xml:space="preserve">Episode 1: Triff Die Prescotts</t>
        </is>
      </c>
      <c r="F1013">
        <v>1</v>
      </c>
      <c r="G1013" t="inlineStr">
        <is>
          <t xml:space="preserve">3:47-3:55</t>
        </is>
      </c>
      <c r="H1013" t="inlineStr">
        <is>
          <t xml:space="preserve">Ignore</t>
        </is>
      </c>
      <c r="I1013" t="inlineStr">
        <is>
          <t xml:space="preserve">Thomas' should be German pronounced - "Dort habe ich Thomas kennengelernt“, sagte sie, griff nach der Hand ihres Mannes und legte ihren Kopf auf seine Schulter."</t>
        </is>
      </c>
      <c r="J1013" t="inlineStr">
        <is>
          <t xml:space="preserve">VOA</t>
        </is>
      </c>
      <c r="K1013" t="inlineStr">
        <is>
          <t xml:space="preserve">Mispronunciation</t>
        </is>
      </c>
      <c r="L1013" t="inlineStr">
        <is>
          <t xml:space="preserve">Mispronunciation</t>
        </is>
      </c>
      <c r="M1013" t="str">
        <f>IFERROR(IF(VLOOKUP(L1013,'Quantification'!$A:$B,2,FALSE)&amp;""="","Unclassified",VLOOKUP(L1013,'Quantification'!$A:$B,2,FALSE)),"Unclassified")</f>
        <v>Major</v>
      </c>
      <c r="N1013" t="inlineStr">
        <is>
          <t xml:space="preserve">frl-sandra.helmcke@pocketfm.com</t>
        </is>
      </c>
      <c r="O1013" t="inlineStr">
        <is>
          <t xml:space="preserve">Issues found in raw</t>
        </is>
      </c>
      <c r="P1013" t="str">
        <f>IF(OR(O1013="Issues found in master",O1013="Final master"),"Master",IF(OR(O1013="Ready for Master",O1013="Issues found in raw",O1013="Raw under QC",O1013="Issues resolved in raw"),"Raw","-"))</f>
        <v>Raw</v>
      </c>
      <c r="Q1013" s="13">
        <v>46275.15833333333</v>
      </c>
      <c r="R1013" t="inlineStr">
        <is>
          <t xml:space="preserve">2026-09 (Sept)</t>
        </is>
      </c>
      <c r="S1013">
        <f>IF(M1013="Not an error",0,IF(COUNTIFS($A$2:$A1013,$A1013,$D$2:$D1013,$D1013,$M$2:$M1013,"&lt;&gt;Not an error")=1,1,0))</f>
        <v>0</v>
      </c>
      <c r="T1013">
        <f>IF(M1013&lt;&gt;"Major",0,IF(COUNTIFS($A$2:$A1013,$A1013,$D$2:$D1013,$D1013,$M$2:$M1013,"Major")=1,1,0))</f>
        <v>0</v>
      </c>
      <c r="U1013">
        <f>IF(M1013&lt;&gt;"Minor",0,IF(COUNTIFS($A$2:$A1013,$A1013,$D$2:$D1013,$D1013,$M$2:$M1013,"Minor")=1,1,0))</f>
        <v>0</v>
      </c>
    </row>
    <row r="1014">
      <c r="A1014" t="inlineStr">
        <is>
          <t xml:space="preserve">9bf1a19f3119a3ee4eed131819efa96b0c2cd95d</t>
        </is>
      </c>
      <c r="B1014" t="inlineStr">
        <is>
          <t xml:space="preserve">Last Witch of Swendel</t>
        </is>
      </c>
      <c r="C1014" t="inlineStr">
        <is>
          <t xml:space="preserve">Die Letzte Hexe Von Svendel</t>
        </is>
      </c>
      <c r="D1014" t="inlineStr">
        <is>
          <t xml:space="preserve">ceaf1a8681e6290942e4856a10bfe86bc2be323f</t>
        </is>
      </c>
      <c r="E1014" t="inlineStr">
        <is>
          <t xml:space="preserve">Episode 1: Triff Die Prescotts</t>
        </is>
      </c>
      <c r="F1014">
        <v>1</v>
      </c>
      <c r="G1014" t="inlineStr">
        <is>
          <t xml:space="preserve">4:26-4:34</t>
        </is>
      </c>
      <c r="H1014" t="inlineStr">
        <is>
          <t xml:space="preserve">Ignore</t>
        </is>
      </c>
      <c r="I1014" t="inlineStr">
        <is>
          <t xml:space="preserve">Should be 'Frau Prescott ' - "Missus Prescott seufzte und wäre beinahe zusammengesackt, doch ihr Mann fing sie auf und führte sie langsam zum Sofa."</t>
        </is>
      </c>
      <c r="J1014" t="inlineStr">
        <is>
          <t xml:space="preserve">VOA</t>
        </is>
      </c>
      <c r="K1014" t="inlineStr">
        <is>
          <t xml:space="preserve">Incorrect name</t>
        </is>
      </c>
      <c r="L1014" t="inlineStr">
        <is>
          <t xml:space="preserve">Incorrect name</t>
        </is>
      </c>
      <c r="M1014" t="str">
        <f>IFERROR(IF(VLOOKUP(L1014,'Quantification'!$A:$B,2,FALSE)&amp;""="","Unclassified",VLOOKUP(L1014,'Quantification'!$A:$B,2,FALSE)),"Unclassified")</f>
        <v>Major</v>
      </c>
      <c r="N1014" t="inlineStr">
        <is>
          <t xml:space="preserve">frl-sandra.helmcke@pocketfm.com</t>
        </is>
      </c>
      <c r="O1014" t="inlineStr">
        <is>
          <t xml:space="preserve">Issues found in raw</t>
        </is>
      </c>
      <c r="P1014" t="str">
        <f>IF(OR(O1014="Issues found in master",O1014="Final master"),"Master",IF(OR(O1014="Ready for Master",O1014="Issues found in raw",O1014="Raw under QC",O1014="Issues resolved in raw"),"Raw","-"))</f>
        <v>Raw</v>
      </c>
      <c r="Q1014" s="13">
        <v>46275.15833333333</v>
      </c>
      <c r="R1014" t="inlineStr">
        <is>
          <t xml:space="preserve">2026-09 (Sept)</t>
        </is>
      </c>
      <c r="S1014">
        <f>IF(M1014="Not an error",0,IF(COUNTIFS($A$2:$A1014,$A1014,$D$2:$D1014,$D1014,$M$2:$M1014,"&lt;&gt;Not an error")=1,1,0))</f>
        <v>0</v>
      </c>
      <c r="T1014">
        <f>IF(M1014&lt;&gt;"Major",0,IF(COUNTIFS($A$2:$A1014,$A1014,$D$2:$D1014,$D1014,$M$2:$M1014,"Major")=1,1,0))</f>
        <v>0</v>
      </c>
      <c r="U1014">
        <f>IF(M1014&lt;&gt;"Minor",0,IF(COUNTIFS($A$2:$A1014,$A1014,$D$2:$D1014,$D1014,$M$2:$M1014,"Minor")=1,1,0))</f>
        <v>0</v>
      </c>
    </row>
    <row r="1015">
      <c r="A1015" t="inlineStr">
        <is>
          <t xml:space="preserve">9bf1a19f3119a3ee4eed131819efa96b0c2cd95d</t>
        </is>
      </c>
      <c r="B1015" t="inlineStr">
        <is>
          <t xml:space="preserve">Last Witch of Swendel</t>
        </is>
      </c>
      <c r="C1015" t="inlineStr">
        <is>
          <t xml:space="preserve">Die Letzte Hexe Von Svendel</t>
        </is>
      </c>
      <c r="D1015" t="inlineStr">
        <is>
          <t xml:space="preserve">ceaf1a8681e6290942e4856a10bfe86bc2be323f</t>
        </is>
      </c>
      <c r="E1015" t="inlineStr">
        <is>
          <t xml:space="preserve">Episode 1: Triff Die Prescotts</t>
        </is>
      </c>
      <c r="F1015">
        <v>1</v>
      </c>
      <c r="G1015" t="inlineStr">
        <is>
          <t xml:space="preserve">4:36-4:39</t>
        </is>
      </c>
      <c r="H1015" t="inlineStr">
        <is>
          <t xml:space="preserve">Ignore</t>
        </is>
      </c>
      <c r="I1015" t="inlineStr">
        <is>
          <t xml:space="preserve">Thomas' should be German pronounced -"„Es tut mir so leid, Thomas“, entschuldigte sie sich."</t>
        </is>
      </c>
      <c r="J1015" t="inlineStr">
        <is>
          <t xml:space="preserve">VOA</t>
        </is>
      </c>
      <c r="K1015" t="inlineStr">
        <is>
          <t xml:space="preserve">Mispronunciation</t>
        </is>
      </c>
      <c r="L1015" t="inlineStr">
        <is>
          <t xml:space="preserve">Mispronunciation</t>
        </is>
      </c>
      <c r="M1015" t="str">
        <f>IFERROR(IF(VLOOKUP(L1015,'Quantification'!$A:$B,2,FALSE)&amp;""="","Unclassified",VLOOKUP(L1015,'Quantification'!$A:$B,2,FALSE)),"Unclassified")</f>
        <v>Major</v>
      </c>
      <c r="N1015" t="inlineStr">
        <is>
          <t xml:space="preserve">frl-sandra.helmcke@pocketfm.com</t>
        </is>
      </c>
      <c r="O1015" t="inlineStr">
        <is>
          <t xml:space="preserve">Issues found in raw</t>
        </is>
      </c>
      <c r="P1015" t="str">
        <f>IF(OR(O1015="Issues found in master",O1015="Final master"),"Master",IF(OR(O1015="Ready for Master",O1015="Issues found in raw",O1015="Raw under QC",O1015="Issues resolved in raw"),"Raw","-"))</f>
        <v>Raw</v>
      </c>
      <c r="Q1015" s="13">
        <v>46275.15833333333</v>
      </c>
      <c r="R1015" t="inlineStr">
        <is>
          <t xml:space="preserve">2026-09 (Sept)</t>
        </is>
      </c>
      <c r="S1015">
        <f>IF(M1015="Not an error",0,IF(COUNTIFS($A$2:$A1015,$A1015,$D$2:$D1015,$D1015,$M$2:$M1015,"&lt;&gt;Not an error")=1,1,0))</f>
        <v>0</v>
      </c>
      <c r="T1015">
        <f>IF(M1015&lt;&gt;"Major",0,IF(COUNTIFS($A$2:$A1015,$A1015,$D$2:$D1015,$D1015,$M$2:$M1015,"Major")=1,1,0))</f>
        <v>0</v>
      </c>
      <c r="U1015">
        <f>IF(M1015&lt;&gt;"Minor",0,IF(COUNTIFS($A$2:$A1015,$A1015,$D$2:$D1015,$D1015,$M$2:$M1015,"Minor")=1,1,0))</f>
        <v>0</v>
      </c>
    </row>
    <row r="1016">
      <c r="A1016" t="inlineStr">
        <is>
          <t xml:space="preserve">9bf1a19f3119a3ee4eed131819efa96b0c2cd95d</t>
        </is>
      </c>
      <c r="B1016" t="inlineStr">
        <is>
          <t xml:space="preserve">Last Witch of Swendel</t>
        </is>
      </c>
      <c r="C1016" t="inlineStr">
        <is>
          <t xml:space="preserve">Die Letzte Hexe Von Svendel</t>
        </is>
      </c>
      <c r="D1016" t="inlineStr">
        <is>
          <t xml:space="preserve">ceaf1a8681e6290942e4856a10bfe86bc2be323f</t>
        </is>
      </c>
      <c r="E1016" t="inlineStr">
        <is>
          <t xml:space="preserve">Episode 1: Triff Die Prescotts</t>
        </is>
      </c>
      <c r="F1016">
        <v>1</v>
      </c>
      <c r="G1016" t="inlineStr">
        <is>
          <t xml:space="preserve">4:43-4:45</t>
        </is>
      </c>
      <c r="H1016" t="inlineStr">
        <is>
          <t xml:space="preserve">Ignore</t>
        </is>
      </c>
      <c r="I1016" t="inlineStr">
        <is>
          <t xml:space="preserve">Should be 'Herr Prescott ' -"Mister Prescott schüttelte lächelnd den Kopf."</t>
        </is>
      </c>
      <c r="J1016" t="inlineStr">
        <is>
          <t xml:space="preserve">VOA</t>
        </is>
      </c>
      <c r="K1016" t="inlineStr">
        <is>
          <t xml:space="preserve">Incorrect name</t>
        </is>
      </c>
      <c r="L1016" t="inlineStr">
        <is>
          <t xml:space="preserve">Incorrect name</t>
        </is>
      </c>
      <c r="M1016" t="str">
        <f>IFERROR(IF(VLOOKUP(L1016,'Quantification'!$A:$B,2,FALSE)&amp;""="","Unclassified",VLOOKUP(L1016,'Quantification'!$A:$B,2,FALSE)),"Unclassified")</f>
        <v>Major</v>
      </c>
      <c r="N1016" t="inlineStr">
        <is>
          <t xml:space="preserve">frl-sandra.helmcke@pocketfm.com</t>
        </is>
      </c>
      <c r="O1016" t="inlineStr">
        <is>
          <t xml:space="preserve">Issues found in raw</t>
        </is>
      </c>
      <c r="P1016" t="str">
        <f>IF(OR(O1016="Issues found in master",O1016="Final master"),"Master",IF(OR(O1016="Ready for Master",O1016="Issues found in raw",O1016="Raw under QC",O1016="Issues resolved in raw"),"Raw","-"))</f>
        <v>Raw</v>
      </c>
      <c r="Q1016" s="13">
        <v>46275.15833333333</v>
      </c>
      <c r="R1016" t="inlineStr">
        <is>
          <t xml:space="preserve">2026-09 (Sept)</t>
        </is>
      </c>
      <c r="S1016">
        <f>IF(M1016="Not an error",0,IF(COUNTIFS($A$2:$A1016,$A1016,$D$2:$D1016,$D1016,$M$2:$M1016,"&lt;&gt;Not an error")=1,1,0))</f>
        <v>0</v>
      </c>
      <c r="T1016">
        <f>IF(M1016&lt;&gt;"Major",0,IF(COUNTIFS($A$2:$A1016,$A1016,$D$2:$D1016,$D1016,$M$2:$M1016,"Major")=1,1,0))</f>
        <v>0</v>
      </c>
      <c r="U1016">
        <f>IF(M1016&lt;&gt;"Minor",0,IF(COUNTIFS($A$2:$A1016,$A1016,$D$2:$D1016,$D1016,$M$2:$M1016,"Minor")=1,1,0))</f>
        <v>0</v>
      </c>
    </row>
    <row r="1017">
      <c r="A1017" t="inlineStr">
        <is>
          <t xml:space="preserve">9bf1a19f3119a3ee4eed131819efa96b0c2cd95d</t>
        </is>
      </c>
      <c r="B1017" t="inlineStr">
        <is>
          <t xml:space="preserve">Last Witch of Swendel</t>
        </is>
      </c>
      <c r="C1017" t="inlineStr">
        <is>
          <t xml:space="preserve">Die Letzte Hexe Von Svendel</t>
        </is>
      </c>
      <c r="D1017" t="inlineStr">
        <is>
          <t xml:space="preserve">ceaf1a8681e6290942e4856a10bfe86bc2be323f</t>
        </is>
      </c>
      <c r="E1017" t="inlineStr">
        <is>
          <t xml:space="preserve">Episode 1: Triff Die Prescotts</t>
        </is>
      </c>
      <c r="F1017">
        <v>1</v>
      </c>
      <c r="G1017" t="inlineStr">
        <is>
          <t xml:space="preserve">4:46-4:48</t>
        </is>
      </c>
      <c r="H1017" t="inlineStr">
        <is>
          <t xml:space="preserve">Ignore</t>
        </is>
      </c>
      <c r="I1017" t="inlineStr">
        <is>
          <t xml:space="preserve">Sarah' should be German pronounced - "„Ach, Sarah, du weißt doch, dass ich sie kenne. "</t>
        </is>
      </c>
      <c r="J1017" t="inlineStr">
        <is>
          <t xml:space="preserve">VOA</t>
        </is>
      </c>
      <c r="K1017" t="inlineStr">
        <is>
          <t xml:space="preserve">Mispronunciation</t>
        </is>
      </c>
      <c r="L1017" t="inlineStr">
        <is>
          <t xml:space="preserve">Mispronunciation</t>
        </is>
      </c>
      <c r="M1017" t="str">
        <f>IFERROR(IF(VLOOKUP(L1017,'Quantification'!$A:$B,2,FALSE)&amp;""="","Unclassified",VLOOKUP(L1017,'Quantification'!$A:$B,2,FALSE)),"Unclassified")</f>
        <v>Major</v>
      </c>
      <c r="N1017" t="inlineStr">
        <is>
          <t xml:space="preserve">frl-sandra.helmcke@pocketfm.com</t>
        </is>
      </c>
      <c r="O1017" t="inlineStr">
        <is>
          <t xml:space="preserve">Issues found in raw</t>
        </is>
      </c>
      <c r="P1017" t="str">
        <f>IF(OR(O1017="Issues found in master",O1017="Final master"),"Master",IF(OR(O1017="Ready for Master",O1017="Issues found in raw",O1017="Raw under QC",O1017="Issues resolved in raw"),"Raw","-"))</f>
        <v>Raw</v>
      </c>
      <c r="Q1017" s="13">
        <v>46275.15833333333</v>
      </c>
      <c r="R1017" t="inlineStr">
        <is>
          <t xml:space="preserve">2026-09 (Sept)</t>
        </is>
      </c>
      <c r="S1017">
        <f>IF(M1017="Not an error",0,IF(COUNTIFS($A$2:$A1017,$A1017,$D$2:$D1017,$D1017,$M$2:$M1017,"&lt;&gt;Not an error")=1,1,0))</f>
        <v>0</v>
      </c>
      <c r="T1017">
        <f>IF(M1017&lt;&gt;"Major",0,IF(COUNTIFS($A$2:$A1017,$A1017,$D$2:$D1017,$D1017,$M$2:$M1017,"Major")=1,1,0))</f>
        <v>0</v>
      </c>
      <c r="U1017">
        <f>IF(M1017&lt;&gt;"Minor",0,IF(COUNTIFS($A$2:$A1017,$A1017,$D$2:$D1017,$D1017,$M$2:$M1017,"Minor")=1,1,0))</f>
        <v>0</v>
      </c>
    </row>
    <row r="1018">
      <c r="A1018" t="inlineStr">
        <is>
          <t xml:space="preserve">9bf1a19f3119a3ee4eed131819efa96b0c2cd95d</t>
        </is>
      </c>
      <c r="B1018" t="inlineStr">
        <is>
          <t xml:space="preserve">Last Witch of Swendel</t>
        </is>
      </c>
      <c r="C1018" t="inlineStr">
        <is>
          <t xml:space="preserve">Die Letzte Hexe Von Svendel</t>
        </is>
      </c>
      <c r="D1018" t="inlineStr">
        <is>
          <t xml:space="preserve">ceaf1a8681e6290942e4856a10bfe86bc2be323f</t>
        </is>
      </c>
      <c r="E1018" t="inlineStr">
        <is>
          <t xml:space="preserve">Episode 1: Triff Die Prescotts</t>
        </is>
      </c>
      <c r="F1018">
        <v>1</v>
      </c>
      <c r="G1018" t="inlineStr">
        <is>
          <t xml:space="preserve">5:03-5:16</t>
        </is>
      </c>
      <c r="H1018" t="inlineStr">
        <is>
          <t xml:space="preserve">Ignore</t>
        </is>
      </c>
      <c r="I1018" t="inlineStr">
        <is>
          <t xml:space="preserve">Sarah' should be German pronounced - "„Und Jungs auch“, warf Sarah ein. „Es scheint, als hätte sogar Leo beschlossen, dass meine Tage gezählt sind“, sagte sie, und beide lachten, während sie sich aneinanderlehnten. Plötzlich seufzte Sarah."</t>
        </is>
      </c>
      <c r="J1018" t="inlineStr">
        <is>
          <t xml:space="preserve">VOA</t>
        </is>
      </c>
      <c r="K1018" t="inlineStr">
        <is>
          <t xml:space="preserve">Mispronunciation</t>
        </is>
      </c>
      <c r="L1018" t="inlineStr">
        <is>
          <t xml:space="preserve">Mispronunciation</t>
        </is>
      </c>
      <c r="M1018" t="str">
        <f>IFERROR(IF(VLOOKUP(L1018,'Quantification'!$A:$B,2,FALSE)&amp;""="","Unclassified",VLOOKUP(L1018,'Quantification'!$A:$B,2,FALSE)),"Unclassified")</f>
        <v>Major</v>
      </c>
      <c r="N1018" t="inlineStr">
        <is>
          <t xml:space="preserve">frl-sandra.helmcke@pocketfm.com</t>
        </is>
      </c>
      <c r="O1018" t="inlineStr">
        <is>
          <t xml:space="preserve">Issues found in raw</t>
        </is>
      </c>
      <c r="P1018" t="str">
        <f>IF(OR(O1018="Issues found in master",O1018="Final master"),"Master",IF(OR(O1018="Ready for Master",O1018="Issues found in raw",O1018="Raw under QC",O1018="Issues resolved in raw"),"Raw","-"))</f>
        <v>Raw</v>
      </c>
      <c r="Q1018" s="13">
        <v>46275.15833333333</v>
      </c>
      <c r="R1018" t="inlineStr">
        <is>
          <t xml:space="preserve">2026-09 (Sept)</t>
        </is>
      </c>
      <c r="S1018">
        <f>IF(M1018="Not an error",0,IF(COUNTIFS($A$2:$A1018,$A1018,$D$2:$D1018,$D1018,$M$2:$M1018,"&lt;&gt;Not an error")=1,1,0))</f>
        <v>0</v>
      </c>
      <c r="T1018">
        <f>IF(M1018&lt;&gt;"Major",0,IF(COUNTIFS($A$2:$A1018,$A1018,$D$2:$D1018,$D1018,$M$2:$M1018,"Major")=1,1,0))</f>
        <v>0</v>
      </c>
      <c r="U1018">
        <f>IF(M1018&lt;&gt;"Minor",0,IF(COUNTIFS($A$2:$A1018,$A1018,$D$2:$D1018,$D1018,$M$2:$M1018,"Minor")=1,1,0))</f>
        <v>0</v>
      </c>
    </row>
    <row r="1019">
      <c r="A1019" t="inlineStr">
        <is>
          <t xml:space="preserve">9bf1a19f3119a3ee4eed131819efa96b0c2cd95d</t>
        </is>
      </c>
      <c r="B1019" t="inlineStr">
        <is>
          <t xml:space="preserve">Last Witch of Swendel</t>
        </is>
      </c>
      <c r="C1019" t="inlineStr">
        <is>
          <t xml:space="preserve">Die Letzte Hexe Von Svendel</t>
        </is>
      </c>
      <c r="D1019" t="inlineStr">
        <is>
          <t xml:space="preserve">ceaf1a8681e6290942e4856a10bfe86bc2be323f</t>
        </is>
      </c>
      <c r="E1019" t="inlineStr">
        <is>
          <t xml:space="preserve">Episode 1: Triff Die Prescotts</t>
        </is>
      </c>
      <c r="F1019">
        <v>1</v>
      </c>
      <c r="G1019" t="inlineStr">
        <is>
          <t xml:space="preserve">5:47-5:52</t>
        </is>
      </c>
      <c r="H1019" t="inlineStr">
        <is>
          <t xml:space="preserve">Ignore</t>
        </is>
      </c>
      <c r="I1019" t="inlineStr">
        <is>
          <t xml:space="preserve">Should be 'Herr Prescott ' - "Mister Prescott betrachtete Sarahs sorgenvolles Gesicht und lächelte langsam."</t>
        </is>
      </c>
      <c r="J1019" t="inlineStr">
        <is>
          <t xml:space="preserve">VOA</t>
        </is>
      </c>
      <c r="K1019" t="inlineStr">
        <is>
          <t xml:space="preserve">Incorrect name</t>
        </is>
      </c>
      <c r="L1019" t="inlineStr">
        <is>
          <t xml:space="preserve">Incorrect name</t>
        </is>
      </c>
      <c r="M1019" t="str">
        <f>IFERROR(IF(VLOOKUP(L1019,'Quantification'!$A:$B,2,FALSE)&amp;""="","Unclassified",VLOOKUP(L1019,'Quantification'!$A:$B,2,FALSE)),"Unclassified")</f>
        <v>Major</v>
      </c>
      <c r="N1019" t="inlineStr">
        <is>
          <t xml:space="preserve">frl-sandra.helmcke@pocketfm.com</t>
        </is>
      </c>
      <c r="O1019" t="inlineStr">
        <is>
          <t xml:space="preserve">Issues found in raw</t>
        </is>
      </c>
      <c r="P1019" t="str">
        <f>IF(OR(O1019="Issues found in master",O1019="Final master"),"Master",IF(OR(O1019="Ready for Master",O1019="Issues found in raw",O1019="Raw under QC",O1019="Issues resolved in raw"),"Raw","-"))</f>
        <v>Raw</v>
      </c>
      <c r="Q1019" s="13">
        <v>46275.15833333333</v>
      </c>
      <c r="R1019" t="inlineStr">
        <is>
          <t xml:space="preserve">2026-09 (Sept)</t>
        </is>
      </c>
      <c r="S1019">
        <f>IF(M1019="Not an error",0,IF(COUNTIFS($A$2:$A1019,$A1019,$D$2:$D1019,$D1019,$M$2:$M1019,"&lt;&gt;Not an error")=1,1,0))</f>
        <v>0</v>
      </c>
      <c r="T1019">
        <f>IF(M1019&lt;&gt;"Major",0,IF(COUNTIFS($A$2:$A1019,$A1019,$D$2:$D1019,$D1019,$M$2:$M1019,"Major")=1,1,0))</f>
        <v>0</v>
      </c>
      <c r="U1019">
        <f>IF(M1019&lt;&gt;"Minor",0,IF(COUNTIFS($A$2:$A1019,$A1019,$D$2:$D1019,$D1019,$M$2:$M1019,"Minor")=1,1,0))</f>
        <v>0</v>
      </c>
    </row>
    <row r="1020">
      <c r="A1020" t="inlineStr">
        <is>
          <t xml:space="preserve">9bf1a19f3119a3ee4eed131819efa96b0c2cd95d</t>
        </is>
      </c>
      <c r="B1020" t="inlineStr">
        <is>
          <t xml:space="preserve">Last Witch of Swendel</t>
        </is>
      </c>
      <c r="C1020" t="inlineStr">
        <is>
          <t xml:space="preserve">Die Letzte Hexe Von Svendel</t>
        </is>
      </c>
      <c r="D1020" t="inlineStr">
        <is>
          <t xml:space="preserve">ceaf1a8681e6290942e4856a10bfe86bc2be323f</t>
        </is>
      </c>
      <c r="E1020" t="inlineStr">
        <is>
          <t xml:space="preserve">Episode 1: Triff Die Prescotts</t>
        </is>
      </c>
      <c r="F1020">
        <v>1</v>
      </c>
      <c r="G1020" t="inlineStr">
        <is>
          <t xml:space="preserve">5:47-5:52</t>
        </is>
      </c>
      <c r="H1020" t="inlineStr">
        <is>
          <t xml:space="preserve">Ignore</t>
        </is>
      </c>
      <c r="I1020" t="inlineStr">
        <is>
          <t xml:space="preserve">Sarah' should be German pronounced - "Mister Prescott betrachtete Sarahs sorgenvolles Gesicht und lächelte langsam."</t>
        </is>
      </c>
      <c r="J1020" t="inlineStr">
        <is>
          <t xml:space="preserve">VOA</t>
        </is>
      </c>
      <c r="K1020" t="inlineStr">
        <is>
          <t xml:space="preserve">Mispronunciation</t>
        </is>
      </c>
      <c r="L1020" t="inlineStr">
        <is>
          <t xml:space="preserve">Mispronunciation</t>
        </is>
      </c>
      <c r="M1020" t="str">
        <f>IFERROR(IF(VLOOKUP(L1020,'Quantification'!$A:$B,2,FALSE)&amp;""="","Unclassified",VLOOKUP(L1020,'Quantification'!$A:$B,2,FALSE)),"Unclassified")</f>
        <v>Major</v>
      </c>
      <c r="N1020" t="inlineStr">
        <is>
          <t xml:space="preserve">frl-sandra.helmcke@pocketfm.com</t>
        </is>
      </c>
      <c r="O1020" t="inlineStr">
        <is>
          <t xml:space="preserve">Issues found in raw</t>
        </is>
      </c>
      <c r="P1020" t="str">
        <f>IF(OR(O1020="Issues found in master",O1020="Final master"),"Master",IF(OR(O1020="Ready for Master",O1020="Issues found in raw",O1020="Raw under QC",O1020="Issues resolved in raw"),"Raw","-"))</f>
        <v>Raw</v>
      </c>
      <c r="Q1020" s="13">
        <v>46275.15833333333</v>
      </c>
      <c r="R1020" t="inlineStr">
        <is>
          <t xml:space="preserve">2026-09 (Sept)</t>
        </is>
      </c>
      <c r="S1020">
        <f>IF(M1020="Not an error",0,IF(COUNTIFS($A$2:$A1020,$A1020,$D$2:$D1020,$D1020,$M$2:$M1020,"&lt;&gt;Not an error")=1,1,0))</f>
        <v>0</v>
      </c>
      <c r="T1020">
        <f>IF(M1020&lt;&gt;"Major",0,IF(COUNTIFS($A$2:$A1020,$A1020,$D$2:$D1020,$D1020,$M$2:$M1020,"Major")=1,1,0))</f>
        <v>0</v>
      </c>
      <c r="U1020">
        <f>IF(M1020&lt;&gt;"Minor",0,IF(COUNTIFS($A$2:$A1020,$A1020,$D$2:$D1020,$D1020,$M$2:$M1020,"Minor")=1,1,0))</f>
        <v>0</v>
      </c>
    </row>
    <row r="1021">
      <c r="A1021" t="inlineStr">
        <is>
          <t xml:space="preserve">9bf1a19f3119a3ee4eed131819efa96b0c2cd95d</t>
        </is>
      </c>
      <c r="B1021" t="inlineStr">
        <is>
          <t xml:space="preserve">Last Witch of Swendel</t>
        </is>
      </c>
      <c r="C1021" t="inlineStr">
        <is>
          <t xml:space="preserve">Die Letzte Hexe Von Svendel</t>
        </is>
      </c>
      <c r="D1021" t="inlineStr">
        <is>
          <t xml:space="preserve">ceaf1a8681e6290942e4856a10bfe86bc2be323f</t>
        </is>
      </c>
      <c r="E1021" t="inlineStr">
        <is>
          <t xml:space="preserve">Episode 1: Triff Die Prescotts</t>
        </is>
      </c>
      <c r="F1021">
        <v>1</v>
      </c>
      <c r="G1021" t="inlineStr">
        <is>
          <t xml:space="preserve">5:57-6:16</t>
        </is>
      </c>
      <c r="H1021" t="inlineStr">
        <is>
          <t xml:space="preserve">Ignore</t>
        </is>
      </c>
      <c r="I1021" t="inlineStr">
        <is>
          <t xml:space="preserve">Sarah' should be German pronounced - "Dass deine Tochter alle seine Gene geerbt hat und keines von deinen, Sarah vom Ostrudel?“, fragte er. „Für die Tochter eines Alphas warst du schon immer sehr stolz. Gibst du jetzt endlich zu, dass dich jemand besiegt hat? Ausgerechnet ein Mensch?“
Bei seinen Worten verdrehte Sarah die Augen und sah weg."</t>
        </is>
      </c>
      <c r="J1021" t="inlineStr">
        <is>
          <t xml:space="preserve">VOA</t>
        </is>
      </c>
      <c r="K1021" t="inlineStr">
        <is>
          <t xml:space="preserve">Mispronunciation</t>
        </is>
      </c>
      <c r="L1021" t="inlineStr">
        <is>
          <t xml:space="preserve">Mispronunciation</t>
        </is>
      </c>
      <c r="M1021" t="str">
        <f>IFERROR(IF(VLOOKUP(L1021,'Quantification'!$A:$B,2,FALSE)&amp;""="","Unclassified",VLOOKUP(L1021,'Quantification'!$A:$B,2,FALSE)),"Unclassified")</f>
        <v>Major</v>
      </c>
      <c r="N1021" t="inlineStr">
        <is>
          <t xml:space="preserve">frl-sandra.helmcke@pocketfm.com</t>
        </is>
      </c>
      <c r="O1021" t="inlineStr">
        <is>
          <t xml:space="preserve">Issues found in raw</t>
        </is>
      </c>
      <c r="P1021" t="str">
        <f>IF(OR(O1021="Issues found in master",O1021="Final master"),"Master",IF(OR(O1021="Ready for Master",O1021="Issues found in raw",O1021="Raw under QC",O1021="Issues resolved in raw"),"Raw","-"))</f>
        <v>Raw</v>
      </c>
      <c r="Q1021" s="13">
        <v>46275.15833333333</v>
      </c>
      <c r="R1021" t="inlineStr">
        <is>
          <t xml:space="preserve">2026-09 (Sept)</t>
        </is>
      </c>
      <c r="S1021">
        <f>IF(M1021="Not an error",0,IF(COUNTIFS($A$2:$A1021,$A1021,$D$2:$D1021,$D1021,$M$2:$M1021,"&lt;&gt;Not an error")=1,1,0))</f>
        <v>0</v>
      </c>
      <c r="T1021">
        <f>IF(M1021&lt;&gt;"Major",0,IF(COUNTIFS($A$2:$A1021,$A1021,$D$2:$D1021,$D1021,$M$2:$M1021,"Major")=1,1,0))</f>
        <v>0</v>
      </c>
      <c r="U1021">
        <f>IF(M1021&lt;&gt;"Minor",0,IF(COUNTIFS($A$2:$A1021,$A1021,$D$2:$D1021,$D1021,$M$2:$M1021,"Minor")=1,1,0))</f>
        <v>0</v>
      </c>
    </row>
    <row r="1022">
      <c r="A1022" t="inlineStr">
        <is>
          <t xml:space="preserve">9bf1a19f3119a3ee4eed131819efa96b0c2cd95d</t>
        </is>
      </c>
      <c r="B1022" t="inlineStr">
        <is>
          <t xml:space="preserve">Last Witch of Swendel</t>
        </is>
      </c>
      <c r="C1022" t="inlineStr">
        <is>
          <t xml:space="preserve">Die Letzte Hexe Von Svendel</t>
        </is>
      </c>
      <c r="D1022" t="inlineStr">
        <is>
          <t xml:space="preserve">ceaf1a8681e6290942e4856a10bfe86bc2be323f</t>
        </is>
      </c>
      <c r="E1022" t="inlineStr">
        <is>
          <t xml:space="preserve">Episode 1: Triff Die Prescotts</t>
        </is>
      </c>
      <c r="F1022">
        <v>1</v>
      </c>
      <c r="G1022" t="inlineStr">
        <is>
          <t xml:space="preserve">6:39-6:43</t>
        </is>
      </c>
      <c r="H1022" t="inlineStr">
        <is>
          <t xml:space="preserve">Ignore</t>
        </is>
      </c>
      <c r="I1022" t="inlineStr">
        <is>
          <t xml:space="preserve">Sarah' should be German pronounced -"Natürlich muss sie einige meiner Gene geerbt haben“, stellte Sarah klar."</t>
        </is>
      </c>
      <c r="J1022" t="inlineStr">
        <is>
          <t xml:space="preserve">VOA</t>
        </is>
      </c>
      <c r="K1022" t="inlineStr">
        <is>
          <t xml:space="preserve">Mispronunciation</t>
        </is>
      </c>
      <c r="L1022" t="inlineStr">
        <is>
          <t xml:space="preserve">Mispronunciation</t>
        </is>
      </c>
      <c r="M1022" t="str">
        <f>IFERROR(IF(VLOOKUP(L1022,'Quantification'!$A:$B,2,FALSE)&amp;""="","Unclassified",VLOOKUP(L1022,'Quantification'!$A:$B,2,FALSE)),"Unclassified")</f>
        <v>Major</v>
      </c>
      <c r="N1022" t="inlineStr">
        <is>
          <t xml:space="preserve">frl-sandra.helmcke@pocketfm.com</t>
        </is>
      </c>
      <c r="O1022" t="inlineStr">
        <is>
          <t xml:space="preserve">Issues found in raw</t>
        </is>
      </c>
      <c r="P1022" t="str">
        <f>IF(OR(O1022="Issues found in master",O1022="Final master"),"Master",IF(OR(O1022="Ready for Master",O1022="Issues found in raw",O1022="Raw under QC",O1022="Issues resolved in raw"),"Raw","-"))</f>
        <v>Raw</v>
      </c>
      <c r="Q1022" s="13">
        <v>46275.15833333333</v>
      </c>
      <c r="R1022" t="inlineStr">
        <is>
          <t xml:space="preserve">2026-09 (Sept)</t>
        </is>
      </c>
      <c r="S1022">
        <f>IF(M1022="Not an error",0,IF(COUNTIFS($A$2:$A1022,$A1022,$D$2:$D1022,$D1022,$M$2:$M1022,"&lt;&gt;Not an error")=1,1,0))</f>
        <v>0</v>
      </c>
      <c r="T1022">
        <f>IF(M1022&lt;&gt;"Major",0,IF(COUNTIFS($A$2:$A1022,$A1022,$D$2:$D1022,$D1022,$M$2:$M1022,"Major")=1,1,0))</f>
        <v>0</v>
      </c>
      <c r="U1022">
        <f>IF(M1022&lt;&gt;"Minor",0,IF(COUNTIFS($A$2:$A1022,$A1022,$D$2:$D1022,$D1022,$M$2:$M1022,"Minor")=1,1,0))</f>
        <v>0</v>
      </c>
    </row>
    <row r="1023">
      <c r="A1023" t="inlineStr">
        <is>
          <t xml:space="preserve">9bf1a19f3119a3ee4eed131819efa96b0c2cd95d</t>
        </is>
      </c>
      <c r="B1023" t="inlineStr">
        <is>
          <t xml:space="preserve">Last Witch of Swendel</t>
        </is>
      </c>
      <c r="C1023" t="inlineStr">
        <is>
          <t xml:space="preserve">Die Letzte Hexe Von Svendel</t>
        </is>
      </c>
      <c r="D1023" t="inlineStr">
        <is>
          <t xml:space="preserve">ceaf1a8681e6290942e4856a10bfe86bc2be323f</t>
        </is>
      </c>
      <c r="E1023" t="inlineStr">
        <is>
          <t xml:space="preserve">Episode 1: Triff Die Prescotts</t>
        </is>
      </c>
      <c r="F1023">
        <v>1</v>
      </c>
      <c r="G1023" t="inlineStr">
        <is>
          <t xml:space="preserve">7:35-7:38</t>
        </is>
      </c>
      <c r="H1023" t="inlineStr">
        <is>
          <t xml:space="preserve">Ignore</t>
        </is>
      </c>
      <c r="I1023" t="inlineStr">
        <is>
          <t xml:space="preserve">Thomas' should be German pronounced -"„Darum geht es nicht, Thomas“, sagte sie mit einem Seufzer."</t>
        </is>
      </c>
      <c r="J1023" t="inlineStr">
        <is>
          <t xml:space="preserve">VOA</t>
        </is>
      </c>
      <c r="K1023" t="inlineStr">
        <is>
          <t xml:space="preserve">Mispronunciation</t>
        </is>
      </c>
      <c r="L1023" t="inlineStr">
        <is>
          <t xml:space="preserve">Mispronunciation</t>
        </is>
      </c>
      <c r="M1023" t="str">
        <f>IFERROR(IF(VLOOKUP(L1023,'Quantification'!$A:$B,2,FALSE)&amp;""="","Unclassified",VLOOKUP(L1023,'Quantification'!$A:$B,2,FALSE)),"Unclassified")</f>
        <v>Major</v>
      </c>
      <c r="N1023" t="inlineStr">
        <is>
          <t xml:space="preserve">frl-sandra.helmcke@pocketfm.com</t>
        </is>
      </c>
      <c r="O1023" t="inlineStr">
        <is>
          <t xml:space="preserve">Issues found in raw</t>
        </is>
      </c>
      <c r="P1023" t="str">
        <f>IF(OR(O1023="Issues found in master",O1023="Final master"),"Master",IF(OR(O1023="Ready for Master",O1023="Issues found in raw",O1023="Raw under QC",O1023="Issues resolved in raw"),"Raw","-"))</f>
        <v>Raw</v>
      </c>
      <c r="Q1023" s="13">
        <v>46275.15833333333</v>
      </c>
      <c r="R1023" t="inlineStr">
        <is>
          <t xml:space="preserve">2026-09 (Sept)</t>
        </is>
      </c>
      <c r="S1023">
        <f>IF(M1023="Not an error",0,IF(COUNTIFS($A$2:$A1023,$A1023,$D$2:$D1023,$D1023,$M$2:$M1023,"&lt;&gt;Not an error")=1,1,0))</f>
        <v>0</v>
      </c>
      <c r="T1023">
        <f>IF(M1023&lt;&gt;"Major",0,IF(COUNTIFS($A$2:$A1023,$A1023,$D$2:$D1023,$D1023,$M$2:$M1023,"Major")=1,1,0))</f>
        <v>0</v>
      </c>
      <c r="U1023">
        <f>IF(M1023&lt;&gt;"Minor",0,IF(COUNTIFS($A$2:$A1023,$A1023,$D$2:$D1023,$D1023,$M$2:$M1023,"Minor")=1,1,0))</f>
        <v>0</v>
      </c>
    </row>
    <row r="1024">
      <c r="A1024" t="inlineStr">
        <is>
          <t xml:space="preserve">9bf1a19f3119a3ee4eed131819efa96b0c2cd95d</t>
        </is>
      </c>
      <c r="B1024" t="inlineStr">
        <is>
          <t xml:space="preserve">Last Witch of Swendel</t>
        </is>
      </c>
      <c r="C1024" t="inlineStr">
        <is>
          <t xml:space="preserve">Die Letzte Hexe Von Svendel</t>
        </is>
      </c>
      <c r="D1024" t="inlineStr">
        <is>
          <t xml:space="preserve">ceaf1a8681e6290942e4856a10bfe86bc2be323f</t>
        </is>
      </c>
      <c r="E1024" t="inlineStr">
        <is>
          <t xml:space="preserve">Episode 1: Triff Die Prescotts</t>
        </is>
      </c>
      <c r="F1024">
        <v>1</v>
      </c>
      <c r="G1024" t="inlineStr">
        <is>
          <t xml:space="preserve">9:26-9:36</t>
        </is>
      </c>
      <c r="H1024" t="inlineStr">
        <is>
          <t xml:space="preserve">Ignore</t>
        </is>
      </c>
      <c r="I1024" t="inlineStr">
        <is>
          <t xml:space="preserve">Thomas' should be German pronounced - "Sie ließen sie spüren, dass sie keinen Platz in ihrem Zuhause hatte, da Thomas Prescott, der Mann, der ihr gerade gegenübersaß, nicht ihr leiblicher Vater war. "</t>
        </is>
      </c>
      <c r="J1024" t="inlineStr">
        <is>
          <t xml:space="preserve">VOA</t>
        </is>
      </c>
      <c r="K1024" t="inlineStr">
        <is>
          <t xml:space="preserve">Mispronunciation</t>
        </is>
      </c>
      <c r="L1024" t="inlineStr">
        <is>
          <t xml:space="preserve">Mispronunciation</t>
        </is>
      </c>
      <c r="M1024" t="str">
        <f>IFERROR(IF(VLOOKUP(L1024,'Quantification'!$A:$B,2,FALSE)&amp;""="","Unclassified",VLOOKUP(L1024,'Quantification'!$A:$B,2,FALSE)),"Unclassified")</f>
        <v>Major</v>
      </c>
      <c r="N1024" t="inlineStr">
        <is>
          <t xml:space="preserve">frl-sandra.helmcke@pocketfm.com</t>
        </is>
      </c>
      <c r="O1024" t="inlineStr">
        <is>
          <t xml:space="preserve">Issues found in raw</t>
        </is>
      </c>
      <c r="P1024" t="str">
        <f>IF(OR(O1024="Issues found in master",O1024="Final master"),"Master",IF(OR(O1024="Ready for Master",O1024="Issues found in raw",O1024="Raw under QC",O1024="Issues resolved in raw"),"Raw","-"))</f>
        <v>Raw</v>
      </c>
      <c r="Q1024" s="13">
        <v>46275.15833333333</v>
      </c>
      <c r="R1024" t="inlineStr">
        <is>
          <t xml:space="preserve">2026-09 (Sept)</t>
        </is>
      </c>
      <c r="S1024">
        <f>IF(M1024="Not an error",0,IF(COUNTIFS($A$2:$A1024,$A1024,$D$2:$D1024,$D1024,$M$2:$M1024,"&lt;&gt;Not an error")=1,1,0))</f>
        <v>0</v>
      </c>
      <c r="T1024">
        <f>IF(M1024&lt;&gt;"Major",0,IF(COUNTIFS($A$2:$A1024,$A1024,$D$2:$D1024,$D1024,$M$2:$M1024,"Major")=1,1,0))</f>
        <v>0</v>
      </c>
      <c r="U1024">
        <f>IF(M1024&lt;&gt;"Minor",0,IF(COUNTIFS($A$2:$A1024,$A1024,$D$2:$D1024,$D1024,$M$2:$M1024,"Minor")=1,1,0))</f>
        <v>0</v>
      </c>
    </row>
    <row r="1025">
      <c r="A1025" t="inlineStr">
        <is>
          <t xml:space="preserve">9bf1a19f3119a3ee4eed131819efa96b0c2cd95d</t>
        </is>
      </c>
      <c r="B1025" t="inlineStr">
        <is>
          <t xml:space="preserve">Last Witch of Swendel</t>
        </is>
      </c>
      <c r="C1025" t="inlineStr">
        <is>
          <t xml:space="preserve">Die Letzte Hexe Von Svendel</t>
        </is>
      </c>
      <c r="D1025" t="inlineStr">
        <is>
          <t xml:space="preserve">ceaf1a8681e6290942e4856a10bfe86bc2be323f</t>
        </is>
      </c>
      <c r="E1025" t="inlineStr">
        <is>
          <t xml:space="preserve">Episode 1: Triff Die Prescotts</t>
        </is>
      </c>
      <c r="F1025">
        <v>1</v>
      </c>
      <c r="G1025" t="inlineStr">
        <is>
          <t xml:space="preserve">11:06-11:18</t>
        </is>
      </c>
      <c r="H1025" t="inlineStr">
        <is>
          <t xml:space="preserve">Ignore</t>
        </is>
      </c>
      <c r="I1025" t="inlineStr">
        <is>
          <t xml:space="preserve">Should be 'Herr Prescott ' - "Mister Prescott, dessen Blick noch auf seiner Tochter ruhte, kurbelte langsam das Fenster herunter und sah zu dem Mann, der geklopft hatte. „Der Lykaeron“, sagte Mister Prescott zu ihm."</t>
        </is>
      </c>
      <c r="J1025" t="inlineStr">
        <is>
          <t xml:space="preserve">VOA</t>
        </is>
      </c>
      <c r="K1025" t="inlineStr">
        <is>
          <t xml:space="preserve">Incorrect name</t>
        </is>
      </c>
      <c r="L1025" t="inlineStr">
        <is>
          <t xml:space="preserve">Incorrect name</t>
        </is>
      </c>
      <c r="M1025" t="str">
        <f>IFERROR(IF(VLOOKUP(L1025,'Quantification'!$A:$B,2,FALSE)&amp;""="","Unclassified",VLOOKUP(L1025,'Quantification'!$A:$B,2,FALSE)),"Unclassified")</f>
        <v>Major</v>
      </c>
      <c r="N1025" t="inlineStr">
        <is>
          <t xml:space="preserve">frl-sandra.helmcke@pocketfm.com</t>
        </is>
      </c>
      <c r="O1025" t="inlineStr">
        <is>
          <t xml:space="preserve">Issues found in raw</t>
        </is>
      </c>
      <c r="P1025" t="str">
        <f>IF(OR(O1025="Issues found in master",O1025="Final master"),"Master",IF(OR(O1025="Ready for Master",O1025="Issues found in raw",O1025="Raw under QC",O1025="Issues resolved in raw"),"Raw","-"))</f>
        <v>Raw</v>
      </c>
      <c r="Q1025" s="13">
        <v>46275.15833333333</v>
      </c>
      <c r="R1025" t="inlineStr">
        <is>
          <t xml:space="preserve">2026-09 (Sept)</t>
        </is>
      </c>
      <c r="S1025">
        <f>IF(M1025="Not an error",0,IF(COUNTIFS($A$2:$A1025,$A1025,$D$2:$D1025,$D1025,$M$2:$M1025,"&lt;&gt;Not an error")=1,1,0))</f>
        <v>0</v>
      </c>
      <c r="T1025">
        <f>IF(M1025&lt;&gt;"Major",0,IF(COUNTIFS($A$2:$A1025,$A1025,$D$2:$D1025,$D1025,$M$2:$M1025,"Major")=1,1,0))</f>
        <v>0</v>
      </c>
      <c r="U1025">
        <f>IF(M1025&lt;&gt;"Minor",0,IF(COUNTIFS($A$2:$A1025,$A1025,$D$2:$D1025,$D1025,$M$2:$M1025,"Minor")=1,1,0))</f>
        <v>0</v>
      </c>
    </row>
    <row r="1026">
      <c r="A1026" t="inlineStr">
        <is>
          <t xml:space="preserve">9bf1a19f3119a3ee4eed131819efa96b0c2cd95d</t>
        </is>
      </c>
      <c r="B1026" t="inlineStr">
        <is>
          <t xml:space="preserve">Last Witch of Swendel</t>
        </is>
      </c>
      <c r="C1026" t="inlineStr">
        <is>
          <t xml:space="preserve">Die Letzte Hexe Von Svendel</t>
        </is>
      </c>
      <c r="D1026" t="inlineStr">
        <is>
          <t xml:space="preserve">4411e648649c82027895cd50bf3121c924226892</t>
        </is>
      </c>
      <c r="E1026" t="inlineStr">
        <is>
          <t xml:space="preserve">Episode 2: Ankunft in Swendel Academy</t>
        </is>
      </c>
      <c r="F1026">
        <v>2</v>
      </c>
      <c r="G1026" t="inlineStr">
        <is>
          <t xml:space="preserve">3:48-4:33</t>
        </is>
      </c>
      <c r="H1026" t="inlineStr">
        <is>
          <t xml:space="preserve">Ignore</t>
        </is>
      </c>
      <c r="I1026" t="inlineStr">
        <is>
          <t xml:space="preserve">Should be 'Herr Prescott' - "Mister Prescott, der seine Tochter beobachtet hatte, bemerkte überrascht ein Lächeln auf ihren Lippen. Um nicht zu verraten, dass er sie beobachtete, blickte er aus dem Fenster, um zu sehen, was sie so faszinierte. Er sah gerade noch, wie das Mädchen draußen Ihvanna einen Luftkuss zuwarf, woraufhin diese noch breiter lächelte. Mister Prescott schmunzelte und wünschte, er hätte seine Kamera dabei, um ein Foto für seine Frau zu machen. Als Ihvanna den Blick abwandte und wieder ins Wageninnere sah, schaute er schnell weg.
Ihr Diener schwang die Wagentür auf und hielt sie offen. Mister Prescott stieg als Erster aus, drehte sich um und reichte Ihvanna die Hand."</t>
        </is>
      </c>
      <c r="J1026" t="inlineStr">
        <is>
          <t xml:space="preserve">VOA</t>
        </is>
      </c>
      <c r="K1026" t="inlineStr">
        <is>
          <t xml:space="preserve">Incorrect name</t>
        </is>
      </c>
      <c r="L1026" t="inlineStr">
        <is>
          <t xml:space="preserve">Incorrect name</t>
        </is>
      </c>
      <c r="M1026" t="str">
        <f>IFERROR(IF(VLOOKUP(L1026,'Quantification'!$A:$B,2,FALSE)&amp;""="","Unclassified",VLOOKUP(L1026,'Quantification'!$A:$B,2,FALSE)),"Unclassified")</f>
        <v>Major</v>
      </c>
      <c r="N1026" t="inlineStr">
        <is>
          <t xml:space="preserve">frl-sandra.helmcke@pocketfm.com</t>
        </is>
      </c>
      <c r="O1026" t="inlineStr">
        <is>
          <t xml:space="preserve">Issues found in raw</t>
        </is>
      </c>
      <c r="P1026" t="str">
        <f>IF(OR(O1026="Issues found in master",O1026="Final master"),"Master",IF(OR(O1026="Ready for Master",O1026="Issues found in raw",O1026="Raw under QC",O1026="Issues resolved in raw"),"Raw","-"))</f>
        <v>Raw</v>
      </c>
      <c r="Q1026" s="13">
        <v>46275.15833333333</v>
      </c>
      <c r="R1026" t="inlineStr">
        <is>
          <t xml:space="preserve">2026-09 (Sept)</t>
        </is>
      </c>
      <c r="S1026">
        <f>IF(M1026="Not an error",0,IF(COUNTIFS($A$2:$A1026,$A1026,$D$2:$D1026,$D1026,$M$2:$M1026,"&lt;&gt;Not an error")=1,1,0))</f>
        <v>1</v>
      </c>
      <c r="T1026">
        <f>IF(M1026&lt;&gt;"Major",0,IF(COUNTIFS($A$2:$A1026,$A1026,$D$2:$D1026,$D1026,$M$2:$M1026,"Major")=1,1,0))</f>
        <v>1</v>
      </c>
      <c r="U1026">
        <f>IF(M1026&lt;&gt;"Minor",0,IF(COUNTIFS($A$2:$A1026,$A1026,$D$2:$D1026,$D1026,$M$2:$M1026,"Minor")=1,1,0))</f>
        <v>0</v>
      </c>
    </row>
    <row r="1027">
      <c r="A1027" t="inlineStr">
        <is>
          <t xml:space="preserve">9bf1a19f3119a3ee4eed131819efa96b0c2cd95d</t>
        </is>
      </c>
      <c r="B1027" t="inlineStr">
        <is>
          <t xml:space="preserve">Last Witch of Swendel</t>
        </is>
      </c>
      <c r="C1027" t="inlineStr">
        <is>
          <t xml:space="preserve">Die Letzte Hexe Von Svendel</t>
        </is>
      </c>
      <c r="D1027" t="inlineStr">
        <is>
          <t xml:space="preserve">4411e648649c82027895cd50bf3121c924226892</t>
        </is>
      </c>
      <c r="E1027" t="inlineStr">
        <is>
          <t xml:space="preserve">Episode 2: Ankunft in Swendel Academy</t>
        </is>
      </c>
      <c r="F1027">
        <v>2</v>
      </c>
      <c r="G1027" t="inlineStr">
        <is>
          <t xml:space="preserve">4:40-5:01</t>
        </is>
      </c>
      <c r="H1027" t="inlineStr">
        <is>
          <t xml:space="preserve">Ignore</t>
        </is>
      </c>
      <c r="I1027" t="inlineStr">
        <is>
          <t xml:space="preserve">Should be 'Herr Prescott' - "»Sie wissen, dass ich sie niemals annehmen werde, Mister Prescott. Hören Sie also auf, sie mir anzubieten«, sagte sie, öffnete einen Reißverschluss an ihrer Schultasche, holte ihre Brille heraus und setzte sie auf.
Mister Prescott kniff die Augen zusammen, als sie die Brille aufsetzte. »Warum trägst du die immer? Sie lässt dich immer so.«"</t>
        </is>
      </c>
      <c r="J1027" t="inlineStr">
        <is>
          <t xml:space="preserve">VOA</t>
        </is>
      </c>
      <c r="K1027" t="inlineStr">
        <is>
          <t xml:space="preserve">Incorrect name</t>
        </is>
      </c>
      <c r="L1027" t="inlineStr">
        <is>
          <t xml:space="preserve">Incorrect name</t>
        </is>
      </c>
      <c r="M1027" t="str">
        <f>IFERROR(IF(VLOOKUP(L1027,'Quantification'!$A:$B,2,FALSE)&amp;""="","Unclassified",VLOOKUP(L1027,'Quantification'!$A:$B,2,FALSE)),"Unclassified")</f>
        <v>Major</v>
      </c>
      <c r="N1027" t="inlineStr">
        <is>
          <t xml:space="preserve">frl-sandra.helmcke@pocketfm.com</t>
        </is>
      </c>
      <c r="O1027" t="inlineStr">
        <is>
          <t xml:space="preserve">Issues found in raw</t>
        </is>
      </c>
      <c r="P1027" t="str">
        <f>IF(OR(O1027="Issues found in master",O1027="Final master"),"Master",IF(OR(O1027="Ready for Master",O1027="Issues found in raw",O1027="Raw under QC",O1027="Issues resolved in raw"),"Raw","-"))</f>
        <v>Raw</v>
      </c>
      <c r="Q1027" s="13">
        <v>46275.15833333333</v>
      </c>
      <c r="R1027" t="inlineStr">
        <is>
          <t xml:space="preserve">2026-09 (Sept)</t>
        </is>
      </c>
      <c r="S1027">
        <f>IF(M1027="Not an error",0,IF(COUNTIFS($A$2:$A1027,$A1027,$D$2:$D1027,$D1027,$M$2:$M1027,"&lt;&gt;Not an error")=1,1,0))</f>
        <v>0</v>
      </c>
      <c r="T1027">
        <f>IF(M1027&lt;&gt;"Major",0,IF(COUNTIFS($A$2:$A1027,$A1027,$D$2:$D1027,$D1027,$M$2:$M1027,"Major")=1,1,0))</f>
        <v>0</v>
      </c>
      <c r="U1027">
        <f>IF(M1027&lt;&gt;"Minor",0,IF(COUNTIFS($A$2:$A1027,$A1027,$D$2:$D1027,$D1027,$M$2:$M1027,"Minor")=1,1,0))</f>
        <v>0</v>
      </c>
    </row>
    <row r="1028">
      <c r="A1028" t="inlineStr">
        <is>
          <t xml:space="preserve">9bf1a19f3119a3ee4eed131819efa96b0c2cd95d</t>
        </is>
      </c>
      <c r="B1028" t="inlineStr">
        <is>
          <t xml:space="preserve">Last Witch of Swendel</t>
        </is>
      </c>
      <c r="C1028" t="inlineStr">
        <is>
          <t xml:space="preserve">Die Letzte Hexe Von Svendel</t>
        </is>
      </c>
      <c r="D1028" t="inlineStr">
        <is>
          <t xml:space="preserve">4411e648649c82027895cd50bf3121c924226892</t>
        </is>
      </c>
      <c r="E1028" t="inlineStr">
        <is>
          <t xml:space="preserve">Episode 2: Ankunft in Swendel Academy</t>
        </is>
      </c>
      <c r="F1028">
        <v>2</v>
      </c>
      <c r="G1028" t="inlineStr">
        <is>
          <t xml:space="preserve">5:02-5:12</t>
        </is>
      </c>
      <c r="H1028" t="inlineStr">
        <is>
          <t xml:space="preserve">Resolved</t>
        </is>
      </c>
      <c r="I1028" t="inlineStr">
        <is>
          <t xml:space="preserve">Sire' is wrong pronounced - "»Das geht Sie nichts an, Sire, also halten Sie sich da raus«, sagte Ihvanna fast unhörbar, ging zum Heck des Wagens, um ihre Sachen zu holen, aber ihr Butler Adam kam ihr zuvor."</t>
        </is>
      </c>
      <c r="J1028" t="inlineStr">
        <is>
          <t xml:space="preserve">VOA</t>
        </is>
      </c>
      <c r="K1028" t="inlineStr">
        <is>
          <t xml:space="preserve">Mispronunciation</t>
        </is>
      </c>
      <c r="L1028" t="inlineStr">
        <is>
          <t xml:space="preserve">Mispronunciation</t>
        </is>
      </c>
      <c r="M1028" t="str">
        <f>IFERROR(IF(VLOOKUP(L1028,'Quantification'!$A:$B,2,FALSE)&amp;""="","Unclassified",VLOOKUP(L1028,'Quantification'!$A:$B,2,FALSE)),"Unclassified")</f>
        <v>Major</v>
      </c>
      <c r="N1028" t="inlineStr">
        <is>
          <t xml:space="preserve">frl-sandra.helmcke@pocketfm.com</t>
        </is>
      </c>
      <c r="O1028" t="inlineStr">
        <is>
          <t xml:space="preserve">Issues found in raw</t>
        </is>
      </c>
      <c r="P1028" t="str">
        <f>IF(OR(O1028="Issues found in master",O1028="Final master"),"Master",IF(OR(O1028="Ready for Master",O1028="Issues found in raw",O1028="Raw under QC",O1028="Issues resolved in raw"),"Raw","-"))</f>
        <v>Raw</v>
      </c>
      <c r="Q1028" s="13">
        <v>46275.15833333333</v>
      </c>
      <c r="R1028" t="inlineStr">
        <is>
          <t xml:space="preserve">2026-09 (Sept)</t>
        </is>
      </c>
      <c r="S1028">
        <f>IF(M1028="Not an error",0,IF(COUNTIFS($A$2:$A1028,$A1028,$D$2:$D1028,$D1028,$M$2:$M1028,"&lt;&gt;Not an error")=1,1,0))</f>
        <v>0</v>
      </c>
      <c r="T1028">
        <f>IF(M1028&lt;&gt;"Major",0,IF(COUNTIFS($A$2:$A1028,$A1028,$D$2:$D1028,$D1028,$M$2:$M1028,"Major")=1,1,0))</f>
        <v>0</v>
      </c>
      <c r="U1028">
        <f>IF(M1028&lt;&gt;"Minor",0,IF(COUNTIFS($A$2:$A1028,$A1028,$D$2:$D1028,$D1028,$M$2:$M1028,"Minor")=1,1,0))</f>
        <v>0</v>
      </c>
    </row>
    <row r="1029">
      <c r="A1029" t="inlineStr">
        <is>
          <t xml:space="preserve">9bf1a19f3119a3ee4eed131819efa96b0c2cd95d</t>
        </is>
      </c>
      <c r="B1029" t="inlineStr">
        <is>
          <t xml:space="preserve">Last Witch of Swendel</t>
        </is>
      </c>
      <c r="C1029" t="inlineStr">
        <is>
          <t xml:space="preserve">Die Letzte Hexe Von Svendel</t>
        </is>
      </c>
      <c r="D1029" t="inlineStr">
        <is>
          <t xml:space="preserve">4411e648649c82027895cd50bf3121c924226892</t>
        </is>
      </c>
      <c r="E1029" t="inlineStr">
        <is>
          <t xml:space="preserve">Episode 2: Ankunft in Swendel Academy</t>
        </is>
      </c>
      <c r="F1029">
        <v>2</v>
      </c>
      <c r="G1029" t="inlineStr">
        <is>
          <t xml:space="preserve">5:41-6:11</t>
        </is>
      </c>
      <c r="H1029" t="inlineStr">
        <is>
          <t xml:space="preserve">Ignore</t>
        </is>
      </c>
      <c r="I1029" t="inlineStr">
        <is>
          <t xml:space="preserve">Should be 'Herr Prescott' -"Mister Prescott trat hinzu und musterte die vielen Taschen. Auch der Fahrer kam herüber, um Adam beim Tragen zu helfen. »So viele Taschen, Ivy. Hast du vor, nie wieder nach Hause zu kommen?«, neckte er sie.
Ihvanna verschränkte die Arme und drehte sich zu ihm um. »Zeigen Sie jetzt Ihr wahres Gesicht? Geben Sie jetzt zu, dass Sie mich nicht im Haus haben wollen, nur weil meine Mutter nicht da ist?«
Mister Prescott verdrehte die Augen."</t>
        </is>
      </c>
      <c r="J1029" t="inlineStr">
        <is>
          <t xml:space="preserve">VOA</t>
        </is>
      </c>
      <c r="K1029" t="inlineStr">
        <is>
          <t xml:space="preserve">Incorrect name</t>
        </is>
      </c>
      <c r="L1029" t="inlineStr">
        <is>
          <t xml:space="preserve">Incorrect name</t>
        </is>
      </c>
      <c r="M1029" t="str">
        <f>IFERROR(IF(VLOOKUP(L1029,'Quantification'!$A:$B,2,FALSE)&amp;""="","Unclassified",VLOOKUP(L1029,'Quantification'!$A:$B,2,FALSE)),"Unclassified")</f>
        <v>Major</v>
      </c>
      <c r="N1029" t="inlineStr">
        <is>
          <t xml:space="preserve">frl-sandra.helmcke@pocketfm.com</t>
        </is>
      </c>
      <c r="O1029" t="inlineStr">
        <is>
          <t xml:space="preserve">Issues found in raw</t>
        </is>
      </c>
      <c r="P1029" t="str">
        <f>IF(OR(O1029="Issues found in master",O1029="Final master"),"Master",IF(OR(O1029="Ready for Master",O1029="Issues found in raw",O1029="Raw under QC",O1029="Issues resolved in raw"),"Raw","-"))</f>
        <v>Raw</v>
      </c>
      <c r="Q1029" s="13">
        <v>46275.15833333333</v>
      </c>
      <c r="R1029" t="inlineStr">
        <is>
          <t xml:space="preserve">2026-09 (Sept)</t>
        </is>
      </c>
      <c r="S1029">
        <f>IF(M1029="Not an error",0,IF(COUNTIFS($A$2:$A1029,$A1029,$D$2:$D1029,$D1029,$M$2:$M1029,"&lt;&gt;Not an error")=1,1,0))</f>
        <v>0</v>
      </c>
      <c r="T1029">
        <f>IF(M1029&lt;&gt;"Major",0,IF(COUNTIFS($A$2:$A1029,$A1029,$D$2:$D1029,$D1029,$M$2:$M1029,"Major")=1,1,0))</f>
        <v>0</v>
      </c>
      <c r="U1029">
        <f>IF(M1029&lt;&gt;"Minor",0,IF(COUNTIFS($A$2:$A1029,$A1029,$D$2:$D1029,$D1029,$M$2:$M1029,"Minor")=1,1,0))</f>
        <v>0</v>
      </c>
    </row>
    <row r="1030">
      <c r="A1030" t="inlineStr">
        <is>
          <t xml:space="preserve">9bf1a19f3119a3ee4eed131819efa96b0c2cd95d</t>
        </is>
      </c>
      <c r="B1030" t="inlineStr">
        <is>
          <t xml:space="preserve">Last Witch of Swendel</t>
        </is>
      </c>
      <c r="C1030" t="inlineStr">
        <is>
          <t xml:space="preserve">Die Letzte Hexe Von Svendel</t>
        </is>
      </c>
      <c r="D1030" t="inlineStr">
        <is>
          <t xml:space="preserve">4411e648649c82027895cd50bf3121c924226892</t>
        </is>
      </c>
      <c r="E1030" t="inlineStr">
        <is>
          <t xml:space="preserve">Episode 2: Ankunft in Swendel Academy</t>
        </is>
      </c>
      <c r="F1030">
        <v>2</v>
      </c>
      <c r="G1030" t="inlineStr">
        <is>
          <t xml:space="preserve">6:52-6:56</t>
        </is>
      </c>
      <c r="H1030" t="inlineStr">
        <is>
          <t xml:space="preserve">Ignore</t>
        </is>
      </c>
      <c r="I1030" t="inlineStr">
        <is>
          <t xml:space="preserve">Should be 'Herr Prescott' -"Mister Prescott starrte sie an und begriff, was sie tat."</t>
        </is>
      </c>
      <c r="J1030" t="inlineStr">
        <is>
          <t xml:space="preserve">VOA</t>
        </is>
      </c>
      <c r="K1030" t="inlineStr">
        <is>
          <t xml:space="preserve">Incorrect name</t>
        </is>
      </c>
      <c r="L1030" t="inlineStr">
        <is>
          <t xml:space="preserve">Incorrect name</t>
        </is>
      </c>
      <c r="M1030" t="str">
        <f>IFERROR(IF(VLOOKUP(L1030,'Quantification'!$A:$B,2,FALSE)&amp;""="","Unclassified",VLOOKUP(L1030,'Quantification'!$A:$B,2,FALSE)),"Unclassified")</f>
        <v>Major</v>
      </c>
      <c r="N1030" t="inlineStr">
        <is>
          <t xml:space="preserve">frl-sandra.helmcke@pocketfm.com</t>
        </is>
      </c>
      <c r="O1030" t="inlineStr">
        <is>
          <t xml:space="preserve">Issues found in raw</t>
        </is>
      </c>
      <c r="P1030" t="str">
        <f>IF(OR(O1030="Issues found in master",O1030="Final master"),"Master",IF(OR(O1030="Ready for Master",O1030="Issues found in raw",O1030="Raw under QC",O1030="Issues resolved in raw"),"Raw","-"))</f>
        <v>Raw</v>
      </c>
      <c r="Q1030" s="13">
        <v>46275.15833333333</v>
      </c>
      <c r="R1030" t="inlineStr">
        <is>
          <t xml:space="preserve">2026-09 (Sept)</t>
        </is>
      </c>
      <c r="S1030">
        <f>IF(M1030="Not an error",0,IF(COUNTIFS($A$2:$A1030,$A1030,$D$2:$D1030,$D1030,$M$2:$M1030,"&lt;&gt;Not an error")=1,1,0))</f>
        <v>0</v>
      </c>
      <c r="T1030">
        <f>IF(M1030&lt;&gt;"Major",0,IF(COUNTIFS($A$2:$A1030,$A1030,$D$2:$D1030,$D1030,$M$2:$M1030,"Major")=1,1,0))</f>
        <v>0</v>
      </c>
      <c r="U1030">
        <f>IF(M1030&lt;&gt;"Minor",0,IF(COUNTIFS($A$2:$A1030,$A1030,$D$2:$D1030,$D1030,$M$2:$M1030,"Minor")=1,1,0))</f>
        <v>0</v>
      </c>
    </row>
    <row r="1031">
      <c r="A1031" t="inlineStr">
        <is>
          <t xml:space="preserve">9bf1a19f3119a3ee4eed131819efa96b0c2cd95d</t>
        </is>
      </c>
      <c r="B1031" t="inlineStr">
        <is>
          <t xml:space="preserve">Last Witch of Swendel</t>
        </is>
      </c>
      <c r="C1031" t="inlineStr">
        <is>
          <t xml:space="preserve">Die Letzte Hexe Von Svendel</t>
        </is>
      </c>
      <c r="D1031" t="inlineStr">
        <is>
          <t xml:space="preserve">4411e648649c82027895cd50bf3121c924226892</t>
        </is>
      </c>
      <c r="E1031" t="inlineStr">
        <is>
          <t xml:space="preserve">Episode 2: Ankunft in Swendel Academy</t>
        </is>
      </c>
      <c r="F1031">
        <v>2</v>
      </c>
      <c r="G1031" t="inlineStr">
        <is>
          <t xml:space="preserve">7:29-7:52</t>
        </is>
      </c>
      <c r="H1031" t="inlineStr">
        <is>
          <t xml:space="preserve">Ignore</t>
        </is>
      </c>
      <c r="I1031" t="inlineStr">
        <is>
          <t xml:space="preserve">Should be 'Herr Prescott' -"Mister Prescott seufzte und starrte seine Tochter an, die von den neugierigen und verurteilenden Blicken der anderen Schüler und Eltern, die nun auf sie fielen, vollkommen unbeeindruckt war.
»Später male ich mir noch Sommersprossen auf«, sagte sie, ohne ihn anzusehen.
»Was?«, rief Mister Prescott aus und fuhr sich erschöpft übers Gesicht."</t>
        </is>
      </c>
      <c r="J1031" t="inlineStr">
        <is>
          <t xml:space="preserve">VOA</t>
        </is>
      </c>
      <c r="K1031" t="inlineStr">
        <is>
          <t xml:space="preserve">Incorrect name</t>
        </is>
      </c>
      <c r="L1031" t="inlineStr">
        <is>
          <t xml:space="preserve">Incorrect name</t>
        </is>
      </c>
      <c r="M1031" t="str">
        <f>IFERROR(IF(VLOOKUP(L1031,'Quantification'!$A:$B,2,FALSE)&amp;""="","Unclassified",VLOOKUP(L1031,'Quantification'!$A:$B,2,FALSE)),"Unclassified")</f>
        <v>Major</v>
      </c>
      <c r="N1031" t="inlineStr">
        <is>
          <t xml:space="preserve">frl-sandra.helmcke@pocketfm.com</t>
        </is>
      </c>
      <c r="O1031" t="inlineStr">
        <is>
          <t xml:space="preserve">Issues found in raw</t>
        </is>
      </c>
      <c r="P1031" t="str">
        <f>IF(OR(O1031="Issues found in master",O1031="Final master"),"Master",IF(OR(O1031="Ready for Master",O1031="Issues found in raw",O1031="Raw under QC",O1031="Issues resolved in raw"),"Raw","-"))</f>
        <v>Raw</v>
      </c>
      <c r="Q1031" s="13">
        <v>46275.15833333333</v>
      </c>
      <c r="R1031" t="inlineStr">
        <is>
          <t xml:space="preserve">2026-09 (Sept)</t>
        </is>
      </c>
      <c r="S1031">
        <f>IF(M1031="Not an error",0,IF(COUNTIFS($A$2:$A1031,$A1031,$D$2:$D1031,$D1031,$M$2:$M1031,"&lt;&gt;Not an error")=1,1,0))</f>
        <v>0</v>
      </c>
      <c r="T1031">
        <f>IF(M1031&lt;&gt;"Major",0,IF(COUNTIFS($A$2:$A1031,$A1031,$D$2:$D1031,$D1031,$M$2:$M1031,"Major")=1,1,0))</f>
        <v>0</v>
      </c>
      <c r="U1031">
        <f>IF(M1031&lt;&gt;"Minor",0,IF(COUNTIFS($A$2:$A1031,$A1031,$D$2:$D1031,$D1031,$M$2:$M1031,"Minor")=1,1,0))</f>
        <v>0</v>
      </c>
    </row>
    <row r="1032">
      <c r="A1032" t="inlineStr">
        <is>
          <t xml:space="preserve">9bf1a19f3119a3ee4eed131819efa96b0c2cd95d</t>
        </is>
      </c>
      <c r="B1032" t="inlineStr">
        <is>
          <t xml:space="preserve">Last Witch of Swendel</t>
        </is>
      </c>
      <c r="C1032" t="inlineStr">
        <is>
          <t xml:space="preserve">Die Letzte Hexe Von Svendel</t>
        </is>
      </c>
      <c r="D1032" t="inlineStr">
        <is>
          <t xml:space="preserve">4411e648649c82027895cd50bf3121c924226892</t>
        </is>
      </c>
      <c r="E1032" t="inlineStr">
        <is>
          <t xml:space="preserve">Episode 2: Ankunft in Swendel Academy</t>
        </is>
      </c>
      <c r="F1032">
        <v>2</v>
      </c>
      <c r="G1032" t="inlineStr">
        <is>
          <t xml:space="preserve">8:16-8:29</t>
        </is>
      </c>
      <c r="H1032" t="inlineStr">
        <is>
          <t xml:space="preserve">Ignore</t>
        </is>
      </c>
      <c r="I1032" t="inlineStr">
        <is>
          <t xml:space="preserve">Should be 'Herr Prescott' -"Mister Prescott von Wolfenbach«, sagte sie mit einem breiten Lächeln und machte einen tiefen Knicks. Sie verharrte mit gesenktem Kopf, bis Mister Prescott sie bat, sich wieder aufzurichten."</t>
        </is>
      </c>
      <c r="J1032" t="inlineStr">
        <is>
          <t xml:space="preserve">VOA</t>
        </is>
      </c>
      <c r="K1032" t="inlineStr">
        <is>
          <t xml:space="preserve">Incorrect name</t>
        </is>
      </c>
      <c r="L1032" t="inlineStr">
        <is>
          <t xml:space="preserve">Incorrect name</t>
        </is>
      </c>
      <c r="M1032" t="str">
        <f>IFERROR(IF(VLOOKUP(L1032,'Quantification'!$A:$B,2,FALSE)&amp;""="","Unclassified",VLOOKUP(L1032,'Quantification'!$A:$B,2,FALSE)),"Unclassified")</f>
        <v>Major</v>
      </c>
      <c r="N1032" t="inlineStr">
        <is>
          <t xml:space="preserve">frl-sandra.helmcke@pocketfm.com</t>
        </is>
      </c>
      <c r="O1032" t="inlineStr">
        <is>
          <t xml:space="preserve">Issues found in raw</t>
        </is>
      </c>
      <c r="P1032" t="str">
        <f>IF(OR(O1032="Issues found in master",O1032="Final master"),"Master",IF(OR(O1032="Ready for Master",O1032="Issues found in raw",O1032="Raw under QC",O1032="Issues resolved in raw"),"Raw","-"))</f>
        <v>Raw</v>
      </c>
      <c r="Q1032" s="13">
        <v>46275.15833333333</v>
      </c>
      <c r="R1032" t="inlineStr">
        <is>
          <t xml:space="preserve">2026-09 (Sept)</t>
        </is>
      </c>
      <c r="S1032">
        <f>IF(M1032="Not an error",0,IF(COUNTIFS($A$2:$A1032,$A1032,$D$2:$D1032,$D1032,$M$2:$M1032,"&lt;&gt;Not an error")=1,1,0))</f>
        <v>0</v>
      </c>
      <c r="T1032">
        <f>IF(M1032&lt;&gt;"Major",0,IF(COUNTIFS($A$2:$A1032,$A1032,$D$2:$D1032,$D1032,$M$2:$M1032,"Major")=1,1,0))</f>
        <v>0</v>
      </c>
      <c r="U1032">
        <f>IF(M1032&lt;&gt;"Minor",0,IF(COUNTIFS($A$2:$A1032,$A1032,$D$2:$D1032,$D1032,$M$2:$M1032,"Minor")=1,1,0))</f>
        <v>0</v>
      </c>
    </row>
    <row r="1033">
      <c r="A1033" t="inlineStr">
        <is>
          <t xml:space="preserve">9bf1a19f3119a3ee4eed131819efa96b0c2cd95d</t>
        </is>
      </c>
      <c r="B1033" t="inlineStr">
        <is>
          <t xml:space="preserve">Last Witch of Swendel</t>
        </is>
      </c>
      <c r="C1033" t="inlineStr">
        <is>
          <t xml:space="preserve">Die Letzte Hexe Von Svendel</t>
        </is>
      </c>
      <c r="D1033" t="inlineStr">
        <is>
          <t xml:space="preserve">4fa5365716c679a092838a955899ec1c266ece95</t>
        </is>
      </c>
      <c r="E1033" t="inlineStr">
        <is>
          <t xml:space="preserve">Episode 10: Zoeys Welt</t>
        </is>
      </c>
      <c r="F1033">
        <v>10</v>
      </c>
      <c r="G1033" t="inlineStr">
        <is>
          <t xml:space="preserve">11:32-11:36</t>
        </is>
      </c>
      <c r="H1033" t="inlineStr">
        <is>
          <t xml:space="preserve">Resolved</t>
        </is>
      </c>
      <c r="I1033" t="inlineStr">
        <is>
          <t xml:space="preserve">Should be 'lachen' - "Durch die dünnen Wände hörte man Zoey und Josua lachten."</t>
        </is>
      </c>
      <c r="J1033" t="inlineStr">
        <is>
          <t xml:space="preserve">VOA</t>
        </is>
      </c>
      <c r="K1033" t="inlineStr">
        <is>
          <t xml:space="preserve">Gramatically incorrect (voa)</t>
        </is>
      </c>
      <c r="L1033" t="inlineStr">
        <is>
          <t xml:space="preserve">Gramatically incorrect (voa)</t>
        </is>
      </c>
      <c r="M1033" t="str">
        <f>IFERROR(IF(VLOOKUP(L1033,'Quantification'!$A:$B,2,FALSE)&amp;""="","Unclassified",VLOOKUP(L1033,'Quantification'!$A:$B,2,FALSE)),"Unclassified")</f>
        <v>Major</v>
      </c>
      <c r="N1033" t="inlineStr">
        <is>
          <t xml:space="preserve">frl-sandra.helmcke@pocketfm.com</t>
        </is>
      </c>
      <c r="O1033" t="inlineStr">
        <is>
          <t xml:space="preserve">Issues found in raw</t>
        </is>
      </c>
      <c r="P1033" t="str">
        <f>IF(OR(O1033="Issues found in master",O1033="Final master"),"Master",IF(OR(O1033="Ready for Master",O1033="Issues found in raw",O1033="Raw under QC",O1033="Issues resolved in raw"),"Raw","-"))</f>
        <v>Raw</v>
      </c>
      <c r="Q1033" s="13">
        <v>46275.15833333333</v>
      </c>
      <c r="R1033" t="inlineStr">
        <is>
          <t xml:space="preserve">2026-09 (Sept)</t>
        </is>
      </c>
      <c r="S1033">
        <f>IF(M1033="Not an error",0,IF(COUNTIFS($A$2:$A1033,$A1033,$D$2:$D1033,$D1033,$M$2:$M1033,"&lt;&gt;Not an error")=1,1,0))</f>
        <v>1</v>
      </c>
      <c r="T1033">
        <f>IF(M1033&lt;&gt;"Major",0,IF(COUNTIFS($A$2:$A1033,$A1033,$D$2:$D1033,$D1033,$M$2:$M1033,"Major")=1,1,0))</f>
        <v>1</v>
      </c>
      <c r="U1033">
        <f>IF(M1033&lt;&gt;"Minor",0,IF(COUNTIFS($A$2:$A1033,$A1033,$D$2:$D1033,$D1033,$M$2:$M1033,"Minor")=1,1,0))</f>
        <v>0</v>
      </c>
    </row>
    <row r="1034">
      <c r="A1034" t="inlineStr">
        <is>
          <t xml:space="preserve">9bf1a19f3119a3ee4eed131819efa96b0c2cd95d</t>
        </is>
      </c>
      <c r="B1034" t="inlineStr">
        <is>
          <t xml:space="preserve">Last Witch of Swendel</t>
        </is>
      </c>
      <c r="C1034" t="inlineStr">
        <is>
          <t xml:space="preserve">Die Letzte Hexe Von Svendel</t>
        </is>
      </c>
      <c r="D1034" t="inlineStr">
        <is>
          <t xml:space="preserve">90389caad185137addcdd1314802b835594a41b0</t>
        </is>
      </c>
      <c r="E1034" t="inlineStr">
        <is>
          <t xml:space="preserve">Episode 35: Letztes Kind Der Uralten</t>
        </is>
      </c>
      <c r="F1034">
        <v>35</v>
      </c>
      <c r="G1034" t="inlineStr">
        <is>
          <t xml:space="preserve">4:20-4:24</t>
        </is>
      </c>
      <c r="H1034" t="inlineStr">
        <is>
          <t xml:space="preserve">Resolved</t>
        </is>
      </c>
      <c r="I1034" t="inlineStr">
        <is>
          <t xml:space="preserve">Wurzel' is wrong pronounced, it is pronounced as Worzel - "Ihvanna schrie auf, stolperte zurück und wäre beinahe über eine Wurzel gefallen."</t>
        </is>
      </c>
      <c r="J1034" t="inlineStr">
        <is>
          <t xml:space="preserve">VOA</t>
        </is>
      </c>
      <c r="K1034" t="inlineStr">
        <is>
          <t xml:space="preserve">Mispronunciation</t>
        </is>
      </c>
      <c r="L1034" t="inlineStr">
        <is>
          <t xml:space="preserve">Mispronunciation</t>
        </is>
      </c>
      <c r="M1034" t="str">
        <f>IFERROR(IF(VLOOKUP(L1034,'Quantification'!$A:$B,2,FALSE)&amp;""="","Unclassified",VLOOKUP(L1034,'Quantification'!$A:$B,2,FALSE)),"Unclassified")</f>
        <v>Major</v>
      </c>
      <c r="N1034" t="inlineStr">
        <is>
          <t xml:space="preserve">frl-sandra.helmcke@pocketfm.com</t>
        </is>
      </c>
      <c r="O1034" t="inlineStr">
        <is>
          <t xml:space="preserve">Issues found in raw</t>
        </is>
      </c>
      <c r="P1034" t="str">
        <f>IF(OR(O1034="Issues found in master",O1034="Final master"),"Master",IF(OR(O1034="Ready for Master",O1034="Issues found in raw",O1034="Raw under QC",O1034="Issues resolved in raw"),"Raw","-"))</f>
        <v>Raw</v>
      </c>
      <c r="Q1034" s="13">
        <v>46275.15902777778</v>
      </c>
      <c r="R1034" t="inlineStr">
        <is>
          <t xml:space="preserve">2026-09 (Sept)</t>
        </is>
      </c>
      <c r="S1034">
        <f>IF(M1034="Not an error",0,IF(COUNTIFS($A$2:$A1034,$A1034,$D$2:$D1034,$D1034,$M$2:$M1034,"&lt;&gt;Not an error")=1,1,0))</f>
        <v>1</v>
      </c>
      <c r="T1034">
        <f>IF(M1034&lt;&gt;"Major",0,IF(COUNTIFS($A$2:$A1034,$A1034,$D$2:$D1034,$D1034,$M$2:$M1034,"Major")=1,1,0))</f>
        <v>1</v>
      </c>
      <c r="U1034">
        <f>IF(M1034&lt;&gt;"Minor",0,IF(COUNTIFS($A$2:$A1034,$A1034,$D$2:$D1034,$D1034,$M$2:$M1034,"Minor")=1,1,0))</f>
        <v>0</v>
      </c>
    </row>
    <row r="1035">
      <c r="A1035" t="inlineStr">
        <is>
          <t xml:space="preserve">9bf1a19f3119a3ee4eed131819efa96b0c2cd95d</t>
        </is>
      </c>
      <c r="B1035" t="inlineStr">
        <is>
          <t xml:space="preserve">Last Witch of Swendel</t>
        </is>
      </c>
      <c r="C1035" t="inlineStr">
        <is>
          <t xml:space="preserve">Die Letzte Hexe Von Svendel</t>
        </is>
      </c>
      <c r="D1035" t="inlineStr">
        <is>
          <t xml:space="preserve">0c917b319bccf5065e27712e620a7d6a5baf5ca5</t>
        </is>
      </c>
      <c r="E1035" t="inlineStr">
        <is>
          <t xml:space="preserve">Episode 46: Das Zeichen Des Dunklen</t>
        </is>
      </c>
      <c r="F1035">
        <v>46</v>
      </c>
      <c r="G1035" t="inlineStr">
        <is>
          <t xml:space="preserve">2:14-2:25</t>
        </is>
      </c>
      <c r="H1035" t="inlineStr">
        <is>
          <t xml:space="preserve">Resolved</t>
        </is>
      </c>
      <c r="I1035" t="inlineStr">
        <is>
          <t xml:space="preserve">Should be 'fordern' not 'forderten' - "Diese Dinge mussten nur den Falschen zu Ohren kommen, und der Rat, nein, nicht nur der Rat, sondern alle großen Familien würden sich versammeln und ihren Rücktritt forderten."</t>
        </is>
      </c>
      <c r="J1035" t="inlineStr">
        <is>
          <t xml:space="preserve">VOA</t>
        </is>
      </c>
      <c r="K1035" t="inlineStr">
        <is>
          <t xml:space="preserve">Gramatically incorrect (voa)</t>
        </is>
      </c>
      <c r="L1035" t="inlineStr">
        <is>
          <t xml:space="preserve">Gramatically incorrect (voa)</t>
        </is>
      </c>
      <c r="M1035" t="str">
        <f>IFERROR(IF(VLOOKUP(L1035,'Quantification'!$A:$B,2,FALSE)&amp;""="","Unclassified",VLOOKUP(L1035,'Quantification'!$A:$B,2,FALSE)),"Unclassified")</f>
        <v>Major</v>
      </c>
      <c r="N1035" t="inlineStr">
        <is>
          <t xml:space="preserve">frl-sandra.helmcke@pocketfm.com</t>
        </is>
      </c>
      <c r="O1035" t="inlineStr">
        <is>
          <t xml:space="preserve">Issues found in raw</t>
        </is>
      </c>
      <c r="P1035" t="str">
        <f>IF(OR(O1035="Issues found in master",O1035="Final master"),"Master",IF(OR(O1035="Ready for Master",O1035="Issues found in raw",O1035="Raw under QC",O1035="Issues resolved in raw"),"Raw","-"))</f>
        <v>Raw</v>
      </c>
      <c r="Q1035" s="13">
        <v>46275.15972222222</v>
      </c>
      <c r="R1035" t="inlineStr">
        <is>
          <t xml:space="preserve">2026-09 (Sept)</t>
        </is>
      </c>
      <c r="S1035">
        <f>IF(M1035="Not an error",0,IF(COUNTIFS($A$2:$A1035,$A1035,$D$2:$D1035,$D1035,$M$2:$M1035,"&lt;&gt;Not an error")=1,1,0))</f>
        <v>1</v>
      </c>
      <c r="T1035">
        <f>IF(M1035&lt;&gt;"Major",0,IF(COUNTIFS($A$2:$A1035,$A1035,$D$2:$D1035,$D1035,$M$2:$M1035,"Major")=1,1,0))</f>
        <v>1</v>
      </c>
      <c r="U1035">
        <f>IF(M1035&lt;&gt;"Minor",0,IF(COUNTIFS($A$2:$A1035,$A1035,$D$2:$D1035,$D1035,$M$2:$M1035,"Minor")=1,1,0))</f>
        <v>0</v>
      </c>
    </row>
    <row r="1036">
      <c r="A1036" t="inlineStr">
        <is>
          <t xml:space="preserve">9bf1a19f3119a3ee4eed131819efa96b0c2cd95d</t>
        </is>
      </c>
      <c r="B1036" t="inlineStr">
        <is>
          <t xml:space="preserve">Last Witch of Swendel</t>
        </is>
      </c>
      <c r="C1036" t="inlineStr">
        <is>
          <t xml:space="preserve">Die Letzte Hexe Von Svendel</t>
        </is>
      </c>
      <c r="D1036" t="inlineStr">
        <is>
          <t xml:space="preserve">397489bfa47713c7cae1d7f17d9a992910f36642</t>
        </is>
      </c>
      <c r="E1036" t="inlineStr">
        <is>
          <t xml:space="preserve">Episode 47: Ein Bisschen Gute Neuigkeiten</t>
        </is>
      </c>
      <c r="F1036">
        <v>47</v>
      </c>
      <c r="G1036" t="inlineStr">
        <is>
          <t xml:space="preserve">0:04-0:10</t>
        </is>
      </c>
      <c r="H1036" t="inlineStr">
        <is>
          <t xml:space="preserve">Resolved</t>
        </is>
      </c>
      <c r="I1036" t="inlineStr">
        <is>
          <t xml:space="preserve">Should be 'verlassen' not 'verließen' - "Ihvanna wollte gerade ihr Zimmer verließen, als es laut an ihrer Tür hämmerte und Zoeys Stimme rief."</t>
        </is>
      </c>
      <c r="J1036" t="inlineStr">
        <is>
          <t xml:space="preserve">VOA</t>
        </is>
      </c>
      <c r="K1036" t="inlineStr">
        <is>
          <t xml:space="preserve">Gramatically incorrect (voa)</t>
        </is>
      </c>
      <c r="L1036" t="inlineStr">
        <is>
          <t xml:space="preserve">Gramatically incorrect (voa)</t>
        </is>
      </c>
      <c r="M1036" t="str">
        <f>IFERROR(IF(VLOOKUP(L1036,'Quantification'!$A:$B,2,FALSE)&amp;""="","Unclassified",VLOOKUP(L1036,'Quantification'!$A:$B,2,FALSE)),"Unclassified")</f>
        <v>Major</v>
      </c>
      <c r="N1036" t="inlineStr">
        <is>
          <t xml:space="preserve">frl-sandra.helmcke@pocketfm.com</t>
        </is>
      </c>
      <c r="O1036" t="inlineStr">
        <is>
          <t xml:space="preserve">Issues found in raw</t>
        </is>
      </c>
      <c r="P1036" t="str">
        <f>IF(OR(O1036="Issues found in master",O1036="Final master"),"Master",IF(OR(O1036="Ready for Master",O1036="Issues found in raw",O1036="Raw under QC",O1036="Issues resolved in raw"),"Raw","-"))</f>
        <v>Raw</v>
      </c>
      <c r="Q1036" s="13">
        <v>46275.15972222222</v>
      </c>
      <c r="R1036" t="inlineStr">
        <is>
          <t xml:space="preserve">2026-09 (Sept)</t>
        </is>
      </c>
      <c r="S1036">
        <f>IF(M1036="Not an error",0,IF(COUNTIFS($A$2:$A1036,$A1036,$D$2:$D1036,$D1036,$M$2:$M1036,"&lt;&gt;Not an error")=1,1,0))</f>
        <v>1</v>
      </c>
      <c r="T1036">
        <f>IF(M1036&lt;&gt;"Major",0,IF(COUNTIFS($A$2:$A1036,$A1036,$D$2:$D1036,$D1036,$M$2:$M1036,"Major")=1,1,0))</f>
        <v>1</v>
      </c>
      <c r="U1036">
        <f>IF(M1036&lt;&gt;"Minor",0,IF(COUNTIFS($A$2:$A1036,$A1036,$D$2:$D1036,$D1036,$M$2:$M1036,"Minor")=1,1,0))</f>
        <v>0</v>
      </c>
    </row>
    <row r="1037">
      <c r="A1037" t="inlineStr">
        <is>
          <t xml:space="preserve">9bf1a19f3119a3ee4eed131819efa96b0c2cd95d</t>
        </is>
      </c>
      <c r="B1037" t="inlineStr">
        <is>
          <t xml:space="preserve">Last Witch of Swendel</t>
        </is>
      </c>
      <c r="C1037" t="inlineStr">
        <is>
          <t xml:space="preserve">Die Letzte Hexe Von Svendel</t>
        </is>
      </c>
      <c r="D1037" t="inlineStr">
        <is>
          <t xml:space="preserve">7433608c4bd1166d9a121574737a6141a43dff61</t>
        </is>
      </c>
      <c r="E1037" t="inlineStr">
        <is>
          <t xml:space="preserve">Episode 49: Der Bluteffekt</t>
        </is>
      </c>
      <c r="F1037">
        <v>49</v>
      </c>
      <c r="G1037" t="inlineStr">
        <is>
          <t xml:space="preserve">3:57-3:59</t>
        </is>
      </c>
      <c r="H1037" t="inlineStr">
        <is>
          <t xml:space="preserve">Resolved</t>
        </is>
      </c>
      <c r="I1037" t="inlineStr">
        <is>
          <t xml:space="preserve">Should be 'Bei ihren Eltern meldet' - "Bei ihren Eltern meldeten?"</t>
        </is>
      </c>
      <c r="J1037" t="inlineStr">
        <is>
          <t xml:space="preserve">VOA</t>
        </is>
      </c>
      <c r="K1037" t="inlineStr">
        <is>
          <t xml:space="preserve">Gramatically incorrect (voa)</t>
        </is>
      </c>
      <c r="L1037" t="inlineStr">
        <is>
          <t xml:space="preserve">Gramatically incorrect (voa)</t>
        </is>
      </c>
      <c r="M1037" t="str">
        <f>IFERROR(IF(VLOOKUP(L1037,'Quantification'!$A:$B,2,FALSE)&amp;""="","Unclassified",VLOOKUP(L1037,'Quantification'!$A:$B,2,FALSE)),"Unclassified")</f>
        <v>Major</v>
      </c>
      <c r="N1037" t="inlineStr">
        <is>
          <t xml:space="preserve">frl-sandra.helmcke@pocketfm.com</t>
        </is>
      </c>
      <c r="O1037" t="inlineStr">
        <is>
          <t xml:space="preserve">Issues found in raw</t>
        </is>
      </c>
      <c r="P1037" t="str">
        <f>IF(OR(O1037="Issues found in master",O1037="Final master"),"Master",IF(OR(O1037="Ready for Master",O1037="Issues found in raw",O1037="Raw under QC",O1037="Issues resolved in raw"),"Raw","-"))</f>
        <v>Raw</v>
      </c>
      <c r="Q1037" s="13">
        <v>46275.15972222222</v>
      </c>
      <c r="R1037" t="inlineStr">
        <is>
          <t xml:space="preserve">2026-09 (Sept)</t>
        </is>
      </c>
      <c r="S1037">
        <f>IF(M1037="Not an error",0,IF(COUNTIFS($A$2:$A1037,$A1037,$D$2:$D1037,$D1037,$M$2:$M1037,"&lt;&gt;Not an error")=1,1,0))</f>
        <v>1</v>
      </c>
      <c r="T1037">
        <f>IF(M1037&lt;&gt;"Major",0,IF(COUNTIFS($A$2:$A1037,$A1037,$D$2:$D1037,$D1037,$M$2:$M1037,"Major")=1,1,0))</f>
        <v>1</v>
      </c>
      <c r="U1037">
        <f>IF(M1037&lt;&gt;"Minor",0,IF(COUNTIFS($A$2:$A1037,$A1037,$D$2:$D1037,$D1037,$M$2:$M1037,"Minor")=1,1,0))</f>
        <v>0</v>
      </c>
    </row>
    <row r="1038">
      <c r="A1038" t="inlineStr">
        <is>
          <t xml:space="preserve">9bf1a19f3119a3ee4eed131819efa96b0c2cd95d</t>
        </is>
      </c>
      <c r="B1038" t="inlineStr">
        <is>
          <t xml:space="preserve">Last Witch of Swendel</t>
        </is>
      </c>
      <c r="C1038" t="inlineStr">
        <is>
          <t xml:space="preserve">Die Letzte Hexe Von Svendel</t>
        </is>
      </c>
      <c r="D1038" t="inlineStr">
        <is>
          <t xml:space="preserve">7433608c4bd1166d9a121574737a6141a43dff61</t>
        </is>
      </c>
      <c r="E1038" t="inlineStr">
        <is>
          <t xml:space="preserve">Episode 49: Der Bluteffekt</t>
        </is>
      </c>
      <c r="F1038">
        <v>49</v>
      </c>
      <c r="G1038" t="inlineStr">
        <is>
          <t xml:space="preserve">8:40-8:44</t>
        </is>
      </c>
      <c r="H1038" t="inlineStr">
        <is>
          <t xml:space="preserve">Resolved</t>
        </is>
      </c>
      <c r="I1038" t="inlineStr">
        <is>
          <t xml:space="preserve">Sentence is unfinished after 'ich finde' , should be ich finde schon etwas - "Ihvanna schüttelte den Kopf. „Schon gut, ich finde.“</t>
        </is>
      </c>
      <c r="J1038" t="inlineStr">
        <is>
          <t xml:space="preserve">VOA</t>
        </is>
      </c>
      <c r="K1038" t="inlineStr">
        <is>
          <t xml:space="preserve">Gramatically incorrect (voa)</t>
        </is>
      </c>
      <c r="L1038" t="inlineStr">
        <is>
          <t xml:space="preserve">Gramatically incorrect (voa)</t>
        </is>
      </c>
      <c r="M1038" t="str">
        <f>IFERROR(IF(VLOOKUP(L1038,'Quantification'!$A:$B,2,FALSE)&amp;""="","Unclassified",VLOOKUP(L1038,'Quantification'!$A:$B,2,FALSE)),"Unclassified")</f>
        <v>Major</v>
      </c>
      <c r="N1038" t="inlineStr">
        <is>
          <t xml:space="preserve">frl-sandra.helmcke@pocketfm.com</t>
        </is>
      </c>
      <c r="O1038" t="inlineStr">
        <is>
          <t xml:space="preserve">Issues found in raw</t>
        </is>
      </c>
      <c r="P1038" t="str">
        <f>IF(OR(O1038="Issues found in master",O1038="Final master"),"Master",IF(OR(O1038="Ready for Master",O1038="Issues found in raw",O1038="Raw under QC",O1038="Issues resolved in raw"),"Raw","-"))</f>
        <v>Raw</v>
      </c>
      <c r="Q1038" s="13">
        <v>46275.15972222222</v>
      </c>
      <c r="R1038" t="inlineStr">
        <is>
          <t xml:space="preserve">2026-09 (Sept)</t>
        </is>
      </c>
      <c r="S1038">
        <f>IF(M1038="Not an error",0,IF(COUNTIFS($A$2:$A1038,$A1038,$D$2:$D1038,$D1038,$M$2:$M1038,"&lt;&gt;Not an error")=1,1,0))</f>
        <v>0</v>
      </c>
      <c r="T1038">
        <f>IF(M1038&lt;&gt;"Major",0,IF(COUNTIFS($A$2:$A1038,$A1038,$D$2:$D1038,$D1038,$M$2:$M1038,"Major")=1,1,0))</f>
        <v>0</v>
      </c>
      <c r="U1038">
        <f>IF(M1038&lt;&gt;"Minor",0,IF(COUNTIFS($A$2:$A1038,$A1038,$D$2:$D1038,$D1038,$M$2:$M1038,"Minor")=1,1,0))</f>
        <v>0</v>
      </c>
    </row>
    <row r="1039">
      <c r="A1039" t="inlineStr">
        <is>
          <t xml:space="preserve">9bf1a19f3119a3ee4eed131819efa96b0c2cd95d</t>
        </is>
      </c>
      <c r="B1039" t="inlineStr">
        <is>
          <t xml:space="preserve">Last Witch of Swendel</t>
        </is>
      </c>
      <c r="C1039" t="inlineStr">
        <is>
          <t xml:space="preserve">Die Letzte Hexe Von Svendel</t>
        </is>
      </c>
      <c r="D1039" t="inlineStr">
        <is>
          <t xml:space="preserve">fef47556e1fa5a84c71258f87dd5a086c3f5409d</t>
        </is>
      </c>
      <c r="E1039" t="inlineStr">
        <is>
          <t xml:space="preserve">Episode 50: Nach Hause Telefonieren</t>
        </is>
      </c>
      <c r="F1039">
        <v>50</v>
      </c>
      <c r="G1039" t="inlineStr">
        <is>
          <t xml:space="preserve">9:21-9:25</t>
        </is>
      </c>
      <c r="H1039" t="inlineStr">
        <is>
          <t xml:space="preserve">Resolved</t>
        </is>
      </c>
      <c r="I1039" t="inlineStr">
        <is>
          <t xml:space="preserve">Evie' should be 'Yvi' and English pronounced - "Ich liebe dich, Evie, und ich vermisse dich mehr, als ich erklären kann."</t>
        </is>
      </c>
      <c r="J1039" t="inlineStr">
        <is>
          <t xml:space="preserve">VOA</t>
        </is>
      </c>
      <c r="K1039" t="inlineStr">
        <is>
          <t xml:space="preserve">Mispronunciation</t>
        </is>
      </c>
      <c r="L1039" t="inlineStr">
        <is>
          <t xml:space="preserve">Mispronunciation</t>
        </is>
      </c>
      <c r="M1039" t="str">
        <f>IFERROR(IF(VLOOKUP(L1039,'Quantification'!$A:$B,2,FALSE)&amp;""="","Unclassified",VLOOKUP(L1039,'Quantification'!$A:$B,2,FALSE)),"Unclassified")</f>
        <v>Major</v>
      </c>
      <c r="N1039" t="inlineStr">
        <is>
          <t xml:space="preserve">frl-sandra.helmcke@pocketfm.com</t>
        </is>
      </c>
      <c r="O1039" t="inlineStr">
        <is>
          <t xml:space="preserve">Issues found in raw</t>
        </is>
      </c>
      <c r="P1039" t="str">
        <f>IF(OR(O1039="Issues found in master",O1039="Final master"),"Master",IF(OR(O1039="Ready for Master",O1039="Issues found in raw",O1039="Raw under QC",O1039="Issues resolved in raw"),"Raw","-"))</f>
        <v>Raw</v>
      </c>
      <c r="Q1039" s="13">
        <v>46275.15972222222</v>
      </c>
      <c r="R1039" t="inlineStr">
        <is>
          <t xml:space="preserve">2026-09 (Sept)</t>
        </is>
      </c>
      <c r="S1039">
        <f>IF(M1039="Not an error",0,IF(COUNTIFS($A$2:$A1039,$A1039,$D$2:$D1039,$D1039,$M$2:$M1039,"&lt;&gt;Not an error")=1,1,0))</f>
        <v>1</v>
      </c>
      <c r="T1039">
        <f>IF(M1039&lt;&gt;"Major",0,IF(COUNTIFS($A$2:$A1039,$A1039,$D$2:$D1039,$D1039,$M$2:$M1039,"Major")=1,1,0))</f>
        <v>1</v>
      </c>
      <c r="U1039">
        <f>IF(M1039&lt;&gt;"Minor",0,IF(COUNTIFS($A$2:$A1039,$A1039,$D$2:$D1039,$D1039,$M$2:$M1039,"Minor")=1,1,0))</f>
        <v>0</v>
      </c>
    </row>
    <row r="1040">
      <c r="A1040" t="inlineStr">
        <is>
          <t xml:space="preserve">9bf1a19f3119a3ee4eed131819efa96b0c2cd95d</t>
        </is>
      </c>
      <c r="B1040" t="inlineStr">
        <is>
          <t xml:space="preserve">Last Witch of Swendel</t>
        </is>
      </c>
      <c r="C1040" t="inlineStr">
        <is>
          <t xml:space="preserve">Die Letzte Hexe Von Svendel</t>
        </is>
      </c>
      <c r="D1040" t="inlineStr">
        <is>
          <t xml:space="preserve">6e5f8921e4e8112cdb8698d29c6eef9baeb17a0a</t>
        </is>
      </c>
      <c r="E1040" t="inlineStr">
        <is>
          <t xml:space="preserve">Episode 52: Das Lagerfeuer 2</t>
        </is>
      </c>
      <c r="F1040">
        <v>52</v>
      </c>
      <c r="G1040" t="inlineStr">
        <is>
          <t xml:space="preserve">6:33-6:37</t>
        </is>
      </c>
      <c r="H1040" t="inlineStr">
        <is>
          <t xml:space="preserve">Resolved</t>
        </is>
      </c>
      <c r="I1040" t="inlineStr">
        <is>
          <t xml:space="preserve">Sentence is unfinished - "Xandrian ist hier und er sucht immer noch nach.“</t>
        </is>
      </c>
      <c r="J1040" t="inlineStr">
        <is>
          <t xml:space="preserve">VOA</t>
        </is>
      </c>
      <c r="K1040" t="inlineStr">
        <is>
          <t xml:space="preserve">Missed line / Word</t>
        </is>
      </c>
      <c r="L1040" t="inlineStr">
        <is>
          <t xml:space="preserve">Missed line / Word</t>
        </is>
      </c>
      <c r="M1040" t="str">
        <f>IFERROR(IF(VLOOKUP(L1040,'Quantification'!$A:$B,2,FALSE)&amp;""="","Unclassified",VLOOKUP(L1040,'Quantification'!$A:$B,2,FALSE)),"Unclassified")</f>
        <v>Major</v>
      </c>
      <c r="N1040" t="inlineStr">
        <is>
          <t xml:space="preserve">frl-sandra.helmcke@pocketfm.com</t>
        </is>
      </c>
      <c r="O1040" t="inlineStr">
        <is>
          <t xml:space="preserve">Issues found in raw</t>
        </is>
      </c>
      <c r="P1040" t="str">
        <f>IF(OR(O1040="Issues found in master",O1040="Final master"),"Master",IF(OR(O1040="Ready for Master",O1040="Issues found in raw",O1040="Raw under QC",O1040="Issues resolved in raw"),"Raw","-"))</f>
        <v>Raw</v>
      </c>
      <c r="Q1040" s="13">
        <v>46275.15972222222</v>
      </c>
      <c r="R1040" t="inlineStr">
        <is>
          <t xml:space="preserve">2026-09 (Sept)</t>
        </is>
      </c>
      <c r="S1040">
        <f>IF(M1040="Not an error",0,IF(COUNTIFS($A$2:$A1040,$A1040,$D$2:$D1040,$D1040,$M$2:$M1040,"&lt;&gt;Not an error")=1,1,0))</f>
        <v>1</v>
      </c>
      <c r="T1040">
        <f>IF(M1040&lt;&gt;"Major",0,IF(COUNTIFS($A$2:$A1040,$A1040,$D$2:$D1040,$D1040,$M$2:$M1040,"Major")=1,1,0))</f>
        <v>1</v>
      </c>
      <c r="U1040">
        <f>IF(M1040&lt;&gt;"Minor",0,IF(COUNTIFS($A$2:$A1040,$A1040,$D$2:$D1040,$D1040,$M$2:$M1040,"Minor")=1,1,0))</f>
        <v>0</v>
      </c>
    </row>
    <row r="1041">
      <c r="A1041" t="inlineStr">
        <is>
          <t xml:space="preserve">7e8513980a38f1709a8e70dca6098e1f3dbe8e10</t>
        </is>
      </c>
      <c r="B1041" t="inlineStr">
        <is>
          <t xml:space="preserve">Lunar Curse</t>
        </is>
      </c>
      <c r="C1041" t="inlineStr">
        <is>
          <t xml:space="preserve">Der Fluch Der Mondgöttin</t>
        </is>
      </c>
      <c r="D1041" t="inlineStr">
        <is>
          <t xml:space="preserve">5f19c69cd22f38c88e617c0cc10357e269df8e08</t>
        </is>
      </c>
      <c r="E1041" t="inlineStr">
        <is>
          <t xml:space="preserve">Episode 17: Das Gespräch War Beendet - Darian</t>
        </is>
      </c>
      <c r="F1041">
        <v>17</v>
      </c>
      <c r="G1041" t="inlineStr">
        <is>
          <t xml:space="preserve">1:08-1:11</t>
        </is>
      </c>
      <c r="H1041" t="inlineStr">
        <is>
          <t xml:space="preserve">Resolved</t>
        </is>
      </c>
      <c r="I1041" t="inlineStr">
        <is>
          <t xml:space="preserve">Remarks: Change of accent.
Line from Script: "Ich habe gehört, dass Merida mit uns nach Dämmermoor kommt."
Notes: "Merida" is pronounced EN, like 'Märida'; needs to be GER</t>
        </is>
      </c>
      <c r="J1041" t="inlineStr">
        <is>
          <t xml:space="preserve">VOA</t>
        </is>
      </c>
      <c r="K1041" t="inlineStr">
        <is>
          <t xml:space="preserve">Mispronunciation</t>
        </is>
      </c>
      <c r="L1041" t="inlineStr">
        <is>
          <t xml:space="preserve">Mispronunciation</t>
        </is>
      </c>
      <c r="M1041" t="str">
        <f>IFERROR(IF(VLOOKUP(L1041,'Quantification'!$A:$B,2,FALSE)&amp;""="","Unclassified",VLOOKUP(L1041,'Quantification'!$A:$B,2,FALSE)),"Unclassified")</f>
        <v>Major</v>
      </c>
      <c r="N1041" t="inlineStr">
        <is>
          <t xml:space="preserve">frl-marie.augustin@pocketfm.com</t>
        </is>
      </c>
      <c r="O1041" t="inlineStr">
        <is>
          <t xml:space="preserve">Issues found in raw</t>
        </is>
      </c>
      <c r="P1041" t="str">
        <f>IF(OR(O1041="Issues found in master",O1041="Final master"),"Master",IF(OR(O1041="Ready for Master",O1041="Issues found in raw",O1041="Raw under QC",O1041="Issues resolved in raw"),"Raw","-"))</f>
        <v>Raw</v>
      </c>
      <c r="Q1041" s="13">
        <v>46282.59166666667</v>
      </c>
      <c r="R1041" t="inlineStr">
        <is>
          <t xml:space="preserve">2026-09 (Sept)</t>
        </is>
      </c>
      <c r="S1041">
        <f>IF(M1041="Not an error",0,IF(COUNTIFS($A$2:$A1041,$A1041,$D$2:$D1041,$D1041,$M$2:$M1041,"&lt;&gt;Not an error")=1,1,0))</f>
        <v>1</v>
      </c>
      <c r="T1041">
        <f>IF(M1041&lt;&gt;"Major",0,IF(COUNTIFS($A$2:$A1041,$A1041,$D$2:$D1041,$D1041,$M$2:$M1041,"Major")=1,1,0))</f>
        <v>1</v>
      </c>
      <c r="U1041">
        <f>IF(M1041&lt;&gt;"Minor",0,IF(COUNTIFS($A$2:$A1041,$A1041,$D$2:$D1041,$D1041,$M$2:$M1041,"Minor")=1,1,0))</f>
        <v>0</v>
      </c>
    </row>
    <row r="1042">
      <c r="A1042" t="inlineStr">
        <is>
          <t xml:space="preserve">7e8513980a38f1709a8e70dca6098e1f3dbe8e10</t>
        </is>
      </c>
      <c r="B1042" t="inlineStr">
        <is>
          <t xml:space="preserve">Lunar Curse</t>
        </is>
      </c>
      <c r="C1042" t="inlineStr">
        <is>
          <t xml:space="preserve">Der Fluch Der Mondgöttin</t>
        </is>
      </c>
      <c r="D1042" t="inlineStr">
        <is>
          <t xml:space="preserve">5f19c69cd22f38c88e617c0cc10357e269df8e08</t>
        </is>
      </c>
      <c r="E1042" t="inlineStr">
        <is>
          <t xml:space="preserve">Episode 17: Das Gespräch War Beendet - Darian</t>
        </is>
      </c>
      <c r="F1042">
        <v>17</v>
      </c>
      <c r="G1042" t="inlineStr">
        <is>
          <t xml:space="preserve">2:14-2:16</t>
        </is>
      </c>
      <c r="H1042" t="inlineStr">
        <is>
          <t xml:space="preserve">Resolved</t>
        </is>
      </c>
      <c r="I1042" t="inlineStr">
        <is>
          <t xml:space="preserve">Remarks: Change of accent.
Line from Script: "Hier ging es um Merida."
Notes: "Merida" is pronounced EN, like 'Märida'; needs to be GER</t>
        </is>
      </c>
      <c r="J1042" t="inlineStr">
        <is>
          <t xml:space="preserve">VOA</t>
        </is>
      </c>
      <c r="K1042" t="inlineStr">
        <is>
          <t xml:space="preserve">Mispronunciation</t>
        </is>
      </c>
      <c r="L1042" t="inlineStr">
        <is>
          <t xml:space="preserve">Mispronunciation</t>
        </is>
      </c>
      <c r="M1042" t="str">
        <f>IFERROR(IF(VLOOKUP(L1042,'Quantification'!$A:$B,2,FALSE)&amp;""="","Unclassified",VLOOKUP(L1042,'Quantification'!$A:$B,2,FALSE)),"Unclassified")</f>
        <v>Major</v>
      </c>
      <c r="N1042" t="inlineStr">
        <is>
          <t xml:space="preserve">frl-marie.augustin@pocketfm.com</t>
        </is>
      </c>
      <c r="O1042" t="inlineStr">
        <is>
          <t xml:space="preserve">Issues found in raw</t>
        </is>
      </c>
      <c r="P1042" t="str">
        <f>IF(OR(O1042="Issues found in master",O1042="Final master"),"Master",IF(OR(O1042="Ready for Master",O1042="Issues found in raw",O1042="Raw under QC",O1042="Issues resolved in raw"),"Raw","-"))</f>
        <v>Raw</v>
      </c>
      <c r="Q1042" s="13">
        <v>46282.59166666667</v>
      </c>
      <c r="R1042" t="inlineStr">
        <is>
          <t xml:space="preserve">2026-09 (Sept)</t>
        </is>
      </c>
      <c r="S1042">
        <f>IF(M1042="Not an error",0,IF(COUNTIFS($A$2:$A1042,$A1042,$D$2:$D1042,$D1042,$M$2:$M1042,"&lt;&gt;Not an error")=1,1,0))</f>
        <v>0</v>
      </c>
      <c r="T1042">
        <f>IF(M1042&lt;&gt;"Major",0,IF(COUNTIFS($A$2:$A1042,$A1042,$D$2:$D1042,$D1042,$M$2:$M1042,"Major")=1,1,0))</f>
        <v>0</v>
      </c>
      <c r="U1042">
        <f>IF(M1042&lt;&gt;"Minor",0,IF(COUNTIFS($A$2:$A1042,$A1042,$D$2:$D1042,$D1042,$M$2:$M1042,"Minor")=1,1,0))</f>
        <v>0</v>
      </c>
    </row>
    <row r="1043">
      <c r="A1043" t="inlineStr">
        <is>
          <t xml:space="preserve">7e8513980a38f1709a8e70dca6098e1f3dbe8e10</t>
        </is>
      </c>
      <c r="B1043" t="inlineStr">
        <is>
          <t xml:space="preserve">Lunar Curse</t>
        </is>
      </c>
      <c r="C1043" t="inlineStr">
        <is>
          <t xml:space="preserve">Der Fluch Der Mondgöttin</t>
        </is>
      </c>
      <c r="D1043" t="inlineStr">
        <is>
          <t xml:space="preserve">5f19c69cd22f38c88e617c0cc10357e269df8e08</t>
        </is>
      </c>
      <c r="E1043" t="inlineStr">
        <is>
          <t xml:space="preserve">Episode 17: Das Gespräch War Beendet - Darian</t>
        </is>
      </c>
      <c r="F1043">
        <v>17</v>
      </c>
      <c r="G1043" t="inlineStr">
        <is>
          <t xml:space="preserve">3:51-3:53</t>
        </is>
      </c>
      <c r="H1043" t="inlineStr">
        <is>
          <t xml:space="preserve">Pending</t>
        </is>
      </c>
      <c r="I1043" t="inlineStr">
        <is>
          <t xml:space="preserve">Remarks: Content / Incorrect sentence.
Line from Script: "Erzählt aus Darians Perspektive."
Notes: Needs to be deleted; We already were at Darian's perspective before. Also, the whole story is constantly switching between Darian's and Merida's perspective without commenting it.</t>
        </is>
      </c>
      <c r="J1043" t="inlineStr">
        <is>
          <t xml:space="preserve">AI</t>
        </is>
      </c>
      <c r="K1043" t="inlineStr">
        <is>
          <t xml:space="preserve">Script error</t>
        </is>
      </c>
      <c r="L1043" t="inlineStr">
        <is>
          <t xml:space="preserve">Script error</t>
        </is>
      </c>
      <c r="M1043" t="str">
        <f>IFERROR(IF(VLOOKUP(L1043,'Quantification'!$A:$B,2,FALSE)&amp;""="","Unclassified",VLOOKUP(L1043,'Quantification'!$A:$B,2,FALSE)),"Unclassified")</f>
        <v>Major</v>
      </c>
      <c r="N1043" t="inlineStr">
        <is>
          <t xml:space="preserve">frl-marie.augustin@pocketfm.com</t>
        </is>
      </c>
      <c r="O1043" t="inlineStr">
        <is>
          <t xml:space="preserve">Issues found in raw</t>
        </is>
      </c>
      <c r="P1043" t="str">
        <f>IF(OR(O1043="Issues found in master",O1043="Final master"),"Master",IF(OR(O1043="Ready for Master",O1043="Issues found in raw",O1043="Raw under QC",O1043="Issues resolved in raw"),"Raw","-"))</f>
        <v>Raw</v>
      </c>
      <c r="Q1043" s="13">
        <v>46282.59166666667</v>
      </c>
      <c r="R1043" t="inlineStr">
        <is>
          <t xml:space="preserve">2026-09 (Sept)</t>
        </is>
      </c>
      <c r="S1043">
        <f>IF(M1043="Not an error",0,IF(COUNTIFS($A$2:$A1043,$A1043,$D$2:$D1043,$D1043,$M$2:$M1043,"&lt;&gt;Not an error")=1,1,0))</f>
        <v>0</v>
      </c>
      <c r="T1043">
        <f>IF(M1043&lt;&gt;"Major",0,IF(COUNTIFS($A$2:$A1043,$A1043,$D$2:$D1043,$D1043,$M$2:$M1043,"Major")=1,1,0))</f>
        <v>0</v>
      </c>
      <c r="U1043">
        <f>IF(M1043&lt;&gt;"Minor",0,IF(COUNTIFS($A$2:$A1043,$A1043,$D$2:$D1043,$D1043,$M$2:$M1043,"Minor")=1,1,0))</f>
        <v>0</v>
      </c>
    </row>
    <row r="1044">
      <c r="A1044" t="inlineStr">
        <is>
          <t xml:space="preserve">9540fa0b0f0a4e67296efcd05e977d34ff2d48cc</t>
        </is>
      </c>
      <c r="B1044" t="inlineStr">
        <is>
          <t xml:space="preserve">Mad Vampire Lord's Bride</t>
        </is>
      </c>
      <c r="C1044" t="inlineStr">
        <is>
          <t xml:space="preserve">Die Braut Des Wahnsinnigen Vampirfürsten</t>
        </is>
      </c>
      <c r="D1044" t="inlineStr">
        <is>
          <t xml:space="preserve">ec852baef0c5063293f13e2b93c786387b533f74</t>
        </is>
      </c>
      <c r="E1044" t="inlineStr">
        <is>
          <t xml:space="preserve">Episode 28: Die Mahlzeit Entreißen</t>
        </is>
      </c>
      <c r="F1044">
        <v>28</v>
      </c>
      <c r="G1044" t="inlineStr">
        <is>
          <t xml:space="preserve">1:52-1:57</t>
        </is>
      </c>
      <c r="H1044" t="inlineStr">
        <is>
          <t xml:space="preserve">Resolved</t>
        </is>
      </c>
      <c r="I1044" t="inlineStr">
        <is>
          <t xml:space="preserve">Remarks: change in accent
Line from Script: "Cordelia sah zu, wie der blonde Mensch mit einer kleinen Verbeugung an ihr vorbeiging. "
Notes: "Cordelia" DE--&gt;EN</t>
        </is>
      </c>
      <c r="J1044" t="inlineStr">
        <is>
          <t xml:space="preserve">VOA</t>
        </is>
      </c>
      <c r="K1044" t="inlineStr">
        <is>
          <t xml:space="preserve">Mispronunciation</t>
        </is>
      </c>
      <c r="L1044" t="inlineStr">
        <is>
          <t xml:space="preserve">Mispronunciation</t>
        </is>
      </c>
      <c r="M1044" t="str">
        <f>IFERROR(IF(VLOOKUP(L1044,'Quantification'!$A:$B,2,FALSE)&amp;""="","Unclassified",VLOOKUP(L1044,'Quantification'!$A:$B,2,FALSE)),"Unclassified")</f>
        <v>Major</v>
      </c>
      <c r="N1044" t="inlineStr">
        <is>
          <t xml:space="preserve">frl-florinda.frisardi@pocketfm.com</t>
        </is>
      </c>
      <c r="O1044" t="inlineStr">
        <is>
          <t xml:space="preserve">Issues found in raw</t>
        </is>
      </c>
      <c r="P1044" t="str">
        <f>IF(OR(O1044="Issues found in master",O1044="Final master"),"Master",IF(OR(O1044="Ready for Master",O1044="Issues found in raw",O1044="Raw under QC",O1044="Issues resolved in raw"),"Raw","-"))</f>
        <v>Raw</v>
      </c>
      <c r="Q1044" s="13">
        <v>46265.24930555555</v>
      </c>
      <c r="R1044" t="inlineStr">
        <is>
          <t xml:space="preserve">2026-08 (Aug)</t>
        </is>
      </c>
      <c r="S1044">
        <f>IF(M1044="Not an error",0,IF(COUNTIFS($A$2:$A1044,$A1044,$D$2:$D1044,$D1044,$M$2:$M1044,"&lt;&gt;Not an error")=1,1,0))</f>
        <v>1</v>
      </c>
      <c r="T1044">
        <f>IF(M1044&lt;&gt;"Major",0,IF(COUNTIFS($A$2:$A1044,$A1044,$D$2:$D1044,$D1044,$M$2:$M1044,"Major")=1,1,0))</f>
        <v>1</v>
      </c>
      <c r="U1044">
        <f>IF(M1044&lt;&gt;"Minor",0,IF(COUNTIFS($A$2:$A1044,$A1044,$D$2:$D1044,$D1044,$M$2:$M1044,"Minor")=1,1,0))</f>
        <v>0</v>
      </c>
    </row>
    <row r="1045">
      <c r="A1045" t="inlineStr">
        <is>
          <t xml:space="preserve">9540fa0b0f0a4e67296efcd05e977d34ff2d48cc</t>
        </is>
      </c>
      <c r="B1045" t="inlineStr">
        <is>
          <t xml:space="preserve">Mad Vampire Lord's Bride</t>
        </is>
      </c>
      <c r="C1045" t="inlineStr">
        <is>
          <t xml:space="preserve">Die Braut Des Wahnsinnigen Vampirfürsten</t>
        </is>
      </c>
      <c r="D1045" t="inlineStr">
        <is>
          <t xml:space="preserve">ec852baef0c5063293f13e2b93c786387b533f74</t>
        </is>
      </c>
      <c r="E1045" t="inlineStr">
        <is>
          <t xml:space="preserve">Episode 28: Die Mahlzeit Entreißen</t>
        </is>
      </c>
      <c r="F1045">
        <v>28</v>
      </c>
      <c r="G1045" t="inlineStr">
        <is>
          <t xml:space="preserve">2:03-2:11</t>
        </is>
      </c>
      <c r="H1045" t="inlineStr">
        <is>
          <t xml:space="preserve">Resolved</t>
        </is>
      </c>
      <c r="I1045" t="inlineStr">
        <is>
          <t xml:space="preserve">Remarks: change in accent
Line from Script: "Obwohl Cordelia sehr wohl wusste, dass er mit einem Menschen verheiratet war, hatte sie geglaubt, sie würde die Frau im Schloss nicht zu Gesicht bekommen. "
Notes: "Cordelia" DE--&gt;EN</t>
        </is>
      </c>
      <c r="J1045" t="inlineStr">
        <is>
          <t xml:space="preserve">VOA</t>
        </is>
      </c>
      <c r="K1045" t="inlineStr">
        <is>
          <t xml:space="preserve">Mispronunciation</t>
        </is>
      </c>
      <c r="L1045" t="inlineStr">
        <is>
          <t xml:space="preserve">Mispronunciation</t>
        </is>
      </c>
      <c r="M1045" t="str">
        <f>IFERROR(IF(VLOOKUP(L1045,'Quantification'!$A:$B,2,FALSE)&amp;""="","Unclassified",VLOOKUP(L1045,'Quantification'!$A:$B,2,FALSE)),"Unclassified")</f>
        <v>Major</v>
      </c>
      <c r="N1045" t="inlineStr">
        <is>
          <t xml:space="preserve">frl-florinda.frisardi@pocketfm.com</t>
        </is>
      </c>
      <c r="O1045" t="inlineStr">
        <is>
          <t xml:space="preserve">Issues found in raw</t>
        </is>
      </c>
      <c r="P1045" t="str">
        <f>IF(OR(O1045="Issues found in master",O1045="Final master"),"Master",IF(OR(O1045="Ready for Master",O1045="Issues found in raw",O1045="Raw under QC",O1045="Issues resolved in raw"),"Raw","-"))</f>
        <v>Raw</v>
      </c>
      <c r="Q1045" s="13">
        <v>46265.24930555555</v>
      </c>
      <c r="R1045" t="inlineStr">
        <is>
          <t xml:space="preserve">2026-08 (Aug)</t>
        </is>
      </c>
      <c r="S1045">
        <f>IF(M1045="Not an error",0,IF(COUNTIFS($A$2:$A1045,$A1045,$D$2:$D1045,$D1045,$M$2:$M1045,"&lt;&gt;Not an error")=1,1,0))</f>
        <v>0</v>
      </c>
      <c r="T1045">
        <f>IF(M1045&lt;&gt;"Major",0,IF(COUNTIFS($A$2:$A1045,$A1045,$D$2:$D1045,$D1045,$M$2:$M1045,"Major")=1,1,0))</f>
        <v>0</v>
      </c>
      <c r="U1045">
        <f>IF(M1045&lt;&gt;"Minor",0,IF(COUNTIFS($A$2:$A1045,$A1045,$D$2:$D1045,$D1045,$M$2:$M1045,"Minor")=1,1,0))</f>
        <v>0</v>
      </c>
    </row>
    <row r="1046">
      <c r="A1046" t="inlineStr">
        <is>
          <t xml:space="preserve">9540fa0b0f0a4e67296efcd05e977d34ff2d48cc</t>
        </is>
      </c>
      <c r="B1046" t="inlineStr">
        <is>
          <t xml:space="preserve">Mad Vampire Lord's Bride</t>
        </is>
      </c>
      <c r="C1046" t="inlineStr">
        <is>
          <t xml:space="preserve">Die Braut Des Wahnsinnigen Vampirfürsten</t>
        </is>
      </c>
      <c r="D1046" t="inlineStr">
        <is>
          <t xml:space="preserve">ec852baef0c5063293f13e2b93c786387b533f74</t>
        </is>
      </c>
      <c r="E1046" t="inlineStr">
        <is>
          <t xml:space="preserve">Episode 28: Die Mahlzeit Entreißen</t>
        </is>
      </c>
      <c r="F1046">
        <v>28</v>
      </c>
      <c r="G1046" t="inlineStr">
        <is>
          <t xml:space="preserve">2:25-2:33</t>
        </is>
      </c>
      <c r="H1046" t="inlineStr">
        <is>
          <t xml:space="preserve">Resolved</t>
        </is>
      </c>
      <c r="I1046" t="inlineStr">
        <is>
          <t xml:space="preserve">Remarks: change in accent
Line from Script: "„Cousin Rohan, du hast mir die Lady nicht vorgestellt“, sagte Cordelia mit einem höflichen Lächeln, das man, wenn man sie nicht kannte, für echt halten konnte."
Notes: "Cordelia" DE--&gt;EN</t>
        </is>
      </c>
      <c r="J1046" t="inlineStr">
        <is>
          <t xml:space="preserve">VOA</t>
        </is>
      </c>
      <c r="K1046" t="inlineStr">
        <is>
          <t xml:space="preserve">Mispronunciation</t>
        </is>
      </c>
      <c r="L1046" t="inlineStr">
        <is>
          <t xml:space="preserve">Mispronunciation</t>
        </is>
      </c>
      <c r="M1046" t="str">
        <f>IFERROR(IF(VLOOKUP(L1046,'Quantification'!$A:$B,2,FALSE)&amp;""="","Unclassified",VLOOKUP(L1046,'Quantification'!$A:$B,2,FALSE)),"Unclassified")</f>
        <v>Major</v>
      </c>
      <c r="N1046" t="inlineStr">
        <is>
          <t xml:space="preserve">frl-florinda.frisardi@pocketfm.com</t>
        </is>
      </c>
      <c r="O1046" t="inlineStr">
        <is>
          <t xml:space="preserve">Issues found in raw</t>
        </is>
      </c>
      <c r="P1046" t="str">
        <f>IF(OR(O1046="Issues found in master",O1046="Final master"),"Master",IF(OR(O1046="Ready for Master",O1046="Issues found in raw",O1046="Raw under QC",O1046="Issues resolved in raw"),"Raw","-"))</f>
        <v>Raw</v>
      </c>
      <c r="Q1046" s="13">
        <v>46265.24930555555</v>
      </c>
      <c r="R1046" t="inlineStr">
        <is>
          <t xml:space="preserve">2026-08 (Aug)</t>
        </is>
      </c>
      <c r="S1046">
        <f>IF(M1046="Not an error",0,IF(COUNTIFS($A$2:$A1046,$A1046,$D$2:$D1046,$D1046,$M$2:$M1046,"&lt;&gt;Not an error")=1,1,0))</f>
        <v>0</v>
      </c>
      <c r="T1046">
        <f>IF(M1046&lt;&gt;"Major",0,IF(COUNTIFS($A$2:$A1046,$A1046,$D$2:$D1046,$D1046,$M$2:$M1046,"Major")=1,1,0))</f>
        <v>0</v>
      </c>
      <c r="U1046">
        <f>IF(M1046&lt;&gt;"Minor",0,IF(COUNTIFS($A$2:$A1046,$A1046,$D$2:$D1046,$D1046,$M$2:$M1046,"Minor")=1,1,0))</f>
        <v>0</v>
      </c>
    </row>
    <row r="1047">
      <c r="A1047" t="inlineStr">
        <is>
          <t xml:space="preserve">9540fa0b0f0a4e67296efcd05e977d34ff2d48cc</t>
        </is>
      </c>
      <c r="B1047" t="inlineStr">
        <is>
          <t xml:space="preserve">Mad Vampire Lord's Bride</t>
        </is>
      </c>
      <c r="C1047" t="inlineStr">
        <is>
          <t xml:space="preserve">Die Braut Des Wahnsinnigen Vampirfürsten</t>
        </is>
      </c>
      <c r="D1047" t="inlineStr">
        <is>
          <t xml:space="preserve">ec852baef0c5063293f13e2b93c786387b533f74</t>
        </is>
      </c>
      <c r="E1047" t="inlineStr">
        <is>
          <t xml:space="preserve">Episode 28: Die Mahlzeit Entreißen</t>
        </is>
      </c>
      <c r="F1047">
        <v>28</v>
      </c>
      <c r="G1047" t="inlineStr">
        <is>
          <t xml:space="preserve">2:57-3:01</t>
        </is>
      </c>
      <c r="H1047" t="inlineStr">
        <is>
          <t xml:space="preserve">Resolved</t>
        </is>
      </c>
      <c r="I1047" t="inlineStr">
        <is>
          <t xml:space="preserve">Remarks: change in accent
Line from Script: "Cordelia beobachtete, wie Rohan dem Menschen den Teller wegnahm. "
Notes: "Cordelia" DE--&gt;EN</t>
        </is>
      </c>
      <c r="J1047" t="inlineStr">
        <is>
          <t xml:space="preserve">VOA</t>
        </is>
      </c>
      <c r="K1047" t="inlineStr">
        <is>
          <t xml:space="preserve">Mispronunciation</t>
        </is>
      </c>
      <c r="L1047" t="inlineStr">
        <is>
          <t xml:space="preserve">Mispronunciation</t>
        </is>
      </c>
      <c r="M1047" t="str">
        <f>IFERROR(IF(VLOOKUP(L1047,'Quantification'!$A:$B,2,FALSE)&amp;""="","Unclassified",VLOOKUP(L1047,'Quantification'!$A:$B,2,FALSE)),"Unclassified")</f>
        <v>Major</v>
      </c>
      <c r="N1047" t="inlineStr">
        <is>
          <t xml:space="preserve">frl-florinda.frisardi@pocketfm.com</t>
        </is>
      </c>
      <c r="O1047" t="inlineStr">
        <is>
          <t xml:space="preserve">Issues found in raw</t>
        </is>
      </c>
      <c r="P1047" t="str">
        <f>IF(OR(O1047="Issues found in master",O1047="Final master"),"Master",IF(OR(O1047="Ready for Master",O1047="Issues found in raw",O1047="Raw under QC",O1047="Issues resolved in raw"),"Raw","-"))</f>
        <v>Raw</v>
      </c>
      <c r="Q1047" s="13">
        <v>46265.24930555555</v>
      </c>
      <c r="R1047" t="inlineStr">
        <is>
          <t xml:space="preserve">2026-08 (Aug)</t>
        </is>
      </c>
      <c r="S1047">
        <f>IF(M1047="Not an error",0,IF(COUNTIFS($A$2:$A1047,$A1047,$D$2:$D1047,$D1047,$M$2:$M1047,"&lt;&gt;Not an error")=1,1,0))</f>
        <v>0</v>
      </c>
      <c r="T1047">
        <f>IF(M1047&lt;&gt;"Major",0,IF(COUNTIFS($A$2:$A1047,$A1047,$D$2:$D1047,$D1047,$M$2:$M1047,"Major")=1,1,0))</f>
        <v>0</v>
      </c>
      <c r="U1047">
        <f>IF(M1047&lt;&gt;"Minor",0,IF(COUNTIFS($A$2:$A1047,$A1047,$D$2:$D1047,$D1047,$M$2:$M1047,"Minor")=1,1,0))</f>
        <v>0</v>
      </c>
    </row>
    <row r="1048">
      <c r="A1048" t="inlineStr">
        <is>
          <t xml:space="preserve">9540fa0b0f0a4e67296efcd05e977d34ff2d48cc</t>
        </is>
      </c>
      <c r="B1048" t="inlineStr">
        <is>
          <t xml:space="preserve">Mad Vampire Lord's Bride</t>
        </is>
      </c>
      <c r="C1048" t="inlineStr">
        <is>
          <t xml:space="preserve">Die Braut Des Wahnsinnigen Vampirfürsten</t>
        </is>
      </c>
      <c r="D1048" t="inlineStr">
        <is>
          <t xml:space="preserve">ec852baef0c5063293f13e2b93c786387b533f74</t>
        </is>
      </c>
      <c r="E1048" t="inlineStr">
        <is>
          <t xml:space="preserve">Episode 28: Die Mahlzeit Entreißen</t>
        </is>
      </c>
      <c r="F1048">
        <v>28</v>
      </c>
      <c r="G1048" t="inlineStr">
        <is>
          <t xml:space="preserve">3:15-3:19</t>
        </is>
      </c>
      <c r="H1048" t="inlineStr">
        <is>
          <t xml:space="preserve">Resolved</t>
        </is>
      </c>
      <c r="I1048" t="inlineStr">
        <is>
          <t xml:space="preserve">Remarks: change in accent
Line from Script: "Cordelia lächelte, während Bella über sein Handeln die Stirn runzelte. "
Notes: "Cordelia" DE--&gt;EN</t>
        </is>
      </c>
      <c r="J1048" t="inlineStr">
        <is>
          <t xml:space="preserve">VOA</t>
        </is>
      </c>
      <c r="K1048" t="inlineStr">
        <is>
          <t xml:space="preserve">Mispronunciation</t>
        </is>
      </c>
      <c r="L1048" t="inlineStr">
        <is>
          <t xml:space="preserve">Mispronunciation</t>
        </is>
      </c>
      <c r="M1048" t="str">
        <f>IFERROR(IF(VLOOKUP(L1048,'Quantification'!$A:$B,2,FALSE)&amp;""="","Unclassified",VLOOKUP(L1048,'Quantification'!$A:$B,2,FALSE)),"Unclassified")</f>
        <v>Major</v>
      </c>
      <c r="N1048" t="inlineStr">
        <is>
          <t xml:space="preserve">frl-florinda.frisardi@pocketfm.com</t>
        </is>
      </c>
      <c r="O1048" t="inlineStr">
        <is>
          <t xml:space="preserve">Issues found in raw</t>
        </is>
      </c>
      <c r="P1048" t="str">
        <f>IF(OR(O1048="Issues found in master",O1048="Final master"),"Master",IF(OR(O1048="Ready for Master",O1048="Issues found in raw",O1048="Raw under QC",O1048="Issues resolved in raw"),"Raw","-"))</f>
        <v>Raw</v>
      </c>
      <c r="Q1048" s="13">
        <v>46265.24930555555</v>
      </c>
      <c r="R1048" t="inlineStr">
        <is>
          <t xml:space="preserve">2026-08 (Aug)</t>
        </is>
      </c>
      <c r="S1048">
        <f>IF(M1048="Not an error",0,IF(COUNTIFS($A$2:$A1048,$A1048,$D$2:$D1048,$D1048,$M$2:$M1048,"&lt;&gt;Not an error")=1,1,0))</f>
        <v>0</v>
      </c>
      <c r="T1048">
        <f>IF(M1048&lt;&gt;"Major",0,IF(COUNTIFS($A$2:$A1048,$A1048,$D$2:$D1048,$D1048,$M$2:$M1048,"Major")=1,1,0))</f>
        <v>0</v>
      </c>
      <c r="U1048">
        <f>IF(M1048&lt;&gt;"Minor",0,IF(COUNTIFS($A$2:$A1048,$A1048,$D$2:$D1048,$D1048,$M$2:$M1048,"Minor")=1,1,0))</f>
        <v>0</v>
      </c>
    </row>
    <row r="1049">
      <c r="A1049" t="inlineStr">
        <is>
          <t xml:space="preserve">9540fa0b0f0a4e67296efcd05e977d34ff2d48cc</t>
        </is>
      </c>
      <c r="B1049" t="inlineStr">
        <is>
          <t xml:space="preserve">Mad Vampire Lord's Bride</t>
        </is>
      </c>
      <c r="C1049" t="inlineStr">
        <is>
          <t xml:space="preserve">Die Braut Des Wahnsinnigen Vampirfürsten</t>
        </is>
      </c>
      <c r="D1049" t="inlineStr">
        <is>
          <t xml:space="preserve">ec852baef0c5063293f13e2b93c786387b533f74</t>
        </is>
      </c>
      <c r="E1049" t="inlineStr">
        <is>
          <t xml:space="preserve">Episode 28: Die Mahlzeit Entreißen</t>
        </is>
      </c>
      <c r="F1049">
        <v>28</v>
      </c>
      <c r="G1049" t="inlineStr">
        <is>
          <t xml:space="preserve">3:48-3:57</t>
        </is>
      </c>
      <c r="H1049" t="inlineStr">
        <is>
          <t xml:space="preserve">Resolved</t>
        </is>
      </c>
      <c r="I1049" t="inlineStr">
        <is>
          <t xml:space="preserve">Remarks: change in accent
Line from Script: "Dann begann er, Avocadocreme auf den Toast zu streichen, den er seiner Frau ebenfalls weggenommen hatte, und antwortete Cordelia zum ersten Mal, seit sie ihn angesprochen hatte."
Notes: "Cordelia" DE--&gt;EN</t>
        </is>
      </c>
      <c r="J1049" t="inlineStr">
        <is>
          <t xml:space="preserve">VOA</t>
        </is>
      </c>
      <c r="K1049" t="inlineStr">
        <is>
          <t xml:space="preserve">Mispronunciation</t>
        </is>
      </c>
      <c r="L1049" t="inlineStr">
        <is>
          <t xml:space="preserve">Mispronunciation</t>
        </is>
      </c>
      <c r="M1049" t="str">
        <f>IFERROR(IF(VLOOKUP(L1049,'Quantification'!$A:$B,2,FALSE)&amp;""="","Unclassified",VLOOKUP(L1049,'Quantification'!$A:$B,2,FALSE)),"Unclassified")</f>
        <v>Major</v>
      </c>
      <c r="N1049" t="inlineStr">
        <is>
          <t xml:space="preserve">frl-florinda.frisardi@pocketfm.com</t>
        </is>
      </c>
      <c r="O1049" t="inlineStr">
        <is>
          <t xml:space="preserve">Issues found in raw</t>
        </is>
      </c>
      <c r="P1049" t="str">
        <f>IF(OR(O1049="Issues found in master",O1049="Final master"),"Master",IF(OR(O1049="Ready for Master",O1049="Issues found in raw",O1049="Raw under QC",O1049="Issues resolved in raw"),"Raw","-"))</f>
        <v>Raw</v>
      </c>
      <c r="Q1049" s="13">
        <v>46265.24930555555</v>
      </c>
      <c r="R1049" t="inlineStr">
        <is>
          <t xml:space="preserve">2026-08 (Aug)</t>
        </is>
      </c>
      <c r="S1049">
        <f>IF(M1049="Not an error",0,IF(COUNTIFS($A$2:$A1049,$A1049,$D$2:$D1049,$D1049,$M$2:$M1049,"&lt;&gt;Not an error")=1,1,0))</f>
        <v>0</v>
      </c>
      <c r="T1049">
        <f>IF(M1049&lt;&gt;"Major",0,IF(COUNTIFS($A$2:$A1049,$A1049,$D$2:$D1049,$D1049,$M$2:$M1049,"Major")=1,1,0))</f>
        <v>0</v>
      </c>
      <c r="U1049">
        <f>IF(M1049&lt;&gt;"Minor",0,IF(COUNTIFS($A$2:$A1049,$A1049,$D$2:$D1049,$D1049,$M$2:$M1049,"Minor")=1,1,0))</f>
        <v>0</v>
      </c>
    </row>
    <row r="1050">
      <c r="A1050" t="inlineStr">
        <is>
          <t xml:space="preserve">9540fa0b0f0a4e67296efcd05e977d34ff2d48cc</t>
        </is>
      </c>
      <c r="B1050" t="inlineStr">
        <is>
          <t xml:space="preserve">Mad Vampire Lord's Bride</t>
        </is>
      </c>
      <c r="C1050" t="inlineStr">
        <is>
          <t xml:space="preserve">Die Braut Des Wahnsinnigen Vampirfürsten</t>
        </is>
      </c>
      <c r="D1050" t="inlineStr">
        <is>
          <t xml:space="preserve">ec852baef0c5063293f13e2b93c786387b533f74</t>
        </is>
      </c>
      <c r="E1050" t="inlineStr">
        <is>
          <t xml:space="preserve">Episode 28: Die Mahlzeit Entreißen</t>
        </is>
      </c>
      <c r="F1050">
        <v>28</v>
      </c>
      <c r="G1050" t="inlineStr">
        <is>
          <t xml:space="preserve">4:20-4:24</t>
        </is>
      </c>
      <c r="H1050" t="inlineStr">
        <is>
          <t xml:space="preserve">Resolved</t>
        </is>
      </c>
      <c r="I1050" t="inlineStr">
        <is>
          <t xml:space="preserve">Remarks: change in accent
Line from Script: „Und Isa, das ist meine Cousine zweiten Grades mütterlicherseits, Cordelia.“
Notes: "Cordelia" DE--&gt;EN</t>
        </is>
      </c>
      <c r="J1050" t="inlineStr">
        <is>
          <t xml:space="preserve">VOA</t>
        </is>
      </c>
      <c r="K1050" t="inlineStr">
        <is>
          <t xml:space="preserve">Mispronunciation</t>
        </is>
      </c>
      <c r="L1050" t="inlineStr">
        <is>
          <t xml:space="preserve">Mispronunciation</t>
        </is>
      </c>
      <c r="M1050" t="str">
        <f>IFERROR(IF(VLOOKUP(L1050,'Quantification'!$A:$B,2,FALSE)&amp;""="","Unclassified",VLOOKUP(L1050,'Quantification'!$A:$B,2,FALSE)),"Unclassified")</f>
        <v>Major</v>
      </c>
      <c r="N1050" t="inlineStr">
        <is>
          <t xml:space="preserve">frl-florinda.frisardi@pocketfm.com</t>
        </is>
      </c>
      <c r="O1050" t="inlineStr">
        <is>
          <t xml:space="preserve">Issues found in raw</t>
        </is>
      </c>
      <c r="P1050" t="str">
        <f>IF(OR(O1050="Issues found in master",O1050="Final master"),"Master",IF(OR(O1050="Ready for Master",O1050="Issues found in raw",O1050="Raw under QC",O1050="Issues resolved in raw"),"Raw","-"))</f>
        <v>Raw</v>
      </c>
      <c r="Q1050" s="13">
        <v>46265.24930555555</v>
      </c>
      <c r="R1050" t="inlineStr">
        <is>
          <t xml:space="preserve">2026-08 (Aug)</t>
        </is>
      </c>
      <c r="S1050">
        <f>IF(M1050="Not an error",0,IF(COUNTIFS($A$2:$A1050,$A1050,$D$2:$D1050,$D1050,$M$2:$M1050,"&lt;&gt;Not an error")=1,1,0))</f>
        <v>0</v>
      </c>
      <c r="T1050">
        <f>IF(M1050&lt;&gt;"Major",0,IF(COUNTIFS($A$2:$A1050,$A1050,$D$2:$D1050,$D1050,$M$2:$M1050,"Major")=1,1,0))</f>
        <v>0</v>
      </c>
      <c r="U1050">
        <f>IF(M1050&lt;&gt;"Minor",0,IF(COUNTIFS($A$2:$A1050,$A1050,$D$2:$D1050,$D1050,$M$2:$M1050,"Minor")=1,1,0))</f>
        <v>0</v>
      </c>
    </row>
    <row r="1051">
      <c r="A1051" t="inlineStr">
        <is>
          <t xml:space="preserve">9540fa0b0f0a4e67296efcd05e977d34ff2d48cc</t>
        </is>
      </c>
      <c r="B1051" t="inlineStr">
        <is>
          <t xml:space="preserve">Mad Vampire Lord's Bride</t>
        </is>
      </c>
      <c r="C1051" t="inlineStr">
        <is>
          <t xml:space="preserve">Die Braut Des Wahnsinnigen Vampirfürsten</t>
        </is>
      </c>
      <c r="D1051" t="inlineStr">
        <is>
          <t xml:space="preserve">ec852baef0c5063293f13e2b93c786387b533f74</t>
        </is>
      </c>
      <c r="E1051" t="inlineStr">
        <is>
          <t xml:space="preserve">Episode 28: Die Mahlzeit Entreißen</t>
        </is>
      </c>
      <c r="F1051">
        <v>28</v>
      </c>
      <c r="G1051" t="inlineStr">
        <is>
          <t xml:space="preserve">4:40-4:43</t>
        </is>
      </c>
      <c r="H1051" t="inlineStr">
        <is>
          <t xml:space="preserve">Resolved</t>
        </is>
      </c>
      <c r="I1051" t="inlineStr">
        <is>
          <t xml:space="preserve">Remarks: change in accent
Line from Script: "Cordelias Augen waren ihr unangenehm. "
Notes: "Cordelia" DE--&gt;EN</t>
        </is>
      </c>
      <c r="J1051" t="inlineStr">
        <is>
          <t xml:space="preserve">VOA</t>
        </is>
      </c>
      <c r="K1051" t="inlineStr">
        <is>
          <t xml:space="preserve">Mispronunciation</t>
        </is>
      </c>
      <c r="L1051" t="inlineStr">
        <is>
          <t xml:space="preserve">Mispronunciation</t>
        </is>
      </c>
      <c r="M1051" t="str">
        <f>IFERROR(IF(VLOOKUP(L1051,'Quantification'!$A:$B,2,FALSE)&amp;""="","Unclassified",VLOOKUP(L1051,'Quantification'!$A:$B,2,FALSE)),"Unclassified")</f>
        <v>Major</v>
      </c>
      <c r="N1051" t="inlineStr">
        <is>
          <t xml:space="preserve">frl-florinda.frisardi@pocketfm.com</t>
        </is>
      </c>
      <c r="O1051" t="inlineStr">
        <is>
          <t xml:space="preserve">Issues found in raw</t>
        </is>
      </c>
      <c r="P1051" t="str">
        <f>IF(OR(O1051="Issues found in master",O1051="Final master"),"Master",IF(OR(O1051="Ready for Master",O1051="Issues found in raw",O1051="Raw under QC",O1051="Issues resolved in raw"),"Raw","-"))</f>
        <v>Raw</v>
      </c>
      <c r="Q1051" s="13">
        <v>46265.24930555555</v>
      </c>
      <c r="R1051" t="inlineStr">
        <is>
          <t xml:space="preserve">2026-08 (Aug)</t>
        </is>
      </c>
      <c r="S1051">
        <f>IF(M1051="Not an error",0,IF(COUNTIFS($A$2:$A1051,$A1051,$D$2:$D1051,$D1051,$M$2:$M1051,"&lt;&gt;Not an error")=1,1,0))</f>
        <v>0</v>
      </c>
      <c r="T1051">
        <f>IF(M1051&lt;&gt;"Major",0,IF(COUNTIFS($A$2:$A1051,$A1051,$D$2:$D1051,$D1051,$M$2:$M1051,"Major")=1,1,0))</f>
        <v>0</v>
      </c>
      <c r="U1051">
        <f>IF(M1051&lt;&gt;"Minor",0,IF(COUNTIFS($A$2:$A1051,$A1051,$D$2:$D1051,$D1051,$M$2:$M1051,"Minor")=1,1,0))</f>
        <v>0</v>
      </c>
    </row>
    <row r="1052">
      <c r="A1052" t="inlineStr">
        <is>
          <t xml:space="preserve">9540fa0b0f0a4e67296efcd05e977d34ff2d48cc</t>
        </is>
      </c>
      <c r="B1052" t="inlineStr">
        <is>
          <t xml:space="preserve">Mad Vampire Lord's Bride</t>
        </is>
      </c>
      <c r="C1052" t="inlineStr">
        <is>
          <t xml:space="preserve">Die Braut Des Wahnsinnigen Vampirfürsten</t>
        </is>
      </c>
      <c r="D1052" t="inlineStr">
        <is>
          <t xml:space="preserve">ec852baef0c5063293f13e2b93c786387b533f74</t>
        </is>
      </c>
      <c r="E1052" t="inlineStr">
        <is>
          <t xml:space="preserve">Episode 28: Die Mahlzeit Entreißen</t>
        </is>
      </c>
      <c r="F1052">
        <v>28</v>
      </c>
      <c r="G1052" t="inlineStr">
        <is>
          <t xml:space="preserve">5:17-5:29</t>
        </is>
      </c>
      <c r="H1052" t="inlineStr">
        <is>
          <t xml:space="preserve">Resolved</t>
        </is>
      </c>
      <c r="I1052" t="inlineStr">
        <is>
          <t xml:space="preserve">Remarks: change in accent
Line from Script: "Du kannst sie Lady Dagon nennen“, korrigierte Rohan sie mit einem harmlosen Lächeln, was Cordelias eigenes Lächeln kurz ins Wanken brachte, es aber nicht ganz verschwinden ließ, als sie nickte."
Notes: "Cordelia" DE--&gt;EN</t>
        </is>
      </c>
      <c r="J1052" t="inlineStr">
        <is>
          <t xml:space="preserve">VOA</t>
        </is>
      </c>
      <c r="K1052" t="inlineStr">
        <is>
          <t xml:space="preserve">Mispronunciation</t>
        </is>
      </c>
      <c r="L1052" t="inlineStr">
        <is>
          <t xml:space="preserve">Mispronunciation</t>
        </is>
      </c>
      <c r="M1052" t="str">
        <f>IFERROR(IF(VLOOKUP(L1052,'Quantification'!$A:$B,2,FALSE)&amp;""="","Unclassified",VLOOKUP(L1052,'Quantification'!$A:$B,2,FALSE)),"Unclassified")</f>
        <v>Major</v>
      </c>
      <c r="N1052" t="inlineStr">
        <is>
          <t xml:space="preserve">frl-florinda.frisardi@pocketfm.com</t>
        </is>
      </c>
      <c r="O1052" t="inlineStr">
        <is>
          <t xml:space="preserve">Issues found in raw</t>
        </is>
      </c>
      <c r="P1052" t="str">
        <f>IF(OR(O1052="Issues found in master",O1052="Final master"),"Master",IF(OR(O1052="Ready for Master",O1052="Issues found in raw",O1052="Raw under QC",O1052="Issues resolved in raw"),"Raw","-"))</f>
        <v>Raw</v>
      </c>
      <c r="Q1052" s="13">
        <v>46265.24930555555</v>
      </c>
      <c r="R1052" t="inlineStr">
        <is>
          <t xml:space="preserve">2026-08 (Aug)</t>
        </is>
      </c>
      <c r="S1052">
        <f>IF(M1052="Not an error",0,IF(COUNTIFS($A$2:$A1052,$A1052,$D$2:$D1052,$D1052,$M$2:$M1052,"&lt;&gt;Not an error")=1,1,0))</f>
        <v>0</v>
      </c>
      <c r="T1052">
        <f>IF(M1052&lt;&gt;"Major",0,IF(COUNTIFS($A$2:$A1052,$A1052,$D$2:$D1052,$D1052,$M$2:$M1052,"Major")=1,1,0))</f>
        <v>0</v>
      </c>
      <c r="U1052">
        <f>IF(M1052&lt;&gt;"Minor",0,IF(COUNTIFS($A$2:$A1052,$A1052,$D$2:$D1052,$D1052,$M$2:$M1052,"Minor")=1,1,0))</f>
        <v>0</v>
      </c>
    </row>
    <row r="1053">
      <c r="A1053" t="inlineStr">
        <is>
          <t xml:space="preserve">9540fa0b0f0a4e67296efcd05e977d34ff2d48cc</t>
        </is>
      </c>
      <c r="B1053" t="inlineStr">
        <is>
          <t xml:space="preserve">Mad Vampire Lord's Bride</t>
        </is>
      </c>
      <c r="C1053" t="inlineStr">
        <is>
          <t xml:space="preserve">Die Braut Des Wahnsinnigen Vampirfürsten</t>
        </is>
      </c>
      <c r="D1053" t="inlineStr">
        <is>
          <t xml:space="preserve">ec852baef0c5063293f13e2b93c786387b533f74</t>
        </is>
      </c>
      <c r="E1053" t="inlineStr">
        <is>
          <t xml:space="preserve">Episode 28: Die Mahlzeit Entreißen</t>
        </is>
      </c>
      <c r="F1053">
        <v>28</v>
      </c>
      <c r="G1053" t="inlineStr">
        <is>
          <t xml:space="preserve">5:45-5:56</t>
        </is>
      </c>
      <c r="H1053" t="inlineStr">
        <is>
          <t xml:space="preserve">Resolved</t>
        </is>
      </c>
      <c r="I1053" t="inlineStr">
        <is>
          <t xml:space="preserve">Remarks: change in accent
Line from Script: "Dann rutschte sie unbehaglich auf ihrem Stuhl hin und her, weil Cordelia sie so anstarrte.
Cordelia bemerkte unweigerlich, dass der Mensch nicht so hübsch war, wie alle sagten. "
Notes: "Cordelia" DE--&gt;EN</t>
        </is>
      </c>
      <c r="J1053" t="inlineStr">
        <is>
          <t xml:space="preserve">VOA</t>
        </is>
      </c>
      <c r="K1053" t="inlineStr">
        <is>
          <t xml:space="preserve">Mispronunciation</t>
        </is>
      </c>
      <c r="L1053" t="inlineStr">
        <is>
          <t xml:space="preserve">Mispronunciation</t>
        </is>
      </c>
      <c r="M1053" t="str">
        <f>IFERROR(IF(VLOOKUP(L1053,'Quantification'!$A:$B,2,FALSE)&amp;""="","Unclassified",VLOOKUP(L1053,'Quantification'!$A:$B,2,FALSE)),"Unclassified")</f>
        <v>Major</v>
      </c>
      <c r="N1053" t="inlineStr">
        <is>
          <t xml:space="preserve">frl-florinda.frisardi@pocketfm.com</t>
        </is>
      </c>
      <c r="O1053" t="inlineStr">
        <is>
          <t xml:space="preserve">Issues found in raw</t>
        </is>
      </c>
      <c r="P1053" t="str">
        <f>IF(OR(O1053="Issues found in master",O1053="Final master"),"Master",IF(OR(O1053="Ready for Master",O1053="Issues found in raw",O1053="Raw under QC",O1053="Issues resolved in raw"),"Raw","-"))</f>
        <v>Raw</v>
      </c>
      <c r="Q1053" s="13">
        <v>46265.24930555555</v>
      </c>
      <c r="R1053" t="inlineStr">
        <is>
          <t xml:space="preserve">2026-08 (Aug)</t>
        </is>
      </c>
      <c r="S1053">
        <f>IF(M1053="Not an error",0,IF(COUNTIFS($A$2:$A1053,$A1053,$D$2:$D1053,$D1053,$M$2:$M1053,"&lt;&gt;Not an error")=1,1,0))</f>
        <v>0</v>
      </c>
      <c r="T1053">
        <f>IF(M1053&lt;&gt;"Major",0,IF(COUNTIFS($A$2:$A1053,$A1053,$D$2:$D1053,$D1053,$M$2:$M1053,"Major")=1,1,0))</f>
        <v>0</v>
      </c>
      <c r="U1053">
        <f>IF(M1053&lt;&gt;"Minor",0,IF(COUNTIFS($A$2:$A1053,$A1053,$D$2:$D1053,$D1053,$M$2:$M1053,"Minor")=1,1,0))</f>
        <v>0</v>
      </c>
    </row>
    <row r="1054">
      <c r="A1054" t="inlineStr">
        <is>
          <t xml:space="preserve">9540fa0b0f0a4e67296efcd05e977d34ff2d48cc</t>
        </is>
      </c>
      <c r="B1054" t="inlineStr">
        <is>
          <t xml:space="preserve">Mad Vampire Lord's Bride</t>
        </is>
      </c>
      <c r="C1054" t="inlineStr">
        <is>
          <t xml:space="preserve">Die Braut Des Wahnsinnigen Vampirfürsten</t>
        </is>
      </c>
      <c r="D1054" t="inlineStr">
        <is>
          <t xml:space="preserve">ec852baef0c5063293f13e2b93c786387b533f74</t>
        </is>
      </c>
      <c r="E1054" t="inlineStr">
        <is>
          <t xml:space="preserve">Episode 28: Die Mahlzeit Entreißen</t>
        </is>
      </c>
      <c r="F1054">
        <v>28</v>
      </c>
      <c r="G1054" t="inlineStr">
        <is>
          <t xml:space="preserve">6:04-6:12</t>
        </is>
      </c>
      <c r="H1054" t="inlineStr">
        <is>
          <t xml:space="preserve">Resolved</t>
        </is>
      </c>
      <c r="I1054" t="inlineStr">
        <is>
          <t xml:space="preserve">Remarks: change in accent
Line from Script: "Deshalb hatte Cordelia sich so viel Mühe mit ihrer Kleidung und ihrem Make-up gegeben, um mit dieser schönen menschlichen Braut mitzuhalten. "
Notes: "Cordelia" DE--&gt;EN</t>
        </is>
      </c>
      <c r="J1054" t="inlineStr">
        <is>
          <t xml:space="preserve">VOA</t>
        </is>
      </c>
      <c r="K1054" t="inlineStr">
        <is>
          <t xml:space="preserve">Mispronunciation</t>
        </is>
      </c>
      <c r="L1054" t="inlineStr">
        <is>
          <t xml:space="preserve">Mispronunciation</t>
        </is>
      </c>
      <c r="M1054" t="str">
        <f>IFERROR(IF(VLOOKUP(L1054,'Quantification'!$A:$B,2,FALSE)&amp;""="","Unclassified",VLOOKUP(L1054,'Quantification'!$A:$B,2,FALSE)),"Unclassified")</f>
        <v>Major</v>
      </c>
      <c r="N1054" t="inlineStr">
        <is>
          <t xml:space="preserve">frl-florinda.frisardi@pocketfm.com</t>
        </is>
      </c>
      <c r="O1054" t="inlineStr">
        <is>
          <t xml:space="preserve">Issues found in raw</t>
        </is>
      </c>
      <c r="P1054" t="str">
        <f>IF(OR(O1054="Issues found in master",O1054="Final master"),"Master",IF(OR(O1054="Ready for Master",O1054="Issues found in raw",O1054="Raw under QC",O1054="Issues resolved in raw"),"Raw","-"))</f>
        <v>Raw</v>
      </c>
      <c r="Q1054" s="13">
        <v>46265.24930555555</v>
      </c>
      <c r="R1054" t="inlineStr">
        <is>
          <t xml:space="preserve">2026-08 (Aug)</t>
        </is>
      </c>
      <c r="S1054">
        <f>IF(M1054="Not an error",0,IF(COUNTIFS($A$2:$A1054,$A1054,$D$2:$D1054,$D1054,$M$2:$M1054,"&lt;&gt;Not an error")=1,1,0))</f>
        <v>0</v>
      </c>
      <c r="T1054">
        <f>IF(M1054&lt;&gt;"Major",0,IF(COUNTIFS($A$2:$A1054,$A1054,$D$2:$D1054,$D1054,$M$2:$M1054,"Major")=1,1,0))</f>
        <v>0</v>
      </c>
      <c r="U1054">
        <f>IF(M1054&lt;&gt;"Minor",0,IF(COUNTIFS($A$2:$A1054,$A1054,$D$2:$D1054,$D1054,$M$2:$M1054,"Minor")=1,1,0))</f>
        <v>0</v>
      </c>
    </row>
    <row r="1055">
      <c r="A1055" t="inlineStr">
        <is>
          <t xml:space="preserve">9540fa0b0f0a4e67296efcd05e977d34ff2d48cc</t>
        </is>
      </c>
      <c r="B1055" t="inlineStr">
        <is>
          <t xml:space="preserve">Mad Vampire Lord's Bride</t>
        </is>
      </c>
      <c r="C1055" t="inlineStr">
        <is>
          <t xml:space="preserve">Die Braut Des Wahnsinnigen Vampirfürsten</t>
        </is>
      </c>
      <c r="D1055" t="inlineStr">
        <is>
          <t xml:space="preserve">ec852baef0c5063293f13e2b93c786387b533f74</t>
        </is>
      </c>
      <c r="E1055" t="inlineStr">
        <is>
          <t xml:space="preserve">Episode 28: Die Mahlzeit Entreißen</t>
        </is>
      </c>
      <c r="F1055">
        <v>28</v>
      </c>
      <c r="G1055" t="inlineStr">
        <is>
          <t xml:space="preserve">6:15-6:21</t>
        </is>
      </c>
      <c r="H1055" t="inlineStr">
        <is>
          <t xml:space="preserve">Resolved</t>
        </is>
      </c>
      <c r="I1055" t="inlineStr">
        <is>
          <t xml:space="preserve">Remarks: change in accent
Line from Script: "Ihr Cousin hielt der Frau sogar das Essen vor und sie war nicht einmal halb so schön wie Cordelia selbst."
Notes: "Cordelia" DE--&gt;EN</t>
        </is>
      </c>
      <c r="J1055" t="inlineStr">
        <is>
          <t xml:space="preserve">VOA</t>
        </is>
      </c>
      <c r="K1055" t="inlineStr">
        <is>
          <t xml:space="preserve">Mispronunciation</t>
        </is>
      </c>
      <c r="L1055" t="inlineStr">
        <is>
          <t xml:space="preserve">Mispronunciation</t>
        </is>
      </c>
      <c r="M1055" t="str">
        <f>IFERROR(IF(VLOOKUP(L1055,'Quantification'!$A:$B,2,FALSE)&amp;""="","Unclassified",VLOOKUP(L1055,'Quantification'!$A:$B,2,FALSE)),"Unclassified")</f>
        <v>Major</v>
      </c>
      <c r="N1055" t="inlineStr">
        <is>
          <t xml:space="preserve">frl-florinda.frisardi@pocketfm.com</t>
        </is>
      </c>
      <c r="O1055" t="inlineStr">
        <is>
          <t xml:space="preserve">Issues found in raw</t>
        </is>
      </c>
      <c r="P1055" t="str">
        <f>IF(OR(O1055="Issues found in master",O1055="Final master"),"Master",IF(OR(O1055="Ready for Master",O1055="Issues found in raw",O1055="Raw under QC",O1055="Issues resolved in raw"),"Raw","-"))</f>
        <v>Raw</v>
      </c>
      <c r="Q1055" s="13">
        <v>46265.24930555555</v>
      </c>
      <c r="R1055" t="inlineStr">
        <is>
          <t xml:space="preserve">2026-08 (Aug)</t>
        </is>
      </c>
      <c r="S1055">
        <f>IF(M1055="Not an error",0,IF(COUNTIFS($A$2:$A1055,$A1055,$D$2:$D1055,$D1055,$M$2:$M1055,"&lt;&gt;Not an error")=1,1,0))</f>
        <v>0</v>
      </c>
      <c r="T1055">
        <f>IF(M1055&lt;&gt;"Major",0,IF(COUNTIFS($A$2:$A1055,$A1055,$D$2:$D1055,$D1055,$M$2:$M1055,"Major")=1,1,0))</f>
        <v>0</v>
      </c>
      <c r="U1055">
        <f>IF(M1055&lt;&gt;"Minor",0,IF(COUNTIFS($A$2:$A1055,$A1055,$D$2:$D1055,$D1055,$M$2:$M1055,"Minor")=1,1,0))</f>
        <v>0</v>
      </c>
    </row>
    <row r="1056">
      <c r="A1056" t="inlineStr">
        <is>
          <t xml:space="preserve">9540fa0b0f0a4e67296efcd05e977d34ff2d48cc</t>
        </is>
      </c>
      <c r="B1056" t="inlineStr">
        <is>
          <t xml:space="preserve">Mad Vampire Lord's Bride</t>
        </is>
      </c>
      <c r="C1056" t="inlineStr">
        <is>
          <t xml:space="preserve">Die Braut Des Wahnsinnigen Vampirfürsten</t>
        </is>
      </c>
      <c r="D1056" t="inlineStr">
        <is>
          <t xml:space="preserve">ec852baef0c5063293f13e2b93c786387b533f74</t>
        </is>
      </c>
      <c r="E1056" t="inlineStr">
        <is>
          <t xml:space="preserve">Episode 28: Die Mahlzeit Entreißen</t>
        </is>
      </c>
      <c r="F1056">
        <v>28</v>
      </c>
      <c r="G1056" t="inlineStr">
        <is>
          <t xml:space="preserve">6:54-7:04</t>
        </is>
      </c>
      <c r="H1056" t="inlineStr">
        <is>
          <t xml:space="preserve">Resolved</t>
        </is>
      </c>
      <c r="I1056" t="inlineStr">
        <is>
          <t xml:space="preserve">Remarks: change in accent
Line from Script: „Komm her, misch meinen Bluttee und richte mir meinen Teller her“, befahl Cordelia dem Mädchen, während sie sich mit einem eleganten roten Handfächer Luft zufächelte."
Notes: "Cordelia" DE--&gt;EN</t>
        </is>
      </c>
      <c r="J1056" t="inlineStr">
        <is>
          <t xml:space="preserve">VOA</t>
        </is>
      </c>
      <c r="K1056" t="inlineStr">
        <is>
          <t xml:space="preserve">Mispronunciation</t>
        </is>
      </c>
      <c r="L1056" t="inlineStr">
        <is>
          <t xml:space="preserve">Mispronunciation</t>
        </is>
      </c>
      <c r="M1056" t="str">
        <f>IFERROR(IF(VLOOKUP(L1056,'Quantification'!$A:$B,2,FALSE)&amp;""="","Unclassified",VLOOKUP(L1056,'Quantification'!$A:$B,2,FALSE)),"Unclassified")</f>
        <v>Major</v>
      </c>
      <c r="N1056" t="inlineStr">
        <is>
          <t xml:space="preserve">frl-florinda.frisardi@pocketfm.com</t>
        </is>
      </c>
      <c r="O1056" t="inlineStr">
        <is>
          <t xml:space="preserve">Issues found in raw</t>
        </is>
      </c>
      <c r="P1056" t="str">
        <f>IF(OR(O1056="Issues found in master",O1056="Final master"),"Master",IF(OR(O1056="Ready for Master",O1056="Issues found in raw",O1056="Raw under QC",O1056="Issues resolved in raw"),"Raw","-"))</f>
        <v>Raw</v>
      </c>
      <c r="Q1056" s="13">
        <v>46265.24930555555</v>
      </c>
      <c r="R1056" t="inlineStr">
        <is>
          <t xml:space="preserve">2026-08 (Aug)</t>
        </is>
      </c>
      <c r="S1056">
        <f>IF(M1056="Not an error",0,IF(COUNTIFS($A$2:$A1056,$A1056,$D$2:$D1056,$D1056,$M$2:$M1056,"&lt;&gt;Not an error")=1,1,0))</f>
        <v>0</v>
      </c>
      <c r="T1056">
        <f>IF(M1056&lt;&gt;"Major",0,IF(COUNTIFS($A$2:$A1056,$A1056,$D$2:$D1056,$D1056,$M$2:$M1056,"Major")=1,1,0))</f>
        <v>0</v>
      </c>
      <c r="U1056">
        <f>IF(M1056&lt;&gt;"Minor",0,IF(COUNTIFS($A$2:$A1056,$A1056,$D$2:$D1056,$D1056,$M$2:$M1056,"Minor")=1,1,0))</f>
        <v>0</v>
      </c>
    </row>
    <row r="1057">
      <c r="A1057" t="inlineStr">
        <is>
          <t xml:space="preserve">9540fa0b0f0a4e67296efcd05e977d34ff2d48cc</t>
        </is>
      </c>
      <c r="B1057" t="inlineStr">
        <is>
          <t xml:space="preserve">Mad Vampire Lord's Bride</t>
        </is>
      </c>
      <c r="C1057" t="inlineStr">
        <is>
          <t xml:space="preserve">Die Braut Des Wahnsinnigen Vampirfürsten</t>
        </is>
      </c>
      <c r="D1057" t="inlineStr">
        <is>
          <t xml:space="preserve">ec852baef0c5063293f13e2b93c786387b533f74</t>
        </is>
      </c>
      <c r="E1057" t="inlineStr">
        <is>
          <t xml:space="preserve">Episode 28: Die Mahlzeit Entreißen</t>
        </is>
      </c>
      <c r="F1057">
        <v>28</v>
      </c>
      <c r="G1057" t="inlineStr">
        <is>
          <t xml:space="preserve">7:45-7:50</t>
        </is>
      </c>
      <c r="H1057" t="inlineStr">
        <is>
          <t xml:space="preserve">Resolved</t>
        </is>
      </c>
      <c r="I1057" t="inlineStr">
        <is>
          <t xml:space="preserve">Remarks: change in accent
Line from Script: " Das Blut tropfte in Cordelias Mahlzeit, als wollte es dem Essen ein Blutaroma hinzufügen. "
Notes: "Cordelia" DE--&gt;EN</t>
        </is>
      </c>
      <c r="J1057" t="inlineStr">
        <is>
          <t xml:space="preserve">VOA</t>
        </is>
      </c>
      <c r="K1057" t="inlineStr">
        <is>
          <t xml:space="preserve">Mispronunciation</t>
        </is>
      </c>
      <c r="L1057" t="inlineStr">
        <is>
          <t xml:space="preserve">Mispronunciation</t>
        </is>
      </c>
      <c r="M1057" t="str">
        <f>IFERROR(IF(VLOOKUP(L1057,'Quantification'!$A:$B,2,FALSE)&amp;""="","Unclassified",VLOOKUP(L1057,'Quantification'!$A:$B,2,FALSE)),"Unclassified")</f>
        <v>Major</v>
      </c>
      <c r="N1057" t="inlineStr">
        <is>
          <t xml:space="preserve">frl-florinda.frisardi@pocketfm.com</t>
        </is>
      </c>
      <c r="O1057" t="inlineStr">
        <is>
          <t xml:space="preserve">Issues found in raw</t>
        </is>
      </c>
      <c r="P1057" t="str">
        <f>IF(OR(O1057="Issues found in master",O1057="Final master"),"Master",IF(OR(O1057="Ready for Master",O1057="Issues found in raw",O1057="Raw under QC",O1057="Issues resolved in raw"),"Raw","-"))</f>
        <v>Raw</v>
      </c>
      <c r="Q1057" s="13">
        <v>46265.24930555555</v>
      </c>
      <c r="R1057" t="inlineStr">
        <is>
          <t xml:space="preserve">2026-08 (Aug)</t>
        </is>
      </c>
      <c r="S1057">
        <f>IF(M1057="Not an error",0,IF(COUNTIFS($A$2:$A1057,$A1057,$D$2:$D1057,$D1057,$M$2:$M1057,"&lt;&gt;Not an error")=1,1,0))</f>
        <v>0</v>
      </c>
      <c r="T1057">
        <f>IF(M1057&lt;&gt;"Major",0,IF(COUNTIFS($A$2:$A1057,$A1057,$D$2:$D1057,$D1057,$M$2:$M1057,"Major")=1,1,0))</f>
        <v>0</v>
      </c>
      <c r="U1057">
        <f>IF(M1057&lt;&gt;"Minor",0,IF(COUNTIFS($A$2:$A1057,$A1057,$D$2:$D1057,$D1057,$M$2:$M1057,"Minor")=1,1,0))</f>
        <v>0</v>
      </c>
    </row>
    <row r="1058">
      <c r="A1058" t="inlineStr">
        <is>
          <t xml:space="preserve">9540fa0b0f0a4e67296efcd05e977d34ff2d48cc</t>
        </is>
      </c>
      <c r="B1058" t="inlineStr">
        <is>
          <t xml:space="preserve">Mad Vampire Lord's Bride</t>
        </is>
      </c>
      <c r="C1058" t="inlineStr">
        <is>
          <t xml:space="preserve">Die Braut Des Wahnsinnigen Vampirfürsten</t>
        </is>
      </c>
      <c r="D1058" t="inlineStr">
        <is>
          <t xml:space="preserve">6f404de16ec92be24f8f4d4e7fd67c5a1fea1f3d</t>
        </is>
      </c>
      <c r="E1058" t="inlineStr">
        <is>
          <t xml:space="preserve">Episode 39: Die Neugier Des Wolfes ( Re Generated and Replaced)</t>
        </is>
      </c>
      <c r="F1058">
        <v>39</v>
      </c>
      <c r="H1058" t="inlineStr">
        <is>
          <t xml:space="preserve">Resolved</t>
        </is>
      </c>
      <c r="I1058" t="inlineStr">
        <is>
          <t xml:space="preserve">Remark: script error
Line from script: "Sie würde nicht einmal lange genug leben, um Nachtbach an Argonien zu verraten oder zu Jamie zurückzukehren und ihm seinen Ring zurückzugeben."
Note: Argonien = Aragon;
Nachtbach = Nightbrook</t>
        </is>
      </c>
      <c r="J1058" t="inlineStr">
        <is>
          <t xml:space="preserve">VOA</t>
        </is>
      </c>
      <c r="K1058" t="inlineStr">
        <is>
          <t xml:space="preserve">Script Error</t>
        </is>
      </c>
      <c r="L1058" t="inlineStr">
        <is>
          <t xml:space="preserve">Script error</t>
        </is>
      </c>
      <c r="M1058" t="str">
        <f>IFERROR(IF(VLOOKUP(L1058,'Quantification'!$A:$B,2,FALSE)&amp;""="","Unclassified",VLOOKUP(L1058,'Quantification'!$A:$B,2,FALSE)),"Unclassified")</f>
        <v>Major</v>
      </c>
      <c r="N1058" t="inlineStr">
        <is>
          <t xml:space="preserve">frl-carlos.alexander@pocketfm.com</t>
        </is>
      </c>
      <c r="O1058" t="inlineStr">
        <is>
          <t xml:space="preserve">Issues found in raw</t>
        </is>
      </c>
      <c r="P1058" t="str">
        <f>IF(OR(O1058="Issues found in master",O1058="Final master"),"Master",IF(OR(O1058="Ready for Master",O1058="Issues found in raw",O1058="Raw under QC",O1058="Issues resolved in raw"),"Raw","-"))</f>
        <v>Raw</v>
      </c>
      <c r="Q1058" s="13">
        <v>46248.507638888885</v>
      </c>
      <c r="R1058" t="inlineStr">
        <is>
          <t xml:space="preserve">2026-08 (Aug)</t>
        </is>
      </c>
      <c r="S1058">
        <f>IF(M1058="Not an error",0,IF(COUNTIFS($A$2:$A1058,$A1058,$D$2:$D1058,$D1058,$M$2:$M1058,"&lt;&gt;Not an error")=1,1,0))</f>
        <v>1</v>
      </c>
      <c r="T1058">
        <f>IF(M1058&lt;&gt;"Major",0,IF(COUNTIFS($A$2:$A1058,$A1058,$D$2:$D1058,$D1058,$M$2:$M1058,"Major")=1,1,0))</f>
        <v>1</v>
      </c>
      <c r="U1058">
        <f>IF(M1058&lt;&gt;"Minor",0,IF(COUNTIFS($A$2:$A1058,$A1058,$D$2:$D1058,$D1058,$M$2:$M1058,"Minor")=1,1,0))</f>
        <v>0</v>
      </c>
    </row>
    <row r="1059">
      <c r="A1059" t="inlineStr">
        <is>
          <t xml:space="preserve">9540fa0b0f0a4e67296efcd05e977d34ff2d48cc</t>
        </is>
      </c>
      <c r="B1059" t="inlineStr">
        <is>
          <t xml:space="preserve">Mad Vampire Lord's Bride</t>
        </is>
      </c>
      <c r="C1059" t="inlineStr">
        <is>
          <t xml:space="preserve">Die Braut Des Wahnsinnigen Vampirfürsten</t>
        </is>
      </c>
      <c r="D1059" t="inlineStr">
        <is>
          <t xml:space="preserve">ca54bc0189bfb58fa3318518dd116a5533d02b30</t>
        </is>
      </c>
      <c r="E1059" t="inlineStr">
        <is>
          <t xml:space="preserve">Episode 39: Die Neugier Des Wolfes</t>
        </is>
      </c>
      <c r="F1059">
        <v>39</v>
      </c>
      <c r="G1059" t="inlineStr">
        <is>
          <t xml:space="preserve">3:17-3:21</t>
        </is>
      </c>
      <c r="H1059" t="inlineStr">
        <is>
          <t xml:space="preserve">Resolved</t>
        </is>
      </c>
      <c r="I1059" t="inlineStr">
        <is>
          <t xml:space="preserve">Remarks: change in accent
Line from Script: "Cordelia runzelte bei diesen Worten die Stirn und schürzte die Lippen. "
Notes: "Cordelia" DE--&gt;EN</t>
        </is>
      </c>
      <c r="J1059" t="inlineStr">
        <is>
          <t xml:space="preserve">VOA</t>
        </is>
      </c>
      <c r="K1059" t="inlineStr">
        <is>
          <t xml:space="preserve">Mispronunciation</t>
        </is>
      </c>
      <c r="L1059" t="inlineStr">
        <is>
          <t xml:space="preserve">Mispronunciation</t>
        </is>
      </c>
      <c r="M1059" t="str">
        <f>IFERROR(IF(VLOOKUP(L1059,'Quantification'!$A:$B,2,FALSE)&amp;""="","Unclassified",VLOOKUP(L1059,'Quantification'!$A:$B,2,FALSE)),"Unclassified")</f>
        <v>Major</v>
      </c>
      <c r="N1059" t="inlineStr">
        <is>
          <t xml:space="preserve">frl-florinda.frisardi@pocketfm.com</t>
        </is>
      </c>
      <c r="O1059" t="inlineStr">
        <is>
          <t xml:space="preserve">Issues found in raw</t>
        </is>
      </c>
      <c r="P1059" t="str">
        <f>IF(OR(O1059="Issues found in master",O1059="Final master"),"Master",IF(OR(O1059="Ready for Master",O1059="Issues found in raw",O1059="Raw under QC",O1059="Issues resolved in raw"),"Raw","-"))</f>
        <v>Raw</v>
      </c>
      <c r="Q1059" s="13">
        <v>46280.21388888889</v>
      </c>
      <c r="R1059" t="inlineStr">
        <is>
          <t xml:space="preserve">2026-09 (Sept)</t>
        </is>
      </c>
      <c r="S1059">
        <f>IF(M1059="Not an error",0,IF(COUNTIFS($A$2:$A1059,$A1059,$D$2:$D1059,$D1059,$M$2:$M1059,"&lt;&gt;Not an error")=1,1,0))</f>
        <v>1</v>
      </c>
      <c r="T1059">
        <f>IF(M1059&lt;&gt;"Major",0,IF(COUNTIFS($A$2:$A1059,$A1059,$D$2:$D1059,$D1059,$M$2:$M1059,"Major")=1,1,0))</f>
        <v>1</v>
      </c>
      <c r="U1059">
        <f>IF(M1059&lt;&gt;"Minor",0,IF(COUNTIFS($A$2:$A1059,$A1059,$D$2:$D1059,$D1059,$M$2:$M1059,"Minor")=1,1,0))</f>
        <v>0</v>
      </c>
    </row>
    <row r="1060">
      <c r="A1060" t="inlineStr">
        <is>
          <t xml:space="preserve">9540fa0b0f0a4e67296efcd05e977d34ff2d48cc</t>
        </is>
      </c>
      <c r="B1060" t="inlineStr">
        <is>
          <t xml:space="preserve">Mad Vampire Lord's Bride</t>
        </is>
      </c>
      <c r="C1060" t="inlineStr">
        <is>
          <t xml:space="preserve">Die Braut Des Wahnsinnigen Vampirfürsten</t>
        </is>
      </c>
      <c r="D1060" t="inlineStr">
        <is>
          <t xml:space="preserve">ca54bc0189bfb58fa3318518dd116a5533d02b30</t>
        </is>
      </c>
      <c r="E1060" t="inlineStr">
        <is>
          <t xml:space="preserve">Episode 39: Die Neugier Des Wolfes</t>
        </is>
      </c>
      <c r="F1060">
        <v>39</v>
      </c>
      <c r="G1060" t="inlineStr">
        <is>
          <t xml:space="preserve">3:32-3:38</t>
        </is>
      </c>
      <c r="H1060" t="inlineStr">
        <is>
          <t xml:space="preserve">Resolved</t>
        </is>
      </c>
      <c r="I1060" t="inlineStr">
        <is>
          <t xml:space="preserve">Remarks: change in accent
Line from Script: "Und was war mit der linken Augenbraue des Menschen passiert?, fragte sich Cordelia, die neben Rohan stand. "
Notes: "Cordelia" DE--&gt;EN</t>
        </is>
      </c>
      <c r="J1060" t="inlineStr">
        <is>
          <t xml:space="preserve">VOA</t>
        </is>
      </c>
      <c r="K1060" t="inlineStr">
        <is>
          <t xml:space="preserve">Mispronunciation</t>
        </is>
      </c>
      <c r="L1060" t="inlineStr">
        <is>
          <t xml:space="preserve">Mispronunciation</t>
        </is>
      </c>
      <c r="M1060" t="str">
        <f>IFERROR(IF(VLOOKUP(L1060,'Quantification'!$A:$B,2,FALSE)&amp;""="","Unclassified",VLOOKUP(L1060,'Quantification'!$A:$B,2,FALSE)),"Unclassified")</f>
        <v>Major</v>
      </c>
      <c r="N1060" t="inlineStr">
        <is>
          <t xml:space="preserve">frl-florinda.frisardi@pocketfm.com</t>
        </is>
      </c>
      <c r="O1060" t="inlineStr">
        <is>
          <t xml:space="preserve">Issues found in raw</t>
        </is>
      </c>
      <c r="P1060" t="str">
        <f>IF(OR(O1060="Issues found in master",O1060="Final master"),"Master",IF(OR(O1060="Ready for Master",O1060="Issues found in raw",O1060="Raw under QC",O1060="Issues resolved in raw"),"Raw","-"))</f>
        <v>Raw</v>
      </c>
      <c r="Q1060" s="13">
        <v>46280.21388888889</v>
      </c>
      <c r="R1060" t="inlineStr">
        <is>
          <t xml:space="preserve">2026-09 (Sept)</t>
        </is>
      </c>
      <c r="S1060">
        <f>IF(M1060="Not an error",0,IF(COUNTIFS($A$2:$A1060,$A1060,$D$2:$D1060,$D1060,$M$2:$M1060,"&lt;&gt;Not an error")=1,1,0))</f>
        <v>0</v>
      </c>
      <c r="T1060">
        <f>IF(M1060&lt;&gt;"Major",0,IF(COUNTIFS($A$2:$A1060,$A1060,$D$2:$D1060,$D1060,$M$2:$M1060,"Major")=1,1,0))</f>
        <v>0</v>
      </c>
      <c r="U1060">
        <f>IF(M1060&lt;&gt;"Minor",0,IF(COUNTIFS($A$2:$A1060,$A1060,$D$2:$D1060,$D1060,$M$2:$M1060,"Minor")=1,1,0))</f>
        <v>0</v>
      </c>
    </row>
    <row r="1061">
      <c r="A1061" t="inlineStr">
        <is>
          <t xml:space="preserve">9540fa0b0f0a4e67296efcd05e977d34ff2d48cc</t>
        </is>
      </c>
      <c r="B1061" t="inlineStr">
        <is>
          <t xml:space="preserve">Mad Vampire Lord's Bride</t>
        </is>
      </c>
      <c r="C1061" t="inlineStr">
        <is>
          <t xml:space="preserve">Die Braut Des Wahnsinnigen Vampirfürsten</t>
        </is>
      </c>
      <c r="D1061" t="inlineStr">
        <is>
          <t xml:space="preserve">ca54bc0189bfb58fa3318518dd116a5533d02b30</t>
        </is>
      </c>
      <c r="E1061" t="inlineStr">
        <is>
          <t xml:space="preserve">Episode 39: Die Neugier Des Wolfes</t>
        </is>
      </c>
      <c r="F1061">
        <v>39</v>
      </c>
      <c r="G1061" t="inlineStr">
        <is>
          <t xml:space="preserve">3:51-3:54</t>
        </is>
      </c>
      <c r="H1061" t="inlineStr">
        <is>
          <t xml:space="preserve">Resolved</t>
        </is>
      </c>
      <c r="I1061" t="inlineStr">
        <is>
          <t xml:space="preserve">Remarks: change in accent
Line from Script: "Cordelia runzelte die Stirn, als sie auf die Narbe starrte."
Notes: "Cordelia" DE--&gt;EN</t>
        </is>
      </c>
      <c r="J1061" t="inlineStr">
        <is>
          <t xml:space="preserve">VOA</t>
        </is>
      </c>
      <c r="K1061" t="inlineStr">
        <is>
          <t xml:space="preserve">Mispronunciation</t>
        </is>
      </c>
      <c r="L1061" t="inlineStr">
        <is>
          <t xml:space="preserve">Mispronunciation</t>
        </is>
      </c>
      <c r="M1061" t="str">
        <f>IFERROR(IF(VLOOKUP(L1061,'Quantification'!$A:$B,2,FALSE)&amp;""="","Unclassified",VLOOKUP(L1061,'Quantification'!$A:$B,2,FALSE)),"Unclassified")</f>
        <v>Major</v>
      </c>
      <c r="N1061" t="inlineStr">
        <is>
          <t xml:space="preserve">frl-florinda.frisardi@pocketfm.com</t>
        </is>
      </c>
      <c r="O1061" t="inlineStr">
        <is>
          <t xml:space="preserve">Issues found in raw</t>
        </is>
      </c>
      <c r="P1061" t="str">
        <f>IF(OR(O1061="Issues found in master",O1061="Final master"),"Master",IF(OR(O1061="Ready for Master",O1061="Issues found in raw",O1061="Raw under QC",O1061="Issues resolved in raw"),"Raw","-"))</f>
        <v>Raw</v>
      </c>
      <c r="Q1061" s="13">
        <v>46280.21388888889</v>
      </c>
      <c r="R1061" t="inlineStr">
        <is>
          <t xml:space="preserve">2026-09 (Sept)</t>
        </is>
      </c>
      <c r="S1061">
        <f>IF(M1061="Not an error",0,IF(COUNTIFS($A$2:$A1061,$A1061,$D$2:$D1061,$D1061,$M$2:$M1061,"&lt;&gt;Not an error")=1,1,0))</f>
        <v>0</v>
      </c>
      <c r="T1061">
        <f>IF(M1061&lt;&gt;"Major",0,IF(COUNTIFS($A$2:$A1061,$A1061,$D$2:$D1061,$D1061,$M$2:$M1061,"Major")=1,1,0))</f>
        <v>0</v>
      </c>
      <c r="U1061">
        <f>IF(M1061&lt;&gt;"Minor",0,IF(COUNTIFS($A$2:$A1061,$A1061,$D$2:$D1061,$D1061,$M$2:$M1061,"Minor")=1,1,0))</f>
        <v>0</v>
      </c>
    </row>
    <row r="1062">
      <c r="A1062" t="inlineStr">
        <is>
          <t xml:space="preserve">9540fa0b0f0a4e67296efcd05e977d34ff2d48cc</t>
        </is>
      </c>
      <c r="B1062" t="inlineStr">
        <is>
          <t xml:space="preserve">Mad Vampire Lord's Bride</t>
        </is>
      </c>
      <c r="C1062" t="inlineStr">
        <is>
          <t xml:space="preserve">Die Braut Des Wahnsinnigen Vampirfürsten</t>
        </is>
      </c>
      <c r="D1062" t="inlineStr">
        <is>
          <t xml:space="preserve">ca54bc0189bfb58fa3318518dd116a5533d02b30</t>
        </is>
      </c>
      <c r="E1062" t="inlineStr">
        <is>
          <t xml:space="preserve">Episode 39: Die Neugier Des Wolfes</t>
        </is>
      </c>
      <c r="F1062">
        <v>39</v>
      </c>
      <c r="G1062" t="inlineStr">
        <is>
          <t xml:space="preserve">6:19-6:36</t>
        </is>
      </c>
      <c r="H1062" t="inlineStr">
        <is>
          <t xml:space="preserve">Resolved</t>
        </is>
      </c>
      <c r="I1062" t="inlineStr">
        <is>
          <t xml:space="preserve">Remarks: change in accent
Line from Script: "Cordelia hatte vergessen, dass er sie besser kannte als jeder andere, als sie diesen Plan schmiedete.
Cordelia, die darauf wartete, dass er den Menschen tötete, keuchte und fuhr vor. „Was? Ich habe sie nicht zerbrochen! Sieh dir ihre Hände an, sie sind voller Schlamm, und.“ Notes: "Cordelia" DE--&gt;EN</t>
        </is>
      </c>
      <c r="J1062" t="inlineStr">
        <is>
          <t xml:space="preserve">VOA</t>
        </is>
      </c>
      <c r="K1062" t="inlineStr">
        <is>
          <t xml:space="preserve">Mispronunciation</t>
        </is>
      </c>
      <c r="L1062" t="inlineStr">
        <is>
          <t xml:space="preserve">Mispronunciation</t>
        </is>
      </c>
      <c r="M1062" t="str">
        <f>IFERROR(IF(VLOOKUP(L1062,'Quantification'!$A:$B,2,FALSE)&amp;""="","Unclassified",VLOOKUP(L1062,'Quantification'!$A:$B,2,FALSE)),"Unclassified")</f>
        <v>Major</v>
      </c>
      <c r="N1062" t="inlineStr">
        <is>
          <t xml:space="preserve">frl-florinda.frisardi@pocketfm.com</t>
        </is>
      </c>
      <c r="O1062" t="inlineStr">
        <is>
          <t xml:space="preserve">Issues found in raw</t>
        </is>
      </c>
      <c r="P1062" t="str">
        <f>IF(OR(O1062="Issues found in master",O1062="Final master"),"Master",IF(OR(O1062="Ready for Master",O1062="Issues found in raw",O1062="Raw under QC",O1062="Issues resolved in raw"),"Raw","-"))</f>
        <v>Raw</v>
      </c>
      <c r="Q1062" s="13">
        <v>46280.21388888889</v>
      </c>
      <c r="R1062" t="inlineStr">
        <is>
          <t xml:space="preserve">2026-09 (Sept)</t>
        </is>
      </c>
      <c r="S1062">
        <f>IF(M1062="Not an error",0,IF(COUNTIFS($A$2:$A1062,$A1062,$D$2:$D1062,$D1062,$M$2:$M1062,"&lt;&gt;Not an error")=1,1,0))</f>
        <v>0</v>
      </c>
      <c r="T1062">
        <f>IF(M1062&lt;&gt;"Major",0,IF(COUNTIFS($A$2:$A1062,$A1062,$D$2:$D1062,$D1062,$M$2:$M1062,"Major")=1,1,0))</f>
        <v>0</v>
      </c>
      <c r="U1062">
        <f>IF(M1062&lt;&gt;"Minor",0,IF(COUNTIFS($A$2:$A1062,$A1062,$D$2:$D1062,$D1062,$M$2:$M1062,"Minor")=1,1,0))</f>
        <v>0</v>
      </c>
    </row>
    <row r="1063">
      <c r="A1063" t="inlineStr">
        <is>
          <t xml:space="preserve">9540fa0b0f0a4e67296efcd05e977d34ff2d48cc</t>
        </is>
      </c>
      <c r="B1063" t="inlineStr">
        <is>
          <t xml:space="preserve">Mad Vampire Lord's Bride</t>
        </is>
      </c>
      <c r="C1063" t="inlineStr">
        <is>
          <t xml:space="preserve">Die Braut Des Wahnsinnigen Vampirfürsten</t>
        </is>
      </c>
      <c r="D1063" t="inlineStr">
        <is>
          <t xml:space="preserve">ca54bc0189bfb58fa3318518dd116a5533d02b30</t>
        </is>
      </c>
      <c r="E1063" t="inlineStr">
        <is>
          <t xml:space="preserve">Episode 39: Die Neugier Des Wolfes</t>
        </is>
      </c>
      <c r="F1063">
        <v>39</v>
      </c>
      <c r="G1063" t="inlineStr">
        <is>
          <t xml:space="preserve">9:24-9:30</t>
        </is>
      </c>
      <c r="H1063" t="inlineStr">
        <is>
          <t xml:space="preserve">Resolved</t>
        </is>
      </c>
      <c r="I1063" t="inlineStr">
        <is>
          <t xml:space="preserve">Remarks: change in accent
Line from Script: "Obwohl sie wütend auf Cordelia sein mochte, konnte sie nicht leugnen, dass sie die Pflanze zerbrochen hatte."
Notes: "Cordelia" DE--&gt;EN</t>
        </is>
      </c>
      <c r="J1063" t="inlineStr">
        <is>
          <t xml:space="preserve">VOA</t>
        </is>
      </c>
      <c r="K1063" t="inlineStr">
        <is>
          <t xml:space="preserve">Mispronunciation</t>
        </is>
      </c>
      <c r="L1063" t="inlineStr">
        <is>
          <t xml:space="preserve">Mispronunciation</t>
        </is>
      </c>
      <c r="M1063" t="str">
        <f>IFERROR(IF(VLOOKUP(L1063,'Quantification'!$A:$B,2,FALSE)&amp;""="","Unclassified",VLOOKUP(L1063,'Quantification'!$A:$B,2,FALSE)),"Unclassified")</f>
        <v>Major</v>
      </c>
      <c r="N1063" t="inlineStr">
        <is>
          <t xml:space="preserve">frl-florinda.frisardi@pocketfm.com</t>
        </is>
      </c>
      <c r="O1063" t="inlineStr">
        <is>
          <t xml:space="preserve">Issues found in raw</t>
        </is>
      </c>
      <c r="P1063" t="str">
        <f>IF(OR(O1063="Issues found in master",O1063="Final master"),"Master",IF(OR(O1063="Ready for Master",O1063="Issues found in raw",O1063="Raw under QC",O1063="Issues resolved in raw"),"Raw","-"))</f>
        <v>Raw</v>
      </c>
      <c r="Q1063" s="13">
        <v>46280.21388888889</v>
      </c>
      <c r="R1063" t="inlineStr">
        <is>
          <t xml:space="preserve">2026-09 (Sept)</t>
        </is>
      </c>
      <c r="S1063">
        <f>IF(M1063="Not an error",0,IF(COUNTIFS($A$2:$A1063,$A1063,$D$2:$D1063,$D1063,$M$2:$M1063,"&lt;&gt;Not an error")=1,1,0))</f>
        <v>0</v>
      </c>
      <c r="T1063">
        <f>IF(M1063&lt;&gt;"Major",0,IF(COUNTIFS($A$2:$A1063,$A1063,$D$2:$D1063,$D1063,$M$2:$M1063,"Major")=1,1,0))</f>
        <v>0</v>
      </c>
      <c r="U1063">
        <f>IF(M1063&lt;&gt;"Minor",0,IF(COUNTIFS($A$2:$A1063,$A1063,$D$2:$D1063,$D1063,$M$2:$M1063,"Minor")=1,1,0))</f>
        <v>0</v>
      </c>
    </row>
    <row r="1064">
      <c r="A1064" t="inlineStr">
        <is>
          <t xml:space="preserve">9540fa0b0f0a4e67296efcd05e977d34ff2d48cc</t>
        </is>
      </c>
      <c r="B1064" t="inlineStr">
        <is>
          <t xml:space="preserve">Mad Vampire Lord's Bride</t>
        </is>
      </c>
      <c r="C1064" t="inlineStr">
        <is>
          <t xml:space="preserve">Die Braut Des Wahnsinnigen Vampirfürsten</t>
        </is>
      </c>
      <c r="D1064" t="inlineStr">
        <is>
          <t xml:space="preserve">ea6090d12b92ff2a45e53cb7a53958b7ea8fe1d2</t>
        </is>
      </c>
      <c r="E1064" t="inlineStr">
        <is>
          <t xml:space="preserve">Episode 409: Gerechtigkeit Neugeschrieben</t>
        </is>
      </c>
      <c r="F1064">
        <v>409</v>
      </c>
      <c r="G1064" t="inlineStr">
        <is>
          <t xml:space="preserve">0:27-0:43</t>
        </is>
      </c>
      <c r="H1064" t="inlineStr">
        <is>
          <t xml:space="preserve">Resolved</t>
        </is>
      </c>
      <c r="I1064" t="inlineStr">
        <is>
          <t xml:space="preserve">Remark: Mispronunciation
Line from script: "Er hatte gehofft, eine große Distanz zwischen ihnen zu schaffen und sein Leben wieder in geordnete Bahnen zu lenken, ohne nachts wach zu liegen und darüber nachzudenken, wie ihre Augen funkelten, wenn sie lachte, oder wie gut es sich angefühlt hatte, sie in Aragon eng an sich zu halten und zur Musik zu wiegen."
Note: Aragon English</t>
        </is>
      </c>
      <c r="J1064" t="inlineStr">
        <is>
          <t xml:space="preserve">VOA</t>
        </is>
      </c>
      <c r="K1064" t="inlineStr">
        <is>
          <t xml:space="preserve">Mispronunciation</t>
        </is>
      </c>
      <c r="L1064" t="inlineStr">
        <is>
          <t xml:space="preserve">Mispronunciation</t>
        </is>
      </c>
      <c r="M1064" t="str">
        <f>IFERROR(IF(VLOOKUP(L1064,'Quantification'!$A:$B,2,FALSE)&amp;""="","Unclassified",VLOOKUP(L1064,'Quantification'!$A:$B,2,FALSE)),"Unclassified")</f>
        <v>Major</v>
      </c>
      <c r="N1064" t="inlineStr">
        <is>
          <t xml:space="preserve">frl-carlos.alexander@pocketfm.com</t>
        </is>
      </c>
      <c r="O1064" t="inlineStr">
        <is>
          <t xml:space="preserve">Issues found in raw</t>
        </is>
      </c>
      <c r="P1064" t="str">
        <f>IF(OR(O1064="Issues found in master",O1064="Final master"),"Master",IF(OR(O1064="Ready for Master",O1064="Issues found in raw",O1064="Raw under QC",O1064="Issues resolved in raw"),"Raw","-"))</f>
        <v>Raw</v>
      </c>
      <c r="Q1064" s="13">
        <v>46248.15069444444</v>
      </c>
      <c r="R1064" t="inlineStr">
        <is>
          <t xml:space="preserve">2026-08 (Aug)</t>
        </is>
      </c>
      <c r="S1064">
        <f>IF(M1064="Not an error",0,IF(COUNTIFS($A$2:$A1064,$A1064,$D$2:$D1064,$D1064,$M$2:$M1064,"&lt;&gt;Not an error")=1,1,0))</f>
        <v>1</v>
      </c>
      <c r="T1064">
        <f>IF(M1064&lt;&gt;"Major",0,IF(COUNTIFS($A$2:$A1064,$A1064,$D$2:$D1064,$D1064,$M$2:$M1064,"Major")=1,1,0))</f>
        <v>1</v>
      </c>
      <c r="U1064">
        <f>IF(M1064&lt;&gt;"Minor",0,IF(COUNTIFS($A$2:$A1064,$A1064,$D$2:$D1064,$D1064,$M$2:$M1064,"Minor")=1,1,0))</f>
        <v>0</v>
      </c>
    </row>
    <row r="1065">
      <c r="A1065" t="inlineStr">
        <is>
          <t xml:space="preserve">9540fa0b0f0a4e67296efcd05e977d34ff2d48cc</t>
        </is>
      </c>
      <c r="B1065" t="inlineStr">
        <is>
          <t xml:space="preserve">Mad Vampire Lord's Bride</t>
        </is>
      </c>
      <c r="C1065" t="inlineStr">
        <is>
          <t xml:space="preserve">Die Braut Des Wahnsinnigen Vampirfürsten</t>
        </is>
      </c>
      <c r="D1065" t="inlineStr">
        <is>
          <t xml:space="preserve">ea6090d12b92ff2a45e53cb7a53958b7ea8fe1d2</t>
        </is>
      </c>
      <c r="E1065" t="inlineStr">
        <is>
          <t xml:space="preserve">Episode 409: Gerechtigkeit Neugeschrieben</t>
        </is>
      </c>
      <c r="F1065">
        <v>409</v>
      </c>
      <c r="G1065" t="inlineStr">
        <is>
          <t xml:space="preserve">3:09-3:15</t>
        </is>
      </c>
      <c r="H1065" t="inlineStr">
        <is>
          <t xml:space="preserve">Resolved</t>
        </is>
      </c>
      <c r="I1065" t="inlineStr">
        <is>
          <t xml:space="preserve">Remark: Mispronunciation
Line from script: "Sie hatte schon vor langer Zeit bemerkt, dass alles, was sie in Aragon für ihn ausgesucht hatte, in einem anderen Zimmer untergebracht worden war."
Note: Aragon English</t>
        </is>
      </c>
      <c r="J1065" t="inlineStr">
        <is>
          <t xml:space="preserve">VOA</t>
        </is>
      </c>
      <c r="K1065" t="inlineStr">
        <is>
          <t xml:space="preserve">Mispronunciation</t>
        </is>
      </c>
      <c r="L1065" t="inlineStr">
        <is>
          <t xml:space="preserve">Mispronunciation</t>
        </is>
      </c>
      <c r="M1065" t="str">
        <f>IFERROR(IF(VLOOKUP(L1065,'Quantification'!$A:$B,2,FALSE)&amp;""="","Unclassified",VLOOKUP(L1065,'Quantification'!$A:$B,2,FALSE)),"Unclassified")</f>
        <v>Major</v>
      </c>
      <c r="N1065" t="inlineStr">
        <is>
          <t xml:space="preserve">frl-carlos.alexander@pocketfm.com</t>
        </is>
      </c>
      <c r="O1065" t="inlineStr">
        <is>
          <t xml:space="preserve">Issues found in raw</t>
        </is>
      </c>
      <c r="P1065" t="str">
        <f>IF(OR(O1065="Issues found in master",O1065="Final master"),"Master",IF(OR(O1065="Ready for Master",O1065="Issues found in raw",O1065="Raw under QC",O1065="Issues resolved in raw"),"Raw","-"))</f>
        <v>Raw</v>
      </c>
      <c r="Q1065" s="13">
        <v>46248.15069444444</v>
      </c>
      <c r="R1065" t="inlineStr">
        <is>
          <t xml:space="preserve">2026-08 (Aug)</t>
        </is>
      </c>
      <c r="S1065">
        <f>IF(M1065="Not an error",0,IF(COUNTIFS($A$2:$A1065,$A1065,$D$2:$D1065,$D1065,$M$2:$M1065,"&lt;&gt;Not an error")=1,1,0))</f>
        <v>0</v>
      </c>
      <c r="T1065">
        <f>IF(M1065&lt;&gt;"Major",0,IF(COUNTIFS($A$2:$A1065,$A1065,$D$2:$D1065,$D1065,$M$2:$M1065,"Major")=1,1,0))</f>
        <v>0</v>
      </c>
      <c r="U1065">
        <f>IF(M1065&lt;&gt;"Minor",0,IF(COUNTIFS($A$2:$A1065,$A1065,$D$2:$D1065,$D1065,$M$2:$M1065,"Minor")=1,1,0))</f>
        <v>0</v>
      </c>
    </row>
    <row r="1066">
      <c r="A1066" t="inlineStr">
        <is>
          <t xml:space="preserve">9540fa0b0f0a4e67296efcd05e977d34ff2d48cc</t>
        </is>
      </c>
      <c r="B1066" t="inlineStr">
        <is>
          <t xml:space="preserve">Mad Vampire Lord's Bride</t>
        </is>
      </c>
      <c r="C1066" t="inlineStr">
        <is>
          <t xml:space="preserve">Die Braut Des Wahnsinnigen Vampirfürsten</t>
        </is>
      </c>
      <c r="D1066" t="inlineStr">
        <is>
          <t xml:space="preserve">0b559c3df2b36008e6c3f819a543f762bda6e8b2</t>
        </is>
      </c>
      <c r="E1066" t="inlineStr">
        <is>
          <t xml:space="preserve">Episode 410: Wahnsinn Erklärt</t>
        </is>
      </c>
      <c r="F1066">
        <v>410</v>
      </c>
      <c r="G1066" t="inlineStr">
        <is>
          <t xml:space="preserve">3:58-4:01</t>
        </is>
      </c>
      <c r="H1066" t="inlineStr">
        <is>
          <t xml:space="preserve">Resolved</t>
        </is>
      </c>
      <c r="I1066" t="inlineStr">
        <is>
          <t xml:space="preserve">Remark: script error
Line from script: "Ravs Gedanken waren nicht weit von ihren entfernt."
Note: Ravs = Refs</t>
        </is>
      </c>
      <c r="J1066" t="inlineStr">
        <is>
          <t xml:space="preserve">VOA</t>
        </is>
      </c>
      <c r="K1066" t="inlineStr">
        <is>
          <t xml:space="preserve">Script Error</t>
        </is>
      </c>
      <c r="L1066" t="inlineStr">
        <is>
          <t xml:space="preserve">Script error</t>
        </is>
      </c>
      <c r="M1066" t="str">
        <f>IFERROR(IF(VLOOKUP(L1066,'Quantification'!$A:$B,2,FALSE)&amp;""="","Unclassified",VLOOKUP(L1066,'Quantification'!$A:$B,2,FALSE)),"Unclassified")</f>
        <v>Major</v>
      </c>
      <c r="N1066" t="inlineStr">
        <is>
          <t xml:space="preserve">frl-carlos.alexander@pocketfm.com</t>
        </is>
      </c>
      <c r="O1066" t="inlineStr">
        <is>
          <t xml:space="preserve">Issues found in raw</t>
        </is>
      </c>
      <c r="P1066" t="str">
        <f>IF(OR(O1066="Issues found in master",O1066="Final master"),"Master",IF(OR(O1066="Ready for Master",O1066="Issues found in raw",O1066="Raw under QC",O1066="Issues resolved in raw"),"Raw","-"))</f>
        <v>Raw</v>
      </c>
      <c r="Q1066" s="13">
        <v>46248.15069444444</v>
      </c>
      <c r="R1066" t="inlineStr">
        <is>
          <t xml:space="preserve">2026-08 (Aug)</t>
        </is>
      </c>
      <c r="S1066">
        <f>IF(M1066="Not an error",0,IF(COUNTIFS($A$2:$A1066,$A1066,$D$2:$D1066,$D1066,$M$2:$M1066,"&lt;&gt;Not an error")=1,1,0))</f>
        <v>1</v>
      </c>
      <c r="T1066">
        <f>IF(M1066&lt;&gt;"Major",0,IF(COUNTIFS($A$2:$A1066,$A1066,$D$2:$D1066,$D1066,$M$2:$M1066,"Major")=1,1,0))</f>
        <v>1</v>
      </c>
      <c r="U1066">
        <f>IF(M1066&lt;&gt;"Minor",0,IF(COUNTIFS($A$2:$A1066,$A1066,$D$2:$D1066,$D1066,$M$2:$M1066,"Minor")=1,1,0))</f>
        <v>0</v>
      </c>
    </row>
    <row r="1067">
      <c r="A1067" t="inlineStr">
        <is>
          <t xml:space="preserve">9540fa0b0f0a4e67296efcd05e977d34ff2d48cc</t>
        </is>
      </c>
      <c r="B1067" t="inlineStr">
        <is>
          <t xml:space="preserve">Mad Vampire Lord's Bride</t>
        </is>
      </c>
      <c r="C1067" t="inlineStr">
        <is>
          <t xml:space="preserve">Die Braut Des Wahnsinnigen Vampirfürsten</t>
        </is>
      </c>
      <c r="D1067" t="inlineStr">
        <is>
          <t xml:space="preserve">c1f4cbc16d0eb993720992519e1499791da827a4</t>
        </is>
      </c>
      <c r="E1067" t="inlineStr">
        <is>
          <t xml:space="preserve">Episode 412: Bestrafung in Erinnerung</t>
        </is>
      </c>
      <c r="F1067">
        <v>412</v>
      </c>
      <c r="G1067" t="inlineStr">
        <is>
          <t xml:space="preserve">1:29-1:32</t>
        </is>
      </c>
      <c r="H1067" t="inlineStr">
        <is>
          <t xml:space="preserve">Resolved</t>
        </is>
      </c>
      <c r="I1067" t="inlineStr">
        <is>
          <t xml:space="preserve">Remark: Script error
Line from script: "Und du musst dir keine Sorgen machen, ich könnte schwanger sein."
Note: missing "nicht" after "könnte".</t>
        </is>
      </c>
      <c r="J1067" t="inlineStr">
        <is>
          <t xml:space="preserve">VOA</t>
        </is>
      </c>
      <c r="K1067" t="inlineStr">
        <is>
          <t xml:space="preserve">Script Error</t>
        </is>
      </c>
      <c r="L1067" t="inlineStr">
        <is>
          <t xml:space="preserve">Script error</t>
        </is>
      </c>
      <c r="M1067" t="str">
        <f>IFERROR(IF(VLOOKUP(L1067,'Quantification'!$A:$B,2,FALSE)&amp;""="","Unclassified",VLOOKUP(L1067,'Quantification'!$A:$B,2,FALSE)),"Unclassified")</f>
        <v>Major</v>
      </c>
      <c r="N1067" t="inlineStr">
        <is>
          <t xml:space="preserve">frl-carlos.alexander@pocketfm.com</t>
        </is>
      </c>
      <c r="O1067" t="inlineStr">
        <is>
          <t xml:space="preserve">Issues found in raw</t>
        </is>
      </c>
      <c r="P1067" t="str">
        <f>IF(OR(O1067="Issues found in master",O1067="Final master"),"Master",IF(OR(O1067="Ready for Master",O1067="Issues found in raw",O1067="Raw under QC",O1067="Issues resolved in raw"),"Raw","-"))</f>
        <v>Raw</v>
      </c>
      <c r="Q1067" s="13">
        <v>46249.15833333333</v>
      </c>
      <c r="R1067" t="inlineStr">
        <is>
          <t xml:space="preserve">2026-08 (Aug)</t>
        </is>
      </c>
      <c r="S1067">
        <f>IF(M1067="Not an error",0,IF(COUNTIFS($A$2:$A1067,$A1067,$D$2:$D1067,$D1067,$M$2:$M1067,"&lt;&gt;Not an error")=1,1,0))</f>
        <v>1</v>
      </c>
      <c r="T1067">
        <f>IF(M1067&lt;&gt;"Major",0,IF(COUNTIFS($A$2:$A1067,$A1067,$D$2:$D1067,$D1067,$M$2:$M1067,"Major")=1,1,0))</f>
        <v>1</v>
      </c>
      <c r="U1067">
        <f>IF(M1067&lt;&gt;"Minor",0,IF(COUNTIFS($A$2:$A1067,$A1067,$D$2:$D1067,$D1067,$M$2:$M1067,"Minor")=1,1,0))</f>
        <v>0</v>
      </c>
    </row>
    <row r="1068">
      <c r="A1068" t="inlineStr">
        <is>
          <t xml:space="preserve">9540fa0b0f0a4e67296efcd05e977d34ff2d48cc</t>
        </is>
      </c>
      <c r="B1068" t="inlineStr">
        <is>
          <t xml:space="preserve">Mad Vampire Lord's Bride</t>
        </is>
      </c>
      <c r="C1068" t="inlineStr">
        <is>
          <t xml:space="preserve">Die Braut Des Wahnsinnigen Vampirfürsten</t>
        </is>
      </c>
      <c r="D1068" t="inlineStr">
        <is>
          <t xml:space="preserve">c1f4cbc16d0eb993720992519e1499791da827a4</t>
        </is>
      </c>
      <c r="E1068" t="inlineStr">
        <is>
          <t xml:space="preserve">Episode 412: Bestrafung in Erinnerung</t>
        </is>
      </c>
      <c r="F1068">
        <v>412</v>
      </c>
      <c r="G1068" t="inlineStr">
        <is>
          <t xml:space="preserve">8:44-8:49</t>
        </is>
      </c>
      <c r="H1068" t="inlineStr">
        <is>
          <t xml:space="preserve">Resolved</t>
        </is>
      </c>
      <c r="I1068" t="inlineStr">
        <is>
          <t xml:space="preserve">Remark: script error
Line from script: "Sie machte sich auf den Weg zu Ravs Gemach, um ihn zu bitten, nachzusehen, ob es Rohan gut geht. Sie ging den Korridor entlang, erreichte Ravs Zimmer aber nicht einmal."
Note: Ravs = Refs</t>
        </is>
      </c>
      <c r="J1068" t="inlineStr">
        <is>
          <t xml:space="preserve">VOA</t>
        </is>
      </c>
      <c r="K1068" t="inlineStr">
        <is>
          <t xml:space="preserve">Script Error</t>
        </is>
      </c>
      <c r="L1068" t="inlineStr">
        <is>
          <t xml:space="preserve">Script error</t>
        </is>
      </c>
      <c r="M1068" t="str">
        <f>IFERROR(IF(VLOOKUP(L1068,'Quantification'!$A:$B,2,FALSE)&amp;""="","Unclassified",VLOOKUP(L1068,'Quantification'!$A:$B,2,FALSE)),"Unclassified")</f>
        <v>Major</v>
      </c>
      <c r="N1068" t="inlineStr">
        <is>
          <t xml:space="preserve">frl-carlos.alexander@pocketfm.com</t>
        </is>
      </c>
      <c r="O1068" t="inlineStr">
        <is>
          <t xml:space="preserve">Issues found in raw</t>
        </is>
      </c>
      <c r="P1068" t="str">
        <f>IF(OR(O1068="Issues found in master",O1068="Final master"),"Master",IF(OR(O1068="Ready for Master",O1068="Issues found in raw",O1068="Raw under QC",O1068="Issues resolved in raw"),"Raw","-"))</f>
        <v>Raw</v>
      </c>
      <c r="Q1068" s="13">
        <v>46249.15833333333</v>
      </c>
      <c r="R1068" t="inlineStr">
        <is>
          <t xml:space="preserve">2026-08 (Aug)</t>
        </is>
      </c>
      <c r="S1068">
        <f>IF(M1068="Not an error",0,IF(COUNTIFS($A$2:$A1068,$A1068,$D$2:$D1068,$D1068,$M$2:$M1068,"&lt;&gt;Not an error")=1,1,0))</f>
        <v>0</v>
      </c>
      <c r="T1068">
        <f>IF(M1068&lt;&gt;"Major",0,IF(COUNTIFS($A$2:$A1068,$A1068,$D$2:$D1068,$D1068,$M$2:$M1068,"Major")=1,1,0))</f>
        <v>0</v>
      </c>
      <c r="U1068">
        <f>IF(M1068&lt;&gt;"Minor",0,IF(COUNTIFS($A$2:$A1068,$A1068,$D$2:$D1068,$D1068,$M$2:$M1068,"Minor")=1,1,0))</f>
        <v>0</v>
      </c>
    </row>
    <row r="1069">
      <c r="A1069" t="inlineStr">
        <is>
          <t xml:space="preserve">9540fa0b0f0a4e67296efcd05e977d34ff2d48cc</t>
        </is>
      </c>
      <c r="B1069" t="inlineStr">
        <is>
          <t xml:space="preserve">Mad Vampire Lord's Bride</t>
        </is>
      </c>
      <c r="C1069" t="inlineStr">
        <is>
          <t xml:space="preserve">Die Braut Des Wahnsinnigen Vampirfürsten</t>
        </is>
      </c>
      <c r="D1069" t="inlineStr">
        <is>
          <t xml:space="preserve">c1f4cbc16d0eb993720992519e1499791da827a4</t>
        </is>
      </c>
      <c r="E1069" t="inlineStr">
        <is>
          <t xml:space="preserve">Episode 412: Bestrafung in Erinnerung</t>
        </is>
      </c>
      <c r="F1069">
        <v>412</v>
      </c>
      <c r="G1069" t="inlineStr">
        <is>
          <t xml:space="preserve">9:15-9:21</t>
        </is>
      </c>
      <c r="H1069" t="inlineStr">
        <is>
          <t xml:space="preserve">Resolved</t>
        </is>
      </c>
      <c r="I1069" t="inlineStr">
        <is>
          <t xml:space="preserve">Remark: script error
Line from script: "Obwohl Evenly selten verlegen war, wurde sie von diesem Gefühl übermannt, als sie dabei erwischt wurde, wie sie Ravs Zimmer verließ."
Note: Ravs = Refs</t>
        </is>
      </c>
      <c r="J1069" t="inlineStr">
        <is>
          <t xml:space="preserve">VOA</t>
        </is>
      </c>
      <c r="K1069" t="inlineStr">
        <is>
          <t xml:space="preserve">Script Error</t>
        </is>
      </c>
      <c r="L1069" t="inlineStr">
        <is>
          <t xml:space="preserve">Script error</t>
        </is>
      </c>
      <c r="M1069" t="str">
        <f>IFERROR(IF(VLOOKUP(L1069,'Quantification'!$A:$B,2,FALSE)&amp;""="","Unclassified",VLOOKUP(L1069,'Quantification'!$A:$B,2,FALSE)),"Unclassified")</f>
        <v>Major</v>
      </c>
      <c r="N1069" t="inlineStr">
        <is>
          <t xml:space="preserve">frl-carlos.alexander@pocketfm.com</t>
        </is>
      </c>
      <c r="O1069" t="inlineStr">
        <is>
          <t xml:space="preserve">Issues found in raw</t>
        </is>
      </c>
      <c r="P1069" t="str">
        <f>IF(OR(O1069="Issues found in master",O1069="Final master"),"Master",IF(OR(O1069="Ready for Master",O1069="Issues found in raw",O1069="Raw under QC",O1069="Issues resolved in raw"),"Raw","-"))</f>
        <v>Raw</v>
      </c>
      <c r="Q1069" s="13">
        <v>46249.15833333333</v>
      </c>
      <c r="R1069" t="inlineStr">
        <is>
          <t xml:space="preserve">2026-08 (Aug)</t>
        </is>
      </c>
      <c r="S1069">
        <f>IF(M1069="Not an error",0,IF(COUNTIFS($A$2:$A1069,$A1069,$D$2:$D1069,$D1069,$M$2:$M1069,"&lt;&gt;Not an error")=1,1,0))</f>
        <v>0</v>
      </c>
      <c r="T1069">
        <f>IF(M1069&lt;&gt;"Major",0,IF(COUNTIFS($A$2:$A1069,$A1069,$D$2:$D1069,$D1069,$M$2:$M1069,"Major")=1,1,0))</f>
        <v>0</v>
      </c>
      <c r="U1069">
        <f>IF(M1069&lt;&gt;"Minor",0,IF(COUNTIFS($A$2:$A1069,$A1069,$D$2:$D1069,$D1069,$M$2:$M1069,"Minor")=1,1,0))</f>
        <v>0</v>
      </c>
    </row>
    <row r="1070">
      <c r="A1070" t="inlineStr">
        <is>
          <t xml:space="preserve">9540fa0b0f0a4e67296efcd05e977d34ff2d48cc</t>
        </is>
      </c>
      <c r="B1070" t="inlineStr">
        <is>
          <t xml:space="preserve">Mad Vampire Lord's Bride</t>
        </is>
      </c>
      <c r="C1070" t="inlineStr">
        <is>
          <t xml:space="preserve">Die Braut Des Wahnsinnigen Vampirfürsten</t>
        </is>
      </c>
      <c r="D1070" t="inlineStr">
        <is>
          <t xml:space="preserve">3e90f86ead986c97f326ac7589d26a7d591ae781</t>
        </is>
      </c>
      <c r="E1070" t="inlineStr">
        <is>
          <t xml:space="preserve">Episode 413: Gefangen Von Lügen</t>
        </is>
      </c>
      <c r="F1070">
        <v>413</v>
      </c>
      <c r="G1070" t="inlineStr">
        <is>
          <t xml:space="preserve">0:56-1:00</t>
        </is>
      </c>
      <c r="H1070" t="inlineStr">
        <is>
          <t xml:space="preserve">Resolved</t>
        </is>
      </c>
      <c r="I1070" t="inlineStr">
        <is>
          <t xml:space="preserve">Remark: Mispronunciation
Line from script: "Mit den Gagern als Wachen fürchte ich, dass er ihm etwas antut.“
Note: gagern French</t>
        </is>
      </c>
      <c r="J1070" t="inlineStr">
        <is>
          <t xml:space="preserve">VOA</t>
        </is>
      </c>
      <c r="K1070" t="inlineStr">
        <is>
          <t xml:space="preserve">Mispronunciation</t>
        </is>
      </c>
      <c r="L1070" t="inlineStr">
        <is>
          <t xml:space="preserve">Mispronunciation</t>
        </is>
      </c>
      <c r="M1070" t="str">
        <f>IFERROR(IF(VLOOKUP(L1070,'Quantification'!$A:$B,2,FALSE)&amp;""="","Unclassified",VLOOKUP(L1070,'Quantification'!$A:$B,2,FALSE)),"Unclassified")</f>
        <v>Major</v>
      </c>
      <c r="N1070" t="inlineStr">
        <is>
          <t xml:space="preserve">frl-carlos.alexander@pocketfm.com</t>
        </is>
      </c>
      <c r="O1070" t="inlineStr">
        <is>
          <t xml:space="preserve">Issues found in raw</t>
        </is>
      </c>
      <c r="P1070" t="str">
        <f>IF(OR(O1070="Issues found in master",O1070="Final master"),"Master",IF(OR(O1070="Ready for Master",O1070="Issues found in raw",O1070="Raw under QC",O1070="Issues resolved in raw"),"Raw","-"))</f>
        <v>Raw</v>
      </c>
      <c r="Q1070" s="13">
        <v>46250.152083333334</v>
      </c>
      <c r="R1070" t="inlineStr">
        <is>
          <t xml:space="preserve">2026-08 (Aug)</t>
        </is>
      </c>
      <c r="S1070">
        <f>IF(M1070="Not an error",0,IF(COUNTIFS($A$2:$A1070,$A1070,$D$2:$D1070,$D1070,$M$2:$M1070,"&lt;&gt;Not an error")=1,1,0))</f>
        <v>1</v>
      </c>
      <c r="T1070">
        <f>IF(M1070&lt;&gt;"Major",0,IF(COUNTIFS($A$2:$A1070,$A1070,$D$2:$D1070,$D1070,$M$2:$M1070,"Major")=1,1,0))</f>
        <v>1</v>
      </c>
      <c r="U1070">
        <f>IF(M1070&lt;&gt;"Minor",0,IF(COUNTIFS($A$2:$A1070,$A1070,$D$2:$D1070,$D1070,$M$2:$M1070,"Minor")=1,1,0))</f>
        <v>0</v>
      </c>
    </row>
    <row r="1071">
      <c r="A1071" t="inlineStr">
        <is>
          <t xml:space="preserve">9540fa0b0f0a4e67296efcd05e977d34ff2d48cc</t>
        </is>
      </c>
      <c r="B1071" t="inlineStr">
        <is>
          <t xml:space="preserve">Mad Vampire Lord's Bride</t>
        </is>
      </c>
      <c r="C1071" t="inlineStr">
        <is>
          <t xml:space="preserve">Die Braut Des Wahnsinnigen Vampirfürsten</t>
        </is>
      </c>
      <c r="D1071" t="inlineStr">
        <is>
          <t xml:space="preserve">3e90f86ead986c97f326ac7589d26a7d591ae781</t>
        </is>
      </c>
      <c r="E1071" t="inlineStr">
        <is>
          <t xml:space="preserve">Episode 413: Gefangen Von Lügen</t>
        </is>
      </c>
      <c r="F1071">
        <v>413</v>
      </c>
      <c r="G1071" t="inlineStr">
        <is>
          <t xml:space="preserve">6:14-6:21</t>
        </is>
      </c>
      <c r="H1071" t="inlineStr">
        <is>
          <t xml:space="preserve">Resolved</t>
        </is>
      </c>
      <c r="I1071" t="inlineStr">
        <is>
          <t xml:space="preserve">Remark: script error
Line from script: "Sie hatte Evenly gesehen, wie sie herzzerreißend wehklagte und Ravs leblosen, blutüberströmten Körper in ihren Armen wiegte."
Note: Ravs = Refs</t>
        </is>
      </c>
      <c r="J1071" t="inlineStr">
        <is>
          <t xml:space="preserve">VOA</t>
        </is>
      </c>
      <c r="K1071" t="inlineStr">
        <is>
          <t xml:space="preserve">Script Error</t>
        </is>
      </c>
      <c r="L1071" t="inlineStr">
        <is>
          <t xml:space="preserve">Script error</t>
        </is>
      </c>
      <c r="M1071" t="str">
        <f>IFERROR(IF(VLOOKUP(L1071,'Quantification'!$A:$B,2,FALSE)&amp;""="","Unclassified",VLOOKUP(L1071,'Quantification'!$A:$B,2,FALSE)),"Unclassified")</f>
        <v>Major</v>
      </c>
      <c r="N1071" t="inlineStr">
        <is>
          <t xml:space="preserve">frl-carlos.alexander@pocketfm.com</t>
        </is>
      </c>
      <c r="O1071" t="inlineStr">
        <is>
          <t xml:space="preserve">Issues found in raw</t>
        </is>
      </c>
      <c r="P1071" t="str">
        <f>IF(OR(O1071="Issues found in master",O1071="Final master"),"Master",IF(OR(O1071="Ready for Master",O1071="Issues found in raw",O1071="Raw under QC",O1071="Issues resolved in raw"),"Raw","-"))</f>
        <v>Raw</v>
      </c>
      <c r="Q1071" s="13">
        <v>46250.152083333334</v>
      </c>
      <c r="R1071" t="inlineStr">
        <is>
          <t xml:space="preserve">2026-08 (Aug)</t>
        </is>
      </c>
      <c r="S1071">
        <f>IF(M1071="Not an error",0,IF(COUNTIFS($A$2:$A1071,$A1071,$D$2:$D1071,$D1071,$M$2:$M1071,"&lt;&gt;Not an error")=1,1,0))</f>
        <v>0</v>
      </c>
      <c r="T1071">
        <f>IF(M1071&lt;&gt;"Major",0,IF(COUNTIFS($A$2:$A1071,$A1071,$D$2:$D1071,$D1071,$M$2:$M1071,"Major")=1,1,0))</f>
        <v>0</v>
      </c>
      <c r="U1071">
        <f>IF(M1071&lt;&gt;"Minor",0,IF(COUNTIFS($A$2:$A1071,$A1071,$D$2:$D1071,$D1071,$M$2:$M1071,"Minor")=1,1,0))</f>
        <v>0</v>
      </c>
    </row>
    <row r="1072">
      <c r="A1072" t="inlineStr">
        <is>
          <t xml:space="preserve">9540fa0b0f0a4e67296efcd05e977d34ff2d48cc</t>
        </is>
      </c>
      <c r="B1072" t="inlineStr">
        <is>
          <t xml:space="preserve">Mad Vampire Lord's Bride</t>
        </is>
      </c>
      <c r="C1072" t="inlineStr">
        <is>
          <t xml:space="preserve">Die Braut Des Wahnsinnigen Vampirfürsten</t>
        </is>
      </c>
      <c r="D1072" t="inlineStr">
        <is>
          <t xml:space="preserve">d181d8f86732fa81571b6ac7e0799706fbdab9c8</t>
        </is>
      </c>
      <c r="E1072" t="inlineStr">
        <is>
          <t xml:space="preserve">Episode 415: Die Schweigsame Frau</t>
        </is>
      </c>
      <c r="F1072">
        <v>415</v>
      </c>
      <c r="G1072" t="inlineStr">
        <is>
          <t xml:space="preserve">3:02-3:13</t>
        </is>
      </c>
      <c r="H1072" t="inlineStr">
        <is>
          <t xml:space="preserve">Resolved</t>
        </is>
      </c>
      <c r="I1072" t="inlineStr">
        <is>
          <t xml:space="preserve">Remark: script error
Line from script: Ich hatte heute eine weitere Vision“, platzte sie schnell heraus, und Panik schwang in ihrer Stimme mit, als das Bild von Ravs leblosem Körper erneut vor ihrem geistigen Auge aufblitzte."
Note: Ravs = Refs</t>
        </is>
      </c>
      <c r="J1072" t="inlineStr">
        <is>
          <t xml:space="preserve">VOA</t>
        </is>
      </c>
      <c r="K1072" t="inlineStr">
        <is>
          <t xml:space="preserve">Script Error</t>
        </is>
      </c>
      <c r="L1072" t="inlineStr">
        <is>
          <t xml:space="preserve">Script error</t>
        </is>
      </c>
      <c r="M1072" t="str">
        <f>IFERROR(IF(VLOOKUP(L1072,'Quantification'!$A:$B,2,FALSE)&amp;""="","Unclassified",VLOOKUP(L1072,'Quantification'!$A:$B,2,FALSE)),"Unclassified")</f>
        <v>Major</v>
      </c>
      <c r="N1072" t="inlineStr">
        <is>
          <t xml:space="preserve">frl-carlos.alexander@pocketfm.com</t>
        </is>
      </c>
      <c r="O1072" t="inlineStr">
        <is>
          <t xml:space="preserve">Issues found in raw</t>
        </is>
      </c>
      <c r="P1072" t="str">
        <f>IF(OR(O1072="Issues found in master",O1072="Final master"),"Master",IF(OR(O1072="Ready for Master",O1072="Issues found in raw",O1072="Raw under QC",O1072="Issues resolved in raw"),"Raw","-"))</f>
        <v>Raw</v>
      </c>
      <c r="Q1072" s="13">
        <v>46251.15069444444</v>
      </c>
      <c r="R1072" t="inlineStr">
        <is>
          <t xml:space="preserve">2026-08 (Aug)</t>
        </is>
      </c>
      <c r="S1072">
        <f>IF(M1072="Not an error",0,IF(COUNTIFS($A$2:$A1072,$A1072,$D$2:$D1072,$D1072,$M$2:$M1072,"&lt;&gt;Not an error")=1,1,0))</f>
        <v>1</v>
      </c>
      <c r="T1072">
        <f>IF(M1072&lt;&gt;"Major",0,IF(COUNTIFS($A$2:$A1072,$A1072,$D$2:$D1072,$D1072,$M$2:$M1072,"Major")=1,1,0))</f>
        <v>1</v>
      </c>
      <c r="U1072">
        <f>IF(M1072&lt;&gt;"Minor",0,IF(COUNTIFS($A$2:$A1072,$A1072,$D$2:$D1072,$D1072,$M$2:$M1072,"Minor")=1,1,0))</f>
        <v>0</v>
      </c>
    </row>
    <row r="1073">
      <c r="A1073" t="inlineStr">
        <is>
          <t xml:space="preserve">9540fa0b0f0a4e67296efcd05e977d34ff2d48cc</t>
        </is>
      </c>
      <c r="B1073" t="inlineStr">
        <is>
          <t xml:space="preserve">Mad Vampire Lord's Bride</t>
        </is>
      </c>
      <c r="C1073" t="inlineStr">
        <is>
          <t xml:space="preserve">Die Braut Des Wahnsinnigen Vampirfürsten</t>
        </is>
      </c>
      <c r="D1073" t="inlineStr">
        <is>
          <t xml:space="preserve">e061c495535d4a3f603104a6f5d8200e6dd59916</t>
        </is>
      </c>
      <c r="E1073" t="inlineStr">
        <is>
          <t xml:space="preserve">Episode 418: Liebe Am Abgrund</t>
        </is>
      </c>
      <c r="F1073">
        <v>418</v>
      </c>
      <c r="G1073" t="inlineStr">
        <is>
          <t xml:space="preserve">4:15-4:26</t>
        </is>
      </c>
      <c r="H1073" t="inlineStr">
        <is>
          <t xml:space="preserve">Resolved</t>
        </is>
      </c>
      <c r="I1073" t="inlineStr">
        <is>
          <t xml:space="preserve">Remark: script error
Line from script: "Wenn Sie sie wirklich wollen“, fuhr Rohan fort und musterte Ravs ausdrucksloses Gesicht, das nichts verriet, „werden Sie nicht aufgeben, nur weil sie Nein gesagt hat."
Note: Ravs = Refs</t>
        </is>
      </c>
      <c r="J1073" t="inlineStr">
        <is>
          <t xml:space="preserve">VOA</t>
        </is>
      </c>
      <c r="K1073" t="inlineStr">
        <is>
          <t xml:space="preserve">Script Error</t>
        </is>
      </c>
      <c r="L1073" t="inlineStr">
        <is>
          <t xml:space="preserve">Script error</t>
        </is>
      </c>
      <c r="M1073" t="str">
        <f>IFERROR(IF(VLOOKUP(L1073,'Quantification'!$A:$B,2,FALSE)&amp;""="","Unclassified",VLOOKUP(L1073,'Quantification'!$A:$B,2,FALSE)),"Unclassified")</f>
        <v>Major</v>
      </c>
      <c r="N1073" t="inlineStr">
        <is>
          <t xml:space="preserve">frl-carlos.alexander@pocketfm.com</t>
        </is>
      </c>
      <c r="O1073" t="inlineStr">
        <is>
          <t xml:space="preserve">Issues found in raw</t>
        </is>
      </c>
      <c r="P1073" t="str">
        <f>IF(OR(O1073="Issues found in master",O1073="Final master"),"Master",IF(OR(O1073="Ready for Master",O1073="Issues found in raw",O1073="Raw under QC",O1073="Issues resolved in raw"),"Raw","-"))</f>
        <v>Raw</v>
      </c>
      <c r="Q1073" s="13">
        <v>46252.15625</v>
      </c>
      <c r="R1073" t="inlineStr">
        <is>
          <t xml:space="preserve">2026-08 (Aug)</t>
        </is>
      </c>
      <c r="S1073">
        <f>IF(M1073="Not an error",0,IF(COUNTIFS($A$2:$A1073,$A1073,$D$2:$D1073,$D1073,$M$2:$M1073,"&lt;&gt;Not an error")=1,1,0))</f>
        <v>1</v>
      </c>
      <c r="T1073">
        <f>IF(M1073&lt;&gt;"Major",0,IF(COUNTIFS($A$2:$A1073,$A1073,$D$2:$D1073,$D1073,$M$2:$M1073,"Major")=1,1,0))</f>
        <v>1</v>
      </c>
      <c r="U1073">
        <f>IF(M1073&lt;&gt;"Minor",0,IF(COUNTIFS($A$2:$A1073,$A1073,$D$2:$D1073,$D1073,$M$2:$M1073,"Minor")=1,1,0))</f>
        <v>0</v>
      </c>
    </row>
    <row r="1074">
      <c r="A1074" t="inlineStr">
        <is>
          <t xml:space="preserve">9540fa0b0f0a4e67296efcd05e977d34ff2d48cc</t>
        </is>
      </c>
      <c r="B1074" t="inlineStr">
        <is>
          <t xml:space="preserve">Mad Vampire Lord's Bride</t>
        </is>
      </c>
      <c r="C1074" t="inlineStr">
        <is>
          <t xml:space="preserve">Die Braut Des Wahnsinnigen Vampirfürsten</t>
        </is>
      </c>
      <c r="D1074" t="inlineStr">
        <is>
          <t xml:space="preserve">e061c495535d4a3f603104a6f5d8200e6dd59916</t>
        </is>
      </c>
      <c r="E1074" t="inlineStr">
        <is>
          <t xml:space="preserve">Episode 418: Liebe Am Abgrund</t>
        </is>
      </c>
      <c r="F1074">
        <v>418</v>
      </c>
      <c r="G1074" t="inlineStr">
        <is>
          <t xml:space="preserve">7:37-7:41</t>
        </is>
      </c>
      <c r="H1074" t="inlineStr">
        <is>
          <t xml:space="preserve">Resolved</t>
        </is>
      </c>
      <c r="I1074" t="inlineStr">
        <is>
          <t xml:space="preserve">Remark: script error
Line from script: "Es gibt nichts, wofür du dankbar sein müsstest, Raven.“
Note: Raven = Refen</t>
        </is>
      </c>
      <c r="J1074" t="inlineStr">
        <is>
          <t xml:space="preserve">VOA</t>
        </is>
      </c>
      <c r="K1074" t="inlineStr">
        <is>
          <t xml:space="preserve">Script Error</t>
        </is>
      </c>
      <c r="L1074" t="inlineStr">
        <is>
          <t xml:space="preserve">Script error</t>
        </is>
      </c>
      <c r="M1074" t="str">
        <f>IFERROR(IF(VLOOKUP(L1074,'Quantification'!$A:$B,2,FALSE)&amp;""="","Unclassified",VLOOKUP(L1074,'Quantification'!$A:$B,2,FALSE)),"Unclassified")</f>
        <v>Major</v>
      </c>
      <c r="N1074" t="inlineStr">
        <is>
          <t xml:space="preserve">frl-carlos.alexander@pocketfm.com</t>
        </is>
      </c>
      <c r="O1074" t="inlineStr">
        <is>
          <t xml:space="preserve">Issues found in raw</t>
        </is>
      </c>
      <c r="P1074" t="str">
        <f>IF(OR(O1074="Issues found in master",O1074="Final master"),"Master",IF(OR(O1074="Ready for Master",O1074="Issues found in raw",O1074="Raw under QC",O1074="Issues resolved in raw"),"Raw","-"))</f>
        <v>Raw</v>
      </c>
      <c r="Q1074" s="13">
        <v>46252.15625</v>
      </c>
      <c r="R1074" t="inlineStr">
        <is>
          <t xml:space="preserve">2026-08 (Aug)</t>
        </is>
      </c>
      <c r="S1074">
        <f>IF(M1074="Not an error",0,IF(COUNTIFS($A$2:$A1074,$A1074,$D$2:$D1074,$D1074,$M$2:$M1074,"&lt;&gt;Not an error")=1,1,0))</f>
        <v>0</v>
      </c>
      <c r="T1074">
        <f>IF(M1074&lt;&gt;"Major",0,IF(COUNTIFS($A$2:$A1074,$A1074,$D$2:$D1074,$D1074,$M$2:$M1074,"Major")=1,1,0))</f>
        <v>0</v>
      </c>
      <c r="U1074">
        <f>IF(M1074&lt;&gt;"Minor",0,IF(COUNTIFS($A$2:$A1074,$A1074,$D$2:$D1074,$D1074,$M$2:$M1074,"Minor")=1,1,0))</f>
        <v>0</v>
      </c>
    </row>
    <row r="1075">
      <c r="A1075" t="inlineStr">
        <is>
          <t xml:space="preserve">9540fa0b0f0a4e67296efcd05e977d34ff2d48cc</t>
        </is>
      </c>
      <c r="B1075" t="inlineStr">
        <is>
          <t xml:space="preserve">Mad Vampire Lord's Bride</t>
        </is>
      </c>
      <c r="C1075" t="inlineStr">
        <is>
          <t xml:space="preserve">Die Braut Des Wahnsinnigen Vampirfürsten</t>
        </is>
      </c>
      <c r="D1075" t="inlineStr">
        <is>
          <t xml:space="preserve">1446712913688c8d92bc282d9d9c2c603e6a1868</t>
        </is>
      </c>
      <c r="E1075" t="inlineStr">
        <is>
          <t xml:space="preserve">Episode 419: Eine Gefährliche Stille</t>
        </is>
      </c>
      <c r="F1075">
        <v>419</v>
      </c>
      <c r="G1075" t="inlineStr">
        <is>
          <t xml:space="preserve">4:35-4:38</t>
        </is>
      </c>
      <c r="H1075" t="inlineStr">
        <is>
          <t xml:space="preserve">Resolved</t>
        </is>
      </c>
      <c r="I1075" t="inlineStr">
        <is>
          <t xml:space="preserve">Remark: script error
line from script: "Ravs Blick verweilte einen Moment auf ihr."
Note: Ravs = Refs</t>
        </is>
      </c>
      <c r="J1075" t="inlineStr">
        <is>
          <t xml:space="preserve">VOA</t>
        </is>
      </c>
      <c r="K1075" t="inlineStr">
        <is>
          <t xml:space="preserve">Script Error</t>
        </is>
      </c>
      <c r="L1075" t="inlineStr">
        <is>
          <t xml:space="preserve">Script error</t>
        </is>
      </c>
      <c r="M1075" t="str">
        <f>IFERROR(IF(VLOOKUP(L1075,'Quantification'!$A:$B,2,FALSE)&amp;""="","Unclassified",VLOOKUP(L1075,'Quantification'!$A:$B,2,FALSE)),"Unclassified")</f>
        <v>Major</v>
      </c>
      <c r="N1075" t="inlineStr">
        <is>
          <t xml:space="preserve">frl-carlos.alexander@pocketfm.com</t>
        </is>
      </c>
      <c r="O1075" t="inlineStr">
        <is>
          <t xml:space="preserve">Issues found in raw</t>
        </is>
      </c>
      <c r="P1075" t="str">
        <f>IF(OR(O1075="Issues found in master",O1075="Final master"),"Master",IF(OR(O1075="Ready for Master",O1075="Issues found in raw",O1075="Raw under QC",O1075="Issues resolved in raw"),"Raw","-"))</f>
        <v>Raw</v>
      </c>
      <c r="Q1075" s="13">
        <v>46253.15138888889</v>
      </c>
      <c r="R1075" t="inlineStr">
        <is>
          <t xml:space="preserve">2026-08 (Aug)</t>
        </is>
      </c>
      <c r="S1075">
        <f>IF(M1075="Not an error",0,IF(COUNTIFS($A$2:$A1075,$A1075,$D$2:$D1075,$D1075,$M$2:$M1075,"&lt;&gt;Not an error")=1,1,0))</f>
        <v>1</v>
      </c>
      <c r="T1075">
        <f>IF(M1075&lt;&gt;"Major",0,IF(COUNTIFS($A$2:$A1075,$A1075,$D$2:$D1075,$D1075,$M$2:$M1075,"Major")=1,1,0))</f>
        <v>1</v>
      </c>
      <c r="U1075">
        <f>IF(M1075&lt;&gt;"Minor",0,IF(COUNTIFS($A$2:$A1075,$A1075,$D$2:$D1075,$D1075,$M$2:$M1075,"Minor")=1,1,0))</f>
        <v>0</v>
      </c>
    </row>
    <row r="1076">
      <c r="A1076" t="inlineStr">
        <is>
          <t xml:space="preserve">9540fa0b0f0a4e67296efcd05e977d34ff2d48cc</t>
        </is>
      </c>
      <c r="B1076" t="inlineStr">
        <is>
          <t xml:space="preserve">Mad Vampire Lord's Bride</t>
        </is>
      </c>
      <c r="C1076" t="inlineStr">
        <is>
          <t xml:space="preserve">Die Braut Des Wahnsinnigen Vampirfürsten</t>
        </is>
      </c>
      <c r="D1076" t="inlineStr">
        <is>
          <t xml:space="preserve">c042e4224a2e0efecfc5f5e3a9f1b5a851acedf1</t>
        </is>
      </c>
      <c r="E1076" t="inlineStr">
        <is>
          <t xml:space="preserve">Episode 420: Wärme Unter Der Haut</t>
        </is>
      </c>
      <c r="F1076">
        <v>420</v>
      </c>
      <c r="G1076" t="inlineStr">
        <is>
          <t xml:space="preserve">1:42-1:49</t>
        </is>
      </c>
      <c r="H1076" t="inlineStr">
        <is>
          <t xml:space="preserve">Resolved</t>
        </is>
      </c>
      <c r="I1076" t="inlineStr">
        <is>
          <t xml:space="preserve">Remark: script error
Line from script: "Besonders als sie gestern Morgen Ravs Zimmer verlassen hatte, war ihr klar geworden, dass Bella ahnte, was geschehen war."
Note: Ravs = Refs</t>
        </is>
      </c>
      <c r="J1076" t="inlineStr">
        <is>
          <t xml:space="preserve">VOA</t>
        </is>
      </c>
      <c r="K1076" t="inlineStr">
        <is>
          <t xml:space="preserve">Script Error</t>
        </is>
      </c>
      <c r="L1076" t="inlineStr">
        <is>
          <t xml:space="preserve">Script error</t>
        </is>
      </c>
      <c r="M1076" t="str">
        <f>IFERROR(IF(VLOOKUP(L1076,'Quantification'!$A:$B,2,FALSE)&amp;""="","Unclassified",VLOOKUP(L1076,'Quantification'!$A:$B,2,FALSE)),"Unclassified")</f>
        <v>Major</v>
      </c>
      <c r="N1076" t="inlineStr">
        <is>
          <t xml:space="preserve">frl-carlos.alexander@pocketfm.com</t>
        </is>
      </c>
      <c r="O1076" t="inlineStr">
        <is>
          <t xml:space="preserve">Issues found in raw</t>
        </is>
      </c>
      <c r="P1076" t="str">
        <f>IF(OR(O1076="Issues found in master",O1076="Final master"),"Master",IF(OR(O1076="Ready for Master",O1076="Issues found in raw",O1076="Raw under QC",O1076="Issues resolved in raw"),"Raw","-"))</f>
        <v>Raw</v>
      </c>
      <c r="Q1076" s="13">
        <v>46253.15138888889</v>
      </c>
      <c r="R1076" t="inlineStr">
        <is>
          <t xml:space="preserve">2026-08 (Aug)</t>
        </is>
      </c>
      <c r="S1076">
        <f>IF(M1076="Not an error",0,IF(COUNTIFS($A$2:$A1076,$A1076,$D$2:$D1076,$D1076,$M$2:$M1076,"&lt;&gt;Not an error")=1,1,0))</f>
        <v>1</v>
      </c>
      <c r="T1076">
        <f>IF(M1076&lt;&gt;"Major",0,IF(COUNTIFS($A$2:$A1076,$A1076,$D$2:$D1076,$D1076,$M$2:$M1076,"Major")=1,1,0))</f>
        <v>1</v>
      </c>
      <c r="U1076">
        <f>IF(M1076&lt;&gt;"Minor",0,IF(COUNTIFS($A$2:$A1076,$A1076,$D$2:$D1076,$D1076,$M$2:$M1076,"Minor")=1,1,0))</f>
        <v>0</v>
      </c>
    </row>
    <row r="1077">
      <c r="A1077" t="inlineStr">
        <is>
          <t xml:space="preserve">9540fa0b0f0a4e67296efcd05e977d34ff2d48cc</t>
        </is>
      </c>
      <c r="B1077" t="inlineStr">
        <is>
          <t xml:space="preserve">Mad Vampire Lord's Bride</t>
        </is>
      </c>
      <c r="C1077" t="inlineStr">
        <is>
          <t xml:space="preserve">Die Braut Des Wahnsinnigen Vampirfürsten</t>
        </is>
      </c>
      <c r="D1077" t="inlineStr">
        <is>
          <t xml:space="preserve">c042e4224a2e0efecfc5f5e3a9f1b5a851acedf1</t>
        </is>
      </c>
      <c r="E1077" t="inlineStr">
        <is>
          <t xml:space="preserve">Episode 420: Wärme Unter Der Haut</t>
        </is>
      </c>
      <c r="F1077">
        <v>420</v>
      </c>
      <c r="G1077" t="inlineStr">
        <is>
          <t xml:space="preserve">3:21-3:27</t>
        </is>
      </c>
      <c r="H1077" t="inlineStr">
        <is>
          <t xml:space="preserve">Resolved</t>
        </is>
      </c>
      <c r="I1077" t="inlineStr">
        <is>
          <t xml:space="preserve">Remark: script error
Line from script: "Sie nahm an, Bella wisse bereits über Ravs Vergangenheit Bescheid, da sie ihn schon vor ihr gekannt hatte."
Note: Ravs = Refs</t>
        </is>
      </c>
      <c r="J1077" t="inlineStr">
        <is>
          <t xml:space="preserve">VOA</t>
        </is>
      </c>
      <c r="K1077" t="inlineStr">
        <is>
          <t xml:space="preserve">Script Error</t>
        </is>
      </c>
      <c r="L1077" t="inlineStr">
        <is>
          <t xml:space="preserve">Script error</t>
        </is>
      </c>
      <c r="M1077" t="str">
        <f>IFERROR(IF(VLOOKUP(L1077,'Quantification'!$A:$B,2,FALSE)&amp;""="","Unclassified",VLOOKUP(L1077,'Quantification'!$A:$B,2,FALSE)),"Unclassified")</f>
        <v>Major</v>
      </c>
      <c r="N1077" t="inlineStr">
        <is>
          <t xml:space="preserve">frl-carlos.alexander@pocketfm.com</t>
        </is>
      </c>
      <c r="O1077" t="inlineStr">
        <is>
          <t xml:space="preserve">Issues found in raw</t>
        </is>
      </c>
      <c r="P1077" t="str">
        <f>IF(OR(O1077="Issues found in master",O1077="Final master"),"Master",IF(OR(O1077="Ready for Master",O1077="Issues found in raw",O1077="Raw under QC",O1077="Issues resolved in raw"),"Raw","-"))</f>
        <v>Raw</v>
      </c>
      <c r="Q1077" s="13">
        <v>46253.15138888889</v>
      </c>
      <c r="R1077" t="inlineStr">
        <is>
          <t xml:space="preserve">2026-08 (Aug)</t>
        </is>
      </c>
      <c r="S1077">
        <f>IF(M1077="Not an error",0,IF(COUNTIFS($A$2:$A1077,$A1077,$D$2:$D1077,$D1077,$M$2:$M1077,"&lt;&gt;Not an error")=1,1,0))</f>
        <v>0</v>
      </c>
      <c r="T1077">
        <f>IF(M1077&lt;&gt;"Major",0,IF(COUNTIFS($A$2:$A1077,$A1077,$D$2:$D1077,$D1077,$M$2:$M1077,"Major")=1,1,0))</f>
        <v>0</v>
      </c>
      <c r="U1077">
        <f>IF(M1077&lt;&gt;"Minor",0,IF(COUNTIFS($A$2:$A1077,$A1077,$D$2:$D1077,$D1077,$M$2:$M1077,"Minor")=1,1,0))</f>
        <v>0</v>
      </c>
    </row>
    <row r="1078">
      <c r="A1078" t="inlineStr">
        <is>
          <t xml:space="preserve">9540fa0b0f0a4e67296efcd05e977d34ff2d48cc</t>
        </is>
      </c>
      <c r="B1078" t="inlineStr">
        <is>
          <t xml:space="preserve">Mad Vampire Lord's Bride</t>
        </is>
      </c>
      <c r="C1078" t="inlineStr">
        <is>
          <t xml:space="preserve">Die Braut Des Wahnsinnigen Vampirfürsten</t>
        </is>
      </c>
      <c r="D1078" t="inlineStr">
        <is>
          <t xml:space="preserve">c042e4224a2e0efecfc5f5e3a9f1b5a851acedf1</t>
        </is>
      </c>
      <c r="E1078" t="inlineStr">
        <is>
          <t xml:space="preserve">Episode 420: Wärme Unter Der Haut</t>
        </is>
      </c>
      <c r="F1078">
        <v>420</v>
      </c>
      <c r="G1078" t="inlineStr">
        <is>
          <t xml:space="preserve">3:50-3:57</t>
        </is>
      </c>
      <c r="H1078" t="inlineStr">
        <is>
          <t xml:space="preserve">Resolved</t>
        </is>
      </c>
      <c r="I1078" t="inlineStr">
        <is>
          <t xml:space="preserve">Remark: script error
Line from script: "Rohans Hoffnung auf Ravs Vergebung würde sich dann nicht so leicht erfüllen, und ein Graben könnte sich zwischen ihnen auftun."
Note: Ravs = Refs</t>
        </is>
      </c>
      <c r="J1078" t="inlineStr">
        <is>
          <t xml:space="preserve">VOA</t>
        </is>
      </c>
      <c r="K1078" t="inlineStr">
        <is>
          <t xml:space="preserve">Script Error</t>
        </is>
      </c>
      <c r="L1078" t="inlineStr">
        <is>
          <t xml:space="preserve">Script error</t>
        </is>
      </c>
      <c r="M1078" t="str">
        <f>IFERROR(IF(VLOOKUP(L1078,'Quantification'!$A:$B,2,FALSE)&amp;""="","Unclassified",VLOOKUP(L1078,'Quantification'!$A:$B,2,FALSE)),"Unclassified")</f>
        <v>Major</v>
      </c>
      <c r="N1078" t="inlineStr">
        <is>
          <t xml:space="preserve">frl-carlos.alexander@pocketfm.com</t>
        </is>
      </c>
      <c r="O1078" t="inlineStr">
        <is>
          <t xml:space="preserve">Issues found in raw</t>
        </is>
      </c>
      <c r="P1078" t="str">
        <f>IF(OR(O1078="Issues found in master",O1078="Final master"),"Master",IF(OR(O1078="Ready for Master",O1078="Issues found in raw",O1078="Raw under QC",O1078="Issues resolved in raw"),"Raw","-"))</f>
        <v>Raw</v>
      </c>
      <c r="Q1078" s="13">
        <v>46253.15138888889</v>
      </c>
      <c r="R1078" t="inlineStr">
        <is>
          <t xml:space="preserve">2026-08 (Aug)</t>
        </is>
      </c>
      <c r="S1078">
        <f>IF(M1078="Not an error",0,IF(COUNTIFS($A$2:$A1078,$A1078,$D$2:$D1078,$D1078,$M$2:$M1078,"&lt;&gt;Not an error")=1,1,0))</f>
        <v>0</v>
      </c>
      <c r="T1078">
        <f>IF(M1078&lt;&gt;"Major",0,IF(COUNTIFS($A$2:$A1078,$A1078,$D$2:$D1078,$D1078,$M$2:$M1078,"Major")=1,1,0))</f>
        <v>0</v>
      </c>
      <c r="U1078">
        <f>IF(M1078&lt;&gt;"Minor",0,IF(COUNTIFS($A$2:$A1078,$A1078,$D$2:$D1078,$D1078,$M$2:$M1078,"Minor")=1,1,0))</f>
        <v>0</v>
      </c>
    </row>
    <row r="1079">
      <c r="A1079" t="inlineStr">
        <is>
          <t xml:space="preserve">9540fa0b0f0a4e67296efcd05e977d34ff2d48cc</t>
        </is>
      </c>
      <c r="B1079" t="inlineStr">
        <is>
          <t xml:space="preserve">Mad Vampire Lord's Bride</t>
        </is>
      </c>
      <c r="C1079" t="inlineStr">
        <is>
          <t xml:space="preserve">Die Braut Des Wahnsinnigen Vampirfürsten</t>
        </is>
      </c>
      <c r="D1079" t="inlineStr">
        <is>
          <t xml:space="preserve">c042e4224a2e0efecfc5f5e3a9f1b5a851acedf1</t>
        </is>
      </c>
      <c r="E1079" t="inlineStr">
        <is>
          <t xml:space="preserve">Episode 420: Wärme Unter Der Haut</t>
        </is>
      </c>
      <c r="F1079">
        <v>420</v>
      </c>
      <c r="G1079" t="inlineStr">
        <is>
          <t xml:space="preserve">4:03-4:09</t>
        </is>
      </c>
      <c r="H1079" t="inlineStr">
        <is>
          <t xml:space="preserve">Resolved</t>
        </is>
      </c>
      <c r="I1079" t="inlineStr">
        <is>
          <t xml:space="preserve">Remark: script error
Line from script: "Als wir aus Aragon zurückkamen und an Raventown vorbeiritten, sah er so traurig aus."
Note: Raventown = Refentown</t>
        </is>
      </c>
      <c r="J1079" t="inlineStr">
        <is>
          <t xml:space="preserve">VOA</t>
        </is>
      </c>
      <c r="K1079" t="inlineStr">
        <is>
          <t xml:space="preserve">Script Error</t>
        </is>
      </c>
      <c r="L1079" t="inlineStr">
        <is>
          <t xml:space="preserve">Script error</t>
        </is>
      </c>
      <c r="M1079" t="str">
        <f>IFERROR(IF(VLOOKUP(L1079,'Quantification'!$A:$B,2,FALSE)&amp;""="","Unclassified",VLOOKUP(L1079,'Quantification'!$A:$B,2,FALSE)),"Unclassified")</f>
        <v>Major</v>
      </c>
      <c r="N1079" t="inlineStr">
        <is>
          <t xml:space="preserve">frl-carlos.alexander@pocketfm.com</t>
        </is>
      </c>
      <c r="O1079" t="inlineStr">
        <is>
          <t xml:space="preserve">Issues found in raw</t>
        </is>
      </c>
      <c r="P1079" t="str">
        <f>IF(OR(O1079="Issues found in master",O1079="Final master"),"Master",IF(OR(O1079="Ready for Master",O1079="Issues found in raw",O1079="Raw under QC",O1079="Issues resolved in raw"),"Raw","-"))</f>
        <v>Raw</v>
      </c>
      <c r="Q1079" s="13">
        <v>46253.15138888889</v>
      </c>
      <c r="R1079" t="inlineStr">
        <is>
          <t xml:space="preserve">2026-08 (Aug)</t>
        </is>
      </c>
      <c r="S1079">
        <f>IF(M1079="Not an error",0,IF(COUNTIFS($A$2:$A1079,$A1079,$D$2:$D1079,$D1079,$M$2:$M1079,"&lt;&gt;Not an error")=1,1,0))</f>
        <v>0</v>
      </c>
      <c r="T1079">
        <f>IF(M1079&lt;&gt;"Major",0,IF(COUNTIFS($A$2:$A1079,$A1079,$D$2:$D1079,$D1079,$M$2:$M1079,"Major")=1,1,0))</f>
        <v>0</v>
      </c>
      <c r="U1079">
        <f>IF(M1079&lt;&gt;"Minor",0,IF(COUNTIFS($A$2:$A1079,$A1079,$D$2:$D1079,$D1079,$M$2:$M1079,"Minor")=1,1,0))</f>
        <v>0</v>
      </c>
    </row>
    <row r="1080">
      <c r="A1080" t="inlineStr">
        <is>
          <t xml:space="preserve">9540fa0b0f0a4e67296efcd05e977d34ff2d48cc</t>
        </is>
      </c>
      <c r="B1080" t="inlineStr">
        <is>
          <t xml:space="preserve">Mad Vampire Lord's Bride</t>
        </is>
      </c>
      <c r="C1080" t="inlineStr">
        <is>
          <t xml:space="preserve">Die Braut Des Wahnsinnigen Vampirfürsten</t>
        </is>
      </c>
      <c r="D1080" t="inlineStr">
        <is>
          <t xml:space="preserve">352ed66fae1c7d43b35801f03e99e9c9d113a1ec</t>
        </is>
      </c>
      <c r="E1080" t="inlineStr">
        <is>
          <t xml:space="preserve">Episode 421: Wenn Sie Zerbricht</t>
        </is>
      </c>
      <c r="F1080">
        <v>421</v>
      </c>
      <c r="G1080" t="inlineStr">
        <is>
          <t xml:space="preserve">4:54-4:56</t>
        </is>
      </c>
      <c r="H1080" t="inlineStr">
        <is>
          <t xml:space="preserve">Resolved</t>
        </is>
      </c>
      <c r="I1080" t="inlineStr">
        <is>
          <t xml:space="preserve">Remark: Mispronunciation
Line from script: "Also denk darüber nach, Josh."
Note: Josh pronounced "yosh"</t>
        </is>
      </c>
      <c r="J1080" t="inlineStr">
        <is>
          <t xml:space="preserve">VOA</t>
        </is>
      </c>
      <c r="K1080" t="inlineStr">
        <is>
          <t xml:space="preserve">Mispronunciation</t>
        </is>
      </c>
      <c r="L1080" t="inlineStr">
        <is>
          <t xml:space="preserve">Mispronunciation</t>
        </is>
      </c>
      <c r="M1080" t="str">
        <f>IFERROR(IF(VLOOKUP(L1080,'Quantification'!$A:$B,2,FALSE)&amp;""="","Unclassified",VLOOKUP(L1080,'Quantification'!$A:$B,2,FALSE)),"Unclassified")</f>
        <v>Major</v>
      </c>
      <c r="N1080" t="inlineStr">
        <is>
          <t xml:space="preserve">frl-carlos.alexander@pocketfm.com</t>
        </is>
      </c>
      <c r="O1080" t="inlineStr">
        <is>
          <t xml:space="preserve">Issues found in raw</t>
        </is>
      </c>
      <c r="P1080" t="str">
        <f>IF(OR(O1080="Issues found in master",O1080="Final master"),"Master",IF(OR(O1080="Ready for Master",O1080="Issues found in raw",O1080="Raw under QC",O1080="Issues resolved in raw"),"Raw","-"))</f>
        <v>Raw</v>
      </c>
      <c r="Q1080" s="13">
        <v>46254.15069444444</v>
      </c>
      <c r="R1080" t="inlineStr">
        <is>
          <t xml:space="preserve">2026-08 (Aug)</t>
        </is>
      </c>
      <c r="S1080">
        <f>IF(M1080="Not an error",0,IF(COUNTIFS($A$2:$A1080,$A1080,$D$2:$D1080,$D1080,$M$2:$M1080,"&lt;&gt;Not an error")=1,1,0))</f>
        <v>1</v>
      </c>
      <c r="T1080">
        <f>IF(M1080&lt;&gt;"Major",0,IF(COUNTIFS($A$2:$A1080,$A1080,$D$2:$D1080,$D1080,$M$2:$M1080,"Major")=1,1,0))</f>
        <v>1</v>
      </c>
      <c r="U1080">
        <f>IF(M1080&lt;&gt;"Minor",0,IF(COUNTIFS($A$2:$A1080,$A1080,$D$2:$D1080,$D1080,$M$2:$M1080,"Minor")=1,1,0))</f>
        <v>0</v>
      </c>
    </row>
    <row r="1081">
      <c r="A1081" t="inlineStr">
        <is>
          <t xml:space="preserve">9540fa0b0f0a4e67296efcd05e977d34ff2d48cc</t>
        </is>
      </c>
      <c r="B1081" t="inlineStr">
        <is>
          <t xml:space="preserve">Mad Vampire Lord's Bride</t>
        </is>
      </c>
      <c r="C1081" t="inlineStr">
        <is>
          <t xml:space="preserve">Die Braut Des Wahnsinnigen Vampirfürsten</t>
        </is>
      </c>
      <c r="D1081" t="inlineStr">
        <is>
          <t xml:space="preserve">1bf9cfb26b00d5c3291f4f6a59ae0c81e029102f</t>
        </is>
      </c>
      <c r="E1081" t="inlineStr">
        <is>
          <t xml:space="preserve">Episode 422: Türen Zwischen Welten</t>
        </is>
      </c>
      <c r="F1081">
        <v>422</v>
      </c>
      <c r="G1081" t="inlineStr">
        <is>
          <t xml:space="preserve">3:19-3:32</t>
        </is>
      </c>
      <c r="H1081" t="inlineStr">
        <is>
          <t xml:space="preserve">Resolved</t>
        </is>
      </c>
      <c r="I1081" t="inlineStr">
        <is>
          <t xml:space="preserve">Remark: script error
Line from script: "An Eurer Stelle würde ich auf meine Worte achten, Sire“, ertönte Ravs ruhige, aber harte Stimme und durchschnitt das aufgeregte Murmeln der neugierigen Menge, das eingesetzt hatte, als Josh seine ehemalige Frau öffentlich beschuldigte."
Note: Ravs = Refs + Sire pronounced German</t>
        </is>
      </c>
      <c r="J1081" t="inlineStr">
        <is>
          <t xml:space="preserve">VOA</t>
        </is>
      </c>
      <c r="K1081" t="inlineStr">
        <is>
          <t xml:space="preserve">Script Error</t>
        </is>
      </c>
      <c r="L1081" t="inlineStr">
        <is>
          <t xml:space="preserve">Script error</t>
        </is>
      </c>
      <c r="M1081" t="str">
        <f>IFERROR(IF(VLOOKUP(L1081,'Quantification'!$A:$B,2,FALSE)&amp;""="","Unclassified",VLOOKUP(L1081,'Quantification'!$A:$B,2,FALSE)),"Unclassified")</f>
        <v>Major</v>
      </c>
      <c r="N1081" t="inlineStr">
        <is>
          <t xml:space="preserve">frl-carlos.alexander@pocketfm.com</t>
        </is>
      </c>
      <c r="O1081" t="inlineStr">
        <is>
          <t xml:space="preserve">Issues found in raw</t>
        </is>
      </c>
      <c r="P1081" t="str">
        <f>IF(OR(O1081="Issues found in master",O1081="Final master"),"Master",IF(OR(O1081="Ready for Master",O1081="Issues found in raw",O1081="Raw under QC",O1081="Issues resolved in raw"),"Raw","-"))</f>
        <v>Raw</v>
      </c>
      <c r="Q1081" s="13">
        <v>46254.15069444444</v>
      </c>
      <c r="R1081" t="inlineStr">
        <is>
          <t xml:space="preserve">2026-08 (Aug)</t>
        </is>
      </c>
      <c r="S1081">
        <f>IF(M1081="Not an error",0,IF(COUNTIFS($A$2:$A1081,$A1081,$D$2:$D1081,$D1081,$M$2:$M1081,"&lt;&gt;Not an error")=1,1,0))</f>
        <v>1</v>
      </c>
      <c r="T1081">
        <f>IF(M1081&lt;&gt;"Major",0,IF(COUNTIFS($A$2:$A1081,$A1081,$D$2:$D1081,$D1081,$M$2:$M1081,"Major")=1,1,0))</f>
        <v>1</v>
      </c>
      <c r="U1081">
        <f>IF(M1081&lt;&gt;"Minor",0,IF(COUNTIFS($A$2:$A1081,$A1081,$D$2:$D1081,$D1081,$M$2:$M1081,"Minor")=1,1,0))</f>
        <v>0</v>
      </c>
    </row>
    <row r="1082">
      <c r="A1082" t="inlineStr">
        <is>
          <t xml:space="preserve">9540fa0b0f0a4e67296efcd05e977d34ff2d48cc</t>
        </is>
      </c>
      <c r="B1082" t="inlineStr">
        <is>
          <t xml:space="preserve">Mad Vampire Lord's Bride</t>
        </is>
      </c>
      <c r="C1082" t="inlineStr">
        <is>
          <t xml:space="preserve">Die Braut Des Wahnsinnigen Vampirfürsten</t>
        </is>
      </c>
      <c r="D1082" t="inlineStr">
        <is>
          <t xml:space="preserve">1bf9cfb26b00d5c3291f4f6a59ae0c81e029102f</t>
        </is>
      </c>
      <c r="E1082" t="inlineStr">
        <is>
          <t xml:space="preserve">Episode 422: Türen Zwischen Welten</t>
        </is>
      </c>
      <c r="F1082">
        <v>422</v>
      </c>
      <c r="G1082" t="inlineStr">
        <is>
          <t xml:space="preserve">5:55-6:02</t>
        </is>
      </c>
      <c r="H1082" t="inlineStr">
        <is>
          <t xml:space="preserve">Resolved</t>
        </is>
      </c>
      <c r="I1082" t="inlineStr">
        <is>
          <t xml:space="preserve">Remark: script error
Line from script: "Ravs Finger ballten sich zu Fäusten, als sein Blick zu der Vampirin wanderte, die er seit Jahren kannte, aber nie gemocht hatte."
Note: Ravs = Refs</t>
        </is>
      </c>
      <c r="J1082" t="inlineStr">
        <is>
          <t xml:space="preserve">VOA</t>
        </is>
      </c>
      <c r="K1082" t="inlineStr">
        <is>
          <t xml:space="preserve">Script Error</t>
        </is>
      </c>
      <c r="L1082" t="inlineStr">
        <is>
          <t xml:space="preserve">Script error</t>
        </is>
      </c>
      <c r="M1082" t="str">
        <f>IFERROR(IF(VLOOKUP(L1082,'Quantification'!$A:$B,2,FALSE)&amp;""="","Unclassified",VLOOKUP(L1082,'Quantification'!$A:$B,2,FALSE)),"Unclassified")</f>
        <v>Major</v>
      </c>
      <c r="N1082" t="inlineStr">
        <is>
          <t xml:space="preserve">frl-carlos.alexander@pocketfm.com</t>
        </is>
      </c>
      <c r="O1082" t="inlineStr">
        <is>
          <t xml:space="preserve">Issues found in raw</t>
        </is>
      </c>
      <c r="P1082" t="str">
        <f>IF(OR(O1082="Issues found in master",O1082="Final master"),"Master",IF(OR(O1082="Ready for Master",O1082="Issues found in raw",O1082="Raw under QC",O1082="Issues resolved in raw"),"Raw","-"))</f>
        <v>Raw</v>
      </c>
      <c r="Q1082" s="13">
        <v>46254.15069444444</v>
      </c>
      <c r="R1082" t="inlineStr">
        <is>
          <t xml:space="preserve">2026-08 (Aug)</t>
        </is>
      </c>
      <c r="S1082">
        <f>IF(M1082="Not an error",0,IF(COUNTIFS($A$2:$A1082,$A1082,$D$2:$D1082,$D1082,$M$2:$M1082,"&lt;&gt;Not an error")=1,1,0))</f>
        <v>0</v>
      </c>
      <c r="T1082">
        <f>IF(M1082&lt;&gt;"Major",0,IF(COUNTIFS($A$2:$A1082,$A1082,$D$2:$D1082,$D1082,$M$2:$M1082,"Major")=1,1,0))</f>
        <v>0</v>
      </c>
      <c r="U1082">
        <f>IF(M1082&lt;&gt;"Minor",0,IF(COUNTIFS($A$2:$A1082,$A1082,$D$2:$D1082,$D1082,$M$2:$M1082,"Minor")=1,1,0))</f>
        <v>0</v>
      </c>
    </row>
    <row r="1083">
      <c r="A1083" t="inlineStr">
        <is>
          <t xml:space="preserve">9540fa0b0f0a4e67296efcd05e977d34ff2d48cc</t>
        </is>
      </c>
      <c r="B1083" t="inlineStr">
        <is>
          <t xml:space="preserve">Mad Vampire Lord's Bride</t>
        </is>
      </c>
      <c r="C1083" t="inlineStr">
        <is>
          <t xml:space="preserve">Die Braut Des Wahnsinnigen Vampirfürsten</t>
        </is>
      </c>
      <c r="D1083" t="inlineStr">
        <is>
          <t xml:space="preserve">1bf9cfb26b00d5c3291f4f6a59ae0c81e029102f</t>
        </is>
      </c>
      <c r="E1083" t="inlineStr">
        <is>
          <t xml:space="preserve">Episode 422: Türen Zwischen Welten</t>
        </is>
      </c>
      <c r="F1083">
        <v>422</v>
      </c>
      <c r="G1083" t="inlineStr">
        <is>
          <t xml:space="preserve">6:34-6:39</t>
        </is>
      </c>
      <c r="H1083" t="inlineStr">
        <is>
          <t xml:space="preserve">Resolved</t>
        </is>
      </c>
      <c r="I1083" t="inlineStr">
        <is>
          <t xml:space="preserve">Remark: script error
Line from script: "Ravs Faust traf sein Gesicht mit einem lauten Knacken und riss ihn von den Füßen."
Note: Ravs = Refs</t>
        </is>
      </c>
      <c r="J1083" t="inlineStr">
        <is>
          <t xml:space="preserve">VOA</t>
        </is>
      </c>
      <c r="K1083" t="inlineStr">
        <is>
          <t xml:space="preserve">Script Error</t>
        </is>
      </c>
      <c r="L1083" t="inlineStr">
        <is>
          <t xml:space="preserve">Script error</t>
        </is>
      </c>
      <c r="M1083" t="str">
        <f>IFERROR(IF(VLOOKUP(L1083,'Quantification'!$A:$B,2,FALSE)&amp;""="","Unclassified",VLOOKUP(L1083,'Quantification'!$A:$B,2,FALSE)),"Unclassified")</f>
        <v>Major</v>
      </c>
      <c r="N1083" t="inlineStr">
        <is>
          <t xml:space="preserve">frl-carlos.alexander@pocketfm.com</t>
        </is>
      </c>
      <c r="O1083" t="inlineStr">
        <is>
          <t xml:space="preserve">Issues found in raw</t>
        </is>
      </c>
      <c r="P1083" t="str">
        <f>IF(OR(O1083="Issues found in master",O1083="Final master"),"Master",IF(OR(O1083="Ready for Master",O1083="Issues found in raw",O1083="Raw under QC",O1083="Issues resolved in raw"),"Raw","-"))</f>
        <v>Raw</v>
      </c>
      <c r="Q1083" s="13">
        <v>46254.15069444444</v>
      </c>
      <c r="R1083" t="inlineStr">
        <is>
          <t xml:space="preserve">2026-08 (Aug)</t>
        </is>
      </c>
      <c r="S1083">
        <f>IF(M1083="Not an error",0,IF(COUNTIFS($A$2:$A1083,$A1083,$D$2:$D1083,$D1083,$M$2:$M1083,"&lt;&gt;Not an error")=1,1,0))</f>
        <v>0</v>
      </c>
      <c r="T1083">
        <f>IF(M1083&lt;&gt;"Major",0,IF(COUNTIFS($A$2:$A1083,$A1083,$D$2:$D1083,$D1083,$M$2:$M1083,"Major")=1,1,0))</f>
        <v>0</v>
      </c>
      <c r="U1083">
        <f>IF(M1083&lt;&gt;"Minor",0,IF(COUNTIFS($A$2:$A1083,$A1083,$D$2:$D1083,$D1083,$M$2:$M1083,"Minor")=1,1,0))</f>
        <v>0</v>
      </c>
    </row>
    <row r="1084">
      <c r="A1084" t="inlineStr">
        <is>
          <t xml:space="preserve">9540fa0b0f0a4e67296efcd05e977d34ff2d48cc</t>
        </is>
      </c>
      <c r="B1084" t="inlineStr">
        <is>
          <t xml:space="preserve">Mad Vampire Lord's Bride</t>
        </is>
      </c>
      <c r="C1084" t="inlineStr">
        <is>
          <t xml:space="preserve">Die Braut Des Wahnsinnigen Vampirfürsten</t>
        </is>
      </c>
      <c r="D1084" t="inlineStr">
        <is>
          <t xml:space="preserve">6e6a051bb3ebbe4185e87d87ad9c6a4bfb89baf7</t>
        </is>
      </c>
      <c r="E1084" t="inlineStr">
        <is>
          <t xml:space="preserve">Episode 424: Kampf Gegen Die Leere</t>
        </is>
      </c>
      <c r="F1084">
        <v>424</v>
      </c>
      <c r="G1084" t="inlineStr">
        <is>
          <t xml:space="preserve">7:33-7:39</t>
        </is>
      </c>
      <c r="H1084" t="inlineStr">
        <is>
          <t xml:space="preserve">Resolved</t>
        </is>
      </c>
      <c r="I1084" t="inlineStr">
        <is>
          <t xml:space="preserve">Remark: script error
Line from script: "Bella bemerkte den Ausdruck in Ravs Augen und verstand, warum ihn der Gedanke an die Konfrontation mit Cordilia so besorgt stimmte."
Note: Ravs = Refs</t>
        </is>
      </c>
      <c r="J1084" t="inlineStr">
        <is>
          <t xml:space="preserve">VOA</t>
        </is>
      </c>
      <c r="K1084" t="inlineStr">
        <is>
          <t xml:space="preserve">Script Error</t>
        </is>
      </c>
      <c r="L1084" t="inlineStr">
        <is>
          <t xml:space="preserve">Script error</t>
        </is>
      </c>
      <c r="M1084" t="str">
        <f>IFERROR(IF(VLOOKUP(L1084,'Quantification'!$A:$B,2,FALSE)&amp;""="","Unclassified",VLOOKUP(L1084,'Quantification'!$A:$B,2,FALSE)),"Unclassified")</f>
        <v>Major</v>
      </c>
      <c r="N1084" t="inlineStr">
        <is>
          <t xml:space="preserve">frl-carlos.alexander@pocketfm.com</t>
        </is>
      </c>
      <c r="O1084" t="inlineStr">
        <is>
          <t xml:space="preserve">Issues found in raw</t>
        </is>
      </c>
      <c r="P1084" t="str">
        <f>IF(OR(O1084="Issues found in master",O1084="Final master"),"Master",IF(OR(O1084="Ready for Master",O1084="Issues found in raw",O1084="Raw under QC",O1084="Issues resolved in raw"),"Raw","-"))</f>
        <v>Raw</v>
      </c>
      <c r="Q1084" s="13">
        <v>46255.152083333334</v>
      </c>
      <c r="R1084" t="inlineStr">
        <is>
          <t xml:space="preserve">2026-08 (Aug)</t>
        </is>
      </c>
      <c r="S1084">
        <f>IF(M1084="Not an error",0,IF(COUNTIFS($A$2:$A1084,$A1084,$D$2:$D1084,$D1084,$M$2:$M1084,"&lt;&gt;Not an error")=1,1,0))</f>
        <v>1</v>
      </c>
      <c r="T1084">
        <f>IF(M1084&lt;&gt;"Major",0,IF(COUNTIFS($A$2:$A1084,$A1084,$D$2:$D1084,$D1084,$M$2:$M1084,"Major")=1,1,0))</f>
        <v>1</v>
      </c>
      <c r="U1084">
        <f>IF(M1084&lt;&gt;"Minor",0,IF(COUNTIFS($A$2:$A1084,$A1084,$D$2:$D1084,$D1084,$M$2:$M1084,"Minor")=1,1,0))</f>
        <v>0</v>
      </c>
    </row>
    <row r="1085">
      <c r="A1085" t="inlineStr">
        <is>
          <t xml:space="preserve">9540fa0b0f0a4e67296efcd05e977d34ff2d48cc</t>
        </is>
      </c>
      <c r="B1085" t="inlineStr">
        <is>
          <t xml:space="preserve">Mad Vampire Lord's Bride</t>
        </is>
      </c>
      <c r="C1085" t="inlineStr">
        <is>
          <t xml:space="preserve">Die Braut Des Wahnsinnigen Vampirfürsten</t>
        </is>
      </c>
      <c r="D1085" t="inlineStr">
        <is>
          <t xml:space="preserve">6e6a051bb3ebbe4185e87d87ad9c6a4bfb89baf7</t>
        </is>
      </c>
      <c r="E1085" t="inlineStr">
        <is>
          <t xml:space="preserve">Episode 424: Kampf Gegen Die Leere</t>
        </is>
      </c>
      <c r="F1085">
        <v>424</v>
      </c>
      <c r="G1085" t="inlineStr">
        <is>
          <t xml:space="preserve">8:33-8:39</t>
        </is>
      </c>
      <c r="H1085" t="inlineStr">
        <is>
          <t xml:space="preserve">Resolved</t>
        </is>
      </c>
      <c r="I1085" t="inlineStr">
        <is>
          <t xml:space="preserve">Remark: script error
Line from script: "Evenly folgte Bella nicht. Stattdessen blieb sie zurück, ihr Blick fiel auf Ravs blutbefleckte Fingerknöchel."
Note: Ravs = Refs</t>
        </is>
      </c>
      <c r="J1085" t="inlineStr">
        <is>
          <t xml:space="preserve">VOA</t>
        </is>
      </c>
      <c r="K1085" t="inlineStr">
        <is>
          <t xml:space="preserve">Script Error</t>
        </is>
      </c>
      <c r="L1085" t="inlineStr">
        <is>
          <t xml:space="preserve">Script error</t>
        </is>
      </c>
      <c r="M1085" t="str">
        <f>IFERROR(IF(VLOOKUP(L1085,'Quantification'!$A:$B,2,FALSE)&amp;""="","Unclassified",VLOOKUP(L1085,'Quantification'!$A:$B,2,FALSE)),"Unclassified")</f>
        <v>Major</v>
      </c>
      <c r="N1085" t="inlineStr">
        <is>
          <t xml:space="preserve">frl-carlos.alexander@pocketfm.com</t>
        </is>
      </c>
      <c r="O1085" t="inlineStr">
        <is>
          <t xml:space="preserve">Issues found in raw</t>
        </is>
      </c>
      <c r="P1085" t="str">
        <f>IF(OR(O1085="Issues found in master",O1085="Final master"),"Master",IF(OR(O1085="Ready for Master",O1085="Issues found in raw",O1085="Raw under QC",O1085="Issues resolved in raw"),"Raw","-"))</f>
        <v>Raw</v>
      </c>
      <c r="Q1085" s="13">
        <v>46255.152083333334</v>
      </c>
      <c r="R1085" t="inlineStr">
        <is>
          <t xml:space="preserve">2026-08 (Aug)</t>
        </is>
      </c>
      <c r="S1085">
        <f>IF(M1085="Not an error",0,IF(COUNTIFS($A$2:$A1085,$A1085,$D$2:$D1085,$D1085,$M$2:$M1085,"&lt;&gt;Not an error")=1,1,0))</f>
        <v>0</v>
      </c>
      <c r="T1085">
        <f>IF(M1085&lt;&gt;"Major",0,IF(COUNTIFS($A$2:$A1085,$A1085,$D$2:$D1085,$D1085,$M$2:$M1085,"Major")=1,1,0))</f>
        <v>0</v>
      </c>
      <c r="U1085">
        <f>IF(M1085&lt;&gt;"Minor",0,IF(COUNTIFS($A$2:$A1085,$A1085,$D$2:$D1085,$D1085,$M$2:$M1085,"Minor")=1,1,0))</f>
        <v>0</v>
      </c>
    </row>
    <row r="1086">
      <c r="A1086" t="inlineStr">
        <is>
          <t xml:space="preserve">9540fa0b0f0a4e67296efcd05e977d34ff2d48cc</t>
        </is>
      </c>
      <c r="B1086" t="inlineStr">
        <is>
          <t xml:space="preserve">Mad Vampire Lord's Bride</t>
        </is>
      </c>
      <c r="C1086" t="inlineStr">
        <is>
          <t xml:space="preserve">Die Braut Des Wahnsinnigen Vampirfürsten</t>
        </is>
      </c>
      <c r="D1086" t="inlineStr">
        <is>
          <t xml:space="preserve">1c9f192fe21a0f33f8d5886ca6bf877bbc10558a</t>
        </is>
      </c>
      <c r="E1086" t="inlineStr">
        <is>
          <t xml:space="preserve">Episode 425: Geheimnisse Der Reaper</t>
        </is>
      </c>
      <c r="F1086">
        <v>425</v>
      </c>
      <c r="G1086" t="inlineStr">
        <is>
          <t xml:space="preserve">1:31-1:37</t>
        </is>
      </c>
      <c r="H1086" t="inlineStr">
        <is>
          <t xml:space="preserve">Resolved</t>
        </is>
      </c>
      <c r="I1086" t="inlineStr">
        <is>
          <t xml:space="preserve">Remark: script error
Line from script: "Bevor sie einen weiteren Schritt machen konnte, schnellte Ravs Hand vor und ergriff ihren Arm, um sie aufzuhalten."
Note: Ravs = Refs</t>
        </is>
      </c>
      <c r="J1086" t="inlineStr">
        <is>
          <t xml:space="preserve">VOA</t>
        </is>
      </c>
      <c r="K1086" t="inlineStr">
        <is>
          <t xml:space="preserve">Script Error</t>
        </is>
      </c>
      <c r="L1086" t="inlineStr">
        <is>
          <t xml:space="preserve">Script error</t>
        </is>
      </c>
      <c r="M1086" t="str">
        <f>IFERROR(IF(VLOOKUP(L1086,'Quantification'!$A:$B,2,FALSE)&amp;""="","Unclassified",VLOOKUP(L1086,'Quantification'!$A:$B,2,FALSE)),"Unclassified")</f>
        <v>Major</v>
      </c>
      <c r="N1086" t="inlineStr">
        <is>
          <t xml:space="preserve">frl-carlos.alexander@pocketfm.com</t>
        </is>
      </c>
      <c r="O1086" t="inlineStr">
        <is>
          <t xml:space="preserve">Issues found in raw</t>
        </is>
      </c>
      <c r="P1086" t="str">
        <f>IF(OR(O1086="Issues found in master",O1086="Final master"),"Master",IF(OR(O1086="Ready for Master",O1086="Issues found in raw",O1086="Raw under QC",O1086="Issues resolved in raw"),"Raw","-"))</f>
        <v>Raw</v>
      </c>
      <c r="Q1086" s="13">
        <v>46256.15625</v>
      </c>
      <c r="R1086" t="inlineStr">
        <is>
          <t xml:space="preserve">2026-08 (Aug)</t>
        </is>
      </c>
      <c r="S1086">
        <f>IF(M1086="Not an error",0,IF(COUNTIFS($A$2:$A1086,$A1086,$D$2:$D1086,$D1086,$M$2:$M1086,"&lt;&gt;Not an error")=1,1,0))</f>
        <v>1</v>
      </c>
      <c r="T1086">
        <f>IF(M1086&lt;&gt;"Major",0,IF(COUNTIFS($A$2:$A1086,$A1086,$D$2:$D1086,$D1086,$M$2:$M1086,"Major")=1,1,0))</f>
        <v>1</v>
      </c>
      <c r="U1086">
        <f>IF(M1086&lt;&gt;"Minor",0,IF(COUNTIFS($A$2:$A1086,$A1086,$D$2:$D1086,$D1086,$M$2:$M1086,"Minor")=1,1,0))</f>
        <v>0</v>
      </c>
    </row>
    <row r="1087">
      <c r="A1087" t="inlineStr">
        <is>
          <t xml:space="preserve">9540fa0b0f0a4e67296efcd05e977d34ff2d48cc</t>
        </is>
      </c>
      <c r="B1087" t="inlineStr">
        <is>
          <t xml:space="preserve">Mad Vampire Lord's Bride</t>
        </is>
      </c>
      <c r="C1087" t="inlineStr">
        <is>
          <t xml:space="preserve">Die Braut Des Wahnsinnigen Vampirfürsten</t>
        </is>
      </c>
      <c r="D1087" t="inlineStr">
        <is>
          <t xml:space="preserve">7c60668a73199403c4d0bc02394bc7473fc97ef2</t>
        </is>
      </c>
      <c r="E1087" t="inlineStr">
        <is>
          <t xml:space="preserve">Episode 432: Das Leben Wieder Berühren</t>
        </is>
      </c>
      <c r="F1087">
        <v>432</v>
      </c>
      <c r="G1087" t="inlineStr">
        <is>
          <t xml:space="preserve">3:36-3:43</t>
        </is>
      </c>
      <c r="H1087" t="inlineStr">
        <is>
          <t xml:space="preserve">Resolved</t>
        </is>
      </c>
      <c r="I1087" t="inlineStr">
        <is>
          <t xml:space="preserve">Remark: Mispronunciation
Line from script: "Wie bei jedem ihrer anderen Opfer ging Astral nachsehen, wer dieser war, und hatte nicht erwartet, einen verlassenen Jungen vorzufinden."
Note: Astral English</t>
        </is>
      </c>
      <c r="J1087" t="inlineStr">
        <is>
          <t xml:space="preserve">VOA</t>
        </is>
      </c>
      <c r="K1087" t="inlineStr">
        <is>
          <t xml:space="preserve">Mispronunciation</t>
        </is>
      </c>
      <c r="L1087" t="inlineStr">
        <is>
          <t xml:space="preserve">Mispronunciation</t>
        </is>
      </c>
      <c r="M1087" t="str">
        <f>IFERROR(IF(VLOOKUP(L1087,'Quantification'!$A:$B,2,FALSE)&amp;""="","Unclassified",VLOOKUP(L1087,'Quantification'!$A:$B,2,FALSE)),"Unclassified")</f>
        <v>Major</v>
      </c>
      <c r="N1087" t="inlineStr">
        <is>
          <t xml:space="preserve">frl-carlos.alexander@pocketfm.com</t>
        </is>
      </c>
      <c r="O1087" t="inlineStr">
        <is>
          <t xml:space="preserve">Issues found in raw</t>
        </is>
      </c>
      <c r="P1087" t="str">
        <f>IF(OR(O1087="Issues found in master",O1087="Final master"),"Master",IF(OR(O1087="Ready for Master",O1087="Issues found in raw",O1087="Raw under QC",O1087="Issues resolved in raw"),"Raw","-"))</f>
        <v>Raw</v>
      </c>
      <c r="Q1087" s="13">
        <v>46280.21388888889</v>
      </c>
      <c r="R1087" t="inlineStr">
        <is>
          <t xml:space="preserve">2026-09 (Sept)</t>
        </is>
      </c>
      <c r="S1087">
        <f>IF(M1087="Not an error",0,IF(COUNTIFS($A$2:$A1087,$A1087,$D$2:$D1087,$D1087,$M$2:$M1087,"&lt;&gt;Not an error")=1,1,0))</f>
        <v>1</v>
      </c>
      <c r="T1087">
        <f>IF(M1087&lt;&gt;"Major",0,IF(COUNTIFS($A$2:$A1087,$A1087,$D$2:$D1087,$D1087,$M$2:$M1087,"Major")=1,1,0))</f>
        <v>1</v>
      </c>
      <c r="U1087">
        <f>IF(M1087&lt;&gt;"Minor",0,IF(COUNTIFS($A$2:$A1087,$A1087,$D$2:$D1087,$D1087,$M$2:$M1087,"Minor")=1,1,0))</f>
        <v>0</v>
      </c>
    </row>
    <row r="1088">
      <c r="A1088" t="inlineStr">
        <is>
          <t xml:space="preserve">9540fa0b0f0a4e67296efcd05e977d34ff2d48cc</t>
        </is>
      </c>
      <c r="B1088" t="inlineStr">
        <is>
          <t xml:space="preserve">Mad Vampire Lord's Bride</t>
        </is>
      </c>
      <c r="C1088" t="inlineStr">
        <is>
          <t xml:space="preserve">Die Braut Des Wahnsinnigen Vampirfürsten</t>
        </is>
      </c>
      <c r="D1088" t="inlineStr">
        <is>
          <t xml:space="preserve">f9684835dd19204c0067b7d53446417f31a04c16</t>
        </is>
      </c>
      <c r="E1088" t="inlineStr">
        <is>
          <t xml:space="preserve">Episode 434: Von Angst Gefesselt</t>
        </is>
      </c>
      <c r="F1088">
        <v>434</v>
      </c>
      <c r="G1088" t="inlineStr">
        <is>
          <t xml:space="preserve">7:45-7:53</t>
        </is>
      </c>
      <c r="H1088" t="inlineStr">
        <is>
          <t xml:space="preserve">Resolved</t>
        </is>
      </c>
      <c r="I1088" t="inlineStr">
        <is>
          <t xml:space="preserve">Remark: script error
Line from script: "Wie hat Rohan sein Schicksal durcheinandergebracht?“, fragte Bella, denn sie wusste, dass sie Ravs Leben niemals würde nehmen können."
Note: Ravs = Refs</t>
        </is>
      </c>
      <c r="J1088" t="inlineStr">
        <is>
          <t xml:space="preserve">VOA</t>
        </is>
      </c>
      <c r="K1088" t="inlineStr">
        <is>
          <t xml:space="preserve">Script Error</t>
        </is>
      </c>
      <c r="L1088" t="inlineStr">
        <is>
          <t xml:space="preserve">Script error</t>
        </is>
      </c>
      <c r="M1088" t="str">
        <f>IFERROR(IF(VLOOKUP(L1088,'Quantification'!$A:$B,2,FALSE)&amp;""="","Unclassified",VLOOKUP(L1088,'Quantification'!$A:$B,2,FALSE)),"Unclassified")</f>
        <v>Major</v>
      </c>
      <c r="N1088" t="inlineStr">
        <is>
          <t xml:space="preserve">frl-carlos.alexander@pocketfm.com</t>
        </is>
      </c>
      <c r="O1088" t="inlineStr">
        <is>
          <t xml:space="preserve">Issues found in raw</t>
        </is>
      </c>
      <c r="P1088" t="str">
        <f>IF(OR(O1088="Issues found in master",O1088="Final master"),"Master",IF(OR(O1088="Ready for Master",O1088="Issues found in raw",O1088="Raw under QC",O1088="Issues resolved in raw"),"Raw","-"))</f>
        <v>Raw</v>
      </c>
      <c r="Q1088" s="13">
        <v>46260.152083333334</v>
      </c>
      <c r="R1088" t="inlineStr">
        <is>
          <t xml:space="preserve">2026-08 (Aug)</t>
        </is>
      </c>
      <c r="S1088">
        <f>IF(M1088="Not an error",0,IF(COUNTIFS($A$2:$A1088,$A1088,$D$2:$D1088,$D1088,$M$2:$M1088,"&lt;&gt;Not an error")=1,1,0))</f>
        <v>1</v>
      </c>
      <c r="T1088">
        <f>IF(M1088&lt;&gt;"Major",0,IF(COUNTIFS($A$2:$A1088,$A1088,$D$2:$D1088,$D1088,$M$2:$M1088,"Major")=1,1,0))</f>
        <v>1</v>
      </c>
      <c r="U1088">
        <f>IF(M1088&lt;&gt;"Minor",0,IF(COUNTIFS($A$2:$A1088,$A1088,$D$2:$D1088,$D1088,$M$2:$M1088,"Minor")=1,1,0))</f>
        <v>0</v>
      </c>
    </row>
    <row r="1089">
      <c r="A1089" t="inlineStr">
        <is>
          <t xml:space="preserve">9540fa0b0f0a4e67296efcd05e977d34ff2d48cc</t>
        </is>
      </c>
      <c r="B1089" t="inlineStr">
        <is>
          <t xml:space="preserve">Mad Vampire Lord's Bride</t>
        </is>
      </c>
      <c r="C1089" t="inlineStr">
        <is>
          <t xml:space="preserve">Die Braut Des Wahnsinnigen Vampirfürsten</t>
        </is>
      </c>
      <c r="D1089" t="inlineStr">
        <is>
          <t xml:space="preserve">7d3c0f9e4206621734454f3403427048637fffea</t>
        </is>
      </c>
      <c r="E1089" t="inlineStr">
        <is>
          <t xml:space="preserve">Episode 438: Ein Zerbrechlicher Frieden</t>
        </is>
      </c>
      <c r="F1089">
        <v>438</v>
      </c>
      <c r="G1089" t="inlineStr">
        <is>
          <t xml:space="preserve">6:04-6:08</t>
        </is>
      </c>
      <c r="H1089" t="inlineStr">
        <is>
          <t xml:space="preserve">Ignore</t>
        </is>
      </c>
      <c r="I1089" t="inlineStr">
        <is>
          <t xml:space="preserve">Remark: script error
Line from script: "Raventown liegt an der Grenze zum Finsterforst, der als Heimat der Wilden bekannt ist."
Note: Raventown = Refentown</t>
        </is>
      </c>
      <c r="J1089" t="inlineStr">
        <is>
          <t xml:space="preserve">VOA</t>
        </is>
      </c>
      <c r="K1089" t="inlineStr">
        <is>
          <t xml:space="preserve">Script Error</t>
        </is>
      </c>
      <c r="L1089" t="inlineStr">
        <is>
          <t xml:space="preserve">Script error</t>
        </is>
      </c>
      <c r="M1089" t="str">
        <f>IFERROR(IF(VLOOKUP(L1089,'Quantification'!$A:$B,2,FALSE)&amp;""="","Unclassified",VLOOKUP(L1089,'Quantification'!$A:$B,2,FALSE)),"Unclassified")</f>
        <v>Major</v>
      </c>
      <c r="N1089" t="inlineStr">
        <is>
          <t xml:space="preserve">frl-carlos.alexander@pocketfm.com</t>
        </is>
      </c>
      <c r="O1089" t="inlineStr">
        <is>
          <t xml:space="preserve">Issues found in raw</t>
        </is>
      </c>
      <c r="P1089" t="str">
        <f>IF(OR(O1089="Issues found in master",O1089="Final master"),"Master",IF(OR(O1089="Ready for Master",O1089="Issues found in raw",O1089="Raw under QC",O1089="Issues resolved in raw"),"Raw","-"))</f>
        <v>Raw</v>
      </c>
      <c r="Q1089" s="13">
        <v>46262.15625</v>
      </c>
      <c r="R1089" t="inlineStr">
        <is>
          <t xml:space="preserve">2026-08 (Aug)</t>
        </is>
      </c>
      <c r="S1089">
        <f>IF(M1089="Not an error",0,IF(COUNTIFS($A$2:$A1089,$A1089,$D$2:$D1089,$D1089,$M$2:$M1089,"&lt;&gt;Not an error")=1,1,0))</f>
        <v>1</v>
      </c>
      <c r="T1089">
        <f>IF(M1089&lt;&gt;"Major",0,IF(COUNTIFS($A$2:$A1089,$A1089,$D$2:$D1089,$D1089,$M$2:$M1089,"Major")=1,1,0))</f>
        <v>1</v>
      </c>
      <c r="U1089">
        <f>IF(M1089&lt;&gt;"Minor",0,IF(COUNTIFS($A$2:$A1089,$A1089,$D$2:$D1089,$D1089,$M$2:$M1089,"Minor")=1,1,0))</f>
        <v>0</v>
      </c>
    </row>
    <row r="1090">
      <c r="A1090" t="inlineStr">
        <is>
          <t xml:space="preserve">9540fa0b0f0a4e67296efcd05e977d34ff2d48cc</t>
        </is>
      </c>
      <c r="B1090" t="inlineStr">
        <is>
          <t xml:space="preserve">Mad Vampire Lord's Bride</t>
        </is>
      </c>
      <c r="C1090" t="inlineStr">
        <is>
          <t xml:space="preserve">Die Braut Des Wahnsinnigen Vampirfürsten</t>
        </is>
      </c>
      <c r="D1090" t="inlineStr">
        <is>
          <t xml:space="preserve">a2a2d1bceaf1bb74bd627b7e7646bc7ebb70044b</t>
        </is>
      </c>
      <c r="E1090" t="inlineStr">
        <is>
          <t xml:space="preserve">Episode 443: Unruhige Herzen</t>
        </is>
      </c>
      <c r="F1090">
        <v>443</v>
      </c>
      <c r="G1090" t="inlineStr">
        <is>
          <t xml:space="preserve">7:46-7:53</t>
        </is>
      </c>
      <c r="H1090" t="inlineStr">
        <is>
          <t xml:space="preserve">Resolved</t>
        </is>
      </c>
      <c r="I1090" t="inlineStr">
        <is>
          <t xml:space="preserve">Remark: script error
Line from script: "Es könnte schiefgehen und sie könnte dort gefangen werden, wenn man sie bei dem Versuch erwischte, Ravs Namen aus dem Verzeichnis zu streichen."
Note: Ravs = Refs</t>
        </is>
      </c>
      <c r="J1090" t="inlineStr">
        <is>
          <t xml:space="preserve">VOA</t>
        </is>
      </c>
      <c r="K1090" t="inlineStr">
        <is>
          <t xml:space="preserve">Script Error</t>
        </is>
      </c>
      <c r="L1090" t="inlineStr">
        <is>
          <t xml:space="preserve">Script error</t>
        </is>
      </c>
      <c r="M1090" t="str">
        <f>IFERROR(IF(VLOOKUP(L1090,'Quantification'!$A:$B,2,FALSE)&amp;""="","Unclassified",VLOOKUP(L1090,'Quantification'!$A:$B,2,FALSE)),"Unclassified")</f>
        <v>Major</v>
      </c>
      <c r="N1090" t="inlineStr">
        <is>
          <t xml:space="preserve">frl-carlos.alexander@pocketfm.com</t>
        </is>
      </c>
      <c r="O1090" t="inlineStr">
        <is>
          <t xml:space="preserve">Issues found in raw</t>
        </is>
      </c>
      <c r="P1090" t="str">
        <f>IF(OR(O1090="Issues found in master",O1090="Final master"),"Master",IF(OR(O1090="Ready for Master",O1090="Issues found in raw",O1090="Raw under QC",O1090="Issues resolved in raw"),"Raw","-"))</f>
        <v>Raw</v>
      </c>
      <c r="Q1090" s="13">
        <v>46265.15486111111</v>
      </c>
      <c r="R1090" t="inlineStr">
        <is>
          <t xml:space="preserve">2026-08 (Aug)</t>
        </is>
      </c>
      <c r="S1090">
        <f>IF(M1090="Not an error",0,IF(COUNTIFS($A$2:$A1090,$A1090,$D$2:$D1090,$D1090,$M$2:$M1090,"&lt;&gt;Not an error")=1,1,0))</f>
        <v>1</v>
      </c>
      <c r="T1090">
        <f>IF(M1090&lt;&gt;"Major",0,IF(COUNTIFS($A$2:$A1090,$A1090,$D$2:$D1090,$D1090,$M$2:$M1090,"Major")=1,1,0))</f>
        <v>1</v>
      </c>
      <c r="U1090">
        <f>IF(M1090&lt;&gt;"Minor",0,IF(COUNTIFS($A$2:$A1090,$A1090,$D$2:$D1090,$D1090,$M$2:$M1090,"Minor")=1,1,0))</f>
        <v>0</v>
      </c>
    </row>
    <row r="1091">
      <c r="A1091" t="inlineStr">
        <is>
          <t xml:space="preserve">9540fa0b0f0a4e67296efcd05e977d34ff2d48cc</t>
        </is>
      </c>
      <c r="B1091" t="inlineStr">
        <is>
          <t xml:space="preserve">Mad Vampire Lord's Bride</t>
        </is>
      </c>
      <c r="C1091" t="inlineStr">
        <is>
          <t xml:space="preserve">Die Braut Des Wahnsinnigen Vampirfürsten</t>
        </is>
      </c>
      <c r="D1091" t="inlineStr">
        <is>
          <t xml:space="preserve">a2a2d1bceaf1bb74bd627b7e7646bc7ebb70044b</t>
        </is>
      </c>
      <c r="E1091" t="inlineStr">
        <is>
          <t xml:space="preserve">Episode 443: Unruhige Herzen</t>
        </is>
      </c>
      <c r="F1091">
        <v>443</v>
      </c>
      <c r="G1091" t="inlineStr">
        <is>
          <t xml:space="preserve">9:00-9:05</t>
        </is>
      </c>
      <c r="H1091" t="inlineStr">
        <is>
          <t xml:space="preserve">Resolved</t>
        </is>
      </c>
      <c r="I1091" t="inlineStr">
        <is>
          <t xml:space="preserve">Remark: script error
Line from script: "Bella erklärte die Methode, die sie anwenden würde, um Ravs Tod aufzuschieben."
Note: Ravs = Refs</t>
        </is>
      </c>
      <c r="J1091" t="inlineStr">
        <is>
          <t xml:space="preserve">VOA</t>
        </is>
      </c>
      <c r="K1091" t="inlineStr">
        <is>
          <t xml:space="preserve">Script Error</t>
        </is>
      </c>
      <c r="L1091" t="inlineStr">
        <is>
          <t xml:space="preserve">Script error</t>
        </is>
      </c>
      <c r="M1091" t="str">
        <f>IFERROR(IF(VLOOKUP(L1091,'Quantification'!$A:$B,2,FALSE)&amp;""="","Unclassified",VLOOKUP(L1091,'Quantification'!$A:$B,2,FALSE)),"Unclassified")</f>
        <v>Major</v>
      </c>
      <c r="N1091" t="inlineStr">
        <is>
          <t xml:space="preserve">frl-carlos.alexander@pocketfm.com</t>
        </is>
      </c>
      <c r="O1091" t="inlineStr">
        <is>
          <t xml:space="preserve">Issues found in raw</t>
        </is>
      </c>
      <c r="P1091" t="str">
        <f>IF(OR(O1091="Issues found in master",O1091="Final master"),"Master",IF(OR(O1091="Ready for Master",O1091="Issues found in raw",O1091="Raw under QC",O1091="Issues resolved in raw"),"Raw","-"))</f>
        <v>Raw</v>
      </c>
      <c r="Q1091" s="13">
        <v>46265.15486111111</v>
      </c>
      <c r="R1091" t="inlineStr">
        <is>
          <t xml:space="preserve">2026-08 (Aug)</t>
        </is>
      </c>
      <c r="S1091">
        <f>IF(M1091="Not an error",0,IF(COUNTIFS($A$2:$A1091,$A1091,$D$2:$D1091,$D1091,$M$2:$M1091,"&lt;&gt;Not an error")=1,1,0))</f>
        <v>0</v>
      </c>
      <c r="T1091">
        <f>IF(M1091&lt;&gt;"Major",0,IF(COUNTIFS($A$2:$A1091,$A1091,$D$2:$D1091,$D1091,$M$2:$M1091,"Major")=1,1,0))</f>
        <v>0</v>
      </c>
      <c r="U1091">
        <f>IF(M1091&lt;&gt;"Minor",0,IF(COUNTIFS($A$2:$A1091,$A1091,$D$2:$D1091,$D1091,$M$2:$M1091,"Minor")=1,1,0))</f>
        <v>0</v>
      </c>
    </row>
    <row r="1092">
      <c r="A1092" t="inlineStr">
        <is>
          <t xml:space="preserve">9540fa0b0f0a4e67296efcd05e977d34ff2d48cc</t>
        </is>
      </c>
      <c r="B1092" t="inlineStr">
        <is>
          <t xml:space="preserve">Mad Vampire Lord's Bride</t>
        </is>
      </c>
      <c r="C1092" t="inlineStr">
        <is>
          <t xml:space="preserve">Die Braut Des Wahnsinnigen Vampirfürsten</t>
        </is>
      </c>
      <c r="D1092" t="inlineStr">
        <is>
          <t xml:space="preserve">9732049e5a9a34fd7092f8989b1f8eb3c6b31cc8</t>
        </is>
      </c>
      <c r="E1092" t="inlineStr">
        <is>
          <t xml:space="preserve">Episode 444: Donner Und Sehnsucht</t>
        </is>
      </c>
      <c r="F1092">
        <v>444</v>
      </c>
      <c r="G1092" t="inlineStr">
        <is>
          <t xml:space="preserve">0:00-0:11</t>
        </is>
      </c>
      <c r="H1092" t="inlineStr">
        <is>
          <t xml:space="preserve">Resolved</t>
        </is>
      </c>
      <c r="I1092" t="inlineStr">
        <is>
          <t xml:space="preserve">Remark: script error
Line from script: "Während das Paar auszog, um Seelen zu holen und die Zeiger auf Ravs Lebensuhr vorzustellen, war ein anderes Wesen in der Unterwelt, auch Dämonenwelt genannt, wütend über den bisherigen Verlauf der Ereignisse."
Note: Ravs = Refs</t>
        </is>
      </c>
      <c r="J1092" t="inlineStr">
        <is>
          <t xml:space="preserve">VOA</t>
        </is>
      </c>
      <c r="K1092" t="inlineStr">
        <is>
          <t xml:space="preserve">Script Error</t>
        </is>
      </c>
      <c r="L1092" t="inlineStr">
        <is>
          <t xml:space="preserve">Script error</t>
        </is>
      </c>
      <c r="M1092" t="str">
        <f>IFERROR(IF(VLOOKUP(L1092,'Quantification'!$A:$B,2,FALSE)&amp;""="","Unclassified",VLOOKUP(L1092,'Quantification'!$A:$B,2,FALSE)),"Unclassified")</f>
        <v>Major</v>
      </c>
      <c r="N1092" t="inlineStr">
        <is>
          <t xml:space="preserve">frl-carlos.alexander@pocketfm.com</t>
        </is>
      </c>
      <c r="O1092" t="inlineStr">
        <is>
          <t xml:space="preserve">Issues found in raw</t>
        </is>
      </c>
      <c r="P1092" t="str">
        <f>IF(OR(O1092="Issues found in master",O1092="Final master"),"Master",IF(OR(O1092="Ready for Master",O1092="Issues found in raw",O1092="Raw under QC",O1092="Issues resolved in raw"),"Raw","-"))</f>
        <v>Raw</v>
      </c>
      <c r="Q1092" s="13">
        <v>46265.15486111111</v>
      </c>
      <c r="R1092" t="inlineStr">
        <is>
          <t xml:space="preserve">2026-08 (Aug)</t>
        </is>
      </c>
      <c r="S1092">
        <f>IF(M1092="Not an error",0,IF(COUNTIFS($A$2:$A1092,$A1092,$D$2:$D1092,$D1092,$M$2:$M1092,"&lt;&gt;Not an error")=1,1,0))</f>
        <v>1</v>
      </c>
      <c r="T1092">
        <f>IF(M1092&lt;&gt;"Major",0,IF(COUNTIFS($A$2:$A1092,$A1092,$D$2:$D1092,$D1092,$M$2:$M1092,"Major")=1,1,0))</f>
        <v>1</v>
      </c>
      <c r="U1092">
        <f>IF(M1092&lt;&gt;"Minor",0,IF(COUNTIFS($A$2:$A1092,$A1092,$D$2:$D1092,$D1092,$M$2:$M1092,"Minor")=1,1,0))</f>
        <v>0</v>
      </c>
    </row>
    <row r="1093">
      <c r="A1093" t="inlineStr">
        <is>
          <t xml:space="preserve">9540fa0b0f0a4e67296efcd05e977d34ff2d48cc</t>
        </is>
      </c>
      <c r="B1093" t="inlineStr">
        <is>
          <t xml:space="preserve">Mad Vampire Lord's Bride</t>
        </is>
      </c>
      <c r="C1093" t="inlineStr">
        <is>
          <t xml:space="preserve">Die Braut Des Wahnsinnigen Vampirfürsten</t>
        </is>
      </c>
      <c r="D1093" t="inlineStr">
        <is>
          <t xml:space="preserve">9732049e5a9a34fd7092f8989b1f8eb3c6b31cc8</t>
        </is>
      </c>
      <c r="E1093" t="inlineStr">
        <is>
          <t xml:space="preserve">Episode 444: Donner Und Sehnsucht</t>
        </is>
      </c>
      <c r="F1093">
        <v>444</v>
      </c>
      <c r="G1093" t="inlineStr">
        <is>
          <t xml:space="preserve">7:25-7:31</t>
        </is>
      </c>
      <c r="H1093" t="inlineStr">
        <is>
          <t xml:space="preserve">Resolved</t>
        </is>
      </c>
      <c r="I1093" t="inlineStr">
        <is>
          <t xml:space="preserve">Remark: script error
Line from script: "In diesem Monat, in dem Ravs Zeit eigentlich hätte ablaufen sollen, wurde sie um einige weitere Monate verlängert."
Note: Ravs = Refs</t>
        </is>
      </c>
      <c r="J1093" t="inlineStr">
        <is>
          <t xml:space="preserve">VOA</t>
        </is>
      </c>
      <c r="K1093" t="inlineStr">
        <is>
          <t xml:space="preserve">Script Error</t>
        </is>
      </c>
      <c r="L1093" t="inlineStr">
        <is>
          <t xml:space="preserve">Script error</t>
        </is>
      </c>
      <c r="M1093" t="str">
        <f>IFERROR(IF(VLOOKUP(L1093,'Quantification'!$A:$B,2,FALSE)&amp;""="","Unclassified",VLOOKUP(L1093,'Quantification'!$A:$B,2,FALSE)),"Unclassified")</f>
        <v>Major</v>
      </c>
      <c r="N1093" t="inlineStr">
        <is>
          <t xml:space="preserve">frl-carlos.alexander@pocketfm.com</t>
        </is>
      </c>
      <c r="O1093" t="inlineStr">
        <is>
          <t xml:space="preserve">Issues found in raw</t>
        </is>
      </c>
      <c r="P1093" t="str">
        <f>IF(OR(O1093="Issues found in master",O1093="Final master"),"Master",IF(OR(O1093="Ready for Master",O1093="Issues found in raw",O1093="Raw under QC",O1093="Issues resolved in raw"),"Raw","-"))</f>
        <v>Raw</v>
      </c>
      <c r="Q1093" s="13">
        <v>46265.15486111111</v>
      </c>
      <c r="R1093" t="inlineStr">
        <is>
          <t xml:space="preserve">2026-08 (Aug)</t>
        </is>
      </c>
      <c r="S1093">
        <f>IF(M1093="Not an error",0,IF(COUNTIFS($A$2:$A1093,$A1093,$D$2:$D1093,$D1093,$M$2:$M1093,"&lt;&gt;Not an error")=1,1,0))</f>
        <v>0</v>
      </c>
      <c r="T1093">
        <f>IF(M1093&lt;&gt;"Major",0,IF(COUNTIFS($A$2:$A1093,$A1093,$D$2:$D1093,$D1093,$M$2:$M1093,"Major")=1,1,0))</f>
        <v>0</v>
      </c>
      <c r="U1093">
        <f>IF(M1093&lt;&gt;"Minor",0,IF(COUNTIFS($A$2:$A1093,$A1093,$D$2:$D1093,$D1093,$M$2:$M1093,"Minor")=1,1,0))</f>
        <v>0</v>
      </c>
    </row>
    <row r="1094">
      <c r="A1094" t="inlineStr">
        <is>
          <t xml:space="preserve">9540fa0b0f0a4e67296efcd05e977d34ff2d48cc</t>
        </is>
      </c>
      <c r="B1094" t="inlineStr">
        <is>
          <t xml:space="preserve">Mad Vampire Lord's Bride</t>
        </is>
      </c>
      <c r="C1094" t="inlineStr">
        <is>
          <t xml:space="preserve">Die Braut Des Wahnsinnigen Vampirfürsten</t>
        </is>
      </c>
      <c r="D1094" t="inlineStr">
        <is>
          <t xml:space="preserve">ba20b2ea22f0416d1221b53967e3cb96b45ef352</t>
        </is>
      </c>
      <c r="E1094" t="inlineStr">
        <is>
          <t xml:space="preserve">Episode 445: Grenzen Überschreiten</t>
        </is>
      </c>
      <c r="F1094">
        <v>445</v>
      </c>
      <c r="G1094" t="inlineStr">
        <is>
          <t xml:space="preserve">3:23-3:25</t>
        </is>
      </c>
      <c r="H1094" t="inlineStr">
        <is>
          <t xml:space="preserve">Resolved</t>
        </is>
      </c>
      <c r="I1094" t="inlineStr">
        <is>
          <t xml:space="preserve">Remark: script error
Line from script: "Aber Ravs Reaktion war nicht die, die sie erwartet hatte."
Note: Ravs = Refs</t>
        </is>
      </c>
      <c r="J1094" t="inlineStr">
        <is>
          <t xml:space="preserve">VOA</t>
        </is>
      </c>
      <c r="K1094" t="inlineStr">
        <is>
          <t xml:space="preserve">Script Error</t>
        </is>
      </c>
      <c r="L1094" t="inlineStr">
        <is>
          <t xml:space="preserve">Script error</t>
        </is>
      </c>
      <c r="M1094" t="str">
        <f>IFERROR(IF(VLOOKUP(L1094,'Quantification'!$A:$B,2,FALSE)&amp;""="","Unclassified",VLOOKUP(L1094,'Quantification'!$A:$B,2,FALSE)),"Unclassified")</f>
        <v>Major</v>
      </c>
      <c r="N1094" t="inlineStr">
        <is>
          <t xml:space="preserve">frl-carlos.alexander@pocketfm.com</t>
        </is>
      </c>
      <c r="O1094" t="inlineStr">
        <is>
          <t xml:space="preserve">Issues found in raw</t>
        </is>
      </c>
      <c r="P1094" t="str">
        <f>IF(OR(O1094="Issues found in master",O1094="Final master"),"Master",IF(OR(O1094="Ready for Master",O1094="Issues found in raw",O1094="Raw under QC",O1094="Issues resolved in raw"),"Raw","-"))</f>
        <v>Raw</v>
      </c>
      <c r="Q1094" s="13">
        <v>46266.15555555555</v>
      </c>
      <c r="R1094" t="inlineStr">
        <is>
          <t xml:space="preserve">2026-09 (Sept)</t>
        </is>
      </c>
      <c r="S1094">
        <f>IF(M1094="Not an error",0,IF(COUNTIFS($A$2:$A1094,$A1094,$D$2:$D1094,$D1094,$M$2:$M1094,"&lt;&gt;Not an error")=1,1,0))</f>
        <v>1</v>
      </c>
      <c r="T1094">
        <f>IF(M1094&lt;&gt;"Major",0,IF(COUNTIFS($A$2:$A1094,$A1094,$D$2:$D1094,$D1094,$M$2:$M1094,"Major")=1,1,0))</f>
        <v>1</v>
      </c>
      <c r="U1094">
        <f>IF(M1094&lt;&gt;"Minor",0,IF(COUNTIFS($A$2:$A1094,$A1094,$D$2:$D1094,$D1094,$M$2:$M1094,"Minor")=1,1,0))</f>
        <v>0</v>
      </c>
    </row>
    <row r="1095">
      <c r="A1095" t="inlineStr">
        <is>
          <t xml:space="preserve">9540fa0b0f0a4e67296efcd05e977d34ff2d48cc</t>
        </is>
      </c>
      <c r="B1095" t="inlineStr">
        <is>
          <t xml:space="preserve">Mad Vampire Lord's Bride</t>
        </is>
      </c>
      <c r="C1095" t="inlineStr">
        <is>
          <t xml:space="preserve">Die Braut Des Wahnsinnigen Vampirfürsten</t>
        </is>
      </c>
      <c r="D1095" t="inlineStr">
        <is>
          <t xml:space="preserve">66fdfc4cdcfad9a259b8d01cbe7361268ef0a736</t>
        </is>
      </c>
      <c r="E1095" t="inlineStr">
        <is>
          <t xml:space="preserve">Episode 446: Ein Plötzliches Geständnis</t>
        </is>
      </c>
      <c r="F1095">
        <v>446</v>
      </c>
      <c r="G1095" t="inlineStr">
        <is>
          <t xml:space="preserve">3:10-3:14</t>
        </is>
      </c>
      <c r="H1095" t="inlineStr">
        <is>
          <t xml:space="preserve">Resolved</t>
        </is>
      </c>
      <c r="I1095" t="inlineStr">
        <is>
          <t xml:space="preserve">Remark: script error
Line from script: "Es waren nun drei Monate vergangen, seit sie Ravs Lebenszeit verlängert hatte."
Note: Ravs = Refs</t>
        </is>
      </c>
      <c r="J1095" t="inlineStr">
        <is>
          <t xml:space="preserve">VOA</t>
        </is>
      </c>
      <c r="K1095" t="inlineStr">
        <is>
          <t xml:space="preserve">Script Error</t>
        </is>
      </c>
      <c r="L1095" t="inlineStr">
        <is>
          <t xml:space="preserve">Script error</t>
        </is>
      </c>
      <c r="M1095" t="str">
        <f>IFERROR(IF(VLOOKUP(L1095,'Quantification'!$A:$B,2,FALSE)&amp;""="","Unclassified",VLOOKUP(L1095,'Quantification'!$A:$B,2,FALSE)),"Unclassified")</f>
        <v>Major</v>
      </c>
      <c r="N1095" t="inlineStr">
        <is>
          <t xml:space="preserve">frl-carlos.alexander@pocketfm.com</t>
        </is>
      </c>
      <c r="O1095" t="inlineStr">
        <is>
          <t xml:space="preserve">Issues found in raw</t>
        </is>
      </c>
      <c r="P1095" t="str">
        <f>IF(OR(O1095="Issues found in master",O1095="Final master"),"Master",IF(OR(O1095="Ready for Master",O1095="Issues found in raw",O1095="Raw under QC",O1095="Issues resolved in raw"),"Raw","-"))</f>
        <v>Raw</v>
      </c>
      <c r="Q1095" s="13">
        <v>46266.15555555555</v>
      </c>
      <c r="R1095" t="inlineStr">
        <is>
          <t xml:space="preserve">2026-09 (Sept)</t>
        </is>
      </c>
      <c r="S1095">
        <f>IF(M1095="Not an error",0,IF(COUNTIFS($A$2:$A1095,$A1095,$D$2:$D1095,$D1095,$M$2:$M1095,"&lt;&gt;Not an error")=1,1,0))</f>
        <v>1</v>
      </c>
      <c r="T1095">
        <f>IF(M1095&lt;&gt;"Major",0,IF(COUNTIFS($A$2:$A1095,$A1095,$D$2:$D1095,$D1095,$M$2:$M1095,"Major")=1,1,0))</f>
        <v>1</v>
      </c>
      <c r="U1095">
        <f>IF(M1095&lt;&gt;"Minor",0,IF(COUNTIFS($A$2:$A1095,$A1095,$D$2:$D1095,$D1095,$M$2:$M1095,"Minor")=1,1,0))</f>
        <v>0</v>
      </c>
    </row>
    <row r="1096">
      <c r="A1096" t="inlineStr">
        <is>
          <t xml:space="preserve">9540fa0b0f0a4e67296efcd05e977d34ff2d48cc</t>
        </is>
      </c>
      <c r="B1096" t="inlineStr">
        <is>
          <t xml:space="preserve">Mad Vampire Lord's Bride</t>
        </is>
      </c>
      <c r="C1096" t="inlineStr">
        <is>
          <t xml:space="preserve">Die Braut Des Wahnsinnigen Vampirfürsten</t>
        </is>
      </c>
      <c r="D1096" t="inlineStr">
        <is>
          <t xml:space="preserve">82304d089f7fa755e74779a237f494dd6cf43ae7</t>
        </is>
      </c>
      <c r="E1096" t="inlineStr">
        <is>
          <t xml:space="preserve">Episode 448: Verlangen Entfacht</t>
        </is>
      </c>
      <c r="F1096">
        <v>448</v>
      </c>
      <c r="G1096" t="inlineStr">
        <is>
          <t xml:space="preserve">4:43-4:48</t>
        </is>
      </c>
      <c r="H1096" t="inlineStr">
        <is>
          <t xml:space="preserve">Resolved</t>
        </is>
      </c>
      <c r="I1096" t="inlineStr">
        <is>
          <t xml:space="preserve">Remark: Script error
Line from script: "Haben die Ältesten bemerkt, dass ich Ravs Zeit verlängere?“, fragte sie die Kreatur."
Note: Ravs = Refs</t>
        </is>
      </c>
      <c r="J1096" t="inlineStr">
        <is>
          <t xml:space="preserve">VOA</t>
        </is>
      </c>
      <c r="K1096" t="inlineStr">
        <is>
          <t xml:space="preserve">Script Error</t>
        </is>
      </c>
      <c r="L1096" t="inlineStr">
        <is>
          <t xml:space="preserve">Script error</t>
        </is>
      </c>
      <c r="M1096" t="str">
        <f>IFERROR(IF(VLOOKUP(L1096,'Quantification'!$A:$B,2,FALSE)&amp;""="","Unclassified",VLOOKUP(L1096,'Quantification'!$A:$B,2,FALSE)),"Unclassified")</f>
        <v>Major</v>
      </c>
      <c r="N1096" t="inlineStr">
        <is>
          <t xml:space="preserve">frl-carlos.alexander@pocketfm.com</t>
        </is>
      </c>
      <c r="O1096" t="inlineStr">
        <is>
          <t xml:space="preserve">Issues found in raw</t>
        </is>
      </c>
      <c r="P1096" t="str">
        <f>IF(OR(O1096="Issues found in master",O1096="Final master"),"Master",IF(OR(O1096="Ready for Master",O1096="Issues found in raw",O1096="Raw under QC",O1096="Issues resolved in raw"),"Raw","-"))</f>
        <v>Raw</v>
      </c>
      <c r="Q1096" s="13">
        <v>46267.169444444444</v>
      </c>
      <c r="R1096" t="inlineStr">
        <is>
          <t xml:space="preserve">2026-09 (Sept)</t>
        </is>
      </c>
      <c r="S1096">
        <f>IF(M1096="Not an error",0,IF(COUNTIFS($A$2:$A1096,$A1096,$D$2:$D1096,$D1096,$M$2:$M1096,"&lt;&gt;Not an error")=1,1,0))</f>
        <v>1</v>
      </c>
      <c r="T1096">
        <f>IF(M1096&lt;&gt;"Major",0,IF(COUNTIFS($A$2:$A1096,$A1096,$D$2:$D1096,$D1096,$M$2:$M1096,"Major")=1,1,0))</f>
        <v>1</v>
      </c>
      <c r="U1096">
        <f>IF(M1096&lt;&gt;"Minor",0,IF(COUNTIFS($A$2:$A1096,$A1096,$D$2:$D1096,$D1096,$M$2:$M1096,"Minor")=1,1,0))</f>
        <v>0</v>
      </c>
    </row>
    <row r="1097">
      <c r="A1097" t="inlineStr">
        <is>
          <t xml:space="preserve">9540fa0b0f0a4e67296efcd05e977d34ff2d48cc</t>
        </is>
      </c>
      <c r="B1097" t="inlineStr">
        <is>
          <t xml:space="preserve">Mad Vampire Lord's Bride</t>
        </is>
      </c>
      <c r="C1097" t="inlineStr">
        <is>
          <t xml:space="preserve">Die Braut Des Wahnsinnigen Vampirfürsten</t>
        </is>
      </c>
      <c r="D1097" t="inlineStr">
        <is>
          <t xml:space="preserve">82304d089f7fa755e74779a237f494dd6cf43ae7</t>
        </is>
      </c>
      <c r="E1097" t="inlineStr">
        <is>
          <t xml:space="preserve">Episode 448: Verlangen Entfacht</t>
        </is>
      </c>
      <c r="F1097">
        <v>448</v>
      </c>
      <c r="G1097" t="inlineStr">
        <is>
          <t xml:space="preserve">8:52-9:06</t>
        </is>
      </c>
      <c r="H1097" t="inlineStr">
        <is>
          <t xml:space="preserve">Resolved</t>
        </is>
      </c>
      <c r="I1097" t="inlineStr">
        <is>
          <t xml:space="preserve">Remark: script error
line from script: "Solange Bella nicht alle Seelen eingesammelt, das Kind zur Welt gebracht und Ravs Schicksal geändert hatte, damit sie ihren ursprünglichen Plan, wegzugehen, in die Tat umsetzen konnten, glaubte Rohan nicht, dass er jemals Frieden finden würde."
Note: Ravs = Refs</t>
        </is>
      </c>
      <c r="J1097" t="inlineStr">
        <is>
          <t xml:space="preserve">VOA</t>
        </is>
      </c>
      <c r="K1097" t="inlineStr">
        <is>
          <t xml:space="preserve">Script Error</t>
        </is>
      </c>
      <c r="L1097" t="inlineStr">
        <is>
          <t xml:space="preserve">Script error</t>
        </is>
      </c>
      <c r="M1097" t="str">
        <f>IFERROR(IF(VLOOKUP(L1097,'Quantification'!$A:$B,2,FALSE)&amp;""="","Unclassified",VLOOKUP(L1097,'Quantification'!$A:$B,2,FALSE)),"Unclassified")</f>
        <v>Major</v>
      </c>
      <c r="N1097" t="inlineStr">
        <is>
          <t xml:space="preserve">frl-carlos.alexander@pocketfm.com</t>
        </is>
      </c>
      <c r="O1097" t="inlineStr">
        <is>
          <t xml:space="preserve">Issues found in raw</t>
        </is>
      </c>
      <c r="P1097" t="str">
        <f>IF(OR(O1097="Issues found in master",O1097="Final master"),"Master",IF(OR(O1097="Ready for Master",O1097="Issues found in raw",O1097="Raw under QC",O1097="Issues resolved in raw"),"Raw","-"))</f>
        <v>Raw</v>
      </c>
      <c r="Q1097" s="13">
        <v>46267.169444444444</v>
      </c>
      <c r="R1097" t="inlineStr">
        <is>
          <t xml:space="preserve">2026-09 (Sept)</t>
        </is>
      </c>
      <c r="S1097">
        <f>IF(M1097="Not an error",0,IF(COUNTIFS($A$2:$A1097,$A1097,$D$2:$D1097,$D1097,$M$2:$M1097,"&lt;&gt;Not an error")=1,1,0))</f>
        <v>0</v>
      </c>
      <c r="T1097">
        <f>IF(M1097&lt;&gt;"Major",0,IF(COUNTIFS($A$2:$A1097,$A1097,$D$2:$D1097,$D1097,$M$2:$M1097,"Major")=1,1,0))</f>
        <v>0</v>
      </c>
      <c r="U1097">
        <f>IF(M1097&lt;&gt;"Minor",0,IF(COUNTIFS($A$2:$A1097,$A1097,$D$2:$D1097,$D1097,$M$2:$M1097,"Minor")=1,1,0))</f>
        <v>0</v>
      </c>
    </row>
    <row r="1098">
      <c r="A1098" t="inlineStr">
        <is>
          <t xml:space="preserve">9540fa0b0f0a4e67296efcd05e977d34ff2d48cc</t>
        </is>
      </c>
      <c r="B1098" t="inlineStr">
        <is>
          <t xml:space="preserve">Mad Vampire Lord's Bride</t>
        </is>
      </c>
      <c r="C1098" t="inlineStr">
        <is>
          <t xml:space="preserve">Die Braut Des Wahnsinnigen Vampirfürsten</t>
        </is>
      </c>
      <c r="D1098" t="inlineStr">
        <is>
          <t xml:space="preserve">2d63afda4ec59837aa8f38dee5497b9524a0f305</t>
        </is>
      </c>
      <c r="E1098" t="inlineStr">
        <is>
          <t xml:space="preserve">Episode 450: Der Vater Enthüllt</t>
        </is>
      </c>
      <c r="F1098">
        <v>450</v>
      </c>
      <c r="G1098" t="inlineStr">
        <is>
          <t xml:space="preserve">1:36-1:46</t>
        </is>
      </c>
      <c r="H1098" t="inlineStr">
        <is>
          <t xml:space="preserve">Resolved</t>
        </is>
      </c>
      <c r="I1098" t="inlineStr">
        <is>
          <t xml:space="preserve">Remark: Mispronunciation
Line from script: "Cordilia hatte bereits die Nase voll von Josh, besonders nach dem Tag, an dem sie vom Markt zurückkehrten und er von einem bloßen gewandelten Vampir zu Brei geschlagen wurde."
Note: "Yosh" instead of "dschosch"</t>
        </is>
      </c>
      <c r="J1098" t="inlineStr">
        <is>
          <t xml:space="preserve">VOA</t>
        </is>
      </c>
      <c r="K1098" t="inlineStr">
        <is>
          <t xml:space="preserve">Mispronunciation</t>
        </is>
      </c>
      <c r="L1098" t="inlineStr">
        <is>
          <t xml:space="preserve">Mispronunciation</t>
        </is>
      </c>
      <c r="M1098" t="str">
        <f>IFERROR(IF(VLOOKUP(L1098,'Quantification'!$A:$B,2,FALSE)&amp;""="","Unclassified",VLOOKUP(L1098,'Quantification'!$A:$B,2,FALSE)),"Unclassified")</f>
        <v>Major</v>
      </c>
      <c r="N1098" t="inlineStr">
        <is>
          <t xml:space="preserve">frl-carlos.alexander@pocketfm.com</t>
        </is>
      </c>
      <c r="O1098" t="inlineStr">
        <is>
          <t xml:space="preserve">Issues found in raw</t>
        </is>
      </c>
      <c r="P1098" t="str">
        <f>IF(OR(O1098="Issues found in master",O1098="Final master"),"Master",IF(OR(O1098="Ready for Master",O1098="Issues found in raw",O1098="Raw under QC",O1098="Issues resolved in raw"),"Raw","-"))</f>
        <v>Raw</v>
      </c>
      <c r="Q1098" s="13">
        <v>46268.19375</v>
      </c>
      <c r="R1098" t="inlineStr">
        <is>
          <t xml:space="preserve">2026-09 (Sept)</t>
        </is>
      </c>
      <c r="S1098">
        <f>IF(M1098="Not an error",0,IF(COUNTIFS($A$2:$A1098,$A1098,$D$2:$D1098,$D1098,$M$2:$M1098,"&lt;&gt;Not an error")=1,1,0))</f>
        <v>1</v>
      </c>
      <c r="T1098">
        <f>IF(M1098&lt;&gt;"Major",0,IF(COUNTIFS($A$2:$A1098,$A1098,$D$2:$D1098,$D1098,$M$2:$M1098,"Major")=1,1,0))</f>
        <v>1</v>
      </c>
      <c r="U1098">
        <f>IF(M1098&lt;&gt;"Minor",0,IF(COUNTIFS($A$2:$A1098,$A1098,$D$2:$D1098,$D1098,$M$2:$M1098,"Minor")=1,1,0))</f>
        <v>0</v>
      </c>
    </row>
    <row r="1099">
      <c r="A1099" t="inlineStr">
        <is>
          <t xml:space="preserve">9540fa0b0f0a4e67296efcd05e977d34ff2d48cc</t>
        </is>
      </c>
      <c r="B1099" t="inlineStr">
        <is>
          <t xml:space="preserve">Mad Vampire Lord's Bride</t>
        </is>
      </c>
      <c r="C1099" t="inlineStr">
        <is>
          <t xml:space="preserve">Die Braut Des Wahnsinnigen Vampirfürsten</t>
        </is>
      </c>
      <c r="D1099" t="inlineStr">
        <is>
          <t xml:space="preserve">49fc6cc0ed04cd1bff80456e25f2a5b70035af8d</t>
        </is>
      </c>
      <c r="E1099" t="inlineStr">
        <is>
          <t xml:space="preserve">Episode 451: Macht in Den Schatten</t>
        </is>
      </c>
      <c r="F1099">
        <v>451</v>
      </c>
      <c r="G1099" t="inlineStr">
        <is>
          <t xml:space="preserve">8:52-8:57</t>
        </is>
      </c>
      <c r="H1099" t="inlineStr">
        <is>
          <t xml:space="preserve">Resolved</t>
        </is>
      </c>
      <c r="I1099" t="inlineStr">
        <is>
          <t xml:space="preserve">Remark: script error
line from script: "Ravs Panik ließ sofort nach, als ihm klar wurde, dass sie recht hatte."
Note: Ravs = Refs</t>
        </is>
      </c>
      <c r="J1099" t="inlineStr">
        <is>
          <t xml:space="preserve">VOA</t>
        </is>
      </c>
      <c r="K1099" t="inlineStr">
        <is>
          <t xml:space="preserve">Script Error</t>
        </is>
      </c>
      <c r="L1099" t="inlineStr">
        <is>
          <t xml:space="preserve">Script error</t>
        </is>
      </c>
      <c r="M1099" t="str">
        <f>IFERROR(IF(VLOOKUP(L1099,'Quantification'!$A:$B,2,FALSE)&amp;""="","Unclassified",VLOOKUP(L1099,'Quantification'!$A:$B,2,FALSE)),"Unclassified")</f>
        <v>Major</v>
      </c>
      <c r="N1099" t="inlineStr">
        <is>
          <t xml:space="preserve">frl-carlos.alexander@pocketfm.com</t>
        </is>
      </c>
      <c r="O1099" t="inlineStr">
        <is>
          <t xml:space="preserve">Issues found in raw</t>
        </is>
      </c>
      <c r="P1099" t="str">
        <f>IF(OR(O1099="Issues found in master",O1099="Final master"),"Master",IF(OR(O1099="Ready for Master",O1099="Issues found in raw",O1099="Raw under QC",O1099="Issues resolved in raw"),"Raw","-"))</f>
        <v>Raw</v>
      </c>
      <c r="Q1099" s="13">
        <v>46269.15625</v>
      </c>
      <c r="R1099" t="inlineStr">
        <is>
          <t xml:space="preserve">2026-09 (Sept)</t>
        </is>
      </c>
      <c r="S1099">
        <f>IF(M1099="Not an error",0,IF(COUNTIFS($A$2:$A1099,$A1099,$D$2:$D1099,$D1099,$M$2:$M1099,"&lt;&gt;Not an error")=1,1,0))</f>
        <v>1</v>
      </c>
      <c r="T1099">
        <f>IF(M1099&lt;&gt;"Major",0,IF(COUNTIFS($A$2:$A1099,$A1099,$D$2:$D1099,$D1099,$M$2:$M1099,"Major")=1,1,0))</f>
        <v>1</v>
      </c>
      <c r="U1099">
        <f>IF(M1099&lt;&gt;"Minor",0,IF(COUNTIFS($A$2:$A1099,$A1099,$D$2:$D1099,$D1099,$M$2:$M1099,"Minor")=1,1,0))</f>
        <v>0</v>
      </c>
    </row>
    <row r="1100">
      <c r="A1100" t="inlineStr">
        <is>
          <t xml:space="preserve">9540fa0b0f0a4e67296efcd05e977d34ff2d48cc</t>
        </is>
      </c>
      <c r="B1100" t="inlineStr">
        <is>
          <t xml:space="preserve">Mad Vampire Lord's Bride</t>
        </is>
      </c>
      <c r="C1100" t="inlineStr">
        <is>
          <t xml:space="preserve">Die Braut Des Wahnsinnigen Vampirfürsten</t>
        </is>
      </c>
      <c r="D1100" t="inlineStr">
        <is>
          <t xml:space="preserve">49fc6cc0ed04cd1bff80456e25f2a5b70035af8d</t>
        </is>
      </c>
      <c r="E1100" t="inlineStr">
        <is>
          <t xml:space="preserve">Episode 451: Macht in Den Schatten</t>
        </is>
      </c>
      <c r="F1100">
        <v>451</v>
      </c>
      <c r="G1100" t="inlineStr">
        <is>
          <t xml:space="preserve">9:23-9:30</t>
        </is>
      </c>
      <c r="H1100" t="inlineStr">
        <is>
          <t xml:space="preserve">Resolved</t>
        </is>
      </c>
      <c r="I1100" t="inlineStr">
        <is>
          <t xml:space="preserve">Remark: script error
line from script: "Eine Welle der Erleichterung und Hoffnung durchströmte Ravs Brust, und er sah die Lady mit neuer Zuversicht und Dankbarkeit an."
Note: Ravs = Refs</t>
        </is>
      </c>
      <c r="J1100" t="inlineStr">
        <is>
          <t xml:space="preserve">VOA</t>
        </is>
      </c>
      <c r="K1100" t="inlineStr">
        <is>
          <t xml:space="preserve">Script Error</t>
        </is>
      </c>
      <c r="L1100" t="inlineStr">
        <is>
          <t xml:space="preserve">Script error</t>
        </is>
      </c>
      <c r="M1100" t="str">
        <f>IFERROR(IF(VLOOKUP(L1100,'Quantification'!$A:$B,2,FALSE)&amp;""="","Unclassified",VLOOKUP(L1100,'Quantification'!$A:$B,2,FALSE)),"Unclassified")</f>
        <v>Major</v>
      </c>
      <c r="N1100" t="inlineStr">
        <is>
          <t xml:space="preserve">frl-carlos.alexander@pocketfm.com</t>
        </is>
      </c>
      <c r="O1100" t="inlineStr">
        <is>
          <t xml:space="preserve">Issues found in raw</t>
        </is>
      </c>
      <c r="P1100" t="str">
        <f>IF(OR(O1100="Issues found in master",O1100="Final master"),"Master",IF(OR(O1100="Ready for Master",O1100="Issues found in raw",O1100="Raw under QC",O1100="Issues resolved in raw"),"Raw","-"))</f>
        <v>Raw</v>
      </c>
      <c r="Q1100" s="13">
        <v>46269.15625</v>
      </c>
      <c r="R1100" t="inlineStr">
        <is>
          <t xml:space="preserve">2026-09 (Sept)</t>
        </is>
      </c>
      <c r="S1100">
        <f>IF(M1100="Not an error",0,IF(COUNTIFS($A$2:$A1100,$A1100,$D$2:$D1100,$D1100,$M$2:$M1100,"&lt;&gt;Not an error")=1,1,0))</f>
        <v>0</v>
      </c>
      <c r="T1100">
        <f>IF(M1100&lt;&gt;"Major",0,IF(COUNTIFS($A$2:$A1100,$A1100,$D$2:$D1100,$D1100,$M$2:$M1100,"Major")=1,1,0))</f>
        <v>0</v>
      </c>
      <c r="U1100">
        <f>IF(M1100&lt;&gt;"Minor",0,IF(COUNTIFS($A$2:$A1100,$A1100,$D$2:$D1100,$D1100,$M$2:$M1100,"Minor")=1,1,0))</f>
        <v>0</v>
      </c>
    </row>
    <row r="1101">
      <c r="A1101" t="inlineStr">
        <is>
          <t xml:space="preserve">9540fa0b0f0a4e67296efcd05e977d34ff2d48cc</t>
        </is>
      </c>
      <c r="B1101" t="inlineStr">
        <is>
          <t xml:space="preserve">Mad Vampire Lord's Bride</t>
        </is>
      </c>
      <c r="C1101" t="inlineStr">
        <is>
          <t xml:space="preserve">Die Braut Des Wahnsinnigen Vampirfürsten</t>
        </is>
      </c>
      <c r="D1101" t="inlineStr">
        <is>
          <t xml:space="preserve">b28c5790e049264e0ebe1724407fbd8ec7dd7f4c</t>
        </is>
      </c>
      <c r="E1101" t="inlineStr">
        <is>
          <t xml:space="preserve">Episode 452: Wenn Der Tod Zurückschlägt</t>
        </is>
      </c>
      <c r="F1101">
        <v>452</v>
      </c>
      <c r="G1101" t="inlineStr">
        <is>
          <t xml:space="preserve">0:16-0:26</t>
        </is>
      </c>
      <c r="H1101" t="inlineStr">
        <is>
          <t xml:space="preserve">Resolved</t>
        </is>
      </c>
      <c r="I1101" t="inlineStr">
        <is>
          <t xml:space="preserve">Remark: script error
Line from script: "Noch in derselben Nacht holte sie mit Rohan weitere Seelen und drehte die Zeiger von Ravs Lebensuhr weiter, während die Seelen durch das Portal ins Reich der Toten übertraten."
Note: Ravs = Refs</t>
        </is>
      </c>
      <c r="J1101" t="inlineStr">
        <is>
          <t xml:space="preserve">VOA</t>
        </is>
      </c>
      <c r="K1101" t="inlineStr">
        <is>
          <t xml:space="preserve">Script Error</t>
        </is>
      </c>
      <c r="L1101" t="inlineStr">
        <is>
          <t xml:space="preserve">Script error</t>
        </is>
      </c>
      <c r="M1101" t="str">
        <f>IFERROR(IF(VLOOKUP(L1101,'Quantification'!$A:$B,2,FALSE)&amp;""="","Unclassified",VLOOKUP(L1101,'Quantification'!$A:$B,2,FALSE)),"Unclassified")</f>
        <v>Major</v>
      </c>
      <c r="N1101" t="inlineStr">
        <is>
          <t xml:space="preserve">frl-carlos.alexander@pocketfm.com</t>
        </is>
      </c>
      <c r="O1101" t="inlineStr">
        <is>
          <t xml:space="preserve">Issues found in raw</t>
        </is>
      </c>
      <c r="P1101" t="str">
        <f>IF(OR(O1101="Issues found in master",O1101="Final master"),"Master",IF(OR(O1101="Ready for Master",O1101="Issues found in raw",O1101="Raw under QC",O1101="Issues resolved in raw"),"Raw","-"))</f>
        <v>Raw</v>
      </c>
      <c r="Q1101" s="13">
        <v>46269.15625</v>
      </c>
      <c r="R1101" t="inlineStr">
        <is>
          <t xml:space="preserve">2026-09 (Sept)</t>
        </is>
      </c>
      <c r="S1101">
        <f>IF(M1101="Not an error",0,IF(COUNTIFS($A$2:$A1101,$A1101,$D$2:$D1101,$D1101,$M$2:$M1101,"&lt;&gt;Not an error")=1,1,0))</f>
        <v>1</v>
      </c>
      <c r="T1101">
        <f>IF(M1101&lt;&gt;"Major",0,IF(COUNTIFS($A$2:$A1101,$A1101,$D$2:$D1101,$D1101,$M$2:$M1101,"Major")=1,1,0))</f>
        <v>1</v>
      </c>
      <c r="U1101">
        <f>IF(M1101&lt;&gt;"Minor",0,IF(COUNTIFS($A$2:$A1101,$A1101,$D$2:$D1101,$D1101,$M$2:$M1101,"Minor")=1,1,0))</f>
        <v>0</v>
      </c>
    </row>
    <row r="1102">
      <c r="A1102" t="inlineStr">
        <is>
          <t xml:space="preserve">9540fa0b0f0a4e67296efcd05e977d34ff2d48cc</t>
        </is>
      </c>
      <c r="B1102" t="inlineStr">
        <is>
          <t xml:space="preserve">Mad Vampire Lord's Bride</t>
        </is>
      </c>
      <c r="C1102" t="inlineStr">
        <is>
          <t xml:space="preserve">Die Braut Des Wahnsinnigen Vampirfürsten</t>
        </is>
      </c>
      <c r="D1102" t="inlineStr">
        <is>
          <t xml:space="preserve">b28c5790e049264e0ebe1724407fbd8ec7dd7f4c</t>
        </is>
      </c>
      <c r="E1102" t="inlineStr">
        <is>
          <t xml:space="preserve">Episode 452: Wenn Der Tod Zurückschlägt</t>
        </is>
      </c>
      <c r="F1102">
        <v>452</v>
      </c>
      <c r="G1102" t="inlineStr">
        <is>
          <t xml:space="preserve">0:43-0:53</t>
        </is>
      </c>
      <c r="H1102" t="inlineStr">
        <is>
          <t xml:space="preserve">Resolved</t>
        </is>
      </c>
      <c r="I1102" t="inlineStr">
        <is>
          <t xml:space="preserve">Remark: script error
Line from script: "Daher wusste Bella, dass sie nur noch zwei Monate bis zum Geburtstermin hatte, bevor sie endlich wieder in der Welt der Lebenden wandeln und Ravs Namen reinwaschen konnte."
Note: Ravs = Refs</t>
        </is>
      </c>
      <c r="J1102" t="inlineStr">
        <is>
          <t xml:space="preserve">VOA</t>
        </is>
      </c>
      <c r="K1102" t="inlineStr">
        <is>
          <t xml:space="preserve">Script Error</t>
        </is>
      </c>
      <c r="L1102" t="inlineStr">
        <is>
          <t xml:space="preserve">Script error</t>
        </is>
      </c>
      <c r="M1102" t="str">
        <f>IFERROR(IF(VLOOKUP(L1102,'Quantification'!$A:$B,2,FALSE)&amp;""="","Unclassified",VLOOKUP(L1102,'Quantification'!$A:$B,2,FALSE)),"Unclassified")</f>
        <v>Major</v>
      </c>
      <c r="N1102" t="inlineStr">
        <is>
          <t xml:space="preserve">frl-carlos.alexander@pocketfm.com</t>
        </is>
      </c>
      <c r="O1102" t="inlineStr">
        <is>
          <t xml:space="preserve">Issues found in raw</t>
        </is>
      </c>
      <c r="P1102" t="str">
        <f>IF(OR(O1102="Issues found in master",O1102="Final master"),"Master",IF(OR(O1102="Ready for Master",O1102="Issues found in raw",O1102="Raw under QC",O1102="Issues resolved in raw"),"Raw","-"))</f>
        <v>Raw</v>
      </c>
      <c r="Q1102" s="13">
        <v>46269.15625</v>
      </c>
      <c r="R1102" t="inlineStr">
        <is>
          <t xml:space="preserve">2026-09 (Sept)</t>
        </is>
      </c>
      <c r="S1102">
        <f>IF(M1102="Not an error",0,IF(COUNTIFS($A$2:$A1102,$A1102,$D$2:$D1102,$D1102,$M$2:$M1102,"&lt;&gt;Not an error")=1,1,0))</f>
        <v>0</v>
      </c>
      <c r="T1102">
        <f>IF(M1102&lt;&gt;"Major",0,IF(COUNTIFS($A$2:$A1102,$A1102,$D$2:$D1102,$D1102,$M$2:$M1102,"Major")=1,1,0))</f>
        <v>0</v>
      </c>
      <c r="U1102">
        <f>IF(M1102&lt;&gt;"Minor",0,IF(COUNTIFS($A$2:$A1102,$A1102,$D$2:$D1102,$D1102,$M$2:$M1102,"Minor")=1,1,0))</f>
        <v>0</v>
      </c>
    </row>
    <row r="1103">
      <c r="A1103" t="inlineStr">
        <is>
          <t xml:space="preserve">9540fa0b0f0a4e67296efcd05e977d34ff2d48cc</t>
        </is>
      </c>
      <c r="B1103" t="inlineStr">
        <is>
          <t xml:space="preserve">Mad Vampire Lord's Bride</t>
        </is>
      </c>
      <c r="C1103" t="inlineStr">
        <is>
          <t xml:space="preserve">Die Braut Des Wahnsinnigen Vampirfürsten</t>
        </is>
      </c>
      <c r="D1103" t="inlineStr">
        <is>
          <t xml:space="preserve">e10e36630de58396538ae2bffa36f06b16b2fccf</t>
        </is>
      </c>
      <c r="E1103" t="inlineStr">
        <is>
          <t xml:space="preserve">Episode 454: Ein Gestohlenes Gesicht</t>
        </is>
      </c>
      <c r="F1103">
        <v>454</v>
      </c>
      <c r="G1103" t="inlineStr">
        <is>
          <t xml:space="preserve">5:22-5:29</t>
        </is>
      </c>
      <c r="H1103" t="inlineStr">
        <is>
          <t xml:space="preserve">Resolved</t>
        </is>
      </c>
      <c r="I1103" t="inlineStr">
        <is>
          <t xml:space="preserve">Remark: script error
Line from script: "Ein Ausdruck von Verwirrung und Verlegenheit machte sich auf Ravs Gesicht breit, da er mit ihren Worten nicht gerechnet hatte."
Note: Ravs = Refs</t>
        </is>
      </c>
      <c r="J1103" t="inlineStr">
        <is>
          <t xml:space="preserve">VOA</t>
        </is>
      </c>
      <c r="K1103" t="inlineStr">
        <is>
          <t xml:space="preserve">Script Error</t>
        </is>
      </c>
      <c r="L1103" t="inlineStr">
        <is>
          <t xml:space="preserve">Script error</t>
        </is>
      </c>
      <c r="M1103" t="str">
        <f>IFERROR(IF(VLOOKUP(L1103,'Quantification'!$A:$B,2,FALSE)&amp;""="","Unclassified",VLOOKUP(L1103,'Quantification'!$A:$B,2,FALSE)),"Unclassified")</f>
        <v>Major</v>
      </c>
      <c r="N1103" t="inlineStr">
        <is>
          <t xml:space="preserve">frl-carlos.alexander@pocketfm.com</t>
        </is>
      </c>
      <c r="O1103" t="inlineStr">
        <is>
          <t xml:space="preserve">Issues found in raw</t>
        </is>
      </c>
      <c r="P1103" t="str">
        <f>IF(OR(O1103="Issues found in master",O1103="Final master"),"Master",IF(OR(O1103="Ready for Master",O1103="Issues found in raw",O1103="Raw under QC",O1103="Issues resolved in raw"),"Raw","-"))</f>
        <v>Raw</v>
      </c>
      <c r="Q1103" s="13">
        <v>46270.15347222222</v>
      </c>
      <c r="R1103" t="inlineStr">
        <is>
          <t xml:space="preserve">2026-09 (Sept)</t>
        </is>
      </c>
      <c r="S1103">
        <f>IF(M1103="Not an error",0,IF(COUNTIFS($A$2:$A1103,$A1103,$D$2:$D1103,$D1103,$M$2:$M1103,"&lt;&gt;Not an error")=1,1,0))</f>
        <v>1</v>
      </c>
      <c r="T1103">
        <f>IF(M1103&lt;&gt;"Major",0,IF(COUNTIFS($A$2:$A1103,$A1103,$D$2:$D1103,$D1103,$M$2:$M1103,"Major")=1,1,0))</f>
        <v>1</v>
      </c>
      <c r="U1103">
        <f>IF(M1103&lt;&gt;"Minor",0,IF(COUNTIFS($A$2:$A1103,$A1103,$D$2:$D1103,$D1103,$M$2:$M1103,"Minor")=1,1,0))</f>
        <v>0</v>
      </c>
    </row>
    <row r="1104">
      <c r="A1104" t="inlineStr">
        <is>
          <t xml:space="preserve">9540fa0b0f0a4e67296efcd05e977d34ff2d48cc</t>
        </is>
      </c>
      <c r="B1104" t="inlineStr">
        <is>
          <t xml:space="preserve">Mad Vampire Lord's Bride</t>
        </is>
      </c>
      <c r="C1104" t="inlineStr">
        <is>
          <t xml:space="preserve">Die Braut Des Wahnsinnigen Vampirfürsten</t>
        </is>
      </c>
      <c r="D1104" t="inlineStr">
        <is>
          <t xml:space="preserve">5c8f02adac75a7a3ccb08b0f7940370a0e0f4236</t>
        </is>
      </c>
      <c r="E1104" t="inlineStr">
        <is>
          <t xml:space="preserve">Episode 455: Risse in Der Liebe</t>
        </is>
      </c>
      <c r="F1104">
        <v>455</v>
      </c>
      <c r="G1104" t="inlineStr">
        <is>
          <t xml:space="preserve">7:23-7:25</t>
        </is>
      </c>
      <c r="H1104" t="inlineStr">
        <is>
          <t xml:space="preserve">Resolved</t>
        </is>
      </c>
      <c r="I1104" t="inlineStr">
        <is>
          <t xml:space="preserve">Remark: script error
Line from script: "Mama geht es gut, Max."
Note: Max = Angel</t>
        </is>
      </c>
      <c r="J1104" t="inlineStr">
        <is>
          <t xml:space="preserve">VOA</t>
        </is>
      </c>
      <c r="K1104" t="inlineStr">
        <is>
          <t xml:space="preserve">Script Error</t>
        </is>
      </c>
      <c r="L1104" t="inlineStr">
        <is>
          <t xml:space="preserve">Script error</t>
        </is>
      </c>
      <c r="M1104" t="str">
        <f>IFERROR(IF(VLOOKUP(L1104,'Quantification'!$A:$B,2,FALSE)&amp;""="","Unclassified",VLOOKUP(L1104,'Quantification'!$A:$B,2,FALSE)),"Unclassified")</f>
        <v>Major</v>
      </c>
      <c r="N1104" t="inlineStr">
        <is>
          <t xml:space="preserve">frl-carlos.alexander@pocketfm.com</t>
        </is>
      </c>
      <c r="O1104" t="inlineStr">
        <is>
          <t xml:space="preserve">Issues found in raw</t>
        </is>
      </c>
      <c r="P1104" t="str">
        <f>IF(OR(O1104="Issues found in master",O1104="Final master"),"Master",IF(OR(O1104="Ready for Master",O1104="Issues found in raw",O1104="Raw under QC",O1104="Issues resolved in raw"),"Raw","-"))</f>
        <v>Raw</v>
      </c>
      <c r="Q1104" s="13">
        <v>46271.15486111111</v>
      </c>
      <c r="R1104" t="inlineStr">
        <is>
          <t xml:space="preserve">2026-09 (Sept)</t>
        </is>
      </c>
      <c r="S1104">
        <f>IF(M1104="Not an error",0,IF(COUNTIFS($A$2:$A1104,$A1104,$D$2:$D1104,$D1104,$M$2:$M1104,"&lt;&gt;Not an error")=1,1,0))</f>
        <v>1</v>
      </c>
      <c r="T1104">
        <f>IF(M1104&lt;&gt;"Major",0,IF(COUNTIFS($A$2:$A1104,$A1104,$D$2:$D1104,$D1104,$M$2:$M1104,"Major")=1,1,0))</f>
        <v>1</v>
      </c>
      <c r="U1104">
        <f>IF(M1104&lt;&gt;"Minor",0,IF(COUNTIFS($A$2:$A1104,$A1104,$D$2:$D1104,$D1104,$M$2:$M1104,"Minor")=1,1,0))</f>
        <v>0</v>
      </c>
    </row>
    <row r="1105">
      <c r="A1105" t="inlineStr">
        <is>
          <t xml:space="preserve">9540fa0b0f0a4e67296efcd05e977d34ff2d48cc</t>
        </is>
      </c>
      <c r="B1105" t="inlineStr">
        <is>
          <t xml:space="preserve">Mad Vampire Lord's Bride</t>
        </is>
      </c>
      <c r="C1105" t="inlineStr">
        <is>
          <t xml:space="preserve">Die Braut Des Wahnsinnigen Vampirfürsten</t>
        </is>
      </c>
      <c r="D1105" t="inlineStr">
        <is>
          <t xml:space="preserve">60ec835c865b141605aaa1074fe5d75b4bdc24dd</t>
        </is>
      </c>
      <c r="E1105" t="inlineStr">
        <is>
          <t xml:space="preserve">Episode 456: Die Perfekte Lüge</t>
        </is>
      </c>
      <c r="F1105">
        <v>456</v>
      </c>
      <c r="G1105" t="inlineStr">
        <is>
          <t xml:space="preserve">8:11-8:21</t>
        </is>
      </c>
      <c r="H1105" t="inlineStr">
        <is>
          <t xml:space="preserve">Resolved</t>
        </is>
      </c>
      <c r="I1105" t="inlineStr">
        <is>
          <t xml:space="preserve">Remark: Mispronunciation
Line from script: "Sie plante zu schlafen, in dem Wissen, dass sie es ihren Feinden endlich heimzahlte und das Gesicht dieses dummen Josh vorerst nicht sehen musste."
Note: "Yosh" instead of "dschosh"</t>
        </is>
      </c>
      <c r="J1105" t="inlineStr">
        <is>
          <t xml:space="preserve">VOA</t>
        </is>
      </c>
      <c r="K1105" t="inlineStr">
        <is>
          <t xml:space="preserve">Mispronunciation</t>
        </is>
      </c>
      <c r="L1105" t="inlineStr">
        <is>
          <t xml:space="preserve">Mispronunciation</t>
        </is>
      </c>
      <c r="M1105" t="str">
        <f>IFERROR(IF(VLOOKUP(L1105,'Quantification'!$A:$B,2,FALSE)&amp;""="","Unclassified",VLOOKUP(L1105,'Quantification'!$A:$B,2,FALSE)),"Unclassified")</f>
        <v>Major</v>
      </c>
      <c r="N1105" t="inlineStr">
        <is>
          <t xml:space="preserve">frl-carlos.alexander@pocketfm.com</t>
        </is>
      </c>
      <c r="O1105" t="inlineStr">
        <is>
          <t xml:space="preserve">Issues found in raw</t>
        </is>
      </c>
      <c r="P1105" t="str">
        <f>IF(OR(O1105="Issues found in master",O1105="Final master"),"Master",IF(OR(O1105="Ready for Master",O1105="Issues found in raw",O1105="Raw under QC",O1105="Issues resolved in raw"),"Raw","-"))</f>
        <v>Raw</v>
      </c>
      <c r="Q1105" s="13">
        <v>46271.15486111111</v>
      </c>
      <c r="R1105" t="inlineStr">
        <is>
          <t xml:space="preserve">2026-09 (Sept)</t>
        </is>
      </c>
      <c r="S1105">
        <f>IF(M1105="Not an error",0,IF(COUNTIFS($A$2:$A1105,$A1105,$D$2:$D1105,$D1105,$M$2:$M1105,"&lt;&gt;Not an error")=1,1,0))</f>
        <v>1</v>
      </c>
      <c r="T1105">
        <f>IF(M1105&lt;&gt;"Major",0,IF(COUNTIFS($A$2:$A1105,$A1105,$D$2:$D1105,$D1105,$M$2:$M1105,"Major")=1,1,0))</f>
        <v>1</v>
      </c>
      <c r="U1105">
        <f>IF(M1105&lt;&gt;"Minor",0,IF(COUNTIFS($A$2:$A1105,$A1105,$D$2:$D1105,$D1105,$M$2:$M1105,"Minor")=1,1,0))</f>
        <v>0</v>
      </c>
    </row>
    <row r="1106">
      <c r="A1106" t="inlineStr">
        <is>
          <t xml:space="preserve">9540fa0b0f0a4e67296efcd05e977d34ff2d48cc</t>
        </is>
      </c>
      <c r="B1106" t="inlineStr">
        <is>
          <t xml:space="preserve">Mad Vampire Lord's Bride</t>
        </is>
      </c>
      <c r="C1106" t="inlineStr">
        <is>
          <t xml:space="preserve">Die Braut Des Wahnsinnigen Vampirfürsten</t>
        </is>
      </c>
      <c r="D1106" t="inlineStr">
        <is>
          <t xml:space="preserve">ec7e27897310ce12b029a136a69213b8cf9c4c3e</t>
        </is>
      </c>
      <c r="E1106" t="inlineStr">
        <is>
          <t xml:space="preserve">Episode 466: Bestraft Fürs Atmen</t>
        </is>
      </c>
      <c r="F1106">
        <v>466</v>
      </c>
      <c r="G1106" t="inlineStr">
        <is>
          <t xml:space="preserve">7:52-7:57</t>
        </is>
      </c>
      <c r="H1106" t="inlineStr">
        <is>
          <t xml:space="preserve">Resolved</t>
        </is>
      </c>
      <c r="I1106" t="inlineStr">
        <is>
          <t xml:space="preserve">Remark: script error
Line from script: "Rohans und Angels Namen standen nicht auf den Listen, aber Ravs schon."
Note: Ravs = Refs</t>
        </is>
      </c>
      <c r="J1106" t="inlineStr">
        <is>
          <t xml:space="preserve">VOA</t>
        </is>
      </c>
      <c r="K1106" t="inlineStr">
        <is>
          <t xml:space="preserve">Script Error</t>
        </is>
      </c>
      <c r="L1106" t="inlineStr">
        <is>
          <t xml:space="preserve">Script error</t>
        </is>
      </c>
      <c r="M1106" t="str">
        <f>IFERROR(IF(VLOOKUP(L1106,'Quantification'!$A:$B,2,FALSE)&amp;""="","Unclassified",VLOOKUP(L1106,'Quantification'!$A:$B,2,FALSE)),"Unclassified")</f>
        <v>Major</v>
      </c>
      <c r="N1106" t="inlineStr">
        <is>
          <t xml:space="preserve">frl-carlos.alexander@pocketfm.com</t>
        </is>
      </c>
      <c r="O1106" t="inlineStr">
        <is>
          <t xml:space="preserve">Issues found in raw</t>
        </is>
      </c>
      <c r="P1106" t="str">
        <f>IF(OR(O1106="Issues found in master",O1106="Final master"),"Master",IF(OR(O1106="Ready for Master",O1106="Issues found in raw",O1106="Raw under QC",O1106="Issues resolved in raw"),"Raw","-"))</f>
        <v>Raw</v>
      </c>
      <c r="Q1106" s="13">
        <v>46276.15277777778</v>
      </c>
      <c r="R1106" t="inlineStr">
        <is>
          <t xml:space="preserve">2026-09 (Sept)</t>
        </is>
      </c>
      <c r="S1106">
        <f>IF(M1106="Not an error",0,IF(COUNTIFS($A$2:$A1106,$A1106,$D$2:$D1106,$D1106,$M$2:$M1106,"&lt;&gt;Not an error")=1,1,0))</f>
        <v>1</v>
      </c>
      <c r="T1106">
        <f>IF(M1106&lt;&gt;"Major",0,IF(COUNTIFS($A$2:$A1106,$A1106,$D$2:$D1106,$D1106,$M$2:$M1106,"Major")=1,1,0))</f>
        <v>1</v>
      </c>
      <c r="U1106">
        <f>IF(M1106&lt;&gt;"Minor",0,IF(COUNTIFS($A$2:$A1106,$A1106,$D$2:$D1106,$D1106,$M$2:$M1106,"Minor")=1,1,0))</f>
        <v>0</v>
      </c>
    </row>
    <row r="1107">
      <c r="A1107" t="inlineStr">
        <is>
          <t xml:space="preserve">9540fa0b0f0a4e67296efcd05e977d34ff2d48cc</t>
        </is>
      </c>
      <c r="B1107" t="inlineStr">
        <is>
          <t xml:space="preserve">Mad Vampire Lord's Bride</t>
        </is>
      </c>
      <c r="C1107" t="inlineStr">
        <is>
          <t xml:space="preserve">Die Braut Des Wahnsinnigen Vampirfürsten</t>
        </is>
      </c>
      <c r="D1107" t="inlineStr">
        <is>
          <t xml:space="preserve">ec7e27897310ce12b029a136a69213b8cf9c4c3e</t>
        </is>
      </c>
      <c r="E1107" t="inlineStr">
        <is>
          <t xml:space="preserve">Episode 466: Bestraft Fürs Atmen</t>
        </is>
      </c>
      <c r="F1107">
        <v>466</v>
      </c>
      <c r="G1107" t="inlineStr">
        <is>
          <t xml:space="preserve">9:30-9:52</t>
        </is>
      </c>
      <c r="H1107" t="inlineStr">
        <is>
          <t xml:space="preserve">Resolved</t>
        </is>
      </c>
      <c r="I1107" t="inlineStr">
        <is>
          <t xml:space="preserve">Remark: Script error
Line from script: "Die Namen änderten sich jeden Tag und zeigten die Menschen an, die bald sterben würden, und Bella bemerkte, dass Ravs Name wieder dort erschienen war, nachdem er vor ein paar Monaten verschwunden war, als sie die Zeiger seiner Zeit verschoben hatte. Sie drehte das seitliche Einstellrad auf Ravs Namen, und ihre Augen weiteten sich, als sie sah, wie die Zeiger seiner Zeit hin und her flackerten, was ihr Herz hämmern ließ."
Note: Ravs = Refs</t>
        </is>
      </c>
      <c r="J1107" t="inlineStr">
        <is>
          <t xml:space="preserve">VOA</t>
        </is>
      </c>
      <c r="K1107" t="inlineStr">
        <is>
          <t xml:space="preserve">Script Error</t>
        </is>
      </c>
      <c r="L1107" t="inlineStr">
        <is>
          <t xml:space="preserve">Script error</t>
        </is>
      </c>
      <c r="M1107" t="str">
        <f>IFERROR(IF(VLOOKUP(L1107,'Quantification'!$A:$B,2,FALSE)&amp;""="","Unclassified",VLOOKUP(L1107,'Quantification'!$A:$B,2,FALSE)),"Unclassified")</f>
        <v>Major</v>
      </c>
      <c r="N1107" t="inlineStr">
        <is>
          <t xml:space="preserve">frl-carlos.alexander@pocketfm.com</t>
        </is>
      </c>
      <c r="O1107" t="inlineStr">
        <is>
          <t xml:space="preserve">Issues found in raw</t>
        </is>
      </c>
      <c r="P1107" t="str">
        <f>IF(OR(O1107="Issues found in master",O1107="Final master"),"Master",IF(OR(O1107="Ready for Master",O1107="Issues found in raw",O1107="Raw under QC",O1107="Issues resolved in raw"),"Raw","-"))</f>
        <v>Raw</v>
      </c>
      <c r="Q1107" s="13">
        <v>46276.15277777778</v>
      </c>
      <c r="R1107" t="inlineStr">
        <is>
          <t xml:space="preserve">2026-09 (Sept)</t>
        </is>
      </c>
      <c r="S1107">
        <f>IF(M1107="Not an error",0,IF(COUNTIFS($A$2:$A1107,$A1107,$D$2:$D1107,$D1107,$M$2:$M1107,"&lt;&gt;Not an error")=1,1,0))</f>
        <v>0</v>
      </c>
      <c r="T1107">
        <f>IF(M1107&lt;&gt;"Major",0,IF(COUNTIFS($A$2:$A1107,$A1107,$D$2:$D1107,$D1107,$M$2:$M1107,"Major")=1,1,0))</f>
        <v>0</v>
      </c>
      <c r="U1107">
        <f>IF(M1107&lt;&gt;"Minor",0,IF(COUNTIFS($A$2:$A1107,$A1107,$D$2:$D1107,$D1107,$M$2:$M1107,"Minor")=1,1,0))</f>
        <v>0</v>
      </c>
    </row>
    <row r="1108">
      <c r="A1108" t="inlineStr">
        <is>
          <t xml:space="preserve">9540fa0b0f0a4e67296efcd05e977d34ff2d48cc</t>
        </is>
      </c>
      <c r="B1108" t="inlineStr">
        <is>
          <t xml:space="preserve">Mad Vampire Lord's Bride</t>
        </is>
      </c>
      <c r="C1108" t="inlineStr">
        <is>
          <t xml:space="preserve">Die Braut Des Wahnsinnigen Vampirfürsten</t>
        </is>
      </c>
      <c r="D1108" t="inlineStr">
        <is>
          <t xml:space="preserve">f5a88ef0025faab3caebb33e164413e83b579d01</t>
        </is>
      </c>
      <c r="E1108" t="inlineStr">
        <is>
          <t xml:space="preserve">Episode 467: Immer Wachende Augen</t>
        </is>
      </c>
      <c r="F1108">
        <v>467</v>
      </c>
      <c r="G1108" t="inlineStr">
        <is>
          <t xml:space="preserve">1:15-1:27</t>
        </is>
      </c>
      <c r="H1108" t="inlineStr">
        <is>
          <t xml:space="preserve">Resolved</t>
        </is>
      </c>
      <c r="I1108" t="inlineStr">
        <is>
          <t xml:space="preserve">Remark: script error
Line from script: "Wer hat die Tür offengelassen, obwohl Herr Raven uns doch gewarnt hatte, sie immer zu schließen, damit keine Nagetiere hereinkommen?“, murmelte sie vor sich hin, ging zum Spülbecken und stellte den schmutzigen Teller ab."
Note: Raven = Refen</t>
        </is>
      </c>
      <c r="J1108" t="inlineStr">
        <is>
          <t xml:space="preserve">VOA</t>
        </is>
      </c>
      <c r="K1108" t="inlineStr">
        <is>
          <t xml:space="preserve">Script Error</t>
        </is>
      </c>
      <c r="L1108" t="inlineStr">
        <is>
          <t xml:space="preserve">Script error</t>
        </is>
      </c>
      <c r="M1108" t="str">
        <f>IFERROR(IF(VLOOKUP(L1108,'Quantification'!$A:$B,2,FALSE)&amp;""="","Unclassified",VLOOKUP(L1108,'Quantification'!$A:$B,2,FALSE)),"Unclassified")</f>
        <v>Major</v>
      </c>
      <c r="N1108" t="inlineStr">
        <is>
          <t xml:space="preserve">frl-carlos.alexander@pocketfm.com</t>
        </is>
      </c>
      <c r="O1108" t="inlineStr">
        <is>
          <t xml:space="preserve">Issues found in raw</t>
        </is>
      </c>
      <c r="P1108" t="str">
        <f>IF(OR(O1108="Issues found in master",O1108="Final master"),"Master",IF(OR(O1108="Ready for Master",O1108="Issues found in raw",O1108="Raw under QC",O1108="Issues resolved in raw"),"Raw","-"))</f>
        <v>Raw</v>
      </c>
      <c r="Q1108" s="13">
        <v>46277.152083333334</v>
      </c>
      <c r="R1108" t="inlineStr">
        <is>
          <t xml:space="preserve">2026-09 (Sept)</t>
        </is>
      </c>
      <c r="S1108">
        <f>IF(M1108="Not an error",0,IF(COUNTIFS($A$2:$A1108,$A1108,$D$2:$D1108,$D1108,$M$2:$M1108,"&lt;&gt;Not an error")=1,1,0))</f>
        <v>1</v>
      </c>
      <c r="T1108">
        <f>IF(M1108&lt;&gt;"Major",0,IF(COUNTIFS($A$2:$A1108,$A1108,$D$2:$D1108,$D1108,$M$2:$M1108,"Major")=1,1,0))</f>
        <v>1</v>
      </c>
      <c r="U1108">
        <f>IF(M1108&lt;&gt;"Minor",0,IF(COUNTIFS($A$2:$A1108,$A1108,$D$2:$D1108,$D1108,$M$2:$M1108,"Minor")=1,1,0))</f>
        <v>0</v>
      </c>
    </row>
    <row r="1109">
      <c r="A1109" t="inlineStr">
        <is>
          <t xml:space="preserve">9540fa0b0f0a4e67296efcd05e977d34ff2d48cc</t>
        </is>
      </c>
      <c r="B1109" t="inlineStr">
        <is>
          <t xml:space="preserve">Mad Vampire Lord's Bride</t>
        </is>
      </c>
      <c r="C1109" t="inlineStr">
        <is>
          <t xml:space="preserve">Die Braut Des Wahnsinnigen Vampirfürsten</t>
        </is>
      </c>
      <c r="D1109" t="inlineStr">
        <is>
          <t xml:space="preserve">f5a88ef0025faab3caebb33e164413e83b579d01</t>
        </is>
      </c>
      <c r="E1109" t="inlineStr">
        <is>
          <t xml:space="preserve">Episode 467: Immer Wachende Augen</t>
        </is>
      </c>
      <c r="F1109">
        <v>467</v>
      </c>
      <c r="G1109" t="inlineStr">
        <is>
          <t xml:space="preserve">2:00-2:07</t>
        </is>
      </c>
      <c r="H1109" t="inlineStr">
        <is>
          <t xml:space="preserve">Resolved</t>
        </is>
      </c>
      <c r="I1109" t="inlineStr">
        <is>
          <t xml:space="preserve">Remark: script error
Line from script: "Die Dienerin überlegte, wieder hineinzugehen und nach Herrn Raven zu rufen, aber ihr fiel ein, dass sie ihn den ganzen Abend nicht gesehen hatte."
Note: Raven = Refen</t>
        </is>
      </c>
      <c r="J1109" t="inlineStr">
        <is>
          <t xml:space="preserve">VOA</t>
        </is>
      </c>
      <c r="K1109" t="inlineStr">
        <is>
          <t xml:space="preserve">Script Error</t>
        </is>
      </c>
      <c r="L1109" t="inlineStr">
        <is>
          <t xml:space="preserve">Script error</t>
        </is>
      </c>
      <c r="M1109" t="str">
        <f>IFERROR(IF(VLOOKUP(L1109,'Quantification'!$A:$B,2,FALSE)&amp;""="","Unclassified",VLOOKUP(L1109,'Quantification'!$A:$B,2,FALSE)),"Unclassified")</f>
        <v>Major</v>
      </c>
      <c r="N1109" t="inlineStr">
        <is>
          <t xml:space="preserve">frl-carlos.alexander@pocketfm.com</t>
        </is>
      </c>
      <c r="O1109" t="inlineStr">
        <is>
          <t xml:space="preserve">Issues found in raw</t>
        </is>
      </c>
      <c r="P1109" t="str">
        <f>IF(OR(O1109="Issues found in master",O1109="Final master"),"Master",IF(OR(O1109="Ready for Master",O1109="Issues found in raw",O1109="Raw under QC",O1109="Issues resolved in raw"),"Raw","-"))</f>
        <v>Raw</v>
      </c>
      <c r="Q1109" s="13">
        <v>46277.152083333334</v>
      </c>
      <c r="R1109" t="inlineStr">
        <is>
          <t xml:space="preserve">2026-09 (Sept)</t>
        </is>
      </c>
      <c r="S1109">
        <f>IF(M1109="Not an error",0,IF(COUNTIFS($A$2:$A1109,$A1109,$D$2:$D1109,$D1109,$M$2:$M1109,"&lt;&gt;Not an error")=1,1,0))</f>
        <v>0</v>
      </c>
      <c r="T1109">
        <f>IF(M1109&lt;&gt;"Major",0,IF(COUNTIFS($A$2:$A1109,$A1109,$D$2:$D1109,$D1109,$M$2:$M1109,"Major")=1,1,0))</f>
        <v>0</v>
      </c>
      <c r="U1109">
        <f>IF(M1109&lt;&gt;"Minor",0,IF(COUNTIFS($A$2:$A1109,$A1109,$D$2:$D1109,$D1109,$M$2:$M1109,"Minor")=1,1,0))</f>
        <v>0</v>
      </c>
    </row>
    <row r="1110">
      <c r="A1110" t="inlineStr">
        <is>
          <t xml:space="preserve">9540fa0b0f0a4e67296efcd05e977d34ff2d48cc</t>
        </is>
      </c>
      <c r="B1110" t="inlineStr">
        <is>
          <t xml:space="preserve">Mad Vampire Lord's Bride</t>
        </is>
      </c>
      <c r="C1110" t="inlineStr">
        <is>
          <t xml:space="preserve">Die Braut Des Wahnsinnigen Vampirfürsten</t>
        </is>
      </c>
      <c r="D1110" t="inlineStr">
        <is>
          <t xml:space="preserve">f5a88ef0025faab3caebb33e164413e83b579d01</t>
        </is>
      </c>
      <c r="E1110" t="inlineStr">
        <is>
          <t xml:space="preserve">Episode 467: Immer Wachende Augen</t>
        </is>
      </c>
      <c r="F1110">
        <v>467</v>
      </c>
      <c r="G1110" t="inlineStr">
        <is>
          <t xml:space="preserve">2:47-2:48</t>
        </is>
      </c>
      <c r="H1110" t="inlineStr">
        <is>
          <t xml:space="preserve">Resolved</t>
        </is>
      </c>
      <c r="I1110" t="inlineStr">
        <is>
          <t xml:space="preserve">Remark: script error
Line from script: "Herr Raven?"
Note: Raven = Refen</t>
        </is>
      </c>
      <c r="J1110" t="inlineStr">
        <is>
          <t xml:space="preserve">VOA</t>
        </is>
      </c>
      <c r="K1110" t="inlineStr">
        <is>
          <t xml:space="preserve">Script Error</t>
        </is>
      </c>
      <c r="L1110" t="inlineStr">
        <is>
          <t xml:space="preserve">Script error</t>
        </is>
      </c>
      <c r="M1110" t="str">
        <f>IFERROR(IF(VLOOKUP(L1110,'Quantification'!$A:$B,2,FALSE)&amp;""="","Unclassified",VLOOKUP(L1110,'Quantification'!$A:$B,2,FALSE)),"Unclassified")</f>
        <v>Major</v>
      </c>
      <c r="N1110" t="inlineStr">
        <is>
          <t xml:space="preserve">frl-carlos.alexander@pocketfm.com</t>
        </is>
      </c>
      <c r="O1110" t="inlineStr">
        <is>
          <t xml:space="preserve">Issues found in raw</t>
        </is>
      </c>
      <c r="P1110" t="str">
        <f>IF(OR(O1110="Issues found in master",O1110="Final master"),"Master",IF(OR(O1110="Ready for Master",O1110="Issues found in raw",O1110="Raw under QC",O1110="Issues resolved in raw"),"Raw","-"))</f>
        <v>Raw</v>
      </c>
      <c r="Q1110" s="13">
        <v>46277.152083333334</v>
      </c>
      <c r="R1110" t="inlineStr">
        <is>
          <t xml:space="preserve">2026-09 (Sept)</t>
        </is>
      </c>
      <c r="S1110">
        <f>IF(M1110="Not an error",0,IF(COUNTIFS($A$2:$A1110,$A1110,$D$2:$D1110,$D1110,$M$2:$M1110,"&lt;&gt;Not an error")=1,1,0))</f>
        <v>0</v>
      </c>
      <c r="T1110">
        <f>IF(M1110&lt;&gt;"Major",0,IF(COUNTIFS($A$2:$A1110,$A1110,$D$2:$D1110,$D1110,$M$2:$M1110,"Major")=1,1,0))</f>
        <v>0</v>
      </c>
      <c r="U1110">
        <f>IF(M1110&lt;&gt;"Minor",0,IF(COUNTIFS($A$2:$A1110,$A1110,$D$2:$D1110,$D1110,$M$2:$M1110,"Minor")=1,1,0))</f>
        <v>0</v>
      </c>
    </row>
    <row r="1111">
      <c r="A1111" t="inlineStr">
        <is>
          <t xml:space="preserve">9540fa0b0f0a4e67296efcd05e977d34ff2d48cc</t>
        </is>
      </c>
      <c r="B1111" t="inlineStr">
        <is>
          <t xml:space="preserve">Mad Vampire Lord's Bride</t>
        </is>
      </c>
      <c r="C1111" t="inlineStr">
        <is>
          <t xml:space="preserve">Die Braut Des Wahnsinnigen Vampirfürsten</t>
        </is>
      </c>
      <c r="D1111" t="inlineStr">
        <is>
          <t xml:space="preserve">f5a88ef0025faab3caebb33e164413e83b579d01</t>
        </is>
      </c>
      <c r="E1111" t="inlineStr">
        <is>
          <t xml:space="preserve">Episode 467: Immer Wachende Augen</t>
        </is>
      </c>
      <c r="F1111">
        <v>467</v>
      </c>
      <c r="G1111" t="inlineStr">
        <is>
          <t xml:space="preserve">3:30-3:33</t>
        </is>
      </c>
      <c r="H1111" t="inlineStr">
        <is>
          <t xml:space="preserve">Resolved</t>
        </is>
      </c>
      <c r="I1111" t="inlineStr">
        <is>
          <t xml:space="preserve">Remark: script error
Line from script: "Das Ding vor ihr sah Herrn Raven überhaupt nicht mehr ähnlich."
Note: Raven = Refen</t>
        </is>
      </c>
      <c r="J1111" t="inlineStr">
        <is>
          <t xml:space="preserve">VOA</t>
        </is>
      </c>
      <c r="K1111" t="inlineStr">
        <is>
          <t xml:space="preserve">Script Error</t>
        </is>
      </c>
      <c r="L1111" t="inlineStr">
        <is>
          <t xml:space="preserve">Script error</t>
        </is>
      </c>
      <c r="M1111" t="str">
        <f>IFERROR(IF(VLOOKUP(L1111,'Quantification'!$A:$B,2,FALSE)&amp;""="","Unclassified",VLOOKUP(L1111,'Quantification'!$A:$B,2,FALSE)),"Unclassified")</f>
        <v>Major</v>
      </c>
      <c r="N1111" t="inlineStr">
        <is>
          <t xml:space="preserve">frl-carlos.alexander@pocketfm.com</t>
        </is>
      </c>
      <c r="O1111" t="inlineStr">
        <is>
          <t xml:space="preserve">Issues found in raw</t>
        </is>
      </c>
      <c r="P1111" t="str">
        <f>IF(OR(O1111="Issues found in master",O1111="Final master"),"Master",IF(OR(O1111="Ready for Master",O1111="Issues found in raw",O1111="Raw under QC",O1111="Issues resolved in raw"),"Raw","-"))</f>
        <v>Raw</v>
      </c>
      <c r="Q1111" s="13">
        <v>46277.152083333334</v>
      </c>
      <c r="R1111" t="inlineStr">
        <is>
          <t xml:space="preserve">2026-09 (Sept)</t>
        </is>
      </c>
      <c r="S1111">
        <f>IF(M1111="Not an error",0,IF(COUNTIFS($A$2:$A1111,$A1111,$D$2:$D1111,$D1111,$M$2:$M1111,"&lt;&gt;Not an error")=1,1,0))</f>
        <v>0</v>
      </c>
      <c r="T1111">
        <f>IF(M1111&lt;&gt;"Major",0,IF(COUNTIFS($A$2:$A1111,$A1111,$D$2:$D1111,$D1111,$M$2:$M1111,"Major")=1,1,0))</f>
        <v>0</v>
      </c>
      <c r="U1111">
        <f>IF(M1111&lt;&gt;"Minor",0,IF(COUNTIFS($A$2:$A1111,$A1111,$D$2:$D1111,$D1111,$M$2:$M1111,"Minor")=1,1,0))</f>
        <v>0</v>
      </c>
    </row>
    <row r="1112">
      <c r="A1112" t="inlineStr">
        <is>
          <t xml:space="preserve">9540fa0b0f0a4e67296efcd05e977d34ff2d48cc</t>
        </is>
      </c>
      <c r="B1112" t="inlineStr">
        <is>
          <t xml:space="preserve">Mad Vampire Lord's Bride</t>
        </is>
      </c>
      <c r="C1112" t="inlineStr">
        <is>
          <t xml:space="preserve">Die Braut Des Wahnsinnigen Vampirfürsten</t>
        </is>
      </c>
      <c r="D1112" t="inlineStr">
        <is>
          <t xml:space="preserve">f5a88ef0025faab3caebb33e164413e83b579d01</t>
        </is>
      </c>
      <c r="E1112" t="inlineStr">
        <is>
          <t xml:space="preserve">Episode 467: Immer Wachende Augen</t>
        </is>
      </c>
      <c r="F1112">
        <v>467</v>
      </c>
      <c r="G1112" t="inlineStr">
        <is>
          <t xml:space="preserve">5:22-5:28</t>
        </is>
      </c>
      <c r="H1112" t="inlineStr">
        <is>
          <t xml:space="preserve">Resolved</t>
        </is>
      </c>
      <c r="I1112" t="inlineStr">
        <is>
          <t xml:space="preserve">Remark: script error
Line from script: "Da Evenly die Treppe nicht hinaufgehen konnte, hatte sie unten auf einem Stuhl aus dem Speisesaal auf Ravs Rückkehr gewartet."
Note: Ravs = Refs</t>
        </is>
      </c>
      <c r="J1112" t="inlineStr">
        <is>
          <t xml:space="preserve">VOA</t>
        </is>
      </c>
      <c r="K1112" t="inlineStr">
        <is>
          <t xml:space="preserve">Script Error</t>
        </is>
      </c>
      <c r="L1112" t="inlineStr">
        <is>
          <t xml:space="preserve">Script error</t>
        </is>
      </c>
      <c r="M1112" t="str">
        <f>IFERROR(IF(VLOOKUP(L1112,'Quantification'!$A:$B,2,FALSE)&amp;""="","Unclassified",VLOOKUP(L1112,'Quantification'!$A:$B,2,FALSE)),"Unclassified")</f>
        <v>Major</v>
      </c>
      <c r="N1112" t="inlineStr">
        <is>
          <t xml:space="preserve">frl-carlos.alexander@pocketfm.com</t>
        </is>
      </c>
      <c r="O1112" t="inlineStr">
        <is>
          <t xml:space="preserve">Issues found in raw</t>
        </is>
      </c>
      <c r="P1112" t="str">
        <f>IF(OR(O1112="Issues found in master",O1112="Final master"),"Master",IF(OR(O1112="Ready for Master",O1112="Issues found in raw",O1112="Raw under QC",O1112="Issues resolved in raw"),"Raw","-"))</f>
        <v>Raw</v>
      </c>
      <c r="Q1112" s="13">
        <v>46277.152083333334</v>
      </c>
      <c r="R1112" t="inlineStr">
        <is>
          <t xml:space="preserve">2026-09 (Sept)</t>
        </is>
      </c>
      <c r="S1112">
        <f>IF(M1112="Not an error",0,IF(COUNTIFS($A$2:$A1112,$A1112,$D$2:$D1112,$D1112,$M$2:$M1112,"&lt;&gt;Not an error")=1,1,0))</f>
        <v>0</v>
      </c>
      <c r="T1112">
        <f>IF(M1112&lt;&gt;"Major",0,IF(COUNTIFS($A$2:$A1112,$A1112,$D$2:$D1112,$D1112,$M$2:$M1112,"Major")=1,1,0))</f>
        <v>0</v>
      </c>
      <c r="U1112">
        <f>IF(M1112&lt;&gt;"Minor",0,IF(COUNTIFS($A$2:$A1112,$A1112,$D$2:$D1112,$D1112,$M$2:$M1112,"Minor")=1,1,0))</f>
        <v>0</v>
      </c>
    </row>
    <row r="1113">
      <c r="A1113" t="inlineStr">
        <is>
          <t xml:space="preserve">9540fa0b0f0a4e67296efcd05e977d34ff2d48cc</t>
        </is>
      </c>
      <c r="B1113" t="inlineStr">
        <is>
          <t xml:space="preserve">Mad Vampire Lord's Bride</t>
        </is>
      </c>
      <c r="C1113" t="inlineStr">
        <is>
          <t xml:space="preserve">Die Braut Des Wahnsinnigen Vampirfürsten</t>
        </is>
      </c>
      <c r="D1113" t="inlineStr">
        <is>
          <t xml:space="preserve">6d5b897ad49fb964f6954253475b4d63976e0aaf</t>
        </is>
      </c>
      <c r="E1113" t="inlineStr">
        <is>
          <t xml:space="preserve">Episode 469: Vertraue Einem Fremden</t>
        </is>
      </c>
      <c r="F1113">
        <v>469</v>
      </c>
      <c r="G1113" t="inlineStr">
        <is>
          <t xml:space="preserve">0:00-0:03</t>
        </is>
      </c>
      <c r="H1113" t="inlineStr">
        <is>
          <t xml:space="preserve">Resolved</t>
        </is>
      </c>
      <c r="I1113" t="inlineStr">
        <is>
          <t xml:space="preserve">Remark: script error
Line from script: "Ravs Körper ging in das wahre Stadium der Verderbnis über."
Note: Ravs = Refs</t>
        </is>
      </c>
      <c r="J1113" t="inlineStr">
        <is>
          <t xml:space="preserve">VOA</t>
        </is>
      </c>
      <c r="K1113" t="inlineStr">
        <is>
          <t xml:space="preserve">Script Error</t>
        </is>
      </c>
      <c r="L1113" t="inlineStr">
        <is>
          <t xml:space="preserve">Script error</t>
        </is>
      </c>
      <c r="M1113" t="str">
        <f>IFERROR(IF(VLOOKUP(L1113,'Quantification'!$A:$B,2,FALSE)&amp;""="","Unclassified",VLOOKUP(L1113,'Quantification'!$A:$B,2,FALSE)),"Unclassified")</f>
        <v>Major</v>
      </c>
      <c r="N1113" t="inlineStr">
        <is>
          <t xml:space="preserve">frl-carlos.alexander@pocketfm.com</t>
        </is>
      </c>
      <c r="O1113" t="inlineStr">
        <is>
          <t xml:space="preserve">Issues found in raw</t>
        </is>
      </c>
      <c r="P1113" t="str">
        <f>IF(OR(O1113="Issues found in master",O1113="Final master"),"Master",IF(OR(O1113="Ready for Master",O1113="Issues found in raw",O1113="Raw under QC",O1113="Issues resolved in raw"),"Raw","-"))</f>
        <v>Raw</v>
      </c>
      <c r="Q1113" s="13">
        <v>46278.15277777778</v>
      </c>
      <c r="R1113" t="inlineStr">
        <is>
          <t xml:space="preserve">2026-09 (Sept)</t>
        </is>
      </c>
      <c r="S1113">
        <f>IF(M1113="Not an error",0,IF(COUNTIFS($A$2:$A1113,$A1113,$D$2:$D1113,$D1113,$M$2:$M1113,"&lt;&gt;Not an error")=1,1,0))</f>
        <v>1</v>
      </c>
      <c r="T1113">
        <f>IF(M1113&lt;&gt;"Major",0,IF(COUNTIFS($A$2:$A1113,$A1113,$D$2:$D1113,$D1113,$M$2:$M1113,"Major")=1,1,0))</f>
        <v>1</v>
      </c>
      <c r="U1113">
        <f>IF(M1113&lt;&gt;"Minor",0,IF(COUNTIFS($A$2:$A1113,$A1113,$D$2:$D1113,$D1113,$M$2:$M1113,"Minor")=1,1,0))</f>
        <v>0</v>
      </c>
    </row>
    <row r="1114">
      <c r="A1114" t="inlineStr">
        <is>
          <t xml:space="preserve">9540fa0b0f0a4e67296efcd05e977d34ff2d48cc</t>
        </is>
      </c>
      <c r="B1114" t="inlineStr">
        <is>
          <t xml:space="preserve">Mad Vampire Lord's Bride</t>
        </is>
      </c>
      <c r="C1114" t="inlineStr">
        <is>
          <t xml:space="preserve">Die Braut Des Wahnsinnigen Vampirfürsten</t>
        </is>
      </c>
      <c r="D1114" t="inlineStr">
        <is>
          <t xml:space="preserve">a24dc29acffc07bb1691a40541f224a17c0284cd</t>
        </is>
      </c>
      <c r="E1114" t="inlineStr">
        <is>
          <t xml:space="preserve">Episode 471: Gekauft Wie Fleisch</t>
        </is>
      </c>
      <c r="F1114">
        <v>471</v>
      </c>
      <c r="G1114" t="inlineStr">
        <is>
          <t xml:space="preserve">3:45-3:52</t>
        </is>
      </c>
      <c r="H1114" t="inlineStr">
        <is>
          <t xml:space="preserve">Resolved</t>
        </is>
      </c>
      <c r="I1114" t="inlineStr">
        <is>
          <t xml:space="preserve">Remark: script error
Line from script: "Gerade als er ankam, sah er, wie sich Ravs Zähne in Angels Oberarm gruben und ein großes Stück Fleisch herausrissen."
Note: Ravs = Refs</t>
        </is>
      </c>
      <c r="J1114" t="inlineStr">
        <is>
          <t xml:space="preserve">VOA</t>
        </is>
      </c>
      <c r="K1114" t="inlineStr">
        <is>
          <t xml:space="preserve">Script Error</t>
        </is>
      </c>
      <c r="L1114" t="inlineStr">
        <is>
          <t xml:space="preserve">Script error</t>
        </is>
      </c>
      <c r="M1114" t="str">
        <f>IFERROR(IF(VLOOKUP(L1114,'Quantification'!$A:$B,2,FALSE)&amp;""="","Unclassified",VLOOKUP(L1114,'Quantification'!$A:$B,2,FALSE)),"Unclassified")</f>
        <v>Major</v>
      </c>
      <c r="N1114" t="inlineStr">
        <is>
          <t xml:space="preserve">frl-carlos.alexander@pocketfm.com</t>
        </is>
      </c>
      <c r="O1114" t="inlineStr">
        <is>
          <t xml:space="preserve">Issues found in raw</t>
        </is>
      </c>
      <c r="P1114" t="str">
        <f>IF(OR(O1114="Issues found in master",O1114="Final master"),"Master",IF(OR(O1114="Ready for Master",O1114="Issues found in raw",O1114="Raw under QC",O1114="Issues resolved in raw"),"Raw","-"))</f>
        <v>Raw</v>
      </c>
      <c r="Q1114" s="13">
        <v>46279.15277777778</v>
      </c>
      <c r="R1114" t="inlineStr">
        <is>
          <t xml:space="preserve">2026-09 (Sept)</t>
        </is>
      </c>
      <c r="S1114">
        <f>IF(M1114="Not an error",0,IF(COUNTIFS($A$2:$A1114,$A1114,$D$2:$D1114,$D1114,$M$2:$M1114,"&lt;&gt;Not an error")=1,1,0))</f>
        <v>1</v>
      </c>
      <c r="T1114">
        <f>IF(M1114&lt;&gt;"Major",0,IF(COUNTIFS($A$2:$A1114,$A1114,$D$2:$D1114,$D1114,$M$2:$M1114,"Major")=1,1,0))</f>
        <v>1</v>
      </c>
      <c r="U1114">
        <f>IF(M1114&lt;&gt;"Minor",0,IF(COUNTIFS($A$2:$A1114,$A1114,$D$2:$D1114,$D1114,$M$2:$M1114,"Minor")=1,1,0))</f>
        <v>0</v>
      </c>
    </row>
    <row r="1115">
      <c r="A1115" t="inlineStr">
        <is>
          <t xml:space="preserve">9540fa0b0f0a4e67296efcd05e977d34ff2d48cc</t>
        </is>
      </c>
      <c r="B1115" t="inlineStr">
        <is>
          <t xml:space="preserve">Mad Vampire Lord's Bride</t>
        </is>
      </c>
      <c r="C1115" t="inlineStr">
        <is>
          <t xml:space="preserve">Die Braut Des Wahnsinnigen Vampirfürsten</t>
        </is>
      </c>
      <c r="D1115" t="inlineStr">
        <is>
          <t xml:space="preserve">a24dc29acffc07bb1691a40541f224a17c0284cd</t>
        </is>
      </c>
      <c r="E1115" t="inlineStr">
        <is>
          <t xml:space="preserve">Episode 471: Gekauft Wie Fleisch</t>
        </is>
      </c>
      <c r="F1115">
        <v>471</v>
      </c>
      <c r="G1115" t="inlineStr">
        <is>
          <t xml:space="preserve">7:01-7:30</t>
        </is>
      </c>
      <c r="H1115" t="inlineStr">
        <is>
          <t xml:space="preserve">Ignore</t>
        </is>
      </c>
      <c r="I1115" t="inlineStr">
        <is>
          <t xml:space="preserve">Remark: script error
Line from script: "Gerade als er ankam, sah er, wie sich Ravs Zähne in Angels Oberarm gruben und ein großes Stück Fleisch herausrissen."
Note: Ravs = Refs</t>
        </is>
      </c>
      <c r="J1115" t="inlineStr">
        <is>
          <t xml:space="preserve">VOA</t>
        </is>
      </c>
      <c r="K1115" t="inlineStr">
        <is>
          <t xml:space="preserve">Script Error</t>
        </is>
      </c>
      <c r="L1115" t="inlineStr">
        <is>
          <t xml:space="preserve">Script error</t>
        </is>
      </c>
      <c r="M1115" t="str">
        <f>IFERROR(IF(VLOOKUP(L1115,'Quantification'!$A:$B,2,FALSE)&amp;""="","Unclassified",VLOOKUP(L1115,'Quantification'!$A:$B,2,FALSE)),"Unclassified")</f>
        <v>Major</v>
      </c>
      <c r="N1115" t="inlineStr">
        <is>
          <t xml:space="preserve">frl-carlos.alexander@pocketfm.com</t>
        </is>
      </c>
      <c r="O1115" t="inlineStr">
        <is>
          <t xml:space="preserve">Issues found in raw</t>
        </is>
      </c>
      <c r="P1115" t="str">
        <f>IF(OR(O1115="Issues found in master",O1115="Final master"),"Master",IF(OR(O1115="Ready for Master",O1115="Issues found in raw",O1115="Raw under QC",O1115="Issues resolved in raw"),"Raw","-"))</f>
        <v>Raw</v>
      </c>
      <c r="Q1115" s="13">
        <v>46279.15277777778</v>
      </c>
      <c r="R1115" t="inlineStr">
        <is>
          <t xml:space="preserve">2026-09 (Sept)</t>
        </is>
      </c>
      <c r="S1115">
        <f>IF(M1115="Not an error",0,IF(COUNTIFS($A$2:$A1115,$A1115,$D$2:$D1115,$D1115,$M$2:$M1115,"&lt;&gt;Not an error")=1,1,0))</f>
        <v>0</v>
      </c>
      <c r="T1115">
        <f>IF(M1115&lt;&gt;"Major",0,IF(COUNTIFS($A$2:$A1115,$A1115,$D$2:$D1115,$D1115,$M$2:$M1115,"Major")=1,1,0))</f>
        <v>0</v>
      </c>
      <c r="U1115">
        <f>IF(M1115&lt;&gt;"Minor",0,IF(COUNTIFS($A$2:$A1115,$A1115,$D$2:$D1115,$D1115,$M$2:$M1115,"Minor")=1,1,0))</f>
        <v>0</v>
      </c>
    </row>
    <row r="1116">
      <c r="A1116" t="inlineStr">
        <is>
          <t xml:space="preserve">9540fa0b0f0a4e67296efcd05e977d34ff2d48cc</t>
        </is>
      </c>
      <c r="B1116" t="inlineStr">
        <is>
          <t xml:space="preserve">Mad Vampire Lord's Bride</t>
        </is>
      </c>
      <c r="C1116" t="inlineStr">
        <is>
          <t xml:space="preserve">Die Braut Des Wahnsinnigen Vampirfürsten</t>
        </is>
      </c>
      <c r="D1116" t="inlineStr">
        <is>
          <t xml:space="preserve">a24dc29acffc07bb1691a40541f224a17c0284cd</t>
        </is>
      </c>
      <c r="E1116" t="inlineStr">
        <is>
          <t xml:space="preserve">Episode 471: Gekauft Wie Fleisch</t>
        </is>
      </c>
      <c r="F1116">
        <v>471</v>
      </c>
      <c r="G1116" t="inlineStr">
        <is>
          <t xml:space="preserve">7:56-8:19</t>
        </is>
      </c>
      <c r="H1116" t="inlineStr">
        <is>
          <t xml:space="preserve">Ignore</t>
        </is>
      </c>
      <c r="I1116" t="inlineStr">
        <is>
          <t xml:space="preserve">Remark: script error
Line from script: "Er blickte in Ravs Augen, die trüb geworden waren, mit roten Adern, die sich durch das Augenweiß und die Haut darum zogen. Rohan hatte in seinem Leben unzählige Wilde und Menschen getötet und hatte nie auch nur das Geringste dabei empfunden.
Jetzt, als er in Ravs unkenntliche Augen blickte, sah er Bilder der fünfzig Jahre, die Ref an seiner Seite gewesen war und ihm gedient hatte:"
Note: Ravs = Refs</t>
        </is>
      </c>
      <c r="J1116" t="inlineStr">
        <is>
          <t xml:space="preserve">VOA</t>
        </is>
      </c>
      <c r="K1116" t="inlineStr">
        <is>
          <t xml:space="preserve">Script Error</t>
        </is>
      </c>
      <c r="L1116" t="inlineStr">
        <is>
          <t xml:space="preserve">Script error</t>
        </is>
      </c>
      <c r="M1116" t="str">
        <f>IFERROR(IF(VLOOKUP(L1116,'Quantification'!$A:$B,2,FALSE)&amp;""="","Unclassified",VLOOKUP(L1116,'Quantification'!$A:$B,2,FALSE)),"Unclassified")</f>
        <v>Major</v>
      </c>
      <c r="N1116" t="inlineStr">
        <is>
          <t xml:space="preserve">frl-carlos.alexander@pocketfm.com</t>
        </is>
      </c>
      <c r="O1116" t="inlineStr">
        <is>
          <t xml:space="preserve">Issues found in raw</t>
        </is>
      </c>
      <c r="P1116" t="str">
        <f>IF(OR(O1116="Issues found in master",O1116="Final master"),"Master",IF(OR(O1116="Ready for Master",O1116="Issues found in raw",O1116="Raw under QC",O1116="Issues resolved in raw"),"Raw","-"))</f>
        <v>Raw</v>
      </c>
      <c r="Q1116" s="13">
        <v>46279.15277777778</v>
      </c>
      <c r="R1116" t="inlineStr">
        <is>
          <t xml:space="preserve">2026-09 (Sept)</t>
        </is>
      </c>
      <c r="S1116">
        <f>IF(M1116="Not an error",0,IF(COUNTIFS($A$2:$A1116,$A1116,$D$2:$D1116,$D1116,$M$2:$M1116,"&lt;&gt;Not an error")=1,1,0))</f>
        <v>0</v>
      </c>
      <c r="T1116">
        <f>IF(M1116&lt;&gt;"Major",0,IF(COUNTIFS($A$2:$A1116,$A1116,$D$2:$D1116,$D1116,$M$2:$M1116,"Major")=1,1,0))</f>
        <v>0</v>
      </c>
      <c r="U1116">
        <f>IF(M1116&lt;&gt;"Minor",0,IF(COUNTIFS($A$2:$A1116,$A1116,$D$2:$D1116,$D1116,$M$2:$M1116,"Minor")=1,1,0))</f>
        <v>0</v>
      </c>
    </row>
    <row r="1117">
      <c r="A1117" t="inlineStr">
        <is>
          <t xml:space="preserve">9540fa0b0f0a4e67296efcd05e977d34ff2d48cc</t>
        </is>
      </c>
      <c r="B1117" t="inlineStr">
        <is>
          <t xml:space="preserve">Mad Vampire Lord's Bride</t>
        </is>
      </c>
      <c r="C1117" t="inlineStr">
        <is>
          <t xml:space="preserve">Die Braut Des Wahnsinnigen Vampirfürsten</t>
        </is>
      </c>
      <c r="D1117" t="inlineStr">
        <is>
          <t xml:space="preserve">078eaf68256b98f98021e71620662c91535ecfcf</t>
        </is>
      </c>
      <c r="E1117" t="inlineStr">
        <is>
          <t xml:space="preserve">Episode 472: Nacht Ohne Gnade</t>
        </is>
      </c>
      <c r="F1117">
        <v>472</v>
      </c>
      <c r="G1117" t="inlineStr">
        <is>
          <t xml:space="preserve">6:51-6:58</t>
        </is>
      </c>
      <c r="H1117" t="inlineStr">
        <is>
          <t xml:space="preserve">Ignore</t>
        </is>
      </c>
      <c r="I1117" t="inlineStr">
        <is>
          <t xml:space="preserve">Remark: script error
Line from script: "Er hatte gehofft, sie wäre mit Angel drinnen, damit er allein die Kraft finden könnte, Ravs Elend zu beenden."
Note: Ravs = Refs</t>
        </is>
      </c>
      <c r="J1117" t="inlineStr">
        <is>
          <t xml:space="preserve">VOA</t>
        </is>
      </c>
      <c r="K1117" t="inlineStr">
        <is>
          <t xml:space="preserve">Script Error</t>
        </is>
      </c>
      <c r="L1117" t="inlineStr">
        <is>
          <t xml:space="preserve">Script error</t>
        </is>
      </c>
      <c r="M1117" t="str">
        <f>IFERROR(IF(VLOOKUP(L1117,'Quantification'!$A:$B,2,FALSE)&amp;""="","Unclassified",VLOOKUP(L1117,'Quantification'!$A:$B,2,FALSE)),"Unclassified")</f>
        <v>Major</v>
      </c>
      <c r="N1117" t="inlineStr">
        <is>
          <t xml:space="preserve">frl-carlos.alexander@pocketfm.com</t>
        </is>
      </c>
      <c r="O1117" t="inlineStr">
        <is>
          <t xml:space="preserve">Issues found in raw</t>
        </is>
      </c>
      <c r="P1117" t="str">
        <f>IF(OR(O1117="Issues found in master",O1117="Final master"),"Master",IF(OR(O1117="Ready for Master",O1117="Issues found in raw",O1117="Raw under QC",O1117="Issues resolved in raw"),"Raw","-"))</f>
        <v>Raw</v>
      </c>
      <c r="Q1117" s="13">
        <v>46279.15277777778</v>
      </c>
      <c r="R1117" t="inlineStr">
        <is>
          <t xml:space="preserve">2026-09 (Sept)</t>
        </is>
      </c>
      <c r="S1117">
        <f>IF(M1117="Not an error",0,IF(COUNTIFS($A$2:$A1117,$A1117,$D$2:$D1117,$D1117,$M$2:$M1117,"&lt;&gt;Not an error")=1,1,0))</f>
        <v>1</v>
      </c>
      <c r="T1117">
        <f>IF(M1117&lt;&gt;"Major",0,IF(COUNTIFS($A$2:$A1117,$A1117,$D$2:$D1117,$D1117,$M$2:$M1117,"Major")=1,1,0))</f>
        <v>1</v>
      </c>
      <c r="U1117">
        <f>IF(M1117&lt;&gt;"Minor",0,IF(COUNTIFS($A$2:$A1117,$A1117,$D$2:$D1117,$D1117,$M$2:$M1117,"Minor")=1,1,0))</f>
        <v>0</v>
      </c>
    </row>
    <row r="1118">
      <c r="A1118" t="inlineStr">
        <is>
          <t xml:space="preserve">9540fa0b0f0a4e67296efcd05e977d34ff2d48cc</t>
        </is>
      </c>
      <c r="B1118" t="inlineStr">
        <is>
          <t xml:space="preserve">Mad Vampire Lord's Bride</t>
        </is>
      </c>
      <c r="C1118" t="inlineStr">
        <is>
          <t xml:space="preserve">Die Braut Des Wahnsinnigen Vampirfürsten</t>
        </is>
      </c>
      <c r="D1118" t="inlineStr">
        <is>
          <t xml:space="preserve">078eaf68256b98f98021e71620662c91535ecfcf</t>
        </is>
      </c>
      <c r="E1118" t="inlineStr">
        <is>
          <t xml:space="preserve">Episode 472: Nacht Ohne Gnade</t>
        </is>
      </c>
      <c r="F1118">
        <v>472</v>
      </c>
      <c r="G1118" t="inlineStr">
        <is>
          <t xml:space="preserve">9:05-9:10</t>
        </is>
      </c>
      <c r="H1118" t="inlineStr">
        <is>
          <t xml:space="preserve">Resolved</t>
        </is>
      </c>
      <c r="I1118" t="inlineStr">
        <is>
          <t xml:space="preserve">Remark: script error
Line from script: "Bitte!“, schrie Evenly, gerade als Rohans Finger sich um Ravs Hals zu schließen begannen."
Note: Ravs = Refs</t>
        </is>
      </c>
      <c r="J1118" t="inlineStr">
        <is>
          <t xml:space="preserve">VOA</t>
        </is>
      </c>
      <c r="K1118" t="inlineStr">
        <is>
          <t xml:space="preserve">Script Error</t>
        </is>
      </c>
      <c r="L1118" t="inlineStr">
        <is>
          <t xml:space="preserve">Script error</t>
        </is>
      </c>
      <c r="M1118" t="str">
        <f>IFERROR(IF(VLOOKUP(L1118,'Quantification'!$A:$B,2,FALSE)&amp;""="","Unclassified",VLOOKUP(L1118,'Quantification'!$A:$B,2,FALSE)),"Unclassified")</f>
        <v>Major</v>
      </c>
      <c r="N1118" t="inlineStr">
        <is>
          <t xml:space="preserve">frl-carlos.alexander@pocketfm.com</t>
        </is>
      </c>
      <c r="O1118" t="inlineStr">
        <is>
          <t xml:space="preserve">Issues found in raw</t>
        </is>
      </c>
      <c r="P1118" t="str">
        <f>IF(OR(O1118="Issues found in master",O1118="Final master"),"Master",IF(OR(O1118="Ready for Master",O1118="Issues found in raw",O1118="Raw under QC",O1118="Issues resolved in raw"),"Raw","-"))</f>
        <v>Raw</v>
      </c>
      <c r="Q1118" s="13">
        <v>46279.15277777778</v>
      </c>
      <c r="R1118" t="inlineStr">
        <is>
          <t xml:space="preserve">2026-09 (Sept)</t>
        </is>
      </c>
      <c r="S1118">
        <f>IF(M1118="Not an error",0,IF(COUNTIFS($A$2:$A1118,$A1118,$D$2:$D1118,$D1118,$M$2:$M1118,"&lt;&gt;Not an error")=1,1,0))</f>
        <v>0</v>
      </c>
      <c r="T1118">
        <f>IF(M1118&lt;&gt;"Major",0,IF(COUNTIFS($A$2:$A1118,$A1118,$D$2:$D1118,$D1118,$M$2:$M1118,"Major")=1,1,0))</f>
        <v>0</v>
      </c>
      <c r="U1118">
        <f>IF(M1118&lt;&gt;"Minor",0,IF(COUNTIFS($A$2:$A1118,$A1118,$D$2:$D1118,$D1118,$M$2:$M1118,"Minor")=1,1,0))</f>
        <v>0</v>
      </c>
    </row>
    <row r="1119">
      <c r="A1119" t="inlineStr">
        <is>
          <t xml:space="preserve">9540fa0b0f0a4e67296efcd05e977d34ff2d48cc</t>
        </is>
      </c>
      <c r="B1119" t="inlineStr">
        <is>
          <t xml:space="preserve">Mad Vampire Lord's Bride</t>
        </is>
      </c>
      <c r="C1119" t="inlineStr">
        <is>
          <t xml:space="preserve">Die Braut Des Wahnsinnigen Vampirfürsten</t>
        </is>
      </c>
      <c r="D1119" t="inlineStr">
        <is>
          <t xml:space="preserve">709e8a9e05101b31940fe2843ae2d7eb1f26c309</t>
        </is>
      </c>
      <c r="E1119" t="inlineStr">
        <is>
          <t xml:space="preserve">Episode 473: Der Preis Des Lebens</t>
        </is>
      </c>
      <c r="F1119">
        <v>473</v>
      </c>
      <c r="G1119" t="inlineStr">
        <is>
          <t xml:space="preserve">0:07-0:12</t>
        </is>
      </c>
      <c r="H1119" t="inlineStr">
        <is>
          <t xml:space="preserve">Resolved</t>
        </is>
      </c>
      <c r="I1119" t="inlineStr">
        <is>
          <t xml:space="preserve">Remark: script error
Line from script: "Bitte!“, schrie Evenly, gerade als Rohans Finger sich um Ravs Hals schlossen."
Note: Ravs = Refs</t>
        </is>
      </c>
      <c r="J1119" t="inlineStr">
        <is>
          <t xml:space="preserve">VOA</t>
        </is>
      </c>
      <c r="K1119" t="inlineStr">
        <is>
          <t xml:space="preserve">Script Error</t>
        </is>
      </c>
      <c r="L1119" t="inlineStr">
        <is>
          <t xml:space="preserve">Script error</t>
        </is>
      </c>
      <c r="M1119" t="str">
        <f>IFERROR(IF(VLOOKUP(L1119,'Quantification'!$A:$B,2,FALSE)&amp;""="","Unclassified",VLOOKUP(L1119,'Quantification'!$A:$B,2,FALSE)),"Unclassified")</f>
        <v>Major</v>
      </c>
      <c r="N1119" t="inlineStr">
        <is>
          <t xml:space="preserve">frl-carlos.alexander@pocketfm.com</t>
        </is>
      </c>
      <c r="O1119" t="inlineStr">
        <is>
          <t xml:space="preserve">Issues found in raw</t>
        </is>
      </c>
      <c r="P1119" t="str">
        <f>IF(OR(O1119="Issues found in master",O1119="Final master"),"Master",IF(OR(O1119="Ready for Master",O1119="Issues found in raw",O1119="Raw under QC",O1119="Issues resolved in raw"),"Raw","-"))</f>
        <v>Raw</v>
      </c>
      <c r="Q1119" s="13">
        <v>46280.15138888889</v>
      </c>
      <c r="R1119" t="inlineStr">
        <is>
          <t xml:space="preserve">2026-09 (Sept)</t>
        </is>
      </c>
      <c r="S1119">
        <f>IF(M1119="Not an error",0,IF(COUNTIFS($A$2:$A1119,$A1119,$D$2:$D1119,$D1119,$M$2:$M1119,"&lt;&gt;Not an error")=1,1,0))</f>
        <v>1</v>
      </c>
      <c r="T1119">
        <f>IF(M1119&lt;&gt;"Major",0,IF(COUNTIFS($A$2:$A1119,$A1119,$D$2:$D1119,$D1119,$M$2:$M1119,"Major")=1,1,0))</f>
        <v>1</v>
      </c>
      <c r="U1119">
        <f>IF(M1119&lt;&gt;"Minor",0,IF(COUNTIFS($A$2:$A1119,$A1119,$D$2:$D1119,$D1119,$M$2:$M1119,"Minor")=1,1,0))</f>
        <v>0</v>
      </c>
    </row>
    <row r="1120">
      <c r="A1120" t="inlineStr">
        <is>
          <t xml:space="preserve">9540fa0b0f0a4e67296efcd05e977d34ff2d48cc</t>
        </is>
      </c>
      <c r="B1120" t="inlineStr">
        <is>
          <t xml:space="preserve">Mad Vampire Lord's Bride</t>
        </is>
      </c>
      <c r="C1120" t="inlineStr">
        <is>
          <t xml:space="preserve">Die Braut Des Wahnsinnigen Vampirfürsten</t>
        </is>
      </c>
      <c r="D1120" t="inlineStr">
        <is>
          <t xml:space="preserve">709e8a9e05101b31940fe2843ae2d7eb1f26c309</t>
        </is>
      </c>
      <c r="E1120" t="inlineStr">
        <is>
          <t xml:space="preserve">Episode 473: Der Preis Des Lebens</t>
        </is>
      </c>
      <c r="F1120">
        <v>473</v>
      </c>
      <c r="G1120" t="inlineStr">
        <is>
          <t xml:space="preserve">2:04-2:16</t>
        </is>
      </c>
      <c r="H1120" t="inlineStr">
        <is>
          <t xml:space="preserve">Resolved</t>
        </is>
      </c>
      <c r="I1120" t="inlineStr">
        <is>
          <t xml:space="preserve">Remark: script error
Line from script: "Bitte, tu das nicht!“, rief Evenly, setzte Angel auf den Boden und stürzte vor, um Rohans Hand zu packen, die Hand, an der Klauen gewachsen waren und die im Begriff war, sich in Ravs Brust zu bohren."
Note: Ravs = Refs</t>
        </is>
      </c>
      <c r="J1120" t="inlineStr">
        <is>
          <t xml:space="preserve">VOA</t>
        </is>
      </c>
      <c r="K1120" t="inlineStr">
        <is>
          <t xml:space="preserve">Script Error</t>
        </is>
      </c>
      <c r="L1120" t="inlineStr">
        <is>
          <t xml:space="preserve">Script error</t>
        </is>
      </c>
      <c r="M1120" t="str">
        <f>IFERROR(IF(VLOOKUP(L1120,'Quantification'!$A:$B,2,FALSE)&amp;""="","Unclassified",VLOOKUP(L1120,'Quantification'!$A:$B,2,FALSE)),"Unclassified")</f>
        <v>Major</v>
      </c>
      <c r="N1120" t="inlineStr">
        <is>
          <t xml:space="preserve">frl-carlos.alexander@pocketfm.com</t>
        </is>
      </c>
      <c r="O1120" t="inlineStr">
        <is>
          <t xml:space="preserve">Issues found in raw</t>
        </is>
      </c>
      <c r="P1120" t="str">
        <f>IF(OR(O1120="Issues found in master",O1120="Final master"),"Master",IF(OR(O1120="Ready for Master",O1120="Issues found in raw",O1120="Raw under QC",O1120="Issues resolved in raw"),"Raw","-"))</f>
        <v>Raw</v>
      </c>
      <c r="Q1120" s="13">
        <v>46280.15138888889</v>
      </c>
      <c r="R1120" t="inlineStr">
        <is>
          <t xml:space="preserve">2026-09 (Sept)</t>
        </is>
      </c>
      <c r="S1120">
        <f>IF(M1120="Not an error",0,IF(COUNTIFS($A$2:$A1120,$A1120,$D$2:$D1120,$D1120,$M$2:$M1120,"&lt;&gt;Not an error")=1,1,0))</f>
        <v>0</v>
      </c>
      <c r="T1120">
        <f>IF(M1120&lt;&gt;"Major",0,IF(COUNTIFS($A$2:$A1120,$A1120,$D$2:$D1120,$D1120,$M$2:$M1120,"Major")=1,1,0))</f>
        <v>0</v>
      </c>
      <c r="U1120">
        <f>IF(M1120&lt;&gt;"Minor",0,IF(COUNTIFS($A$2:$A1120,$A1120,$D$2:$D1120,$D1120,$M$2:$M1120,"Minor")=1,1,0))</f>
        <v>0</v>
      </c>
    </row>
    <row r="1121">
      <c r="A1121" t="inlineStr">
        <is>
          <t xml:space="preserve">9540fa0b0f0a4e67296efcd05e977d34ff2d48cc</t>
        </is>
      </c>
      <c r="B1121" t="inlineStr">
        <is>
          <t xml:space="preserve">Mad Vampire Lord's Bride</t>
        </is>
      </c>
      <c r="C1121" t="inlineStr">
        <is>
          <t xml:space="preserve">Die Braut Des Wahnsinnigen Vampirfürsten</t>
        </is>
      </c>
      <c r="D1121" t="inlineStr">
        <is>
          <t xml:space="preserve">709e8a9e05101b31940fe2843ae2d7eb1f26c309</t>
        </is>
      </c>
      <c r="E1121" t="inlineStr">
        <is>
          <t xml:space="preserve">Episode 473: Der Preis Des Lebens</t>
        </is>
      </c>
      <c r="F1121">
        <v>473</v>
      </c>
      <c r="G1121" t="inlineStr">
        <is>
          <t xml:space="preserve">3:49-3:51</t>
        </is>
      </c>
      <c r="H1121" t="inlineStr">
        <is>
          <t xml:space="preserve">Resolved</t>
        </is>
      </c>
      <c r="I1121" t="inlineStr">
        <is>
          <t xml:space="preserve">Remark: script error
Line from script: "Rohan ließ Ravs Hals los."
Note: Ravs = Refs</t>
        </is>
      </c>
      <c r="J1121" t="inlineStr">
        <is>
          <t xml:space="preserve">VOA</t>
        </is>
      </c>
      <c r="K1121" t="inlineStr">
        <is>
          <t xml:space="preserve">Script Error</t>
        </is>
      </c>
      <c r="L1121" t="inlineStr">
        <is>
          <t xml:space="preserve">Script error</t>
        </is>
      </c>
      <c r="M1121" t="str">
        <f>IFERROR(IF(VLOOKUP(L1121,'Quantification'!$A:$B,2,FALSE)&amp;""="","Unclassified",VLOOKUP(L1121,'Quantification'!$A:$B,2,FALSE)),"Unclassified")</f>
        <v>Major</v>
      </c>
      <c r="N1121" t="inlineStr">
        <is>
          <t xml:space="preserve">frl-carlos.alexander@pocketfm.com</t>
        </is>
      </c>
      <c r="O1121" t="inlineStr">
        <is>
          <t xml:space="preserve">Issues found in raw</t>
        </is>
      </c>
      <c r="P1121" t="str">
        <f>IF(OR(O1121="Issues found in master",O1121="Final master"),"Master",IF(OR(O1121="Ready for Master",O1121="Issues found in raw",O1121="Raw under QC",O1121="Issues resolved in raw"),"Raw","-"))</f>
        <v>Raw</v>
      </c>
      <c r="Q1121" s="13">
        <v>46280.15138888889</v>
      </c>
      <c r="R1121" t="inlineStr">
        <is>
          <t xml:space="preserve">2026-09 (Sept)</t>
        </is>
      </c>
      <c r="S1121">
        <f>IF(M1121="Not an error",0,IF(COUNTIFS($A$2:$A1121,$A1121,$D$2:$D1121,$D1121,$M$2:$M1121,"&lt;&gt;Not an error")=1,1,0))</f>
        <v>0</v>
      </c>
      <c r="T1121">
        <f>IF(M1121&lt;&gt;"Major",0,IF(COUNTIFS($A$2:$A1121,$A1121,$D$2:$D1121,$D1121,$M$2:$M1121,"Major")=1,1,0))</f>
        <v>0</v>
      </c>
      <c r="U1121">
        <f>IF(M1121&lt;&gt;"Minor",0,IF(COUNTIFS($A$2:$A1121,$A1121,$D$2:$D1121,$D1121,$M$2:$M1121,"Minor")=1,1,0))</f>
        <v>0</v>
      </c>
    </row>
    <row r="1122">
      <c r="A1122" t="inlineStr">
        <is>
          <t xml:space="preserve">9540fa0b0f0a4e67296efcd05e977d34ff2d48cc</t>
        </is>
      </c>
      <c r="B1122" t="inlineStr">
        <is>
          <t xml:space="preserve">Mad Vampire Lord's Bride</t>
        </is>
      </c>
      <c r="C1122" t="inlineStr">
        <is>
          <t xml:space="preserve">Die Braut Des Wahnsinnigen Vampirfürsten</t>
        </is>
      </c>
      <c r="D1122" t="inlineStr">
        <is>
          <t xml:space="preserve">709e8a9e05101b31940fe2843ae2d7eb1f26c309</t>
        </is>
      </c>
      <c r="E1122" t="inlineStr">
        <is>
          <t xml:space="preserve">Episode 473: Der Preis Des Lebens</t>
        </is>
      </c>
      <c r="F1122">
        <v>473</v>
      </c>
      <c r="G1122" t="inlineStr">
        <is>
          <t xml:space="preserve">4:04-4:10</t>
        </is>
      </c>
      <c r="H1122" t="inlineStr">
        <is>
          <t xml:space="preserve">Resolved</t>
        </is>
      </c>
      <c r="I1122" t="inlineStr">
        <is>
          <t xml:space="preserve">Remark: script error
Line from script: "Bring meinen Sohn hinein, ich kümmere mich um ihn“, befahl er ihr bestimmt und griff nach Ravs Arm."
Note: Ravs = Refs</t>
        </is>
      </c>
      <c r="J1122" t="inlineStr">
        <is>
          <t xml:space="preserve">VOA</t>
        </is>
      </c>
      <c r="K1122" t="inlineStr">
        <is>
          <t xml:space="preserve">Script Error</t>
        </is>
      </c>
      <c r="L1122" t="inlineStr">
        <is>
          <t xml:space="preserve">Script error</t>
        </is>
      </c>
      <c r="M1122" t="str">
        <f>IFERROR(IF(VLOOKUP(L1122,'Quantification'!$A:$B,2,FALSE)&amp;""="","Unclassified",VLOOKUP(L1122,'Quantification'!$A:$B,2,FALSE)),"Unclassified")</f>
        <v>Major</v>
      </c>
      <c r="N1122" t="inlineStr">
        <is>
          <t xml:space="preserve">frl-carlos.alexander@pocketfm.com</t>
        </is>
      </c>
      <c r="O1122" t="inlineStr">
        <is>
          <t xml:space="preserve">Issues found in raw</t>
        </is>
      </c>
      <c r="P1122" t="str">
        <f>IF(OR(O1122="Issues found in master",O1122="Final master"),"Master",IF(OR(O1122="Ready for Master",O1122="Issues found in raw",O1122="Raw under QC",O1122="Issues resolved in raw"),"Raw","-"))</f>
        <v>Raw</v>
      </c>
      <c r="Q1122" s="13">
        <v>46280.15138888889</v>
      </c>
      <c r="R1122" t="inlineStr">
        <is>
          <t xml:space="preserve">2026-09 (Sept)</t>
        </is>
      </c>
      <c r="S1122">
        <f>IF(M1122="Not an error",0,IF(COUNTIFS($A$2:$A1122,$A1122,$D$2:$D1122,$D1122,$M$2:$M1122,"&lt;&gt;Not an error")=1,1,0))</f>
        <v>0</v>
      </c>
      <c r="T1122">
        <f>IF(M1122&lt;&gt;"Major",0,IF(COUNTIFS($A$2:$A1122,$A1122,$D$2:$D1122,$D1122,$M$2:$M1122,"Major")=1,1,0))</f>
        <v>0</v>
      </c>
      <c r="U1122">
        <f>IF(M1122&lt;&gt;"Minor",0,IF(COUNTIFS($A$2:$A1122,$A1122,$D$2:$D1122,$D1122,$M$2:$M1122,"Minor")=1,1,0))</f>
        <v>0</v>
      </c>
    </row>
    <row r="1123">
      <c r="A1123" t="inlineStr">
        <is>
          <t xml:space="preserve">9540fa0b0f0a4e67296efcd05e977d34ff2d48cc</t>
        </is>
      </c>
      <c r="B1123" t="inlineStr">
        <is>
          <t xml:space="preserve">Mad Vampire Lord's Bride</t>
        </is>
      </c>
      <c r="C1123" t="inlineStr">
        <is>
          <t xml:space="preserve">Die Braut Des Wahnsinnigen Vampirfürsten</t>
        </is>
      </c>
      <c r="D1123" t="inlineStr">
        <is>
          <t xml:space="preserve">709e8a9e05101b31940fe2843ae2d7eb1f26c309</t>
        </is>
      </c>
      <c r="E1123" t="inlineStr">
        <is>
          <t xml:space="preserve">Episode 473: Der Preis Des Lebens</t>
        </is>
      </c>
      <c r="F1123">
        <v>473</v>
      </c>
      <c r="H1123" t="inlineStr">
        <is>
          <t xml:space="preserve">Ignore</t>
        </is>
      </c>
      <c r="I1123" t="inlineStr">
        <is>
          <t xml:space="preserve">Remark: script error
Line from script: "
Note: Ravs = Refs</t>
        </is>
      </c>
      <c r="J1123" t="inlineStr">
        <is>
          <t xml:space="preserve">VOA</t>
        </is>
      </c>
      <c r="K1123" t="inlineStr">
        <is>
          <t xml:space="preserve">Script Error</t>
        </is>
      </c>
      <c r="L1123" t="inlineStr">
        <is>
          <t xml:space="preserve">Script error</t>
        </is>
      </c>
      <c r="M1123" t="str">
        <f>IFERROR(IF(VLOOKUP(L1123,'Quantification'!$A:$B,2,FALSE)&amp;""="","Unclassified",VLOOKUP(L1123,'Quantification'!$A:$B,2,FALSE)),"Unclassified")</f>
        <v>Major</v>
      </c>
      <c r="N1123" t="inlineStr">
        <is>
          <t xml:space="preserve">frl-carlos.alexander@pocketfm.com</t>
        </is>
      </c>
      <c r="O1123" t="inlineStr">
        <is>
          <t xml:space="preserve">Issues found in raw</t>
        </is>
      </c>
      <c r="P1123" t="str">
        <f>IF(OR(O1123="Issues found in master",O1123="Final master"),"Master",IF(OR(O1123="Ready for Master",O1123="Issues found in raw",O1123="Raw under QC",O1123="Issues resolved in raw"),"Raw","-"))</f>
        <v>Raw</v>
      </c>
      <c r="Q1123" s="13">
        <v>46280.15138888889</v>
      </c>
      <c r="R1123" t="inlineStr">
        <is>
          <t xml:space="preserve">2026-09 (Sept)</t>
        </is>
      </c>
      <c r="S1123">
        <f>IF(M1123="Not an error",0,IF(COUNTIFS($A$2:$A1123,$A1123,$D$2:$D1123,$D1123,$M$2:$M1123,"&lt;&gt;Not an error")=1,1,0))</f>
        <v>0</v>
      </c>
      <c r="T1123">
        <f>IF(M1123&lt;&gt;"Major",0,IF(COUNTIFS($A$2:$A1123,$A1123,$D$2:$D1123,$D1123,$M$2:$M1123,"Major")=1,1,0))</f>
        <v>0</v>
      </c>
      <c r="U1123">
        <f>IF(M1123&lt;&gt;"Minor",0,IF(COUNTIFS($A$2:$A1123,$A1123,$D$2:$D1123,$D1123,$M$2:$M1123,"Minor")=1,1,0))</f>
        <v>0</v>
      </c>
    </row>
    <row r="1124">
      <c r="A1124" t="inlineStr">
        <is>
          <t xml:space="preserve">9540fa0b0f0a4e67296efcd05e977d34ff2d48cc</t>
        </is>
      </c>
      <c r="B1124" t="inlineStr">
        <is>
          <t xml:space="preserve">Mad Vampire Lord's Bride</t>
        </is>
      </c>
      <c r="C1124" t="inlineStr">
        <is>
          <t xml:space="preserve">Die Braut Des Wahnsinnigen Vampirfürsten</t>
        </is>
      </c>
      <c r="D1124" t="inlineStr">
        <is>
          <t xml:space="preserve">09367c87c82624405c7f464241717382412e339e</t>
        </is>
      </c>
      <c r="E1124" t="inlineStr">
        <is>
          <t xml:space="preserve">Episode 477: Eine Stille Rebellion</t>
        </is>
      </c>
      <c r="F1124">
        <v>477</v>
      </c>
      <c r="G1124" t="inlineStr">
        <is>
          <t xml:space="preserve">2:01-2:10</t>
        </is>
      </c>
      <c r="H1124" t="inlineStr">
        <is>
          <t xml:space="preserve">Resolved</t>
        </is>
      </c>
      <c r="I1124" t="inlineStr">
        <is>
          <t xml:space="preserve">Remark: script error
Line from script: "Inzwischen wusste Bella, dass sich Ravs Zustand verschlechtert hatte, denn seine Lebenszeit spielte in ihrer Handfläche verrückt, wann immer sie sich auf seinen Namen konzentrierte."
Note: Ravs = Refs</t>
        </is>
      </c>
      <c r="J1124" t="inlineStr">
        <is>
          <t xml:space="preserve">VOA</t>
        </is>
      </c>
      <c r="K1124" t="inlineStr">
        <is>
          <t xml:space="preserve">Script Error</t>
        </is>
      </c>
      <c r="L1124" t="inlineStr">
        <is>
          <t xml:space="preserve">Script error</t>
        </is>
      </c>
      <c r="M1124" t="str">
        <f>IFERROR(IF(VLOOKUP(L1124,'Quantification'!$A:$B,2,FALSE)&amp;""="","Unclassified",VLOOKUP(L1124,'Quantification'!$A:$B,2,FALSE)),"Unclassified")</f>
        <v>Major</v>
      </c>
      <c r="N1124" t="inlineStr">
        <is>
          <t xml:space="preserve">frl-carlos.alexander@pocketfm.com</t>
        </is>
      </c>
      <c r="O1124" t="inlineStr">
        <is>
          <t xml:space="preserve">Issues found in raw</t>
        </is>
      </c>
      <c r="P1124" t="str">
        <f>IF(OR(O1124="Issues found in master",O1124="Final master"),"Master",IF(OR(O1124="Ready for Master",O1124="Issues found in raw",O1124="Raw under QC",O1124="Issues resolved in raw"),"Raw","-"))</f>
        <v>Raw</v>
      </c>
      <c r="Q1124" s="13">
        <v>46282.16805555555</v>
      </c>
      <c r="R1124" t="inlineStr">
        <is>
          <t xml:space="preserve">2026-09 (Sept)</t>
        </is>
      </c>
      <c r="S1124">
        <f>IF(M1124="Not an error",0,IF(COUNTIFS($A$2:$A1124,$A1124,$D$2:$D1124,$D1124,$M$2:$M1124,"&lt;&gt;Not an error")=1,1,0))</f>
        <v>1</v>
      </c>
      <c r="T1124">
        <f>IF(M1124&lt;&gt;"Major",0,IF(COUNTIFS($A$2:$A1124,$A1124,$D$2:$D1124,$D1124,$M$2:$M1124,"Major")=1,1,0))</f>
        <v>1</v>
      </c>
      <c r="U1124">
        <f>IF(M1124&lt;&gt;"Minor",0,IF(COUNTIFS($A$2:$A1124,$A1124,$D$2:$D1124,$D1124,$M$2:$M1124,"Minor")=1,1,0))</f>
        <v>0</v>
      </c>
    </row>
    <row r="1125">
      <c r="A1125" t="inlineStr">
        <is>
          <t xml:space="preserve">9540fa0b0f0a4e67296efcd05e977d34ff2d48cc</t>
        </is>
      </c>
      <c r="B1125" t="inlineStr">
        <is>
          <t xml:space="preserve">Mad Vampire Lord's Bride</t>
        </is>
      </c>
      <c r="C1125" t="inlineStr">
        <is>
          <t xml:space="preserve">Die Braut Des Wahnsinnigen Vampirfürsten</t>
        </is>
      </c>
      <c r="D1125" t="inlineStr">
        <is>
          <t xml:space="preserve">a33b7836d44c2daad289ef6e1d4a3af965b9cfeb</t>
        </is>
      </c>
      <c r="E1125" t="inlineStr">
        <is>
          <t xml:space="preserve">Episode 482: Liebe Fühlt Sich Falsch An</t>
        </is>
      </c>
      <c r="F1125">
        <v>482</v>
      </c>
      <c r="G1125" t="inlineStr">
        <is>
          <t xml:space="preserve">7:41-7:51</t>
        </is>
      </c>
      <c r="H1125" t="inlineStr">
        <is>
          <t xml:space="preserve">Resolved</t>
        </is>
      </c>
      <c r="I1125" t="inlineStr">
        <is>
          <t xml:space="preserve">Remark: script error
Line from script: "Sie hatte sich Sorgen um Angel gemacht und war entsetzt bei dem Gedanken, was der Herzog tun würde, wenn er zurückkehrte und feststellte, dass Ravs Biss seinen Sohn beeinflusst hatte."
Note: Ravs = Refs</t>
        </is>
      </c>
      <c r="J1125" t="inlineStr">
        <is>
          <t xml:space="preserve">VOA</t>
        </is>
      </c>
      <c r="K1125" t="inlineStr">
        <is>
          <t xml:space="preserve">Script Error</t>
        </is>
      </c>
      <c r="L1125" t="inlineStr">
        <is>
          <t xml:space="preserve">Script error</t>
        </is>
      </c>
      <c r="M1125" t="str">
        <f>IFERROR(IF(VLOOKUP(L1125,'Quantification'!$A:$B,2,FALSE)&amp;""="","Unclassified",VLOOKUP(L1125,'Quantification'!$A:$B,2,FALSE)),"Unclassified")</f>
        <v>Major</v>
      </c>
      <c r="N1125" t="inlineStr">
        <is>
          <t xml:space="preserve">frl-carlos.alexander@pocketfm.com</t>
        </is>
      </c>
      <c r="O1125" t="inlineStr">
        <is>
          <t xml:space="preserve">Issues found in raw</t>
        </is>
      </c>
      <c r="P1125" t="str">
        <f>IF(OR(O1125="Issues found in master",O1125="Final master"),"Master",IF(OR(O1125="Ready for Master",O1125="Issues found in raw",O1125="Raw under QC",O1125="Issues resolved in raw"),"Raw","-"))</f>
        <v>Raw</v>
      </c>
      <c r="Q1125" s="13">
        <v>46284.160416666666</v>
      </c>
      <c r="R1125" t="inlineStr">
        <is>
          <t xml:space="preserve">2026-09 (Sept)</t>
        </is>
      </c>
      <c r="S1125">
        <f>IF(M1125="Not an error",0,IF(COUNTIFS($A$2:$A1125,$A1125,$D$2:$D1125,$D1125,$M$2:$M1125,"&lt;&gt;Not an error")=1,1,0))</f>
        <v>1</v>
      </c>
      <c r="T1125">
        <f>IF(M1125&lt;&gt;"Major",0,IF(COUNTIFS($A$2:$A1125,$A1125,$D$2:$D1125,$D1125,$M$2:$M1125,"Major")=1,1,0))</f>
        <v>1</v>
      </c>
      <c r="U1125">
        <f>IF(M1125&lt;&gt;"Minor",0,IF(COUNTIFS($A$2:$A1125,$A1125,$D$2:$D1125,$D1125,$M$2:$M1125,"Minor")=1,1,0))</f>
        <v>0</v>
      </c>
    </row>
    <row r="1126">
      <c r="A1126" t="inlineStr">
        <is>
          <t xml:space="preserve">9540fa0b0f0a4e67296efcd05e977d34ff2d48cc</t>
        </is>
      </c>
      <c r="B1126" t="inlineStr">
        <is>
          <t xml:space="preserve">Mad Vampire Lord's Bride</t>
        </is>
      </c>
      <c r="C1126" t="inlineStr">
        <is>
          <t xml:space="preserve">Die Braut Des Wahnsinnigen Vampirfürsten</t>
        </is>
      </c>
      <c r="D1126" t="inlineStr">
        <is>
          <t xml:space="preserve">c2a915a5e7a22ff410112ea1eab787f1539149ca</t>
        </is>
      </c>
      <c r="E1126" t="inlineStr">
        <is>
          <t xml:space="preserve">Episode 485: Die Angst Der Mutter</t>
        </is>
      </c>
      <c r="F1126">
        <v>485</v>
      </c>
      <c r="G1126" t="inlineStr">
        <is>
          <t xml:space="preserve">2:07-2:18</t>
        </is>
      </c>
      <c r="H1126" t="inlineStr">
        <is>
          <t xml:space="preserve">Resolved</t>
        </is>
      </c>
      <c r="I1126" t="inlineStr">
        <is>
          <t xml:space="preserve">Remark: Mispronunciation
Line from script: "Sie hatte sich Sorgen um Angel gemacht und war entsetzt bei dem Gedanken, was der Herzog tun würde, wenn er zurückkehrte und feststellte, dass Ravs Biss seinen Sohn beeinflusst hatte."
Note: "Yosh"</t>
        </is>
      </c>
      <c r="J1126" t="inlineStr">
        <is>
          <t xml:space="preserve">VOA</t>
        </is>
      </c>
      <c r="K1126" t="inlineStr">
        <is>
          <t xml:space="preserve">Mispronunciation</t>
        </is>
      </c>
      <c r="L1126" t="inlineStr">
        <is>
          <t xml:space="preserve">Mispronunciation</t>
        </is>
      </c>
      <c r="M1126" t="str">
        <f>IFERROR(IF(VLOOKUP(L1126,'Quantification'!$A:$B,2,FALSE)&amp;""="","Unclassified",VLOOKUP(L1126,'Quantification'!$A:$B,2,FALSE)),"Unclassified")</f>
        <v>Major</v>
      </c>
      <c r="N1126" t="inlineStr">
        <is>
          <t xml:space="preserve">frl-carlos.alexander@pocketfm.com</t>
        </is>
      </c>
      <c r="O1126" t="inlineStr">
        <is>
          <t xml:space="preserve">Issues found in raw</t>
        </is>
      </c>
      <c r="P1126" t="str">
        <f>IF(OR(O1126="Issues found in master",O1126="Final master"),"Master",IF(OR(O1126="Ready for Master",O1126="Issues found in raw",O1126="Raw under QC",O1126="Issues resolved in raw"),"Raw","-"))</f>
        <v>Raw</v>
      </c>
      <c r="Q1126" s="13">
        <v>46286.15347222222</v>
      </c>
      <c r="R1126" t="inlineStr">
        <is>
          <t xml:space="preserve">2026-09 (Sept)</t>
        </is>
      </c>
      <c r="S1126">
        <f>IF(M1126="Not an error",0,IF(COUNTIFS($A$2:$A1126,$A1126,$D$2:$D1126,$D1126,$M$2:$M1126,"&lt;&gt;Not an error")=1,1,0))</f>
        <v>1</v>
      </c>
      <c r="T1126">
        <f>IF(M1126&lt;&gt;"Major",0,IF(COUNTIFS($A$2:$A1126,$A1126,$D$2:$D1126,$D1126,$M$2:$M1126,"Major")=1,1,0))</f>
        <v>1</v>
      </c>
      <c r="U1126">
        <f>IF(M1126&lt;&gt;"Minor",0,IF(COUNTIFS($A$2:$A1126,$A1126,$D$2:$D1126,$D1126,$M$2:$M1126,"Minor")=1,1,0))</f>
        <v>0</v>
      </c>
    </row>
    <row r="1127">
      <c r="A1127" t="inlineStr">
        <is>
          <t xml:space="preserve">9540fa0b0f0a4e67296efcd05e977d34ff2d48cc</t>
        </is>
      </c>
      <c r="B1127" t="inlineStr">
        <is>
          <t xml:space="preserve">Mad Vampire Lord's Bride</t>
        </is>
      </c>
      <c r="C1127" t="inlineStr">
        <is>
          <t xml:space="preserve">Die Braut Des Wahnsinnigen Vampirfürsten</t>
        </is>
      </c>
      <c r="D1127" t="inlineStr">
        <is>
          <t xml:space="preserve">c2a915a5e7a22ff410112ea1eab787f1539149ca</t>
        </is>
      </c>
      <c r="E1127" t="inlineStr">
        <is>
          <t xml:space="preserve">Episode 485: Die Angst Der Mutter</t>
        </is>
      </c>
      <c r="F1127">
        <v>485</v>
      </c>
      <c r="G1127" t="inlineStr">
        <is>
          <t xml:space="preserve">2:45-2:54</t>
        </is>
      </c>
      <c r="H1127" t="inlineStr">
        <is>
          <t xml:space="preserve">Resolved</t>
        </is>
      </c>
      <c r="I1127" t="inlineStr">
        <is>
          <t xml:space="preserve">Remark: Mispronunciation
Line from script: "Das waren die Worte, die Josh ihren Vampir an sie hatte weiterleiten lassen, und Cordilia hatte bei den kitschigen, nervtötenden Worten die Augen verdreht."
Note: "yosh"</t>
        </is>
      </c>
      <c r="J1127" t="inlineStr">
        <is>
          <t xml:space="preserve">VOA</t>
        </is>
      </c>
      <c r="K1127" t="inlineStr">
        <is>
          <t xml:space="preserve">Mispronunciation</t>
        </is>
      </c>
      <c r="L1127" t="inlineStr">
        <is>
          <t xml:space="preserve">Mispronunciation</t>
        </is>
      </c>
      <c r="M1127" t="str">
        <f>IFERROR(IF(VLOOKUP(L1127,'Quantification'!$A:$B,2,FALSE)&amp;""="","Unclassified",VLOOKUP(L1127,'Quantification'!$A:$B,2,FALSE)),"Unclassified")</f>
        <v>Major</v>
      </c>
      <c r="N1127" t="inlineStr">
        <is>
          <t xml:space="preserve">frl-carlos.alexander@pocketfm.com</t>
        </is>
      </c>
      <c r="O1127" t="inlineStr">
        <is>
          <t xml:space="preserve">Issues found in raw</t>
        </is>
      </c>
      <c r="P1127" t="str">
        <f>IF(OR(O1127="Issues found in master",O1127="Final master"),"Master",IF(OR(O1127="Ready for Master",O1127="Issues found in raw",O1127="Raw under QC",O1127="Issues resolved in raw"),"Raw","-"))</f>
        <v>Raw</v>
      </c>
      <c r="Q1127" s="13">
        <v>46286.15347222222</v>
      </c>
      <c r="R1127" t="inlineStr">
        <is>
          <t xml:space="preserve">2026-09 (Sept)</t>
        </is>
      </c>
      <c r="S1127">
        <f>IF(M1127="Not an error",0,IF(COUNTIFS($A$2:$A1127,$A1127,$D$2:$D1127,$D1127,$M$2:$M1127,"&lt;&gt;Not an error")=1,1,0))</f>
        <v>0</v>
      </c>
      <c r="T1127">
        <f>IF(M1127&lt;&gt;"Major",0,IF(COUNTIFS($A$2:$A1127,$A1127,$D$2:$D1127,$D1127,$M$2:$M1127,"Major")=1,1,0))</f>
        <v>0</v>
      </c>
      <c r="U1127">
        <f>IF(M1127&lt;&gt;"Minor",0,IF(COUNTIFS($A$2:$A1127,$A1127,$D$2:$D1127,$D1127,$M$2:$M1127,"Minor")=1,1,0))</f>
        <v>0</v>
      </c>
    </row>
    <row r="1128">
      <c r="A1128" t="inlineStr">
        <is>
          <t xml:space="preserve">9540fa0b0f0a4e67296efcd05e977d34ff2d48cc</t>
        </is>
      </c>
      <c r="B1128" t="inlineStr">
        <is>
          <t xml:space="preserve">Mad Vampire Lord's Bride</t>
        </is>
      </c>
      <c r="C1128" t="inlineStr">
        <is>
          <t xml:space="preserve">Die Braut Des Wahnsinnigen Vampirfürsten</t>
        </is>
      </c>
      <c r="D1128" t="inlineStr">
        <is>
          <t xml:space="preserve">c2a915a5e7a22ff410112ea1eab787f1539149ca</t>
        </is>
      </c>
      <c r="E1128" t="inlineStr">
        <is>
          <t xml:space="preserve">Episode 485: Die Angst Der Mutter</t>
        </is>
      </c>
      <c r="F1128">
        <v>485</v>
      </c>
      <c r="G1128" t="inlineStr">
        <is>
          <t xml:space="preserve">3:15-3:21</t>
        </is>
      </c>
      <c r="H1128" t="inlineStr">
        <is>
          <t xml:space="preserve">Resolved</t>
        </is>
      </c>
      <c r="I1128" t="inlineStr">
        <is>
          <t xml:space="preserve">Remark: Mispronunciation
Line from script: "Während Cordilia auf Josh wartete, kam Josh mit einem Dutzend Männern im Schlepptau am Schloss an."
Note: "Yosh"</t>
        </is>
      </c>
      <c r="J1128" t="inlineStr">
        <is>
          <t xml:space="preserve">VOA</t>
        </is>
      </c>
      <c r="K1128" t="inlineStr">
        <is>
          <t xml:space="preserve">Mispronunciation</t>
        </is>
      </c>
      <c r="L1128" t="inlineStr">
        <is>
          <t xml:space="preserve">Mispronunciation</t>
        </is>
      </c>
      <c r="M1128" t="str">
        <f>IFERROR(IF(VLOOKUP(L1128,'Quantification'!$A:$B,2,FALSE)&amp;""="","Unclassified",VLOOKUP(L1128,'Quantification'!$A:$B,2,FALSE)),"Unclassified")</f>
        <v>Major</v>
      </c>
      <c r="N1128" t="inlineStr">
        <is>
          <t xml:space="preserve">frl-carlos.alexander@pocketfm.com</t>
        </is>
      </c>
      <c r="O1128" t="inlineStr">
        <is>
          <t xml:space="preserve">Issues found in raw</t>
        </is>
      </c>
      <c r="P1128" t="str">
        <f>IF(OR(O1128="Issues found in master",O1128="Final master"),"Master",IF(OR(O1128="Ready for Master",O1128="Issues found in raw",O1128="Raw under QC",O1128="Issues resolved in raw"),"Raw","-"))</f>
        <v>Raw</v>
      </c>
      <c r="Q1128" s="13">
        <v>46286.15347222222</v>
      </c>
      <c r="R1128" t="inlineStr">
        <is>
          <t xml:space="preserve">2026-09 (Sept)</t>
        </is>
      </c>
      <c r="S1128">
        <f>IF(M1128="Not an error",0,IF(COUNTIFS($A$2:$A1128,$A1128,$D$2:$D1128,$D1128,$M$2:$M1128,"&lt;&gt;Not an error")=1,1,0))</f>
        <v>0</v>
      </c>
      <c r="T1128">
        <f>IF(M1128&lt;&gt;"Major",0,IF(COUNTIFS($A$2:$A1128,$A1128,$D$2:$D1128,$D1128,$M$2:$M1128,"Major")=1,1,0))</f>
        <v>0</v>
      </c>
      <c r="U1128">
        <f>IF(M1128&lt;&gt;"Minor",0,IF(COUNTIFS($A$2:$A1128,$A1128,$D$2:$D1128,$D1128,$M$2:$M1128,"Minor")=1,1,0))</f>
        <v>0</v>
      </c>
    </row>
    <row r="1129">
      <c r="A1129" t="inlineStr">
        <is>
          <t xml:space="preserve">9540fa0b0f0a4e67296efcd05e977d34ff2d48cc</t>
        </is>
      </c>
      <c r="B1129" t="inlineStr">
        <is>
          <t xml:space="preserve">Mad Vampire Lord's Bride</t>
        </is>
      </c>
      <c r="C1129" t="inlineStr">
        <is>
          <t xml:space="preserve">Die Braut Des Wahnsinnigen Vampirfürsten</t>
        </is>
      </c>
      <c r="D1129" t="inlineStr">
        <is>
          <t xml:space="preserve">c2a915a5e7a22ff410112ea1eab787f1539149ca</t>
        </is>
      </c>
      <c r="E1129" t="inlineStr">
        <is>
          <t xml:space="preserve">Episode 485: Die Angst Der Mutter</t>
        </is>
      </c>
      <c r="F1129">
        <v>485</v>
      </c>
      <c r="G1129" t="inlineStr">
        <is>
          <t xml:space="preserve">5:04-5:10</t>
        </is>
      </c>
      <c r="H1129" t="inlineStr">
        <is>
          <t xml:space="preserve">Resolved</t>
        </is>
      </c>
      <c r="I1129" t="inlineStr">
        <is>
          <t xml:space="preserve">Remark: Script error
Line from script: "Im Schloss hatte Evenly, die Angel an der Hand hielt, die Tür zu Ravs Zimmer erreicht."
Note: Ravs = Refs</t>
        </is>
      </c>
      <c r="J1129" t="inlineStr">
        <is>
          <t xml:space="preserve">VOA</t>
        </is>
      </c>
      <c r="K1129" t="inlineStr">
        <is>
          <t xml:space="preserve">Script Error</t>
        </is>
      </c>
      <c r="L1129" t="inlineStr">
        <is>
          <t xml:space="preserve">Script error</t>
        </is>
      </c>
      <c r="M1129" t="str">
        <f>IFERROR(IF(VLOOKUP(L1129,'Quantification'!$A:$B,2,FALSE)&amp;""="","Unclassified",VLOOKUP(L1129,'Quantification'!$A:$B,2,FALSE)),"Unclassified")</f>
        <v>Major</v>
      </c>
      <c r="N1129" t="inlineStr">
        <is>
          <t xml:space="preserve">frl-carlos.alexander@pocketfm.com</t>
        </is>
      </c>
      <c r="O1129" t="inlineStr">
        <is>
          <t xml:space="preserve">Issues found in raw</t>
        </is>
      </c>
      <c r="P1129" t="str">
        <f>IF(OR(O1129="Issues found in master",O1129="Final master"),"Master",IF(OR(O1129="Ready for Master",O1129="Issues found in raw",O1129="Raw under QC",O1129="Issues resolved in raw"),"Raw","-"))</f>
        <v>Raw</v>
      </c>
      <c r="Q1129" s="13">
        <v>46286.15347222222</v>
      </c>
      <c r="R1129" t="inlineStr">
        <is>
          <t xml:space="preserve">2026-09 (Sept)</t>
        </is>
      </c>
      <c r="S1129">
        <f>IF(M1129="Not an error",0,IF(COUNTIFS($A$2:$A1129,$A1129,$D$2:$D1129,$D1129,$M$2:$M1129,"&lt;&gt;Not an error")=1,1,0))</f>
        <v>0</v>
      </c>
      <c r="T1129">
        <f>IF(M1129&lt;&gt;"Major",0,IF(COUNTIFS($A$2:$A1129,$A1129,$D$2:$D1129,$D1129,$M$2:$M1129,"Major")=1,1,0))</f>
        <v>0</v>
      </c>
      <c r="U1129">
        <f>IF(M1129&lt;&gt;"Minor",0,IF(COUNTIFS($A$2:$A1129,$A1129,$D$2:$D1129,$D1129,$M$2:$M1129,"Minor")=1,1,0))</f>
        <v>0</v>
      </c>
    </row>
    <row r="1130">
      <c r="A1130" t="inlineStr">
        <is>
          <t xml:space="preserve">9540fa0b0f0a4e67296efcd05e977d34ff2d48cc</t>
        </is>
      </c>
      <c r="B1130" t="inlineStr">
        <is>
          <t xml:space="preserve">Mad Vampire Lord's Bride</t>
        </is>
      </c>
      <c r="C1130" t="inlineStr">
        <is>
          <t xml:space="preserve">Die Braut Des Wahnsinnigen Vampirfürsten</t>
        </is>
      </c>
      <c r="D1130" t="inlineStr">
        <is>
          <t xml:space="preserve">c2a915a5e7a22ff410112ea1eab787f1539149ca</t>
        </is>
      </c>
      <c r="E1130" t="inlineStr">
        <is>
          <t xml:space="preserve">Episode 485: Die Angst Der Mutter</t>
        </is>
      </c>
      <c r="F1130">
        <v>485</v>
      </c>
      <c r="G1130" t="inlineStr">
        <is>
          <t xml:space="preserve">7:24-7:30</t>
        </is>
      </c>
      <c r="H1130" t="inlineStr">
        <is>
          <t xml:space="preserve">Resolved</t>
        </is>
      </c>
      <c r="I1130" t="inlineStr">
        <is>
          <t xml:space="preserve">Remark: Script error
Line from script: "Als Angel das sagte, verschwand Ravs Lächeln und er fragte Evenly, was der Junge meinte.Als Angel das sagte, verschwand Ravs Lächeln und er fragte Evenly, was der Junge meinte."
Note: Ravs = Refs</t>
        </is>
      </c>
      <c r="J1130" t="inlineStr">
        <is>
          <t xml:space="preserve">VOA</t>
        </is>
      </c>
      <c r="K1130" t="inlineStr">
        <is>
          <t xml:space="preserve">Script Error</t>
        </is>
      </c>
      <c r="L1130" t="inlineStr">
        <is>
          <t xml:space="preserve">Script error</t>
        </is>
      </c>
      <c r="M1130" t="str">
        <f>IFERROR(IF(VLOOKUP(L1130,'Quantification'!$A:$B,2,FALSE)&amp;""="","Unclassified",VLOOKUP(L1130,'Quantification'!$A:$B,2,FALSE)),"Unclassified")</f>
        <v>Major</v>
      </c>
      <c r="N1130" t="inlineStr">
        <is>
          <t xml:space="preserve">frl-carlos.alexander@pocketfm.com</t>
        </is>
      </c>
      <c r="O1130" t="inlineStr">
        <is>
          <t xml:space="preserve">Issues found in raw</t>
        </is>
      </c>
      <c r="P1130" t="str">
        <f>IF(OR(O1130="Issues found in master",O1130="Final master"),"Master",IF(OR(O1130="Ready for Master",O1130="Issues found in raw",O1130="Raw under QC",O1130="Issues resolved in raw"),"Raw","-"))</f>
        <v>Raw</v>
      </c>
      <c r="Q1130" s="13">
        <v>46286.15347222222</v>
      </c>
      <c r="R1130" t="inlineStr">
        <is>
          <t xml:space="preserve">2026-09 (Sept)</t>
        </is>
      </c>
      <c r="S1130">
        <f>IF(M1130="Not an error",0,IF(COUNTIFS($A$2:$A1130,$A1130,$D$2:$D1130,$D1130,$M$2:$M1130,"&lt;&gt;Not an error")=1,1,0))</f>
        <v>0</v>
      </c>
      <c r="T1130">
        <f>IF(M1130&lt;&gt;"Major",0,IF(COUNTIFS($A$2:$A1130,$A1130,$D$2:$D1130,$D1130,$M$2:$M1130,"Major")=1,1,0))</f>
        <v>0</v>
      </c>
      <c r="U1130">
        <f>IF(M1130&lt;&gt;"Minor",0,IF(COUNTIFS($A$2:$A1130,$A1130,$D$2:$D1130,$D1130,$M$2:$M1130,"Minor")=1,1,0))</f>
        <v>0</v>
      </c>
    </row>
    <row r="1131">
      <c r="A1131" t="inlineStr">
        <is>
          <t xml:space="preserve">9540fa0b0f0a4e67296efcd05e977d34ff2d48cc</t>
        </is>
      </c>
      <c r="B1131" t="inlineStr">
        <is>
          <t xml:space="preserve">Mad Vampire Lord's Bride</t>
        </is>
      </c>
      <c r="C1131" t="inlineStr">
        <is>
          <t xml:space="preserve">Die Braut Des Wahnsinnigen Vampirfürsten</t>
        </is>
      </c>
      <c r="D1131" t="inlineStr">
        <is>
          <t xml:space="preserve">9ede448cf55986b48b55ade3f9b30030edb5a07d</t>
        </is>
      </c>
      <c r="E1131" t="inlineStr">
        <is>
          <t xml:space="preserve">Episode 486: Die Falsche Wärme</t>
        </is>
      </c>
      <c r="F1131">
        <v>486</v>
      </c>
      <c r="G1131" t="inlineStr">
        <is>
          <t xml:space="preserve">0:27-0:31</t>
        </is>
      </c>
      <c r="H1131" t="inlineStr">
        <is>
          <t xml:space="preserve">Resolved</t>
        </is>
      </c>
      <c r="I1131" t="inlineStr">
        <is>
          <t xml:space="preserve">Remark: script error
Line from script: "Was ist los, Evenly?“, kam Ravs Stimme hinter der Tür hervor."
Note: Ravs = Refs</t>
        </is>
      </c>
      <c r="J1131" t="inlineStr">
        <is>
          <t xml:space="preserve">VOA</t>
        </is>
      </c>
      <c r="K1131" t="inlineStr">
        <is>
          <t xml:space="preserve">Script Error</t>
        </is>
      </c>
      <c r="L1131" t="inlineStr">
        <is>
          <t xml:space="preserve">Script error</t>
        </is>
      </c>
      <c r="M1131" t="str">
        <f>IFERROR(IF(VLOOKUP(L1131,'Quantification'!$A:$B,2,FALSE)&amp;""="","Unclassified",VLOOKUP(L1131,'Quantification'!$A:$B,2,FALSE)),"Unclassified")</f>
        <v>Major</v>
      </c>
      <c r="N1131" t="inlineStr">
        <is>
          <t xml:space="preserve">frl-carlos.alexander@pocketfm.com</t>
        </is>
      </c>
      <c r="O1131" t="inlineStr">
        <is>
          <t xml:space="preserve">Issues found in raw</t>
        </is>
      </c>
      <c r="P1131" t="str">
        <f>IF(OR(O1131="Issues found in master",O1131="Final master"),"Master",IF(OR(O1131="Ready for Master",O1131="Issues found in raw",O1131="Raw under QC",O1131="Issues resolved in raw"),"Raw","-"))</f>
        <v>Raw</v>
      </c>
      <c r="Q1131" s="13">
        <v>46286.15347222222</v>
      </c>
      <c r="R1131" t="inlineStr">
        <is>
          <t xml:space="preserve">2026-09 (Sept)</t>
        </is>
      </c>
      <c r="S1131">
        <f>IF(M1131="Not an error",0,IF(COUNTIFS($A$2:$A1131,$A1131,$D$2:$D1131,$D1131,$M$2:$M1131,"&lt;&gt;Not an error")=1,1,0))</f>
        <v>1</v>
      </c>
      <c r="T1131">
        <f>IF(M1131&lt;&gt;"Major",0,IF(COUNTIFS($A$2:$A1131,$A1131,$D$2:$D1131,$D1131,$M$2:$M1131,"Major")=1,1,0))</f>
        <v>1</v>
      </c>
      <c r="U1131">
        <f>IF(M1131&lt;&gt;"Minor",0,IF(COUNTIFS($A$2:$A1131,$A1131,$D$2:$D1131,$D1131,$M$2:$M1131,"Minor")=1,1,0))</f>
        <v>0</v>
      </c>
    </row>
    <row r="1132">
      <c r="A1132" t="inlineStr">
        <is>
          <t xml:space="preserve">9540fa0b0f0a4e67296efcd05e977d34ff2d48cc</t>
        </is>
      </c>
      <c r="B1132" t="inlineStr">
        <is>
          <t xml:space="preserve">Mad Vampire Lord's Bride</t>
        </is>
      </c>
      <c r="C1132" t="inlineStr">
        <is>
          <t xml:space="preserve">Die Braut Des Wahnsinnigen Vampirfürsten</t>
        </is>
      </c>
      <c r="D1132" t="inlineStr">
        <is>
          <t xml:space="preserve">9ede448cf55986b48b55ade3f9b30030edb5a07d</t>
        </is>
      </c>
      <c r="E1132" t="inlineStr">
        <is>
          <t xml:space="preserve">Episode 486: Die Falsche Wärme</t>
        </is>
      </c>
      <c r="F1132">
        <v>486</v>
      </c>
      <c r="G1132" t="inlineStr">
        <is>
          <t xml:space="preserve">3:05-3:12</t>
        </is>
      </c>
      <c r="H1132" t="inlineStr">
        <is>
          <t xml:space="preserve">Resolved</t>
        </is>
      </c>
      <c r="I1132" t="inlineStr">
        <is>
          <t xml:space="preserve">Remark: script error
Line from script: "Wie viele sind es, Evenly?“, drang Ravs Stimme in ihren Kopf, als er durch ihre Verbindung sprach."
Note: Ravs = Refs</t>
        </is>
      </c>
      <c r="J1132" t="inlineStr">
        <is>
          <t xml:space="preserve">VOA</t>
        </is>
      </c>
      <c r="K1132" t="inlineStr">
        <is>
          <t xml:space="preserve">Script Error</t>
        </is>
      </c>
      <c r="L1132" t="inlineStr">
        <is>
          <t xml:space="preserve">Script error</t>
        </is>
      </c>
      <c r="M1132" t="str">
        <f>IFERROR(IF(VLOOKUP(L1132,'Quantification'!$A:$B,2,FALSE)&amp;""="","Unclassified",VLOOKUP(L1132,'Quantification'!$A:$B,2,FALSE)),"Unclassified")</f>
        <v>Major</v>
      </c>
      <c r="N1132" t="inlineStr">
        <is>
          <t xml:space="preserve">frl-carlos.alexander@pocketfm.com</t>
        </is>
      </c>
      <c r="O1132" t="inlineStr">
        <is>
          <t xml:space="preserve">Issues found in raw</t>
        </is>
      </c>
      <c r="P1132" t="str">
        <f>IF(OR(O1132="Issues found in master",O1132="Final master"),"Master",IF(OR(O1132="Ready for Master",O1132="Issues found in raw",O1132="Raw under QC",O1132="Issues resolved in raw"),"Raw","-"))</f>
        <v>Raw</v>
      </c>
      <c r="Q1132" s="13">
        <v>46286.15347222222</v>
      </c>
      <c r="R1132" t="inlineStr">
        <is>
          <t xml:space="preserve">2026-09 (Sept)</t>
        </is>
      </c>
      <c r="S1132">
        <f>IF(M1132="Not an error",0,IF(COUNTIFS($A$2:$A1132,$A1132,$D$2:$D1132,$D1132,$M$2:$M1132,"&lt;&gt;Not an error")=1,1,0))</f>
        <v>0</v>
      </c>
      <c r="T1132">
        <f>IF(M1132&lt;&gt;"Major",0,IF(COUNTIFS($A$2:$A1132,$A1132,$D$2:$D1132,$D1132,$M$2:$M1132,"Major")=1,1,0))</f>
        <v>0</v>
      </c>
      <c r="U1132">
        <f>IF(M1132&lt;&gt;"Minor",0,IF(COUNTIFS($A$2:$A1132,$A1132,$D$2:$D1132,$D1132,$M$2:$M1132,"Minor")=1,1,0))</f>
        <v>0</v>
      </c>
    </row>
    <row r="1133">
      <c r="A1133" t="inlineStr">
        <is>
          <t xml:space="preserve">9540fa0b0f0a4e67296efcd05e977d34ff2d48cc</t>
        </is>
      </c>
      <c r="B1133" t="inlineStr">
        <is>
          <t xml:space="preserve">Mad Vampire Lord's Bride</t>
        </is>
      </c>
      <c r="C1133" t="inlineStr">
        <is>
          <t xml:space="preserve">Die Braut Des Wahnsinnigen Vampirfürsten</t>
        </is>
      </c>
      <c r="D1133" t="inlineStr">
        <is>
          <t xml:space="preserve">9ede448cf55986b48b55ade3f9b30030edb5a07d</t>
        </is>
      </c>
      <c r="E1133" t="inlineStr">
        <is>
          <t xml:space="preserve">Episode 486: Die Falsche Wärme</t>
        </is>
      </c>
      <c r="F1133">
        <v>486</v>
      </c>
      <c r="G1133" t="inlineStr">
        <is>
          <t xml:space="preserve">5:57-6:04</t>
        </is>
      </c>
      <c r="H1133" t="inlineStr">
        <is>
          <t xml:space="preserve">Resolved</t>
        </is>
      </c>
      <c r="I1133" t="inlineStr">
        <is>
          <t xml:space="preserve">Remark: script error
Line from script: "„Ich glaube, er wird zu einem Wilden“, rief ein anderer aus, als sie bemerkten, dass Ravs Reißzähne größer wurden."
Note: Ravs = Refs</t>
        </is>
      </c>
      <c r="J1133" t="inlineStr">
        <is>
          <t xml:space="preserve">VOA</t>
        </is>
      </c>
      <c r="K1133" t="inlineStr">
        <is>
          <t xml:space="preserve">Script Error</t>
        </is>
      </c>
      <c r="L1133" t="inlineStr">
        <is>
          <t xml:space="preserve">Script error</t>
        </is>
      </c>
      <c r="M1133" t="str">
        <f>IFERROR(IF(VLOOKUP(L1133,'Quantification'!$A:$B,2,FALSE)&amp;""="","Unclassified",VLOOKUP(L1133,'Quantification'!$A:$B,2,FALSE)),"Unclassified")</f>
        <v>Major</v>
      </c>
      <c r="N1133" t="inlineStr">
        <is>
          <t xml:space="preserve">frl-carlos.alexander@pocketfm.com</t>
        </is>
      </c>
      <c r="O1133" t="inlineStr">
        <is>
          <t xml:space="preserve">Issues found in raw</t>
        </is>
      </c>
      <c r="P1133" t="str">
        <f>IF(OR(O1133="Issues found in master",O1133="Final master"),"Master",IF(OR(O1133="Ready for Master",O1133="Issues found in raw",O1133="Raw under QC",O1133="Issues resolved in raw"),"Raw","-"))</f>
        <v>Raw</v>
      </c>
      <c r="Q1133" s="13">
        <v>46286.15347222222</v>
      </c>
      <c r="R1133" t="inlineStr">
        <is>
          <t xml:space="preserve">2026-09 (Sept)</t>
        </is>
      </c>
      <c r="S1133">
        <f>IF(M1133="Not an error",0,IF(COUNTIFS($A$2:$A1133,$A1133,$D$2:$D1133,$D1133,$M$2:$M1133,"&lt;&gt;Not an error")=1,1,0))</f>
        <v>0</v>
      </c>
      <c r="T1133">
        <f>IF(M1133&lt;&gt;"Major",0,IF(COUNTIFS($A$2:$A1133,$A1133,$D$2:$D1133,$D1133,$M$2:$M1133,"Major")=1,1,0))</f>
        <v>0</v>
      </c>
      <c r="U1133">
        <f>IF(M1133&lt;&gt;"Minor",0,IF(COUNTIFS($A$2:$A1133,$A1133,$D$2:$D1133,$D1133,$M$2:$M1133,"Minor")=1,1,0))</f>
        <v>0</v>
      </c>
    </row>
    <row r="1134">
      <c r="A1134" t="inlineStr">
        <is>
          <t xml:space="preserve">9540fa0b0f0a4e67296efcd05e977d34ff2d48cc</t>
        </is>
      </c>
      <c r="B1134" t="inlineStr">
        <is>
          <t xml:space="preserve">Mad Vampire Lord's Bride</t>
        </is>
      </c>
      <c r="C1134" t="inlineStr">
        <is>
          <t xml:space="preserve">Die Braut Des Wahnsinnigen Vampirfürsten</t>
        </is>
      </c>
      <c r="D1134" t="inlineStr">
        <is>
          <t xml:space="preserve">9ede448cf55986b48b55ade3f9b30030edb5a07d</t>
        </is>
      </c>
      <c r="E1134" t="inlineStr">
        <is>
          <t xml:space="preserve">Episode 486: Die Falsche Wärme</t>
        </is>
      </c>
      <c r="F1134">
        <v>486</v>
      </c>
      <c r="G1134" t="inlineStr">
        <is>
          <t xml:space="preserve">3:56-4:02</t>
        </is>
      </c>
      <c r="H1134" t="inlineStr">
        <is>
          <t xml:space="preserve">Resolved</t>
        </is>
      </c>
      <c r="I1134" t="inlineStr">
        <is>
          <t xml:space="preserve">Remark: Mispronunciation
Line from script: "Trotz des Schmerzes, der an seinem Herzen fraß, sagte Ref. „Tritt von der Tür weg. Lass mich das erledigen.“
Note: des read as "der"</t>
        </is>
      </c>
      <c r="J1134" t="inlineStr">
        <is>
          <t xml:space="preserve">VOA</t>
        </is>
      </c>
      <c r="K1134" t="inlineStr">
        <is>
          <t xml:space="preserve">Mispronunciation</t>
        </is>
      </c>
      <c r="L1134" t="inlineStr">
        <is>
          <t xml:space="preserve">Mispronunciation</t>
        </is>
      </c>
      <c r="M1134" t="str">
        <f>IFERROR(IF(VLOOKUP(L1134,'Quantification'!$A:$B,2,FALSE)&amp;""="","Unclassified",VLOOKUP(L1134,'Quantification'!$A:$B,2,FALSE)),"Unclassified")</f>
        <v>Major</v>
      </c>
      <c r="N1134" t="inlineStr">
        <is>
          <t xml:space="preserve">frl-carlos.alexander@pocketfm.com</t>
        </is>
      </c>
      <c r="O1134" t="inlineStr">
        <is>
          <t xml:space="preserve">Issues found in raw</t>
        </is>
      </c>
      <c r="P1134" t="str">
        <f>IF(OR(O1134="Issues found in master",O1134="Final master"),"Master",IF(OR(O1134="Ready for Master",O1134="Issues found in raw",O1134="Raw under QC",O1134="Issues resolved in raw"),"Raw","-"))</f>
        <v>Raw</v>
      </c>
      <c r="Q1134" s="13">
        <v>46286.15347222222</v>
      </c>
      <c r="R1134" t="inlineStr">
        <is>
          <t xml:space="preserve">2026-09 (Sept)</t>
        </is>
      </c>
      <c r="S1134">
        <f>IF(M1134="Not an error",0,IF(COUNTIFS($A$2:$A1134,$A1134,$D$2:$D1134,$D1134,$M$2:$M1134,"&lt;&gt;Not an error")=1,1,0))</f>
        <v>0</v>
      </c>
      <c r="T1134">
        <f>IF(M1134&lt;&gt;"Major",0,IF(COUNTIFS($A$2:$A1134,$A1134,$D$2:$D1134,$D1134,$M$2:$M1134,"Major")=1,1,0))</f>
        <v>0</v>
      </c>
      <c r="U1134">
        <f>IF(M1134&lt;&gt;"Minor",0,IF(COUNTIFS($A$2:$A1134,$A1134,$D$2:$D1134,$D1134,$M$2:$M1134,"Minor")=1,1,0))</f>
        <v>0</v>
      </c>
    </row>
    <row r="1135">
      <c r="A1135" t="inlineStr">
        <is>
          <t xml:space="preserve">9540fa0b0f0a4e67296efcd05e977d34ff2d48cc</t>
        </is>
      </c>
      <c r="B1135" t="inlineStr">
        <is>
          <t xml:space="preserve">Mad Vampire Lord's Bride</t>
        </is>
      </c>
      <c r="C1135" t="inlineStr">
        <is>
          <t xml:space="preserve">Die Braut Des Wahnsinnigen Vampirfürsten</t>
        </is>
      </c>
      <c r="D1135" t="inlineStr">
        <is>
          <t xml:space="preserve">a58daaa6f4c0df0679c2362d4c291e63bde01a08</t>
        </is>
      </c>
      <c r="E1135" t="inlineStr">
        <is>
          <t xml:space="preserve">Episode 492: Der Ehrgeiz Einer Königin</t>
        </is>
      </c>
      <c r="F1135">
        <v>492</v>
      </c>
      <c r="G1135" t="inlineStr">
        <is>
          <t xml:space="preserve">5:51-5:55</t>
        </is>
      </c>
      <c r="H1135" t="inlineStr">
        <is>
          <t xml:space="preserve">Resolved</t>
        </is>
      </c>
      <c r="I1135" t="inlineStr">
        <is>
          <t xml:space="preserve">Remark: script error
Line from script: "Ich würde millionenfach zu dir zurückkehren, meine Liebe.Ich würde millionenfach zu dir zurückkehren, meine Liebe."
Note: "meine Liebe" = "mein Liebling"</t>
        </is>
      </c>
      <c r="J1135" t="inlineStr">
        <is>
          <t xml:space="preserve">VOA</t>
        </is>
      </c>
      <c r="K1135" t="inlineStr">
        <is>
          <t xml:space="preserve">Script Error</t>
        </is>
      </c>
      <c r="L1135" t="inlineStr">
        <is>
          <t xml:space="preserve">Script error</t>
        </is>
      </c>
      <c r="M1135" t="str">
        <f>IFERROR(IF(VLOOKUP(L1135,'Quantification'!$A:$B,2,FALSE)&amp;""="","Unclassified",VLOOKUP(L1135,'Quantification'!$A:$B,2,FALSE)),"Unclassified")</f>
        <v>Major</v>
      </c>
      <c r="N1135" t="inlineStr">
        <is>
          <t xml:space="preserve">frl-carlos.alexander@pocketfm.com</t>
        </is>
      </c>
      <c r="O1135" t="inlineStr">
        <is>
          <t xml:space="preserve">Issues found in raw</t>
        </is>
      </c>
      <c r="P1135" t="str">
        <f>IF(OR(O1135="Issues found in master",O1135="Final master"),"Master",IF(OR(O1135="Ready for Master",O1135="Issues found in raw",O1135="Raw under QC",O1135="Issues resolved in raw"),"Raw","-"))</f>
        <v>Raw</v>
      </c>
      <c r="Q1135" s="13">
        <v>46255.5625</v>
      </c>
      <c r="R1135" t="inlineStr">
        <is>
          <t xml:space="preserve">2026-08 (Aug)</t>
        </is>
      </c>
      <c r="S1135">
        <f>IF(M1135="Not an error",0,IF(COUNTIFS($A$2:$A1135,$A1135,$D$2:$D1135,$D1135,$M$2:$M1135,"&lt;&gt;Not an error")=1,1,0))</f>
        <v>1</v>
      </c>
      <c r="T1135">
        <f>IF(M1135&lt;&gt;"Major",0,IF(COUNTIFS($A$2:$A1135,$A1135,$D$2:$D1135,$D1135,$M$2:$M1135,"Major")=1,1,0))</f>
        <v>1</v>
      </c>
      <c r="U1135">
        <f>IF(M1135&lt;&gt;"Minor",0,IF(COUNTIFS($A$2:$A1135,$A1135,$D$2:$D1135,$D1135,$M$2:$M1135,"Minor")=1,1,0))</f>
        <v>0</v>
      </c>
    </row>
    <row r="1136">
      <c r="A1136" t="inlineStr">
        <is>
          <t xml:space="preserve">9540fa0b0f0a4e67296efcd05e977d34ff2d48cc</t>
        </is>
      </c>
      <c r="B1136" t="inlineStr">
        <is>
          <t xml:space="preserve">Mad Vampire Lord's Bride</t>
        </is>
      </c>
      <c r="C1136" t="inlineStr">
        <is>
          <t xml:space="preserve">Die Braut Des Wahnsinnigen Vampirfürsten</t>
        </is>
      </c>
      <c r="D1136" t="inlineStr">
        <is>
          <t xml:space="preserve">5ab5331cd1dd8ce46e298b132d9e068f8940679a</t>
        </is>
      </c>
      <c r="E1136" t="inlineStr">
        <is>
          <t xml:space="preserve">Episode 493: Schönheit Mit Reißzähnen</t>
        </is>
      </c>
      <c r="F1136">
        <v>493</v>
      </c>
      <c r="G1136" t="inlineStr">
        <is>
          <t xml:space="preserve">4:04-4:11</t>
        </is>
      </c>
      <c r="H1136" t="inlineStr">
        <is>
          <t xml:space="preserve">Resolved</t>
        </is>
      </c>
      <c r="I1136" t="inlineStr">
        <is>
          <t xml:space="preserve">Remark: Script error
Line from script: "Sie wäre nicht an die Westgrenze verschleppt worden, wenn er in der Vergangenheit nicht einen verrückten Cousin in seiner Nähe geduldet hätte."
Note: "einen verrückten Cousin" = "eine verrückte Cousine"</t>
        </is>
      </c>
      <c r="J1136" t="inlineStr">
        <is>
          <t xml:space="preserve">VOA</t>
        </is>
      </c>
      <c r="K1136" t="inlineStr">
        <is>
          <t xml:space="preserve">Script Error</t>
        </is>
      </c>
      <c r="L1136" t="inlineStr">
        <is>
          <t xml:space="preserve">Script error</t>
        </is>
      </c>
      <c r="M1136" t="str">
        <f>IFERROR(IF(VLOOKUP(L1136,'Quantification'!$A:$B,2,FALSE)&amp;""="","Unclassified",VLOOKUP(L1136,'Quantification'!$A:$B,2,FALSE)),"Unclassified")</f>
        <v>Major</v>
      </c>
      <c r="N1136" t="inlineStr">
        <is>
          <t xml:space="preserve">frl-carlos.alexander@pocketfm.com</t>
        </is>
      </c>
      <c r="O1136" t="inlineStr">
        <is>
          <t xml:space="preserve">Issues found in raw</t>
        </is>
      </c>
      <c r="P1136" t="str">
        <f>IF(OR(O1136="Issues found in master",O1136="Final master"),"Master",IF(OR(O1136="Ready for Master",O1136="Issues found in raw",O1136="Raw under QC",O1136="Issues resolved in raw"),"Raw","-"))</f>
        <v>Raw</v>
      </c>
      <c r="Q1136" s="13">
        <v>46255.5625</v>
      </c>
      <c r="R1136" t="inlineStr">
        <is>
          <t xml:space="preserve">2026-08 (Aug)</t>
        </is>
      </c>
      <c r="S1136">
        <f>IF(M1136="Not an error",0,IF(COUNTIFS($A$2:$A1136,$A1136,$D$2:$D1136,$D1136,$M$2:$M1136,"&lt;&gt;Not an error")=1,1,0))</f>
        <v>1</v>
      </c>
      <c r="T1136">
        <f>IF(M1136&lt;&gt;"Major",0,IF(COUNTIFS($A$2:$A1136,$A1136,$D$2:$D1136,$D1136,$M$2:$M1136,"Major")=1,1,0))</f>
        <v>1</v>
      </c>
      <c r="U1136">
        <f>IF(M1136&lt;&gt;"Minor",0,IF(COUNTIFS($A$2:$A1136,$A1136,$D$2:$D1136,$D1136,$M$2:$M1136,"Minor")=1,1,0))</f>
        <v>0</v>
      </c>
    </row>
    <row r="1137">
      <c r="A1137" t="inlineStr">
        <is>
          <t xml:space="preserve">9540fa0b0f0a4e67296efcd05e977d34ff2d48cc</t>
        </is>
      </c>
      <c r="B1137" t="inlineStr">
        <is>
          <t xml:space="preserve">Mad Vampire Lord's Bride</t>
        </is>
      </c>
      <c r="C1137" t="inlineStr">
        <is>
          <t xml:space="preserve">Die Braut Des Wahnsinnigen Vampirfürsten</t>
        </is>
      </c>
      <c r="D1137" t="inlineStr">
        <is>
          <t xml:space="preserve">c737787ef36878205c2979f6b33c6ab548536482</t>
        </is>
      </c>
      <c r="E1137" t="inlineStr">
        <is>
          <t xml:space="preserve">Episode 496: Wut in Stille</t>
        </is>
      </c>
      <c r="F1137">
        <v>496</v>
      </c>
      <c r="G1137" t="inlineStr">
        <is>
          <t xml:space="preserve">0:00-0:07</t>
        </is>
      </c>
      <c r="H1137" t="inlineStr">
        <is>
          <t xml:space="preserve">Resolved</t>
        </is>
      </c>
      <c r="I1137" t="inlineStr">
        <is>
          <t xml:space="preserve">Remark: Mispronunciation
Line from script: "Tage nach Bellas Tod in Aragon erhielten die Menschen dort die Nachricht, dass ihre Truppen erfolgreich nach Nightbrook vorgedrungen waren."
Note: Aragon English</t>
        </is>
      </c>
      <c r="J1137" t="inlineStr">
        <is>
          <t xml:space="preserve">VOA</t>
        </is>
      </c>
      <c r="K1137" t="inlineStr">
        <is>
          <t xml:space="preserve">Mispronunciation</t>
        </is>
      </c>
      <c r="L1137" t="inlineStr">
        <is>
          <t xml:space="preserve">Mispronunciation</t>
        </is>
      </c>
      <c r="M1137" t="str">
        <f>IFERROR(IF(VLOOKUP(L1137,'Quantification'!$A:$B,2,FALSE)&amp;""="","Unclassified",VLOOKUP(L1137,'Quantification'!$A:$B,2,FALSE)),"Unclassified")</f>
        <v>Major</v>
      </c>
      <c r="N1137" t="inlineStr">
        <is>
          <t xml:space="preserve">frl-carlos.alexander@pocketfm.com</t>
        </is>
      </c>
      <c r="O1137" t="inlineStr">
        <is>
          <t xml:space="preserve">Issues found in raw</t>
        </is>
      </c>
      <c r="P1137" t="str">
        <f>IF(OR(O1137="Issues found in master",O1137="Final master"),"Master",IF(OR(O1137="Ready for Master",O1137="Issues found in raw",O1137="Raw under QC",O1137="Issues resolved in raw"),"Raw","-"))</f>
        <v>Raw</v>
      </c>
      <c r="Q1137" s="13">
        <v>46255.56319444445</v>
      </c>
      <c r="R1137" t="inlineStr">
        <is>
          <t xml:space="preserve">2026-08 (Aug)</t>
        </is>
      </c>
      <c r="S1137">
        <f>IF(M1137="Not an error",0,IF(COUNTIFS($A$2:$A1137,$A1137,$D$2:$D1137,$D1137,$M$2:$M1137,"&lt;&gt;Not an error")=1,1,0))</f>
        <v>1</v>
      </c>
      <c r="T1137">
        <f>IF(M1137&lt;&gt;"Major",0,IF(COUNTIFS($A$2:$A1137,$A1137,$D$2:$D1137,$D1137,$M$2:$M1137,"Major")=1,1,0))</f>
        <v>1</v>
      </c>
      <c r="U1137">
        <f>IF(M1137&lt;&gt;"Minor",0,IF(COUNTIFS($A$2:$A1137,$A1137,$D$2:$D1137,$D1137,$M$2:$M1137,"Minor")=1,1,0))</f>
        <v>0</v>
      </c>
    </row>
    <row r="1138">
      <c r="A1138" t="inlineStr">
        <is>
          <t xml:space="preserve">9540fa0b0f0a4e67296efcd05e977d34ff2d48cc</t>
        </is>
      </c>
      <c r="B1138" t="inlineStr">
        <is>
          <t xml:space="preserve">Mad Vampire Lord's Bride</t>
        </is>
      </c>
      <c r="C1138" t="inlineStr">
        <is>
          <t xml:space="preserve">Die Braut Des Wahnsinnigen Vampirfürsten</t>
        </is>
      </c>
      <c r="D1138" t="inlineStr">
        <is>
          <t xml:space="preserve">c737787ef36878205c2979f6b33c6ab548536482</t>
        </is>
      </c>
      <c r="E1138" t="inlineStr">
        <is>
          <t xml:space="preserve">Episode 496: Wut in Stille</t>
        </is>
      </c>
      <c r="F1138">
        <v>496</v>
      </c>
      <c r="G1138" t="inlineStr">
        <is>
          <t xml:space="preserve">0:54-1:02</t>
        </is>
      </c>
      <c r="H1138" t="inlineStr">
        <is>
          <t xml:space="preserve">Resolved</t>
        </is>
      </c>
      <c r="I1138" t="inlineStr">
        <is>
          <t xml:space="preserve">Remark: Mispronunciation
Line from script: "Die Wahrheit ist, Euer Majestät, diese Nachricht wurde vor vielen Tagen vom Kommandanten verfasst und ist erst jetzt in Aragon eingetroffen."
Note: Aragon English</t>
        </is>
      </c>
      <c r="J1138" t="inlineStr">
        <is>
          <t xml:space="preserve">VOA</t>
        </is>
      </c>
      <c r="K1138" t="inlineStr">
        <is>
          <t xml:space="preserve">Mispronunciation</t>
        </is>
      </c>
      <c r="L1138" t="inlineStr">
        <is>
          <t xml:space="preserve">Mispronunciation</t>
        </is>
      </c>
      <c r="M1138" t="str">
        <f>IFERROR(IF(VLOOKUP(L1138,'Quantification'!$A:$B,2,FALSE)&amp;""="","Unclassified",VLOOKUP(L1138,'Quantification'!$A:$B,2,FALSE)),"Unclassified")</f>
        <v>Major</v>
      </c>
      <c r="N1138" t="inlineStr">
        <is>
          <t xml:space="preserve">frl-carlos.alexander@pocketfm.com</t>
        </is>
      </c>
      <c r="O1138" t="inlineStr">
        <is>
          <t xml:space="preserve">Issues found in raw</t>
        </is>
      </c>
      <c r="P1138" t="str">
        <f>IF(OR(O1138="Issues found in master",O1138="Final master"),"Master",IF(OR(O1138="Ready for Master",O1138="Issues found in raw",O1138="Raw under QC",O1138="Issues resolved in raw"),"Raw","-"))</f>
        <v>Raw</v>
      </c>
      <c r="Q1138" s="13">
        <v>46255.56319444445</v>
      </c>
      <c r="R1138" t="inlineStr">
        <is>
          <t xml:space="preserve">2026-08 (Aug)</t>
        </is>
      </c>
      <c r="S1138">
        <f>IF(M1138="Not an error",0,IF(COUNTIFS($A$2:$A1138,$A1138,$D$2:$D1138,$D1138,$M$2:$M1138,"&lt;&gt;Not an error")=1,1,0))</f>
        <v>0</v>
      </c>
      <c r="T1138">
        <f>IF(M1138&lt;&gt;"Major",0,IF(COUNTIFS($A$2:$A1138,$A1138,$D$2:$D1138,$D1138,$M$2:$M1138,"Major")=1,1,0))</f>
        <v>0</v>
      </c>
      <c r="U1138">
        <f>IF(M1138&lt;&gt;"Minor",0,IF(COUNTIFS($A$2:$A1138,$A1138,$D$2:$D1138,$D1138,$M$2:$M1138,"Minor")=1,1,0))</f>
        <v>0</v>
      </c>
    </row>
    <row r="1139">
      <c r="A1139" t="inlineStr">
        <is>
          <t xml:space="preserve">9540fa0b0f0a4e67296efcd05e977d34ff2d48cc</t>
        </is>
      </c>
      <c r="B1139" t="inlineStr">
        <is>
          <t xml:space="preserve">Mad Vampire Lord's Bride</t>
        </is>
      </c>
      <c r="C1139" t="inlineStr">
        <is>
          <t xml:space="preserve">Die Braut Des Wahnsinnigen Vampirfürsten</t>
        </is>
      </c>
      <c r="D1139" t="inlineStr">
        <is>
          <t xml:space="preserve">c737787ef36878205c2979f6b33c6ab548536482</t>
        </is>
      </c>
      <c r="E1139" t="inlineStr">
        <is>
          <t xml:space="preserve">Episode 496: Wut in Stille</t>
        </is>
      </c>
      <c r="F1139">
        <v>496</v>
      </c>
      <c r="G1139" t="inlineStr">
        <is>
          <t xml:space="preserve">1:33-1:36</t>
        </is>
      </c>
      <c r="H1139" t="inlineStr">
        <is>
          <t xml:space="preserve">Resolved</t>
        </is>
      </c>
      <c r="I1139" t="inlineStr">
        <is>
          <t xml:space="preserve">Remark: Mispronunciation
Line from script: "Bisher war allein Aragon verschont geblieben."
Note: Aragon English</t>
        </is>
      </c>
      <c r="J1139" t="inlineStr">
        <is>
          <t xml:space="preserve">VOA</t>
        </is>
      </c>
      <c r="K1139" t="inlineStr">
        <is>
          <t xml:space="preserve">Mispronunciation</t>
        </is>
      </c>
      <c r="L1139" t="inlineStr">
        <is>
          <t xml:space="preserve">Mispronunciation</t>
        </is>
      </c>
      <c r="M1139" t="str">
        <f>IFERROR(IF(VLOOKUP(L1139,'Quantification'!$A:$B,2,FALSE)&amp;""="","Unclassified",VLOOKUP(L1139,'Quantification'!$A:$B,2,FALSE)),"Unclassified")</f>
        <v>Major</v>
      </c>
      <c r="N1139" t="inlineStr">
        <is>
          <t xml:space="preserve">frl-carlos.alexander@pocketfm.com</t>
        </is>
      </c>
      <c r="O1139" t="inlineStr">
        <is>
          <t xml:space="preserve">Issues found in raw</t>
        </is>
      </c>
      <c r="P1139" t="str">
        <f>IF(OR(O1139="Issues found in master",O1139="Final master"),"Master",IF(OR(O1139="Ready for Master",O1139="Issues found in raw",O1139="Raw under QC",O1139="Issues resolved in raw"),"Raw","-"))</f>
        <v>Raw</v>
      </c>
      <c r="Q1139" s="13">
        <v>46255.56319444445</v>
      </c>
      <c r="R1139" t="inlineStr">
        <is>
          <t xml:space="preserve">2026-08 (Aug)</t>
        </is>
      </c>
      <c r="S1139">
        <f>IF(M1139="Not an error",0,IF(COUNTIFS($A$2:$A1139,$A1139,$D$2:$D1139,$D1139,$M$2:$M1139,"&lt;&gt;Not an error")=1,1,0))</f>
        <v>0</v>
      </c>
      <c r="T1139">
        <f>IF(M1139&lt;&gt;"Major",0,IF(COUNTIFS($A$2:$A1139,$A1139,$D$2:$D1139,$D1139,$M$2:$M1139,"Major")=1,1,0))</f>
        <v>0</v>
      </c>
      <c r="U1139">
        <f>IF(M1139&lt;&gt;"Minor",0,IF(COUNTIFS($A$2:$A1139,$A1139,$D$2:$D1139,$D1139,$M$2:$M1139,"Minor")=1,1,0))</f>
        <v>0</v>
      </c>
    </row>
    <row r="1140">
      <c r="A1140" t="inlineStr">
        <is>
          <t xml:space="preserve">9540fa0b0f0a4e67296efcd05e977d34ff2d48cc</t>
        </is>
      </c>
      <c r="B1140" t="inlineStr">
        <is>
          <t xml:space="preserve">Mad Vampire Lord's Bride</t>
        </is>
      </c>
      <c r="C1140" t="inlineStr">
        <is>
          <t xml:space="preserve">Die Braut Des Wahnsinnigen Vampirfürsten</t>
        </is>
      </c>
      <c r="D1140" t="inlineStr">
        <is>
          <t xml:space="preserve">c737787ef36878205c2979f6b33c6ab548536482</t>
        </is>
      </c>
      <c r="E1140" t="inlineStr">
        <is>
          <t xml:space="preserve">Episode 496: Wut in Stille</t>
        </is>
      </c>
      <c r="F1140">
        <v>496</v>
      </c>
      <c r="G1140" t="inlineStr">
        <is>
          <t xml:space="preserve">2:50-2:56</t>
        </is>
      </c>
      <c r="H1140" t="inlineStr">
        <is>
          <t xml:space="preserve">Resolved</t>
        </is>
      </c>
      <c r="I1140" t="inlineStr">
        <is>
          <t xml:space="preserve">Remark: Mispronunciation
Line from script: "Im Nu stand Aragon in Flammen, Häuser stürzten wie bei einem Erdbeben ein."
Note: Aragon English</t>
        </is>
      </c>
      <c r="J1140" t="inlineStr">
        <is>
          <t xml:space="preserve">VOA</t>
        </is>
      </c>
      <c r="K1140" t="inlineStr">
        <is>
          <t xml:space="preserve">Mispronunciation</t>
        </is>
      </c>
      <c r="L1140" t="inlineStr">
        <is>
          <t xml:space="preserve">Mispronunciation</t>
        </is>
      </c>
      <c r="M1140" t="str">
        <f>IFERROR(IF(VLOOKUP(L1140,'Quantification'!$A:$B,2,FALSE)&amp;""="","Unclassified",VLOOKUP(L1140,'Quantification'!$A:$B,2,FALSE)),"Unclassified")</f>
        <v>Major</v>
      </c>
      <c r="N1140" t="inlineStr">
        <is>
          <t xml:space="preserve">frl-carlos.alexander@pocketfm.com</t>
        </is>
      </c>
      <c r="O1140" t="inlineStr">
        <is>
          <t xml:space="preserve">Issues found in raw</t>
        </is>
      </c>
      <c r="P1140" t="str">
        <f>IF(OR(O1140="Issues found in master",O1140="Final master"),"Master",IF(OR(O1140="Ready for Master",O1140="Issues found in raw",O1140="Raw under QC",O1140="Issues resolved in raw"),"Raw","-"))</f>
        <v>Raw</v>
      </c>
      <c r="Q1140" s="13">
        <v>46255.56319444445</v>
      </c>
      <c r="R1140" t="inlineStr">
        <is>
          <t xml:space="preserve">2026-08 (Aug)</t>
        </is>
      </c>
      <c r="S1140">
        <f>IF(M1140="Not an error",0,IF(COUNTIFS($A$2:$A1140,$A1140,$D$2:$D1140,$D1140,$M$2:$M1140,"&lt;&gt;Not an error")=1,1,0))</f>
        <v>0</v>
      </c>
      <c r="T1140">
        <f>IF(M1140&lt;&gt;"Major",0,IF(COUNTIFS($A$2:$A1140,$A1140,$D$2:$D1140,$D1140,$M$2:$M1140,"Major")=1,1,0))</f>
        <v>0</v>
      </c>
      <c r="U1140">
        <f>IF(M1140&lt;&gt;"Minor",0,IF(COUNTIFS($A$2:$A1140,$A1140,$D$2:$D1140,$D1140,$M$2:$M1140,"Minor")=1,1,0))</f>
        <v>0</v>
      </c>
    </row>
    <row r="1141">
      <c r="A1141" t="inlineStr">
        <is>
          <t xml:space="preserve">9540fa0b0f0a4e67296efcd05e977d34ff2d48cc</t>
        </is>
      </c>
      <c r="B1141" t="inlineStr">
        <is>
          <t xml:space="preserve">Mad Vampire Lord's Bride</t>
        </is>
      </c>
      <c r="C1141" t="inlineStr">
        <is>
          <t xml:space="preserve">Die Braut Des Wahnsinnigen Vampirfürsten</t>
        </is>
      </c>
      <c r="D1141" t="inlineStr">
        <is>
          <t xml:space="preserve">9fe00c210fe084aea2cddf51556ca22e4346cb8f</t>
        </is>
      </c>
      <c r="E1141" t="inlineStr">
        <is>
          <t xml:space="preserve">Episode 497: Ein Versprechen Zur Flucht</t>
        </is>
      </c>
      <c r="F1141">
        <v>497</v>
      </c>
      <c r="G1141" t="inlineStr">
        <is>
          <t xml:space="preserve">5:07-5:16</t>
        </is>
      </c>
      <c r="H1141" t="inlineStr">
        <is>
          <t xml:space="preserve">Resolved</t>
        </is>
      </c>
      <c r="I1141" t="inlineStr">
        <is>
          <t xml:space="preserve">Remark: script error
Line from script: "Rohan riss zwei lange, dicke Stangen aus dem Schutt der Ruinen und stürzte sich auf den Dämonen, der ihm aber auswich, indem er sich immer wieder wegteleportierte."
Note: den Dämonen = den Dämon</t>
        </is>
      </c>
      <c r="J1141" t="inlineStr">
        <is>
          <t xml:space="preserve">VOA</t>
        </is>
      </c>
      <c r="K1141" t="inlineStr">
        <is>
          <t xml:space="preserve">Script Error</t>
        </is>
      </c>
      <c r="L1141" t="inlineStr">
        <is>
          <t xml:space="preserve">Script error</t>
        </is>
      </c>
      <c r="M1141" t="str">
        <f>IFERROR(IF(VLOOKUP(L1141,'Quantification'!$A:$B,2,FALSE)&amp;""="","Unclassified",VLOOKUP(L1141,'Quantification'!$A:$B,2,FALSE)),"Unclassified")</f>
        <v>Major</v>
      </c>
      <c r="N1141" t="inlineStr">
        <is>
          <t xml:space="preserve">frl-carlos.alexander@pocketfm.com</t>
        </is>
      </c>
      <c r="O1141" t="inlineStr">
        <is>
          <t xml:space="preserve">Issues found in raw</t>
        </is>
      </c>
      <c r="P1141" t="str">
        <f>IF(OR(O1141="Issues found in master",O1141="Final master"),"Master",IF(OR(O1141="Ready for Master",O1141="Issues found in raw",O1141="Raw under QC",O1141="Issues resolved in raw"),"Raw","-"))</f>
        <v>Raw</v>
      </c>
      <c r="Q1141" s="13">
        <v>46255.56319444445</v>
      </c>
      <c r="R1141" t="inlineStr">
        <is>
          <t xml:space="preserve">2026-08 (Aug)</t>
        </is>
      </c>
      <c r="S1141">
        <f>IF(M1141="Not an error",0,IF(COUNTIFS($A$2:$A1141,$A1141,$D$2:$D1141,$D1141,$M$2:$M1141,"&lt;&gt;Not an error")=1,1,0))</f>
        <v>1</v>
      </c>
      <c r="T1141">
        <f>IF(M1141&lt;&gt;"Major",0,IF(COUNTIFS($A$2:$A1141,$A1141,$D$2:$D1141,$D1141,$M$2:$M1141,"Major")=1,1,0))</f>
        <v>1</v>
      </c>
      <c r="U1141">
        <f>IF(M1141&lt;&gt;"Minor",0,IF(COUNTIFS($A$2:$A1141,$A1141,$D$2:$D1141,$D1141,$M$2:$M1141,"Minor")=1,1,0))</f>
        <v>0</v>
      </c>
    </row>
    <row r="1142">
      <c r="A1142" t="inlineStr">
        <is>
          <t xml:space="preserve">9540fa0b0f0a4e67296efcd05e977d34ff2d48cc</t>
        </is>
      </c>
      <c r="B1142" t="inlineStr">
        <is>
          <t xml:space="preserve">Mad Vampire Lord's Bride</t>
        </is>
      </c>
      <c r="C1142" t="inlineStr">
        <is>
          <t xml:space="preserve">Die Braut Des Wahnsinnigen Vampirfürsten</t>
        </is>
      </c>
      <c r="D1142" t="inlineStr">
        <is>
          <t xml:space="preserve">e0de5660c643c87560bb7fcfd71285c90f542cea</t>
        </is>
      </c>
      <c r="E1142" t="inlineStr">
        <is>
          <t xml:space="preserve">Episode 512: Verderben Ohne Sie</t>
        </is>
      </c>
      <c r="F1142">
        <v>512</v>
      </c>
      <c r="G1142" t="inlineStr">
        <is>
          <t xml:space="preserve">0:00-0:06</t>
        </is>
      </c>
      <c r="H1142" t="inlineStr">
        <is>
          <t xml:space="preserve">Resolved</t>
        </is>
      </c>
      <c r="I1142" t="inlineStr">
        <is>
          <t xml:space="preserve">Remark: Mispronunciation
Line from script: "Ereves konzentrierte sich auf seine Arbeit und antwortete, ohne von der Wunde aufzublicken."
Note: Ereves German</t>
        </is>
      </c>
      <c r="J1142" t="inlineStr">
        <is>
          <t xml:space="preserve">VOA</t>
        </is>
      </c>
      <c r="K1142" t="inlineStr">
        <is>
          <t xml:space="preserve">Mispronunciation</t>
        </is>
      </c>
      <c r="L1142" t="inlineStr">
        <is>
          <t xml:space="preserve">Mispronunciation</t>
        </is>
      </c>
      <c r="M1142" t="str">
        <f>IFERROR(IF(VLOOKUP(L1142,'Quantification'!$A:$B,2,FALSE)&amp;""="","Unclassified",VLOOKUP(L1142,'Quantification'!$A:$B,2,FALSE)),"Unclassified")</f>
        <v>Major</v>
      </c>
      <c r="N1142" t="inlineStr">
        <is>
          <t xml:space="preserve">frl-carlos.alexander@pocketfm.com</t>
        </is>
      </c>
      <c r="O1142" t="inlineStr">
        <is>
          <t xml:space="preserve">Issues found in raw</t>
        </is>
      </c>
      <c r="P1142" t="str">
        <f>IF(OR(O1142="Issues found in master",O1142="Final master"),"Master",IF(OR(O1142="Ready for Master",O1142="Issues found in raw",O1142="Raw under QC",O1142="Issues resolved in raw"),"Raw","-"))</f>
        <v>Raw</v>
      </c>
      <c r="Q1142" s="13">
        <v>46260.214583333334</v>
      </c>
      <c r="R1142" t="inlineStr">
        <is>
          <t xml:space="preserve">2026-08 (Aug)</t>
        </is>
      </c>
      <c r="S1142">
        <f>IF(M1142="Not an error",0,IF(COUNTIFS($A$2:$A1142,$A1142,$D$2:$D1142,$D1142,$M$2:$M1142,"&lt;&gt;Not an error")=1,1,0))</f>
        <v>1</v>
      </c>
      <c r="T1142">
        <f>IF(M1142&lt;&gt;"Major",0,IF(COUNTIFS($A$2:$A1142,$A1142,$D$2:$D1142,$D1142,$M$2:$M1142,"Major")=1,1,0))</f>
        <v>1</v>
      </c>
      <c r="U1142">
        <f>IF(M1142&lt;&gt;"Minor",0,IF(COUNTIFS($A$2:$A1142,$A1142,$D$2:$D1142,$D1142,$M$2:$M1142,"Minor")=1,1,0))</f>
        <v>0</v>
      </c>
    </row>
    <row r="1143">
      <c r="A1143" t="inlineStr">
        <is>
          <t xml:space="preserve">9540fa0b0f0a4e67296efcd05e977d34ff2d48cc</t>
        </is>
      </c>
      <c r="B1143" t="inlineStr">
        <is>
          <t xml:space="preserve">Mad Vampire Lord's Bride</t>
        </is>
      </c>
      <c r="C1143" t="inlineStr">
        <is>
          <t xml:space="preserve">Die Braut Des Wahnsinnigen Vampirfürsten</t>
        </is>
      </c>
      <c r="D1143" t="inlineStr">
        <is>
          <t xml:space="preserve">e0de5660c643c87560bb7fcfd71285c90f542cea</t>
        </is>
      </c>
      <c r="E1143" t="inlineStr">
        <is>
          <t xml:space="preserve">Episode 512: Verderben Ohne Sie</t>
        </is>
      </c>
      <c r="F1143">
        <v>512</v>
      </c>
      <c r="G1143" t="inlineStr">
        <is>
          <t xml:space="preserve">0:25-0:31</t>
        </is>
      </c>
      <c r="H1143" t="inlineStr">
        <is>
          <t xml:space="preserve">Resolved</t>
        </is>
      </c>
      <c r="I1143" t="inlineStr">
        <is>
          <t xml:space="preserve">Remark: Mispronunciation
Line from script: "Ich hab sie“, grinste Ereves und zog die Kugel heraus, die Rohans Heilung verhindert hatte."
Note: Ereves German</t>
        </is>
      </c>
      <c r="J1143" t="inlineStr">
        <is>
          <t xml:space="preserve">VOA</t>
        </is>
      </c>
      <c r="K1143" t="inlineStr">
        <is>
          <t xml:space="preserve">Mispronunciation</t>
        </is>
      </c>
      <c r="L1143" t="inlineStr">
        <is>
          <t xml:space="preserve">Mispronunciation</t>
        </is>
      </c>
      <c r="M1143" t="str">
        <f>IFERROR(IF(VLOOKUP(L1143,'Quantification'!$A:$B,2,FALSE)&amp;""="","Unclassified",VLOOKUP(L1143,'Quantification'!$A:$B,2,FALSE)),"Unclassified")</f>
        <v>Major</v>
      </c>
      <c r="N1143" t="inlineStr">
        <is>
          <t xml:space="preserve">frl-carlos.alexander@pocketfm.com</t>
        </is>
      </c>
      <c r="O1143" t="inlineStr">
        <is>
          <t xml:space="preserve">Issues found in raw</t>
        </is>
      </c>
      <c r="P1143" t="str">
        <f>IF(OR(O1143="Issues found in master",O1143="Final master"),"Master",IF(OR(O1143="Ready for Master",O1143="Issues found in raw",O1143="Raw under QC",O1143="Issues resolved in raw"),"Raw","-"))</f>
        <v>Raw</v>
      </c>
      <c r="Q1143" s="13">
        <v>46260.214583333334</v>
      </c>
      <c r="R1143" t="inlineStr">
        <is>
          <t xml:space="preserve">2026-08 (Aug)</t>
        </is>
      </c>
      <c r="S1143">
        <f>IF(M1143="Not an error",0,IF(COUNTIFS($A$2:$A1143,$A1143,$D$2:$D1143,$D1143,$M$2:$M1143,"&lt;&gt;Not an error")=1,1,0))</f>
        <v>0</v>
      </c>
      <c r="T1143">
        <f>IF(M1143&lt;&gt;"Major",0,IF(COUNTIFS($A$2:$A1143,$A1143,$D$2:$D1143,$D1143,$M$2:$M1143,"Major")=1,1,0))</f>
        <v>0</v>
      </c>
      <c r="U1143">
        <f>IF(M1143&lt;&gt;"Minor",0,IF(COUNTIFS($A$2:$A1143,$A1143,$D$2:$D1143,$D1143,$M$2:$M1143,"Minor")=1,1,0))</f>
        <v>0</v>
      </c>
    </row>
    <row r="1144">
      <c r="A1144" t="inlineStr">
        <is>
          <t xml:space="preserve">9540fa0b0f0a4e67296efcd05e977d34ff2d48cc</t>
        </is>
      </c>
      <c r="B1144" t="inlineStr">
        <is>
          <t xml:space="preserve">Mad Vampire Lord's Bride</t>
        </is>
      </c>
      <c r="C1144" t="inlineStr">
        <is>
          <t xml:space="preserve">Die Braut Des Wahnsinnigen Vampirfürsten</t>
        </is>
      </c>
      <c r="D1144" t="inlineStr">
        <is>
          <t xml:space="preserve">e0de5660c643c87560bb7fcfd71285c90f542cea</t>
        </is>
      </c>
      <c r="E1144" t="inlineStr">
        <is>
          <t xml:space="preserve">Episode 512: Verderben Ohne Sie</t>
        </is>
      </c>
      <c r="F1144">
        <v>512</v>
      </c>
      <c r="G1144" t="inlineStr">
        <is>
          <t xml:space="preserve">1:25-1:29</t>
        </is>
      </c>
      <c r="H1144" t="inlineStr">
        <is>
          <t xml:space="preserve">Resolved</t>
        </is>
      </c>
      <c r="I1144" t="inlineStr">
        <is>
          <t xml:space="preserve">Remark: Mispronunciation
Line from script: "Sie war dick, schwarz und glühend heiß, als Ereves sie aufhob."
Note: Ereves German</t>
        </is>
      </c>
      <c r="J1144" t="inlineStr">
        <is>
          <t xml:space="preserve">VOA</t>
        </is>
      </c>
      <c r="K1144" t="inlineStr">
        <is>
          <t xml:space="preserve">Mispronunciation</t>
        </is>
      </c>
      <c r="L1144" t="inlineStr">
        <is>
          <t xml:space="preserve">Mispronunciation</t>
        </is>
      </c>
      <c r="M1144" t="str">
        <f>IFERROR(IF(VLOOKUP(L1144,'Quantification'!$A:$B,2,FALSE)&amp;""="","Unclassified",VLOOKUP(L1144,'Quantification'!$A:$B,2,FALSE)),"Unclassified")</f>
        <v>Major</v>
      </c>
      <c r="N1144" t="inlineStr">
        <is>
          <t xml:space="preserve">frl-carlos.alexander@pocketfm.com</t>
        </is>
      </c>
      <c r="O1144" t="inlineStr">
        <is>
          <t xml:space="preserve">Issues found in raw</t>
        </is>
      </c>
      <c r="P1144" t="str">
        <f>IF(OR(O1144="Issues found in master",O1144="Final master"),"Master",IF(OR(O1144="Ready for Master",O1144="Issues found in raw",O1144="Raw under QC",O1144="Issues resolved in raw"),"Raw","-"))</f>
        <v>Raw</v>
      </c>
      <c r="Q1144" s="13">
        <v>46260.214583333334</v>
      </c>
      <c r="R1144" t="inlineStr">
        <is>
          <t xml:space="preserve">2026-08 (Aug)</t>
        </is>
      </c>
      <c r="S1144">
        <f>IF(M1144="Not an error",0,IF(COUNTIFS($A$2:$A1144,$A1144,$D$2:$D1144,$D1144,$M$2:$M1144,"&lt;&gt;Not an error")=1,1,0))</f>
        <v>0</v>
      </c>
      <c r="T1144">
        <f>IF(M1144&lt;&gt;"Major",0,IF(COUNTIFS($A$2:$A1144,$A1144,$D$2:$D1144,$D1144,$M$2:$M1144,"Major")=1,1,0))</f>
        <v>0</v>
      </c>
      <c r="U1144">
        <f>IF(M1144&lt;&gt;"Minor",0,IF(COUNTIFS($A$2:$A1144,$A1144,$D$2:$D1144,$D1144,$M$2:$M1144,"Minor")=1,1,0))</f>
        <v>0</v>
      </c>
    </row>
    <row r="1145">
      <c r="A1145" t="inlineStr">
        <is>
          <t xml:space="preserve">9540fa0b0f0a4e67296efcd05e977d34ff2d48cc</t>
        </is>
      </c>
      <c r="B1145" t="inlineStr">
        <is>
          <t xml:space="preserve">Mad Vampire Lord's Bride</t>
        </is>
      </c>
      <c r="C1145" t="inlineStr">
        <is>
          <t xml:space="preserve">Die Braut Des Wahnsinnigen Vampirfürsten</t>
        </is>
      </c>
      <c r="D1145" t="inlineStr">
        <is>
          <t xml:space="preserve">e0de5660c643c87560bb7fcfd71285c90f542cea</t>
        </is>
      </c>
      <c r="E1145" t="inlineStr">
        <is>
          <t xml:space="preserve">Episode 512: Verderben Ohne Sie</t>
        </is>
      </c>
      <c r="F1145">
        <v>512</v>
      </c>
      <c r="G1145" t="inlineStr">
        <is>
          <t xml:space="preserve">1:40-1:49</t>
        </is>
      </c>
      <c r="H1145" t="inlineStr">
        <is>
          <t xml:space="preserve">Resolved</t>
        </is>
      </c>
      <c r="I1145" t="inlineStr">
        <is>
          <t xml:space="preserve">Remark: Mispronunciation
Line from script: "Aber zum Glück floss das Blut eines Dämonenkönigs in seinen Adern, dachte Ereves mit Stolz und wandte sich der nächsten Schusswunde zu."
Note: Ereves German</t>
        </is>
      </c>
      <c r="J1145" t="inlineStr">
        <is>
          <t xml:space="preserve">VOA</t>
        </is>
      </c>
      <c r="K1145" t="inlineStr">
        <is>
          <t xml:space="preserve">Mispronunciation</t>
        </is>
      </c>
      <c r="L1145" t="inlineStr">
        <is>
          <t xml:space="preserve">Mispronunciation</t>
        </is>
      </c>
      <c r="M1145" t="str">
        <f>IFERROR(IF(VLOOKUP(L1145,'Quantification'!$A:$B,2,FALSE)&amp;""="","Unclassified",VLOOKUP(L1145,'Quantification'!$A:$B,2,FALSE)),"Unclassified")</f>
        <v>Major</v>
      </c>
      <c r="N1145" t="inlineStr">
        <is>
          <t xml:space="preserve">frl-carlos.alexander@pocketfm.com</t>
        </is>
      </c>
      <c r="O1145" t="inlineStr">
        <is>
          <t xml:space="preserve">Issues found in raw</t>
        </is>
      </c>
      <c r="P1145" t="str">
        <f>IF(OR(O1145="Issues found in master",O1145="Final master"),"Master",IF(OR(O1145="Ready for Master",O1145="Issues found in raw",O1145="Raw under QC",O1145="Issues resolved in raw"),"Raw","-"))</f>
        <v>Raw</v>
      </c>
      <c r="Q1145" s="13">
        <v>46260.214583333334</v>
      </c>
      <c r="R1145" t="inlineStr">
        <is>
          <t xml:space="preserve">2026-08 (Aug)</t>
        </is>
      </c>
      <c r="S1145">
        <f>IF(M1145="Not an error",0,IF(COUNTIFS($A$2:$A1145,$A1145,$D$2:$D1145,$D1145,$M$2:$M1145,"&lt;&gt;Not an error")=1,1,0))</f>
        <v>0</v>
      </c>
      <c r="T1145">
        <f>IF(M1145&lt;&gt;"Major",0,IF(COUNTIFS($A$2:$A1145,$A1145,$D$2:$D1145,$D1145,$M$2:$M1145,"Major")=1,1,0))</f>
        <v>0</v>
      </c>
      <c r="U1145">
        <f>IF(M1145&lt;&gt;"Minor",0,IF(COUNTIFS($A$2:$A1145,$A1145,$D$2:$D1145,$D1145,$M$2:$M1145,"Minor")=1,1,0))</f>
        <v>0</v>
      </c>
    </row>
    <row r="1146">
      <c r="A1146" t="inlineStr">
        <is>
          <t xml:space="preserve">9540fa0b0f0a4e67296efcd05e977d34ff2d48cc</t>
        </is>
      </c>
      <c r="B1146" t="inlineStr">
        <is>
          <t xml:space="preserve">Mad Vampire Lord's Bride</t>
        </is>
      </c>
      <c r="C1146" t="inlineStr">
        <is>
          <t xml:space="preserve">Die Braut Des Wahnsinnigen Vampirfürsten</t>
        </is>
      </c>
      <c r="D1146" t="inlineStr">
        <is>
          <t xml:space="preserve">e0de5660c643c87560bb7fcfd71285c90f542cea</t>
        </is>
      </c>
      <c r="E1146" t="inlineStr">
        <is>
          <t xml:space="preserve">Episode 512: Verderben Ohne Sie</t>
        </is>
      </c>
      <c r="F1146">
        <v>512</v>
      </c>
      <c r="G1146" t="inlineStr">
        <is>
          <t xml:space="preserve">2:17-2:35</t>
        </is>
      </c>
      <c r="H1146" t="inlineStr">
        <is>
          <t xml:space="preserve">Resolved</t>
        </is>
      </c>
      <c r="I1146" t="inlineStr">
        <is>
          <t xml:space="preserve">Remark: Mispronunciation
Line from script: "Ereves bemerkte unterdessen, dass sich die Wunde nicht sofort schloss. Er erkannte, dass es eine Weile dauern würde, da die Kugel offenbar das Gewebe beschädigt hatte, das normalerweise für seine schnelle Heilung sorgte. Ereves reinigte die Wunden, die nun weniger entzündet aussahen, und sagte dann:"
Note: Ereves German</t>
        </is>
      </c>
      <c r="J1146" t="inlineStr">
        <is>
          <t xml:space="preserve">VOA</t>
        </is>
      </c>
      <c r="K1146" t="inlineStr">
        <is>
          <t xml:space="preserve">Mispronunciation</t>
        </is>
      </c>
      <c r="L1146" t="inlineStr">
        <is>
          <t xml:space="preserve">Mispronunciation</t>
        </is>
      </c>
      <c r="M1146" t="str">
        <f>IFERROR(IF(VLOOKUP(L1146,'Quantification'!$A:$B,2,FALSE)&amp;""="","Unclassified",VLOOKUP(L1146,'Quantification'!$A:$B,2,FALSE)),"Unclassified")</f>
        <v>Major</v>
      </c>
      <c r="N1146" t="inlineStr">
        <is>
          <t xml:space="preserve">frl-carlos.alexander@pocketfm.com</t>
        </is>
      </c>
      <c r="O1146" t="inlineStr">
        <is>
          <t xml:space="preserve">Issues found in raw</t>
        </is>
      </c>
      <c r="P1146" t="str">
        <f>IF(OR(O1146="Issues found in master",O1146="Final master"),"Master",IF(OR(O1146="Ready for Master",O1146="Issues found in raw",O1146="Raw under QC",O1146="Issues resolved in raw"),"Raw","-"))</f>
        <v>Raw</v>
      </c>
      <c r="Q1146" s="13">
        <v>46260.214583333334</v>
      </c>
      <c r="R1146" t="inlineStr">
        <is>
          <t xml:space="preserve">2026-08 (Aug)</t>
        </is>
      </c>
      <c r="S1146">
        <f>IF(M1146="Not an error",0,IF(COUNTIFS($A$2:$A1146,$A1146,$D$2:$D1146,$D1146,$M$2:$M1146,"&lt;&gt;Not an error")=1,1,0))</f>
        <v>0</v>
      </c>
      <c r="T1146">
        <f>IF(M1146&lt;&gt;"Major",0,IF(COUNTIFS($A$2:$A1146,$A1146,$D$2:$D1146,$D1146,$M$2:$M1146,"Major")=1,1,0))</f>
        <v>0</v>
      </c>
      <c r="U1146">
        <f>IF(M1146&lt;&gt;"Minor",0,IF(COUNTIFS($A$2:$A1146,$A1146,$D$2:$D1146,$D1146,$M$2:$M1146,"Minor")=1,1,0))</f>
        <v>0</v>
      </c>
    </row>
    <row r="1147">
      <c r="A1147" t="inlineStr">
        <is>
          <t xml:space="preserve">9540fa0b0f0a4e67296efcd05e977d34ff2d48cc</t>
        </is>
      </c>
      <c r="B1147" t="inlineStr">
        <is>
          <t xml:space="preserve">Mad Vampire Lord's Bride</t>
        </is>
      </c>
      <c r="C1147" t="inlineStr">
        <is>
          <t xml:space="preserve">Die Braut Des Wahnsinnigen Vampirfürsten</t>
        </is>
      </c>
      <c r="D1147" t="inlineStr">
        <is>
          <t xml:space="preserve">e0de5660c643c87560bb7fcfd71285c90f542cea</t>
        </is>
      </c>
      <c r="E1147" t="inlineStr">
        <is>
          <t xml:space="preserve">Episode 512: Verderben Ohne Sie</t>
        </is>
      </c>
      <c r="F1147">
        <v>512</v>
      </c>
      <c r="G1147" t="inlineStr">
        <is>
          <t xml:space="preserve">2:53-2:58</t>
        </is>
      </c>
      <c r="H1147" t="inlineStr">
        <is>
          <t xml:space="preserve">Resolved</t>
        </is>
      </c>
      <c r="I1147" t="inlineStr">
        <is>
          <t xml:space="preserve">Remark: Mispronunciation
Line from script: "Bella, die ihm immer noch über Haar und Nacken strich, sah zu Ereves auf."
Note: Ereves German</t>
        </is>
      </c>
      <c r="J1147" t="inlineStr">
        <is>
          <t xml:space="preserve">VOA</t>
        </is>
      </c>
      <c r="K1147" t="inlineStr">
        <is>
          <t xml:space="preserve">Mispronunciation</t>
        </is>
      </c>
      <c r="L1147" t="inlineStr">
        <is>
          <t xml:space="preserve">Mispronunciation</t>
        </is>
      </c>
      <c r="M1147" t="str">
        <f>IFERROR(IF(VLOOKUP(L1147,'Quantification'!$A:$B,2,FALSE)&amp;""="","Unclassified",VLOOKUP(L1147,'Quantification'!$A:$B,2,FALSE)),"Unclassified")</f>
        <v>Major</v>
      </c>
      <c r="N1147" t="inlineStr">
        <is>
          <t xml:space="preserve">frl-carlos.alexander@pocketfm.com</t>
        </is>
      </c>
      <c r="O1147" t="inlineStr">
        <is>
          <t xml:space="preserve">Issues found in raw</t>
        </is>
      </c>
      <c r="P1147" t="str">
        <f>IF(OR(O1147="Issues found in master",O1147="Final master"),"Master",IF(OR(O1147="Ready for Master",O1147="Issues found in raw",O1147="Raw under QC",O1147="Issues resolved in raw"),"Raw","-"))</f>
        <v>Raw</v>
      </c>
      <c r="Q1147" s="13">
        <v>46260.214583333334</v>
      </c>
      <c r="R1147" t="inlineStr">
        <is>
          <t xml:space="preserve">2026-08 (Aug)</t>
        </is>
      </c>
      <c r="S1147">
        <f>IF(M1147="Not an error",0,IF(COUNTIFS($A$2:$A1147,$A1147,$D$2:$D1147,$D1147,$M$2:$M1147,"&lt;&gt;Not an error")=1,1,0))</f>
        <v>0</v>
      </c>
      <c r="T1147">
        <f>IF(M1147&lt;&gt;"Major",0,IF(COUNTIFS($A$2:$A1147,$A1147,$D$2:$D1147,$D1147,$M$2:$M1147,"Major")=1,1,0))</f>
        <v>0</v>
      </c>
      <c r="U1147">
        <f>IF(M1147&lt;&gt;"Minor",0,IF(COUNTIFS($A$2:$A1147,$A1147,$D$2:$D1147,$D1147,$M$2:$M1147,"Minor")=1,1,0))</f>
        <v>0</v>
      </c>
    </row>
    <row r="1148">
      <c r="A1148" t="inlineStr">
        <is>
          <t xml:space="preserve">9540fa0b0f0a4e67296efcd05e977d34ff2d48cc</t>
        </is>
      </c>
      <c r="B1148" t="inlineStr">
        <is>
          <t xml:space="preserve">Mad Vampire Lord's Bride</t>
        </is>
      </c>
      <c r="C1148" t="inlineStr">
        <is>
          <t xml:space="preserve">Die Braut Des Wahnsinnigen Vampirfürsten</t>
        </is>
      </c>
      <c r="D1148" t="inlineStr">
        <is>
          <t xml:space="preserve">e0de5660c643c87560bb7fcfd71285c90f542cea</t>
        </is>
      </c>
      <c r="E1148" t="inlineStr">
        <is>
          <t xml:space="preserve">Episode 512: Verderben Ohne Sie</t>
        </is>
      </c>
      <c r="F1148">
        <v>512</v>
      </c>
      <c r="G1148" t="inlineStr">
        <is>
          <t xml:space="preserve">3:09-3:12</t>
        </is>
      </c>
      <c r="H1148" t="inlineStr">
        <is>
          <t xml:space="preserve">Resolved</t>
        </is>
      </c>
      <c r="I1148" t="inlineStr">
        <is>
          <t xml:space="preserve">Remark: Mispronunciation
Line from script: "Ereves zuckte lässig mit den Schultern."
Note: Ereves German</t>
        </is>
      </c>
      <c r="J1148" t="inlineStr">
        <is>
          <t xml:space="preserve">VOA</t>
        </is>
      </c>
      <c r="K1148" t="inlineStr">
        <is>
          <t xml:space="preserve">Mispronunciation</t>
        </is>
      </c>
      <c r="L1148" t="inlineStr">
        <is>
          <t xml:space="preserve">Mispronunciation</t>
        </is>
      </c>
      <c r="M1148" t="str">
        <f>IFERROR(IF(VLOOKUP(L1148,'Quantification'!$A:$B,2,FALSE)&amp;""="","Unclassified",VLOOKUP(L1148,'Quantification'!$A:$B,2,FALSE)),"Unclassified")</f>
        <v>Major</v>
      </c>
      <c r="N1148" t="inlineStr">
        <is>
          <t xml:space="preserve">frl-carlos.alexander@pocketfm.com</t>
        </is>
      </c>
      <c r="O1148" t="inlineStr">
        <is>
          <t xml:space="preserve">Issues found in raw</t>
        </is>
      </c>
      <c r="P1148" t="str">
        <f>IF(OR(O1148="Issues found in master",O1148="Final master"),"Master",IF(OR(O1148="Ready for Master",O1148="Issues found in raw",O1148="Raw under QC",O1148="Issues resolved in raw"),"Raw","-"))</f>
        <v>Raw</v>
      </c>
      <c r="Q1148" s="13">
        <v>46260.214583333334</v>
      </c>
      <c r="R1148" t="inlineStr">
        <is>
          <t xml:space="preserve">2026-08 (Aug)</t>
        </is>
      </c>
      <c r="S1148">
        <f>IF(M1148="Not an error",0,IF(COUNTIFS($A$2:$A1148,$A1148,$D$2:$D1148,$D1148,$M$2:$M1148,"&lt;&gt;Not an error")=1,1,0))</f>
        <v>0</v>
      </c>
      <c r="T1148">
        <f>IF(M1148&lt;&gt;"Major",0,IF(COUNTIFS($A$2:$A1148,$A1148,$D$2:$D1148,$D1148,$M$2:$M1148,"Major")=1,1,0))</f>
        <v>0</v>
      </c>
      <c r="U1148">
        <f>IF(M1148&lt;&gt;"Minor",0,IF(COUNTIFS($A$2:$A1148,$A1148,$D$2:$D1148,$D1148,$M$2:$M1148,"Minor")=1,1,0))</f>
        <v>0</v>
      </c>
    </row>
    <row r="1149">
      <c r="A1149" t="inlineStr">
        <is>
          <t xml:space="preserve">9540fa0b0f0a4e67296efcd05e977d34ff2d48cc</t>
        </is>
      </c>
      <c r="B1149" t="inlineStr">
        <is>
          <t xml:space="preserve">Mad Vampire Lord's Bride</t>
        </is>
      </c>
      <c r="C1149" t="inlineStr">
        <is>
          <t xml:space="preserve">Die Braut Des Wahnsinnigen Vampirfürsten</t>
        </is>
      </c>
      <c r="D1149" t="inlineStr">
        <is>
          <t xml:space="preserve">e0de5660c643c87560bb7fcfd71285c90f542cea</t>
        </is>
      </c>
      <c r="E1149" t="inlineStr">
        <is>
          <t xml:space="preserve">Episode 512: Verderben Ohne Sie</t>
        </is>
      </c>
      <c r="F1149">
        <v>512</v>
      </c>
      <c r="G1149" t="inlineStr">
        <is>
          <t xml:space="preserve">3:54-4:00</t>
        </is>
      </c>
      <c r="H1149" t="inlineStr">
        <is>
          <t xml:space="preserve">Resolved</t>
        </is>
      </c>
      <c r="I1149" t="inlineStr">
        <is>
          <t xml:space="preserve">Remark: Mispronunciation
Line from script: "Nach Hause“, erwiderte Ereves über die Schulter, als er zur Tür ging."
Note: Ereves German</t>
        </is>
      </c>
      <c r="J1149" t="inlineStr">
        <is>
          <t xml:space="preserve">VOA</t>
        </is>
      </c>
      <c r="K1149" t="inlineStr">
        <is>
          <t xml:space="preserve">Mispronunciation</t>
        </is>
      </c>
      <c r="L1149" t="inlineStr">
        <is>
          <t xml:space="preserve">Mispronunciation</t>
        </is>
      </c>
      <c r="M1149" t="str">
        <f>IFERROR(IF(VLOOKUP(L1149,'Quantification'!$A:$B,2,FALSE)&amp;""="","Unclassified",VLOOKUP(L1149,'Quantification'!$A:$B,2,FALSE)),"Unclassified")</f>
        <v>Major</v>
      </c>
      <c r="N1149" t="inlineStr">
        <is>
          <t xml:space="preserve">frl-carlos.alexander@pocketfm.com</t>
        </is>
      </c>
      <c r="O1149" t="inlineStr">
        <is>
          <t xml:space="preserve">Issues found in raw</t>
        </is>
      </c>
      <c r="P1149" t="str">
        <f>IF(OR(O1149="Issues found in master",O1149="Final master"),"Master",IF(OR(O1149="Ready for Master",O1149="Issues found in raw",O1149="Raw under QC",O1149="Issues resolved in raw"),"Raw","-"))</f>
        <v>Raw</v>
      </c>
      <c r="Q1149" s="13">
        <v>46260.214583333334</v>
      </c>
      <c r="R1149" t="inlineStr">
        <is>
          <t xml:space="preserve">2026-08 (Aug)</t>
        </is>
      </c>
      <c r="S1149">
        <f>IF(M1149="Not an error",0,IF(COUNTIFS($A$2:$A1149,$A1149,$D$2:$D1149,$D1149,$M$2:$M1149,"&lt;&gt;Not an error")=1,1,0))</f>
        <v>0</v>
      </c>
      <c r="T1149">
        <f>IF(M1149&lt;&gt;"Major",0,IF(COUNTIFS($A$2:$A1149,$A1149,$D$2:$D1149,$D1149,$M$2:$M1149,"Major")=1,1,0))</f>
        <v>0</v>
      </c>
      <c r="U1149">
        <f>IF(M1149&lt;&gt;"Minor",0,IF(COUNTIFS($A$2:$A1149,$A1149,$D$2:$D1149,$D1149,$M$2:$M1149,"Minor")=1,1,0))</f>
        <v>0</v>
      </c>
    </row>
    <row r="1150">
      <c r="A1150" t="inlineStr">
        <is>
          <t xml:space="preserve">9540fa0b0f0a4e67296efcd05e977d34ff2d48cc</t>
        </is>
      </c>
      <c r="B1150" t="inlineStr">
        <is>
          <t xml:space="preserve">Mad Vampire Lord's Bride</t>
        </is>
      </c>
      <c r="C1150" t="inlineStr">
        <is>
          <t xml:space="preserve">Die Braut Des Wahnsinnigen Vampirfürsten</t>
        </is>
      </c>
      <c r="D1150" t="inlineStr">
        <is>
          <t xml:space="preserve">e0de5660c643c87560bb7fcfd71285c90f542cea</t>
        </is>
      </c>
      <c r="E1150" t="inlineStr">
        <is>
          <t xml:space="preserve">Episode 512: Verderben Ohne Sie</t>
        </is>
      </c>
      <c r="F1150">
        <v>512</v>
      </c>
      <c r="G1150" t="inlineStr">
        <is>
          <t xml:space="preserve">4:10-4:24</t>
        </is>
      </c>
      <c r="H1150" t="inlineStr">
        <is>
          <t xml:space="preserve">Resolved</t>
        </is>
      </c>
      <c r="I1150" t="inlineStr">
        <is>
          <t xml:space="preserve">Remark: Mispronunciation
Line from script: "Ereves, der es eilig hatte und nicht länger als nötig bleiben wollte, drehte sich auf dem Absatz um und ging wieder auf sie zu.
Bella versuchte, sich zu lösen, doch Rohans eiserner Griff hatte auch in der Bewusstlosigkeit nicht nachgelassen. Sie sah hilfesuchend zu Ereves auf."
Note: Ereves German</t>
        </is>
      </c>
      <c r="J1150" t="inlineStr">
        <is>
          <t xml:space="preserve">VOA</t>
        </is>
      </c>
      <c r="K1150" t="inlineStr">
        <is>
          <t xml:space="preserve">Mispronunciation</t>
        </is>
      </c>
      <c r="L1150" t="inlineStr">
        <is>
          <t xml:space="preserve">Mispronunciation</t>
        </is>
      </c>
      <c r="M1150" t="str">
        <f>IFERROR(IF(VLOOKUP(L1150,'Quantification'!$A:$B,2,FALSE)&amp;""="","Unclassified",VLOOKUP(L1150,'Quantification'!$A:$B,2,FALSE)),"Unclassified")</f>
        <v>Major</v>
      </c>
      <c r="N1150" t="inlineStr">
        <is>
          <t xml:space="preserve">frl-carlos.alexander@pocketfm.com</t>
        </is>
      </c>
      <c r="O1150" t="inlineStr">
        <is>
          <t xml:space="preserve">Issues found in raw</t>
        </is>
      </c>
      <c r="P1150" t="str">
        <f>IF(OR(O1150="Issues found in master",O1150="Final master"),"Master",IF(OR(O1150="Ready for Master",O1150="Issues found in raw",O1150="Raw under QC",O1150="Issues resolved in raw"),"Raw","-"))</f>
        <v>Raw</v>
      </c>
      <c r="Q1150" s="13">
        <v>46260.214583333334</v>
      </c>
      <c r="R1150" t="inlineStr">
        <is>
          <t xml:space="preserve">2026-08 (Aug)</t>
        </is>
      </c>
      <c r="S1150">
        <f>IF(M1150="Not an error",0,IF(COUNTIFS($A$2:$A1150,$A1150,$D$2:$D1150,$D1150,$M$2:$M1150,"&lt;&gt;Not an error")=1,1,0))</f>
        <v>0</v>
      </c>
      <c r="T1150">
        <f>IF(M1150&lt;&gt;"Major",0,IF(COUNTIFS($A$2:$A1150,$A1150,$D$2:$D1150,$D1150,$M$2:$M1150,"Major")=1,1,0))</f>
        <v>0</v>
      </c>
      <c r="U1150">
        <f>IF(M1150&lt;&gt;"Minor",0,IF(COUNTIFS($A$2:$A1150,$A1150,$D$2:$D1150,$D1150,$M$2:$M1150,"Minor")=1,1,0))</f>
        <v>0</v>
      </c>
    </row>
    <row r="1151">
      <c r="A1151" t="inlineStr">
        <is>
          <t xml:space="preserve">9540fa0b0f0a4e67296efcd05e977d34ff2d48cc</t>
        </is>
      </c>
      <c r="B1151" t="inlineStr">
        <is>
          <t xml:space="preserve">Mad Vampire Lord's Bride</t>
        </is>
      </c>
      <c r="C1151" t="inlineStr">
        <is>
          <t xml:space="preserve">Die Braut Des Wahnsinnigen Vampirfürsten</t>
        </is>
      </c>
      <c r="D1151" t="inlineStr">
        <is>
          <t xml:space="preserve">9bf79e2b4b3de2389b8fc6f3e60f805ca4fe35e2</t>
        </is>
      </c>
      <c r="E1151" t="inlineStr">
        <is>
          <t xml:space="preserve">Episode 519: Vergessene Gelübde</t>
        </is>
      </c>
      <c r="F1151">
        <v>519</v>
      </c>
      <c r="G1151" t="inlineStr">
        <is>
          <t xml:space="preserve">6:15-6:21</t>
        </is>
      </c>
      <c r="H1151" t="inlineStr">
        <is>
          <t xml:space="preserve">Resolved</t>
        </is>
      </c>
      <c r="I1151" t="inlineStr">
        <is>
          <t xml:space="preserve">Remark: Mispronunciation
Line from script: "Ereves hatte gesagt, Kuhn habe für seine Taten eine höhere Position erhalten."
Note: Ereves German</t>
        </is>
      </c>
      <c r="J1151" t="inlineStr">
        <is>
          <t xml:space="preserve">VOA</t>
        </is>
      </c>
      <c r="K1151" t="inlineStr">
        <is>
          <t xml:space="preserve">Mispronunciation</t>
        </is>
      </c>
      <c r="L1151" t="inlineStr">
        <is>
          <t xml:space="preserve">Mispronunciation</t>
        </is>
      </c>
      <c r="M1151" t="str">
        <f>IFERROR(IF(VLOOKUP(L1151,'Quantification'!$A:$B,2,FALSE)&amp;""="","Unclassified",VLOOKUP(L1151,'Quantification'!$A:$B,2,FALSE)),"Unclassified")</f>
        <v>Major</v>
      </c>
      <c r="N1151" t="inlineStr">
        <is>
          <t xml:space="preserve">frl-carlos.alexander@pocketfm.com</t>
        </is>
      </c>
      <c r="O1151" t="inlineStr">
        <is>
          <t xml:space="preserve">Issues found in raw</t>
        </is>
      </c>
      <c r="P1151" t="str">
        <f>IF(OR(O1151="Issues found in master",O1151="Final master"),"Master",IF(OR(O1151="Ready for Master",O1151="Issues found in raw",O1151="Raw under QC",O1151="Issues resolved in raw"),"Raw","-"))</f>
        <v>Raw</v>
      </c>
      <c r="Q1151" s="13">
        <v>46260.21597222222</v>
      </c>
      <c r="R1151" t="inlineStr">
        <is>
          <t xml:space="preserve">2026-08 (Aug)</t>
        </is>
      </c>
      <c r="S1151">
        <f>IF(M1151="Not an error",0,IF(COUNTIFS($A$2:$A1151,$A1151,$D$2:$D1151,$D1151,$M$2:$M1151,"&lt;&gt;Not an error")=1,1,0))</f>
        <v>1</v>
      </c>
      <c r="T1151">
        <f>IF(M1151&lt;&gt;"Major",0,IF(COUNTIFS($A$2:$A1151,$A1151,$D$2:$D1151,$D1151,$M$2:$M1151,"Major")=1,1,0))</f>
        <v>1</v>
      </c>
      <c r="U1151">
        <f>IF(M1151&lt;&gt;"Minor",0,IF(COUNTIFS($A$2:$A1151,$A1151,$D$2:$D1151,$D1151,$M$2:$M1151,"Minor")=1,1,0))</f>
        <v>0</v>
      </c>
    </row>
    <row r="1152">
      <c r="A1152" t="inlineStr">
        <is>
          <t xml:space="preserve">9540fa0b0f0a4e67296efcd05e977d34ff2d48cc</t>
        </is>
      </c>
      <c r="B1152" t="inlineStr">
        <is>
          <t xml:space="preserve">Mad Vampire Lord's Bride</t>
        </is>
      </c>
      <c r="C1152" t="inlineStr">
        <is>
          <t xml:space="preserve">Die Braut Des Wahnsinnigen Vampirfürsten</t>
        </is>
      </c>
      <c r="D1152" t="inlineStr">
        <is>
          <t xml:space="preserve">92cf0766100c94d9cbc87ce191d0434b5e42c23d</t>
        </is>
      </c>
      <c r="E1152" t="inlineStr">
        <is>
          <t xml:space="preserve">Episode 533: Sie Wieder Kennenlernen</t>
        </is>
      </c>
      <c r="F1152">
        <v>533</v>
      </c>
      <c r="G1152" t="inlineStr">
        <is>
          <t xml:space="preserve">5:00-5:08</t>
        </is>
      </c>
      <c r="H1152" t="inlineStr">
        <is>
          <t xml:space="preserve">Resolved</t>
        </is>
      </c>
      <c r="I1152" t="inlineStr">
        <is>
          <t xml:space="preserve">Remark: Script error
Line from script: "Ich wünschte, ich hätte meine Erinnerungen zurück, all das Wissen, das ich besaß, als ich eine Sensentodin und deine Gefährtin war."
Note: Sensentodin = Sensenmännin</t>
        </is>
      </c>
      <c r="J1152" t="inlineStr">
        <is>
          <t xml:space="preserve">VOA</t>
        </is>
      </c>
      <c r="K1152" t="inlineStr">
        <is>
          <t xml:space="preserve">Script Error</t>
        </is>
      </c>
      <c r="L1152" t="inlineStr">
        <is>
          <t xml:space="preserve">Script error</t>
        </is>
      </c>
      <c r="M1152" t="str">
        <f>IFERROR(IF(VLOOKUP(L1152,'Quantification'!$A:$B,2,FALSE)&amp;""="","Unclassified",VLOOKUP(L1152,'Quantification'!$A:$B,2,FALSE)),"Unclassified")</f>
        <v>Major</v>
      </c>
      <c r="N1152" t="inlineStr">
        <is>
          <t xml:space="preserve">frl-carlos.alexander@pocketfm.com</t>
        </is>
      </c>
      <c r="O1152" t="inlineStr">
        <is>
          <t xml:space="preserve">Issues found in raw</t>
        </is>
      </c>
      <c r="P1152" t="str">
        <f>IF(OR(O1152="Issues found in master",O1152="Final master"),"Master",IF(OR(O1152="Ready for Master",O1152="Issues found in raw",O1152="Raw under QC",O1152="Issues resolved in raw"),"Raw","-"))</f>
        <v>Raw</v>
      </c>
      <c r="Q1152" s="13">
        <v>46260.22083333333</v>
      </c>
      <c r="R1152" t="inlineStr">
        <is>
          <t xml:space="preserve">2026-08 (Aug)</t>
        </is>
      </c>
      <c r="S1152">
        <f>IF(M1152="Not an error",0,IF(COUNTIFS($A$2:$A1152,$A1152,$D$2:$D1152,$D1152,$M$2:$M1152,"&lt;&gt;Not an error")=1,1,0))</f>
        <v>1</v>
      </c>
      <c r="T1152">
        <f>IF(M1152&lt;&gt;"Major",0,IF(COUNTIFS($A$2:$A1152,$A1152,$D$2:$D1152,$D1152,$M$2:$M1152,"Major")=1,1,0))</f>
        <v>1</v>
      </c>
      <c r="U1152">
        <f>IF(M1152&lt;&gt;"Minor",0,IF(COUNTIFS($A$2:$A1152,$A1152,$D$2:$D1152,$D1152,$M$2:$M1152,"Minor")=1,1,0))</f>
        <v>0</v>
      </c>
    </row>
    <row r="1153">
      <c r="A1153" t="inlineStr">
        <is>
          <t xml:space="preserve">9540fa0b0f0a4e67296efcd05e977d34ff2d48cc</t>
        </is>
      </c>
      <c r="B1153" t="inlineStr">
        <is>
          <t xml:space="preserve">Mad Vampire Lord's Bride</t>
        </is>
      </c>
      <c r="C1153" t="inlineStr">
        <is>
          <t xml:space="preserve">Die Braut Des Wahnsinnigen Vampirfürsten</t>
        </is>
      </c>
      <c r="D1153" t="inlineStr">
        <is>
          <t xml:space="preserve">6710dc77d9212821e4fdc54632661b5c689dc8ed</t>
        </is>
      </c>
      <c r="E1153" t="inlineStr">
        <is>
          <t xml:space="preserve">Episode 555: Freundlichkeit Falsch Eingeschätzt</t>
        </is>
      </c>
      <c r="F1153">
        <v>555</v>
      </c>
      <c r="G1153" t="inlineStr">
        <is>
          <t xml:space="preserve">3:56-4:15</t>
        </is>
      </c>
      <c r="H1153" t="inlineStr">
        <is>
          <t xml:space="preserve">Resolved</t>
        </is>
      </c>
      <c r="I1153" t="inlineStr">
        <is>
          <t xml:space="preserve">Remark: Mispronunciation
Line from script: "Sie versuchte auch nicht daran zu denken, dass ihre Mutter, sobald sie in das Haus ihres Mannes zog, allein zurückbleiben würde, denn Aryens Anwesenheit im Haus war kaum spürbar. Er liebte es, auf Entdeckungsreise zu gehen und umherzuziehen. Wenn man ihn zu Hause sah, dann stimmte etwas nicht, denn Aryen war ein junger Mann, der nicht gerne im Haus war."
Note: Aryens English (usually German)</t>
        </is>
      </c>
      <c r="J1153" t="inlineStr">
        <is>
          <t xml:space="preserve">VOA</t>
        </is>
      </c>
      <c r="K1153" t="inlineStr">
        <is>
          <t xml:space="preserve">Mispronunciation</t>
        </is>
      </c>
      <c r="L1153" t="inlineStr">
        <is>
          <t xml:space="preserve">Mispronunciation</t>
        </is>
      </c>
      <c r="M1153" t="str">
        <f>IFERROR(IF(VLOOKUP(L1153,'Quantification'!$A:$B,2,FALSE)&amp;""="","Unclassified",VLOOKUP(L1153,'Quantification'!$A:$B,2,FALSE)),"Unclassified")</f>
        <v>Major</v>
      </c>
      <c r="N1153" t="inlineStr">
        <is>
          <t xml:space="preserve">frl-carlos.alexander@pocketfm.com</t>
        </is>
      </c>
      <c r="O1153" t="inlineStr">
        <is>
          <t xml:space="preserve">Final Master</t>
        </is>
      </c>
      <c r="P1153" t="str">
        <f>IF(OR(O1153="Issues found in master",O1153="Final master"),"Master",IF(OR(O1153="Ready for Master",O1153="Issues found in raw",O1153="Raw under QC",O1153="Issues resolved in raw"),"Raw","-"))</f>
        <v>Master</v>
      </c>
      <c r="Q1153" s="13">
        <v>46267.20208333334</v>
      </c>
      <c r="R1153" t="inlineStr">
        <is>
          <t xml:space="preserve">2026-09 (Sept)</t>
        </is>
      </c>
      <c r="S1153">
        <f>IF(M1153="Not an error",0,IF(COUNTIFS($A$2:$A1153,$A1153,$D$2:$D1153,$D1153,$M$2:$M1153,"&lt;&gt;Not an error")=1,1,0))</f>
        <v>1</v>
      </c>
      <c r="T1153">
        <f>IF(M1153&lt;&gt;"Major",0,IF(COUNTIFS($A$2:$A1153,$A1153,$D$2:$D1153,$D1153,$M$2:$M1153,"Major")=1,1,0))</f>
        <v>1</v>
      </c>
      <c r="U1153">
        <f>IF(M1153&lt;&gt;"Minor",0,IF(COUNTIFS($A$2:$A1153,$A1153,$D$2:$D1153,$D1153,$M$2:$M1153,"Minor")=1,1,0))</f>
        <v>0</v>
      </c>
    </row>
    <row r="1154">
      <c r="A1154" t="inlineStr">
        <is>
          <t xml:space="preserve">9540fa0b0f0a4e67296efcd05e977d34ff2d48cc</t>
        </is>
      </c>
      <c r="B1154" t="inlineStr">
        <is>
          <t xml:space="preserve">Mad Vampire Lord's Bride</t>
        </is>
      </c>
      <c r="C1154" t="inlineStr">
        <is>
          <t xml:space="preserve">Die Braut Des Wahnsinnigen Vampirfürsten</t>
        </is>
      </c>
      <c r="D1154" t="inlineStr">
        <is>
          <t xml:space="preserve">032c2d3d20081a033e48e31a76c4cb8462dc95ca</t>
        </is>
      </c>
      <c r="E1154" t="inlineStr">
        <is>
          <t xml:space="preserve">Episode 558: Blutgetränkte Stille</t>
        </is>
      </c>
      <c r="F1154">
        <v>558</v>
      </c>
      <c r="G1154" t="inlineStr">
        <is>
          <t xml:space="preserve">2:44-2:47</t>
        </is>
      </c>
      <c r="H1154" t="inlineStr">
        <is>
          <t xml:space="preserve">Resolved</t>
        </is>
      </c>
      <c r="I1154" t="inlineStr">
        <is>
          <t xml:space="preserve">Remark: Mispronunciation
Line from script: "Elle!“, rief eine vertraute Stimme."
Note: Elle like the bone</t>
        </is>
      </c>
      <c r="J1154" t="inlineStr">
        <is>
          <t xml:space="preserve">VOA</t>
        </is>
      </c>
      <c r="K1154" t="inlineStr">
        <is>
          <t xml:space="preserve">Mispronunciation</t>
        </is>
      </c>
      <c r="L1154" t="inlineStr">
        <is>
          <t xml:space="preserve">Mispronunciation</t>
        </is>
      </c>
      <c r="M1154" t="str">
        <f>IFERROR(IF(VLOOKUP(L1154,'Quantification'!$A:$B,2,FALSE)&amp;""="","Unclassified",VLOOKUP(L1154,'Quantification'!$A:$B,2,FALSE)),"Unclassified")</f>
        <v>Major</v>
      </c>
      <c r="N1154" t="inlineStr">
        <is>
          <t xml:space="preserve">frl-carlos.alexander@pocketfm.com</t>
        </is>
      </c>
      <c r="O1154" t="inlineStr">
        <is>
          <t xml:space="preserve">Issues found in raw</t>
        </is>
      </c>
      <c r="P1154" t="str">
        <f>IF(OR(O1154="Issues found in master",O1154="Final master"),"Master",IF(OR(O1154="Ready for Master",O1154="Issues found in raw",O1154="Raw under QC",O1154="Issues resolved in raw"),"Raw","-"))</f>
        <v>Raw</v>
      </c>
      <c r="Q1154" s="13">
        <v>46267.20277777778</v>
      </c>
      <c r="R1154" t="inlineStr">
        <is>
          <t xml:space="preserve">2026-09 (Sept)</t>
        </is>
      </c>
      <c r="S1154">
        <f>IF(M1154="Not an error",0,IF(COUNTIFS($A$2:$A1154,$A1154,$D$2:$D1154,$D1154,$M$2:$M1154,"&lt;&gt;Not an error")=1,1,0))</f>
        <v>1</v>
      </c>
      <c r="T1154">
        <f>IF(M1154&lt;&gt;"Major",0,IF(COUNTIFS($A$2:$A1154,$A1154,$D$2:$D1154,$D1154,$M$2:$M1154,"Major")=1,1,0))</f>
        <v>1</v>
      </c>
      <c r="U1154">
        <f>IF(M1154&lt;&gt;"Minor",0,IF(COUNTIFS($A$2:$A1154,$A1154,$D$2:$D1154,$D1154,$M$2:$M1154,"Minor")=1,1,0))</f>
        <v>0</v>
      </c>
    </row>
    <row r="1155">
      <c r="A1155" t="inlineStr">
        <is>
          <t xml:space="preserve">9540fa0b0f0a4e67296efcd05e977d34ff2d48cc</t>
        </is>
      </c>
      <c r="B1155" t="inlineStr">
        <is>
          <t xml:space="preserve">Mad Vampire Lord's Bride</t>
        </is>
      </c>
      <c r="C1155" t="inlineStr">
        <is>
          <t xml:space="preserve">Die Braut Des Wahnsinnigen Vampirfürsten</t>
        </is>
      </c>
      <c r="D1155" t="inlineStr">
        <is>
          <t xml:space="preserve">a5994317b00a3ac6d6aa00531477b6737d3083d7</t>
        </is>
      </c>
      <c r="E1155" t="inlineStr">
        <is>
          <t xml:space="preserve">Episode 559: Rückkehr Des Erstgeborenen</t>
        </is>
      </c>
      <c r="F1155">
        <v>559</v>
      </c>
      <c r="G1155" t="inlineStr">
        <is>
          <t xml:space="preserve">4:33-4:36</t>
        </is>
      </c>
      <c r="H1155" t="inlineStr">
        <is>
          <t xml:space="preserve">Resolved</t>
        </is>
      </c>
      <c r="I1155" t="inlineStr">
        <is>
          <t xml:space="preserve">Remark: Script error
Line from script: "Sie spürte, wie die Person näher kam und sich neben ihr hockte."
Note: ihr = sie</t>
        </is>
      </c>
      <c r="J1155" t="inlineStr">
        <is>
          <t xml:space="preserve">VOA</t>
        </is>
      </c>
      <c r="K1155" t="inlineStr">
        <is>
          <t xml:space="preserve">Script Error</t>
        </is>
      </c>
      <c r="L1155" t="inlineStr">
        <is>
          <t xml:space="preserve">Script error</t>
        </is>
      </c>
      <c r="M1155" t="str">
        <f>IFERROR(IF(VLOOKUP(L1155,'Quantification'!$A:$B,2,FALSE)&amp;""="","Unclassified",VLOOKUP(L1155,'Quantification'!$A:$B,2,FALSE)),"Unclassified")</f>
        <v>Major</v>
      </c>
      <c r="N1155" t="inlineStr">
        <is>
          <t xml:space="preserve">frl-carlos.alexander@pocketfm.com</t>
        </is>
      </c>
      <c r="O1155" t="inlineStr">
        <is>
          <t xml:space="preserve">Issues found in raw</t>
        </is>
      </c>
      <c r="P1155" t="str">
        <f>IF(OR(O1155="Issues found in master",O1155="Final master"),"Master",IF(OR(O1155="Ready for Master",O1155="Issues found in raw",O1155="Raw under QC",O1155="Issues resolved in raw"),"Raw","-"))</f>
        <v>Raw</v>
      </c>
      <c r="Q1155" s="13">
        <v>46267.20277777778</v>
      </c>
      <c r="R1155" t="inlineStr">
        <is>
          <t xml:space="preserve">2026-09 (Sept)</t>
        </is>
      </c>
      <c r="S1155">
        <f>IF(M1155="Not an error",0,IF(COUNTIFS($A$2:$A1155,$A1155,$D$2:$D1155,$D1155,$M$2:$M1155,"&lt;&gt;Not an error")=1,1,0))</f>
        <v>1</v>
      </c>
      <c r="T1155">
        <f>IF(M1155&lt;&gt;"Major",0,IF(COUNTIFS($A$2:$A1155,$A1155,$D$2:$D1155,$D1155,$M$2:$M1155,"Major")=1,1,0))</f>
        <v>1</v>
      </c>
      <c r="U1155">
        <f>IF(M1155&lt;&gt;"Minor",0,IF(COUNTIFS($A$2:$A1155,$A1155,$D$2:$D1155,$D1155,$M$2:$M1155,"Minor")=1,1,0))</f>
        <v>0</v>
      </c>
    </row>
    <row r="1156">
      <c r="A1156" t="inlineStr">
        <is>
          <t xml:space="preserve">9540fa0b0f0a4e67296efcd05e977d34ff2d48cc</t>
        </is>
      </c>
      <c r="B1156" t="inlineStr">
        <is>
          <t xml:space="preserve">Mad Vampire Lord's Bride</t>
        </is>
      </c>
      <c r="C1156" t="inlineStr">
        <is>
          <t xml:space="preserve">Die Braut Des Wahnsinnigen Vampirfürsten</t>
        </is>
      </c>
      <c r="D1156" t="inlineStr">
        <is>
          <t xml:space="preserve">833ff23a309279513763605f4c8c321ea42e15df</t>
        </is>
      </c>
      <c r="E1156" t="inlineStr">
        <is>
          <t xml:space="preserve">Episode 560: Geschwister Wie Feuer</t>
        </is>
      </c>
      <c r="F1156">
        <v>560</v>
      </c>
      <c r="G1156" t="inlineStr">
        <is>
          <t xml:space="preserve">8:15-8:26</t>
        </is>
      </c>
      <c r="H1156" t="inlineStr">
        <is>
          <t xml:space="preserve">Resolved</t>
        </is>
      </c>
      <c r="I1156" t="inlineStr">
        <is>
          <t xml:space="preserve">Remark: Mispronunciation
Line from script: "Doch just in dem Moment, als die Erinnerung hochkam, wurde ihm schmerzlich bewusst, dass sie nicht mehr die kleine Elle von damals war. Elle war erwachsen geworden, genau wie er."
Note: Elle like the bone.</t>
        </is>
      </c>
      <c r="J1156" t="inlineStr">
        <is>
          <t xml:space="preserve">VOA</t>
        </is>
      </c>
      <c r="K1156" t="inlineStr">
        <is>
          <t xml:space="preserve">Mispronunciation</t>
        </is>
      </c>
      <c r="L1156" t="inlineStr">
        <is>
          <t xml:space="preserve">Mispronunciation</t>
        </is>
      </c>
      <c r="M1156" t="str">
        <f>IFERROR(IF(VLOOKUP(L1156,'Quantification'!$A:$B,2,FALSE)&amp;""="","Unclassified",VLOOKUP(L1156,'Quantification'!$A:$B,2,FALSE)),"Unclassified")</f>
        <v>Major</v>
      </c>
      <c r="N1156" t="inlineStr">
        <is>
          <t xml:space="preserve">frl-carlos.alexander@pocketfm.com</t>
        </is>
      </c>
      <c r="O1156" t="inlineStr">
        <is>
          <t xml:space="preserve">Issues found in raw</t>
        </is>
      </c>
      <c r="P1156" t="str">
        <f>IF(OR(O1156="Issues found in master",O1156="Final master"),"Master",IF(OR(O1156="Ready for Master",O1156="Issues found in raw",O1156="Raw under QC",O1156="Issues resolved in raw"),"Raw","-"))</f>
        <v>Raw</v>
      </c>
      <c r="Q1156" s="13">
        <v>46267.20277777778</v>
      </c>
      <c r="R1156" t="inlineStr">
        <is>
          <t xml:space="preserve">2026-09 (Sept)</t>
        </is>
      </c>
      <c r="S1156">
        <f>IF(M1156="Not an error",0,IF(COUNTIFS($A$2:$A1156,$A1156,$D$2:$D1156,$D1156,$M$2:$M1156,"&lt;&gt;Not an error")=1,1,0))</f>
        <v>1</v>
      </c>
      <c r="T1156">
        <f>IF(M1156&lt;&gt;"Major",0,IF(COUNTIFS($A$2:$A1156,$A1156,$D$2:$D1156,$D1156,$M$2:$M1156,"Major")=1,1,0))</f>
        <v>1</v>
      </c>
      <c r="U1156">
        <f>IF(M1156&lt;&gt;"Minor",0,IF(COUNTIFS($A$2:$A1156,$A1156,$D$2:$D1156,$D1156,$M$2:$M1156,"Minor")=1,1,0))</f>
        <v>0</v>
      </c>
    </row>
    <row r="1157">
      <c r="A1157" t="inlineStr">
        <is>
          <t xml:space="preserve">9540fa0b0f0a4e67296efcd05e977d34ff2d48cc</t>
        </is>
      </c>
      <c r="B1157" t="inlineStr">
        <is>
          <t xml:space="preserve">Mad Vampire Lord's Bride</t>
        </is>
      </c>
      <c r="C1157" t="inlineStr">
        <is>
          <t xml:space="preserve">Die Braut Des Wahnsinnigen Vampirfürsten</t>
        </is>
      </c>
      <c r="D1157" t="inlineStr">
        <is>
          <t xml:space="preserve">833ff23a309279513763605f4c8c321ea42e15df</t>
        </is>
      </c>
      <c r="E1157" t="inlineStr">
        <is>
          <t xml:space="preserve">Episode 560: Geschwister Wie Feuer</t>
        </is>
      </c>
      <c r="F1157">
        <v>560</v>
      </c>
      <c r="G1157" t="inlineStr">
        <is>
          <t xml:space="preserve">8:53-8:59</t>
        </is>
      </c>
      <c r="H1157" t="inlineStr">
        <is>
          <t xml:space="preserve">Resolved</t>
        </is>
      </c>
      <c r="I1157" t="inlineStr">
        <is>
          <t xml:space="preserve">Remark: Mispronunciation
Line from script: "Max war so in seinen hasserfüllten Gedanken verloren, dass er nicht bemerkte, wie er Elle fester an sich drückte."
Note: Elle like the bone</t>
        </is>
      </c>
      <c r="J1157" t="inlineStr">
        <is>
          <t xml:space="preserve">VOA</t>
        </is>
      </c>
      <c r="K1157" t="inlineStr">
        <is>
          <t xml:space="preserve">Mispronunciation</t>
        </is>
      </c>
      <c r="L1157" t="inlineStr">
        <is>
          <t xml:space="preserve">Mispronunciation</t>
        </is>
      </c>
      <c r="M1157" t="str">
        <f>IFERROR(IF(VLOOKUP(L1157,'Quantification'!$A:$B,2,FALSE)&amp;""="","Unclassified",VLOOKUP(L1157,'Quantification'!$A:$B,2,FALSE)),"Unclassified")</f>
        <v>Major</v>
      </c>
      <c r="N1157" t="inlineStr">
        <is>
          <t xml:space="preserve">frl-carlos.alexander@pocketfm.com</t>
        </is>
      </c>
      <c r="O1157" t="inlineStr">
        <is>
          <t xml:space="preserve">Issues found in raw</t>
        </is>
      </c>
      <c r="P1157" t="str">
        <f>IF(OR(O1157="Issues found in master",O1157="Final master"),"Master",IF(OR(O1157="Ready for Master",O1157="Issues found in raw",O1157="Raw under QC",O1157="Issues resolved in raw"),"Raw","-"))</f>
        <v>Raw</v>
      </c>
      <c r="Q1157" s="13">
        <v>46267.20277777778</v>
      </c>
      <c r="R1157" t="inlineStr">
        <is>
          <t xml:space="preserve">2026-09 (Sept)</t>
        </is>
      </c>
      <c r="S1157">
        <f>IF(M1157="Not an error",0,IF(COUNTIFS($A$2:$A1157,$A1157,$D$2:$D1157,$D1157,$M$2:$M1157,"&lt;&gt;Not an error")=1,1,0))</f>
        <v>0</v>
      </c>
      <c r="T1157">
        <f>IF(M1157&lt;&gt;"Major",0,IF(COUNTIFS($A$2:$A1157,$A1157,$D$2:$D1157,$D1157,$M$2:$M1157,"Major")=1,1,0))</f>
        <v>0</v>
      </c>
      <c r="U1157">
        <f>IF(M1157&lt;&gt;"Minor",0,IF(COUNTIFS($A$2:$A1157,$A1157,$D$2:$D1157,$D1157,$M$2:$M1157,"Minor")=1,1,0))</f>
        <v>0</v>
      </c>
    </row>
    <row r="1158">
      <c r="A1158" t="inlineStr">
        <is>
          <t xml:space="preserve">9540fa0b0f0a4e67296efcd05e977d34ff2d48cc</t>
        </is>
      </c>
      <c r="B1158" t="inlineStr">
        <is>
          <t xml:space="preserve">Mad Vampire Lord's Bride</t>
        </is>
      </c>
      <c r="C1158" t="inlineStr">
        <is>
          <t xml:space="preserve">Die Braut Des Wahnsinnigen Vampirfürsten</t>
        </is>
      </c>
      <c r="D1158" t="inlineStr">
        <is>
          <t xml:space="preserve">833ff23a309279513763605f4c8c321ea42e15df</t>
        </is>
      </c>
      <c r="E1158" t="inlineStr">
        <is>
          <t xml:space="preserve">Episode 560: Geschwister Wie Feuer</t>
        </is>
      </c>
      <c r="F1158">
        <v>560</v>
      </c>
      <c r="G1158" t="inlineStr">
        <is>
          <t xml:space="preserve">9:33-9:53</t>
        </is>
      </c>
      <c r="H1158" t="inlineStr">
        <is>
          <t xml:space="preserve">Resolved</t>
        </is>
      </c>
      <c r="I1158" t="inlineStr">
        <is>
          <t xml:space="preserve">Remark: Mispronunciation
Line from script: "Max war so in seinen hasserfüllten Gedanken verloren, dass er nicht bemerkte, wie er Elle fester an sich drückte."
Note: Max German</t>
        </is>
      </c>
      <c r="J1158" t="inlineStr">
        <is>
          <t xml:space="preserve">VOA</t>
        </is>
      </c>
      <c r="K1158" t="inlineStr">
        <is>
          <t xml:space="preserve">Mispronunciation</t>
        </is>
      </c>
      <c r="L1158" t="inlineStr">
        <is>
          <t xml:space="preserve">Mispronunciation</t>
        </is>
      </c>
      <c r="M1158" t="str">
        <f>IFERROR(IF(VLOOKUP(L1158,'Quantification'!$A:$B,2,FALSE)&amp;""="","Unclassified",VLOOKUP(L1158,'Quantification'!$A:$B,2,FALSE)),"Unclassified")</f>
        <v>Major</v>
      </c>
      <c r="N1158" t="inlineStr">
        <is>
          <t xml:space="preserve">frl-carlos.alexander@pocketfm.com</t>
        </is>
      </c>
      <c r="O1158" t="inlineStr">
        <is>
          <t xml:space="preserve">Issues found in raw</t>
        </is>
      </c>
      <c r="P1158" t="str">
        <f>IF(OR(O1158="Issues found in master",O1158="Final master"),"Master",IF(OR(O1158="Ready for Master",O1158="Issues found in raw",O1158="Raw under QC",O1158="Issues resolved in raw"),"Raw","-"))</f>
        <v>Raw</v>
      </c>
      <c r="Q1158" s="13">
        <v>46267.20277777778</v>
      </c>
      <c r="R1158" t="inlineStr">
        <is>
          <t xml:space="preserve">2026-09 (Sept)</t>
        </is>
      </c>
      <c r="S1158">
        <f>IF(M1158="Not an error",0,IF(COUNTIFS($A$2:$A1158,$A1158,$D$2:$D1158,$D1158,$M$2:$M1158,"&lt;&gt;Not an error")=1,1,0))</f>
        <v>0</v>
      </c>
      <c r="T1158">
        <f>IF(M1158&lt;&gt;"Major",0,IF(COUNTIFS($A$2:$A1158,$A1158,$D$2:$D1158,$D1158,$M$2:$M1158,"Major")=1,1,0))</f>
        <v>0</v>
      </c>
      <c r="U1158">
        <f>IF(M1158&lt;&gt;"Minor",0,IF(COUNTIFS($A$2:$A1158,$A1158,$D$2:$D1158,$D1158,$M$2:$M1158,"Minor")=1,1,0))</f>
        <v>0</v>
      </c>
    </row>
    <row r="1159">
      <c r="A1159" t="inlineStr">
        <is>
          <t xml:space="preserve">9540fa0b0f0a4e67296efcd05e977d34ff2d48cc</t>
        </is>
      </c>
      <c r="B1159" t="inlineStr">
        <is>
          <t xml:space="preserve">Mad Vampire Lord's Bride</t>
        </is>
      </c>
      <c r="C1159" t="inlineStr">
        <is>
          <t xml:space="preserve">Die Braut Des Wahnsinnigen Vampirfürsten</t>
        </is>
      </c>
      <c r="D1159" t="inlineStr">
        <is>
          <t xml:space="preserve">59e1e37be80988e1cbafa1923265eb3b355a1391</t>
        </is>
      </c>
      <c r="E1159" t="inlineStr">
        <is>
          <t xml:space="preserve">Episode 563: Eine Familie Wiedervereint</t>
        </is>
      </c>
      <c r="F1159">
        <v>563</v>
      </c>
      <c r="G1159" t="inlineStr">
        <is>
          <t xml:space="preserve">2:47-2:52</t>
        </is>
      </c>
      <c r="H1159" t="inlineStr">
        <is>
          <t xml:space="preserve">Resolved</t>
        </is>
      </c>
      <c r="I1159" t="inlineStr">
        <is>
          <t xml:space="preserve">Remark: Mispronunciation
Line from script: "Max, der dem Ganzen zugehört hatte, konnte nicht anders, als die Stirn zu runzeln."
Note: Max German</t>
        </is>
      </c>
      <c r="J1159" t="inlineStr">
        <is>
          <t xml:space="preserve">VOA</t>
        </is>
      </c>
      <c r="K1159" t="inlineStr">
        <is>
          <t xml:space="preserve">Mispronunciation</t>
        </is>
      </c>
      <c r="L1159" t="inlineStr">
        <is>
          <t xml:space="preserve">Mispronunciation</t>
        </is>
      </c>
      <c r="M1159" t="str">
        <f>IFERROR(IF(VLOOKUP(L1159,'Quantification'!$A:$B,2,FALSE)&amp;""="","Unclassified",VLOOKUP(L1159,'Quantification'!$A:$B,2,FALSE)),"Unclassified")</f>
        <v>Major</v>
      </c>
      <c r="N1159" t="inlineStr">
        <is>
          <t xml:space="preserve">frl-carlos.alexander@pocketfm.com</t>
        </is>
      </c>
      <c r="O1159" t="inlineStr">
        <is>
          <t xml:space="preserve">Issues found in raw</t>
        </is>
      </c>
      <c r="P1159" t="str">
        <f>IF(OR(O1159="Issues found in master",O1159="Final master"),"Master",IF(OR(O1159="Ready for Master",O1159="Issues found in raw",O1159="Raw under QC",O1159="Issues resolved in raw"),"Raw","-"))</f>
        <v>Raw</v>
      </c>
      <c r="Q1159" s="13">
        <v>46267.20347222222</v>
      </c>
      <c r="R1159" t="inlineStr">
        <is>
          <t xml:space="preserve">2026-09 (Sept)</t>
        </is>
      </c>
      <c r="S1159">
        <f>IF(M1159="Not an error",0,IF(COUNTIFS($A$2:$A1159,$A1159,$D$2:$D1159,$D1159,$M$2:$M1159,"&lt;&gt;Not an error")=1,1,0))</f>
        <v>1</v>
      </c>
      <c r="T1159">
        <f>IF(M1159&lt;&gt;"Major",0,IF(COUNTIFS($A$2:$A1159,$A1159,$D$2:$D1159,$D1159,$M$2:$M1159,"Major")=1,1,0))</f>
        <v>1</v>
      </c>
      <c r="U1159">
        <f>IF(M1159&lt;&gt;"Minor",0,IF(COUNTIFS($A$2:$A1159,$A1159,$D$2:$D1159,$D1159,$M$2:$M1159,"Minor")=1,1,0))</f>
        <v>0</v>
      </c>
    </row>
    <row r="1160">
      <c r="A1160" t="inlineStr">
        <is>
          <t xml:space="preserve">9540fa0b0f0a4e67296efcd05e977d34ff2d48cc</t>
        </is>
      </c>
      <c r="B1160" t="inlineStr">
        <is>
          <t xml:space="preserve">Mad Vampire Lord's Bride</t>
        </is>
      </c>
      <c r="C1160" t="inlineStr">
        <is>
          <t xml:space="preserve">Die Braut Des Wahnsinnigen Vampirfürsten</t>
        </is>
      </c>
      <c r="D1160" t="inlineStr">
        <is>
          <t xml:space="preserve">59e1e37be80988e1cbafa1923265eb3b355a1391</t>
        </is>
      </c>
      <c r="E1160" t="inlineStr">
        <is>
          <t xml:space="preserve">Episode 563: Eine Familie Wiedervereint</t>
        </is>
      </c>
      <c r="F1160">
        <v>563</v>
      </c>
      <c r="G1160" t="inlineStr">
        <is>
          <t xml:space="preserve">3:20-3:24</t>
        </is>
      </c>
      <c r="H1160" t="inlineStr">
        <is>
          <t xml:space="preserve">Resolved</t>
        </is>
      </c>
      <c r="I1160" t="inlineStr">
        <is>
          <t xml:space="preserve">Remark: Mispronunciation
Line from script: "Er erklärte es weiter und vergewisserte sich, dass Max es verstand."
Note: Max German</t>
        </is>
      </c>
      <c r="J1160" t="inlineStr">
        <is>
          <t xml:space="preserve">VOA</t>
        </is>
      </c>
      <c r="K1160" t="inlineStr">
        <is>
          <t xml:space="preserve">Mispronunciation</t>
        </is>
      </c>
      <c r="L1160" t="inlineStr">
        <is>
          <t xml:space="preserve">Mispronunciation</t>
        </is>
      </c>
      <c r="M1160" t="str">
        <f>IFERROR(IF(VLOOKUP(L1160,'Quantification'!$A:$B,2,FALSE)&amp;""="","Unclassified",VLOOKUP(L1160,'Quantification'!$A:$B,2,FALSE)),"Unclassified")</f>
        <v>Major</v>
      </c>
      <c r="N1160" t="inlineStr">
        <is>
          <t xml:space="preserve">frl-carlos.alexander@pocketfm.com</t>
        </is>
      </c>
      <c r="O1160" t="inlineStr">
        <is>
          <t xml:space="preserve">Issues found in raw</t>
        </is>
      </c>
      <c r="P1160" t="str">
        <f>IF(OR(O1160="Issues found in master",O1160="Final master"),"Master",IF(OR(O1160="Ready for Master",O1160="Issues found in raw",O1160="Raw under QC",O1160="Issues resolved in raw"),"Raw","-"))</f>
        <v>Raw</v>
      </c>
      <c r="Q1160" s="13">
        <v>46267.20347222222</v>
      </c>
      <c r="R1160" t="inlineStr">
        <is>
          <t xml:space="preserve">2026-09 (Sept)</t>
        </is>
      </c>
      <c r="S1160">
        <f>IF(M1160="Not an error",0,IF(COUNTIFS($A$2:$A1160,$A1160,$D$2:$D1160,$D1160,$M$2:$M1160,"&lt;&gt;Not an error")=1,1,0))</f>
        <v>0</v>
      </c>
      <c r="T1160">
        <f>IF(M1160&lt;&gt;"Major",0,IF(COUNTIFS($A$2:$A1160,$A1160,$D$2:$D1160,$D1160,$M$2:$M1160,"Major")=1,1,0))</f>
        <v>0</v>
      </c>
      <c r="U1160">
        <f>IF(M1160&lt;&gt;"Minor",0,IF(COUNTIFS($A$2:$A1160,$A1160,$D$2:$D1160,$D1160,$M$2:$M1160,"Minor")=1,1,0))</f>
        <v>0</v>
      </c>
    </row>
    <row r="1161">
      <c r="A1161" t="inlineStr">
        <is>
          <t xml:space="preserve">9540fa0b0f0a4e67296efcd05e977d34ff2d48cc</t>
        </is>
      </c>
      <c r="B1161" t="inlineStr">
        <is>
          <t xml:space="preserve">Mad Vampire Lord's Bride</t>
        </is>
      </c>
      <c r="C1161" t="inlineStr">
        <is>
          <t xml:space="preserve">Die Braut Des Wahnsinnigen Vampirfürsten</t>
        </is>
      </c>
      <c r="D1161" t="inlineStr">
        <is>
          <t xml:space="preserve">59e1e37be80988e1cbafa1923265eb3b355a1391</t>
        </is>
      </c>
      <c r="E1161" t="inlineStr">
        <is>
          <t xml:space="preserve">Episode 563: Eine Familie Wiedervereint</t>
        </is>
      </c>
      <c r="F1161">
        <v>563</v>
      </c>
      <c r="G1161" t="inlineStr">
        <is>
          <t xml:space="preserve">4:19-4:21</t>
        </is>
      </c>
      <c r="H1161" t="inlineStr">
        <is>
          <t xml:space="preserve">Resolved</t>
        </is>
      </c>
      <c r="I1161" t="inlineStr">
        <is>
          <t xml:space="preserve">Remark: Mispronunciation
Line from script: "Max starrte seinen Bruder an."
Note: Max German</t>
        </is>
      </c>
      <c r="J1161" t="inlineStr">
        <is>
          <t xml:space="preserve">VOA</t>
        </is>
      </c>
      <c r="K1161" t="inlineStr">
        <is>
          <t xml:space="preserve">Mispronunciation</t>
        </is>
      </c>
      <c r="L1161" t="inlineStr">
        <is>
          <t xml:space="preserve">Mispronunciation</t>
        </is>
      </c>
      <c r="M1161" t="str">
        <f>IFERROR(IF(VLOOKUP(L1161,'Quantification'!$A:$B,2,FALSE)&amp;""="","Unclassified",VLOOKUP(L1161,'Quantification'!$A:$B,2,FALSE)),"Unclassified")</f>
        <v>Major</v>
      </c>
      <c r="N1161" t="inlineStr">
        <is>
          <t xml:space="preserve">frl-carlos.alexander@pocketfm.com</t>
        </is>
      </c>
      <c r="O1161" t="inlineStr">
        <is>
          <t xml:space="preserve">Issues found in raw</t>
        </is>
      </c>
      <c r="P1161" t="str">
        <f>IF(OR(O1161="Issues found in master",O1161="Final master"),"Master",IF(OR(O1161="Ready for Master",O1161="Issues found in raw",O1161="Raw under QC",O1161="Issues resolved in raw"),"Raw","-"))</f>
        <v>Raw</v>
      </c>
      <c r="Q1161" s="13">
        <v>46267.20347222222</v>
      </c>
      <c r="R1161" t="inlineStr">
        <is>
          <t xml:space="preserve">2026-09 (Sept)</t>
        </is>
      </c>
      <c r="S1161">
        <f>IF(M1161="Not an error",0,IF(COUNTIFS($A$2:$A1161,$A1161,$D$2:$D1161,$D1161,$M$2:$M1161,"&lt;&gt;Not an error")=1,1,0))</f>
        <v>0</v>
      </c>
      <c r="T1161">
        <f>IF(M1161&lt;&gt;"Major",0,IF(COUNTIFS($A$2:$A1161,$A1161,$D$2:$D1161,$D1161,$M$2:$M1161,"Major")=1,1,0))</f>
        <v>0</v>
      </c>
      <c r="U1161">
        <f>IF(M1161&lt;&gt;"Minor",0,IF(COUNTIFS($A$2:$A1161,$A1161,$D$2:$D1161,$D1161,$M$2:$M1161,"Minor")=1,1,0))</f>
        <v>0</v>
      </c>
    </row>
    <row r="1162">
      <c r="A1162" t="inlineStr">
        <is>
          <t xml:space="preserve">9540fa0b0f0a4e67296efcd05e977d34ff2d48cc</t>
        </is>
      </c>
      <c r="B1162" t="inlineStr">
        <is>
          <t xml:space="preserve">Mad Vampire Lord's Bride</t>
        </is>
      </c>
      <c r="C1162" t="inlineStr">
        <is>
          <t xml:space="preserve">Die Braut Des Wahnsinnigen Vampirfürsten</t>
        </is>
      </c>
      <c r="D1162" t="inlineStr">
        <is>
          <t xml:space="preserve">59e1e37be80988e1cbafa1923265eb3b355a1391</t>
        </is>
      </c>
      <c r="E1162" t="inlineStr">
        <is>
          <t xml:space="preserve">Episode 563: Eine Familie Wiedervereint</t>
        </is>
      </c>
      <c r="F1162">
        <v>563</v>
      </c>
      <c r="G1162" t="inlineStr">
        <is>
          <t xml:space="preserve">4:43-4:48</t>
        </is>
      </c>
      <c r="H1162" t="inlineStr">
        <is>
          <t xml:space="preserve">Resolved</t>
        </is>
      </c>
      <c r="I1162" t="inlineStr">
        <is>
          <t xml:space="preserve">Remark: Mispronunciation
Line from script: "Papa, ist es in Ordnung, ihm das zu erlauben?“, fragte Max."
Note: Max German</t>
        </is>
      </c>
      <c r="J1162" t="inlineStr">
        <is>
          <t xml:space="preserve">VOA</t>
        </is>
      </c>
      <c r="K1162" t="inlineStr">
        <is>
          <t xml:space="preserve">Mispronunciation</t>
        </is>
      </c>
      <c r="L1162" t="inlineStr">
        <is>
          <t xml:space="preserve">Mispronunciation</t>
        </is>
      </c>
      <c r="M1162" t="str">
        <f>IFERROR(IF(VLOOKUP(L1162,'Quantification'!$A:$B,2,FALSE)&amp;""="","Unclassified",VLOOKUP(L1162,'Quantification'!$A:$B,2,FALSE)),"Unclassified")</f>
        <v>Major</v>
      </c>
      <c r="N1162" t="inlineStr">
        <is>
          <t xml:space="preserve">frl-carlos.alexander@pocketfm.com</t>
        </is>
      </c>
      <c r="O1162" t="inlineStr">
        <is>
          <t xml:space="preserve">Issues found in raw</t>
        </is>
      </c>
      <c r="P1162" t="str">
        <f>IF(OR(O1162="Issues found in master",O1162="Final master"),"Master",IF(OR(O1162="Ready for Master",O1162="Issues found in raw",O1162="Raw under QC",O1162="Issues resolved in raw"),"Raw","-"))</f>
        <v>Raw</v>
      </c>
      <c r="Q1162" s="13">
        <v>46267.20347222222</v>
      </c>
      <c r="R1162" t="inlineStr">
        <is>
          <t xml:space="preserve">2026-09 (Sept)</t>
        </is>
      </c>
      <c r="S1162">
        <f>IF(M1162="Not an error",0,IF(COUNTIFS($A$2:$A1162,$A1162,$D$2:$D1162,$D1162,$M$2:$M1162,"&lt;&gt;Not an error")=1,1,0))</f>
        <v>0</v>
      </c>
      <c r="T1162">
        <f>IF(M1162&lt;&gt;"Major",0,IF(COUNTIFS($A$2:$A1162,$A1162,$D$2:$D1162,$D1162,$M$2:$M1162,"Major")=1,1,0))</f>
        <v>0</v>
      </c>
      <c r="U1162">
        <f>IF(M1162&lt;&gt;"Minor",0,IF(COUNTIFS($A$2:$A1162,$A1162,$D$2:$D1162,$D1162,$M$2:$M1162,"Minor")=1,1,0))</f>
        <v>0</v>
      </c>
    </row>
    <row r="1163">
      <c r="A1163" t="inlineStr">
        <is>
          <t xml:space="preserve">9540fa0b0f0a4e67296efcd05e977d34ff2d48cc</t>
        </is>
      </c>
      <c r="B1163" t="inlineStr">
        <is>
          <t xml:space="preserve">Mad Vampire Lord's Bride</t>
        </is>
      </c>
      <c r="C1163" t="inlineStr">
        <is>
          <t xml:space="preserve">Die Braut Des Wahnsinnigen Vampirfürsten</t>
        </is>
      </c>
      <c r="D1163" t="inlineStr">
        <is>
          <t xml:space="preserve">59e1e37be80988e1cbafa1923265eb3b355a1391</t>
        </is>
      </c>
      <c r="E1163" t="inlineStr">
        <is>
          <t xml:space="preserve">Episode 563: Eine Familie Wiedervereint</t>
        </is>
      </c>
      <c r="F1163">
        <v>563</v>
      </c>
      <c r="G1163" t="inlineStr">
        <is>
          <t xml:space="preserve">5:29-5:36</t>
        </is>
      </c>
      <c r="H1163" t="inlineStr">
        <is>
          <t xml:space="preserve">Resolved</t>
        </is>
      </c>
      <c r="I1163" t="inlineStr">
        <is>
          <t xml:space="preserve">Remark: Mispronunciation
Line from script: "Das ist das Problem, Finn“, knirschte Max mit zusammengebissenen Zähnen."
Note: Max German</t>
        </is>
      </c>
      <c r="J1163" t="inlineStr">
        <is>
          <t xml:space="preserve">VOA</t>
        </is>
      </c>
      <c r="K1163" t="inlineStr">
        <is>
          <t xml:space="preserve">Mispronunciation</t>
        </is>
      </c>
      <c r="L1163" t="inlineStr">
        <is>
          <t xml:space="preserve">Mispronunciation</t>
        </is>
      </c>
      <c r="M1163" t="str">
        <f>IFERROR(IF(VLOOKUP(L1163,'Quantification'!$A:$B,2,FALSE)&amp;""="","Unclassified",VLOOKUP(L1163,'Quantification'!$A:$B,2,FALSE)),"Unclassified")</f>
        <v>Major</v>
      </c>
      <c r="N1163" t="inlineStr">
        <is>
          <t xml:space="preserve">frl-carlos.alexander@pocketfm.com</t>
        </is>
      </c>
      <c r="O1163" t="inlineStr">
        <is>
          <t xml:space="preserve">Issues found in raw</t>
        </is>
      </c>
      <c r="P1163" t="str">
        <f>IF(OR(O1163="Issues found in master",O1163="Final master"),"Master",IF(OR(O1163="Ready for Master",O1163="Issues found in raw",O1163="Raw under QC",O1163="Issues resolved in raw"),"Raw","-"))</f>
        <v>Raw</v>
      </c>
      <c r="Q1163" s="13">
        <v>46267.20347222222</v>
      </c>
      <c r="R1163" t="inlineStr">
        <is>
          <t xml:space="preserve">2026-09 (Sept)</t>
        </is>
      </c>
      <c r="S1163">
        <f>IF(M1163="Not an error",0,IF(COUNTIFS($A$2:$A1163,$A1163,$D$2:$D1163,$D1163,$M$2:$M1163,"&lt;&gt;Not an error")=1,1,0))</f>
        <v>0</v>
      </c>
      <c r="T1163">
        <f>IF(M1163&lt;&gt;"Major",0,IF(COUNTIFS($A$2:$A1163,$A1163,$D$2:$D1163,$D1163,$M$2:$M1163,"Major")=1,1,0))</f>
        <v>0</v>
      </c>
      <c r="U1163">
        <f>IF(M1163&lt;&gt;"Minor",0,IF(COUNTIFS($A$2:$A1163,$A1163,$D$2:$D1163,$D1163,$M$2:$M1163,"Minor")=1,1,0))</f>
        <v>0</v>
      </c>
    </row>
    <row r="1164">
      <c r="A1164" t="inlineStr">
        <is>
          <t xml:space="preserve">9540fa0b0f0a4e67296efcd05e977d34ff2d48cc</t>
        </is>
      </c>
      <c r="B1164" t="inlineStr">
        <is>
          <t xml:space="preserve">Mad Vampire Lord's Bride</t>
        </is>
      </c>
      <c r="C1164" t="inlineStr">
        <is>
          <t xml:space="preserve">Die Braut Des Wahnsinnigen Vampirfürsten</t>
        </is>
      </c>
      <c r="D1164" t="inlineStr">
        <is>
          <t xml:space="preserve">59e1e37be80988e1cbafa1923265eb3b355a1391</t>
        </is>
      </c>
      <c r="E1164" t="inlineStr">
        <is>
          <t xml:space="preserve">Episode 563: Eine Familie Wiedervereint</t>
        </is>
      </c>
      <c r="F1164">
        <v>563</v>
      </c>
      <c r="G1164" t="inlineStr">
        <is>
          <t xml:space="preserve">5:52-5:54</t>
        </is>
      </c>
      <c r="H1164" t="inlineStr">
        <is>
          <t xml:space="preserve">Resolved</t>
        </is>
      </c>
      <c r="I1164" t="inlineStr">
        <is>
          <t xml:space="preserve">Remark: Mispronunciation
Line from script: "Reiß dich zusammen, Max."
Note: Max German</t>
        </is>
      </c>
      <c r="J1164" t="inlineStr">
        <is>
          <t xml:space="preserve">VOA</t>
        </is>
      </c>
      <c r="K1164" t="inlineStr">
        <is>
          <t xml:space="preserve">Mispronunciation</t>
        </is>
      </c>
      <c r="L1164" t="inlineStr">
        <is>
          <t xml:space="preserve">Mispronunciation</t>
        </is>
      </c>
      <c r="M1164" t="str">
        <f>IFERROR(IF(VLOOKUP(L1164,'Quantification'!$A:$B,2,FALSE)&amp;""="","Unclassified",VLOOKUP(L1164,'Quantification'!$A:$B,2,FALSE)),"Unclassified")</f>
        <v>Major</v>
      </c>
      <c r="N1164" t="inlineStr">
        <is>
          <t xml:space="preserve">frl-carlos.alexander@pocketfm.com</t>
        </is>
      </c>
      <c r="O1164" t="inlineStr">
        <is>
          <t xml:space="preserve">Issues found in raw</t>
        </is>
      </c>
      <c r="P1164" t="str">
        <f>IF(OR(O1164="Issues found in master",O1164="Final master"),"Master",IF(OR(O1164="Ready for Master",O1164="Issues found in raw",O1164="Raw under QC",O1164="Issues resolved in raw"),"Raw","-"))</f>
        <v>Raw</v>
      </c>
      <c r="Q1164" s="13">
        <v>46267.20347222222</v>
      </c>
      <c r="R1164" t="inlineStr">
        <is>
          <t xml:space="preserve">2026-09 (Sept)</t>
        </is>
      </c>
      <c r="S1164">
        <f>IF(M1164="Not an error",0,IF(COUNTIFS($A$2:$A1164,$A1164,$D$2:$D1164,$D1164,$M$2:$M1164,"&lt;&gt;Not an error")=1,1,0))</f>
        <v>0</v>
      </c>
      <c r="T1164">
        <f>IF(M1164&lt;&gt;"Major",0,IF(COUNTIFS($A$2:$A1164,$A1164,$D$2:$D1164,$D1164,$M$2:$M1164,"Major")=1,1,0))</f>
        <v>0</v>
      </c>
      <c r="U1164">
        <f>IF(M1164&lt;&gt;"Minor",0,IF(COUNTIFS($A$2:$A1164,$A1164,$D$2:$D1164,$D1164,$M$2:$M1164,"Minor")=1,1,0))</f>
        <v>0</v>
      </c>
    </row>
    <row r="1165">
      <c r="A1165" t="inlineStr">
        <is>
          <t xml:space="preserve">9540fa0b0f0a4e67296efcd05e977d34ff2d48cc</t>
        </is>
      </c>
      <c r="B1165" t="inlineStr">
        <is>
          <t xml:space="preserve">Mad Vampire Lord's Bride</t>
        </is>
      </c>
      <c r="C1165" t="inlineStr">
        <is>
          <t xml:space="preserve">Die Braut Des Wahnsinnigen Vampirfürsten</t>
        </is>
      </c>
      <c r="D1165" t="inlineStr">
        <is>
          <t xml:space="preserve">59e1e37be80988e1cbafa1923265eb3b355a1391</t>
        </is>
      </c>
      <c r="E1165" t="inlineStr">
        <is>
          <t xml:space="preserve">Episode 563: Eine Familie Wiedervereint</t>
        </is>
      </c>
      <c r="F1165">
        <v>563</v>
      </c>
      <c r="G1165" t="inlineStr">
        <is>
          <t xml:space="preserve">6:11-6:16</t>
        </is>
      </c>
      <c r="H1165" t="inlineStr">
        <is>
          <t xml:space="preserve">Resolved</t>
        </is>
      </c>
      <c r="I1165" t="inlineStr">
        <is>
          <t xml:space="preserve">Remark: Mispronunciation
Line from script: "Es tut mir leid“, murmelte Max und sah Finn an."
Note: Max German</t>
        </is>
      </c>
      <c r="J1165" t="inlineStr">
        <is>
          <t xml:space="preserve">VOA</t>
        </is>
      </c>
      <c r="K1165" t="inlineStr">
        <is>
          <t xml:space="preserve">Mispronunciation</t>
        </is>
      </c>
      <c r="L1165" t="inlineStr">
        <is>
          <t xml:space="preserve">Mispronunciation</t>
        </is>
      </c>
      <c r="M1165" t="str">
        <f>IFERROR(IF(VLOOKUP(L1165,'Quantification'!$A:$B,2,FALSE)&amp;""="","Unclassified",VLOOKUP(L1165,'Quantification'!$A:$B,2,FALSE)),"Unclassified")</f>
        <v>Major</v>
      </c>
      <c r="N1165" t="inlineStr">
        <is>
          <t xml:space="preserve">frl-carlos.alexander@pocketfm.com</t>
        </is>
      </c>
      <c r="O1165" t="inlineStr">
        <is>
          <t xml:space="preserve">Issues found in raw</t>
        </is>
      </c>
      <c r="P1165" t="str">
        <f>IF(OR(O1165="Issues found in master",O1165="Final master"),"Master",IF(OR(O1165="Ready for Master",O1165="Issues found in raw",O1165="Raw under QC",O1165="Issues resolved in raw"),"Raw","-"))</f>
        <v>Raw</v>
      </c>
      <c r="Q1165" s="13">
        <v>46267.20347222222</v>
      </c>
      <c r="R1165" t="inlineStr">
        <is>
          <t xml:space="preserve">2026-09 (Sept)</t>
        </is>
      </c>
      <c r="S1165">
        <f>IF(M1165="Not an error",0,IF(COUNTIFS($A$2:$A1165,$A1165,$D$2:$D1165,$D1165,$M$2:$M1165,"&lt;&gt;Not an error")=1,1,0))</f>
        <v>0</v>
      </c>
      <c r="T1165">
        <f>IF(M1165&lt;&gt;"Major",0,IF(COUNTIFS($A$2:$A1165,$A1165,$D$2:$D1165,$D1165,$M$2:$M1165,"Major")=1,1,0))</f>
        <v>0</v>
      </c>
      <c r="U1165">
        <f>IF(M1165&lt;&gt;"Minor",0,IF(COUNTIFS($A$2:$A1165,$A1165,$D$2:$D1165,$D1165,$M$2:$M1165,"Minor")=1,1,0))</f>
        <v>0</v>
      </c>
    </row>
    <row r="1166">
      <c r="A1166" t="inlineStr">
        <is>
          <t xml:space="preserve">b204a313c0bd1077a75ad8b3f5bf49d571437e06</t>
        </is>
      </c>
      <c r="B1166" t="inlineStr">
        <is>
          <t xml:space="preserve">Meant for Another</t>
        </is>
      </c>
      <c r="C1166" t="inlineStr">
        <is>
          <t xml:space="preserve">Für Den Falschen Bestimmt</t>
        </is>
      </c>
      <c r="D1166" t="inlineStr">
        <is>
          <t xml:space="preserve">aa81ddee51c81832e703c749c47c5662a41d94c7</t>
        </is>
      </c>
      <c r="E1166" t="inlineStr">
        <is>
          <t xml:space="preserve">Episode 4: Der Phönix Und Der Vergessene Stern</t>
        </is>
      </c>
      <c r="F1166">
        <v>4</v>
      </c>
      <c r="G1166" t="inlineStr">
        <is>
          <t xml:space="preserve">0:03-0:08</t>
        </is>
      </c>
      <c r="H1166" t="inlineStr">
        <is>
          <t xml:space="preserve">Pending</t>
        </is>
      </c>
      <c r="I1166" t="inlineStr">
        <is>
          <t xml:space="preserve">"dieses" is repeated. Also, "stilvoll" should be pronounced with an "s" sound, not a "sch" sound. - Line of script: „Wie um alles in der Welt konnte dieses dieses Landei so stilvoll sein?“</t>
        </is>
      </c>
      <c r="J1166" t="inlineStr">
        <is>
          <t xml:space="preserve">AI</t>
        </is>
      </c>
      <c r="K1166" t="inlineStr">
        <is>
          <t xml:space="preserve">Script error</t>
        </is>
      </c>
      <c r="L1166" t="inlineStr">
        <is>
          <t xml:space="preserve">Script error</t>
        </is>
      </c>
      <c r="M1166" t="str">
        <f>IFERROR(IF(VLOOKUP(L1166,'Quantification'!$A:$B,2,FALSE)&amp;""="","Unclassified",VLOOKUP(L1166,'Quantification'!$A:$B,2,FALSE)),"Unclassified")</f>
        <v>Major</v>
      </c>
      <c r="N1166" t="inlineStr">
        <is>
          <t xml:space="preserve">frl-esma.gulsoy@pocketfm.com</t>
        </is>
      </c>
      <c r="O1166" t="inlineStr">
        <is>
          <t xml:space="preserve">Issues found in raw</t>
        </is>
      </c>
      <c r="P1166" t="str">
        <f>IF(OR(O1166="Issues found in master",O1166="Final master"),"Master",IF(OR(O1166="Ready for Master",O1166="Issues found in raw",O1166="Raw under QC",O1166="Issues resolved in raw"),"Raw","-"))</f>
        <v>Raw</v>
      </c>
      <c r="Q1166" s="13">
        <v>46287.54305555555</v>
      </c>
      <c r="R1166" t="inlineStr">
        <is>
          <t xml:space="preserve">2026-09 (Sept)</t>
        </is>
      </c>
      <c r="S1166">
        <f>IF(M1166="Not an error",0,IF(COUNTIFS($A$2:$A1166,$A1166,$D$2:$D1166,$D1166,$M$2:$M1166,"&lt;&gt;Not an error")=1,1,0))</f>
        <v>1</v>
      </c>
      <c r="T1166">
        <f>IF(M1166&lt;&gt;"Major",0,IF(COUNTIFS($A$2:$A1166,$A1166,$D$2:$D1166,$D1166,$M$2:$M1166,"Major")=1,1,0))</f>
        <v>1</v>
      </c>
      <c r="U1166">
        <f>IF(M1166&lt;&gt;"Minor",0,IF(COUNTIFS($A$2:$A1166,$A1166,$D$2:$D1166,$D1166,$M$2:$M1166,"Minor")=1,1,0))</f>
        <v>0</v>
      </c>
    </row>
    <row r="1167">
      <c r="A1167" t="inlineStr">
        <is>
          <t xml:space="preserve">b204a313c0bd1077a75ad8b3f5bf49d571437e06</t>
        </is>
      </c>
      <c r="B1167" t="inlineStr">
        <is>
          <t xml:space="preserve">Meant for Another</t>
        </is>
      </c>
      <c r="C1167" t="inlineStr">
        <is>
          <t xml:space="preserve">Für Den Falschen Bestimmt</t>
        </is>
      </c>
      <c r="D1167" t="inlineStr">
        <is>
          <t xml:space="preserve">b932c475a8f1658d6fe31d0d73105bf29b0b3986</t>
        </is>
      </c>
      <c r="E1167" t="inlineStr">
        <is>
          <t xml:space="preserve">Episode 6: Karma Ist Ein Problem</t>
        </is>
      </c>
      <c r="F1167">
        <v>6</v>
      </c>
      <c r="G1167" t="inlineStr">
        <is>
          <t xml:space="preserve">6:04-6:13</t>
        </is>
      </c>
      <c r="H1167" t="inlineStr">
        <is>
          <t xml:space="preserve">Pending</t>
        </is>
      </c>
      <c r="I1167" t="inlineStr">
        <is>
          <t xml:space="preserve">"Veronica" should be pronounced in German. - Line of script: „Veronica Blackwood, Bens Schwägerin, stand an der Treppe und beobachtete den gesamten Austausch zwischen Ben und seiner Mutter mit einem finsteren Blick.“</t>
        </is>
      </c>
      <c r="J1167" t="inlineStr">
        <is>
          <t xml:space="preserve">VOA</t>
        </is>
      </c>
      <c r="K1167" t="inlineStr">
        <is>
          <t xml:space="preserve">Mispronunciation</t>
        </is>
      </c>
      <c r="L1167" t="inlineStr">
        <is>
          <t xml:space="preserve">Mispronunciation</t>
        </is>
      </c>
      <c r="M1167" t="str">
        <f>IFERROR(IF(VLOOKUP(L1167,'Quantification'!$A:$B,2,FALSE)&amp;""="","Unclassified",VLOOKUP(L1167,'Quantification'!$A:$B,2,FALSE)),"Unclassified")</f>
        <v>Major</v>
      </c>
      <c r="N1167" t="inlineStr">
        <is>
          <t xml:space="preserve">frl-esma.gulsoy@pocketfm.com</t>
        </is>
      </c>
      <c r="O1167" t="inlineStr">
        <is>
          <t xml:space="preserve">Issues found in raw</t>
        </is>
      </c>
      <c r="P1167" t="str">
        <f>IF(OR(O1167="Issues found in master",O1167="Final master"),"Master",IF(OR(O1167="Ready for Master",O1167="Issues found in raw",O1167="Raw under QC",O1167="Issues resolved in raw"),"Raw","-"))</f>
        <v>Raw</v>
      </c>
      <c r="Q1167" s="13">
        <v>46287.54305555555</v>
      </c>
      <c r="R1167" t="inlineStr">
        <is>
          <t xml:space="preserve">2026-09 (Sept)</t>
        </is>
      </c>
      <c r="S1167">
        <f>IF(M1167="Not an error",0,IF(COUNTIFS($A$2:$A1167,$A1167,$D$2:$D1167,$D1167,$M$2:$M1167,"&lt;&gt;Not an error")=1,1,0))</f>
        <v>1</v>
      </c>
      <c r="T1167">
        <f>IF(M1167&lt;&gt;"Major",0,IF(COUNTIFS($A$2:$A1167,$A1167,$D$2:$D1167,$D1167,$M$2:$M1167,"Major")=1,1,0))</f>
        <v>1</v>
      </c>
      <c r="U1167">
        <f>IF(M1167&lt;&gt;"Minor",0,IF(COUNTIFS($A$2:$A1167,$A1167,$D$2:$D1167,$D1167,$M$2:$M1167,"Minor")=1,1,0))</f>
        <v>0</v>
      </c>
    </row>
    <row r="1168">
      <c r="A1168" t="inlineStr">
        <is>
          <t xml:space="preserve">b204a313c0bd1077a75ad8b3f5bf49d571437e06</t>
        </is>
      </c>
      <c r="B1168" t="inlineStr">
        <is>
          <t xml:space="preserve">Meant for Another</t>
        </is>
      </c>
      <c r="C1168" t="inlineStr">
        <is>
          <t xml:space="preserve">Für Den Falschen Bestimmt</t>
        </is>
      </c>
      <c r="D1168" t="inlineStr">
        <is>
          <t xml:space="preserve">b932c475a8f1658d6fe31d0d73105bf29b0b3986</t>
        </is>
      </c>
      <c r="E1168" t="inlineStr">
        <is>
          <t xml:space="preserve">Episode 6: Karma Ist Ein Problem</t>
        </is>
      </c>
      <c r="F1168">
        <v>6</v>
      </c>
      <c r="G1168" t="inlineStr">
        <is>
          <t xml:space="preserve">6:17-6:21</t>
        </is>
      </c>
      <c r="H1168" t="inlineStr">
        <is>
          <t xml:space="preserve">Pending</t>
        </is>
      </c>
      <c r="I1168" t="inlineStr">
        <is>
          <t xml:space="preserve">"Julian" should be pronounced in German. - Line of script: „Mit einem scharfen Stoß öffnete sie die Tür, trat ein und funkelte ihren Mann, Julian Blackwood, an.“</t>
        </is>
      </c>
      <c r="J1168" t="inlineStr">
        <is>
          <t xml:space="preserve">VOA</t>
        </is>
      </c>
      <c r="K1168" t="inlineStr">
        <is>
          <t xml:space="preserve">Mispronunciation</t>
        </is>
      </c>
      <c r="L1168" t="inlineStr">
        <is>
          <t xml:space="preserve">Mispronunciation</t>
        </is>
      </c>
      <c r="M1168" t="str">
        <f>IFERROR(IF(VLOOKUP(L1168,'Quantification'!$A:$B,2,FALSE)&amp;""="","Unclassified",VLOOKUP(L1168,'Quantification'!$A:$B,2,FALSE)),"Unclassified")</f>
        <v>Major</v>
      </c>
      <c r="N1168" t="inlineStr">
        <is>
          <t xml:space="preserve">frl-esma.gulsoy@pocketfm.com</t>
        </is>
      </c>
      <c r="O1168" t="inlineStr">
        <is>
          <t xml:space="preserve">Issues found in raw</t>
        </is>
      </c>
      <c r="P1168" t="str">
        <f>IF(OR(O1168="Issues found in master",O1168="Final master"),"Master",IF(OR(O1168="Ready for Master",O1168="Issues found in raw",O1168="Raw under QC",O1168="Issues resolved in raw"),"Raw","-"))</f>
        <v>Raw</v>
      </c>
      <c r="Q1168" s="13">
        <v>46287.54305555555</v>
      </c>
      <c r="R1168" t="inlineStr">
        <is>
          <t xml:space="preserve">2026-09 (Sept)</t>
        </is>
      </c>
      <c r="S1168">
        <f>IF(M1168="Not an error",0,IF(COUNTIFS($A$2:$A1168,$A1168,$D$2:$D1168,$D1168,$M$2:$M1168,"&lt;&gt;Not an error")=1,1,0))</f>
        <v>0</v>
      </c>
      <c r="T1168">
        <f>IF(M1168&lt;&gt;"Major",0,IF(COUNTIFS($A$2:$A1168,$A1168,$D$2:$D1168,$D1168,$M$2:$M1168,"Major")=1,1,0))</f>
        <v>0</v>
      </c>
      <c r="U1168">
        <f>IF(M1168&lt;&gt;"Minor",0,IF(COUNTIFS($A$2:$A1168,$A1168,$D$2:$D1168,$D1168,$M$2:$M1168,"Minor")=1,1,0))</f>
        <v>0</v>
      </c>
    </row>
    <row r="1169">
      <c r="A1169" t="inlineStr">
        <is>
          <t xml:space="preserve">b204a313c0bd1077a75ad8b3f5bf49d571437e06</t>
        </is>
      </c>
      <c r="B1169" t="inlineStr">
        <is>
          <t xml:space="preserve">Meant for Another</t>
        </is>
      </c>
      <c r="C1169" t="inlineStr">
        <is>
          <t xml:space="preserve">Für Den Falschen Bestimmt</t>
        </is>
      </c>
      <c r="D1169" t="inlineStr">
        <is>
          <t xml:space="preserve">b932c475a8f1658d6fe31d0d73105bf29b0b3986</t>
        </is>
      </c>
      <c r="E1169" t="inlineStr">
        <is>
          <t xml:space="preserve">Episode 6: Karma Ist Ein Problem</t>
        </is>
      </c>
      <c r="F1169">
        <v>6</v>
      </c>
      <c r="G1169" t="inlineStr">
        <is>
          <t xml:space="preserve">7:04-7:07</t>
        </is>
      </c>
      <c r="H1169" t="inlineStr">
        <is>
          <t xml:space="preserve">Pending</t>
        </is>
      </c>
      <c r="I1169" t="inlineStr">
        <is>
          <t xml:space="preserve">"Veronica" should be pronounced in German. - Line of script: „Veronica ließ sich sichtlich frustriert auf das Sofa fallen.“</t>
        </is>
      </c>
      <c r="J1169" t="inlineStr">
        <is>
          <t xml:space="preserve">VOA</t>
        </is>
      </c>
      <c r="K1169" t="inlineStr">
        <is>
          <t xml:space="preserve">Mispronunciation</t>
        </is>
      </c>
      <c r="L1169" t="inlineStr">
        <is>
          <t xml:space="preserve">Mispronunciation</t>
        </is>
      </c>
      <c r="M1169" t="str">
        <f>IFERROR(IF(VLOOKUP(L1169,'Quantification'!$A:$B,2,FALSE)&amp;""="","Unclassified",VLOOKUP(L1169,'Quantification'!$A:$B,2,FALSE)),"Unclassified")</f>
        <v>Major</v>
      </c>
      <c r="N1169" t="inlineStr">
        <is>
          <t xml:space="preserve">frl-esma.gulsoy@pocketfm.com</t>
        </is>
      </c>
      <c r="O1169" t="inlineStr">
        <is>
          <t xml:space="preserve">Issues found in raw</t>
        </is>
      </c>
      <c r="P1169" t="str">
        <f>IF(OR(O1169="Issues found in master",O1169="Final master"),"Master",IF(OR(O1169="Ready for Master",O1169="Issues found in raw",O1169="Raw under QC",O1169="Issues resolved in raw"),"Raw","-"))</f>
        <v>Raw</v>
      </c>
      <c r="Q1169" s="13">
        <v>46287.54305555555</v>
      </c>
      <c r="R1169" t="inlineStr">
        <is>
          <t xml:space="preserve">2026-09 (Sept)</t>
        </is>
      </c>
      <c r="S1169">
        <f>IF(M1169="Not an error",0,IF(COUNTIFS($A$2:$A1169,$A1169,$D$2:$D1169,$D1169,$M$2:$M1169,"&lt;&gt;Not an error")=1,1,0))</f>
        <v>0</v>
      </c>
      <c r="T1169">
        <f>IF(M1169&lt;&gt;"Major",0,IF(COUNTIFS($A$2:$A1169,$A1169,$D$2:$D1169,$D1169,$M$2:$M1169,"Major")=1,1,0))</f>
        <v>0</v>
      </c>
      <c r="U1169">
        <f>IF(M1169&lt;&gt;"Minor",0,IF(COUNTIFS($A$2:$A1169,$A1169,$D$2:$D1169,$D1169,$M$2:$M1169,"Minor")=1,1,0))</f>
        <v>0</v>
      </c>
    </row>
    <row r="1170">
      <c r="A1170" t="inlineStr">
        <is>
          <t xml:space="preserve">b204a313c0bd1077a75ad8b3f5bf49d571437e06</t>
        </is>
      </c>
      <c r="B1170" t="inlineStr">
        <is>
          <t xml:space="preserve">Meant for Another</t>
        </is>
      </c>
      <c r="C1170" t="inlineStr">
        <is>
          <t xml:space="preserve">Für Den Falschen Bestimmt</t>
        </is>
      </c>
      <c r="D1170" t="inlineStr">
        <is>
          <t xml:space="preserve">2151a01d50331783cd1b32c5c4accc9bf09c94b3</t>
        </is>
      </c>
      <c r="E1170" t="inlineStr">
        <is>
          <t xml:space="preserve">Episode 7: Der Gelehrte Und Der Ausgestoßene</t>
        </is>
      </c>
      <c r="F1170">
        <v>7</v>
      </c>
      <c r="G1170" t="inlineStr">
        <is>
          <t xml:space="preserve">6:43-6:44</t>
        </is>
      </c>
      <c r="H1170" t="inlineStr">
        <is>
          <t xml:space="preserve">Pending</t>
        </is>
      </c>
      <c r="I1170" t="inlineStr">
        <is>
          <t xml:space="preserve">"Adler" should be pronounced in English. - Line of script: „Es war Miss Adler."</t>
        </is>
      </c>
      <c r="J1170" t="inlineStr">
        <is>
          <t xml:space="preserve">VOA</t>
        </is>
      </c>
      <c r="K1170" t="inlineStr">
        <is>
          <t xml:space="preserve">Mispronunciation</t>
        </is>
      </c>
      <c r="L1170" t="inlineStr">
        <is>
          <t xml:space="preserve">Mispronunciation</t>
        </is>
      </c>
      <c r="M1170" t="str">
        <f>IFERROR(IF(VLOOKUP(L1170,'Quantification'!$A:$B,2,FALSE)&amp;""="","Unclassified",VLOOKUP(L1170,'Quantification'!$A:$B,2,FALSE)),"Unclassified")</f>
        <v>Major</v>
      </c>
      <c r="N1170" t="inlineStr">
        <is>
          <t xml:space="preserve">frl-esma.gulsoy@pocketfm.com</t>
        </is>
      </c>
      <c r="O1170" t="inlineStr">
        <is>
          <t xml:space="preserve">Issues found in raw</t>
        </is>
      </c>
      <c r="P1170" t="str">
        <f>IF(OR(O1170="Issues found in master",O1170="Final master"),"Master",IF(OR(O1170="Ready for Master",O1170="Issues found in raw",O1170="Raw under QC",O1170="Issues resolved in raw"),"Raw","-"))</f>
        <v>Raw</v>
      </c>
      <c r="Q1170" s="13">
        <v>46287.54305555555</v>
      </c>
      <c r="R1170" t="inlineStr">
        <is>
          <t xml:space="preserve">2026-09 (Sept)</t>
        </is>
      </c>
      <c r="S1170">
        <f>IF(M1170="Not an error",0,IF(COUNTIFS($A$2:$A1170,$A1170,$D$2:$D1170,$D1170,$M$2:$M1170,"&lt;&gt;Not an error")=1,1,0))</f>
        <v>1</v>
      </c>
      <c r="T1170">
        <f>IF(M1170&lt;&gt;"Major",0,IF(COUNTIFS($A$2:$A1170,$A1170,$D$2:$D1170,$D1170,$M$2:$M1170,"Major")=1,1,0))</f>
        <v>1</v>
      </c>
      <c r="U1170">
        <f>IF(M1170&lt;&gt;"Minor",0,IF(COUNTIFS($A$2:$A1170,$A1170,$D$2:$D1170,$D1170,$M$2:$M1170,"Minor")=1,1,0))</f>
        <v>0</v>
      </c>
    </row>
    <row r="1171">
      <c r="A1171" t="inlineStr">
        <is>
          <t xml:space="preserve">b204a313c0bd1077a75ad8b3f5bf49d571437e06</t>
        </is>
      </c>
      <c r="B1171" t="inlineStr">
        <is>
          <t xml:space="preserve">Meant for Another</t>
        </is>
      </c>
      <c r="C1171" t="inlineStr">
        <is>
          <t xml:space="preserve">Für Den Falschen Bestimmt</t>
        </is>
      </c>
      <c r="D1171" t="inlineStr">
        <is>
          <t xml:space="preserve">2151a01d50331783cd1b32c5c4accc9bf09c94b3</t>
        </is>
      </c>
      <c r="E1171" t="inlineStr">
        <is>
          <t xml:space="preserve">Episode 7: Der Gelehrte Und Der Ausgestoßene</t>
        </is>
      </c>
      <c r="F1171">
        <v>7</v>
      </c>
      <c r="G1171" t="inlineStr">
        <is>
          <t xml:space="preserve">6:50-6:52</t>
        </is>
      </c>
      <c r="H1171" t="inlineStr">
        <is>
          <t xml:space="preserve">Pending</t>
        </is>
      </c>
      <c r="I1171" t="inlineStr">
        <is>
          <t xml:space="preserve">"Adler" should be pronounced in English. - Line of script: „Miss Adler“, sagte Isabella schnell.</t>
        </is>
      </c>
      <c r="J1171" t="inlineStr">
        <is>
          <t xml:space="preserve">VOA</t>
        </is>
      </c>
      <c r="K1171" t="inlineStr">
        <is>
          <t xml:space="preserve">Mispronunciation</t>
        </is>
      </c>
      <c r="L1171" t="inlineStr">
        <is>
          <t xml:space="preserve">Mispronunciation</t>
        </is>
      </c>
      <c r="M1171" t="str">
        <f>IFERROR(IF(VLOOKUP(L1171,'Quantification'!$A:$B,2,FALSE)&amp;""="","Unclassified",VLOOKUP(L1171,'Quantification'!$A:$B,2,FALSE)),"Unclassified")</f>
        <v>Major</v>
      </c>
      <c r="N1171" t="inlineStr">
        <is>
          <t xml:space="preserve">frl-esma.gulsoy@pocketfm.com</t>
        </is>
      </c>
      <c r="O1171" t="inlineStr">
        <is>
          <t xml:space="preserve">Issues found in raw</t>
        </is>
      </c>
      <c r="P1171" t="str">
        <f>IF(OR(O1171="Issues found in master",O1171="Final master"),"Master",IF(OR(O1171="Ready for Master",O1171="Issues found in raw",O1171="Raw under QC",O1171="Issues resolved in raw"),"Raw","-"))</f>
        <v>Raw</v>
      </c>
      <c r="Q1171" s="13">
        <v>46287.54305555555</v>
      </c>
      <c r="R1171" t="inlineStr">
        <is>
          <t xml:space="preserve">2026-09 (Sept)</t>
        </is>
      </c>
      <c r="S1171">
        <f>IF(M1171="Not an error",0,IF(COUNTIFS($A$2:$A1171,$A1171,$D$2:$D1171,$D1171,$M$2:$M1171,"&lt;&gt;Not an error")=1,1,0))</f>
        <v>0</v>
      </c>
      <c r="T1171">
        <f>IF(M1171&lt;&gt;"Major",0,IF(COUNTIFS($A$2:$A1171,$A1171,$D$2:$D1171,$D1171,$M$2:$M1171,"Major")=1,1,0))</f>
        <v>0</v>
      </c>
      <c r="U1171">
        <f>IF(M1171&lt;&gt;"Minor",0,IF(COUNTIFS($A$2:$A1171,$A1171,$D$2:$D1171,$D1171,$M$2:$M1171,"Minor")=1,1,0))</f>
        <v>0</v>
      </c>
    </row>
    <row r="1172">
      <c r="A1172" t="inlineStr">
        <is>
          <t xml:space="preserve">b204a313c0bd1077a75ad8b3f5bf49d571437e06</t>
        </is>
      </c>
      <c r="B1172" t="inlineStr">
        <is>
          <t xml:space="preserve">Meant for Another</t>
        </is>
      </c>
      <c r="C1172" t="inlineStr">
        <is>
          <t xml:space="preserve">Für Den Falschen Bestimmt</t>
        </is>
      </c>
      <c r="D1172" t="inlineStr">
        <is>
          <t xml:space="preserve">2151a01d50331783cd1b32c5c4accc9bf09c94b3</t>
        </is>
      </c>
      <c r="E1172" t="inlineStr">
        <is>
          <t xml:space="preserve">Episode 7: Der Gelehrte Und Der Ausgestoßene</t>
        </is>
      </c>
      <c r="F1172">
        <v>7</v>
      </c>
      <c r="G1172" t="inlineStr">
        <is>
          <t xml:space="preserve">6:52-6:56</t>
        </is>
      </c>
      <c r="H1172" t="inlineStr">
        <is>
          <t xml:space="preserve">Pending</t>
        </is>
      </c>
      <c r="I1172" t="inlineStr">
        <is>
          <t xml:space="preserve">"Adler" should be pronounced in English. - Line of script: „Miss Adlers Gesicht war gerötet und sie keuchte nach dem kurzen Weg.“</t>
        </is>
      </c>
      <c r="J1172" t="inlineStr">
        <is>
          <t xml:space="preserve">VOA</t>
        </is>
      </c>
      <c r="K1172" t="inlineStr">
        <is>
          <t xml:space="preserve">Mispronunciation</t>
        </is>
      </c>
      <c r="L1172" t="inlineStr">
        <is>
          <t xml:space="preserve">Mispronunciation</t>
        </is>
      </c>
      <c r="M1172" t="str">
        <f>IFERROR(IF(VLOOKUP(L1172,'Quantification'!$A:$B,2,FALSE)&amp;""="","Unclassified",VLOOKUP(L1172,'Quantification'!$A:$B,2,FALSE)),"Unclassified")</f>
        <v>Major</v>
      </c>
      <c r="N1172" t="inlineStr">
        <is>
          <t xml:space="preserve">frl-esma.gulsoy@pocketfm.com</t>
        </is>
      </c>
      <c r="O1172" t="inlineStr">
        <is>
          <t xml:space="preserve">Issues found in raw</t>
        </is>
      </c>
      <c r="P1172" t="str">
        <f>IF(OR(O1172="Issues found in master",O1172="Final master"),"Master",IF(OR(O1172="Ready for Master",O1172="Issues found in raw",O1172="Raw under QC",O1172="Issues resolved in raw"),"Raw","-"))</f>
        <v>Raw</v>
      </c>
      <c r="Q1172" s="13">
        <v>46287.54305555555</v>
      </c>
      <c r="R1172" t="inlineStr">
        <is>
          <t xml:space="preserve">2026-09 (Sept)</t>
        </is>
      </c>
      <c r="S1172">
        <f>IF(M1172="Not an error",0,IF(COUNTIFS($A$2:$A1172,$A1172,$D$2:$D1172,$D1172,$M$2:$M1172,"&lt;&gt;Not an error")=1,1,0))</f>
        <v>0</v>
      </c>
      <c r="T1172">
        <f>IF(M1172&lt;&gt;"Major",0,IF(COUNTIFS($A$2:$A1172,$A1172,$D$2:$D1172,$D1172,$M$2:$M1172,"Major")=1,1,0))</f>
        <v>0</v>
      </c>
      <c r="U1172">
        <f>IF(M1172&lt;&gt;"Minor",0,IF(COUNTIFS($A$2:$A1172,$A1172,$D$2:$D1172,$D1172,$M$2:$M1172,"Minor")=1,1,0))</f>
        <v>0</v>
      </c>
    </row>
    <row r="1173">
      <c r="A1173" t="inlineStr">
        <is>
          <t xml:space="preserve">b204a313c0bd1077a75ad8b3f5bf49d571437e06</t>
        </is>
      </c>
      <c r="B1173" t="inlineStr">
        <is>
          <t xml:space="preserve">Meant for Another</t>
        </is>
      </c>
      <c r="C1173" t="inlineStr">
        <is>
          <t xml:space="preserve">Für Den Falschen Bestimmt</t>
        </is>
      </c>
      <c r="D1173" t="inlineStr">
        <is>
          <t xml:space="preserve">2151a01d50331783cd1b32c5c4accc9bf09c94b3</t>
        </is>
      </c>
      <c r="E1173" t="inlineStr">
        <is>
          <t xml:space="preserve">Episode 7: Der Gelehrte Und Der Ausgestoßene</t>
        </is>
      </c>
      <c r="F1173">
        <v>7</v>
      </c>
      <c r="G1173" t="inlineStr">
        <is>
          <t xml:space="preserve">0.414803</t>
        </is>
      </c>
      <c r="H1173" t="inlineStr">
        <is>
          <t xml:space="preserve">Pending</t>
        </is>
      </c>
      <c r="I1173" t="inlineStr">
        <is>
          <t xml:space="preserve">"Adler" should be pronounced in English. - Line of script: „Wir sehen uns im Unterricht, Miss Adler.“</t>
        </is>
      </c>
      <c r="J1173" t="inlineStr">
        <is>
          <t xml:space="preserve">VOA</t>
        </is>
      </c>
      <c r="K1173" t="inlineStr">
        <is>
          <t xml:space="preserve">Mispronunciation</t>
        </is>
      </c>
      <c r="L1173" t="inlineStr">
        <is>
          <t xml:space="preserve">Mispronunciation</t>
        </is>
      </c>
      <c r="M1173" t="str">
        <f>IFERROR(IF(VLOOKUP(L1173,'Quantification'!$A:$B,2,FALSE)&amp;""="","Unclassified",VLOOKUP(L1173,'Quantification'!$A:$B,2,FALSE)),"Unclassified")</f>
        <v>Major</v>
      </c>
      <c r="N1173" t="inlineStr">
        <is>
          <t xml:space="preserve">frl-esma.gulsoy@pocketfm.com</t>
        </is>
      </c>
      <c r="O1173" t="inlineStr">
        <is>
          <t xml:space="preserve">Issues found in raw</t>
        </is>
      </c>
      <c r="P1173" t="str">
        <f>IF(OR(O1173="Issues found in master",O1173="Final master"),"Master",IF(OR(O1173="Ready for Master",O1173="Issues found in raw",O1173="Raw under QC",O1173="Issues resolved in raw"),"Raw","-"))</f>
        <v>Raw</v>
      </c>
      <c r="Q1173" s="13">
        <v>46287.54305555555</v>
      </c>
      <c r="R1173" t="inlineStr">
        <is>
          <t xml:space="preserve">2026-09 (Sept)</t>
        </is>
      </c>
      <c r="S1173">
        <f>IF(M1173="Not an error",0,IF(COUNTIFS($A$2:$A1173,$A1173,$D$2:$D1173,$D1173,$M$2:$M1173,"&lt;&gt;Not an error")=1,1,0))</f>
        <v>0</v>
      </c>
      <c r="T1173">
        <f>IF(M1173&lt;&gt;"Major",0,IF(COUNTIFS($A$2:$A1173,$A1173,$D$2:$D1173,$D1173,$M$2:$M1173,"Major")=1,1,0))</f>
        <v>0</v>
      </c>
      <c r="U1173">
        <f>IF(M1173&lt;&gt;"Minor",0,IF(COUNTIFS($A$2:$A1173,$A1173,$D$2:$D1173,$D1173,$M$2:$M1173,"Minor")=1,1,0))</f>
        <v>0</v>
      </c>
    </row>
    <row r="1174">
      <c r="A1174" t="inlineStr">
        <is>
          <t xml:space="preserve">b204a313c0bd1077a75ad8b3f5bf49d571437e06</t>
        </is>
      </c>
      <c r="B1174" t="inlineStr">
        <is>
          <t xml:space="preserve">Meant for Another</t>
        </is>
      </c>
      <c r="C1174" t="inlineStr">
        <is>
          <t xml:space="preserve">Für Den Falschen Bestimmt</t>
        </is>
      </c>
      <c r="D1174" t="inlineStr">
        <is>
          <t xml:space="preserve">2151a01d50331783cd1b32c5c4accc9bf09c94b3</t>
        </is>
      </c>
      <c r="E1174" t="inlineStr">
        <is>
          <t xml:space="preserve">Episode 7: Der Gelehrte Und Der Ausgestoßene</t>
        </is>
      </c>
      <c r="F1174">
        <v>7</v>
      </c>
      <c r="G1174" t="inlineStr">
        <is>
          <t xml:space="preserve">7:25-7:28</t>
        </is>
      </c>
      <c r="H1174" t="inlineStr">
        <is>
          <t xml:space="preserve">Pending</t>
        </is>
      </c>
      <c r="I1174" t="inlineStr">
        <is>
          <t xml:space="preserve">"Adler" should be pronounced in English. - Line of script: „Eine andere Lehrerin, Miss Stone, trat neben Miss Adler.“</t>
        </is>
      </c>
      <c r="J1174" t="inlineStr">
        <is>
          <t xml:space="preserve">VOA</t>
        </is>
      </c>
      <c r="K1174" t="inlineStr">
        <is>
          <t xml:space="preserve">Mispronunciation</t>
        </is>
      </c>
      <c r="L1174" t="inlineStr">
        <is>
          <t xml:space="preserve">Mispronunciation</t>
        </is>
      </c>
      <c r="M1174" t="str">
        <f>IFERROR(IF(VLOOKUP(L1174,'Quantification'!$A:$B,2,FALSE)&amp;""="","Unclassified",VLOOKUP(L1174,'Quantification'!$A:$B,2,FALSE)),"Unclassified")</f>
        <v>Major</v>
      </c>
      <c r="N1174" t="inlineStr">
        <is>
          <t xml:space="preserve">frl-esma.gulsoy@pocketfm.com</t>
        </is>
      </c>
      <c r="O1174" t="inlineStr">
        <is>
          <t xml:space="preserve">Issues found in raw</t>
        </is>
      </c>
      <c r="P1174" t="str">
        <f>IF(OR(O1174="Issues found in master",O1174="Final master"),"Master",IF(OR(O1174="Ready for Master",O1174="Issues found in raw",O1174="Raw under QC",O1174="Issues resolved in raw"),"Raw","-"))</f>
        <v>Raw</v>
      </c>
      <c r="Q1174" s="13">
        <v>46287.54305555555</v>
      </c>
      <c r="R1174" t="inlineStr">
        <is>
          <t xml:space="preserve">2026-09 (Sept)</t>
        </is>
      </c>
      <c r="S1174">
        <f>IF(M1174="Not an error",0,IF(COUNTIFS($A$2:$A1174,$A1174,$D$2:$D1174,$D1174,$M$2:$M1174,"&lt;&gt;Not an error")=1,1,0))</f>
        <v>0</v>
      </c>
      <c r="T1174">
        <f>IF(M1174&lt;&gt;"Major",0,IF(COUNTIFS($A$2:$A1174,$A1174,$D$2:$D1174,$D1174,$M$2:$M1174,"Major")=1,1,0))</f>
        <v>0</v>
      </c>
      <c r="U1174">
        <f>IF(M1174&lt;&gt;"Minor",0,IF(COUNTIFS($A$2:$A1174,$A1174,$D$2:$D1174,$D1174,$M$2:$M1174,"Minor")=1,1,0))</f>
        <v>0</v>
      </c>
    </row>
    <row r="1175">
      <c r="A1175" t="inlineStr">
        <is>
          <t xml:space="preserve">b204a313c0bd1077a75ad8b3f5bf49d571437e06</t>
        </is>
      </c>
      <c r="B1175" t="inlineStr">
        <is>
          <t xml:space="preserve">Meant for Another</t>
        </is>
      </c>
      <c r="C1175" t="inlineStr">
        <is>
          <t xml:space="preserve">Für Den Falschen Bestimmt</t>
        </is>
      </c>
      <c r="D1175" t="inlineStr">
        <is>
          <t xml:space="preserve">2151a01d50331783cd1b32c5c4accc9bf09c94b3</t>
        </is>
      </c>
      <c r="E1175" t="inlineStr">
        <is>
          <t xml:space="preserve">Episode 7: Der Gelehrte Und Der Ausgestoßene</t>
        </is>
      </c>
      <c r="F1175">
        <v>7</v>
      </c>
      <c r="G1175" t="inlineStr">
        <is>
          <t xml:space="preserve">7:36-7:38</t>
        </is>
      </c>
      <c r="H1175" t="inlineStr">
        <is>
          <t xml:space="preserve">Pending</t>
        </is>
      </c>
      <c r="I1175" t="inlineStr">
        <is>
          <t xml:space="preserve">"Adler" should be pronounced in English. - Line of script: „Miss Adler nickte nachdenklich.“</t>
        </is>
      </c>
      <c r="J1175" t="inlineStr">
        <is>
          <t xml:space="preserve">VOA</t>
        </is>
      </c>
      <c r="K1175" t="inlineStr">
        <is>
          <t xml:space="preserve">Mispronunciation</t>
        </is>
      </c>
      <c r="L1175" t="inlineStr">
        <is>
          <t xml:space="preserve">Mispronunciation</t>
        </is>
      </c>
      <c r="M1175" t="str">
        <f>IFERROR(IF(VLOOKUP(L1175,'Quantification'!$A:$B,2,FALSE)&amp;""="","Unclassified",VLOOKUP(L1175,'Quantification'!$A:$B,2,FALSE)),"Unclassified")</f>
        <v>Major</v>
      </c>
      <c r="N1175" t="inlineStr">
        <is>
          <t xml:space="preserve">frl-esma.gulsoy@pocketfm.com</t>
        </is>
      </c>
      <c r="O1175" t="inlineStr">
        <is>
          <t xml:space="preserve">Issues found in raw</t>
        </is>
      </c>
      <c r="P1175" t="str">
        <f>IF(OR(O1175="Issues found in master",O1175="Final master"),"Master",IF(OR(O1175="Ready for Master",O1175="Issues found in raw",O1175="Raw under QC",O1175="Issues resolved in raw"),"Raw","-"))</f>
        <v>Raw</v>
      </c>
      <c r="Q1175" s="13">
        <v>46287.54305555555</v>
      </c>
      <c r="R1175" t="inlineStr">
        <is>
          <t xml:space="preserve">2026-09 (Sept)</t>
        </is>
      </c>
      <c r="S1175">
        <f>IF(M1175="Not an error",0,IF(COUNTIFS($A$2:$A1175,$A1175,$D$2:$D1175,$D1175,$M$2:$M1175,"&lt;&gt;Not an error")=1,1,0))</f>
        <v>0</v>
      </c>
      <c r="T1175">
        <f>IF(M1175&lt;&gt;"Major",0,IF(COUNTIFS($A$2:$A1175,$A1175,$D$2:$D1175,$D1175,$M$2:$M1175,"Major")=1,1,0))</f>
        <v>0</v>
      </c>
      <c r="U1175">
        <f>IF(M1175&lt;&gt;"Minor",0,IF(COUNTIFS($A$2:$A1175,$A1175,$D$2:$D1175,$D1175,$M$2:$M1175,"Minor")=1,1,0))</f>
        <v>0</v>
      </c>
    </row>
    <row r="1176">
      <c r="A1176" t="inlineStr">
        <is>
          <t xml:space="preserve">b204a313c0bd1077a75ad8b3f5bf49d571437e06</t>
        </is>
      </c>
      <c r="B1176" t="inlineStr">
        <is>
          <t xml:space="preserve">Meant for Another</t>
        </is>
      </c>
      <c r="C1176" t="inlineStr">
        <is>
          <t xml:space="preserve">Für Den Falschen Bestimmt</t>
        </is>
      </c>
      <c r="D1176" t="inlineStr">
        <is>
          <t xml:space="preserve">4acf29d4278a20c710af677c45591153d90cc90c</t>
        </is>
      </c>
      <c r="E1176" t="inlineStr">
        <is>
          <t xml:space="preserve">Episode 8: Die Ruhe Vor Dem Sturm</t>
        </is>
      </c>
      <c r="F1176">
        <v>8</v>
      </c>
      <c r="G1176" t="inlineStr">
        <is>
          <t xml:space="preserve">0:00-0:06</t>
        </is>
      </c>
      <c r="H1176" t="inlineStr">
        <is>
          <t xml:space="preserve">Pending</t>
        </is>
      </c>
      <c r="I1176" t="inlineStr">
        <is>
          <t xml:space="preserve">"Adler" should be pronounced in German. - Line of script: „Nach ihrem Gespräch mit Miss Stone betrat Miss Adler den Hörsaal und bemerkte das laute Stimmengewirr ihrer Studenten.“</t>
        </is>
      </c>
      <c r="J1176" t="inlineStr">
        <is>
          <t xml:space="preserve">VOA</t>
        </is>
      </c>
      <c r="K1176" t="inlineStr">
        <is>
          <t xml:space="preserve">Mispronunciation</t>
        </is>
      </c>
      <c r="L1176" t="inlineStr">
        <is>
          <t xml:space="preserve">Mispronunciation</t>
        </is>
      </c>
      <c r="M1176" t="str">
        <f>IFERROR(IF(VLOOKUP(L1176,'Quantification'!$A:$B,2,FALSE)&amp;""="","Unclassified",VLOOKUP(L1176,'Quantification'!$A:$B,2,FALSE)),"Unclassified")</f>
        <v>Major</v>
      </c>
      <c r="N1176" t="inlineStr">
        <is>
          <t xml:space="preserve">frl-esma.gulsoy@pocketfm.com</t>
        </is>
      </c>
      <c r="O1176" t="inlineStr">
        <is>
          <t xml:space="preserve">Issues found in raw</t>
        </is>
      </c>
      <c r="P1176" t="str">
        <f>IF(OR(O1176="Issues found in master",O1176="Final master"),"Master",IF(OR(O1176="Ready for Master",O1176="Issues found in raw",O1176="Raw under QC",O1176="Issues resolved in raw"),"Raw","-"))</f>
        <v>Raw</v>
      </c>
      <c r="Q1176" s="13">
        <v>46287.54305555555</v>
      </c>
      <c r="R1176" t="inlineStr">
        <is>
          <t xml:space="preserve">2026-09 (Sept)</t>
        </is>
      </c>
      <c r="S1176">
        <f>IF(M1176="Not an error",0,IF(COUNTIFS($A$2:$A1176,$A1176,$D$2:$D1176,$D1176,$M$2:$M1176,"&lt;&gt;Not an error")=1,1,0))</f>
        <v>1</v>
      </c>
      <c r="T1176">
        <f>IF(M1176&lt;&gt;"Major",0,IF(COUNTIFS($A$2:$A1176,$A1176,$D$2:$D1176,$D1176,$M$2:$M1176,"Major")=1,1,0))</f>
        <v>1</v>
      </c>
      <c r="U1176">
        <f>IF(M1176&lt;&gt;"Minor",0,IF(COUNTIFS($A$2:$A1176,$A1176,$D$2:$D1176,$D1176,$M$2:$M1176,"Minor")=1,1,0))</f>
        <v>0</v>
      </c>
    </row>
    <row r="1177">
      <c r="A1177" t="inlineStr">
        <is>
          <t xml:space="preserve">b204a313c0bd1077a75ad8b3f5bf49d571437e06</t>
        </is>
      </c>
      <c r="B1177" t="inlineStr">
        <is>
          <t xml:space="preserve">Meant for Another</t>
        </is>
      </c>
      <c r="C1177" t="inlineStr">
        <is>
          <t xml:space="preserve">Für Den Falschen Bestimmt</t>
        </is>
      </c>
      <c r="D1177" t="inlineStr">
        <is>
          <t xml:space="preserve">283702c61810e94a2711c15713601985b4acb68b</t>
        </is>
      </c>
      <c r="E1177" t="inlineStr">
        <is>
          <t xml:space="preserve">Episode 10: Wolfe Im Schatten</t>
        </is>
      </c>
      <c r="F1177">
        <v>10</v>
      </c>
      <c r="G1177" t="inlineStr">
        <is>
          <t xml:space="preserve">5:08-5:12</t>
        </is>
      </c>
      <c r="H1177" t="inlineStr">
        <is>
          <t xml:space="preserve">Pending</t>
        </is>
      </c>
      <c r="I1177" t="inlineStr">
        <is>
          <t xml:space="preserve">"Julian" and "Veronica" should be pronounced in German. - Line of script: „Julian, der Älteste, und seine Frau Veronica standen mit geübter Gleichgültigkeit da.“</t>
        </is>
      </c>
      <c r="J1177" t="inlineStr">
        <is>
          <t xml:space="preserve">VOA</t>
        </is>
      </c>
      <c r="K1177" t="inlineStr">
        <is>
          <t xml:space="preserve">Mispronunciation</t>
        </is>
      </c>
      <c r="L1177" t="inlineStr">
        <is>
          <t xml:space="preserve">Mispronunciation</t>
        </is>
      </c>
      <c r="M1177" t="str">
        <f>IFERROR(IF(VLOOKUP(L1177,'Quantification'!$A:$B,2,FALSE)&amp;""="","Unclassified",VLOOKUP(L1177,'Quantification'!$A:$B,2,FALSE)),"Unclassified")</f>
        <v>Major</v>
      </c>
      <c r="N1177" t="inlineStr">
        <is>
          <t xml:space="preserve">frl-esma.gulsoy@pocketfm.com</t>
        </is>
      </c>
      <c r="O1177" t="inlineStr">
        <is>
          <t xml:space="preserve">Issues found in raw</t>
        </is>
      </c>
      <c r="P1177" t="str">
        <f>IF(OR(O1177="Issues found in master",O1177="Final master"),"Master",IF(OR(O1177="Ready for Master",O1177="Issues found in raw",O1177="Raw under QC",O1177="Issues resolved in raw"),"Raw","-"))</f>
        <v>Raw</v>
      </c>
      <c r="Q1177" s="13">
        <v>46287.54305555555</v>
      </c>
      <c r="R1177" t="inlineStr">
        <is>
          <t xml:space="preserve">2026-09 (Sept)</t>
        </is>
      </c>
      <c r="S1177">
        <f>IF(M1177="Not an error",0,IF(COUNTIFS($A$2:$A1177,$A1177,$D$2:$D1177,$D1177,$M$2:$M1177,"&lt;&gt;Not an error")=1,1,0))</f>
        <v>1</v>
      </c>
      <c r="T1177">
        <f>IF(M1177&lt;&gt;"Major",0,IF(COUNTIFS($A$2:$A1177,$A1177,$D$2:$D1177,$D1177,$M$2:$M1177,"Major")=1,1,0))</f>
        <v>1</v>
      </c>
      <c r="U1177">
        <f>IF(M1177&lt;&gt;"Minor",0,IF(COUNTIFS($A$2:$A1177,$A1177,$D$2:$D1177,$D1177,$M$2:$M1177,"Minor")=1,1,0))</f>
        <v>0</v>
      </c>
    </row>
    <row r="1178">
      <c r="A1178" t="inlineStr">
        <is>
          <t xml:space="preserve">b204a313c0bd1077a75ad8b3f5bf49d571437e06</t>
        </is>
      </c>
      <c r="B1178" t="inlineStr">
        <is>
          <t xml:space="preserve">Meant for Another</t>
        </is>
      </c>
      <c r="C1178" t="inlineStr">
        <is>
          <t xml:space="preserve">Für Den Falschen Bestimmt</t>
        </is>
      </c>
      <c r="D1178" t="inlineStr">
        <is>
          <t xml:space="preserve">283702c61810e94a2711c15713601985b4acb68b</t>
        </is>
      </c>
      <c r="E1178" t="inlineStr">
        <is>
          <t xml:space="preserve">Episode 10: Wolfe Im Schatten</t>
        </is>
      </c>
      <c r="F1178">
        <v>10</v>
      </c>
      <c r="G1178" t="inlineStr">
        <is>
          <t xml:space="preserve">7:55-7:57</t>
        </is>
      </c>
      <c r="H1178" t="inlineStr">
        <is>
          <t xml:space="preserve">Pending</t>
        </is>
      </c>
      <c r="I1178" t="inlineStr">
        <is>
          <t xml:space="preserve">"Veronica" should be pronounced in German. - Line of script: „Wenn du mir nicht glaubst, sprich mit Veronica.“</t>
        </is>
      </c>
      <c r="J1178" t="inlineStr">
        <is>
          <t xml:space="preserve">VOA</t>
        </is>
      </c>
      <c r="K1178" t="inlineStr">
        <is>
          <t xml:space="preserve">Mispronunciation</t>
        </is>
      </c>
      <c r="L1178" t="inlineStr">
        <is>
          <t xml:space="preserve">Mispronunciation</t>
        </is>
      </c>
      <c r="M1178" t="str">
        <f>IFERROR(IF(VLOOKUP(L1178,'Quantification'!$A:$B,2,FALSE)&amp;""="","Unclassified",VLOOKUP(L1178,'Quantification'!$A:$B,2,FALSE)),"Unclassified")</f>
        <v>Major</v>
      </c>
      <c r="N1178" t="inlineStr">
        <is>
          <t xml:space="preserve">frl-esma.gulsoy@pocketfm.com</t>
        </is>
      </c>
      <c r="O1178" t="inlineStr">
        <is>
          <t xml:space="preserve">Issues found in raw</t>
        </is>
      </c>
      <c r="P1178" t="str">
        <f>IF(OR(O1178="Issues found in master",O1178="Final master"),"Master",IF(OR(O1178="Ready for Master",O1178="Issues found in raw",O1178="Raw under QC",O1178="Issues resolved in raw"),"Raw","-"))</f>
        <v>Raw</v>
      </c>
      <c r="Q1178" s="13">
        <v>46287.54305555555</v>
      </c>
      <c r="R1178" t="inlineStr">
        <is>
          <t xml:space="preserve">2026-09 (Sept)</t>
        </is>
      </c>
      <c r="S1178">
        <f>IF(M1178="Not an error",0,IF(COUNTIFS($A$2:$A1178,$A1178,$D$2:$D1178,$D1178,$M$2:$M1178,"&lt;&gt;Not an error")=1,1,0))</f>
        <v>0</v>
      </c>
      <c r="T1178">
        <f>IF(M1178&lt;&gt;"Major",0,IF(COUNTIFS($A$2:$A1178,$A1178,$D$2:$D1178,$D1178,$M$2:$M1178,"Major")=1,1,0))</f>
        <v>0</v>
      </c>
      <c r="U1178">
        <f>IF(M1178&lt;&gt;"Minor",0,IF(COUNTIFS($A$2:$A1178,$A1178,$D$2:$D1178,$D1178,$M$2:$M1178,"Minor")=1,1,0))</f>
        <v>0</v>
      </c>
    </row>
    <row r="1179">
      <c r="A1179" t="inlineStr">
        <is>
          <t xml:space="preserve">b204a313c0bd1077a75ad8b3f5bf49d571437e06</t>
        </is>
      </c>
      <c r="B1179" t="inlineStr">
        <is>
          <t xml:space="preserve">Meant for Another</t>
        </is>
      </c>
      <c r="C1179" t="inlineStr">
        <is>
          <t xml:space="preserve">Für Den Falschen Bestimmt</t>
        </is>
      </c>
      <c r="D1179" t="inlineStr">
        <is>
          <t xml:space="preserve">283702c61810e94a2711c15713601985b4acb68b</t>
        </is>
      </c>
      <c r="E1179" t="inlineStr">
        <is>
          <t xml:space="preserve">Episode 10: Wolfe Im Schatten</t>
        </is>
      </c>
      <c r="F1179">
        <v>10</v>
      </c>
      <c r="G1179" t="inlineStr">
        <is>
          <t xml:space="preserve">8:00-8:07</t>
        </is>
      </c>
      <c r="H1179" t="inlineStr">
        <is>
          <t xml:space="preserve">Pending</t>
        </is>
      </c>
      <c r="I1179" t="inlineStr">
        <is>
          <t xml:space="preserve">"Veronica" should be pronounced in German. - Line of script: „Amber wartete nicht. Sie stürmte über den Flur und riss die Tür zu Veronicas Zimmer auf, ohne anzuklopfen. „Veronica!“</t>
        </is>
      </c>
      <c r="J1179" t="inlineStr">
        <is>
          <t xml:space="preserve">VOA</t>
        </is>
      </c>
      <c r="K1179" t="inlineStr">
        <is>
          <t xml:space="preserve">Mispronunciation</t>
        </is>
      </c>
      <c r="L1179" t="inlineStr">
        <is>
          <t xml:space="preserve">Mispronunciation</t>
        </is>
      </c>
      <c r="M1179" t="str">
        <f>IFERROR(IF(VLOOKUP(L1179,'Quantification'!$A:$B,2,FALSE)&amp;""="","Unclassified",VLOOKUP(L1179,'Quantification'!$A:$B,2,FALSE)),"Unclassified")</f>
        <v>Major</v>
      </c>
      <c r="N1179" t="inlineStr">
        <is>
          <t xml:space="preserve">frl-esma.gulsoy@pocketfm.com</t>
        </is>
      </c>
      <c r="O1179" t="inlineStr">
        <is>
          <t xml:space="preserve">Issues found in raw</t>
        </is>
      </c>
      <c r="P1179" t="str">
        <f>IF(OR(O1179="Issues found in master",O1179="Final master"),"Master",IF(OR(O1179="Ready for Master",O1179="Issues found in raw",O1179="Raw under QC",O1179="Issues resolved in raw"),"Raw","-"))</f>
        <v>Raw</v>
      </c>
      <c r="Q1179" s="13">
        <v>46287.54305555555</v>
      </c>
      <c r="R1179" t="inlineStr">
        <is>
          <t xml:space="preserve">2026-09 (Sept)</t>
        </is>
      </c>
      <c r="S1179">
        <f>IF(M1179="Not an error",0,IF(COUNTIFS($A$2:$A1179,$A1179,$D$2:$D1179,$D1179,$M$2:$M1179,"&lt;&gt;Not an error")=1,1,0))</f>
        <v>0</v>
      </c>
      <c r="T1179">
        <f>IF(M1179&lt;&gt;"Major",0,IF(COUNTIFS($A$2:$A1179,$A1179,$D$2:$D1179,$D1179,$M$2:$M1179,"Major")=1,1,0))</f>
        <v>0</v>
      </c>
      <c r="U1179">
        <f>IF(M1179&lt;&gt;"Minor",0,IF(COUNTIFS($A$2:$A1179,$A1179,$D$2:$D1179,$D1179,$M$2:$M1179,"Minor")=1,1,0))</f>
        <v>0</v>
      </c>
    </row>
    <row r="1180">
      <c r="A1180" t="inlineStr">
        <is>
          <t xml:space="preserve">b204a313c0bd1077a75ad8b3f5bf49d571437e06</t>
        </is>
      </c>
      <c r="B1180" t="inlineStr">
        <is>
          <t xml:space="preserve">Meant for Another</t>
        </is>
      </c>
      <c r="C1180" t="inlineStr">
        <is>
          <t xml:space="preserve">Für Den Falschen Bestimmt</t>
        </is>
      </c>
      <c r="D1180" t="inlineStr">
        <is>
          <t xml:space="preserve">283702c61810e94a2711c15713601985b4acb68b</t>
        </is>
      </c>
      <c r="E1180" t="inlineStr">
        <is>
          <t xml:space="preserve">Episode 10: Wolfe Im Schatten</t>
        </is>
      </c>
      <c r="F1180">
        <v>10</v>
      </c>
      <c r="G1180" t="inlineStr">
        <is>
          <t xml:space="preserve">8:09-8:12</t>
        </is>
      </c>
      <c r="H1180" t="inlineStr">
        <is>
          <t xml:space="preserve">Pending</t>
        </is>
      </c>
      <c r="I1180" t="inlineStr">
        <is>
          <t xml:space="preserve">"Veronica" should be pronounced in German. - Line of script: „Veronica saß an ihrem Schminktisch und zog eine seidene Gesichtsmaske ab.“</t>
        </is>
      </c>
      <c r="J1180" t="inlineStr">
        <is>
          <t xml:space="preserve">VOA</t>
        </is>
      </c>
      <c r="K1180" t="inlineStr">
        <is>
          <t xml:space="preserve">Mispronunciation</t>
        </is>
      </c>
      <c r="L1180" t="inlineStr">
        <is>
          <t xml:space="preserve">Mispronunciation</t>
        </is>
      </c>
      <c r="M1180" t="str">
        <f>IFERROR(IF(VLOOKUP(L1180,'Quantification'!$A:$B,2,FALSE)&amp;""="","Unclassified",VLOOKUP(L1180,'Quantification'!$A:$B,2,FALSE)),"Unclassified")</f>
        <v>Major</v>
      </c>
      <c r="N1180" t="inlineStr">
        <is>
          <t xml:space="preserve">frl-esma.gulsoy@pocketfm.com</t>
        </is>
      </c>
      <c r="O1180" t="inlineStr">
        <is>
          <t xml:space="preserve">Issues found in raw</t>
        </is>
      </c>
      <c r="P1180" t="str">
        <f>IF(OR(O1180="Issues found in master",O1180="Final master"),"Master",IF(OR(O1180="Ready for Master",O1180="Issues found in raw",O1180="Raw under QC",O1180="Issues resolved in raw"),"Raw","-"))</f>
        <v>Raw</v>
      </c>
      <c r="Q1180" s="13">
        <v>46287.54305555555</v>
      </c>
      <c r="R1180" t="inlineStr">
        <is>
          <t xml:space="preserve">2026-09 (Sept)</t>
        </is>
      </c>
      <c r="S1180">
        <f>IF(M1180="Not an error",0,IF(COUNTIFS($A$2:$A1180,$A1180,$D$2:$D1180,$D1180,$M$2:$M1180,"&lt;&gt;Not an error")=1,1,0))</f>
        <v>0</v>
      </c>
      <c r="T1180">
        <f>IF(M1180&lt;&gt;"Major",0,IF(COUNTIFS($A$2:$A1180,$A1180,$D$2:$D1180,$D1180,$M$2:$M1180,"Major")=1,1,0))</f>
        <v>0</v>
      </c>
      <c r="U1180">
        <f>IF(M1180&lt;&gt;"Minor",0,IF(COUNTIFS($A$2:$A1180,$A1180,$D$2:$D1180,$D1180,$M$2:$M1180,"Minor")=1,1,0))</f>
        <v>0</v>
      </c>
    </row>
    <row r="1181">
      <c r="A1181" t="inlineStr">
        <is>
          <t xml:space="preserve">b204a313c0bd1077a75ad8b3f5bf49d571437e06</t>
        </is>
      </c>
      <c r="B1181" t="inlineStr">
        <is>
          <t xml:space="preserve">Meant for Another</t>
        </is>
      </c>
      <c r="C1181" t="inlineStr">
        <is>
          <t xml:space="preserve">Für Den Falschen Bestimmt</t>
        </is>
      </c>
      <c r="D1181" t="inlineStr">
        <is>
          <t xml:space="preserve">283702c61810e94a2711c15713601985b4acb68b</t>
        </is>
      </c>
      <c r="E1181" t="inlineStr">
        <is>
          <t xml:space="preserve">Episode 10: Wolfe Im Schatten</t>
        </is>
      </c>
      <c r="F1181">
        <v>10</v>
      </c>
      <c r="G1181" t="inlineStr">
        <is>
          <t xml:space="preserve">8:23-8:26</t>
        </is>
      </c>
      <c r="H1181" t="inlineStr">
        <is>
          <t xml:space="preserve">Pending</t>
        </is>
      </c>
      <c r="I1181" t="inlineStr">
        <is>
          <t xml:space="preserve">"Veronica" should be pronounced in German. - Line of script: „Veronica stieß ein leises, melodiöses Lachen aus.“</t>
        </is>
      </c>
      <c r="J1181" t="inlineStr">
        <is>
          <t xml:space="preserve">VOA</t>
        </is>
      </c>
      <c r="K1181" t="inlineStr">
        <is>
          <t xml:space="preserve">Mispronunciation</t>
        </is>
      </c>
      <c r="L1181" t="inlineStr">
        <is>
          <t xml:space="preserve">Mispronunciation</t>
        </is>
      </c>
      <c r="M1181" t="str">
        <f>IFERROR(IF(VLOOKUP(L1181,'Quantification'!$A:$B,2,FALSE)&amp;""="","Unclassified",VLOOKUP(L1181,'Quantification'!$A:$B,2,FALSE)),"Unclassified")</f>
        <v>Major</v>
      </c>
      <c r="N1181" t="inlineStr">
        <is>
          <t xml:space="preserve">frl-esma.gulsoy@pocketfm.com</t>
        </is>
      </c>
      <c r="O1181" t="inlineStr">
        <is>
          <t xml:space="preserve">Issues found in raw</t>
        </is>
      </c>
      <c r="P1181" t="str">
        <f>IF(OR(O1181="Issues found in master",O1181="Final master"),"Master",IF(OR(O1181="Ready for Master",O1181="Issues found in raw",O1181="Raw under QC",O1181="Issues resolved in raw"),"Raw","-"))</f>
        <v>Raw</v>
      </c>
      <c r="Q1181" s="13">
        <v>46287.54305555555</v>
      </c>
      <c r="R1181" t="inlineStr">
        <is>
          <t xml:space="preserve">2026-09 (Sept)</t>
        </is>
      </c>
      <c r="S1181">
        <f>IF(M1181="Not an error",0,IF(COUNTIFS($A$2:$A1181,$A1181,$D$2:$D1181,$D1181,$M$2:$M1181,"&lt;&gt;Not an error")=1,1,0))</f>
        <v>0</v>
      </c>
      <c r="T1181">
        <f>IF(M1181&lt;&gt;"Major",0,IF(COUNTIFS($A$2:$A1181,$A1181,$D$2:$D1181,$D1181,$M$2:$M1181,"Major")=1,1,0))</f>
        <v>0</v>
      </c>
      <c r="U1181">
        <f>IF(M1181&lt;&gt;"Minor",0,IF(COUNTIFS($A$2:$A1181,$A1181,$D$2:$D1181,$D1181,$M$2:$M1181,"Minor")=1,1,0))</f>
        <v>0</v>
      </c>
    </row>
    <row r="1182">
      <c r="A1182" t="inlineStr">
        <is>
          <t xml:space="preserve">b204a313c0bd1077a75ad8b3f5bf49d571437e06</t>
        </is>
      </c>
      <c r="B1182" t="inlineStr">
        <is>
          <t xml:space="preserve">Meant for Another</t>
        </is>
      </c>
      <c r="C1182" t="inlineStr">
        <is>
          <t xml:space="preserve">Für Den Falschen Bestimmt</t>
        </is>
      </c>
      <c r="D1182" t="inlineStr">
        <is>
          <t xml:space="preserve">283702c61810e94a2711c15713601985b4acb68b</t>
        </is>
      </c>
      <c r="E1182" t="inlineStr">
        <is>
          <t xml:space="preserve">Episode 10: Wolfe Im Schatten</t>
        </is>
      </c>
      <c r="F1182">
        <v>10</v>
      </c>
      <c r="G1182" t="inlineStr">
        <is>
          <t xml:space="preserve">8:41-8:43</t>
        </is>
      </c>
      <c r="H1182" t="inlineStr">
        <is>
          <t xml:space="preserve">Pending</t>
        </is>
      </c>
      <c r="I1182" t="inlineStr">
        <is>
          <t xml:space="preserve">"Veronica" should be pronounced in German. - Line of script: „Veronica neigte den Kopf.“</t>
        </is>
      </c>
      <c r="J1182" t="inlineStr">
        <is>
          <t xml:space="preserve">VOA</t>
        </is>
      </c>
      <c r="K1182" t="inlineStr">
        <is>
          <t xml:space="preserve">Mispronunciation</t>
        </is>
      </c>
      <c r="L1182" t="inlineStr">
        <is>
          <t xml:space="preserve">Mispronunciation</t>
        </is>
      </c>
      <c r="M1182" t="str">
        <f>IFERROR(IF(VLOOKUP(L1182,'Quantification'!$A:$B,2,FALSE)&amp;""="","Unclassified",VLOOKUP(L1182,'Quantification'!$A:$B,2,FALSE)),"Unclassified")</f>
        <v>Major</v>
      </c>
      <c r="N1182" t="inlineStr">
        <is>
          <t xml:space="preserve">frl-esma.gulsoy@pocketfm.com</t>
        </is>
      </c>
      <c r="O1182" t="inlineStr">
        <is>
          <t xml:space="preserve">Issues found in raw</t>
        </is>
      </c>
      <c r="P1182" t="str">
        <f>IF(OR(O1182="Issues found in master",O1182="Final master"),"Master",IF(OR(O1182="Ready for Master",O1182="Issues found in raw",O1182="Raw under QC",O1182="Issues resolved in raw"),"Raw","-"))</f>
        <v>Raw</v>
      </c>
      <c r="Q1182" s="13">
        <v>46287.54305555555</v>
      </c>
      <c r="R1182" t="inlineStr">
        <is>
          <t xml:space="preserve">2026-09 (Sept)</t>
        </is>
      </c>
      <c r="S1182">
        <f>IF(M1182="Not an error",0,IF(COUNTIFS($A$2:$A1182,$A1182,$D$2:$D1182,$D1182,$M$2:$M1182,"&lt;&gt;Not an error")=1,1,0))</f>
        <v>0</v>
      </c>
      <c r="T1182">
        <f>IF(M1182&lt;&gt;"Major",0,IF(COUNTIFS($A$2:$A1182,$A1182,$D$2:$D1182,$D1182,$M$2:$M1182,"Major")=1,1,0))</f>
        <v>0</v>
      </c>
      <c r="U1182">
        <f>IF(M1182&lt;&gt;"Minor",0,IF(COUNTIFS($A$2:$A1182,$A1182,$D$2:$D1182,$D1182,$M$2:$M1182,"Minor")=1,1,0))</f>
        <v>0</v>
      </c>
    </row>
    <row r="1183">
      <c r="A1183" t="inlineStr">
        <is>
          <t xml:space="preserve">b204a313c0bd1077a75ad8b3f5bf49d571437e06</t>
        </is>
      </c>
      <c r="B1183" t="inlineStr">
        <is>
          <t xml:space="preserve">Meant for Another</t>
        </is>
      </c>
      <c r="C1183" t="inlineStr">
        <is>
          <t xml:space="preserve">Für Den Falschen Bestimmt</t>
        </is>
      </c>
      <c r="D1183" t="inlineStr">
        <is>
          <t xml:space="preserve">283702c61810e94a2711c15713601985b4acb68b</t>
        </is>
      </c>
      <c r="E1183" t="inlineStr">
        <is>
          <t xml:space="preserve">Episode 10: Wolfe Im Schatten</t>
        </is>
      </c>
      <c r="F1183">
        <v>10</v>
      </c>
      <c r="G1183" t="inlineStr">
        <is>
          <t xml:space="preserve">9:04-9:09</t>
        </is>
      </c>
      <c r="H1183" t="inlineStr">
        <is>
          <t xml:space="preserve">Pending</t>
        </is>
      </c>
      <c r="I1183" t="inlineStr">
        <is>
          <t xml:space="preserve">"Veronica" should be pronounced in German. - Line of script: „Veronicas Blick blieb auf ihrem Spiegelbild haften, ihre Stimme sank zu einem leisen, eisigen Summen.“</t>
        </is>
      </c>
      <c r="J1183" t="inlineStr">
        <is>
          <t xml:space="preserve">VOA</t>
        </is>
      </c>
      <c r="K1183" t="inlineStr">
        <is>
          <t xml:space="preserve">Mispronunciation</t>
        </is>
      </c>
      <c r="L1183" t="inlineStr">
        <is>
          <t xml:space="preserve">Mispronunciation</t>
        </is>
      </c>
      <c r="M1183" t="str">
        <f>IFERROR(IF(VLOOKUP(L1183,'Quantification'!$A:$B,2,FALSE)&amp;""="","Unclassified",VLOOKUP(L1183,'Quantification'!$A:$B,2,FALSE)),"Unclassified")</f>
        <v>Major</v>
      </c>
      <c r="N1183" t="inlineStr">
        <is>
          <t xml:space="preserve">frl-esma.gulsoy@pocketfm.com</t>
        </is>
      </c>
      <c r="O1183" t="inlineStr">
        <is>
          <t xml:space="preserve">Issues found in raw</t>
        </is>
      </c>
      <c r="P1183" t="str">
        <f>IF(OR(O1183="Issues found in master",O1183="Final master"),"Master",IF(OR(O1183="Ready for Master",O1183="Issues found in raw",O1183="Raw under QC",O1183="Issues resolved in raw"),"Raw","-"))</f>
        <v>Raw</v>
      </c>
      <c r="Q1183" s="13">
        <v>46287.54305555555</v>
      </c>
      <c r="R1183" t="inlineStr">
        <is>
          <t xml:space="preserve">2026-09 (Sept)</t>
        </is>
      </c>
      <c r="S1183">
        <f>IF(M1183="Not an error",0,IF(COUNTIFS($A$2:$A1183,$A1183,$D$2:$D1183,$D1183,$M$2:$M1183,"&lt;&gt;Not an error")=1,1,0))</f>
        <v>0</v>
      </c>
      <c r="T1183">
        <f>IF(M1183&lt;&gt;"Major",0,IF(COUNTIFS($A$2:$A1183,$A1183,$D$2:$D1183,$D1183,$M$2:$M1183,"Major")=1,1,0))</f>
        <v>0</v>
      </c>
      <c r="U1183">
        <f>IF(M1183&lt;&gt;"Minor",0,IF(COUNTIFS($A$2:$A1183,$A1183,$D$2:$D1183,$D1183,$M$2:$M1183,"Minor")=1,1,0))</f>
        <v>0</v>
      </c>
    </row>
    <row r="1184">
      <c r="A1184" t="inlineStr">
        <is>
          <t xml:space="preserve">b204a313c0bd1077a75ad8b3f5bf49d571437e06</t>
        </is>
      </c>
      <c r="B1184" t="inlineStr">
        <is>
          <t xml:space="preserve">Meant for Another</t>
        </is>
      </c>
      <c r="C1184" t="inlineStr">
        <is>
          <t xml:space="preserve">Für Den Falschen Bestimmt</t>
        </is>
      </c>
      <c r="D1184" t="inlineStr">
        <is>
          <t xml:space="preserve">283702c61810e94a2711c15713601985b4acb68b</t>
        </is>
      </c>
      <c r="E1184" t="inlineStr">
        <is>
          <t xml:space="preserve">Episode 10: Wolfe Im Schatten</t>
        </is>
      </c>
      <c r="F1184">
        <v>10</v>
      </c>
      <c r="G1184" t="inlineStr">
        <is>
          <t xml:space="preserve">9:26-9:32</t>
        </is>
      </c>
      <c r="H1184" t="inlineStr">
        <is>
          <t xml:space="preserve">Pending</t>
        </is>
      </c>
      <c r="I1184" t="inlineStr">
        <is>
          <t xml:space="preserve">"Veronica" should be pronounced in German. - Line of script: „Ich habe Irina belauscht“, flüsterte Veronica und beugte sich so weit vor, bis sich ihre Schultern berührten.“</t>
        </is>
      </c>
      <c r="J1184" t="inlineStr">
        <is>
          <t xml:space="preserve">VOA</t>
        </is>
      </c>
      <c r="K1184" t="inlineStr">
        <is>
          <t xml:space="preserve">Mispronunciation</t>
        </is>
      </c>
      <c r="L1184" t="inlineStr">
        <is>
          <t xml:space="preserve">Mispronunciation</t>
        </is>
      </c>
      <c r="M1184" t="str">
        <f>IFERROR(IF(VLOOKUP(L1184,'Quantification'!$A:$B,2,FALSE)&amp;""="","Unclassified",VLOOKUP(L1184,'Quantification'!$A:$B,2,FALSE)),"Unclassified")</f>
        <v>Major</v>
      </c>
      <c r="N1184" t="inlineStr">
        <is>
          <t xml:space="preserve">frl-esma.gulsoy@pocketfm.com</t>
        </is>
      </c>
      <c r="O1184" t="inlineStr">
        <is>
          <t xml:space="preserve">Issues found in raw</t>
        </is>
      </c>
      <c r="P1184" t="str">
        <f>IF(OR(O1184="Issues found in master",O1184="Final master"),"Master",IF(OR(O1184="Ready for Master",O1184="Issues found in raw",O1184="Raw under QC",O1184="Issues resolved in raw"),"Raw","-"))</f>
        <v>Raw</v>
      </c>
      <c r="Q1184" s="13">
        <v>46287.54305555555</v>
      </c>
      <c r="R1184" t="inlineStr">
        <is>
          <t xml:space="preserve">2026-09 (Sept)</t>
        </is>
      </c>
      <c r="S1184">
        <f>IF(M1184="Not an error",0,IF(COUNTIFS($A$2:$A1184,$A1184,$D$2:$D1184,$D1184,$M$2:$M1184,"&lt;&gt;Not an error")=1,1,0))</f>
        <v>0</v>
      </c>
      <c r="T1184">
        <f>IF(M1184&lt;&gt;"Major",0,IF(COUNTIFS($A$2:$A1184,$A1184,$D$2:$D1184,$D1184,$M$2:$M1184,"Major")=1,1,0))</f>
        <v>0</v>
      </c>
      <c r="U1184">
        <f>IF(M1184&lt;&gt;"Minor",0,IF(COUNTIFS($A$2:$A1184,$A1184,$D$2:$D1184,$D1184,$M$2:$M1184,"Minor")=1,1,0))</f>
        <v>0</v>
      </c>
    </row>
    <row r="1185">
      <c r="A1185" t="inlineStr">
        <is>
          <t xml:space="preserve">b204a313c0bd1077a75ad8b3f5bf49d571437e06</t>
        </is>
      </c>
      <c r="B1185" t="inlineStr">
        <is>
          <t xml:space="preserve">Meant for Another</t>
        </is>
      </c>
      <c r="C1185" t="inlineStr">
        <is>
          <t xml:space="preserve">Für Den Falschen Bestimmt</t>
        </is>
      </c>
      <c r="D1185" t="inlineStr">
        <is>
          <t xml:space="preserve">283702c61810e94a2711c15713601985b4acb68b</t>
        </is>
      </c>
      <c r="E1185" t="inlineStr">
        <is>
          <t xml:space="preserve">Episode 10: Wolfe Im Schatten</t>
        </is>
      </c>
      <c r="F1185">
        <v>10</v>
      </c>
      <c r="G1185" t="inlineStr">
        <is>
          <t xml:space="preserve">9:50-9:52</t>
        </is>
      </c>
      <c r="H1185" t="inlineStr">
        <is>
          <t xml:space="preserve">Pending</t>
        </is>
      </c>
      <c r="I1185" t="inlineStr">
        <is>
          <t xml:space="preserve">"Veronica" should be pronounced in German. - Line of script: „Veronicas Lächeln wurde raubtierhaft.“</t>
        </is>
      </c>
      <c r="J1185" t="inlineStr">
        <is>
          <t xml:space="preserve">VOA</t>
        </is>
      </c>
      <c r="K1185" t="inlineStr">
        <is>
          <t xml:space="preserve">Mispronunciation</t>
        </is>
      </c>
      <c r="L1185" t="inlineStr">
        <is>
          <t xml:space="preserve">Mispronunciation</t>
        </is>
      </c>
      <c r="M1185" t="str">
        <f>IFERROR(IF(VLOOKUP(L1185,'Quantification'!$A:$B,2,FALSE)&amp;""="","Unclassified",VLOOKUP(L1185,'Quantification'!$A:$B,2,FALSE)),"Unclassified")</f>
        <v>Major</v>
      </c>
      <c r="N1185" t="inlineStr">
        <is>
          <t xml:space="preserve">frl-esma.gulsoy@pocketfm.com</t>
        </is>
      </c>
      <c r="O1185" t="inlineStr">
        <is>
          <t xml:space="preserve">Issues found in raw</t>
        </is>
      </c>
      <c r="P1185" t="str">
        <f>IF(OR(O1185="Issues found in master",O1185="Final master"),"Master",IF(OR(O1185="Ready for Master",O1185="Issues found in raw",O1185="Raw under QC",O1185="Issues resolved in raw"),"Raw","-"))</f>
        <v>Raw</v>
      </c>
      <c r="Q1185" s="13">
        <v>46287.54305555555</v>
      </c>
      <c r="R1185" t="inlineStr">
        <is>
          <t xml:space="preserve">2026-09 (Sept)</t>
        </is>
      </c>
      <c r="S1185">
        <f>IF(M1185="Not an error",0,IF(COUNTIFS($A$2:$A1185,$A1185,$D$2:$D1185,$D1185,$M$2:$M1185,"&lt;&gt;Not an error")=1,1,0))</f>
        <v>0</v>
      </c>
      <c r="T1185">
        <f>IF(M1185&lt;&gt;"Major",0,IF(COUNTIFS($A$2:$A1185,$A1185,$D$2:$D1185,$D1185,$M$2:$M1185,"Major")=1,1,0))</f>
        <v>0</v>
      </c>
      <c r="U1185">
        <f>IF(M1185&lt;&gt;"Minor",0,IF(COUNTIFS($A$2:$A1185,$A1185,$D$2:$D1185,$D1185,$M$2:$M1185,"Minor")=1,1,0))</f>
        <v>0</v>
      </c>
    </row>
    <row r="1186">
      <c r="A1186" t="inlineStr">
        <is>
          <t xml:space="preserve">b204a313c0bd1077a75ad8b3f5bf49d571437e06</t>
        </is>
      </c>
      <c r="B1186" t="inlineStr">
        <is>
          <t xml:space="preserve">Meant for Another</t>
        </is>
      </c>
      <c r="C1186" t="inlineStr">
        <is>
          <t xml:space="preserve">Für Den Falschen Bestimmt</t>
        </is>
      </c>
      <c r="D1186" t="inlineStr">
        <is>
          <t xml:space="preserve">283702c61810e94a2711c15713601985b4acb68b</t>
        </is>
      </c>
      <c r="E1186" t="inlineStr">
        <is>
          <t xml:space="preserve">Episode 10: Wolfe Im Schatten</t>
        </is>
      </c>
      <c r="F1186">
        <v>10</v>
      </c>
      <c r="G1186" t="inlineStr">
        <is>
          <t xml:space="preserve">10:23-10:26</t>
        </is>
      </c>
      <c r="H1186" t="inlineStr">
        <is>
          <t xml:space="preserve">Pending</t>
        </is>
      </c>
      <c r="I1186" t="inlineStr">
        <is>
          <t xml:space="preserve">"Veronica" should be pronounced in German. - Line of script: „Sie hat keine Ahnung“, lachte Veronica leise.“</t>
        </is>
      </c>
      <c r="J1186" t="inlineStr">
        <is>
          <t xml:space="preserve">VOA</t>
        </is>
      </c>
      <c r="K1186" t="inlineStr">
        <is>
          <t xml:space="preserve">Mispronunciation</t>
        </is>
      </c>
      <c r="L1186" t="inlineStr">
        <is>
          <t xml:space="preserve">Mispronunciation</t>
        </is>
      </c>
      <c r="M1186" t="str">
        <f>IFERROR(IF(VLOOKUP(L1186,'Quantification'!$A:$B,2,FALSE)&amp;""="","Unclassified",VLOOKUP(L1186,'Quantification'!$A:$B,2,FALSE)),"Unclassified")</f>
        <v>Major</v>
      </c>
      <c r="N1186" t="inlineStr">
        <is>
          <t xml:space="preserve">frl-esma.gulsoy@pocketfm.com</t>
        </is>
      </c>
      <c r="O1186" t="inlineStr">
        <is>
          <t xml:space="preserve">Issues found in raw</t>
        </is>
      </c>
      <c r="P1186" t="str">
        <f>IF(OR(O1186="Issues found in master",O1186="Final master"),"Master",IF(OR(O1186="Ready for Master",O1186="Issues found in raw",O1186="Raw under QC",O1186="Issues resolved in raw"),"Raw","-"))</f>
        <v>Raw</v>
      </c>
      <c r="Q1186" s="13">
        <v>46287.54305555555</v>
      </c>
      <c r="R1186" t="inlineStr">
        <is>
          <t xml:space="preserve">2026-09 (Sept)</t>
        </is>
      </c>
      <c r="S1186">
        <f>IF(M1186="Not an error",0,IF(COUNTIFS($A$2:$A1186,$A1186,$D$2:$D1186,$D1186,$M$2:$M1186,"&lt;&gt;Not an error")=1,1,0))</f>
        <v>0</v>
      </c>
      <c r="T1186">
        <f>IF(M1186&lt;&gt;"Major",0,IF(COUNTIFS($A$2:$A1186,$A1186,$D$2:$D1186,$D1186,$M$2:$M1186,"Major")=1,1,0))</f>
        <v>0</v>
      </c>
      <c r="U1186">
        <f>IF(M1186&lt;&gt;"Minor",0,IF(COUNTIFS($A$2:$A1186,$A1186,$D$2:$D1186,$D1186,$M$2:$M1186,"Minor")=1,1,0))</f>
        <v>0</v>
      </c>
    </row>
    <row r="1187">
      <c r="A1187" t="inlineStr">
        <is>
          <t xml:space="preserve">b204a313c0bd1077a75ad8b3f5bf49d571437e06</t>
        </is>
      </c>
      <c r="B1187" t="inlineStr">
        <is>
          <t xml:space="preserve">Meant for Another</t>
        </is>
      </c>
      <c r="C1187" t="inlineStr">
        <is>
          <t xml:space="preserve">Für Den Falschen Bestimmt</t>
        </is>
      </c>
      <c r="D1187" t="inlineStr">
        <is>
          <t xml:space="preserve">ce277480e55a08a9299f8f1108a93ac8e4906ba2</t>
        </is>
      </c>
      <c r="E1187" t="inlineStr">
        <is>
          <t xml:space="preserve">Episode 11: Der Fuchs Und Der Wolfe</t>
        </is>
      </c>
      <c r="F1187">
        <v>11</v>
      </c>
      <c r="G1187" t="inlineStr">
        <is>
          <t xml:space="preserve">0:07-0:11</t>
        </is>
      </c>
      <c r="H1187" t="inlineStr">
        <is>
          <t xml:space="preserve">Pending</t>
        </is>
      </c>
      <c r="I1187" t="inlineStr">
        <is>
          <t xml:space="preserve">"Veronica" should be pronounced in German. - Line of script: „„Das ist die hohe Kunst der Entsorgung, Amber“, erwiderte Veronica.“</t>
        </is>
      </c>
      <c r="J1187" t="inlineStr">
        <is>
          <t xml:space="preserve">VOA</t>
        </is>
      </c>
      <c r="K1187" t="inlineStr">
        <is>
          <t xml:space="preserve">Mispronunciation</t>
        </is>
      </c>
      <c r="L1187" t="inlineStr">
        <is>
          <t xml:space="preserve">Mispronunciation</t>
        </is>
      </c>
      <c r="M1187" t="str">
        <f>IFERROR(IF(VLOOKUP(L1187,'Quantification'!$A:$B,2,FALSE)&amp;""="","Unclassified",VLOOKUP(L1187,'Quantification'!$A:$B,2,FALSE)),"Unclassified")</f>
        <v>Major</v>
      </c>
      <c r="N1187" t="inlineStr">
        <is>
          <t xml:space="preserve">frl-esma.gulsoy@pocketfm.com</t>
        </is>
      </c>
      <c r="O1187" t="inlineStr">
        <is>
          <t xml:space="preserve">Issues found in raw</t>
        </is>
      </c>
      <c r="P1187" t="str">
        <f>IF(OR(O1187="Issues found in master",O1187="Final master"),"Master",IF(OR(O1187="Ready for Master",O1187="Issues found in raw",O1187="Raw under QC",O1187="Issues resolved in raw"),"Raw","-"))</f>
        <v>Raw</v>
      </c>
      <c r="Q1187" s="13">
        <v>46287.54305555555</v>
      </c>
      <c r="R1187" t="inlineStr">
        <is>
          <t xml:space="preserve">2026-09 (Sept)</t>
        </is>
      </c>
      <c r="S1187">
        <f>IF(M1187="Not an error",0,IF(COUNTIFS($A$2:$A1187,$A1187,$D$2:$D1187,$D1187,$M$2:$M1187,"&lt;&gt;Not an error")=1,1,0))</f>
        <v>1</v>
      </c>
      <c r="T1187">
        <f>IF(M1187&lt;&gt;"Major",0,IF(COUNTIFS($A$2:$A1187,$A1187,$D$2:$D1187,$D1187,$M$2:$M1187,"Major")=1,1,0))</f>
        <v>1</v>
      </c>
      <c r="U1187">
        <f>IF(M1187&lt;&gt;"Minor",0,IF(COUNTIFS($A$2:$A1187,$A1187,$D$2:$D1187,$D1187,$M$2:$M1187,"Minor")=1,1,0))</f>
        <v>0</v>
      </c>
    </row>
    <row r="1188">
      <c r="A1188" t="inlineStr">
        <is>
          <t xml:space="preserve">b204a313c0bd1077a75ad8b3f5bf49d571437e06</t>
        </is>
      </c>
      <c r="B1188" t="inlineStr">
        <is>
          <t xml:space="preserve">Meant for Another</t>
        </is>
      </c>
      <c r="C1188" t="inlineStr">
        <is>
          <t xml:space="preserve">Für Den Falschen Bestimmt</t>
        </is>
      </c>
      <c r="D1188" t="inlineStr">
        <is>
          <t xml:space="preserve">ce277480e55a08a9299f8f1108a93ac8e4906ba2</t>
        </is>
      </c>
      <c r="E1188" t="inlineStr">
        <is>
          <t xml:space="preserve">Episode 11: Der Fuchs Und Der Wolfe</t>
        </is>
      </c>
      <c r="F1188">
        <v>11</v>
      </c>
      <c r="G1188" t="inlineStr">
        <is>
          <t xml:space="preserve">0:24-0:28</t>
        </is>
      </c>
      <c r="H1188" t="inlineStr">
        <is>
          <t xml:space="preserve">Pending</t>
        </is>
      </c>
      <c r="I1188" t="inlineStr">
        <is>
          <t xml:space="preserve">"Veronica" should be pronounced in German. - Line of script: „„Genau“, murmelte Veronica, und ein kalter Glanz trat in ihre Augen.“</t>
        </is>
      </c>
      <c r="J1188" t="inlineStr">
        <is>
          <t xml:space="preserve">VOA</t>
        </is>
      </c>
      <c r="K1188" t="inlineStr">
        <is>
          <t xml:space="preserve">Mispronunciation</t>
        </is>
      </c>
      <c r="L1188" t="inlineStr">
        <is>
          <t xml:space="preserve">Mispronunciation</t>
        </is>
      </c>
      <c r="M1188" t="str">
        <f>IFERROR(IF(VLOOKUP(L1188,'Quantification'!$A:$B,2,FALSE)&amp;""="","Unclassified",VLOOKUP(L1188,'Quantification'!$A:$B,2,FALSE)),"Unclassified")</f>
        <v>Major</v>
      </c>
      <c r="N1188" t="inlineStr">
        <is>
          <t xml:space="preserve">frl-esma.gulsoy@pocketfm.com</t>
        </is>
      </c>
      <c r="O1188" t="inlineStr">
        <is>
          <t xml:space="preserve">Issues found in raw</t>
        </is>
      </c>
      <c r="P1188" t="str">
        <f>IF(OR(O1188="Issues found in master",O1188="Final master"),"Master",IF(OR(O1188="Ready for Master",O1188="Issues found in raw",O1188="Raw under QC",O1188="Issues resolved in raw"),"Raw","-"))</f>
        <v>Raw</v>
      </c>
      <c r="Q1188" s="13">
        <v>46287.54305555555</v>
      </c>
      <c r="R1188" t="inlineStr">
        <is>
          <t xml:space="preserve">2026-09 (Sept)</t>
        </is>
      </c>
      <c r="S1188">
        <f>IF(M1188="Not an error",0,IF(COUNTIFS($A$2:$A1188,$A1188,$D$2:$D1188,$D1188,$M$2:$M1188,"&lt;&gt;Not an error")=1,1,0))</f>
        <v>0</v>
      </c>
      <c r="T1188">
        <f>IF(M1188&lt;&gt;"Major",0,IF(COUNTIFS($A$2:$A1188,$A1188,$D$2:$D1188,$D1188,$M$2:$M1188,"Major")=1,1,0))</f>
        <v>0</v>
      </c>
      <c r="U1188">
        <f>IF(M1188&lt;&gt;"Minor",0,IF(COUNTIFS($A$2:$A1188,$A1188,$D$2:$D1188,$D1188,$M$2:$M1188,"Minor")=1,1,0))</f>
        <v>0</v>
      </c>
    </row>
    <row r="1189">
      <c r="A1189" t="inlineStr">
        <is>
          <t xml:space="preserve">b204a313c0bd1077a75ad8b3f5bf49d571437e06</t>
        </is>
      </c>
      <c r="B1189" t="inlineStr">
        <is>
          <t xml:space="preserve">Meant for Another</t>
        </is>
      </c>
      <c r="C1189" t="inlineStr">
        <is>
          <t xml:space="preserve">Für Den Falschen Bestimmt</t>
        </is>
      </c>
      <c r="D1189" t="inlineStr">
        <is>
          <t xml:space="preserve">abb97714e35d96fea27c676f6878790ce85d419b</t>
        </is>
      </c>
      <c r="E1189" t="inlineStr">
        <is>
          <t xml:space="preserve">Episode 12: Sie Wieder</t>
        </is>
      </c>
      <c r="F1189">
        <v>12</v>
      </c>
      <c r="G1189" t="inlineStr">
        <is>
          <t xml:space="preserve">7:36-7:40</t>
        </is>
      </c>
      <c r="H1189" t="inlineStr">
        <is>
          <t xml:space="preserve">Pending</t>
        </is>
      </c>
      <c r="I1189" t="inlineStr">
        <is>
          <t xml:space="preserve">Pronunciation: "OMG" should be pronounced as "Oh my God", not "Oh my Ga". - Line of script: „OMG, jemand hat sie gehackt und alles aufgedeckt!“</t>
        </is>
      </c>
      <c r="J1189" t="inlineStr">
        <is>
          <t xml:space="preserve">VOA</t>
        </is>
      </c>
      <c r="K1189" t="inlineStr">
        <is>
          <t xml:space="preserve">Mispronunciation</t>
        </is>
      </c>
      <c r="L1189" t="inlineStr">
        <is>
          <t xml:space="preserve">Mispronunciation</t>
        </is>
      </c>
      <c r="M1189" t="str">
        <f>IFERROR(IF(VLOOKUP(L1189,'Quantification'!$A:$B,2,FALSE)&amp;""="","Unclassified",VLOOKUP(L1189,'Quantification'!$A:$B,2,FALSE)),"Unclassified")</f>
        <v>Major</v>
      </c>
      <c r="N1189" t="inlineStr">
        <is>
          <t xml:space="preserve">frl-esma.gulsoy@pocketfm.com</t>
        </is>
      </c>
      <c r="O1189" t="inlineStr">
        <is>
          <t xml:space="preserve">Issues found in raw</t>
        </is>
      </c>
      <c r="P1189" t="str">
        <f>IF(OR(O1189="Issues found in master",O1189="Final master"),"Master",IF(OR(O1189="Ready for Master",O1189="Issues found in raw",O1189="Raw under QC",O1189="Issues resolved in raw"),"Raw","-"))</f>
        <v>Raw</v>
      </c>
      <c r="Q1189" s="13">
        <v>46287.54305555555</v>
      </c>
      <c r="R1189" t="inlineStr">
        <is>
          <t xml:space="preserve">2026-09 (Sept)</t>
        </is>
      </c>
      <c r="S1189">
        <f>IF(M1189="Not an error",0,IF(COUNTIFS($A$2:$A1189,$A1189,$D$2:$D1189,$D1189,$M$2:$M1189,"&lt;&gt;Not an error")=1,1,0))</f>
        <v>1</v>
      </c>
      <c r="T1189">
        <f>IF(M1189&lt;&gt;"Major",0,IF(COUNTIFS($A$2:$A1189,$A1189,$D$2:$D1189,$D1189,$M$2:$M1189,"Major")=1,1,0))</f>
        <v>1</v>
      </c>
      <c r="U1189">
        <f>IF(M1189&lt;&gt;"Minor",0,IF(COUNTIFS($A$2:$A1189,$A1189,$D$2:$D1189,$D1189,$M$2:$M1189,"Minor")=1,1,0))</f>
        <v>0</v>
      </c>
    </row>
    <row r="1190">
      <c r="A1190" t="inlineStr">
        <is>
          <t xml:space="preserve">b204a313c0bd1077a75ad8b3f5bf49d571437e06</t>
        </is>
      </c>
      <c r="B1190" t="inlineStr">
        <is>
          <t xml:space="preserve">Meant for Another</t>
        </is>
      </c>
      <c r="C1190" t="inlineStr">
        <is>
          <t xml:space="preserve">Für Den Falschen Bestimmt</t>
        </is>
      </c>
      <c r="D1190" t="inlineStr">
        <is>
          <t xml:space="preserve">97e471ce9737e8f6c1973277a5ac642387c7ff5d</t>
        </is>
      </c>
      <c r="E1190" t="inlineStr">
        <is>
          <t xml:space="preserve">Episode 13: Kleinkarierte Spielchen</t>
        </is>
      </c>
      <c r="F1190">
        <v>13</v>
      </c>
      <c r="G1190" t="inlineStr">
        <is>
          <t xml:space="preserve">0:26-0:30</t>
        </is>
      </c>
      <c r="H1190" t="inlineStr">
        <is>
          <t xml:space="preserve">Pending</t>
        </is>
      </c>
      <c r="I1190" t="inlineStr">
        <is>
          <t xml:space="preserve">"Adler" should be pronounced in English. - Line of script: „Miss Adler blickte auf, ihre Augen funkelten warm und aufrichtig.“</t>
        </is>
      </c>
      <c r="J1190" t="inlineStr">
        <is>
          <t xml:space="preserve">VOA</t>
        </is>
      </c>
      <c r="K1190" t="inlineStr">
        <is>
          <t xml:space="preserve">Mispronunciation</t>
        </is>
      </c>
      <c r="L1190" t="inlineStr">
        <is>
          <t xml:space="preserve">Mispronunciation</t>
        </is>
      </c>
      <c r="M1190" t="str">
        <f>IFERROR(IF(VLOOKUP(L1190,'Quantification'!$A:$B,2,FALSE)&amp;""="","Unclassified",VLOOKUP(L1190,'Quantification'!$A:$B,2,FALSE)),"Unclassified")</f>
        <v>Major</v>
      </c>
      <c r="N1190" t="inlineStr">
        <is>
          <t xml:space="preserve">frl-esma.gulsoy@pocketfm.com</t>
        </is>
      </c>
      <c r="O1190" t="inlineStr">
        <is>
          <t xml:space="preserve">Issues found in raw</t>
        </is>
      </c>
      <c r="P1190" t="str">
        <f>IF(OR(O1190="Issues found in master",O1190="Final master"),"Master",IF(OR(O1190="Ready for Master",O1190="Issues found in raw",O1190="Raw under QC",O1190="Issues resolved in raw"),"Raw","-"))</f>
        <v>Raw</v>
      </c>
      <c r="Q1190" s="13">
        <v>46287.54305555555</v>
      </c>
      <c r="R1190" t="inlineStr">
        <is>
          <t xml:space="preserve">2026-09 (Sept)</t>
        </is>
      </c>
      <c r="S1190">
        <f>IF(M1190="Not an error",0,IF(COUNTIFS($A$2:$A1190,$A1190,$D$2:$D1190,$D1190,$M$2:$M1190,"&lt;&gt;Not an error")=1,1,0))</f>
        <v>1</v>
      </c>
      <c r="T1190">
        <f>IF(M1190&lt;&gt;"Major",0,IF(COUNTIFS($A$2:$A1190,$A1190,$D$2:$D1190,$D1190,$M$2:$M1190,"Major")=1,1,0))</f>
        <v>1</v>
      </c>
      <c r="U1190">
        <f>IF(M1190&lt;&gt;"Minor",0,IF(COUNTIFS($A$2:$A1190,$A1190,$D$2:$D1190,$D1190,$M$2:$M1190,"Minor")=1,1,0))</f>
        <v>0</v>
      </c>
    </row>
    <row r="1191">
      <c r="A1191" t="inlineStr">
        <is>
          <t xml:space="preserve">b204a313c0bd1077a75ad8b3f5bf49d571437e06</t>
        </is>
      </c>
      <c r="B1191" t="inlineStr">
        <is>
          <t xml:space="preserve">Meant for Another</t>
        </is>
      </c>
      <c r="C1191" t="inlineStr">
        <is>
          <t xml:space="preserve">Für Den Falschen Bestimmt</t>
        </is>
      </c>
      <c r="D1191" t="inlineStr">
        <is>
          <t xml:space="preserve">97e471ce9737e8f6c1973277a5ac642387c7ff5d</t>
        </is>
      </c>
      <c r="E1191" t="inlineStr">
        <is>
          <t xml:space="preserve">Episode 13: Kleinkarierte Spielchen</t>
        </is>
      </c>
      <c r="F1191">
        <v>13</v>
      </c>
      <c r="G1191" t="inlineStr">
        <is>
          <t xml:space="preserve">0:40-0:43</t>
        </is>
      </c>
      <c r="H1191" t="inlineStr">
        <is>
          <t xml:space="preserve">Pending</t>
        </is>
      </c>
      <c r="I1191" t="inlineStr">
        <is>
          <t xml:space="preserve">"Adler" should be pronounced in English. - Line of script: „Das tut mir leid zu hören, Miss Adler.“</t>
        </is>
      </c>
      <c r="J1191" t="inlineStr">
        <is>
          <t xml:space="preserve">VOA</t>
        </is>
      </c>
      <c r="K1191" t="inlineStr">
        <is>
          <t xml:space="preserve">Mispronunciation</t>
        </is>
      </c>
      <c r="L1191" t="inlineStr">
        <is>
          <t xml:space="preserve">Mispronunciation</t>
        </is>
      </c>
      <c r="M1191" t="str">
        <f>IFERROR(IF(VLOOKUP(L1191,'Quantification'!$A:$B,2,FALSE)&amp;""="","Unclassified",VLOOKUP(L1191,'Quantification'!$A:$B,2,FALSE)),"Unclassified")</f>
        <v>Major</v>
      </c>
      <c r="N1191" t="inlineStr">
        <is>
          <t xml:space="preserve">frl-esma.gulsoy@pocketfm.com</t>
        </is>
      </c>
      <c r="O1191" t="inlineStr">
        <is>
          <t xml:space="preserve">Issues found in raw</t>
        </is>
      </c>
      <c r="P1191" t="str">
        <f>IF(OR(O1191="Issues found in master",O1191="Final master"),"Master",IF(OR(O1191="Ready for Master",O1191="Issues found in raw",O1191="Raw under QC",O1191="Issues resolved in raw"),"Raw","-"))</f>
        <v>Raw</v>
      </c>
      <c r="Q1191" s="13">
        <v>46287.54305555555</v>
      </c>
      <c r="R1191" t="inlineStr">
        <is>
          <t xml:space="preserve">2026-09 (Sept)</t>
        </is>
      </c>
      <c r="S1191">
        <f>IF(M1191="Not an error",0,IF(COUNTIFS($A$2:$A1191,$A1191,$D$2:$D1191,$D1191,$M$2:$M1191,"&lt;&gt;Not an error")=1,1,0))</f>
        <v>0</v>
      </c>
      <c r="T1191">
        <f>IF(M1191&lt;&gt;"Major",0,IF(COUNTIFS($A$2:$A1191,$A1191,$D$2:$D1191,$D1191,$M$2:$M1191,"Major")=1,1,0))</f>
        <v>0</v>
      </c>
      <c r="U1191">
        <f>IF(M1191&lt;&gt;"Minor",0,IF(COUNTIFS($A$2:$A1191,$A1191,$D$2:$D1191,$D1191,$M$2:$M1191,"Minor")=1,1,0))</f>
        <v>0</v>
      </c>
    </row>
    <row r="1192">
      <c r="A1192" t="inlineStr">
        <is>
          <t xml:space="preserve">b204a313c0bd1077a75ad8b3f5bf49d571437e06</t>
        </is>
      </c>
      <c r="B1192" t="inlineStr">
        <is>
          <t xml:space="preserve">Meant for Another</t>
        </is>
      </c>
      <c r="C1192" t="inlineStr">
        <is>
          <t xml:space="preserve">Für Den Falschen Bestimmt</t>
        </is>
      </c>
      <c r="D1192" t="inlineStr">
        <is>
          <t xml:space="preserve">97e471ce9737e8f6c1973277a5ac642387c7ff5d</t>
        </is>
      </c>
      <c r="E1192" t="inlineStr">
        <is>
          <t xml:space="preserve">Episode 13: Kleinkarierte Spielchen</t>
        </is>
      </c>
      <c r="F1192">
        <v>13</v>
      </c>
      <c r="G1192" t="inlineStr">
        <is>
          <t xml:space="preserve">1:00-1:03</t>
        </is>
      </c>
      <c r="H1192" t="inlineStr">
        <is>
          <t xml:space="preserve">Pending</t>
        </is>
      </c>
      <c r="I1192" t="inlineStr">
        <is>
          <t xml:space="preserve">"Adler" should be pronounced in English. - Line of script: „Miss Adlers Miene veränderte sich schlagartig.“</t>
        </is>
      </c>
      <c r="J1192" t="inlineStr">
        <is>
          <t xml:space="preserve">VOA</t>
        </is>
      </c>
      <c r="K1192" t="inlineStr">
        <is>
          <t xml:space="preserve">Mispronunciation</t>
        </is>
      </c>
      <c r="L1192" t="inlineStr">
        <is>
          <t xml:space="preserve">Mispronunciation</t>
        </is>
      </c>
      <c r="M1192" t="str">
        <f>IFERROR(IF(VLOOKUP(L1192,'Quantification'!$A:$B,2,FALSE)&amp;""="","Unclassified",VLOOKUP(L1192,'Quantification'!$A:$B,2,FALSE)),"Unclassified")</f>
        <v>Major</v>
      </c>
      <c r="N1192" t="inlineStr">
        <is>
          <t xml:space="preserve">frl-esma.gulsoy@pocketfm.com</t>
        </is>
      </c>
      <c r="O1192" t="inlineStr">
        <is>
          <t xml:space="preserve">Issues found in raw</t>
        </is>
      </c>
      <c r="P1192" t="str">
        <f>IF(OR(O1192="Issues found in master",O1192="Final master"),"Master",IF(OR(O1192="Ready for Master",O1192="Issues found in raw",O1192="Raw under QC",O1192="Issues resolved in raw"),"Raw","-"))</f>
        <v>Raw</v>
      </c>
      <c r="Q1192" s="13">
        <v>46287.54305555555</v>
      </c>
      <c r="R1192" t="inlineStr">
        <is>
          <t xml:space="preserve">2026-09 (Sept)</t>
        </is>
      </c>
      <c r="S1192">
        <f>IF(M1192="Not an error",0,IF(COUNTIFS($A$2:$A1192,$A1192,$D$2:$D1192,$D1192,$M$2:$M1192,"&lt;&gt;Not an error")=1,1,0))</f>
        <v>0</v>
      </c>
      <c r="T1192">
        <f>IF(M1192&lt;&gt;"Major",0,IF(COUNTIFS($A$2:$A1192,$A1192,$D$2:$D1192,$D1192,$M$2:$M1192,"Major")=1,1,0))</f>
        <v>0</v>
      </c>
      <c r="U1192">
        <f>IF(M1192&lt;&gt;"Minor",0,IF(COUNTIFS($A$2:$A1192,$A1192,$D$2:$D1192,$D1192,$M$2:$M1192,"Minor")=1,1,0))</f>
        <v>0</v>
      </c>
    </row>
    <row r="1193">
      <c r="A1193" t="inlineStr">
        <is>
          <t xml:space="preserve">b204a313c0bd1077a75ad8b3f5bf49d571437e06</t>
        </is>
      </c>
      <c r="B1193" t="inlineStr">
        <is>
          <t xml:space="preserve">Meant for Another</t>
        </is>
      </c>
      <c r="C1193" t="inlineStr">
        <is>
          <t xml:space="preserve">Für Den Falschen Bestimmt</t>
        </is>
      </c>
      <c r="D1193" t="inlineStr">
        <is>
          <t xml:space="preserve">97e471ce9737e8f6c1973277a5ac642387c7ff5d</t>
        </is>
      </c>
      <c r="E1193" t="inlineStr">
        <is>
          <t xml:space="preserve">Episode 13: Kleinkarierte Spielchen</t>
        </is>
      </c>
      <c r="F1193">
        <v>13</v>
      </c>
      <c r="G1193" t="inlineStr">
        <is>
          <t xml:space="preserve">1:31-1:34</t>
        </is>
      </c>
      <c r="H1193" t="inlineStr">
        <is>
          <t xml:space="preserve">Pending</t>
        </is>
      </c>
      <c r="I1193" t="inlineStr">
        <is>
          <t xml:space="preserve">"Adler" should be pronounced in English. - Line of script: „Miss Adler korrigierte sie: „Es liegt an ihrem Wesen.“</t>
        </is>
      </c>
      <c r="J1193" t="inlineStr">
        <is>
          <t xml:space="preserve">VOA</t>
        </is>
      </c>
      <c r="K1193" t="inlineStr">
        <is>
          <t xml:space="preserve">Mispronunciation</t>
        </is>
      </c>
      <c r="L1193" t="inlineStr">
        <is>
          <t xml:space="preserve">Mispronunciation</t>
        </is>
      </c>
      <c r="M1193" t="str">
        <f>IFERROR(IF(VLOOKUP(L1193,'Quantification'!$A:$B,2,FALSE)&amp;""="","Unclassified",VLOOKUP(L1193,'Quantification'!$A:$B,2,FALSE)),"Unclassified")</f>
        <v>Major</v>
      </c>
      <c r="N1193" t="inlineStr">
        <is>
          <t xml:space="preserve">frl-esma.gulsoy@pocketfm.com</t>
        </is>
      </c>
      <c r="O1193" t="inlineStr">
        <is>
          <t xml:space="preserve">Issues found in raw</t>
        </is>
      </c>
      <c r="P1193" t="str">
        <f>IF(OR(O1193="Issues found in master",O1193="Final master"),"Master",IF(OR(O1193="Ready for Master",O1193="Issues found in raw",O1193="Raw under QC",O1193="Issues resolved in raw"),"Raw","-"))</f>
        <v>Raw</v>
      </c>
      <c r="Q1193" s="13">
        <v>46287.54305555555</v>
      </c>
      <c r="R1193" t="inlineStr">
        <is>
          <t xml:space="preserve">2026-09 (Sept)</t>
        </is>
      </c>
      <c r="S1193">
        <f>IF(M1193="Not an error",0,IF(COUNTIFS($A$2:$A1193,$A1193,$D$2:$D1193,$D1193,$M$2:$M1193,"&lt;&gt;Not an error")=1,1,0))</f>
        <v>0</v>
      </c>
      <c r="T1193">
        <f>IF(M1193&lt;&gt;"Major",0,IF(COUNTIFS($A$2:$A1193,$A1193,$D$2:$D1193,$D1193,$M$2:$M1193,"Major")=1,1,0))</f>
        <v>0</v>
      </c>
      <c r="U1193">
        <f>IF(M1193&lt;&gt;"Minor",0,IF(COUNTIFS($A$2:$A1193,$A1193,$D$2:$D1193,$D1193,$M$2:$M1193,"Minor")=1,1,0))</f>
        <v>0</v>
      </c>
    </row>
    <row r="1194">
      <c r="A1194" t="inlineStr">
        <is>
          <t xml:space="preserve">b204a313c0bd1077a75ad8b3f5bf49d571437e06</t>
        </is>
      </c>
      <c r="B1194" t="inlineStr">
        <is>
          <t xml:space="preserve">Meant for Another</t>
        </is>
      </c>
      <c r="C1194" t="inlineStr">
        <is>
          <t xml:space="preserve">Für Den Falschen Bestimmt</t>
        </is>
      </c>
      <c r="D1194" t="inlineStr">
        <is>
          <t xml:space="preserve">97e471ce9737e8f6c1973277a5ac642387c7ff5d</t>
        </is>
      </c>
      <c r="E1194" t="inlineStr">
        <is>
          <t xml:space="preserve">Episode 13: Kleinkarierte Spielchen</t>
        </is>
      </c>
      <c r="F1194">
        <v>13</v>
      </c>
      <c r="G1194" t="inlineStr">
        <is>
          <t xml:space="preserve">1:47-1:49</t>
        </is>
      </c>
      <c r="H1194" t="inlineStr">
        <is>
          <t xml:space="preserve">Pending</t>
        </is>
      </c>
      <c r="I1194" t="inlineStr">
        <is>
          <t xml:space="preserve">"Adler" should be pronounced in English. - Line of script: „Ich verstehe, Miss Adler.“</t>
        </is>
      </c>
      <c r="J1194" t="inlineStr">
        <is>
          <t xml:space="preserve">VOA</t>
        </is>
      </c>
      <c r="K1194" t="inlineStr">
        <is>
          <t xml:space="preserve">Mispronunciation</t>
        </is>
      </c>
      <c r="L1194" t="inlineStr">
        <is>
          <t xml:space="preserve">Mispronunciation</t>
        </is>
      </c>
      <c r="M1194" t="str">
        <f>IFERROR(IF(VLOOKUP(L1194,'Quantification'!$A:$B,2,FALSE)&amp;""="","Unclassified",VLOOKUP(L1194,'Quantification'!$A:$B,2,FALSE)),"Unclassified")</f>
        <v>Major</v>
      </c>
      <c r="N1194" t="inlineStr">
        <is>
          <t xml:space="preserve">frl-esma.gulsoy@pocketfm.com</t>
        </is>
      </c>
      <c r="O1194" t="inlineStr">
        <is>
          <t xml:space="preserve">Issues found in raw</t>
        </is>
      </c>
      <c r="P1194" t="str">
        <f>IF(OR(O1194="Issues found in master",O1194="Final master"),"Master",IF(OR(O1194="Ready for Master",O1194="Issues found in raw",O1194="Raw under QC",O1194="Issues resolved in raw"),"Raw","-"))</f>
        <v>Raw</v>
      </c>
      <c r="Q1194" s="13">
        <v>46287.54305555555</v>
      </c>
      <c r="R1194" t="inlineStr">
        <is>
          <t xml:space="preserve">2026-09 (Sept)</t>
        </is>
      </c>
      <c r="S1194">
        <f>IF(M1194="Not an error",0,IF(COUNTIFS($A$2:$A1194,$A1194,$D$2:$D1194,$D1194,$M$2:$M1194,"&lt;&gt;Not an error")=1,1,0))</f>
        <v>0</v>
      </c>
      <c r="T1194">
        <f>IF(M1194&lt;&gt;"Major",0,IF(COUNTIFS($A$2:$A1194,$A1194,$D$2:$D1194,$D1194,$M$2:$M1194,"Major")=1,1,0))</f>
        <v>0</v>
      </c>
      <c r="U1194">
        <f>IF(M1194&lt;&gt;"Minor",0,IF(COUNTIFS($A$2:$A1194,$A1194,$D$2:$D1194,$D1194,$M$2:$M1194,"Minor")=1,1,0))</f>
        <v>0</v>
      </c>
    </row>
    <row r="1195">
      <c r="A1195" t="inlineStr">
        <is>
          <t xml:space="preserve">b204a313c0bd1077a75ad8b3f5bf49d571437e06</t>
        </is>
      </c>
      <c r="B1195" t="inlineStr">
        <is>
          <t xml:space="preserve">Meant for Another</t>
        </is>
      </c>
      <c r="C1195" t="inlineStr">
        <is>
          <t xml:space="preserve">Für Den Falschen Bestimmt</t>
        </is>
      </c>
      <c r="D1195" t="inlineStr">
        <is>
          <t xml:space="preserve">a4290ef0da68b44c072114407a181240eecee21d</t>
        </is>
      </c>
      <c r="E1195" t="inlineStr">
        <is>
          <t xml:space="preserve">Episode 14: Eine Party Zu Der Es Geht</t>
        </is>
      </c>
      <c r="F1195">
        <v>14</v>
      </c>
      <c r="G1195" t="inlineStr">
        <is>
          <t xml:space="preserve">7:44-7:48</t>
        </is>
      </c>
      <c r="H1195" t="inlineStr">
        <is>
          <t xml:space="preserve">Pending</t>
        </is>
      </c>
      <c r="I1195" t="inlineStr">
        <is>
          <t xml:space="preserve">"Ruf" is said twice in the audio. - Line of script: „Ihr wollt doch nicht zu spät kommen und den einzigen Ruf ruinieren, der euch noch geblieben ist.“</t>
        </is>
      </c>
      <c r="J1195" t="inlineStr">
        <is>
          <t xml:space="preserve">AI</t>
        </is>
      </c>
      <c r="K1195" t="inlineStr">
        <is>
          <t xml:space="preserve">Script error</t>
        </is>
      </c>
      <c r="L1195" t="inlineStr">
        <is>
          <t xml:space="preserve">Script error</t>
        </is>
      </c>
      <c r="M1195" t="str">
        <f>IFERROR(IF(VLOOKUP(L1195,'Quantification'!$A:$B,2,FALSE)&amp;""="","Unclassified",VLOOKUP(L1195,'Quantification'!$A:$B,2,FALSE)),"Unclassified")</f>
        <v>Major</v>
      </c>
      <c r="N1195" t="inlineStr">
        <is>
          <t xml:space="preserve">frl-esma.gulsoy@pocketfm.com</t>
        </is>
      </c>
      <c r="O1195" t="inlineStr">
        <is>
          <t xml:space="preserve">Issues found in raw</t>
        </is>
      </c>
      <c r="P1195" t="str">
        <f>IF(OR(O1195="Issues found in master",O1195="Final master"),"Master",IF(OR(O1195="Ready for Master",O1195="Issues found in raw",O1195="Raw under QC",O1195="Issues resolved in raw"),"Raw","-"))</f>
        <v>Raw</v>
      </c>
      <c r="Q1195" s="13">
        <v>46287.54305555555</v>
      </c>
      <c r="R1195" t="inlineStr">
        <is>
          <t xml:space="preserve">2026-09 (Sept)</t>
        </is>
      </c>
      <c r="S1195">
        <f>IF(M1195="Not an error",0,IF(COUNTIFS($A$2:$A1195,$A1195,$D$2:$D1195,$D1195,$M$2:$M1195,"&lt;&gt;Not an error")=1,1,0))</f>
        <v>1</v>
      </c>
      <c r="T1195">
        <f>IF(M1195&lt;&gt;"Major",0,IF(COUNTIFS($A$2:$A1195,$A1195,$D$2:$D1195,$D1195,$M$2:$M1195,"Major")=1,1,0))</f>
        <v>1</v>
      </c>
      <c r="U1195">
        <f>IF(M1195&lt;&gt;"Minor",0,IF(COUNTIFS($A$2:$A1195,$A1195,$D$2:$D1195,$D1195,$M$2:$M1195,"Minor")=1,1,0))</f>
        <v>0</v>
      </c>
    </row>
    <row r="1196">
      <c r="A1196" t="inlineStr">
        <is>
          <t xml:space="preserve">b204a313c0bd1077a75ad8b3f5bf49d571437e06</t>
        </is>
      </c>
      <c r="B1196" t="inlineStr">
        <is>
          <t xml:space="preserve">Meant for Another</t>
        </is>
      </c>
      <c r="C1196" t="inlineStr">
        <is>
          <t xml:space="preserve">Für Den Falschen Bestimmt</t>
        </is>
      </c>
      <c r="D1196" t="inlineStr">
        <is>
          <t xml:space="preserve">0622208c85362e7e883e98efed1d9bac431b15f1</t>
        </is>
      </c>
      <c r="E1196" t="inlineStr">
        <is>
          <t xml:space="preserve">Episode 15: Der Schüler Wird Zum Lehrer</t>
        </is>
      </c>
      <c r="F1196">
        <v>15</v>
      </c>
      <c r="G1196" t="inlineStr">
        <is>
          <t xml:space="preserve">3:59-4:00</t>
        </is>
      </c>
      <c r="H1196" t="inlineStr">
        <is>
          <t xml:space="preserve">Pending</t>
        </is>
      </c>
      <c r="I1196" t="inlineStr">
        <is>
          <t xml:space="preserve">The injured daughter is referred to as "Lucille", while the previously introduced injured daughter was "Sasha Montague". - Line of script: „Lucille.“</t>
        </is>
      </c>
      <c r="J1196" t="inlineStr">
        <is>
          <t xml:space="preserve">AI</t>
        </is>
      </c>
      <c r="K1196" t="inlineStr">
        <is>
          <t xml:space="preserve">Script error</t>
        </is>
      </c>
      <c r="L1196" t="inlineStr">
        <is>
          <t xml:space="preserve">Script error</t>
        </is>
      </c>
      <c r="M1196" t="str">
        <f>IFERROR(IF(VLOOKUP(L1196,'Quantification'!$A:$B,2,FALSE)&amp;""="","Unclassified",VLOOKUP(L1196,'Quantification'!$A:$B,2,FALSE)),"Unclassified")</f>
        <v>Major</v>
      </c>
      <c r="N1196" t="inlineStr">
        <is>
          <t xml:space="preserve">frl-esma.gulsoy@pocketfm.com</t>
        </is>
      </c>
      <c r="O1196" t="inlineStr">
        <is>
          <t xml:space="preserve">Issues found in raw</t>
        </is>
      </c>
      <c r="P1196" t="str">
        <f>IF(OR(O1196="Issues found in master",O1196="Final master"),"Master",IF(OR(O1196="Ready for Master",O1196="Issues found in raw",O1196="Raw under QC",O1196="Issues resolved in raw"),"Raw","-"))</f>
        <v>Raw</v>
      </c>
      <c r="Q1196" s="13">
        <v>46287.54305555555</v>
      </c>
      <c r="R1196" t="inlineStr">
        <is>
          <t xml:space="preserve">2026-09 (Sept)</t>
        </is>
      </c>
      <c r="S1196">
        <f>IF(M1196="Not an error",0,IF(COUNTIFS($A$2:$A1196,$A1196,$D$2:$D1196,$D1196,$M$2:$M1196,"&lt;&gt;Not an error")=1,1,0))</f>
        <v>1</v>
      </c>
      <c r="T1196">
        <f>IF(M1196&lt;&gt;"Major",0,IF(COUNTIFS($A$2:$A1196,$A1196,$D$2:$D1196,$D1196,$M$2:$M1196,"Major")=1,1,0))</f>
        <v>1</v>
      </c>
      <c r="U1196">
        <f>IF(M1196&lt;&gt;"Minor",0,IF(COUNTIFS($A$2:$A1196,$A1196,$D$2:$D1196,$D1196,$M$2:$M1196,"Minor")=1,1,0))</f>
        <v>0</v>
      </c>
    </row>
    <row r="1197">
      <c r="A1197" t="inlineStr">
        <is>
          <t xml:space="preserve">b204a313c0bd1077a75ad8b3f5bf49d571437e06</t>
        </is>
      </c>
      <c r="B1197" t="inlineStr">
        <is>
          <t xml:space="preserve">Meant for Another</t>
        </is>
      </c>
      <c r="C1197" t="inlineStr">
        <is>
          <t xml:space="preserve">Für Den Falschen Bestimmt</t>
        </is>
      </c>
      <c r="D1197" t="inlineStr">
        <is>
          <t xml:space="preserve">0622208c85362e7e883e98efed1d9bac431b15f1</t>
        </is>
      </c>
      <c r="E1197" t="inlineStr">
        <is>
          <t xml:space="preserve">Episode 15: Der Schüler Wird Zum Lehrer</t>
        </is>
      </c>
      <c r="F1197">
        <v>15</v>
      </c>
      <c r="G1197" t="inlineStr">
        <is>
          <t xml:space="preserve">4:37-4:40</t>
        </is>
      </c>
      <c r="H1197" t="inlineStr">
        <is>
          <t xml:space="preserve">Pending</t>
        </is>
      </c>
      <c r="I1197" t="inlineStr">
        <is>
          <t xml:space="preserve">The injured daughter is referred to as "Lucille", while the previous was "Sasha Montague". - Line of script: „Hallo, Missus Sinclair. Und Sie müssen Lucille sein.“</t>
        </is>
      </c>
      <c r="J1197" t="inlineStr">
        <is>
          <t xml:space="preserve">AI</t>
        </is>
      </c>
      <c r="K1197" t="inlineStr">
        <is>
          <t xml:space="preserve">Script error</t>
        </is>
      </c>
      <c r="L1197" t="inlineStr">
        <is>
          <t xml:space="preserve">Script error</t>
        </is>
      </c>
      <c r="M1197" t="str">
        <f>IFERROR(IF(VLOOKUP(L1197,'Quantification'!$A:$B,2,FALSE)&amp;""="","Unclassified",VLOOKUP(L1197,'Quantification'!$A:$B,2,FALSE)),"Unclassified")</f>
        <v>Major</v>
      </c>
      <c r="N1197" t="inlineStr">
        <is>
          <t xml:space="preserve">frl-esma.gulsoy@pocketfm.com</t>
        </is>
      </c>
      <c r="O1197" t="inlineStr">
        <is>
          <t xml:space="preserve">Issues found in raw</t>
        </is>
      </c>
      <c r="P1197" t="str">
        <f>IF(OR(O1197="Issues found in master",O1197="Final master"),"Master",IF(OR(O1197="Ready for Master",O1197="Issues found in raw",O1197="Raw under QC",O1197="Issues resolved in raw"),"Raw","-"))</f>
        <v>Raw</v>
      </c>
      <c r="Q1197" s="13">
        <v>46287.54305555555</v>
      </c>
      <c r="R1197" t="inlineStr">
        <is>
          <t xml:space="preserve">2026-09 (Sept)</t>
        </is>
      </c>
      <c r="S1197">
        <f>IF(M1197="Not an error",0,IF(COUNTIFS($A$2:$A1197,$A1197,$D$2:$D1197,$D1197,$M$2:$M1197,"&lt;&gt;Not an error")=1,1,0))</f>
        <v>0</v>
      </c>
      <c r="T1197">
        <f>IF(M1197&lt;&gt;"Major",0,IF(COUNTIFS($A$2:$A1197,$A1197,$D$2:$D1197,$D1197,$M$2:$M1197,"Major")=1,1,0))</f>
        <v>0</v>
      </c>
      <c r="U1197">
        <f>IF(M1197&lt;&gt;"Minor",0,IF(COUNTIFS($A$2:$A1197,$A1197,$D$2:$D1197,$D1197,$M$2:$M1197,"Minor")=1,1,0))</f>
        <v>0</v>
      </c>
    </row>
    <row r="1198">
      <c r="A1198" t="inlineStr">
        <is>
          <t xml:space="preserve">b204a313c0bd1077a75ad8b3f5bf49d571437e06</t>
        </is>
      </c>
      <c r="B1198" t="inlineStr">
        <is>
          <t xml:space="preserve">Meant for Another</t>
        </is>
      </c>
      <c r="C1198" t="inlineStr">
        <is>
          <t xml:space="preserve">Für Den Falschen Bestimmt</t>
        </is>
      </c>
      <c r="D1198" t="inlineStr">
        <is>
          <t xml:space="preserve">0622208c85362e7e883e98efed1d9bac431b15f1</t>
        </is>
      </c>
      <c r="E1198" t="inlineStr">
        <is>
          <t xml:space="preserve">Episode 15: Der Schüler Wird Zum Lehrer</t>
        </is>
      </c>
      <c r="F1198">
        <v>15</v>
      </c>
      <c r="G1198" t="inlineStr">
        <is>
          <t xml:space="preserve">5:03-5:09</t>
        </is>
      </c>
      <c r="H1198" t="inlineStr">
        <is>
          <t xml:space="preserve">Pending</t>
        </is>
      </c>
      <c r="I1198" t="inlineStr">
        <is>
          <t xml:space="preserve">The injured daughter is referred to as "Lucy", while the previous was "Sasha Montague". - Line of script: „Lucy ist schüchtern“, entschuldigte sich Genevieve. „Bitte nehmen Sie es sich nicht zu Herzen.“</t>
        </is>
      </c>
      <c r="J1198" t="inlineStr">
        <is>
          <t xml:space="preserve">AI</t>
        </is>
      </c>
      <c r="K1198" t="inlineStr">
        <is>
          <t xml:space="preserve">Script error</t>
        </is>
      </c>
      <c r="L1198" t="inlineStr">
        <is>
          <t xml:space="preserve">Script error</t>
        </is>
      </c>
      <c r="M1198" t="str">
        <f>IFERROR(IF(VLOOKUP(L1198,'Quantification'!$A:$B,2,FALSE)&amp;""="","Unclassified",VLOOKUP(L1198,'Quantification'!$A:$B,2,FALSE)),"Unclassified")</f>
        <v>Major</v>
      </c>
      <c r="N1198" t="inlineStr">
        <is>
          <t xml:space="preserve">frl-esma.gulsoy@pocketfm.com</t>
        </is>
      </c>
      <c r="O1198" t="inlineStr">
        <is>
          <t xml:space="preserve">Issues found in raw</t>
        </is>
      </c>
      <c r="P1198" t="str">
        <f>IF(OR(O1198="Issues found in master",O1198="Final master"),"Master",IF(OR(O1198="Ready for Master",O1198="Issues found in raw",O1198="Raw under QC",O1198="Issues resolved in raw"),"Raw","-"))</f>
        <v>Raw</v>
      </c>
      <c r="Q1198" s="13">
        <v>46287.54305555555</v>
      </c>
      <c r="R1198" t="inlineStr">
        <is>
          <t xml:space="preserve">2026-09 (Sept)</t>
        </is>
      </c>
      <c r="S1198">
        <f>IF(M1198="Not an error",0,IF(COUNTIFS($A$2:$A1198,$A1198,$D$2:$D1198,$D1198,$M$2:$M1198,"&lt;&gt;Not an error")=1,1,0))</f>
        <v>0</v>
      </c>
      <c r="T1198">
        <f>IF(M1198&lt;&gt;"Major",0,IF(COUNTIFS($A$2:$A1198,$A1198,$D$2:$D1198,$D1198,$M$2:$M1198,"Major")=1,1,0))</f>
        <v>0</v>
      </c>
      <c r="U1198">
        <f>IF(M1198&lt;&gt;"Minor",0,IF(COUNTIFS($A$2:$A1198,$A1198,$D$2:$D1198,$D1198,$M$2:$M1198,"Minor")=1,1,0))</f>
        <v>0</v>
      </c>
    </row>
    <row r="1199">
      <c r="A1199" t="inlineStr">
        <is>
          <t xml:space="preserve">b204a313c0bd1077a75ad8b3f5bf49d571437e06</t>
        </is>
      </c>
      <c r="B1199" t="inlineStr">
        <is>
          <t xml:space="preserve">Meant for Another</t>
        </is>
      </c>
      <c r="C1199" t="inlineStr">
        <is>
          <t xml:space="preserve">Für Den Falschen Bestimmt</t>
        </is>
      </c>
      <c r="D1199" t="inlineStr">
        <is>
          <t xml:space="preserve">0622208c85362e7e883e98efed1d9bac431b15f1</t>
        </is>
      </c>
      <c r="E1199" t="inlineStr">
        <is>
          <t xml:space="preserve">Episode 15: Der Schüler Wird Zum Lehrer</t>
        </is>
      </c>
      <c r="F1199">
        <v>15</v>
      </c>
      <c r="G1199" t="inlineStr">
        <is>
          <t xml:space="preserve">7:29-7:32</t>
        </is>
      </c>
      <c r="H1199" t="inlineStr">
        <is>
          <t xml:space="preserve">Pending</t>
        </is>
      </c>
      <c r="I1199" t="inlineStr">
        <is>
          <t xml:space="preserve">The daughter is referred to as "Lucille", while she previously was named "Sasha Montague". - Line of script: „Lucilles Wunden sind tief“, warnte Genevieve."</t>
        </is>
      </c>
      <c r="J1199" t="inlineStr">
        <is>
          <t xml:space="preserve">AI</t>
        </is>
      </c>
      <c r="K1199" t="inlineStr">
        <is>
          <t xml:space="preserve">Script error</t>
        </is>
      </c>
      <c r="L1199" t="inlineStr">
        <is>
          <t xml:space="preserve">Script error</t>
        </is>
      </c>
      <c r="M1199" t="str">
        <f>IFERROR(IF(VLOOKUP(L1199,'Quantification'!$A:$B,2,FALSE)&amp;""="","Unclassified",VLOOKUP(L1199,'Quantification'!$A:$B,2,FALSE)),"Unclassified")</f>
        <v>Major</v>
      </c>
      <c r="N1199" t="inlineStr">
        <is>
          <t xml:space="preserve">frl-esma.gulsoy@pocketfm.com</t>
        </is>
      </c>
      <c r="O1199" t="inlineStr">
        <is>
          <t xml:space="preserve">Issues found in raw</t>
        </is>
      </c>
      <c r="P1199" t="str">
        <f>IF(OR(O1199="Issues found in master",O1199="Final master"),"Master",IF(OR(O1199="Ready for Master",O1199="Issues found in raw",O1199="Raw under QC",O1199="Issues resolved in raw"),"Raw","-"))</f>
        <v>Raw</v>
      </c>
      <c r="Q1199" s="13">
        <v>46287.54305555555</v>
      </c>
      <c r="R1199" t="inlineStr">
        <is>
          <t xml:space="preserve">2026-09 (Sept)</t>
        </is>
      </c>
      <c r="S1199">
        <f>IF(M1199="Not an error",0,IF(COUNTIFS($A$2:$A1199,$A1199,$D$2:$D1199,$D1199,$M$2:$M1199,"&lt;&gt;Not an error")=1,1,0))</f>
        <v>0</v>
      </c>
      <c r="T1199">
        <f>IF(M1199&lt;&gt;"Major",0,IF(COUNTIFS($A$2:$A1199,$A1199,$D$2:$D1199,$D1199,$M$2:$M1199,"Major")=1,1,0))</f>
        <v>0</v>
      </c>
      <c r="U1199">
        <f>IF(M1199&lt;&gt;"Minor",0,IF(COUNTIFS($A$2:$A1199,$A1199,$D$2:$D1199,$D1199,$M$2:$M1199,"Minor")=1,1,0))</f>
        <v>0</v>
      </c>
    </row>
    <row r="1200">
      <c r="A1200" t="inlineStr">
        <is>
          <t xml:space="preserve">b204a313c0bd1077a75ad8b3f5bf49d571437e06</t>
        </is>
      </c>
      <c r="B1200" t="inlineStr">
        <is>
          <t xml:space="preserve">Meant for Another</t>
        </is>
      </c>
      <c r="C1200" t="inlineStr">
        <is>
          <t xml:space="preserve">Für Den Falschen Bestimmt</t>
        </is>
      </c>
      <c r="D1200" t="inlineStr">
        <is>
          <t xml:space="preserve">0622208c85362e7e883e98efed1d9bac431b15f1</t>
        </is>
      </c>
      <c r="E1200" t="inlineStr">
        <is>
          <t xml:space="preserve">Episode 15: Der Schüler Wird Zum Lehrer</t>
        </is>
      </c>
      <c r="F1200">
        <v>15</v>
      </c>
      <c r="G1200" t="inlineStr">
        <is>
          <t xml:space="preserve">4:43-4:50</t>
        </is>
      </c>
      <c r="H1200" t="inlineStr">
        <is>
          <t xml:space="preserve">Pending</t>
        </is>
      </c>
      <c r="I1200" t="inlineStr">
        <is>
          <t xml:space="preserve">The injured daughter is referred to as "Lucille", while she previously was named "Sasha Montague". - Line of script: „Lucille schreckte zurück, schlug die Hand weg, als hätte sie sich daran verbrannt, und zog sich tiefer in den Schatten ihrer Mutter zurück.“</t>
        </is>
      </c>
      <c r="J1200" t="inlineStr">
        <is>
          <t xml:space="preserve">AI</t>
        </is>
      </c>
      <c r="K1200" t="inlineStr">
        <is>
          <t xml:space="preserve">Script error</t>
        </is>
      </c>
      <c r="L1200" t="inlineStr">
        <is>
          <t xml:space="preserve">Script error</t>
        </is>
      </c>
      <c r="M1200" t="str">
        <f>IFERROR(IF(VLOOKUP(L1200,'Quantification'!$A:$B,2,FALSE)&amp;""="","Unclassified",VLOOKUP(L1200,'Quantification'!$A:$B,2,FALSE)),"Unclassified")</f>
        <v>Major</v>
      </c>
      <c r="N1200" t="inlineStr">
        <is>
          <t xml:space="preserve">frl-esma.gulsoy@pocketfm.com</t>
        </is>
      </c>
      <c r="O1200" t="inlineStr">
        <is>
          <t xml:space="preserve">Issues found in raw</t>
        </is>
      </c>
      <c r="P1200" t="str">
        <f>IF(OR(O1200="Issues found in master",O1200="Final master"),"Master",IF(OR(O1200="Ready for Master",O1200="Issues found in raw",O1200="Raw under QC",O1200="Issues resolved in raw"),"Raw","-"))</f>
        <v>Raw</v>
      </c>
      <c r="Q1200" s="13">
        <v>46287.54305555555</v>
      </c>
      <c r="R1200" t="inlineStr">
        <is>
          <t xml:space="preserve">2026-09 (Sept)</t>
        </is>
      </c>
      <c r="S1200">
        <f>IF(M1200="Not an error",0,IF(COUNTIFS($A$2:$A1200,$A1200,$D$2:$D1200,$D1200,$M$2:$M1200,"&lt;&gt;Not an error")=1,1,0))</f>
        <v>0</v>
      </c>
      <c r="T1200">
        <f>IF(M1200&lt;&gt;"Major",0,IF(COUNTIFS($A$2:$A1200,$A1200,$D$2:$D1200,$D1200,$M$2:$M1200,"Major")=1,1,0))</f>
        <v>0</v>
      </c>
      <c r="U1200">
        <f>IF(M1200&lt;&gt;"Minor",0,IF(COUNTIFS($A$2:$A1200,$A1200,$D$2:$D1200,$D1200,$M$2:$M1200,"Minor")=1,1,0))</f>
        <v>0</v>
      </c>
    </row>
    <row r="1201">
      <c r="A1201" t="inlineStr">
        <is>
          <t xml:space="preserve">b204a313c0bd1077a75ad8b3f5bf49d571437e06</t>
        </is>
      </c>
      <c r="B1201" t="inlineStr">
        <is>
          <t xml:space="preserve">Meant for Another</t>
        </is>
      </c>
      <c r="C1201" t="inlineStr">
        <is>
          <t xml:space="preserve">Für Den Falschen Bestimmt</t>
        </is>
      </c>
      <c r="D1201" t="inlineStr">
        <is>
          <t xml:space="preserve">647b9a8ee667c7590ac66c54d4b5befe3861bb84</t>
        </is>
      </c>
      <c r="E1201" t="inlineStr">
        <is>
          <t xml:space="preserve">Episode 16: Tee Tränen Und Verrat</t>
        </is>
      </c>
      <c r="F1201">
        <v>16</v>
      </c>
      <c r="G1201" t="inlineStr">
        <is>
          <t xml:space="preserve">4:27-4:35</t>
        </is>
      </c>
      <c r="H1201" t="inlineStr">
        <is>
          <t xml:space="preserve">Pending</t>
        </is>
      </c>
      <c r="I1201" t="inlineStr">
        <is>
          <t xml:space="preserve">mma previously said the symptoms would appear within 48 hours, not three days. - Line of script: „Sie hat mir gesagt, wenn Sasha sie anwendet, würde die Wunde in drei Tagen zu eitern beginnen. Und sieh nur! Es sind genau drei Tage vergangen!“</t>
        </is>
      </c>
      <c r="J1201" t="inlineStr">
        <is>
          <t xml:space="preserve">AI</t>
        </is>
      </c>
      <c r="K1201" t="inlineStr">
        <is>
          <t xml:space="preserve">Script error</t>
        </is>
      </c>
      <c r="L1201" t="inlineStr">
        <is>
          <t xml:space="preserve">Script error</t>
        </is>
      </c>
      <c r="M1201" t="str">
        <f>IFERROR(IF(VLOOKUP(L1201,'Quantification'!$A:$B,2,FALSE)&amp;""="","Unclassified",VLOOKUP(L1201,'Quantification'!$A:$B,2,FALSE)),"Unclassified")</f>
        <v>Major</v>
      </c>
      <c r="N1201" t="inlineStr">
        <is>
          <t xml:space="preserve">frl-esma.gulsoy@pocketfm.com</t>
        </is>
      </c>
      <c r="O1201" t="inlineStr">
        <is>
          <t xml:space="preserve">Issues found in raw</t>
        </is>
      </c>
      <c r="P1201" t="str">
        <f>IF(OR(O1201="Issues found in master",O1201="Final master"),"Master",IF(OR(O1201="Ready for Master",O1201="Issues found in raw",O1201="Raw under QC",O1201="Issues resolved in raw"),"Raw","-"))</f>
        <v>Raw</v>
      </c>
      <c r="Q1201" s="13">
        <v>46287.54305555555</v>
      </c>
      <c r="R1201" t="inlineStr">
        <is>
          <t xml:space="preserve">2026-09 (Sept)</t>
        </is>
      </c>
      <c r="S1201">
        <f>IF(M1201="Not an error",0,IF(COUNTIFS($A$2:$A1201,$A1201,$D$2:$D1201,$D1201,$M$2:$M1201,"&lt;&gt;Not an error")=1,1,0))</f>
        <v>1</v>
      </c>
      <c r="T1201">
        <f>IF(M1201&lt;&gt;"Major",0,IF(COUNTIFS($A$2:$A1201,$A1201,$D$2:$D1201,$D1201,$M$2:$M1201,"Major")=1,1,0))</f>
        <v>1</v>
      </c>
      <c r="U1201">
        <f>IF(M1201&lt;&gt;"Minor",0,IF(COUNTIFS($A$2:$A1201,$A1201,$D$2:$D1201,$D1201,$M$2:$M1201,"Minor")=1,1,0))</f>
        <v>0</v>
      </c>
    </row>
    <row r="1202">
      <c r="A1202" t="inlineStr">
        <is>
          <t xml:space="preserve">b204a313c0bd1077a75ad8b3f5bf49d571437e06</t>
        </is>
      </c>
      <c r="B1202" t="inlineStr">
        <is>
          <t xml:space="preserve">Meant for Another</t>
        </is>
      </c>
      <c r="C1202" t="inlineStr">
        <is>
          <t xml:space="preserve">Für Den Falschen Bestimmt</t>
        </is>
      </c>
      <c r="D1202" t="inlineStr">
        <is>
          <t xml:space="preserve">ac97136d23a8f522518dc9eaba5aeb2e750c8c08</t>
        </is>
      </c>
      <c r="E1202" t="inlineStr">
        <is>
          <t xml:space="preserve">Episode 17: Das Platin-Siegel</t>
        </is>
      </c>
      <c r="F1202">
        <v>17</v>
      </c>
      <c r="G1202" t="inlineStr">
        <is>
          <t xml:space="preserve">0:51-0:53</t>
        </is>
      </c>
      <c r="H1202" t="inlineStr">
        <is>
          <t xml:space="preserve">Pending</t>
        </is>
      </c>
      <c r="I1202" t="inlineStr">
        <is>
          <t xml:space="preserve">"Adler" should be pronounced in English as "Ädler". - Line of script: „Ich kann die Sache mit Miss Adler für dich regeln.“</t>
        </is>
      </c>
      <c r="J1202" t="inlineStr">
        <is>
          <t xml:space="preserve">VOA</t>
        </is>
      </c>
      <c r="K1202" t="inlineStr">
        <is>
          <t xml:space="preserve">Mispronunciation</t>
        </is>
      </c>
      <c r="L1202" t="inlineStr">
        <is>
          <t xml:space="preserve">Mispronunciation</t>
        </is>
      </c>
      <c r="M1202" t="str">
        <f>IFERROR(IF(VLOOKUP(L1202,'Quantification'!$A:$B,2,FALSE)&amp;""="","Unclassified",VLOOKUP(L1202,'Quantification'!$A:$B,2,FALSE)),"Unclassified")</f>
        <v>Major</v>
      </c>
      <c r="N1202" t="inlineStr">
        <is>
          <t xml:space="preserve">frl-esma.gulsoy@pocketfm.com</t>
        </is>
      </c>
      <c r="O1202" t="inlineStr">
        <is>
          <t xml:space="preserve">Issues found in raw</t>
        </is>
      </c>
      <c r="P1202" t="str">
        <f>IF(OR(O1202="Issues found in master",O1202="Final master"),"Master",IF(OR(O1202="Ready for Master",O1202="Issues found in raw",O1202="Raw under QC",O1202="Issues resolved in raw"),"Raw","-"))</f>
        <v>Raw</v>
      </c>
      <c r="Q1202" s="13">
        <v>46287.54305555555</v>
      </c>
      <c r="R1202" t="inlineStr">
        <is>
          <t xml:space="preserve">2026-09 (Sept)</t>
        </is>
      </c>
      <c r="S1202">
        <f>IF(M1202="Not an error",0,IF(COUNTIFS($A$2:$A1202,$A1202,$D$2:$D1202,$D1202,$M$2:$M1202,"&lt;&gt;Not an error")=1,1,0))</f>
        <v>1</v>
      </c>
      <c r="T1202">
        <f>IF(M1202&lt;&gt;"Major",0,IF(COUNTIFS($A$2:$A1202,$A1202,$D$2:$D1202,$D1202,$M$2:$M1202,"Major")=1,1,0))</f>
        <v>1</v>
      </c>
      <c r="U1202">
        <f>IF(M1202&lt;&gt;"Minor",0,IF(COUNTIFS($A$2:$A1202,$A1202,$D$2:$D1202,$D1202,$M$2:$M1202,"Minor")=1,1,0))</f>
        <v>0</v>
      </c>
    </row>
    <row r="1203">
      <c r="A1203" t="inlineStr">
        <is>
          <t xml:space="preserve">b204a313c0bd1077a75ad8b3f5bf49d571437e06</t>
        </is>
      </c>
      <c r="B1203" t="inlineStr">
        <is>
          <t xml:space="preserve">Meant for Another</t>
        </is>
      </c>
      <c r="C1203" t="inlineStr">
        <is>
          <t xml:space="preserve">Für Den Falschen Bestimmt</t>
        </is>
      </c>
      <c r="D1203" t="inlineStr">
        <is>
          <t xml:space="preserve">ac97136d23a8f522518dc9eaba5aeb2e750c8c08</t>
        </is>
      </c>
      <c r="E1203" t="inlineStr">
        <is>
          <t xml:space="preserve">Episode 17: Das Platin-Siegel</t>
        </is>
      </c>
      <c r="F1203">
        <v>17</v>
      </c>
      <c r="G1203" t="inlineStr">
        <is>
          <t xml:space="preserve">7:38-7:41</t>
        </is>
      </c>
      <c r="H1203" t="inlineStr">
        <is>
          <t xml:space="preserve">Pending</t>
        </is>
      </c>
      <c r="I1203" t="inlineStr">
        <is>
          <t xml:space="preserve">Lucille says nobody calls her "Lucy", but her mother previously called her "Lucy". - Line of script: „Lucille zuckte zusammen, ihr Kopf schnellte erschrocken hoch. „Lucy? So nennt mich niemand.</t>
        </is>
      </c>
      <c r="J1203" t="inlineStr">
        <is>
          <t xml:space="preserve">AI</t>
        </is>
      </c>
      <c r="K1203" t="inlineStr">
        <is>
          <t xml:space="preserve">Script error</t>
        </is>
      </c>
      <c r="L1203" t="inlineStr">
        <is>
          <t xml:space="preserve">Script error</t>
        </is>
      </c>
      <c r="M1203" t="str">
        <f>IFERROR(IF(VLOOKUP(L1203,'Quantification'!$A:$B,2,FALSE)&amp;""="","Unclassified",VLOOKUP(L1203,'Quantification'!$A:$B,2,FALSE)),"Unclassified")</f>
        <v>Major</v>
      </c>
      <c r="N1203" t="inlineStr">
        <is>
          <t xml:space="preserve">frl-esma.gulsoy@pocketfm.com</t>
        </is>
      </c>
      <c r="O1203" t="inlineStr">
        <is>
          <t xml:space="preserve">Issues found in raw</t>
        </is>
      </c>
      <c r="P1203" t="str">
        <f>IF(OR(O1203="Issues found in master",O1203="Final master"),"Master",IF(OR(O1203="Ready for Master",O1203="Issues found in raw",O1203="Raw under QC",O1203="Issues resolved in raw"),"Raw","-"))</f>
        <v>Raw</v>
      </c>
      <c r="Q1203" s="13">
        <v>46287.54305555555</v>
      </c>
      <c r="R1203" t="inlineStr">
        <is>
          <t xml:space="preserve">2026-09 (Sept)</t>
        </is>
      </c>
      <c r="S1203">
        <f>IF(M1203="Not an error",0,IF(COUNTIFS($A$2:$A1203,$A1203,$D$2:$D1203,$D1203,$M$2:$M1203,"&lt;&gt;Not an error")=1,1,0))</f>
        <v>0</v>
      </c>
      <c r="T1203">
        <f>IF(M1203&lt;&gt;"Major",0,IF(COUNTIFS($A$2:$A1203,$A1203,$D$2:$D1203,$D1203,$M$2:$M1203,"Major")=1,1,0))</f>
        <v>0</v>
      </c>
      <c r="U1203">
        <f>IF(M1203&lt;&gt;"Minor",0,IF(COUNTIFS($A$2:$A1203,$A1203,$D$2:$D1203,$D1203,$M$2:$M1203,"Minor")=1,1,0))</f>
        <v>0</v>
      </c>
    </row>
    <row r="1204">
      <c r="A1204" t="inlineStr">
        <is>
          <t xml:space="preserve">b204a313c0bd1077a75ad8b3f5bf49d571437e06</t>
        </is>
      </c>
      <c r="B1204" t="inlineStr">
        <is>
          <t xml:space="preserve">Meant for Another</t>
        </is>
      </c>
      <c r="C1204" t="inlineStr">
        <is>
          <t xml:space="preserve">Für Den Falschen Bestimmt</t>
        </is>
      </c>
      <c r="D1204" t="inlineStr">
        <is>
          <t xml:space="preserve">6a1b44289de31c73aeab2f3b40078681ab143fd4</t>
        </is>
      </c>
      <c r="E1204" t="inlineStr">
        <is>
          <t xml:space="preserve">Episode 18: Fließende Anmut Und Goldene Nadeln</t>
        </is>
      </c>
      <c r="F1204">
        <v>18</v>
      </c>
      <c r="G1204" t="inlineStr">
        <is>
          <t xml:space="preserve">10:33-10:37</t>
        </is>
      </c>
      <c r="H1204" t="inlineStr">
        <is>
          <t xml:space="preserve">Pending</t>
        </is>
      </c>
      <c r="I1204" t="inlineStr">
        <is>
          <t xml:space="preserve">"Adler" should be pronounced in English as "Ädler". - Line of script: „Weißt du was? Wir sollten einfach Miss Adler fragen.“</t>
        </is>
      </c>
      <c r="J1204" t="inlineStr">
        <is>
          <t xml:space="preserve">VOA</t>
        </is>
      </c>
      <c r="K1204" t="inlineStr">
        <is>
          <t xml:space="preserve">Mispronunciation</t>
        </is>
      </c>
      <c r="L1204" t="inlineStr">
        <is>
          <t xml:space="preserve">Mispronunciation</t>
        </is>
      </c>
      <c r="M1204" t="str">
        <f>IFERROR(IF(VLOOKUP(L1204,'Quantification'!$A:$B,2,FALSE)&amp;""="","Unclassified",VLOOKUP(L1204,'Quantification'!$A:$B,2,FALSE)),"Unclassified")</f>
        <v>Major</v>
      </c>
      <c r="N1204" t="inlineStr">
        <is>
          <t xml:space="preserve">frl-esma.gulsoy@pocketfm.com</t>
        </is>
      </c>
      <c r="O1204" t="inlineStr">
        <is>
          <t xml:space="preserve">Issues found in raw</t>
        </is>
      </c>
      <c r="P1204" t="str">
        <f>IF(OR(O1204="Issues found in master",O1204="Final master"),"Master",IF(OR(O1204="Ready for Master",O1204="Issues found in raw",O1204="Raw under QC",O1204="Issues resolved in raw"),"Raw","-"))</f>
        <v>Raw</v>
      </c>
      <c r="Q1204" s="13">
        <v>46287.54305555555</v>
      </c>
      <c r="R1204" t="inlineStr">
        <is>
          <t xml:space="preserve">2026-09 (Sept)</t>
        </is>
      </c>
      <c r="S1204">
        <f>IF(M1204="Not an error",0,IF(COUNTIFS($A$2:$A1204,$A1204,$D$2:$D1204,$D1204,$M$2:$M1204,"&lt;&gt;Not an error")=1,1,0))</f>
        <v>1</v>
      </c>
      <c r="T1204">
        <f>IF(M1204&lt;&gt;"Major",0,IF(COUNTIFS($A$2:$A1204,$A1204,$D$2:$D1204,$D1204,$M$2:$M1204,"Major")=1,1,0))</f>
        <v>1</v>
      </c>
      <c r="U1204">
        <f>IF(M1204&lt;&gt;"Minor",0,IF(COUNTIFS($A$2:$A1204,$A1204,$D$2:$D1204,$D1204,$M$2:$M1204,"Minor")=1,1,0))</f>
        <v>0</v>
      </c>
    </row>
    <row r="1205">
      <c r="A1205" t="inlineStr">
        <is>
          <t xml:space="preserve">b204a313c0bd1077a75ad8b3f5bf49d571437e06</t>
        </is>
      </c>
      <c r="B1205" t="inlineStr">
        <is>
          <t xml:space="preserve">Meant for Another</t>
        </is>
      </c>
      <c r="C1205" t="inlineStr">
        <is>
          <t xml:space="preserve">Für Den Falschen Bestimmt</t>
        </is>
      </c>
      <c r="D1205" t="inlineStr">
        <is>
          <t xml:space="preserve">43b7a63f5e39bb8867fc097cb53bfd90fad724be</t>
        </is>
      </c>
      <c r="E1205" t="inlineStr">
        <is>
          <t xml:space="preserve">Episode 19: Ein Katz-Und-Maus-Spiel</t>
        </is>
      </c>
      <c r="F1205">
        <v>19</v>
      </c>
      <c r="H1205" t="inlineStr">
        <is>
          <t xml:space="preserve">Pending</t>
        </is>
      </c>
      <c r="J1205" t="inlineStr">
        <is>
          <t xml:space="preserve">VOA</t>
        </is>
      </c>
      <c r="K1205" t="inlineStr">
        <is>
          <t xml:space="preserve">Modulation</t>
        </is>
      </c>
      <c r="L1205" t="inlineStr">
        <is>
          <t xml:space="preserve">Modulation</t>
        </is>
      </c>
      <c r="M1205" t="str">
        <f>IFERROR(IF(VLOOKUP(L1205,'Quantification'!$A:$B,2,FALSE)&amp;""="","Unclassified",VLOOKUP(L1205,'Quantification'!$A:$B,2,FALSE)),"Unclassified")</f>
        <v>Minor</v>
      </c>
      <c r="N1205" t="inlineStr">
        <is>
          <t xml:space="preserve">frl-esma.gulsoy@pocketfm.com</t>
        </is>
      </c>
      <c r="O1205" t="inlineStr">
        <is>
          <t xml:space="preserve">Final Master</t>
        </is>
      </c>
      <c r="P1205" t="str">
        <f>IF(OR(O1205="Issues found in master",O1205="Final master"),"Master",IF(OR(O1205="Ready for Master",O1205="Issues found in raw",O1205="Raw under QC",O1205="Issues resolved in raw"),"Raw","-"))</f>
        <v>Master</v>
      </c>
      <c r="Q1205" s="13">
        <v>46287.54305555555</v>
      </c>
      <c r="R1205" t="inlineStr">
        <is>
          <t xml:space="preserve">2026-09 (Sept)</t>
        </is>
      </c>
      <c r="S1205">
        <f>IF(M1205="Not an error",0,IF(COUNTIFS($A$2:$A1205,$A1205,$D$2:$D1205,$D1205,$M$2:$M1205,"&lt;&gt;Not an error")=1,1,0))</f>
        <v>1</v>
      </c>
      <c r="T1205">
        <f>IF(M1205&lt;&gt;"Major",0,IF(COUNTIFS($A$2:$A1205,$A1205,$D$2:$D1205,$D1205,$M$2:$M1205,"Major")=1,1,0))</f>
        <v>0</v>
      </c>
      <c r="U1205">
        <f>IF(M1205&lt;&gt;"Minor",0,IF(COUNTIFS($A$2:$A1205,$A1205,$D$2:$D1205,$D1205,$M$2:$M1205,"Minor")=1,1,0))</f>
        <v>1</v>
      </c>
    </row>
    <row r="1206">
      <c r="A1206" t="inlineStr">
        <is>
          <t xml:space="preserve">b204a313c0bd1077a75ad8b3f5bf49d571437e06</t>
        </is>
      </c>
      <c r="B1206" t="inlineStr">
        <is>
          <t xml:space="preserve">Meant for Another</t>
        </is>
      </c>
      <c r="C1206" t="inlineStr">
        <is>
          <t xml:space="preserve">Für Den Falschen Bestimmt</t>
        </is>
      </c>
      <c r="D1206" t="inlineStr">
        <is>
          <t xml:space="preserve">eca2e6d35f8a6c4e3805e27e0f9f95befd47f082</t>
        </is>
      </c>
      <c r="E1206" t="inlineStr">
        <is>
          <t xml:space="preserve">Episode 20: Der Glücksfall</t>
        </is>
      </c>
      <c r="F1206">
        <v>20</v>
      </c>
      <c r="G1206" t="inlineStr">
        <is>
          <t xml:space="preserve">3:36-3:41</t>
        </is>
      </c>
      <c r="H1206" t="inlineStr">
        <is>
          <t xml:space="preserve">Pending</t>
        </is>
      </c>
      <c r="I1206" t="inlineStr">
        <is>
          <t xml:space="preserve">"Valerie" should be pronounced in English. - Line of script: „Mister und Missus Davenport“, sagte Valerie mit professionell kühler Stimme.“</t>
        </is>
      </c>
      <c r="J1206" t="inlineStr">
        <is>
          <t xml:space="preserve">VOA</t>
        </is>
      </c>
      <c r="K1206" t="inlineStr">
        <is>
          <t xml:space="preserve">Mispronunciation</t>
        </is>
      </c>
      <c r="L1206" t="inlineStr">
        <is>
          <t xml:space="preserve">Mispronunciation</t>
        </is>
      </c>
      <c r="M1206" t="str">
        <f>IFERROR(IF(VLOOKUP(L1206,'Quantification'!$A:$B,2,FALSE)&amp;""="","Unclassified",VLOOKUP(L1206,'Quantification'!$A:$B,2,FALSE)),"Unclassified")</f>
        <v>Major</v>
      </c>
      <c r="N1206" t="inlineStr">
        <is>
          <t xml:space="preserve">frl-esma.gulsoy@pocketfm.com</t>
        </is>
      </c>
      <c r="O1206" t="inlineStr">
        <is>
          <t xml:space="preserve">Raw under QC</t>
        </is>
      </c>
      <c r="P1206" t="str">
        <f>IF(OR(O1206="Issues found in master",O1206="Final master"),"Master",IF(OR(O1206="Ready for Master",O1206="Issues found in raw",O1206="Raw under QC",O1206="Issues resolved in raw"),"Raw","-"))</f>
        <v>Raw</v>
      </c>
      <c r="Q1206" s="13">
        <v>46287.54305555555</v>
      </c>
      <c r="R1206" t="inlineStr">
        <is>
          <t xml:space="preserve">2026-09 (Sept)</t>
        </is>
      </c>
      <c r="S1206">
        <f>IF(M1206="Not an error",0,IF(COUNTIFS($A$2:$A1206,$A1206,$D$2:$D1206,$D1206,$M$2:$M1206,"&lt;&gt;Not an error")=1,1,0))</f>
        <v>1</v>
      </c>
      <c r="T1206">
        <f>IF(M1206&lt;&gt;"Major",0,IF(COUNTIFS($A$2:$A1206,$A1206,$D$2:$D1206,$D1206,$M$2:$M1206,"Major")=1,1,0))</f>
        <v>1</v>
      </c>
      <c r="U1206">
        <f>IF(M1206&lt;&gt;"Minor",0,IF(COUNTIFS($A$2:$A1206,$A1206,$D$2:$D1206,$D1206,$M$2:$M1206,"Minor")=1,1,0))</f>
        <v>0</v>
      </c>
    </row>
    <row r="1207">
      <c r="A1207" t="inlineStr">
        <is>
          <t xml:space="preserve">b204a313c0bd1077a75ad8b3f5bf49d571437e06</t>
        </is>
      </c>
      <c r="B1207" t="inlineStr">
        <is>
          <t xml:space="preserve">Meant for Another</t>
        </is>
      </c>
      <c r="C1207" t="inlineStr">
        <is>
          <t xml:space="preserve">Für Den Falschen Bestimmt</t>
        </is>
      </c>
      <c r="D1207" t="inlineStr">
        <is>
          <t xml:space="preserve">eca2e6d35f8a6c4e3805e27e0f9f95befd47f082</t>
        </is>
      </c>
      <c r="E1207" t="inlineStr">
        <is>
          <t xml:space="preserve">Episode 20: Der Glücksfall</t>
        </is>
      </c>
      <c r="F1207">
        <v>20</v>
      </c>
      <c r="G1207" t="inlineStr">
        <is>
          <t xml:space="preserve">4:00-4:03</t>
        </is>
      </c>
      <c r="H1207" t="inlineStr">
        <is>
          <t xml:space="preserve">Pending</t>
        </is>
      </c>
      <c r="I1207" t="inlineStr">
        <is>
          <t xml:space="preserve">"Valerie" should be pronounced in English. - Line of script: „Valerie nickte. „Bitte, fahren Sie fort.“</t>
        </is>
      </c>
      <c r="J1207" t="inlineStr">
        <is>
          <t xml:space="preserve">VOA</t>
        </is>
      </c>
      <c r="K1207" t="inlineStr">
        <is>
          <t xml:space="preserve">Mispronunciation</t>
        </is>
      </c>
      <c r="L1207" t="inlineStr">
        <is>
          <t xml:space="preserve">Mispronunciation</t>
        </is>
      </c>
      <c r="M1207" t="str">
        <f>IFERROR(IF(VLOOKUP(L1207,'Quantification'!$A:$B,2,FALSE)&amp;""="","Unclassified",VLOOKUP(L1207,'Quantification'!$A:$B,2,FALSE)),"Unclassified")</f>
        <v>Major</v>
      </c>
      <c r="N1207" t="inlineStr">
        <is>
          <t xml:space="preserve">frl-esma.gulsoy@pocketfm.com</t>
        </is>
      </c>
      <c r="O1207" t="inlineStr">
        <is>
          <t xml:space="preserve">Raw under QC</t>
        </is>
      </c>
      <c r="P1207" t="str">
        <f>IF(OR(O1207="Issues found in master",O1207="Final master"),"Master",IF(OR(O1207="Ready for Master",O1207="Issues found in raw",O1207="Raw under QC",O1207="Issues resolved in raw"),"Raw","-"))</f>
        <v>Raw</v>
      </c>
      <c r="Q1207" s="13">
        <v>46287.54305555555</v>
      </c>
      <c r="R1207" t="inlineStr">
        <is>
          <t xml:space="preserve">2026-09 (Sept)</t>
        </is>
      </c>
      <c r="S1207">
        <f>IF(M1207="Not an error",0,IF(COUNTIFS($A$2:$A1207,$A1207,$D$2:$D1207,$D1207,$M$2:$M1207,"&lt;&gt;Not an error")=1,1,0))</f>
        <v>0</v>
      </c>
      <c r="T1207">
        <f>IF(M1207&lt;&gt;"Major",0,IF(COUNTIFS($A$2:$A1207,$A1207,$D$2:$D1207,$D1207,$M$2:$M1207,"Major")=1,1,0))</f>
        <v>0</v>
      </c>
      <c r="U1207">
        <f>IF(M1207&lt;&gt;"Minor",0,IF(COUNTIFS($A$2:$A1207,$A1207,$D$2:$D1207,$D1207,$M$2:$M1207,"Minor")=1,1,0))</f>
        <v>0</v>
      </c>
    </row>
    <row r="1208">
      <c r="A1208" t="inlineStr">
        <is>
          <t xml:space="preserve">b204a313c0bd1077a75ad8b3f5bf49d571437e06</t>
        </is>
      </c>
      <c r="B1208" t="inlineStr">
        <is>
          <t xml:space="preserve">Meant for Another</t>
        </is>
      </c>
      <c r="C1208" t="inlineStr">
        <is>
          <t xml:space="preserve">Für Den Falschen Bestimmt</t>
        </is>
      </c>
      <c r="D1208" t="inlineStr">
        <is>
          <t xml:space="preserve">eca2e6d35f8a6c4e3805e27e0f9f95befd47f082</t>
        </is>
      </c>
      <c r="E1208" t="inlineStr">
        <is>
          <t xml:space="preserve">Episode 20: Der Glücksfall</t>
        </is>
      </c>
      <c r="F1208">
        <v>20</v>
      </c>
      <c r="G1208" t="inlineStr">
        <is>
          <t xml:space="preserve">3:35-3:38</t>
        </is>
      </c>
      <c r="H1208" t="inlineStr">
        <is>
          <t xml:space="preserve">Pending</t>
        </is>
      </c>
      <c r="I1208" t="inlineStr">
        <is>
          <t xml:space="preserve">"Valerie" should be pronounced in English. - Line of script: „Valerie zuckte nicht mit der Wimper.“</t>
        </is>
      </c>
      <c r="J1208" t="inlineStr">
        <is>
          <t xml:space="preserve">VOA</t>
        </is>
      </c>
      <c r="K1208" t="inlineStr">
        <is>
          <t xml:space="preserve">Mispronunciation</t>
        </is>
      </c>
      <c r="L1208" t="inlineStr">
        <is>
          <t xml:space="preserve">Mispronunciation</t>
        </is>
      </c>
      <c r="M1208" t="str">
        <f>IFERROR(IF(VLOOKUP(L1208,'Quantification'!$A:$B,2,FALSE)&amp;""="","Unclassified",VLOOKUP(L1208,'Quantification'!$A:$B,2,FALSE)),"Unclassified")</f>
        <v>Major</v>
      </c>
      <c r="N1208" t="inlineStr">
        <is>
          <t xml:space="preserve">frl-esma.gulsoy@pocketfm.com</t>
        </is>
      </c>
      <c r="O1208" t="inlineStr">
        <is>
          <t xml:space="preserve">Raw under QC</t>
        </is>
      </c>
      <c r="P1208" t="str">
        <f>IF(OR(O1208="Issues found in master",O1208="Final master"),"Master",IF(OR(O1208="Ready for Master",O1208="Issues found in raw",O1208="Raw under QC",O1208="Issues resolved in raw"),"Raw","-"))</f>
        <v>Raw</v>
      </c>
      <c r="Q1208" s="13">
        <v>46287.54305555555</v>
      </c>
      <c r="R1208" t="inlineStr">
        <is>
          <t xml:space="preserve">2026-09 (Sept)</t>
        </is>
      </c>
      <c r="S1208">
        <f>IF(M1208="Not an error",0,IF(COUNTIFS($A$2:$A1208,$A1208,$D$2:$D1208,$D1208,$M$2:$M1208,"&lt;&gt;Not an error")=1,1,0))</f>
        <v>0</v>
      </c>
      <c r="T1208">
        <f>IF(M1208&lt;&gt;"Major",0,IF(COUNTIFS($A$2:$A1208,$A1208,$D$2:$D1208,$D1208,$M$2:$M1208,"Major")=1,1,0))</f>
        <v>0</v>
      </c>
      <c r="U1208">
        <f>IF(M1208&lt;&gt;"Minor",0,IF(COUNTIFS($A$2:$A1208,$A1208,$D$2:$D1208,$D1208,$M$2:$M1208,"Minor")=1,1,0))</f>
        <v>0</v>
      </c>
    </row>
    <row r="1209">
      <c r="A1209" t="inlineStr">
        <is>
          <t xml:space="preserve">b204a313c0bd1077a75ad8b3f5bf49d571437e06</t>
        </is>
      </c>
      <c r="B1209" t="inlineStr">
        <is>
          <t xml:space="preserve">Meant for Another</t>
        </is>
      </c>
      <c r="C1209" t="inlineStr">
        <is>
          <t xml:space="preserve">Für Den Falschen Bestimmt</t>
        </is>
      </c>
      <c r="D1209" t="inlineStr">
        <is>
          <t xml:space="preserve">eca2e6d35f8a6c4e3805e27e0f9f95befd47f082</t>
        </is>
      </c>
      <c r="E1209" t="inlineStr">
        <is>
          <t xml:space="preserve">Episode 20: Der Glücksfall</t>
        </is>
      </c>
      <c r="F1209">
        <v>20</v>
      </c>
      <c r="G1209" t="inlineStr">
        <is>
          <t xml:space="preserve">5:01-5:03</t>
        </is>
      </c>
      <c r="H1209" t="inlineStr">
        <is>
          <t xml:space="preserve">Pending</t>
        </is>
      </c>
      <c r="I1209" t="inlineStr">
        <is>
          <t xml:space="preserve">"Valerie" should be pronounced in English. - Line of script: „Valerie reichte ihr das Blatt. „Hier.“</t>
        </is>
      </c>
      <c r="J1209" t="inlineStr">
        <is>
          <t xml:space="preserve">VOA</t>
        </is>
      </c>
      <c r="K1209" t="inlineStr">
        <is>
          <t xml:space="preserve">Mispronunciation</t>
        </is>
      </c>
      <c r="L1209" t="inlineStr">
        <is>
          <t xml:space="preserve">Mispronunciation</t>
        </is>
      </c>
      <c r="M1209" t="str">
        <f>IFERROR(IF(VLOOKUP(L1209,'Quantification'!$A:$B,2,FALSE)&amp;""="","Unclassified",VLOOKUP(L1209,'Quantification'!$A:$B,2,FALSE)),"Unclassified")</f>
        <v>Major</v>
      </c>
      <c r="N1209" t="inlineStr">
        <is>
          <t xml:space="preserve">frl-esma.gulsoy@pocketfm.com</t>
        </is>
      </c>
      <c r="O1209" t="inlineStr">
        <is>
          <t xml:space="preserve">Raw under QC</t>
        </is>
      </c>
      <c r="P1209" t="str">
        <f>IF(OR(O1209="Issues found in master",O1209="Final master"),"Master",IF(OR(O1209="Ready for Master",O1209="Issues found in raw",O1209="Raw under QC",O1209="Issues resolved in raw"),"Raw","-"))</f>
        <v>Raw</v>
      </c>
      <c r="Q1209" s="13">
        <v>46287.54305555555</v>
      </c>
      <c r="R1209" t="inlineStr">
        <is>
          <t xml:space="preserve">2026-09 (Sept)</t>
        </is>
      </c>
      <c r="S1209">
        <f>IF(M1209="Not an error",0,IF(COUNTIFS($A$2:$A1209,$A1209,$D$2:$D1209,$D1209,$M$2:$M1209,"&lt;&gt;Not an error")=1,1,0))</f>
        <v>0</v>
      </c>
      <c r="T1209">
        <f>IF(M1209&lt;&gt;"Major",0,IF(COUNTIFS($A$2:$A1209,$A1209,$D$2:$D1209,$D1209,$M$2:$M1209,"Major")=1,1,0))</f>
        <v>0</v>
      </c>
      <c r="U1209">
        <f>IF(M1209&lt;&gt;"Minor",0,IF(COUNTIFS($A$2:$A1209,$A1209,$D$2:$D1209,$D1209,$M$2:$M1209,"Minor")=1,1,0))</f>
        <v>0</v>
      </c>
    </row>
    <row r="1210">
      <c r="A1210" t="inlineStr">
        <is>
          <t xml:space="preserve">b204a313c0bd1077a75ad8b3f5bf49d571437e06</t>
        </is>
      </c>
      <c r="B1210" t="inlineStr">
        <is>
          <t xml:space="preserve">Meant for Another</t>
        </is>
      </c>
      <c r="C1210" t="inlineStr">
        <is>
          <t xml:space="preserve">Für Den Falschen Bestimmt</t>
        </is>
      </c>
      <c r="D1210" t="inlineStr">
        <is>
          <t xml:space="preserve">eca2e6d35f8a6c4e3805e27e0f9f95befd47f082</t>
        </is>
      </c>
      <c r="E1210" t="inlineStr">
        <is>
          <t xml:space="preserve">Episode 20: Der Glücksfall</t>
        </is>
      </c>
      <c r="F1210">
        <v>20</v>
      </c>
      <c r="G1210" t="inlineStr">
        <is>
          <t xml:space="preserve">5:17-5:23</t>
        </is>
      </c>
      <c r="H1210" t="inlineStr">
        <is>
          <t xml:space="preserve">Pending</t>
        </is>
      </c>
      <c r="I1210" t="inlineStr">
        <is>
          <t xml:space="preserve">"Valerie" should be pronounced in English. - Line of script: „Valerie sah Evelyn an, eine komplexe Mischung aus Mitleid und Unglauben in den Augen.“</t>
        </is>
      </c>
      <c r="J1210" t="inlineStr">
        <is>
          <t xml:space="preserve">VOA</t>
        </is>
      </c>
      <c r="K1210" t="inlineStr">
        <is>
          <t xml:space="preserve">Mispronunciation</t>
        </is>
      </c>
      <c r="L1210" t="inlineStr">
        <is>
          <t xml:space="preserve">Mispronunciation</t>
        </is>
      </c>
      <c r="M1210" t="str">
        <f>IFERROR(IF(VLOOKUP(L1210,'Quantification'!$A:$B,2,FALSE)&amp;""="","Unclassified",VLOOKUP(L1210,'Quantification'!$A:$B,2,FALSE)),"Unclassified")</f>
        <v>Major</v>
      </c>
      <c r="N1210" t="inlineStr">
        <is>
          <t xml:space="preserve">frl-esma.gulsoy@pocketfm.com</t>
        </is>
      </c>
      <c r="O1210" t="inlineStr">
        <is>
          <t xml:space="preserve">Raw under QC</t>
        </is>
      </c>
      <c r="P1210" t="str">
        <f>IF(OR(O1210="Issues found in master",O1210="Final master"),"Master",IF(OR(O1210="Ready for Master",O1210="Issues found in raw",O1210="Raw under QC",O1210="Issues resolved in raw"),"Raw","-"))</f>
        <v>Raw</v>
      </c>
      <c r="Q1210" s="13">
        <v>46287.54305555555</v>
      </c>
      <c r="R1210" t="inlineStr">
        <is>
          <t xml:space="preserve">2026-09 (Sept)</t>
        </is>
      </c>
      <c r="S1210">
        <f>IF(M1210="Not an error",0,IF(COUNTIFS($A$2:$A1210,$A1210,$D$2:$D1210,$D1210,$M$2:$M1210,"&lt;&gt;Not an error")=1,1,0))</f>
        <v>0</v>
      </c>
      <c r="T1210">
        <f>IF(M1210&lt;&gt;"Major",0,IF(COUNTIFS($A$2:$A1210,$A1210,$D$2:$D1210,$D1210,$M$2:$M1210,"Major")=1,1,0))</f>
        <v>0</v>
      </c>
      <c r="U1210">
        <f>IF(M1210&lt;&gt;"Minor",0,IF(COUNTIFS($A$2:$A1210,$A1210,$D$2:$D1210,$D1210,$M$2:$M1210,"Minor")=1,1,0))</f>
        <v>0</v>
      </c>
    </row>
    <row r="1211">
      <c r="A1211" t="inlineStr">
        <is>
          <t xml:space="preserve">b204a313c0bd1077a75ad8b3f5bf49d571437e06</t>
        </is>
      </c>
      <c r="B1211" t="inlineStr">
        <is>
          <t xml:space="preserve">Meant for Another</t>
        </is>
      </c>
      <c r="C1211" t="inlineStr">
        <is>
          <t xml:space="preserve">Für Den Falschen Bestimmt</t>
        </is>
      </c>
      <c r="D1211" t="inlineStr">
        <is>
          <t xml:space="preserve">eca2e6d35f8a6c4e3805e27e0f9f95befd47f082</t>
        </is>
      </c>
      <c r="E1211" t="inlineStr">
        <is>
          <t xml:space="preserve">Episode 20: Der Glücksfall</t>
        </is>
      </c>
      <c r="F1211">
        <v>20</v>
      </c>
      <c r="G1211" t="inlineStr">
        <is>
          <t xml:space="preserve">5:33-5:36</t>
        </is>
      </c>
      <c r="H1211" t="inlineStr">
        <is>
          <t xml:space="preserve">Pending</t>
        </is>
      </c>
      <c r="I1211" t="inlineStr">
        <is>
          <t xml:space="preserve">"Valerie" should be pronounced in English. - Line of script: „Für einen Moment tat Emma Valerie von Herzen leid.“</t>
        </is>
      </c>
      <c r="J1211" t="inlineStr">
        <is>
          <t xml:space="preserve">VOA</t>
        </is>
      </c>
      <c r="K1211" t="inlineStr">
        <is>
          <t xml:space="preserve">Mispronunciation</t>
        </is>
      </c>
      <c r="L1211" t="inlineStr">
        <is>
          <t xml:space="preserve">Mispronunciation</t>
        </is>
      </c>
      <c r="M1211" t="str">
        <f>IFERROR(IF(VLOOKUP(L1211,'Quantification'!$A:$B,2,FALSE)&amp;""="","Unclassified",VLOOKUP(L1211,'Quantification'!$A:$B,2,FALSE)),"Unclassified")</f>
        <v>Major</v>
      </c>
      <c r="N1211" t="inlineStr">
        <is>
          <t xml:space="preserve">frl-esma.gulsoy@pocketfm.com</t>
        </is>
      </c>
      <c r="O1211" t="inlineStr">
        <is>
          <t xml:space="preserve">Raw under QC</t>
        </is>
      </c>
      <c r="P1211" t="str">
        <f>IF(OR(O1211="Issues found in master",O1211="Final master"),"Master",IF(OR(O1211="Ready for Master",O1211="Issues found in raw",O1211="Raw under QC",O1211="Issues resolved in raw"),"Raw","-"))</f>
        <v>Raw</v>
      </c>
      <c r="Q1211" s="13">
        <v>46287.54305555555</v>
      </c>
      <c r="R1211" t="inlineStr">
        <is>
          <t xml:space="preserve">2026-09 (Sept)</t>
        </is>
      </c>
      <c r="S1211">
        <f>IF(M1211="Not an error",0,IF(COUNTIFS($A$2:$A1211,$A1211,$D$2:$D1211,$D1211,$M$2:$M1211,"&lt;&gt;Not an error")=1,1,0))</f>
        <v>0</v>
      </c>
      <c r="T1211">
        <f>IF(M1211&lt;&gt;"Major",0,IF(COUNTIFS($A$2:$A1211,$A1211,$D$2:$D1211,$D1211,$M$2:$M1211,"Major")=1,1,0))</f>
        <v>0</v>
      </c>
      <c r="U1211">
        <f>IF(M1211&lt;&gt;"Minor",0,IF(COUNTIFS($A$2:$A1211,$A1211,$D$2:$D1211,$D1211,$M$2:$M1211,"Minor")=1,1,0))</f>
        <v>0</v>
      </c>
    </row>
    <row r="1212">
      <c r="A1212" t="inlineStr">
        <is>
          <t xml:space="preserve">b204a313c0bd1077a75ad8b3f5bf49d571437e06</t>
        </is>
      </c>
      <c r="B1212" t="inlineStr">
        <is>
          <t xml:space="preserve">Meant for Another</t>
        </is>
      </c>
      <c r="C1212" t="inlineStr">
        <is>
          <t xml:space="preserve">Für Den Falschen Bestimmt</t>
        </is>
      </c>
      <c r="D1212" t="inlineStr">
        <is>
          <t xml:space="preserve">eca2e6d35f8a6c4e3805e27e0f9f95befd47f082</t>
        </is>
      </c>
      <c r="E1212" t="inlineStr">
        <is>
          <t xml:space="preserve">Episode 20: Der Glücksfall</t>
        </is>
      </c>
      <c r="F1212">
        <v>20</v>
      </c>
      <c r="G1212" t="inlineStr">
        <is>
          <t xml:space="preserve">5:48-5:52</t>
        </is>
      </c>
      <c r="H1212" t="inlineStr">
        <is>
          <t xml:space="preserve">Pending</t>
        </is>
      </c>
      <c r="I1212" t="inlineStr">
        <is>
          <t xml:space="preserve">"Valerie" should be pronounced in English. - Line of script: „Winston beherbergt keine Betrüger, Missus Davenport“, sagte Valerie kalt.“</t>
        </is>
      </c>
      <c r="J1212" t="inlineStr">
        <is>
          <t xml:space="preserve">VOA</t>
        </is>
      </c>
      <c r="K1212" t="inlineStr">
        <is>
          <t xml:space="preserve">Mispronunciation</t>
        </is>
      </c>
      <c r="L1212" t="inlineStr">
        <is>
          <t xml:space="preserve">Mispronunciation</t>
        </is>
      </c>
      <c r="M1212" t="str">
        <f>IFERROR(IF(VLOOKUP(L1212,'Quantification'!$A:$B,2,FALSE)&amp;""="","Unclassified",VLOOKUP(L1212,'Quantification'!$A:$B,2,FALSE)),"Unclassified")</f>
        <v>Major</v>
      </c>
      <c r="N1212" t="inlineStr">
        <is>
          <t xml:space="preserve">frl-esma.gulsoy@pocketfm.com</t>
        </is>
      </c>
      <c r="O1212" t="inlineStr">
        <is>
          <t xml:space="preserve">Raw under QC</t>
        </is>
      </c>
      <c r="P1212" t="str">
        <f>IF(OR(O1212="Issues found in master",O1212="Final master"),"Master",IF(OR(O1212="Ready for Master",O1212="Issues found in raw",O1212="Raw under QC",O1212="Issues resolved in raw"),"Raw","-"))</f>
        <v>Raw</v>
      </c>
      <c r="Q1212" s="13">
        <v>46287.54305555555</v>
      </c>
      <c r="R1212" t="inlineStr">
        <is>
          <t xml:space="preserve">2026-09 (Sept)</t>
        </is>
      </c>
      <c r="S1212">
        <f>IF(M1212="Not an error",0,IF(COUNTIFS($A$2:$A1212,$A1212,$D$2:$D1212,$D1212,$M$2:$M1212,"&lt;&gt;Not an error")=1,1,0))</f>
        <v>0</v>
      </c>
      <c r="T1212">
        <f>IF(M1212&lt;&gt;"Major",0,IF(COUNTIFS($A$2:$A1212,$A1212,$D$2:$D1212,$D1212,$M$2:$M1212,"Major")=1,1,0))</f>
        <v>0</v>
      </c>
      <c r="U1212">
        <f>IF(M1212&lt;&gt;"Minor",0,IF(COUNTIFS($A$2:$A1212,$A1212,$D$2:$D1212,$D1212,$M$2:$M1212,"Minor")=1,1,0))</f>
        <v>0</v>
      </c>
    </row>
    <row r="1213">
      <c r="A1213" t="inlineStr">
        <is>
          <t xml:space="preserve">b204a313c0bd1077a75ad8b3f5bf49d571437e06</t>
        </is>
      </c>
      <c r="B1213" t="inlineStr">
        <is>
          <t xml:space="preserve">Meant for Another</t>
        </is>
      </c>
      <c r="C1213" t="inlineStr">
        <is>
          <t xml:space="preserve">Für Den Falschen Bestimmt</t>
        </is>
      </c>
      <c r="D1213" t="inlineStr">
        <is>
          <t xml:space="preserve">6eba6df4e06286351790b68ebdbf5089a39c50ae</t>
        </is>
      </c>
      <c r="E1213" t="inlineStr">
        <is>
          <t xml:space="preserve">Episode 21: Spiel Der Geheimnisse</t>
        </is>
      </c>
      <c r="F1213">
        <v>21</v>
      </c>
      <c r="G1213" t="inlineStr">
        <is>
          <t xml:space="preserve">8:14-8:23</t>
        </is>
      </c>
      <c r="H1213" t="inlineStr">
        <is>
          <t xml:space="preserve">Pending</t>
        </is>
      </c>
      <c r="I1213" t="inlineStr">
        <is>
          <t xml:space="preserve">"Richard" should be pronounced in English. - Line of script: „Richard stellte sein Glas auf den Tisch. „Ich fahre nächsten Monat zurück nach Washington. Christian Lancaster drängt mich, an einer Gala teilzunehmen.“</t>
        </is>
      </c>
      <c r="J1213" t="inlineStr">
        <is>
          <t xml:space="preserve">VOA</t>
        </is>
      </c>
      <c r="K1213" t="inlineStr">
        <is>
          <t xml:space="preserve">Mispronunciation</t>
        </is>
      </c>
      <c r="L1213" t="inlineStr">
        <is>
          <t xml:space="preserve">Mispronunciation</t>
        </is>
      </c>
      <c r="M1213" t="str">
        <f>IFERROR(IF(VLOOKUP(L1213,'Quantification'!$A:$B,2,FALSE)&amp;""="","Unclassified",VLOOKUP(L1213,'Quantification'!$A:$B,2,FALSE)),"Unclassified")</f>
        <v>Major</v>
      </c>
      <c r="N1213" t="inlineStr">
        <is>
          <t xml:space="preserve">frl-esma.gulsoy@pocketfm.com</t>
        </is>
      </c>
      <c r="O1213" t="inlineStr">
        <is>
          <t xml:space="preserve">Issues found in raw</t>
        </is>
      </c>
      <c r="P1213" t="str">
        <f>IF(OR(O1213="Issues found in master",O1213="Final master"),"Master",IF(OR(O1213="Ready for Master",O1213="Issues found in raw",O1213="Raw under QC",O1213="Issues resolved in raw"),"Raw","-"))</f>
        <v>Raw</v>
      </c>
      <c r="Q1213" s="13">
        <v>46287.54305555555</v>
      </c>
      <c r="R1213" t="inlineStr">
        <is>
          <t xml:space="preserve">2026-09 (Sept)</t>
        </is>
      </c>
      <c r="S1213">
        <f>IF(M1213="Not an error",0,IF(COUNTIFS($A$2:$A1213,$A1213,$D$2:$D1213,$D1213,$M$2:$M1213,"&lt;&gt;Not an error")=1,1,0))</f>
        <v>1</v>
      </c>
      <c r="T1213">
        <f>IF(M1213&lt;&gt;"Major",0,IF(COUNTIFS($A$2:$A1213,$A1213,$D$2:$D1213,$D1213,$M$2:$M1213,"Major")=1,1,0))</f>
        <v>1</v>
      </c>
      <c r="U1213">
        <f>IF(M1213&lt;&gt;"Minor",0,IF(COUNTIFS($A$2:$A1213,$A1213,$D$2:$D1213,$D1213,$M$2:$M1213,"Minor")=1,1,0))</f>
        <v>0</v>
      </c>
    </row>
    <row r="1214">
      <c r="A1214" t="inlineStr">
        <is>
          <t xml:space="preserve">b204a313c0bd1077a75ad8b3f5bf49d571437e06</t>
        </is>
      </c>
      <c r="B1214" t="inlineStr">
        <is>
          <t xml:space="preserve">Meant for Another</t>
        </is>
      </c>
      <c r="C1214" t="inlineStr">
        <is>
          <t xml:space="preserve">Für Den Falschen Bestimmt</t>
        </is>
      </c>
      <c r="D1214" t="inlineStr">
        <is>
          <t xml:space="preserve">6eba6df4e06286351790b68ebdbf5089a39c50ae</t>
        </is>
      </c>
      <c r="E1214" t="inlineStr">
        <is>
          <t xml:space="preserve">Episode 21: Spiel Der Geheimnisse</t>
        </is>
      </c>
      <c r="F1214">
        <v>21</v>
      </c>
      <c r="G1214" t="inlineStr">
        <is>
          <t xml:space="preserve">8:28-8:34</t>
        </is>
      </c>
      <c r="H1214" t="inlineStr">
        <is>
          <t xml:space="preserve">Pending</t>
        </is>
      </c>
      <c r="I1214" t="inlineStr">
        <is>
          <t xml:space="preserve">"Richard" should be pronounced in English. - Line of script: „Richard machte eine wegwerfende Handbewegung. „Die Lancasters und ich kennen uns seit vierzig Jahren. Gute Leute.“</t>
        </is>
      </c>
      <c r="J1214" t="inlineStr">
        <is>
          <t xml:space="preserve">VOA</t>
        </is>
      </c>
      <c r="K1214" t="inlineStr">
        <is>
          <t xml:space="preserve">Mispronunciation</t>
        </is>
      </c>
      <c r="L1214" t="inlineStr">
        <is>
          <t xml:space="preserve">Mispronunciation</t>
        </is>
      </c>
      <c r="M1214" t="str">
        <f>IFERROR(IF(VLOOKUP(L1214,'Quantification'!$A:$B,2,FALSE)&amp;""="","Unclassified",VLOOKUP(L1214,'Quantification'!$A:$B,2,FALSE)),"Unclassified")</f>
        <v>Major</v>
      </c>
      <c r="N1214" t="inlineStr">
        <is>
          <t xml:space="preserve">frl-esma.gulsoy@pocketfm.com</t>
        </is>
      </c>
      <c r="O1214" t="inlineStr">
        <is>
          <t xml:space="preserve">Issues found in raw</t>
        </is>
      </c>
      <c r="P1214" t="str">
        <f>IF(OR(O1214="Issues found in master",O1214="Final master"),"Master",IF(OR(O1214="Ready for Master",O1214="Issues found in raw",O1214="Raw under QC",O1214="Issues resolved in raw"),"Raw","-"))</f>
        <v>Raw</v>
      </c>
      <c r="Q1214" s="13">
        <v>46287.54305555555</v>
      </c>
      <c r="R1214" t="inlineStr">
        <is>
          <t xml:space="preserve">2026-09 (Sept)</t>
        </is>
      </c>
      <c r="S1214">
        <f>IF(M1214="Not an error",0,IF(COUNTIFS($A$2:$A1214,$A1214,$D$2:$D1214,$D1214,$M$2:$M1214,"&lt;&gt;Not an error")=1,1,0))</f>
        <v>0</v>
      </c>
      <c r="T1214">
        <f>IF(M1214&lt;&gt;"Major",0,IF(COUNTIFS($A$2:$A1214,$A1214,$D$2:$D1214,$D1214,$M$2:$M1214,"Major")=1,1,0))</f>
        <v>0</v>
      </c>
      <c r="U1214">
        <f>IF(M1214&lt;&gt;"Minor",0,IF(COUNTIFS($A$2:$A1214,$A1214,$D$2:$D1214,$D1214,$M$2:$M1214,"Minor")=1,1,0))</f>
        <v>0</v>
      </c>
    </row>
    <row r="1215">
      <c r="A1215" t="inlineStr">
        <is>
          <t xml:space="preserve">b204a313c0bd1077a75ad8b3f5bf49d571437e06</t>
        </is>
      </c>
      <c r="B1215" t="inlineStr">
        <is>
          <t xml:space="preserve">Meant for Another</t>
        </is>
      </c>
      <c r="C1215" t="inlineStr">
        <is>
          <t xml:space="preserve">Für Den Falschen Bestimmt</t>
        </is>
      </c>
      <c r="D1215" t="inlineStr">
        <is>
          <t xml:space="preserve">6eba6df4e06286351790b68ebdbf5089a39c50ae</t>
        </is>
      </c>
      <c r="E1215" t="inlineStr">
        <is>
          <t xml:space="preserve">Episode 21: Spiel Der Geheimnisse</t>
        </is>
      </c>
      <c r="F1215">
        <v>21</v>
      </c>
      <c r="G1215" t="inlineStr">
        <is>
          <t xml:space="preserve">8:54-8:58</t>
        </is>
      </c>
      <c r="H1215" t="inlineStr">
        <is>
          <t xml:space="preserve">Pending</t>
        </is>
      </c>
      <c r="I1215" t="inlineStr">
        <is>
          <t xml:space="preserve">"Richard" should be pronounced in English. - Line of script: „Bei jedem Vorschlag, den Richard machte, lächelte Stephen nur und nickte.“</t>
        </is>
      </c>
      <c r="J1215" t="inlineStr">
        <is>
          <t xml:space="preserve">VOA</t>
        </is>
      </c>
      <c r="K1215" t="inlineStr">
        <is>
          <t xml:space="preserve">Mispronunciation</t>
        </is>
      </c>
      <c r="L1215" t="inlineStr">
        <is>
          <t xml:space="preserve">Mispronunciation</t>
        </is>
      </c>
      <c r="M1215" t="str">
        <f>IFERROR(IF(VLOOKUP(L1215,'Quantification'!$A:$B,2,FALSE)&amp;""="","Unclassified",VLOOKUP(L1215,'Quantification'!$A:$B,2,FALSE)),"Unclassified")</f>
        <v>Major</v>
      </c>
      <c r="N1215" t="inlineStr">
        <is>
          <t xml:space="preserve">frl-esma.gulsoy@pocketfm.com</t>
        </is>
      </c>
      <c r="O1215" t="inlineStr">
        <is>
          <t xml:space="preserve">Issues found in raw</t>
        </is>
      </c>
      <c r="P1215" t="str">
        <f>IF(OR(O1215="Issues found in master",O1215="Final master"),"Master",IF(OR(O1215="Ready for Master",O1215="Issues found in raw",O1215="Raw under QC",O1215="Issues resolved in raw"),"Raw","-"))</f>
        <v>Raw</v>
      </c>
      <c r="Q1215" s="13">
        <v>46287.54305555555</v>
      </c>
      <c r="R1215" t="inlineStr">
        <is>
          <t xml:space="preserve">2026-09 (Sept)</t>
        </is>
      </c>
      <c r="S1215">
        <f>IF(M1215="Not an error",0,IF(COUNTIFS($A$2:$A1215,$A1215,$D$2:$D1215,$D1215,$M$2:$M1215,"&lt;&gt;Not an error")=1,1,0))</f>
        <v>0</v>
      </c>
      <c r="T1215">
        <f>IF(M1215&lt;&gt;"Major",0,IF(COUNTIFS($A$2:$A1215,$A1215,$D$2:$D1215,$D1215,$M$2:$M1215,"Major")=1,1,0))</f>
        <v>0</v>
      </c>
      <c r="U1215">
        <f>IF(M1215&lt;&gt;"Minor",0,IF(COUNTIFS($A$2:$A1215,$A1215,$D$2:$D1215,$D1215,$M$2:$M1215,"Minor")=1,1,0))</f>
        <v>0</v>
      </c>
    </row>
    <row r="1216">
      <c r="A1216" t="inlineStr">
        <is>
          <t xml:space="preserve">b204a313c0bd1077a75ad8b3f5bf49d571437e06</t>
        </is>
      </c>
      <c r="B1216" t="inlineStr">
        <is>
          <t xml:space="preserve">Meant for Another</t>
        </is>
      </c>
      <c r="C1216" t="inlineStr">
        <is>
          <t xml:space="preserve">Für Den Falschen Bestimmt</t>
        </is>
      </c>
      <c r="D1216" t="inlineStr">
        <is>
          <t xml:space="preserve">6eba6df4e06286351790b68ebdbf5089a39c50ae</t>
        </is>
      </c>
      <c r="E1216" t="inlineStr">
        <is>
          <t xml:space="preserve">Episode 21: Spiel Der Geheimnisse</t>
        </is>
      </c>
      <c r="F1216">
        <v>21</v>
      </c>
      <c r="G1216" t="inlineStr">
        <is>
          <t xml:space="preserve">9:02-9:21</t>
        </is>
      </c>
      <c r="H1216" t="inlineStr">
        <is>
          <t xml:space="preserve">Pending</t>
        </is>
      </c>
      <c r="I1216" t="inlineStr">
        <is>
          <t xml:space="preserve">"Richard" should be pronounced in English. - Line of script: „Richard war gerührt. Eine Frau mit Isabellas Ruf hätte ihren Vater dazu bringen können, unerträgliche Forderungen zu stellen, doch Stephen hatte keine einzige gestellt. Diese Bescheidenheit beeindruckte Richard mehr als alles andere. Richard erhob sich. „Es wird spät. Stephen, wir sollten gehen.“</t>
        </is>
      </c>
      <c r="J1216" t="inlineStr">
        <is>
          <t xml:space="preserve">VOA</t>
        </is>
      </c>
      <c r="K1216" t="inlineStr">
        <is>
          <t xml:space="preserve">Mispronunciation</t>
        </is>
      </c>
      <c r="L1216" t="inlineStr">
        <is>
          <t xml:space="preserve">Mispronunciation</t>
        </is>
      </c>
      <c r="M1216" t="str">
        <f>IFERROR(IF(VLOOKUP(L1216,'Quantification'!$A:$B,2,FALSE)&amp;""="","Unclassified",VLOOKUP(L1216,'Quantification'!$A:$B,2,FALSE)),"Unclassified")</f>
        <v>Major</v>
      </c>
      <c r="N1216" t="inlineStr">
        <is>
          <t xml:space="preserve">frl-esma.gulsoy@pocketfm.com</t>
        </is>
      </c>
      <c r="O1216" t="inlineStr">
        <is>
          <t xml:space="preserve">Issues found in raw</t>
        </is>
      </c>
      <c r="P1216" t="str">
        <f>IF(OR(O1216="Issues found in master",O1216="Final master"),"Master",IF(OR(O1216="Ready for Master",O1216="Issues found in raw",O1216="Raw under QC",O1216="Issues resolved in raw"),"Raw","-"))</f>
        <v>Raw</v>
      </c>
      <c r="Q1216" s="13">
        <v>46287.54305555555</v>
      </c>
      <c r="R1216" t="inlineStr">
        <is>
          <t xml:space="preserve">2026-09 (Sept)</t>
        </is>
      </c>
      <c r="S1216">
        <f>IF(M1216="Not an error",0,IF(COUNTIFS($A$2:$A1216,$A1216,$D$2:$D1216,$D1216,$M$2:$M1216,"&lt;&gt;Not an error")=1,1,0))</f>
        <v>0</v>
      </c>
      <c r="T1216">
        <f>IF(M1216&lt;&gt;"Major",0,IF(COUNTIFS($A$2:$A1216,$A1216,$D$2:$D1216,$D1216,$M$2:$M1216,"Major")=1,1,0))</f>
        <v>0</v>
      </c>
      <c r="U1216">
        <f>IF(M1216&lt;&gt;"Minor",0,IF(COUNTIFS($A$2:$A1216,$A1216,$D$2:$D1216,$D1216,$M$2:$M1216,"Minor")=1,1,0))</f>
        <v>0</v>
      </c>
    </row>
    <row r="1217">
      <c r="A1217" t="inlineStr">
        <is>
          <t xml:space="preserve">b204a313c0bd1077a75ad8b3f5bf49d571437e06</t>
        </is>
      </c>
      <c r="B1217" t="inlineStr">
        <is>
          <t xml:space="preserve">Meant for Another</t>
        </is>
      </c>
      <c r="C1217" t="inlineStr">
        <is>
          <t xml:space="preserve">Für Den Falschen Bestimmt</t>
        </is>
      </c>
      <c r="D1217" t="inlineStr">
        <is>
          <t xml:space="preserve">6eba6df4e06286351790b68ebdbf5089a39c50ae</t>
        </is>
      </c>
      <c r="E1217" t="inlineStr">
        <is>
          <t xml:space="preserve">Episode 21: Spiel Der Geheimnisse</t>
        </is>
      </c>
      <c r="F1217">
        <v>21</v>
      </c>
      <c r="G1217" t="inlineStr">
        <is>
          <t xml:space="preserve">9:21-9:26</t>
        </is>
      </c>
      <c r="H1217" t="inlineStr">
        <is>
          <t xml:space="preserve">Pending</t>
        </is>
      </c>
      <c r="I1217" t="inlineStr">
        <is>
          <t xml:space="preserve">"Richard" should be pronounced in English. - Line of script: „Stephen sprang auf, begierig darauf, den Besuch zu beenden. „Richard, ich bringe euch hinaus.“</t>
        </is>
      </c>
      <c r="J1217" t="inlineStr">
        <is>
          <t xml:space="preserve">VOA</t>
        </is>
      </c>
      <c r="K1217" t="inlineStr">
        <is>
          <t xml:space="preserve">Mispronunciation</t>
        </is>
      </c>
      <c r="L1217" t="inlineStr">
        <is>
          <t xml:space="preserve">Mispronunciation</t>
        </is>
      </c>
      <c r="M1217" t="str">
        <f>IFERROR(IF(VLOOKUP(L1217,'Quantification'!$A:$B,2,FALSE)&amp;""="","Unclassified",VLOOKUP(L1217,'Quantification'!$A:$B,2,FALSE)),"Unclassified")</f>
        <v>Major</v>
      </c>
      <c r="N1217" t="inlineStr">
        <is>
          <t xml:space="preserve">frl-esma.gulsoy@pocketfm.com</t>
        </is>
      </c>
      <c r="O1217" t="inlineStr">
        <is>
          <t xml:space="preserve">Issues found in raw</t>
        </is>
      </c>
      <c r="P1217" t="str">
        <f>IF(OR(O1217="Issues found in master",O1217="Final master"),"Master",IF(OR(O1217="Ready for Master",O1217="Issues found in raw",O1217="Raw under QC",O1217="Issues resolved in raw"),"Raw","-"))</f>
        <v>Raw</v>
      </c>
      <c r="Q1217" s="13">
        <v>46287.54305555555</v>
      </c>
      <c r="R1217" t="inlineStr">
        <is>
          <t xml:space="preserve">2026-09 (Sept)</t>
        </is>
      </c>
      <c r="S1217">
        <f>IF(M1217="Not an error",0,IF(COUNTIFS($A$2:$A1217,$A1217,$D$2:$D1217,$D1217,$M$2:$M1217,"&lt;&gt;Not an error")=1,1,0))</f>
        <v>0</v>
      </c>
      <c r="T1217">
        <f>IF(M1217&lt;&gt;"Major",0,IF(COUNTIFS($A$2:$A1217,$A1217,$D$2:$D1217,$D1217,$M$2:$M1217,"Major")=1,1,0))</f>
        <v>0</v>
      </c>
      <c r="U1217">
        <f>IF(M1217&lt;&gt;"Minor",0,IF(COUNTIFS($A$2:$A1217,$A1217,$D$2:$D1217,$D1217,$M$2:$M1217,"Minor")=1,1,0))</f>
        <v>0</v>
      </c>
    </row>
    <row r="1218">
      <c r="A1218" t="inlineStr">
        <is>
          <t xml:space="preserve">b204a313c0bd1077a75ad8b3f5bf49d571437e06</t>
        </is>
      </c>
      <c r="B1218" t="inlineStr">
        <is>
          <t xml:space="preserve">Meant for Another</t>
        </is>
      </c>
      <c r="C1218" t="inlineStr">
        <is>
          <t xml:space="preserve">Für Den Falschen Bestimmt</t>
        </is>
      </c>
      <c r="D1218" t="inlineStr">
        <is>
          <t xml:space="preserve">f79dca2d122de46801df9efe468b796e983658a0</t>
        </is>
      </c>
      <c r="E1218" t="inlineStr">
        <is>
          <t xml:space="preserve">Episode 23: Auf Frischer Tat</t>
        </is>
      </c>
      <c r="F1218">
        <v>23</v>
      </c>
      <c r="G1218" t="inlineStr">
        <is>
          <t xml:space="preserve">2:36-2:39</t>
        </is>
      </c>
      <c r="H1218" t="inlineStr">
        <is>
          <t xml:space="preserve">Pending</t>
        </is>
      </c>
      <c r="I1218" t="inlineStr">
        <is>
          <t xml:space="preserve">"Julian" should be pronounced in German, while "Nathan" should be pronounced in English. - Line of script: „Neben ihm wechselten Julian und Nathan zufriedene Blicke.“</t>
        </is>
      </c>
      <c r="J1218" t="inlineStr">
        <is>
          <t xml:space="preserve">VOA</t>
        </is>
      </c>
      <c r="K1218" t="inlineStr">
        <is>
          <t xml:space="preserve">Mispronunciation</t>
        </is>
      </c>
      <c r="L1218" t="inlineStr">
        <is>
          <t xml:space="preserve">Mispronunciation</t>
        </is>
      </c>
      <c r="M1218" t="str">
        <f>IFERROR(IF(VLOOKUP(L1218,'Quantification'!$A:$B,2,FALSE)&amp;""="","Unclassified",VLOOKUP(L1218,'Quantification'!$A:$B,2,FALSE)),"Unclassified")</f>
        <v>Major</v>
      </c>
      <c r="N1218" t="inlineStr">
        <is>
          <t xml:space="preserve">frl-esma.gulsoy@pocketfm.com</t>
        </is>
      </c>
      <c r="O1218" t="inlineStr">
        <is>
          <t xml:space="preserve">Issues found in raw</t>
        </is>
      </c>
      <c r="P1218" t="str">
        <f>IF(OR(O1218="Issues found in master",O1218="Final master"),"Master",IF(OR(O1218="Ready for Master",O1218="Issues found in raw",O1218="Raw under QC",O1218="Issues resolved in raw"),"Raw","-"))</f>
        <v>Raw</v>
      </c>
      <c r="Q1218" s="13">
        <v>46287.54305555555</v>
      </c>
      <c r="R1218" t="inlineStr">
        <is>
          <t xml:space="preserve">2026-09 (Sept)</t>
        </is>
      </c>
      <c r="S1218">
        <f>IF(M1218="Not an error",0,IF(COUNTIFS($A$2:$A1218,$A1218,$D$2:$D1218,$D1218,$M$2:$M1218,"&lt;&gt;Not an error")=1,1,0))</f>
        <v>1</v>
      </c>
      <c r="T1218">
        <f>IF(M1218&lt;&gt;"Major",0,IF(COUNTIFS($A$2:$A1218,$A1218,$D$2:$D1218,$D1218,$M$2:$M1218,"Major")=1,1,0))</f>
        <v>1</v>
      </c>
      <c r="U1218">
        <f>IF(M1218&lt;&gt;"Minor",0,IF(COUNTIFS($A$2:$A1218,$A1218,$D$2:$D1218,$D1218,$M$2:$M1218,"Minor")=1,1,0))</f>
        <v>0</v>
      </c>
    </row>
    <row r="1219">
      <c r="A1219" t="inlineStr">
        <is>
          <t xml:space="preserve">b204a313c0bd1077a75ad8b3f5bf49d571437e06</t>
        </is>
      </c>
      <c r="B1219" t="inlineStr">
        <is>
          <t xml:space="preserve">Meant for Another</t>
        </is>
      </c>
      <c r="C1219" t="inlineStr">
        <is>
          <t xml:space="preserve">Für Den Falschen Bestimmt</t>
        </is>
      </c>
      <c r="D1219" t="inlineStr">
        <is>
          <t xml:space="preserve">f79dca2d122de46801df9efe468b796e983658a0</t>
        </is>
      </c>
      <c r="E1219" t="inlineStr">
        <is>
          <t xml:space="preserve">Episode 23: Auf Frischer Tat</t>
        </is>
      </c>
      <c r="F1219">
        <v>23</v>
      </c>
      <c r="G1219" t="inlineStr">
        <is>
          <t xml:space="preserve">5:13-5:16</t>
        </is>
      </c>
      <c r="H1219" t="inlineStr">
        <is>
          <t xml:space="preserve">Pending</t>
        </is>
      </c>
      <c r="I1219" t="inlineStr">
        <is>
          <t xml:space="preserve">"Julian" should be pronounced in German, while "Nathan" should be pronounced in English. - Line of script: „Julian und Nathan Blackwood standen wie erstarrt da.“</t>
        </is>
      </c>
      <c r="J1219" t="inlineStr">
        <is>
          <t xml:space="preserve">VOA</t>
        </is>
      </c>
      <c r="K1219" t="inlineStr">
        <is>
          <t xml:space="preserve">Mispronunciation</t>
        </is>
      </c>
      <c r="L1219" t="inlineStr">
        <is>
          <t xml:space="preserve">Mispronunciation</t>
        </is>
      </c>
      <c r="M1219" t="str">
        <f>IFERROR(IF(VLOOKUP(L1219,'Quantification'!$A:$B,2,FALSE)&amp;""="","Unclassified",VLOOKUP(L1219,'Quantification'!$A:$B,2,FALSE)),"Unclassified")</f>
        <v>Major</v>
      </c>
      <c r="N1219" t="inlineStr">
        <is>
          <t xml:space="preserve">frl-esma.gulsoy@pocketfm.com</t>
        </is>
      </c>
      <c r="O1219" t="inlineStr">
        <is>
          <t xml:space="preserve">Issues found in raw</t>
        </is>
      </c>
      <c r="P1219" t="str">
        <f>IF(OR(O1219="Issues found in master",O1219="Final master"),"Master",IF(OR(O1219="Ready for Master",O1219="Issues found in raw",O1219="Raw under QC",O1219="Issues resolved in raw"),"Raw","-"))</f>
        <v>Raw</v>
      </c>
      <c r="Q1219" s="13">
        <v>46287.54305555555</v>
      </c>
      <c r="R1219" t="inlineStr">
        <is>
          <t xml:space="preserve">2026-09 (Sept)</t>
        </is>
      </c>
      <c r="S1219">
        <f>IF(M1219="Not an error",0,IF(COUNTIFS($A$2:$A1219,$A1219,$D$2:$D1219,$D1219,$M$2:$M1219,"&lt;&gt;Not an error")=1,1,0))</f>
        <v>0</v>
      </c>
      <c r="T1219">
        <f>IF(M1219&lt;&gt;"Major",0,IF(COUNTIFS($A$2:$A1219,$A1219,$D$2:$D1219,$D1219,$M$2:$M1219,"Major")=1,1,0))</f>
        <v>0</v>
      </c>
      <c r="U1219">
        <f>IF(M1219&lt;&gt;"Minor",0,IF(COUNTIFS($A$2:$A1219,$A1219,$D$2:$D1219,$D1219,$M$2:$M1219,"Minor")=1,1,0))</f>
        <v>0</v>
      </c>
    </row>
    <row r="1220">
      <c r="A1220" t="inlineStr">
        <is>
          <t xml:space="preserve">b204a313c0bd1077a75ad8b3f5bf49d571437e06</t>
        </is>
      </c>
      <c r="B1220" t="inlineStr">
        <is>
          <t xml:space="preserve">Meant for Another</t>
        </is>
      </c>
      <c r="C1220" t="inlineStr">
        <is>
          <t xml:space="preserve">Für Den Falschen Bestimmt</t>
        </is>
      </c>
      <c r="D1220" t="inlineStr">
        <is>
          <t xml:space="preserve">f79dca2d122de46801df9efe468b796e983658a0</t>
        </is>
      </c>
      <c r="E1220" t="inlineStr">
        <is>
          <t xml:space="preserve">Episode 23: Auf Frischer Tat</t>
        </is>
      </c>
      <c r="F1220">
        <v>23</v>
      </c>
      <c r="G1220" t="inlineStr">
        <is>
          <t xml:space="preserve">6:54-7:03</t>
        </is>
      </c>
      <c r="H1220" t="inlineStr">
        <is>
          <t xml:space="preserve">Pending</t>
        </is>
      </c>
      <c r="I1220" t="inlineStr">
        <is>
          <t xml:space="preserve">"Julian" should be pronounced in German, while "Nathan" should be pronounced in English. - Line of script: „Julian und Nathan kochten vor Wut. Sie waren immer davon ausgegangen, dass der Ring an das zukünftige Familienoberhaupt – also an Nathan – gehen würde.“</t>
        </is>
      </c>
      <c r="J1220" t="inlineStr">
        <is>
          <t xml:space="preserve">VOA</t>
        </is>
      </c>
      <c r="K1220" t="inlineStr">
        <is>
          <t xml:space="preserve">Mispronunciation</t>
        </is>
      </c>
      <c r="L1220" t="inlineStr">
        <is>
          <t xml:space="preserve">Mispronunciation</t>
        </is>
      </c>
      <c r="M1220" t="str">
        <f>IFERROR(IF(VLOOKUP(L1220,'Quantification'!$A:$B,2,FALSE)&amp;""="","Unclassified",VLOOKUP(L1220,'Quantification'!$A:$B,2,FALSE)),"Unclassified")</f>
        <v>Major</v>
      </c>
      <c r="N1220" t="inlineStr">
        <is>
          <t xml:space="preserve">frl-esma.gulsoy@pocketfm.com</t>
        </is>
      </c>
      <c r="O1220" t="inlineStr">
        <is>
          <t xml:space="preserve">Issues found in raw</t>
        </is>
      </c>
      <c r="P1220" t="str">
        <f>IF(OR(O1220="Issues found in master",O1220="Final master"),"Master",IF(OR(O1220="Ready for Master",O1220="Issues found in raw",O1220="Raw under QC",O1220="Issues resolved in raw"),"Raw","-"))</f>
        <v>Raw</v>
      </c>
      <c r="Q1220" s="13">
        <v>46287.54305555555</v>
      </c>
      <c r="R1220" t="inlineStr">
        <is>
          <t xml:space="preserve">2026-09 (Sept)</t>
        </is>
      </c>
      <c r="S1220">
        <f>IF(M1220="Not an error",0,IF(COUNTIFS($A$2:$A1220,$A1220,$D$2:$D1220,$D1220,$M$2:$M1220,"&lt;&gt;Not an error")=1,1,0))</f>
        <v>0</v>
      </c>
      <c r="T1220">
        <f>IF(M1220&lt;&gt;"Major",0,IF(COUNTIFS($A$2:$A1220,$A1220,$D$2:$D1220,$D1220,$M$2:$M1220,"Major")=1,1,0))</f>
        <v>0</v>
      </c>
      <c r="U1220">
        <f>IF(M1220&lt;&gt;"Minor",0,IF(COUNTIFS($A$2:$A1220,$A1220,$D$2:$D1220,$D1220,$M$2:$M1220,"Minor")=1,1,0))</f>
        <v>0</v>
      </c>
    </row>
    <row r="1221">
      <c r="A1221" t="inlineStr">
        <is>
          <t xml:space="preserve">b204a313c0bd1077a75ad8b3f5bf49d571437e06</t>
        </is>
      </c>
      <c r="B1221" t="inlineStr">
        <is>
          <t xml:space="preserve">Meant for Another</t>
        </is>
      </c>
      <c r="C1221" t="inlineStr">
        <is>
          <t xml:space="preserve">Für Den Falschen Bestimmt</t>
        </is>
      </c>
      <c r="D1221" t="inlineStr">
        <is>
          <t xml:space="preserve">373c3a8ab7f849438ccb70401d46e0eb2c84cb4b</t>
        </is>
      </c>
      <c r="E1221" t="inlineStr">
        <is>
          <t xml:space="preserve">Episode 27: Der Anbruch Eines Wunders</t>
        </is>
      </c>
      <c r="F1221">
        <v>27</v>
      </c>
      <c r="G1221" t="inlineStr">
        <is>
          <t xml:space="preserve">5:45-5:51</t>
        </is>
      </c>
      <c r="H1221" t="inlineStr">
        <is>
          <t xml:space="preserve">Pending</t>
        </is>
      </c>
      <c r="I1221" t="inlineStr">
        <is>
          <t xml:space="preserve">Emma previously said Sasha's bandages would be removed after ten days, but here they are described as having been applied two weeks ago. - Line of script: „Das Gesicht war noch immer von den dicken, geheimnisvollen Verbänden umhüllt, die Emma zwei Wochen zuvor angelegt hatte.“</t>
        </is>
      </c>
      <c r="J1221" t="inlineStr">
        <is>
          <t xml:space="preserve">AI</t>
        </is>
      </c>
      <c r="K1221" t="inlineStr">
        <is>
          <t xml:space="preserve">Script error</t>
        </is>
      </c>
      <c r="L1221" t="inlineStr">
        <is>
          <t xml:space="preserve">Script error</t>
        </is>
      </c>
      <c r="M1221" t="str">
        <f>IFERROR(IF(VLOOKUP(L1221,'Quantification'!$A:$B,2,FALSE)&amp;""="","Unclassified",VLOOKUP(L1221,'Quantification'!$A:$B,2,FALSE)),"Unclassified")</f>
        <v>Major</v>
      </c>
      <c r="N1221" t="inlineStr">
        <is>
          <t xml:space="preserve">frl-esma.gulsoy@pocketfm.com</t>
        </is>
      </c>
      <c r="O1221" t="inlineStr">
        <is>
          <t xml:space="preserve">Issues found in raw</t>
        </is>
      </c>
      <c r="P1221" t="str">
        <f>IF(OR(O1221="Issues found in master",O1221="Final master"),"Master",IF(OR(O1221="Ready for Master",O1221="Issues found in raw",O1221="Raw under QC",O1221="Issues resolved in raw"),"Raw","-"))</f>
        <v>Raw</v>
      </c>
      <c r="Q1221" s="13">
        <v>46287.54305555555</v>
      </c>
      <c r="R1221" t="inlineStr">
        <is>
          <t xml:space="preserve">2026-09 (Sept)</t>
        </is>
      </c>
      <c r="S1221">
        <f>IF(M1221="Not an error",0,IF(COUNTIFS($A$2:$A1221,$A1221,$D$2:$D1221,$D1221,$M$2:$M1221,"&lt;&gt;Not an error")=1,1,0))</f>
        <v>1</v>
      </c>
      <c r="T1221">
        <f>IF(M1221&lt;&gt;"Major",0,IF(COUNTIFS($A$2:$A1221,$A1221,$D$2:$D1221,$D1221,$M$2:$M1221,"Major")=1,1,0))</f>
        <v>1</v>
      </c>
      <c r="U1221">
        <f>IF(M1221&lt;&gt;"Minor",0,IF(COUNTIFS($A$2:$A1221,$A1221,$D$2:$D1221,$D1221,$M$2:$M1221,"Minor")=1,1,0))</f>
        <v>0</v>
      </c>
    </row>
    <row r="1222">
      <c r="A1222" t="inlineStr">
        <is>
          <t xml:space="preserve">b204a313c0bd1077a75ad8b3f5bf49d571437e06</t>
        </is>
      </c>
      <c r="B1222" t="inlineStr">
        <is>
          <t xml:space="preserve">Meant for Another</t>
        </is>
      </c>
      <c r="C1222" t="inlineStr">
        <is>
          <t xml:space="preserve">Für Den Falschen Bestimmt</t>
        </is>
      </c>
      <c r="D1222" t="inlineStr">
        <is>
          <t xml:space="preserve">319a31fea48376086e3d181d2a29623258b21a1b</t>
        </is>
      </c>
      <c r="E1222" t="inlineStr">
        <is>
          <t xml:space="preserve">Episode 29: Die Gnade Eines Heiligen</t>
        </is>
      </c>
      <c r="F1222">
        <v>29</v>
      </c>
      <c r="G1222" t="inlineStr">
        <is>
          <t xml:space="preserve">2:47-2:49</t>
        </is>
      </c>
      <c r="H1222" t="inlineStr">
        <is>
          <t xml:space="preserve">Pending</t>
        </is>
      </c>
      <c r="I1222" t="inlineStr">
        <is>
          <t xml:space="preserve">"Euro" should be "dollars". - Line of script: „Fünfzehntausend Euro“, sagte Lawrence.</t>
        </is>
      </c>
      <c r="J1222" t="inlineStr">
        <is>
          <t xml:space="preserve">AI</t>
        </is>
      </c>
      <c r="K1222" t="inlineStr">
        <is>
          <t xml:space="preserve">Script error</t>
        </is>
      </c>
      <c r="L1222" t="inlineStr">
        <is>
          <t xml:space="preserve">Script error</t>
        </is>
      </c>
      <c r="M1222" t="str">
        <f>IFERROR(IF(VLOOKUP(L1222,'Quantification'!$A:$B,2,FALSE)&amp;""="","Unclassified",VLOOKUP(L1222,'Quantification'!$A:$B,2,FALSE)),"Unclassified")</f>
        <v>Major</v>
      </c>
      <c r="N1222" t="inlineStr">
        <is>
          <t xml:space="preserve">frl-esma.gulsoy@pocketfm.com</t>
        </is>
      </c>
      <c r="O1222" t="inlineStr">
        <is>
          <t xml:space="preserve">Issues found in raw</t>
        </is>
      </c>
      <c r="P1222" t="str">
        <f>IF(OR(O1222="Issues found in master",O1222="Final master"),"Master",IF(OR(O1222="Ready for Master",O1222="Issues found in raw",O1222="Raw under QC",O1222="Issues resolved in raw"),"Raw","-"))</f>
        <v>Raw</v>
      </c>
      <c r="Q1222" s="13">
        <v>46287.54305555555</v>
      </c>
      <c r="R1222" t="inlineStr">
        <is>
          <t xml:space="preserve">2026-09 (Sept)</t>
        </is>
      </c>
      <c r="S1222">
        <f>IF(M1222="Not an error",0,IF(COUNTIFS($A$2:$A1222,$A1222,$D$2:$D1222,$D1222,$M$2:$M1222,"&lt;&gt;Not an error")=1,1,0))</f>
        <v>1</v>
      </c>
      <c r="T1222">
        <f>IF(M1222&lt;&gt;"Major",0,IF(COUNTIFS($A$2:$A1222,$A1222,$D$2:$D1222,$D1222,$M$2:$M1222,"Major")=1,1,0))</f>
        <v>1</v>
      </c>
      <c r="U1222">
        <f>IF(M1222&lt;&gt;"Minor",0,IF(COUNTIFS($A$2:$A1222,$A1222,$D$2:$D1222,$D1222,$M$2:$M1222,"Minor")=1,1,0))</f>
        <v>0</v>
      </c>
    </row>
    <row r="1223">
      <c r="A1223" t="inlineStr">
        <is>
          <t xml:space="preserve">b204a313c0bd1077a75ad8b3f5bf49d571437e06</t>
        </is>
      </c>
      <c r="B1223" t="inlineStr">
        <is>
          <t xml:space="preserve">Meant for Another</t>
        </is>
      </c>
      <c r="C1223" t="inlineStr">
        <is>
          <t xml:space="preserve">Für Den Falschen Bestimmt</t>
        </is>
      </c>
      <c r="D1223" t="inlineStr">
        <is>
          <t xml:space="preserve">319a31fea48376086e3d181d2a29623258b21a1b</t>
        </is>
      </c>
      <c r="E1223" t="inlineStr">
        <is>
          <t xml:space="preserve">Episode 29: Die Gnade Eines Heiligen</t>
        </is>
      </c>
      <c r="F1223">
        <v>29</v>
      </c>
      <c r="G1223" t="inlineStr">
        <is>
          <t xml:space="preserve">8:58-9:06</t>
        </is>
      </c>
      <c r="H1223" t="inlineStr">
        <is>
          <t xml:space="preserve">Pending</t>
        </is>
      </c>
      <c r="I1223" t="inlineStr">
        <is>
          <t xml:space="preserve">"Wolfe" should be pronounced in German, including the "e" at the end. - Line of script: „Weil meine Kontakte bestätigt haben, dass Mister Wolfe persönlich nach New York kommt. Und er wird definitiv beim Abschlusskonzert anwesend sein.“</t>
        </is>
      </c>
      <c r="J1223" t="inlineStr">
        <is>
          <t xml:space="preserve">VOA</t>
        </is>
      </c>
      <c r="K1223" t="inlineStr">
        <is>
          <t xml:space="preserve">Mispronunciation</t>
        </is>
      </c>
      <c r="L1223" t="inlineStr">
        <is>
          <t xml:space="preserve">Mispronunciation</t>
        </is>
      </c>
      <c r="M1223" t="str">
        <f>IFERROR(IF(VLOOKUP(L1223,'Quantification'!$A:$B,2,FALSE)&amp;""="","Unclassified",VLOOKUP(L1223,'Quantification'!$A:$B,2,FALSE)),"Unclassified")</f>
        <v>Major</v>
      </c>
      <c r="N1223" t="inlineStr">
        <is>
          <t xml:space="preserve">frl-esma.gulsoy@pocketfm.com</t>
        </is>
      </c>
      <c r="O1223" t="inlineStr">
        <is>
          <t xml:space="preserve">Issues found in raw</t>
        </is>
      </c>
      <c r="P1223" t="str">
        <f>IF(OR(O1223="Issues found in master",O1223="Final master"),"Master",IF(OR(O1223="Ready for Master",O1223="Issues found in raw",O1223="Raw under QC",O1223="Issues resolved in raw"),"Raw","-"))</f>
        <v>Raw</v>
      </c>
      <c r="Q1223" s="13">
        <v>46287.54305555555</v>
      </c>
      <c r="R1223" t="inlineStr">
        <is>
          <t xml:space="preserve">2026-09 (Sept)</t>
        </is>
      </c>
      <c r="S1223">
        <f>IF(M1223="Not an error",0,IF(COUNTIFS($A$2:$A1223,$A1223,$D$2:$D1223,$D1223,$M$2:$M1223,"&lt;&gt;Not an error")=1,1,0))</f>
        <v>0</v>
      </c>
      <c r="T1223">
        <f>IF(M1223&lt;&gt;"Major",0,IF(COUNTIFS($A$2:$A1223,$A1223,$D$2:$D1223,$D1223,$M$2:$M1223,"Major")=1,1,0))</f>
        <v>0</v>
      </c>
      <c r="U1223">
        <f>IF(M1223&lt;&gt;"Minor",0,IF(COUNTIFS($A$2:$A1223,$A1223,$D$2:$D1223,$D1223,$M$2:$M1223,"Minor")=1,1,0))</f>
        <v>0</v>
      </c>
    </row>
    <row r="1224">
      <c r="A1224" t="inlineStr">
        <is>
          <t xml:space="preserve">b204a313c0bd1077a75ad8b3f5bf49d571437e06</t>
        </is>
      </c>
      <c r="B1224" t="inlineStr">
        <is>
          <t xml:space="preserve">Meant for Another</t>
        </is>
      </c>
      <c r="C1224" t="inlineStr">
        <is>
          <t xml:space="preserve">Für Den Falschen Bestimmt</t>
        </is>
      </c>
      <c r="D1224" t="inlineStr">
        <is>
          <t xml:space="preserve">319a31fea48376086e3d181d2a29623258b21a1b</t>
        </is>
      </c>
      <c r="E1224" t="inlineStr">
        <is>
          <t xml:space="preserve">Episode 29: Die Gnade Eines Heiligen</t>
        </is>
      </c>
      <c r="F1224">
        <v>29</v>
      </c>
      <c r="G1224" t="inlineStr">
        <is>
          <t xml:space="preserve">9:08-9:09</t>
        </is>
      </c>
      <c r="H1224" t="inlineStr">
        <is>
          <t xml:space="preserve">Pending</t>
        </is>
      </c>
      <c r="I1224" t="inlineStr">
        <is>
          <t xml:space="preserve">"Wolfe" should be pronounced in German, including the "e" at the end. - Line of script: „Mister Wolfe.“</t>
        </is>
      </c>
      <c r="J1224" t="inlineStr">
        <is>
          <t xml:space="preserve">VOA</t>
        </is>
      </c>
      <c r="K1224" t="inlineStr">
        <is>
          <t xml:space="preserve">Mispronunciation</t>
        </is>
      </c>
      <c r="L1224" t="inlineStr">
        <is>
          <t xml:space="preserve">Mispronunciation</t>
        </is>
      </c>
      <c r="M1224" t="str">
        <f>IFERROR(IF(VLOOKUP(L1224,'Quantification'!$A:$B,2,FALSE)&amp;""="","Unclassified",VLOOKUP(L1224,'Quantification'!$A:$B,2,FALSE)),"Unclassified")</f>
        <v>Major</v>
      </c>
      <c r="N1224" t="inlineStr">
        <is>
          <t xml:space="preserve">frl-esma.gulsoy@pocketfm.com</t>
        </is>
      </c>
      <c r="O1224" t="inlineStr">
        <is>
          <t xml:space="preserve">Issues found in raw</t>
        </is>
      </c>
      <c r="P1224" t="str">
        <f>IF(OR(O1224="Issues found in master",O1224="Final master"),"Master",IF(OR(O1224="Ready for Master",O1224="Issues found in raw",O1224="Raw under QC",O1224="Issues resolved in raw"),"Raw","-"))</f>
        <v>Raw</v>
      </c>
      <c r="Q1224" s="13">
        <v>46287.54305555555</v>
      </c>
      <c r="R1224" t="inlineStr">
        <is>
          <t xml:space="preserve">2026-09 (Sept)</t>
        </is>
      </c>
      <c r="S1224">
        <f>IF(M1224="Not an error",0,IF(COUNTIFS($A$2:$A1224,$A1224,$D$2:$D1224,$D1224,$M$2:$M1224,"&lt;&gt;Not an error")=1,1,0))</f>
        <v>0</v>
      </c>
      <c r="T1224">
        <f>IF(M1224&lt;&gt;"Major",0,IF(COUNTIFS($A$2:$A1224,$A1224,$D$2:$D1224,$D1224,$M$2:$M1224,"Major")=1,1,0))</f>
        <v>0</v>
      </c>
      <c r="U1224">
        <f>IF(M1224&lt;&gt;"Minor",0,IF(COUNTIFS($A$2:$A1224,$A1224,$D$2:$D1224,$D1224,$M$2:$M1224,"Minor")=1,1,0))</f>
        <v>0</v>
      </c>
    </row>
    <row r="1225">
      <c r="A1225" t="inlineStr">
        <is>
          <t xml:space="preserve">b204a313c0bd1077a75ad8b3f5bf49d571437e06</t>
        </is>
      </c>
      <c r="B1225" t="inlineStr">
        <is>
          <t xml:space="preserve">Meant for Another</t>
        </is>
      </c>
      <c r="C1225" t="inlineStr">
        <is>
          <t xml:space="preserve">Für Den Falschen Bestimmt</t>
        </is>
      </c>
      <c r="D1225" t="inlineStr">
        <is>
          <t xml:space="preserve">319a31fea48376086e3d181d2a29623258b21a1b</t>
        </is>
      </c>
      <c r="E1225" t="inlineStr">
        <is>
          <t xml:space="preserve">Episode 29: Die Gnade Eines Heiligen</t>
        </is>
      </c>
      <c r="F1225">
        <v>29</v>
      </c>
      <c r="G1225" t="inlineStr">
        <is>
          <t xml:space="preserve">9:27-9:32</t>
        </is>
      </c>
      <c r="H1225" t="inlineStr">
        <is>
          <t xml:space="preserve">Pending</t>
        </is>
      </c>
      <c r="I1225" t="inlineStr">
        <is>
          <t xml:space="preserve">"Wolfe" should be pronounced in German, including the "e" at the end. - Line of script: „Warum sollte Wolfe an einem Geigenwettbewerb teilnehmen?“, fragte Isabella mit ruhiger Stimme.</t>
        </is>
      </c>
      <c r="J1225" t="inlineStr">
        <is>
          <t xml:space="preserve">VOA</t>
        </is>
      </c>
      <c r="K1225" t="inlineStr">
        <is>
          <t xml:space="preserve">Mispronunciation</t>
        </is>
      </c>
      <c r="L1225" t="inlineStr">
        <is>
          <t xml:space="preserve">Mispronunciation</t>
        </is>
      </c>
      <c r="M1225" t="str">
        <f>IFERROR(IF(VLOOKUP(L1225,'Quantification'!$A:$B,2,FALSE)&amp;""="","Unclassified",VLOOKUP(L1225,'Quantification'!$A:$B,2,FALSE)),"Unclassified")</f>
        <v>Major</v>
      </c>
      <c r="N1225" t="inlineStr">
        <is>
          <t xml:space="preserve">frl-esma.gulsoy@pocketfm.com</t>
        </is>
      </c>
      <c r="O1225" t="inlineStr">
        <is>
          <t xml:space="preserve">Issues found in raw</t>
        </is>
      </c>
      <c r="P1225" t="str">
        <f>IF(OR(O1225="Issues found in master",O1225="Final master"),"Master",IF(OR(O1225="Ready for Master",O1225="Issues found in raw",O1225="Raw under QC",O1225="Issues resolved in raw"),"Raw","-"))</f>
        <v>Raw</v>
      </c>
      <c r="Q1225" s="13">
        <v>46287.54305555555</v>
      </c>
      <c r="R1225" t="inlineStr">
        <is>
          <t xml:space="preserve">2026-09 (Sept)</t>
        </is>
      </c>
      <c r="S1225">
        <f>IF(M1225="Not an error",0,IF(COUNTIFS($A$2:$A1225,$A1225,$D$2:$D1225,$D1225,$M$2:$M1225,"&lt;&gt;Not an error")=1,1,0))</f>
        <v>0</v>
      </c>
      <c r="T1225">
        <f>IF(M1225&lt;&gt;"Major",0,IF(COUNTIFS($A$2:$A1225,$A1225,$D$2:$D1225,$D1225,$M$2:$M1225,"Major")=1,1,0))</f>
        <v>0</v>
      </c>
      <c r="U1225">
        <f>IF(M1225&lt;&gt;"Minor",0,IF(COUNTIFS($A$2:$A1225,$A1225,$D$2:$D1225,$D1225,$M$2:$M1225,"Minor")=1,1,0))</f>
        <v>0</v>
      </c>
    </row>
    <row r="1226">
      <c r="A1226" t="inlineStr">
        <is>
          <t xml:space="preserve">b204a313c0bd1077a75ad8b3f5bf49d571437e06</t>
        </is>
      </c>
      <c r="B1226" t="inlineStr">
        <is>
          <t xml:space="preserve">Meant for Another</t>
        </is>
      </c>
      <c r="C1226" t="inlineStr">
        <is>
          <t xml:space="preserve">Für Den Falschen Bestimmt</t>
        </is>
      </c>
      <c r="D1226" t="inlineStr">
        <is>
          <t xml:space="preserve">9c9072f4ad6569e3a0f39530fe4216145ae98fa6</t>
        </is>
      </c>
      <c r="E1226" t="inlineStr">
        <is>
          <t xml:space="preserve">Episode 30: Eine Geschichte Von Zwei Talenten</t>
        </is>
      </c>
      <c r="F1226">
        <v>30</v>
      </c>
      <c r="G1226" t="inlineStr">
        <is>
          <t xml:space="preserve">5:20-5:28</t>
        </is>
      </c>
      <c r="H1226" t="inlineStr">
        <is>
          <t xml:space="preserve">Pending</t>
        </is>
      </c>
      <c r="I1226" t="inlineStr">
        <is>
          <t xml:space="preserve">The information about the Montagues turning to another healer is repeated. - Line of script: „Die Montagues? Die haben keine Geduld für den Prozess. Lawrence Montague hat sich an irgendeinen sogenannten ‚Wunderheiler‘ gewandt, habe ich gehört.“</t>
        </is>
      </c>
      <c r="J1226" t="inlineStr">
        <is>
          <t xml:space="preserve">AI</t>
        </is>
      </c>
      <c r="K1226" t="inlineStr">
        <is>
          <t xml:space="preserve">Script error</t>
        </is>
      </c>
      <c r="L1226" t="inlineStr">
        <is>
          <t xml:space="preserve">Script error</t>
        </is>
      </c>
      <c r="M1226" t="str">
        <f>IFERROR(IF(VLOOKUP(L1226,'Quantification'!$A:$B,2,FALSE)&amp;""="","Unclassified",VLOOKUP(L1226,'Quantification'!$A:$B,2,FALSE)),"Unclassified")</f>
        <v>Major</v>
      </c>
      <c r="N1226" t="inlineStr">
        <is>
          <t xml:space="preserve">frl-esma.gulsoy@pocketfm.com</t>
        </is>
      </c>
      <c r="O1226" t="inlineStr">
        <is>
          <t xml:space="preserve">Issues found in raw</t>
        </is>
      </c>
      <c r="P1226" t="str">
        <f>IF(OR(O1226="Issues found in master",O1226="Final master"),"Master",IF(OR(O1226="Ready for Master",O1226="Issues found in raw",O1226="Raw under QC",O1226="Issues resolved in raw"),"Raw","-"))</f>
        <v>Raw</v>
      </c>
      <c r="Q1226" s="13">
        <v>46287.54375</v>
      </c>
      <c r="R1226" t="inlineStr">
        <is>
          <t xml:space="preserve">2026-09 (Sept)</t>
        </is>
      </c>
      <c r="S1226">
        <f>IF(M1226="Not an error",0,IF(COUNTIFS($A$2:$A1226,$A1226,$D$2:$D1226,$D1226,$M$2:$M1226,"&lt;&gt;Not an error")=1,1,0))</f>
        <v>1</v>
      </c>
      <c r="T1226">
        <f>IF(M1226&lt;&gt;"Major",0,IF(COUNTIFS($A$2:$A1226,$A1226,$D$2:$D1226,$D1226,$M$2:$M1226,"Major")=1,1,0))</f>
        <v>1</v>
      </c>
      <c r="U1226">
        <f>IF(M1226&lt;&gt;"Minor",0,IF(COUNTIFS($A$2:$A1226,$A1226,$D$2:$D1226,$D1226,$M$2:$M1226,"Minor")=1,1,0))</f>
        <v>0</v>
      </c>
    </row>
    <row r="1227">
      <c r="A1227" t="inlineStr">
        <is>
          <t xml:space="preserve">b204a313c0bd1077a75ad8b3f5bf49d571437e06</t>
        </is>
      </c>
      <c r="B1227" t="inlineStr">
        <is>
          <t xml:space="preserve">Meant for Another</t>
        </is>
      </c>
      <c r="C1227" t="inlineStr">
        <is>
          <t xml:space="preserve">Für Den Falschen Bestimmt</t>
        </is>
      </c>
      <c r="D1227" t="inlineStr">
        <is>
          <t xml:space="preserve">0c4ef191434cb29164b7642e28c1139d29e781ba</t>
        </is>
      </c>
      <c r="E1227" t="inlineStr">
        <is>
          <t xml:space="preserve">Episode 31: Der Stolz Des Wunderkinds</t>
        </is>
      </c>
      <c r="F1227">
        <v>31</v>
      </c>
      <c r="G1227" t="inlineStr">
        <is>
          <t xml:space="preserve">4:40-4:43</t>
        </is>
      </c>
      <c r="H1227" t="inlineStr">
        <is>
          <t xml:space="preserve">Pending</t>
        </is>
      </c>
      <c r="I1227" t="inlineStr">
        <is>
          <t xml:space="preserve">Genevieve believes Isabella Davenport is treating Lucille and does not know that Emma treated Sasha. She should not identify the healer as Emma here. - Line of script: „Margaret! Cordelias Tochter hatte die exakt gleichen thermischen Verletzungen wie unsere Lucille. Emma Davenport hat sie behandelt.“</t>
        </is>
      </c>
      <c r="J1227" t="inlineStr">
        <is>
          <t xml:space="preserve">AI</t>
        </is>
      </c>
      <c r="K1227" t="inlineStr">
        <is>
          <t xml:space="preserve">Script error</t>
        </is>
      </c>
      <c r="L1227" t="inlineStr">
        <is>
          <t xml:space="preserve">Script error</t>
        </is>
      </c>
      <c r="M1227" t="str">
        <f>IFERROR(IF(VLOOKUP(L1227,'Quantification'!$A:$B,2,FALSE)&amp;""="","Unclassified",VLOOKUP(L1227,'Quantification'!$A:$B,2,FALSE)),"Unclassified")</f>
        <v>Major</v>
      </c>
      <c r="N1227" t="inlineStr">
        <is>
          <t xml:space="preserve">frl-esma.gulsoy@pocketfm.com</t>
        </is>
      </c>
      <c r="O1227" t="inlineStr">
        <is>
          <t xml:space="preserve">Issues found in raw</t>
        </is>
      </c>
      <c r="P1227" t="str">
        <f>IF(OR(O1227="Issues found in master",O1227="Final master"),"Master",IF(OR(O1227="Ready for Master",O1227="Issues found in raw",O1227="Raw under QC",O1227="Issues resolved in raw"),"Raw","-"))</f>
        <v>Raw</v>
      </c>
      <c r="Q1227" s="13">
        <v>46287.54375</v>
      </c>
      <c r="R1227" t="inlineStr">
        <is>
          <t xml:space="preserve">2026-09 (Sept)</t>
        </is>
      </c>
      <c r="S1227">
        <f>IF(M1227="Not an error",0,IF(COUNTIFS($A$2:$A1227,$A1227,$D$2:$D1227,$D1227,$M$2:$M1227,"&lt;&gt;Not an error")=1,1,0))</f>
        <v>1</v>
      </c>
      <c r="T1227">
        <f>IF(M1227&lt;&gt;"Major",0,IF(COUNTIFS($A$2:$A1227,$A1227,$D$2:$D1227,$D1227,$M$2:$M1227,"Major")=1,1,0))</f>
        <v>1</v>
      </c>
      <c r="U1227">
        <f>IF(M1227&lt;&gt;"Minor",0,IF(COUNTIFS($A$2:$A1227,$A1227,$D$2:$D1227,$D1227,$M$2:$M1227,"Minor")=1,1,0))</f>
        <v>0</v>
      </c>
    </row>
    <row r="1228">
      <c r="A1228" t="inlineStr">
        <is>
          <t xml:space="preserve">b204a313c0bd1077a75ad8b3f5bf49d571437e06</t>
        </is>
      </c>
      <c r="B1228" t="inlineStr">
        <is>
          <t xml:space="preserve">Meant for Another</t>
        </is>
      </c>
      <c r="C1228" t="inlineStr">
        <is>
          <t xml:space="preserve">Für Den Falschen Bestimmt</t>
        </is>
      </c>
      <c r="D1228" t="inlineStr">
        <is>
          <t xml:space="preserve">dd37ca80e5da91014a60045d3664e066e480279d</t>
        </is>
      </c>
      <c r="E1228" t="inlineStr">
        <is>
          <t xml:space="preserve">Episode 33: Ein Königliches Theater</t>
        </is>
      </c>
      <c r="F1228">
        <v>33</v>
      </c>
      <c r="G1228" t="inlineStr">
        <is>
          <t xml:space="preserve">6:38-6:48</t>
        </is>
      </c>
      <c r="H1228" t="inlineStr">
        <is>
          <t xml:space="preserve">Pending</t>
        </is>
      </c>
      <c r="I1228" t="inlineStr">
        <is>
          <t xml:space="preserve">Emma and Ben exchanged messages about carbonara after their engagement, so saying that he has not written to her since that night is inconsistent. - Line of script: „Was, wenn sie denkt, sie wurde einem Kerl überlassen, der sich nicht einmal die Mühe macht, ihr zu schreiben?“</t>
        </is>
      </c>
      <c r="J1228" t="inlineStr">
        <is>
          <t xml:space="preserve">AI</t>
        </is>
      </c>
      <c r="K1228" t="inlineStr">
        <is>
          <t xml:space="preserve">Script error</t>
        </is>
      </c>
      <c r="L1228" t="inlineStr">
        <is>
          <t xml:space="preserve">Script error</t>
        </is>
      </c>
      <c r="M1228" t="str">
        <f>IFERROR(IF(VLOOKUP(L1228,'Quantification'!$A:$B,2,FALSE)&amp;""="","Unclassified",VLOOKUP(L1228,'Quantification'!$A:$B,2,FALSE)),"Unclassified")</f>
        <v>Major</v>
      </c>
      <c r="N1228" t="inlineStr">
        <is>
          <t xml:space="preserve">frl-esma.gulsoy@pocketfm.com</t>
        </is>
      </c>
      <c r="O1228" t="inlineStr">
        <is>
          <t xml:space="preserve">Issues found in raw</t>
        </is>
      </c>
      <c r="P1228" t="str">
        <f>IF(OR(O1228="Issues found in master",O1228="Final master"),"Master",IF(OR(O1228="Ready for Master",O1228="Issues found in raw",O1228="Raw under QC",O1228="Issues resolved in raw"),"Raw","-"))</f>
        <v>Raw</v>
      </c>
      <c r="Q1228" s="13">
        <v>46287.54375</v>
      </c>
      <c r="R1228" t="inlineStr">
        <is>
          <t xml:space="preserve">2026-09 (Sept)</t>
        </is>
      </c>
      <c r="S1228">
        <f>IF(M1228="Not an error",0,IF(COUNTIFS($A$2:$A1228,$A1228,$D$2:$D1228,$D1228,$M$2:$M1228,"&lt;&gt;Not an error")=1,1,0))</f>
        <v>1</v>
      </c>
      <c r="T1228">
        <f>IF(M1228&lt;&gt;"Major",0,IF(COUNTIFS($A$2:$A1228,$A1228,$D$2:$D1228,$D1228,$M$2:$M1228,"Major")=1,1,0))</f>
        <v>1</v>
      </c>
      <c r="U1228">
        <f>IF(M1228&lt;&gt;"Minor",0,IF(COUNTIFS($A$2:$A1228,$A1228,$D$2:$D1228,$D1228,$M$2:$M1228,"Minor")=1,1,0))</f>
        <v>0</v>
      </c>
    </row>
    <row r="1229">
      <c r="A1229" t="inlineStr">
        <is>
          <t xml:space="preserve">b204a313c0bd1077a75ad8b3f5bf49d571437e06</t>
        </is>
      </c>
      <c r="B1229" t="inlineStr">
        <is>
          <t xml:space="preserve">Meant for Another</t>
        </is>
      </c>
      <c r="C1229" t="inlineStr">
        <is>
          <t xml:space="preserve">Für Den Falschen Bestimmt</t>
        </is>
      </c>
      <c r="D1229" t="inlineStr">
        <is>
          <t xml:space="preserve">fd17e74c20f92259674f075b5994be243cf73fbc</t>
        </is>
      </c>
      <c r="E1229" t="inlineStr">
        <is>
          <t xml:space="preserve">Episode 34: Spiegel Spiegel</t>
        </is>
      </c>
      <c r="F1229">
        <v>34</v>
      </c>
      <c r="G1229" t="inlineStr">
        <is>
          <t xml:space="preserve">11:11-12:02</t>
        </is>
      </c>
      <c r="H1229" t="inlineStr">
        <is>
          <t xml:space="preserve">Pending</t>
        </is>
      </c>
      <c r="I1229" t="inlineStr">
        <is>
          <t xml:space="preserve">Ich bin Tom Carter. Du hast mir gerade in zehn Sekunden zwei Tage Arbeit erspart. Fünfzehn Dollar decken das nicht einmal ab. Wo hast du gelernt, eine Batterie-Schleife so schnell zu erkennen?“
„Ich bin auf dem Land aufgewachsen, ohne Computer oder Handy“, sagte Emma leichthin und schüttelte seine Hand. „Wenn ich Technik nutzen wollte, musste ich lernen, sie von Grund auf zu bauen.“
Tom nickte, ein brillanter Geschäftsgedanke blitzte hinter seinen Augen auf. „Bring es mir bei. Bring mir bei, wie man Hardware Muster so analysiert, und du kannst haben, was immer du willst aus diesem Laden. Teile, Werkzeuge, Komponenten. Kostenlos. Jedes Mal, wenn du durch diese Tür kommst.“
Emma dachte über das Angebot nach. „Einverstanden. Aber behalten Sie das für sich, Tom. Ich habe Ihnen geholfen, einen Computer zu reparieren. Das ist alles.“
„Verstanden“, grinste Tom.</t>
        </is>
      </c>
      <c r="J1229" t="inlineStr">
        <is>
          <t xml:space="preserve">AI</t>
        </is>
      </c>
      <c r="K1229" t="inlineStr">
        <is>
          <t xml:space="preserve">Script error</t>
        </is>
      </c>
      <c r="L1229" t="inlineStr">
        <is>
          <t xml:space="preserve">Script error</t>
        </is>
      </c>
      <c r="M1229" t="str">
        <f>IFERROR(IF(VLOOKUP(L1229,'Quantification'!$A:$B,2,FALSE)&amp;""="","Unclassified",VLOOKUP(L1229,'Quantification'!$A:$B,2,FALSE)),"Unclassified")</f>
        <v>Major</v>
      </c>
      <c r="N1229" t="inlineStr">
        <is>
          <t xml:space="preserve">frl-kathrin.corpataux@pocketfm.com</t>
        </is>
      </c>
      <c r="O1229" t="inlineStr">
        <is>
          <t xml:space="preserve">Final Master</t>
        </is>
      </c>
      <c r="P1229" t="str">
        <f>IF(OR(O1229="Issues found in master",O1229="Final master"),"Master",IF(OR(O1229="Ready for Master",O1229="Issues found in raw",O1229="Raw under QC",O1229="Issues resolved in raw"),"Raw","-"))</f>
        <v>Master</v>
      </c>
      <c r="Q1229" s="13">
        <v>46287.54375</v>
      </c>
      <c r="R1229" t="inlineStr">
        <is>
          <t xml:space="preserve">2026-09 (Sept)</t>
        </is>
      </c>
      <c r="S1229">
        <f>IF(M1229="Not an error",0,IF(COUNTIFS($A$2:$A1229,$A1229,$D$2:$D1229,$D1229,$M$2:$M1229,"&lt;&gt;Not an error")=1,1,0))</f>
        <v>1</v>
      </c>
      <c r="T1229">
        <f>IF(M1229&lt;&gt;"Major",0,IF(COUNTIFS($A$2:$A1229,$A1229,$D$2:$D1229,$D1229,$M$2:$M1229,"Major")=1,1,0))</f>
        <v>1</v>
      </c>
      <c r="U1229">
        <f>IF(M1229&lt;&gt;"Minor",0,IF(COUNTIFS($A$2:$A1229,$A1229,$D$2:$D1229,$D1229,$M$2:$M1229,"Minor")=1,1,0))</f>
        <v>0</v>
      </c>
    </row>
    <row r="1230">
      <c r="A1230" t="inlineStr">
        <is>
          <t xml:space="preserve">b204a313c0bd1077a75ad8b3f5bf49d571437e06</t>
        </is>
      </c>
      <c r="B1230" t="inlineStr">
        <is>
          <t xml:space="preserve">Meant for Another</t>
        </is>
      </c>
      <c r="C1230" t="inlineStr">
        <is>
          <t xml:space="preserve">Für Den Falschen Bestimmt</t>
        </is>
      </c>
      <c r="D1230" t="inlineStr">
        <is>
          <t xml:space="preserve">455fffc555b4f1178713ce48db7240f0e39ddf2b</t>
        </is>
      </c>
      <c r="E1230" t="inlineStr">
        <is>
          <t xml:space="preserve">Episode 36: Fäden</t>
        </is>
      </c>
      <c r="F1230">
        <v>36</v>
      </c>
      <c r="G1230" t="inlineStr">
        <is>
          <t xml:space="preserve">9:46-9:49</t>
        </is>
      </c>
      <c r="H1230" t="inlineStr">
        <is>
          <t xml:space="preserve">Pending</t>
        </is>
      </c>
      <c r="I1230" t="inlineStr">
        <is>
          <t xml:space="preserve">Evelyn already knew that Emma was playing the violin, as she previously thought that she hadn't known Emma was home and practicing. Therefore, she should not be surprised when Isabella says she wasn't the one playing. - Line of script: „Evelyn wurde aschfahl. „Wenn du es nicht warst, bedeutet das.“</t>
        </is>
      </c>
      <c r="J1230" t="inlineStr">
        <is>
          <t xml:space="preserve">AI</t>
        </is>
      </c>
      <c r="K1230" t="inlineStr">
        <is>
          <t xml:space="preserve">Script error</t>
        </is>
      </c>
      <c r="L1230" t="inlineStr">
        <is>
          <t xml:space="preserve">Script error</t>
        </is>
      </c>
      <c r="M1230" t="str">
        <f>IFERROR(IF(VLOOKUP(L1230,'Quantification'!$A:$B,2,FALSE)&amp;""="","Unclassified",VLOOKUP(L1230,'Quantification'!$A:$B,2,FALSE)),"Unclassified")</f>
        <v>Major</v>
      </c>
      <c r="N1230" t="inlineStr">
        <is>
          <t xml:space="preserve">frl-esma.gulsoy@pocketfm.com</t>
        </is>
      </c>
      <c r="O1230" t="inlineStr">
        <is>
          <t xml:space="preserve">Issues found in raw</t>
        </is>
      </c>
      <c r="P1230" t="str">
        <f>IF(OR(O1230="Issues found in master",O1230="Final master"),"Master",IF(OR(O1230="Ready for Master",O1230="Issues found in raw",O1230="Raw under QC",O1230="Issues resolved in raw"),"Raw","-"))</f>
        <v>Raw</v>
      </c>
      <c r="Q1230" s="13">
        <v>46287.54375</v>
      </c>
      <c r="R1230" t="inlineStr">
        <is>
          <t xml:space="preserve">2026-09 (Sept)</t>
        </is>
      </c>
      <c r="S1230">
        <f>IF(M1230="Not an error",0,IF(COUNTIFS($A$2:$A1230,$A1230,$D$2:$D1230,$D1230,$M$2:$M1230,"&lt;&gt;Not an error")=1,1,0))</f>
        <v>1</v>
      </c>
      <c r="T1230">
        <f>IF(M1230&lt;&gt;"Major",0,IF(COUNTIFS($A$2:$A1230,$A1230,$D$2:$D1230,$D1230,$M$2:$M1230,"Major")=1,1,0))</f>
        <v>1</v>
      </c>
      <c r="U1230">
        <f>IF(M1230&lt;&gt;"Minor",0,IF(COUNTIFS($A$2:$A1230,$A1230,$D$2:$D1230,$D1230,$M$2:$M1230,"Minor")=1,1,0))</f>
        <v>0</v>
      </c>
    </row>
    <row r="1231">
      <c r="A1231" t="inlineStr">
        <is>
          <t xml:space="preserve">b204a313c0bd1077a75ad8b3f5bf49d571437e06</t>
        </is>
      </c>
      <c r="B1231" t="inlineStr">
        <is>
          <t xml:space="preserve">Meant for Another</t>
        </is>
      </c>
      <c r="C1231" t="inlineStr">
        <is>
          <t xml:space="preserve">Für Den Falschen Bestimmt</t>
        </is>
      </c>
      <c r="D1231" t="inlineStr">
        <is>
          <t xml:space="preserve">9f3dbfc8c77ddc3649697ed82ca678ddc76d1cb8</t>
        </is>
      </c>
      <c r="E1231" t="inlineStr">
        <is>
          <t xml:space="preserve">Episode 38: Ein Held Enttarnt</t>
        </is>
      </c>
      <c r="F1231">
        <v>38</v>
      </c>
      <c r="G1231" t="inlineStr">
        <is>
          <t xml:space="preserve">8:45-9:01</t>
        </is>
      </c>
      <c r="H1231" t="inlineStr">
        <is>
          <t xml:space="preserve">Pending</t>
        </is>
      </c>
      <c r="I1231" t="inlineStr">
        <is>
          <t xml:space="preserve">Emma cannot know that Dr. Wu warned Isabella about the treatment, as she was not present during their conversation and was never told about it. - Line of script: „Das Mädchen, dessen Gesicht du in den letzten zwei Wochen zerstört hast, mit einer Formel, die du nicht verstanden hast, angewandt auf einen Zustand, den du nicht diagnostizieren konntest, mit einer Methode, die du dir von einem Lehrer geliehen hast, der dich vor genau diesem Ergebnis gewarnt hat.“</t>
        </is>
      </c>
      <c r="J1231" t="inlineStr">
        <is>
          <t xml:space="preserve">AI</t>
        </is>
      </c>
      <c r="K1231" t="inlineStr">
        <is>
          <t xml:space="preserve">Script error</t>
        </is>
      </c>
      <c r="L1231" t="inlineStr">
        <is>
          <t xml:space="preserve">Script error</t>
        </is>
      </c>
      <c r="M1231" t="str">
        <f>IFERROR(IF(VLOOKUP(L1231,'Quantification'!$A:$B,2,FALSE)&amp;""="","Unclassified",VLOOKUP(L1231,'Quantification'!$A:$B,2,FALSE)),"Unclassified")</f>
        <v>Major</v>
      </c>
      <c r="N1231" t="inlineStr">
        <is>
          <t xml:space="preserve">frl-esma.gulsoy@pocketfm.com</t>
        </is>
      </c>
      <c r="O1231" t="inlineStr">
        <is>
          <t xml:space="preserve">Issues found in master</t>
        </is>
      </c>
      <c r="P1231" t="str">
        <f>IF(OR(O1231="Issues found in master",O1231="Final master"),"Master",IF(OR(O1231="Ready for Master",O1231="Issues found in raw",O1231="Raw under QC",O1231="Issues resolved in raw"),"Raw","-"))</f>
        <v>Master</v>
      </c>
      <c r="Q1231" s="13">
        <v>46287.54375</v>
      </c>
      <c r="R1231" t="inlineStr">
        <is>
          <t xml:space="preserve">2026-09 (Sept)</t>
        </is>
      </c>
      <c r="S1231">
        <f>IF(M1231="Not an error",0,IF(COUNTIFS($A$2:$A1231,$A1231,$D$2:$D1231,$D1231,$M$2:$M1231,"&lt;&gt;Not an error")=1,1,0))</f>
        <v>1</v>
      </c>
      <c r="T1231">
        <f>IF(M1231&lt;&gt;"Major",0,IF(COUNTIFS($A$2:$A1231,$A1231,$D$2:$D1231,$D1231,$M$2:$M1231,"Major")=1,1,0))</f>
        <v>1</v>
      </c>
      <c r="U1231">
        <f>IF(M1231&lt;&gt;"Minor",0,IF(COUNTIFS($A$2:$A1231,$A1231,$D$2:$D1231,$D1231,$M$2:$M1231,"Minor")=1,1,0))</f>
        <v>0</v>
      </c>
    </row>
    <row r="1232">
      <c r="A1232" t="inlineStr">
        <is>
          <t xml:space="preserve">b204a313c0bd1077a75ad8b3f5bf49d571437e06</t>
        </is>
      </c>
      <c r="B1232" t="inlineStr">
        <is>
          <t xml:space="preserve">Meant for Another</t>
        </is>
      </c>
      <c r="C1232" t="inlineStr">
        <is>
          <t xml:space="preserve">Für Den Falschen Bestimmt</t>
        </is>
      </c>
      <c r="D1232" t="inlineStr">
        <is>
          <t xml:space="preserve">f8f59e6ab331a200da79b519a6a81ef061fc9f8b</t>
        </is>
      </c>
      <c r="E1232" t="inlineStr">
        <is>
          <t xml:space="preserve">Episode 40: Rauch Und Spiegel</t>
        </is>
      </c>
      <c r="F1232">
        <v>40</v>
      </c>
      <c r="G1232" t="inlineStr">
        <is>
          <t xml:space="preserve">6:40-6:49</t>
        </is>
      </c>
      <c r="H1232" t="inlineStr">
        <is>
          <t xml:space="preserve">Pending</t>
        </is>
      </c>
      <c r="I1232" t="inlineStr">
        <is>
          <t xml:space="preserve">"IP" should be pronounced in English. - Line of script: „Ich habe eine automatische Warnung erhalten, dass meine Zugangsdaten von einer unbekannten i P-Adresse aus geändert wurden, und jetzt bin ich komplett ausgesperrt.“</t>
        </is>
      </c>
      <c r="J1232" t="inlineStr">
        <is>
          <t xml:space="preserve">VOA</t>
        </is>
      </c>
      <c r="K1232" t="inlineStr">
        <is>
          <t xml:space="preserve">Mispronunciation</t>
        </is>
      </c>
      <c r="L1232" t="inlineStr">
        <is>
          <t xml:space="preserve">Mispronunciation</t>
        </is>
      </c>
      <c r="M1232" t="str">
        <f>IFERROR(IF(VLOOKUP(L1232,'Quantification'!$A:$B,2,FALSE)&amp;""="","Unclassified",VLOOKUP(L1232,'Quantification'!$A:$B,2,FALSE)),"Unclassified")</f>
        <v>Major</v>
      </c>
      <c r="N1232" t="inlineStr">
        <is>
          <t xml:space="preserve">frl-esma.gulsoy@pocketfm.com</t>
        </is>
      </c>
      <c r="O1232" t="inlineStr">
        <is>
          <t xml:space="preserve">Issues found in raw</t>
        </is>
      </c>
      <c r="P1232" t="str">
        <f>IF(OR(O1232="Issues found in master",O1232="Final master"),"Master",IF(OR(O1232="Ready for Master",O1232="Issues found in raw",O1232="Raw under QC",O1232="Issues resolved in raw"),"Raw","-"))</f>
        <v>Raw</v>
      </c>
      <c r="Q1232" s="13">
        <v>46287.54375</v>
      </c>
      <c r="R1232" t="inlineStr">
        <is>
          <t xml:space="preserve">2026-09 (Sept)</t>
        </is>
      </c>
      <c r="S1232">
        <f>IF(M1232="Not an error",0,IF(COUNTIFS($A$2:$A1232,$A1232,$D$2:$D1232,$D1232,$M$2:$M1232,"&lt;&gt;Not an error")=1,1,0))</f>
        <v>1</v>
      </c>
      <c r="T1232">
        <f>IF(M1232&lt;&gt;"Major",0,IF(COUNTIFS($A$2:$A1232,$A1232,$D$2:$D1232,$D1232,$M$2:$M1232,"Major")=1,1,0))</f>
        <v>1</v>
      </c>
      <c r="U1232">
        <f>IF(M1232&lt;&gt;"Minor",0,IF(COUNTIFS($A$2:$A1232,$A1232,$D$2:$D1232,$D1232,$M$2:$M1232,"Minor")=1,1,0))</f>
        <v>0</v>
      </c>
    </row>
    <row r="1233">
      <c r="A1233" t="inlineStr">
        <is>
          <t xml:space="preserve">b204a313c0bd1077a75ad8b3f5bf49d571437e06</t>
        </is>
      </c>
      <c r="B1233" t="inlineStr">
        <is>
          <t xml:space="preserve">Meant for Another</t>
        </is>
      </c>
      <c r="C1233" t="inlineStr">
        <is>
          <t xml:space="preserve">Für Den Falschen Bestimmt</t>
        </is>
      </c>
      <c r="D1233" t="inlineStr">
        <is>
          <t xml:space="preserve">6ccd493ec6cc677c3beede663d8092f3aedd24fd</t>
        </is>
      </c>
      <c r="E1233" t="inlineStr">
        <is>
          <t xml:space="preserve">Episode 42: Tierliebhaber</t>
        </is>
      </c>
      <c r="F1233">
        <v>42</v>
      </c>
      <c r="G1233" t="inlineStr">
        <is>
          <t xml:space="preserve">1:10-1:17</t>
        </is>
      </c>
      <c r="H1233" t="inlineStr">
        <is>
          <t xml:space="preserve">Pending</t>
        </is>
      </c>
      <c r="I1233" t="inlineStr">
        <is>
          <t xml:space="preserve">Emma is incorrectly referred to as Isabella's cousin, although they are sisters. - Line of script: „Er ahnte nicht, dass die brillante Doktor Davenport, von der alle flüsterten, nicht die Frau ihm gegenüber war, sondern ihre Cousine Emma.“</t>
        </is>
      </c>
      <c r="J1233" t="inlineStr">
        <is>
          <t xml:space="preserve">AI</t>
        </is>
      </c>
      <c r="K1233" t="inlineStr">
        <is>
          <t xml:space="preserve">Script error</t>
        </is>
      </c>
      <c r="L1233" t="inlineStr">
        <is>
          <t xml:space="preserve">Script error</t>
        </is>
      </c>
      <c r="M1233" t="str">
        <f>IFERROR(IF(VLOOKUP(L1233,'Quantification'!$A:$B,2,FALSE)&amp;""="","Unclassified",VLOOKUP(L1233,'Quantification'!$A:$B,2,FALSE)),"Unclassified")</f>
        <v>Major</v>
      </c>
      <c r="N1233" t="inlineStr">
        <is>
          <t xml:space="preserve">frl-esma.gulsoy@pocketfm.com</t>
        </is>
      </c>
      <c r="O1233" t="inlineStr">
        <is>
          <t xml:space="preserve">Issues found in raw</t>
        </is>
      </c>
      <c r="P1233" t="str">
        <f>IF(OR(O1233="Issues found in master",O1233="Final master"),"Master",IF(OR(O1233="Ready for Master",O1233="Issues found in raw",O1233="Raw under QC",O1233="Issues resolved in raw"),"Raw","-"))</f>
        <v>Raw</v>
      </c>
      <c r="Q1233" s="13">
        <v>46287.54375</v>
      </c>
      <c r="R1233" t="inlineStr">
        <is>
          <t xml:space="preserve">2026-09 (Sept)</t>
        </is>
      </c>
      <c r="S1233">
        <f>IF(M1233="Not an error",0,IF(COUNTIFS($A$2:$A1233,$A1233,$D$2:$D1233,$D1233,$M$2:$M1233,"&lt;&gt;Not an error")=1,1,0))</f>
        <v>1</v>
      </c>
      <c r="T1233">
        <f>IF(M1233&lt;&gt;"Major",0,IF(COUNTIFS($A$2:$A1233,$A1233,$D$2:$D1233,$D1233,$M$2:$M1233,"Major")=1,1,0))</f>
        <v>1</v>
      </c>
      <c r="U1233">
        <f>IF(M1233&lt;&gt;"Minor",0,IF(COUNTIFS($A$2:$A1233,$A1233,$D$2:$D1233,$D1233,$M$2:$M1233,"Minor")=1,1,0))</f>
        <v>0</v>
      </c>
    </row>
    <row r="1234">
      <c r="A1234" t="inlineStr">
        <is>
          <t xml:space="preserve">b204a313c0bd1077a75ad8b3f5bf49d571437e06</t>
        </is>
      </c>
      <c r="B1234" t="inlineStr">
        <is>
          <t xml:space="preserve">Meant for Another</t>
        </is>
      </c>
      <c r="C1234" t="inlineStr">
        <is>
          <t xml:space="preserve">Für Den Falschen Bestimmt</t>
        </is>
      </c>
      <c r="D1234" t="inlineStr">
        <is>
          <t xml:space="preserve">6ccd493ec6cc677c3beede663d8092f3aedd24fd</t>
        </is>
      </c>
      <c r="E1234" t="inlineStr">
        <is>
          <t xml:space="preserve">Episode 42: Tierliebhaber</t>
        </is>
      </c>
      <c r="F1234">
        <v>42</v>
      </c>
      <c r="G1234" t="inlineStr">
        <is>
          <t xml:space="preserve">5:05-5:12</t>
        </is>
      </c>
      <c r="H1234" t="inlineStr">
        <is>
          <t xml:space="preserve">Pending</t>
        </is>
      </c>
      <c r="I1234" t="inlineStr">
        <is>
          <t xml:space="preserve">The reference to the "Warner Group" and "Richard Warner's illegitimate child" is inconsistent with Connor Steele's previously established family background. - Line of script: „Obwohl er der älteste Sohn der Eigner des Warner-Konzerns war, stand Connor Steele immer noch im Schatten von Richard Warners unehelichem Kind.“</t>
        </is>
      </c>
      <c r="J1234" t="inlineStr">
        <is>
          <t xml:space="preserve">AI</t>
        </is>
      </c>
      <c r="K1234" t="inlineStr">
        <is>
          <t xml:space="preserve">Script error</t>
        </is>
      </c>
      <c r="L1234" t="inlineStr">
        <is>
          <t xml:space="preserve">Script error</t>
        </is>
      </c>
      <c r="M1234" t="str">
        <f>IFERROR(IF(VLOOKUP(L1234,'Quantification'!$A:$B,2,FALSE)&amp;""="","Unclassified",VLOOKUP(L1234,'Quantification'!$A:$B,2,FALSE)),"Unclassified")</f>
        <v>Major</v>
      </c>
      <c r="N1234" t="inlineStr">
        <is>
          <t xml:space="preserve">frl-esma.gulsoy@pocketfm.com</t>
        </is>
      </c>
      <c r="O1234" t="inlineStr">
        <is>
          <t xml:space="preserve">Issues found in raw</t>
        </is>
      </c>
      <c r="P1234" t="str">
        <f>IF(OR(O1234="Issues found in master",O1234="Final master"),"Master",IF(OR(O1234="Ready for Master",O1234="Issues found in raw",O1234="Raw under QC",O1234="Issues resolved in raw"),"Raw","-"))</f>
        <v>Raw</v>
      </c>
      <c r="Q1234" s="13">
        <v>46287.54375</v>
      </c>
      <c r="R1234" t="inlineStr">
        <is>
          <t xml:space="preserve">2026-09 (Sept)</t>
        </is>
      </c>
      <c r="S1234">
        <f>IF(M1234="Not an error",0,IF(COUNTIFS($A$2:$A1234,$A1234,$D$2:$D1234,$D1234,$M$2:$M1234,"&lt;&gt;Not an error")=1,1,0))</f>
        <v>0</v>
      </c>
      <c r="T1234">
        <f>IF(M1234&lt;&gt;"Major",0,IF(COUNTIFS($A$2:$A1234,$A1234,$D$2:$D1234,$D1234,$M$2:$M1234,"Major")=1,1,0))</f>
        <v>0</v>
      </c>
      <c r="U1234">
        <f>IF(M1234&lt;&gt;"Minor",0,IF(COUNTIFS($A$2:$A1234,$A1234,$D$2:$D1234,$D1234,$M$2:$M1234,"Minor")=1,1,0))</f>
        <v>0</v>
      </c>
    </row>
    <row r="1235">
      <c r="A1235" t="inlineStr">
        <is>
          <t xml:space="preserve">b204a313c0bd1077a75ad8b3f5bf49d571437e06</t>
        </is>
      </c>
      <c r="B1235" t="inlineStr">
        <is>
          <t xml:space="preserve">Meant for Another</t>
        </is>
      </c>
      <c r="C1235" t="inlineStr">
        <is>
          <t xml:space="preserve">Für Den Falschen Bestimmt</t>
        </is>
      </c>
      <c r="D1235" t="inlineStr">
        <is>
          <t xml:space="preserve">6ebe952e2aa15764b4b7a4f4d95cdacac3b871d4</t>
        </is>
      </c>
      <c r="E1235" t="inlineStr">
        <is>
          <t xml:space="preserve">Episode 43: Die Wahre Miss Davenport</t>
        </is>
      </c>
      <c r="F1235">
        <v>43</v>
      </c>
      <c r="G1235" t="inlineStr">
        <is>
          <t xml:space="preserve">1:27-1:28</t>
        </is>
      </c>
      <c r="H1235" t="inlineStr">
        <is>
          <t xml:space="preserve">Pending</t>
        </is>
      </c>
      <c r="I1235" t="inlineStr">
        <is>
          <t xml:space="preserve">Lucille has previously called Emma "Emmy", not "K". - Line of script: „Lucille sah zu ihr und fragte: „Was ist los, K?“</t>
        </is>
      </c>
      <c r="J1235" t="inlineStr">
        <is>
          <t xml:space="preserve">AI</t>
        </is>
      </c>
      <c r="K1235" t="inlineStr">
        <is>
          <t xml:space="preserve">Script error</t>
        </is>
      </c>
      <c r="L1235" t="inlineStr">
        <is>
          <t xml:space="preserve">Script error</t>
        </is>
      </c>
      <c r="M1235" t="str">
        <f>IFERROR(IF(VLOOKUP(L1235,'Quantification'!$A:$B,2,FALSE)&amp;""="","Unclassified",VLOOKUP(L1235,'Quantification'!$A:$B,2,FALSE)),"Unclassified")</f>
        <v>Major</v>
      </c>
      <c r="N1235" t="inlineStr">
        <is>
          <t xml:space="preserve">frl-esma.gulsoy@pocketfm.com</t>
        </is>
      </c>
      <c r="O1235" t="inlineStr">
        <is>
          <t xml:space="preserve">Issues found in raw</t>
        </is>
      </c>
      <c r="P1235" t="str">
        <f>IF(OR(O1235="Issues found in master",O1235="Final master"),"Master",IF(OR(O1235="Ready for Master",O1235="Issues found in raw",O1235="Raw under QC",O1235="Issues resolved in raw"),"Raw","-"))</f>
        <v>Raw</v>
      </c>
      <c r="Q1235" s="13">
        <v>46287.54375</v>
      </c>
      <c r="R1235" t="inlineStr">
        <is>
          <t xml:space="preserve">2026-09 (Sept)</t>
        </is>
      </c>
      <c r="S1235">
        <f>IF(M1235="Not an error",0,IF(COUNTIFS($A$2:$A1235,$A1235,$D$2:$D1235,$D1235,$M$2:$M1235,"&lt;&gt;Not an error")=1,1,0))</f>
        <v>1</v>
      </c>
      <c r="T1235">
        <f>IF(M1235&lt;&gt;"Major",0,IF(COUNTIFS($A$2:$A1235,$A1235,$D$2:$D1235,$D1235,$M$2:$M1235,"Major")=1,1,0))</f>
        <v>1</v>
      </c>
      <c r="U1235">
        <f>IF(M1235&lt;&gt;"Minor",0,IF(COUNTIFS($A$2:$A1235,$A1235,$D$2:$D1235,$D1235,$M$2:$M1235,"Minor")=1,1,0))</f>
        <v>0</v>
      </c>
    </row>
    <row r="1236">
      <c r="A1236" t="inlineStr">
        <is>
          <t xml:space="preserve">b204a313c0bd1077a75ad8b3f5bf49d571437e06</t>
        </is>
      </c>
      <c r="B1236" t="inlineStr">
        <is>
          <t xml:space="preserve">Meant for Another</t>
        </is>
      </c>
      <c r="C1236" t="inlineStr">
        <is>
          <t xml:space="preserve">Für Den Falschen Bestimmt</t>
        </is>
      </c>
      <c r="D1236" t="inlineStr">
        <is>
          <t xml:space="preserve">6ebe952e2aa15764b4b7a4f4d95cdacac3b871d4</t>
        </is>
      </c>
      <c r="E1236" t="inlineStr">
        <is>
          <t xml:space="preserve">Episode 43: Die Wahre Miss Davenport</t>
        </is>
      </c>
      <c r="F1236">
        <v>43</v>
      </c>
      <c r="G1236" t="inlineStr">
        <is>
          <t xml:space="preserve">2:06-2:11</t>
        </is>
      </c>
      <c r="H1236" t="inlineStr">
        <is>
          <t xml:space="preserve">Pending</t>
        </is>
      </c>
      <c r="I1236" t="inlineStr">
        <is>
          <t xml:space="preserve">Hazel has previously called Emma "Emmy", not "K". - Line of script: „Hazel packte Emma am Arm und wollte wissen: „K, wie hast du das gemacht?“</t>
        </is>
      </c>
      <c r="J1236" t="inlineStr">
        <is>
          <t xml:space="preserve">AI</t>
        </is>
      </c>
      <c r="K1236" t="inlineStr">
        <is>
          <t xml:space="preserve">Script error</t>
        </is>
      </c>
      <c r="L1236" t="inlineStr">
        <is>
          <t xml:space="preserve">Script error</t>
        </is>
      </c>
      <c r="M1236" t="str">
        <f>IFERROR(IF(VLOOKUP(L1236,'Quantification'!$A:$B,2,FALSE)&amp;""="","Unclassified",VLOOKUP(L1236,'Quantification'!$A:$B,2,FALSE)),"Unclassified")</f>
        <v>Major</v>
      </c>
      <c r="N1236" t="inlineStr">
        <is>
          <t xml:space="preserve">frl-esma.gulsoy@pocketfm.com</t>
        </is>
      </c>
      <c r="O1236" t="inlineStr">
        <is>
          <t xml:space="preserve">Issues found in raw</t>
        </is>
      </c>
      <c r="P1236" t="str">
        <f>IF(OR(O1236="Issues found in master",O1236="Final master"),"Master",IF(OR(O1236="Ready for Master",O1236="Issues found in raw",O1236="Raw under QC",O1236="Issues resolved in raw"),"Raw","-"))</f>
        <v>Raw</v>
      </c>
      <c r="Q1236" s="13">
        <v>46287.54375</v>
      </c>
      <c r="R1236" t="inlineStr">
        <is>
          <t xml:space="preserve">2026-09 (Sept)</t>
        </is>
      </c>
      <c r="S1236">
        <f>IF(M1236="Not an error",0,IF(COUNTIFS($A$2:$A1236,$A1236,$D$2:$D1236,$D1236,$M$2:$M1236,"&lt;&gt;Not an error")=1,1,0))</f>
        <v>0</v>
      </c>
      <c r="T1236">
        <f>IF(M1236&lt;&gt;"Major",0,IF(COUNTIFS($A$2:$A1236,$A1236,$D$2:$D1236,$D1236,$M$2:$M1236,"Major")=1,1,0))</f>
        <v>0</v>
      </c>
      <c r="U1236">
        <f>IF(M1236&lt;&gt;"Minor",0,IF(COUNTIFS($A$2:$A1236,$A1236,$D$2:$D1236,$D1236,$M$2:$M1236,"Minor")=1,1,0))</f>
        <v>0</v>
      </c>
    </row>
    <row r="1237">
      <c r="A1237" t="inlineStr">
        <is>
          <t xml:space="preserve">b204a313c0bd1077a75ad8b3f5bf49d571437e06</t>
        </is>
      </c>
      <c r="B1237" t="inlineStr">
        <is>
          <t xml:space="preserve">Meant for Another</t>
        </is>
      </c>
      <c r="C1237" t="inlineStr">
        <is>
          <t xml:space="preserve">Für Den Falschen Bestimmt</t>
        </is>
      </c>
      <c r="D1237" t="inlineStr">
        <is>
          <t xml:space="preserve">c5eb643bcde46fc9f8e71ebe86e79e9c9ee112f7</t>
        </is>
      </c>
      <c r="E1237" t="inlineStr">
        <is>
          <t xml:space="preserve">Episode 46: Der Architekt Und Der Jäger</t>
        </is>
      </c>
      <c r="F1237">
        <v>46</v>
      </c>
      <c r="G1237" t="inlineStr">
        <is>
          <t xml:space="preserve">4:18-4:29</t>
        </is>
      </c>
      <c r="H1237" t="inlineStr">
        <is>
          <t xml:space="preserve">Pending</t>
        </is>
      </c>
      <c r="I1237" t="inlineStr">
        <is>
          <t xml:space="preserve">Keith's grandmother was previously introduced as Grace Sterling, but she is now called Ruth Sterling. - Line of script: „Während Isabella darüber nachdachte, wie sie Keith Sterling in die Falle locken konnte, saß Ruth Sterling in der Villa Sterling gelassen auf ihrem Samtsofa und beobachtete, wie ihr Enkel das Haus betrat.“</t>
        </is>
      </c>
      <c r="J1237" t="inlineStr">
        <is>
          <t xml:space="preserve">AI</t>
        </is>
      </c>
      <c r="K1237" t="inlineStr">
        <is>
          <t xml:space="preserve">Script error</t>
        </is>
      </c>
      <c r="L1237" t="inlineStr">
        <is>
          <t xml:space="preserve">Script error</t>
        </is>
      </c>
      <c r="M1237" t="str">
        <f>IFERROR(IF(VLOOKUP(L1237,'Quantification'!$A:$B,2,FALSE)&amp;""="","Unclassified",VLOOKUP(L1237,'Quantification'!$A:$B,2,FALSE)),"Unclassified")</f>
        <v>Major</v>
      </c>
      <c r="N1237" t="inlineStr">
        <is>
          <t xml:space="preserve">frl-esma.gulsoy@pocketfm.com</t>
        </is>
      </c>
      <c r="O1237" t="inlineStr">
        <is>
          <t xml:space="preserve">Issues found in raw</t>
        </is>
      </c>
      <c r="P1237" t="str">
        <f>IF(OR(O1237="Issues found in master",O1237="Final master"),"Master",IF(OR(O1237="Ready for Master",O1237="Issues found in raw",O1237="Raw under QC",O1237="Issues resolved in raw"),"Raw","-"))</f>
        <v>Raw</v>
      </c>
      <c r="Q1237" s="13">
        <v>46287.54375</v>
      </c>
      <c r="R1237" t="inlineStr">
        <is>
          <t xml:space="preserve">2026-09 (Sept)</t>
        </is>
      </c>
      <c r="S1237">
        <f>IF(M1237="Not an error",0,IF(COUNTIFS($A$2:$A1237,$A1237,$D$2:$D1237,$D1237,$M$2:$M1237,"&lt;&gt;Not an error")=1,1,0))</f>
        <v>1</v>
      </c>
      <c r="T1237">
        <f>IF(M1237&lt;&gt;"Major",0,IF(COUNTIFS($A$2:$A1237,$A1237,$D$2:$D1237,$D1237,$M$2:$M1237,"Major")=1,1,0))</f>
        <v>1</v>
      </c>
      <c r="U1237">
        <f>IF(M1237&lt;&gt;"Minor",0,IF(COUNTIFS($A$2:$A1237,$A1237,$D$2:$D1237,$D1237,$M$2:$M1237,"Minor")=1,1,0))</f>
        <v>0</v>
      </c>
    </row>
    <row r="1238">
      <c r="A1238" t="inlineStr">
        <is>
          <t xml:space="preserve">b204a313c0bd1077a75ad8b3f5bf49d571437e06</t>
        </is>
      </c>
      <c r="B1238" t="inlineStr">
        <is>
          <t xml:space="preserve">Meant for Another</t>
        </is>
      </c>
      <c r="C1238" t="inlineStr">
        <is>
          <t xml:space="preserve">Für Den Falschen Bestimmt</t>
        </is>
      </c>
      <c r="D1238" t="inlineStr">
        <is>
          <t xml:space="preserve">c5eb643bcde46fc9f8e71ebe86e79e9c9ee112f7</t>
        </is>
      </c>
      <c r="E1238" t="inlineStr">
        <is>
          <t xml:space="preserve">Episode 46: Der Architekt Und Der Jäger</t>
        </is>
      </c>
      <c r="F1238">
        <v>46</v>
      </c>
      <c r="G1238" t="inlineStr">
        <is>
          <t xml:space="preserve">7:03-7:05</t>
        </is>
      </c>
      <c r="H1238" t="inlineStr">
        <is>
          <t xml:space="preserve">Pending</t>
        </is>
      </c>
      <c r="I1238" t="inlineStr">
        <is>
          <t xml:space="preserve">"IP" should be pronounced in English. - Line of script: „Haben Sie die i P zurückverfolgt?“</t>
        </is>
      </c>
      <c r="J1238" t="inlineStr">
        <is>
          <t xml:space="preserve">VOA</t>
        </is>
      </c>
      <c r="K1238" t="inlineStr">
        <is>
          <t xml:space="preserve">Mispronunciation</t>
        </is>
      </c>
      <c r="L1238" t="inlineStr">
        <is>
          <t xml:space="preserve">Mispronunciation</t>
        </is>
      </c>
      <c r="M1238" t="str">
        <f>IFERROR(IF(VLOOKUP(L1238,'Quantification'!$A:$B,2,FALSE)&amp;""="","Unclassified",VLOOKUP(L1238,'Quantification'!$A:$B,2,FALSE)),"Unclassified")</f>
        <v>Major</v>
      </c>
      <c r="N1238" t="inlineStr">
        <is>
          <t xml:space="preserve">frl-esma.gulsoy@pocketfm.com</t>
        </is>
      </c>
      <c r="O1238" t="inlineStr">
        <is>
          <t xml:space="preserve">Issues found in raw</t>
        </is>
      </c>
      <c r="P1238" t="str">
        <f>IF(OR(O1238="Issues found in master",O1238="Final master"),"Master",IF(OR(O1238="Ready for Master",O1238="Issues found in raw",O1238="Raw under QC",O1238="Issues resolved in raw"),"Raw","-"))</f>
        <v>Raw</v>
      </c>
      <c r="Q1238" s="13">
        <v>46287.54375</v>
      </c>
      <c r="R1238" t="inlineStr">
        <is>
          <t xml:space="preserve">2026-09 (Sept)</t>
        </is>
      </c>
      <c r="S1238">
        <f>IF(M1238="Not an error",0,IF(COUNTIFS($A$2:$A1238,$A1238,$D$2:$D1238,$D1238,$M$2:$M1238,"&lt;&gt;Not an error")=1,1,0))</f>
        <v>0</v>
      </c>
      <c r="T1238">
        <f>IF(M1238&lt;&gt;"Major",0,IF(COUNTIFS($A$2:$A1238,$A1238,$D$2:$D1238,$D1238,$M$2:$M1238,"Major")=1,1,0))</f>
        <v>0</v>
      </c>
      <c r="U1238">
        <f>IF(M1238&lt;&gt;"Minor",0,IF(COUNTIFS($A$2:$A1238,$A1238,$D$2:$D1238,$D1238,$M$2:$M1238,"Minor")=1,1,0))</f>
        <v>0</v>
      </c>
    </row>
    <row r="1239">
      <c r="A1239" t="inlineStr">
        <is>
          <t xml:space="preserve">b204a313c0bd1077a75ad8b3f5bf49d571437e06</t>
        </is>
      </c>
      <c r="B1239" t="inlineStr">
        <is>
          <t xml:space="preserve">Meant for Another</t>
        </is>
      </c>
      <c r="C1239" t="inlineStr">
        <is>
          <t xml:space="preserve">Für Den Falschen Bestimmt</t>
        </is>
      </c>
      <c r="D1239" t="inlineStr">
        <is>
          <t xml:space="preserve">c5eb643bcde46fc9f8e71ebe86e79e9c9ee112f7</t>
        </is>
      </c>
      <c r="E1239" t="inlineStr">
        <is>
          <t xml:space="preserve">Episode 46: Der Architekt Und Der Jäger</t>
        </is>
      </c>
      <c r="F1239">
        <v>46</v>
      </c>
      <c r="G1239" t="inlineStr">
        <is>
          <t xml:space="preserve">10:25-10:23</t>
        </is>
      </c>
      <c r="H1239" t="inlineStr">
        <is>
          <t xml:space="preserve">Pending</t>
        </is>
      </c>
      <c r="I1239" t="inlineStr">
        <is>
          <t xml:space="preserve">„Tom!“
Tom Carter blickte von einem ausgeschlachteten Motherboard auf und schob seine Brille zurecht.</t>
        </is>
      </c>
      <c r="J1239" t="inlineStr">
        <is>
          <t xml:space="preserve">VOA</t>
        </is>
      </c>
      <c r="K1239" t="inlineStr">
        <is>
          <t xml:space="preserve">Script Error</t>
        </is>
      </c>
      <c r="L1239" t="inlineStr">
        <is>
          <t xml:space="preserve">Script error</t>
        </is>
      </c>
      <c r="M1239" t="str">
        <f>IFERROR(IF(VLOOKUP(L1239,'Quantification'!$A:$B,2,FALSE)&amp;""="","Unclassified",VLOOKUP(L1239,'Quantification'!$A:$B,2,FALSE)),"Unclassified")</f>
        <v>Major</v>
      </c>
      <c r="N1239" t="inlineStr">
        <is>
          <t xml:space="preserve">frl-kathrin.corpataux@pocketfm.com</t>
        </is>
      </c>
      <c r="O1239" t="inlineStr">
        <is>
          <t xml:space="preserve">Issues found in raw</t>
        </is>
      </c>
      <c r="P1239" t="str">
        <f>IF(OR(O1239="Issues found in master",O1239="Final master"),"Master",IF(OR(O1239="Ready for Master",O1239="Issues found in raw",O1239="Raw under QC",O1239="Issues resolved in raw"),"Raw","-"))</f>
        <v>Raw</v>
      </c>
      <c r="Q1239" s="13">
        <v>46287.54375</v>
      </c>
      <c r="R1239" t="inlineStr">
        <is>
          <t xml:space="preserve">2026-09 (Sept)</t>
        </is>
      </c>
      <c r="S1239">
        <f>IF(M1239="Not an error",0,IF(COUNTIFS($A$2:$A1239,$A1239,$D$2:$D1239,$D1239,$M$2:$M1239,"&lt;&gt;Not an error")=1,1,0))</f>
        <v>0</v>
      </c>
      <c r="T1239">
        <f>IF(M1239&lt;&gt;"Major",0,IF(COUNTIFS($A$2:$A1239,$A1239,$D$2:$D1239,$D1239,$M$2:$M1239,"Major")=1,1,0))</f>
        <v>0</v>
      </c>
      <c r="U1239">
        <f>IF(M1239&lt;&gt;"Minor",0,IF(COUNTIFS($A$2:$A1239,$A1239,$D$2:$D1239,$D1239,$M$2:$M1239,"Minor")=1,1,0))</f>
        <v>0</v>
      </c>
    </row>
    <row r="1240">
      <c r="A1240" t="inlineStr">
        <is>
          <t xml:space="preserve">b204a313c0bd1077a75ad8b3f5bf49d571437e06</t>
        </is>
      </c>
      <c r="B1240" t="inlineStr">
        <is>
          <t xml:space="preserve">Meant for Another</t>
        </is>
      </c>
      <c r="C1240" t="inlineStr">
        <is>
          <t xml:space="preserve">Für Den Falschen Bestimmt</t>
        </is>
      </c>
      <c r="D1240" t="inlineStr">
        <is>
          <t xml:space="preserve">21cd6dadc21cd551cb6be70eaebdd179fe9e48b5</t>
        </is>
      </c>
      <c r="E1240" t="inlineStr">
        <is>
          <t xml:space="preserve">Episode 47: Die Digitale Gottheit</t>
        </is>
      </c>
      <c r="F1240">
        <v>47</v>
      </c>
      <c r="G1240" t="inlineStr">
        <is>
          <t xml:space="preserve">7:10-7:14</t>
        </is>
      </c>
      <c r="H1240" t="inlineStr">
        <is>
          <t xml:space="preserve">Pending</t>
        </is>
      </c>
      <c r="I1240" t="inlineStr">
        <is>
          <t xml:space="preserve">Kürbis was previously secretly fed by Ben Blackwood, but Ben Carter is now shown feeding him as if this were an established habit. - Line of script: „Ben öffnete bereits eine Dose Katzenfutter. „Komm her, Kürbis. Fütterungszeit.“</t>
        </is>
      </c>
      <c r="J1240" t="inlineStr">
        <is>
          <t xml:space="preserve">AI</t>
        </is>
      </c>
      <c r="K1240" t="inlineStr">
        <is>
          <t xml:space="preserve">Script error</t>
        </is>
      </c>
      <c r="L1240" t="inlineStr">
        <is>
          <t xml:space="preserve">Script error</t>
        </is>
      </c>
      <c r="M1240" t="str">
        <f>IFERROR(IF(VLOOKUP(L1240,'Quantification'!$A:$B,2,FALSE)&amp;""="","Unclassified",VLOOKUP(L1240,'Quantification'!$A:$B,2,FALSE)),"Unclassified")</f>
        <v>Major</v>
      </c>
      <c r="N1240" t="inlineStr">
        <is>
          <t xml:space="preserve">frl-esma.gulsoy@pocketfm.com</t>
        </is>
      </c>
      <c r="O1240" t="inlineStr">
        <is>
          <t xml:space="preserve">Issues found in raw</t>
        </is>
      </c>
      <c r="P1240" t="str">
        <f>IF(OR(O1240="Issues found in master",O1240="Final master"),"Master",IF(OR(O1240="Ready for Master",O1240="Issues found in raw",O1240="Raw under QC",O1240="Issues resolved in raw"),"Raw","-"))</f>
        <v>Raw</v>
      </c>
      <c r="Q1240" s="13">
        <v>46287.54375</v>
      </c>
      <c r="R1240" t="inlineStr">
        <is>
          <t xml:space="preserve">2026-09 (Sept)</t>
        </is>
      </c>
      <c r="S1240">
        <f>IF(M1240="Not an error",0,IF(COUNTIFS($A$2:$A1240,$A1240,$D$2:$D1240,$D1240,$M$2:$M1240,"&lt;&gt;Not an error")=1,1,0))</f>
        <v>1</v>
      </c>
      <c r="T1240">
        <f>IF(M1240&lt;&gt;"Major",0,IF(COUNTIFS($A$2:$A1240,$A1240,$D$2:$D1240,$D1240,$M$2:$M1240,"Major")=1,1,0))</f>
        <v>1</v>
      </c>
      <c r="U1240">
        <f>IF(M1240&lt;&gt;"Minor",0,IF(COUNTIFS($A$2:$A1240,$A1240,$D$2:$D1240,$D1240,$M$2:$M1240,"Minor")=1,1,0))</f>
        <v>0</v>
      </c>
    </row>
    <row r="1241">
      <c r="A1241" t="inlineStr">
        <is>
          <t xml:space="preserve">b204a313c0bd1077a75ad8b3f5bf49d571437e06</t>
        </is>
      </c>
      <c r="B1241" t="inlineStr">
        <is>
          <t xml:space="preserve">Meant for Another</t>
        </is>
      </c>
      <c r="C1241" t="inlineStr">
        <is>
          <t xml:space="preserve">Für Den Falschen Bestimmt</t>
        </is>
      </c>
      <c r="D1241" t="inlineStr">
        <is>
          <t xml:space="preserve">21cd6dadc21cd551cb6be70eaebdd179fe9e48b5</t>
        </is>
      </c>
      <c r="E1241" t="inlineStr">
        <is>
          <t xml:space="preserve">Episode 47: Die Digitale Gottheit</t>
        </is>
      </c>
      <c r="F1241">
        <v>47</v>
      </c>
      <c r="G1241" t="inlineStr">
        <is>
          <t xml:space="preserve">7:19-7:26</t>
        </is>
      </c>
      <c r="H1241" t="inlineStr">
        <is>
          <t xml:space="preserve">Pending</t>
        </is>
      </c>
      <c r="I1241" t="inlineStr">
        <is>
          <t xml:space="preserve">Emma attributes Kürbis refusing his dry food to Ben Carter feeding him, although it was previously Ben Blackwood who secretly fed Kürbis. - Line of script: „Deshalb verschmäht er also das Trockenfutter, das ich gekauft habe“, murmelte Emma, ging hinüber und schnappte sich die leere Dose.“</t>
        </is>
      </c>
      <c r="J1241" t="inlineStr">
        <is>
          <t xml:space="preserve">AI</t>
        </is>
      </c>
      <c r="K1241" t="inlineStr">
        <is>
          <t xml:space="preserve">Script error</t>
        </is>
      </c>
      <c r="L1241" t="inlineStr">
        <is>
          <t xml:space="preserve">Script error</t>
        </is>
      </c>
      <c r="M1241" t="str">
        <f>IFERROR(IF(VLOOKUP(L1241,'Quantification'!$A:$B,2,FALSE)&amp;""="","Unclassified",VLOOKUP(L1241,'Quantification'!$A:$B,2,FALSE)),"Unclassified")</f>
        <v>Major</v>
      </c>
      <c r="N1241" t="inlineStr">
        <is>
          <t xml:space="preserve">frl-esma.gulsoy@pocketfm.com</t>
        </is>
      </c>
      <c r="O1241" t="inlineStr">
        <is>
          <t xml:space="preserve">Issues found in raw</t>
        </is>
      </c>
      <c r="P1241" t="str">
        <f>IF(OR(O1241="Issues found in master",O1241="Final master"),"Master",IF(OR(O1241="Ready for Master",O1241="Issues found in raw",O1241="Raw under QC",O1241="Issues resolved in raw"),"Raw","-"))</f>
        <v>Raw</v>
      </c>
      <c r="Q1241" s="13">
        <v>46287.54375</v>
      </c>
      <c r="R1241" t="inlineStr">
        <is>
          <t xml:space="preserve">2026-09 (Sept)</t>
        </is>
      </c>
      <c r="S1241">
        <f>IF(M1241="Not an error",0,IF(COUNTIFS($A$2:$A1241,$A1241,$D$2:$D1241,$D1241,$M$2:$M1241,"&lt;&gt;Not an error")=1,1,0))</f>
        <v>0</v>
      </c>
      <c r="T1241">
        <f>IF(M1241&lt;&gt;"Major",0,IF(COUNTIFS($A$2:$A1241,$A1241,$D$2:$D1241,$D1241,$M$2:$M1241,"Major")=1,1,0))</f>
        <v>0</v>
      </c>
      <c r="U1241">
        <f>IF(M1241&lt;&gt;"Minor",0,IF(COUNTIFS($A$2:$A1241,$A1241,$D$2:$D1241,$D1241,$M$2:$M1241,"Minor")=1,1,0))</f>
        <v>0</v>
      </c>
    </row>
    <row r="1242">
      <c r="A1242" t="inlineStr">
        <is>
          <t xml:space="preserve">b204a313c0bd1077a75ad8b3f5bf49d571437e06</t>
        </is>
      </c>
      <c r="B1242" t="inlineStr">
        <is>
          <t xml:space="preserve">Meant for Another</t>
        </is>
      </c>
      <c r="C1242" t="inlineStr">
        <is>
          <t xml:space="preserve">Für Den Falschen Bestimmt</t>
        </is>
      </c>
      <c r="D1242" t="inlineStr">
        <is>
          <t xml:space="preserve">9ff5414e4504e3399b84ce89cf3888461bdad679</t>
        </is>
      </c>
      <c r="E1242" t="inlineStr">
        <is>
          <t xml:space="preserve">Episode 50: So Nah Und Doch So Fern</t>
        </is>
      </c>
      <c r="F1242">
        <v>50</v>
      </c>
      <c r="G1242" t="inlineStr">
        <is>
          <t xml:space="preserve">0:21-0:29</t>
        </is>
      </c>
      <c r="H1242" t="inlineStr">
        <is>
          <t xml:space="preserve">Pending</t>
        </is>
      </c>
      <c r="I1242" t="inlineStr">
        <is>
          <t xml:space="preserve">Emma previously actively searched for Kürbis when he went missing. It could be clarified that he has since learned to find his way home on his own. - Line of script: „Kürbis hatte die Angewohnheit, für drei oder vier Tage nach Lust und Laune zu verschwinden. Emma war davon völlig unbeeindruckt.“</t>
        </is>
      </c>
      <c r="J1242" t="inlineStr">
        <is>
          <t xml:space="preserve">AI</t>
        </is>
      </c>
      <c r="K1242" t="inlineStr">
        <is>
          <t xml:space="preserve">Script error</t>
        </is>
      </c>
      <c r="L1242" t="inlineStr">
        <is>
          <t xml:space="preserve">Script error</t>
        </is>
      </c>
      <c r="M1242" t="str">
        <f>IFERROR(IF(VLOOKUP(L1242,'Quantification'!$A:$B,2,FALSE)&amp;""="","Unclassified",VLOOKUP(L1242,'Quantification'!$A:$B,2,FALSE)),"Unclassified")</f>
        <v>Major</v>
      </c>
      <c r="N1242" t="inlineStr">
        <is>
          <t xml:space="preserve">frl-esma.gulsoy@pocketfm.com</t>
        </is>
      </c>
      <c r="O1242" t="inlineStr">
        <is>
          <t xml:space="preserve">Issues found in raw</t>
        </is>
      </c>
      <c r="P1242" t="str">
        <f>IF(OR(O1242="Issues found in master",O1242="Final master"),"Master",IF(OR(O1242="Ready for Master",O1242="Issues found in raw",O1242="Raw under QC",O1242="Issues resolved in raw"),"Raw","-"))</f>
        <v>Raw</v>
      </c>
      <c r="Q1242" s="13">
        <v>46287.54375</v>
      </c>
      <c r="R1242" t="inlineStr">
        <is>
          <t xml:space="preserve">2026-09 (Sept)</t>
        </is>
      </c>
      <c r="S1242">
        <f>IF(M1242="Not an error",0,IF(COUNTIFS($A$2:$A1242,$A1242,$D$2:$D1242,$D1242,$M$2:$M1242,"&lt;&gt;Not an error")=1,1,0))</f>
        <v>1</v>
      </c>
      <c r="T1242">
        <f>IF(M1242&lt;&gt;"Major",0,IF(COUNTIFS($A$2:$A1242,$A1242,$D$2:$D1242,$D1242,$M$2:$M1242,"Major")=1,1,0))</f>
        <v>1</v>
      </c>
      <c r="U1242">
        <f>IF(M1242&lt;&gt;"Minor",0,IF(COUNTIFS($A$2:$A1242,$A1242,$D$2:$D1242,$D1242,$M$2:$M1242,"Minor")=1,1,0))</f>
        <v>0</v>
      </c>
    </row>
    <row r="1243">
      <c r="A1243" t="inlineStr">
        <is>
          <t xml:space="preserve">b204a313c0bd1077a75ad8b3f5bf49d571437e06</t>
        </is>
      </c>
      <c r="B1243" t="inlineStr">
        <is>
          <t xml:space="preserve">Meant for Another</t>
        </is>
      </c>
      <c r="C1243" t="inlineStr">
        <is>
          <t xml:space="preserve">Für Den Falschen Bestimmt</t>
        </is>
      </c>
      <c r="D1243" t="inlineStr">
        <is>
          <t xml:space="preserve">9ff5414e4504e3399b84ce89cf3888461bdad679</t>
        </is>
      </c>
      <c r="E1243" t="inlineStr">
        <is>
          <t xml:space="preserve">Episode 50: So Nah Und Doch So Fern</t>
        </is>
      </c>
      <c r="F1243">
        <v>50</v>
      </c>
      <c r="G1243" t="inlineStr">
        <is>
          <t xml:space="preserve">1:54-2:40</t>
        </is>
      </c>
      <c r="H1243" t="inlineStr">
        <is>
          <t xml:space="preserve">Pending</t>
        </is>
      </c>
      <c r="I1243" t="inlineStr">
        <is>
          <t xml:space="preserve">Madeline is searching for her missing daughter Eloise and does not yet know that Emma could be her daughter. "Emma" should be "Eloise" throughout this passage. - Line of script: „Alles, woran Madeline Lancaster denken konnte, war Emma Davenport. Und Vivian kam sich dabei wie ein armseliger, bemitleidenswerter Witz vor. Ein Leben lang hatte sie von diesem Augenblick geträumt. Emma war ihr entrissen worden, als sie noch nicht einmal einen Monat alt war. War sie verletzt worden? Hatte sie ihr Leben lang nach einer Mutter geweint, die nie da war? Ein Leben voller Fragen trug Madeline in sich, die alle auf die Begegnung mit ihrem verlorenen Kind warteten. Sie nahmen ein Privattaxi zur Edgecombe-Avenue sechshundertelf, der Adresse von Claire Bell. Im Wagen füllten sich Madelines Augen mit Tränen, als sie Vivians Hand hielt. „Vivian, ich danke Gott jeden Tag, dass Emma eine Schwester wie dich hat.“</t>
        </is>
      </c>
      <c r="J1243" t="inlineStr">
        <is>
          <t xml:space="preserve">AI</t>
        </is>
      </c>
      <c r="K1243" t="inlineStr">
        <is>
          <t xml:space="preserve">Script error</t>
        </is>
      </c>
      <c r="L1243" t="inlineStr">
        <is>
          <t xml:space="preserve">Script error</t>
        </is>
      </c>
      <c r="M1243" t="str">
        <f>IFERROR(IF(VLOOKUP(L1243,'Quantification'!$A:$B,2,FALSE)&amp;""="","Unclassified",VLOOKUP(L1243,'Quantification'!$A:$B,2,FALSE)),"Unclassified")</f>
        <v>Major</v>
      </c>
      <c r="N1243" t="inlineStr">
        <is>
          <t xml:space="preserve">frl-esma.gulsoy@pocketfm.com</t>
        </is>
      </c>
      <c r="O1243" t="inlineStr">
        <is>
          <t xml:space="preserve">Issues found in raw</t>
        </is>
      </c>
      <c r="P1243" t="str">
        <f>IF(OR(O1243="Issues found in master",O1243="Final master"),"Master",IF(OR(O1243="Ready for Master",O1243="Issues found in raw",O1243="Raw under QC",O1243="Issues resolved in raw"),"Raw","-"))</f>
        <v>Raw</v>
      </c>
      <c r="Q1243" s="13">
        <v>46287.54375</v>
      </c>
      <c r="R1243" t="inlineStr">
        <is>
          <t xml:space="preserve">2026-09 (Sept)</t>
        </is>
      </c>
      <c r="S1243">
        <f>IF(M1243="Not an error",0,IF(COUNTIFS($A$2:$A1243,$A1243,$D$2:$D1243,$D1243,$M$2:$M1243,"&lt;&gt;Not an error")=1,1,0))</f>
        <v>0</v>
      </c>
      <c r="T1243">
        <f>IF(M1243&lt;&gt;"Major",0,IF(COUNTIFS($A$2:$A1243,$A1243,$D$2:$D1243,$D1243,$M$2:$M1243,"Major")=1,1,0))</f>
        <v>0</v>
      </c>
      <c r="U1243">
        <f>IF(M1243&lt;&gt;"Minor",0,IF(COUNTIFS($A$2:$A1243,$A1243,$D$2:$D1243,$D1243,$M$2:$M1243,"Minor")=1,1,0))</f>
        <v>0</v>
      </c>
    </row>
    <row r="1244">
      <c r="A1244" t="inlineStr">
        <is>
          <t xml:space="preserve">b204a313c0bd1077a75ad8b3f5bf49d571437e06</t>
        </is>
      </c>
      <c r="B1244" t="inlineStr">
        <is>
          <t xml:space="preserve">Meant for Another</t>
        </is>
      </c>
      <c r="C1244" t="inlineStr">
        <is>
          <t xml:space="preserve">Für Den Falschen Bestimmt</t>
        </is>
      </c>
      <c r="D1244" t="inlineStr">
        <is>
          <t xml:space="preserve">9ff5414e4504e3399b84ce89cf3888461bdad679</t>
        </is>
      </c>
      <c r="E1244" t="inlineStr">
        <is>
          <t xml:space="preserve">Episode 50: So Nah Und Doch So Fern</t>
        </is>
      </c>
      <c r="F1244">
        <v>50</v>
      </c>
      <c r="G1244" t="inlineStr">
        <is>
          <t xml:space="preserve">3:00-3:08</t>
        </is>
      </c>
      <c r="H1244" t="inlineStr">
        <is>
          <t xml:space="preserve">Pending</t>
        </is>
      </c>
      <c r="I1244" t="inlineStr">
        <is>
          <t xml:space="preserve">Vivian has dedicated her life to searching for Eloise, not Emma. "Emma" should be "Eloise". - Line of script: „Im Laufe der Jahre hatte Vivian so viel für sie geopfert und ihr Leben der Trauer ihrer Mutter und der endlosen Suche nach Emma gewidmet.“</t>
        </is>
      </c>
      <c r="J1244" t="inlineStr">
        <is>
          <t xml:space="preserve">AI</t>
        </is>
      </c>
      <c r="K1244" t="inlineStr">
        <is>
          <t xml:space="preserve">Script error</t>
        </is>
      </c>
      <c r="L1244" t="inlineStr">
        <is>
          <t xml:space="preserve">Script error</t>
        </is>
      </c>
      <c r="M1244" t="str">
        <f>IFERROR(IF(VLOOKUP(L1244,'Quantification'!$A:$B,2,FALSE)&amp;""="","Unclassified",VLOOKUP(L1244,'Quantification'!$A:$B,2,FALSE)),"Unclassified")</f>
        <v>Major</v>
      </c>
      <c r="N1244" t="inlineStr">
        <is>
          <t xml:space="preserve">frl-esma.gulsoy@pocketfm.com</t>
        </is>
      </c>
      <c r="O1244" t="inlineStr">
        <is>
          <t xml:space="preserve">Issues found in raw</t>
        </is>
      </c>
      <c r="P1244" t="str">
        <f>IF(OR(O1244="Issues found in master",O1244="Final master"),"Master",IF(OR(O1244="Ready for Master",O1244="Issues found in raw",O1244="Raw under QC",O1244="Issues resolved in raw"),"Raw","-"))</f>
        <v>Raw</v>
      </c>
      <c r="Q1244" s="13">
        <v>46287.54375</v>
      </c>
      <c r="R1244" t="inlineStr">
        <is>
          <t xml:space="preserve">2026-09 (Sept)</t>
        </is>
      </c>
      <c r="S1244">
        <f>IF(M1244="Not an error",0,IF(COUNTIFS($A$2:$A1244,$A1244,$D$2:$D1244,$D1244,$M$2:$M1244,"&lt;&gt;Not an error")=1,1,0))</f>
        <v>0</v>
      </c>
      <c r="T1244">
        <f>IF(M1244&lt;&gt;"Major",0,IF(COUNTIFS($A$2:$A1244,$A1244,$D$2:$D1244,$D1244,$M$2:$M1244,"Major")=1,1,0))</f>
        <v>0</v>
      </c>
      <c r="U1244">
        <f>IF(M1244&lt;&gt;"Minor",0,IF(COUNTIFS($A$2:$A1244,$A1244,$D$2:$D1244,$D1244,$M$2:$M1244,"Minor")=1,1,0))</f>
        <v>0</v>
      </c>
    </row>
    <row r="1245">
      <c r="A1245" t="inlineStr">
        <is>
          <t xml:space="preserve">b204a313c0bd1077a75ad8b3f5bf49d571437e06</t>
        </is>
      </c>
      <c r="B1245" t="inlineStr">
        <is>
          <t xml:space="preserve">Meant for Another</t>
        </is>
      </c>
      <c r="C1245" t="inlineStr">
        <is>
          <t xml:space="preserve">Für Den Falschen Bestimmt</t>
        </is>
      </c>
      <c r="D1245" t="inlineStr">
        <is>
          <t xml:space="preserve">9ff5414e4504e3399b84ce89cf3888461bdad679</t>
        </is>
      </c>
      <c r="E1245" t="inlineStr">
        <is>
          <t xml:space="preserve">Episode 50: So Nah Und Doch So Fern</t>
        </is>
      </c>
      <c r="F1245">
        <v>50</v>
      </c>
      <c r="G1245" t="inlineStr">
        <is>
          <t xml:space="preserve">7:44-7:50</t>
        </is>
      </c>
      <c r="H1245" t="inlineStr">
        <is>
          <t xml:space="preserve">Pending</t>
        </is>
      </c>
      <c r="I1245" t="inlineStr">
        <is>
          <t xml:space="preserve">Eloise disappeared around 20 years ago, not 18 years ago. - Line of script: „Brich jetzt nicht zusammen, Mama. Du hast achtzehn Jahre gewartet. Drei weitere Tage wirst du überleben.“</t>
        </is>
      </c>
      <c r="J1245" t="inlineStr">
        <is>
          <t xml:space="preserve">AI</t>
        </is>
      </c>
      <c r="K1245" t="inlineStr">
        <is>
          <t xml:space="preserve">Script error</t>
        </is>
      </c>
      <c r="L1245" t="inlineStr">
        <is>
          <t xml:space="preserve">Script error</t>
        </is>
      </c>
      <c r="M1245" t="str">
        <f>IFERROR(IF(VLOOKUP(L1245,'Quantification'!$A:$B,2,FALSE)&amp;""="","Unclassified",VLOOKUP(L1245,'Quantification'!$A:$B,2,FALSE)),"Unclassified")</f>
        <v>Major</v>
      </c>
      <c r="N1245" t="inlineStr">
        <is>
          <t xml:space="preserve">frl-esma.gulsoy@pocketfm.com</t>
        </is>
      </c>
      <c r="O1245" t="inlineStr">
        <is>
          <t xml:space="preserve">Issues found in raw</t>
        </is>
      </c>
      <c r="P1245" t="str">
        <f>IF(OR(O1245="Issues found in master",O1245="Final master"),"Master",IF(OR(O1245="Ready for Master",O1245="Issues found in raw",O1245="Raw under QC",O1245="Issues resolved in raw"),"Raw","-"))</f>
        <v>Raw</v>
      </c>
      <c r="Q1245" s="13">
        <v>46287.54375</v>
      </c>
      <c r="R1245" t="inlineStr">
        <is>
          <t xml:space="preserve">2026-09 (Sept)</t>
        </is>
      </c>
      <c r="S1245">
        <f>IF(M1245="Not an error",0,IF(COUNTIFS($A$2:$A1245,$A1245,$D$2:$D1245,$D1245,$M$2:$M1245,"&lt;&gt;Not an error")=1,1,0))</f>
        <v>0</v>
      </c>
      <c r="T1245">
        <f>IF(M1245&lt;&gt;"Major",0,IF(COUNTIFS($A$2:$A1245,$A1245,$D$2:$D1245,$D1245,$M$2:$M1245,"Major")=1,1,0))</f>
        <v>0</v>
      </c>
      <c r="U1245">
        <f>IF(M1245&lt;&gt;"Minor",0,IF(COUNTIFS($A$2:$A1245,$A1245,$D$2:$D1245,$D1245,$M$2:$M1245,"Minor")=1,1,0))</f>
        <v>0</v>
      </c>
    </row>
    <row r="1246">
      <c r="A1246" t="inlineStr">
        <is>
          <t xml:space="preserve">b204a313c0bd1077a75ad8b3f5bf49d571437e06</t>
        </is>
      </c>
      <c r="B1246" t="inlineStr">
        <is>
          <t xml:space="preserve">Meant for Another</t>
        </is>
      </c>
      <c r="C1246" t="inlineStr">
        <is>
          <t xml:space="preserve">Für Den Falschen Bestimmt</t>
        </is>
      </c>
      <c r="D1246" t="inlineStr">
        <is>
          <t xml:space="preserve">5608f3fc84c4f25c2dab800dc7956f57c0134a73</t>
        </is>
      </c>
      <c r="E1246" t="inlineStr">
        <is>
          <t xml:space="preserve">Episode 52: Genie Und Lebensretter</t>
        </is>
      </c>
      <c r="F1246">
        <v>52</v>
      </c>
      <c r="G1246" t="inlineStr">
        <is>
          <t xml:space="preserve">8:03-8:09</t>
        </is>
      </c>
      <c r="H1246" t="inlineStr">
        <is>
          <t xml:space="preserve">Pending</t>
        </is>
      </c>
      <c r="I1246" t="inlineStr">
        <is>
          <t xml:space="preserve">Sie feierten, denn sie hatten die Krise mithilfe des Meisters, von dem Tom gesprochen hatte, endlich überstanden.</t>
        </is>
      </c>
      <c r="J1246" t="inlineStr">
        <is>
          <t xml:space="preserve">VOA</t>
        </is>
      </c>
      <c r="K1246" t="inlineStr">
        <is>
          <t xml:space="preserve">Modulation</t>
        </is>
      </c>
      <c r="L1246" t="inlineStr">
        <is>
          <t xml:space="preserve">Modulation</t>
        </is>
      </c>
      <c r="M1246" t="str">
        <f>IFERROR(IF(VLOOKUP(L1246,'Quantification'!$A:$B,2,FALSE)&amp;""="","Unclassified",VLOOKUP(L1246,'Quantification'!$A:$B,2,FALSE)),"Unclassified")</f>
        <v>Minor</v>
      </c>
      <c r="N1246" t="inlineStr">
        <is>
          <t xml:space="preserve">frl-kathrin.corpataux@pocketfm.com</t>
        </is>
      </c>
      <c r="O1246" t="inlineStr">
        <is>
          <t xml:space="preserve">Final Master</t>
        </is>
      </c>
      <c r="P1246" t="str">
        <f>IF(OR(O1246="Issues found in master",O1246="Final master"),"Master",IF(OR(O1246="Ready for Master",O1246="Issues found in raw",O1246="Raw under QC",O1246="Issues resolved in raw"),"Raw","-"))</f>
        <v>Master</v>
      </c>
      <c r="Q1246" s="13">
        <v>46287.54375</v>
      </c>
      <c r="R1246" t="inlineStr">
        <is>
          <t xml:space="preserve">2026-09 (Sept)</t>
        </is>
      </c>
      <c r="S1246">
        <f>IF(M1246="Not an error",0,IF(COUNTIFS($A$2:$A1246,$A1246,$D$2:$D1246,$D1246,$M$2:$M1246,"&lt;&gt;Not an error")=1,1,0))</f>
        <v>1</v>
      </c>
      <c r="T1246">
        <f>IF(M1246&lt;&gt;"Major",0,IF(COUNTIFS($A$2:$A1246,$A1246,$D$2:$D1246,$D1246,$M$2:$M1246,"Major")=1,1,0))</f>
        <v>0</v>
      </c>
      <c r="U1246">
        <f>IF(M1246&lt;&gt;"Minor",0,IF(COUNTIFS($A$2:$A1246,$A1246,$D$2:$D1246,$D1246,$M$2:$M1246,"Minor")=1,1,0))</f>
        <v>1</v>
      </c>
    </row>
    <row r="1247">
      <c r="A1247" t="inlineStr">
        <is>
          <t xml:space="preserve">b204a313c0bd1077a75ad8b3f5bf49d571437e06</t>
        </is>
      </c>
      <c r="B1247" t="inlineStr">
        <is>
          <t xml:space="preserve">Meant for Another</t>
        </is>
      </c>
      <c r="C1247" t="inlineStr">
        <is>
          <t xml:space="preserve">Für Den Falschen Bestimmt</t>
        </is>
      </c>
      <c r="D1247" t="inlineStr">
        <is>
          <t xml:space="preserve">f18d24c5f49ec9dd8d897c542ab524223c649c2b</t>
        </is>
      </c>
      <c r="E1247" t="inlineStr">
        <is>
          <t xml:space="preserve">Episode 55: Die Perfekte Demütigung</t>
        </is>
      </c>
      <c r="F1247">
        <v>55</v>
      </c>
      <c r="G1247" t="inlineStr">
        <is>
          <t xml:space="preserve">7:47-7:51</t>
        </is>
      </c>
      <c r="H1247" t="inlineStr">
        <is>
          <t xml:space="preserve">Pending</t>
        </is>
      </c>
      <c r="I1247" t="inlineStr">
        <is>
          <t xml:space="preserve">"Bist du da?" consists of three words, not two. - Line of script: „Es waren nur zwei Worte: „Bist du da?““</t>
        </is>
      </c>
      <c r="J1247" t="inlineStr">
        <is>
          <t xml:space="preserve">AI</t>
        </is>
      </c>
      <c r="K1247" t="inlineStr">
        <is>
          <t xml:space="preserve">Script error</t>
        </is>
      </c>
      <c r="L1247" t="inlineStr">
        <is>
          <t xml:space="preserve">Script error</t>
        </is>
      </c>
      <c r="M1247" t="str">
        <f>IFERROR(IF(VLOOKUP(L1247,'Quantification'!$A:$B,2,FALSE)&amp;""="","Unclassified",VLOOKUP(L1247,'Quantification'!$A:$B,2,FALSE)),"Unclassified")</f>
        <v>Major</v>
      </c>
      <c r="N1247" t="inlineStr">
        <is>
          <t xml:space="preserve">frl-esma.gulsoy@pocketfm.com</t>
        </is>
      </c>
      <c r="O1247" t="inlineStr">
        <is>
          <t xml:space="preserve">Issues found in raw</t>
        </is>
      </c>
      <c r="P1247" t="str">
        <f>IF(OR(O1247="Issues found in master",O1247="Final master"),"Master",IF(OR(O1247="Ready for Master",O1247="Issues found in raw",O1247="Raw under QC",O1247="Issues resolved in raw"),"Raw","-"))</f>
        <v>Raw</v>
      </c>
      <c r="Q1247" s="13">
        <v>46287.54375</v>
      </c>
      <c r="R1247" t="inlineStr">
        <is>
          <t xml:space="preserve">2026-09 (Sept)</t>
        </is>
      </c>
      <c r="S1247">
        <f>IF(M1247="Not an error",0,IF(COUNTIFS($A$2:$A1247,$A1247,$D$2:$D1247,$D1247,$M$2:$M1247,"&lt;&gt;Not an error")=1,1,0))</f>
        <v>1</v>
      </c>
      <c r="T1247">
        <f>IF(M1247&lt;&gt;"Major",0,IF(COUNTIFS($A$2:$A1247,$A1247,$D$2:$D1247,$D1247,$M$2:$M1247,"Major")=1,1,0))</f>
        <v>1</v>
      </c>
      <c r="U1247">
        <f>IF(M1247&lt;&gt;"Minor",0,IF(COUNTIFS($A$2:$A1247,$A1247,$D$2:$D1247,$D1247,$M$2:$M1247,"Minor")=1,1,0))</f>
        <v>0</v>
      </c>
    </row>
    <row r="1248">
      <c r="A1248" t="inlineStr">
        <is>
          <t xml:space="preserve">b204a313c0bd1077a75ad8b3f5bf49d571437e06</t>
        </is>
      </c>
      <c r="B1248" t="inlineStr">
        <is>
          <t xml:space="preserve">Meant for Another</t>
        </is>
      </c>
      <c r="C1248" t="inlineStr">
        <is>
          <t xml:space="preserve">Für Den Falschen Bestimmt</t>
        </is>
      </c>
      <c r="D1248" t="inlineStr">
        <is>
          <t xml:space="preserve">f18d24c5f49ec9dd8d897c542ab524223c649c2b</t>
        </is>
      </c>
      <c r="E1248" t="inlineStr">
        <is>
          <t xml:space="preserve">Episode 55: Die Perfekte Demütigung</t>
        </is>
      </c>
      <c r="F1248">
        <v>55</v>
      </c>
      <c r="G1248" t="inlineStr">
        <is>
          <t xml:space="preserve">7:39-7:46</t>
        </is>
      </c>
      <c r="H1248" t="inlineStr">
        <is>
          <t xml:space="preserve">Pending</t>
        </is>
      </c>
      <c r="I1248" t="inlineStr">
        <is>
          <t xml:space="preserve">Emma's name should be added here to make it immediately clear who Ben is messaging. - Line of script: „Währenddessen schickte Ben in einem anderen Stockwerk des Anwesens eine Nachricht, zu der er sich endlich durchgerungen hatte.“</t>
        </is>
      </c>
      <c r="J1248" t="inlineStr">
        <is>
          <t xml:space="preserve">AI</t>
        </is>
      </c>
      <c r="K1248" t="inlineStr">
        <is>
          <t xml:space="preserve">Script error</t>
        </is>
      </c>
      <c r="L1248" t="inlineStr">
        <is>
          <t xml:space="preserve">Script error</t>
        </is>
      </c>
      <c r="M1248" t="str">
        <f>IFERROR(IF(VLOOKUP(L1248,'Quantification'!$A:$B,2,FALSE)&amp;""="","Unclassified",VLOOKUP(L1248,'Quantification'!$A:$B,2,FALSE)),"Unclassified")</f>
        <v>Major</v>
      </c>
      <c r="N1248" t="inlineStr">
        <is>
          <t xml:space="preserve">frl-esma.gulsoy@pocketfm.com</t>
        </is>
      </c>
      <c r="O1248" t="inlineStr">
        <is>
          <t xml:space="preserve">Issues found in raw</t>
        </is>
      </c>
      <c r="P1248" t="str">
        <f>IF(OR(O1248="Issues found in master",O1248="Final master"),"Master",IF(OR(O1248="Ready for Master",O1248="Issues found in raw",O1248="Raw under QC",O1248="Issues resolved in raw"),"Raw","-"))</f>
        <v>Raw</v>
      </c>
      <c r="Q1248" s="13">
        <v>46287.54375</v>
      </c>
      <c r="R1248" t="inlineStr">
        <is>
          <t xml:space="preserve">2026-09 (Sept)</t>
        </is>
      </c>
      <c r="S1248">
        <f>IF(M1248="Not an error",0,IF(COUNTIFS($A$2:$A1248,$A1248,$D$2:$D1248,$D1248,$M$2:$M1248,"&lt;&gt;Not an error")=1,1,0))</f>
        <v>0</v>
      </c>
      <c r="T1248">
        <f>IF(M1248&lt;&gt;"Major",0,IF(COUNTIFS($A$2:$A1248,$A1248,$D$2:$D1248,$D1248,$M$2:$M1248,"Major")=1,1,0))</f>
        <v>0</v>
      </c>
      <c r="U1248">
        <f>IF(M1248&lt;&gt;"Minor",0,IF(COUNTIFS($A$2:$A1248,$A1248,$D$2:$D1248,$D1248,$M$2:$M1248,"Minor")=1,1,0))</f>
        <v>0</v>
      </c>
    </row>
    <row r="1249">
      <c r="A1249" t="inlineStr">
        <is>
          <t xml:space="preserve">b204a313c0bd1077a75ad8b3f5bf49d571437e06</t>
        </is>
      </c>
      <c r="B1249" t="inlineStr">
        <is>
          <t xml:space="preserve">Meant for Another</t>
        </is>
      </c>
      <c r="C1249" t="inlineStr">
        <is>
          <t xml:space="preserve">Für Den Falschen Bestimmt</t>
        </is>
      </c>
      <c r="D1249" t="inlineStr">
        <is>
          <t xml:space="preserve">f18d24c5f49ec9dd8d897c542ab524223c649c2b</t>
        </is>
      </c>
      <c r="E1249" t="inlineStr">
        <is>
          <t xml:space="preserve">Episode 55: Die Perfekte Demütigung</t>
        </is>
      </c>
      <c r="F1249">
        <v>55</v>
      </c>
      <c r="G1249" t="inlineStr">
        <is>
          <t xml:space="preserve">8:10-8:11</t>
        </is>
      </c>
      <c r="H1249" t="inlineStr">
        <is>
          <t xml:space="preserve">Pending</t>
        </is>
      </c>
      <c r="I1249" t="inlineStr">
        <is>
          <t xml:space="preserve">"Was gibt’s?" should be slightly higher-pitched, as this is Emma's reply. - Line of script: „Sein Telefon klingelte erneut. Ben griff sofort danach. Die Antwort war einfach: „Was gibt’s?““</t>
        </is>
      </c>
      <c r="J1249" t="inlineStr">
        <is>
          <t xml:space="preserve">VOA</t>
        </is>
      </c>
      <c r="K1249" t="inlineStr">
        <is>
          <t xml:space="preserve">Acting</t>
        </is>
      </c>
      <c r="L1249" t="inlineStr">
        <is>
          <t xml:space="preserve">Acting</t>
        </is>
      </c>
      <c r="M1249" t="str">
        <f>IFERROR(IF(VLOOKUP(L1249,'Quantification'!$A:$B,2,FALSE)&amp;""="","Unclassified",VLOOKUP(L1249,'Quantification'!$A:$B,2,FALSE)),"Unclassified")</f>
        <v>Minor</v>
      </c>
      <c r="N1249" t="inlineStr">
        <is>
          <t xml:space="preserve">frl-esma.gulsoy@pocketfm.com</t>
        </is>
      </c>
      <c r="O1249" t="inlineStr">
        <is>
          <t xml:space="preserve">Issues found in raw</t>
        </is>
      </c>
      <c r="P1249" t="str">
        <f>IF(OR(O1249="Issues found in master",O1249="Final master"),"Master",IF(OR(O1249="Ready for Master",O1249="Issues found in raw",O1249="Raw under QC",O1249="Issues resolved in raw"),"Raw","-"))</f>
        <v>Raw</v>
      </c>
      <c r="Q1249" s="13">
        <v>46287.54375</v>
      </c>
      <c r="R1249" t="inlineStr">
        <is>
          <t xml:space="preserve">2026-09 (Sept)</t>
        </is>
      </c>
      <c r="S1249">
        <f>IF(M1249="Not an error",0,IF(COUNTIFS($A$2:$A1249,$A1249,$D$2:$D1249,$D1249,$M$2:$M1249,"&lt;&gt;Not an error")=1,1,0))</f>
        <v>0</v>
      </c>
      <c r="T1249">
        <f>IF(M1249&lt;&gt;"Major",0,IF(COUNTIFS($A$2:$A1249,$A1249,$D$2:$D1249,$D1249,$M$2:$M1249,"Major")=1,1,0))</f>
        <v>0</v>
      </c>
      <c r="U1249">
        <f>IF(M1249&lt;&gt;"Minor",0,IF(COUNTIFS($A$2:$A1249,$A1249,$D$2:$D1249,$D1249,$M$2:$M1249,"Minor")=1,1,0))</f>
        <v>1</v>
      </c>
    </row>
    <row r="1250">
      <c r="A1250" t="inlineStr">
        <is>
          <t xml:space="preserve">b204a313c0bd1077a75ad8b3f5bf49d571437e06</t>
        </is>
      </c>
      <c r="B1250" t="inlineStr">
        <is>
          <t xml:space="preserve">Meant for Another</t>
        </is>
      </c>
      <c r="C1250" t="inlineStr">
        <is>
          <t xml:space="preserve">Für Den Falschen Bestimmt</t>
        </is>
      </c>
      <c r="D1250" t="inlineStr">
        <is>
          <t xml:space="preserve">12571e20c5611e7da5d3847ad614d7c999b412f4</t>
        </is>
      </c>
      <c r="E1250" t="inlineStr">
        <is>
          <t xml:space="preserve">Episode 56: Der Italienische Test</t>
        </is>
      </c>
      <c r="F1250">
        <v>56</v>
      </c>
      <c r="G1250" t="inlineStr">
        <is>
          <t xml:space="preserve">2:31-2:35</t>
        </is>
      </c>
      <c r="H1250" t="inlineStr">
        <is>
          <t xml:space="preserve">Pending</t>
        </is>
      </c>
      <c r="I1250" t="inlineStr">
        <is>
          <t xml:space="preserve">Since Ben is in a wheelchair, "schlängelte sich durch die Stände" could be rephrased to make his movement in the wheelchair clearer. - Line of script: „Ben schlängelte sich durch die Stände und wich den drängelnden Ellbogen der späten Gäste aus.“</t>
        </is>
      </c>
      <c r="J1250" t="inlineStr">
        <is>
          <t xml:space="preserve">AI</t>
        </is>
      </c>
      <c r="K1250" t="inlineStr">
        <is>
          <t xml:space="preserve">Script error</t>
        </is>
      </c>
      <c r="L1250" t="inlineStr">
        <is>
          <t xml:space="preserve">Script error</t>
        </is>
      </c>
      <c r="M1250" t="str">
        <f>IFERROR(IF(VLOOKUP(L1250,'Quantification'!$A:$B,2,FALSE)&amp;""="","Unclassified",VLOOKUP(L1250,'Quantification'!$A:$B,2,FALSE)),"Unclassified")</f>
        <v>Major</v>
      </c>
      <c r="N1250" t="inlineStr">
        <is>
          <t xml:space="preserve">frl-esma.gulsoy@pocketfm.com</t>
        </is>
      </c>
      <c r="O1250" t="inlineStr">
        <is>
          <t xml:space="preserve">Issues found in raw</t>
        </is>
      </c>
      <c r="P1250" t="str">
        <f>IF(OR(O1250="Issues found in master",O1250="Final master"),"Master",IF(OR(O1250="Ready for Master",O1250="Issues found in raw",O1250="Raw under QC",O1250="Issues resolved in raw"),"Raw","-"))</f>
        <v>Raw</v>
      </c>
      <c r="Q1250" s="13">
        <v>46287.54375</v>
      </c>
      <c r="R1250" t="inlineStr">
        <is>
          <t xml:space="preserve">2026-09 (Sept)</t>
        </is>
      </c>
      <c r="S1250">
        <f>IF(M1250="Not an error",0,IF(COUNTIFS($A$2:$A1250,$A1250,$D$2:$D1250,$D1250,$M$2:$M1250,"&lt;&gt;Not an error")=1,1,0))</f>
        <v>1</v>
      </c>
      <c r="T1250">
        <f>IF(M1250&lt;&gt;"Major",0,IF(COUNTIFS($A$2:$A1250,$A1250,$D$2:$D1250,$D1250,$M$2:$M1250,"Major")=1,1,0))</f>
        <v>1</v>
      </c>
      <c r="U1250">
        <f>IF(M1250&lt;&gt;"Minor",0,IF(COUNTIFS($A$2:$A1250,$A1250,$D$2:$D1250,$D1250,$M$2:$M1250,"Minor")=1,1,0))</f>
        <v>0</v>
      </c>
    </row>
    <row r="1251">
      <c r="A1251" t="inlineStr">
        <is>
          <t xml:space="preserve">b204a313c0bd1077a75ad8b3f5bf49d571437e06</t>
        </is>
      </c>
      <c r="B1251" t="inlineStr">
        <is>
          <t xml:space="preserve">Meant for Another</t>
        </is>
      </c>
      <c r="C1251" t="inlineStr">
        <is>
          <t xml:space="preserve">Für Den Falschen Bestimmt</t>
        </is>
      </c>
      <c r="D1251" t="inlineStr">
        <is>
          <t xml:space="preserve">12571e20c5611e7da5d3847ad614d7c999b412f4</t>
        </is>
      </c>
      <c r="E1251" t="inlineStr">
        <is>
          <t xml:space="preserve">Episode 56: Der Italienische Test</t>
        </is>
      </c>
      <c r="F1251">
        <v>56</v>
      </c>
      <c r="G1251" t="inlineStr">
        <is>
          <t xml:space="preserve">8:16-8:24</t>
        </is>
      </c>
      <c r="H1251" t="inlineStr">
        <is>
          <t xml:space="preserve">Pending</t>
        </is>
      </c>
      <c r="I1251" t="inlineStr">
        <is>
          <t xml:space="preserve">"Nathan" should be pronounced in English, while "Julian" and "Veronica" should be pronounced in German. - Line of script: „Das ist mein ältester Bruder, Nathan, und meine Schwägerin, Amber. Und das ist mein zweiter Bruder, Yulian, und seine Frau, Verohnika.“</t>
        </is>
      </c>
      <c r="J1251" t="inlineStr">
        <is>
          <t xml:space="preserve">VOA</t>
        </is>
      </c>
      <c r="K1251" t="inlineStr">
        <is>
          <t xml:space="preserve">Mispronunciation</t>
        </is>
      </c>
      <c r="L1251" t="inlineStr">
        <is>
          <t xml:space="preserve">Mispronunciation</t>
        </is>
      </c>
      <c r="M1251" t="str">
        <f>IFERROR(IF(VLOOKUP(L1251,'Quantification'!$A:$B,2,FALSE)&amp;""="","Unclassified",VLOOKUP(L1251,'Quantification'!$A:$B,2,FALSE)),"Unclassified")</f>
        <v>Major</v>
      </c>
      <c r="N1251" t="inlineStr">
        <is>
          <t xml:space="preserve">frl-esma.gulsoy@pocketfm.com</t>
        </is>
      </c>
      <c r="O1251" t="inlineStr">
        <is>
          <t xml:space="preserve">Issues found in raw</t>
        </is>
      </c>
      <c r="P1251" t="str">
        <f>IF(OR(O1251="Issues found in master",O1251="Final master"),"Master",IF(OR(O1251="Ready for Master",O1251="Issues found in raw",O1251="Raw under QC",O1251="Issues resolved in raw"),"Raw","-"))</f>
        <v>Raw</v>
      </c>
      <c r="Q1251" s="13">
        <v>46287.54375</v>
      </c>
      <c r="R1251" t="inlineStr">
        <is>
          <t xml:space="preserve">2026-09 (Sept)</t>
        </is>
      </c>
      <c r="S1251">
        <f>IF(M1251="Not an error",0,IF(COUNTIFS($A$2:$A1251,$A1251,$D$2:$D1251,$D1251,$M$2:$M1251,"&lt;&gt;Not an error")=1,1,0))</f>
        <v>0</v>
      </c>
      <c r="T1251">
        <f>IF(M1251&lt;&gt;"Major",0,IF(COUNTIFS($A$2:$A1251,$A1251,$D$2:$D1251,$D1251,$M$2:$M1251,"Major")=1,1,0))</f>
        <v>0</v>
      </c>
      <c r="U1251">
        <f>IF(M1251&lt;&gt;"Minor",0,IF(COUNTIFS($A$2:$A1251,$A1251,$D$2:$D1251,$D1251,$M$2:$M1251,"Minor")=1,1,0))</f>
        <v>0</v>
      </c>
    </row>
    <row r="1252">
      <c r="A1252" t="inlineStr">
        <is>
          <t xml:space="preserve">b204a313c0bd1077a75ad8b3f5bf49d571437e06</t>
        </is>
      </c>
      <c r="B1252" t="inlineStr">
        <is>
          <t xml:space="preserve">Meant for Another</t>
        </is>
      </c>
      <c r="C1252" t="inlineStr">
        <is>
          <t xml:space="preserve">Für Den Falschen Bestimmt</t>
        </is>
      </c>
      <c r="D1252" t="inlineStr">
        <is>
          <t xml:space="preserve">12571e20c5611e7da5d3847ad614d7c999b412f4</t>
        </is>
      </c>
      <c r="E1252" t="inlineStr">
        <is>
          <t xml:space="preserve">Episode 56: Der Italienische Test</t>
        </is>
      </c>
      <c r="F1252">
        <v>56</v>
      </c>
      <c r="G1252" t="inlineStr">
        <is>
          <t xml:space="preserve">8:28-8:31</t>
        </is>
      </c>
      <c r="H1252" t="inlineStr">
        <is>
          <t xml:space="preserve">Pending</t>
        </is>
      </c>
      <c r="I1252" t="inlineStr">
        <is>
          <t xml:space="preserve">"Veronica" should be pronounced in German. - Line of script: „Verohnika Blackwood verengte leicht die Augen, als sie Emma musterte.</t>
        </is>
      </c>
      <c r="J1252" t="inlineStr">
        <is>
          <t xml:space="preserve">VOA</t>
        </is>
      </c>
      <c r="K1252" t="inlineStr">
        <is>
          <t xml:space="preserve">Mispronunciation</t>
        </is>
      </c>
      <c r="L1252" t="inlineStr">
        <is>
          <t xml:space="preserve">Mispronunciation</t>
        </is>
      </c>
      <c r="M1252" t="str">
        <f>IFERROR(IF(VLOOKUP(L1252,'Quantification'!$A:$B,2,FALSE)&amp;""="","Unclassified",VLOOKUP(L1252,'Quantification'!$A:$B,2,FALSE)),"Unclassified")</f>
        <v>Major</v>
      </c>
      <c r="N1252" t="inlineStr">
        <is>
          <t xml:space="preserve">frl-esma.gulsoy@pocketfm.com</t>
        </is>
      </c>
      <c r="O1252" t="inlineStr">
        <is>
          <t xml:space="preserve">Issues found in raw</t>
        </is>
      </c>
      <c r="P1252" t="str">
        <f>IF(OR(O1252="Issues found in master",O1252="Final master"),"Master",IF(OR(O1252="Ready for Master",O1252="Issues found in raw",O1252="Raw under QC",O1252="Issues resolved in raw"),"Raw","-"))</f>
        <v>Raw</v>
      </c>
      <c r="Q1252" s="13">
        <v>46287.54375</v>
      </c>
      <c r="R1252" t="inlineStr">
        <is>
          <t xml:space="preserve">2026-09 (Sept)</t>
        </is>
      </c>
      <c r="S1252">
        <f>IF(M1252="Not an error",0,IF(COUNTIFS($A$2:$A1252,$A1252,$D$2:$D1252,$D1252,$M$2:$M1252,"&lt;&gt;Not an error")=1,1,0))</f>
        <v>0</v>
      </c>
      <c r="T1252">
        <f>IF(M1252&lt;&gt;"Major",0,IF(COUNTIFS($A$2:$A1252,$A1252,$D$2:$D1252,$D1252,$M$2:$M1252,"Major")=1,1,0))</f>
        <v>0</v>
      </c>
      <c r="U1252">
        <f>IF(M1252&lt;&gt;"Minor",0,IF(COUNTIFS($A$2:$A1252,$A1252,$D$2:$D1252,$D1252,$M$2:$M1252,"Minor")=1,1,0))</f>
        <v>0</v>
      </c>
    </row>
    <row r="1253">
      <c r="A1253" t="inlineStr">
        <is>
          <t xml:space="preserve">b204a313c0bd1077a75ad8b3f5bf49d571437e06</t>
        </is>
      </c>
      <c r="B1253" t="inlineStr">
        <is>
          <t xml:space="preserve">Meant for Another</t>
        </is>
      </c>
      <c r="C1253" t="inlineStr">
        <is>
          <t xml:space="preserve">Für Den Falschen Bestimmt</t>
        </is>
      </c>
      <c r="D1253" t="inlineStr">
        <is>
          <t xml:space="preserve">12571e20c5611e7da5d3847ad614d7c999b412f4</t>
        </is>
      </c>
      <c r="E1253" t="inlineStr">
        <is>
          <t xml:space="preserve">Episode 56: Der Italienische Test</t>
        </is>
      </c>
      <c r="F1253">
        <v>56</v>
      </c>
      <c r="G1253" t="inlineStr">
        <is>
          <t xml:space="preserve">8:52-9:06</t>
        </is>
      </c>
      <c r="H1253" t="inlineStr">
        <is>
          <t xml:space="preserve">Pending</t>
        </is>
      </c>
      <c r="I1253" t="inlineStr">
        <is>
          <t xml:space="preserve">Olivia streckte Emma eine Hand entgegen und sagte auf makellosem, schnellem Italienisch: „Hallo Emma, wir kennen uns ja bereits. Schön, dich wiederzusehen. Ich hätte allerdings nicht erwartet, dich ausgerechnet hier wiederzutreffen."</t>
        </is>
      </c>
      <c r="J1253" t="inlineStr">
        <is>
          <t xml:space="preserve">VOA</t>
        </is>
      </c>
      <c r="K1253" t="inlineStr">
        <is>
          <t xml:space="preserve">Script Error</t>
        </is>
      </c>
      <c r="L1253" t="inlineStr">
        <is>
          <t xml:space="preserve">Script error</t>
        </is>
      </c>
      <c r="M1253" t="str">
        <f>IFERROR(IF(VLOOKUP(L1253,'Quantification'!$A:$B,2,FALSE)&amp;""="","Unclassified",VLOOKUP(L1253,'Quantification'!$A:$B,2,FALSE)),"Unclassified")</f>
        <v>Major</v>
      </c>
      <c r="N1253" t="inlineStr">
        <is>
          <t xml:space="preserve">frl-kathrin.corpataux@pocketfm.com</t>
        </is>
      </c>
      <c r="O1253" t="inlineStr">
        <is>
          <t xml:space="preserve">Issues found in raw</t>
        </is>
      </c>
      <c r="P1253" t="str">
        <f>IF(OR(O1253="Issues found in master",O1253="Final master"),"Master",IF(OR(O1253="Ready for Master",O1253="Issues found in raw",O1253="Raw under QC",O1253="Issues resolved in raw"),"Raw","-"))</f>
        <v>Raw</v>
      </c>
      <c r="Q1253" s="13">
        <v>46287.54375</v>
      </c>
      <c r="R1253" t="inlineStr">
        <is>
          <t xml:space="preserve">2026-09 (Sept)</t>
        </is>
      </c>
      <c r="S1253">
        <f>IF(M1253="Not an error",0,IF(COUNTIFS($A$2:$A1253,$A1253,$D$2:$D1253,$D1253,$M$2:$M1253,"&lt;&gt;Not an error")=1,1,0))</f>
        <v>0</v>
      </c>
      <c r="T1253">
        <f>IF(M1253&lt;&gt;"Major",0,IF(COUNTIFS($A$2:$A1253,$A1253,$D$2:$D1253,$D1253,$M$2:$M1253,"Major")=1,1,0))</f>
        <v>0</v>
      </c>
      <c r="U1253">
        <f>IF(M1253&lt;&gt;"Minor",0,IF(COUNTIFS($A$2:$A1253,$A1253,$D$2:$D1253,$D1253,$M$2:$M1253,"Minor")=1,1,0))</f>
        <v>0</v>
      </c>
    </row>
    <row r="1254">
      <c r="A1254" t="inlineStr">
        <is>
          <t xml:space="preserve">b204a313c0bd1077a75ad8b3f5bf49d571437e06</t>
        </is>
      </c>
      <c r="B1254" t="inlineStr">
        <is>
          <t xml:space="preserve">Meant for Another</t>
        </is>
      </c>
      <c r="C1254" t="inlineStr">
        <is>
          <t xml:space="preserve">Für Den Falschen Bestimmt</t>
        </is>
      </c>
      <c r="D1254" t="inlineStr">
        <is>
          <t xml:space="preserve">64048b6484308ab1be6b11daa8487ce243af7b88</t>
        </is>
      </c>
      <c r="E1254" t="inlineStr">
        <is>
          <t xml:space="preserve">Episode 57: Ein Diamant Im Dreck</t>
        </is>
      </c>
      <c r="F1254">
        <v>57</v>
      </c>
      <c r="G1254" t="inlineStr">
        <is>
          <t xml:space="preserve">5:17-5:21</t>
        </is>
      </c>
      <c r="H1254" t="inlineStr">
        <is>
          <t xml:space="preserve">Pending</t>
        </is>
      </c>
      <c r="I1254" t="inlineStr">
        <is>
          <t xml:space="preserve">"Veronica" should be pronounced in German. - Line of script: „Und für Sie, Missus Blackwood, und für Verohnika und Amber habe ich diese Schönheitscreme.“</t>
        </is>
      </c>
      <c r="J1254" t="inlineStr">
        <is>
          <t xml:space="preserve">VOA</t>
        </is>
      </c>
      <c r="K1254" t="inlineStr">
        <is>
          <t xml:space="preserve">Mispronunciation</t>
        </is>
      </c>
      <c r="L1254" t="inlineStr">
        <is>
          <t xml:space="preserve">Mispronunciation</t>
        </is>
      </c>
      <c r="M1254" t="str">
        <f>IFERROR(IF(VLOOKUP(L1254,'Quantification'!$A:$B,2,FALSE)&amp;""="","Unclassified",VLOOKUP(L1254,'Quantification'!$A:$B,2,FALSE)),"Unclassified")</f>
        <v>Major</v>
      </c>
      <c r="N1254" t="inlineStr">
        <is>
          <t xml:space="preserve">frl-esma.gulsoy@pocketfm.com</t>
        </is>
      </c>
      <c r="O1254" t="inlineStr">
        <is>
          <t xml:space="preserve">Issues found in raw</t>
        </is>
      </c>
      <c r="P1254" t="str">
        <f>IF(OR(O1254="Issues found in master",O1254="Final master"),"Master",IF(OR(O1254="Ready for Master",O1254="Issues found in raw",O1254="Raw under QC",O1254="Issues resolved in raw"),"Raw","-"))</f>
        <v>Raw</v>
      </c>
      <c r="Q1254" s="13">
        <v>46287.54375</v>
      </c>
      <c r="R1254" t="inlineStr">
        <is>
          <t xml:space="preserve">2026-09 (Sept)</t>
        </is>
      </c>
      <c r="S1254">
        <f>IF(M1254="Not an error",0,IF(COUNTIFS($A$2:$A1254,$A1254,$D$2:$D1254,$D1254,$M$2:$M1254,"&lt;&gt;Not an error")=1,1,0))</f>
        <v>1</v>
      </c>
      <c r="T1254">
        <f>IF(M1254&lt;&gt;"Major",0,IF(COUNTIFS($A$2:$A1254,$A1254,$D$2:$D1254,$D1254,$M$2:$M1254,"Major")=1,1,0))</f>
        <v>1</v>
      </c>
      <c r="U1254">
        <f>IF(M1254&lt;&gt;"Minor",0,IF(COUNTIFS($A$2:$A1254,$A1254,$D$2:$D1254,$D1254,$M$2:$M1254,"Minor")=1,1,0))</f>
        <v>0</v>
      </c>
    </row>
    <row r="1255">
      <c r="A1255" t="inlineStr">
        <is>
          <t xml:space="preserve">b204a313c0bd1077a75ad8b3f5bf49d571437e06</t>
        </is>
      </c>
      <c r="B1255" t="inlineStr">
        <is>
          <t xml:space="preserve">Meant for Another</t>
        </is>
      </c>
      <c r="C1255" t="inlineStr">
        <is>
          <t xml:space="preserve">Für Den Falschen Bestimmt</t>
        </is>
      </c>
      <c r="D1255" t="inlineStr">
        <is>
          <t xml:space="preserve">64048b6484308ab1be6b11daa8487ce243af7b88</t>
        </is>
      </c>
      <c r="E1255" t="inlineStr">
        <is>
          <t xml:space="preserve">Episode 57: Ein Diamant Im Dreck</t>
        </is>
      </c>
      <c r="F1255">
        <v>57</v>
      </c>
      <c r="G1255" t="inlineStr">
        <is>
          <t xml:space="preserve">5:25-5:30</t>
        </is>
      </c>
      <c r="H1255" t="inlineStr">
        <is>
          <t xml:space="preserve">Pending</t>
        </is>
      </c>
      <c r="I1255" t="inlineStr">
        <is>
          <t xml:space="preserve">"Veronica" should be pronounced in German. - Line of script: „Verohnika verengte die Augen. „Was genau bewirkt diese Creme?“</t>
        </is>
      </c>
      <c r="J1255" t="inlineStr">
        <is>
          <t xml:space="preserve">VOA</t>
        </is>
      </c>
      <c r="K1255" t="inlineStr">
        <is>
          <t xml:space="preserve">Mispronunciation</t>
        </is>
      </c>
      <c r="L1255" t="inlineStr">
        <is>
          <t xml:space="preserve">Mispronunciation</t>
        </is>
      </c>
      <c r="M1255" t="str">
        <f>IFERROR(IF(VLOOKUP(L1255,'Quantification'!$A:$B,2,FALSE)&amp;""="","Unclassified",VLOOKUP(L1255,'Quantification'!$A:$B,2,FALSE)),"Unclassified")</f>
        <v>Major</v>
      </c>
      <c r="N1255" t="inlineStr">
        <is>
          <t xml:space="preserve">frl-esma.gulsoy@pocketfm.com</t>
        </is>
      </c>
      <c r="O1255" t="inlineStr">
        <is>
          <t xml:space="preserve">Issues found in raw</t>
        </is>
      </c>
      <c r="P1255" t="str">
        <f>IF(OR(O1255="Issues found in master",O1255="Final master"),"Master",IF(OR(O1255="Ready for Master",O1255="Issues found in raw",O1255="Raw under QC",O1255="Issues resolved in raw"),"Raw","-"))</f>
        <v>Raw</v>
      </c>
      <c r="Q1255" s="13">
        <v>46287.54375</v>
      </c>
      <c r="R1255" t="inlineStr">
        <is>
          <t xml:space="preserve">2026-09 (Sept)</t>
        </is>
      </c>
      <c r="S1255">
        <f>IF(M1255="Not an error",0,IF(COUNTIFS($A$2:$A1255,$A1255,$D$2:$D1255,$D1255,$M$2:$M1255,"&lt;&gt;Not an error")=1,1,0))</f>
        <v>0</v>
      </c>
      <c r="T1255">
        <f>IF(M1255&lt;&gt;"Major",0,IF(COUNTIFS($A$2:$A1255,$A1255,$D$2:$D1255,$D1255,$M$2:$M1255,"Major")=1,1,0))</f>
        <v>0</v>
      </c>
      <c r="U1255">
        <f>IF(M1255&lt;&gt;"Minor",0,IF(COUNTIFS($A$2:$A1255,$A1255,$D$2:$D1255,$D1255,$M$2:$M1255,"Minor")=1,1,0))</f>
        <v>0</v>
      </c>
    </row>
    <row r="1256">
      <c r="A1256" t="inlineStr">
        <is>
          <t xml:space="preserve">b204a313c0bd1077a75ad8b3f5bf49d571437e06</t>
        </is>
      </c>
      <c r="B1256" t="inlineStr">
        <is>
          <t xml:space="preserve">Meant for Another</t>
        </is>
      </c>
      <c r="C1256" t="inlineStr">
        <is>
          <t xml:space="preserve">Für Den Falschen Bestimmt</t>
        </is>
      </c>
      <c r="D1256" t="inlineStr">
        <is>
          <t xml:space="preserve">64048b6484308ab1be6b11daa8487ce243af7b88</t>
        </is>
      </c>
      <c r="E1256" t="inlineStr">
        <is>
          <t xml:space="preserve">Episode 57: Ein Diamant Im Dreck</t>
        </is>
      </c>
      <c r="F1256">
        <v>57</v>
      </c>
      <c r="G1256" t="inlineStr">
        <is>
          <t xml:space="preserve">5:38-5:44</t>
        </is>
      </c>
      <c r="H1256" t="inlineStr">
        <is>
          <t xml:space="preserve">Pending</t>
        </is>
      </c>
      <c r="I1256" t="inlineStr">
        <is>
          <t xml:space="preserve">"Veronica" should be pronounced in German. - Line of script: „Verohnika beugte sich zögernd vor. „Ich glaube nicht, dass es eine Creme gibt, die das alles kann.“</t>
        </is>
      </c>
      <c r="J1256" t="inlineStr">
        <is>
          <t xml:space="preserve">VOA</t>
        </is>
      </c>
      <c r="K1256" t="inlineStr">
        <is>
          <t xml:space="preserve">Mispronunciation</t>
        </is>
      </c>
      <c r="L1256" t="inlineStr">
        <is>
          <t xml:space="preserve">Mispronunciation</t>
        </is>
      </c>
      <c r="M1256" t="str">
        <f>IFERROR(IF(VLOOKUP(L1256,'Quantification'!$A:$B,2,FALSE)&amp;""="","Unclassified",VLOOKUP(L1256,'Quantification'!$A:$B,2,FALSE)),"Unclassified")</f>
        <v>Major</v>
      </c>
      <c r="N1256" t="inlineStr">
        <is>
          <t xml:space="preserve">frl-esma.gulsoy@pocketfm.com</t>
        </is>
      </c>
      <c r="O1256" t="inlineStr">
        <is>
          <t xml:space="preserve">Issues found in raw</t>
        </is>
      </c>
      <c r="P1256" t="str">
        <f>IF(OR(O1256="Issues found in master",O1256="Final master"),"Master",IF(OR(O1256="Ready for Master",O1256="Issues found in raw",O1256="Raw under QC",O1256="Issues resolved in raw"),"Raw","-"))</f>
        <v>Raw</v>
      </c>
      <c r="Q1256" s="13">
        <v>46287.54375</v>
      </c>
      <c r="R1256" t="inlineStr">
        <is>
          <t xml:space="preserve">2026-09 (Sept)</t>
        </is>
      </c>
      <c r="S1256">
        <f>IF(M1256="Not an error",0,IF(COUNTIFS($A$2:$A1256,$A1256,$D$2:$D1256,$D1256,$M$2:$M1256,"&lt;&gt;Not an error")=1,1,0))</f>
        <v>0</v>
      </c>
      <c r="T1256">
        <f>IF(M1256&lt;&gt;"Major",0,IF(COUNTIFS($A$2:$A1256,$A1256,$D$2:$D1256,$D1256,$M$2:$M1256,"Major")=1,1,0))</f>
        <v>0</v>
      </c>
      <c r="U1256">
        <f>IF(M1256&lt;&gt;"Minor",0,IF(COUNTIFS($A$2:$A1256,$A1256,$D$2:$D1256,$D1256,$M$2:$M1256,"Minor")=1,1,0))</f>
        <v>0</v>
      </c>
    </row>
    <row r="1257">
      <c r="A1257" t="inlineStr">
        <is>
          <t xml:space="preserve">b204a313c0bd1077a75ad8b3f5bf49d571437e06</t>
        </is>
      </c>
      <c r="B1257" t="inlineStr">
        <is>
          <t xml:space="preserve">Meant for Another</t>
        </is>
      </c>
      <c r="C1257" t="inlineStr">
        <is>
          <t xml:space="preserve">Für Den Falschen Bestimmt</t>
        </is>
      </c>
      <c r="D1257" t="inlineStr">
        <is>
          <t xml:space="preserve">64048b6484308ab1be6b11daa8487ce243af7b88</t>
        </is>
      </c>
      <c r="E1257" t="inlineStr">
        <is>
          <t xml:space="preserve">Episode 57: Ein Diamant Im Dreck</t>
        </is>
      </c>
      <c r="F1257">
        <v>57</v>
      </c>
      <c r="G1257" t="inlineStr">
        <is>
          <t xml:space="preserve">6:18-6:28</t>
        </is>
      </c>
      <c r="H1257" t="inlineStr">
        <is>
          <t xml:space="preserve">Pending</t>
        </is>
      </c>
      <c r="I1257" t="inlineStr">
        <is>
          <t xml:space="preserve">„Wie aufmerksam von dir“, sagte Verohnika ausdruckslos. „Ben muss in einem früheren Leben etwas wirklich Heldenhaftes getan haben, um dich zu finden.“</t>
        </is>
      </c>
      <c r="J1257" t="inlineStr">
        <is>
          <t xml:space="preserve">VOA</t>
        </is>
      </c>
      <c r="K1257" t="inlineStr">
        <is>
          <t xml:space="preserve">Mispronunciation</t>
        </is>
      </c>
      <c r="L1257" t="inlineStr">
        <is>
          <t xml:space="preserve">Mispronunciation</t>
        </is>
      </c>
      <c r="M1257" t="str">
        <f>IFERROR(IF(VLOOKUP(L1257,'Quantification'!$A:$B,2,FALSE)&amp;""="","Unclassified",VLOOKUP(L1257,'Quantification'!$A:$B,2,FALSE)),"Unclassified")</f>
        <v>Major</v>
      </c>
      <c r="N1257" t="inlineStr">
        <is>
          <t xml:space="preserve">frl-esma.gulsoy@pocketfm.com</t>
        </is>
      </c>
      <c r="O1257" t="inlineStr">
        <is>
          <t xml:space="preserve">Issues found in raw</t>
        </is>
      </c>
      <c r="P1257" t="str">
        <f>IF(OR(O1257="Issues found in master",O1257="Final master"),"Master",IF(OR(O1257="Ready for Master",O1257="Issues found in raw",O1257="Raw under QC",O1257="Issues resolved in raw"),"Raw","-"))</f>
        <v>Raw</v>
      </c>
      <c r="Q1257" s="13">
        <v>46287.54375</v>
      </c>
      <c r="R1257" t="inlineStr">
        <is>
          <t xml:space="preserve">2026-09 (Sept)</t>
        </is>
      </c>
      <c r="S1257">
        <f>IF(M1257="Not an error",0,IF(COUNTIFS($A$2:$A1257,$A1257,$D$2:$D1257,$D1257,$M$2:$M1257,"&lt;&gt;Not an error")=1,1,0))</f>
        <v>0</v>
      </c>
      <c r="T1257">
        <f>IF(M1257&lt;&gt;"Major",0,IF(COUNTIFS($A$2:$A1257,$A1257,$D$2:$D1257,$D1257,$M$2:$M1257,"Major")=1,1,0))</f>
        <v>0</v>
      </c>
      <c r="U1257">
        <f>IF(M1257&lt;&gt;"Minor",0,IF(COUNTIFS($A$2:$A1257,$A1257,$D$2:$D1257,$D1257,$M$2:$M1257,"Minor")=1,1,0))</f>
        <v>0</v>
      </c>
    </row>
    <row r="1258">
      <c r="A1258" t="inlineStr">
        <is>
          <t xml:space="preserve">b204a313c0bd1077a75ad8b3f5bf49d571437e06</t>
        </is>
      </c>
      <c r="B1258" t="inlineStr">
        <is>
          <t xml:space="preserve">Meant for Another</t>
        </is>
      </c>
      <c r="C1258" t="inlineStr">
        <is>
          <t xml:space="preserve">Für Den Falschen Bestimmt</t>
        </is>
      </c>
      <c r="D1258" t="inlineStr">
        <is>
          <t xml:space="preserve">64048b6484308ab1be6b11daa8487ce243af7b88</t>
        </is>
      </c>
      <c r="E1258" t="inlineStr">
        <is>
          <t xml:space="preserve">Episode 57: Ein Diamant Im Dreck</t>
        </is>
      </c>
      <c r="F1258">
        <v>57</v>
      </c>
      <c r="G1258" t="inlineStr">
        <is>
          <t xml:space="preserve">6:48-6:54</t>
        </is>
      </c>
      <c r="H1258" t="inlineStr">
        <is>
          <t xml:space="preserve">Pending</t>
        </is>
      </c>
      <c r="I1258" t="inlineStr">
        <is>
          <t xml:space="preserve">"Veronica" should be pronounced in German. - Line of script: „Verohnika ging stattdessen in die Küche, wo sie auf eine ihrer Haushälterinnen, Missus Langdon, zusteuerte."</t>
        </is>
      </c>
      <c r="J1258" t="inlineStr">
        <is>
          <t xml:space="preserve">VOA</t>
        </is>
      </c>
      <c r="K1258" t="inlineStr">
        <is>
          <t xml:space="preserve">Mispronunciation</t>
        </is>
      </c>
      <c r="L1258" t="inlineStr">
        <is>
          <t xml:space="preserve">Mispronunciation</t>
        </is>
      </c>
      <c r="M1258" t="str">
        <f>IFERROR(IF(VLOOKUP(L1258,'Quantification'!$A:$B,2,FALSE)&amp;""="","Unclassified",VLOOKUP(L1258,'Quantification'!$A:$B,2,FALSE)),"Unclassified")</f>
        <v>Major</v>
      </c>
      <c r="N1258" t="inlineStr">
        <is>
          <t xml:space="preserve">frl-esma.gulsoy@pocketfm.com</t>
        </is>
      </c>
      <c r="O1258" t="inlineStr">
        <is>
          <t xml:space="preserve">Issues found in raw</t>
        </is>
      </c>
      <c r="P1258" t="str">
        <f>IF(OR(O1258="Issues found in master",O1258="Final master"),"Master",IF(OR(O1258="Ready for Master",O1258="Issues found in raw",O1258="Raw under QC",O1258="Issues resolved in raw"),"Raw","-"))</f>
        <v>Raw</v>
      </c>
      <c r="Q1258" s="13">
        <v>46287.54375</v>
      </c>
      <c r="R1258" t="inlineStr">
        <is>
          <t xml:space="preserve">2026-09 (Sept)</t>
        </is>
      </c>
      <c r="S1258">
        <f>IF(M1258="Not an error",0,IF(COUNTIFS($A$2:$A1258,$A1258,$D$2:$D1258,$D1258,$M$2:$M1258,"&lt;&gt;Not an error")=1,1,0))</f>
        <v>0</v>
      </c>
      <c r="T1258">
        <f>IF(M1258&lt;&gt;"Major",0,IF(COUNTIFS($A$2:$A1258,$A1258,$D$2:$D1258,$D1258,$M$2:$M1258,"Major")=1,1,0))</f>
        <v>0</v>
      </c>
      <c r="U1258">
        <f>IF(M1258&lt;&gt;"Minor",0,IF(COUNTIFS($A$2:$A1258,$A1258,$D$2:$D1258,$D1258,$M$2:$M1258,"Minor")=1,1,0))</f>
        <v>0</v>
      </c>
    </row>
    <row r="1259">
      <c r="A1259" t="inlineStr">
        <is>
          <t xml:space="preserve">b204a313c0bd1077a75ad8b3f5bf49d571437e06</t>
        </is>
      </c>
      <c r="B1259" t="inlineStr">
        <is>
          <t xml:space="preserve">Meant for Another</t>
        </is>
      </c>
      <c r="C1259" t="inlineStr">
        <is>
          <t xml:space="preserve">Für Den Falschen Bestimmt</t>
        </is>
      </c>
      <c r="D1259" t="inlineStr">
        <is>
          <t xml:space="preserve">64048b6484308ab1be6b11daa8487ce243af7b88</t>
        </is>
      </c>
      <c r="E1259" t="inlineStr">
        <is>
          <t xml:space="preserve">Episode 57: Ein Diamant Im Dreck</t>
        </is>
      </c>
      <c r="F1259">
        <v>57</v>
      </c>
      <c r="G1259" t="inlineStr">
        <is>
          <t xml:space="preserve">7:07-7:12</t>
        </is>
      </c>
      <c r="H1259" t="inlineStr">
        <is>
          <t xml:space="preserve">Pending</t>
        </is>
      </c>
      <c r="I1259" t="inlineStr">
        <is>
          <t xml:space="preserve">"Veronica" should be pronounced in German. - Line of script: „Vollkommen“, nickte Verohnika und ging, ohne ihr einen zweiten Blick zu gönnen.</t>
        </is>
      </c>
      <c r="J1259" t="inlineStr">
        <is>
          <t xml:space="preserve">VOA</t>
        </is>
      </c>
      <c r="K1259" t="inlineStr">
        <is>
          <t xml:space="preserve">Mispronunciation</t>
        </is>
      </c>
      <c r="L1259" t="inlineStr">
        <is>
          <t xml:space="preserve">Mispronunciation</t>
        </is>
      </c>
      <c r="M1259" t="str">
        <f>IFERROR(IF(VLOOKUP(L1259,'Quantification'!$A:$B,2,FALSE)&amp;""="","Unclassified",VLOOKUP(L1259,'Quantification'!$A:$B,2,FALSE)),"Unclassified")</f>
        <v>Major</v>
      </c>
      <c r="N1259" t="inlineStr">
        <is>
          <t xml:space="preserve">frl-esma.gulsoy@pocketfm.com</t>
        </is>
      </c>
      <c r="O1259" t="inlineStr">
        <is>
          <t xml:space="preserve">Issues found in raw</t>
        </is>
      </c>
      <c r="P1259" t="str">
        <f>IF(OR(O1259="Issues found in master",O1259="Final master"),"Master",IF(OR(O1259="Ready for Master",O1259="Issues found in raw",O1259="Raw under QC",O1259="Issues resolved in raw"),"Raw","-"))</f>
        <v>Raw</v>
      </c>
      <c r="Q1259" s="13">
        <v>46287.54375</v>
      </c>
      <c r="R1259" t="inlineStr">
        <is>
          <t xml:space="preserve">2026-09 (Sept)</t>
        </is>
      </c>
      <c r="S1259">
        <f>IF(M1259="Not an error",0,IF(COUNTIFS($A$2:$A1259,$A1259,$D$2:$D1259,$D1259,$M$2:$M1259,"&lt;&gt;Not an error")=1,1,0))</f>
        <v>0</v>
      </c>
      <c r="T1259">
        <f>IF(M1259&lt;&gt;"Major",0,IF(COUNTIFS($A$2:$A1259,$A1259,$D$2:$D1259,$D1259,$M$2:$M1259,"Major")=1,1,0))</f>
        <v>0</v>
      </c>
      <c r="U1259">
        <f>IF(M1259&lt;&gt;"Minor",0,IF(COUNTIFS($A$2:$A1259,$A1259,$D$2:$D1259,$D1259,$M$2:$M1259,"Minor")=1,1,0))</f>
        <v>0</v>
      </c>
    </row>
    <row r="1260">
      <c r="A1260" t="inlineStr">
        <is>
          <t xml:space="preserve">b204a313c0bd1077a75ad8b3f5bf49d571437e06</t>
        </is>
      </c>
      <c r="B1260" t="inlineStr">
        <is>
          <t xml:space="preserve">Meant for Another</t>
        </is>
      </c>
      <c r="C1260" t="inlineStr">
        <is>
          <t xml:space="preserve">Für Den Falschen Bestimmt</t>
        </is>
      </c>
      <c r="D1260" t="inlineStr">
        <is>
          <t xml:space="preserve">64048b6484308ab1be6b11daa8487ce243af7b88</t>
        </is>
      </c>
      <c r="E1260" t="inlineStr">
        <is>
          <t xml:space="preserve">Episode 57: Ein Diamant Im Dreck</t>
        </is>
      </c>
      <c r="F1260">
        <v>57</v>
      </c>
      <c r="G1260" t="inlineStr">
        <is>
          <t xml:space="preserve">7:38-7:45</t>
        </is>
      </c>
      <c r="H1260" t="inlineStr">
        <is>
          <t xml:space="preserve">Pending</t>
        </is>
      </c>
      <c r="I1260" t="inlineStr">
        <is>
          <t xml:space="preserve">"Veronica" should be pronounced in German. - Line of script: „Genau wie Verohnika und Amber warf auch Irina ihren Cremetiegel direkt in den Mülleimer.“</t>
        </is>
      </c>
      <c r="J1260" t="inlineStr">
        <is>
          <t xml:space="preserve">VOA</t>
        </is>
      </c>
      <c r="K1260" t="inlineStr">
        <is>
          <t xml:space="preserve">Mispronunciation</t>
        </is>
      </c>
      <c r="L1260" t="inlineStr">
        <is>
          <t xml:space="preserve">Mispronunciation</t>
        </is>
      </c>
      <c r="M1260" t="str">
        <f>IFERROR(IF(VLOOKUP(L1260,'Quantification'!$A:$B,2,FALSE)&amp;""="","Unclassified",VLOOKUP(L1260,'Quantification'!$A:$B,2,FALSE)),"Unclassified")</f>
        <v>Major</v>
      </c>
      <c r="N1260" t="inlineStr">
        <is>
          <t xml:space="preserve">frl-esma.gulsoy@pocketfm.com</t>
        </is>
      </c>
      <c r="O1260" t="inlineStr">
        <is>
          <t xml:space="preserve">Issues found in raw</t>
        </is>
      </c>
      <c r="P1260" t="str">
        <f>IF(OR(O1260="Issues found in master",O1260="Final master"),"Master",IF(OR(O1260="Ready for Master",O1260="Issues found in raw",O1260="Raw under QC",O1260="Issues resolved in raw"),"Raw","-"))</f>
        <v>Raw</v>
      </c>
      <c r="Q1260" s="13">
        <v>46287.54375</v>
      </c>
      <c r="R1260" t="inlineStr">
        <is>
          <t xml:space="preserve">2026-09 (Sept)</t>
        </is>
      </c>
      <c r="S1260">
        <f>IF(M1260="Not an error",0,IF(COUNTIFS($A$2:$A1260,$A1260,$D$2:$D1260,$D1260,$M$2:$M1260,"&lt;&gt;Not an error")=1,1,0))</f>
        <v>0</v>
      </c>
      <c r="T1260">
        <f>IF(M1260&lt;&gt;"Major",0,IF(COUNTIFS($A$2:$A1260,$A1260,$D$2:$D1260,$D1260,$M$2:$M1260,"Major")=1,1,0))</f>
        <v>0</v>
      </c>
      <c r="U1260">
        <f>IF(M1260&lt;&gt;"Minor",0,IF(COUNTIFS($A$2:$A1260,$A1260,$D$2:$D1260,$D1260,$M$2:$M1260,"Minor")=1,1,0))</f>
        <v>0</v>
      </c>
    </row>
    <row r="1261">
      <c r="A1261" t="inlineStr">
        <is>
          <t xml:space="preserve">b204a313c0bd1077a75ad8b3f5bf49d571437e06</t>
        </is>
      </c>
      <c r="B1261" t="inlineStr">
        <is>
          <t xml:space="preserve">Meant for Another</t>
        </is>
      </c>
      <c r="C1261" t="inlineStr">
        <is>
          <t xml:space="preserve">Für Den Falschen Bestimmt</t>
        </is>
      </c>
      <c r="D1261" t="inlineStr">
        <is>
          <t xml:space="preserve">bdb7813588c2c6b64a63d3d4874aaa486cfd3756</t>
        </is>
      </c>
      <c r="E1261" t="inlineStr">
        <is>
          <t xml:space="preserve">Episode 60: Irgendetwas Muss Nachgeben</t>
        </is>
      </c>
      <c r="F1261">
        <v>60</v>
      </c>
      <c r="G1261" t="inlineStr">
        <is>
          <t xml:space="preserve">5:13-5:20</t>
        </is>
      </c>
      <c r="H1261" t="inlineStr">
        <is>
          <t xml:space="preserve">Pending</t>
        </is>
      </c>
      <c r="I1261" t="inlineStr">
        <is>
          <t xml:space="preserve">Missus Langdon only received the cream the previous day, so she cannot have been using it for several days. - Line of script: „Es war ein Geschenk. Von Miss Davenport. Außerdem wird es mich schon nicht umbringen, und ich benutze es sowieso schon seit ein paar Tagen.“</t>
        </is>
      </c>
      <c r="J1261" t="inlineStr">
        <is>
          <t xml:space="preserve">AI</t>
        </is>
      </c>
      <c r="K1261" t="inlineStr">
        <is>
          <t xml:space="preserve">Script error</t>
        </is>
      </c>
      <c r="L1261" t="inlineStr">
        <is>
          <t xml:space="preserve">Script error</t>
        </is>
      </c>
      <c r="M1261" t="str">
        <f>IFERROR(IF(VLOOKUP(L1261,'Quantification'!$A:$B,2,FALSE)&amp;""="","Unclassified",VLOOKUP(L1261,'Quantification'!$A:$B,2,FALSE)),"Unclassified")</f>
        <v>Major</v>
      </c>
      <c r="N1261" t="inlineStr">
        <is>
          <t xml:space="preserve">frl-esma.gulsoy@pocketfm.com</t>
        </is>
      </c>
      <c r="O1261" t="inlineStr">
        <is>
          <t xml:space="preserve">Issues found in raw</t>
        </is>
      </c>
      <c r="P1261" t="str">
        <f>IF(OR(O1261="Issues found in master",O1261="Final master"),"Master",IF(OR(O1261="Ready for Master",O1261="Issues found in raw",O1261="Raw under QC",O1261="Issues resolved in raw"),"Raw","-"))</f>
        <v>Raw</v>
      </c>
      <c r="Q1261" s="13">
        <v>46287.54375</v>
      </c>
      <c r="R1261" t="inlineStr">
        <is>
          <t xml:space="preserve">2026-09 (Sept)</t>
        </is>
      </c>
      <c r="S1261">
        <f>IF(M1261="Not an error",0,IF(COUNTIFS($A$2:$A1261,$A1261,$D$2:$D1261,$D1261,$M$2:$M1261,"&lt;&gt;Not an error")=1,1,0))</f>
        <v>1</v>
      </c>
      <c r="T1261">
        <f>IF(M1261&lt;&gt;"Major",0,IF(COUNTIFS($A$2:$A1261,$A1261,$D$2:$D1261,$D1261,$M$2:$M1261,"Major")=1,1,0))</f>
        <v>1</v>
      </c>
      <c r="U1261">
        <f>IF(M1261&lt;&gt;"Minor",0,IF(COUNTIFS($A$2:$A1261,$A1261,$D$2:$D1261,$D1261,$M$2:$M1261,"Minor")=1,1,0))</f>
        <v>0</v>
      </c>
    </row>
    <row r="1262">
      <c r="A1262" t="inlineStr">
        <is>
          <t xml:space="preserve">b204a313c0bd1077a75ad8b3f5bf49d571437e06</t>
        </is>
      </c>
      <c r="B1262" t="inlineStr">
        <is>
          <t xml:space="preserve">Meant for Another</t>
        </is>
      </c>
      <c r="C1262" t="inlineStr">
        <is>
          <t xml:space="preserve">Für Den Falschen Bestimmt</t>
        </is>
      </c>
      <c r="D1262" t="inlineStr">
        <is>
          <t xml:space="preserve">bdb7813588c2c6b64a63d3d4874aaa486cfd3756</t>
        </is>
      </c>
      <c r="E1262" t="inlineStr">
        <is>
          <t xml:space="preserve">Episode 60: Irgendetwas Muss Nachgeben</t>
        </is>
      </c>
      <c r="F1262">
        <v>60</v>
      </c>
      <c r="G1262" t="inlineStr">
        <is>
          <t xml:space="preserve">7:13-7:18</t>
        </is>
      </c>
      <c r="H1262" t="inlineStr">
        <is>
          <t xml:space="preserve">Pending</t>
        </is>
      </c>
      <c r="I1262" t="inlineStr">
        <is>
          <t xml:space="preserve">The sentence is cut off after "sind". It could be completed with "die Ergebnisse sind faszinierend." - Line of script: „Welches Produkt haben Sie benutzt? Denn was auch immer es ist, die Ergebnisse sind.“</t>
        </is>
      </c>
      <c r="J1262" t="inlineStr">
        <is>
          <t xml:space="preserve">AI</t>
        </is>
      </c>
      <c r="K1262" t="inlineStr">
        <is>
          <t xml:space="preserve">Script error</t>
        </is>
      </c>
      <c r="L1262" t="inlineStr">
        <is>
          <t xml:space="preserve">Script error</t>
        </is>
      </c>
      <c r="M1262" t="str">
        <f>IFERROR(IF(VLOOKUP(L1262,'Quantification'!$A:$B,2,FALSE)&amp;""="","Unclassified",VLOOKUP(L1262,'Quantification'!$A:$B,2,FALSE)),"Unclassified")</f>
        <v>Major</v>
      </c>
      <c r="N1262" t="inlineStr">
        <is>
          <t xml:space="preserve">frl-esma.gulsoy@pocketfm.com</t>
        </is>
      </c>
      <c r="O1262" t="inlineStr">
        <is>
          <t xml:space="preserve">Issues found in raw</t>
        </is>
      </c>
      <c r="P1262" t="str">
        <f>IF(OR(O1262="Issues found in master",O1262="Final master"),"Master",IF(OR(O1262="Ready for Master",O1262="Issues found in raw",O1262="Raw under QC",O1262="Issues resolved in raw"),"Raw","-"))</f>
        <v>Raw</v>
      </c>
      <c r="Q1262" s="13">
        <v>46287.54375</v>
      </c>
      <c r="R1262" t="inlineStr">
        <is>
          <t xml:space="preserve">2026-09 (Sept)</t>
        </is>
      </c>
      <c r="S1262">
        <f>IF(M1262="Not an error",0,IF(COUNTIFS($A$2:$A1262,$A1262,$D$2:$D1262,$D1262,$M$2:$M1262,"&lt;&gt;Not an error")=1,1,0))</f>
        <v>0</v>
      </c>
      <c r="T1262">
        <f>IF(M1262&lt;&gt;"Major",0,IF(COUNTIFS($A$2:$A1262,$A1262,$D$2:$D1262,$D1262,$M$2:$M1262,"Major")=1,1,0))</f>
        <v>0</v>
      </c>
      <c r="U1262">
        <f>IF(M1262&lt;&gt;"Minor",0,IF(COUNTIFS($A$2:$A1262,$A1262,$D$2:$D1262,$D1262,$M$2:$M1262,"Minor")=1,1,0))</f>
        <v>0</v>
      </c>
    </row>
    <row r="1263">
      <c r="A1263" t="inlineStr">
        <is>
          <t xml:space="preserve">020d2059142d88bec272efb13ae923b6cb35e2b9</t>
        </is>
      </c>
      <c r="B1263" t="inlineStr">
        <is>
          <t xml:space="preserve">Meierhofer ermittelt</t>
        </is>
      </c>
      <c r="C1263" t="inlineStr">
        <is>
          <t xml:space="preserve">Amok: Die Jagd Beginnt</t>
        </is>
      </c>
      <c r="D1263" t="inlineStr">
        <is>
          <t xml:space="preserve">b20ffe8df5bfb12e25b2b50572c94d4a5defed8d</t>
        </is>
      </c>
      <c r="E1263" t="inlineStr">
        <is>
          <t xml:space="preserve">Ep 1 - Stimmen Des Todes</t>
        </is>
      </c>
      <c r="F1263">
        <v>1</v>
      </c>
      <c r="G1263" t="inlineStr">
        <is>
          <t xml:space="preserve">2:14-2:25</t>
        </is>
      </c>
      <c r="H1263" t="inlineStr">
        <is>
          <t xml:space="preserve">Resolved</t>
        </is>
      </c>
      <c r="I1263" t="inlineStr">
        <is>
          <t xml:space="preserve">Remarks: Script error
- Line from Script: Die paar wenigen wirklich Feschen entschädigen ihn nicht Ninahernd für all das Grauen, das da Tag für Tag an seinem Küchenfenster vorbeiwabbelt.
- Note: should be annährend</t>
        </is>
      </c>
      <c r="J1263" t="inlineStr">
        <is>
          <t xml:space="preserve">AI</t>
        </is>
      </c>
      <c r="K1263" t="inlineStr">
        <is>
          <t xml:space="preserve">Script error</t>
        </is>
      </c>
      <c r="L1263" t="inlineStr">
        <is>
          <t xml:space="preserve">Script error</t>
        </is>
      </c>
      <c r="M1263" t="str">
        <f>IFERROR(IF(VLOOKUP(L1263,'Quantification'!$A:$B,2,FALSE)&amp;""="","Unclassified",VLOOKUP(L1263,'Quantification'!$A:$B,2,FALSE)),"Unclassified")</f>
        <v>Major</v>
      </c>
      <c r="N1263" t="inlineStr">
        <is>
          <t xml:space="preserve">frl-nina.wiederhold@pocketfm.com</t>
        </is>
      </c>
      <c r="O1263" t="inlineStr">
        <is>
          <t xml:space="preserve">Issues found in raw</t>
        </is>
      </c>
      <c r="P1263" t="str">
        <f>IF(OR(O1263="Issues found in master",O1263="Final master"),"Master",IF(OR(O1263="Ready for Master",O1263="Issues found in raw",O1263="Raw under QC",O1263="Issues resolved in raw"),"Raw","-"))</f>
        <v>Raw</v>
      </c>
      <c r="Q1263" s="13">
        <v>46282.40625</v>
      </c>
      <c r="R1263" t="inlineStr">
        <is>
          <t xml:space="preserve">2026-09 (Sept)</t>
        </is>
      </c>
      <c r="S1263">
        <f>IF(M1263="Not an error",0,IF(COUNTIFS($A$2:$A1263,$A1263,$D$2:$D1263,$D1263,$M$2:$M1263,"&lt;&gt;Not an error")=1,1,0))</f>
        <v>1</v>
      </c>
      <c r="T1263">
        <f>IF(M1263&lt;&gt;"Major",0,IF(COUNTIFS($A$2:$A1263,$A1263,$D$2:$D1263,$D1263,$M$2:$M1263,"Major")=1,1,0))</f>
        <v>1</v>
      </c>
      <c r="U1263">
        <f>IF(M1263&lt;&gt;"Minor",0,IF(COUNTIFS($A$2:$A1263,$A1263,$D$2:$D1263,$D1263,$M$2:$M1263,"Minor")=1,1,0))</f>
        <v>0</v>
      </c>
    </row>
    <row r="1264">
      <c r="A1264" t="inlineStr">
        <is>
          <t xml:space="preserve">020d2059142d88bec272efb13ae923b6cb35e2b9</t>
        </is>
      </c>
      <c r="B1264" t="inlineStr">
        <is>
          <t xml:space="preserve">Meierhofer ermittelt</t>
        </is>
      </c>
      <c r="C1264" t="inlineStr">
        <is>
          <t xml:space="preserve">Amok: Die Jagd Beginnt</t>
        </is>
      </c>
      <c r="D1264" t="inlineStr">
        <is>
          <t xml:space="preserve">b20ffe8df5bfb12e25b2b50572c94d4a5defed8d</t>
        </is>
      </c>
      <c r="E1264" t="inlineStr">
        <is>
          <t xml:space="preserve">Ep 1 - Stimmen Des Todes</t>
        </is>
      </c>
      <c r="F1264">
        <v>1</v>
      </c>
      <c r="G1264" t="inlineStr">
        <is>
          <t xml:space="preserve">5:03</t>
        </is>
      </c>
      <c r="H1264" t="inlineStr">
        <is>
          <t xml:space="preserve">Resolved</t>
        </is>
      </c>
      <c r="I1264" t="inlineStr">
        <is>
          <t xml:space="preserve">Remarks: Missing Pause
- Line from Script: Treffer!
"Guten Tag, Herr Chefinspektor Leitner.
- Note: There is a change of perspective which is not obvious, so either there should be a longer Pause or the Narrator should say whose perspective it is from now</t>
        </is>
      </c>
      <c r="J1264" t="inlineStr">
        <is>
          <t xml:space="preserve">VOA</t>
        </is>
      </c>
      <c r="K1264" t="inlineStr">
        <is>
          <t xml:space="preserve">Acting</t>
        </is>
      </c>
      <c r="L1264" t="inlineStr">
        <is>
          <t xml:space="preserve">Acting</t>
        </is>
      </c>
      <c r="M1264" t="str">
        <f>IFERROR(IF(VLOOKUP(L1264,'Quantification'!$A:$B,2,FALSE)&amp;""="","Unclassified",VLOOKUP(L1264,'Quantification'!$A:$B,2,FALSE)),"Unclassified")</f>
        <v>Minor</v>
      </c>
      <c r="N1264" t="inlineStr">
        <is>
          <t xml:space="preserve">frl-nina.wiederhold@pocketfm.com</t>
        </is>
      </c>
      <c r="O1264" t="inlineStr">
        <is>
          <t xml:space="preserve">Issues found in raw</t>
        </is>
      </c>
      <c r="P1264" t="str">
        <f>IF(OR(O1264="Issues found in master",O1264="Final master"),"Master",IF(OR(O1264="Ready for Master",O1264="Issues found in raw",O1264="Raw under QC",O1264="Issues resolved in raw"),"Raw","-"))</f>
        <v>Raw</v>
      </c>
      <c r="Q1264" s="13">
        <v>46282.40625</v>
      </c>
      <c r="R1264" t="inlineStr">
        <is>
          <t xml:space="preserve">2026-09 (Sept)</t>
        </is>
      </c>
      <c r="S1264">
        <f>IF(M1264="Not an error",0,IF(COUNTIFS($A$2:$A1264,$A1264,$D$2:$D1264,$D1264,$M$2:$M1264,"&lt;&gt;Not an error")=1,1,0))</f>
        <v>0</v>
      </c>
      <c r="T1264">
        <f>IF(M1264&lt;&gt;"Major",0,IF(COUNTIFS($A$2:$A1264,$A1264,$D$2:$D1264,$D1264,$M$2:$M1264,"Major")=1,1,0))</f>
        <v>0</v>
      </c>
      <c r="U1264">
        <f>IF(M1264&lt;&gt;"Minor",0,IF(COUNTIFS($A$2:$A1264,$A1264,$D$2:$D1264,$D1264,$M$2:$M1264,"Minor")=1,1,0))</f>
        <v>1</v>
      </c>
    </row>
    <row r="1265">
      <c r="A1265" t="inlineStr">
        <is>
          <t xml:space="preserve">020d2059142d88bec272efb13ae923b6cb35e2b9</t>
        </is>
      </c>
      <c r="B1265" t="inlineStr">
        <is>
          <t xml:space="preserve">Meierhofer ermittelt</t>
        </is>
      </c>
      <c r="C1265" t="inlineStr">
        <is>
          <t xml:space="preserve">Amok: Die Jagd Beginnt</t>
        </is>
      </c>
      <c r="D1265" t="inlineStr">
        <is>
          <t xml:space="preserve">b20ffe8df5bfb12e25b2b50572c94d4a5defed8d</t>
        </is>
      </c>
      <c r="E1265" t="inlineStr">
        <is>
          <t xml:space="preserve">Ep 1 - Stimmen Des Todes</t>
        </is>
      </c>
      <c r="F1265">
        <v>1</v>
      </c>
      <c r="G1265" t="inlineStr">
        <is>
          <t xml:space="preserve">5:11-5:13</t>
        </is>
      </c>
      <c r="H1265" t="inlineStr">
        <is>
          <t xml:space="preserve">Resolved</t>
        </is>
      </c>
      <c r="I1265" t="inlineStr">
        <is>
          <t xml:space="preserve">Leitner blickte auf und sah seinen jungen Kollegen vor sich stehen.</t>
        </is>
      </c>
      <c r="J1265" t="inlineStr">
        <is>
          <t xml:space="preserve">AI</t>
        </is>
      </c>
      <c r="K1265" t="inlineStr">
        <is>
          <t xml:space="preserve">Script error</t>
        </is>
      </c>
      <c r="L1265" t="inlineStr">
        <is>
          <t xml:space="preserve">Script error</t>
        </is>
      </c>
      <c r="M1265" t="str">
        <f>IFERROR(IF(VLOOKUP(L1265,'Quantification'!$A:$B,2,FALSE)&amp;""="","Unclassified",VLOOKUP(L1265,'Quantification'!$A:$B,2,FALSE)),"Unclassified")</f>
        <v>Major</v>
      </c>
      <c r="N1265" t="inlineStr">
        <is>
          <t xml:space="preserve">frl-laura.nissen@pocketfm.com</t>
        </is>
      </c>
      <c r="O1265" t="inlineStr">
        <is>
          <t xml:space="preserve">Final Master</t>
        </is>
      </c>
      <c r="P1265" t="str">
        <f>IF(OR(O1265="Issues found in master",O1265="Final master"),"Master",IF(OR(O1265="Ready for Master",O1265="Issues found in raw",O1265="Raw under QC",O1265="Issues resolved in raw"),"Raw","-"))</f>
        <v>Master</v>
      </c>
      <c r="Q1265" s="13">
        <v>46282.40625</v>
      </c>
      <c r="R1265" t="inlineStr">
        <is>
          <t xml:space="preserve">2026-09 (Sept)</t>
        </is>
      </c>
      <c r="S1265">
        <f>IF(M1265="Not an error",0,IF(COUNTIFS($A$2:$A1265,$A1265,$D$2:$D1265,$D1265,$M$2:$M1265,"&lt;&gt;Not an error")=1,1,0))</f>
        <v>0</v>
      </c>
      <c r="T1265">
        <f>IF(M1265&lt;&gt;"Major",0,IF(COUNTIFS($A$2:$A1265,$A1265,$D$2:$D1265,$D1265,$M$2:$M1265,"Major")=1,1,0))</f>
        <v>0</v>
      </c>
      <c r="U1265">
        <f>IF(M1265&lt;&gt;"Minor",0,IF(COUNTIFS($A$2:$A1265,$A1265,$D$2:$D1265,$D1265,$M$2:$M1265,"Minor")=1,1,0))</f>
        <v>0</v>
      </c>
    </row>
    <row r="1266">
      <c r="A1266" t="inlineStr">
        <is>
          <t xml:space="preserve">020d2059142d88bec272efb13ae923b6cb35e2b9</t>
        </is>
      </c>
      <c r="B1266" t="inlineStr">
        <is>
          <t xml:space="preserve">Meierhofer ermittelt</t>
        </is>
      </c>
      <c r="C1266" t="inlineStr">
        <is>
          <t xml:space="preserve">Amok: Die Jagd Beginnt</t>
        </is>
      </c>
      <c r="D1266" t="inlineStr">
        <is>
          <t xml:space="preserve">04e7fbc640ecd9e092a81b75af947a9f93d6d42f</t>
        </is>
      </c>
      <c r="E1266" t="inlineStr">
        <is>
          <t xml:space="preserve">Ep 2 - Freudenfeuer</t>
        </is>
      </c>
      <c r="F1266">
        <v>2</v>
      </c>
      <c r="G1266" t="inlineStr">
        <is>
          <t xml:space="preserve">4:37-4:53</t>
        </is>
      </c>
      <c r="H1266" t="inlineStr">
        <is>
          <t xml:space="preserve">Resolved</t>
        </is>
      </c>
      <c r="I1266" t="inlineStr">
        <is>
          <t xml:space="preserve">Remarks: Script error
- Line from Script: Die meisten Paare in ihrem Freundeskreis hatten es nicht Ninahernd so lange miteinander ausgehalten wie Ingrid und er. Seitensprünge, Geldsorgen, Ärger mit dem Nachwuchs, die Scheidung war für viele ihrer Bekannten unausweichlich gewesen
- Note: should be annährend</t>
        </is>
      </c>
      <c r="J1266" t="inlineStr">
        <is>
          <t xml:space="preserve">AI</t>
        </is>
      </c>
      <c r="K1266" t="inlineStr">
        <is>
          <t xml:space="preserve">Script error</t>
        </is>
      </c>
      <c r="L1266" t="inlineStr">
        <is>
          <t xml:space="preserve">Script error</t>
        </is>
      </c>
      <c r="M1266" t="str">
        <f>IFERROR(IF(VLOOKUP(L1266,'Quantification'!$A:$B,2,FALSE)&amp;""="","Unclassified",VLOOKUP(L1266,'Quantification'!$A:$B,2,FALSE)),"Unclassified")</f>
        <v>Major</v>
      </c>
      <c r="N1266" t="inlineStr">
        <is>
          <t xml:space="preserve">frl-nina.wiederhold@pocketfm.com</t>
        </is>
      </c>
      <c r="O1266" t="inlineStr">
        <is>
          <t xml:space="preserve">Issues found in raw</t>
        </is>
      </c>
      <c r="P1266" t="str">
        <f>IF(OR(O1266="Issues found in master",O1266="Final master"),"Master",IF(OR(O1266="Ready for Master",O1266="Issues found in raw",O1266="Raw under QC",O1266="Issues resolved in raw"),"Raw","-"))</f>
        <v>Raw</v>
      </c>
      <c r="Q1266" s="13">
        <v>46282.40625</v>
      </c>
      <c r="R1266" t="inlineStr">
        <is>
          <t xml:space="preserve">2026-09 (Sept)</t>
        </is>
      </c>
      <c r="S1266">
        <f>IF(M1266="Not an error",0,IF(COUNTIFS($A$2:$A1266,$A1266,$D$2:$D1266,$D1266,$M$2:$M1266,"&lt;&gt;Not an error")=1,1,0))</f>
        <v>1</v>
      </c>
      <c r="T1266">
        <f>IF(M1266&lt;&gt;"Major",0,IF(COUNTIFS($A$2:$A1266,$A1266,$D$2:$D1266,$D1266,$M$2:$M1266,"Major")=1,1,0))</f>
        <v>1</v>
      </c>
      <c r="U1266">
        <f>IF(M1266&lt;&gt;"Minor",0,IF(COUNTIFS($A$2:$A1266,$A1266,$D$2:$D1266,$D1266,$M$2:$M1266,"Minor")=1,1,0))</f>
        <v>0</v>
      </c>
    </row>
    <row r="1267">
      <c r="A1267" t="inlineStr">
        <is>
          <t xml:space="preserve">020d2059142d88bec272efb13ae923b6cb35e2b9</t>
        </is>
      </c>
      <c r="B1267" t="inlineStr">
        <is>
          <t xml:space="preserve">Meierhofer ermittelt</t>
        </is>
      </c>
      <c r="C1267" t="inlineStr">
        <is>
          <t xml:space="preserve">Amok: Die Jagd Beginnt</t>
        </is>
      </c>
      <c r="D1267" t="inlineStr">
        <is>
          <t xml:space="preserve">04e7fbc640ecd9e092a81b75af947a9f93d6d42f</t>
        </is>
      </c>
      <c r="E1267" t="inlineStr">
        <is>
          <t xml:space="preserve">Ep 2 - Freudenfeuer</t>
        </is>
      </c>
      <c r="F1267">
        <v>2</v>
      </c>
      <c r="G1267" t="inlineStr">
        <is>
          <t xml:space="preserve">12:37-12:39</t>
        </is>
      </c>
      <c r="H1267" t="inlineStr">
        <is>
          <t xml:space="preserve">Resolved</t>
        </is>
      </c>
      <c r="I1267" t="inlineStr">
        <is>
          <t xml:space="preserve">Remarks: Mussing Pause
- Line from Script: Doch leider eben nur für einen Moment.
Er sieht sie an.
- Note: Missing Pause before change of perspective. Or maybe adding a narrator saying whose perspective it is.</t>
        </is>
      </c>
      <c r="J1267" t="inlineStr">
        <is>
          <t xml:space="preserve">VOA</t>
        </is>
      </c>
      <c r="K1267" t="inlineStr">
        <is>
          <t xml:space="preserve">Acting</t>
        </is>
      </c>
      <c r="L1267" t="inlineStr">
        <is>
          <t xml:space="preserve">Acting</t>
        </is>
      </c>
      <c r="M1267" t="str">
        <f>IFERROR(IF(VLOOKUP(L1267,'Quantification'!$A:$B,2,FALSE)&amp;""="","Unclassified",VLOOKUP(L1267,'Quantification'!$A:$B,2,FALSE)),"Unclassified")</f>
        <v>Minor</v>
      </c>
      <c r="N1267" t="inlineStr">
        <is>
          <t xml:space="preserve">frl-nina.wiederhold@pocketfm.com</t>
        </is>
      </c>
      <c r="O1267" t="inlineStr">
        <is>
          <t xml:space="preserve">Issues found in raw</t>
        </is>
      </c>
      <c r="P1267" t="str">
        <f>IF(OR(O1267="Issues found in master",O1267="Final master"),"Master",IF(OR(O1267="Ready for Master",O1267="Issues found in raw",O1267="Raw under QC",O1267="Issues resolved in raw"),"Raw","-"))</f>
        <v>Raw</v>
      </c>
      <c r="Q1267" s="13">
        <v>46282.40625</v>
      </c>
      <c r="R1267" t="inlineStr">
        <is>
          <t xml:space="preserve">2026-09 (Sept)</t>
        </is>
      </c>
      <c r="S1267">
        <f>IF(M1267="Not an error",0,IF(COUNTIFS($A$2:$A1267,$A1267,$D$2:$D1267,$D1267,$M$2:$M1267,"&lt;&gt;Not an error")=1,1,0))</f>
        <v>0</v>
      </c>
      <c r="T1267">
        <f>IF(M1267&lt;&gt;"Major",0,IF(COUNTIFS($A$2:$A1267,$A1267,$D$2:$D1267,$D1267,$M$2:$M1267,"Major")=1,1,0))</f>
        <v>0</v>
      </c>
      <c r="U1267">
        <f>IF(M1267&lt;&gt;"Minor",0,IF(COUNTIFS($A$2:$A1267,$A1267,$D$2:$D1267,$D1267,$M$2:$M1267,"Minor")=1,1,0))</f>
        <v>1</v>
      </c>
    </row>
    <row r="1268">
      <c r="A1268" t="inlineStr">
        <is>
          <t xml:space="preserve">020d2059142d88bec272efb13ae923b6cb35e2b9</t>
        </is>
      </c>
      <c r="B1268" t="inlineStr">
        <is>
          <t xml:space="preserve">Meierhofer ermittelt</t>
        </is>
      </c>
      <c r="C1268" t="inlineStr">
        <is>
          <t xml:space="preserve">Amok: Die Jagd Beginnt</t>
        </is>
      </c>
      <c r="D1268" t="inlineStr">
        <is>
          <t xml:space="preserve">04e7fbc640ecd9e092a81b75af947a9f93d6d42f</t>
        </is>
      </c>
      <c r="E1268" t="inlineStr">
        <is>
          <t xml:space="preserve">Ep 2 - Freudenfeuer</t>
        </is>
      </c>
      <c r="F1268">
        <v>2</v>
      </c>
      <c r="G1268" t="inlineStr">
        <is>
          <t xml:space="preserve">12:37-12:39</t>
        </is>
      </c>
      <c r="H1268" t="inlineStr">
        <is>
          <t xml:space="preserve">Resolved</t>
        </is>
      </c>
      <c r="I1268" t="inlineStr">
        <is>
          <t xml:space="preserve">Der Mann beobachtete sie und konnte den Blick nicht von ihr lösen.</t>
        </is>
      </c>
      <c r="J1268" t="inlineStr">
        <is>
          <t xml:space="preserve">VOA</t>
        </is>
      </c>
      <c r="K1268" t="inlineStr">
        <is>
          <t xml:space="preserve">Modulation</t>
        </is>
      </c>
      <c r="L1268" t="inlineStr">
        <is>
          <t xml:space="preserve">Modulation</t>
        </is>
      </c>
      <c r="M1268" t="str">
        <f>IFERROR(IF(VLOOKUP(L1268,'Quantification'!$A:$B,2,FALSE)&amp;""="","Unclassified",VLOOKUP(L1268,'Quantification'!$A:$B,2,FALSE)),"Unclassified")</f>
        <v>Minor</v>
      </c>
      <c r="N1268" t="inlineStr">
        <is>
          <t xml:space="preserve">frl-laura.nissen@pocketfm.com</t>
        </is>
      </c>
      <c r="O1268" t="inlineStr">
        <is>
          <t xml:space="preserve">Final Master</t>
        </is>
      </c>
      <c r="P1268" t="str">
        <f>IF(OR(O1268="Issues found in master",O1268="Final master"),"Master",IF(OR(O1268="Ready for Master",O1268="Issues found in raw",O1268="Raw under QC",O1268="Issues resolved in raw"),"Raw","-"))</f>
        <v>Master</v>
      </c>
      <c r="Q1268" s="13">
        <v>46282.40625</v>
      </c>
      <c r="R1268" t="inlineStr">
        <is>
          <t xml:space="preserve">2026-09 (Sept)</t>
        </is>
      </c>
      <c r="S1268">
        <f>IF(M1268="Not an error",0,IF(COUNTIFS($A$2:$A1268,$A1268,$D$2:$D1268,$D1268,$M$2:$M1268,"&lt;&gt;Not an error")=1,1,0))</f>
        <v>0</v>
      </c>
      <c r="T1268">
        <f>IF(M1268&lt;&gt;"Major",0,IF(COUNTIFS($A$2:$A1268,$A1268,$D$2:$D1268,$D1268,$M$2:$M1268,"Major")=1,1,0))</f>
        <v>0</v>
      </c>
      <c r="U1268">
        <f>IF(M1268&lt;&gt;"Minor",0,IF(COUNTIFS($A$2:$A1268,$A1268,$D$2:$D1268,$D1268,$M$2:$M1268,"Minor")=1,1,0))</f>
        <v>0</v>
      </c>
    </row>
    <row r="1269">
      <c r="A1269" t="inlineStr">
        <is>
          <t xml:space="preserve">020d2059142d88bec272efb13ae923b6cb35e2b9</t>
        </is>
      </c>
      <c r="B1269" t="inlineStr">
        <is>
          <t xml:space="preserve">Meierhofer ermittelt</t>
        </is>
      </c>
      <c r="C1269" t="inlineStr">
        <is>
          <t xml:space="preserve">Amok: Die Jagd Beginnt</t>
        </is>
      </c>
      <c r="D1269" t="inlineStr">
        <is>
          <t xml:space="preserve">ced126295c2d8b1f3ef630d5f39ba6ac502a84dd</t>
        </is>
      </c>
      <c r="E1269" t="inlineStr">
        <is>
          <t xml:space="preserve">Ep 3 - Nächtliche Schrecken</t>
        </is>
      </c>
      <c r="F1269">
        <v>3</v>
      </c>
      <c r="G1269" t="inlineStr">
        <is>
          <t xml:space="preserve">3:15</t>
        </is>
      </c>
      <c r="H1269" t="inlineStr">
        <is>
          <t xml:space="preserve">Resolved</t>
        </is>
      </c>
      <c r="I1269" t="inlineStr">
        <is>
          <t xml:space="preserve">Remarks: missing pause - Line from Script: Hexen gehören schließlich verbrannt.
Leitners Prachtbauch war gerade dabei, die drei Rindsrouladen samt Spätzle und Rotkraut zu verdauen, als sein Handy läutete.
- Note: Pause missing in between change of perspective, maybe add narrator telling whose perspective it is.</t>
        </is>
      </c>
      <c r="J1269" t="inlineStr">
        <is>
          <t xml:space="preserve">VOA</t>
        </is>
      </c>
      <c r="K1269" t="inlineStr">
        <is>
          <t xml:space="preserve">Acting</t>
        </is>
      </c>
      <c r="L1269" t="inlineStr">
        <is>
          <t xml:space="preserve">Acting</t>
        </is>
      </c>
      <c r="M1269" t="str">
        <f>IFERROR(IF(VLOOKUP(L1269,'Quantification'!$A:$B,2,FALSE)&amp;""="","Unclassified",VLOOKUP(L1269,'Quantification'!$A:$B,2,FALSE)),"Unclassified")</f>
        <v>Minor</v>
      </c>
      <c r="N1269" t="inlineStr">
        <is>
          <t xml:space="preserve">frl-nina.wiederhold@pocketfm.com</t>
        </is>
      </c>
      <c r="O1269" t="inlineStr">
        <is>
          <t xml:space="preserve">Issues found in raw</t>
        </is>
      </c>
      <c r="P1269" t="str">
        <f>IF(OR(O1269="Issues found in master",O1269="Final master"),"Master",IF(OR(O1269="Ready for Master",O1269="Issues found in raw",O1269="Raw under QC",O1269="Issues resolved in raw"),"Raw","-"))</f>
        <v>Raw</v>
      </c>
      <c r="Q1269" s="13">
        <v>46282.40625</v>
      </c>
      <c r="R1269" t="inlineStr">
        <is>
          <t xml:space="preserve">2026-09 (Sept)</t>
        </is>
      </c>
      <c r="S1269">
        <f>IF(M1269="Not an error",0,IF(COUNTIFS($A$2:$A1269,$A1269,$D$2:$D1269,$D1269,$M$2:$M1269,"&lt;&gt;Not an error")=1,1,0))</f>
        <v>1</v>
      </c>
      <c r="T1269">
        <f>IF(M1269&lt;&gt;"Major",0,IF(COUNTIFS($A$2:$A1269,$A1269,$D$2:$D1269,$D1269,$M$2:$M1269,"Major")=1,1,0))</f>
        <v>0</v>
      </c>
      <c r="U1269">
        <f>IF(M1269&lt;&gt;"Minor",0,IF(COUNTIFS($A$2:$A1269,$A1269,$D$2:$D1269,$D1269,$M$2:$M1269,"Minor")=1,1,0))</f>
        <v>1</v>
      </c>
    </row>
    <row r="1270">
      <c r="A1270" t="inlineStr">
        <is>
          <t xml:space="preserve">020d2059142d88bec272efb13ae923b6cb35e2b9</t>
        </is>
      </c>
      <c r="B1270" t="inlineStr">
        <is>
          <t xml:space="preserve">Meierhofer ermittelt</t>
        </is>
      </c>
      <c r="C1270" t="inlineStr">
        <is>
          <t xml:space="preserve">Amok: Die Jagd Beginnt</t>
        </is>
      </c>
      <c r="D1270" t="inlineStr">
        <is>
          <t xml:space="preserve">ced126295c2d8b1f3ef630d5f39ba6ac502a84dd</t>
        </is>
      </c>
      <c r="E1270" t="inlineStr">
        <is>
          <t xml:space="preserve">Ep 3 - Nächtliche Schrecken</t>
        </is>
      </c>
      <c r="F1270">
        <v>3</v>
      </c>
      <c r="G1270" t="inlineStr">
        <is>
          <t xml:space="preserve">3:15-3:18</t>
        </is>
      </c>
      <c r="H1270" t="inlineStr">
        <is>
          <t xml:space="preserve">Resolved</t>
        </is>
      </c>
      <c r="I1270" t="inlineStr">
        <is>
          <t xml:space="preserve">Leitner saß gerade beim Abendessen. Sein Prachtbauch war gerade dabei, die drei Rindsrouladen samt Spätzle und Rotkraut zu verdauen, als sein Handy läutete.</t>
        </is>
      </c>
      <c r="J1270" t="inlineStr">
        <is>
          <t xml:space="preserve">VOA</t>
        </is>
      </c>
      <c r="K1270" t="inlineStr">
        <is>
          <t xml:space="preserve">Modulation</t>
        </is>
      </c>
      <c r="L1270" t="inlineStr">
        <is>
          <t xml:space="preserve">Modulation</t>
        </is>
      </c>
      <c r="M1270" t="str">
        <f>IFERROR(IF(VLOOKUP(L1270,'Quantification'!$A:$B,2,FALSE)&amp;""="","Unclassified",VLOOKUP(L1270,'Quantification'!$A:$B,2,FALSE)),"Unclassified")</f>
        <v>Minor</v>
      </c>
      <c r="N1270" t="inlineStr">
        <is>
          <t xml:space="preserve">frl-laura.nissen@pocketfm.com</t>
        </is>
      </c>
      <c r="O1270" t="inlineStr">
        <is>
          <t xml:space="preserve">Final Master</t>
        </is>
      </c>
      <c r="P1270" t="str">
        <f>IF(OR(O1270="Issues found in master",O1270="Final master"),"Master",IF(OR(O1270="Ready for Master",O1270="Issues found in raw",O1270="Raw under QC",O1270="Issues resolved in raw"),"Raw","-"))</f>
        <v>Master</v>
      </c>
      <c r="Q1270" s="13">
        <v>46282.40625</v>
      </c>
      <c r="R1270" t="inlineStr">
        <is>
          <t xml:space="preserve">2026-09 (Sept)</t>
        </is>
      </c>
      <c r="S1270">
        <f>IF(M1270="Not an error",0,IF(COUNTIFS($A$2:$A1270,$A1270,$D$2:$D1270,$D1270,$M$2:$M1270,"&lt;&gt;Not an error")=1,1,0))</f>
        <v>0</v>
      </c>
      <c r="T1270">
        <f>IF(M1270&lt;&gt;"Major",0,IF(COUNTIFS($A$2:$A1270,$A1270,$D$2:$D1270,$D1270,$M$2:$M1270,"Major")=1,1,0))</f>
        <v>0</v>
      </c>
      <c r="U1270">
        <f>IF(M1270&lt;&gt;"Minor",0,IF(COUNTIFS($A$2:$A1270,$A1270,$D$2:$D1270,$D1270,$M$2:$M1270,"Minor")=1,1,0))</f>
        <v>0</v>
      </c>
    </row>
    <row r="1271">
      <c r="A1271" t="inlineStr">
        <is>
          <t xml:space="preserve">020d2059142d88bec272efb13ae923b6cb35e2b9</t>
        </is>
      </c>
      <c r="B1271" t="inlineStr">
        <is>
          <t xml:space="preserve">Meierhofer ermittelt</t>
        </is>
      </c>
      <c r="C1271" t="inlineStr">
        <is>
          <t xml:space="preserve">Amok: Die Jagd Beginnt</t>
        </is>
      </c>
      <c r="D1271" t="inlineStr">
        <is>
          <t xml:space="preserve">44853df491722cbee3fe6f71ac0ba30b9aa95bce</t>
        </is>
      </c>
      <c r="E1271" t="inlineStr">
        <is>
          <t xml:space="preserve">Ep 5 - Ninas Rätsel</t>
        </is>
      </c>
      <c r="F1271">
        <v>5</v>
      </c>
      <c r="G1271" t="inlineStr">
        <is>
          <t xml:space="preserve">7:34-7:39</t>
        </is>
      </c>
      <c r="H1271" t="inlineStr">
        <is>
          <t xml:space="preserve">Resolved</t>
        </is>
      </c>
      <c r="I1271" t="inlineStr">
        <is>
          <t xml:space="preserve">Remarks: - Line from Script: Es war ein gutes Gefühl, ständig einsatzfähig und voll da zu sein.
- Note: voll, not völl</t>
        </is>
      </c>
      <c r="J1271" t="inlineStr">
        <is>
          <t xml:space="preserve">VOA</t>
        </is>
      </c>
      <c r="K1271" t="inlineStr">
        <is>
          <t xml:space="preserve">Mispronunciation</t>
        </is>
      </c>
      <c r="L1271" t="inlineStr">
        <is>
          <t xml:space="preserve">Mispronunciation</t>
        </is>
      </c>
      <c r="M1271" t="str">
        <f>IFERROR(IF(VLOOKUP(L1271,'Quantification'!$A:$B,2,FALSE)&amp;""="","Unclassified",VLOOKUP(L1271,'Quantification'!$A:$B,2,FALSE)),"Unclassified")</f>
        <v>Major</v>
      </c>
      <c r="N1271" t="inlineStr">
        <is>
          <t xml:space="preserve">frl-nina.wiederhold@pocketfm.com</t>
        </is>
      </c>
      <c r="O1271" t="inlineStr">
        <is>
          <t xml:space="preserve">Issues found in raw</t>
        </is>
      </c>
      <c r="P1271" t="str">
        <f>IF(OR(O1271="Issues found in master",O1271="Final master"),"Master",IF(OR(O1271="Ready for Master",O1271="Issues found in raw",O1271="Raw under QC",O1271="Issues resolved in raw"),"Raw","-"))</f>
        <v>Raw</v>
      </c>
      <c r="Q1271" s="13">
        <v>46282.40625</v>
      </c>
      <c r="R1271" t="inlineStr">
        <is>
          <t xml:space="preserve">2026-09 (Sept)</t>
        </is>
      </c>
      <c r="S1271">
        <f>IF(M1271="Not an error",0,IF(COUNTIFS($A$2:$A1271,$A1271,$D$2:$D1271,$D1271,$M$2:$M1271,"&lt;&gt;Not an error")=1,1,0))</f>
        <v>1</v>
      </c>
      <c r="T1271">
        <f>IF(M1271&lt;&gt;"Major",0,IF(COUNTIFS($A$2:$A1271,$A1271,$D$2:$D1271,$D1271,$M$2:$M1271,"Major")=1,1,0))</f>
        <v>1</v>
      </c>
      <c r="U1271">
        <f>IF(M1271&lt;&gt;"Minor",0,IF(COUNTIFS($A$2:$A1271,$A1271,$D$2:$D1271,$D1271,$M$2:$M1271,"Minor")=1,1,0))</f>
        <v>0</v>
      </c>
    </row>
    <row r="1272">
      <c r="A1272" t="inlineStr">
        <is>
          <t xml:space="preserve">020d2059142d88bec272efb13ae923b6cb35e2b9</t>
        </is>
      </c>
      <c r="B1272" t="inlineStr">
        <is>
          <t xml:space="preserve">Meierhofer ermittelt</t>
        </is>
      </c>
      <c r="C1272" t="inlineStr">
        <is>
          <t xml:space="preserve">Amok: Die Jagd Beginnt</t>
        </is>
      </c>
      <c r="D1272" t="inlineStr">
        <is>
          <t xml:space="preserve">8a26a6ff52a4f8df15225fb85b36ff4ea541163a</t>
        </is>
      </c>
      <c r="E1272" t="inlineStr">
        <is>
          <t xml:space="preserve">Ep 6 - Dunkle Verbindung</t>
        </is>
      </c>
      <c r="F1272">
        <v>6</v>
      </c>
      <c r="G1272" t="inlineStr">
        <is>
          <t xml:space="preserve">4:27-2:29</t>
        </is>
      </c>
      <c r="H1272" t="inlineStr">
        <is>
          <t xml:space="preserve">Resolved</t>
        </is>
      </c>
      <c r="I1272" t="inlineStr">
        <is>
          <t xml:space="preserve">Remarks: - Line from Script: Das kann doch nicht Ihr Ernst sein!
- Note: missing sentence</t>
        </is>
      </c>
      <c r="J1272" t="inlineStr">
        <is>
          <t xml:space="preserve">VOA</t>
        </is>
      </c>
      <c r="K1272" t="inlineStr">
        <is>
          <t xml:space="preserve">Missed line / Word</t>
        </is>
      </c>
      <c r="L1272" t="inlineStr">
        <is>
          <t xml:space="preserve">Missed line / Word</t>
        </is>
      </c>
      <c r="M1272" t="str">
        <f>IFERROR(IF(VLOOKUP(L1272,'Quantification'!$A:$B,2,FALSE)&amp;""="","Unclassified",VLOOKUP(L1272,'Quantification'!$A:$B,2,FALSE)),"Unclassified")</f>
        <v>Major</v>
      </c>
      <c r="N1272" t="inlineStr">
        <is>
          <t xml:space="preserve">frl-nina.wiederhold@pocketfm.com</t>
        </is>
      </c>
      <c r="O1272" t="inlineStr">
        <is>
          <t xml:space="preserve">Issues found in raw</t>
        </is>
      </c>
      <c r="P1272" t="str">
        <f>IF(OR(O1272="Issues found in master",O1272="Final master"),"Master",IF(OR(O1272="Ready for Master",O1272="Issues found in raw",O1272="Raw under QC",O1272="Issues resolved in raw"),"Raw","-"))</f>
        <v>Raw</v>
      </c>
      <c r="Q1272" s="13">
        <v>46282.40625</v>
      </c>
      <c r="R1272" t="inlineStr">
        <is>
          <t xml:space="preserve">2026-09 (Sept)</t>
        </is>
      </c>
      <c r="S1272">
        <f>IF(M1272="Not an error",0,IF(COUNTIFS($A$2:$A1272,$A1272,$D$2:$D1272,$D1272,$M$2:$M1272,"&lt;&gt;Not an error")=1,1,0))</f>
        <v>1</v>
      </c>
      <c r="T1272">
        <f>IF(M1272&lt;&gt;"Major",0,IF(COUNTIFS($A$2:$A1272,$A1272,$D$2:$D1272,$D1272,$M$2:$M1272,"Major")=1,1,0))</f>
        <v>1</v>
      </c>
      <c r="U1272">
        <f>IF(M1272&lt;&gt;"Minor",0,IF(COUNTIFS($A$2:$A1272,$A1272,$D$2:$D1272,$D1272,$M$2:$M1272,"Minor")=1,1,0))</f>
        <v>0</v>
      </c>
    </row>
    <row r="1273">
      <c r="A1273" t="inlineStr">
        <is>
          <t xml:space="preserve">020d2059142d88bec272efb13ae923b6cb35e2b9</t>
        </is>
      </c>
      <c r="B1273" t="inlineStr">
        <is>
          <t xml:space="preserve">Meierhofer ermittelt</t>
        </is>
      </c>
      <c r="C1273" t="inlineStr">
        <is>
          <t xml:space="preserve">Amok: Die Jagd Beginnt</t>
        </is>
      </c>
      <c r="D1273" t="inlineStr">
        <is>
          <t xml:space="preserve">89f84b9571fb47d9545b6a6a30215222845b6ad3</t>
        </is>
      </c>
      <c r="E1273" t="inlineStr">
        <is>
          <t xml:space="preserve">Ep 8 - DJ Des Grauens</t>
        </is>
      </c>
      <c r="F1273">
        <v>8</v>
      </c>
      <c r="G1273" t="inlineStr">
        <is>
          <t xml:space="preserve">1:11</t>
        </is>
      </c>
      <c r="H1273" t="inlineStr">
        <is>
          <t xml:space="preserve">Resolved</t>
        </is>
      </c>
      <c r="I1273" t="inlineStr">
        <is>
          <t xml:space="preserve">Remarks: missing pause - Line from Script:
Er kann es nicht mehr hören.
- Note: Pause missing in between change of perspective, maybe add narrator telling whose perspective it is.</t>
        </is>
      </c>
      <c r="J1273" t="inlineStr">
        <is>
          <t xml:space="preserve">VOA</t>
        </is>
      </c>
      <c r="K1273" t="inlineStr">
        <is>
          <t xml:space="preserve">Acting</t>
        </is>
      </c>
      <c r="L1273" t="inlineStr">
        <is>
          <t xml:space="preserve">Acting</t>
        </is>
      </c>
      <c r="M1273" t="str">
        <f>IFERROR(IF(VLOOKUP(L1273,'Quantification'!$A:$B,2,FALSE)&amp;""="","Unclassified",VLOOKUP(L1273,'Quantification'!$A:$B,2,FALSE)),"Unclassified")</f>
        <v>Minor</v>
      </c>
      <c r="N1273" t="inlineStr">
        <is>
          <t xml:space="preserve">frl-nina.wiederhold@pocketfm.com</t>
        </is>
      </c>
      <c r="O1273" t="inlineStr">
        <is>
          <t xml:space="preserve">Issues found in raw</t>
        </is>
      </c>
      <c r="P1273" t="str">
        <f>IF(OR(O1273="Issues found in master",O1273="Final master"),"Master",IF(OR(O1273="Ready for Master",O1273="Issues found in raw",O1273="Raw under QC",O1273="Issues resolved in raw"),"Raw","-"))</f>
        <v>Raw</v>
      </c>
      <c r="Q1273" s="13">
        <v>46282.40625</v>
      </c>
      <c r="R1273" t="inlineStr">
        <is>
          <t xml:space="preserve">2026-09 (Sept)</t>
        </is>
      </c>
      <c r="S1273">
        <f>IF(M1273="Not an error",0,IF(COUNTIFS($A$2:$A1273,$A1273,$D$2:$D1273,$D1273,$M$2:$M1273,"&lt;&gt;Not an error")=1,1,0))</f>
        <v>1</v>
      </c>
      <c r="T1273">
        <f>IF(M1273&lt;&gt;"Major",0,IF(COUNTIFS($A$2:$A1273,$A1273,$D$2:$D1273,$D1273,$M$2:$M1273,"Major")=1,1,0))</f>
        <v>0</v>
      </c>
      <c r="U1273">
        <f>IF(M1273&lt;&gt;"Minor",0,IF(COUNTIFS($A$2:$A1273,$A1273,$D$2:$D1273,$D1273,$M$2:$M1273,"Minor")=1,1,0))</f>
        <v>1</v>
      </c>
    </row>
    <row r="1274">
      <c r="A1274" t="inlineStr">
        <is>
          <t xml:space="preserve">020d2059142d88bec272efb13ae923b6cb35e2b9</t>
        </is>
      </c>
      <c r="B1274" t="inlineStr">
        <is>
          <t xml:space="preserve">Meierhofer ermittelt</t>
        </is>
      </c>
      <c r="C1274" t="inlineStr">
        <is>
          <t xml:space="preserve">Amok: Die Jagd Beginnt</t>
        </is>
      </c>
      <c r="D1274" t="inlineStr">
        <is>
          <t xml:space="preserve">89f84b9571fb47d9545b6a6a30215222845b6ad3</t>
        </is>
      </c>
      <c r="E1274" t="inlineStr">
        <is>
          <t xml:space="preserve">Ep 8 - DJ Des Grauens</t>
        </is>
      </c>
      <c r="F1274">
        <v>8</v>
      </c>
      <c r="G1274" t="inlineStr">
        <is>
          <t xml:space="preserve">3:12</t>
        </is>
      </c>
      <c r="H1274" t="inlineStr">
        <is>
          <t xml:space="preserve">Resolved</t>
        </is>
      </c>
      <c r="I1274" t="inlineStr">
        <is>
          <t xml:space="preserve">Remarks: missing pause - Line from Script:Einen Latte macchiato und ein Soda Zitron später fühlte sich Leitner wieder bedeutend wohler. - Note: Pause missing in between change of perspective, maybe add narrator telling whose perspective it is.</t>
        </is>
      </c>
      <c r="J1274" t="inlineStr">
        <is>
          <t xml:space="preserve">VOA</t>
        </is>
      </c>
      <c r="K1274" t="inlineStr">
        <is>
          <t xml:space="preserve">Acting</t>
        </is>
      </c>
      <c r="L1274" t="inlineStr">
        <is>
          <t xml:space="preserve">Acting</t>
        </is>
      </c>
      <c r="M1274" t="str">
        <f>IFERROR(IF(VLOOKUP(L1274,'Quantification'!$A:$B,2,FALSE)&amp;""="","Unclassified",VLOOKUP(L1274,'Quantification'!$A:$B,2,FALSE)),"Unclassified")</f>
        <v>Minor</v>
      </c>
      <c r="N1274" t="inlineStr">
        <is>
          <t xml:space="preserve">frl-nina.wiederhold@pocketfm.com</t>
        </is>
      </c>
      <c r="O1274" t="inlineStr">
        <is>
          <t xml:space="preserve">Issues found in raw</t>
        </is>
      </c>
      <c r="P1274" t="str">
        <f>IF(OR(O1274="Issues found in master",O1274="Final master"),"Master",IF(OR(O1274="Ready for Master",O1274="Issues found in raw",O1274="Raw under QC",O1274="Issues resolved in raw"),"Raw","-"))</f>
        <v>Raw</v>
      </c>
      <c r="Q1274" s="13">
        <v>46282.40625</v>
      </c>
      <c r="R1274" t="inlineStr">
        <is>
          <t xml:space="preserve">2026-09 (Sept)</t>
        </is>
      </c>
      <c r="S1274">
        <f>IF(M1274="Not an error",0,IF(COUNTIFS($A$2:$A1274,$A1274,$D$2:$D1274,$D1274,$M$2:$M1274,"&lt;&gt;Not an error")=1,1,0))</f>
        <v>0</v>
      </c>
      <c r="T1274">
        <f>IF(M1274&lt;&gt;"Major",0,IF(COUNTIFS($A$2:$A1274,$A1274,$D$2:$D1274,$D1274,$M$2:$M1274,"Major")=1,1,0))</f>
        <v>0</v>
      </c>
      <c r="U1274">
        <f>IF(M1274&lt;&gt;"Minor",0,IF(COUNTIFS($A$2:$A1274,$A1274,$D$2:$D1274,$D1274,$M$2:$M1274,"Minor")=1,1,0))</f>
        <v>0</v>
      </c>
    </row>
    <row r="1275">
      <c r="A1275" t="inlineStr">
        <is>
          <t xml:space="preserve">020d2059142d88bec272efb13ae923b6cb35e2b9</t>
        </is>
      </c>
      <c r="B1275" t="inlineStr">
        <is>
          <t xml:space="preserve">Meierhofer ermittelt</t>
        </is>
      </c>
      <c r="C1275" t="inlineStr">
        <is>
          <t xml:space="preserve">Amok: Die Jagd Beginnt</t>
        </is>
      </c>
      <c r="D1275" t="inlineStr">
        <is>
          <t xml:space="preserve">89f84b9571fb47d9545b6a6a30215222845b6ad3</t>
        </is>
      </c>
      <c r="E1275" t="inlineStr">
        <is>
          <t xml:space="preserve">Ep 8 - DJ Des Grauens</t>
        </is>
      </c>
      <c r="F1275">
        <v>8</v>
      </c>
      <c r="G1275" t="inlineStr">
        <is>
          <t xml:space="preserve">6:55-7:15</t>
        </is>
      </c>
      <c r="H1275" t="inlineStr">
        <is>
          <t xml:space="preserve">Resolved</t>
        </is>
      </c>
      <c r="I1275" t="inlineStr">
        <is>
          <t xml:space="preserve">Remarks: Mispronunciation
- Line from Script: D J TUMLEH Hot&amp;Cool Clubbing St. Pölten It’s fun, so come! stand in knalliger Schrift auf dem weißen A Fünf Zettel. In den Hintergrund hatte man das Foto eines D Js gelegt, der gerade dabei war, mit seinen Händen eine Schallplatte zu massakrieren.
- Note: D J should be english</t>
        </is>
      </c>
      <c r="J1275" t="inlineStr">
        <is>
          <t xml:space="preserve">VOA</t>
        </is>
      </c>
      <c r="K1275" t="inlineStr">
        <is>
          <t xml:space="preserve">Mispronunciation</t>
        </is>
      </c>
      <c r="L1275" t="inlineStr">
        <is>
          <t xml:space="preserve">Mispronunciation</t>
        </is>
      </c>
      <c r="M1275" t="str">
        <f>IFERROR(IF(VLOOKUP(L1275,'Quantification'!$A:$B,2,FALSE)&amp;""="","Unclassified",VLOOKUP(L1275,'Quantification'!$A:$B,2,FALSE)),"Unclassified")</f>
        <v>Major</v>
      </c>
      <c r="N1275" t="inlineStr">
        <is>
          <t xml:space="preserve">frl-nina.wiederhold@pocketfm.com</t>
        </is>
      </c>
      <c r="O1275" t="inlineStr">
        <is>
          <t xml:space="preserve">Issues found in raw</t>
        </is>
      </c>
      <c r="P1275" t="str">
        <f>IF(OR(O1275="Issues found in master",O1275="Final master"),"Master",IF(OR(O1275="Ready for Master",O1275="Issues found in raw",O1275="Raw under QC",O1275="Issues resolved in raw"),"Raw","-"))</f>
        <v>Raw</v>
      </c>
      <c r="Q1275" s="13">
        <v>46282.40625</v>
      </c>
      <c r="R1275" t="inlineStr">
        <is>
          <t xml:space="preserve">2026-09 (Sept)</t>
        </is>
      </c>
      <c r="S1275">
        <f>IF(M1275="Not an error",0,IF(COUNTIFS($A$2:$A1275,$A1275,$D$2:$D1275,$D1275,$M$2:$M1275,"&lt;&gt;Not an error")=1,1,0))</f>
        <v>0</v>
      </c>
      <c r="T1275">
        <f>IF(M1275&lt;&gt;"Major",0,IF(COUNTIFS($A$2:$A1275,$A1275,$D$2:$D1275,$D1275,$M$2:$M1275,"Major")=1,1,0))</f>
        <v>1</v>
      </c>
      <c r="U1275">
        <f>IF(M1275&lt;&gt;"Minor",0,IF(COUNTIFS($A$2:$A1275,$A1275,$D$2:$D1275,$D1275,$M$2:$M1275,"Minor")=1,1,0))</f>
        <v>0</v>
      </c>
    </row>
    <row r="1276">
      <c r="A1276" t="inlineStr">
        <is>
          <t xml:space="preserve">020d2059142d88bec272efb13ae923b6cb35e2b9</t>
        </is>
      </c>
      <c r="B1276" t="inlineStr">
        <is>
          <t xml:space="preserve">Meierhofer ermittelt</t>
        </is>
      </c>
      <c r="C1276" t="inlineStr">
        <is>
          <t xml:space="preserve">Amok: Die Jagd Beginnt</t>
        </is>
      </c>
      <c r="D1276" t="inlineStr">
        <is>
          <t xml:space="preserve">89f84b9571fb47d9545b6a6a30215222845b6ad3</t>
        </is>
      </c>
      <c r="E1276" t="inlineStr">
        <is>
          <t xml:space="preserve">Ep 8 - DJ Des Grauens</t>
        </is>
      </c>
      <c r="F1276">
        <v>8</v>
      </c>
      <c r="G1276" t="inlineStr">
        <is>
          <t xml:space="preserve">7:51-8:17</t>
        </is>
      </c>
      <c r="H1276" t="inlineStr">
        <is>
          <t xml:space="preserve">Resolved</t>
        </is>
      </c>
      <c r="I1276" t="inlineStr">
        <is>
          <t xml:space="preserve">Remarks: Mispronunciation
- Line from Script: Lesen Sie den Namen dieses D Js doch mal von hinten!
Gruppeninspektor Steinberger tat, wie ihm geheißen. Er sagte: Harald. D J TUMLEH ist D J Harald. Wie kommt man denn auf so eine Idee?
Leitner antwortete grinsend: Na ja, D J Harald klingt eben nicht so cool.
- Note: D J should be english</t>
        </is>
      </c>
      <c r="J1276" t="inlineStr">
        <is>
          <t xml:space="preserve">VOA</t>
        </is>
      </c>
      <c r="K1276" t="inlineStr">
        <is>
          <t xml:space="preserve">Mispronunciation</t>
        </is>
      </c>
      <c r="L1276" t="inlineStr">
        <is>
          <t xml:space="preserve">Mispronunciation</t>
        </is>
      </c>
      <c r="M1276" t="str">
        <f>IFERROR(IF(VLOOKUP(L1276,'Quantification'!$A:$B,2,FALSE)&amp;""="","Unclassified",VLOOKUP(L1276,'Quantification'!$A:$B,2,FALSE)),"Unclassified")</f>
        <v>Major</v>
      </c>
      <c r="N1276" t="inlineStr">
        <is>
          <t xml:space="preserve">frl-nina.wiederhold@pocketfm.com</t>
        </is>
      </c>
      <c r="O1276" t="inlineStr">
        <is>
          <t xml:space="preserve">Issues found in raw</t>
        </is>
      </c>
      <c r="P1276" t="str">
        <f>IF(OR(O1276="Issues found in master",O1276="Final master"),"Master",IF(OR(O1276="Ready for Master",O1276="Issues found in raw",O1276="Raw under QC",O1276="Issues resolved in raw"),"Raw","-"))</f>
        <v>Raw</v>
      </c>
      <c r="Q1276" s="13">
        <v>46282.40625</v>
      </c>
      <c r="R1276" t="inlineStr">
        <is>
          <t xml:space="preserve">2026-09 (Sept)</t>
        </is>
      </c>
      <c r="S1276">
        <f>IF(M1276="Not an error",0,IF(COUNTIFS($A$2:$A1276,$A1276,$D$2:$D1276,$D1276,$M$2:$M1276,"&lt;&gt;Not an error")=1,1,0))</f>
        <v>0</v>
      </c>
      <c r="T1276">
        <f>IF(M1276&lt;&gt;"Major",0,IF(COUNTIFS($A$2:$A1276,$A1276,$D$2:$D1276,$D1276,$M$2:$M1276,"Major")=1,1,0))</f>
        <v>0</v>
      </c>
      <c r="U1276">
        <f>IF(M1276&lt;&gt;"Minor",0,IF(COUNTIFS($A$2:$A1276,$A1276,$D$2:$D1276,$D1276,$M$2:$M1276,"Minor")=1,1,0))</f>
        <v>0</v>
      </c>
    </row>
    <row r="1277">
      <c r="A1277" t="inlineStr">
        <is>
          <t xml:space="preserve">020d2059142d88bec272efb13ae923b6cb35e2b9</t>
        </is>
      </c>
      <c r="B1277" t="inlineStr">
        <is>
          <t xml:space="preserve">Meierhofer ermittelt</t>
        </is>
      </c>
      <c r="C1277" t="inlineStr">
        <is>
          <t xml:space="preserve">Amok: Die Jagd Beginnt</t>
        </is>
      </c>
      <c r="D1277" t="inlineStr">
        <is>
          <t xml:space="preserve">89f84b9571fb47d9545b6a6a30215222845b6ad3</t>
        </is>
      </c>
      <c r="E1277" t="inlineStr">
        <is>
          <t xml:space="preserve">Ep 8 - DJ Des Grauens</t>
        </is>
      </c>
      <c r="F1277">
        <v>8</v>
      </c>
      <c r="G1277" t="inlineStr">
        <is>
          <t xml:space="preserve">8:34-8:46</t>
        </is>
      </c>
      <c r="H1277" t="inlineStr">
        <is>
          <t xml:space="preserve">Resolved</t>
        </is>
      </c>
      <c r="I1277" t="inlineStr">
        <is>
          <t xml:space="preserve">Remarks: Mispronunciation
- Line from Script: Wir haben einerseits einen Verdächtigen, der angeblich auf eine bewegte Drogenvergangenheit zurückblicken kann, und andererseits einen Verdächtigen, der als D J bei Clubbings auflegt.
- Note: D J should be english</t>
        </is>
      </c>
      <c r="J1277" t="inlineStr">
        <is>
          <t xml:space="preserve">VOA</t>
        </is>
      </c>
      <c r="K1277" t="inlineStr">
        <is>
          <t xml:space="preserve">Mispronunciation</t>
        </is>
      </c>
      <c r="L1277" t="inlineStr">
        <is>
          <t xml:space="preserve">Mispronunciation</t>
        </is>
      </c>
      <c r="M1277" t="str">
        <f>IFERROR(IF(VLOOKUP(L1277,'Quantification'!$A:$B,2,FALSE)&amp;""="","Unclassified",VLOOKUP(L1277,'Quantification'!$A:$B,2,FALSE)),"Unclassified")</f>
        <v>Major</v>
      </c>
      <c r="N1277" t="inlineStr">
        <is>
          <t xml:space="preserve">frl-nina.wiederhold@pocketfm.com</t>
        </is>
      </c>
      <c r="O1277" t="inlineStr">
        <is>
          <t xml:space="preserve">Issues found in raw</t>
        </is>
      </c>
      <c r="P1277" t="str">
        <f>IF(OR(O1277="Issues found in master",O1277="Final master"),"Master",IF(OR(O1277="Ready for Master",O1277="Issues found in raw",O1277="Raw under QC",O1277="Issues resolved in raw"),"Raw","-"))</f>
        <v>Raw</v>
      </c>
      <c r="Q1277" s="13">
        <v>46282.40625</v>
      </c>
      <c r="R1277" t="inlineStr">
        <is>
          <t xml:space="preserve">2026-09 (Sept)</t>
        </is>
      </c>
      <c r="S1277">
        <f>IF(M1277="Not an error",0,IF(COUNTIFS($A$2:$A1277,$A1277,$D$2:$D1277,$D1277,$M$2:$M1277,"&lt;&gt;Not an error")=1,1,0))</f>
        <v>0</v>
      </c>
      <c r="T1277">
        <f>IF(M1277&lt;&gt;"Major",0,IF(COUNTIFS($A$2:$A1277,$A1277,$D$2:$D1277,$D1277,$M$2:$M1277,"Major")=1,1,0))</f>
        <v>0</v>
      </c>
      <c r="U1277">
        <f>IF(M1277&lt;&gt;"Minor",0,IF(COUNTIFS($A$2:$A1277,$A1277,$D$2:$D1277,$D1277,$M$2:$M1277,"Minor")=1,1,0))</f>
        <v>0</v>
      </c>
    </row>
    <row r="1278">
      <c r="A1278" t="inlineStr">
        <is>
          <t xml:space="preserve">020d2059142d88bec272efb13ae923b6cb35e2b9</t>
        </is>
      </c>
      <c r="B1278" t="inlineStr">
        <is>
          <t xml:space="preserve">Meierhofer ermittelt</t>
        </is>
      </c>
      <c r="C1278" t="inlineStr">
        <is>
          <t xml:space="preserve">Amok: Die Jagd Beginnt</t>
        </is>
      </c>
      <c r="D1278" t="inlineStr">
        <is>
          <t xml:space="preserve">89f84b9571fb47d9545b6a6a30215222845b6ad3</t>
        </is>
      </c>
      <c r="E1278" t="inlineStr">
        <is>
          <t xml:space="preserve">Ep 8 - DJ Des Grauens</t>
        </is>
      </c>
      <c r="F1278">
        <v>8</v>
      </c>
      <c r="G1278" t="inlineStr">
        <is>
          <t xml:space="preserve">9:03-9:07</t>
        </is>
      </c>
      <c r="H1278" t="inlineStr">
        <is>
          <t xml:space="preserve">Resolved</t>
        </is>
      </c>
      <c r="I1278" t="inlineStr">
        <is>
          <t xml:space="preserve">Remarks: Mispronunciation
- Line from Script: Gehe ich recht in der Ninahme, dass das gerade eine rhetorische Frage war?
- Note: should be Annahme</t>
        </is>
      </c>
      <c r="J1278" t="inlineStr">
        <is>
          <t xml:space="preserve">VOA</t>
        </is>
      </c>
      <c r="K1278" t="inlineStr">
        <is>
          <t xml:space="preserve">Mispronunciation</t>
        </is>
      </c>
      <c r="L1278" t="inlineStr">
        <is>
          <t xml:space="preserve">Mispronunciation</t>
        </is>
      </c>
      <c r="M1278" t="str">
        <f>IFERROR(IF(VLOOKUP(L1278,'Quantification'!$A:$B,2,FALSE)&amp;""="","Unclassified",VLOOKUP(L1278,'Quantification'!$A:$B,2,FALSE)),"Unclassified")</f>
        <v>Major</v>
      </c>
      <c r="N1278" t="inlineStr">
        <is>
          <t xml:space="preserve">frl-nina.wiederhold@pocketfm.com</t>
        </is>
      </c>
      <c r="O1278" t="inlineStr">
        <is>
          <t xml:space="preserve">Issues found in raw</t>
        </is>
      </c>
      <c r="P1278" t="str">
        <f>IF(OR(O1278="Issues found in master",O1278="Final master"),"Master",IF(OR(O1278="Ready for Master",O1278="Issues found in raw",O1278="Raw under QC",O1278="Issues resolved in raw"),"Raw","-"))</f>
        <v>Raw</v>
      </c>
      <c r="Q1278" s="13">
        <v>46282.40625</v>
      </c>
      <c r="R1278" t="inlineStr">
        <is>
          <t xml:space="preserve">2026-09 (Sept)</t>
        </is>
      </c>
      <c r="S1278">
        <f>IF(M1278="Not an error",0,IF(COUNTIFS($A$2:$A1278,$A1278,$D$2:$D1278,$D1278,$M$2:$M1278,"&lt;&gt;Not an error")=1,1,0))</f>
        <v>0</v>
      </c>
      <c r="T1278">
        <f>IF(M1278&lt;&gt;"Major",0,IF(COUNTIFS($A$2:$A1278,$A1278,$D$2:$D1278,$D1278,$M$2:$M1278,"Major")=1,1,0))</f>
        <v>0</v>
      </c>
      <c r="U1278">
        <f>IF(M1278&lt;&gt;"Minor",0,IF(COUNTIFS($A$2:$A1278,$A1278,$D$2:$D1278,$D1278,$M$2:$M1278,"Minor")=1,1,0))</f>
        <v>0</v>
      </c>
    </row>
    <row r="1279">
      <c r="A1279" t="inlineStr">
        <is>
          <t xml:space="preserve">020d2059142d88bec272efb13ae923b6cb35e2b9</t>
        </is>
      </c>
      <c r="B1279" t="inlineStr">
        <is>
          <t xml:space="preserve">Meierhofer ermittelt</t>
        </is>
      </c>
      <c r="C1279" t="inlineStr">
        <is>
          <t xml:space="preserve">Amok: Die Jagd Beginnt</t>
        </is>
      </c>
      <c r="D1279" t="inlineStr">
        <is>
          <t xml:space="preserve">89f84b9571fb47d9545b6a6a30215222845b6ad3</t>
        </is>
      </c>
      <c r="E1279" t="inlineStr">
        <is>
          <t xml:space="preserve">Ep 8 - DJ Des Grauens</t>
        </is>
      </c>
      <c r="F1279">
        <v>8</v>
      </c>
      <c r="G1279" t="inlineStr">
        <is>
          <t xml:space="preserve">10:47-10:58</t>
        </is>
      </c>
      <c r="H1279" t="inlineStr">
        <is>
          <t xml:space="preserve">Resolved</t>
        </is>
      </c>
      <c r="I1279" t="inlineStr">
        <is>
          <t xml:space="preserve">Steinberger antwortete: Genau. Wenn Huber und Simmer einander also kannten, könnte es doch sein, dass Simmer mal bei einem D J TUMLEH Clubbing war.</t>
        </is>
      </c>
      <c r="J1279" t="inlineStr">
        <is>
          <t xml:space="preserve">AI</t>
        </is>
      </c>
      <c r="K1279" t="inlineStr">
        <is>
          <t xml:space="preserve">Script error</t>
        </is>
      </c>
      <c r="L1279" t="inlineStr">
        <is>
          <t xml:space="preserve">Script error</t>
        </is>
      </c>
      <c r="M1279" t="str">
        <f>IFERROR(IF(VLOOKUP(L1279,'Quantification'!$A:$B,2,FALSE)&amp;""="","Unclassified",VLOOKUP(L1279,'Quantification'!$A:$B,2,FALSE)),"Unclassified")</f>
        <v>Major</v>
      </c>
      <c r="N1279" t="inlineStr">
        <is>
          <t xml:space="preserve">frl-laura.nissen@pocketfm.com</t>
        </is>
      </c>
      <c r="O1279" t="inlineStr">
        <is>
          <t xml:space="preserve">Issues found in raw</t>
        </is>
      </c>
      <c r="P1279" t="str">
        <f>IF(OR(O1279="Issues found in master",O1279="Final master"),"Master",IF(OR(O1279="Ready for Master",O1279="Issues found in raw",O1279="Raw under QC",O1279="Issues resolved in raw"),"Raw","-"))</f>
        <v>Raw</v>
      </c>
      <c r="Q1279" s="13">
        <v>46282.40625</v>
      </c>
      <c r="R1279" t="inlineStr">
        <is>
          <t xml:space="preserve">2026-09 (Sept)</t>
        </is>
      </c>
      <c r="S1279">
        <f>IF(M1279="Not an error",0,IF(COUNTIFS($A$2:$A1279,$A1279,$D$2:$D1279,$D1279,$M$2:$M1279,"&lt;&gt;Not an error")=1,1,0))</f>
        <v>0</v>
      </c>
      <c r="T1279">
        <f>IF(M1279&lt;&gt;"Major",0,IF(COUNTIFS($A$2:$A1279,$A1279,$D$2:$D1279,$D1279,$M$2:$M1279,"Major")=1,1,0))</f>
        <v>0</v>
      </c>
      <c r="U1279">
        <f>IF(M1279&lt;&gt;"Minor",0,IF(COUNTIFS($A$2:$A1279,$A1279,$D$2:$D1279,$D1279,$M$2:$M1279,"Minor")=1,1,0))</f>
        <v>0</v>
      </c>
    </row>
    <row r="1280">
      <c r="A1280" t="inlineStr">
        <is>
          <t xml:space="preserve">020d2059142d88bec272efb13ae923b6cb35e2b9</t>
        </is>
      </c>
      <c r="B1280" t="inlineStr">
        <is>
          <t xml:space="preserve">Meierhofer ermittelt</t>
        </is>
      </c>
      <c r="C1280" t="inlineStr">
        <is>
          <t xml:space="preserve">Amok: Die Jagd Beginnt</t>
        </is>
      </c>
      <c r="D1280" t="inlineStr">
        <is>
          <t xml:space="preserve">89f84b9571fb47d9545b6a6a30215222845b6ad3</t>
        </is>
      </c>
      <c r="E1280" t="inlineStr">
        <is>
          <t xml:space="preserve">Ep 8 - DJ Des Grauens</t>
        </is>
      </c>
      <c r="F1280">
        <v>8</v>
      </c>
      <c r="G1280" t="inlineStr">
        <is>
          <t xml:space="preserve">12:03-12:08</t>
        </is>
      </c>
      <c r="H1280" t="inlineStr">
        <is>
          <t xml:space="preserve">Resolved</t>
        </is>
      </c>
      <c r="I1280" t="inlineStr">
        <is>
          <t xml:space="preserve">Der Chefinspektor, der bei Steinbergers rein platonisch Aussage schmunzeln musste, übernahm: Nehmen wir außerdem an, dass Simmer aufgrund dieser Sympathie einer Einladung zu einem D J TUMLEH Clubbing gefolgt ist.</t>
        </is>
      </c>
      <c r="J1280" t="inlineStr">
        <is>
          <t xml:space="preserve">AI</t>
        </is>
      </c>
      <c r="K1280" t="inlineStr">
        <is>
          <t xml:space="preserve">Script error</t>
        </is>
      </c>
      <c r="L1280" t="inlineStr">
        <is>
          <t xml:space="preserve">Script error</t>
        </is>
      </c>
      <c r="M1280" t="str">
        <f>IFERROR(IF(VLOOKUP(L1280,'Quantification'!$A:$B,2,FALSE)&amp;""="","Unclassified",VLOOKUP(L1280,'Quantification'!$A:$B,2,FALSE)),"Unclassified")</f>
        <v>Major</v>
      </c>
      <c r="N1280" t="inlineStr">
        <is>
          <t xml:space="preserve">frl-laura.nissen@pocketfm.com</t>
        </is>
      </c>
      <c r="O1280" t="inlineStr">
        <is>
          <t xml:space="preserve">Issues found in raw</t>
        </is>
      </c>
      <c r="P1280" t="str">
        <f>IF(OR(O1280="Issues found in master",O1280="Final master"),"Master",IF(OR(O1280="Ready for Master",O1280="Issues found in raw",O1280="Raw under QC",O1280="Issues resolved in raw"),"Raw","-"))</f>
        <v>Raw</v>
      </c>
      <c r="Q1280" s="13">
        <v>46282.40625</v>
      </c>
      <c r="R1280" t="inlineStr">
        <is>
          <t xml:space="preserve">2026-09 (Sept)</t>
        </is>
      </c>
      <c r="S1280">
        <f>IF(M1280="Not an error",0,IF(COUNTIFS($A$2:$A1280,$A1280,$D$2:$D1280,$D1280,$M$2:$M1280,"&lt;&gt;Not an error")=1,1,0))</f>
        <v>0</v>
      </c>
      <c r="T1280">
        <f>IF(M1280&lt;&gt;"Major",0,IF(COUNTIFS($A$2:$A1280,$A1280,$D$2:$D1280,$D1280,$M$2:$M1280,"Major")=1,1,0))</f>
        <v>0</v>
      </c>
      <c r="U1280">
        <f>IF(M1280&lt;&gt;"Minor",0,IF(COUNTIFS($A$2:$A1280,$A1280,$D$2:$D1280,$D1280,$M$2:$M1280,"Minor")=1,1,0))</f>
        <v>0</v>
      </c>
    </row>
    <row r="1281">
      <c r="A1281" t="inlineStr">
        <is>
          <t xml:space="preserve">020d2059142d88bec272efb13ae923b6cb35e2b9</t>
        </is>
      </c>
      <c r="B1281" t="inlineStr">
        <is>
          <t xml:space="preserve">Meierhofer ermittelt</t>
        </is>
      </c>
      <c r="C1281" t="inlineStr">
        <is>
          <t xml:space="preserve">Amok: Die Jagd Beginnt</t>
        </is>
      </c>
      <c r="D1281" t="inlineStr">
        <is>
          <t xml:space="preserve">89f84b9571fb47d9545b6a6a30215222845b6ad3</t>
        </is>
      </c>
      <c r="E1281" t="inlineStr">
        <is>
          <t xml:space="preserve">Ep 8 - DJ Des Grauens</t>
        </is>
      </c>
      <c r="F1281">
        <v>8</v>
      </c>
      <c r="G1281" t="inlineStr">
        <is>
          <t xml:space="preserve">1:11-1:14</t>
        </is>
      </c>
      <c r="H1281" t="inlineStr">
        <is>
          <t xml:space="preserve">Resolved</t>
        </is>
      </c>
      <c r="I1281" t="inlineStr">
        <is>
          <t xml:space="preserve">In der Wohnung über ihnen konnte er den Lärm kaum noch ertragen.</t>
        </is>
      </c>
      <c r="J1281" t="inlineStr">
        <is>
          <t xml:space="preserve">AI</t>
        </is>
      </c>
      <c r="K1281" t="inlineStr">
        <is>
          <t xml:space="preserve">Script error</t>
        </is>
      </c>
      <c r="L1281" t="inlineStr">
        <is>
          <t xml:space="preserve">Script error</t>
        </is>
      </c>
      <c r="M1281" t="str">
        <f>IFERROR(IF(VLOOKUP(L1281,'Quantification'!$A:$B,2,FALSE)&amp;""="","Unclassified",VLOOKUP(L1281,'Quantification'!$A:$B,2,FALSE)),"Unclassified")</f>
        <v>Major</v>
      </c>
      <c r="N1281" t="inlineStr">
        <is>
          <t xml:space="preserve">frl-laura.nissen@pocketfm.com</t>
        </is>
      </c>
      <c r="O1281" t="inlineStr">
        <is>
          <t xml:space="preserve">Final Master</t>
        </is>
      </c>
      <c r="P1281" t="str">
        <f>IF(OR(O1281="Issues found in master",O1281="Final master"),"Master",IF(OR(O1281="Ready for Master",O1281="Issues found in raw",O1281="Raw under QC",O1281="Issues resolved in raw"),"Raw","-"))</f>
        <v>Master</v>
      </c>
      <c r="Q1281" s="13">
        <v>46282.40625</v>
      </c>
      <c r="R1281" t="inlineStr">
        <is>
          <t xml:space="preserve">2026-09 (Sept)</t>
        </is>
      </c>
      <c r="S1281">
        <f>IF(M1281="Not an error",0,IF(COUNTIFS($A$2:$A1281,$A1281,$D$2:$D1281,$D1281,$M$2:$M1281,"&lt;&gt;Not an error")=1,1,0))</f>
        <v>0</v>
      </c>
      <c r="T1281">
        <f>IF(M1281&lt;&gt;"Major",0,IF(COUNTIFS($A$2:$A1281,$A1281,$D$2:$D1281,$D1281,$M$2:$M1281,"Major")=1,1,0))</f>
        <v>0</v>
      </c>
      <c r="U1281">
        <f>IF(M1281&lt;&gt;"Minor",0,IF(COUNTIFS($A$2:$A1281,$A1281,$D$2:$D1281,$D1281,$M$2:$M1281,"Minor")=1,1,0))</f>
        <v>0</v>
      </c>
    </row>
    <row r="1282">
      <c r="A1282" t="inlineStr">
        <is>
          <t xml:space="preserve">020d2059142d88bec272efb13ae923b6cb35e2b9</t>
        </is>
      </c>
      <c r="B1282" t="inlineStr">
        <is>
          <t xml:space="preserve">Meierhofer ermittelt</t>
        </is>
      </c>
      <c r="C1282" t="inlineStr">
        <is>
          <t xml:space="preserve">Amok: Die Jagd Beginnt</t>
        </is>
      </c>
      <c r="D1282" t="inlineStr">
        <is>
          <t xml:space="preserve">89f84b9571fb47d9545b6a6a30215222845b6ad3</t>
        </is>
      </c>
      <c r="E1282" t="inlineStr">
        <is>
          <t xml:space="preserve">Ep 8 - DJ Des Grauens</t>
        </is>
      </c>
      <c r="F1282">
        <v>8</v>
      </c>
      <c r="G1282" t="inlineStr">
        <is>
          <t xml:space="preserve">3:15-3:24</t>
        </is>
      </c>
      <c r="H1282" t="inlineStr">
        <is>
          <t xml:space="preserve">Resolved</t>
        </is>
      </c>
      <c r="I1282" t="inlineStr">
        <is>
          <t xml:space="preserve">Leitner lehnte sich zufrieden zurück.</t>
        </is>
      </c>
      <c r="J1282" t="inlineStr">
        <is>
          <t xml:space="preserve">AI</t>
        </is>
      </c>
      <c r="K1282" t="inlineStr">
        <is>
          <t xml:space="preserve">Script error</t>
        </is>
      </c>
      <c r="L1282" t="inlineStr">
        <is>
          <t xml:space="preserve">Script error</t>
        </is>
      </c>
      <c r="M1282" t="str">
        <f>IFERROR(IF(VLOOKUP(L1282,'Quantification'!$A:$B,2,FALSE)&amp;""="","Unclassified",VLOOKUP(L1282,'Quantification'!$A:$B,2,FALSE)),"Unclassified")</f>
        <v>Major</v>
      </c>
      <c r="N1282" t="inlineStr">
        <is>
          <t xml:space="preserve">frl-laura.nissen@pocketfm.com</t>
        </is>
      </c>
      <c r="O1282" t="inlineStr">
        <is>
          <t xml:space="preserve">Final Master</t>
        </is>
      </c>
      <c r="P1282" t="str">
        <f>IF(OR(O1282="Issues found in master",O1282="Final master"),"Master",IF(OR(O1282="Ready for Master",O1282="Issues found in raw",O1282="Raw under QC",O1282="Issues resolved in raw"),"Raw","-"))</f>
        <v>Master</v>
      </c>
      <c r="Q1282" s="13">
        <v>46282.40625</v>
      </c>
      <c r="R1282" t="inlineStr">
        <is>
          <t xml:space="preserve">2026-09 (Sept)</t>
        </is>
      </c>
      <c r="S1282">
        <f>IF(M1282="Not an error",0,IF(COUNTIFS($A$2:$A1282,$A1282,$D$2:$D1282,$D1282,$M$2:$M1282,"&lt;&gt;Not an error")=1,1,0))</f>
        <v>0</v>
      </c>
      <c r="T1282">
        <f>IF(M1282&lt;&gt;"Major",0,IF(COUNTIFS($A$2:$A1282,$A1282,$D$2:$D1282,$D1282,$M$2:$M1282,"Major")=1,1,0))</f>
        <v>0</v>
      </c>
      <c r="U1282">
        <f>IF(M1282&lt;&gt;"Minor",0,IF(COUNTIFS($A$2:$A1282,$A1282,$D$2:$D1282,$D1282,$M$2:$M1282,"Minor")=1,1,0))</f>
        <v>0</v>
      </c>
    </row>
    <row r="1283">
      <c r="A1283" t="inlineStr">
        <is>
          <t xml:space="preserve">020d2059142d88bec272efb13ae923b6cb35e2b9</t>
        </is>
      </c>
      <c r="B1283" t="inlineStr">
        <is>
          <t xml:space="preserve">Meierhofer ermittelt</t>
        </is>
      </c>
      <c r="C1283" t="inlineStr">
        <is>
          <t xml:space="preserve">Amok: Die Jagd Beginnt</t>
        </is>
      </c>
      <c r="D1283" t="inlineStr">
        <is>
          <t xml:space="preserve">ecd81c79177859bfeba07d32b53de2bd05d9f615</t>
        </is>
      </c>
      <c r="E1283" t="inlineStr">
        <is>
          <t xml:space="preserve">Ep 9 - Kein Respekt</t>
        </is>
      </c>
      <c r="F1283">
        <v>9</v>
      </c>
      <c r="G1283" t="inlineStr">
        <is>
          <t xml:space="preserve">1:16-1:21</t>
        </is>
      </c>
      <c r="H1283" t="inlineStr">
        <is>
          <t xml:space="preserve">Resolved</t>
        </is>
      </c>
      <c r="I1283" t="inlineStr">
        <is>
          <t xml:space="preserve">Remarks: Mispronunciation
- Line from Script: "Ich habe im Internet nach D J TUMLEH Clubbings gesucht. - Note: DJ should be english</t>
        </is>
      </c>
      <c r="J1283" t="inlineStr">
        <is>
          <t xml:space="preserve">VOA</t>
        </is>
      </c>
      <c r="K1283" t="inlineStr">
        <is>
          <t xml:space="preserve">Mispronunciation</t>
        </is>
      </c>
      <c r="L1283" t="inlineStr">
        <is>
          <t xml:space="preserve">Mispronunciation</t>
        </is>
      </c>
      <c r="M1283" t="str">
        <f>IFERROR(IF(VLOOKUP(L1283,'Quantification'!$A:$B,2,FALSE)&amp;""="","Unclassified",VLOOKUP(L1283,'Quantification'!$A:$B,2,FALSE)),"Unclassified")</f>
        <v>Major</v>
      </c>
      <c r="N1283" t="inlineStr">
        <is>
          <t xml:space="preserve">frl-nina.wiederhold@pocketfm.com</t>
        </is>
      </c>
      <c r="O1283" t="inlineStr">
        <is>
          <t xml:space="preserve">Issues found in raw</t>
        </is>
      </c>
      <c r="P1283" t="str">
        <f>IF(OR(O1283="Issues found in master",O1283="Final master"),"Master",IF(OR(O1283="Ready for Master",O1283="Issues found in raw",O1283="Raw under QC",O1283="Issues resolved in raw"),"Raw","-"))</f>
        <v>Raw</v>
      </c>
      <c r="Q1283" s="13">
        <v>46282.40625</v>
      </c>
      <c r="R1283" t="inlineStr">
        <is>
          <t xml:space="preserve">2026-09 (Sept)</t>
        </is>
      </c>
      <c r="S1283">
        <f>IF(M1283="Not an error",0,IF(COUNTIFS($A$2:$A1283,$A1283,$D$2:$D1283,$D1283,$M$2:$M1283,"&lt;&gt;Not an error")=1,1,0))</f>
        <v>1</v>
      </c>
      <c r="T1283">
        <f>IF(M1283&lt;&gt;"Major",0,IF(COUNTIFS($A$2:$A1283,$A1283,$D$2:$D1283,$D1283,$M$2:$M1283,"Major")=1,1,0))</f>
        <v>1</v>
      </c>
      <c r="U1283">
        <f>IF(M1283&lt;&gt;"Minor",0,IF(COUNTIFS($A$2:$A1283,$A1283,$D$2:$D1283,$D1283,$M$2:$M1283,"Minor")=1,1,0))</f>
        <v>0</v>
      </c>
    </row>
    <row r="1284">
      <c r="A1284" t="inlineStr">
        <is>
          <t xml:space="preserve">020d2059142d88bec272efb13ae923b6cb35e2b9</t>
        </is>
      </c>
      <c r="B1284" t="inlineStr">
        <is>
          <t xml:space="preserve">Meierhofer ermittelt</t>
        </is>
      </c>
      <c r="C1284" t="inlineStr">
        <is>
          <t xml:space="preserve">Amok: Die Jagd Beginnt</t>
        </is>
      </c>
      <c r="D1284" t="inlineStr">
        <is>
          <t xml:space="preserve">ecd81c79177859bfeba07d32b53de2bd05d9f615</t>
        </is>
      </c>
      <c r="E1284" t="inlineStr">
        <is>
          <t xml:space="preserve">Ep 9 - Kein Respekt</t>
        </is>
      </c>
      <c r="F1284">
        <v>9</v>
      </c>
      <c r="G1284" t="inlineStr">
        <is>
          <t xml:space="preserve">1:38-1:44</t>
        </is>
      </c>
      <c r="H1284" t="inlineStr">
        <is>
          <t xml:space="preserve">Resolved</t>
        </is>
      </c>
      <c r="I1284" t="inlineStr">
        <is>
          <t xml:space="preserve">Remarks: Mispronunciation
- Line from Script: Simmer hätte auf alle Fälle Chancen genug gehabt, ein D J TUMLEH Clubbing zu besuchen."
- Note:</t>
        </is>
      </c>
      <c r="J1284" t="inlineStr">
        <is>
          <t xml:space="preserve">VOA</t>
        </is>
      </c>
      <c r="K1284" t="inlineStr">
        <is>
          <t xml:space="preserve">Mispronunciation</t>
        </is>
      </c>
      <c r="L1284" t="inlineStr">
        <is>
          <t xml:space="preserve">Mispronunciation</t>
        </is>
      </c>
      <c r="M1284" t="str">
        <f>IFERROR(IF(VLOOKUP(L1284,'Quantification'!$A:$B,2,FALSE)&amp;""="","Unclassified",VLOOKUP(L1284,'Quantification'!$A:$B,2,FALSE)),"Unclassified")</f>
        <v>Major</v>
      </c>
      <c r="N1284" t="inlineStr">
        <is>
          <t xml:space="preserve">frl-nina.wiederhold@pocketfm.com</t>
        </is>
      </c>
      <c r="O1284" t="inlineStr">
        <is>
          <t xml:space="preserve">Issues found in raw</t>
        </is>
      </c>
      <c r="P1284" t="str">
        <f>IF(OR(O1284="Issues found in master",O1284="Final master"),"Master",IF(OR(O1284="Ready for Master",O1284="Issues found in raw",O1284="Raw under QC",O1284="Issues resolved in raw"),"Raw","-"))</f>
        <v>Raw</v>
      </c>
      <c r="Q1284" s="13">
        <v>46282.40625</v>
      </c>
      <c r="R1284" t="inlineStr">
        <is>
          <t xml:space="preserve">2026-09 (Sept)</t>
        </is>
      </c>
      <c r="S1284">
        <f>IF(M1284="Not an error",0,IF(COUNTIFS($A$2:$A1284,$A1284,$D$2:$D1284,$D1284,$M$2:$M1284,"&lt;&gt;Not an error")=1,1,0))</f>
        <v>0</v>
      </c>
      <c r="T1284">
        <f>IF(M1284&lt;&gt;"Major",0,IF(COUNTIFS($A$2:$A1284,$A1284,$D$2:$D1284,$D1284,$M$2:$M1284,"Major")=1,1,0))</f>
        <v>0</v>
      </c>
      <c r="U1284">
        <f>IF(M1284&lt;&gt;"Minor",0,IF(COUNTIFS($A$2:$A1284,$A1284,$D$2:$D1284,$D1284,$M$2:$M1284,"Minor")=1,1,0))</f>
        <v>0</v>
      </c>
    </row>
    <row r="1285">
      <c r="A1285" t="inlineStr">
        <is>
          <t xml:space="preserve">020d2059142d88bec272efb13ae923b6cb35e2b9</t>
        </is>
      </c>
      <c r="B1285" t="inlineStr">
        <is>
          <t xml:space="preserve">Meierhofer ermittelt</t>
        </is>
      </c>
      <c r="C1285" t="inlineStr">
        <is>
          <t xml:space="preserve">Amok: Die Jagd Beginnt</t>
        </is>
      </c>
      <c r="D1285" t="inlineStr">
        <is>
          <t xml:space="preserve">ecd81c79177859bfeba07d32b53de2bd05d9f615</t>
        </is>
      </c>
      <c r="E1285" t="inlineStr">
        <is>
          <t xml:space="preserve">Ep 9 - Kein Respekt</t>
        </is>
      </c>
      <c r="F1285">
        <v>9</v>
      </c>
      <c r="G1285" t="inlineStr">
        <is>
          <t xml:space="preserve">7:04</t>
        </is>
      </c>
      <c r="H1285" t="inlineStr">
        <is>
          <t xml:space="preserve">Resolved</t>
        </is>
      </c>
      <c r="I1285" t="inlineStr">
        <is>
          <t xml:space="preserve">Remarks: missing pause - Line from Script: Er hält es nicht mehr aus! - Note: Pause missing in between change of perspective, maybe add narrator telling whose perspective it is.</t>
        </is>
      </c>
      <c r="J1285" t="inlineStr">
        <is>
          <t xml:space="preserve">VOA</t>
        </is>
      </c>
      <c r="K1285" t="inlineStr">
        <is>
          <t xml:space="preserve">Acting</t>
        </is>
      </c>
      <c r="L1285" t="inlineStr">
        <is>
          <t xml:space="preserve">Acting</t>
        </is>
      </c>
      <c r="M1285" t="str">
        <f>IFERROR(IF(VLOOKUP(L1285,'Quantification'!$A:$B,2,FALSE)&amp;""="","Unclassified",VLOOKUP(L1285,'Quantification'!$A:$B,2,FALSE)),"Unclassified")</f>
        <v>Minor</v>
      </c>
      <c r="N1285" t="inlineStr">
        <is>
          <t xml:space="preserve">frl-nina.wiederhold@pocketfm.com</t>
        </is>
      </c>
      <c r="O1285" t="inlineStr">
        <is>
          <t xml:space="preserve">Issues found in raw</t>
        </is>
      </c>
      <c r="P1285" t="str">
        <f>IF(OR(O1285="Issues found in master",O1285="Final master"),"Master",IF(OR(O1285="Ready for Master",O1285="Issues found in raw",O1285="Raw under QC",O1285="Issues resolved in raw"),"Raw","-"))</f>
        <v>Raw</v>
      </c>
      <c r="Q1285" s="13">
        <v>46282.40625</v>
      </c>
      <c r="R1285" t="inlineStr">
        <is>
          <t xml:space="preserve">2026-09 (Sept)</t>
        </is>
      </c>
      <c r="S1285">
        <f>IF(M1285="Not an error",0,IF(COUNTIFS($A$2:$A1285,$A1285,$D$2:$D1285,$D1285,$M$2:$M1285,"&lt;&gt;Not an error")=1,1,0))</f>
        <v>0</v>
      </c>
      <c r="T1285">
        <f>IF(M1285&lt;&gt;"Major",0,IF(COUNTIFS($A$2:$A1285,$A1285,$D$2:$D1285,$D1285,$M$2:$M1285,"Major")=1,1,0))</f>
        <v>0</v>
      </c>
      <c r="U1285">
        <f>IF(M1285&lt;&gt;"Minor",0,IF(COUNTIFS($A$2:$A1285,$A1285,$D$2:$D1285,$D1285,$M$2:$M1285,"Minor")=1,1,0))</f>
        <v>1</v>
      </c>
    </row>
    <row r="1286">
      <c r="A1286" t="inlineStr">
        <is>
          <t xml:space="preserve">020d2059142d88bec272efb13ae923b6cb35e2b9</t>
        </is>
      </c>
      <c r="B1286" t="inlineStr">
        <is>
          <t xml:space="preserve">Meierhofer ermittelt</t>
        </is>
      </c>
      <c r="C1286" t="inlineStr">
        <is>
          <t xml:space="preserve">Amok: Die Jagd Beginnt</t>
        </is>
      </c>
      <c r="D1286" t="inlineStr">
        <is>
          <t xml:space="preserve">ecd81c79177859bfeba07d32b53de2bd05d9f615</t>
        </is>
      </c>
      <c r="E1286" t="inlineStr">
        <is>
          <t xml:space="preserve">Ep 9 - Kein Respekt</t>
        </is>
      </c>
      <c r="F1286">
        <v>9</v>
      </c>
      <c r="G1286" t="inlineStr">
        <is>
          <t xml:space="preserve">11:33</t>
        </is>
      </c>
      <c r="H1286" t="inlineStr">
        <is>
          <t xml:space="preserve">Resolved</t>
        </is>
      </c>
      <c r="I1286" t="inlineStr">
        <is>
          <t xml:space="preserve">Remarks: missing pause - Line from Script: Er gibt Nina Goldmann ein Küsschen auf die linke Wange, dann eines auf die rechte.
- Note: Pause missing in between change of perspective, maybe add narrator telling whose perspective it is.</t>
        </is>
      </c>
      <c r="J1286" t="inlineStr">
        <is>
          <t xml:space="preserve">VOA</t>
        </is>
      </c>
      <c r="K1286" t="inlineStr">
        <is>
          <t xml:space="preserve">Acting</t>
        </is>
      </c>
      <c r="L1286" t="inlineStr">
        <is>
          <t xml:space="preserve">Acting</t>
        </is>
      </c>
      <c r="M1286" t="str">
        <f>IFERROR(IF(VLOOKUP(L1286,'Quantification'!$A:$B,2,FALSE)&amp;""="","Unclassified",VLOOKUP(L1286,'Quantification'!$A:$B,2,FALSE)),"Unclassified")</f>
        <v>Minor</v>
      </c>
      <c r="N1286" t="inlineStr">
        <is>
          <t xml:space="preserve">frl-nina.wiederhold@pocketfm.com</t>
        </is>
      </c>
      <c r="O1286" t="inlineStr">
        <is>
          <t xml:space="preserve">Issues found in raw</t>
        </is>
      </c>
      <c r="P1286" t="str">
        <f>IF(OR(O1286="Issues found in master",O1286="Final master"),"Master",IF(OR(O1286="Ready for Master",O1286="Issues found in raw",O1286="Raw under QC",O1286="Issues resolved in raw"),"Raw","-"))</f>
        <v>Raw</v>
      </c>
      <c r="Q1286" s="13">
        <v>46282.40625</v>
      </c>
      <c r="R1286" t="inlineStr">
        <is>
          <t xml:space="preserve">2026-09 (Sept)</t>
        </is>
      </c>
      <c r="S1286">
        <f>IF(M1286="Not an error",0,IF(COUNTIFS($A$2:$A1286,$A1286,$D$2:$D1286,$D1286,$M$2:$M1286,"&lt;&gt;Not an error")=1,1,0))</f>
        <v>0</v>
      </c>
      <c r="T1286">
        <f>IF(M1286&lt;&gt;"Major",0,IF(COUNTIFS($A$2:$A1286,$A1286,$D$2:$D1286,$D1286,$M$2:$M1286,"Major")=1,1,0))</f>
        <v>0</v>
      </c>
      <c r="U1286">
        <f>IF(M1286&lt;&gt;"Minor",0,IF(COUNTIFS($A$2:$A1286,$A1286,$D$2:$D1286,$D1286,$M$2:$M1286,"Minor")=1,1,0))</f>
        <v>0</v>
      </c>
    </row>
    <row r="1287">
      <c r="A1287" t="inlineStr">
        <is>
          <t xml:space="preserve">020d2059142d88bec272efb13ae923b6cb35e2b9</t>
        </is>
      </c>
      <c r="B1287" t="inlineStr">
        <is>
          <t xml:space="preserve">Meierhofer ermittelt</t>
        </is>
      </c>
      <c r="C1287" t="inlineStr">
        <is>
          <t xml:space="preserve">Amok: Die Jagd Beginnt</t>
        </is>
      </c>
      <c r="D1287" t="inlineStr">
        <is>
          <t xml:space="preserve">ecd81c79177859bfeba07d32b53de2bd05d9f615</t>
        </is>
      </c>
      <c r="E1287" t="inlineStr">
        <is>
          <t xml:space="preserve">Ep 9 - Kein Respekt</t>
        </is>
      </c>
      <c r="F1287">
        <v>9</v>
      </c>
      <c r="G1287" t="inlineStr">
        <is>
          <t xml:space="preserve">7:04-7:06</t>
        </is>
      </c>
      <c r="H1287" t="inlineStr">
        <is>
          <t xml:space="preserve">Resolved</t>
        </is>
      </c>
      <c r="I1287" t="inlineStr">
        <is>
          <t xml:space="preserve">In seinem Kopf begann es wieder zu brodeln.</t>
        </is>
      </c>
      <c r="J1287" t="inlineStr">
        <is>
          <t xml:space="preserve">AI</t>
        </is>
      </c>
      <c r="K1287" t="inlineStr">
        <is>
          <t xml:space="preserve">Script error</t>
        </is>
      </c>
      <c r="L1287" t="inlineStr">
        <is>
          <t xml:space="preserve">Script error</t>
        </is>
      </c>
      <c r="M1287" t="str">
        <f>IFERROR(IF(VLOOKUP(L1287,'Quantification'!$A:$B,2,FALSE)&amp;""="","Unclassified",VLOOKUP(L1287,'Quantification'!$A:$B,2,FALSE)),"Unclassified")</f>
        <v>Major</v>
      </c>
      <c r="N1287" t="inlineStr">
        <is>
          <t xml:space="preserve">frl-laura.nissen@pocketfm.com</t>
        </is>
      </c>
      <c r="O1287" t="inlineStr">
        <is>
          <t xml:space="preserve">Final Master</t>
        </is>
      </c>
      <c r="P1287" t="str">
        <f>IF(OR(O1287="Issues found in master",O1287="Final master"),"Master",IF(OR(O1287="Ready for Master",O1287="Issues found in raw",O1287="Raw under QC",O1287="Issues resolved in raw"),"Raw","-"))</f>
        <v>Master</v>
      </c>
      <c r="Q1287" s="13">
        <v>46282.40625</v>
      </c>
      <c r="R1287" t="inlineStr">
        <is>
          <t xml:space="preserve">2026-09 (Sept)</t>
        </is>
      </c>
      <c r="S1287">
        <f>IF(M1287="Not an error",0,IF(COUNTIFS($A$2:$A1287,$A1287,$D$2:$D1287,$D1287,$M$2:$M1287,"&lt;&gt;Not an error")=1,1,0))</f>
        <v>0</v>
      </c>
      <c r="T1287">
        <f>IF(M1287&lt;&gt;"Major",0,IF(COUNTIFS($A$2:$A1287,$A1287,$D$2:$D1287,$D1287,$M$2:$M1287,"Major")=1,1,0))</f>
        <v>0</v>
      </c>
      <c r="U1287">
        <f>IF(M1287&lt;&gt;"Minor",0,IF(COUNTIFS($A$2:$A1287,$A1287,$D$2:$D1287,$D1287,$M$2:$M1287,"Minor")=1,1,0))</f>
        <v>0</v>
      </c>
    </row>
    <row r="1288">
      <c r="A1288" t="inlineStr">
        <is>
          <t xml:space="preserve">020d2059142d88bec272efb13ae923b6cb35e2b9</t>
        </is>
      </c>
      <c r="B1288" t="inlineStr">
        <is>
          <t xml:space="preserve">Meierhofer ermittelt</t>
        </is>
      </c>
      <c r="C1288" t="inlineStr">
        <is>
          <t xml:space="preserve">Amok: Die Jagd Beginnt</t>
        </is>
      </c>
      <c r="D1288" t="inlineStr">
        <is>
          <t xml:space="preserve">1a585800caaade26a7318a1730b965c869438d87</t>
        </is>
      </c>
      <c r="E1288" t="inlineStr">
        <is>
          <t xml:space="preserve">Ep 10 - Drei Täter</t>
        </is>
      </c>
      <c r="F1288">
        <v>10</v>
      </c>
      <c r="G1288" t="inlineStr">
        <is>
          <t xml:space="preserve">4:33-4:46</t>
        </is>
      </c>
      <c r="H1288" t="inlineStr">
        <is>
          <t xml:space="preserve">Resolved</t>
        </is>
      </c>
      <c r="I1288" t="inlineStr">
        <is>
          <t xml:space="preserve">Remarks: Mispronunciation
- Line from Script: »Gibt es Grund zur Ninahme, dass dieses Verbrechen mit den beiden anderen in Verbindung steht, Steinberger, oder ist es bloß ein dummer Zufall, dass diese Attacke so kurz nach den beiden anderen stattgefunden hat?«
- Note: should be Annahme</t>
        </is>
      </c>
      <c r="J1288" t="inlineStr">
        <is>
          <t xml:space="preserve">VOA</t>
        </is>
      </c>
      <c r="K1288" t="inlineStr">
        <is>
          <t xml:space="preserve">Mispronunciation</t>
        </is>
      </c>
      <c r="L1288" t="inlineStr">
        <is>
          <t xml:space="preserve">Mispronunciation</t>
        </is>
      </c>
      <c r="M1288" t="str">
        <f>IFERROR(IF(VLOOKUP(L1288,'Quantification'!$A:$B,2,FALSE)&amp;""="","Unclassified",VLOOKUP(L1288,'Quantification'!$A:$B,2,FALSE)),"Unclassified")</f>
        <v>Major</v>
      </c>
      <c r="N1288" t="inlineStr">
        <is>
          <t xml:space="preserve">frl-nina.wiederhold@pocketfm.com</t>
        </is>
      </c>
      <c r="O1288" t="inlineStr">
        <is>
          <t xml:space="preserve">Issues found in raw</t>
        </is>
      </c>
      <c r="P1288" t="str">
        <f>IF(OR(O1288="Issues found in master",O1288="Final master"),"Master",IF(OR(O1288="Ready for Master",O1288="Issues found in raw",O1288="Raw under QC",O1288="Issues resolved in raw"),"Raw","-"))</f>
        <v>Raw</v>
      </c>
      <c r="Q1288" s="13">
        <v>46282.40625</v>
      </c>
      <c r="R1288" t="inlineStr">
        <is>
          <t xml:space="preserve">2026-09 (Sept)</t>
        </is>
      </c>
      <c r="S1288">
        <f>IF(M1288="Not an error",0,IF(COUNTIFS($A$2:$A1288,$A1288,$D$2:$D1288,$D1288,$M$2:$M1288,"&lt;&gt;Not an error")=1,1,0))</f>
        <v>1</v>
      </c>
      <c r="T1288">
        <f>IF(M1288&lt;&gt;"Major",0,IF(COUNTIFS($A$2:$A1288,$A1288,$D$2:$D1288,$D1288,$M$2:$M1288,"Major")=1,1,0))</f>
        <v>1</v>
      </c>
      <c r="U1288">
        <f>IF(M1288&lt;&gt;"Minor",0,IF(COUNTIFS($A$2:$A1288,$A1288,$D$2:$D1288,$D1288,$M$2:$M1288,"Minor")=1,1,0))</f>
        <v>0</v>
      </c>
    </row>
    <row r="1289">
      <c r="A1289" t="inlineStr">
        <is>
          <t xml:space="preserve">020d2059142d88bec272efb13ae923b6cb35e2b9</t>
        </is>
      </c>
      <c r="B1289" t="inlineStr">
        <is>
          <t xml:space="preserve">Meierhofer ermittelt</t>
        </is>
      </c>
      <c r="C1289" t="inlineStr">
        <is>
          <t xml:space="preserve">Amok: Die Jagd Beginnt</t>
        </is>
      </c>
      <c r="D1289" t="inlineStr">
        <is>
          <t xml:space="preserve">4b0930ee449e7642839eb1b2a34484765a1a0134</t>
        </is>
      </c>
      <c r="E1289" t="inlineStr">
        <is>
          <t xml:space="preserve">Ep 11 - Todesmahl</t>
        </is>
      </c>
      <c r="F1289">
        <v>11</v>
      </c>
      <c r="G1289" t="inlineStr">
        <is>
          <t xml:space="preserve">0:49</t>
        </is>
      </c>
      <c r="H1289" t="inlineStr">
        <is>
          <t xml:space="preserve">Ignore</t>
        </is>
      </c>
      <c r="I1289" t="inlineStr">
        <is>
          <t xml:space="preserve">Remarks: missing pause - Line from Script: »Du kriegst mich nicht!«
- Note: Pause missing in between change of perspective, maybe add narrator telling whose perspective it is.</t>
        </is>
      </c>
      <c r="J1289" t="inlineStr">
        <is>
          <t xml:space="preserve">VOA</t>
        </is>
      </c>
      <c r="K1289" t="inlineStr">
        <is>
          <t xml:space="preserve">Acting</t>
        </is>
      </c>
      <c r="L1289" t="inlineStr">
        <is>
          <t xml:space="preserve">Acting</t>
        </is>
      </c>
      <c r="M1289" t="str">
        <f>IFERROR(IF(VLOOKUP(L1289,'Quantification'!$A:$B,2,FALSE)&amp;""="","Unclassified",VLOOKUP(L1289,'Quantification'!$A:$B,2,FALSE)),"Unclassified")</f>
        <v>Minor</v>
      </c>
      <c r="N1289" t="inlineStr">
        <is>
          <t xml:space="preserve">frl-nina.wiederhold@pocketfm.com</t>
        </is>
      </c>
      <c r="O1289" t="inlineStr">
        <is>
          <t xml:space="preserve">Issues found in raw</t>
        </is>
      </c>
      <c r="P1289" t="str">
        <f>IF(OR(O1289="Issues found in master",O1289="Final master"),"Master",IF(OR(O1289="Ready for Master",O1289="Issues found in raw",O1289="Raw under QC",O1289="Issues resolved in raw"),"Raw","-"))</f>
        <v>Raw</v>
      </c>
      <c r="Q1289" s="13">
        <v>46282.40625</v>
      </c>
      <c r="R1289" t="inlineStr">
        <is>
          <t xml:space="preserve">2026-09 (Sept)</t>
        </is>
      </c>
      <c r="S1289">
        <f>IF(M1289="Not an error",0,IF(COUNTIFS($A$2:$A1289,$A1289,$D$2:$D1289,$D1289,$M$2:$M1289,"&lt;&gt;Not an error")=1,1,0))</f>
        <v>1</v>
      </c>
      <c r="T1289">
        <f>IF(M1289&lt;&gt;"Major",0,IF(COUNTIFS($A$2:$A1289,$A1289,$D$2:$D1289,$D1289,$M$2:$M1289,"Major")=1,1,0))</f>
        <v>0</v>
      </c>
      <c r="U1289">
        <f>IF(M1289&lt;&gt;"Minor",0,IF(COUNTIFS($A$2:$A1289,$A1289,$D$2:$D1289,$D1289,$M$2:$M1289,"Minor")=1,1,0))</f>
        <v>1</v>
      </c>
    </row>
    <row r="1290">
      <c r="A1290" t="inlineStr">
        <is>
          <t xml:space="preserve">020d2059142d88bec272efb13ae923b6cb35e2b9</t>
        </is>
      </c>
      <c r="B1290" t="inlineStr">
        <is>
          <t xml:space="preserve">Meierhofer ermittelt</t>
        </is>
      </c>
      <c r="C1290" t="inlineStr">
        <is>
          <t xml:space="preserve">Amok: Die Jagd Beginnt</t>
        </is>
      </c>
      <c r="D1290" t="inlineStr">
        <is>
          <t xml:space="preserve">4b0930ee449e7642839eb1b2a34484765a1a0134</t>
        </is>
      </c>
      <c r="E1290" t="inlineStr">
        <is>
          <t xml:space="preserve">Ep 11 - Todesmahl</t>
        </is>
      </c>
      <c r="F1290">
        <v>11</v>
      </c>
      <c r="G1290" t="inlineStr">
        <is>
          <t xml:space="preserve">4:32</t>
        </is>
      </c>
      <c r="H1290" t="inlineStr">
        <is>
          <t xml:space="preserve">Ignore</t>
        </is>
      </c>
      <c r="I1290" t="inlineStr">
        <is>
          <t xml:space="preserve">Remarks: missing pause - Line from Script: »Das ist ja widerlich!«
- Note: Pause missing in between change of perspective, maybe add narrator telling whose perspective it is.</t>
        </is>
      </c>
      <c r="J1290" t="inlineStr">
        <is>
          <t xml:space="preserve">VOA</t>
        </is>
      </c>
      <c r="K1290" t="inlineStr">
        <is>
          <t xml:space="preserve">Acting</t>
        </is>
      </c>
      <c r="L1290" t="inlineStr">
        <is>
          <t xml:space="preserve">Acting</t>
        </is>
      </c>
      <c r="M1290" t="str">
        <f>IFERROR(IF(VLOOKUP(L1290,'Quantification'!$A:$B,2,FALSE)&amp;""="","Unclassified",VLOOKUP(L1290,'Quantification'!$A:$B,2,FALSE)),"Unclassified")</f>
        <v>Minor</v>
      </c>
      <c r="N1290" t="inlineStr">
        <is>
          <t xml:space="preserve">frl-nina.wiederhold@pocketfm.com</t>
        </is>
      </c>
      <c r="O1290" t="inlineStr">
        <is>
          <t xml:space="preserve">Issues found in raw</t>
        </is>
      </c>
      <c r="P1290" t="str">
        <f>IF(OR(O1290="Issues found in master",O1290="Final master"),"Master",IF(OR(O1290="Ready for Master",O1290="Issues found in raw",O1290="Raw under QC",O1290="Issues resolved in raw"),"Raw","-"))</f>
        <v>Raw</v>
      </c>
      <c r="Q1290" s="13">
        <v>46282.40625</v>
      </c>
      <c r="R1290" t="inlineStr">
        <is>
          <t xml:space="preserve">2026-09 (Sept)</t>
        </is>
      </c>
      <c r="S1290">
        <f>IF(M1290="Not an error",0,IF(COUNTIFS($A$2:$A1290,$A1290,$D$2:$D1290,$D1290,$M$2:$M1290,"&lt;&gt;Not an error")=1,1,0))</f>
        <v>0</v>
      </c>
      <c r="T1290">
        <f>IF(M1290&lt;&gt;"Major",0,IF(COUNTIFS($A$2:$A1290,$A1290,$D$2:$D1290,$D1290,$M$2:$M1290,"Major")=1,1,0))</f>
        <v>0</v>
      </c>
      <c r="U1290">
        <f>IF(M1290&lt;&gt;"Minor",0,IF(COUNTIFS($A$2:$A1290,$A1290,$D$2:$D1290,$D1290,$M$2:$M1290,"Minor")=1,1,0))</f>
        <v>0</v>
      </c>
    </row>
    <row r="1291">
      <c r="A1291" t="inlineStr">
        <is>
          <t xml:space="preserve">020d2059142d88bec272efb13ae923b6cb35e2b9</t>
        </is>
      </c>
      <c r="B1291" t="inlineStr">
        <is>
          <t xml:space="preserve">Meierhofer ermittelt</t>
        </is>
      </c>
      <c r="C1291" t="inlineStr">
        <is>
          <t xml:space="preserve">Amok: Die Jagd Beginnt</t>
        </is>
      </c>
      <c r="D1291" t="inlineStr">
        <is>
          <t xml:space="preserve">30783ed4dc0df776f2fe20f7690e3139f5504d49</t>
        </is>
      </c>
      <c r="E1291" t="inlineStr">
        <is>
          <t xml:space="preserve">Ep 16 - Tödlicher Irrtum</t>
        </is>
      </c>
      <c r="F1291">
        <v>16</v>
      </c>
      <c r="G1291" t="inlineStr">
        <is>
          <t xml:space="preserve">3:46-3:51</t>
        </is>
      </c>
      <c r="H1291" t="inlineStr">
        <is>
          <t xml:space="preserve">Resolved</t>
        </is>
      </c>
      <c r="I1291" t="inlineStr">
        <is>
          <t xml:space="preserve">Remarks: Mispronunciation
- Line from Script: Auf Wiedersehen, meine Herren, oder besser gesagt, auf Nimmerwiedersehen!«
- Note: besser</t>
        </is>
      </c>
      <c r="J1291" t="inlineStr">
        <is>
          <t xml:space="preserve">VOA</t>
        </is>
      </c>
      <c r="K1291" t="inlineStr">
        <is>
          <t xml:space="preserve">Mispronunciation</t>
        </is>
      </c>
      <c r="L1291" t="inlineStr">
        <is>
          <t xml:space="preserve">Mispronunciation</t>
        </is>
      </c>
      <c r="M1291" t="str">
        <f>IFERROR(IF(VLOOKUP(L1291,'Quantification'!$A:$B,2,FALSE)&amp;""="","Unclassified",VLOOKUP(L1291,'Quantification'!$A:$B,2,FALSE)),"Unclassified")</f>
        <v>Major</v>
      </c>
      <c r="N1291" t="inlineStr">
        <is>
          <t xml:space="preserve">frl-nina.wiederhold@pocketfm.com</t>
        </is>
      </c>
      <c r="O1291" t="inlineStr">
        <is>
          <t xml:space="preserve">Issues found in raw</t>
        </is>
      </c>
      <c r="P1291" t="str">
        <f>IF(OR(O1291="Issues found in master",O1291="Final master"),"Master",IF(OR(O1291="Ready for Master",O1291="Issues found in raw",O1291="Raw under QC",O1291="Issues resolved in raw"),"Raw","-"))</f>
        <v>Raw</v>
      </c>
      <c r="Q1291" s="13">
        <v>46282.40625</v>
      </c>
      <c r="R1291" t="inlineStr">
        <is>
          <t xml:space="preserve">2026-09 (Sept)</t>
        </is>
      </c>
      <c r="S1291">
        <f>IF(M1291="Not an error",0,IF(COUNTIFS($A$2:$A1291,$A1291,$D$2:$D1291,$D1291,$M$2:$M1291,"&lt;&gt;Not an error")=1,1,0))</f>
        <v>1</v>
      </c>
      <c r="T1291">
        <f>IF(M1291&lt;&gt;"Major",0,IF(COUNTIFS($A$2:$A1291,$A1291,$D$2:$D1291,$D1291,$M$2:$M1291,"Major")=1,1,0))</f>
        <v>1</v>
      </c>
      <c r="U1291">
        <f>IF(M1291&lt;&gt;"Minor",0,IF(COUNTIFS($A$2:$A1291,$A1291,$D$2:$D1291,$D1291,$M$2:$M1291,"Minor")=1,1,0))</f>
        <v>0</v>
      </c>
    </row>
    <row r="1292">
      <c r="A1292" t="inlineStr">
        <is>
          <t xml:space="preserve">020d2059142d88bec272efb13ae923b6cb35e2b9</t>
        </is>
      </c>
      <c r="B1292" t="inlineStr">
        <is>
          <t xml:space="preserve">Meierhofer ermittelt</t>
        </is>
      </c>
      <c r="C1292" t="inlineStr">
        <is>
          <t xml:space="preserve">Amok: Die Jagd Beginnt</t>
        </is>
      </c>
      <c r="D1292" t="inlineStr">
        <is>
          <t xml:space="preserve">0cd1bd9fc85c8252cd60556727bc20072edcc6aa</t>
        </is>
      </c>
      <c r="E1292" t="inlineStr">
        <is>
          <t xml:space="preserve">Ep 17 - Zweiter Fall</t>
        </is>
      </c>
      <c r="F1292">
        <v>17</v>
      </c>
      <c r="G1292" t="inlineStr">
        <is>
          <t xml:space="preserve">3:32-3:40</t>
        </is>
      </c>
      <c r="H1292" t="inlineStr">
        <is>
          <t xml:space="preserve">Resolved</t>
        </is>
      </c>
      <c r="I1292" t="inlineStr">
        <is>
          <t xml:space="preserve">Remarks: Mispronunciation
- Line from Script: Den genauen Blutalkoholwert muss ich erst bestimmen, aber dass diese Feldner eine Schnapsdrossel war, war mir gleich klar. - Note: mir gleich</t>
        </is>
      </c>
      <c r="J1292" t="inlineStr">
        <is>
          <t xml:space="preserve">VOA</t>
        </is>
      </c>
      <c r="K1292" t="inlineStr">
        <is>
          <t xml:space="preserve">Mispronunciation</t>
        </is>
      </c>
      <c r="L1292" t="inlineStr">
        <is>
          <t xml:space="preserve">Mispronunciation</t>
        </is>
      </c>
      <c r="M1292" t="str">
        <f>IFERROR(IF(VLOOKUP(L1292,'Quantification'!$A:$B,2,FALSE)&amp;""="","Unclassified",VLOOKUP(L1292,'Quantification'!$A:$B,2,FALSE)),"Unclassified")</f>
        <v>Major</v>
      </c>
      <c r="N1292" t="inlineStr">
        <is>
          <t xml:space="preserve">frl-nina.wiederhold@pocketfm.com</t>
        </is>
      </c>
      <c r="O1292" t="inlineStr">
        <is>
          <t xml:space="preserve">Issues found in raw</t>
        </is>
      </c>
      <c r="P1292" t="str">
        <f>IF(OR(O1292="Issues found in master",O1292="Final master"),"Master",IF(OR(O1292="Ready for Master",O1292="Issues found in raw",O1292="Raw under QC",O1292="Issues resolved in raw"),"Raw","-"))</f>
        <v>Raw</v>
      </c>
      <c r="Q1292" s="13">
        <v>46282.40625</v>
      </c>
      <c r="R1292" t="inlineStr">
        <is>
          <t xml:space="preserve">2026-09 (Sept)</t>
        </is>
      </c>
      <c r="S1292">
        <f>IF(M1292="Not an error",0,IF(COUNTIFS($A$2:$A1292,$A1292,$D$2:$D1292,$D1292,$M$2:$M1292,"&lt;&gt;Not an error")=1,1,0))</f>
        <v>1</v>
      </c>
      <c r="T1292">
        <f>IF(M1292&lt;&gt;"Major",0,IF(COUNTIFS($A$2:$A1292,$A1292,$D$2:$D1292,$D1292,$M$2:$M1292,"Major")=1,1,0))</f>
        <v>1</v>
      </c>
      <c r="U1292">
        <f>IF(M1292&lt;&gt;"Minor",0,IF(COUNTIFS($A$2:$A1292,$A1292,$D$2:$D1292,$D1292,$M$2:$M1292,"Minor")=1,1,0))</f>
        <v>0</v>
      </c>
    </row>
    <row r="1293">
      <c r="A1293" t="inlineStr">
        <is>
          <t xml:space="preserve">020d2059142d88bec272efb13ae923b6cb35e2b9</t>
        </is>
      </c>
      <c r="B1293" t="inlineStr">
        <is>
          <t xml:space="preserve">Meierhofer ermittelt</t>
        </is>
      </c>
      <c r="C1293" t="inlineStr">
        <is>
          <t xml:space="preserve">Amok: Die Jagd Beginnt</t>
        </is>
      </c>
      <c r="D1293" t="inlineStr">
        <is>
          <t xml:space="preserve">0cd1bd9fc85c8252cd60556727bc20072edcc6aa</t>
        </is>
      </c>
      <c r="E1293" t="inlineStr">
        <is>
          <t xml:space="preserve">Ep 17 - Zweiter Fall</t>
        </is>
      </c>
      <c r="F1293">
        <v>17</v>
      </c>
      <c r="G1293" t="inlineStr">
        <is>
          <t xml:space="preserve">4:13-4:18</t>
        </is>
      </c>
      <c r="H1293" t="inlineStr">
        <is>
          <t xml:space="preserve">Resolved</t>
        </is>
      </c>
      <c r="I1293" t="inlineStr">
        <is>
          <t xml:space="preserve">Remarks: Mispronunciation
- Line from Script: Vielleicht hat jemand ein wenig nachgeholfen, um sie loszMarkusrden?â€_x009d_
- Note: loszuwerden</t>
        </is>
      </c>
      <c r="J1293" t="inlineStr">
        <is>
          <t xml:space="preserve">AI</t>
        </is>
      </c>
      <c r="K1293" t="inlineStr">
        <is>
          <t xml:space="preserve">Script error</t>
        </is>
      </c>
      <c r="L1293" t="inlineStr">
        <is>
          <t xml:space="preserve">Script error</t>
        </is>
      </c>
      <c r="M1293" t="str">
        <f>IFERROR(IF(VLOOKUP(L1293,'Quantification'!$A:$B,2,FALSE)&amp;""="","Unclassified",VLOOKUP(L1293,'Quantification'!$A:$B,2,FALSE)),"Unclassified")</f>
        <v>Major</v>
      </c>
      <c r="N1293" t="inlineStr">
        <is>
          <t xml:space="preserve">frl-nina.wiederhold@pocketfm.com</t>
        </is>
      </c>
      <c r="O1293" t="inlineStr">
        <is>
          <t xml:space="preserve">Issues found in raw</t>
        </is>
      </c>
      <c r="P1293" t="str">
        <f>IF(OR(O1293="Issues found in master",O1293="Final master"),"Master",IF(OR(O1293="Ready for Master",O1293="Issues found in raw",O1293="Raw under QC",O1293="Issues resolved in raw"),"Raw","-"))</f>
        <v>Raw</v>
      </c>
      <c r="Q1293" s="13">
        <v>46282.40625</v>
      </c>
      <c r="R1293" t="inlineStr">
        <is>
          <t xml:space="preserve">2026-09 (Sept)</t>
        </is>
      </c>
      <c r="S1293">
        <f>IF(M1293="Not an error",0,IF(COUNTIFS($A$2:$A1293,$A1293,$D$2:$D1293,$D1293,$M$2:$M1293,"&lt;&gt;Not an error")=1,1,0))</f>
        <v>0</v>
      </c>
      <c r="T1293">
        <f>IF(M1293&lt;&gt;"Major",0,IF(COUNTIFS($A$2:$A1293,$A1293,$D$2:$D1293,$D1293,$M$2:$M1293,"Major")=1,1,0))</f>
        <v>0</v>
      </c>
      <c r="U1293">
        <f>IF(M1293&lt;&gt;"Minor",0,IF(COUNTIFS($A$2:$A1293,$A1293,$D$2:$D1293,$D1293,$M$2:$M1293,"Minor")=1,1,0))</f>
        <v>0</v>
      </c>
    </row>
    <row r="1294">
      <c r="A1294" t="inlineStr">
        <is>
          <t xml:space="preserve">020d2059142d88bec272efb13ae923b6cb35e2b9</t>
        </is>
      </c>
      <c r="B1294" t="inlineStr">
        <is>
          <t xml:space="preserve">Meierhofer ermittelt</t>
        </is>
      </c>
      <c r="C1294" t="inlineStr">
        <is>
          <t xml:space="preserve">Amok: Die Jagd Beginnt</t>
        </is>
      </c>
      <c r="D1294" t="inlineStr">
        <is>
          <t xml:space="preserve">0cd1bd9fc85c8252cd60556727bc20072edcc6aa</t>
        </is>
      </c>
      <c r="E1294" t="inlineStr">
        <is>
          <t xml:space="preserve">Ep 17 - Zweiter Fall</t>
        </is>
      </c>
      <c r="F1294">
        <v>17</v>
      </c>
      <c r="G1294" t="inlineStr">
        <is>
          <t xml:space="preserve">8:04-8:13</t>
        </is>
      </c>
      <c r="H1294" t="inlineStr">
        <is>
          <t xml:space="preserve">Resolved</t>
        </is>
      </c>
      <c r="I1294" t="inlineStr">
        <is>
          <t xml:space="preserve">Remarks: Mispronunciation
- Line from Script: Eine wunderschöne, nagelneue, sicher furchtbar teure Espressomaschine. - Note: furchtbar &amp; espressomachine</t>
        </is>
      </c>
      <c r="J1294" t="inlineStr">
        <is>
          <t xml:space="preserve">VOA</t>
        </is>
      </c>
      <c r="K1294" t="inlineStr">
        <is>
          <t xml:space="preserve">Mispronunciation</t>
        </is>
      </c>
      <c r="L1294" t="inlineStr">
        <is>
          <t xml:space="preserve">Mispronunciation</t>
        </is>
      </c>
      <c r="M1294" t="str">
        <f>IFERROR(IF(VLOOKUP(L1294,'Quantification'!$A:$B,2,FALSE)&amp;""="","Unclassified",VLOOKUP(L1294,'Quantification'!$A:$B,2,FALSE)),"Unclassified")</f>
        <v>Major</v>
      </c>
      <c r="N1294" t="inlineStr">
        <is>
          <t xml:space="preserve">frl-nina.wiederhold@pocketfm.com</t>
        </is>
      </c>
      <c r="O1294" t="inlineStr">
        <is>
          <t xml:space="preserve">Issues found in raw</t>
        </is>
      </c>
      <c r="P1294" t="str">
        <f>IF(OR(O1294="Issues found in master",O1294="Final master"),"Master",IF(OR(O1294="Ready for Master",O1294="Issues found in raw",O1294="Raw under QC",O1294="Issues resolved in raw"),"Raw","-"))</f>
        <v>Raw</v>
      </c>
      <c r="Q1294" s="13">
        <v>46282.40625</v>
      </c>
      <c r="R1294" t="inlineStr">
        <is>
          <t xml:space="preserve">2026-09 (Sept)</t>
        </is>
      </c>
      <c r="S1294">
        <f>IF(M1294="Not an error",0,IF(COUNTIFS($A$2:$A1294,$A1294,$D$2:$D1294,$D1294,$M$2:$M1294,"&lt;&gt;Not an error")=1,1,0))</f>
        <v>0</v>
      </c>
      <c r="T1294">
        <f>IF(M1294&lt;&gt;"Major",0,IF(COUNTIFS($A$2:$A1294,$A1294,$D$2:$D1294,$D1294,$M$2:$M1294,"Major")=1,1,0))</f>
        <v>0</v>
      </c>
      <c r="U1294">
        <f>IF(M1294&lt;&gt;"Minor",0,IF(COUNTIFS($A$2:$A1294,$A1294,$D$2:$D1294,$D1294,$M$2:$M1294,"Minor")=1,1,0))</f>
        <v>0</v>
      </c>
    </row>
    <row r="1295">
      <c r="A1295" t="inlineStr">
        <is>
          <t xml:space="preserve">020d2059142d88bec272efb13ae923b6cb35e2b9</t>
        </is>
      </c>
      <c r="B1295" t="inlineStr">
        <is>
          <t xml:space="preserve">Meierhofer ermittelt</t>
        </is>
      </c>
      <c r="C1295" t="inlineStr">
        <is>
          <t xml:space="preserve">Amok: Die Jagd Beginnt</t>
        </is>
      </c>
      <c r="D1295" t="inlineStr">
        <is>
          <t xml:space="preserve">3d7fae740ce94bb957f84bf8ea04c6422a4787de</t>
        </is>
      </c>
      <c r="E1295" t="inlineStr">
        <is>
          <t xml:space="preserve">Ep 20 - Zerbrochene Wahrheit</t>
        </is>
      </c>
      <c r="F1295">
        <v>20</v>
      </c>
      <c r="G1295" t="inlineStr">
        <is>
          <t xml:space="preserve">4:45</t>
        </is>
      </c>
      <c r="H1295" t="inlineStr">
        <is>
          <t xml:space="preserve">Resolved</t>
        </is>
      </c>
      <c r="I1295" t="inlineStr">
        <is>
          <t xml:space="preserve">Remarks: missing pause - Line from Script: Luft! Er bekommt keine Luft mehr!
- Note: Pause missing in between change of perspective, maybe add narrator telling whose perspective it is.</t>
        </is>
      </c>
      <c r="J1295" t="inlineStr">
        <is>
          <t xml:space="preserve">VOA</t>
        </is>
      </c>
      <c r="K1295" t="inlineStr">
        <is>
          <t xml:space="preserve">Acting</t>
        </is>
      </c>
      <c r="L1295" t="inlineStr">
        <is>
          <t xml:space="preserve">Acting</t>
        </is>
      </c>
      <c r="M1295" t="str">
        <f>IFERROR(IF(VLOOKUP(L1295,'Quantification'!$A:$B,2,FALSE)&amp;""="","Unclassified",VLOOKUP(L1295,'Quantification'!$A:$B,2,FALSE)),"Unclassified")</f>
        <v>Minor</v>
      </c>
      <c r="N1295" t="inlineStr">
        <is>
          <t xml:space="preserve">frl-nina.wiederhold@pocketfm.com</t>
        </is>
      </c>
      <c r="O1295" t="inlineStr">
        <is>
          <t xml:space="preserve">Issues found in raw</t>
        </is>
      </c>
      <c r="P1295" t="str">
        <f>IF(OR(O1295="Issues found in master",O1295="Final master"),"Master",IF(OR(O1295="Ready for Master",O1295="Issues found in raw",O1295="Raw under QC",O1295="Issues resolved in raw"),"Raw","-"))</f>
        <v>Raw</v>
      </c>
      <c r="Q1295" s="13">
        <v>46282.40625</v>
      </c>
      <c r="R1295" t="inlineStr">
        <is>
          <t xml:space="preserve">2026-09 (Sept)</t>
        </is>
      </c>
      <c r="S1295">
        <f>IF(M1295="Not an error",0,IF(COUNTIFS($A$2:$A1295,$A1295,$D$2:$D1295,$D1295,$M$2:$M1295,"&lt;&gt;Not an error")=1,1,0))</f>
        <v>1</v>
      </c>
      <c r="T1295">
        <f>IF(M1295&lt;&gt;"Major",0,IF(COUNTIFS($A$2:$A1295,$A1295,$D$2:$D1295,$D1295,$M$2:$M1295,"Major")=1,1,0))</f>
        <v>0</v>
      </c>
      <c r="U1295">
        <f>IF(M1295&lt;&gt;"Minor",0,IF(COUNTIFS($A$2:$A1295,$A1295,$D$2:$D1295,$D1295,$M$2:$M1295,"Minor")=1,1,0))</f>
        <v>1</v>
      </c>
    </row>
    <row r="1296">
      <c r="A1296" t="inlineStr">
        <is>
          <t xml:space="preserve">020d2059142d88bec272efb13ae923b6cb35e2b9</t>
        </is>
      </c>
      <c r="B1296" t="inlineStr">
        <is>
          <t xml:space="preserve">Meierhofer ermittelt</t>
        </is>
      </c>
      <c r="C1296" t="inlineStr">
        <is>
          <t xml:space="preserve">Amok: Die Jagd Beginnt</t>
        </is>
      </c>
      <c r="D1296" t="inlineStr">
        <is>
          <t xml:space="preserve">3d7fae740ce94bb957f84bf8ea04c6422a4787de</t>
        </is>
      </c>
      <c r="E1296" t="inlineStr">
        <is>
          <t xml:space="preserve">Ep 20 - Zerbrochene Wahrheit</t>
        </is>
      </c>
      <c r="F1296">
        <v>20</v>
      </c>
      <c r="G1296" t="inlineStr">
        <is>
          <t xml:space="preserve">7:59-8:05</t>
        </is>
      </c>
      <c r="H1296" t="inlineStr">
        <is>
          <t xml:space="preserve">Resolved</t>
        </is>
      </c>
      <c r="I1296" t="inlineStr">
        <is>
          <t xml:space="preserve">Remarks: Mispronunciation
- Line from Script: Entweder war dieser Reiter stinkreich, oder er lebte weit über seine Verhältnisse.
- Note:über seine Verhältnisse</t>
        </is>
      </c>
      <c r="J1296" t="inlineStr">
        <is>
          <t xml:space="preserve">VOA</t>
        </is>
      </c>
      <c r="K1296" t="inlineStr">
        <is>
          <t xml:space="preserve">Missed line / Word</t>
        </is>
      </c>
      <c r="L1296" t="inlineStr">
        <is>
          <t xml:space="preserve">Missed line / Word</t>
        </is>
      </c>
      <c r="M1296" t="str">
        <f>IFERROR(IF(VLOOKUP(L1296,'Quantification'!$A:$B,2,FALSE)&amp;""="","Unclassified",VLOOKUP(L1296,'Quantification'!$A:$B,2,FALSE)),"Unclassified")</f>
        <v>Major</v>
      </c>
      <c r="N1296" t="inlineStr">
        <is>
          <t xml:space="preserve">frl-nina.wiederhold@pocketfm.com</t>
        </is>
      </c>
      <c r="O1296" t="inlineStr">
        <is>
          <t xml:space="preserve">Issues found in raw</t>
        </is>
      </c>
      <c r="P1296" t="str">
        <f>IF(OR(O1296="Issues found in master",O1296="Final master"),"Master",IF(OR(O1296="Ready for Master",O1296="Issues found in raw",O1296="Raw under QC",O1296="Issues resolved in raw"),"Raw","-"))</f>
        <v>Raw</v>
      </c>
      <c r="Q1296" s="13">
        <v>46282.40625</v>
      </c>
      <c r="R1296" t="inlineStr">
        <is>
          <t xml:space="preserve">2026-09 (Sept)</t>
        </is>
      </c>
      <c r="S1296">
        <f>IF(M1296="Not an error",0,IF(COUNTIFS($A$2:$A1296,$A1296,$D$2:$D1296,$D1296,$M$2:$M1296,"&lt;&gt;Not an error")=1,1,0))</f>
        <v>0</v>
      </c>
      <c r="T1296">
        <f>IF(M1296&lt;&gt;"Major",0,IF(COUNTIFS($A$2:$A1296,$A1296,$D$2:$D1296,$D1296,$M$2:$M1296,"Major")=1,1,0))</f>
        <v>1</v>
      </c>
      <c r="U1296">
        <f>IF(M1296&lt;&gt;"Minor",0,IF(COUNTIFS($A$2:$A1296,$A1296,$D$2:$D1296,$D1296,$M$2:$M1296,"Minor")=1,1,0))</f>
        <v>0</v>
      </c>
    </row>
    <row r="1297">
      <c r="A1297" t="inlineStr">
        <is>
          <t xml:space="preserve">020d2059142d88bec272efb13ae923b6cb35e2b9</t>
        </is>
      </c>
      <c r="B1297" t="inlineStr">
        <is>
          <t xml:space="preserve">Meierhofer ermittelt</t>
        </is>
      </c>
      <c r="C1297" t="inlineStr">
        <is>
          <t xml:space="preserve">Amok: Die Jagd Beginnt</t>
        </is>
      </c>
      <c r="D1297" t="inlineStr">
        <is>
          <t xml:space="preserve">3d7fae740ce94bb957f84bf8ea04c6422a4787de</t>
        </is>
      </c>
      <c r="E1297" t="inlineStr">
        <is>
          <t xml:space="preserve">Ep 20 - Zerbrochene Wahrheit</t>
        </is>
      </c>
      <c r="F1297">
        <v>20</v>
      </c>
      <c r="G1297" t="inlineStr">
        <is>
          <t xml:space="preserve">8:24-8:26</t>
        </is>
      </c>
      <c r="H1297" t="inlineStr">
        <is>
          <t xml:space="preserve">Resolved</t>
        </is>
      </c>
      <c r="I1297" t="inlineStr">
        <is>
          <t xml:space="preserve">Remarks: Mising words
- Line from Script: "Nee, keine Ahnung, was Sie von mir wollen."
- Note:</t>
        </is>
      </c>
      <c r="J1297" t="inlineStr">
        <is>
          <t xml:space="preserve">VOA</t>
        </is>
      </c>
      <c r="K1297" t="inlineStr">
        <is>
          <t xml:space="preserve">Missed line / Word</t>
        </is>
      </c>
      <c r="L1297" t="inlineStr">
        <is>
          <t xml:space="preserve">Missed line / Word</t>
        </is>
      </c>
      <c r="M1297" t="str">
        <f>IFERROR(IF(VLOOKUP(L1297,'Quantification'!$A:$B,2,FALSE)&amp;""="","Unclassified",VLOOKUP(L1297,'Quantification'!$A:$B,2,FALSE)),"Unclassified")</f>
        <v>Major</v>
      </c>
      <c r="N1297" t="inlineStr">
        <is>
          <t xml:space="preserve">frl-nina.wiederhold@pocketfm.com</t>
        </is>
      </c>
      <c r="O1297" t="inlineStr">
        <is>
          <t xml:space="preserve">Issues found in raw</t>
        </is>
      </c>
      <c r="P1297" t="str">
        <f>IF(OR(O1297="Issues found in master",O1297="Final master"),"Master",IF(OR(O1297="Ready for Master",O1297="Issues found in raw",O1297="Raw under QC",O1297="Issues resolved in raw"),"Raw","-"))</f>
        <v>Raw</v>
      </c>
      <c r="Q1297" s="13">
        <v>46282.40625</v>
      </c>
      <c r="R1297" t="inlineStr">
        <is>
          <t xml:space="preserve">2026-09 (Sept)</t>
        </is>
      </c>
      <c r="S1297">
        <f>IF(M1297="Not an error",0,IF(COUNTIFS($A$2:$A1297,$A1297,$D$2:$D1297,$D1297,$M$2:$M1297,"&lt;&gt;Not an error")=1,1,0))</f>
        <v>0</v>
      </c>
      <c r="T1297">
        <f>IF(M1297&lt;&gt;"Major",0,IF(COUNTIFS($A$2:$A1297,$A1297,$D$2:$D1297,$D1297,$M$2:$M1297,"Major")=1,1,0))</f>
        <v>0</v>
      </c>
      <c r="U1297">
        <f>IF(M1297&lt;&gt;"Minor",0,IF(COUNTIFS($A$2:$A1297,$A1297,$D$2:$D1297,$D1297,$M$2:$M1297,"Minor")=1,1,0))</f>
        <v>0</v>
      </c>
    </row>
    <row r="1298">
      <c r="A1298" t="inlineStr">
        <is>
          <t xml:space="preserve">020d2059142d88bec272efb13ae923b6cb35e2b9</t>
        </is>
      </c>
      <c r="B1298" t="inlineStr">
        <is>
          <t xml:space="preserve">Meierhofer ermittelt</t>
        </is>
      </c>
      <c r="C1298" t="inlineStr">
        <is>
          <t xml:space="preserve">Amok: Die Jagd Beginnt</t>
        </is>
      </c>
      <c r="D1298" t="inlineStr">
        <is>
          <t xml:space="preserve">3d7fae740ce94bb957f84bf8ea04c6422a4787de</t>
        </is>
      </c>
      <c r="E1298" t="inlineStr">
        <is>
          <t xml:space="preserve">Ep 20 - Zerbrochene Wahrheit</t>
        </is>
      </c>
      <c r="F1298">
        <v>20</v>
      </c>
      <c r="G1298" t="inlineStr">
        <is>
          <t xml:space="preserve">4:45-4:51</t>
        </is>
      </c>
      <c r="H1298" t="inlineStr">
        <is>
          <t xml:space="preserve">Resolved</t>
        </is>
      </c>
      <c r="I1298" t="inlineStr">
        <is>
          <t xml:space="preserve">Jemand kämpfte verzweifelt um Luft.</t>
        </is>
      </c>
      <c r="J1298" t="inlineStr">
        <is>
          <t xml:space="preserve">AI</t>
        </is>
      </c>
      <c r="K1298" t="inlineStr">
        <is>
          <t xml:space="preserve">Script error</t>
        </is>
      </c>
      <c r="L1298" t="inlineStr">
        <is>
          <t xml:space="preserve">Script error</t>
        </is>
      </c>
      <c r="M1298" t="str">
        <f>IFERROR(IF(VLOOKUP(L1298,'Quantification'!$A:$B,2,FALSE)&amp;""="","Unclassified",VLOOKUP(L1298,'Quantification'!$A:$B,2,FALSE)),"Unclassified")</f>
        <v>Major</v>
      </c>
      <c r="N1298" t="inlineStr">
        <is>
          <t xml:space="preserve">frl-laura.nissen@pocketfm.com</t>
        </is>
      </c>
      <c r="O1298" t="inlineStr">
        <is>
          <t xml:space="preserve">Final Master</t>
        </is>
      </c>
      <c r="P1298" t="str">
        <f>IF(OR(O1298="Issues found in master",O1298="Final master"),"Master",IF(OR(O1298="Ready for Master",O1298="Issues found in raw",O1298="Raw under QC",O1298="Issues resolved in raw"),"Raw","-"))</f>
        <v>Master</v>
      </c>
      <c r="Q1298" s="13">
        <v>46282.40625</v>
      </c>
      <c r="R1298" t="inlineStr">
        <is>
          <t xml:space="preserve">2026-09 (Sept)</t>
        </is>
      </c>
      <c r="S1298">
        <f>IF(M1298="Not an error",0,IF(COUNTIFS($A$2:$A1298,$A1298,$D$2:$D1298,$D1298,$M$2:$M1298,"&lt;&gt;Not an error")=1,1,0))</f>
        <v>0</v>
      </c>
      <c r="T1298">
        <f>IF(M1298&lt;&gt;"Major",0,IF(COUNTIFS($A$2:$A1298,$A1298,$D$2:$D1298,$D1298,$M$2:$M1298,"Major")=1,1,0))</f>
        <v>0</v>
      </c>
      <c r="U1298">
        <f>IF(M1298&lt;&gt;"Minor",0,IF(COUNTIFS($A$2:$A1298,$A1298,$D$2:$D1298,$D1298,$M$2:$M1298,"Minor")=1,1,0))</f>
        <v>0</v>
      </c>
    </row>
    <row r="1299">
      <c r="A1299" t="inlineStr">
        <is>
          <t xml:space="preserve">020d2059142d88bec272efb13ae923b6cb35e2b9</t>
        </is>
      </c>
      <c r="B1299" t="inlineStr">
        <is>
          <t xml:space="preserve">Meierhofer ermittelt</t>
        </is>
      </c>
      <c r="C1299" t="inlineStr">
        <is>
          <t xml:space="preserve">Amok: Die Jagd Beginnt</t>
        </is>
      </c>
      <c r="D1299" t="inlineStr">
        <is>
          <t xml:space="preserve">27259321d93e0d3dc522142ad24eb885c6e6f8a4</t>
        </is>
      </c>
      <c r="E1299" t="inlineStr">
        <is>
          <t xml:space="preserve">Ep 21 - Jäger Im Schatten</t>
        </is>
      </c>
      <c r="F1299">
        <v>21</v>
      </c>
      <c r="G1299" t="inlineStr">
        <is>
          <t xml:space="preserve">0:23-0:29</t>
        </is>
      </c>
      <c r="H1299" t="inlineStr">
        <is>
          <t xml:space="preserve">Resolved</t>
        </is>
      </c>
      <c r="I1299" t="inlineStr">
        <is>
          <t xml:space="preserve">Remarks: Script error
- Line from Script: Es gibt Beuschel mit Serviettenknödeln, und du gibst schon nach einem halben Teller w o?
- Note: incomplete sentence</t>
        </is>
      </c>
      <c r="J1299" t="inlineStr">
        <is>
          <t xml:space="preserve">AI</t>
        </is>
      </c>
      <c r="K1299" t="inlineStr">
        <is>
          <t xml:space="preserve">Script error</t>
        </is>
      </c>
      <c r="L1299" t="inlineStr">
        <is>
          <t xml:space="preserve">Script error</t>
        </is>
      </c>
      <c r="M1299" t="str">
        <f>IFERROR(IF(VLOOKUP(L1299,'Quantification'!$A:$B,2,FALSE)&amp;""="","Unclassified",VLOOKUP(L1299,'Quantification'!$A:$B,2,FALSE)),"Unclassified")</f>
        <v>Major</v>
      </c>
      <c r="N1299" t="inlineStr">
        <is>
          <t xml:space="preserve">frl-nina.wiederhold@pocketfm.com</t>
        </is>
      </c>
      <c r="O1299" t="inlineStr">
        <is>
          <t xml:space="preserve">Issues found in raw</t>
        </is>
      </c>
      <c r="P1299" t="str">
        <f>IF(OR(O1299="Issues found in master",O1299="Final master"),"Master",IF(OR(O1299="Ready for Master",O1299="Issues found in raw",O1299="Raw under QC",O1299="Issues resolved in raw"),"Raw","-"))</f>
        <v>Raw</v>
      </c>
      <c r="Q1299" s="13">
        <v>46282.40625</v>
      </c>
      <c r="R1299" t="inlineStr">
        <is>
          <t xml:space="preserve">2026-09 (Sept)</t>
        </is>
      </c>
      <c r="S1299">
        <f>IF(M1299="Not an error",0,IF(COUNTIFS($A$2:$A1299,$A1299,$D$2:$D1299,$D1299,$M$2:$M1299,"&lt;&gt;Not an error")=1,1,0))</f>
        <v>1</v>
      </c>
      <c r="T1299">
        <f>IF(M1299&lt;&gt;"Major",0,IF(COUNTIFS($A$2:$A1299,$A1299,$D$2:$D1299,$D1299,$M$2:$M1299,"Major")=1,1,0))</f>
        <v>1</v>
      </c>
      <c r="U1299">
        <f>IF(M1299&lt;&gt;"Minor",0,IF(COUNTIFS($A$2:$A1299,$A1299,$D$2:$D1299,$D1299,$M$2:$M1299,"Minor")=1,1,0))</f>
        <v>0</v>
      </c>
    </row>
    <row r="1300">
      <c r="A1300" t="inlineStr">
        <is>
          <t xml:space="preserve">877b50aa46992ae24541638755d6ba1bd410bb86</t>
        </is>
      </c>
      <c r="B1300" t="inlineStr">
        <is>
          <t xml:space="preserve">My Enemy is My Mate (BL) - Multi Cast</t>
        </is>
      </c>
      <c r="C1300" t="inlineStr">
        <is>
          <t xml:space="preserve">Vampir Und Werwolf: Verbotene Gefährten (BL)</t>
        </is>
      </c>
      <c r="D1300" t="inlineStr">
        <is>
          <t xml:space="preserve">a65bbc62ffd43231d782cd5ca23cc4162d4e1ecd</t>
        </is>
      </c>
      <c r="E1300" t="inlineStr">
        <is>
          <t xml:space="preserve">Episode 54: Reißzähne in Der Dunkelheit</t>
        </is>
      </c>
      <c r="F1300">
        <v>54</v>
      </c>
      <c r="G1300" t="inlineStr">
        <is>
          <t xml:space="preserve">10:07-10:12</t>
        </is>
      </c>
      <c r="H1300" t="inlineStr">
        <is>
          <t xml:space="preserve">Resolved</t>
        </is>
      </c>
      <c r="I1300" t="inlineStr">
        <is>
          <t xml:space="preserve">Remarks: script error
- Line from Script: Ich stehe auf und er grinst, als ich ihm in die Arme gehe. - Note: "in die Arme gehe" does not sound correct gramatically</t>
        </is>
      </c>
      <c r="J1300" t="inlineStr">
        <is>
          <t xml:space="preserve">AI</t>
        </is>
      </c>
      <c r="K1300" t="inlineStr">
        <is>
          <t xml:space="preserve">Script error</t>
        </is>
      </c>
      <c r="L1300" t="inlineStr">
        <is>
          <t xml:space="preserve">Script error</t>
        </is>
      </c>
      <c r="M1300" t="str">
        <f>IFERROR(IF(VLOOKUP(L1300,'Quantification'!$A:$B,2,FALSE)&amp;""="","Unclassified",VLOOKUP(L1300,'Quantification'!$A:$B,2,FALSE)),"Unclassified")</f>
        <v>Major</v>
      </c>
      <c r="N1300" t="inlineStr">
        <is>
          <t xml:space="preserve">frl-nina.wiederhold@pocketfm.com</t>
        </is>
      </c>
      <c r="O1300" t="inlineStr">
        <is>
          <t xml:space="preserve">Issues found in raw</t>
        </is>
      </c>
      <c r="P1300" t="str">
        <f>IF(OR(O1300="Issues found in master",O1300="Final master"),"Master",IF(OR(O1300="Ready for Master",O1300="Issues found in raw",O1300="Raw under QC",O1300="Issues resolved in raw"),"Raw","-"))</f>
        <v>Raw</v>
      </c>
      <c r="Q1300" s="13">
        <v>46255.493055555555</v>
      </c>
      <c r="R1300" t="inlineStr">
        <is>
          <t xml:space="preserve">2026-08 (Aug)</t>
        </is>
      </c>
      <c r="S1300">
        <f>IF(M1300="Not an error",0,IF(COUNTIFS($A$2:$A1300,$A1300,$D$2:$D1300,$D1300,$M$2:$M1300,"&lt;&gt;Not an error")=1,1,0))</f>
        <v>1</v>
      </c>
      <c r="T1300">
        <f>IF(M1300&lt;&gt;"Major",0,IF(COUNTIFS($A$2:$A1300,$A1300,$D$2:$D1300,$D1300,$M$2:$M1300,"Major")=1,1,0))</f>
        <v>1</v>
      </c>
      <c r="U1300">
        <f>IF(M1300&lt;&gt;"Minor",0,IF(COUNTIFS($A$2:$A1300,$A1300,$D$2:$D1300,$D1300,$M$2:$M1300,"Minor")=1,1,0))</f>
        <v>0</v>
      </c>
    </row>
    <row r="1301">
      <c r="A1301" t="inlineStr">
        <is>
          <t xml:space="preserve">877b50aa46992ae24541638755d6ba1bd410bb86</t>
        </is>
      </c>
      <c r="B1301" t="inlineStr">
        <is>
          <t xml:space="preserve">My Enemy is My Mate (BL) - Multi Cast</t>
        </is>
      </c>
      <c r="C1301" t="inlineStr">
        <is>
          <t xml:space="preserve">Vampir Und Werwolf: Verbotene Gefährten (BL)</t>
        </is>
      </c>
      <c r="D1301" t="inlineStr">
        <is>
          <t xml:space="preserve">cdfbd21f9e1d93a9f09c5c9945ac591172105d73</t>
        </is>
      </c>
      <c r="E1301" t="inlineStr">
        <is>
          <t xml:space="preserve">Episode 85: Ein Königreich Auf Dem Spiel</t>
        </is>
      </c>
      <c r="F1301">
        <v>85</v>
      </c>
      <c r="G1301" t="inlineStr">
        <is>
          <t xml:space="preserve">8:55-8:58</t>
        </is>
      </c>
      <c r="H1301" t="inlineStr">
        <is>
          <t xml:space="preserve">Resolved</t>
        </is>
      </c>
      <c r="I1301" t="inlineStr">
        <is>
          <t xml:space="preserve">Remarks: Mispronunciation
- Line from Script: Ein verdammter Versager.
- Note: Versager</t>
        </is>
      </c>
      <c r="J1301" t="inlineStr">
        <is>
          <t xml:space="preserve">VOA</t>
        </is>
      </c>
      <c r="K1301" t="inlineStr">
        <is>
          <t xml:space="preserve">Mispronunciation</t>
        </is>
      </c>
      <c r="L1301" t="inlineStr">
        <is>
          <t xml:space="preserve">Mispronunciation</t>
        </is>
      </c>
      <c r="M1301" t="str">
        <f>IFERROR(IF(VLOOKUP(L1301,'Quantification'!$A:$B,2,FALSE)&amp;""="","Unclassified",VLOOKUP(L1301,'Quantification'!$A:$B,2,FALSE)),"Unclassified")</f>
        <v>Major</v>
      </c>
      <c r="N1301" t="inlineStr">
        <is>
          <t xml:space="preserve">frl-nina.wiederhold@pocketfm.com</t>
        </is>
      </c>
      <c r="O1301" t="inlineStr">
        <is>
          <t xml:space="preserve">Issues found in raw</t>
        </is>
      </c>
      <c r="P1301" t="str">
        <f>IF(OR(O1301="Issues found in master",O1301="Final master"),"Master",IF(OR(O1301="Ready for Master",O1301="Issues found in raw",O1301="Raw under QC",O1301="Issues resolved in raw"),"Raw","-"))</f>
        <v>Raw</v>
      </c>
      <c r="Q1301" s="13">
        <v>46255.49375</v>
      </c>
      <c r="R1301" t="inlineStr">
        <is>
          <t xml:space="preserve">2026-08 (Aug)</t>
        </is>
      </c>
      <c r="S1301">
        <f>IF(M1301="Not an error",0,IF(COUNTIFS($A$2:$A1301,$A1301,$D$2:$D1301,$D1301,$M$2:$M1301,"&lt;&gt;Not an error")=1,1,0))</f>
        <v>1</v>
      </c>
      <c r="T1301">
        <f>IF(M1301&lt;&gt;"Major",0,IF(COUNTIFS($A$2:$A1301,$A1301,$D$2:$D1301,$D1301,$M$2:$M1301,"Major")=1,1,0))</f>
        <v>1</v>
      </c>
      <c r="U1301">
        <f>IF(M1301&lt;&gt;"Minor",0,IF(COUNTIFS($A$2:$A1301,$A1301,$D$2:$D1301,$D1301,$M$2:$M1301,"Minor")=1,1,0))</f>
        <v>0</v>
      </c>
    </row>
    <row r="1302">
      <c r="A1302" t="inlineStr">
        <is>
          <t xml:space="preserve">877b50aa46992ae24541638755d6ba1bd410bb86</t>
        </is>
      </c>
      <c r="B1302" t="inlineStr">
        <is>
          <t xml:space="preserve">My Enemy is My Mate (BL) - Multi Cast</t>
        </is>
      </c>
      <c r="C1302" t="inlineStr">
        <is>
          <t xml:space="preserve">Vampir Und Werwolf: Verbotene Gefährten (BL)</t>
        </is>
      </c>
      <c r="D1302" t="inlineStr">
        <is>
          <t xml:space="preserve">14fc8da6abc1f748f4b7a67327e5d2515306f1cf</t>
        </is>
      </c>
      <c r="E1302" t="inlineStr">
        <is>
          <t xml:space="preserve">Episode 89: Die Stille Verschwörung</t>
        </is>
      </c>
      <c r="F1302">
        <v>89</v>
      </c>
      <c r="G1302" t="inlineStr">
        <is>
          <t xml:space="preserve">4:22-4:26</t>
        </is>
      </c>
      <c r="H1302" t="inlineStr">
        <is>
          <t xml:space="preserve">Resolved</t>
        </is>
      </c>
      <c r="I1302" t="inlineStr">
        <is>
          <t xml:space="preserve">Remarks: Mispronunciation
- Line from Script: Ich schätze, Jules hat jemanden mitgebracht
- Note: Jules should be pronounced Dschuls</t>
        </is>
      </c>
      <c r="J1302" t="inlineStr">
        <is>
          <t xml:space="preserve">VOA</t>
        </is>
      </c>
      <c r="K1302" t="inlineStr">
        <is>
          <t xml:space="preserve">Mispronunciation</t>
        </is>
      </c>
      <c r="L1302" t="inlineStr">
        <is>
          <t xml:space="preserve">Mispronunciation</t>
        </is>
      </c>
      <c r="M1302" t="str">
        <f>IFERROR(IF(VLOOKUP(L1302,'Quantification'!$A:$B,2,FALSE)&amp;""="","Unclassified",VLOOKUP(L1302,'Quantification'!$A:$B,2,FALSE)),"Unclassified")</f>
        <v>Major</v>
      </c>
      <c r="N1302" t="inlineStr">
        <is>
          <t xml:space="preserve">frl-nina.wiederhold@pocketfm.com</t>
        </is>
      </c>
      <c r="O1302" t="inlineStr">
        <is>
          <t xml:space="preserve">Issues found in raw</t>
        </is>
      </c>
      <c r="P1302" t="str">
        <f>IF(OR(O1302="Issues found in master",O1302="Final master"),"Master",IF(OR(O1302="Ready for Master",O1302="Issues found in raw",O1302="Raw under QC",O1302="Issues resolved in raw"),"Raw","-"))</f>
        <v>Raw</v>
      </c>
      <c r="Q1302" s="13">
        <v>46255.49375</v>
      </c>
      <c r="R1302" t="inlineStr">
        <is>
          <t xml:space="preserve">2026-08 (Aug)</t>
        </is>
      </c>
      <c r="S1302">
        <f>IF(M1302="Not an error",0,IF(COUNTIFS($A$2:$A1302,$A1302,$D$2:$D1302,$D1302,$M$2:$M1302,"&lt;&gt;Not an error")=1,1,0))</f>
        <v>1</v>
      </c>
      <c r="T1302">
        <f>IF(M1302&lt;&gt;"Major",0,IF(COUNTIFS($A$2:$A1302,$A1302,$D$2:$D1302,$D1302,$M$2:$M1302,"Major")=1,1,0))</f>
        <v>1</v>
      </c>
      <c r="U1302">
        <f>IF(M1302&lt;&gt;"Minor",0,IF(COUNTIFS($A$2:$A1302,$A1302,$D$2:$D1302,$D1302,$M$2:$M1302,"Minor")=1,1,0))</f>
        <v>0</v>
      </c>
    </row>
    <row r="1303">
      <c r="A1303" t="inlineStr">
        <is>
          <t xml:space="preserve">877b50aa46992ae24541638755d6ba1bd410bb86</t>
        </is>
      </c>
      <c r="B1303" t="inlineStr">
        <is>
          <t xml:space="preserve">My Enemy is My Mate (BL) - Multi Cast</t>
        </is>
      </c>
      <c r="C1303" t="inlineStr">
        <is>
          <t xml:space="preserve">Vampir Und Werwolf: Verbotene Gefährten (BL)</t>
        </is>
      </c>
      <c r="D1303" t="inlineStr">
        <is>
          <t xml:space="preserve">eb8460e5b100f2fa105cd0bec932270053eaf3fb</t>
        </is>
      </c>
      <c r="E1303" t="inlineStr">
        <is>
          <t xml:space="preserve">Episode 96: Verführt Von Der Macht</t>
        </is>
      </c>
      <c r="F1303">
        <v>96</v>
      </c>
      <c r="G1303" t="inlineStr">
        <is>
          <t xml:space="preserve">4:13-4:17</t>
        </is>
      </c>
      <c r="H1303" t="inlineStr">
        <is>
          <t xml:space="preserve">Resolved</t>
        </is>
      </c>
      <c r="I1303" t="inlineStr">
        <is>
          <t xml:space="preserve">Remarks: Mispronunciation
- Line from Script: Jules glaubt nicht, dass irgendetwas passieren wird.
- Note: Jules</t>
        </is>
      </c>
      <c r="J1303" t="inlineStr">
        <is>
          <t xml:space="preserve">VOA</t>
        </is>
      </c>
      <c r="K1303" t="inlineStr">
        <is>
          <t xml:space="preserve">Mispronunciation</t>
        </is>
      </c>
      <c r="L1303" t="inlineStr">
        <is>
          <t xml:space="preserve">Mispronunciation</t>
        </is>
      </c>
      <c r="M1303" t="str">
        <f>IFERROR(IF(VLOOKUP(L1303,'Quantification'!$A:$B,2,FALSE)&amp;""="","Unclassified",VLOOKUP(L1303,'Quantification'!$A:$B,2,FALSE)),"Unclassified")</f>
        <v>Major</v>
      </c>
      <c r="N1303" t="inlineStr">
        <is>
          <t xml:space="preserve">frl-nina.wiederhold@pocketfm.com</t>
        </is>
      </c>
      <c r="O1303" t="inlineStr">
        <is>
          <t xml:space="preserve">Issues found in raw</t>
        </is>
      </c>
      <c r="P1303" t="str">
        <f>IF(OR(O1303="Issues found in master",O1303="Final master"),"Master",IF(OR(O1303="Ready for Master",O1303="Issues found in raw",O1303="Raw under QC",O1303="Issues resolved in raw"),"Raw","-"))</f>
        <v>Raw</v>
      </c>
      <c r="Q1303" s="13">
        <v>46255.49375</v>
      </c>
      <c r="R1303" t="inlineStr">
        <is>
          <t xml:space="preserve">2026-08 (Aug)</t>
        </is>
      </c>
      <c r="S1303">
        <f>IF(M1303="Not an error",0,IF(COUNTIFS($A$2:$A1303,$A1303,$D$2:$D1303,$D1303,$M$2:$M1303,"&lt;&gt;Not an error")=1,1,0))</f>
        <v>1</v>
      </c>
      <c r="T1303">
        <f>IF(M1303&lt;&gt;"Major",0,IF(COUNTIFS($A$2:$A1303,$A1303,$D$2:$D1303,$D1303,$M$2:$M1303,"Major")=1,1,0))</f>
        <v>1</v>
      </c>
      <c r="U1303">
        <f>IF(M1303&lt;&gt;"Minor",0,IF(COUNTIFS($A$2:$A1303,$A1303,$D$2:$D1303,$D1303,$M$2:$M1303,"Minor")=1,1,0))</f>
        <v>0</v>
      </c>
    </row>
    <row r="1304">
      <c r="A1304" t="inlineStr">
        <is>
          <t xml:space="preserve">fa2072e6ccccbb29e7741a53d2a39af8a9f9ba6d</t>
        </is>
      </c>
      <c r="B1304" t="inlineStr">
        <is>
          <t xml:space="preserve">No Longer Your Luna</t>
        </is>
      </c>
      <c r="C1304" t="inlineStr">
        <is>
          <t xml:space="preserve">Nicht Länger Deine Luna</t>
        </is>
      </c>
      <c r="D1304" t="inlineStr">
        <is>
          <t xml:space="preserve">bc802fe4f79855c36e518e6a563df1684c53db52</t>
        </is>
      </c>
      <c r="E1304" t="inlineStr">
        <is>
          <t xml:space="preserve">Episode 4: Es Ist Ihm Einfach Egal</t>
        </is>
      </c>
      <c r="F1304">
        <v>4</v>
      </c>
      <c r="G1304" t="inlineStr">
        <is>
          <t xml:space="preserve">0:07-0:58</t>
        </is>
      </c>
      <c r="H1304" t="inlineStr">
        <is>
          <t xml:space="preserve">Resolved</t>
        </is>
      </c>
      <c r="I1304" t="inlineStr">
        <is>
          <t xml:space="preserve">Remarks: Mispronunciation
- Line from Script: Sie begrüßte Lila mit einem warmen, liebevollen Lächeln, bevor ihr Blick auf mich fiel und sie mich von oben bis unten musterte, als wäre ich etwas, das sie sich vom Schuh gekratzt hatte. Ihre Stimme war purer Honig, als sie zu Lila sprach. „Amüsierst du dich gut, meine Liebe? Fühl dich nur wie zu Hause.“
Dann wandte sie sich mir zu und ihr Tonfall vereiste sofort. „Das ist Aria, eine Managerin aus unserer Firma. Sie ist geschäftlich hier.“
Jeder im Raum wusste genau, wer ich war, doch sie hatte mich gerade zu einer einfachen Angestellten degradiert. Es war ihre Art zu verkünden, dass ich bei einer möglichen Allianz zwischen Dominic und Lila kein Hindernis mehr war.
Lila hob mit selbstgefälligem Lächeln das Kinn.
- Note: Lila should be german</t>
        </is>
      </c>
      <c r="J1304" t="inlineStr">
        <is>
          <t xml:space="preserve">VOA</t>
        </is>
      </c>
      <c r="K1304" t="inlineStr">
        <is>
          <t xml:space="preserve">Mispronunciation</t>
        </is>
      </c>
      <c r="L1304" t="inlineStr">
        <is>
          <t xml:space="preserve">Mispronunciation</t>
        </is>
      </c>
      <c r="M1304" t="str">
        <f>IFERROR(IF(VLOOKUP(L1304,'Quantification'!$A:$B,2,FALSE)&amp;""="","Unclassified",VLOOKUP(L1304,'Quantification'!$A:$B,2,FALSE)),"Unclassified")</f>
        <v>Major</v>
      </c>
      <c r="N1304" t="inlineStr">
        <is>
          <t xml:space="preserve">frl-nina.wiederhold@pocketfm.com</t>
        </is>
      </c>
      <c r="O1304" t="inlineStr">
        <is>
          <t xml:space="preserve">Issues found in raw</t>
        </is>
      </c>
      <c r="P1304" t="str">
        <f>IF(OR(O1304="Issues found in master",O1304="Final master"),"Master",IF(OR(O1304="Ready for Master",O1304="Issues found in raw",O1304="Raw under QC",O1304="Issues resolved in raw"),"Raw","-"))</f>
        <v>Raw</v>
      </c>
      <c r="Q1304" s="13">
        <v>46269.39722222222</v>
      </c>
      <c r="R1304" t="inlineStr">
        <is>
          <t xml:space="preserve">2026-09 (Sept)</t>
        </is>
      </c>
      <c r="S1304">
        <f>IF(M1304="Not an error",0,IF(COUNTIFS($A$2:$A1304,$A1304,$D$2:$D1304,$D1304,$M$2:$M1304,"&lt;&gt;Not an error")=1,1,0))</f>
        <v>1</v>
      </c>
      <c r="T1304">
        <f>IF(M1304&lt;&gt;"Major",0,IF(COUNTIFS($A$2:$A1304,$A1304,$D$2:$D1304,$D1304,$M$2:$M1304,"Major")=1,1,0))</f>
        <v>1</v>
      </c>
      <c r="U1304">
        <f>IF(M1304&lt;&gt;"Minor",0,IF(COUNTIFS($A$2:$A1304,$A1304,$D$2:$D1304,$D1304,$M$2:$M1304,"Minor")=1,1,0))</f>
        <v>0</v>
      </c>
    </row>
    <row r="1305">
      <c r="A1305" t="inlineStr">
        <is>
          <t xml:space="preserve">fa2072e6ccccbb29e7741a53d2a39af8a9f9ba6d</t>
        </is>
      </c>
      <c r="B1305" t="inlineStr">
        <is>
          <t xml:space="preserve">No Longer Your Luna</t>
        </is>
      </c>
      <c r="C1305" t="inlineStr">
        <is>
          <t xml:space="preserve">Nicht Länger Deine Luna</t>
        </is>
      </c>
      <c r="D1305" t="inlineStr">
        <is>
          <t xml:space="preserve">b2481ca8fb6a1c3f8c8ba4939f12c8faa809bb34</t>
        </is>
      </c>
      <c r="E1305" t="inlineStr">
        <is>
          <t xml:space="preserve">Episode 10: Der Mysteriöse Alpha-Erbe</t>
        </is>
      </c>
      <c r="F1305">
        <v>10</v>
      </c>
      <c r="G1305" t="inlineStr">
        <is>
          <t xml:space="preserve">9:39-9:42</t>
        </is>
      </c>
      <c r="H1305" t="inlineStr">
        <is>
          <t xml:space="preserve">Resolved</t>
        </is>
      </c>
      <c r="I1305" t="inlineStr">
        <is>
          <t xml:space="preserve">Remarks: Mispronunciation
- Line from Script: „Lila will in die Projektabteilung.“
- Note: Lila should be german</t>
        </is>
      </c>
      <c r="J1305" t="inlineStr">
        <is>
          <t xml:space="preserve">VOA</t>
        </is>
      </c>
      <c r="K1305" t="inlineStr">
        <is>
          <t xml:space="preserve">Mispronunciation</t>
        </is>
      </c>
      <c r="L1305" t="inlineStr">
        <is>
          <t xml:space="preserve">Mispronunciation</t>
        </is>
      </c>
      <c r="M1305" t="str">
        <f>IFERROR(IF(VLOOKUP(L1305,'Quantification'!$A:$B,2,FALSE)&amp;""="","Unclassified",VLOOKUP(L1305,'Quantification'!$A:$B,2,FALSE)),"Unclassified")</f>
        <v>Major</v>
      </c>
      <c r="N1305" t="inlineStr">
        <is>
          <t xml:space="preserve">frl-nina.wiederhold@pocketfm.com</t>
        </is>
      </c>
      <c r="O1305" t="inlineStr">
        <is>
          <t xml:space="preserve">Issues found in raw</t>
        </is>
      </c>
      <c r="P1305" t="str">
        <f>IF(OR(O1305="Issues found in master",O1305="Final master"),"Master",IF(OR(O1305="Ready for Master",O1305="Issues found in raw",O1305="Raw under QC",O1305="Issues resolved in raw"),"Raw","-"))</f>
        <v>Raw</v>
      </c>
      <c r="Q1305" s="13">
        <v>46269.39722222222</v>
      </c>
      <c r="R1305" t="inlineStr">
        <is>
          <t xml:space="preserve">2026-09 (Sept)</t>
        </is>
      </c>
      <c r="S1305">
        <f>IF(M1305="Not an error",0,IF(COUNTIFS($A$2:$A1305,$A1305,$D$2:$D1305,$D1305,$M$2:$M1305,"&lt;&gt;Not an error")=1,1,0))</f>
        <v>1</v>
      </c>
      <c r="T1305">
        <f>IF(M1305&lt;&gt;"Major",0,IF(COUNTIFS($A$2:$A1305,$A1305,$D$2:$D1305,$D1305,$M$2:$M1305,"Major")=1,1,0))</f>
        <v>1</v>
      </c>
      <c r="U1305">
        <f>IF(M1305&lt;&gt;"Minor",0,IF(COUNTIFS($A$2:$A1305,$A1305,$D$2:$D1305,$D1305,$M$2:$M1305,"Minor")=1,1,0))</f>
        <v>0</v>
      </c>
    </row>
    <row r="1306">
      <c r="A1306" t="inlineStr">
        <is>
          <t xml:space="preserve">fa2072e6ccccbb29e7741a53d2a39af8a9f9ba6d</t>
        </is>
      </c>
      <c r="B1306" t="inlineStr">
        <is>
          <t xml:space="preserve">No Longer Your Luna</t>
        </is>
      </c>
      <c r="C1306" t="inlineStr">
        <is>
          <t xml:space="preserve">Nicht Länger Deine Luna</t>
        </is>
      </c>
      <c r="D1306" t="inlineStr">
        <is>
          <t xml:space="preserve">4efaac4482e3900a804aed41dda3dc7266d1139b</t>
        </is>
      </c>
      <c r="E1306" t="inlineStr">
        <is>
          <t xml:space="preserve">Episode 11: Ihr Seid Nur Spielzeuge Für Alphas</t>
        </is>
      </c>
      <c r="F1306">
        <v>11</v>
      </c>
      <c r="G1306" t="inlineStr">
        <is>
          <t xml:space="preserve">5:42-5:50</t>
        </is>
      </c>
      <c r="H1306" t="inlineStr">
        <is>
          <t xml:space="preserve">Resolved</t>
        </is>
      </c>
      <c r="I1306" t="inlineStr">
        <is>
          <t xml:space="preserve">Remarks: Mispronunciation
- Line from Script: Ich hatte kaum das erste Dokument in die Hand genommen, als die neue Abteilungsleiterin, Lila, sich räusperte.
- Note: Lila should be german</t>
        </is>
      </c>
      <c r="J1306" t="inlineStr">
        <is>
          <t xml:space="preserve">VOA</t>
        </is>
      </c>
      <c r="K1306" t="inlineStr">
        <is>
          <t xml:space="preserve">Mispronunciation</t>
        </is>
      </c>
      <c r="L1306" t="inlineStr">
        <is>
          <t xml:space="preserve">Mispronunciation</t>
        </is>
      </c>
      <c r="M1306" t="str">
        <f>IFERROR(IF(VLOOKUP(L1306,'Quantification'!$A:$B,2,FALSE)&amp;""="","Unclassified",VLOOKUP(L1306,'Quantification'!$A:$B,2,FALSE)),"Unclassified")</f>
        <v>Major</v>
      </c>
      <c r="N1306" t="inlineStr">
        <is>
          <t xml:space="preserve">frl-nina.wiederhold@pocketfm.com</t>
        </is>
      </c>
      <c r="O1306" t="inlineStr">
        <is>
          <t xml:space="preserve">Issues found in raw</t>
        </is>
      </c>
      <c r="P1306" t="str">
        <f>IF(OR(O1306="Issues found in master",O1306="Final master"),"Master",IF(OR(O1306="Ready for Master",O1306="Issues found in raw",O1306="Raw under QC",O1306="Issues resolved in raw"),"Raw","-"))</f>
        <v>Raw</v>
      </c>
      <c r="Q1306" s="13">
        <v>46269.39722222222</v>
      </c>
      <c r="R1306" t="inlineStr">
        <is>
          <t xml:space="preserve">2026-09 (Sept)</t>
        </is>
      </c>
      <c r="S1306">
        <f>IF(M1306="Not an error",0,IF(COUNTIFS($A$2:$A1306,$A1306,$D$2:$D1306,$D1306,$M$2:$M1306,"&lt;&gt;Not an error")=1,1,0))</f>
        <v>1</v>
      </c>
      <c r="T1306">
        <f>IF(M1306&lt;&gt;"Major",0,IF(COUNTIFS($A$2:$A1306,$A1306,$D$2:$D1306,$D1306,$M$2:$M1306,"Major")=1,1,0))</f>
        <v>1</v>
      </c>
      <c r="U1306">
        <f>IF(M1306&lt;&gt;"Minor",0,IF(COUNTIFS($A$2:$A1306,$A1306,$D$2:$D1306,$D1306,$M$2:$M1306,"Minor")=1,1,0))</f>
        <v>0</v>
      </c>
    </row>
    <row r="1307">
      <c r="A1307" t="inlineStr">
        <is>
          <t xml:space="preserve">fa2072e6ccccbb29e7741a53d2a39af8a9f9ba6d</t>
        </is>
      </c>
      <c r="B1307" t="inlineStr">
        <is>
          <t xml:space="preserve">No Longer Your Luna</t>
        </is>
      </c>
      <c r="C1307" t="inlineStr">
        <is>
          <t xml:space="preserve">Nicht Länger Deine Luna</t>
        </is>
      </c>
      <c r="D1307" t="inlineStr">
        <is>
          <t xml:space="preserve">4efaac4482e3900a804aed41dda3dc7266d1139b</t>
        </is>
      </c>
      <c r="E1307" t="inlineStr">
        <is>
          <t xml:space="preserve">Episode 11: Ihr Seid Nur Spielzeuge Für Alphas</t>
        </is>
      </c>
      <c r="F1307">
        <v>11</v>
      </c>
      <c r="G1307" t="inlineStr">
        <is>
          <t xml:space="preserve">6:49-6:57</t>
        </is>
      </c>
      <c r="H1307" t="inlineStr">
        <is>
          <t xml:space="preserve">Resolved</t>
        </is>
      </c>
      <c r="I1307" t="inlineStr">
        <is>
          <t xml:space="preserve">Remarks: Mispronunciation
- Line from Script: Ich ließ Lila ihre kleine Rede darüber beenden, wie mein Blut nicht mit ihrer „edlen“ Werwolf-Abstammung mithalten könne. - Note: Lila should be german</t>
        </is>
      </c>
      <c r="J1307" t="inlineStr">
        <is>
          <t xml:space="preserve">VOA</t>
        </is>
      </c>
      <c r="K1307" t="inlineStr">
        <is>
          <t xml:space="preserve">Mispronunciation</t>
        </is>
      </c>
      <c r="L1307" t="inlineStr">
        <is>
          <t xml:space="preserve">Mispronunciation</t>
        </is>
      </c>
      <c r="M1307" t="str">
        <f>IFERROR(IF(VLOOKUP(L1307,'Quantification'!$A:$B,2,FALSE)&amp;""="","Unclassified",VLOOKUP(L1307,'Quantification'!$A:$B,2,FALSE)),"Unclassified")</f>
        <v>Major</v>
      </c>
      <c r="N1307" t="inlineStr">
        <is>
          <t xml:space="preserve">frl-nina.wiederhold@pocketfm.com</t>
        </is>
      </c>
      <c r="O1307" t="inlineStr">
        <is>
          <t xml:space="preserve">Issues found in raw</t>
        </is>
      </c>
      <c r="P1307" t="str">
        <f>IF(OR(O1307="Issues found in master",O1307="Final master"),"Master",IF(OR(O1307="Ready for Master",O1307="Issues found in raw",O1307="Raw under QC",O1307="Issues resolved in raw"),"Raw","-"))</f>
        <v>Raw</v>
      </c>
      <c r="Q1307" s="13">
        <v>46269.39722222222</v>
      </c>
      <c r="R1307" t="inlineStr">
        <is>
          <t xml:space="preserve">2026-09 (Sept)</t>
        </is>
      </c>
      <c r="S1307">
        <f>IF(M1307="Not an error",0,IF(COUNTIFS($A$2:$A1307,$A1307,$D$2:$D1307,$D1307,$M$2:$M1307,"&lt;&gt;Not an error")=1,1,0))</f>
        <v>0</v>
      </c>
      <c r="T1307">
        <f>IF(M1307&lt;&gt;"Major",0,IF(COUNTIFS($A$2:$A1307,$A1307,$D$2:$D1307,$D1307,$M$2:$M1307,"Major")=1,1,0))</f>
        <v>0</v>
      </c>
      <c r="U1307">
        <f>IF(M1307&lt;&gt;"Minor",0,IF(COUNTIFS($A$2:$A1307,$A1307,$D$2:$D1307,$D1307,$M$2:$M1307,"Minor")=1,1,0))</f>
        <v>0</v>
      </c>
    </row>
    <row r="1308">
      <c r="A1308" t="inlineStr">
        <is>
          <t xml:space="preserve">fa2072e6ccccbb29e7741a53d2a39af8a9f9ba6d</t>
        </is>
      </c>
      <c r="B1308" t="inlineStr">
        <is>
          <t xml:space="preserve">No Longer Your Luna</t>
        </is>
      </c>
      <c r="C1308" t="inlineStr">
        <is>
          <t xml:space="preserve">Nicht Länger Deine Luna</t>
        </is>
      </c>
      <c r="D1308" t="inlineStr">
        <is>
          <t xml:space="preserve">2292857b36444b6b1e42924d2446993c7de0dddc</t>
        </is>
      </c>
      <c r="E1308" t="inlineStr">
        <is>
          <t xml:space="preserve">Episode 12: Versteckte Machenschaften</t>
        </is>
      </c>
      <c r="F1308">
        <v>12</v>
      </c>
      <c r="G1308" t="inlineStr">
        <is>
          <t xml:space="preserve">8:06-8:15</t>
        </is>
      </c>
      <c r="H1308" t="inlineStr">
        <is>
          <t xml:space="preserve">Resolved</t>
        </is>
      </c>
      <c r="I1308" t="inlineStr">
        <is>
          <t xml:space="preserve">Remarks: Mispronunciation
- Line from Script: „Schätzchen, morgen Nachmittag hat der C E O von Crestwood Enterprises eine Golfpartie mit Adrian Wolfe angesetzt“,
- Note: C E O should be german</t>
        </is>
      </c>
      <c r="J1308" t="inlineStr">
        <is>
          <t xml:space="preserve">VOA</t>
        </is>
      </c>
      <c r="K1308" t="inlineStr">
        <is>
          <t xml:space="preserve">Modulation</t>
        </is>
      </c>
      <c r="L1308" t="inlineStr">
        <is>
          <t xml:space="preserve">Modulation</t>
        </is>
      </c>
      <c r="M1308" t="str">
        <f>IFERROR(IF(VLOOKUP(L1308,'Quantification'!$A:$B,2,FALSE)&amp;""="","Unclassified",VLOOKUP(L1308,'Quantification'!$A:$B,2,FALSE)),"Unclassified")</f>
        <v>Minor</v>
      </c>
      <c r="N1308" t="inlineStr">
        <is>
          <t xml:space="preserve">frl-nina.wiederhold@pocketfm.com</t>
        </is>
      </c>
      <c r="O1308" t="inlineStr">
        <is>
          <t xml:space="preserve">Issues found in raw</t>
        </is>
      </c>
      <c r="P1308" t="str">
        <f>IF(OR(O1308="Issues found in master",O1308="Final master"),"Master",IF(OR(O1308="Ready for Master",O1308="Issues found in raw",O1308="Raw under QC",O1308="Issues resolved in raw"),"Raw","-"))</f>
        <v>Raw</v>
      </c>
      <c r="Q1308" s="13">
        <v>46269.39722222222</v>
      </c>
      <c r="R1308" t="inlineStr">
        <is>
          <t xml:space="preserve">2026-09 (Sept)</t>
        </is>
      </c>
      <c r="S1308">
        <f>IF(M1308="Not an error",0,IF(COUNTIFS($A$2:$A1308,$A1308,$D$2:$D1308,$D1308,$M$2:$M1308,"&lt;&gt;Not an error")=1,1,0))</f>
        <v>1</v>
      </c>
      <c r="T1308">
        <f>IF(M1308&lt;&gt;"Major",0,IF(COUNTIFS($A$2:$A1308,$A1308,$D$2:$D1308,$D1308,$M$2:$M1308,"Major")=1,1,0))</f>
        <v>0</v>
      </c>
      <c r="U1308">
        <f>IF(M1308&lt;&gt;"Minor",0,IF(COUNTIFS($A$2:$A1308,$A1308,$D$2:$D1308,$D1308,$M$2:$M1308,"Minor")=1,1,0))</f>
        <v>1</v>
      </c>
    </row>
    <row r="1309">
      <c r="A1309" t="inlineStr">
        <is>
          <t xml:space="preserve">fa2072e6ccccbb29e7741a53d2a39af8a9f9ba6d</t>
        </is>
      </c>
      <c r="B1309" t="inlineStr">
        <is>
          <t xml:space="preserve">No Longer Your Luna</t>
        </is>
      </c>
      <c r="C1309" t="inlineStr">
        <is>
          <t xml:space="preserve">Nicht Länger Deine Luna</t>
        </is>
      </c>
      <c r="D1309" t="inlineStr">
        <is>
          <t xml:space="preserve">199987f6881f48a96132b73caf1a2f1446ceafea</t>
        </is>
      </c>
      <c r="E1309" t="inlineStr">
        <is>
          <t xml:space="preserve">Episode 14: Gefährliche Verhandlungen</t>
        </is>
      </c>
      <c r="F1309">
        <v>14</v>
      </c>
      <c r="G1309" t="inlineStr">
        <is>
          <t xml:space="preserve">2:41-2:46</t>
        </is>
      </c>
      <c r="H1309" t="inlineStr">
        <is>
          <t xml:space="preserve">Resolved</t>
        </is>
      </c>
      <c r="I1309" t="inlineStr">
        <is>
          <t xml:space="preserve">Remarks: Script Error
- Line from Script: Ich hatte das Gefühl, ich könnte jeden Moment spontan in Flammen aufstehen.
- Note: should be "in Flammen aufgenen</t>
        </is>
      </c>
      <c r="J1309" t="inlineStr">
        <is>
          <t xml:space="preserve">AI</t>
        </is>
      </c>
      <c r="K1309" t="inlineStr">
        <is>
          <t xml:space="preserve">Script error</t>
        </is>
      </c>
      <c r="L1309" t="inlineStr">
        <is>
          <t xml:space="preserve">Script error</t>
        </is>
      </c>
      <c r="M1309" t="str">
        <f>IFERROR(IF(VLOOKUP(L1309,'Quantification'!$A:$B,2,FALSE)&amp;""="","Unclassified",VLOOKUP(L1309,'Quantification'!$A:$B,2,FALSE)),"Unclassified")</f>
        <v>Major</v>
      </c>
      <c r="N1309" t="inlineStr">
        <is>
          <t xml:space="preserve">frl-nina.wiederhold@pocketfm.com</t>
        </is>
      </c>
      <c r="O1309" t="inlineStr">
        <is>
          <t xml:space="preserve">Issues found in raw</t>
        </is>
      </c>
      <c r="P1309" t="str">
        <f>IF(OR(O1309="Issues found in master",O1309="Final master"),"Master",IF(OR(O1309="Ready for Master",O1309="Issues found in raw",O1309="Raw under QC",O1309="Issues resolved in raw"),"Raw","-"))</f>
        <v>Raw</v>
      </c>
      <c r="Q1309" s="13">
        <v>46269.39722222222</v>
      </c>
      <c r="R1309" t="inlineStr">
        <is>
          <t xml:space="preserve">2026-09 (Sept)</t>
        </is>
      </c>
      <c r="S1309">
        <f>IF(M1309="Not an error",0,IF(COUNTIFS($A$2:$A1309,$A1309,$D$2:$D1309,$D1309,$M$2:$M1309,"&lt;&gt;Not an error")=1,1,0))</f>
        <v>1</v>
      </c>
      <c r="T1309">
        <f>IF(M1309&lt;&gt;"Major",0,IF(COUNTIFS($A$2:$A1309,$A1309,$D$2:$D1309,$D1309,$M$2:$M1309,"Major")=1,1,0))</f>
        <v>1</v>
      </c>
      <c r="U1309">
        <f>IF(M1309&lt;&gt;"Minor",0,IF(COUNTIFS($A$2:$A1309,$A1309,$D$2:$D1309,$D1309,$M$2:$M1309,"Minor")=1,1,0))</f>
        <v>0</v>
      </c>
    </row>
    <row r="1310">
      <c r="A1310" t="inlineStr">
        <is>
          <t xml:space="preserve">fa2072e6ccccbb29e7741a53d2a39af8a9f9ba6d</t>
        </is>
      </c>
      <c r="B1310" t="inlineStr">
        <is>
          <t xml:space="preserve">No Longer Your Luna</t>
        </is>
      </c>
      <c r="C1310" t="inlineStr">
        <is>
          <t xml:space="preserve">Nicht Länger Deine Luna</t>
        </is>
      </c>
      <c r="D1310" t="inlineStr">
        <is>
          <t xml:space="preserve">199987f6881f48a96132b73caf1a2f1446ceafea</t>
        </is>
      </c>
      <c r="E1310" t="inlineStr">
        <is>
          <t xml:space="preserve">Episode 14: Gefährliche Verhandlungen</t>
        </is>
      </c>
      <c r="F1310">
        <v>14</v>
      </c>
      <c r="G1310" t="inlineStr">
        <is>
          <t xml:space="preserve">7:00-7:11</t>
        </is>
      </c>
      <c r="H1310" t="inlineStr">
        <is>
          <t xml:space="preserve">Resolved</t>
        </is>
      </c>
      <c r="I1310" t="inlineStr">
        <is>
          <t xml:space="preserve">Remarks: Mispronunciation
- Line from Script: Er hatte seine neue Beziehung mit Lila direkt vor meiner Nase zur Schau gestellt und hatte jetzt die Dreistigkeit, mich zu fragen, wo ich gewesen war.
- Note: Lila should be german</t>
        </is>
      </c>
      <c r="J1310" t="inlineStr">
        <is>
          <t xml:space="preserve">VOA</t>
        </is>
      </c>
      <c r="K1310" t="inlineStr">
        <is>
          <t xml:space="preserve">Mispronunciation</t>
        </is>
      </c>
      <c r="L1310" t="inlineStr">
        <is>
          <t xml:space="preserve">Mispronunciation</t>
        </is>
      </c>
      <c r="M1310" t="str">
        <f>IFERROR(IF(VLOOKUP(L1310,'Quantification'!$A:$B,2,FALSE)&amp;""="","Unclassified",VLOOKUP(L1310,'Quantification'!$A:$B,2,FALSE)),"Unclassified")</f>
        <v>Major</v>
      </c>
      <c r="N1310" t="inlineStr">
        <is>
          <t xml:space="preserve">frl-nina.wiederhold@pocketfm.com</t>
        </is>
      </c>
      <c r="O1310" t="inlineStr">
        <is>
          <t xml:space="preserve">Issues found in raw</t>
        </is>
      </c>
      <c r="P1310" t="str">
        <f>IF(OR(O1310="Issues found in master",O1310="Final master"),"Master",IF(OR(O1310="Ready for Master",O1310="Issues found in raw",O1310="Raw under QC",O1310="Issues resolved in raw"),"Raw","-"))</f>
        <v>Raw</v>
      </c>
      <c r="Q1310" s="13">
        <v>46269.39722222222</v>
      </c>
      <c r="R1310" t="inlineStr">
        <is>
          <t xml:space="preserve">2026-09 (Sept)</t>
        </is>
      </c>
      <c r="S1310">
        <f>IF(M1310="Not an error",0,IF(COUNTIFS($A$2:$A1310,$A1310,$D$2:$D1310,$D1310,$M$2:$M1310,"&lt;&gt;Not an error")=1,1,0))</f>
        <v>0</v>
      </c>
      <c r="T1310">
        <f>IF(M1310&lt;&gt;"Major",0,IF(COUNTIFS($A$2:$A1310,$A1310,$D$2:$D1310,$D1310,$M$2:$M1310,"Major")=1,1,0))</f>
        <v>0</v>
      </c>
      <c r="U1310">
        <f>IF(M1310&lt;&gt;"Minor",0,IF(COUNTIFS($A$2:$A1310,$A1310,$D$2:$D1310,$D1310,$M$2:$M1310,"Minor")=1,1,0))</f>
        <v>0</v>
      </c>
    </row>
    <row r="1311">
      <c r="A1311" t="inlineStr">
        <is>
          <t xml:space="preserve">fa2072e6ccccbb29e7741a53d2a39af8a9f9ba6d</t>
        </is>
      </c>
      <c r="B1311" t="inlineStr">
        <is>
          <t xml:space="preserve">No Longer Your Luna</t>
        </is>
      </c>
      <c r="C1311" t="inlineStr">
        <is>
          <t xml:space="preserve">Nicht Länger Deine Luna</t>
        </is>
      </c>
      <c r="D1311" t="inlineStr">
        <is>
          <t xml:space="preserve">44a118af20611813f8e24c72755eb0f7a3f6d125</t>
        </is>
      </c>
      <c r="E1311" t="inlineStr">
        <is>
          <t xml:space="preserve">Episode 16: Ein Kalkulierter Schachzug</t>
        </is>
      </c>
      <c r="F1311">
        <v>16</v>
      </c>
      <c r="G1311" t="inlineStr">
        <is>
          <t xml:space="preserve">6:52-6:58</t>
        </is>
      </c>
      <c r="H1311" t="inlineStr">
        <is>
          <t xml:space="preserve">Resolved</t>
        </is>
      </c>
      <c r="I1311" t="inlineStr">
        <is>
          <t xml:space="preserve">Remarks: Mispronunciation
- Line from Script: Ich saß in meinem Stuhl und umklammerte den Projektvorschlag, den Lila eingereicht hatte. - Note: Lila should be german</t>
        </is>
      </c>
      <c r="J1311" t="inlineStr">
        <is>
          <t xml:space="preserve">VOA</t>
        </is>
      </c>
      <c r="K1311" t="inlineStr">
        <is>
          <t xml:space="preserve">Mispronunciation</t>
        </is>
      </c>
      <c r="L1311" t="inlineStr">
        <is>
          <t xml:space="preserve">Mispronunciation</t>
        </is>
      </c>
      <c r="M1311" t="str">
        <f>IFERROR(IF(VLOOKUP(L1311,'Quantification'!$A:$B,2,FALSE)&amp;""="","Unclassified",VLOOKUP(L1311,'Quantification'!$A:$B,2,FALSE)),"Unclassified")</f>
        <v>Major</v>
      </c>
      <c r="N1311" t="inlineStr">
        <is>
          <t xml:space="preserve">frl-nina.wiederhold@pocketfm.com</t>
        </is>
      </c>
      <c r="O1311" t="inlineStr">
        <is>
          <t xml:space="preserve">Issues found in raw</t>
        </is>
      </c>
      <c r="P1311" t="str">
        <f>IF(OR(O1311="Issues found in master",O1311="Final master"),"Master",IF(OR(O1311="Ready for Master",O1311="Issues found in raw",O1311="Raw under QC",O1311="Issues resolved in raw"),"Raw","-"))</f>
        <v>Raw</v>
      </c>
      <c r="Q1311" s="13">
        <v>46269.39722222222</v>
      </c>
      <c r="R1311" t="inlineStr">
        <is>
          <t xml:space="preserve">2026-09 (Sept)</t>
        </is>
      </c>
      <c r="S1311">
        <f>IF(M1311="Not an error",0,IF(COUNTIFS($A$2:$A1311,$A1311,$D$2:$D1311,$D1311,$M$2:$M1311,"&lt;&gt;Not an error")=1,1,0))</f>
        <v>1</v>
      </c>
      <c r="T1311">
        <f>IF(M1311&lt;&gt;"Major",0,IF(COUNTIFS($A$2:$A1311,$A1311,$D$2:$D1311,$D1311,$M$2:$M1311,"Major")=1,1,0))</f>
        <v>1</v>
      </c>
      <c r="U1311">
        <f>IF(M1311&lt;&gt;"Minor",0,IF(COUNTIFS($A$2:$A1311,$A1311,$D$2:$D1311,$D1311,$M$2:$M1311,"Minor")=1,1,0))</f>
        <v>0</v>
      </c>
    </row>
    <row r="1312">
      <c r="A1312" t="inlineStr">
        <is>
          <t xml:space="preserve">fa2072e6ccccbb29e7741a53d2a39af8a9f9ba6d</t>
        </is>
      </c>
      <c r="B1312" t="inlineStr">
        <is>
          <t xml:space="preserve">No Longer Your Luna</t>
        </is>
      </c>
      <c r="C1312" t="inlineStr">
        <is>
          <t xml:space="preserve">Nicht Länger Deine Luna</t>
        </is>
      </c>
      <c r="D1312" t="inlineStr">
        <is>
          <t xml:space="preserve">44a118af20611813f8e24c72755eb0f7a3f6d125</t>
        </is>
      </c>
      <c r="E1312" t="inlineStr">
        <is>
          <t xml:space="preserve">Episode 16: Ein Kalkulierter Schachzug</t>
        </is>
      </c>
      <c r="F1312">
        <v>16</v>
      </c>
      <c r="G1312" t="inlineStr">
        <is>
          <t xml:space="preserve">7:28-7:33</t>
        </is>
      </c>
      <c r="H1312" t="inlineStr">
        <is>
          <t xml:space="preserve">Resolved</t>
        </is>
      </c>
      <c r="I1312" t="inlineStr">
        <is>
          <t xml:space="preserve">Remarks: Mispronunciation
- Line from Script: Ich wusste, dass Lila nicht in Arias Liga spielte, nicht einmal annähernd.
- Note: Lila should be german</t>
        </is>
      </c>
      <c r="J1312" t="inlineStr">
        <is>
          <t xml:space="preserve">VOA</t>
        </is>
      </c>
      <c r="K1312" t="inlineStr">
        <is>
          <t xml:space="preserve">Mispronunciation</t>
        </is>
      </c>
      <c r="L1312" t="inlineStr">
        <is>
          <t xml:space="preserve">Mispronunciation</t>
        </is>
      </c>
      <c r="M1312" t="str">
        <f>IFERROR(IF(VLOOKUP(L1312,'Quantification'!$A:$B,2,FALSE)&amp;""="","Unclassified",VLOOKUP(L1312,'Quantification'!$A:$B,2,FALSE)),"Unclassified")</f>
        <v>Major</v>
      </c>
      <c r="N1312" t="inlineStr">
        <is>
          <t xml:space="preserve">frl-nina.wiederhold@pocketfm.com</t>
        </is>
      </c>
      <c r="O1312" t="inlineStr">
        <is>
          <t xml:space="preserve">Issues found in raw</t>
        </is>
      </c>
      <c r="P1312" t="str">
        <f>IF(OR(O1312="Issues found in master",O1312="Final master"),"Master",IF(OR(O1312="Ready for Master",O1312="Issues found in raw",O1312="Raw under QC",O1312="Issues resolved in raw"),"Raw","-"))</f>
        <v>Raw</v>
      </c>
      <c r="Q1312" s="13">
        <v>46269.39722222222</v>
      </c>
      <c r="R1312" t="inlineStr">
        <is>
          <t xml:space="preserve">2026-09 (Sept)</t>
        </is>
      </c>
      <c r="S1312">
        <f>IF(M1312="Not an error",0,IF(COUNTIFS($A$2:$A1312,$A1312,$D$2:$D1312,$D1312,$M$2:$M1312,"&lt;&gt;Not an error")=1,1,0))</f>
        <v>0</v>
      </c>
      <c r="T1312">
        <f>IF(M1312&lt;&gt;"Major",0,IF(COUNTIFS($A$2:$A1312,$A1312,$D$2:$D1312,$D1312,$M$2:$M1312,"Major")=1,1,0))</f>
        <v>0</v>
      </c>
      <c r="U1312">
        <f>IF(M1312&lt;&gt;"Minor",0,IF(COUNTIFS($A$2:$A1312,$A1312,$D$2:$D1312,$D1312,$M$2:$M1312,"Minor")=1,1,0))</f>
        <v>0</v>
      </c>
    </row>
    <row r="1313">
      <c r="A1313" t="inlineStr">
        <is>
          <t xml:space="preserve">fa2072e6ccccbb29e7741a53d2a39af8a9f9ba6d</t>
        </is>
      </c>
      <c r="B1313" t="inlineStr">
        <is>
          <t xml:space="preserve">No Longer Your Luna</t>
        </is>
      </c>
      <c r="C1313" t="inlineStr">
        <is>
          <t xml:space="preserve">Nicht Länger Deine Luna</t>
        </is>
      </c>
      <c r="D1313" t="inlineStr">
        <is>
          <t xml:space="preserve">44a118af20611813f8e24c72755eb0f7a3f6d125</t>
        </is>
      </c>
      <c r="E1313" t="inlineStr">
        <is>
          <t xml:space="preserve">Episode 16: Ein Kalkulierter Schachzug</t>
        </is>
      </c>
      <c r="F1313">
        <v>16</v>
      </c>
      <c r="G1313" t="inlineStr">
        <is>
          <t xml:space="preserve">8:02-8:09</t>
        </is>
      </c>
      <c r="H1313" t="inlineStr">
        <is>
          <t xml:space="preserve">Resolved</t>
        </is>
      </c>
      <c r="I1313" t="inlineStr">
        <is>
          <t xml:space="preserve">Remarks: Mispronunciation
- Line from Script: Lilas Hand hatte bereits meinen Reißverschluss geöffnet, ein kokettes Lächeln umspielte ihre Lippen.
- Note: Lila should be german</t>
        </is>
      </c>
      <c r="J1313" t="inlineStr">
        <is>
          <t xml:space="preserve">VOA</t>
        </is>
      </c>
      <c r="K1313" t="inlineStr">
        <is>
          <t xml:space="preserve">Mispronunciation</t>
        </is>
      </c>
      <c r="L1313" t="inlineStr">
        <is>
          <t xml:space="preserve">Mispronunciation</t>
        </is>
      </c>
      <c r="M1313" t="str">
        <f>IFERROR(IF(VLOOKUP(L1313,'Quantification'!$A:$B,2,FALSE)&amp;""="","Unclassified",VLOOKUP(L1313,'Quantification'!$A:$B,2,FALSE)),"Unclassified")</f>
        <v>Major</v>
      </c>
      <c r="N1313" t="inlineStr">
        <is>
          <t xml:space="preserve">frl-nina.wiederhold@pocketfm.com</t>
        </is>
      </c>
      <c r="O1313" t="inlineStr">
        <is>
          <t xml:space="preserve">Issues found in raw</t>
        </is>
      </c>
      <c r="P1313" t="str">
        <f>IF(OR(O1313="Issues found in master",O1313="Final master"),"Master",IF(OR(O1313="Ready for Master",O1313="Issues found in raw",O1313="Raw under QC",O1313="Issues resolved in raw"),"Raw","-"))</f>
        <v>Raw</v>
      </c>
      <c r="Q1313" s="13">
        <v>46269.39722222222</v>
      </c>
      <c r="R1313" t="inlineStr">
        <is>
          <t xml:space="preserve">2026-09 (Sept)</t>
        </is>
      </c>
      <c r="S1313">
        <f>IF(M1313="Not an error",0,IF(COUNTIFS($A$2:$A1313,$A1313,$D$2:$D1313,$D1313,$M$2:$M1313,"&lt;&gt;Not an error")=1,1,0))</f>
        <v>0</v>
      </c>
      <c r="T1313">
        <f>IF(M1313&lt;&gt;"Major",0,IF(COUNTIFS($A$2:$A1313,$A1313,$D$2:$D1313,$D1313,$M$2:$M1313,"Major")=1,1,0))</f>
        <v>0</v>
      </c>
      <c r="U1313">
        <f>IF(M1313&lt;&gt;"Minor",0,IF(COUNTIFS($A$2:$A1313,$A1313,$D$2:$D1313,$D1313,$M$2:$M1313,"Minor")=1,1,0))</f>
        <v>0</v>
      </c>
    </row>
    <row r="1314">
      <c r="A1314" t="inlineStr">
        <is>
          <t xml:space="preserve">fa2072e6ccccbb29e7741a53d2a39af8a9f9ba6d</t>
        </is>
      </c>
      <c r="B1314" t="inlineStr">
        <is>
          <t xml:space="preserve">No Longer Your Luna</t>
        </is>
      </c>
      <c r="C1314" t="inlineStr">
        <is>
          <t xml:space="preserve">Nicht Länger Deine Luna</t>
        </is>
      </c>
      <c r="D1314" t="inlineStr">
        <is>
          <t xml:space="preserve">44a118af20611813f8e24c72755eb0f7a3f6d125</t>
        </is>
      </c>
      <c r="E1314" t="inlineStr">
        <is>
          <t xml:space="preserve">Episode 16: Ein Kalkulierter Schachzug</t>
        </is>
      </c>
      <c r="F1314">
        <v>16</v>
      </c>
      <c r="G1314" t="inlineStr">
        <is>
          <t xml:space="preserve">9:05-9:11</t>
        </is>
      </c>
      <c r="H1314" t="inlineStr">
        <is>
          <t xml:space="preserve">Resolved</t>
        </is>
      </c>
      <c r="I1314" t="inlineStr">
        <is>
          <t xml:space="preserve">Remarks: Mispronunciation
- Line from Script: Du gehörst jetzt mir“, säuselte Lila und unternahm einen neuen Versuch. - Note: Lila should be german</t>
        </is>
      </c>
      <c r="J1314" t="inlineStr">
        <is>
          <t xml:space="preserve">VOA</t>
        </is>
      </c>
      <c r="K1314" t="inlineStr">
        <is>
          <t xml:space="preserve">Mispronunciation</t>
        </is>
      </c>
      <c r="L1314" t="inlineStr">
        <is>
          <t xml:space="preserve">Mispronunciation</t>
        </is>
      </c>
      <c r="M1314" t="str">
        <f>IFERROR(IF(VLOOKUP(L1314,'Quantification'!$A:$B,2,FALSE)&amp;""="","Unclassified",VLOOKUP(L1314,'Quantification'!$A:$B,2,FALSE)),"Unclassified")</f>
        <v>Major</v>
      </c>
      <c r="N1314" t="inlineStr">
        <is>
          <t xml:space="preserve">frl-nina.wiederhold@pocketfm.com</t>
        </is>
      </c>
      <c r="O1314" t="inlineStr">
        <is>
          <t xml:space="preserve">Issues found in raw</t>
        </is>
      </c>
      <c r="P1314" t="str">
        <f>IF(OR(O1314="Issues found in master",O1314="Final master"),"Master",IF(OR(O1314="Ready for Master",O1314="Issues found in raw",O1314="Raw under QC",O1314="Issues resolved in raw"),"Raw","-"))</f>
        <v>Raw</v>
      </c>
      <c r="Q1314" s="13">
        <v>46269.39722222222</v>
      </c>
      <c r="R1314" t="inlineStr">
        <is>
          <t xml:space="preserve">2026-09 (Sept)</t>
        </is>
      </c>
      <c r="S1314">
        <f>IF(M1314="Not an error",0,IF(COUNTIFS($A$2:$A1314,$A1314,$D$2:$D1314,$D1314,$M$2:$M1314,"&lt;&gt;Not an error")=1,1,0))</f>
        <v>0</v>
      </c>
      <c r="T1314">
        <f>IF(M1314&lt;&gt;"Major",0,IF(COUNTIFS($A$2:$A1314,$A1314,$D$2:$D1314,$D1314,$M$2:$M1314,"Major")=1,1,0))</f>
        <v>0</v>
      </c>
      <c r="U1314">
        <f>IF(M1314&lt;&gt;"Minor",0,IF(COUNTIFS($A$2:$A1314,$A1314,$D$2:$D1314,$D1314,$M$2:$M1314,"Minor")=1,1,0))</f>
        <v>0</v>
      </c>
    </row>
    <row r="1315">
      <c r="A1315" t="inlineStr">
        <is>
          <t xml:space="preserve">fa2072e6ccccbb29e7741a53d2a39af8a9f9ba6d</t>
        </is>
      </c>
      <c r="B1315" t="inlineStr">
        <is>
          <t xml:space="preserve">No Longer Your Luna</t>
        </is>
      </c>
      <c r="C1315" t="inlineStr">
        <is>
          <t xml:space="preserve">Nicht Länger Deine Luna</t>
        </is>
      </c>
      <c r="D1315" t="inlineStr">
        <is>
          <t xml:space="preserve">44a118af20611813f8e24c72755eb0f7a3f6d125</t>
        </is>
      </c>
      <c r="E1315" t="inlineStr">
        <is>
          <t xml:space="preserve">Episode 16: Ein Kalkulierter Schachzug</t>
        </is>
      </c>
      <c r="F1315">
        <v>16</v>
      </c>
      <c r="G1315" t="inlineStr">
        <is>
          <t xml:space="preserve">10:41-10:48</t>
        </is>
      </c>
      <c r="H1315" t="inlineStr">
        <is>
          <t xml:space="preserve">Resolved</t>
        </is>
      </c>
      <c r="I1315" t="inlineStr">
        <is>
          <t xml:space="preserve">Remarks: Mispronunciation
- Line from Script: Ich drehte mich um, und Lila hing schon wieder an mir und schlang ihre Arme wie eine Krake um meine Taille.
- Note: Lila should be german</t>
        </is>
      </c>
      <c r="J1315" t="inlineStr">
        <is>
          <t xml:space="preserve">VOA</t>
        </is>
      </c>
      <c r="K1315" t="inlineStr">
        <is>
          <t xml:space="preserve">Mispronunciation</t>
        </is>
      </c>
      <c r="L1315" t="inlineStr">
        <is>
          <t xml:space="preserve">Mispronunciation</t>
        </is>
      </c>
      <c r="M1315" t="str">
        <f>IFERROR(IF(VLOOKUP(L1315,'Quantification'!$A:$B,2,FALSE)&amp;""="","Unclassified",VLOOKUP(L1315,'Quantification'!$A:$B,2,FALSE)),"Unclassified")</f>
        <v>Major</v>
      </c>
      <c r="N1315" t="inlineStr">
        <is>
          <t xml:space="preserve">frl-nina.wiederhold@pocketfm.com</t>
        </is>
      </c>
      <c r="O1315" t="inlineStr">
        <is>
          <t xml:space="preserve">Issues found in raw</t>
        </is>
      </c>
      <c r="P1315" t="str">
        <f>IF(OR(O1315="Issues found in master",O1315="Final master"),"Master",IF(OR(O1315="Ready for Master",O1315="Issues found in raw",O1315="Raw under QC",O1315="Issues resolved in raw"),"Raw","-"))</f>
        <v>Raw</v>
      </c>
      <c r="Q1315" s="13">
        <v>46269.39722222222</v>
      </c>
      <c r="R1315" t="inlineStr">
        <is>
          <t xml:space="preserve">2026-09 (Sept)</t>
        </is>
      </c>
      <c r="S1315">
        <f>IF(M1315="Not an error",0,IF(COUNTIFS($A$2:$A1315,$A1315,$D$2:$D1315,$D1315,$M$2:$M1315,"&lt;&gt;Not an error")=1,1,0))</f>
        <v>0</v>
      </c>
      <c r="T1315">
        <f>IF(M1315&lt;&gt;"Major",0,IF(COUNTIFS($A$2:$A1315,$A1315,$D$2:$D1315,$D1315,$M$2:$M1315,"Major")=1,1,0))</f>
        <v>0</v>
      </c>
      <c r="U1315">
        <f>IF(M1315&lt;&gt;"Minor",0,IF(COUNTIFS($A$2:$A1315,$A1315,$D$2:$D1315,$D1315,$M$2:$M1315,"Minor")=1,1,0))</f>
        <v>0</v>
      </c>
    </row>
    <row r="1316">
      <c r="A1316" t="inlineStr">
        <is>
          <t xml:space="preserve">fa2072e6ccccbb29e7741a53d2a39af8a9f9ba6d</t>
        </is>
      </c>
      <c r="B1316" t="inlineStr">
        <is>
          <t xml:space="preserve">No Longer Your Luna</t>
        </is>
      </c>
      <c r="C1316" t="inlineStr">
        <is>
          <t xml:space="preserve">Nicht Länger Deine Luna</t>
        </is>
      </c>
      <c r="D1316" t="inlineStr">
        <is>
          <t xml:space="preserve">dc6bf3e7b1098e29f5cb2ea7f8becaa32830c25d</t>
        </is>
      </c>
      <c r="E1316" t="inlineStr">
        <is>
          <t xml:space="preserve">Episode 19: Bruchpunkt</t>
        </is>
      </c>
      <c r="F1316">
        <v>19</v>
      </c>
      <c r="G1316" t="inlineStr">
        <is>
          <t xml:space="preserve">6:00</t>
        </is>
      </c>
      <c r="H1316" t="inlineStr">
        <is>
          <t xml:space="preserve">Resolved</t>
        </is>
      </c>
      <c r="I1316" t="inlineStr">
        <is>
          <t xml:space="preserve">Remarks: Script error
- Line from Script:
- Note: Change of perspective should be mentioned like before : Erzählt aus der Perspektive von Domenic</t>
        </is>
      </c>
      <c r="J1316" t="inlineStr">
        <is>
          <t xml:space="preserve">AI</t>
        </is>
      </c>
      <c r="K1316" t="inlineStr">
        <is>
          <t xml:space="preserve">Script error</t>
        </is>
      </c>
      <c r="L1316" t="inlineStr">
        <is>
          <t xml:space="preserve">Script error</t>
        </is>
      </c>
      <c r="M1316" t="str">
        <f>IFERROR(IF(VLOOKUP(L1316,'Quantification'!$A:$B,2,FALSE)&amp;""="","Unclassified",VLOOKUP(L1316,'Quantification'!$A:$B,2,FALSE)),"Unclassified")</f>
        <v>Major</v>
      </c>
      <c r="N1316" t="inlineStr">
        <is>
          <t xml:space="preserve">frl-nina.wiederhold@pocketfm.com</t>
        </is>
      </c>
      <c r="O1316" t="inlineStr">
        <is>
          <t xml:space="preserve">Issues found in raw</t>
        </is>
      </c>
      <c r="P1316" t="str">
        <f>IF(OR(O1316="Issues found in master",O1316="Final master"),"Master",IF(OR(O1316="Ready for Master",O1316="Issues found in raw",O1316="Raw under QC",O1316="Issues resolved in raw"),"Raw","-"))</f>
        <v>Raw</v>
      </c>
      <c r="Q1316" s="13">
        <v>46269.39722222222</v>
      </c>
      <c r="R1316" t="inlineStr">
        <is>
          <t xml:space="preserve">2026-09 (Sept)</t>
        </is>
      </c>
      <c r="S1316">
        <f>IF(M1316="Not an error",0,IF(COUNTIFS($A$2:$A1316,$A1316,$D$2:$D1316,$D1316,$M$2:$M1316,"&lt;&gt;Not an error")=1,1,0))</f>
        <v>1</v>
      </c>
      <c r="T1316">
        <f>IF(M1316&lt;&gt;"Major",0,IF(COUNTIFS($A$2:$A1316,$A1316,$D$2:$D1316,$D1316,$M$2:$M1316,"Major")=1,1,0))</f>
        <v>1</v>
      </c>
      <c r="U1316">
        <f>IF(M1316&lt;&gt;"Minor",0,IF(COUNTIFS($A$2:$A1316,$A1316,$D$2:$D1316,$D1316,$M$2:$M1316,"Minor")=1,1,0))</f>
        <v>0</v>
      </c>
    </row>
    <row r="1317">
      <c r="A1317" t="inlineStr">
        <is>
          <t xml:space="preserve">fa2072e6ccccbb29e7741a53d2a39af8a9f9ba6d</t>
        </is>
      </c>
      <c r="B1317" t="inlineStr">
        <is>
          <t xml:space="preserve">No Longer Your Luna</t>
        </is>
      </c>
      <c r="C1317" t="inlineStr">
        <is>
          <t xml:space="preserve">Nicht Länger Deine Luna</t>
        </is>
      </c>
      <c r="D1317" t="inlineStr">
        <is>
          <t xml:space="preserve">dc6bf3e7b1098e29f5cb2ea7f8becaa32830c25d</t>
        </is>
      </c>
      <c r="E1317" t="inlineStr">
        <is>
          <t xml:space="preserve">Episode 19: Bruchpunkt</t>
        </is>
      </c>
      <c r="F1317">
        <v>19</v>
      </c>
      <c r="G1317" t="inlineStr">
        <is>
          <t xml:space="preserve">8:50</t>
        </is>
      </c>
      <c r="H1317" t="inlineStr">
        <is>
          <t xml:space="preserve">Resolved</t>
        </is>
      </c>
      <c r="I1317" t="inlineStr">
        <is>
          <t xml:space="preserve">Remarks: Script error
- Line from Script:
- Note: Change of perspective should be mentioned like before : Erzählt aus der Perspektive von Aria</t>
        </is>
      </c>
      <c r="J1317" t="inlineStr">
        <is>
          <t xml:space="preserve">AI</t>
        </is>
      </c>
      <c r="K1317" t="inlineStr">
        <is>
          <t xml:space="preserve">Script error</t>
        </is>
      </c>
      <c r="L1317" t="inlineStr">
        <is>
          <t xml:space="preserve">Script error</t>
        </is>
      </c>
      <c r="M1317" t="str">
        <f>IFERROR(IF(VLOOKUP(L1317,'Quantification'!$A:$B,2,FALSE)&amp;""="","Unclassified",VLOOKUP(L1317,'Quantification'!$A:$B,2,FALSE)),"Unclassified")</f>
        <v>Major</v>
      </c>
      <c r="N1317" t="inlineStr">
        <is>
          <t xml:space="preserve">frl-nina.wiederhold@pocketfm.com</t>
        </is>
      </c>
      <c r="O1317" t="inlineStr">
        <is>
          <t xml:space="preserve">Issues found in raw</t>
        </is>
      </c>
      <c r="P1317" t="str">
        <f>IF(OR(O1317="Issues found in master",O1317="Final master"),"Master",IF(OR(O1317="Ready for Master",O1317="Issues found in raw",O1317="Raw under QC",O1317="Issues resolved in raw"),"Raw","-"))</f>
        <v>Raw</v>
      </c>
      <c r="Q1317" s="13">
        <v>46269.39722222222</v>
      </c>
      <c r="R1317" t="inlineStr">
        <is>
          <t xml:space="preserve">2026-09 (Sept)</t>
        </is>
      </c>
      <c r="S1317">
        <f>IF(M1317="Not an error",0,IF(COUNTIFS($A$2:$A1317,$A1317,$D$2:$D1317,$D1317,$M$2:$M1317,"&lt;&gt;Not an error")=1,1,0))</f>
        <v>0</v>
      </c>
      <c r="T1317">
        <f>IF(M1317&lt;&gt;"Major",0,IF(COUNTIFS($A$2:$A1317,$A1317,$D$2:$D1317,$D1317,$M$2:$M1317,"Major")=1,1,0))</f>
        <v>0</v>
      </c>
      <c r="U1317">
        <f>IF(M1317&lt;&gt;"Minor",0,IF(COUNTIFS($A$2:$A1317,$A1317,$D$2:$D1317,$D1317,$M$2:$M1317,"Minor")=1,1,0))</f>
        <v>0</v>
      </c>
    </row>
    <row r="1318">
      <c r="A1318" t="inlineStr">
        <is>
          <t xml:space="preserve">fa2072e6ccccbb29e7741a53d2a39af8a9f9ba6d</t>
        </is>
      </c>
      <c r="B1318" t="inlineStr">
        <is>
          <t xml:space="preserve">No Longer Your Luna</t>
        </is>
      </c>
      <c r="C1318" t="inlineStr">
        <is>
          <t xml:space="preserve">Nicht Länger Deine Luna</t>
        </is>
      </c>
      <c r="D1318" t="inlineStr">
        <is>
          <t xml:space="preserve">dc6bf3e7b1098e29f5cb2ea7f8becaa32830c25d</t>
        </is>
      </c>
      <c r="E1318" t="inlineStr">
        <is>
          <t xml:space="preserve">Episode 19: Bruchpunkt</t>
        </is>
      </c>
      <c r="F1318">
        <v>19</v>
      </c>
      <c r="G1318" t="inlineStr">
        <is>
          <t xml:space="preserve">10:54-11:00</t>
        </is>
      </c>
      <c r="H1318" t="inlineStr">
        <is>
          <t xml:space="preserve">Resolved</t>
        </is>
      </c>
      <c r="I1318" t="inlineStr">
        <is>
          <t xml:space="preserve">Remarks: Mispronunciation
- Line from Script: Aber es war nicht Dominic. Es war Lila.
- Note: Lila should be german</t>
        </is>
      </c>
      <c r="J1318" t="inlineStr">
        <is>
          <t xml:space="preserve">VOA</t>
        </is>
      </c>
      <c r="K1318" t="inlineStr">
        <is>
          <t xml:space="preserve">Mispronunciation</t>
        </is>
      </c>
      <c r="L1318" t="inlineStr">
        <is>
          <t xml:space="preserve">Mispronunciation</t>
        </is>
      </c>
      <c r="M1318" t="str">
        <f>IFERROR(IF(VLOOKUP(L1318,'Quantification'!$A:$B,2,FALSE)&amp;""="","Unclassified",VLOOKUP(L1318,'Quantification'!$A:$B,2,FALSE)),"Unclassified")</f>
        <v>Major</v>
      </c>
      <c r="N1318" t="inlineStr">
        <is>
          <t xml:space="preserve">frl-nina.wiederhold@pocketfm.com</t>
        </is>
      </c>
      <c r="O1318" t="inlineStr">
        <is>
          <t xml:space="preserve">Issues found in raw</t>
        </is>
      </c>
      <c r="P1318" t="str">
        <f>IF(OR(O1318="Issues found in master",O1318="Final master"),"Master",IF(OR(O1318="Ready for Master",O1318="Issues found in raw",O1318="Raw under QC",O1318="Issues resolved in raw"),"Raw","-"))</f>
        <v>Raw</v>
      </c>
      <c r="Q1318" s="13">
        <v>46269.39722222222</v>
      </c>
      <c r="R1318" t="inlineStr">
        <is>
          <t xml:space="preserve">2026-09 (Sept)</t>
        </is>
      </c>
      <c r="S1318">
        <f>IF(M1318="Not an error",0,IF(COUNTIFS($A$2:$A1318,$A1318,$D$2:$D1318,$D1318,$M$2:$M1318,"&lt;&gt;Not an error")=1,1,0))</f>
        <v>0</v>
      </c>
      <c r="T1318">
        <f>IF(M1318&lt;&gt;"Major",0,IF(COUNTIFS($A$2:$A1318,$A1318,$D$2:$D1318,$D1318,$M$2:$M1318,"Major")=1,1,0))</f>
        <v>0</v>
      </c>
      <c r="U1318">
        <f>IF(M1318&lt;&gt;"Minor",0,IF(COUNTIFS($A$2:$A1318,$A1318,$D$2:$D1318,$D1318,$M$2:$M1318,"Minor")=1,1,0))</f>
        <v>0</v>
      </c>
    </row>
    <row r="1319">
      <c r="A1319" t="inlineStr">
        <is>
          <t xml:space="preserve">fa2072e6ccccbb29e7741a53d2a39af8a9f9ba6d</t>
        </is>
      </c>
      <c r="B1319" t="inlineStr">
        <is>
          <t xml:space="preserve">No Longer Your Luna</t>
        </is>
      </c>
      <c r="C1319" t="inlineStr">
        <is>
          <t xml:space="preserve">Nicht Länger Deine Luna</t>
        </is>
      </c>
      <c r="D1319" t="inlineStr">
        <is>
          <t xml:space="preserve">dc6bf3e7b1098e29f5cb2ea7f8becaa32830c25d</t>
        </is>
      </c>
      <c r="E1319" t="inlineStr">
        <is>
          <t xml:space="preserve">Episode 19: Bruchpunkt</t>
        </is>
      </c>
      <c r="F1319">
        <v>19</v>
      </c>
      <c r="G1319" t="inlineStr">
        <is>
          <t xml:space="preserve">12:35-12:37</t>
        </is>
      </c>
      <c r="H1319" t="inlineStr">
        <is>
          <t xml:space="preserve">Resolved</t>
        </is>
      </c>
      <c r="I1319" t="inlineStr">
        <is>
          <t xml:space="preserve">Remarks: Mispronunciation
- Line from Script: Lila gackerte, dann war die Leitung tot.
- Note: Lila should be german</t>
        </is>
      </c>
      <c r="J1319" t="inlineStr">
        <is>
          <t xml:space="preserve">VOA</t>
        </is>
      </c>
      <c r="K1319" t="inlineStr">
        <is>
          <t xml:space="preserve">Mispronunciation</t>
        </is>
      </c>
      <c r="L1319" t="inlineStr">
        <is>
          <t xml:space="preserve">Mispronunciation</t>
        </is>
      </c>
      <c r="M1319" t="str">
        <f>IFERROR(IF(VLOOKUP(L1319,'Quantification'!$A:$B,2,FALSE)&amp;""="","Unclassified",VLOOKUP(L1319,'Quantification'!$A:$B,2,FALSE)),"Unclassified")</f>
        <v>Major</v>
      </c>
      <c r="N1319" t="inlineStr">
        <is>
          <t xml:space="preserve">frl-nina.wiederhold@pocketfm.com</t>
        </is>
      </c>
      <c r="O1319" t="inlineStr">
        <is>
          <t xml:space="preserve">Issues found in raw</t>
        </is>
      </c>
      <c r="P1319" t="str">
        <f>IF(OR(O1319="Issues found in master",O1319="Final master"),"Master",IF(OR(O1319="Ready for Master",O1319="Issues found in raw",O1319="Raw under QC",O1319="Issues resolved in raw"),"Raw","-"))</f>
        <v>Raw</v>
      </c>
      <c r="Q1319" s="13">
        <v>46269.39722222222</v>
      </c>
      <c r="R1319" t="inlineStr">
        <is>
          <t xml:space="preserve">2026-09 (Sept)</t>
        </is>
      </c>
      <c r="S1319">
        <f>IF(M1319="Not an error",0,IF(COUNTIFS($A$2:$A1319,$A1319,$D$2:$D1319,$D1319,$M$2:$M1319,"&lt;&gt;Not an error")=1,1,0))</f>
        <v>0</v>
      </c>
      <c r="T1319">
        <f>IF(M1319&lt;&gt;"Major",0,IF(COUNTIFS($A$2:$A1319,$A1319,$D$2:$D1319,$D1319,$M$2:$M1319,"Major")=1,1,0))</f>
        <v>0</v>
      </c>
      <c r="U1319">
        <f>IF(M1319&lt;&gt;"Minor",0,IF(COUNTIFS($A$2:$A1319,$A1319,$D$2:$D1319,$D1319,$M$2:$M1319,"Minor")=1,1,0))</f>
        <v>0</v>
      </c>
    </row>
    <row r="1320">
      <c r="A1320" t="inlineStr">
        <is>
          <t xml:space="preserve">fa2072e6ccccbb29e7741a53d2a39af8a9f9ba6d</t>
        </is>
      </c>
      <c r="B1320" t="inlineStr">
        <is>
          <t xml:space="preserve">No Longer Your Luna</t>
        </is>
      </c>
      <c r="C1320" t="inlineStr">
        <is>
          <t xml:space="preserve">Nicht Länger Deine Luna</t>
        </is>
      </c>
      <c r="D1320" t="inlineStr">
        <is>
          <t xml:space="preserve">dc6bf3e7b1098e29f5cb2ea7f8becaa32830c25d</t>
        </is>
      </c>
      <c r="E1320" t="inlineStr">
        <is>
          <t xml:space="preserve">Episode 19: Bruchpunkt</t>
        </is>
      </c>
      <c r="F1320">
        <v>19</v>
      </c>
      <c r="G1320" t="inlineStr">
        <is>
          <t xml:space="preserve">11:19-11:22</t>
        </is>
      </c>
      <c r="H1320" t="inlineStr">
        <is>
          <t xml:space="preserve">Resolved</t>
        </is>
      </c>
      <c r="I1320" t="inlineStr">
        <is>
          <t xml:space="preserve">Remarks: Mispronunciation
- Line from Script: Einer von ihnen hat H i V.“
- Note: HIV should be german</t>
        </is>
      </c>
      <c r="J1320" t="inlineStr">
        <is>
          <t xml:space="preserve">VOA</t>
        </is>
      </c>
      <c r="K1320" t="inlineStr">
        <is>
          <t xml:space="preserve">Mispronunciation</t>
        </is>
      </c>
      <c r="L1320" t="inlineStr">
        <is>
          <t xml:space="preserve">Mispronunciation</t>
        </is>
      </c>
      <c r="M1320" t="str">
        <f>IFERROR(IF(VLOOKUP(L1320,'Quantification'!$A:$B,2,FALSE)&amp;""="","Unclassified",VLOOKUP(L1320,'Quantification'!$A:$B,2,FALSE)),"Unclassified")</f>
        <v>Major</v>
      </c>
      <c r="N1320" t="inlineStr">
        <is>
          <t xml:space="preserve">frl-nina.wiederhold@pocketfm.com</t>
        </is>
      </c>
      <c r="O1320" t="inlineStr">
        <is>
          <t xml:space="preserve">Issues found in raw</t>
        </is>
      </c>
      <c r="P1320" t="str">
        <f>IF(OR(O1320="Issues found in master",O1320="Final master"),"Master",IF(OR(O1320="Ready for Master",O1320="Issues found in raw",O1320="Raw under QC",O1320="Issues resolved in raw"),"Raw","-"))</f>
        <v>Raw</v>
      </c>
      <c r="Q1320" s="13">
        <v>46269.39722222222</v>
      </c>
      <c r="R1320" t="inlineStr">
        <is>
          <t xml:space="preserve">2026-09 (Sept)</t>
        </is>
      </c>
      <c r="S1320">
        <f>IF(M1320="Not an error",0,IF(COUNTIFS($A$2:$A1320,$A1320,$D$2:$D1320,$D1320,$M$2:$M1320,"&lt;&gt;Not an error")=1,1,0))</f>
        <v>0</v>
      </c>
      <c r="T1320">
        <f>IF(M1320&lt;&gt;"Major",0,IF(COUNTIFS($A$2:$A1320,$A1320,$D$2:$D1320,$D1320,$M$2:$M1320,"Major")=1,1,0))</f>
        <v>0</v>
      </c>
      <c r="U1320">
        <f>IF(M1320&lt;&gt;"Minor",0,IF(COUNTIFS($A$2:$A1320,$A1320,$D$2:$D1320,$D1320,$M$2:$M1320,"Minor")=1,1,0))</f>
        <v>0</v>
      </c>
    </row>
    <row r="1321">
      <c r="A1321" t="inlineStr">
        <is>
          <t xml:space="preserve">fa2072e6ccccbb29e7741a53d2a39af8a9f9ba6d</t>
        </is>
      </c>
      <c r="B1321" t="inlineStr">
        <is>
          <t xml:space="preserve">No Longer Your Luna</t>
        </is>
      </c>
      <c r="C1321" t="inlineStr">
        <is>
          <t xml:space="preserve">Nicht Länger Deine Luna</t>
        </is>
      </c>
      <c r="D1321" t="inlineStr">
        <is>
          <t xml:space="preserve">263343d17928878a0d613167d67fb5d38eb84e2d</t>
        </is>
      </c>
      <c r="E1321" t="inlineStr">
        <is>
          <t xml:space="preserve">Episode 20: Geborgen in Seinen Armen</t>
        </is>
      </c>
      <c r="F1321">
        <v>20</v>
      </c>
      <c r="G1321" t="inlineStr">
        <is>
          <t xml:space="preserve">10:30-10:38</t>
        </is>
      </c>
      <c r="H1321" t="inlineStr">
        <is>
          <t xml:space="preserve">Resolved</t>
        </is>
      </c>
      <c r="I1321" t="inlineStr">
        <is>
          <t xml:space="preserve">Remarks: Mispronunciation
- Line from Script: Ich dachte an Dominic und Lila, an ihren abscheulichen Verrat, und purer Hass brannte in meinen Augen.
- Note: Lila should be german</t>
        </is>
      </c>
      <c r="J1321" t="inlineStr">
        <is>
          <t xml:space="preserve">VOA</t>
        </is>
      </c>
      <c r="K1321" t="inlineStr">
        <is>
          <t xml:space="preserve">Mispronunciation</t>
        </is>
      </c>
      <c r="L1321" t="inlineStr">
        <is>
          <t xml:space="preserve">Mispronunciation</t>
        </is>
      </c>
      <c r="M1321" t="str">
        <f>IFERROR(IF(VLOOKUP(L1321,'Quantification'!$A:$B,2,FALSE)&amp;""="","Unclassified",VLOOKUP(L1321,'Quantification'!$A:$B,2,FALSE)),"Unclassified")</f>
        <v>Major</v>
      </c>
      <c r="N1321" t="inlineStr">
        <is>
          <t xml:space="preserve">frl-nina.wiederhold@pocketfm.com</t>
        </is>
      </c>
      <c r="O1321" t="inlineStr">
        <is>
          <t xml:space="preserve">Issues found in raw</t>
        </is>
      </c>
      <c r="P1321" t="str">
        <f>IF(OR(O1321="Issues found in master",O1321="Final master"),"Master",IF(OR(O1321="Ready for Master",O1321="Issues found in raw",O1321="Raw under QC",O1321="Issues resolved in raw"),"Raw","-"))</f>
        <v>Raw</v>
      </c>
      <c r="Q1321" s="13">
        <v>46269.39722222222</v>
      </c>
      <c r="R1321" t="inlineStr">
        <is>
          <t xml:space="preserve">2026-09 (Sept)</t>
        </is>
      </c>
      <c r="S1321">
        <f>IF(M1321="Not an error",0,IF(COUNTIFS($A$2:$A1321,$A1321,$D$2:$D1321,$D1321,$M$2:$M1321,"&lt;&gt;Not an error")=1,1,0))</f>
        <v>1</v>
      </c>
      <c r="T1321">
        <f>IF(M1321&lt;&gt;"Major",0,IF(COUNTIFS($A$2:$A1321,$A1321,$D$2:$D1321,$D1321,$M$2:$M1321,"Major")=1,1,0))</f>
        <v>1</v>
      </c>
      <c r="U1321">
        <f>IF(M1321&lt;&gt;"Minor",0,IF(COUNTIFS($A$2:$A1321,$A1321,$D$2:$D1321,$D1321,$M$2:$M1321,"Minor")=1,1,0))</f>
        <v>0</v>
      </c>
    </row>
    <row r="1322">
      <c r="A1322" t="inlineStr">
        <is>
          <t xml:space="preserve">fa2072e6ccccbb29e7741a53d2a39af8a9f9ba6d</t>
        </is>
      </c>
      <c r="B1322" t="inlineStr">
        <is>
          <t xml:space="preserve">No Longer Your Luna</t>
        </is>
      </c>
      <c r="C1322" t="inlineStr">
        <is>
          <t xml:space="preserve">Nicht Länger Deine Luna</t>
        </is>
      </c>
      <c r="D1322" t="inlineStr">
        <is>
          <t xml:space="preserve">963948593e7356e18b67c840c61b8bcd84754791</t>
        </is>
      </c>
      <c r="E1322" t="inlineStr">
        <is>
          <t xml:space="preserve">Episode 21: Machtverschiebung</t>
        </is>
      </c>
      <c r="F1322">
        <v>21</v>
      </c>
      <c r="G1322" t="inlineStr">
        <is>
          <t xml:space="preserve">5:07-5:48</t>
        </is>
      </c>
      <c r="H1322" t="inlineStr">
        <is>
          <t xml:space="preserve">Resolved</t>
        </is>
      </c>
      <c r="I1322" t="inlineStr">
        <is>
          <t xml:space="preserve">Remarks: Mispronunciation
- Line from Script: Ich überflog den Raum, nickte verschiedenen Alphas und Betas kurz zu und versuchte zu ignorieren, wie Lila sich an meinen Arm klammerte. Sie blickte ständig nervös auf ihr Handy, und das ging mir langsam auf die Nerven.
„Erwartest du jemanden Wichtiges?“, fragte ich mit leiser Stimme.
„Nur was Geschäftliches“, erwiderte sie und stopfte das Handy schnell zurück in ihre Handtasche.
Genau in dem Moment kam meine Mutter herübergeschwebt und zog Lila beiseite. Ich schnappte nur Bruchstücke ihres geflüsterten Gesprächs auf.
„Hast du die Scheidungsvereinbarung?“
Lila zögerte.
- Note: Lila should be german</t>
        </is>
      </c>
      <c r="J1322" t="inlineStr">
        <is>
          <t xml:space="preserve">VOA</t>
        </is>
      </c>
      <c r="K1322" t="inlineStr">
        <is>
          <t xml:space="preserve">Mispronunciation</t>
        </is>
      </c>
      <c r="L1322" t="inlineStr">
        <is>
          <t xml:space="preserve">Mispronunciation</t>
        </is>
      </c>
      <c r="M1322" t="str">
        <f>IFERROR(IF(VLOOKUP(L1322,'Quantification'!$A:$B,2,FALSE)&amp;""="","Unclassified",VLOOKUP(L1322,'Quantification'!$A:$B,2,FALSE)),"Unclassified")</f>
        <v>Major</v>
      </c>
      <c r="N1322" t="inlineStr">
        <is>
          <t xml:space="preserve">frl-nina.wiederhold@pocketfm.com</t>
        </is>
      </c>
      <c r="O1322" t="inlineStr">
        <is>
          <t xml:space="preserve">Issues found in raw</t>
        </is>
      </c>
      <c r="P1322" t="str">
        <f>IF(OR(O1322="Issues found in master",O1322="Final master"),"Master",IF(OR(O1322="Ready for Master",O1322="Issues found in raw",O1322="Raw under QC",O1322="Issues resolved in raw"),"Raw","-"))</f>
        <v>Raw</v>
      </c>
      <c r="Q1322" s="13">
        <v>46269.39791666667</v>
      </c>
      <c r="R1322" t="inlineStr">
        <is>
          <t xml:space="preserve">2026-09 (Sept)</t>
        </is>
      </c>
      <c r="S1322">
        <f>IF(M1322="Not an error",0,IF(COUNTIFS($A$2:$A1322,$A1322,$D$2:$D1322,$D1322,$M$2:$M1322,"&lt;&gt;Not an error")=1,1,0))</f>
        <v>1</v>
      </c>
      <c r="T1322">
        <f>IF(M1322&lt;&gt;"Major",0,IF(COUNTIFS($A$2:$A1322,$A1322,$D$2:$D1322,$D1322,$M$2:$M1322,"Major")=1,1,0))</f>
        <v>1</v>
      </c>
      <c r="U1322">
        <f>IF(M1322&lt;&gt;"Minor",0,IF(COUNTIFS($A$2:$A1322,$A1322,$D$2:$D1322,$D1322,$M$2:$M1322,"Minor")=1,1,0))</f>
        <v>0</v>
      </c>
    </row>
    <row r="1323">
      <c r="A1323" t="inlineStr">
        <is>
          <t xml:space="preserve">fa2072e6ccccbb29e7741a53d2a39af8a9f9ba6d</t>
        </is>
      </c>
      <c r="B1323" t="inlineStr">
        <is>
          <t xml:space="preserve">No Longer Your Luna</t>
        </is>
      </c>
      <c r="C1323" t="inlineStr">
        <is>
          <t xml:space="preserve">Nicht Länger Deine Luna</t>
        </is>
      </c>
      <c r="D1323" t="inlineStr">
        <is>
          <t xml:space="preserve">963948593e7356e18b67c840c61b8bcd84754791</t>
        </is>
      </c>
      <c r="E1323" t="inlineStr">
        <is>
          <t xml:space="preserve">Episode 21: Machtverschiebung</t>
        </is>
      </c>
      <c r="F1323">
        <v>21</v>
      </c>
      <c r="G1323" t="inlineStr">
        <is>
          <t xml:space="preserve">6:47-6:53</t>
        </is>
      </c>
      <c r="H1323" t="inlineStr">
        <is>
          <t xml:space="preserve">Resolved</t>
        </is>
      </c>
      <c r="I1323" t="inlineStr">
        <is>
          <t xml:space="preserve">Remarks: Mispronunciation
- Line from Script: Als ich in den Ballsaal zurückkehrte, hielt Lila mir einen Auktionskatalog vors Gesicht.
- Note: Lila should be german</t>
        </is>
      </c>
      <c r="J1323" t="inlineStr">
        <is>
          <t xml:space="preserve">VOA</t>
        </is>
      </c>
      <c r="K1323" t="inlineStr">
        <is>
          <t xml:space="preserve">Mispronunciation</t>
        </is>
      </c>
      <c r="L1323" t="inlineStr">
        <is>
          <t xml:space="preserve">Mispronunciation</t>
        </is>
      </c>
      <c r="M1323" t="str">
        <f>IFERROR(IF(VLOOKUP(L1323,'Quantification'!$A:$B,2,FALSE)&amp;""="","Unclassified",VLOOKUP(L1323,'Quantification'!$A:$B,2,FALSE)),"Unclassified")</f>
        <v>Major</v>
      </c>
      <c r="N1323" t="inlineStr">
        <is>
          <t xml:space="preserve">frl-nina.wiederhold@pocketfm.com</t>
        </is>
      </c>
      <c r="O1323" t="inlineStr">
        <is>
          <t xml:space="preserve">Issues found in raw</t>
        </is>
      </c>
      <c r="P1323" t="str">
        <f>IF(OR(O1323="Issues found in master",O1323="Final master"),"Master",IF(OR(O1323="Ready for Master",O1323="Issues found in raw",O1323="Raw under QC",O1323="Issues resolved in raw"),"Raw","-"))</f>
        <v>Raw</v>
      </c>
      <c r="Q1323" s="13">
        <v>46269.39791666667</v>
      </c>
      <c r="R1323" t="inlineStr">
        <is>
          <t xml:space="preserve">2026-09 (Sept)</t>
        </is>
      </c>
      <c r="S1323">
        <f>IF(M1323="Not an error",0,IF(COUNTIFS($A$2:$A1323,$A1323,$D$2:$D1323,$D1323,$M$2:$M1323,"&lt;&gt;Not an error")=1,1,0))</f>
        <v>0</v>
      </c>
      <c r="T1323">
        <f>IF(M1323&lt;&gt;"Major",0,IF(COUNTIFS($A$2:$A1323,$A1323,$D$2:$D1323,$D1323,$M$2:$M1323,"Major")=1,1,0))</f>
        <v>0</v>
      </c>
      <c r="U1323">
        <f>IF(M1323&lt;&gt;"Minor",0,IF(COUNTIFS($A$2:$A1323,$A1323,$D$2:$D1323,$D1323,$M$2:$M1323,"Minor")=1,1,0))</f>
        <v>0</v>
      </c>
    </row>
    <row r="1324">
      <c r="A1324" t="inlineStr">
        <is>
          <t xml:space="preserve">fa2072e6ccccbb29e7741a53d2a39af8a9f9ba6d</t>
        </is>
      </c>
      <c r="B1324" t="inlineStr">
        <is>
          <t xml:space="preserve">No Longer Your Luna</t>
        </is>
      </c>
      <c r="C1324" t="inlineStr">
        <is>
          <t xml:space="preserve">Nicht Länger Deine Luna</t>
        </is>
      </c>
      <c r="D1324" t="inlineStr">
        <is>
          <t xml:space="preserve">963948593e7356e18b67c840c61b8bcd84754791</t>
        </is>
      </c>
      <c r="E1324" t="inlineStr">
        <is>
          <t xml:space="preserve">Episode 21: Machtverschiebung</t>
        </is>
      </c>
      <c r="F1324">
        <v>21</v>
      </c>
      <c r="G1324" t="inlineStr">
        <is>
          <t xml:space="preserve">7:58-8:02</t>
        </is>
      </c>
      <c r="H1324" t="inlineStr">
        <is>
          <t xml:space="preserve">Resolved</t>
        </is>
      </c>
      <c r="I1324" t="inlineStr">
        <is>
          <t xml:space="preserve">Remarks: Mispronunciation
- Line from Script: Erzählt aus Lilas Perspektive.
- Note: Lila should be german</t>
        </is>
      </c>
      <c r="J1324" t="inlineStr">
        <is>
          <t xml:space="preserve">VOA</t>
        </is>
      </c>
      <c r="K1324" t="inlineStr">
        <is>
          <t xml:space="preserve">Mispronunciation</t>
        </is>
      </c>
      <c r="L1324" t="inlineStr">
        <is>
          <t xml:space="preserve">Mispronunciation</t>
        </is>
      </c>
      <c r="M1324" t="str">
        <f>IFERROR(IF(VLOOKUP(L1324,'Quantification'!$A:$B,2,FALSE)&amp;""="","Unclassified",VLOOKUP(L1324,'Quantification'!$A:$B,2,FALSE)),"Unclassified")</f>
        <v>Major</v>
      </c>
      <c r="N1324" t="inlineStr">
        <is>
          <t xml:space="preserve">frl-nina.wiederhold@pocketfm.com</t>
        </is>
      </c>
      <c r="O1324" t="inlineStr">
        <is>
          <t xml:space="preserve">Issues found in raw</t>
        </is>
      </c>
      <c r="P1324" t="str">
        <f>IF(OR(O1324="Issues found in master",O1324="Final master"),"Master",IF(OR(O1324="Ready for Master",O1324="Issues found in raw",O1324="Raw under QC",O1324="Issues resolved in raw"),"Raw","-"))</f>
        <v>Raw</v>
      </c>
      <c r="Q1324" s="13">
        <v>46269.39791666667</v>
      </c>
      <c r="R1324" t="inlineStr">
        <is>
          <t xml:space="preserve">2026-09 (Sept)</t>
        </is>
      </c>
      <c r="S1324">
        <f>IF(M1324="Not an error",0,IF(COUNTIFS($A$2:$A1324,$A1324,$D$2:$D1324,$D1324,$M$2:$M1324,"&lt;&gt;Not an error")=1,1,0))</f>
        <v>0</v>
      </c>
      <c r="T1324">
        <f>IF(M1324&lt;&gt;"Major",0,IF(COUNTIFS($A$2:$A1324,$A1324,$D$2:$D1324,$D1324,$M$2:$M1324,"Major")=1,1,0))</f>
        <v>0</v>
      </c>
      <c r="U1324">
        <f>IF(M1324&lt;&gt;"Minor",0,IF(COUNTIFS($A$2:$A1324,$A1324,$D$2:$D1324,$D1324,$M$2:$M1324,"Minor")=1,1,0))</f>
        <v>0</v>
      </c>
    </row>
    <row r="1325">
      <c r="A1325" t="inlineStr">
        <is>
          <t xml:space="preserve">fa2072e6ccccbb29e7741a53d2a39af8a9f9ba6d</t>
        </is>
      </c>
      <c r="B1325" t="inlineStr">
        <is>
          <t xml:space="preserve">No Longer Your Luna</t>
        </is>
      </c>
      <c r="C1325" t="inlineStr">
        <is>
          <t xml:space="preserve">Nicht Länger Deine Luna</t>
        </is>
      </c>
      <c r="D1325" t="inlineStr">
        <is>
          <t xml:space="preserve">9efe677a1c8276ea1057765bd0502da0fcd4f466</t>
        </is>
      </c>
      <c r="E1325" t="inlineStr">
        <is>
          <t xml:space="preserve">Episode 24: Das Interesse Des Alphas</t>
        </is>
      </c>
      <c r="F1325">
        <v>24</v>
      </c>
      <c r="G1325" t="inlineStr">
        <is>
          <t xml:space="preserve">4:18-4:27</t>
        </is>
      </c>
      <c r="H1325" t="inlineStr">
        <is>
          <t xml:space="preserve">Resolved</t>
        </is>
      </c>
      <c r="I1325" t="inlineStr">
        <is>
          <t xml:space="preserve">Remarks: Mispronunciation
- Line from Script: „Aria, ich entschuldige mich“, sagte Lila, und ihre geheuchelte Reue zog meine Aufmerksamkeit wieder auf sich. - Note: Lila should be german</t>
        </is>
      </c>
      <c r="J1325" t="inlineStr">
        <is>
          <t xml:space="preserve">VOA</t>
        </is>
      </c>
      <c r="K1325" t="inlineStr">
        <is>
          <t xml:space="preserve">Mispronunciation</t>
        </is>
      </c>
      <c r="L1325" t="inlineStr">
        <is>
          <t xml:space="preserve">Mispronunciation</t>
        </is>
      </c>
      <c r="M1325" t="str">
        <f>IFERROR(IF(VLOOKUP(L1325,'Quantification'!$A:$B,2,FALSE)&amp;""="","Unclassified",VLOOKUP(L1325,'Quantification'!$A:$B,2,FALSE)),"Unclassified")</f>
        <v>Major</v>
      </c>
      <c r="N1325" t="inlineStr">
        <is>
          <t xml:space="preserve">frl-nina.wiederhold@pocketfm.com</t>
        </is>
      </c>
      <c r="O1325" t="inlineStr">
        <is>
          <t xml:space="preserve">Issues found in raw</t>
        </is>
      </c>
      <c r="P1325" t="str">
        <f>IF(OR(O1325="Issues found in master",O1325="Final master"),"Master",IF(OR(O1325="Ready for Master",O1325="Issues found in raw",O1325="Raw under QC",O1325="Issues resolved in raw"),"Raw","-"))</f>
        <v>Raw</v>
      </c>
      <c r="Q1325" s="13">
        <v>46269.39791666667</v>
      </c>
      <c r="R1325" t="inlineStr">
        <is>
          <t xml:space="preserve">2026-09 (Sept)</t>
        </is>
      </c>
      <c r="S1325">
        <f>IF(M1325="Not an error",0,IF(COUNTIFS($A$2:$A1325,$A1325,$D$2:$D1325,$D1325,$M$2:$M1325,"&lt;&gt;Not an error")=1,1,0))</f>
        <v>1</v>
      </c>
      <c r="T1325">
        <f>IF(M1325&lt;&gt;"Major",0,IF(COUNTIFS($A$2:$A1325,$A1325,$D$2:$D1325,$D1325,$M$2:$M1325,"Major")=1,1,0))</f>
        <v>1</v>
      </c>
      <c r="U1325">
        <f>IF(M1325&lt;&gt;"Minor",0,IF(COUNTIFS($A$2:$A1325,$A1325,$D$2:$D1325,$D1325,$M$2:$M1325,"Minor")=1,1,0))</f>
        <v>0</v>
      </c>
    </row>
    <row r="1326">
      <c r="A1326" t="inlineStr">
        <is>
          <t xml:space="preserve">fa2072e6ccccbb29e7741a53d2a39af8a9f9ba6d</t>
        </is>
      </c>
      <c r="B1326" t="inlineStr">
        <is>
          <t xml:space="preserve">No Longer Your Luna</t>
        </is>
      </c>
      <c r="C1326" t="inlineStr">
        <is>
          <t xml:space="preserve">Nicht Länger Deine Luna</t>
        </is>
      </c>
      <c r="D1326" t="inlineStr">
        <is>
          <t xml:space="preserve">9efe677a1c8276ea1057765bd0502da0fcd4f466</t>
        </is>
      </c>
      <c r="E1326" t="inlineStr">
        <is>
          <t xml:space="preserve">Episode 24: Das Interesse Des Alphas</t>
        </is>
      </c>
      <c r="F1326">
        <v>24</v>
      </c>
      <c r="G1326" t="inlineStr">
        <is>
          <t xml:space="preserve">5:32-6:00</t>
        </is>
      </c>
      <c r="H1326" t="inlineStr">
        <is>
          <t xml:space="preserve">Resolved</t>
        </is>
      </c>
      <c r="I1326" t="inlineStr">
        <is>
          <t xml:space="preserve">Remarks: Mispronunciation
- Line from Script: Lila erstarrte. Ihre Maske der Trauer zerbrach und fiel Stück für Stück ab, um das dunkle, hässliche Wesen zu enthüllen, das sie darunter war.
Dominics Augen leuchteten auf, als er an meine Seite eilte. „Wirklich? Stimmt das?“
Ich würdigte ihn keines Blickes.
Als Lila Dominics Hoffnungsschimmer sah, wurde ihre Stimme schrill wie Nägel auf einer Kreidetafel.
- Note: Lila should be german</t>
        </is>
      </c>
      <c r="J1326" t="inlineStr">
        <is>
          <t xml:space="preserve">VOA</t>
        </is>
      </c>
      <c r="K1326" t="inlineStr">
        <is>
          <t xml:space="preserve">Mispronunciation</t>
        </is>
      </c>
      <c r="L1326" t="inlineStr">
        <is>
          <t xml:space="preserve">Mispronunciation</t>
        </is>
      </c>
      <c r="M1326" t="str">
        <f>IFERROR(IF(VLOOKUP(L1326,'Quantification'!$A:$B,2,FALSE)&amp;""="","Unclassified",VLOOKUP(L1326,'Quantification'!$A:$B,2,FALSE)),"Unclassified")</f>
        <v>Major</v>
      </c>
      <c r="N1326" t="inlineStr">
        <is>
          <t xml:space="preserve">frl-nina.wiederhold@pocketfm.com</t>
        </is>
      </c>
      <c r="O1326" t="inlineStr">
        <is>
          <t xml:space="preserve">Issues found in raw</t>
        </is>
      </c>
      <c r="P1326" t="str">
        <f>IF(OR(O1326="Issues found in master",O1326="Final master"),"Master",IF(OR(O1326="Ready for Master",O1326="Issues found in raw",O1326="Raw under QC",O1326="Issues resolved in raw"),"Raw","-"))</f>
        <v>Raw</v>
      </c>
      <c r="Q1326" s="13">
        <v>46269.39791666667</v>
      </c>
      <c r="R1326" t="inlineStr">
        <is>
          <t xml:space="preserve">2026-09 (Sept)</t>
        </is>
      </c>
      <c r="S1326">
        <f>IF(M1326="Not an error",0,IF(COUNTIFS($A$2:$A1326,$A1326,$D$2:$D1326,$D1326,$M$2:$M1326,"&lt;&gt;Not an error")=1,1,0))</f>
        <v>0</v>
      </c>
      <c r="T1326">
        <f>IF(M1326&lt;&gt;"Major",0,IF(COUNTIFS($A$2:$A1326,$A1326,$D$2:$D1326,$D1326,$M$2:$M1326,"Major")=1,1,0))</f>
        <v>0</v>
      </c>
      <c r="U1326">
        <f>IF(M1326&lt;&gt;"Minor",0,IF(COUNTIFS($A$2:$A1326,$A1326,$D$2:$D1326,$D1326,$M$2:$M1326,"Minor")=1,1,0))</f>
        <v>0</v>
      </c>
    </row>
    <row r="1327">
      <c r="A1327" t="inlineStr">
        <is>
          <t xml:space="preserve">fa2072e6ccccbb29e7741a53d2a39af8a9f9ba6d</t>
        </is>
      </c>
      <c r="B1327" t="inlineStr">
        <is>
          <t xml:space="preserve">No Longer Your Luna</t>
        </is>
      </c>
      <c r="C1327" t="inlineStr">
        <is>
          <t xml:space="preserve">Nicht Länger Deine Luna</t>
        </is>
      </c>
      <c r="D1327" t="inlineStr">
        <is>
          <t xml:space="preserve">9efe677a1c8276ea1057765bd0502da0fcd4f466</t>
        </is>
      </c>
      <c r="E1327" t="inlineStr">
        <is>
          <t xml:space="preserve">Episode 24: Das Interesse Des Alphas</t>
        </is>
      </c>
      <c r="F1327">
        <v>24</v>
      </c>
      <c r="G1327" t="inlineStr">
        <is>
          <t xml:space="preserve">6:39-6:44</t>
        </is>
      </c>
      <c r="H1327" t="inlineStr">
        <is>
          <t xml:space="preserve">Resolved</t>
        </is>
      </c>
      <c r="I1327" t="inlineStr">
        <is>
          <t xml:space="preserve">Remarks: Mispronunciation
- Line from Script: „Das glaube ich nicht“, zischte Lila, ihre Augen wild.
- Note: Lila should be german</t>
        </is>
      </c>
      <c r="J1327" t="inlineStr">
        <is>
          <t xml:space="preserve">VOA</t>
        </is>
      </c>
      <c r="K1327" t="inlineStr">
        <is>
          <t xml:space="preserve">Mispronunciation</t>
        </is>
      </c>
      <c r="L1327" t="inlineStr">
        <is>
          <t xml:space="preserve">Mispronunciation</t>
        </is>
      </c>
      <c r="M1327" t="str">
        <f>IFERROR(IF(VLOOKUP(L1327,'Quantification'!$A:$B,2,FALSE)&amp;""="","Unclassified",VLOOKUP(L1327,'Quantification'!$A:$B,2,FALSE)),"Unclassified")</f>
        <v>Major</v>
      </c>
      <c r="N1327" t="inlineStr">
        <is>
          <t xml:space="preserve">frl-nina.wiederhold@pocketfm.com</t>
        </is>
      </c>
      <c r="O1327" t="inlineStr">
        <is>
          <t xml:space="preserve">Issues found in raw</t>
        </is>
      </c>
      <c r="P1327" t="str">
        <f>IF(OR(O1327="Issues found in master",O1327="Final master"),"Master",IF(OR(O1327="Ready for Master",O1327="Issues found in raw",O1327="Raw under QC",O1327="Issues resolved in raw"),"Raw","-"))</f>
        <v>Raw</v>
      </c>
      <c r="Q1327" s="13">
        <v>46269.39791666667</v>
      </c>
      <c r="R1327" t="inlineStr">
        <is>
          <t xml:space="preserve">2026-09 (Sept)</t>
        </is>
      </c>
      <c r="S1327">
        <f>IF(M1327="Not an error",0,IF(COUNTIFS($A$2:$A1327,$A1327,$D$2:$D1327,$D1327,$M$2:$M1327,"&lt;&gt;Not an error")=1,1,0))</f>
        <v>0</v>
      </c>
      <c r="T1327">
        <f>IF(M1327&lt;&gt;"Major",0,IF(COUNTIFS($A$2:$A1327,$A1327,$D$2:$D1327,$D1327,$M$2:$M1327,"Major")=1,1,0))</f>
        <v>0</v>
      </c>
      <c r="U1327">
        <f>IF(M1327&lt;&gt;"Minor",0,IF(COUNTIFS($A$2:$A1327,$A1327,$D$2:$D1327,$D1327,$M$2:$M1327,"Minor")=1,1,0))</f>
        <v>0</v>
      </c>
    </row>
    <row r="1328">
      <c r="A1328" t="inlineStr">
        <is>
          <t xml:space="preserve">fa2072e6ccccbb29e7741a53d2a39af8a9f9ba6d</t>
        </is>
      </c>
      <c r="B1328" t="inlineStr">
        <is>
          <t xml:space="preserve">No Longer Your Luna</t>
        </is>
      </c>
      <c r="C1328" t="inlineStr">
        <is>
          <t xml:space="preserve">Nicht Länger Deine Luna</t>
        </is>
      </c>
      <c r="D1328" t="inlineStr">
        <is>
          <t xml:space="preserve">9efe677a1c8276ea1057765bd0502da0fcd4f466</t>
        </is>
      </c>
      <c r="E1328" t="inlineStr">
        <is>
          <t xml:space="preserve">Episode 24: Das Interesse Des Alphas</t>
        </is>
      </c>
      <c r="F1328">
        <v>24</v>
      </c>
      <c r="G1328" t="inlineStr">
        <is>
          <t xml:space="preserve">7:08-7:10</t>
        </is>
      </c>
      <c r="H1328" t="inlineStr">
        <is>
          <t xml:space="preserve">Resolved</t>
        </is>
      </c>
      <c r="I1328" t="inlineStr">
        <is>
          <t xml:space="preserve">Remarks: Mispronunciation
- Line from Script: Lila zuckte zusammen.
- Note: Lila should be german</t>
        </is>
      </c>
      <c r="J1328" t="inlineStr">
        <is>
          <t xml:space="preserve">VOA</t>
        </is>
      </c>
      <c r="K1328" t="inlineStr">
        <is>
          <t xml:space="preserve">Mispronunciation</t>
        </is>
      </c>
      <c r="L1328" t="inlineStr">
        <is>
          <t xml:space="preserve">Mispronunciation</t>
        </is>
      </c>
      <c r="M1328" t="str">
        <f>IFERROR(IF(VLOOKUP(L1328,'Quantification'!$A:$B,2,FALSE)&amp;""="","Unclassified",VLOOKUP(L1328,'Quantification'!$A:$B,2,FALSE)),"Unclassified")</f>
        <v>Major</v>
      </c>
      <c r="N1328" t="inlineStr">
        <is>
          <t xml:space="preserve">frl-nina.wiederhold@pocketfm.com</t>
        </is>
      </c>
      <c r="O1328" t="inlineStr">
        <is>
          <t xml:space="preserve">Issues found in raw</t>
        </is>
      </c>
      <c r="P1328" t="str">
        <f>IF(OR(O1328="Issues found in master",O1328="Final master"),"Master",IF(OR(O1328="Ready for Master",O1328="Issues found in raw",O1328="Raw under QC",O1328="Issues resolved in raw"),"Raw","-"))</f>
        <v>Raw</v>
      </c>
      <c r="Q1328" s="13">
        <v>46269.39791666667</v>
      </c>
      <c r="R1328" t="inlineStr">
        <is>
          <t xml:space="preserve">2026-09 (Sept)</t>
        </is>
      </c>
      <c r="S1328">
        <f>IF(M1328="Not an error",0,IF(COUNTIFS($A$2:$A1328,$A1328,$D$2:$D1328,$D1328,$M$2:$M1328,"&lt;&gt;Not an error")=1,1,0))</f>
        <v>0</v>
      </c>
      <c r="T1328">
        <f>IF(M1328&lt;&gt;"Major",0,IF(COUNTIFS($A$2:$A1328,$A1328,$D$2:$D1328,$D1328,$M$2:$M1328,"Major")=1,1,0))</f>
        <v>0</v>
      </c>
      <c r="U1328">
        <f>IF(M1328&lt;&gt;"Minor",0,IF(COUNTIFS($A$2:$A1328,$A1328,$D$2:$D1328,$D1328,$M$2:$M1328,"Minor")=1,1,0))</f>
        <v>0</v>
      </c>
    </row>
    <row r="1329">
      <c r="A1329" t="inlineStr">
        <is>
          <t xml:space="preserve">fa2072e6ccccbb29e7741a53d2a39af8a9f9ba6d</t>
        </is>
      </c>
      <c r="B1329" t="inlineStr">
        <is>
          <t xml:space="preserve">No Longer Your Luna</t>
        </is>
      </c>
      <c r="C1329" t="inlineStr">
        <is>
          <t xml:space="preserve">Nicht Länger Deine Luna</t>
        </is>
      </c>
      <c r="D1329" t="inlineStr">
        <is>
          <t xml:space="preserve">9efe677a1c8276ea1057765bd0502da0fcd4f466</t>
        </is>
      </c>
      <c r="E1329" t="inlineStr">
        <is>
          <t xml:space="preserve">Episode 24: Das Interesse Des Alphas</t>
        </is>
      </c>
      <c r="F1329">
        <v>24</v>
      </c>
      <c r="G1329" t="inlineStr">
        <is>
          <t xml:space="preserve">8:06-8:12</t>
        </is>
      </c>
      <c r="H1329" t="inlineStr">
        <is>
          <t xml:space="preserve">Resolved</t>
        </is>
      </c>
      <c r="I1329" t="inlineStr">
        <is>
          <t xml:space="preserve">Remarks: Mispronunciation
- Line from Script: Als Lila mein Schweigen sah, wurde sie kühner, ihre Stimme troff vor Triumph.
- Note: Lila should be german</t>
        </is>
      </c>
      <c r="J1329" t="inlineStr">
        <is>
          <t xml:space="preserve">VOA</t>
        </is>
      </c>
      <c r="K1329" t="inlineStr">
        <is>
          <t xml:space="preserve">Mispronunciation</t>
        </is>
      </c>
      <c r="L1329" t="inlineStr">
        <is>
          <t xml:space="preserve">Mispronunciation</t>
        </is>
      </c>
      <c r="M1329" t="str">
        <f>IFERROR(IF(VLOOKUP(L1329,'Quantification'!$A:$B,2,FALSE)&amp;""="","Unclassified",VLOOKUP(L1329,'Quantification'!$A:$B,2,FALSE)),"Unclassified")</f>
        <v>Major</v>
      </c>
      <c r="N1329" t="inlineStr">
        <is>
          <t xml:space="preserve">frl-nina.wiederhold@pocketfm.com</t>
        </is>
      </c>
      <c r="O1329" t="inlineStr">
        <is>
          <t xml:space="preserve">Issues found in raw</t>
        </is>
      </c>
      <c r="P1329" t="str">
        <f>IF(OR(O1329="Issues found in master",O1329="Final master"),"Master",IF(OR(O1329="Ready for Master",O1329="Issues found in raw",O1329="Raw under QC",O1329="Issues resolved in raw"),"Raw","-"))</f>
        <v>Raw</v>
      </c>
      <c r="Q1329" s="13">
        <v>46269.39791666667</v>
      </c>
      <c r="R1329" t="inlineStr">
        <is>
          <t xml:space="preserve">2026-09 (Sept)</t>
        </is>
      </c>
      <c r="S1329">
        <f>IF(M1329="Not an error",0,IF(COUNTIFS($A$2:$A1329,$A1329,$D$2:$D1329,$D1329,$M$2:$M1329,"&lt;&gt;Not an error")=1,1,0))</f>
        <v>0</v>
      </c>
      <c r="T1329">
        <f>IF(M1329&lt;&gt;"Major",0,IF(COUNTIFS($A$2:$A1329,$A1329,$D$2:$D1329,$D1329,$M$2:$M1329,"Major")=1,1,0))</f>
        <v>0</v>
      </c>
      <c r="U1329">
        <f>IF(M1329&lt;&gt;"Minor",0,IF(COUNTIFS($A$2:$A1329,$A1329,$D$2:$D1329,$D1329,$M$2:$M1329,"Minor")=1,1,0))</f>
        <v>0</v>
      </c>
    </row>
    <row r="1330">
      <c r="A1330" t="inlineStr">
        <is>
          <t xml:space="preserve">fa2072e6ccccbb29e7741a53d2a39af8a9f9ba6d</t>
        </is>
      </c>
      <c r="B1330" t="inlineStr">
        <is>
          <t xml:space="preserve">No Longer Your Luna</t>
        </is>
      </c>
      <c r="C1330" t="inlineStr">
        <is>
          <t xml:space="preserve">Nicht Länger Deine Luna</t>
        </is>
      </c>
      <c r="D1330" t="inlineStr">
        <is>
          <t xml:space="preserve">9efe677a1c8276ea1057765bd0502da0fcd4f466</t>
        </is>
      </c>
      <c r="E1330" t="inlineStr">
        <is>
          <t xml:space="preserve">Episode 24: Das Interesse Des Alphas</t>
        </is>
      </c>
      <c r="F1330">
        <v>24</v>
      </c>
      <c r="G1330" t="inlineStr">
        <is>
          <t xml:space="preserve">12:59-13:03</t>
        </is>
      </c>
      <c r="H1330" t="inlineStr">
        <is>
          <t xml:space="preserve">Resolved</t>
        </is>
      </c>
      <c r="I1330" t="inlineStr">
        <is>
          <t xml:space="preserve">Remarks: Mispronunciation
- Line from Script: Ich sah, wie Adrians durchdringender Blick auf Lila landete. - Note: Lila should be german</t>
        </is>
      </c>
      <c r="J1330" t="inlineStr">
        <is>
          <t xml:space="preserve">VOA</t>
        </is>
      </c>
      <c r="K1330" t="inlineStr">
        <is>
          <t xml:space="preserve">Mispronunciation</t>
        </is>
      </c>
      <c r="L1330" t="inlineStr">
        <is>
          <t xml:space="preserve">Mispronunciation</t>
        </is>
      </c>
      <c r="M1330" t="str">
        <f>IFERROR(IF(VLOOKUP(L1330,'Quantification'!$A:$B,2,FALSE)&amp;""="","Unclassified",VLOOKUP(L1330,'Quantification'!$A:$B,2,FALSE)),"Unclassified")</f>
        <v>Major</v>
      </c>
      <c r="N1330" t="inlineStr">
        <is>
          <t xml:space="preserve">frl-nina.wiederhold@pocketfm.com</t>
        </is>
      </c>
      <c r="O1330" t="inlineStr">
        <is>
          <t xml:space="preserve">Issues found in raw</t>
        </is>
      </c>
      <c r="P1330" t="str">
        <f>IF(OR(O1330="Issues found in master",O1330="Final master"),"Master",IF(OR(O1330="Ready for Master",O1330="Issues found in raw",O1330="Raw under QC",O1330="Issues resolved in raw"),"Raw","-"))</f>
        <v>Raw</v>
      </c>
      <c r="Q1330" s="13">
        <v>46269.39791666667</v>
      </c>
      <c r="R1330" t="inlineStr">
        <is>
          <t xml:space="preserve">2026-09 (Sept)</t>
        </is>
      </c>
      <c r="S1330">
        <f>IF(M1330="Not an error",0,IF(COUNTIFS($A$2:$A1330,$A1330,$D$2:$D1330,$D1330,$M$2:$M1330,"&lt;&gt;Not an error")=1,1,0))</f>
        <v>0</v>
      </c>
      <c r="T1330">
        <f>IF(M1330&lt;&gt;"Major",0,IF(COUNTIFS($A$2:$A1330,$A1330,$D$2:$D1330,$D1330,$M$2:$M1330,"Major")=1,1,0))</f>
        <v>0</v>
      </c>
      <c r="U1330">
        <f>IF(M1330&lt;&gt;"Minor",0,IF(COUNTIFS($A$2:$A1330,$A1330,$D$2:$D1330,$D1330,$M$2:$M1330,"Minor")=1,1,0))</f>
        <v>0</v>
      </c>
    </row>
    <row r="1331">
      <c r="A1331" t="inlineStr">
        <is>
          <t xml:space="preserve">fa2072e6ccccbb29e7741a53d2a39af8a9f9ba6d</t>
        </is>
      </c>
      <c r="B1331" t="inlineStr">
        <is>
          <t xml:space="preserve">No Longer Your Luna</t>
        </is>
      </c>
      <c r="C1331" t="inlineStr">
        <is>
          <t xml:space="preserve">Nicht Länger Deine Luna</t>
        </is>
      </c>
      <c r="D1331" t="inlineStr">
        <is>
          <t xml:space="preserve">02d247ffafddca96c7bc5ab8e01c68992d2d17bf</t>
        </is>
      </c>
      <c r="E1331" t="inlineStr">
        <is>
          <t xml:space="preserve">Episode 27: Grenzen Werden Überschritten</t>
        </is>
      </c>
      <c r="F1331">
        <v>27</v>
      </c>
      <c r="G1331" t="inlineStr">
        <is>
          <t xml:space="preserve">4:53-5:04</t>
        </is>
      </c>
      <c r="H1331" t="inlineStr">
        <is>
          <t xml:space="preserve">Resolved</t>
        </is>
      </c>
      <c r="I1331" t="inlineStr">
        <is>
          <t xml:space="preserve">Remarks: Mispronunciation
- Line from Script: Als ob das Universum entschieden hätte, dass ich noch nicht genug litt, drehte sich Caleb, sein Beta, auf dem Beifahrersitz um, um alles tausendmal schlimmer zu machen.
- Note: genug litt is mumbled</t>
        </is>
      </c>
      <c r="J1331" t="inlineStr">
        <is>
          <t xml:space="preserve">VOA</t>
        </is>
      </c>
      <c r="K1331" t="inlineStr">
        <is>
          <t xml:space="preserve">Mispronunciation</t>
        </is>
      </c>
      <c r="L1331" t="inlineStr">
        <is>
          <t xml:space="preserve">Mispronunciation</t>
        </is>
      </c>
      <c r="M1331" t="str">
        <f>IFERROR(IF(VLOOKUP(L1331,'Quantification'!$A:$B,2,FALSE)&amp;""="","Unclassified",VLOOKUP(L1331,'Quantification'!$A:$B,2,FALSE)),"Unclassified")</f>
        <v>Major</v>
      </c>
      <c r="N1331" t="inlineStr">
        <is>
          <t xml:space="preserve">frl-nina.wiederhold@pocketfm.com</t>
        </is>
      </c>
      <c r="O1331" t="inlineStr">
        <is>
          <t xml:space="preserve">Issues found in raw</t>
        </is>
      </c>
      <c r="P1331" t="str">
        <f>IF(OR(O1331="Issues found in master",O1331="Final master"),"Master",IF(OR(O1331="Ready for Master",O1331="Issues found in raw",O1331="Raw under QC",O1331="Issues resolved in raw"),"Raw","-"))</f>
        <v>Raw</v>
      </c>
      <c r="Q1331" s="13">
        <v>46269.39791666667</v>
      </c>
      <c r="R1331" t="inlineStr">
        <is>
          <t xml:space="preserve">2026-09 (Sept)</t>
        </is>
      </c>
      <c r="S1331">
        <f>IF(M1331="Not an error",0,IF(COUNTIFS($A$2:$A1331,$A1331,$D$2:$D1331,$D1331,$M$2:$M1331,"&lt;&gt;Not an error")=1,1,0))</f>
        <v>1</v>
      </c>
      <c r="T1331">
        <f>IF(M1331&lt;&gt;"Major",0,IF(COUNTIFS($A$2:$A1331,$A1331,$D$2:$D1331,$D1331,$M$2:$M1331,"Major")=1,1,0))</f>
        <v>1</v>
      </c>
      <c r="U1331">
        <f>IF(M1331&lt;&gt;"Minor",0,IF(COUNTIFS($A$2:$A1331,$A1331,$D$2:$D1331,$D1331,$M$2:$M1331,"Minor")=1,1,0))</f>
        <v>0</v>
      </c>
    </row>
    <row r="1332">
      <c r="A1332" t="inlineStr">
        <is>
          <t xml:space="preserve">fa2072e6ccccbb29e7741a53d2a39af8a9f9ba6d</t>
        </is>
      </c>
      <c r="B1332" t="inlineStr">
        <is>
          <t xml:space="preserve">No Longer Your Luna</t>
        </is>
      </c>
      <c r="C1332" t="inlineStr">
        <is>
          <t xml:space="preserve">Nicht Länger Deine Luna</t>
        </is>
      </c>
      <c r="D1332" t="inlineStr">
        <is>
          <t xml:space="preserve">2f347df600bf7b0d07eab3e8a9795ae0af3d9d3a</t>
        </is>
      </c>
      <c r="E1332" t="inlineStr">
        <is>
          <t xml:space="preserve">Episode 33: Grenzen Testen</t>
        </is>
      </c>
      <c r="F1332">
        <v>33</v>
      </c>
      <c r="G1332" t="inlineStr">
        <is>
          <t xml:space="preserve">0:05-0:10</t>
        </is>
      </c>
      <c r="H1332" t="inlineStr">
        <is>
          <t xml:space="preserve">Resolved</t>
        </is>
      </c>
      <c r="I1332" t="inlineStr">
        <is>
          <t xml:space="preserve">Remarks: Mispronunciation
- Line from Script: Neben mir war Selene nur ein leiser, flacher Atemzug unter der Decke.
- Note: Selene should be pronunced Selin</t>
        </is>
      </c>
      <c r="J1332" t="inlineStr">
        <is>
          <t xml:space="preserve">VOA</t>
        </is>
      </c>
      <c r="K1332" t="inlineStr">
        <is>
          <t xml:space="preserve">Mispronunciation</t>
        </is>
      </c>
      <c r="L1332" t="inlineStr">
        <is>
          <t xml:space="preserve">Mispronunciation</t>
        </is>
      </c>
      <c r="M1332" t="str">
        <f>IFERROR(IF(VLOOKUP(L1332,'Quantification'!$A:$B,2,FALSE)&amp;""="","Unclassified",VLOOKUP(L1332,'Quantification'!$A:$B,2,FALSE)),"Unclassified")</f>
        <v>Major</v>
      </c>
      <c r="N1332" t="inlineStr">
        <is>
          <t xml:space="preserve">frl-nina.wiederhold@pocketfm.com</t>
        </is>
      </c>
      <c r="O1332" t="inlineStr">
        <is>
          <t xml:space="preserve">Issues found in raw</t>
        </is>
      </c>
      <c r="P1332" t="str">
        <f>IF(OR(O1332="Issues found in master",O1332="Final master"),"Master",IF(OR(O1332="Ready for Master",O1332="Issues found in raw",O1332="Raw under QC",O1332="Issues resolved in raw"),"Raw","-"))</f>
        <v>Raw</v>
      </c>
      <c r="Q1332" s="13">
        <v>46269.39791666667</v>
      </c>
      <c r="R1332" t="inlineStr">
        <is>
          <t xml:space="preserve">2026-09 (Sept)</t>
        </is>
      </c>
      <c r="S1332">
        <f>IF(M1332="Not an error",0,IF(COUNTIFS($A$2:$A1332,$A1332,$D$2:$D1332,$D1332,$M$2:$M1332,"&lt;&gt;Not an error")=1,1,0))</f>
        <v>1</v>
      </c>
      <c r="T1332">
        <f>IF(M1332&lt;&gt;"Major",0,IF(COUNTIFS($A$2:$A1332,$A1332,$D$2:$D1332,$D1332,$M$2:$M1332,"Major")=1,1,0))</f>
        <v>1</v>
      </c>
      <c r="U1332">
        <f>IF(M1332&lt;&gt;"Minor",0,IF(COUNTIFS($A$2:$A1332,$A1332,$D$2:$D1332,$D1332,$M$2:$M1332,"Minor")=1,1,0))</f>
        <v>0</v>
      </c>
    </row>
    <row r="1333">
      <c r="A1333" t="inlineStr">
        <is>
          <t xml:space="preserve">fa2072e6ccccbb29e7741a53d2a39af8a9f9ba6d</t>
        </is>
      </c>
      <c r="B1333" t="inlineStr">
        <is>
          <t xml:space="preserve">No Longer Your Luna</t>
        </is>
      </c>
      <c r="C1333" t="inlineStr">
        <is>
          <t xml:space="preserve">Nicht Länger Deine Luna</t>
        </is>
      </c>
      <c r="D1333" t="inlineStr">
        <is>
          <t xml:space="preserve">2f347df600bf7b0d07eab3e8a9795ae0af3d9d3a</t>
        </is>
      </c>
      <c r="E1333" t="inlineStr">
        <is>
          <t xml:space="preserve">Episode 33: Grenzen Testen</t>
        </is>
      </c>
      <c r="F1333">
        <v>33</v>
      </c>
      <c r="G1333" t="inlineStr">
        <is>
          <t xml:space="preserve">3:31-3:38</t>
        </is>
      </c>
      <c r="H1333" t="inlineStr">
        <is>
          <t xml:space="preserve">Resolved</t>
        </is>
      </c>
      <c r="I1333" t="inlineStr">
        <is>
          <t xml:space="preserve">Remarks: Mispronunciation
- Line from Script: Ich ging nach oben, sah Sie und Selene und bin wieder gegangen. - Note: Selene should be pronunced Selin</t>
        </is>
      </c>
      <c r="J1333" t="inlineStr">
        <is>
          <t xml:space="preserve">VOA</t>
        </is>
      </c>
      <c r="K1333" t="inlineStr">
        <is>
          <t xml:space="preserve">Mispronunciation</t>
        </is>
      </c>
      <c r="L1333" t="inlineStr">
        <is>
          <t xml:space="preserve">Mispronunciation</t>
        </is>
      </c>
      <c r="M1333" t="str">
        <f>IFERROR(IF(VLOOKUP(L1333,'Quantification'!$A:$B,2,FALSE)&amp;""="","Unclassified",VLOOKUP(L1333,'Quantification'!$A:$B,2,FALSE)),"Unclassified")</f>
        <v>Major</v>
      </c>
      <c r="N1333" t="inlineStr">
        <is>
          <t xml:space="preserve">frl-nina.wiederhold@pocketfm.com</t>
        </is>
      </c>
      <c r="O1333" t="inlineStr">
        <is>
          <t xml:space="preserve">Issues found in raw</t>
        </is>
      </c>
      <c r="P1333" t="str">
        <f>IF(OR(O1333="Issues found in master",O1333="Final master"),"Master",IF(OR(O1333="Ready for Master",O1333="Issues found in raw",O1333="Raw under QC",O1333="Issues resolved in raw"),"Raw","-"))</f>
        <v>Raw</v>
      </c>
      <c r="Q1333" s="13">
        <v>46269.39791666667</v>
      </c>
      <c r="R1333" t="inlineStr">
        <is>
          <t xml:space="preserve">2026-09 (Sept)</t>
        </is>
      </c>
      <c r="S1333">
        <f>IF(M1333="Not an error",0,IF(COUNTIFS($A$2:$A1333,$A1333,$D$2:$D1333,$D1333,$M$2:$M1333,"&lt;&gt;Not an error")=1,1,0))</f>
        <v>0</v>
      </c>
      <c r="T1333">
        <f>IF(M1333&lt;&gt;"Major",0,IF(COUNTIFS($A$2:$A1333,$A1333,$D$2:$D1333,$D1333,$M$2:$M1333,"Major")=1,1,0))</f>
        <v>0</v>
      </c>
      <c r="U1333">
        <f>IF(M1333&lt;&gt;"Minor",0,IF(COUNTIFS($A$2:$A1333,$A1333,$D$2:$D1333,$D1333,$M$2:$M1333,"Minor")=1,1,0))</f>
        <v>0</v>
      </c>
    </row>
    <row r="1334">
      <c r="A1334" t="inlineStr">
        <is>
          <t xml:space="preserve">fa2072e6ccccbb29e7741a53d2a39af8a9f9ba6d</t>
        </is>
      </c>
      <c r="B1334" t="inlineStr">
        <is>
          <t xml:space="preserve">No Longer Your Luna</t>
        </is>
      </c>
      <c r="C1334" t="inlineStr">
        <is>
          <t xml:space="preserve">Nicht Länger Deine Luna</t>
        </is>
      </c>
      <c r="D1334" t="inlineStr">
        <is>
          <t xml:space="preserve">04c73eca467b80e67b300842dd4335c2f8fa3418</t>
        </is>
      </c>
      <c r="E1334" t="inlineStr">
        <is>
          <t xml:space="preserve">Episode 34: Stille Beobachtungen</t>
        </is>
      </c>
      <c r="F1334">
        <v>34</v>
      </c>
      <c r="G1334" t="inlineStr">
        <is>
          <t xml:space="preserve">0:30-0:40</t>
        </is>
      </c>
      <c r="H1334" t="inlineStr">
        <is>
          <t xml:space="preserve">Resolved</t>
        </is>
      </c>
      <c r="I1334" t="inlineStr">
        <is>
          <t xml:space="preserve">Remarks: Script Error
- Line from Script:Mit schnellen, zierlichen Schritten eilte sie an Adrians Seite und zog mit einer vertrauten Selbstverständlichkeit an seinem Arm, die den Wolf in mir rasend machte.
- Note: Aria is a human so she does not have a Wolf in her</t>
        </is>
      </c>
      <c r="J1334" t="inlineStr">
        <is>
          <t xml:space="preserve">AI</t>
        </is>
      </c>
      <c r="K1334" t="inlineStr">
        <is>
          <t xml:space="preserve">Script error</t>
        </is>
      </c>
      <c r="L1334" t="inlineStr">
        <is>
          <t xml:space="preserve">Script error</t>
        </is>
      </c>
      <c r="M1334" t="str">
        <f>IFERROR(IF(VLOOKUP(L1334,'Quantification'!$A:$B,2,FALSE)&amp;""="","Unclassified",VLOOKUP(L1334,'Quantification'!$A:$B,2,FALSE)),"Unclassified")</f>
        <v>Major</v>
      </c>
      <c r="N1334" t="inlineStr">
        <is>
          <t xml:space="preserve">frl-nina.wiederhold@pocketfm.com</t>
        </is>
      </c>
      <c r="O1334" t="inlineStr">
        <is>
          <t xml:space="preserve">Issues found in raw</t>
        </is>
      </c>
      <c r="P1334" t="str">
        <f>IF(OR(O1334="Issues found in master",O1334="Final master"),"Master",IF(OR(O1334="Ready for Master",O1334="Issues found in raw",O1334="Raw under QC",O1334="Issues resolved in raw"),"Raw","-"))</f>
        <v>Raw</v>
      </c>
      <c r="Q1334" s="13">
        <v>46269.39791666667</v>
      </c>
      <c r="R1334" t="inlineStr">
        <is>
          <t xml:space="preserve">2026-09 (Sept)</t>
        </is>
      </c>
      <c r="S1334">
        <f>IF(M1334="Not an error",0,IF(COUNTIFS($A$2:$A1334,$A1334,$D$2:$D1334,$D1334,$M$2:$M1334,"&lt;&gt;Not an error")=1,1,0))</f>
        <v>1</v>
      </c>
      <c r="T1334">
        <f>IF(M1334&lt;&gt;"Major",0,IF(COUNTIFS($A$2:$A1334,$A1334,$D$2:$D1334,$D1334,$M$2:$M1334,"Major")=1,1,0))</f>
        <v>1</v>
      </c>
      <c r="U1334">
        <f>IF(M1334&lt;&gt;"Minor",0,IF(COUNTIFS($A$2:$A1334,$A1334,$D$2:$D1334,$D1334,$M$2:$M1334,"Minor")=1,1,0))</f>
        <v>0</v>
      </c>
    </row>
    <row r="1335">
      <c r="A1335" t="inlineStr">
        <is>
          <t xml:space="preserve">fa2072e6ccccbb29e7741a53d2a39af8a9f9ba6d</t>
        </is>
      </c>
      <c r="B1335" t="inlineStr">
        <is>
          <t xml:space="preserve">No Longer Your Luna</t>
        </is>
      </c>
      <c r="C1335" t="inlineStr">
        <is>
          <t xml:space="preserve">Nicht Länger Deine Luna</t>
        </is>
      </c>
      <c r="D1335" t="inlineStr">
        <is>
          <t xml:space="preserve">b30001bc68e5787f1d77211831d4a6f454692b21</t>
        </is>
      </c>
      <c r="E1335" t="inlineStr">
        <is>
          <t xml:space="preserve">Episode 39: Das Unternehmen Hat Einen Verräter</t>
        </is>
      </c>
      <c r="F1335">
        <v>39</v>
      </c>
      <c r="G1335" t="inlineStr">
        <is>
          <t xml:space="preserve">0:00-0:03</t>
        </is>
      </c>
      <c r="H1335" t="inlineStr">
        <is>
          <t xml:space="preserve">Resolved</t>
        </is>
      </c>
      <c r="I1335" t="inlineStr">
        <is>
          <t xml:space="preserve">Remarks: Mispronunciation
- Line from Script: Selene stand wie erstarrt da.
- Note: Selene should be pronounced Selin</t>
        </is>
      </c>
      <c r="J1335" t="inlineStr">
        <is>
          <t xml:space="preserve">VOA</t>
        </is>
      </c>
      <c r="K1335" t="inlineStr">
        <is>
          <t xml:space="preserve">Mispronunciation</t>
        </is>
      </c>
      <c r="L1335" t="inlineStr">
        <is>
          <t xml:space="preserve">Mispronunciation</t>
        </is>
      </c>
      <c r="M1335" t="str">
        <f>IFERROR(IF(VLOOKUP(L1335,'Quantification'!$A:$B,2,FALSE)&amp;""="","Unclassified",VLOOKUP(L1335,'Quantification'!$A:$B,2,FALSE)),"Unclassified")</f>
        <v>Major</v>
      </c>
      <c r="N1335" t="inlineStr">
        <is>
          <t xml:space="preserve">frl-nina.wiederhold@pocketfm.com</t>
        </is>
      </c>
      <c r="O1335" t="inlineStr">
        <is>
          <t xml:space="preserve">Issues found in raw</t>
        </is>
      </c>
      <c r="P1335" t="str">
        <f>IF(OR(O1335="Issues found in master",O1335="Final master"),"Master",IF(OR(O1335="Ready for Master",O1335="Issues found in raw",O1335="Raw under QC",O1335="Issues resolved in raw"),"Raw","-"))</f>
        <v>Raw</v>
      </c>
      <c r="Q1335" s="13">
        <v>46269.39791666667</v>
      </c>
      <c r="R1335" t="inlineStr">
        <is>
          <t xml:space="preserve">2026-09 (Sept)</t>
        </is>
      </c>
      <c r="S1335">
        <f>IF(M1335="Not an error",0,IF(COUNTIFS($A$2:$A1335,$A1335,$D$2:$D1335,$D1335,$M$2:$M1335,"&lt;&gt;Not an error")=1,1,0))</f>
        <v>1</v>
      </c>
      <c r="T1335">
        <f>IF(M1335&lt;&gt;"Major",0,IF(COUNTIFS($A$2:$A1335,$A1335,$D$2:$D1335,$D1335,$M$2:$M1335,"Major")=1,1,0))</f>
        <v>1</v>
      </c>
      <c r="U1335">
        <f>IF(M1335&lt;&gt;"Minor",0,IF(COUNTIFS($A$2:$A1335,$A1335,$D$2:$D1335,$D1335,$M$2:$M1335,"Minor")=1,1,0))</f>
        <v>0</v>
      </c>
    </row>
    <row r="1336">
      <c r="A1336" t="inlineStr">
        <is>
          <t xml:space="preserve">fa2072e6ccccbb29e7741a53d2a39af8a9f9ba6d</t>
        </is>
      </c>
      <c r="B1336" t="inlineStr">
        <is>
          <t xml:space="preserve">No Longer Your Luna</t>
        </is>
      </c>
      <c r="C1336" t="inlineStr">
        <is>
          <t xml:space="preserve">Nicht Länger Deine Luna</t>
        </is>
      </c>
      <c r="D1336" t="inlineStr">
        <is>
          <t xml:space="preserve">b30001bc68e5787f1d77211831d4a6f454692b21</t>
        </is>
      </c>
      <c r="E1336" t="inlineStr">
        <is>
          <t xml:space="preserve">Episode 39: Das Unternehmen Hat Einen Verräter</t>
        </is>
      </c>
      <c r="F1336">
        <v>39</v>
      </c>
      <c r="G1336" t="inlineStr">
        <is>
          <t xml:space="preserve">0:29-0:35</t>
        </is>
      </c>
      <c r="H1336" t="inlineStr">
        <is>
          <t xml:space="preserve">Resolved</t>
        </is>
      </c>
      <c r="I1336" t="inlineStr">
        <is>
          <t xml:space="preserve">Remarks: Mispronunciation
- Line from Script: „Ehemann? Sie ist verheiratet?“, entfuhr es Selene.
- Note: Selene should be pronounced Selin</t>
        </is>
      </c>
      <c r="J1336" t="inlineStr">
        <is>
          <t xml:space="preserve">VOA</t>
        </is>
      </c>
      <c r="K1336" t="inlineStr">
        <is>
          <t xml:space="preserve">Mispronunciation</t>
        </is>
      </c>
      <c r="L1336" t="inlineStr">
        <is>
          <t xml:space="preserve">Mispronunciation</t>
        </is>
      </c>
      <c r="M1336" t="str">
        <f>IFERROR(IF(VLOOKUP(L1336,'Quantification'!$A:$B,2,FALSE)&amp;""="","Unclassified",VLOOKUP(L1336,'Quantification'!$A:$B,2,FALSE)),"Unclassified")</f>
        <v>Major</v>
      </c>
      <c r="N1336" t="inlineStr">
        <is>
          <t xml:space="preserve">frl-nina.wiederhold@pocketfm.com</t>
        </is>
      </c>
      <c r="O1336" t="inlineStr">
        <is>
          <t xml:space="preserve">Issues found in raw</t>
        </is>
      </c>
      <c r="P1336" t="str">
        <f>IF(OR(O1336="Issues found in master",O1336="Final master"),"Master",IF(OR(O1336="Ready for Master",O1336="Issues found in raw",O1336="Raw under QC",O1336="Issues resolved in raw"),"Raw","-"))</f>
        <v>Raw</v>
      </c>
      <c r="Q1336" s="13">
        <v>46269.39791666667</v>
      </c>
      <c r="R1336" t="inlineStr">
        <is>
          <t xml:space="preserve">2026-09 (Sept)</t>
        </is>
      </c>
      <c r="S1336">
        <f>IF(M1336="Not an error",0,IF(COUNTIFS($A$2:$A1336,$A1336,$D$2:$D1336,$D1336,$M$2:$M1336,"&lt;&gt;Not an error")=1,1,0))</f>
        <v>0</v>
      </c>
      <c r="T1336">
        <f>IF(M1336&lt;&gt;"Major",0,IF(COUNTIFS($A$2:$A1336,$A1336,$D$2:$D1336,$D1336,$M$2:$M1336,"Major")=1,1,0))</f>
        <v>0</v>
      </c>
      <c r="U1336">
        <f>IF(M1336&lt;&gt;"Minor",0,IF(COUNTIFS($A$2:$A1336,$A1336,$D$2:$D1336,$D1336,$M$2:$M1336,"Minor")=1,1,0))</f>
        <v>0</v>
      </c>
    </row>
    <row r="1337">
      <c r="A1337" t="inlineStr">
        <is>
          <t xml:space="preserve">fa2072e6ccccbb29e7741a53d2a39af8a9f9ba6d</t>
        </is>
      </c>
      <c r="B1337" t="inlineStr">
        <is>
          <t xml:space="preserve">No Longer Your Luna</t>
        </is>
      </c>
      <c r="C1337" t="inlineStr">
        <is>
          <t xml:space="preserve">Nicht Länger Deine Luna</t>
        </is>
      </c>
      <c r="D1337" t="inlineStr">
        <is>
          <t xml:space="preserve">b30001bc68e5787f1d77211831d4a6f454692b21</t>
        </is>
      </c>
      <c r="E1337" t="inlineStr">
        <is>
          <t xml:space="preserve">Episode 39: Das Unternehmen Hat Einen Verräter</t>
        </is>
      </c>
      <c r="F1337">
        <v>39</v>
      </c>
      <c r="G1337" t="inlineStr">
        <is>
          <t xml:space="preserve">3:03-3:19</t>
        </is>
      </c>
      <c r="H1337" t="inlineStr">
        <is>
          <t xml:space="preserve">Resolved</t>
        </is>
      </c>
      <c r="I1337" t="inlineStr">
        <is>
          <t xml:space="preserve">Remarks: Mispronunciation
- Line from Script: Seine Augen zuckten nervös zu Selene.
*Er ist schuldig*, knurrte Lucas in meinem Kopf. *Ich kann seine Angst riechen.*
„Alpha Adrian“, begann Selene, zögerte aber, als sie meinen Blick sah.
- Note: Selene should be pronounced Selin</t>
        </is>
      </c>
      <c r="J1337" t="inlineStr">
        <is>
          <t xml:space="preserve">VOA</t>
        </is>
      </c>
      <c r="K1337" t="inlineStr">
        <is>
          <t xml:space="preserve">Mispronunciation</t>
        </is>
      </c>
      <c r="L1337" t="inlineStr">
        <is>
          <t xml:space="preserve">Mispronunciation</t>
        </is>
      </c>
      <c r="M1337" t="str">
        <f>IFERROR(IF(VLOOKUP(L1337,'Quantification'!$A:$B,2,FALSE)&amp;""="","Unclassified",VLOOKUP(L1337,'Quantification'!$A:$B,2,FALSE)),"Unclassified")</f>
        <v>Major</v>
      </c>
      <c r="N1337" t="inlineStr">
        <is>
          <t xml:space="preserve">frl-nina.wiederhold@pocketfm.com</t>
        </is>
      </c>
      <c r="O1337" t="inlineStr">
        <is>
          <t xml:space="preserve">Issues found in raw</t>
        </is>
      </c>
      <c r="P1337" t="str">
        <f>IF(OR(O1337="Issues found in master",O1337="Final master"),"Master",IF(OR(O1337="Ready for Master",O1337="Issues found in raw",O1337="Raw under QC",O1337="Issues resolved in raw"),"Raw","-"))</f>
        <v>Raw</v>
      </c>
      <c r="Q1337" s="13">
        <v>46269.39791666667</v>
      </c>
      <c r="R1337" t="inlineStr">
        <is>
          <t xml:space="preserve">2026-09 (Sept)</t>
        </is>
      </c>
      <c r="S1337">
        <f>IF(M1337="Not an error",0,IF(COUNTIFS($A$2:$A1337,$A1337,$D$2:$D1337,$D1337,$M$2:$M1337,"&lt;&gt;Not an error")=1,1,0))</f>
        <v>0</v>
      </c>
      <c r="T1337">
        <f>IF(M1337&lt;&gt;"Major",0,IF(COUNTIFS($A$2:$A1337,$A1337,$D$2:$D1337,$D1337,$M$2:$M1337,"Major")=1,1,0))</f>
        <v>0</v>
      </c>
      <c r="U1337">
        <f>IF(M1337&lt;&gt;"Minor",0,IF(COUNTIFS($A$2:$A1337,$A1337,$D$2:$D1337,$D1337,$M$2:$M1337,"Minor")=1,1,0))</f>
        <v>0</v>
      </c>
    </row>
    <row r="1338">
      <c r="A1338" t="inlineStr">
        <is>
          <t xml:space="preserve">fa2072e6ccccbb29e7741a53d2a39af8a9f9ba6d</t>
        </is>
      </c>
      <c r="B1338" t="inlineStr">
        <is>
          <t xml:space="preserve">No Longer Your Luna</t>
        </is>
      </c>
      <c r="C1338" t="inlineStr">
        <is>
          <t xml:space="preserve">Nicht Länger Deine Luna</t>
        </is>
      </c>
      <c r="D1338" t="inlineStr">
        <is>
          <t xml:space="preserve">f8aa228cf26b9057f107b6cfdda6c57cc17d3900</t>
        </is>
      </c>
      <c r="E1338" t="inlineStr">
        <is>
          <t xml:space="preserve">Episode 45: Eskalation</t>
        </is>
      </c>
      <c r="F1338">
        <v>45</v>
      </c>
      <c r="G1338" t="inlineStr">
        <is>
          <t xml:space="preserve">4:25-4:30</t>
        </is>
      </c>
      <c r="H1338" t="inlineStr">
        <is>
          <t xml:space="preserve">Resolved</t>
        </is>
      </c>
      <c r="I1338" t="inlineStr">
        <is>
          <t xml:space="preserve">Remarks: Mispronunciation
- Line from Script: Ehrlich gesagt wollte ich nur, dass Lila eines sieht: - Note: Lila should be german</t>
        </is>
      </c>
      <c r="J1338" t="inlineStr">
        <is>
          <t xml:space="preserve">VOA</t>
        </is>
      </c>
      <c r="K1338" t="inlineStr">
        <is>
          <t xml:space="preserve">Mispronunciation</t>
        </is>
      </c>
      <c r="L1338" t="inlineStr">
        <is>
          <t xml:space="preserve">Mispronunciation</t>
        </is>
      </c>
      <c r="M1338" t="str">
        <f>IFERROR(IF(VLOOKUP(L1338,'Quantification'!$A:$B,2,FALSE)&amp;""="","Unclassified",VLOOKUP(L1338,'Quantification'!$A:$B,2,FALSE)),"Unclassified")</f>
        <v>Major</v>
      </c>
      <c r="N1338" t="inlineStr">
        <is>
          <t xml:space="preserve">frl-nina.wiederhold@pocketfm.com</t>
        </is>
      </c>
      <c r="O1338" t="inlineStr">
        <is>
          <t xml:space="preserve">Issues found in raw</t>
        </is>
      </c>
      <c r="P1338" t="str">
        <f>IF(OR(O1338="Issues found in master",O1338="Final master"),"Master",IF(OR(O1338="Ready for Master",O1338="Issues found in raw",O1338="Raw under QC",O1338="Issues resolved in raw"),"Raw","-"))</f>
        <v>Raw</v>
      </c>
      <c r="Q1338" s="13">
        <v>46269.398611111115</v>
      </c>
      <c r="R1338" t="inlineStr">
        <is>
          <t xml:space="preserve">2026-09 (Sept)</t>
        </is>
      </c>
      <c r="S1338">
        <f>IF(M1338="Not an error",0,IF(COUNTIFS($A$2:$A1338,$A1338,$D$2:$D1338,$D1338,$M$2:$M1338,"&lt;&gt;Not an error")=1,1,0))</f>
        <v>1</v>
      </c>
      <c r="T1338">
        <f>IF(M1338&lt;&gt;"Major",0,IF(COUNTIFS($A$2:$A1338,$A1338,$D$2:$D1338,$D1338,$M$2:$M1338,"Major")=1,1,0))</f>
        <v>1</v>
      </c>
      <c r="U1338">
        <f>IF(M1338&lt;&gt;"Minor",0,IF(COUNTIFS($A$2:$A1338,$A1338,$D$2:$D1338,$D1338,$M$2:$M1338,"Minor")=1,1,0))</f>
        <v>0</v>
      </c>
    </row>
    <row r="1339">
      <c r="A1339" t="inlineStr">
        <is>
          <t xml:space="preserve">fa2072e6ccccbb29e7741a53d2a39af8a9f9ba6d</t>
        </is>
      </c>
      <c r="B1339" t="inlineStr">
        <is>
          <t xml:space="preserve">No Longer Your Luna</t>
        </is>
      </c>
      <c r="C1339" t="inlineStr">
        <is>
          <t xml:space="preserve">Nicht Länger Deine Luna</t>
        </is>
      </c>
      <c r="D1339" t="inlineStr">
        <is>
          <t xml:space="preserve">f8aa228cf26b9057f107b6cfdda6c57cc17d3900</t>
        </is>
      </c>
      <c r="E1339" t="inlineStr">
        <is>
          <t xml:space="preserve">Episode 45: Eskalation</t>
        </is>
      </c>
      <c r="F1339">
        <v>45</v>
      </c>
      <c r="G1339" t="inlineStr">
        <is>
          <t xml:space="preserve">9:13-9:35</t>
        </is>
      </c>
      <c r="H1339" t="inlineStr">
        <is>
          <t xml:space="preserve">Resolved</t>
        </is>
      </c>
      <c r="I1339" t="inlineStr">
        <is>
          <t xml:space="preserve">Remarks: Mispronunciation
- Line from Script: Zurück in Denver tobte Lila. Sie hatte Arias Post über Elenas Account gesehen, und die Ironie war niemandem entgangen. Aria hatte diesen Trick von Lila selbst gelernt, die früher dafür gesorgt hatte, dass Aria ihre Posts mit Dominic über gemeinsame Freunde sah, eine nicht allzu subtile Art, ihre Affäre zur Schau zu stellen.
- Note: Lila should be german</t>
        </is>
      </c>
      <c r="J1339" t="inlineStr">
        <is>
          <t xml:space="preserve">VOA</t>
        </is>
      </c>
      <c r="K1339" t="inlineStr">
        <is>
          <t xml:space="preserve">Mispronunciation</t>
        </is>
      </c>
      <c r="L1339" t="inlineStr">
        <is>
          <t xml:space="preserve">Mispronunciation</t>
        </is>
      </c>
      <c r="M1339" t="str">
        <f>IFERROR(IF(VLOOKUP(L1339,'Quantification'!$A:$B,2,FALSE)&amp;""="","Unclassified",VLOOKUP(L1339,'Quantification'!$A:$B,2,FALSE)),"Unclassified")</f>
        <v>Major</v>
      </c>
      <c r="N1339" t="inlineStr">
        <is>
          <t xml:space="preserve">frl-nina.wiederhold@pocketfm.com</t>
        </is>
      </c>
      <c r="O1339" t="inlineStr">
        <is>
          <t xml:space="preserve">Issues found in raw</t>
        </is>
      </c>
      <c r="P1339" t="str">
        <f>IF(OR(O1339="Issues found in master",O1339="Final master"),"Master",IF(OR(O1339="Ready for Master",O1339="Issues found in raw",O1339="Raw under QC",O1339="Issues resolved in raw"),"Raw","-"))</f>
        <v>Raw</v>
      </c>
      <c r="Q1339" s="13">
        <v>46269.398611111115</v>
      </c>
      <c r="R1339" t="inlineStr">
        <is>
          <t xml:space="preserve">2026-09 (Sept)</t>
        </is>
      </c>
      <c r="S1339">
        <f>IF(M1339="Not an error",0,IF(COUNTIFS($A$2:$A1339,$A1339,$D$2:$D1339,$D1339,$M$2:$M1339,"&lt;&gt;Not an error")=1,1,0))</f>
        <v>0</v>
      </c>
      <c r="T1339">
        <f>IF(M1339&lt;&gt;"Major",0,IF(COUNTIFS($A$2:$A1339,$A1339,$D$2:$D1339,$D1339,$M$2:$M1339,"Major")=1,1,0))</f>
        <v>0</v>
      </c>
      <c r="U1339">
        <f>IF(M1339&lt;&gt;"Minor",0,IF(COUNTIFS($A$2:$A1339,$A1339,$D$2:$D1339,$D1339,$M$2:$M1339,"Minor")=1,1,0))</f>
        <v>0</v>
      </c>
    </row>
    <row r="1340">
      <c r="A1340" t="inlineStr">
        <is>
          <t xml:space="preserve">fa2072e6ccccbb29e7741a53d2a39af8a9f9ba6d</t>
        </is>
      </c>
      <c r="B1340" t="inlineStr">
        <is>
          <t xml:space="preserve">No Longer Your Luna</t>
        </is>
      </c>
      <c r="C1340" t="inlineStr">
        <is>
          <t xml:space="preserve">Nicht Länger Deine Luna</t>
        </is>
      </c>
      <c r="D1340" t="inlineStr">
        <is>
          <t xml:space="preserve">f8aa228cf26b9057f107b6cfdda6c57cc17d3900</t>
        </is>
      </c>
      <c r="E1340" t="inlineStr">
        <is>
          <t xml:space="preserve">Episode 45: Eskalation</t>
        </is>
      </c>
      <c r="F1340">
        <v>45</v>
      </c>
      <c r="G1340" t="inlineStr">
        <is>
          <t xml:space="preserve">9:49-10:23</t>
        </is>
      </c>
      <c r="H1340" t="inlineStr">
        <is>
          <t xml:space="preserve">Resolved</t>
        </is>
      </c>
      <c r="I1340" t="inlineStr">
        <is>
          <t xml:space="preserve">Remarks: Mispronunciation
- Line from Script: Dominic und Lila zusammen zu sehen, wusste Aria, dass sie auf Lilas Gehaltsliste stand. Elenas Mann brauchte Verbindungen zum Schattenrudel, was sie zu Lilas willfähriger Komplizin machte, einer Komplizin, die zweifellos sofort mit diesem neuesten Update zu ihrer Herrin laufen würde.
„ICH WERDE NICHT gegen diese Schlampe Aria verlieren! Dominic gehört MIR!“, schrie Lila und riss in einem Wutanfall ihr Schlafzimmer auseinander.
- Note: Lila should be german</t>
        </is>
      </c>
      <c r="J1340" t="inlineStr">
        <is>
          <t xml:space="preserve">VOA</t>
        </is>
      </c>
      <c r="K1340" t="inlineStr">
        <is>
          <t xml:space="preserve">Mispronunciation</t>
        </is>
      </c>
      <c r="L1340" t="inlineStr">
        <is>
          <t xml:space="preserve">Mispronunciation</t>
        </is>
      </c>
      <c r="M1340" t="str">
        <f>IFERROR(IF(VLOOKUP(L1340,'Quantification'!$A:$B,2,FALSE)&amp;""="","Unclassified",VLOOKUP(L1340,'Quantification'!$A:$B,2,FALSE)),"Unclassified")</f>
        <v>Major</v>
      </c>
      <c r="N1340" t="inlineStr">
        <is>
          <t xml:space="preserve">frl-nina.wiederhold@pocketfm.com</t>
        </is>
      </c>
      <c r="O1340" t="inlineStr">
        <is>
          <t xml:space="preserve">Issues found in raw</t>
        </is>
      </c>
      <c r="P1340" t="str">
        <f>IF(OR(O1340="Issues found in master",O1340="Final master"),"Master",IF(OR(O1340="Ready for Master",O1340="Issues found in raw",O1340="Raw under QC",O1340="Issues resolved in raw"),"Raw","-"))</f>
        <v>Raw</v>
      </c>
      <c r="Q1340" s="13">
        <v>46269.398611111115</v>
      </c>
      <c r="R1340" t="inlineStr">
        <is>
          <t xml:space="preserve">2026-09 (Sept)</t>
        </is>
      </c>
      <c r="S1340">
        <f>IF(M1340="Not an error",0,IF(COUNTIFS($A$2:$A1340,$A1340,$D$2:$D1340,$D1340,$M$2:$M1340,"&lt;&gt;Not an error")=1,1,0))</f>
        <v>0</v>
      </c>
      <c r="T1340">
        <f>IF(M1340&lt;&gt;"Major",0,IF(COUNTIFS($A$2:$A1340,$A1340,$D$2:$D1340,$D1340,$M$2:$M1340,"Major")=1,1,0))</f>
        <v>0</v>
      </c>
      <c r="U1340">
        <f>IF(M1340&lt;&gt;"Minor",0,IF(COUNTIFS($A$2:$A1340,$A1340,$D$2:$D1340,$D1340,$M$2:$M1340,"Minor")=1,1,0))</f>
        <v>0</v>
      </c>
    </row>
    <row r="1341">
      <c r="A1341" t="inlineStr">
        <is>
          <t xml:space="preserve">fa2072e6ccccbb29e7741a53d2a39af8a9f9ba6d</t>
        </is>
      </c>
      <c r="B1341" t="inlineStr">
        <is>
          <t xml:space="preserve">No Longer Your Luna</t>
        </is>
      </c>
      <c r="C1341" t="inlineStr">
        <is>
          <t xml:space="preserve">Nicht Länger Deine Luna</t>
        </is>
      </c>
      <c r="D1341" t="inlineStr">
        <is>
          <t xml:space="preserve">f8aa228cf26b9057f107b6cfdda6c57cc17d3900</t>
        </is>
      </c>
      <c r="E1341" t="inlineStr">
        <is>
          <t xml:space="preserve">Episode 45: Eskalation</t>
        </is>
      </c>
      <c r="F1341">
        <v>45</v>
      </c>
      <c r="G1341" t="inlineStr">
        <is>
          <t xml:space="preserve">10:49-11:14</t>
        </is>
      </c>
      <c r="H1341" t="inlineStr">
        <is>
          <t xml:space="preserve">Resolved</t>
        </is>
      </c>
      <c r="I1341" t="inlineStr">
        <is>
          <t xml:space="preserve">Remarks: Mispronunciation
- Line from Script: Die Nachricht hatte bei Lila einen kompletten Zusammenbruch ausgelöst. Ihre Familie versuchte es mit Vernunft, dann mit Schelten, aber nichts half. Wenn sie nicht weinte, tobte sie und drohte sogar mit Selbstmord, bis ihre Familie aus Angst, sie noch weiter zu treiben, nachgab.
„Miss Lila, sie blufft doch nur“, versicherte Elena ihr am Telefon.
- Note: Lila should be german</t>
        </is>
      </c>
      <c r="J1341" t="inlineStr">
        <is>
          <t xml:space="preserve">VOA</t>
        </is>
      </c>
      <c r="K1341" t="inlineStr">
        <is>
          <t xml:space="preserve">Mispronunciation</t>
        </is>
      </c>
      <c r="L1341" t="inlineStr">
        <is>
          <t xml:space="preserve">Mispronunciation</t>
        </is>
      </c>
      <c r="M1341" t="str">
        <f>IFERROR(IF(VLOOKUP(L1341,'Quantification'!$A:$B,2,FALSE)&amp;""="","Unclassified",VLOOKUP(L1341,'Quantification'!$A:$B,2,FALSE)),"Unclassified")</f>
        <v>Major</v>
      </c>
      <c r="N1341" t="inlineStr">
        <is>
          <t xml:space="preserve">frl-nina.wiederhold@pocketfm.com</t>
        </is>
      </c>
      <c r="O1341" t="inlineStr">
        <is>
          <t xml:space="preserve">Issues found in raw</t>
        </is>
      </c>
      <c r="P1341" t="str">
        <f>IF(OR(O1341="Issues found in master",O1341="Final master"),"Master",IF(OR(O1341="Ready for Master",O1341="Issues found in raw",O1341="Raw under QC",O1341="Issues resolved in raw"),"Raw","-"))</f>
        <v>Raw</v>
      </c>
      <c r="Q1341" s="13">
        <v>46269.398611111115</v>
      </c>
      <c r="R1341" t="inlineStr">
        <is>
          <t xml:space="preserve">2026-09 (Sept)</t>
        </is>
      </c>
      <c r="S1341">
        <f>IF(M1341="Not an error",0,IF(COUNTIFS($A$2:$A1341,$A1341,$D$2:$D1341,$D1341,$M$2:$M1341,"&lt;&gt;Not an error")=1,1,0))</f>
        <v>0</v>
      </c>
      <c r="T1341">
        <f>IF(M1341&lt;&gt;"Major",0,IF(COUNTIFS($A$2:$A1341,$A1341,$D$2:$D1341,$D1341,$M$2:$M1341,"Major")=1,1,0))</f>
        <v>0</v>
      </c>
      <c r="U1341">
        <f>IF(M1341&lt;&gt;"Minor",0,IF(COUNTIFS($A$2:$A1341,$A1341,$D$2:$D1341,$D1341,$M$2:$M1341,"Minor")=1,1,0))</f>
        <v>0</v>
      </c>
    </row>
    <row r="1342">
      <c r="A1342" t="inlineStr">
        <is>
          <t xml:space="preserve">fa2072e6ccccbb29e7741a53d2a39af8a9f9ba6d</t>
        </is>
      </c>
      <c r="B1342" t="inlineStr">
        <is>
          <t xml:space="preserve">No Longer Your Luna</t>
        </is>
      </c>
      <c r="C1342" t="inlineStr">
        <is>
          <t xml:space="preserve">Nicht Länger Deine Luna</t>
        </is>
      </c>
      <c r="D1342" t="inlineStr">
        <is>
          <t xml:space="preserve">f8aa228cf26b9057f107b6cfdda6c57cc17d3900</t>
        </is>
      </c>
      <c r="E1342" t="inlineStr">
        <is>
          <t xml:space="preserve">Episode 45: Eskalation</t>
        </is>
      </c>
      <c r="F1342">
        <v>45</v>
      </c>
      <c r="G1342" t="inlineStr">
        <is>
          <t xml:space="preserve">11:32-11:42</t>
        </is>
      </c>
      <c r="H1342" t="inlineStr">
        <is>
          <t xml:space="preserve">Resolved</t>
        </is>
      </c>
      <c r="I1342" t="inlineStr">
        <is>
          <t xml:space="preserve">Remarks: Mispronunciation
- Line from Script: Lila hatte ihre Wut an dem Mädchen ausgelassen und ihr absichtlich auf die Hände getreten, während sie saubermachte.
- Note: Lila should be german</t>
        </is>
      </c>
      <c r="J1342" t="inlineStr">
        <is>
          <t xml:space="preserve">VOA</t>
        </is>
      </c>
      <c r="K1342" t="inlineStr">
        <is>
          <t xml:space="preserve">Mispronunciation</t>
        </is>
      </c>
      <c r="L1342" t="inlineStr">
        <is>
          <t xml:space="preserve">Mispronunciation</t>
        </is>
      </c>
      <c r="M1342" t="str">
        <f>IFERROR(IF(VLOOKUP(L1342,'Quantification'!$A:$B,2,FALSE)&amp;""="","Unclassified",VLOOKUP(L1342,'Quantification'!$A:$B,2,FALSE)),"Unclassified")</f>
        <v>Major</v>
      </c>
      <c r="N1342" t="inlineStr">
        <is>
          <t xml:space="preserve">frl-nina.wiederhold@pocketfm.com</t>
        </is>
      </c>
      <c r="O1342" t="inlineStr">
        <is>
          <t xml:space="preserve">Issues found in raw</t>
        </is>
      </c>
      <c r="P1342" t="str">
        <f>IF(OR(O1342="Issues found in master",O1342="Final master"),"Master",IF(OR(O1342="Ready for Master",O1342="Issues found in raw",O1342="Raw under QC",O1342="Issues resolved in raw"),"Raw","-"))</f>
        <v>Raw</v>
      </c>
      <c r="Q1342" s="13">
        <v>46269.398611111115</v>
      </c>
      <c r="R1342" t="inlineStr">
        <is>
          <t xml:space="preserve">2026-09 (Sept)</t>
        </is>
      </c>
      <c r="S1342">
        <f>IF(M1342="Not an error",0,IF(COUNTIFS($A$2:$A1342,$A1342,$D$2:$D1342,$D1342,$M$2:$M1342,"&lt;&gt;Not an error")=1,1,0))</f>
        <v>0</v>
      </c>
      <c r="T1342">
        <f>IF(M1342&lt;&gt;"Major",0,IF(COUNTIFS($A$2:$A1342,$A1342,$D$2:$D1342,$D1342,$M$2:$M1342,"Major")=1,1,0))</f>
        <v>0</v>
      </c>
      <c r="U1342">
        <f>IF(M1342&lt;&gt;"Minor",0,IF(COUNTIFS($A$2:$A1342,$A1342,$D$2:$D1342,$D1342,$M$2:$M1342,"Minor")=1,1,0))</f>
        <v>0</v>
      </c>
    </row>
    <row r="1343">
      <c r="A1343" t="inlineStr">
        <is>
          <t xml:space="preserve">fa2072e6ccccbb29e7741a53d2a39af8a9f9ba6d</t>
        </is>
      </c>
      <c r="B1343" t="inlineStr">
        <is>
          <t xml:space="preserve">No Longer Your Luna</t>
        </is>
      </c>
      <c r="C1343" t="inlineStr">
        <is>
          <t xml:space="preserve">Nicht Länger Deine Luna</t>
        </is>
      </c>
      <c r="D1343" t="inlineStr">
        <is>
          <t xml:space="preserve">f8aa228cf26b9057f107b6cfdda6c57cc17d3900</t>
        </is>
      </c>
      <c r="E1343" t="inlineStr">
        <is>
          <t xml:space="preserve">Episode 45: Eskalation</t>
        </is>
      </c>
      <c r="F1343">
        <v>45</v>
      </c>
      <c r="G1343" t="inlineStr">
        <is>
          <t xml:space="preserve">11:55-12:03</t>
        </is>
      </c>
      <c r="H1343" t="inlineStr">
        <is>
          <t xml:space="preserve">Resolved</t>
        </is>
      </c>
      <c r="I1343" t="inlineStr">
        <is>
          <t xml:space="preserve">Remarks: Mispronunciation
- Line from Script: Lila saß auf ihrem Bett, ihr Gesichtsausdruck von Bosheit verzerrt, aber Elenas Worte schienen zu wirken.
- Note: Lila should be german</t>
        </is>
      </c>
      <c r="J1343" t="inlineStr">
        <is>
          <t xml:space="preserve">VOA</t>
        </is>
      </c>
      <c r="K1343" t="inlineStr">
        <is>
          <t xml:space="preserve">Mispronunciation</t>
        </is>
      </c>
      <c r="L1343" t="inlineStr">
        <is>
          <t xml:space="preserve">Mispronunciation</t>
        </is>
      </c>
      <c r="M1343" t="str">
        <f>IFERROR(IF(VLOOKUP(L1343,'Quantification'!$A:$B,2,FALSE)&amp;""="","Unclassified",VLOOKUP(L1343,'Quantification'!$A:$B,2,FALSE)),"Unclassified")</f>
        <v>Major</v>
      </c>
      <c r="N1343" t="inlineStr">
        <is>
          <t xml:space="preserve">frl-nina.wiederhold@pocketfm.com</t>
        </is>
      </c>
      <c r="O1343" t="inlineStr">
        <is>
          <t xml:space="preserve">Issues found in raw</t>
        </is>
      </c>
      <c r="P1343" t="str">
        <f>IF(OR(O1343="Issues found in master",O1343="Final master"),"Master",IF(OR(O1343="Ready for Master",O1343="Issues found in raw",O1343="Raw under QC",O1343="Issues resolved in raw"),"Raw","-"))</f>
        <v>Raw</v>
      </c>
      <c r="Q1343" s="13">
        <v>46269.398611111115</v>
      </c>
      <c r="R1343" t="inlineStr">
        <is>
          <t xml:space="preserve">2026-09 (Sept)</t>
        </is>
      </c>
      <c r="S1343">
        <f>IF(M1343="Not an error",0,IF(COUNTIFS($A$2:$A1343,$A1343,$D$2:$D1343,$D1343,$M$2:$M1343,"&lt;&gt;Not an error")=1,1,0))</f>
        <v>0</v>
      </c>
      <c r="T1343">
        <f>IF(M1343&lt;&gt;"Major",0,IF(COUNTIFS($A$2:$A1343,$A1343,$D$2:$D1343,$D1343,$M$2:$M1343,"Major")=1,1,0))</f>
        <v>0</v>
      </c>
      <c r="U1343">
        <f>IF(M1343&lt;&gt;"Minor",0,IF(COUNTIFS($A$2:$A1343,$A1343,$D$2:$D1343,$D1343,$M$2:$M1343,"Minor")=1,1,0))</f>
        <v>0</v>
      </c>
    </row>
    <row r="1344">
      <c r="A1344" t="inlineStr">
        <is>
          <t xml:space="preserve">fa2072e6ccccbb29e7741a53d2a39af8a9f9ba6d</t>
        </is>
      </c>
      <c r="B1344" t="inlineStr">
        <is>
          <t xml:space="preserve">No Longer Your Luna</t>
        </is>
      </c>
      <c r="C1344" t="inlineStr">
        <is>
          <t xml:space="preserve">Nicht Länger Deine Luna</t>
        </is>
      </c>
      <c r="D1344" t="inlineStr">
        <is>
          <t xml:space="preserve">00de319a0b11ae209d9e509c388b255d093fcf49</t>
        </is>
      </c>
      <c r="E1344" t="inlineStr">
        <is>
          <t xml:space="preserve">Episode 46: Flughafendrama</t>
        </is>
      </c>
      <c r="F1344">
        <v>46</v>
      </c>
      <c r="G1344" t="inlineStr">
        <is>
          <t xml:space="preserve">3:40-3:47</t>
        </is>
      </c>
      <c r="H1344" t="inlineStr">
        <is>
          <t xml:space="preserve">Resolved</t>
        </is>
      </c>
      <c r="I1344" t="inlineStr">
        <is>
          <t xml:space="preserve">Remarks: Mispronunciation
- Line from Script: Ich konnte nicht aufhören zu grinsen, während ich Aria durch den V i P Ausgang schob. - Note: VIP should NOT be german</t>
        </is>
      </c>
      <c r="J1344" t="inlineStr">
        <is>
          <t xml:space="preserve">VOA</t>
        </is>
      </c>
      <c r="K1344" t="inlineStr">
        <is>
          <t xml:space="preserve">Mispronunciation</t>
        </is>
      </c>
      <c r="L1344" t="inlineStr">
        <is>
          <t xml:space="preserve">Mispronunciation</t>
        </is>
      </c>
      <c r="M1344" t="str">
        <f>IFERROR(IF(VLOOKUP(L1344,'Quantification'!$A:$B,2,FALSE)&amp;""="","Unclassified",VLOOKUP(L1344,'Quantification'!$A:$B,2,FALSE)),"Unclassified")</f>
        <v>Major</v>
      </c>
      <c r="N1344" t="inlineStr">
        <is>
          <t xml:space="preserve">frl-nina.wiederhold@pocketfm.com</t>
        </is>
      </c>
      <c r="O1344" t="inlineStr">
        <is>
          <t xml:space="preserve">Issues found in raw</t>
        </is>
      </c>
      <c r="P1344" t="str">
        <f>IF(OR(O1344="Issues found in master",O1344="Final master"),"Master",IF(OR(O1344="Ready for Master",O1344="Issues found in raw",O1344="Raw under QC",O1344="Issues resolved in raw"),"Raw","-"))</f>
        <v>Raw</v>
      </c>
      <c r="Q1344" s="13">
        <v>46269.398611111115</v>
      </c>
      <c r="R1344" t="inlineStr">
        <is>
          <t xml:space="preserve">2026-09 (Sept)</t>
        </is>
      </c>
      <c r="S1344">
        <f>IF(M1344="Not an error",0,IF(COUNTIFS($A$2:$A1344,$A1344,$D$2:$D1344,$D1344,$M$2:$M1344,"&lt;&gt;Not an error")=1,1,0))</f>
        <v>1</v>
      </c>
      <c r="T1344">
        <f>IF(M1344&lt;&gt;"Major",0,IF(COUNTIFS($A$2:$A1344,$A1344,$D$2:$D1344,$D1344,$M$2:$M1344,"Major")=1,1,0))</f>
        <v>1</v>
      </c>
      <c r="U1344">
        <f>IF(M1344&lt;&gt;"Minor",0,IF(COUNTIFS($A$2:$A1344,$A1344,$D$2:$D1344,$D1344,$M$2:$M1344,"Minor")=1,1,0))</f>
        <v>0</v>
      </c>
    </row>
    <row r="1345">
      <c r="A1345" t="inlineStr">
        <is>
          <t xml:space="preserve">fa2072e6ccccbb29e7741a53d2a39af8a9f9ba6d</t>
        </is>
      </c>
      <c r="B1345" t="inlineStr">
        <is>
          <t xml:space="preserve">No Longer Your Luna</t>
        </is>
      </c>
      <c r="C1345" t="inlineStr">
        <is>
          <t xml:space="preserve">Nicht Länger Deine Luna</t>
        </is>
      </c>
      <c r="D1345" t="inlineStr">
        <is>
          <t xml:space="preserve">b9deb552fc835eb2ac84b125486db9add55818ca</t>
        </is>
      </c>
      <c r="E1345" t="inlineStr">
        <is>
          <t xml:space="preserve">Episode 52: Druck Baut Sich Auf</t>
        </is>
      </c>
      <c r="F1345">
        <v>52</v>
      </c>
      <c r="G1345" t="inlineStr">
        <is>
          <t xml:space="preserve">10:16-10:30</t>
        </is>
      </c>
      <c r="H1345" t="inlineStr">
        <is>
          <t xml:space="preserve">Resolved</t>
        </is>
      </c>
      <c r="I1345" t="inlineStr">
        <is>
          <t xml:space="preserve">Remarks: Mispronunciation
- Line from Script: Es war Lila. Instinktiv lehnte sie den Anruf ab. Ein paar Sekunden später erschien eine Sprachnachricht.
„Luna Victoria“, erklang Lilas sanfte, verletzte Stimme. - Note: Lila should be german</t>
        </is>
      </c>
      <c r="J1345" t="inlineStr">
        <is>
          <t xml:space="preserve">VOA</t>
        </is>
      </c>
      <c r="K1345" t="inlineStr">
        <is>
          <t xml:space="preserve">Mispronunciation</t>
        </is>
      </c>
      <c r="L1345" t="inlineStr">
        <is>
          <t xml:space="preserve">Mispronunciation</t>
        </is>
      </c>
      <c r="M1345" t="str">
        <f>IFERROR(IF(VLOOKUP(L1345,'Quantification'!$A:$B,2,FALSE)&amp;""="","Unclassified",VLOOKUP(L1345,'Quantification'!$A:$B,2,FALSE)),"Unclassified")</f>
        <v>Major</v>
      </c>
      <c r="N1345" t="inlineStr">
        <is>
          <t xml:space="preserve">frl-nina.wiederhold@pocketfm.com</t>
        </is>
      </c>
      <c r="O1345" t="inlineStr">
        <is>
          <t xml:space="preserve">Issues found in raw</t>
        </is>
      </c>
      <c r="P1345" t="str">
        <f>IF(OR(O1345="Issues found in master",O1345="Final master"),"Master",IF(OR(O1345="Ready for Master",O1345="Issues found in raw",O1345="Raw under QC",O1345="Issues resolved in raw"),"Raw","-"))</f>
        <v>Raw</v>
      </c>
      <c r="Q1345" s="13">
        <v>46269.398611111115</v>
      </c>
      <c r="R1345" t="inlineStr">
        <is>
          <t xml:space="preserve">2026-09 (Sept)</t>
        </is>
      </c>
      <c r="S1345">
        <f>IF(M1345="Not an error",0,IF(COUNTIFS($A$2:$A1345,$A1345,$D$2:$D1345,$D1345,$M$2:$M1345,"&lt;&gt;Not an error")=1,1,0))</f>
        <v>1</v>
      </c>
      <c r="T1345">
        <f>IF(M1345&lt;&gt;"Major",0,IF(COUNTIFS($A$2:$A1345,$A1345,$D$2:$D1345,$D1345,$M$2:$M1345,"Major")=1,1,0))</f>
        <v>1</v>
      </c>
      <c r="U1345">
        <f>IF(M1345&lt;&gt;"Minor",0,IF(COUNTIFS($A$2:$A1345,$A1345,$D$2:$D1345,$D1345,$M$2:$M1345,"Minor")=1,1,0))</f>
        <v>0</v>
      </c>
    </row>
    <row r="1346">
      <c r="A1346" t="inlineStr">
        <is>
          <t xml:space="preserve">fa2072e6ccccbb29e7741a53d2a39af8a9f9ba6d</t>
        </is>
      </c>
      <c r="B1346" t="inlineStr">
        <is>
          <t xml:space="preserve">No Longer Your Luna</t>
        </is>
      </c>
      <c r="C1346" t="inlineStr">
        <is>
          <t xml:space="preserve">Nicht Länger Deine Luna</t>
        </is>
      </c>
      <c r="D1346" t="inlineStr">
        <is>
          <t xml:space="preserve">b9deb552fc835eb2ac84b125486db9add55818ca</t>
        </is>
      </c>
      <c r="E1346" t="inlineStr">
        <is>
          <t xml:space="preserve">Episode 52: Druck Baut Sich Auf</t>
        </is>
      </c>
      <c r="F1346">
        <v>52</v>
      </c>
      <c r="G1346" t="inlineStr">
        <is>
          <t xml:space="preserve">11:00-11:04</t>
        </is>
      </c>
      <c r="H1346" t="inlineStr">
        <is>
          <t xml:space="preserve">Resolved</t>
        </is>
      </c>
      <c r="I1346" t="inlineStr">
        <is>
          <t xml:space="preserve">Remarks: Mispronunciation
- Line from Script: Mit zitternden Händen rief sie Lila zurück.
- Note: Lila should be german</t>
        </is>
      </c>
      <c r="J1346" t="inlineStr">
        <is>
          <t xml:space="preserve">VOA</t>
        </is>
      </c>
      <c r="K1346" t="inlineStr">
        <is>
          <t xml:space="preserve">Mispronunciation</t>
        </is>
      </c>
      <c r="L1346" t="inlineStr">
        <is>
          <t xml:space="preserve">Mispronunciation</t>
        </is>
      </c>
      <c r="M1346" t="str">
        <f>IFERROR(IF(VLOOKUP(L1346,'Quantification'!$A:$B,2,FALSE)&amp;""="","Unclassified",VLOOKUP(L1346,'Quantification'!$A:$B,2,FALSE)),"Unclassified")</f>
        <v>Major</v>
      </c>
      <c r="N1346" t="inlineStr">
        <is>
          <t xml:space="preserve">frl-nina.wiederhold@pocketfm.com</t>
        </is>
      </c>
      <c r="O1346" t="inlineStr">
        <is>
          <t xml:space="preserve">Issues found in raw</t>
        </is>
      </c>
      <c r="P1346" t="str">
        <f>IF(OR(O1346="Issues found in master",O1346="Final master"),"Master",IF(OR(O1346="Ready for Master",O1346="Issues found in raw",O1346="Raw under QC",O1346="Issues resolved in raw"),"Raw","-"))</f>
        <v>Raw</v>
      </c>
      <c r="Q1346" s="13">
        <v>46269.398611111115</v>
      </c>
      <c r="R1346" t="inlineStr">
        <is>
          <t xml:space="preserve">2026-09 (Sept)</t>
        </is>
      </c>
      <c r="S1346">
        <f>IF(M1346="Not an error",0,IF(COUNTIFS($A$2:$A1346,$A1346,$D$2:$D1346,$D1346,$M$2:$M1346,"&lt;&gt;Not an error")=1,1,0))</f>
        <v>0</v>
      </c>
      <c r="T1346">
        <f>IF(M1346&lt;&gt;"Major",0,IF(COUNTIFS($A$2:$A1346,$A1346,$D$2:$D1346,$D1346,$M$2:$M1346,"Major")=1,1,0))</f>
        <v>0</v>
      </c>
      <c r="U1346">
        <f>IF(M1346&lt;&gt;"Minor",0,IF(COUNTIFS($A$2:$A1346,$A1346,$D$2:$D1346,$D1346,$M$2:$M1346,"Minor")=1,1,0))</f>
        <v>0</v>
      </c>
    </row>
    <row r="1347">
      <c r="A1347" t="inlineStr">
        <is>
          <t xml:space="preserve">fa2072e6ccccbb29e7741a53d2a39af8a9f9ba6d</t>
        </is>
      </c>
      <c r="B1347" t="inlineStr">
        <is>
          <t xml:space="preserve">No Longer Your Luna</t>
        </is>
      </c>
      <c r="C1347" t="inlineStr">
        <is>
          <t xml:space="preserve">Nicht Länger Deine Luna</t>
        </is>
      </c>
      <c r="D1347" t="inlineStr">
        <is>
          <t xml:space="preserve">b9deb552fc835eb2ac84b125486db9add55818ca</t>
        </is>
      </c>
      <c r="E1347" t="inlineStr">
        <is>
          <t xml:space="preserve">Episode 52: Druck Baut Sich Auf</t>
        </is>
      </c>
      <c r="F1347">
        <v>52</v>
      </c>
      <c r="G1347" t="inlineStr">
        <is>
          <t xml:space="preserve">11:28-11:42</t>
        </is>
      </c>
      <c r="H1347" t="inlineStr">
        <is>
          <t xml:space="preserve">Resolved</t>
        </is>
      </c>
      <c r="I1347" t="inlineStr">
        <is>
          <t xml:space="preserve">Remarks: Mispronunciation
- Line from Script: Lila war gefährlich. Und jetzt hatte sie Macht.
„Regen Sie sich nicht auf“, sagte Lila, ihre Stimme klang wieder zerbrechlich, doch unter der Oberfläche lauerte eine eiskalte Klinge. - Note: Lila should be german</t>
        </is>
      </c>
      <c r="J1347" t="inlineStr">
        <is>
          <t xml:space="preserve">VOA</t>
        </is>
      </c>
      <c r="K1347" t="inlineStr">
        <is>
          <t xml:space="preserve">Mispronunciation</t>
        </is>
      </c>
      <c r="L1347" t="inlineStr">
        <is>
          <t xml:space="preserve">Mispronunciation</t>
        </is>
      </c>
      <c r="M1347" t="str">
        <f>IFERROR(IF(VLOOKUP(L1347,'Quantification'!$A:$B,2,FALSE)&amp;""="","Unclassified",VLOOKUP(L1347,'Quantification'!$A:$B,2,FALSE)),"Unclassified")</f>
        <v>Major</v>
      </c>
      <c r="N1347" t="inlineStr">
        <is>
          <t xml:space="preserve">frl-nina.wiederhold@pocketfm.com</t>
        </is>
      </c>
      <c r="O1347" t="inlineStr">
        <is>
          <t xml:space="preserve">Issues found in raw</t>
        </is>
      </c>
      <c r="P1347" t="str">
        <f>IF(OR(O1347="Issues found in master",O1347="Final master"),"Master",IF(OR(O1347="Ready for Master",O1347="Issues found in raw",O1347="Raw under QC",O1347="Issues resolved in raw"),"Raw","-"))</f>
        <v>Raw</v>
      </c>
      <c r="Q1347" s="13">
        <v>46269.398611111115</v>
      </c>
      <c r="R1347" t="inlineStr">
        <is>
          <t xml:space="preserve">2026-09 (Sept)</t>
        </is>
      </c>
      <c r="S1347">
        <f>IF(M1347="Not an error",0,IF(COUNTIFS($A$2:$A1347,$A1347,$D$2:$D1347,$D1347,$M$2:$M1347,"&lt;&gt;Not an error")=1,1,0))</f>
        <v>0</v>
      </c>
      <c r="T1347">
        <f>IF(M1347&lt;&gt;"Major",0,IF(COUNTIFS($A$2:$A1347,$A1347,$D$2:$D1347,$D1347,$M$2:$M1347,"Major")=1,1,0))</f>
        <v>0</v>
      </c>
      <c r="U1347">
        <f>IF(M1347&lt;&gt;"Minor",0,IF(COUNTIFS($A$2:$A1347,$A1347,$D$2:$D1347,$D1347,$M$2:$M1347,"Minor")=1,1,0))</f>
        <v>0</v>
      </c>
    </row>
    <row r="1348">
      <c r="A1348" t="inlineStr">
        <is>
          <t xml:space="preserve">819eabfbd96880cd7f6d42202600e24bdb384108</t>
        </is>
      </c>
      <c r="B1348" t="inlineStr">
        <is>
          <t xml:space="preserve">Primal Partners</t>
        </is>
      </c>
      <c r="C1348" t="inlineStr">
        <is>
          <t xml:space="preserve">Primal Partners (New)</t>
        </is>
      </c>
      <c r="D1348" t="inlineStr">
        <is>
          <t xml:space="preserve">c833a300f20ea2fa70cf63ddeb61b275486be797</t>
        </is>
      </c>
      <c r="E1348" t="inlineStr">
        <is>
          <t xml:space="preserve">Episode 1: Spontanes Erwachen</t>
        </is>
      </c>
      <c r="F1348">
        <v>1</v>
      </c>
      <c r="G1348" t="inlineStr">
        <is>
          <t xml:space="preserve">4:12-4:20</t>
        </is>
      </c>
      <c r="H1348" t="inlineStr">
        <is>
          <t xml:space="preserve">Resolved</t>
        </is>
      </c>
      <c r="I1348" t="inlineStr">
        <is>
          <t xml:space="preserve">Remarks: [Mispronunciation]
Line from script:
"Als MittelstufenschÃ¼lerin kurz vor dem ZET begann Sofia in dieser Welt mit ihren vÃ¶llig anderen sozialen Regeln in Panik zu geraten."
Note: The abbreviation â€œZETâ€_x009d_ should be pronounced letter by letter: â€œZ-E-T.â€_x009d_</t>
        </is>
      </c>
      <c r="J1348" t="inlineStr">
        <is>
          <t xml:space="preserve">VOA</t>
        </is>
      </c>
      <c r="K1348" t="inlineStr">
        <is>
          <t xml:space="preserve">Mispronunciation</t>
        </is>
      </c>
      <c r="L1348" t="inlineStr">
        <is>
          <t xml:space="preserve">Mispronunciation</t>
        </is>
      </c>
      <c r="M1348" t="str">
        <f>IFERROR(IF(VLOOKUP(L1348,'Quantification'!$A:$B,2,FALSE)&amp;""="","Unclassified",VLOOKUP(L1348,'Quantification'!$A:$B,2,FALSE)),"Unclassified")</f>
        <v>Major</v>
      </c>
      <c r="N1348" t="inlineStr">
        <is>
          <t xml:space="preserve">con-khera.mirjam@pocketfm.com</t>
        </is>
      </c>
      <c r="O1348" t="inlineStr">
        <is>
          <t xml:space="preserve">Issues found in raw</t>
        </is>
      </c>
      <c r="P1348" t="str">
        <f>IF(OR(O1348="Issues found in master",O1348="Final master"),"Master",IF(OR(O1348="Ready for Master",O1348="Issues found in raw",O1348="Raw under QC",O1348="Issues resolved in raw"),"Raw","-"))</f>
        <v>Raw</v>
      </c>
      <c r="Q1348" s="13">
        <v>46282.381944444445</v>
      </c>
      <c r="R1348" t="inlineStr">
        <is>
          <t xml:space="preserve">2026-09 (Sept)</t>
        </is>
      </c>
      <c r="S1348">
        <f>IF(M1348="Not an error",0,IF(COUNTIFS($A$2:$A1348,$A1348,$D$2:$D1348,$D1348,$M$2:$M1348,"&lt;&gt;Not an error")=1,1,0))</f>
        <v>1</v>
      </c>
      <c r="T1348">
        <f>IF(M1348&lt;&gt;"Major",0,IF(COUNTIFS($A$2:$A1348,$A1348,$D$2:$D1348,$D1348,$M$2:$M1348,"Major")=1,1,0))</f>
        <v>1</v>
      </c>
      <c r="U1348">
        <f>IF(M1348&lt;&gt;"Minor",0,IF(COUNTIFS($A$2:$A1348,$A1348,$D$2:$D1348,$D1348,$M$2:$M1348,"Minor")=1,1,0))</f>
        <v>0</v>
      </c>
    </row>
    <row r="1349">
      <c r="A1349" t="inlineStr">
        <is>
          <t xml:space="preserve">819eabfbd96880cd7f6d42202600e24bdb384108</t>
        </is>
      </c>
      <c r="B1349" t="inlineStr">
        <is>
          <t xml:space="preserve">Primal Partners</t>
        </is>
      </c>
      <c r="C1349" t="inlineStr">
        <is>
          <t xml:space="preserve">Primal Partners (New)</t>
        </is>
      </c>
      <c r="D1349" t="inlineStr">
        <is>
          <t xml:space="preserve">c833a300f20ea2fa70cf63ddeb61b275486be797</t>
        </is>
      </c>
      <c r="E1349" t="inlineStr">
        <is>
          <t xml:space="preserve">Episode 1: Spontanes Erwachen</t>
        </is>
      </c>
      <c r="F1349">
        <v>1</v>
      </c>
      <c r="G1349" t="inlineStr">
        <is>
          <t xml:space="preserve">10:38-10:43</t>
        </is>
      </c>
      <c r="H1349" t="inlineStr">
        <is>
          <t xml:space="preserve">Resolved</t>
        </is>
      </c>
      <c r="I1349" t="inlineStr">
        <is>
          <t xml:space="preserve">Remarks: [Mispronunciation]
Line from script:
"Befreit von dem erdrÃ¼ckenden Druck des ZET, fand Sofia das Lernen viel entspannender."
Note: â€œZETâ€_x009d_ is mispronounced. It should be read as three separate letters: â€œZ-E-T.â€_x009d_</t>
        </is>
      </c>
      <c r="J1349" t="inlineStr">
        <is>
          <t xml:space="preserve">VOA</t>
        </is>
      </c>
      <c r="K1349" t="inlineStr">
        <is>
          <t xml:space="preserve">Mispronunciation</t>
        </is>
      </c>
      <c r="L1349" t="inlineStr">
        <is>
          <t xml:space="preserve">Mispronunciation</t>
        </is>
      </c>
      <c r="M1349" t="str">
        <f>IFERROR(IF(VLOOKUP(L1349,'Quantification'!$A:$B,2,FALSE)&amp;""="","Unclassified",VLOOKUP(L1349,'Quantification'!$A:$B,2,FALSE)),"Unclassified")</f>
        <v>Major</v>
      </c>
      <c r="N1349" t="inlineStr">
        <is>
          <t xml:space="preserve">con-khera.mirjam@pocketfm.com</t>
        </is>
      </c>
      <c r="O1349" t="inlineStr">
        <is>
          <t xml:space="preserve">Issues found in raw</t>
        </is>
      </c>
      <c r="P1349" t="str">
        <f>IF(OR(O1349="Issues found in master",O1349="Final master"),"Master",IF(OR(O1349="Ready for Master",O1349="Issues found in raw",O1349="Raw under QC",O1349="Issues resolved in raw"),"Raw","-"))</f>
        <v>Raw</v>
      </c>
      <c r="Q1349" s="13">
        <v>46282.381944444445</v>
      </c>
      <c r="R1349" t="inlineStr">
        <is>
          <t xml:space="preserve">2026-09 (Sept)</t>
        </is>
      </c>
      <c r="S1349">
        <f>IF(M1349="Not an error",0,IF(COUNTIFS($A$2:$A1349,$A1349,$D$2:$D1349,$D1349,$M$2:$M1349,"&lt;&gt;Not an error")=1,1,0))</f>
        <v>0</v>
      </c>
      <c r="T1349">
        <f>IF(M1349&lt;&gt;"Major",0,IF(COUNTIFS($A$2:$A1349,$A1349,$D$2:$D1349,$D1349,$M$2:$M1349,"Major")=1,1,0))</f>
        <v>0</v>
      </c>
      <c r="U1349">
        <f>IF(M1349&lt;&gt;"Minor",0,IF(COUNTIFS($A$2:$A1349,$A1349,$D$2:$D1349,$D1349,$M$2:$M1349,"Minor")=1,1,0))</f>
        <v>0</v>
      </c>
    </row>
    <row r="1350">
      <c r="A1350" t="inlineStr">
        <is>
          <t xml:space="preserve">819eabfbd96880cd7f6d42202600e24bdb384108</t>
        </is>
      </c>
      <c r="B1350" t="inlineStr">
        <is>
          <t xml:space="preserve">Primal Partners</t>
        </is>
      </c>
      <c r="C1350" t="inlineStr">
        <is>
          <t xml:space="preserve">Primal Partners (New)</t>
        </is>
      </c>
      <c r="D1350" t="inlineStr">
        <is>
          <t xml:space="preserve">c833a300f20ea2fa70cf63ddeb61b275486be797</t>
        </is>
      </c>
      <c r="E1350" t="inlineStr">
        <is>
          <t xml:space="preserve">Episode 1: Spontanes Erwachen</t>
        </is>
      </c>
      <c r="F1350">
        <v>1</v>
      </c>
      <c r="G1350" t="inlineStr">
        <is>
          <t xml:space="preserve">12:27-12:30</t>
        </is>
      </c>
      <c r="H1350" t="inlineStr">
        <is>
          <t xml:space="preserve">Resolved</t>
        </is>
      </c>
      <c r="I1350" t="inlineStr">
        <is>
          <t xml:space="preserve">Remarks: [Mispronunciation]
Line from script:
"Der ZET steht vor der TÃ¼r, und du schreibst so eine Note!"
Note: â€œZETâ€_x009d_ is mispronounced. It should be pronounced as three separate letters: â€œZ-E-T.â€_x009d_</t>
        </is>
      </c>
      <c r="J1350" t="inlineStr">
        <is>
          <t xml:space="preserve">VOA</t>
        </is>
      </c>
      <c r="K1350" t="inlineStr">
        <is>
          <t xml:space="preserve">Mispronunciation</t>
        </is>
      </c>
      <c r="L1350" t="inlineStr">
        <is>
          <t xml:space="preserve">Mispronunciation</t>
        </is>
      </c>
      <c r="M1350" t="str">
        <f>IFERROR(IF(VLOOKUP(L1350,'Quantification'!$A:$B,2,FALSE)&amp;""="","Unclassified",VLOOKUP(L1350,'Quantification'!$A:$B,2,FALSE)),"Unclassified")</f>
        <v>Major</v>
      </c>
      <c r="N1350" t="inlineStr">
        <is>
          <t xml:space="preserve">con-khera.mirjam@pocketfm.com</t>
        </is>
      </c>
      <c r="O1350" t="inlineStr">
        <is>
          <t xml:space="preserve">Issues found in raw</t>
        </is>
      </c>
      <c r="P1350" t="str">
        <f>IF(OR(O1350="Issues found in master",O1350="Final master"),"Master",IF(OR(O1350="Ready for Master",O1350="Issues found in raw",O1350="Raw under QC",O1350="Issues resolved in raw"),"Raw","-"))</f>
        <v>Raw</v>
      </c>
      <c r="Q1350" s="13">
        <v>46282.381944444445</v>
      </c>
      <c r="R1350" t="inlineStr">
        <is>
          <t xml:space="preserve">2026-09 (Sept)</t>
        </is>
      </c>
      <c r="S1350">
        <f>IF(M1350="Not an error",0,IF(COUNTIFS($A$2:$A1350,$A1350,$D$2:$D1350,$D1350,$M$2:$M1350,"&lt;&gt;Not an error")=1,1,0))</f>
        <v>0</v>
      </c>
      <c r="T1350">
        <f>IF(M1350&lt;&gt;"Major",0,IF(COUNTIFS($A$2:$A1350,$A1350,$D$2:$D1350,$D1350,$M$2:$M1350,"Major")=1,1,0))</f>
        <v>0</v>
      </c>
      <c r="U1350">
        <f>IF(M1350&lt;&gt;"Minor",0,IF(COUNTIFS($A$2:$A1350,$A1350,$D$2:$D1350,$D1350,$M$2:$M1350,"Minor")=1,1,0))</f>
        <v>0</v>
      </c>
    </row>
    <row r="1351">
      <c r="A1351" t="inlineStr">
        <is>
          <t xml:space="preserve">819eabfbd96880cd7f6d42202600e24bdb384108</t>
        </is>
      </c>
      <c r="B1351" t="inlineStr">
        <is>
          <t xml:space="preserve">Primal Partners</t>
        </is>
      </c>
      <c r="C1351" t="inlineStr">
        <is>
          <t xml:space="preserve">Primal Partners (New)</t>
        </is>
      </c>
      <c r="D1351" t="inlineStr">
        <is>
          <t xml:space="preserve">c833a300f20ea2fa70cf63ddeb61b275486be797</t>
        </is>
      </c>
      <c r="E1351" t="inlineStr">
        <is>
          <t xml:space="preserve">Episode 1: Spontanes Erwachen</t>
        </is>
      </c>
      <c r="F1351">
        <v>1</v>
      </c>
      <c r="G1351" t="inlineStr">
        <is>
          <t xml:space="preserve">12:40-12:43</t>
        </is>
      </c>
      <c r="H1351" t="inlineStr">
        <is>
          <t xml:space="preserve">Resolved</t>
        </is>
      </c>
      <c r="I1351" t="inlineStr">
        <is>
          <t xml:space="preserve">Remarks: [Script Error]
Line from script:
"Beinahe hÃ¤tte sie ihn einfach nur Lehrer genannt."
Note: It is unclear what Sofia almost said instead of â€œBitte beruhigen Sie sich.â€_x009d_ No alternative form of address has been established. Suggested: Remove the sentence or specify the form of address she nearly used.</t>
        </is>
      </c>
      <c r="J1351" t="inlineStr">
        <is>
          <t xml:space="preserve">VOA</t>
        </is>
      </c>
      <c r="K1351" t="inlineStr">
        <is>
          <t xml:space="preserve">Script Error</t>
        </is>
      </c>
      <c r="L1351" t="inlineStr">
        <is>
          <t xml:space="preserve">Script error</t>
        </is>
      </c>
      <c r="M1351" t="str">
        <f>IFERROR(IF(VLOOKUP(L1351,'Quantification'!$A:$B,2,FALSE)&amp;""="","Unclassified",VLOOKUP(L1351,'Quantification'!$A:$B,2,FALSE)),"Unclassified")</f>
        <v>Major</v>
      </c>
      <c r="N1351" t="inlineStr">
        <is>
          <t xml:space="preserve">con-khera.mirjam@pocketfm.com</t>
        </is>
      </c>
      <c r="O1351" t="inlineStr">
        <is>
          <t xml:space="preserve">Issues found in raw</t>
        </is>
      </c>
      <c r="P1351" t="str">
        <f>IF(OR(O1351="Issues found in master",O1351="Final master"),"Master",IF(OR(O1351="Ready for Master",O1351="Issues found in raw",O1351="Raw under QC",O1351="Issues resolved in raw"),"Raw","-"))</f>
        <v>Raw</v>
      </c>
      <c r="Q1351" s="13">
        <v>46282.381944444445</v>
      </c>
      <c r="R1351" t="inlineStr">
        <is>
          <t xml:space="preserve">2026-09 (Sept)</t>
        </is>
      </c>
      <c r="S1351">
        <f>IF(M1351="Not an error",0,IF(COUNTIFS($A$2:$A1351,$A1351,$D$2:$D1351,$D1351,$M$2:$M1351,"&lt;&gt;Not an error")=1,1,0))</f>
        <v>0</v>
      </c>
      <c r="T1351">
        <f>IF(M1351&lt;&gt;"Major",0,IF(COUNTIFS($A$2:$A1351,$A1351,$D$2:$D1351,$D1351,$M$2:$M1351,"Major")=1,1,0))</f>
        <v>0</v>
      </c>
      <c r="U1351">
        <f>IF(M1351&lt;&gt;"Minor",0,IF(COUNTIFS($A$2:$A1351,$A1351,$D$2:$D1351,$D1351,$M$2:$M1351,"Minor")=1,1,0))</f>
        <v>0</v>
      </c>
    </row>
    <row r="1352">
      <c r="A1352" t="inlineStr">
        <is>
          <t xml:space="preserve">819eabfbd96880cd7f6d42202600e24bdb384108</t>
        </is>
      </c>
      <c r="B1352" t="inlineStr">
        <is>
          <t xml:space="preserve">Primal Partners</t>
        </is>
      </c>
      <c r="C1352" t="inlineStr">
        <is>
          <t xml:space="preserve">Primal Partners (New)</t>
        </is>
      </c>
      <c r="D1352" t="inlineStr">
        <is>
          <t xml:space="preserve">c833a300f20ea2fa70cf63ddeb61b275486be797</t>
        </is>
      </c>
      <c r="E1352" t="inlineStr">
        <is>
          <t xml:space="preserve">Episode 1: Spontanes Erwachen</t>
        </is>
      </c>
      <c r="F1352">
        <v>1</v>
      </c>
      <c r="G1352" t="inlineStr">
        <is>
          <t xml:space="preserve">12:56-13:02</t>
        </is>
      </c>
      <c r="H1352" t="inlineStr">
        <is>
          <t xml:space="preserve">Resolved</t>
        </is>
      </c>
      <c r="I1352" t="inlineStr">
        <is>
          <t xml:space="preserve">Remarks: [Script Error]
Line from script:
"Als jemand, der ihr ganzes Leben lang eine MusterschÃ¼lerin gewesen war, hatte Sofia noch nie eine solche Standpauke erhalten."
Note: â€œAll her lifeâ€_x009d_ contradicts the established history of the original Sofia, who was regularly called to the teacherâ€™s office. Suggested: â€œIn ihrem frÃ¼heren Leben war Sofia immer eine MusterschÃ¼lerin gewesen und hatte noch nie eine solche Standpauke erhalten.â€_x009d_</t>
        </is>
      </c>
      <c r="J1352" t="inlineStr">
        <is>
          <t xml:space="preserve">VOA</t>
        </is>
      </c>
      <c r="K1352" t="inlineStr">
        <is>
          <t xml:space="preserve">Script Error</t>
        </is>
      </c>
      <c r="L1352" t="inlineStr">
        <is>
          <t xml:space="preserve">Script error</t>
        </is>
      </c>
      <c r="M1352" t="str">
        <f>IFERROR(IF(VLOOKUP(L1352,'Quantification'!$A:$B,2,FALSE)&amp;""="","Unclassified",VLOOKUP(L1352,'Quantification'!$A:$B,2,FALSE)),"Unclassified")</f>
        <v>Major</v>
      </c>
      <c r="N1352" t="inlineStr">
        <is>
          <t xml:space="preserve">con-khera.mirjam@pocketfm.com</t>
        </is>
      </c>
      <c r="O1352" t="inlineStr">
        <is>
          <t xml:space="preserve">Issues found in raw</t>
        </is>
      </c>
      <c r="P1352" t="str">
        <f>IF(OR(O1352="Issues found in master",O1352="Final master"),"Master",IF(OR(O1352="Ready for Master",O1352="Issues found in raw",O1352="Raw under QC",O1352="Issues resolved in raw"),"Raw","-"))</f>
        <v>Raw</v>
      </c>
      <c r="Q1352" s="13">
        <v>46282.381944444445</v>
      </c>
      <c r="R1352" t="inlineStr">
        <is>
          <t xml:space="preserve">2026-09 (Sept)</t>
        </is>
      </c>
      <c r="S1352">
        <f>IF(M1352="Not an error",0,IF(COUNTIFS($A$2:$A1352,$A1352,$D$2:$D1352,$D1352,$M$2:$M1352,"&lt;&gt;Not an error")=1,1,0))</f>
        <v>0</v>
      </c>
      <c r="T1352">
        <f>IF(M1352&lt;&gt;"Major",0,IF(COUNTIFS($A$2:$A1352,$A1352,$D$2:$D1352,$D1352,$M$2:$M1352,"Major")=1,1,0))</f>
        <v>0</v>
      </c>
      <c r="U1352">
        <f>IF(M1352&lt;&gt;"Minor",0,IF(COUNTIFS($A$2:$A1352,$A1352,$D$2:$D1352,$D1352,$M$2:$M1352,"Minor")=1,1,0))</f>
        <v>0</v>
      </c>
    </row>
    <row r="1353">
      <c r="A1353" t="inlineStr">
        <is>
          <t xml:space="preserve">819eabfbd96880cd7f6d42202600e24bdb384108</t>
        </is>
      </c>
      <c r="B1353" t="inlineStr">
        <is>
          <t xml:space="preserve">Primal Partners</t>
        </is>
      </c>
      <c r="C1353" t="inlineStr">
        <is>
          <t xml:space="preserve">Primal Partners (New)</t>
        </is>
      </c>
      <c r="D1353" t="inlineStr">
        <is>
          <t xml:space="preserve">c833a300f20ea2fa70cf63ddeb61b275486be797</t>
        </is>
      </c>
      <c r="E1353" t="inlineStr">
        <is>
          <t xml:space="preserve">Episode 1: Spontanes Erwachen</t>
        </is>
      </c>
      <c r="F1353">
        <v>1</v>
      </c>
      <c r="G1353" t="inlineStr">
        <is>
          <t xml:space="preserve">13:59-14:03</t>
        </is>
      </c>
      <c r="H1353" t="inlineStr">
        <is>
          <t xml:space="preserve">Resolved</t>
        </is>
      </c>
      <c r="I1353" t="inlineStr">
        <is>
          <t xml:space="preserve">Remarks: [Audio Quality]
Line from script:
"Hätten Sie einen Moment Zeit, um in die Schule zu kommen?"
Note: The audio cuts off abruptly at the end of the sentence. Suggested: Ensure the full sentence and its natural ending are audible.</t>
        </is>
      </c>
      <c r="J1353" t="inlineStr">
        <is>
          <t xml:space="preserve">VOA</t>
        </is>
      </c>
      <c r="K1353" t="inlineStr">
        <is>
          <t xml:space="preserve">Audio quality</t>
        </is>
      </c>
      <c r="L1353" t="inlineStr">
        <is>
          <t xml:space="preserve">Audio quality</t>
        </is>
      </c>
      <c r="M1353" t="str">
        <f>IFERROR(IF(VLOOKUP(L1353,'Quantification'!$A:$B,2,FALSE)&amp;""="","Unclassified",VLOOKUP(L1353,'Quantification'!$A:$B,2,FALSE)),"Unclassified")</f>
        <v>Major</v>
      </c>
      <c r="N1353" t="inlineStr">
        <is>
          <t xml:space="preserve">con-khera.mirjam@pocketfm.com</t>
        </is>
      </c>
      <c r="O1353" t="inlineStr">
        <is>
          <t xml:space="preserve">Issues found in raw</t>
        </is>
      </c>
      <c r="P1353" t="str">
        <f>IF(OR(O1353="Issues found in master",O1353="Final master"),"Master",IF(OR(O1353="Ready for Master",O1353="Issues found in raw",O1353="Raw under QC",O1353="Issues resolved in raw"),"Raw","-"))</f>
        <v>Raw</v>
      </c>
      <c r="Q1353" s="13">
        <v>46282.381944444445</v>
      </c>
      <c r="R1353" t="inlineStr">
        <is>
          <t xml:space="preserve">2026-09 (Sept)</t>
        </is>
      </c>
      <c r="S1353">
        <f>IF(M1353="Not an error",0,IF(COUNTIFS($A$2:$A1353,$A1353,$D$2:$D1353,$D1353,$M$2:$M1353,"&lt;&gt;Not an error")=1,1,0))</f>
        <v>0</v>
      </c>
      <c r="T1353">
        <f>IF(M1353&lt;&gt;"Major",0,IF(COUNTIFS($A$2:$A1353,$A1353,$D$2:$D1353,$D1353,$M$2:$M1353,"Major")=1,1,0))</f>
        <v>0</v>
      </c>
      <c r="U1353">
        <f>IF(M1353&lt;&gt;"Minor",0,IF(COUNTIFS($A$2:$A1353,$A1353,$D$2:$D1353,$D1353,$M$2:$M1353,"Minor")=1,1,0))</f>
        <v>0</v>
      </c>
    </row>
    <row r="1354">
      <c r="A1354" t="inlineStr">
        <is>
          <t xml:space="preserve">819eabfbd96880cd7f6d42202600e24bdb384108</t>
        </is>
      </c>
      <c r="B1354" t="inlineStr">
        <is>
          <t xml:space="preserve">Primal Partners</t>
        </is>
      </c>
      <c r="C1354" t="inlineStr">
        <is>
          <t xml:space="preserve">Primal Partners (New)</t>
        </is>
      </c>
      <c r="D1354" t="inlineStr">
        <is>
          <t xml:space="preserve">9b47da69a3df4165afde5ac567b8bea3588b0c41</t>
        </is>
      </c>
      <c r="E1354" t="inlineStr">
        <is>
          <t xml:space="preserve">Episode 2: Faulpelz-Traum</t>
        </is>
      </c>
      <c r="F1354">
        <v>2</v>
      </c>
      <c r="G1354" t="inlineStr">
        <is>
          <t xml:space="preserve">8:42-8:52</t>
        </is>
      </c>
      <c r="H1354" t="inlineStr">
        <is>
          <t xml:space="preserve">Resolved</t>
        </is>
      </c>
      <c r="I1354" t="inlineStr">
        <is>
          <t xml:space="preserve">Remarks: [Mispronunciation]
Line from script:
"Die Forscherin hatte ein strenges Gesicht, das selbst in neutralem Zustand die Ausstrahlung einer gestrengen Schuldekanin hatte, sodass ihr aktuelles Stirnrunzeln besonders einschÃ¼chternd wirkte."
Note: â€œSchuldekaninâ€_x009d_ is mispronounced. Suggested: Pronounce it as â€œSchul-de-ka-nin.â€_x009d_</t>
        </is>
      </c>
      <c r="J1354" t="inlineStr">
        <is>
          <t xml:space="preserve">VOA</t>
        </is>
      </c>
      <c r="K1354" t="inlineStr">
        <is>
          <t xml:space="preserve">Mispronunciation</t>
        </is>
      </c>
      <c r="L1354" t="inlineStr">
        <is>
          <t xml:space="preserve">Mispronunciation</t>
        </is>
      </c>
      <c r="M1354" t="str">
        <f>IFERROR(IF(VLOOKUP(L1354,'Quantification'!$A:$B,2,FALSE)&amp;""="","Unclassified",VLOOKUP(L1354,'Quantification'!$A:$B,2,FALSE)),"Unclassified")</f>
        <v>Major</v>
      </c>
      <c r="N1354" t="inlineStr">
        <is>
          <t xml:space="preserve">con-khera.mirjam@pocketfm.com</t>
        </is>
      </c>
      <c r="O1354" t="inlineStr">
        <is>
          <t xml:space="preserve">Issues found in raw</t>
        </is>
      </c>
      <c r="P1354" t="str">
        <f>IF(OR(O1354="Issues found in master",O1354="Final master"),"Master",IF(OR(O1354="Ready for Master",O1354="Issues found in raw",O1354="Raw under QC",O1354="Issues resolved in raw"),"Raw","-"))</f>
        <v>Raw</v>
      </c>
      <c r="Q1354" s="13">
        <v>46282.381944444445</v>
      </c>
      <c r="R1354" t="inlineStr">
        <is>
          <t xml:space="preserve">2026-09 (Sept)</t>
        </is>
      </c>
      <c r="S1354">
        <f>IF(M1354="Not an error",0,IF(COUNTIFS($A$2:$A1354,$A1354,$D$2:$D1354,$D1354,$M$2:$M1354,"&lt;&gt;Not an error")=1,1,0))</f>
        <v>1</v>
      </c>
      <c r="T1354">
        <f>IF(M1354&lt;&gt;"Major",0,IF(COUNTIFS($A$2:$A1354,$A1354,$D$2:$D1354,$D1354,$M$2:$M1354,"Major")=1,1,0))</f>
        <v>1</v>
      </c>
      <c r="U1354">
        <f>IF(M1354&lt;&gt;"Minor",0,IF(COUNTIFS($A$2:$A1354,$A1354,$D$2:$D1354,$D1354,$M$2:$M1354,"Minor")=1,1,0))</f>
        <v>0</v>
      </c>
    </row>
    <row r="1355">
      <c r="A1355" t="inlineStr">
        <is>
          <t xml:space="preserve">819eabfbd96880cd7f6d42202600e24bdb384108</t>
        </is>
      </c>
      <c r="B1355" t="inlineStr">
        <is>
          <t xml:space="preserve">Primal Partners</t>
        </is>
      </c>
      <c r="C1355" t="inlineStr">
        <is>
          <t xml:space="preserve">Primal Partners (New)</t>
        </is>
      </c>
      <c r="D1355" t="inlineStr">
        <is>
          <t xml:space="preserve">0a25e9896bc52bbb7105a7abb016b71b37efc0ea</t>
        </is>
      </c>
      <c r="E1355" t="inlineStr">
        <is>
          <t xml:space="preserve">Episode 3: Laut Träumen</t>
        </is>
      </c>
      <c r="F1355">
        <v>3</v>
      </c>
      <c r="G1355" t="inlineStr">
        <is>
          <t xml:space="preserve">11:05-11:09</t>
        </is>
      </c>
      <c r="H1355" t="inlineStr">
        <is>
          <t xml:space="preserve">Resolved</t>
        </is>
      </c>
      <c r="I1355" t="inlineStr">
        <is>
          <t xml:space="preserve">Remarks: [Script Error]
Line from script:
"Sofia erstarrte, ihre StÃ¤bchen schwebten in der Luft."
Note: Chopsticks appear to be a recurring setting detail that reads as a carryover from a different cultural setting. Suggested: Use a neutral action here, such as â€œSofia erstarrte mitten beim Essen.â€_x009d_</t>
        </is>
      </c>
      <c r="J1355" t="inlineStr">
        <is>
          <t xml:space="preserve">VOA</t>
        </is>
      </c>
      <c r="K1355" t="inlineStr">
        <is>
          <t xml:space="preserve">Script Error</t>
        </is>
      </c>
      <c r="L1355" t="inlineStr">
        <is>
          <t xml:space="preserve">Script error</t>
        </is>
      </c>
      <c r="M1355" t="str">
        <f>IFERROR(IF(VLOOKUP(L1355,'Quantification'!$A:$B,2,FALSE)&amp;""="","Unclassified",VLOOKUP(L1355,'Quantification'!$A:$B,2,FALSE)),"Unclassified")</f>
        <v>Major</v>
      </c>
      <c r="N1355" t="inlineStr">
        <is>
          <t xml:space="preserve">con-khera.mirjam@pocketfm.com</t>
        </is>
      </c>
      <c r="O1355" t="inlineStr">
        <is>
          <t xml:space="preserve">Issues found in raw</t>
        </is>
      </c>
      <c r="P1355" t="str">
        <f>IF(OR(O1355="Issues found in master",O1355="Final master"),"Master",IF(OR(O1355="Ready for Master",O1355="Issues found in raw",O1355="Raw under QC",O1355="Issues resolved in raw"),"Raw","-"))</f>
        <v>Raw</v>
      </c>
      <c r="Q1355" s="13">
        <v>46282.36319444445</v>
      </c>
      <c r="R1355" t="inlineStr">
        <is>
          <t xml:space="preserve">2026-09 (Sept)</t>
        </is>
      </c>
      <c r="S1355">
        <f>IF(M1355="Not an error",0,IF(COUNTIFS($A$2:$A1355,$A1355,$D$2:$D1355,$D1355,$M$2:$M1355,"&lt;&gt;Not an error")=1,1,0))</f>
        <v>1</v>
      </c>
      <c r="T1355">
        <f>IF(M1355&lt;&gt;"Major",0,IF(COUNTIFS($A$2:$A1355,$A1355,$D$2:$D1355,$D1355,$M$2:$M1355,"Major")=1,1,0))</f>
        <v>1</v>
      </c>
      <c r="U1355">
        <f>IF(M1355&lt;&gt;"Minor",0,IF(COUNTIFS($A$2:$A1355,$A1355,$D$2:$D1355,$D1355,$M$2:$M1355,"Minor")=1,1,0))</f>
        <v>0</v>
      </c>
    </row>
    <row r="1356">
      <c r="A1356" t="inlineStr">
        <is>
          <t xml:space="preserve">819eabfbd96880cd7f6d42202600e24bdb384108</t>
        </is>
      </c>
      <c r="B1356" t="inlineStr">
        <is>
          <t xml:space="preserve">Primal Partners</t>
        </is>
      </c>
      <c r="C1356" t="inlineStr">
        <is>
          <t xml:space="preserve">Primal Partners (New)</t>
        </is>
      </c>
      <c r="D1356" t="inlineStr">
        <is>
          <t xml:space="preserve">0a25e9896bc52bbb7105a7abb016b71b37efc0ea</t>
        </is>
      </c>
      <c r="E1356" t="inlineStr">
        <is>
          <t xml:space="preserve">Episode 3: Laut Träumen</t>
        </is>
      </c>
      <c r="F1356">
        <v>3</v>
      </c>
      <c r="G1356" t="inlineStr">
        <is>
          <t xml:space="preserve">12:42-12:47</t>
        </is>
      </c>
      <c r="H1356" t="inlineStr">
        <is>
          <t xml:space="preserve">Resolved</t>
        </is>
      </c>
      <c r="I1356" t="inlineStr">
        <is>
          <t xml:space="preserve">Remarks: [Script Error]
Line from script:
"Solange du mir versprichst, dass du es nicht so schleifen lÃ¤sst wie dein Studium."
Note: Sofia is still in middle school and has not begun university studies. Suggested: â€œSolange du mir versprichst, dass du es nicht so schleifen lÃ¤sst wie die Schule.â€_x009d_</t>
        </is>
      </c>
      <c r="J1356" t="inlineStr">
        <is>
          <t xml:space="preserve">VOA</t>
        </is>
      </c>
      <c r="K1356" t="inlineStr">
        <is>
          <t xml:space="preserve">Script Error</t>
        </is>
      </c>
      <c r="L1356" t="inlineStr">
        <is>
          <t xml:space="preserve">Script error</t>
        </is>
      </c>
      <c r="M1356" t="str">
        <f>IFERROR(IF(VLOOKUP(L1356,'Quantification'!$A:$B,2,FALSE)&amp;""="","Unclassified",VLOOKUP(L1356,'Quantification'!$A:$B,2,FALSE)),"Unclassified")</f>
        <v>Major</v>
      </c>
      <c r="N1356" t="inlineStr">
        <is>
          <t xml:space="preserve">con-khera.mirjam@pocketfm.com</t>
        </is>
      </c>
      <c r="O1356" t="inlineStr">
        <is>
          <t xml:space="preserve">Issues found in raw</t>
        </is>
      </c>
      <c r="P1356" t="str">
        <f>IF(OR(O1356="Issues found in master",O1356="Final master"),"Master",IF(OR(O1356="Ready for Master",O1356="Issues found in raw",O1356="Raw under QC",O1356="Issues resolved in raw"),"Raw","-"))</f>
        <v>Raw</v>
      </c>
      <c r="Q1356" s="13">
        <v>46282.36319444445</v>
      </c>
      <c r="R1356" t="inlineStr">
        <is>
          <t xml:space="preserve">2026-09 (Sept)</t>
        </is>
      </c>
      <c r="S1356">
        <f>IF(M1356="Not an error",0,IF(COUNTIFS($A$2:$A1356,$A1356,$D$2:$D1356,$D1356,$M$2:$M1356,"&lt;&gt;Not an error")=1,1,0))</f>
        <v>0</v>
      </c>
      <c r="T1356">
        <f>IF(M1356&lt;&gt;"Major",0,IF(COUNTIFS($A$2:$A1356,$A1356,$D$2:$D1356,$D1356,$M$2:$M1356,"Major")=1,1,0))</f>
        <v>0</v>
      </c>
      <c r="U1356">
        <f>IF(M1356&lt;&gt;"Minor",0,IF(COUNTIFS($A$2:$A1356,$A1356,$D$2:$D1356,$D1356,$M$2:$M1356,"Minor")=1,1,0))</f>
        <v>0</v>
      </c>
    </row>
    <row r="1357">
      <c r="A1357" t="inlineStr">
        <is>
          <t xml:space="preserve">819eabfbd96880cd7f6d42202600e24bdb384108</t>
        </is>
      </c>
      <c r="B1357" t="inlineStr">
        <is>
          <t xml:space="preserve">Primal Partners</t>
        </is>
      </c>
      <c r="C1357" t="inlineStr">
        <is>
          <t xml:space="preserve">Primal Partners (New)</t>
        </is>
      </c>
      <c r="D1357" t="inlineStr">
        <is>
          <t xml:space="preserve">888d1670e5d9b2d775cfb17b24fea181e33c8cdb</t>
        </is>
      </c>
      <c r="E1357" t="inlineStr">
        <is>
          <t xml:space="preserve">Episode 4: Feuerzahn-Hund</t>
        </is>
      </c>
      <c r="F1357">
        <v>4</v>
      </c>
      <c r="G1357" t="inlineStr">
        <is>
          <t xml:space="preserve">2:50-2:53</t>
        </is>
      </c>
      <c r="H1357" t="inlineStr">
        <is>
          <t xml:space="preserve">Resolved</t>
        </is>
      </c>
      <c r="I1357" t="inlineStr">
        <is>
          <t xml:space="preserve">Remarks: [Script Error]
Line from script:
"Als sie das Haus verlieÃŸen, war es erst sieben Uhr sechs morgens."
Note: The exact time sounds unnecessarily mechanical in audio and has no apparent narrative purpose. Suggested: â€œAls sie das Haus verlieÃŸen, war es erst kurz nach sieben Uhr morgens.â€_x009d_</t>
        </is>
      </c>
      <c r="J1357" t="inlineStr">
        <is>
          <t xml:space="preserve">VOA</t>
        </is>
      </c>
      <c r="K1357" t="inlineStr">
        <is>
          <t xml:space="preserve">Script Error</t>
        </is>
      </c>
      <c r="L1357" t="inlineStr">
        <is>
          <t xml:space="preserve">Script error</t>
        </is>
      </c>
      <c r="M1357" t="str">
        <f>IFERROR(IF(VLOOKUP(L1357,'Quantification'!$A:$B,2,FALSE)&amp;""="","Unclassified",VLOOKUP(L1357,'Quantification'!$A:$B,2,FALSE)),"Unclassified")</f>
        <v>Major</v>
      </c>
      <c r="N1357" t="inlineStr">
        <is>
          <t xml:space="preserve">con-khera.mirjam@pocketfm.com</t>
        </is>
      </c>
      <c r="O1357" t="inlineStr">
        <is>
          <t xml:space="preserve">Issues found in raw</t>
        </is>
      </c>
      <c r="P1357" t="str">
        <f>IF(OR(O1357="Issues found in master",O1357="Final master"),"Master",IF(OR(O1357="Ready for Master",O1357="Issues found in raw",O1357="Raw under QC",O1357="Issues resolved in raw"),"Raw","-"))</f>
        <v>Raw</v>
      </c>
      <c r="Q1357" s="13">
        <v>46282.36319444445</v>
      </c>
      <c r="R1357" t="inlineStr">
        <is>
          <t xml:space="preserve">2026-09 (Sept)</t>
        </is>
      </c>
      <c r="S1357">
        <f>IF(M1357="Not an error",0,IF(COUNTIFS($A$2:$A1357,$A1357,$D$2:$D1357,$D1357,$M$2:$M1357,"&lt;&gt;Not an error")=1,1,0))</f>
        <v>1</v>
      </c>
      <c r="T1357">
        <f>IF(M1357&lt;&gt;"Major",0,IF(COUNTIFS($A$2:$A1357,$A1357,$D$2:$D1357,$D1357,$M$2:$M1357,"Major")=1,1,0))</f>
        <v>1</v>
      </c>
      <c r="U1357">
        <f>IF(M1357&lt;&gt;"Minor",0,IF(COUNTIFS($A$2:$A1357,$A1357,$D$2:$D1357,$D1357,$M$2:$M1357,"Minor")=1,1,0))</f>
        <v>0</v>
      </c>
    </row>
    <row r="1358">
      <c r="A1358" t="inlineStr">
        <is>
          <t xml:space="preserve">819eabfbd96880cd7f6d42202600e24bdb384108</t>
        </is>
      </c>
      <c r="B1358" t="inlineStr">
        <is>
          <t xml:space="preserve">Primal Partners</t>
        </is>
      </c>
      <c r="C1358" t="inlineStr">
        <is>
          <t xml:space="preserve">Primal Partners (New)</t>
        </is>
      </c>
      <c r="D1358" t="inlineStr">
        <is>
          <t xml:space="preserve">888d1670e5d9b2d775cfb17b24fea181e33c8cdb</t>
        </is>
      </c>
      <c r="E1358" t="inlineStr">
        <is>
          <t xml:space="preserve">Episode 4: Feuerzahn-Hund</t>
        </is>
      </c>
      <c r="F1358">
        <v>4</v>
      </c>
      <c r="G1358" t="inlineStr">
        <is>
          <t xml:space="preserve">4:40-4:44</t>
        </is>
      </c>
      <c r="H1358" t="inlineStr">
        <is>
          <t xml:space="preserve">Resolved</t>
        </is>
      </c>
      <c r="I1358" t="inlineStr">
        <is>
          <t xml:space="preserve">Remarks: [Script Error]
Line from script:
"Reißzähne, die von brennenden Flammen umhüllt waren."
Note: This repeats the flaming fangs described in the preceding sentence. Suggested: Remove this sentence and continue with the explanation of the Feuerzahn ability.</t>
        </is>
      </c>
      <c r="J1358" t="inlineStr">
        <is>
          <t xml:space="preserve">VOA</t>
        </is>
      </c>
      <c r="K1358" t="inlineStr">
        <is>
          <t xml:space="preserve">Script Error</t>
        </is>
      </c>
      <c r="L1358" t="inlineStr">
        <is>
          <t xml:space="preserve">Script error</t>
        </is>
      </c>
      <c r="M1358" t="str">
        <f>IFERROR(IF(VLOOKUP(L1358,'Quantification'!$A:$B,2,FALSE)&amp;""="","Unclassified",VLOOKUP(L1358,'Quantification'!$A:$B,2,FALSE)),"Unclassified")</f>
        <v>Major</v>
      </c>
      <c r="N1358" t="inlineStr">
        <is>
          <t xml:space="preserve">con-khera.mirjam@pocketfm.com</t>
        </is>
      </c>
      <c r="O1358" t="inlineStr">
        <is>
          <t xml:space="preserve">Issues found in raw</t>
        </is>
      </c>
      <c r="P1358" t="str">
        <f>IF(OR(O1358="Issues found in master",O1358="Final master"),"Master",IF(OR(O1358="Ready for Master",O1358="Issues found in raw",O1358="Raw under QC",O1358="Issues resolved in raw"),"Raw","-"))</f>
        <v>Raw</v>
      </c>
      <c r="Q1358" s="13">
        <v>46282.36319444445</v>
      </c>
      <c r="R1358" t="inlineStr">
        <is>
          <t xml:space="preserve">2026-09 (Sept)</t>
        </is>
      </c>
      <c r="S1358">
        <f>IF(M1358="Not an error",0,IF(COUNTIFS($A$2:$A1358,$A1358,$D$2:$D1358,$D1358,$M$2:$M1358,"&lt;&gt;Not an error")=1,1,0))</f>
        <v>0</v>
      </c>
      <c r="T1358">
        <f>IF(M1358&lt;&gt;"Major",0,IF(COUNTIFS($A$2:$A1358,$A1358,$D$2:$D1358,$D1358,$M$2:$M1358,"Major")=1,1,0))</f>
        <v>0</v>
      </c>
      <c r="U1358">
        <f>IF(M1358&lt;&gt;"Minor",0,IF(COUNTIFS($A$2:$A1358,$A1358,$D$2:$D1358,$D1358,$M$2:$M1358,"Minor")=1,1,0))</f>
        <v>0</v>
      </c>
    </row>
    <row r="1359">
      <c r="A1359" t="inlineStr">
        <is>
          <t xml:space="preserve">819eabfbd96880cd7f6d42202600e24bdb384108</t>
        </is>
      </c>
      <c r="B1359" t="inlineStr">
        <is>
          <t xml:space="preserve">Primal Partners</t>
        </is>
      </c>
      <c r="C1359" t="inlineStr">
        <is>
          <t xml:space="preserve">Primal Partners (New)</t>
        </is>
      </c>
      <c r="D1359" t="inlineStr">
        <is>
          <t xml:space="preserve">dfcdffbfdf54a5c5057a70feb1e86dff85bec9e1</t>
        </is>
      </c>
      <c r="E1359" t="inlineStr">
        <is>
          <t xml:space="preserve">Episode 6: Vor Dem Mittagessen</t>
        </is>
      </c>
      <c r="F1359">
        <v>6</v>
      </c>
      <c r="G1359" t="inlineStr">
        <is>
          <t xml:space="preserve">8:25-8:30</t>
        </is>
      </c>
      <c r="H1359" t="inlineStr">
        <is>
          <t xml:space="preserve">Resolved</t>
        </is>
      </c>
      <c r="I1359" t="inlineStr">
        <is>
          <t xml:space="preserve">Remarks: [Audio Quality]
Line from script:
"In diesem Moment ging ein Paar an ihnen vorbei und ignorierte sie demonstrativ."
Note: An unwanted noise is audible at the end of the sentence. Suggested: Remove the noise or regenerate the affected audio.</t>
        </is>
      </c>
      <c r="J1359" t="inlineStr">
        <is>
          <t xml:space="preserve">VOA</t>
        </is>
      </c>
      <c r="K1359" t="inlineStr">
        <is>
          <t xml:space="preserve">Audio quality</t>
        </is>
      </c>
      <c r="L1359" t="inlineStr">
        <is>
          <t xml:space="preserve">Audio quality</t>
        </is>
      </c>
      <c r="M1359" t="str">
        <f>IFERROR(IF(VLOOKUP(L1359,'Quantification'!$A:$B,2,FALSE)&amp;""="","Unclassified",VLOOKUP(L1359,'Quantification'!$A:$B,2,FALSE)),"Unclassified")</f>
        <v>Major</v>
      </c>
      <c r="N1359" t="inlineStr">
        <is>
          <t xml:space="preserve">con-khera.mirjam@pocketfm.com</t>
        </is>
      </c>
      <c r="O1359" t="inlineStr">
        <is>
          <t xml:space="preserve">Issues found in raw</t>
        </is>
      </c>
      <c r="P1359" t="str">
        <f>IF(OR(O1359="Issues found in master",O1359="Final master"),"Master",IF(OR(O1359="Ready for Master",O1359="Issues found in raw",O1359="Raw under QC",O1359="Issues resolved in raw"),"Raw","-"))</f>
        <v>Raw</v>
      </c>
      <c r="Q1359" s="13">
        <v>46282.36388888889</v>
      </c>
      <c r="R1359" t="inlineStr">
        <is>
          <t xml:space="preserve">2026-09 (Sept)</t>
        </is>
      </c>
      <c r="S1359">
        <f>IF(M1359="Not an error",0,IF(COUNTIFS($A$2:$A1359,$A1359,$D$2:$D1359,$D1359,$M$2:$M1359,"&lt;&gt;Not an error")=1,1,0))</f>
        <v>1</v>
      </c>
      <c r="T1359">
        <f>IF(M1359&lt;&gt;"Major",0,IF(COUNTIFS($A$2:$A1359,$A1359,$D$2:$D1359,$D1359,$M$2:$M1359,"Major")=1,1,0))</f>
        <v>1</v>
      </c>
      <c r="U1359">
        <f>IF(M1359&lt;&gt;"Minor",0,IF(COUNTIFS($A$2:$A1359,$A1359,$D$2:$D1359,$D1359,$M$2:$M1359,"Minor")=1,1,0))</f>
        <v>0</v>
      </c>
    </row>
    <row r="1360">
      <c r="A1360" t="inlineStr">
        <is>
          <t xml:space="preserve">819eabfbd96880cd7f6d42202600e24bdb384108</t>
        </is>
      </c>
      <c r="B1360" t="inlineStr">
        <is>
          <t xml:space="preserve">Primal Partners</t>
        </is>
      </c>
      <c r="C1360" t="inlineStr">
        <is>
          <t xml:space="preserve">Primal Partners (New)</t>
        </is>
      </c>
      <c r="D1360" t="inlineStr">
        <is>
          <t xml:space="preserve">ee7b9ffd13859d1e934a8e9caa8d60ff2cc9f7dc</t>
        </is>
      </c>
      <c r="E1360" t="inlineStr">
        <is>
          <t xml:space="preserve">Episode 7: Zwei Gegen Einen</t>
        </is>
      </c>
      <c r="F1360">
        <v>7</v>
      </c>
      <c r="G1360" t="inlineStr">
        <is>
          <t xml:space="preserve">3:49-3:52</t>
        </is>
      </c>
      <c r="H1360" t="inlineStr">
        <is>
          <t xml:space="preserve">Resolved</t>
        </is>
      </c>
      <c r="I1360" t="inlineStr">
        <is>
          <t xml:space="preserve">Remarks: [Script Error]
Line from script:
"Wurde es deshalb wahr, nur weil sie es behauptete?"
Note: Krystal is questioning Sofiaâ€™s excuse for fighting herself, but the sentence does not make that clear. Suggested: â€œNur weil sie noch nicht offiziell als BÃ¤ndigerin galt, durfte sie jetzt selbst kÃ¤mpfen?â€_x009d_</t>
        </is>
      </c>
      <c r="J1360" t="inlineStr">
        <is>
          <t xml:space="preserve">VOA</t>
        </is>
      </c>
      <c r="K1360" t="inlineStr">
        <is>
          <t xml:space="preserve">Script Error</t>
        </is>
      </c>
      <c r="L1360" t="inlineStr">
        <is>
          <t xml:space="preserve">Script error</t>
        </is>
      </c>
      <c r="M1360" t="str">
        <f>IFERROR(IF(VLOOKUP(L1360,'Quantification'!$A:$B,2,FALSE)&amp;""="","Unclassified",VLOOKUP(L1360,'Quantification'!$A:$B,2,FALSE)),"Unclassified")</f>
        <v>Major</v>
      </c>
      <c r="N1360" t="inlineStr">
        <is>
          <t xml:space="preserve">con-khera.mirjam@pocketfm.com</t>
        </is>
      </c>
      <c r="O1360" t="inlineStr">
        <is>
          <t xml:space="preserve">Issues found in raw</t>
        </is>
      </c>
      <c r="P1360" t="str">
        <f>IF(OR(O1360="Issues found in master",O1360="Final master"),"Master",IF(OR(O1360="Ready for Master",O1360="Issues found in raw",O1360="Raw under QC",O1360="Issues resolved in raw"),"Raw","-"))</f>
        <v>Raw</v>
      </c>
      <c r="Q1360" s="13">
        <v>46282.36388888889</v>
      </c>
      <c r="R1360" t="inlineStr">
        <is>
          <t xml:space="preserve">2026-09 (Sept)</t>
        </is>
      </c>
      <c r="S1360">
        <f>IF(M1360="Not an error",0,IF(COUNTIFS($A$2:$A1360,$A1360,$D$2:$D1360,$D1360,$M$2:$M1360,"&lt;&gt;Not an error")=1,1,0))</f>
        <v>1</v>
      </c>
      <c r="T1360">
        <f>IF(M1360&lt;&gt;"Major",0,IF(COUNTIFS($A$2:$A1360,$A1360,$D$2:$D1360,$D1360,$M$2:$M1360,"Major")=1,1,0))</f>
        <v>1</v>
      </c>
      <c r="U1360">
        <f>IF(M1360&lt;&gt;"Minor",0,IF(COUNTIFS($A$2:$A1360,$A1360,$D$2:$D1360,$D1360,$M$2:$M1360,"Minor")=1,1,0))</f>
        <v>0</v>
      </c>
    </row>
    <row r="1361">
      <c r="A1361" t="inlineStr">
        <is>
          <t xml:space="preserve">819eabfbd96880cd7f6d42202600e24bdb384108</t>
        </is>
      </c>
      <c r="B1361" t="inlineStr">
        <is>
          <t xml:space="preserve">Primal Partners</t>
        </is>
      </c>
      <c r="C1361" t="inlineStr">
        <is>
          <t xml:space="preserve">Primal Partners (New)</t>
        </is>
      </c>
      <c r="D1361" t="inlineStr">
        <is>
          <t xml:space="preserve">ee7b9ffd13859d1e934a8e9caa8d60ff2cc9f7dc</t>
        </is>
      </c>
      <c r="E1361" t="inlineStr">
        <is>
          <t xml:space="preserve">Episode 7: Zwei Gegen Einen</t>
        </is>
      </c>
      <c r="F1361">
        <v>7</v>
      </c>
      <c r="G1361" t="inlineStr">
        <is>
          <t xml:space="preserve">5:56-5:59</t>
        </is>
      </c>
      <c r="H1361" t="inlineStr">
        <is>
          <t xml:space="preserve">Resolved</t>
        </is>
      </c>
      <c r="I1361" t="inlineStr">
        <is>
          <t xml:space="preserve">Remarks: [Script Error]
Line from script:
"Na und, wenn es eine HerzenflÃ¼gel-Taube ist?"
Note: This question shifts away from Krystalâ€™s point about who owns the bird and adds no useful information. Suggested: Remove the sentence and continue with â€œIch werde trotzdem gewinnen.â€_x009d_</t>
        </is>
      </c>
      <c r="J1361" t="inlineStr">
        <is>
          <t xml:space="preserve">VOA</t>
        </is>
      </c>
      <c r="K1361" t="inlineStr">
        <is>
          <t xml:space="preserve">Script Error</t>
        </is>
      </c>
      <c r="L1361" t="inlineStr">
        <is>
          <t xml:space="preserve">Script error</t>
        </is>
      </c>
      <c r="M1361" t="str">
        <f>IFERROR(IF(VLOOKUP(L1361,'Quantification'!$A:$B,2,FALSE)&amp;""="","Unclassified",VLOOKUP(L1361,'Quantification'!$A:$B,2,FALSE)),"Unclassified")</f>
        <v>Major</v>
      </c>
      <c r="N1361" t="inlineStr">
        <is>
          <t xml:space="preserve">con-khera.mirjam@pocketfm.com</t>
        </is>
      </c>
      <c r="O1361" t="inlineStr">
        <is>
          <t xml:space="preserve">Issues found in raw</t>
        </is>
      </c>
      <c r="P1361" t="str">
        <f>IF(OR(O1361="Issues found in master",O1361="Final master"),"Master",IF(OR(O1361="Ready for Master",O1361="Issues found in raw",O1361="Raw under QC",O1361="Issues resolved in raw"),"Raw","-"))</f>
        <v>Raw</v>
      </c>
      <c r="Q1361" s="13">
        <v>46282.36388888889</v>
      </c>
      <c r="R1361" t="inlineStr">
        <is>
          <t xml:space="preserve">2026-09 (Sept)</t>
        </is>
      </c>
      <c r="S1361">
        <f>IF(M1361="Not an error",0,IF(COUNTIFS($A$2:$A1361,$A1361,$D$2:$D1361,$D1361,$M$2:$M1361,"&lt;&gt;Not an error")=1,1,0))</f>
        <v>0</v>
      </c>
      <c r="T1361">
        <f>IF(M1361&lt;&gt;"Major",0,IF(COUNTIFS($A$2:$A1361,$A1361,$D$2:$D1361,$D1361,$M$2:$M1361,"Major")=1,1,0))</f>
        <v>0</v>
      </c>
      <c r="U1361">
        <f>IF(M1361&lt;&gt;"Minor",0,IF(COUNTIFS($A$2:$A1361,$A1361,$D$2:$D1361,$D1361,$M$2:$M1361,"Minor")=1,1,0))</f>
        <v>0</v>
      </c>
    </row>
    <row r="1362">
      <c r="A1362" t="inlineStr">
        <is>
          <t xml:space="preserve">819eabfbd96880cd7f6d42202600e24bdb384108</t>
        </is>
      </c>
      <c r="B1362" t="inlineStr">
        <is>
          <t xml:space="preserve">Primal Partners</t>
        </is>
      </c>
      <c r="C1362" t="inlineStr">
        <is>
          <t xml:space="preserve">Primal Partners (New)</t>
        </is>
      </c>
      <c r="D1362" t="inlineStr">
        <is>
          <t xml:space="preserve">02f1d37d696e6ca999cf021b629e574267edffcb</t>
        </is>
      </c>
      <c r="E1362" t="inlineStr">
        <is>
          <t xml:space="preserve">Episode 8: Eine Totale Abreibung</t>
        </is>
      </c>
      <c r="F1362">
        <v>8</v>
      </c>
      <c r="G1362" t="inlineStr">
        <is>
          <t xml:space="preserve">2:01-2:02</t>
        </is>
      </c>
      <c r="H1362" t="inlineStr">
        <is>
          <t xml:space="preserve">Resolved</t>
        </is>
      </c>
      <c r="I1362" t="inlineStr">
        <is>
          <t xml:space="preserve">Remarks: [Mispronunciation]
Line from script:
"â€žZahn?â€œ"
Note: The Feuerzahn-Hundâ€™s vocalization â€œZahnâ€_x009d_ sounds like â€œzahmâ€_x009d_ in the audio. Suggested: Pronounce the final consonant clearly as â€œn.â€_x009d_</t>
        </is>
      </c>
      <c r="J1362" t="inlineStr">
        <is>
          <t xml:space="preserve">VOA</t>
        </is>
      </c>
      <c r="K1362" t="inlineStr">
        <is>
          <t xml:space="preserve">Mispronunciation</t>
        </is>
      </c>
      <c r="L1362" t="inlineStr">
        <is>
          <t xml:space="preserve">Mispronunciation</t>
        </is>
      </c>
      <c r="M1362" t="str">
        <f>IFERROR(IF(VLOOKUP(L1362,'Quantification'!$A:$B,2,FALSE)&amp;""="","Unclassified",VLOOKUP(L1362,'Quantification'!$A:$B,2,FALSE)),"Unclassified")</f>
        <v>Major</v>
      </c>
      <c r="N1362" t="inlineStr">
        <is>
          <t xml:space="preserve">con-khera.mirjam@pocketfm.com</t>
        </is>
      </c>
      <c r="O1362" t="inlineStr">
        <is>
          <t xml:space="preserve">Issues found in raw</t>
        </is>
      </c>
      <c r="P1362" t="str">
        <f>IF(OR(O1362="Issues found in master",O1362="Final master"),"Master",IF(OR(O1362="Ready for Master",O1362="Issues found in raw",O1362="Raw under QC",O1362="Issues resolved in raw"),"Raw","-"))</f>
        <v>Raw</v>
      </c>
      <c r="Q1362" s="13">
        <v>46282.36388888889</v>
      </c>
      <c r="R1362" t="inlineStr">
        <is>
          <t xml:space="preserve">2026-09 (Sept)</t>
        </is>
      </c>
      <c r="S1362">
        <f>IF(M1362="Not an error",0,IF(COUNTIFS($A$2:$A1362,$A1362,$D$2:$D1362,$D1362,$M$2:$M1362,"&lt;&gt;Not an error")=1,1,0))</f>
        <v>1</v>
      </c>
      <c r="T1362">
        <f>IF(M1362&lt;&gt;"Major",0,IF(COUNTIFS($A$2:$A1362,$A1362,$D$2:$D1362,$D1362,$M$2:$M1362,"Major")=1,1,0))</f>
        <v>1</v>
      </c>
      <c r="U1362">
        <f>IF(M1362&lt;&gt;"Minor",0,IF(COUNTIFS($A$2:$A1362,$A1362,$D$2:$D1362,$D1362,$M$2:$M1362,"Minor")=1,1,0))</f>
        <v>0</v>
      </c>
    </row>
    <row r="1363">
      <c r="A1363" t="inlineStr">
        <is>
          <t xml:space="preserve">819eabfbd96880cd7f6d42202600e24bdb384108</t>
        </is>
      </c>
      <c r="B1363" t="inlineStr">
        <is>
          <t xml:space="preserve">Primal Partners</t>
        </is>
      </c>
      <c r="C1363" t="inlineStr">
        <is>
          <t xml:space="preserve">Primal Partners (New)</t>
        </is>
      </c>
      <c r="D1363" t="inlineStr">
        <is>
          <t xml:space="preserve">02f1d37d696e6ca999cf021b629e574267edffcb</t>
        </is>
      </c>
      <c r="E1363" t="inlineStr">
        <is>
          <t xml:space="preserve">Episode 8: Eine Totale Abreibung</t>
        </is>
      </c>
      <c r="F1363">
        <v>8</v>
      </c>
      <c r="G1363" t="inlineStr">
        <is>
          <t xml:space="preserve">7:05-7:12</t>
        </is>
      </c>
      <c r="H1363" t="inlineStr">
        <is>
          <t xml:space="preserve">Resolved</t>
        </is>
      </c>
      <c r="I1363" t="inlineStr">
        <is>
          <t xml:space="preserve">Remarks: [Mispronunciation]
Line from script:
"â€žZahn! Zahn!â€œ, klÃ¤ffte der kleine Hund, hÃ¼pfte auf seinen Pfoten und gestikulierte wild in Sofias Richtung."
Note: â€œZahnâ€_x009d_ sounds like â€œzahmâ€_x009d_ in the audio. Suggested: Pronounce the final consonant clearly as â€œn.â€_x009d_</t>
        </is>
      </c>
      <c r="J1363" t="inlineStr">
        <is>
          <t xml:space="preserve">VOA</t>
        </is>
      </c>
      <c r="K1363" t="inlineStr">
        <is>
          <t xml:space="preserve">Mispronunciation</t>
        </is>
      </c>
      <c r="L1363" t="inlineStr">
        <is>
          <t xml:space="preserve">Mispronunciation</t>
        </is>
      </c>
      <c r="M1363" t="str">
        <f>IFERROR(IF(VLOOKUP(L1363,'Quantification'!$A:$B,2,FALSE)&amp;""="","Unclassified",VLOOKUP(L1363,'Quantification'!$A:$B,2,FALSE)),"Unclassified")</f>
        <v>Major</v>
      </c>
      <c r="N1363" t="inlineStr">
        <is>
          <t xml:space="preserve">con-khera.mirjam@pocketfm.com</t>
        </is>
      </c>
      <c r="O1363" t="inlineStr">
        <is>
          <t xml:space="preserve">Issues found in raw</t>
        </is>
      </c>
      <c r="P1363" t="str">
        <f>IF(OR(O1363="Issues found in master",O1363="Final master"),"Master",IF(OR(O1363="Ready for Master",O1363="Issues found in raw",O1363="Raw under QC",O1363="Issues resolved in raw"),"Raw","-"))</f>
        <v>Raw</v>
      </c>
      <c r="Q1363" s="13">
        <v>46282.36388888889</v>
      </c>
      <c r="R1363" t="inlineStr">
        <is>
          <t xml:space="preserve">2026-09 (Sept)</t>
        </is>
      </c>
      <c r="S1363">
        <f>IF(M1363="Not an error",0,IF(COUNTIFS($A$2:$A1363,$A1363,$D$2:$D1363,$D1363,$M$2:$M1363,"&lt;&gt;Not an error")=1,1,0))</f>
        <v>0</v>
      </c>
      <c r="T1363">
        <f>IF(M1363&lt;&gt;"Major",0,IF(COUNTIFS($A$2:$A1363,$A1363,$D$2:$D1363,$D1363,$M$2:$M1363,"Major")=1,1,0))</f>
        <v>0</v>
      </c>
      <c r="U1363">
        <f>IF(M1363&lt;&gt;"Minor",0,IF(COUNTIFS($A$2:$A1363,$A1363,$D$2:$D1363,$D1363,$M$2:$M1363,"Minor")=1,1,0))</f>
        <v>0</v>
      </c>
    </row>
    <row r="1364">
      <c r="A1364" t="inlineStr">
        <is>
          <t xml:space="preserve">819eabfbd96880cd7f6d42202600e24bdb384108</t>
        </is>
      </c>
      <c r="B1364" t="inlineStr">
        <is>
          <t xml:space="preserve">Primal Partners</t>
        </is>
      </c>
      <c r="C1364" t="inlineStr">
        <is>
          <t xml:space="preserve">Primal Partners (New)</t>
        </is>
      </c>
      <c r="D1364" t="inlineStr">
        <is>
          <t xml:space="preserve">f396104f4d73cda2c15a8e6f23eb9dbe38559e68</t>
        </is>
      </c>
      <c r="E1364" t="inlineStr">
        <is>
          <t xml:space="preserve">Episode 10: Übernatürliche Biologie</t>
        </is>
      </c>
      <c r="F1364">
        <v>10</v>
      </c>
      <c r="G1364" t="inlineStr">
        <is>
          <t xml:space="preserve">4:21-2:27</t>
        </is>
      </c>
      <c r="H1364" t="inlineStr">
        <is>
          <t xml:space="preserve">Resolved</t>
        </is>
      </c>
      <c r="I1364" t="inlineStr">
        <is>
          <t xml:space="preserve">Remarks: [Mispronunciation]
Line from script:
"Aber selbst Kinder, die die SonderzulassungsprÃ¼fung bestanden, mussten immer noch am ZET teilnehmen."
Note: â€œZETâ€_x009d_ is mispronounced. Suggested: Pronounce the abbreviation letter by letter: â€œZ-E-T.â€_x009d_</t>
        </is>
      </c>
      <c r="J1364" t="inlineStr">
        <is>
          <t xml:space="preserve">VOA</t>
        </is>
      </c>
      <c r="K1364" t="inlineStr">
        <is>
          <t xml:space="preserve">Mispronunciation</t>
        </is>
      </c>
      <c r="L1364" t="inlineStr">
        <is>
          <t xml:space="preserve">Mispronunciation</t>
        </is>
      </c>
      <c r="M1364" t="str">
        <f>IFERROR(IF(VLOOKUP(L1364,'Quantification'!$A:$B,2,FALSE)&amp;""="","Unclassified",VLOOKUP(L1364,'Quantification'!$A:$B,2,FALSE)),"Unclassified")</f>
        <v>Major</v>
      </c>
      <c r="N1364" t="inlineStr">
        <is>
          <t xml:space="preserve">con-khera.mirjam@pocketfm.com</t>
        </is>
      </c>
      <c r="O1364" t="inlineStr">
        <is>
          <t xml:space="preserve">Issues found in raw</t>
        </is>
      </c>
      <c r="P1364" t="str">
        <f>IF(OR(O1364="Issues found in master",O1364="Final master"),"Master",IF(OR(O1364="Ready for Master",O1364="Issues found in raw",O1364="Raw under QC",O1364="Issues resolved in raw"),"Raw","-"))</f>
        <v>Raw</v>
      </c>
      <c r="Q1364" s="13">
        <v>46282.36388888889</v>
      </c>
      <c r="R1364" t="inlineStr">
        <is>
          <t xml:space="preserve">2026-09 (Sept)</t>
        </is>
      </c>
      <c r="S1364">
        <f>IF(M1364="Not an error",0,IF(COUNTIFS($A$2:$A1364,$A1364,$D$2:$D1364,$D1364,$M$2:$M1364,"&lt;&gt;Not an error")=1,1,0))</f>
        <v>1</v>
      </c>
      <c r="T1364">
        <f>IF(M1364&lt;&gt;"Major",0,IF(COUNTIFS($A$2:$A1364,$A1364,$D$2:$D1364,$D1364,$M$2:$M1364,"Major")=1,1,0))</f>
        <v>1</v>
      </c>
      <c r="U1364">
        <f>IF(M1364&lt;&gt;"Minor",0,IF(COUNTIFS($A$2:$A1364,$A1364,$D$2:$D1364,$D1364,$M$2:$M1364,"Minor")=1,1,0))</f>
        <v>0</v>
      </c>
    </row>
    <row r="1365">
      <c r="A1365" t="inlineStr">
        <is>
          <t xml:space="preserve">819eabfbd96880cd7f6d42202600e24bdb384108</t>
        </is>
      </c>
      <c r="B1365" t="inlineStr">
        <is>
          <t xml:space="preserve">Primal Partners</t>
        </is>
      </c>
      <c r="C1365" t="inlineStr">
        <is>
          <t xml:space="preserve">Primal Partners (New)</t>
        </is>
      </c>
      <c r="D1365" t="inlineStr">
        <is>
          <t xml:space="preserve">f396104f4d73cda2c15a8e6f23eb9dbe38559e68</t>
        </is>
      </c>
      <c r="E1365" t="inlineStr">
        <is>
          <t xml:space="preserve">Episode 10: Übernatürliche Biologie</t>
        </is>
      </c>
      <c r="F1365">
        <v>10</v>
      </c>
      <c r="G1365" t="inlineStr">
        <is>
          <t xml:space="preserve">4:27-4:32</t>
        </is>
      </c>
      <c r="H1365" t="inlineStr">
        <is>
          <t xml:space="preserve">Resolved</t>
        </is>
      </c>
      <c r="I1365" t="inlineStr">
        <is>
          <t xml:space="preserve">Remarks: [Mispronunciation]
Line from script:
"Man musste eine Mindestpunktzahl im ZET erreichen, um tatsÃ¤chlich auf eine BÃ¤ndiger-High-School zu kommen."
Note: â€œZETâ€_x009d_ is mispronounced. Suggested: Pronounce the abbreviation letter by letter: â€œZ-E-T.â€_x009d_</t>
        </is>
      </c>
      <c r="J1365" t="inlineStr">
        <is>
          <t xml:space="preserve">VOA</t>
        </is>
      </c>
      <c r="K1365" t="inlineStr">
        <is>
          <t xml:space="preserve">Mispronunciation</t>
        </is>
      </c>
      <c r="L1365" t="inlineStr">
        <is>
          <t xml:space="preserve">Mispronunciation</t>
        </is>
      </c>
      <c r="M1365" t="str">
        <f>IFERROR(IF(VLOOKUP(L1365,'Quantification'!$A:$B,2,FALSE)&amp;""="","Unclassified",VLOOKUP(L1365,'Quantification'!$A:$B,2,FALSE)),"Unclassified")</f>
        <v>Major</v>
      </c>
      <c r="N1365" t="inlineStr">
        <is>
          <t xml:space="preserve">con-khera.mirjam@pocketfm.com</t>
        </is>
      </c>
      <c r="O1365" t="inlineStr">
        <is>
          <t xml:space="preserve">Issues found in raw</t>
        </is>
      </c>
      <c r="P1365" t="str">
        <f>IF(OR(O1365="Issues found in master",O1365="Final master"),"Master",IF(OR(O1365="Ready for Master",O1365="Issues found in raw",O1365="Raw under QC",O1365="Issues resolved in raw"),"Raw","-"))</f>
        <v>Raw</v>
      </c>
      <c r="Q1365" s="13">
        <v>46282.36388888889</v>
      </c>
      <c r="R1365" t="inlineStr">
        <is>
          <t xml:space="preserve">2026-09 (Sept)</t>
        </is>
      </c>
      <c r="S1365">
        <f>IF(M1365="Not an error",0,IF(COUNTIFS($A$2:$A1365,$A1365,$D$2:$D1365,$D1365,$M$2:$M1365,"&lt;&gt;Not an error")=1,1,0))</f>
        <v>0</v>
      </c>
      <c r="T1365">
        <f>IF(M1365&lt;&gt;"Major",0,IF(COUNTIFS($A$2:$A1365,$A1365,$D$2:$D1365,$D1365,$M$2:$M1365,"Major")=1,1,0))</f>
        <v>0</v>
      </c>
      <c r="U1365">
        <f>IF(M1365&lt;&gt;"Minor",0,IF(COUNTIFS($A$2:$A1365,$A1365,$D$2:$D1365,$D1365,$M$2:$M1365,"Minor")=1,1,0))</f>
        <v>0</v>
      </c>
    </row>
    <row r="1366">
      <c r="A1366" t="inlineStr">
        <is>
          <t xml:space="preserve">819eabfbd96880cd7f6d42202600e24bdb384108</t>
        </is>
      </c>
      <c r="B1366" t="inlineStr">
        <is>
          <t xml:space="preserve">Primal Partners</t>
        </is>
      </c>
      <c r="C1366" t="inlineStr">
        <is>
          <t xml:space="preserve">Primal Partners (New)</t>
        </is>
      </c>
      <c r="D1366" t="inlineStr">
        <is>
          <t xml:space="preserve">f396104f4d73cda2c15a8e6f23eb9dbe38559e68</t>
        </is>
      </c>
      <c r="E1366" t="inlineStr">
        <is>
          <t xml:space="preserve">Episode 10: Übernatürliche Biologie</t>
        </is>
      </c>
      <c r="F1366">
        <v>10</v>
      </c>
      <c r="G1366" t="inlineStr">
        <is>
          <t xml:space="preserve">4:32-4:40</t>
        </is>
      </c>
      <c r="H1366" t="inlineStr">
        <is>
          <t xml:space="preserve">Resolved</t>
        </is>
      </c>
      <c r="I1366" t="inlineStr">
        <is>
          <t xml:space="preserve">Remarks: [Mispronunciation]
Line from script:
"Und obwohl jede BÃ¤ndiger-High-School eine andere Mindestpunktzahl forderte, hatten sie alle eine Gemeinsamkeit, den ZET."
Note: â€œZETâ€_x009d_ is mispronounced. Suggested: Pronounce the abbreviation letter by letter: â€œZ-E-T.â€_x009d_</t>
        </is>
      </c>
      <c r="J1366" t="inlineStr">
        <is>
          <t xml:space="preserve">VOA</t>
        </is>
      </c>
      <c r="K1366" t="inlineStr">
        <is>
          <t xml:space="preserve">Mispronunciation</t>
        </is>
      </c>
      <c r="L1366" t="inlineStr">
        <is>
          <t xml:space="preserve">Mispronunciation</t>
        </is>
      </c>
      <c r="M1366" t="str">
        <f>IFERROR(IF(VLOOKUP(L1366,'Quantification'!$A:$B,2,FALSE)&amp;""="","Unclassified",VLOOKUP(L1366,'Quantification'!$A:$B,2,FALSE)),"Unclassified")</f>
        <v>Major</v>
      </c>
      <c r="N1366" t="inlineStr">
        <is>
          <t xml:space="preserve">con-khera.mirjam@pocketfm.com</t>
        </is>
      </c>
      <c r="O1366" t="inlineStr">
        <is>
          <t xml:space="preserve">Issues found in raw</t>
        </is>
      </c>
      <c r="P1366" t="str">
        <f>IF(OR(O1366="Issues found in master",O1366="Final master"),"Master",IF(OR(O1366="Ready for Master",O1366="Issues found in raw",O1366="Raw under QC",O1366="Issues resolved in raw"),"Raw","-"))</f>
        <v>Raw</v>
      </c>
      <c r="Q1366" s="13">
        <v>46282.36388888889</v>
      </c>
      <c r="R1366" t="inlineStr">
        <is>
          <t xml:space="preserve">2026-09 (Sept)</t>
        </is>
      </c>
      <c r="S1366">
        <f>IF(M1366="Not an error",0,IF(COUNTIFS($A$2:$A1366,$A1366,$D$2:$D1366,$D1366,$M$2:$M1366,"&lt;&gt;Not an error")=1,1,0))</f>
        <v>0</v>
      </c>
      <c r="T1366">
        <f>IF(M1366&lt;&gt;"Major",0,IF(COUNTIFS($A$2:$A1366,$A1366,$D$2:$D1366,$D1366,$M$2:$M1366,"Major")=1,1,0))</f>
        <v>0</v>
      </c>
      <c r="U1366">
        <f>IF(M1366&lt;&gt;"Minor",0,IF(COUNTIFS($A$2:$A1366,$A1366,$D$2:$D1366,$D1366,$M$2:$M1366,"Minor")=1,1,0))</f>
        <v>0</v>
      </c>
    </row>
    <row r="1367">
      <c r="A1367" t="inlineStr">
        <is>
          <t xml:space="preserve">819eabfbd96880cd7f6d42202600e24bdb384108</t>
        </is>
      </c>
      <c r="B1367" t="inlineStr">
        <is>
          <t xml:space="preserve">Primal Partners</t>
        </is>
      </c>
      <c r="C1367" t="inlineStr">
        <is>
          <t xml:space="preserve">Primal Partners (New)</t>
        </is>
      </c>
      <c r="D1367" t="inlineStr">
        <is>
          <t xml:space="preserve">f396104f4d73cda2c15a8e6f23eb9dbe38559e68</t>
        </is>
      </c>
      <c r="E1367" t="inlineStr">
        <is>
          <t xml:space="preserve">Episode 10: Übernatürliche Biologie</t>
        </is>
      </c>
      <c r="F1367">
        <v>10</v>
      </c>
      <c r="G1367" t="inlineStr">
        <is>
          <t xml:space="preserve">5:58-5:59</t>
        </is>
      </c>
      <c r="H1367" t="inlineStr">
        <is>
          <t xml:space="preserve">Resolved</t>
        </is>
      </c>
      <c r="I1367" t="inlineStr">
        <is>
          <t xml:space="preserve">Remarks: [Script Error]
Line from script:
"Es wird empfohlen."
Note: The sentence is incomplete: it does not say what is recommended. Suggested: Remove the sentence.</t>
        </is>
      </c>
      <c r="J1367" t="inlineStr">
        <is>
          <t xml:space="preserve">VOA</t>
        </is>
      </c>
      <c r="K1367" t="inlineStr">
        <is>
          <t xml:space="preserve">Script Error</t>
        </is>
      </c>
      <c r="L1367" t="inlineStr">
        <is>
          <t xml:space="preserve">Script error</t>
        </is>
      </c>
      <c r="M1367" t="str">
        <f>IFERROR(IF(VLOOKUP(L1367,'Quantification'!$A:$B,2,FALSE)&amp;""="","Unclassified",VLOOKUP(L1367,'Quantification'!$A:$B,2,FALSE)),"Unclassified")</f>
        <v>Major</v>
      </c>
      <c r="N1367" t="inlineStr">
        <is>
          <t xml:space="preserve">con-khera.mirjam@pocketfm.com</t>
        </is>
      </c>
      <c r="O1367" t="inlineStr">
        <is>
          <t xml:space="preserve">Issues found in raw</t>
        </is>
      </c>
      <c r="P1367" t="str">
        <f>IF(OR(O1367="Issues found in master",O1367="Final master"),"Master",IF(OR(O1367="Ready for Master",O1367="Issues found in raw",O1367="Raw under QC",O1367="Issues resolved in raw"),"Raw","-"))</f>
        <v>Raw</v>
      </c>
      <c r="Q1367" s="13">
        <v>46282.36388888889</v>
      </c>
      <c r="R1367" t="inlineStr">
        <is>
          <t xml:space="preserve">2026-09 (Sept)</t>
        </is>
      </c>
      <c r="S1367">
        <f>IF(M1367="Not an error",0,IF(COUNTIFS($A$2:$A1367,$A1367,$D$2:$D1367,$D1367,$M$2:$M1367,"&lt;&gt;Not an error")=1,1,0))</f>
        <v>0</v>
      </c>
      <c r="T1367">
        <f>IF(M1367&lt;&gt;"Major",0,IF(COUNTIFS($A$2:$A1367,$A1367,$D$2:$D1367,$D1367,$M$2:$M1367,"Major")=1,1,0))</f>
        <v>0</v>
      </c>
      <c r="U1367">
        <f>IF(M1367&lt;&gt;"Minor",0,IF(COUNTIFS($A$2:$A1367,$A1367,$D$2:$D1367,$D1367,$M$2:$M1367,"Minor")=1,1,0))</f>
        <v>0</v>
      </c>
    </row>
    <row r="1368">
      <c r="A1368" t="inlineStr">
        <is>
          <t xml:space="preserve">819eabfbd96880cd7f6d42202600e24bdb384108</t>
        </is>
      </c>
      <c r="B1368" t="inlineStr">
        <is>
          <t xml:space="preserve">Primal Partners</t>
        </is>
      </c>
      <c r="C1368" t="inlineStr">
        <is>
          <t xml:space="preserve">Primal Partners (New)</t>
        </is>
      </c>
      <c r="D1368" t="inlineStr">
        <is>
          <t xml:space="preserve">cadaa39a693f1a7f4b48db1ef00193ffdc229dda</t>
        </is>
      </c>
      <c r="E1368" t="inlineStr">
        <is>
          <t xml:space="preserve">Episode 11: Ziemlich Gutes Geschäft</t>
        </is>
      </c>
      <c r="F1368">
        <v>11</v>
      </c>
      <c r="G1368" t="inlineStr">
        <is>
          <t xml:space="preserve">00:20-0:26</t>
        </is>
      </c>
      <c r="H1368" t="inlineStr">
        <is>
          <t xml:space="preserve">Resolved</t>
        </is>
      </c>
      <c r="I1368" t="inlineStr">
        <is>
          <t xml:space="preserve">Remarks: [Script Error]
Line from script:
"Eine HerzenflÃ¼gel-Taube flog sofort herbei und schmiegte sich zÃ¤rtlich an ihre Besitzerin"
Note: Viktoriaâ€™s HerzenflÃ¼gel-Taube is already established and is the only one present. The indefinite article makes it sound like a new creature. Suggested: â€œDie HerzenflÃ¼gel-Taube flog sofort herbei und schmiegte sich zÃ¤rtlich an ihre Besitzerin.â€_x009d_</t>
        </is>
      </c>
      <c r="J1368" t="inlineStr">
        <is>
          <t xml:space="preserve">VOA</t>
        </is>
      </c>
      <c r="K1368" t="inlineStr">
        <is>
          <t xml:space="preserve">Script Error</t>
        </is>
      </c>
      <c r="L1368" t="inlineStr">
        <is>
          <t xml:space="preserve">Script error</t>
        </is>
      </c>
      <c r="M1368" t="str">
        <f>IFERROR(IF(VLOOKUP(L1368,'Quantification'!$A:$B,2,FALSE)&amp;""="","Unclassified",VLOOKUP(L1368,'Quantification'!$A:$B,2,FALSE)),"Unclassified")</f>
        <v>Major</v>
      </c>
      <c r="N1368" t="inlineStr">
        <is>
          <t xml:space="preserve">con-khera.mirjam@pocketfm.com</t>
        </is>
      </c>
      <c r="O1368" t="inlineStr">
        <is>
          <t xml:space="preserve">Issues found in raw</t>
        </is>
      </c>
      <c r="P1368" t="str">
        <f>IF(OR(O1368="Issues found in master",O1368="Final master"),"Master",IF(OR(O1368="Ready for Master",O1368="Issues found in raw",O1368="Raw under QC",O1368="Issues resolved in raw"),"Raw","-"))</f>
        <v>Raw</v>
      </c>
      <c r="Q1368" s="13">
        <v>46282.36388888889</v>
      </c>
      <c r="R1368" t="inlineStr">
        <is>
          <t xml:space="preserve">2026-09 (Sept)</t>
        </is>
      </c>
      <c r="S1368">
        <f>IF(M1368="Not an error",0,IF(COUNTIFS($A$2:$A1368,$A1368,$D$2:$D1368,$D1368,$M$2:$M1368,"&lt;&gt;Not an error")=1,1,0))</f>
        <v>1</v>
      </c>
      <c r="T1368">
        <f>IF(M1368&lt;&gt;"Major",0,IF(COUNTIFS($A$2:$A1368,$A1368,$D$2:$D1368,$D1368,$M$2:$M1368,"Major")=1,1,0))</f>
        <v>1</v>
      </c>
      <c r="U1368">
        <f>IF(M1368&lt;&gt;"Minor",0,IF(COUNTIFS($A$2:$A1368,$A1368,$D$2:$D1368,$D1368,$M$2:$M1368,"Minor")=1,1,0))</f>
        <v>0</v>
      </c>
    </row>
    <row r="1369">
      <c r="A1369" t="inlineStr">
        <is>
          <t xml:space="preserve">819eabfbd96880cd7f6d42202600e24bdb384108</t>
        </is>
      </c>
      <c r="B1369" t="inlineStr">
        <is>
          <t xml:space="preserve">Primal Partners</t>
        </is>
      </c>
      <c r="C1369" t="inlineStr">
        <is>
          <t xml:space="preserve">Primal Partners (New)</t>
        </is>
      </c>
      <c r="D1369" t="inlineStr">
        <is>
          <t xml:space="preserve">cadaa39a693f1a7f4b48db1ef00193ffdc229dda</t>
        </is>
      </c>
      <c r="E1369" t="inlineStr">
        <is>
          <t xml:space="preserve">Episode 11: Ziemlich Gutes Geschäft</t>
        </is>
      </c>
      <c r="F1369">
        <v>11</v>
      </c>
      <c r="G1369" t="inlineStr">
        <is>
          <t xml:space="preserve">8:45-8:55</t>
        </is>
      </c>
      <c r="H1369" t="inlineStr">
        <is>
          <t xml:space="preserve">Resolved</t>
        </is>
      </c>
      <c r="I1369" t="inlineStr">
        <is>
          <t xml:space="preserve">Remarks: [Audio Quality]
Line from script:
"Ihr Daumen schwebte über dem Ausschaltknopf, während sie die Reaktion des Feuerzahn-Hundes beobachtete, bereit, das Handy im Bruchteil einer Sekunde auszuschalten."
Note: An unwanted noise is audible at the end of the sentence. Suggested: Remove the noise or regenerate the affected audio.</t>
        </is>
      </c>
      <c r="J1369" t="inlineStr">
        <is>
          <t xml:space="preserve">VOA</t>
        </is>
      </c>
      <c r="K1369" t="inlineStr">
        <is>
          <t xml:space="preserve">Modulation</t>
        </is>
      </c>
      <c r="L1369" t="inlineStr">
        <is>
          <t xml:space="preserve">Modulation</t>
        </is>
      </c>
      <c r="M1369" t="str">
        <f>IFERROR(IF(VLOOKUP(L1369,'Quantification'!$A:$B,2,FALSE)&amp;""="","Unclassified",VLOOKUP(L1369,'Quantification'!$A:$B,2,FALSE)),"Unclassified")</f>
        <v>Minor</v>
      </c>
      <c r="N1369" t="inlineStr">
        <is>
          <t xml:space="preserve">con-khera.mirjam@pocketfm.com</t>
        </is>
      </c>
      <c r="O1369" t="inlineStr">
        <is>
          <t xml:space="preserve">Issues found in raw</t>
        </is>
      </c>
      <c r="P1369" t="str">
        <f>IF(OR(O1369="Issues found in master",O1369="Final master"),"Master",IF(OR(O1369="Ready for Master",O1369="Issues found in raw",O1369="Raw under QC",O1369="Issues resolved in raw"),"Raw","-"))</f>
        <v>Raw</v>
      </c>
      <c r="Q1369" s="13">
        <v>46282.36388888889</v>
      </c>
      <c r="R1369" t="inlineStr">
        <is>
          <t xml:space="preserve">2026-09 (Sept)</t>
        </is>
      </c>
      <c r="S1369">
        <f>IF(M1369="Not an error",0,IF(COUNTIFS($A$2:$A1369,$A1369,$D$2:$D1369,$D1369,$M$2:$M1369,"&lt;&gt;Not an error")=1,1,0))</f>
        <v>0</v>
      </c>
      <c r="T1369">
        <f>IF(M1369&lt;&gt;"Major",0,IF(COUNTIFS($A$2:$A1369,$A1369,$D$2:$D1369,$D1369,$M$2:$M1369,"Major")=1,1,0))</f>
        <v>0</v>
      </c>
      <c r="U1369">
        <f>IF(M1369&lt;&gt;"Minor",0,IF(COUNTIFS($A$2:$A1369,$A1369,$D$2:$D1369,$D1369,$M$2:$M1369,"Minor")=1,1,0))</f>
        <v>1</v>
      </c>
    </row>
    <row r="1370">
      <c r="A1370" t="inlineStr">
        <is>
          <t xml:space="preserve">819eabfbd96880cd7f6d42202600e24bdb384108</t>
        </is>
      </c>
      <c r="B1370" t="inlineStr">
        <is>
          <t xml:space="preserve">Primal Partners</t>
        </is>
      </c>
      <c r="C1370" t="inlineStr">
        <is>
          <t xml:space="preserve">Primal Partners (New)</t>
        </is>
      </c>
      <c r="D1370" t="inlineStr">
        <is>
          <t xml:space="preserve">890cb8ed1e259bd142b3f03715977e0244c82804</t>
        </is>
      </c>
      <c r="E1370" t="inlineStr">
        <is>
          <t xml:space="preserve">Episode 12: Meine Retterin</t>
        </is>
      </c>
      <c r="F1370">
        <v>12</v>
      </c>
      <c r="G1370" t="inlineStr">
        <is>
          <t xml:space="preserve">6:44-6:49</t>
        </is>
      </c>
      <c r="H1370" t="inlineStr">
        <is>
          <t xml:space="preserve">Resolved</t>
        </is>
      </c>
      <c r="I1370" t="inlineStr">
        <is>
          <t xml:space="preserve">Remarks: [Mispronunciation]
Line from script:
"â€žAuÃŸerdem weiÃŸ die ganze Klasse, dass du diejenige bist, die bei den Probe-ZETs null Punkte hatte.â€œ"
Note: â€œZETâ€_x009d_ in â€œProbe-ZETsâ€_x009d_ is mispronounced. Suggested: Pronounce the letters separately: â€œZ-E-T.â€_x009d_</t>
        </is>
      </c>
      <c r="J1370" t="inlineStr">
        <is>
          <t xml:space="preserve">VOA</t>
        </is>
      </c>
      <c r="K1370" t="inlineStr">
        <is>
          <t xml:space="preserve">Mispronunciation</t>
        </is>
      </c>
      <c r="L1370" t="inlineStr">
        <is>
          <t xml:space="preserve">Mispronunciation</t>
        </is>
      </c>
      <c r="M1370" t="str">
        <f>IFERROR(IF(VLOOKUP(L1370,'Quantification'!$A:$B,2,FALSE)&amp;""="","Unclassified",VLOOKUP(L1370,'Quantification'!$A:$B,2,FALSE)),"Unclassified")</f>
        <v>Major</v>
      </c>
      <c r="N1370" t="inlineStr">
        <is>
          <t xml:space="preserve">con-khera.mirjam@pocketfm.com</t>
        </is>
      </c>
      <c r="O1370" t="inlineStr">
        <is>
          <t xml:space="preserve">Issues found in raw</t>
        </is>
      </c>
      <c r="P1370" t="str">
        <f>IF(OR(O1370="Issues found in master",O1370="Final master"),"Master",IF(OR(O1370="Ready for Master",O1370="Issues found in raw",O1370="Raw under QC",O1370="Issues resolved in raw"),"Raw","-"))</f>
        <v>Raw</v>
      </c>
      <c r="Q1370" s="13">
        <v>46282.36388888889</v>
      </c>
      <c r="R1370" t="inlineStr">
        <is>
          <t xml:space="preserve">2026-09 (Sept)</t>
        </is>
      </c>
      <c r="S1370">
        <f>IF(M1370="Not an error",0,IF(COUNTIFS($A$2:$A1370,$A1370,$D$2:$D1370,$D1370,$M$2:$M1370,"&lt;&gt;Not an error")=1,1,0))</f>
        <v>1</v>
      </c>
      <c r="T1370">
        <f>IF(M1370&lt;&gt;"Major",0,IF(COUNTIFS($A$2:$A1370,$A1370,$D$2:$D1370,$D1370,$M$2:$M1370,"Major")=1,1,0))</f>
        <v>1</v>
      </c>
      <c r="U1370">
        <f>IF(M1370&lt;&gt;"Minor",0,IF(COUNTIFS($A$2:$A1370,$A1370,$D$2:$D1370,$D1370,$M$2:$M1370,"Minor")=1,1,0))</f>
        <v>0</v>
      </c>
    </row>
    <row r="1371">
      <c r="A1371" t="inlineStr">
        <is>
          <t xml:space="preserve">819eabfbd96880cd7f6d42202600e24bdb384108</t>
        </is>
      </c>
      <c r="B1371" t="inlineStr">
        <is>
          <t xml:space="preserve">Primal Partners</t>
        </is>
      </c>
      <c r="C1371" t="inlineStr">
        <is>
          <t xml:space="preserve">Primal Partners (New)</t>
        </is>
      </c>
      <c r="D1371" t="inlineStr">
        <is>
          <t xml:space="preserve">39a11f8e4a6041dfab7d8c337715be8b494296b4</t>
        </is>
      </c>
      <c r="E1371" t="inlineStr">
        <is>
          <t xml:space="preserve">Episode 13: Übungstest</t>
        </is>
      </c>
      <c r="F1371">
        <v>13</v>
      </c>
      <c r="G1371" t="inlineStr">
        <is>
          <t xml:space="preserve">0:00-0:03</t>
        </is>
      </c>
      <c r="H1371" t="inlineStr">
        <is>
          <t xml:space="preserve">Resolved</t>
        </is>
      </c>
      <c r="I1371" t="inlineStr">
        <is>
          <t xml:space="preserve">Remarks: [Mispronunciation]
Line from script:
"â€žAch, Ã¼brigens, Genieâ€œ, setzte Mia Fischer an."
Note: â€œGenieâ€_x009d_ is mispronounced. Suggested: Pronounce it as the German word â€œGenieâ€_x009d_ (approximately â€œSche-NEEâ€_x009d_).</t>
        </is>
      </c>
      <c r="J1371" t="inlineStr">
        <is>
          <t xml:space="preserve">VOA</t>
        </is>
      </c>
      <c r="K1371" t="inlineStr">
        <is>
          <t xml:space="preserve">Mispronunciation</t>
        </is>
      </c>
      <c r="L1371" t="inlineStr">
        <is>
          <t xml:space="preserve">Mispronunciation</t>
        </is>
      </c>
      <c r="M1371" t="str">
        <f>IFERROR(IF(VLOOKUP(L1371,'Quantification'!$A:$B,2,FALSE)&amp;""="","Unclassified",VLOOKUP(L1371,'Quantification'!$A:$B,2,FALSE)),"Unclassified")</f>
        <v>Major</v>
      </c>
      <c r="N1371" t="inlineStr">
        <is>
          <t xml:space="preserve">con-khera.mirjam@pocketfm.com</t>
        </is>
      </c>
      <c r="O1371" t="inlineStr">
        <is>
          <t xml:space="preserve">Issues found in raw</t>
        </is>
      </c>
      <c r="P1371" t="str">
        <f>IF(OR(O1371="Issues found in master",O1371="Final master"),"Master",IF(OR(O1371="Ready for Master",O1371="Issues found in raw",O1371="Raw under QC",O1371="Issues resolved in raw"),"Raw","-"))</f>
        <v>Raw</v>
      </c>
      <c r="Q1371" s="13">
        <v>46282.36388888889</v>
      </c>
      <c r="R1371" t="inlineStr">
        <is>
          <t xml:space="preserve">2026-09 (Sept)</t>
        </is>
      </c>
      <c r="S1371">
        <f>IF(M1371="Not an error",0,IF(COUNTIFS($A$2:$A1371,$A1371,$D$2:$D1371,$D1371,$M$2:$M1371,"&lt;&gt;Not an error")=1,1,0))</f>
        <v>1</v>
      </c>
      <c r="T1371">
        <f>IF(M1371&lt;&gt;"Major",0,IF(COUNTIFS($A$2:$A1371,$A1371,$D$2:$D1371,$D1371,$M$2:$M1371,"Major")=1,1,0))</f>
        <v>1</v>
      </c>
      <c r="U1371">
        <f>IF(M1371&lt;&gt;"Minor",0,IF(COUNTIFS($A$2:$A1371,$A1371,$D$2:$D1371,$D1371,$M$2:$M1371,"Minor")=1,1,0))</f>
        <v>0</v>
      </c>
    </row>
    <row r="1372">
      <c r="A1372" t="inlineStr">
        <is>
          <t xml:space="preserve">819eabfbd96880cd7f6d42202600e24bdb384108</t>
        </is>
      </c>
      <c r="B1372" t="inlineStr">
        <is>
          <t xml:space="preserve">Primal Partners</t>
        </is>
      </c>
      <c r="C1372" t="inlineStr">
        <is>
          <t xml:space="preserve">Primal Partners (New)</t>
        </is>
      </c>
      <c r="D1372" t="inlineStr">
        <is>
          <t xml:space="preserve">39a11f8e4a6041dfab7d8c337715be8b494296b4</t>
        </is>
      </c>
      <c r="E1372" t="inlineStr">
        <is>
          <t xml:space="preserve">Episode 13: Übungstest</t>
        </is>
      </c>
      <c r="F1372">
        <v>13</v>
      </c>
      <c r="G1372" t="inlineStr">
        <is>
          <t xml:space="preserve">00:08-0:12</t>
        </is>
      </c>
      <c r="H1372" t="inlineStr">
        <is>
          <t xml:space="preserve">Resolved</t>
        </is>
      </c>
      <c r="I1372" t="inlineStr">
        <is>
          <t xml:space="preserve">Remarks: [Mispronunciation]
Line from script:
"â€žWie wÃ¤re es dann mit â€šunser hÃ¼bsches Genieâ€˜?â€œ, fragte Mia grinsend."
Note: â€œGenieâ€_x009d_ is mispronounced. Suggested: Pronounce it as the German word â€œGenieâ€_x009d_ (approximately â€œSche-NEEâ€_x009d_).</t>
        </is>
      </c>
      <c r="J1372" t="inlineStr">
        <is>
          <t xml:space="preserve">VOA</t>
        </is>
      </c>
      <c r="K1372" t="inlineStr">
        <is>
          <t xml:space="preserve">Mispronunciation</t>
        </is>
      </c>
      <c r="L1372" t="inlineStr">
        <is>
          <t xml:space="preserve">Mispronunciation</t>
        </is>
      </c>
      <c r="M1372" t="str">
        <f>IFERROR(IF(VLOOKUP(L1372,'Quantification'!$A:$B,2,FALSE)&amp;""="","Unclassified",VLOOKUP(L1372,'Quantification'!$A:$B,2,FALSE)),"Unclassified")</f>
        <v>Major</v>
      </c>
      <c r="N1372" t="inlineStr">
        <is>
          <t xml:space="preserve">con-khera.mirjam@pocketfm.com</t>
        </is>
      </c>
      <c r="O1372" t="inlineStr">
        <is>
          <t xml:space="preserve">Issues found in raw</t>
        </is>
      </c>
      <c r="P1372" t="str">
        <f>IF(OR(O1372="Issues found in master",O1372="Final master"),"Master",IF(OR(O1372="Ready for Master",O1372="Issues found in raw",O1372="Raw under QC",O1372="Issues resolved in raw"),"Raw","-"))</f>
        <v>Raw</v>
      </c>
      <c r="Q1372" s="13">
        <v>46282.36388888889</v>
      </c>
      <c r="R1372" t="inlineStr">
        <is>
          <t xml:space="preserve">2026-09 (Sept)</t>
        </is>
      </c>
      <c r="S1372">
        <f>IF(M1372="Not an error",0,IF(COUNTIFS($A$2:$A1372,$A1372,$D$2:$D1372,$D1372,$M$2:$M1372,"&lt;&gt;Not an error")=1,1,0))</f>
        <v>0</v>
      </c>
      <c r="T1372">
        <f>IF(M1372&lt;&gt;"Major",0,IF(COUNTIFS($A$2:$A1372,$A1372,$D$2:$D1372,$D1372,$M$2:$M1372,"Major")=1,1,0))</f>
        <v>0</v>
      </c>
      <c r="U1372">
        <f>IF(M1372&lt;&gt;"Minor",0,IF(COUNTIFS($A$2:$A1372,$A1372,$D$2:$D1372,$D1372,$M$2:$M1372,"Minor")=1,1,0))</f>
        <v>0</v>
      </c>
    </row>
    <row r="1373">
      <c r="A1373" t="inlineStr">
        <is>
          <t xml:space="preserve">819eabfbd96880cd7f6d42202600e24bdb384108</t>
        </is>
      </c>
      <c r="B1373" t="inlineStr">
        <is>
          <t xml:space="preserve">Primal Partners</t>
        </is>
      </c>
      <c r="C1373" t="inlineStr">
        <is>
          <t xml:space="preserve">Primal Partners (New)</t>
        </is>
      </c>
      <c r="D1373" t="inlineStr">
        <is>
          <t xml:space="preserve">ca355bae195abc88d6641ee59460b62b0438e32b</t>
        </is>
      </c>
      <c r="E1373" t="inlineStr">
        <is>
          <t xml:space="preserve">Episode 14: Einsame Rechnungen</t>
        </is>
      </c>
      <c r="F1373">
        <v>14</v>
      </c>
      <c r="G1373" t="inlineStr">
        <is>
          <t xml:space="preserve">0:07-0:09</t>
        </is>
      </c>
      <c r="H1373" t="inlineStr">
        <is>
          <t xml:space="preserve">Resolved</t>
        </is>
      </c>
      <c r="I1373" t="inlineStr">
        <is>
          <t xml:space="preserve">Remarks: [Script Error]
Line from script:
"â€žJa. Brauchst du etwas?â€œ"
Note: Sofia has answered Tiffanyâ€™s question and is asking whether there is anything else to discuss. â€œBrauchst du etwas?â€_x009d_ sounds like an offer of help instead. Suggested: â€œJa. Gibt es noch etwas?â€_x009d_</t>
        </is>
      </c>
      <c r="J1373" t="inlineStr">
        <is>
          <t xml:space="preserve">VOA</t>
        </is>
      </c>
      <c r="K1373" t="inlineStr">
        <is>
          <t xml:space="preserve">Script Error</t>
        </is>
      </c>
      <c r="L1373" t="inlineStr">
        <is>
          <t xml:space="preserve">Script error</t>
        </is>
      </c>
      <c r="M1373" t="str">
        <f>IFERROR(IF(VLOOKUP(L1373,'Quantification'!$A:$B,2,FALSE)&amp;""="","Unclassified",VLOOKUP(L1373,'Quantification'!$A:$B,2,FALSE)),"Unclassified")</f>
        <v>Major</v>
      </c>
      <c r="N1373" t="inlineStr">
        <is>
          <t xml:space="preserve">con-khera.mirjam@pocketfm.com</t>
        </is>
      </c>
      <c r="O1373" t="inlineStr">
        <is>
          <t xml:space="preserve">Issues found in raw</t>
        </is>
      </c>
      <c r="P1373" t="str">
        <f>IF(OR(O1373="Issues found in master",O1373="Final master"),"Master",IF(OR(O1373="Ready for Master",O1373="Issues found in raw",O1373="Raw under QC",O1373="Issues resolved in raw"),"Raw","-"))</f>
        <v>Raw</v>
      </c>
      <c r="Q1373" s="13">
        <v>46282.36388888889</v>
      </c>
      <c r="R1373" t="inlineStr">
        <is>
          <t xml:space="preserve">2026-09 (Sept)</t>
        </is>
      </c>
      <c r="S1373">
        <f>IF(M1373="Not an error",0,IF(COUNTIFS($A$2:$A1373,$A1373,$D$2:$D1373,$D1373,$M$2:$M1373,"&lt;&gt;Not an error")=1,1,0))</f>
        <v>1</v>
      </c>
      <c r="T1373">
        <f>IF(M1373&lt;&gt;"Major",0,IF(COUNTIFS($A$2:$A1373,$A1373,$D$2:$D1373,$D1373,$M$2:$M1373,"Major")=1,1,0))</f>
        <v>1</v>
      </c>
      <c r="U1373">
        <f>IF(M1373&lt;&gt;"Minor",0,IF(COUNTIFS($A$2:$A1373,$A1373,$D$2:$D1373,$D1373,$M$2:$M1373,"Minor")=1,1,0))</f>
        <v>0</v>
      </c>
    </row>
    <row r="1374">
      <c r="A1374" t="inlineStr">
        <is>
          <t xml:space="preserve">819eabfbd96880cd7f6d42202600e24bdb384108</t>
        </is>
      </c>
      <c r="B1374" t="inlineStr">
        <is>
          <t xml:space="preserve">Primal Partners</t>
        </is>
      </c>
      <c r="C1374" t="inlineStr">
        <is>
          <t xml:space="preserve">Primal Partners (New)</t>
        </is>
      </c>
      <c r="D1374" t="inlineStr">
        <is>
          <t xml:space="preserve">ca355bae195abc88d6641ee59460b62b0438e32b</t>
        </is>
      </c>
      <c r="E1374" t="inlineStr">
        <is>
          <t xml:space="preserve">Episode 14: Einsame Rechnungen</t>
        </is>
      </c>
      <c r="F1374">
        <v>14</v>
      </c>
      <c r="G1374" t="inlineStr">
        <is>
          <t xml:space="preserve">2:06-2:08</t>
        </is>
      </c>
      <c r="H1374" t="inlineStr">
        <is>
          <t xml:space="preserve">Resolved</t>
        </is>
      </c>
      <c r="I1374" t="inlineStr">
        <is>
          <t xml:space="preserve">Remarks: [Mispronunciation]
Line from script:
"Der ZET steht vor der TÃ¼r."
Note: â€œZETâ€_x009d_ is mispronounced. Suggested: Pronounce the abbreviation letter by letter: â€œZ-E-T.â€_x009d_</t>
        </is>
      </c>
      <c r="J1374" t="inlineStr">
        <is>
          <t xml:space="preserve">VOA</t>
        </is>
      </c>
      <c r="K1374" t="inlineStr">
        <is>
          <t xml:space="preserve">Mispronunciation</t>
        </is>
      </c>
      <c r="L1374" t="inlineStr">
        <is>
          <t xml:space="preserve">Mispronunciation</t>
        </is>
      </c>
      <c r="M1374" t="str">
        <f>IFERROR(IF(VLOOKUP(L1374,'Quantification'!$A:$B,2,FALSE)&amp;""="","Unclassified",VLOOKUP(L1374,'Quantification'!$A:$B,2,FALSE)),"Unclassified")</f>
        <v>Major</v>
      </c>
      <c r="N1374" t="inlineStr">
        <is>
          <t xml:space="preserve">con-khera.mirjam@pocketfm.com</t>
        </is>
      </c>
      <c r="O1374" t="inlineStr">
        <is>
          <t xml:space="preserve">Issues found in raw</t>
        </is>
      </c>
      <c r="P1374" t="str">
        <f>IF(OR(O1374="Issues found in master",O1374="Final master"),"Master",IF(OR(O1374="Ready for Master",O1374="Issues found in raw",O1374="Raw under QC",O1374="Issues resolved in raw"),"Raw","-"))</f>
        <v>Raw</v>
      </c>
      <c r="Q1374" s="13">
        <v>46282.36388888889</v>
      </c>
      <c r="R1374" t="inlineStr">
        <is>
          <t xml:space="preserve">2026-09 (Sept)</t>
        </is>
      </c>
      <c r="S1374">
        <f>IF(M1374="Not an error",0,IF(COUNTIFS($A$2:$A1374,$A1374,$D$2:$D1374,$D1374,$M$2:$M1374,"&lt;&gt;Not an error")=1,1,0))</f>
        <v>0</v>
      </c>
      <c r="T1374">
        <f>IF(M1374&lt;&gt;"Major",0,IF(COUNTIFS($A$2:$A1374,$A1374,$D$2:$D1374,$D1374,$M$2:$M1374,"Major")=1,1,0))</f>
        <v>0</v>
      </c>
      <c r="U1374">
        <f>IF(M1374&lt;&gt;"Minor",0,IF(COUNTIFS($A$2:$A1374,$A1374,$D$2:$D1374,$D1374,$M$2:$M1374,"Minor")=1,1,0))</f>
        <v>0</v>
      </c>
    </row>
    <row r="1375">
      <c r="A1375" t="inlineStr">
        <is>
          <t xml:space="preserve">819eabfbd96880cd7f6d42202600e24bdb384108</t>
        </is>
      </c>
      <c r="B1375" t="inlineStr">
        <is>
          <t xml:space="preserve">Primal Partners</t>
        </is>
      </c>
      <c r="C1375" t="inlineStr">
        <is>
          <t xml:space="preserve">Primal Partners (New)</t>
        </is>
      </c>
      <c r="D1375" t="inlineStr">
        <is>
          <t xml:space="preserve">ca355bae195abc88d6641ee59460b62b0438e32b</t>
        </is>
      </c>
      <c r="E1375" t="inlineStr">
        <is>
          <t xml:space="preserve">Episode 14: Einsame Rechnungen</t>
        </is>
      </c>
      <c r="F1375">
        <v>14</v>
      </c>
      <c r="G1375" t="inlineStr">
        <is>
          <t xml:space="preserve">4:50-4:51</t>
        </is>
      </c>
      <c r="H1375" t="inlineStr">
        <is>
          <t xml:space="preserve">Resolved</t>
        </is>
      </c>
      <c r="I1375" t="inlineStr">
        <is>
          <t xml:space="preserve">Remarks: [Mispronunciation]
Line from script:
"Der ZET ist in ein paar Tagen."
Note: â€œZETâ€_x009d_ is mispronounced. Suggested: Pronounce the abbreviation letter by letter: â€œZ-E-T.â€_x009d_</t>
        </is>
      </c>
      <c r="J1375" t="inlineStr">
        <is>
          <t xml:space="preserve">VOA</t>
        </is>
      </c>
      <c r="K1375" t="inlineStr">
        <is>
          <t xml:space="preserve">Mispronunciation</t>
        </is>
      </c>
      <c r="L1375" t="inlineStr">
        <is>
          <t xml:space="preserve">Mispronunciation</t>
        </is>
      </c>
      <c r="M1375" t="str">
        <f>IFERROR(IF(VLOOKUP(L1375,'Quantification'!$A:$B,2,FALSE)&amp;""="","Unclassified",VLOOKUP(L1375,'Quantification'!$A:$B,2,FALSE)),"Unclassified")</f>
        <v>Major</v>
      </c>
      <c r="N1375" t="inlineStr">
        <is>
          <t xml:space="preserve">con-khera.mirjam@pocketfm.com</t>
        </is>
      </c>
      <c r="O1375" t="inlineStr">
        <is>
          <t xml:space="preserve">Issues found in raw</t>
        </is>
      </c>
      <c r="P1375" t="str">
        <f>IF(OR(O1375="Issues found in master",O1375="Final master"),"Master",IF(OR(O1375="Ready for Master",O1375="Issues found in raw",O1375="Raw under QC",O1375="Issues resolved in raw"),"Raw","-"))</f>
        <v>Raw</v>
      </c>
      <c r="Q1375" s="13">
        <v>46282.36388888889</v>
      </c>
      <c r="R1375" t="inlineStr">
        <is>
          <t xml:space="preserve">2026-09 (Sept)</t>
        </is>
      </c>
      <c r="S1375">
        <f>IF(M1375="Not an error",0,IF(COUNTIFS($A$2:$A1375,$A1375,$D$2:$D1375,$D1375,$M$2:$M1375,"&lt;&gt;Not an error")=1,1,0))</f>
        <v>0</v>
      </c>
      <c r="T1375">
        <f>IF(M1375&lt;&gt;"Major",0,IF(COUNTIFS($A$2:$A1375,$A1375,$D$2:$D1375,$D1375,$M$2:$M1375,"Major")=1,1,0))</f>
        <v>0</v>
      </c>
      <c r="U1375">
        <f>IF(M1375&lt;&gt;"Minor",0,IF(COUNTIFS($A$2:$A1375,$A1375,$D$2:$D1375,$D1375,$M$2:$M1375,"Minor")=1,1,0))</f>
        <v>0</v>
      </c>
    </row>
    <row r="1376">
      <c r="A1376" t="inlineStr">
        <is>
          <t xml:space="preserve">819eabfbd96880cd7f6d42202600e24bdb384108</t>
        </is>
      </c>
      <c r="B1376" t="inlineStr">
        <is>
          <t xml:space="preserve">Primal Partners</t>
        </is>
      </c>
      <c r="C1376" t="inlineStr">
        <is>
          <t xml:space="preserve">Primal Partners (New)</t>
        </is>
      </c>
      <c r="D1376" t="inlineStr">
        <is>
          <t xml:space="preserve">ca355bae195abc88d6641ee59460b62b0438e32b</t>
        </is>
      </c>
      <c r="E1376" t="inlineStr">
        <is>
          <t xml:space="preserve">Episode 14: Einsame Rechnungen</t>
        </is>
      </c>
      <c r="F1376">
        <v>14</v>
      </c>
      <c r="G1376" t="inlineStr">
        <is>
          <t xml:space="preserve">6:56-7:03</t>
        </is>
      </c>
      <c r="H1376" t="inlineStr">
        <is>
          <t xml:space="preserve">Resolved</t>
        </is>
      </c>
      <c r="I1376" t="inlineStr">
        <is>
          <t xml:space="preserve">Remarks: [Mispronunciation]
Line from script:
"Ihren Noten nach zu urteilen, war sie nicht einmal sicher, ob sie die Mindestpunktzahl im ZET erreichen wÃ¼rde."
Note: â€œZETâ€_x009d_ is mispronounced. Suggested: Pronounce the abbreviation letter by letter: â€œZ-E-T.â€_x009d_</t>
        </is>
      </c>
      <c r="J1376" t="inlineStr">
        <is>
          <t xml:space="preserve">VOA</t>
        </is>
      </c>
      <c r="K1376" t="inlineStr">
        <is>
          <t xml:space="preserve">Mispronunciation</t>
        </is>
      </c>
      <c r="L1376" t="inlineStr">
        <is>
          <t xml:space="preserve">Mispronunciation</t>
        </is>
      </c>
      <c r="M1376" t="str">
        <f>IFERROR(IF(VLOOKUP(L1376,'Quantification'!$A:$B,2,FALSE)&amp;""="","Unclassified",VLOOKUP(L1376,'Quantification'!$A:$B,2,FALSE)),"Unclassified")</f>
        <v>Major</v>
      </c>
      <c r="N1376" t="inlineStr">
        <is>
          <t xml:space="preserve">con-khera.mirjam@pocketfm.com</t>
        </is>
      </c>
      <c r="O1376" t="inlineStr">
        <is>
          <t xml:space="preserve">Issues found in raw</t>
        </is>
      </c>
      <c r="P1376" t="str">
        <f>IF(OR(O1376="Issues found in master",O1376="Final master"),"Master",IF(OR(O1376="Ready for Master",O1376="Issues found in raw",O1376="Raw under QC",O1376="Issues resolved in raw"),"Raw","-"))</f>
        <v>Raw</v>
      </c>
      <c r="Q1376" s="13">
        <v>46282.36388888889</v>
      </c>
      <c r="R1376" t="inlineStr">
        <is>
          <t xml:space="preserve">2026-09 (Sept)</t>
        </is>
      </c>
      <c r="S1376">
        <f>IF(M1376="Not an error",0,IF(COUNTIFS($A$2:$A1376,$A1376,$D$2:$D1376,$D1376,$M$2:$M1376,"&lt;&gt;Not an error")=1,1,0))</f>
        <v>0</v>
      </c>
      <c r="T1376">
        <f>IF(M1376&lt;&gt;"Major",0,IF(COUNTIFS($A$2:$A1376,$A1376,$D$2:$D1376,$D1376,$M$2:$M1376,"Major")=1,1,0))</f>
        <v>0</v>
      </c>
      <c r="U1376">
        <f>IF(M1376&lt;&gt;"Minor",0,IF(COUNTIFS($A$2:$A1376,$A1376,$D$2:$D1376,$D1376,$M$2:$M1376,"Minor")=1,1,0))</f>
        <v>0</v>
      </c>
    </row>
    <row r="1377">
      <c r="A1377" t="inlineStr">
        <is>
          <t xml:space="preserve">819eabfbd96880cd7f6d42202600e24bdb384108</t>
        </is>
      </c>
      <c r="B1377" t="inlineStr">
        <is>
          <t xml:space="preserve">Primal Partners</t>
        </is>
      </c>
      <c r="C1377" t="inlineStr">
        <is>
          <t xml:space="preserve">Primal Partners (New)</t>
        </is>
      </c>
      <c r="D1377" t="inlineStr">
        <is>
          <t xml:space="preserve">ca355bae195abc88d6641ee59460b62b0438e32b</t>
        </is>
      </c>
      <c r="E1377" t="inlineStr">
        <is>
          <t xml:space="preserve">Episode 14: Einsame Rechnungen</t>
        </is>
      </c>
      <c r="F1377">
        <v>14</v>
      </c>
      <c r="G1377" t="inlineStr">
        <is>
          <t xml:space="preserve">7:41-7:49</t>
        </is>
      </c>
      <c r="H1377" t="inlineStr">
        <is>
          <t xml:space="preserve">Resolved</t>
        </is>
      </c>
      <c r="I1377" t="inlineStr">
        <is>
          <t xml:space="preserve">Remarks: [Script Error]
Line from script:
"Der einzige Grund, warum er seinen letzten Kampf so leicht gewonnen hatte, war, dass es ein Zwei-gegen-eins-Kampf war und der andere Junge langsam geschaltet hatte."
Note: The other opponent in the previous fight was a girl, not a boy. Suggested: Replace â€œder andere Jungeâ€_x009d_ with â€œdas andere MÃ¤dchen.â€_x009d_</t>
        </is>
      </c>
      <c r="J1377" t="inlineStr">
        <is>
          <t xml:space="preserve">VOA</t>
        </is>
      </c>
      <c r="K1377" t="inlineStr">
        <is>
          <t xml:space="preserve">Script Error</t>
        </is>
      </c>
      <c r="L1377" t="inlineStr">
        <is>
          <t xml:space="preserve">Script error</t>
        </is>
      </c>
      <c r="M1377" t="str">
        <f>IFERROR(IF(VLOOKUP(L1377,'Quantification'!$A:$B,2,FALSE)&amp;""="","Unclassified",VLOOKUP(L1377,'Quantification'!$A:$B,2,FALSE)),"Unclassified")</f>
        <v>Major</v>
      </c>
      <c r="N1377" t="inlineStr">
        <is>
          <t xml:space="preserve">con-khera.mirjam@pocketfm.com</t>
        </is>
      </c>
      <c r="O1377" t="inlineStr">
        <is>
          <t xml:space="preserve">Issues found in raw</t>
        </is>
      </c>
      <c r="P1377" t="str">
        <f>IF(OR(O1377="Issues found in master",O1377="Final master"),"Master",IF(OR(O1377="Ready for Master",O1377="Issues found in raw",O1377="Raw under QC",O1377="Issues resolved in raw"),"Raw","-"))</f>
        <v>Raw</v>
      </c>
      <c r="Q1377" s="13">
        <v>46282.36388888889</v>
      </c>
      <c r="R1377" t="inlineStr">
        <is>
          <t xml:space="preserve">2026-09 (Sept)</t>
        </is>
      </c>
      <c r="S1377">
        <f>IF(M1377="Not an error",0,IF(COUNTIFS($A$2:$A1377,$A1377,$D$2:$D1377,$D1377,$M$2:$M1377,"&lt;&gt;Not an error")=1,1,0))</f>
        <v>0</v>
      </c>
      <c r="T1377">
        <f>IF(M1377&lt;&gt;"Major",0,IF(COUNTIFS($A$2:$A1377,$A1377,$D$2:$D1377,$D1377,$M$2:$M1377,"Major")=1,1,0))</f>
        <v>0</v>
      </c>
      <c r="U1377">
        <f>IF(M1377&lt;&gt;"Minor",0,IF(COUNTIFS($A$2:$A1377,$A1377,$D$2:$D1377,$D1377,$M$2:$M1377,"Minor")=1,1,0))</f>
        <v>0</v>
      </c>
    </row>
    <row r="1378">
      <c r="A1378" t="inlineStr">
        <is>
          <t xml:space="preserve">819eabfbd96880cd7f6d42202600e24bdb384108</t>
        </is>
      </c>
      <c r="B1378" t="inlineStr">
        <is>
          <t xml:space="preserve">Primal Partners</t>
        </is>
      </c>
      <c r="C1378" t="inlineStr">
        <is>
          <t xml:space="preserve">Primal Partners (New)</t>
        </is>
      </c>
      <c r="D1378" t="inlineStr">
        <is>
          <t xml:space="preserve">54d16891647dbda76cc0319977f4d06da7e3cd3a</t>
        </is>
      </c>
      <c r="E1378" t="inlineStr">
        <is>
          <t xml:space="preserve">Episode 18: Zwanzig Lammspieße</t>
        </is>
      </c>
      <c r="F1378">
        <v>18</v>
      </c>
      <c r="G1378" t="inlineStr">
        <is>
          <t xml:space="preserve">1:23-1:30</t>
        </is>
      </c>
      <c r="H1378" t="inlineStr">
        <is>
          <t xml:space="preserve">Resolved</t>
        </is>
      </c>
      <c r="I1378" t="inlineStr">
        <is>
          <t xml:space="preserve">Remarks: [Script Error]
Line from script:
"Der Andrang nach Schulschluss hatte nur kurz angehalten, und als sie ihre drei KÃ¤mpfe beendet hatte, waren die meisten SchÃ¼ler schon weg."
Note: Only two fights have occurred today: against Justinâ€™s Pummel-Taube and Chrisâ€™s WollknÃ¤uel-KÃ¤fer. Suggested: Replace â€œdrei KÃ¤mpfeâ€_x009d_ with â€œzwei KÃ¤mpfe.â€_x009d_</t>
        </is>
      </c>
      <c r="J1378" t="inlineStr">
        <is>
          <t xml:space="preserve">VOA</t>
        </is>
      </c>
      <c r="K1378" t="inlineStr">
        <is>
          <t xml:space="preserve">Script Error</t>
        </is>
      </c>
      <c r="L1378" t="inlineStr">
        <is>
          <t xml:space="preserve">Script error</t>
        </is>
      </c>
      <c r="M1378" t="str">
        <f>IFERROR(IF(VLOOKUP(L1378,'Quantification'!$A:$B,2,FALSE)&amp;""="","Unclassified",VLOOKUP(L1378,'Quantification'!$A:$B,2,FALSE)),"Unclassified")</f>
        <v>Major</v>
      </c>
      <c r="N1378" t="inlineStr">
        <is>
          <t xml:space="preserve">con-khera.mirjam@pocketfm.com</t>
        </is>
      </c>
      <c r="O1378" t="inlineStr">
        <is>
          <t xml:space="preserve">Issues found in raw</t>
        </is>
      </c>
      <c r="P1378" t="str">
        <f>IF(OR(O1378="Issues found in master",O1378="Final master"),"Master",IF(OR(O1378="Ready for Master",O1378="Issues found in raw",O1378="Raw under QC",O1378="Issues resolved in raw"),"Raw","-"))</f>
        <v>Raw</v>
      </c>
      <c r="Q1378" s="13">
        <v>46282.381944444445</v>
      </c>
      <c r="R1378" t="inlineStr">
        <is>
          <t xml:space="preserve">2026-09 (Sept)</t>
        </is>
      </c>
      <c r="S1378">
        <f>IF(M1378="Not an error",0,IF(COUNTIFS($A$2:$A1378,$A1378,$D$2:$D1378,$D1378,$M$2:$M1378,"&lt;&gt;Not an error")=1,1,0))</f>
        <v>1</v>
      </c>
      <c r="T1378">
        <f>IF(M1378&lt;&gt;"Major",0,IF(COUNTIFS($A$2:$A1378,$A1378,$D$2:$D1378,$D1378,$M$2:$M1378,"Major")=1,1,0))</f>
        <v>1</v>
      </c>
      <c r="U1378">
        <f>IF(M1378&lt;&gt;"Minor",0,IF(COUNTIFS($A$2:$A1378,$A1378,$D$2:$D1378,$D1378,$M$2:$M1378,"Minor")=1,1,0))</f>
        <v>0</v>
      </c>
    </row>
    <row r="1379">
      <c r="A1379" t="inlineStr">
        <is>
          <t xml:space="preserve">819eabfbd96880cd7f6d42202600e24bdb384108</t>
        </is>
      </c>
      <c r="B1379" t="inlineStr">
        <is>
          <t xml:space="preserve">Primal Partners</t>
        </is>
      </c>
      <c r="C1379" t="inlineStr">
        <is>
          <t xml:space="preserve">Primal Partners (New)</t>
        </is>
      </c>
      <c r="D1379" t="inlineStr">
        <is>
          <t xml:space="preserve">54d16891647dbda76cc0319977f4d06da7e3cd3a</t>
        </is>
      </c>
      <c r="E1379" t="inlineStr">
        <is>
          <t xml:space="preserve">Episode 18: Zwanzig Lammspieße</t>
        </is>
      </c>
      <c r="F1379">
        <v>18</v>
      </c>
      <c r="G1379" t="inlineStr">
        <is>
          <t xml:space="preserve">1:54-2:01</t>
        </is>
      </c>
      <c r="H1379" t="inlineStr">
        <is>
          <t xml:space="preserve">Resolved</t>
        </is>
      </c>
      <c r="I1379" t="inlineStr">
        <is>
          <t xml:space="preserve">Remarks: [Script Error]
Line from script:
"Sie hatte heute drei KÃ¤mpfe bestritten: gegen eine Pummel-Taube, einen WollknÃ¤uel-KÃ¤fer und einen WeiÃŸen Sandfuchs."
Note: Sofia has fought only two beasts today: Justinâ€™s Pummel-Taube and Chrisâ€™s WollknÃ¤uel-KÃ¤fer. No fight against a WeiÃŸer Sandfuchs has occurred. Suggested: â€œSie hatte heute zwei KÃ¤mpfe bestritten: gegen eine Pummel-Taube und einen WollknÃ¤uel-KÃ¤fer.â€_x009d_</t>
        </is>
      </c>
      <c r="J1379" t="inlineStr">
        <is>
          <t xml:space="preserve">VOA</t>
        </is>
      </c>
      <c r="K1379" t="inlineStr">
        <is>
          <t xml:space="preserve">Script Error</t>
        </is>
      </c>
      <c r="L1379" t="inlineStr">
        <is>
          <t xml:space="preserve">Script error</t>
        </is>
      </c>
      <c r="M1379" t="str">
        <f>IFERROR(IF(VLOOKUP(L1379,'Quantification'!$A:$B,2,FALSE)&amp;""="","Unclassified",VLOOKUP(L1379,'Quantification'!$A:$B,2,FALSE)),"Unclassified")</f>
        <v>Major</v>
      </c>
      <c r="N1379" t="inlineStr">
        <is>
          <t xml:space="preserve">con-khera.mirjam@pocketfm.com</t>
        </is>
      </c>
      <c r="O1379" t="inlineStr">
        <is>
          <t xml:space="preserve">Issues found in raw</t>
        </is>
      </c>
      <c r="P1379" t="str">
        <f>IF(OR(O1379="Issues found in master",O1379="Final master"),"Master",IF(OR(O1379="Ready for Master",O1379="Issues found in raw",O1379="Raw under QC",O1379="Issues resolved in raw"),"Raw","-"))</f>
        <v>Raw</v>
      </c>
      <c r="Q1379" s="13">
        <v>46282.381944444445</v>
      </c>
      <c r="R1379" t="inlineStr">
        <is>
          <t xml:space="preserve">2026-09 (Sept)</t>
        </is>
      </c>
      <c r="S1379">
        <f>IF(M1379="Not an error",0,IF(COUNTIFS($A$2:$A1379,$A1379,$D$2:$D1379,$D1379,$M$2:$M1379,"&lt;&gt;Not an error")=1,1,0))</f>
        <v>0</v>
      </c>
      <c r="T1379">
        <f>IF(M1379&lt;&gt;"Major",0,IF(COUNTIFS($A$2:$A1379,$A1379,$D$2:$D1379,$D1379,$M$2:$M1379,"Major")=1,1,0))</f>
        <v>0</v>
      </c>
      <c r="U1379">
        <f>IF(M1379&lt;&gt;"Minor",0,IF(COUNTIFS($A$2:$A1379,$A1379,$D$2:$D1379,$D1379,$M$2:$M1379,"Minor")=1,1,0))</f>
        <v>0</v>
      </c>
    </row>
    <row r="1380">
      <c r="A1380" t="inlineStr">
        <is>
          <t xml:space="preserve">819eabfbd96880cd7f6d42202600e24bdb384108</t>
        </is>
      </c>
      <c r="B1380" t="inlineStr">
        <is>
          <t xml:space="preserve">Primal Partners</t>
        </is>
      </c>
      <c r="C1380" t="inlineStr">
        <is>
          <t xml:space="preserve">Primal Partners (New)</t>
        </is>
      </c>
      <c r="D1380" t="inlineStr">
        <is>
          <t xml:space="preserve">54d16891647dbda76cc0319977f4d06da7e3cd3a</t>
        </is>
      </c>
      <c r="E1380" t="inlineStr">
        <is>
          <t xml:space="preserve">Episode 18: Zwanzig Lammspieße</t>
        </is>
      </c>
      <c r="F1380">
        <v>18</v>
      </c>
      <c r="G1380" t="inlineStr">
        <is>
          <t xml:space="preserve">2:12</t>
        </is>
      </c>
      <c r="H1380" t="inlineStr">
        <is>
          <t xml:space="preserve">Resolved</t>
        </is>
      </c>
      <c r="I1380" t="inlineStr">
        <is>
          <t xml:space="preserve">Remarks: [Script Error]
Line from script:
"Alles waren Bestien des PrimÃ¤rrangs."
Note: Sofia fought two beasts, so â€œAllesâ€_x009d_ is incorrect here. Suggested: â€œBeide waren Bestien des PrimÃ¤rrangs.â€_x009d_</t>
        </is>
      </c>
      <c r="J1380" t="inlineStr">
        <is>
          <t xml:space="preserve">VOA</t>
        </is>
      </c>
      <c r="K1380" t="inlineStr">
        <is>
          <t xml:space="preserve">Script Error</t>
        </is>
      </c>
      <c r="L1380" t="inlineStr">
        <is>
          <t xml:space="preserve">Script error</t>
        </is>
      </c>
      <c r="M1380" t="str">
        <f>IFERROR(IF(VLOOKUP(L1380,'Quantification'!$A:$B,2,FALSE)&amp;""="","Unclassified",VLOOKUP(L1380,'Quantification'!$A:$B,2,FALSE)),"Unclassified")</f>
        <v>Major</v>
      </c>
      <c r="N1380" t="inlineStr">
        <is>
          <t xml:space="preserve">con-khera.mirjam@pocketfm.com</t>
        </is>
      </c>
      <c r="O1380" t="inlineStr">
        <is>
          <t xml:space="preserve">Issues found in raw</t>
        </is>
      </c>
      <c r="P1380" t="str">
        <f>IF(OR(O1380="Issues found in master",O1380="Final master"),"Master",IF(OR(O1380="Ready for Master",O1380="Issues found in raw",O1380="Raw under QC",O1380="Issues resolved in raw"),"Raw","-"))</f>
        <v>Raw</v>
      </c>
      <c r="Q1380" s="13">
        <v>46282.381944444445</v>
      </c>
      <c r="R1380" t="inlineStr">
        <is>
          <t xml:space="preserve">2026-09 (Sept)</t>
        </is>
      </c>
      <c r="S1380">
        <f>IF(M1380="Not an error",0,IF(COUNTIFS($A$2:$A1380,$A1380,$D$2:$D1380,$D1380,$M$2:$M1380,"&lt;&gt;Not an error")=1,1,0))</f>
        <v>0</v>
      </c>
      <c r="T1380">
        <f>IF(M1380&lt;&gt;"Major",0,IF(COUNTIFS($A$2:$A1380,$A1380,$D$2:$D1380,$D1380,$M$2:$M1380,"Major")=1,1,0))</f>
        <v>0</v>
      </c>
      <c r="U1380">
        <f>IF(M1380&lt;&gt;"Minor",0,IF(COUNTIFS($A$2:$A1380,$A1380,$D$2:$D1380,$D1380,$M$2:$M1380,"Minor")=1,1,0))</f>
        <v>0</v>
      </c>
    </row>
    <row r="1381">
      <c r="A1381" t="inlineStr">
        <is>
          <t xml:space="preserve">819eabfbd96880cd7f6d42202600e24bdb384108</t>
        </is>
      </c>
      <c r="B1381" t="inlineStr">
        <is>
          <t xml:space="preserve">Primal Partners</t>
        </is>
      </c>
      <c r="C1381" t="inlineStr">
        <is>
          <t xml:space="preserve">Primal Partners (New)</t>
        </is>
      </c>
      <c r="D1381" t="inlineStr">
        <is>
          <t xml:space="preserve">54d16891647dbda76cc0319977f4d06da7e3cd3a</t>
        </is>
      </c>
      <c r="E1381" t="inlineStr">
        <is>
          <t xml:space="preserve">Episode 18: Zwanzig Lammspieße</t>
        </is>
      </c>
      <c r="F1381">
        <v>18</v>
      </c>
      <c r="G1381" t="inlineStr">
        <is>
          <t xml:space="preserve">2:03-2:11</t>
        </is>
      </c>
      <c r="H1381" t="inlineStr">
        <is>
          <t xml:space="preserve">Resolved</t>
        </is>
      </c>
      <c r="I1381" t="inlineStr">
        <is>
          <t xml:space="preserve">Remarks: [Script Error]
Line from script:
"Der einzige Unterschied war, dass der WollknÃ¤uel-KÃ¤fer mit einem einzigen Treffer k.o. ging, wÃ¤hrend die anderen ein paar Runden brauchten."
Note: Sofia fought only one other beast today, the Pummel-Taube. Suggested: â€œDer einzige Unterschied war, dass der WollknÃ¤uel-KÃ¤fer mit einem einzigen Treffer k.o. ging, wÃ¤hrend die Pummel-Taube ein paar Runden brauchte.â€_x009d_</t>
        </is>
      </c>
      <c r="J1381" t="inlineStr">
        <is>
          <t xml:space="preserve">VOA</t>
        </is>
      </c>
      <c r="K1381" t="inlineStr">
        <is>
          <t xml:space="preserve">Script Error</t>
        </is>
      </c>
      <c r="L1381" t="inlineStr">
        <is>
          <t xml:space="preserve">Script error</t>
        </is>
      </c>
      <c r="M1381" t="str">
        <f>IFERROR(IF(VLOOKUP(L1381,'Quantification'!$A:$B,2,FALSE)&amp;""="","Unclassified",VLOOKUP(L1381,'Quantification'!$A:$B,2,FALSE)),"Unclassified")</f>
        <v>Major</v>
      </c>
      <c r="N1381" t="inlineStr">
        <is>
          <t xml:space="preserve">con-khera.mirjam@pocketfm.com</t>
        </is>
      </c>
      <c r="O1381" t="inlineStr">
        <is>
          <t xml:space="preserve">Issues found in raw</t>
        </is>
      </c>
      <c r="P1381" t="str">
        <f>IF(OR(O1381="Issues found in master",O1381="Final master"),"Master",IF(OR(O1381="Ready for Master",O1381="Issues found in raw",O1381="Raw under QC",O1381="Issues resolved in raw"),"Raw","-"))</f>
        <v>Raw</v>
      </c>
      <c r="Q1381" s="13">
        <v>46282.381944444445</v>
      </c>
      <c r="R1381" t="inlineStr">
        <is>
          <t xml:space="preserve">2026-09 (Sept)</t>
        </is>
      </c>
      <c r="S1381">
        <f>IF(M1381="Not an error",0,IF(COUNTIFS($A$2:$A1381,$A1381,$D$2:$D1381,$D1381,$M$2:$M1381,"&lt;&gt;Not an error")=1,1,0))</f>
        <v>0</v>
      </c>
      <c r="T1381">
        <f>IF(M1381&lt;&gt;"Major",0,IF(COUNTIFS($A$2:$A1381,$A1381,$D$2:$D1381,$D1381,$M$2:$M1381,"Major")=1,1,0))</f>
        <v>0</v>
      </c>
      <c r="U1381">
        <f>IF(M1381&lt;&gt;"Minor",0,IF(COUNTIFS($A$2:$A1381,$A1381,$D$2:$D1381,$D1381,$M$2:$M1381,"Minor")=1,1,0))</f>
        <v>0</v>
      </c>
    </row>
    <row r="1382">
      <c r="A1382" t="inlineStr">
        <is>
          <t xml:space="preserve">819eabfbd96880cd7f6d42202600e24bdb384108</t>
        </is>
      </c>
      <c r="B1382" t="inlineStr">
        <is>
          <t xml:space="preserve">Primal Partners</t>
        </is>
      </c>
      <c r="C1382" t="inlineStr">
        <is>
          <t xml:space="preserve">Primal Partners (New)</t>
        </is>
      </c>
      <c r="D1382" t="inlineStr">
        <is>
          <t xml:space="preserve">54d16891647dbda76cc0319977f4d06da7e3cd3a</t>
        </is>
      </c>
      <c r="E1382" t="inlineStr">
        <is>
          <t xml:space="preserve">Episode 18: Zwanzig Lammspieße</t>
        </is>
      </c>
      <c r="F1382">
        <v>18</v>
      </c>
      <c r="G1382" t="inlineStr">
        <is>
          <t xml:space="preserve">7:24-7:32</t>
        </is>
      </c>
      <c r="H1382" t="inlineStr">
        <is>
          <t xml:space="preserve">Resolved</t>
        </is>
      </c>
      <c r="I1382" t="inlineStr">
        <is>
          <t xml:space="preserve">Remarks: [Script Error]
Line from script:
"Wenn der Feuerzahn-Hund von den LammspieÃŸen so satt war, wÃ¼rde er die Mahlzeit, die seine Mutter so sorgfÃ¤ltig zubereitet hatte, nicht anrÃ¼hren."
Note: Viktoria is Sofiaâ€™s mother, not the Feuerzahn-Hundâ€™s mother. Suggested: Replace â€œseine Mutterâ€_x009d_ with â€œSofias Mutter.â€_x009d_</t>
        </is>
      </c>
      <c r="J1382" t="inlineStr">
        <is>
          <t xml:space="preserve">VOA</t>
        </is>
      </c>
      <c r="K1382" t="inlineStr">
        <is>
          <t xml:space="preserve">Script Error</t>
        </is>
      </c>
      <c r="L1382" t="inlineStr">
        <is>
          <t xml:space="preserve">Script error</t>
        </is>
      </c>
      <c r="M1382" t="str">
        <f>IFERROR(IF(VLOOKUP(L1382,'Quantification'!$A:$B,2,FALSE)&amp;""="","Unclassified",VLOOKUP(L1382,'Quantification'!$A:$B,2,FALSE)),"Unclassified")</f>
        <v>Major</v>
      </c>
      <c r="N1382" t="inlineStr">
        <is>
          <t xml:space="preserve">con-khera.mirjam@pocketfm.com</t>
        </is>
      </c>
      <c r="O1382" t="inlineStr">
        <is>
          <t xml:space="preserve">Issues found in raw</t>
        </is>
      </c>
      <c r="P1382" t="str">
        <f>IF(OR(O1382="Issues found in master",O1382="Final master"),"Master",IF(OR(O1382="Ready for Master",O1382="Issues found in raw",O1382="Raw under QC",O1382="Issues resolved in raw"),"Raw","-"))</f>
        <v>Raw</v>
      </c>
      <c r="Q1382" s="13">
        <v>46282.381944444445</v>
      </c>
      <c r="R1382" t="inlineStr">
        <is>
          <t xml:space="preserve">2026-09 (Sept)</t>
        </is>
      </c>
      <c r="S1382">
        <f>IF(M1382="Not an error",0,IF(COUNTIFS($A$2:$A1382,$A1382,$D$2:$D1382,$D1382,$M$2:$M1382,"&lt;&gt;Not an error")=1,1,0))</f>
        <v>0</v>
      </c>
      <c r="T1382">
        <f>IF(M1382&lt;&gt;"Major",0,IF(COUNTIFS($A$2:$A1382,$A1382,$D$2:$D1382,$D1382,$M$2:$M1382,"Major")=1,1,0))</f>
        <v>0</v>
      </c>
      <c r="U1382">
        <f>IF(M1382&lt;&gt;"Minor",0,IF(COUNTIFS($A$2:$A1382,$A1382,$D$2:$D1382,$D1382,$M$2:$M1382,"Minor")=1,1,0))</f>
        <v>0</v>
      </c>
    </row>
    <row r="1383">
      <c r="A1383" t="inlineStr">
        <is>
          <t xml:space="preserve">819eabfbd96880cd7f6d42202600e24bdb384108</t>
        </is>
      </c>
      <c r="B1383" t="inlineStr">
        <is>
          <t xml:space="preserve">Primal Partners</t>
        </is>
      </c>
      <c r="C1383" t="inlineStr">
        <is>
          <t xml:space="preserve">Primal Partners (New)</t>
        </is>
      </c>
      <c r="D1383" t="inlineStr">
        <is>
          <t xml:space="preserve">d9b3eb8e47452413cbee3d018337ae58ef748579</t>
        </is>
      </c>
      <c r="E1383" t="inlineStr">
        <is>
          <t xml:space="preserve">Episode 21: Bürgerpflicht</t>
        </is>
      </c>
      <c r="F1383">
        <v>21</v>
      </c>
      <c r="G1383" t="inlineStr">
        <is>
          <t xml:space="preserve">1:20-1:28</t>
        </is>
      </c>
      <c r="H1383" t="inlineStr">
        <is>
          <t xml:space="preserve">Resolved</t>
        </is>
      </c>
      <c r="I1383" t="inlineStr">
        <is>
          <t xml:space="preserve">Remarks: [Script Error]
Line from script:
"Eine weiÃŸe, polypenartige Kreatur, fast zwei Meter lang, mit acht sich windenden Tentakeln, war aus dem Nichts aufgetaucht."
Note: â€œPolyp-likeâ€_x009d_ gives a misleading image for a large creature with eight tentacles. Suggested: Replace â€œpolypenartigeâ€_x009d_ with â€œkrakenartige.â€_x009d_</t>
        </is>
      </c>
      <c r="J1383" t="inlineStr">
        <is>
          <t xml:space="preserve">VOA</t>
        </is>
      </c>
      <c r="K1383" t="inlineStr">
        <is>
          <t xml:space="preserve">Script Error</t>
        </is>
      </c>
      <c r="L1383" t="inlineStr">
        <is>
          <t xml:space="preserve">Script error</t>
        </is>
      </c>
      <c r="M1383" t="str">
        <f>IFERROR(IF(VLOOKUP(L1383,'Quantification'!$A:$B,2,FALSE)&amp;""="","Unclassified",VLOOKUP(L1383,'Quantification'!$A:$B,2,FALSE)),"Unclassified")</f>
        <v>Major</v>
      </c>
      <c r="N1383" t="inlineStr">
        <is>
          <t xml:space="preserve">con-khera.mirjam@pocketfm.com</t>
        </is>
      </c>
      <c r="O1383" t="inlineStr">
        <is>
          <t xml:space="preserve">Issues found in raw</t>
        </is>
      </c>
      <c r="P1383" t="str">
        <f>IF(OR(O1383="Issues found in master",O1383="Final master"),"Master",IF(OR(O1383="Ready for Master",O1383="Issues found in raw",O1383="Raw under QC",O1383="Issues resolved in raw"),"Raw","-"))</f>
        <v>Raw</v>
      </c>
      <c r="Q1383" s="13">
        <v>46282.365277777775</v>
      </c>
      <c r="R1383" t="inlineStr">
        <is>
          <t xml:space="preserve">2026-09 (Sept)</t>
        </is>
      </c>
      <c r="S1383">
        <f>IF(M1383="Not an error",0,IF(COUNTIFS($A$2:$A1383,$A1383,$D$2:$D1383,$D1383,$M$2:$M1383,"&lt;&gt;Not an error")=1,1,0))</f>
        <v>1</v>
      </c>
      <c r="T1383">
        <f>IF(M1383&lt;&gt;"Major",0,IF(COUNTIFS($A$2:$A1383,$A1383,$D$2:$D1383,$D1383,$M$2:$M1383,"Major")=1,1,0))</f>
        <v>1</v>
      </c>
      <c r="U1383">
        <f>IF(M1383&lt;&gt;"Minor",0,IF(COUNTIFS($A$2:$A1383,$A1383,$D$2:$D1383,$D1383,$M$2:$M1383,"Minor")=1,1,0))</f>
        <v>0</v>
      </c>
    </row>
    <row r="1384">
      <c r="A1384" t="inlineStr">
        <is>
          <t xml:space="preserve">819eabfbd96880cd7f6d42202600e24bdb384108</t>
        </is>
      </c>
      <c r="B1384" t="inlineStr">
        <is>
          <t xml:space="preserve">Primal Partners</t>
        </is>
      </c>
      <c r="C1384" t="inlineStr">
        <is>
          <t xml:space="preserve">Primal Partners (New)</t>
        </is>
      </c>
      <c r="D1384" t="inlineStr">
        <is>
          <t xml:space="preserve">d9b3eb8e47452413cbee3d018337ae58ef748579</t>
        </is>
      </c>
      <c r="E1384" t="inlineStr">
        <is>
          <t xml:space="preserve">Episode 21: Bürgerpflicht</t>
        </is>
      </c>
      <c r="F1384">
        <v>21</v>
      </c>
      <c r="G1384" t="inlineStr">
        <is>
          <t xml:space="preserve">6:45-6:49</t>
        </is>
      </c>
      <c r="H1384" t="inlineStr">
        <is>
          <t xml:space="preserve">Resolved</t>
        </is>
      </c>
      <c r="I1384" t="inlineStr">
        <is>
          <t xml:space="preserve">Remarks: [Script Error]
Line from script:
"Es war zwanzig achtundvierzig Uhr, als Sofia nach Hause kam."
Note: The time is phrased incorrectly in German, and this exact minute adds no narrative value in audio. Suggested: â€œEs war schon spÃ¤t am Abend, als Sofia nach Hause kam.â€_x009d_</t>
        </is>
      </c>
      <c r="J1384" t="inlineStr">
        <is>
          <t xml:space="preserve">VOA</t>
        </is>
      </c>
      <c r="K1384" t="inlineStr">
        <is>
          <t xml:space="preserve">Script Error</t>
        </is>
      </c>
      <c r="L1384" t="inlineStr">
        <is>
          <t xml:space="preserve">Script error</t>
        </is>
      </c>
      <c r="M1384" t="str">
        <f>IFERROR(IF(VLOOKUP(L1384,'Quantification'!$A:$B,2,FALSE)&amp;""="","Unclassified",VLOOKUP(L1384,'Quantification'!$A:$B,2,FALSE)),"Unclassified")</f>
        <v>Major</v>
      </c>
      <c r="N1384" t="inlineStr">
        <is>
          <t xml:space="preserve">con-khera.mirjam@pocketfm.com</t>
        </is>
      </c>
      <c r="O1384" t="inlineStr">
        <is>
          <t xml:space="preserve">Issues found in raw</t>
        </is>
      </c>
      <c r="P1384" t="str">
        <f>IF(OR(O1384="Issues found in master",O1384="Final master"),"Master",IF(OR(O1384="Ready for Master",O1384="Issues found in raw",O1384="Raw under QC",O1384="Issues resolved in raw"),"Raw","-"))</f>
        <v>Raw</v>
      </c>
      <c r="Q1384" s="13">
        <v>46282.365277777775</v>
      </c>
      <c r="R1384" t="inlineStr">
        <is>
          <t xml:space="preserve">2026-09 (Sept)</t>
        </is>
      </c>
      <c r="S1384">
        <f>IF(M1384="Not an error",0,IF(COUNTIFS($A$2:$A1384,$A1384,$D$2:$D1384,$D1384,$M$2:$M1384,"&lt;&gt;Not an error")=1,1,0))</f>
        <v>0</v>
      </c>
      <c r="T1384">
        <f>IF(M1384&lt;&gt;"Major",0,IF(COUNTIFS($A$2:$A1384,$A1384,$D$2:$D1384,$D1384,$M$2:$M1384,"Major")=1,1,0))</f>
        <v>0</v>
      </c>
      <c r="U1384">
        <f>IF(M1384&lt;&gt;"Minor",0,IF(COUNTIFS($A$2:$A1384,$A1384,$D$2:$D1384,$D1384,$M$2:$M1384,"Minor")=1,1,0))</f>
        <v>0</v>
      </c>
    </row>
    <row r="1385">
      <c r="A1385" t="inlineStr">
        <is>
          <t xml:space="preserve">819eabfbd96880cd7f6d42202600e24bdb384108</t>
        </is>
      </c>
      <c r="B1385" t="inlineStr">
        <is>
          <t xml:space="preserve">Primal Partners</t>
        </is>
      </c>
      <c r="C1385" t="inlineStr">
        <is>
          <t xml:space="preserve">Primal Partners (New)</t>
        </is>
      </c>
      <c r="D1385" t="inlineStr">
        <is>
          <t xml:space="preserve">b48d7f3ae1c57ab56fb36d1ac52e0c09cff1b3a3</t>
        </is>
      </c>
      <c r="E1385" t="inlineStr">
        <is>
          <t xml:space="preserve">Episode 23: Etwas Cooles</t>
        </is>
      </c>
      <c r="F1385">
        <v>23</v>
      </c>
      <c r="G1385" t="inlineStr">
        <is>
          <t xml:space="preserve">3:15-3:25</t>
        </is>
      </c>
      <c r="H1385" t="inlineStr">
        <is>
          <t xml:space="preserve">Resolved</t>
        </is>
      </c>
      <c r="I1385" t="inlineStr">
        <is>
          <t xml:space="preserve">Remarks: [Script Error]
Line from script:
"Ihr Ziel war die Villette Plaza, das grÃ¶ÃŸte Einkaufszentrum im Tangxia District, ein High-End-Komplex fÃ¼r Freizeit, Shopping, Gastronomie und Unterhaltung."
Note: â€œTangxia Districtâ€_x009d_ is a Chinese place name that conflicts with the established Seattle setting. Suggested: Replace it with a Seattle-appropriate district name, such as â€œNorthgate District.â€_x009d_</t>
        </is>
      </c>
      <c r="J1385" t="inlineStr">
        <is>
          <t xml:space="preserve">VOA</t>
        </is>
      </c>
      <c r="K1385" t="inlineStr">
        <is>
          <t xml:space="preserve">Script Error</t>
        </is>
      </c>
      <c r="L1385" t="inlineStr">
        <is>
          <t xml:space="preserve">Script error</t>
        </is>
      </c>
      <c r="M1385" t="str">
        <f>IFERROR(IF(VLOOKUP(L1385,'Quantification'!$A:$B,2,FALSE)&amp;""="","Unclassified",VLOOKUP(L1385,'Quantification'!$A:$B,2,FALSE)),"Unclassified")</f>
        <v>Major</v>
      </c>
      <c r="N1385" t="inlineStr">
        <is>
          <t xml:space="preserve">con-khera.mirjam@pocketfm.com</t>
        </is>
      </c>
      <c r="O1385" t="inlineStr">
        <is>
          <t xml:space="preserve">Issues found in raw</t>
        </is>
      </c>
      <c r="P1385" t="str">
        <f>IF(OR(O1385="Issues found in master",O1385="Final master"),"Master",IF(OR(O1385="Ready for Master",O1385="Issues found in raw",O1385="Raw under QC",O1385="Issues resolved in raw"),"Raw","-"))</f>
        <v>Raw</v>
      </c>
      <c r="Q1385" s="13">
        <v>46282.365277777775</v>
      </c>
      <c r="R1385" t="inlineStr">
        <is>
          <t xml:space="preserve">2026-09 (Sept)</t>
        </is>
      </c>
      <c r="S1385">
        <f>IF(M1385="Not an error",0,IF(COUNTIFS($A$2:$A1385,$A1385,$D$2:$D1385,$D1385,$M$2:$M1385,"&lt;&gt;Not an error")=1,1,0))</f>
        <v>1</v>
      </c>
      <c r="T1385">
        <f>IF(M1385&lt;&gt;"Major",0,IF(COUNTIFS($A$2:$A1385,$A1385,$D$2:$D1385,$D1385,$M$2:$M1385,"Major")=1,1,0))</f>
        <v>1</v>
      </c>
      <c r="U1385">
        <f>IF(M1385&lt;&gt;"Minor",0,IF(COUNTIFS($A$2:$A1385,$A1385,$D$2:$D1385,$D1385,$M$2:$M1385,"Minor")=1,1,0))</f>
        <v>0</v>
      </c>
    </row>
    <row r="1386">
      <c r="A1386" t="inlineStr">
        <is>
          <t xml:space="preserve">819eabfbd96880cd7f6d42202600e24bdb384108</t>
        </is>
      </c>
      <c r="B1386" t="inlineStr">
        <is>
          <t xml:space="preserve">Primal Partners</t>
        </is>
      </c>
      <c r="C1386" t="inlineStr">
        <is>
          <t xml:space="preserve">Primal Partners (New)</t>
        </is>
      </c>
      <c r="D1386" t="inlineStr">
        <is>
          <t xml:space="preserve">b48d7f3ae1c57ab56fb36d1ac52e0c09cff1b3a3</t>
        </is>
      </c>
      <c r="E1386" t="inlineStr">
        <is>
          <t xml:space="preserve">Episode 23: Etwas Cooles</t>
        </is>
      </c>
      <c r="F1386">
        <v>23</v>
      </c>
      <c r="G1386" t="inlineStr">
        <is>
          <t xml:space="preserve">3:15-3:25</t>
        </is>
      </c>
      <c r="H1386" t="inlineStr">
        <is>
          <t xml:space="preserve">Resolved</t>
        </is>
      </c>
      <c r="I1386" t="inlineStr">
        <is>
          <t xml:space="preserve">Remarks: [Mispronunciation]
Line from script:
"Ihr Ziel war die Villette Plaza, das grÃ¶ÃŸte Einkaufszentrum im Tangxia District, ein High-End-Komplex fÃ¼r Freizeit, Shopping, Gastronomie und Unterhaltung."
Note: â€œVilletteâ€_x009d_ is mispronounced. Suggested: Pronounce it approximately â€œVi-LETT.â€_x009d_</t>
        </is>
      </c>
      <c r="J1386" t="inlineStr">
        <is>
          <t xml:space="preserve">VOA</t>
        </is>
      </c>
      <c r="K1386" t="inlineStr">
        <is>
          <t xml:space="preserve">Mispronunciation</t>
        </is>
      </c>
      <c r="L1386" t="inlineStr">
        <is>
          <t xml:space="preserve">Mispronunciation</t>
        </is>
      </c>
      <c r="M1386" t="str">
        <f>IFERROR(IF(VLOOKUP(L1386,'Quantification'!$A:$B,2,FALSE)&amp;""="","Unclassified",VLOOKUP(L1386,'Quantification'!$A:$B,2,FALSE)),"Unclassified")</f>
        <v>Major</v>
      </c>
      <c r="N1386" t="inlineStr">
        <is>
          <t xml:space="preserve">con-khera.mirjam@pocketfm.com</t>
        </is>
      </c>
      <c r="O1386" t="inlineStr">
        <is>
          <t xml:space="preserve">Issues found in raw</t>
        </is>
      </c>
      <c r="P1386" t="str">
        <f>IF(OR(O1386="Issues found in master",O1386="Final master"),"Master",IF(OR(O1386="Ready for Master",O1386="Issues found in raw",O1386="Raw under QC",O1386="Issues resolved in raw"),"Raw","-"))</f>
        <v>Raw</v>
      </c>
      <c r="Q1386" s="13">
        <v>46282.365277777775</v>
      </c>
      <c r="R1386" t="inlineStr">
        <is>
          <t xml:space="preserve">2026-09 (Sept)</t>
        </is>
      </c>
      <c r="S1386">
        <f>IF(M1386="Not an error",0,IF(COUNTIFS($A$2:$A1386,$A1386,$D$2:$D1386,$D1386,$M$2:$M1386,"&lt;&gt;Not an error")=1,1,0))</f>
        <v>0</v>
      </c>
      <c r="T1386">
        <f>IF(M1386&lt;&gt;"Major",0,IF(COUNTIFS($A$2:$A1386,$A1386,$D$2:$D1386,$D1386,$M$2:$M1386,"Major")=1,1,0))</f>
        <v>0</v>
      </c>
      <c r="U1386">
        <f>IF(M1386&lt;&gt;"Minor",0,IF(COUNTIFS($A$2:$A1386,$A1386,$D$2:$D1386,$D1386,$M$2:$M1386,"Minor")=1,1,0))</f>
        <v>0</v>
      </c>
    </row>
    <row r="1387">
      <c r="A1387" t="inlineStr">
        <is>
          <t xml:space="preserve">819eabfbd96880cd7f6d42202600e24bdb384108</t>
        </is>
      </c>
      <c r="B1387" t="inlineStr">
        <is>
          <t xml:space="preserve">Primal Partners</t>
        </is>
      </c>
      <c r="C1387" t="inlineStr">
        <is>
          <t xml:space="preserve">Primal Partners (New)</t>
        </is>
      </c>
      <c r="D1387" t="inlineStr">
        <is>
          <t xml:space="preserve">6a5e4c6a4d4fd3d12f3d3a7fb36cb5ed01045eeb</t>
        </is>
      </c>
      <c r="E1387" t="inlineStr">
        <is>
          <t xml:space="preserve">Episode 25: Nennst Du Das Ein Aufwärmen</t>
        </is>
      </c>
      <c r="F1387">
        <v>25</v>
      </c>
      <c r="G1387" t="inlineStr">
        <is>
          <t xml:space="preserve">2:32-2:33</t>
        </is>
      </c>
      <c r="H1387" t="inlineStr">
        <is>
          <t xml:space="preserve">Resolved</t>
        </is>
      </c>
      <c r="I1387" t="inlineStr">
        <is>
          <t xml:space="preserve">Remarks: [Mispronunciation]
Line from script:
"â€žZahn?â€œ"
Note: â€œZahnâ€_x009d_ sounds like â€œzahmâ€_x009d_ in the audio. Suggested: Pronounce the final consonant clearly as â€œn.â€_x009d_</t>
        </is>
      </c>
      <c r="J1387" t="inlineStr">
        <is>
          <t xml:space="preserve">VOA</t>
        </is>
      </c>
      <c r="K1387" t="inlineStr">
        <is>
          <t xml:space="preserve">Mispronunciation</t>
        </is>
      </c>
      <c r="L1387" t="inlineStr">
        <is>
          <t xml:space="preserve">Mispronunciation</t>
        </is>
      </c>
      <c r="M1387" t="str">
        <f>IFERROR(IF(VLOOKUP(L1387,'Quantification'!$A:$B,2,FALSE)&amp;""="","Unclassified",VLOOKUP(L1387,'Quantification'!$A:$B,2,FALSE)),"Unclassified")</f>
        <v>Major</v>
      </c>
      <c r="N1387" t="inlineStr">
        <is>
          <t xml:space="preserve">con-khera.mirjam@pocketfm.com</t>
        </is>
      </c>
      <c r="O1387" t="inlineStr">
        <is>
          <t xml:space="preserve">Issues found in raw</t>
        </is>
      </c>
      <c r="P1387" t="str">
        <f>IF(OR(O1387="Issues found in master",O1387="Final master"),"Master",IF(OR(O1387="Ready for Master",O1387="Issues found in raw",O1387="Raw under QC",O1387="Issues resolved in raw"),"Raw","-"))</f>
        <v>Raw</v>
      </c>
      <c r="Q1387" s="13">
        <v>46282.36458333333</v>
      </c>
      <c r="R1387" t="inlineStr">
        <is>
          <t xml:space="preserve">2026-09 (Sept)</t>
        </is>
      </c>
      <c r="S1387">
        <f>IF(M1387="Not an error",0,IF(COUNTIFS($A$2:$A1387,$A1387,$D$2:$D1387,$D1387,$M$2:$M1387,"&lt;&gt;Not an error")=1,1,0))</f>
        <v>1</v>
      </c>
      <c r="T1387">
        <f>IF(M1387&lt;&gt;"Major",0,IF(COUNTIFS($A$2:$A1387,$A1387,$D$2:$D1387,$D1387,$M$2:$M1387,"Major")=1,1,0))</f>
        <v>1</v>
      </c>
      <c r="U1387">
        <f>IF(M1387&lt;&gt;"Minor",0,IF(COUNTIFS($A$2:$A1387,$A1387,$D$2:$D1387,$D1387,$M$2:$M1387,"Minor")=1,1,0))</f>
        <v>0</v>
      </c>
    </row>
    <row r="1388">
      <c r="A1388" t="inlineStr">
        <is>
          <t xml:space="preserve">819eabfbd96880cd7f6d42202600e24bdb384108</t>
        </is>
      </c>
      <c r="B1388" t="inlineStr">
        <is>
          <t xml:space="preserve">Primal Partners</t>
        </is>
      </c>
      <c r="C1388" t="inlineStr">
        <is>
          <t xml:space="preserve">Primal Partners (New)</t>
        </is>
      </c>
      <c r="D1388" t="inlineStr">
        <is>
          <t xml:space="preserve">6a5e4c6a4d4fd3d12f3d3a7fb36cb5ed01045eeb</t>
        </is>
      </c>
      <c r="E1388" t="inlineStr">
        <is>
          <t xml:space="preserve">Episode 25: Nennst Du Das Ein Aufwärmen</t>
        </is>
      </c>
      <c r="F1388">
        <v>25</v>
      </c>
      <c r="G1388" t="inlineStr">
        <is>
          <t xml:space="preserve">5:07-5:10</t>
        </is>
      </c>
      <c r="H1388" t="inlineStr">
        <is>
          <t xml:space="preserve">Resolved</t>
        </is>
      </c>
      <c r="I1388" t="inlineStr">
        <is>
          <t xml:space="preserve">Remarks: [Script Error]
Line from script:
"Siebzehn Uhr dreiundfÃ¼nfzig."
Note: This exact time sounds unnecessarily mechanical in audio and adds no apparent narrative value. Suggested: â€œKurz vor sechs Uhr abends.â€_x009d_</t>
        </is>
      </c>
      <c r="J1388" t="inlineStr">
        <is>
          <t xml:space="preserve">VOA</t>
        </is>
      </c>
      <c r="K1388" t="inlineStr">
        <is>
          <t xml:space="preserve">Script Error</t>
        </is>
      </c>
      <c r="L1388" t="inlineStr">
        <is>
          <t xml:space="preserve">Script error</t>
        </is>
      </c>
      <c r="M1388" t="str">
        <f>IFERROR(IF(VLOOKUP(L1388,'Quantification'!$A:$B,2,FALSE)&amp;""="","Unclassified",VLOOKUP(L1388,'Quantification'!$A:$B,2,FALSE)),"Unclassified")</f>
        <v>Major</v>
      </c>
      <c r="N1388" t="inlineStr">
        <is>
          <t xml:space="preserve">con-khera.mirjam@pocketfm.com</t>
        </is>
      </c>
      <c r="O1388" t="inlineStr">
        <is>
          <t xml:space="preserve">Issues found in raw</t>
        </is>
      </c>
      <c r="P1388" t="str">
        <f>IF(OR(O1388="Issues found in master",O1388="Final master"),"Master",IF(OR(O1388="Ready for Master",O1388="Issues found in raw",O1388="Raw under QC",O1388="Issues resolved in raw"),"Raw","-"))</f>
        <v>Raw</v>
      </c>
      <c r="Q1388" s="13">
        <v>46282.36458333333</v>
      </c>
      <c r="R1388" t="inlineStr">
        <is>
          <t xml:space="preserve">2026-09 (Sept)</t>
        </is>
      </c>
      <c r="S1388">
        <f>IF(M1388="Not an error",0,IF(COUNTIFS($A$2:$A1388,$A1388,$D$2:$D1388,$D1388,$M$2:$M1388,"&lt;&gt;Not an error")=1,1,0))</f>
        <v>0</v>
      </c>
      <c r="T1388">
        <f>IF(M1388&lt;&gt;"Major",0,IF(COUNTIFS($A$2:$A1388,$A1388,$D$2:$D1388,$D1388,$M$2:$M1388,"Major")=1,1,0))</f>
        <v>0</v>
      </c>
      <c r="U1388">
        <f>IF(M1388&lt;&gt;"Minor",0,IF(COUNTIFS($A$2:$A1388,$A1388,$D$2:$D1388,$D1388,$M$2:$M1388,"Minor")=1,1,0))</f>
        <v>0</v>
      </c>
    </row>
    <row r="1389">
      <c r="A1389" t="inlineStr">
        <is>
          <t xml:space="preserve">819eabfbd96880cd7f6d42202600e24bdb384108</t>
        </is>
      </c>
      <c r="B1389" t="inlineStr">
        <is>
          <t xml:space="preserve">Primal Partners</t>
        </is>
      </c>
      <c r="C1389" t="inlineStr">
        <is>
          <t xml:space="preserve">Primal Partners (New)</t>
        </is>
      </c>
      <c r="D1389" t="inlineStr">
        <is>
          <t xml:space="preserve">6a5e4c6a4d4fd3d12f3d3a7fb36cb5ed01045eeb</t>
        </is>
      </c>
      <c r="E1389" t="inlineStr">
        <is>
          <t xml:space="preserve">Episode 25: Nennst Du Das Ein Aufwärmen</t>
        </is>
      </c>
      <c r="F1389">
        <v>25</v>
      </c>
      <c r="G1389" t="inlineStr">
        <is>
          <t xml:space="preserve">5:53-6:01</t>
        </is>
      </c>
      <c r="H1389" t="inlineStr">
        <is>
          <t xml:space="preserve">Resolved</t>
        </is>
      </c>
      <c r="I1389" t="inlineStr">
        <is>
          <t xml:space="preserve">Remarks: [Script Error]
Line from script:
"Eine Fruchtplatte, Fruchtsalat, Fruchtnudeln, Fruchteis, Obstkuchen, GÃ¶tterspeise mit FrÃ¼chten, Obsttorte, Saft."
Note: â€œFruchtnudelnâ€_x009d_ is not a recognizable dish in German and reads like a literal translation. Suggested: Replace it with a natural fruit-based dish, such as â€œObstkompott.â€_x009d_</t>
        </is>
      </c>
      <c r="J1389" t="inlineStr">
        <is>
          <t xml:space="preserve">VOA</t>
        </is>
      </c>
      <c r="K1389" t="inlineStr">
        <is>
          <t xml:space="preserve">Script Error</t>
        </is>
      </c>
      <c r="L1389" t="inlineStr">
        <is>
          <t xml:space="preserve">Script error</t>
        </is>
      </c>
      <c r="M1389" t="str">
        <f>IFERROR(IF(VLOOKUP(L1389,'Quantification'!$A:$B,2,FALSE)&amp;""="","Unclassified",VLOOKUP(L1389,'Quantification'!$A:$B,2,FALSE)),"Unclassified")</f>
        <v>Major</v>
      </c>
      <c r="N1389" t="inlineStr">
        <is>
          <t xml:space="preserve">con-khera.mirjam@pocketfm.com</t>
        </is>
      </c>
      <c r="O1389" t="inlineStr">
        <is>
          <t xml:space="preserve">Issues found in raw</t>
        </is>
      </c>
      <c r="P1389" t="str">
        <f>IF(OR(O1389="Issues found in master",O1389="Final master"),"Master",IF(OR(O1389="Ready for Master",O1389="Issues found in raw",O1389="Raw under QC",O1389="Issues resolved in raw"),"Raw","-"))</f>
        <v>Raw</v>
      </c>
      <c r="Q1389" s="13">
        <v>46282.36458333333</v>
      </c>
      <c r="R1389" t="inlineStr">
        <is>
          <t xml:space="preserve">2026-09 (Sept)</t>
        </is>
      </c>
      <c r="S1389">
        <f>IF(M1389="Not an error",0,IF(COUNTIFS($A$2:$A1389,$A1389,$D$2:$D1389,$D1389,$M$2:$M1389,"&lt;&gt;Not an error")=1,1,0))</f>
        <v>0</v>
      </c>
      <c r="T1389">
        <f>IF(M1389&lt;&gt;"Major",0,IF(COUNTIFS($A$2:$A1389,$A1389,$D$2:$D1389,$D1389,$M$2:$M1389,"Major")=1,1,0))</f>
        <v>0</v>
      </c>
      <c r="U1389">
        <f>IF(M1389&lt;&gt;"Minor",0,IF(COUNTIFS($A$2:$A1389,$A1389,$D$2:$D1389,$D1389,$M$2:$M1389,"Minor")=1,1,0))</f>
        <v>0</v>
      </c>
    </row>
    <row r="1390">
      <c r="A1390" t="inlineStr">
        <is>
          <t xml:space="preserve">819eabfbd96880cd7f6d42202600e24bdb384108</t>
        </is>
      </c>
      <c r="B1390" t="inlineStr">
        <is>
          <t xml:space="preserve">Primal Partners</t>
        </is>
      </c>
      <c r="C1390" t="inlineStr">
        <is>
          <t xml:space="preserve">Primal Partners (New)</t>
        </is>
      </c>
      <c r="D1390" t="inlineStr">
        <is>
          <t xml:space="preserve">6a5e4c6a4d4fd3d12f3d3a7fb36cb5ed01045eeb</t>
        </is>
      </c>
      <c r="E1390" t="inlineStr">
        <is>
          <t xml:space="preserve">Episode 25: Nennst Du Das Ein Aufwärmen</t>
        </is>
      </c>
      <c r="F1390">
        <v>25</v>
      </c>
      <c r="G1390" t="inlineStr">
        <is>
          <t xml:space="preserve">8:44-8:51</t>
        </is>
      </c>
      <c r="H1390" t="inlineStr">
        <is>
          <t xml:space="preserve">Resolved</t>
        </is>
      </c>
      <c r="I1390" t="inlineStr">
        <is>
          <t xml:space="preserve">Remarks: [Audio Quality]
Line from script:
"Doch wegen der zentralen Eignungsprüfung in zwölf Tagen war sich Sofia immer noch unsicher."
Note: An unwanted noise is audible at the end of the sentence. Suggested: Remove the noise or regenerate the affected audio.</t>
        </is>
      </c>
      <c r="J1390" t="inlineStr">
        <is>
          <t xml:space="preserve">VOA</t>
        </is>
      </c>
      <c r="K1390" t="inlineStr">
        <is>
          <t xml:space="preserve">Audio quality</t>
        </is>
      </c>
      <c r="L1390" t="inlineStr">
        <is>
          <t xml:space="preserve">Audio quality</t>
        </is>
      </c>
      <c r="M1390" t="str">
        <f>IFERROR(IF(VLOOKUP(L1390,'Quantification'!$A:$B,2,FALSE)&amp;""="","Unclassified",VLOOKUP(L1390,'Quantification'!$A:$B,2,FALSE)),"Unclassified")</f>
        <v>Major</v>
      </c>
      <c r="N1390" t="inlineStr">
        <is>
          <t xml:space="preserve">con-khera.mirjam@pocketfm.com</t>
        </is>
      </c>
      <c r="O1390" t="inlineStr">
        <is>
          <t xml:space="preserve">Issues found in raw</t>
        </is>
      </c>
      <c r="P1390" t="str">
        <f>IF(OR(O1390="Issues found in master",O1390="Final master"),"Master",IF(OR(O1390="Ready for Master",O1390="Issues found in raw",O1390="Raw under QC",O1390="Issues resolved in raw"),"Raw","-"))</f>
        <v>Raw</v>
      </c>
      <c r="Q1390" s="13">
        <v>46282.36458333333</v>
      </c>
      <c r="R1390" t="inlineStr">
        <is>
          <t xml:space="preserve">2026-09 (Sept)</t>
        </is>
      </c>
      <c r="S1390">
        <f>IF(M1390="Not an error",0,IF(COUNTIFS($A$2:$A1390,$A1390,$D$2:$D1390,$D1390,$M$2:$M1390,"&lt;&gt;Not an error")=1,1,0))</f>
        <v>0</v>
      </c>
      <c r="T1390">
        <f>IF(M1390&lt;&gt;"Major",0,IF(COUNTIFS($A$2:$A1390,$A1390,$D$2:$D1390,$D1390,$M$2:$M1390,"Major")=1,1,0))</f>
        <v>0</v>
      </c>
      <c r="U1390">
        <f>IF(M1390&lt;&gt;"Minor",0,IF(COUNTIFS($A$2:$A1390,$A1390,$D$2:$D1390,$D1390,$M$2:$M1390,"Minor")=1,1,0))</f>
        <v>0</v>
      </c>
    </row>
    <row r="1391">
      <c r="A1391" t="inlineStr">
        <is>
          <t xml:space="preserve">819eabfbd96880cd7f6d42202600e24bdb384108</t>
        </is>
      </c>
      <c r="B1391" t="inlineStr">
        <is>
          <t xml:space="preserve">Primal Partners</t>
        </is>
      </c>
      <c r="C1391" t="inlineStr">
        <is>
          <t xml:space="preserve">Primal Partners (New)</t>
        </is>
      </c>
      <c r="D1391" t="inlineStr">
        <is>
          <t xml:space="preserve">d7bb4133e154e9bd5c3a34bb06549ecc7cbb81cb</t>
        </is>
      </c>
      <c r="E1391" t="inlineStr">
        <is>
          <t xml:space="preserve">Episode 26: Finanzielle Angst</t>
        </is>
      </c>
      <c r="F1391">
        <v>26</v>
      </c>
      <c r="G1391" t="inlineStr">
        <is>
          <t xml:space="preserve">00:00-0:01</t>
        </is>
      </c>
      <c r="H1391" t="inlineStr">
        <is>
          <t xml:space="preserve">Resolved</t>
        </is>
      </c>
      <c r="I1391" t="inlineStr">
        <is>
          <t xml:space="preserve">Remarks: [Script Error]
Line from script:
"FÃ¼nfzehn Uhr dreiundzwanzig."
Note: This exact minute sounds unnecessarily mechanical and has no apparent narrative purpose. Suggested: â€œAm Nachmittag.â€_x009d_</t>
        </is>
      </c>
      <c r="J1391" t="inlineStr">
        <is>
          <t xml:space="preserve">VOA</t>
        </is>
      </c>
      <c r="K1391" t="inlineStr">
        <is>
          <t xml:space="preserve">Script Error</t>
        </is>
      </c>
      <c r="L1391" t="inlineStr">
        <is>
          <t xml:space="preserve">Script error</t>
        </is>
      </c>
      <c r="M1391" t="str">
        <f>IFERROR(IF(VLOOKUP(L1391,'Quantification'!$A:$B,2,FALSE)&amp;""="","Unclassified",VLOOKUP(L1391,'Quantification'!$A:$B,2,FALSE)),"Unclassified")</f>
        <v>Major</v>
      </c>
      <c r="N1391" t="inlineStr">
        <is>
          <t xml:space="preserve">con-khera.mirjam@pocketfm.com</t>
        </is>
      </c>
      <c r="O1391" t="inlineStr">
        <is>
          <t xml:space="preserve">Issues found in raw</t>
        </is>
      </c>
      <c r="P1391" t="str">
        <f>IF(OR(O1391="Issues found in master",O1391="Final master"),"Master",IF(OR(O1391="Ready for Master",O1391="Issues found in raw",O1391="Raw under QC",O1391="Issues resolved in raw"),"Raw","-"))</f>
        <v>Raw</v>
      </c>
      <c r="Q1391" s="13">
        <v>46282.36458333333</v>
      </c>
      <c r="R1391" t="inlineStr">
        <is>
          <t xml:space="preserve">2026-09 (Sept)</t>
        </is>
      </c>
      <c r="S1391">
        <f>IF(M1391="Not an error",0,IF(COUNTIFS($A$2:$A1391,$A1391,$D$2:$D1391,$D1391,$M$2:$M1391,"&lt;&gt;Not an error")=1,1,0))</f>
        <v>1</v>
      </c>
      <c r="T1391">
        <f>IF(M1391&lt;&gt;"Major",0,IF(COUNTIFS($A$2:$A1391,$A1391,$D$2:$D1391,$D1391,$M$2:$M1391,"Major")=1,1,0))</f>
        <v>1</v>
      </c>
      <c r="U1391">
        <f>IF(M1391&lt;&gt;"Minor",0,IF(COUNTIFS($A$2:$A1391,$A1391,$D$2:$D1391,$D1391,$M$2:$M1391,"Minor")=1,1,0))</f>
        <v>0</v>
      </c>
    </row>
    <row r="1392">
      <c r="A1392" t="inlineStr">
        <is>
          <t xml:space="preserve">819eabfbd96880cd7f6d42202600e24bdb384108</t>
        </is>
      </c>
      <c r="B1392" t="inlineStr">
        <is>
          <t xml:space="preserve">Primal Partners</t>
        </is>
      </c>
      <c r="C1392" t="inlineStr">
        <is>
          <t xml:space="preserve">Primal Partners (New)</t>
        </is>
      </c>
      <c r="D1392" t="inlineStr">
        <is>
          <t xml:space="preserve">d7bb4133e154e9bd5c3a34bb06549ecc7cbb81cb</t>
        </is>
      </c>
      <c r="E1392" t="inlineStr">
        <is>
          <t xml:space="preserve">Episode 26: Finanzielle Angst</t>
        </is>
      </c>
      <c r="F1392">
        <v>26</v>
      </c>
      <c r="G1392" t="inlineStr">
        <is>
          <t xml:space="preserve">1:21-1:30</t>
        </is>
      </c>
      <c r="H1392" t="inlineStr">
        <is>
          <t xml:space="preserve">Resolved</t>
        </is>
      </c>
      <c r="I1392" t="inlineStr">
        <is>
          <t xml:space="preserve">Remarks: [Mispronunciation]
Line from script:
"Sofia bahnte sich ihren Weg in die Abteilung fÃ¼r Schulmaterial der Mittelstufe im zweiten Stock und suchte nach einem Satz alter ZET-PrÃ¼fungsbÃ¶gen zum Ãœben."
Note: â€œZETâ€_x009d_ in â€œZET-PrÃ¼fungsbÃ¶genâ€_x009d_ is mispronounced. Suggested: Pronounce the abbreviation letter by letter: â€œZ-E-T.â€_x009d_</t>
        </is>
      </c>
      <c r="J1392" t="inlineStr">
        <is>
          <t xml:space="preserve">VOA</t>
        </is>
      </c>
      <c r="K1392" t="inlineStr">
        <is>
          <t xml:space="preserve">Mispronunciation</t>
        </is>
      </c>
      <c r="L1392" t="inlineStr">
        <is>
          <t xml:space="preserve">Mispronunciation</t>
        </is>
      </c>
      <c r="M1392" t="str">
        <f>IFERROR(IF(VLOOKUP(L1392,'Quantification'!$A:$B,2,FALSE)&amp;""="","Unclassified",VLOOKUP(L1392,'Quantification'!$A:$B,2,FALSE)),"Unclassified")</f>
        <v>Major</v>
      </c>
      <c r="N1392" t="inlineStr">
        <is>
          <t xml:space="preserve">con-khera.mirjam@pocketfm.com</t>
        </is>
      </c>
      <c r="O1392" t="inlineStr">
        <is>
          <t xml:space="preserve">Issues found in raw</t>
        </is>
      </c>
      <c r="P1392" t="str">
        <f>IF(OR(O1392="Issues found in master",O1392="Final master"),"Master",IF(OR(O1392="Ready for Master",O1392="Issues found in raw",O1392="Raw under QC",O1392="Issues resolved in raw"),"Raw","-"))</f>
        <v>Raw</v>
      </c>
      <c r="Q1392" s="13">
        <v>46282.36458333333</v>
      </c>
      <c r="R1392" t="inlineStr">
        <is>
          <t xml:space="preserve">2026-09 (Sept)</t>
        </is>
      </c>
      <c r="S1392">
        <f>IF(M1392="Not an error",0,IF(COUNTIFS($A$2:$A1392,$A1392,$D$2:$D1392,$D1392,$M$2:$M1392,"&lt;&gt;Not an error")=1,1,0))</f>
        <v>0</v>
      </c>
      <c r="T1392">
        <f>IF(M1392&lt;&gt;"Major",0,IF(COUNTIFS($A$2:$A1392,$A1392,$D$2:$D1392,$D1392,$M$2:$M1392,"Major")=1,1,0))</f>
        <v>0</v>
      </c>
      <c r="U1392">
        <f>IF(M1392&lt;&gt;"Minor",0,IF(COUNTIFS($A$2:$A1392,$A1392,$D$2:$D1392,$D1392,$M$2:$M1392,"Minor")=1,1,0))</f>
        <v>0</v>
      </c>
    </row>
    <row r="1393">
      <c r="A1393" t="inlineStr">
        <is>
          <t xml:space="preserve">819eabfbd96880cd7f6d42202600e24bdb384108</t>
        </is>
      </c>
      <c r="B1393" t="inlineStr">
        <is>
          <t xml:space="preserve">Primal Partners</t>
        </is>
      </c>
      <c r="C1393" t="inlineStr">
        <is>
          <t xml:space="preserve">Primal Partners (New)</t>
        </is>
      </c>
      <c r="D1393" t="inlineStr">
        <is>
          <t xml:space="preserve">d7bb4133e154e9bd5c3a34bb06549ecc7cbb81cb</t>
        </is>
      </c>
      <c r="E1393" t="inlineStr">
        <is>
          <t xml:space="preserve">Episode 26: Finanzielle Angst</t>
        </is>
      </c>
      <c r="F1393">
        <v>26</v>
      </c>
      <c r="G1393" t="inlineStr">
        <is>
          <t xml:space="preserve">3:14-3:18</t>
        </is>
      </c>
      <c r="H1393" t="inlineStr">
        <is>
          <t xml:space="preserve">Resolved</t>
        </is>
      </c>
      <c r="I1393" t="inlineStr">
        <is>
          <t xml:space="preserve">Remarks: [Mispronunciation]
Line from script:
"â€žWarum kaufst du alte ZET-PrÃ¼fungsbÃ¶gen?â€œ, fragte sie neugierig."
Note: â€œZETâ€_x009d_ in â€œZET-PrÃ¼fungsbÃ¶genâ€_x009d_ is mispronounced. Suggested: Pronounce the abbreviation letter by letter: â€œZ-E-T.â€_x009d_</t>
        </is>
      </c>
      <c r="J1393" t="inlineStr">
        <is>
          <t xml:space="preserve">VOA</t>
        </is>
      </c>
      <c r="K1393" t="inlineStr">
        <is>
          <t xml:space="preserve">Mispronunciation</t>
        </is>
      </c>
      <c r="L1393" t="inlineStr">
        <is>
          <t xml:space="preserve">Mispronunciation</t>
        </is>
      </c>
      <c r="M1393" t="str">
        <f>IFERROR(IF(VLOOKUP(L1393,'Quantification'!$A:$B,2,FALSE)&amp;""="","Unclassified",VLOOKUP(L1393,'Quantification'!$A:$B,2,FALSE)),"Unclassified")</f>
        <v>Major</v>
      </c>
      <c r="N1393" t="inlineStr">
        <is>
          <t xml:space="preserve">con-khera.mirjam@pocketfm.com</t>
        </is>
      </c>
      <c r="O1393" t="inlineStr">
        <is>
          <t xml:space="preserve">Issues found in raw</t>
        </is>
      </c>
      <c r="P1393" t="str">
        <f>IF(OR(O1393="Issues found in master",O1393="Final master"),"Master",IF(OR(O1393="Ready for Master",O1393="Issues found in raw",O1393="Raw under QC",O1393="Issues resolved in raw"),"Raw","-"))</f>
        <v>Raw</v>
      </c>
      <c r="Q1393" s="13">
        <v>46282.36458333333</v>
      </c>
      <c r="R1393" t="inlineStr">
        <is>
          <t xml:space="preserve">2026-09 (Sept)</t>
        </is>
      </c>
      <c r="S1393">
        <f>IF(M1393="Not an error",0,IF(COUNTIFS($A$2:$A1393,$A1393,$D$2:$D1393,$D1393,$M$2:$M1393,"&lt;&gt;Not an error")=1,1,0))</f>
        <v>0</v>
      </c>
      <c r="T1393">
        <f>IF(M1393&lt;&gt;"Major",0,IF(COUNTIFS($A$2:$A1393,$A1393,$D$2:$D1393,$D1393,$M$2:$M1393,"Major")=1,1,0))</f>
        <v>0</v>
      </c>
      <c r="U1393">
        <f>IF(M1393&lt;&gt;"Minor",0,IF(COUNTIFS($A$2:$A1393,$A1393,$D$2:$D1393,$D1393,$M$2:$M1393,"Minor")=1,1,0))</f>
        <v>0</v>
      </c>
    </row>
    <row r="1394">
      <c r="A1394" t="inlineStr">
        <is>
          <t xml:space="preserve">819eabfbd96880cd7f6d42202600e24bdb384108</t>
        </is>
      </c>
      <c r="B1394" t="inlineStr">
        <is>
          <t xml:space="preserve">Primal Partners</t>
        </is>
      </c>
      <c r="C1394" t="inlineStr">
        <is>
          <t xml:space="preserve">Primal Partners (New)</t>
        </is>
      </c>
      <c r="D1394" t="inlineStr">
        <is>
          <t xml:space="preserve">d7bb4133e154e9bd5c3a34bb06549ecc7cbb81cb</t>
        </is>
      </c>
      <c r="E1394" t="inlineStr">
        <is>
          <t xml:space="preserve">Episode 26: Finanzielle Angst</t>
        </is>
      </c>
      <c r="F1394">
        <v>26</v>
      </c>
      <c r="G1394" t="inlineStr">
        <is>
          <t xml:space="preserve">3:18-3:23</t>
        </is>
      </c>
      <c r="H1394" t="inlineStr">
        <is>
          <t xml:space="preserve">Resolved</t>
        </is>
      </c>
      <c r="I1394" t="inlineStr">
        <is>
          <t xml:space="preserve">Remarks: [Mispronunciation]
Line from script:
"â€žDer ZET ist doch in ein paar Tagen, oder?â€œ, sagte Sofia, als wÃ¤re das eine SelbstverstÃ¤ndlichkeit."
Note: â€œZETâ€_x009d_ is mispronounced. Suggested: Pronounce the abbreviation letter by letter: â€œZ-E-T.â€_x009d_</t>
        </is>
      </c>
      <c r="J1394" t="inlineStr">
        <is>
          <t xml:space="preserve">VOA</t>
        </is>
      </c>
      <c r="K1394" t="inlineStr">
        <is>
          <t xml:space="preserve">Mispronunciation</t>
        </is>
      </c>
      <c r="L1394" t="inlineStr">
        <is>
          <t xml:space="preserve">Mispronunciation</t>
        </is>
      </c>
      <c r="M1394" t="str">
        <f>IFERROR(IF(VLOOKUP(L1394,'Quantification'!$A:$B,2,FALSE)&amp;""="","Unclassified",VLOOKUP(L1394,'Quantification'!$A:$B,2,FALSE)),"Unclassified")</f>
        <v>Major</v>
      </c>
      <c r="N1394" t="inlineStr">
        <is>
          <t xml:space="preserve">con-khera.mirjam@pocketfm.com</t>
        </is>
      </c>
      <c r="O1394" t="inlineStr">
        <is>
          <t xml:space="preserve">Issues found in raw</t>
        </is>
      </c>
      <c r="P1394" t="str">
        <f>IF(OR(O1394="Issues found in master",O1394="Final master"),"Master",IF(OR(O1394="Ready for Master",O1394="Issues found in raw",O1394="Raw under QC",O1394="Issues resolved in raw"),"Raw","-"))</f>
        <v>Raw</v>
      </c>
      <c r="Q1394" s="13">
        <v>46282.36458333333</v>
      </c>
      <c r="R1394" t="inlineStr">
        <is>
          <t xml:space="preserve">2026-09 (Sept)</t>
        </is>
      </c>
      <c r="S1394">
        <f>IF(M1394="Not an error",0,IF(COUNTIFS($A$2:$A1394,$A1394,$D$2:$D1394,$D1394,$M$2:$M1394,"&lt;&gt;Not an error")=1,1,0))</f>
        <v>0</v>
      </c>
      <c r="T1394">
        <f>IF(M1394&lt;&gt;"Major",0,IF(COUNTIFS($A$2:$A1394,$A1394,$D$2:$D1394,$D1394,$M$2:$M1394,"Major")=1,1,0))</f>
        <v>0</v>
      </c>
      <c r="U1394">
        <f>IF(M1394&lt;&gt;"Minor",0,IF(COUNTIFS($A$2:$A1394,$A1394,$D$2:$D1394,$D1394,$M$2:$M1394,"Minor")=1,1,0))</f>
        <v>0</v>
      </c>
    </row>
    <row r="1395">
      <c r="A1395" t="inlineStr">
        <is>
          <t xml:space="preserve">819eabfbd96880cd7f6d42202600e24bdb384108</t>
        </is>
      </c>
      <c r="B1395" t="inlineStr">
        <is>
          <t xml:space="preserve">Primal Partners</t>
        </is>
      </c>
      <c r="C1395" t="inlineStr">
        <is>
          <t xml:space="preserve">Primal Partners (New)</t>
        </is>
      </c>
      <c r="D1395" t="inlineStr">
        <is>
          <t xml:space="preserve">d7bb4133e154e9bd5c3a34bb06549ecc7cbb81cb</t>
        </is>
      </c>
      <c r="E1395" t="inlineStr">
        <is>
          <t xml:space="preserve">Episode 26: Finanzielle Angst</t>
        </is>
      </c>
      <c r="F1395">
        <v>26</v>
      </c>
      <c r="G1395" t="inlineStr">
        <is>
          <t xml:space="preserve">3:23-3:26</t>
        </is>
      </c>
      <c r="H1395" t="inlineStr">
        <is>
          <t xml:space="preserve">Resolved</t>
        </is>
      </c>
      <c r="I1395" t="inlineStr">
        <is>
          <t xml:space="preserve">Remarks: [Mispronunciation]
Line from script:
"â€žDer ZET hat damit zu tun, dass du ... Nicht dein Ernst!â€œ"
Note: â€œZETâ€_x009d_ is mispronounced. Suggested: Pronounce the abbreviation letter by letter: â€œZ-E-T.â€_x009d_</t>
        </is>
      </c>
      <c r="J1395" t="inlineStr">
        <is>
          <t xml:space="preserve">VOA</t>
        </is>
      </c>
      <c r="K1395" t="inlineStr">
        <is>
          <t xml:space="preserve">Mispronunciation</t>
        </is>
      </c>
      <c r="L1395" t="inlineStr">
        <is>
          <t xml:space="preserve">Mispronunciation</t>
        </is>
      </c>
      <c r="M1395" t="str">
        <f>IFERROR(IF(VLOOKUP(L1395,'Quantification'!$A:$B,2,FALSE)&amp;""="","Unclassified",VLOOKUP(L1395,'Quantification'!$A:$B,2,FALSE)),"Unclassified")</f>
        <v>Major</v>
      </c>
      <c r="N1395" t="inlineStr">
        <is>
          <t xml:space="preserve">con-khera.mirjam@pocketfm.com</t>
        </is>
      </c>
      <c r="O1395" t="inlineStr">
        <is>
          <t xml:space="preserve">Issues found in raw</t>
        </is>
      </c>
      <c r="P1395" t="str">
        <f>IF(OR(O1395="Issues found in master",O1395="Final master"),"Master",IF(OR(O1395="Ready for Master",O1395="Issues found in raw",O1395="Raw under QC",O1395="Issues resolved in raw"),"Raw","-"))</f>
        <v>Raw</v>
      </c>
      <c r="Q1395" s="13">
        <v>46282.36458333333</v>
      </c>
      <c r="R1395" t="inlineStr">
        <is>
          <t xml:space="preserve">2026-09 (Sept)</t>
        </is>
      </c>
      <c r="S1395">
        <f>IF(M1395="Not an error",0,IF(COUNTIFS($A$2:$A1395,$A1395,$D$2:$D1395,$D1395,$M$2:$M1395,"&lt;&gt;Not an error")=1,1,0))</f>
        <v>0</v>
      </c>
      <c r="T1395">
        <f>IF(M1395&lt;&gt;"Major",0,IF(COUNTIFS($A$2:$A1395,$A1395,$D$2:$D1395,$D1395,$M$2:$M1395,"Major")=1,1,0))</f>
        <v>0</v>
      </c>
      <c r="U1395">
        <f>IF(M1395&lt;&gt;"Minor",0,IF(COUNTIFS($A$2:$A1395,$A1395,$D$2:$D1395,$D1395,$M$2:$M1395,"Minor")=1,1,0))</f>
        <v>0</v>
      </c>
    </row>
    <row r="1396">
      <c r="A1396" t="inlineStr">
        <is>
          <t xml:space="preserve">819eabfbd96880cd7f6d42202600e24bdb384108</t>
        </is>
      </c>
      <c r="B1396" t="inlineStr">
        <is>
          <t xml:space="preserve">Primal Partners</t>
        </is>
      </c>
      <c r="C1396" t="inlineStr">
        <is>
          <t xml:space="preserve">Primal Partners (New)</t>
        </is>
      </c>
      <c r="D1396" t="inlineStr">
        <is>
          <t xml:space="preserve">d7bb4133e154e9bd5c3a34bb06549ecc7cbb81cb</t>
        </is>
      </c>
      <c r="E1396" t="inlineStr">
        <is>
          <t xml:space="preserve">Episode 26: Finanzielle Angst</t>
        </is>
      </c>
      <c r="F1396">
        <v>26</v>
      </c>
      <c r="G1396" t="inlineStr">
        <is>
          <t xml:space="preserve">4:36-4:40</t>
        </is>
      </c>
      <c r="H1396" t="inlineStr">
        <is>
          <t xml:space="preserve">Resolved</t>
        </is>
      </c>
      <c r="I1396" t="inlineStr">
        <is>
          <t xml:space="preserve">Remarks: [Script Error]
Line from script:
"In ihrer gesamten Schule gab es keinen einzigen SchÃ¼ler wie sie."
Note: The pronouns are ambiguous, and Bianca is older than Sofia, so the sentence should refer to Biancaâ€™s experience at school. Suggested: â€œIn ihrer gesamten Schulzeit hatte Bianca noch nie jemanden wie Sofia erlebt.â€_x009d_</t>
        </is>
      </c>
      <c r="J1396" t="inlineStr">
        <is>
          <t xml:space="preserve">VOA</t>
        </is>
      </c>
      <c r="K1396" t="inlineStr">
        <is>
          <t xml:space="preserve">Script Error</t>
        </is>
      </c>
      <c r="L1396" t="inlineStr">
        <is>
          <t xml:space="preserve">Script error</t>
        </is>
      </c>
      <c r="M1396" t="str">
        <f>IFERROR(IF(VLOOKUP(L1396,'Quantification'!$A:$B,2,FALSE)&amp;""="","Unclassified",VLOOKUP(L1396,'Quantification'!$A:$B,2,FALSE)),"Unclassified")</f>
        <v>Major</v>
      </c>
      <c r="N1396" t="inlineStr">
        <is>
          <t xml:space="preserve">con-khera.mirjam@pocketfm.com</t>
        </is>
      </c>
      <c r="O1396" t="inlineStr">
        <is>
          <t xml:space="preserve">Issues found in raw</t>
        </is>
      </c>
      <c r="P1396" t="str">
        <f>IF(OR(O1396="Issues found in master",O1396="Final master"),"Master",IF(OR(O1396="Ready for Master",O1396="Issues found in raw",O1396="Raw under QC",O1396="Issues resolved in raw"),"Raw","-"))</f>
        <v>Raw</v>
      </c>
      <c r="Q1396" s="13">
        <v>46282.36458333333</v>
      </c>
      <c r="R1396" t="inlineStr">
        <is>
          <t xml:space="preserve">2026-09 (Sept)</t>
        </is>
      </c>
      <c r="S1396">
        <f>IF(M1396="Not an error",0,IF(COUNTIFS($A$2:$A1396,$A1396,$D$2:$D1396,$D1396,$M$2:$M1396,"&lt;&gt;Not an error")=1,1,0))</f>
        <v>0</v>
      </c>
      <c r="T1396">
        <f>IF(M1396&lt;&gt;"Major",0,IF(COUNTIFS($A$2:$A1396,$A1396,$D$2:$D1396,$D1396,$M$2:$M1396,"Major")=1,1,0))</f>
        <v>0</v>
      </c>
      <c r="U1396">
        <f>IF(M1396&lt;&gt;"Minor",0,IF(COUNTIFS($A$2:$A1396,$A1396,$D$2:$D1396,$D1396,$M$2:$M1396,"Minor")=1,1,0))</f>
        <v>0</v>
      </c>
    </row>
    <row r="1397">
      <c r="A1397" t="inlineStr">
        <is>
          <t xml:space="preserve">819eabfbd96880cd7f6d42202600e24bdb384108</t>
        </is>
      </c>
      <c r="B1397" t="inlineStr">
        <is>
          <t xml:space="preserve">Primal Partners</t>
        </is>
      </c>
      <c r="C1397" t="inlineStr">
        <is>
          <t xml:space="preserve">Primal Partners (New)</t>
        </is>
      </c>
      <c r="D1397" t="inlineStr">
        <is>
          <t xml:space="preserve">d7bb4133e154e9bd5c3a34bb06549ecc7cbb81cb</t>
        </is>
      </c>
      <c r="E1397" t="inlineStr">
        <is>
          <t xml:space="preserve">Episode 26: Finanzielle Angst</t>
        </is>
      </c>
      <c r="F1397">
        <v>26</v>
      </c>
      <c r="G1397" t="inlineStr">
        <is>
          <t xml:space="preserve">4:56-4:58</t>
        </is>
      </c>
      <c r="H1397" t="inlineStr">
        <is>
          <t xml:space="preserve">Resolved</t>
        </is>
      </c>
      <c r="I1397" t="inlineStr">
        <is>
          <t xml:space="preserve">Remarks: [Mispronunciation]
Line from script:
"â€žWarum musst du den ZET machen?â€œ"
Note: â€œZETâ€_x009d_ is mispronounced. Suggested: Pronounce the abbreviation letter by letter: â€œZ-E-T.â€_x009d_</t>
        </is>
      </c>
      <c r="J1397" t="inlineStr">
        <is>
          <t xml:space="preserve">VOA</t>
        </is>
      </c>
      <c r="K1397" t="inlineStr">
        <is>
          <t xml:space="preserve">Mispronunciation</t>
        </is>
      </c>
      <c r="L1397" t="inlineStr">
        <is>
          <t xml:space="preserve">Mispronunciation</t>
        </is>
      </c>
      <c r="M1397" t="str">
        <f>IFERROR(IF(VLOOKUP(L1397,'Quantification'!$A:$B,2,FALSE)&amp;""="","Unclassified",VLOOKUP(L1397,'Quantification'!$A:$B,2,FALSE)),"Unclassified")</f>
        <v>Major</v>
      </c>
      <c r="N1397" t="inlineStr">
        <is>
          <t xml:space="preserve">con-khera.mirjam@pocketfm.com</t>
        </is>
      </c>
      <c r="O1397" t="inlineStr">
        <is>
          <t xml:space="preserve">Issues found in raw</t>
        </is>
      </c>
      <c r="P1397" t="str">
        <f>IF(OR(O1397="Issues found in master",O1397="Final master"),"Master",IF(OR(O1397="Ready for Master",O1397="Issues found in raw",O1397="Raw under QC",O1397="Issues resolved in raw"),"Raw","-"))</f>
        <v>Raw</v>
      </c>
      <c r="Q1397" s="13">
        <v>46282.36458333333</v>
      </c>
      <c r="R1397" t="inlineStr">
        <is>
          <t xml:space="preserve">2026-09 (Sept)</t>
        </is>
      </c>
      <c r="S1397">
        <f>IF(M1397="Not an error",0,IF(COUNTIFS($A$2:$A1397,$A1397,$D$2:$D1397,$D1397,$M$2:$M1397,"&lt;&gt;Not an error")=1,1,0))</f>
        <v>0</v>
      </c>
      <c r="T1397">
        <f>IF(M1397&lt;&gt;"Major",0,IF(COUNTIFS($A$2:$A1397,$A1397,$D$2:$D1397,$D1397,$M$2:$M1397,"Major")=1,1,0))</f>
        <v>0</v>
      </c>
      <c r="U1397">
        <f>IF(M1397&lt;&gt;"Minor",0,IF(COUNTIFS($A$2:$A1397,$A1397,$D$2:$D1397,$D1397,$M$2:$M1397,"Minor")=1,1,0))</f>
        <v>0</v>
      </c>
    </row>
    <row r="1398">
      <c r="A1398" t="inlineStr">
        <is>
          <t xml:space="preserve">819eabfbd96880cd7f6d42202600e24bdb384108</t>
        </is>
      </c>
      <c r="B1398" t="inlineStr">
        <is>
          <t xml:space="preserve">Primal Partners</t>
        </is>
      </c>
      <c r="C1398" t="inlineStr">
        <is>
          <t xml:space="preserve">Primal Partners (New)</t>
        </is>
      </c>
      <c r="D1398" t="inlineStr">
        <is>
          <t xml:space="preserve">d7bb4133e154e9bd5c3a34bb06549ecc7cbb81cb</t>
        </is>
      </c>
      <c r="E1398" t="inlineStr">
        <is>
          <t xml:space="preserve">Episode 26: Finanzielle Angst</t>
        </is>
      </c>
      <c r="F1398">
        <v>26</v>
      </c>
      <c r="G1398" t="inlineStr">
        <is>
          <t xml:space="preserve">5:08-5:11</t>
        </is>
      </c>
      <c r="H1398" t="inlineStr">
        <is>
          <t xml:space="preserve">Resolved</t>
        </is>
      </c>
      <c r="I1398" t="inlineStr">
        <is>
          <t xml:space="preserve">Remarks: [Mispronunciation]
Line from script:
"Welches Genie machte sich Sorgen, den ZET gerade so zu bestehen?"
Note: â€œZETâ€_x009d_ is mispronounced. Suggested: Pronounce the abbreviation letter by letter: â€œZ-E-T.â€_x009d_</t>
        </is>
      </c>
      <c r="J1398" t="inlineStr">
        <is>
          <t xml:space="preserve">VOA</t>
        </is>
      </c>
      <c r="K1398" t="inlineStr">
        <is>
          <t xml:space="preserve">Mispronunciation</t>
        </is>
      </c>
      <c r="L1398" t="inlineStr">
        <is>
          <t xml:space="preserve">Mispronunciation</t>
        </is>
      </c>
      <c r="M1398" t="str">
        <f>IFERROR(IF(VLOOKUP(L1398,'Quantification'!$A:$B,2,FALSE)&amp;""="","Unclassified",VLOOKUP(L1398,'Quantification'!$A:$B,2,FALSE)),"Unclassified")</f>
        <v>Major</v>
      </c>
      <c r="N1398" t="inlineStr">
        <is>
          <t xml:space="preserve">con-khera.mirjam@pocketfm.com</t>
        </is>
      </c>
      <c r="O1398" t="inlineStr">
        <is>
          <t xml:space="preserve">Issues found in raw</t>
        </is>
      </c>
      <c r="P1398" t="str">
        <f>IF(OR(O1398="Issues found in master",O1398="Final master"),"Master",IF(OR(O1398="Ready for Master",O1398="Issues found in raw",O1398="Raw under QC",O1398="Issues resolved in raw"),"Raw","-"))</f>
        <v>Raw</v>
      </c>
      <c r="Q1398" s="13">
        <v>46282.36458333333</v>
      </c>
      <c r="R1398" t="inlineStr">
        <is>
          <t xml:space="preserve">2026-09 (Sept)</t>
        </is>
      </c>
      <c r="S1398">
        <f>IF(M1398="Not an error",0,IF(COUNTIFS($A$2:$A1398,$A1398,$D$2:$D1398,$D1398,$M$2:$M1398,"&lt;&gt;Not an error")=1,1,0))</f>
        <v>0</v>
      </c>
      <c r="T1398">
        <f>IF(M1398&lt;&gt;"Major",0,IF(COUNTIFS($A$2:$A1398,$A1398,$D$2:$D1398,$D1398,$M$2:$M1398,"Major")=1,1,0))</f>
        <v>0</v>
      </c>
      <c r="U1398">
        <f>IF(M1398&lt;&gt;"Minor",0,IF(COUNTIFS($A$2:$A1398,$A1398,$D$2:$D1398,$D1398,$M$2:$M1398,"Minor")=1,1,0))</f>
        <v>0</v>
      </c>
    </row>
    <row r="1399">
      <c r="A1399" t="inlineStr">
        <is>
          <t xml:space="preserve">819eabfbd96880cd7f6d42202600e24bdb384108</t>
        </is>
      </c>
      <c r="B1399" t="inlineStr">
        <is>
          <t xml:space="preserve">Primal Partners</t>
        </is>
      </c>
      <c r="C1399" t="inlineStr">
        <is>
          <t xml:space="preserve">Primal Partners (New)</t>
        </is>
      </c>
      <c r="D1399" t="inlineStr">
        <is>
          <t xml:space="preserve">d7bb4133e154e9bd5c3a34bb06549ecc7cbb81cb</t>
        </is>
      </c>
      <c r="E1399" t="inlineStr">
        <is>
          <t xml:space="preserve">Episode 26: Finanzielle Angst</t>
        </is>
      </c>
      <c r="F1399">
        <v>26</v>
      </c>
      <c r="G1399" t="inlineStr">
        <is>
          <t xml:space="preserve">6:16-6:22</t>
        </is>
      </c>
      <c r="H1399" t="inlineStr">
        <is>
          <t xml:space="preserve">Resolved</t>
        </is>
      </c>
      <c r="I1399" t="inlineStr">
        <is>
          <t xml:space="preserve">Remarks: [Mispronunciation]
Line from script:
"In ihren Augen bedeutete eine so lange Fehlzeit direkt vor dem ZET, dass etwas Ernstes passiert sein musste."
Note: â€œZETâ€_x009d_ is mispronounced. Suggested: Pronounce the abbreviation letter by letter: â€œZ-E-T.â€_x009d_</t>
        </is>
      </c>
      <c r="J1399" t="inlineStr">
        <is>
          <t xml:space="preserve">VOA</t>
        </is>
      </c>
      <c r="K1399" t="inlineStr">
        <is>
          <t xml:space="preserve">Mispronunciation</t>
        </is>
      </c>
      <c r="L1399" t="inlineStr">
        <is>
          <t xml:space="preserve">Mispronunciation</t>
        </is>
      </c>
      <c r="M1399" t="str">
        <f>IFERROR(IF(VLOOKUP(L1399,'Quantification'!$A:$B,2,FALSE)&amp;""="","Unclassified",VLOOKUP(L1399,'Quantification'!$A:$B,2,FALSE)),"Unclassified")</f>
        <v>Major</v>
      </c>
      <c r="N1399" t="inlineStr">
        <is>
          <t xml:space="preserve">con-khera.mirjam@pocketfm.com</t>
        </is>
      </c>
      <c r="O1399" t="inlineStr">
        <is>
          <t xml:space="preserve">Issues found in raw</t>
        </is>
      </c>
      <c r="P1399" t="str">
        <f>IF(OR(O1399="Issues found in master",O1399="Final master"),"Master",IF(OR(O1399="Ready for Master",O1399="Issues found in raw",O1399="Raw under QC",O1399="Issues resolved in raw"),"Raw","-"))</f>
        <v>Raw</v>
      </c>
      <c r="Q1399" s="13">
        <v>46282.36458333333</v>
      </c>
      <c r="R1399" t="inlineStr">
        <is>
          <t xml:space="preserve">2026-09 (Sept)</t>
        </is>
      </c>
      <c r="S1399">
        <f>IF(M1399="Not an error",0,IF(COUNTIFS($A$2:$A1399,$A1399,$D$2:$D1399,$D1399,$M$2:$M1399,"&lt;&gt;Not an error")=1,1,0))</f>
        <v>0</v>
      </c>
      <c r="T1399">
        <f>IF(M1399&lt;&gt;"Major",0,IF(COUNTIFS($A$2:$A1399,$A1399,$D$2:$D1399,$D1399,$M$2:$M1399,"Major")=1,1,0))</f>
        <v>0</v>
      </c>
      <c r="U1399">
        <f>IF(M1399&lt;&gt;"Minor",0,IF(COUNTIFS($A$2:$A1399,$A1399,$D$2:$D1399,$D1399,$M$2:$M1399,"Minor")=1,1,0))</f>
        <v>0</v>
      </c>
    </row>
    <row r="1400">
      <c r="A1400" t="inlineStr">
        <is>
          <t xml:space="preserve">819eabfbd96880cd7f6d42202600e24bdb384108</t>
        </is>
      </c>
      <c r="B1400" t="inlineStr">
        <is>
          <t xml:space="preserve">Primal Partners</t>
        </is>
      </c>
      <c r="C1400" t="inlineStr">
        <is>
          <t xml:space="preserve">Primal Partners (New)</t>
        </is>
      </c>
      <c r="D1400" t="inlineStr">
        <is>
          <t xml:space="preserve">d7bb4133e154e9bd5c3a34bb06549ecc7cbb81cb</t>
        </is>
      </c>
      <c r="E1400" t="inlineStr">
        <is>
          <t xml:space="preserve">Episode 26: Finanzielle Angst</t>
        </is>
      </c>
      <c r="F1400">
        <v>26</v>
      </c>
      <c r="G1400" t="inlineStr">
        <is>
          <t xml:space="preserve">6:40-6:44</t>
        </is>
      </c>
      <c r="H1400" t="inlineStr">
        <is>
          <t xml:space="preserve">Resolved</t>
        </is>
      </c>
      <c r="I1400" t="inlineStr">
        <is>
          <t xml:space="preserve">Remarks: [Script Error]
Line from script:
"Ich rufe deine Lehrerin an und lasse dich von der Schule beurlauben."
Note: Sofiaâ€™s class teacher is established as male. Suggested: Replace â€œdeine Lehrerinâ€_x009d_ with â€œdeinen Lehrer.â€_x009d_</t>
        </is>
      </c>
      <c r="J1400" t="inlineStr">
        <is>
          <t xml:space="preserve">VOA</t>
        </is>
      </c>
      <c r="K1400" t="inlineStr">
        <is>
          <t xml:space="preserve">Script Error</t>
        </is>
      </c>
      <c r="L1400" t="inlineStr">
        <is>
          <t xml:space="preserve">Script error</t>
        </is>
      </c>
      <c r="M1400" t="str">
        <f>IFERROR(IF(VLOOKUP(L1400,'Quantification'!$A:$B,2,FALSE)&amp;""="","Unclassified",VLOOKUP(L1400,'Quantification'!$A:$B,2,FALSE)),"Unclassified")</f>
        <v>Major</v>
      </c>
      <c r="N1400" t="inlineStr">
        <is>
          <t xml:space="preserve">con-khera.mirjam@pocketfm.com</t>
        </is>
      </c>
      <c r="O1400" t="inlineStr">
        <is>
          <t xml:space="preserve">Issues found in raw</t>
        </is>
      </c>
      <c r="P1400" t="str">
        <f>IF(OR(O1400="Issues found in master",O1400="Final master"),"Master",IF(OR(O1400="Ready for Master",O1400="Issues found in raw",O1400="Raw under QC",O1400="Issues resolved in raw"),"Raw","-"))</f>
        <v>Raw</v>
      </c>
      <c r="Q1400" s="13">
        <v>46282.36458333333</v>
      </c>
      <c r="R1400" t="inlineStr">
        <is>
          <t xml:space="preserve">2026-09 (Sept)</t>
        </is>
      </c>
      <c r="S1400">
        <f>IF(M1400="Not an error",0,IF(COUNTIFS($A$2:$A1400,$A1400,$D$2:$D1400,$D1400,$M$2:$M1400,"&lt;&gt;Not an error")=1,1,0))</f>
        <v>0</v>
      </c>
      <c r="T1400">
        <f>IF(M1400&lt;&gt;"Major",0,IF(COUNTIFS($A$2:$A1400,$A1400,$D$2:$D1400,$D1400,$M$2:$M1400,"Major")=1,1,0))</f>
        <v>0</v>
      </c>
      <c r="U1400">
        <f>IF(M1400&lt;&gt;"Minor",0,IF(COUNTIFS($A$2:$A1400,$A1400,$D$2:$D1400,$D1400,$M$2:$M1400,"Minor")=1,1,0))</f>
        <v>0</v>
      </c>
    </row>
    <row r="1401">
      <c r="A1401" t="inlineStr">
        <is>
          <t xml:space="preserve">819eabfbd96880cd7f6d42202600e24bdb384108</t>
        </is>
      </c>
      <c r="B1401" t="inlineStr">
        <is>
          <t xml:space="preserve">Primal Partners</t>
        </is>
      </c>
      <c r="C1401" t="inlineStr">
        <is>
          <t xml:space="preserve">Primal Partners (New)</t>
        </is>
      </c>
      <c r="D1401" t="inlineStr">
        <is>
          <t xml:space="preserve">d7bb4133e154e9bd5c3a34bb06549ecc7cbb81cb</t>
        </is>
      </c>
      <c r="E1401" t="inlineStr">
        <is>
          <t xml:space="preserve">Episode 26: Finanzielle Angst</t>
        </is>
      </c>
      <c r="F1401">
        <v>26</v>
      </c>
      <c r="G1401" t="inlineStr">
        <is>
          <t xml:space="preserve">6:50-6:55</t>
        </is>
      </c>
      <c r="H1401" t="inlineStr">
        <is>
          <t xml:space="preserve">Resolved</t>
        </is>
      </c>
      <c r="I1401" t="inlineStr">
        <is>
          <t xml:space="preserve">Remarks: [Script Error]
Line from script:
"â€žMama, hast du meine Lehrerin angerufen?â€œ, fragte Sofia leicht schuldbewusst."
Note: Sofiaâ€™s class teacher is established as male. Suggested: Replace â€œmeine Lehrerinâ€_x009d_ with â€œmeinen Lehrer.â€_x009d_</t>
        </is>
      </c>
      <c r="J1401" t="inlineStr">
        <is>
          <t xml:space="preserve">VOA</t>
        </is>
      </c>
      <c r="K1401" t="inlineStr">
        <is>
          <t xml:space="preserve">Script Error</t>
        </is>
      </c>
      <c r="L1401" t="inlineStr">
        <is>
          <t xml:space="preserve">Script error</t>
        </is>
      </c>
      <c r="M1401" t="str">
        <f>IFERROR(IF(VLOOKUP(L1401,'Quantification'!$A:$B,2,FALSE)&amp;""="","Unclassified",VLOOKUP(L1401,'Quantification'!$A:$B,2,FALSE)),"Unclassified")</f>
        <v>Major</v>
      </c>
      <c r="N1401" t="inlineStr">
        <is>
          <t xml:space="preserve">con-khera.mirjam@pocketfm.com</t>
        </is>
      </c>
      <c r="O1401" t="inlineStr">
        <is>
          <t xml:space="preserve">Issues found in raw</t>
        </is>
      </c>
      <c r="P1401" t="str">
        <f>IF(OR(O1401="Issues found in master",O1401="Final master"),"Master",IF(OR(O1401="Ready for Master",O1401="Issues found in raw",O1401="Raw under QC",O1401="Issues resolved in raw"),"Raw","-"))</f>
        <v>Raw</v>
      </c>
      <c r="Q1401" s="13">
        <v>46282.36458333333</v>
      </c>
      <c r="R1401" t="inlineStr">
        <is>
          <t xml:space="preserve">2026-09 (Sept)</t>
        </is>
      </c>
      <c r="S1401">
        <f>IF(M1401="Not an error",0,IF(COUNTIFS($A$2:$A1401,$A1401,$D$2:$D1401,$D1401,$M$2:$M1401,"&lt;&gt;Not an error")=1,1,0))</f>
        <v>0</v>
      </c>
      <c r="T1401">
        <f>IF(M1401&lt;&gt;"Major",0,IF(COUNTIFS($A$2:$A1401,$A1401,$D$2:$D1401,$D1401,$M$2:$M1401,"Major")=1,1,0))</f>
        <v>0</v>
      </c>
      <c r="U1401">
        <f>IF(M1401&lt;&gt;"Minor",0,IF(COUNTIFS($A$2:$A1401,$A1401,$D$2:$D1401,$D1401,$M$2:$M1401,"Minor")=1,1,0))</f>
        <v>0</v>
      </c>
    </row>
    <row r="1402">
      <c r="A1402" t="inlineStr">
        <is>
          <t xml:space="preserve">819eabfbd96880cd7f6d42202600e24bdb384108</t>
        </is>
      </c>
      <c r="B1402" t="inlineStr">
        <is>
          <t xml:space="preserve">Primal Partners</t>
        </is>
      </c>
      <c r="C1402" t="inlineStr">
        <is>
          <t xml:space="preserve">Primal Partners (New)</t>
        </is>
      </c>
      <c r="D1402" t="inlineStr">
        <is>
          <t xml:space="preserve">d7bb4133e154e9bd5c3a34bb06549ecc7cbb81cb</t>
        </is>
      </c>
      <c r="E1402" t="inlineStr">
        <is>
          <t xml:space="preserve">Episode 26: Finanzielle Angst</t>
        </is>
      </c>
      <c r="F1402">
        <v>26</v>
      </c>
      <c r="G1402" t="inlineStr">
        <is>
          <t xml:space="preserve">7:43-7:54</t>
        </is>
      </c>
      <c r="H1402" t="inlineStr">
        <is>
          <t xml:space="preserve">Resolved</t>
        </is>
      </c>
      <c r="I1402" t="inlineStr">
        <is>
          <t xml:space="preserve">Remarks: [Script Error]
Line from script:
"An jenem Tag hatte sie die Haltung der Lehrerin und der anderen Frau einfach nicht ertragen kÃ¶nnen und in der Hitze des Gefechts vorgeschlagen, ihre Tochter solle es bei der Sonderzulassung von Saintwater versuchen."
Note: Sofiaâ€™s class teacher is established as male. Suggested: Replace â€œder Lehrerinâ€_x009d_ with â€œdes Lehrers.â€_x009d_</t>
        </is>
      </c>
      <c r="J1402" t="inlineStr">
        <is>
          <t xml:space="preserve">VOA</t>
        </is>
      </c>
      <c r="K1402" t="inlineStr">
        <is>
          <t xml:space="preserve">Script Error</t>
        </is>
      </c>
      <c r="L1402" t="inlineStr">
        <is>
          <t xml:space="preserve">Script error</t>
        </is>
      </c>
      <c r="M1402" t="str">
        <f>IFERROR(IF(VLOOKUP(L1402,'Quantification'!$A:$B,2,FALSE)&amp;""="","Unclassified",VLOOKUP(L1402,'Quantification'!$A:$B,2,FALSE)),"Unclassified")</f>
        <v>Major</v>
      </c>
      <c r="N1402" t="inlineStr">
        <is>
          <t xml:space="preserve">con-khera.mirjam@pocketfm.com</t>
        </is>
      </c>
      <c r="O1402" t="inlineStr">
        <is>
          <t xml:space="preserve">Issues found in raw</t>
        </is>
      </c>
      <c r="P1402" t="str">
        <f>IF(OR(O1402="Issues found in master",O1402="Final master"),"Master",IF(OR(O1402="Ready for Master",O1402="Issues found in raw",O1402="Raw under QC",O1402="Issues resolved in raw"),"Raw","-"))</f>
        <v>Raw</v>
      </c>
      <c r="Q1402" s="13">
        <v>46282.36458333333</v>
      </c>
      <c r="R1402" t="inlineStr">
        <is>
          <t xml:space="preserve">2026-09 (Sept)</t>
        </is>
      </c>
      <c r="S1402">
        <f>IF(M1402="Not an error",0,IF(COUNTIFS($A$2:$A1402,$A1402,$D$2:$D1402,$D1402,$M$2:$M1402,"&lt;&gt;Not an error")=1,1,0))</f>
        <v>0</v>
      </c>
      <c r="T1402">
        <f>IF(M1402&lt;&gt;"Major",0,IF(COUNTIFS($A$2:$A1402,$A1402,$D$2:$D1402,$D1402,$M$2:$M1402,"Major")=1,1,0))</f>
        <v>0</v>
      </c>
      <c r="U1402">
        <f>IF(M1402&lt;&gt;"Minor",0,IF(COUNTIFS($A$2:$A1402,$A1402,$D$2:$D1402,$D1402,$M$2:$M1402,"Minor")=1,1,0))</f>
        <v>0</v>
      </c>
    </row>
    <row r="1403">
      <c r="A1403" t="inlineStr">
        <is>
          <t xml:space="preserve">819eabfbd96880cd7f6d42202600e24bdb384108</t>
        </is>
      </c>
      <c r="B1403" t="inlineStr">
        <is>
          <t xml:space="preserve">Primal Partners</t>
        </is>
      </c>
      <c r="C1403" t="inlineStr">
        <is>
          <t xml:space="preserve">Primal Partners (New)</t>
        </is>
      </c>
      <c r="D1403" t="inlineStr">
        <is>
          <t xml:space="preserve">d7bb4133e154e9bd5c3a34bb06549ecc7cbb81cb</t>
        </is>
      </c>
      <c r="E1403" t="inlineStr">
        <is>
          <t xml:space="preserve">Episode 26: Finanzielle Angst</t>
        </is>
      </c>
      <c r="F1403">
        <v>26</v>
      </c>
      <c r="G1403" t="inlineStr">
        <is>
          <t xml:space="preserve">8:34-8:38</t>
        </is>
      </c>
      <c r="H1403" t="inlineStr">
        <is>
          <t xml:space="preserve">Resolved</t>
        </is>
      </c>
      <c r="I1403" t="inlineStr">
        <is>
          <t xml:space="preserve">Remarks: [Script Error / TBC]
Line from script:
"â€žOh, okayâ€œ, antwortete Viktoria Hayes."
Note: This is the first time Viktoriaâ€™s surname is given. Her daughter is established as Sofia Warren. If Viktoria is intentionally meant to have a different surname after the divorce, â€œHayesâ€_x009d_ is correct; otherwise, please confirm the intended surname.</t>
        </is>
      </c>
      <c r="J1403" t="inlineStr">
        <is>
          <t xml:space="preserve">VOA</t>
        </is>
      </c>
      <c r="K1403" t="inlineStr">
        <is>
          <t xml:space="preserve">Script Error</t>
        </is>
      </c>
      <c r="L1403" t="inlineStr">
        <is>
          <t xml:space="preserve">Script error</t>
        </is>
      </c>
      <c r="M1403" t="str">
        <f>IFERROR(IF(VLOOKUP(L1403,'Quantification'!$A:$B,2,FALSE)&amp;""="","Unclassified",VLOOKUP(L1403,'Quantification'!$A:$B,2,FALSE)),"Unclassified")</f>
        <v>Major</v>
      </c>
      <c r="N1403" t="inlineStr">
        <is>
          <t xml:space="preserve">con-khera.mirjam@pocketfm.com</t>
        </is>
      </c>
      <c r="O1403" t="inlineStr">
        <is>
          <t xml:space="preserve">Issues found in raw</t>
        </is>
      </c>
      <c r="P1403" t="str">
        <f>IF(OR(O1403="Issues found in master",O1403="Final master"),"Master",IF(OR(O1403="Ready for Master",O1403="Issues found in raw",O1403="Raw under QC",O1403="Issues resolved in raw"),"Raw","-"))</f>
        <v>Raw</v>
      </c>
      <c r="Q1403" s="13">
        <v>46282.36458333333</v>
      </c>
      <c r="R1403" t="inlineStr">
        <is>
          <t xml:space="preserve">2026-09 (Sept)</t>
        </is>
      </c>
      <c r="S1403">
        <f>IF(M1403="Not an error",0,IF(COUNTIFS($A$2:$A1403,$A1403,$D$2:$D1403,$D1403,$M$2:$M1403,"&lt;&gt;Not an error")=1,1,0))</f>
        <v>0</v>
      </c>
      <c r="T1403">
        <f>IF(M1403&lt;&gt;"Major",0,IF(COUNTIFS($A$2:$A1403,$A1403,$D$2:$D1403,$D1403,$M$2:$M1403,"Major")=1,1,0))</f>
        <v>0</v>
      </c>
      <c r="U1403">
        <f>IF(M1403&lt;&gt;"Minor",0,IF(COUNTIFS($A$2:$A1403,$A1403,$D$2:$D1403,$D1403,$M$2:$M1403,"Minor")=1,1,0))</f>
        <v>0</v>
      </c>
    </row>
    <row r="1404">
      <c r="A1404" t="inlineStr">
        <is>
          <t xml:space="preserve">819eabfbd96880cd7f6d42202600e24bdb384108</t>
        </is>
      </c>
      <c r="B1404" t="inlineStr">
        <is>
          <t xml:space="preserve">Primal Partners</t>
        </is>
      </c>
      <c r="C1404" t="inlineStr">
        <is>
          <t xml:space="preserve">Primal Partners (New)</t>
        </is>
      </c>
      <c r="D1404" t="inlineStr">
        <is>
          <t xml:space="preserve">dc2354c8bbb4200dbf0a4814ead24db468c80fe5</t>
        </is>
      </c>
      <c r="E1404" t="inlineStr">
        <is>
          <t xml:space="preserve">Episode 27: Sonderzulassung</t>
        </is>
      </c>
      <c r="F1404">
        <v>27</v>
      </c>
      <c r="G1404" t="inlineStr">
        <is>
          <t xml:space="preserve">3:39-3:46</t>
        </is>
      </c>
      <c r="H1404" t="inlineStr">
        <is>
          <t xml:space="preserve">Resolved</t>
        </is>
      </c>
      <c r="I1404" t="inlineStr">
        <is>
          <t xml:space="preserve">Remarks: [Script Error]
Line from script:
"Er trabte mit federndem Schritt, und die zehn Kilo schwere Gewichtsmanschette an seinem rechten Vorderbein schien ihn nicht mehr zu stÃ¶ren."
Note: The Feuerzahn-Hund was equipped with the 2.5-kilogram weight cuff. No 10-kilogram cuff has been established. Suggested: Replace â€œzehn Kiloâ€_x009d_ with â€œzweieinhalb Kilo.â€_x009d_</t>
        </is>
      </c>
      <c r="J1404" t="inlineStr">
        <is>
          <t xml:space="preserve">VOA</t>
        </is>
      </c>
      <c r="K1404" t="inlineStr">
        <is>
          <t xml:space="preserve">Script Error</t>
        </is>
      </c>
      <c r="L1404" t="inlineStr">
        <is>
          <t xml:space="preserve">Script error</t>
        </is>
      </c>
      <c r="M1404" t="str">
        <f>IFERROR(IF(VLOOKUP(L1404,'Quantification'!$A:$B,2,FALSE)&amp;""="","Unclassified",VLOOKUP(L1404,'Quantification'!$A:$B,2,FALSE)),"Unclassified")</f>
        <v>Major</v>
      </c>
      <c r="N1404" t="inlineStr">
        <is>
          <t xml:space="preserve">con-khera.mirjam@pocketfm.com</t>
        </is>
      </c>
      <c r="O1404" t="inlineStr">
        <is>
          <t xml:space="preserve">Issues found in raw</t>
        </is>
      </c>
      <c r="P1404" t="str">
        <f>IF(OR(O1404="Issues found in master",O1404="Final master"),"Master",IF(OR(O1404="Ready for Master",O1404="Issues found in raw",O1404="Raw under QC",O1404="Issues resolved in raw"),"Raw","-"))</f>
        <v>Raw</v>
      </c>
      <c r="Q1404" s="13">
        <v>46282.36458333333</v>
      </c>
      <c r="R1404" t="inlineStr">
        <is>
          <t xml:space="preserve">2026-09 (Sept)</t>
        </is>
      </c>
      <c r="S1404">
        <f>IF(M1404="Not an error",0,IF(COUNTIFS($A$2:$A1404,$A1404,$D$2:$D1404,$D1404,$M$2:$M1404,"&lt;&gt;Not an error")=1,1,0))</f>
        <v>1</v>
      </c>
      <c r="T1404">
        <f>IF(M1404&lt;&gt;"Major",0,IF(COUNTIFS($A$2:$A1404,$A1404,$D$2:$D1404,$D1404,$M$2:$M1404,"Major")=1,1,0))</f>
        <v>1</v>
      </c>
      <c r="U1404">
        <f>IF(M1404&lt;&gt;"Minor",0,IF(COUNTIFS($A$2:$A1404,$A1404,$D$2:$D1404,$D1404,$M$2:$M1404,"Minor")=1,1,0))</f>
        <v>0</v>
      </c>
    </row>
    <row r="1405">
      <c r="A1405" t="inlineStr">
        <is>
          <t xml:space="preserve">819eabfbd96880cd7f6d42202600e24bdb384108</t>
        </is>
      </c>
      <c r="B1405" t="inlineStr">
        <is>
          <t xml:space="preserve">Primal Partners</t>
        </is>
      </c>
      <c r="C1405" t="inlineStr">
        <is>
          <t xml:space="preserve">Primal Partners (New)</t>
        </is>
      </c>
      <c r="D1405" t="inlineStr">
        <is>
          <t xml:space="preserve">dc2354c8bbb4200dbf0a4814ead24db468c80fe5</t>
        </is>
      </c>
      <c r="E1405" t="inlineStr">
        <is>
          <t xml:space="preserve">Episode 27: Sonderzulassung</t>
        </is>
      </c>
      <c r="F1405">
        <v>27</v>
      </c>
      <c r="G1405" t="inlineStr">
        <is>
          <t xml:space="preserve">6:00-6:08</t>
        </is>
      </c>
      <c r="H1405" t="inlineStr">
        <is>
          <t xml:space="preserve">Resolved</t>
        </is>
      </c>
      <c r="I1405" t="inlineStr">
        <is>
          <t xml:space="preserve">Remarks: [Script Error]
Line from script:
"Er bemÃ¼hte sich, seine Aufregung zu verbergen, und zeigte ein perfektes AchtzÃ¤hnelÃ¤cheln, um so freundlich wie mÃ¶glich auszusehen."
Note: â€œAchtzÃ¤hnelÃ¤chelnâ€_x009d_ is not a natural German expression and reads like a literal translation. Suggested: â€œEr bemÃ¼hte sich, seine Aufregung zu verbergen, und setzte sein freundlichstes LÃ¤cheln auf.â€_x009d_</t>
        </is>
      </c>
      <c r="J1405" t="inlineStr">
        <is>
          <t xml:space="preserve">VOA</t>
        </is>
      </c>
      <c r="K1405" t="inlineStr">
        <is>
          <t xml:space="preserve">Script Error</t>
        </is>
      </c>
      <c r="L1405" t="inlineStr">
        <is>
          <t xml:space="preserve">Script error</t>
        </is>
      </c>
      <c r="M1405" t="str">
        <f>IFERROR(IF(VLOOKUP(L1405,'Quantification'!$A:$B,2,FALSE)&amp;""="","Unclassified",VLOOKUP(L1405,'Quantification'!$A:$B,2,FALSE)),"Unclassified")</f>
        <v>Major</v>
      </c>
      <c r="N1405" t="inlineStr">
        <is>
          <t xml:space="preserve">con-khera.mirjam@pocketfm.com</t>
        </is>
      </c>
      <c r="O1405" t="inlineStr">
        <is>
          <t xml:space="preserve">Issues found in raw</t>
        </is>
      </c>
      <c r="P1405" t="str">
        <f>IF(OR(O1405="Issues found in master",O1405="Final master"),"Master",IF(OR(O1405="Ready for Master",O1405="Issues found in raw",O1405="Raw under QC",O1405="Issues resolved in raw"),"Raw","-"))</f>
        <v>Raw</v>
      </c>
      <c r="Q1405" s="13">
        <v>46282.36458333333</v>
      </c>
      <c r="R1405" t="inlineStr">
        <is>
          <t xml:space="preserve">2026-09 (Sept)</t>
        </is>
      </c>
      <c r="S1405">
        <f>IF(M1405="Not an error",0,IF(COUNTIFS($A$2:$A1405,$A1405,$D$2:$D1405,$D1405,$M$2:$M1405,"&lt;&gt;Not an error")=1,1,0))</f>
        <v>0</v>
      </c>
      <c r="T1405">
        <f>IF(M1405&lt;&gt;"Major",0,IF(COUNTIFS($A$2:$A1405,$A1405,$D$2:$D1405,$D1405,$M$2:$M1405,"Major")=1,1,0))</f>
        <v>0</v>
      </c>
      <c r="U1405">
        <f>IF(M1405&lt;&gt;"Minor",0,IF(COUNTIFS($A$2:$A1405,$A1405,$D$2:$D1405,$D1405,$M$2:$M1405,"Minor")=1,1,0))</f>
        <v>0</v>
      </c>
    </row>
    <row r="1406">
      <c r="A1406" t="inlineStr">
        <is>
          <t xml:space="preserve">819eabfbd96880cd7f6d42202600e24bdb384108</t>
        </is>
      </c>
      <c r="B1406" t="inlineStr">
        <is>
          <t xml:space="preserve">Primal Partners</t>
        </is>
      </c>
      <c r="C1406" t="inlineStr">
        <is>
          <t xml:space="preserve">Primal Partners (New)</t>
        </is>
      </c>
      <c r="D1406" t="inlineStr">
        <is>
          <t xml:space="preserve">dc2354c8bbb4200dbf0a4814ead24db468c80fe5</t>
        </is>
      </c>
      <c r="E1406" t="inlineStr">
        <is>
          <t xml:space="preserve">Episode 27: Sonderzulassung</t>
        </is>
      </c>
      <c r="F1406">
        <v>27</v>
      </c>
      <c r="G1406" t="inlineStr">
        <is>
          <t xml:space="preserve">8:09-8:19</t>
        </is>
      </c>
      <c r="H1406" t="inlineStr">
        <is>
          <t xml:space="preserve">Resolved</t>
        </is>
      </c>
      <c r="I1406" t="inlineStr">
        <is>
          <t xml:space="preserve">Remarks: [Script Error]
Line from script:
"Die Lehrerin, die am Fenster saÃŸ, spÃ¼rte einen Stich Eifersucht. Sie hatte ein gutes GespÃ¼r fÃ¼r die Situation. Kein Wunder, dass sie in so jungen Jahren schon Dekanin geworden war."
Note: The pronoun â€œsieâ€_x009d_ appears to refer to the teacher by the window, making it unclear which woman is the dean. Suggested: â€œDie Lehrerin am Fenster spÃ¼rte einen Stich Eifersucht. Die junge Dekanin mit der Brille hatte offensichtlich ein gutes GespÃ¼r fÃ¼r die Situation.â€_x009d_</t>
        </is>
      </c>
      <c r="J1406" t="inlineStr">
        <is>
          <t xml:space="preserve">VOA</t>
        </is>
      </c>
      <c r="K1406" t="inlineStr">
        <is>
          <t xml:space="preserve">Script Error</t>
        </is>
      </c>
      <c r="L1406" t="inlineStr">
        <is>
          <t xml:space="preserve">Script error</t>
        </is>
      </c>
      <c r="M1406" t="str">
        <f>IFERROR(IF(VLOOKUP(L1406,'Quantification'!$A:$B,2,FALSE)&amp;""="","Unclassified",VLOOKUP(L1406,'Quantification'!$A:$B,2,FALSE)),"Unclassified")</f>
        <v>Major</v>
      </c>
      <c r="N1406" t="inlineStr">
        <is>
          <t xml:space="preserve">con-khera.mirjam@pocketfm.com</t>
        </is>
      </c>
      <c r="O1406" t="inlineStr">
        <is>
          <t xml:space="preserve">Issues found in raw</t>
        </is>
      </c>
      <c r="P1406" t="str">
        <f>IF(OR(O1406="Issues found in master",O1406="Final master"),"Master",IF(OR(O1406="Ready for Master",O1406="Issues found in raw",O1406="Raw under QC",O1406="Issues resolved in raw"),"Raw","-"))</f>
        <v>Raw</v>
      </c>
      <c r="Q1406" s="13">
        <v>46282.36458333333</v>
      </c>
      <c r="R1406" t="inlineStr">
        <is>
          <t xml:space="preserve">2026-09 (Sept)</t>
        </is>
      </c>
      <c r="S1406">
        <f>IF(M1406="Not an error",0,IF(COUNTIFS($A$2:$A1406,$A1406,$D$2:$D1406,$D1406,$M$2:$M1406,"&lt;&gt;Not an error")=1,1,0))</f>
        <v>0</v>
      </c>
      <c r="T1406">
        <f>IF(M1406&lt;&gt;"Major",0,IF(COUNTIFS($A$2:$A1406,$A1406,$D$2:$D1406,$D1406,$M$2:$M1406,"Major")=1,1,0))</f>
        <v>0</v>
      </c>
      <c r="U1406">
        <f>IF(M1406&lt;&gt;"Minor",0,IF(COUNTIFS($A$2:$A1406,$A1406,$D$2:$D1406,$D1406,$M$2:$M1406,"Minor")=1,1,0))</f>
        <v>0</v>
      </c>
    </row>
    <row r="1407">
      <c r="A1407" t="inlineStr">
        <is>
          <t xml:space="preserve">819eabfbd96880cd7f6d42202600e24bdb384108</t>
        </is>
      </c>
      <c r="B1407" t="inlineStr">
        <is>
          <t xml:space="preserve">Primal Partners</t>
        </is>
      </c>
      <c r="C1407" t="inlineStr">
        <is>
          <t xml:space="preserve">Primal Partners (New)</t>
        </is>
      </c>
      <c r="D1407" t="inlineStr">
        <is>
          <t xml:space="preserve">2056b8d7dbbfd5c8c79daf05be606a619bcf88d2</t>
        </is>
      </c>
      <c r="E1407" t="inlineStr">
        <is>
          <t xml:space="preserve">Episode 28: Keine Feste Prozentzahl</t>
        </is>
      </c>
      <c r="F1407">
        <v>28</v>
      </c>
      <c r="G1407" t="inlineStr">
        <is>
          <t xml:space="preserve">3:39-3:34</t>
        </is>
      </c>
      <c r="H1407" t="inlineStr">
        <is>
          <t xml:space="preserve">Resolved</t>
        </is>
      </c>
      <c r="I1407" t="inlineStr">
        <is>
          <t xml:space="preserve">Remarks: [Script Error]
Line from script:
"Anscheinend haben alle wahren Experten etwas lichtes Haar auf dem Kopf."
Note: Mr. Zane is the first expert established as having thinning hair, so Sofia has no basis for this generalization. Suggested: â€œAnscheinend gehÃ¶rte lichtes Haar fÃ¼r ihn zum Expertenlook.â€_x009d_</t>
        </is>
      </c>
      <c r="J1407" t="inlineStr">
        <is>
          <t xml:space="preserve">VOA</t>
        </is>
      </c>
      <c r="K1407" t="inlineStr">
        <is>
          <t xml:space="preserve">Script Error</t>
        </is>
      </c>
      <c r="L1407" t="inlineStr">
        <is>
          <t xml:space="preserve">Script error</t>
        </is>
      </c>
      <c r="M1407" t="str">
        <f>IFERROR(IF(VLOOKUP(L1407,'Quantification'!$A:$B,2,FALSE)&amp;""="","Unclassified",VLOOKUP(L1407,'Quantification'!$A:$B,2,FALSE)),"Unclassified")</f>
        <v>Major</v>
      </c>
      <c r="N1407" t="inlineStr">
        <is>
          <t xml:space="preserve">con-khera.mirjam@pocketfm.com</t>
        </is>
      </c>
      <c r="O1407" t="inlineStr">
        <is>
          <t xml:space="preserve">Issues found in raw</t>
        </is>
      </c>
      <c r="P1407" t="str">
        <f>IF(OR(O1407="Issues found in master",O1407="Final master"),"Master",IF(OR(O1407="Ready for Master",O1407="Issues found in raw",O1407="Raw under QC",O1407="Issues resolved in raw"),"Raw","-"))</f>
        <v>Raw</v>
      </c>
      <c r="Q1407" s="13">
        <v>46282.36458333333</v>
      </c>
      <c r="R1407" t="inlineStr">
        <is>
          <t xml:space="preserve">2026-09 (Sept)</t>
        </is>
      </c>
      <c r="S1407">
        <f>IF(M1407="Not an error",0,IF(COUNTIFS($A$2:$A1407,$A1407,$D$2:$D1407,$D1407,$M$2:$M1407,"&lt;&gt;Not an error")=1,1,0))</f>
        <v>1</v>
      </c>
      <c r="T1407">
        <f>IF(M1407&lt;&gt;"Major",0,IF(COUNTIFS($A$2:$A1407,$A1407,$D$2:$D1407,$D1407,$M$2:$M1407,"Major")=1,1,0))</f>
        <v>1</v>
      </c>
      <c r="U1407">
        <f>IF(M1407&lt;&gt;"Minor",0,IF(COUNTIFS($A$2:$A1407,$A1407,$D$2:$D1407,$D1407,$M$2:$M1407,"Minor")=1,1,0))</f>
        <v>0</v>
      </c>
    </row>
    <row r="1408">
      <c r="A1408" t="inlineStr">
        <is>
          <t xml:space="preserve">819eabfbd96880cd7f6d42202600e24bdb384108</t>
        </is>
      </c>
      <c r="B1408" t="inlineStr">
        <is>
          <t xml:space="preserve">Primal Partners</t>
        </is>
      </c>
      <c r="C1408" t="inlineStr">
        <is>
          <t xml:space="preserve">Primal Partners (New)</t>
        </is>
      </c>
      <c r="D1408" t="inlineStr">
        <is>
          <t xml:space="preserve">2056b8d7dbbfd5c8c79daf05be606a619bcf88d2</t>
        </is>
      </c>
      <c r="E1408" t="inlineStr">
        <is>
          <t xml:space="preserve">Episode 28: Keine Feste Prozentzahl</t>
        </is>
      </c>
      <c r="F1408">
        <v>28</v>
      </c>
      <c r="G1408" t="inlineStr">
        <is>
          <t xml:space="preserve">6:47-6:52</t>
        </is>
      </c>
      <c r="H1408" t="inlineStr">
        <is>
          <t xml:space="preserve">Resolved</t>
        </is>
      </c>
      <c r="I1408" t="inlineStr">
        <is>
          <t xml:space="preserve">Remarks: [Script Error]
Line from script:
"Es war erst zehn Uhr zweiunddreiÃŸig, als sie die Seattler BÃ¤ndiger-Highschool Nummer sechs verlieÃŸ."
Note: The exact minute sounds unnecessarily mechanical in audio and adds no narrative value. Suggested: â€œEs war noch frÃ¼her Vormittag, als sie die Seattler BÃ¤ndiger-Highschool Nummer sechs verlieÃŸ.â€_x009d_</t>
        </is>
      </c>
      <c r="J1408" t="inlineStr">
        <is>
          <t xml:space="preserve">VOA</t>
        </is>
      </c>
      <c r="K1408" t="inlineStr">
        <is>
          <t xml:space="preserve">Script Error</t>
        </is>
      </c>
      <c r="L1408" t="inlineStr">
        <is>
          <t xml:space="preserve">Script error</t>
        </is>
      </c>
      <c r="M1408" t="str">
        <f>IFERROR(IF(VLOOKUP(L1408,'Quantification'!$A:$B,2,FALSE)&amp;""="","Unclassified",VLOOKUP(L1408,'Quantification'!$A:$B,2,FALSE)),"Unclassified")</f>
        <v>Major</v>
      </c>
      <c r="N1408" t="inlineStr">
        <is>
          <t xml:space="preserve">con-khera.mirjam@pocketfm.com</t>
        </is>
      </c>
      <c r="O1408" t="inlineStr">
        <is>
          <t xml:space="preserve">Issues found in raw</t>
        </is>
      </c>
      <c r="P1408" t="str">
        <f>IF(OR(O1408="Issues found in master",O1408="Final master"),"Master",IF(OR(O1408="Ready for Master",O1408="Issues found in raw",O1408="Raw under QC",O1408="Issues resolved in raw"),"Raw","-"))</f>
        <v>Raw</v>
      </c>
      <c r="Q1408" s="13">
        <v>46282.36458333333</v>
      </c>
      <c r="R1408" t="inlineStr">
        <is>
          <t xml:space="preserve">2026-09 (Sept)</t>
        </is>
      </c>
      <c r="S1408">
        <f>IF(M1408="Not an error",0,IF(COUNTIFS($A$2:$A1408,$A1408,$D$2:$D1408,$D1408,$M$2:$M1408,"&lt;&gt;Not an error")=1,1,0))</f>
        <v>0</v>
      </c>
      <c r="T1408">
        <f>IF(M1408&lt;&gt;"Major",0,IF(COUNTIFS($A$2:$A1408,$A1408,$D$2:$D1408,$D1408,$M$2:$M1408,"Major")=1,1,0))</f>
        <v>0</v>
      </c>
      <c r="U1408">
        <f>IF(M1408&lt;&gt;"Minor",0,IF(COUNTIFS($A$2:$A1408,$A1408,$D$2:$D1408,$D1408,$M$2:$M1408,"Minor")=1,1,0))</f>
        <v>0</v>
      </c>
    </row>
    <row r="1409">
      <c r="A1409" t="inlineStr">
        <is>
          <t xml:space="preserve">819eabfbd96880cd7f6d42202600e24bdb384108</t>
        </is>
      </c>
      <c r="B1409" t="inlineStr">
        <is>
          <t xml:space="preserve">Primal Partners</t>
        </is>
      </c>
      <c r="C1409" t="inlineStr">
        <is>
          <t xml:space="preserve">Primal Partners (New)</t>
        </is>
      </c>
      <c r="D1409" t="inlineStr">
        <is>
          <t xml:space="preserve">2056b8d7dbbfd5c8c79daf05be606a619bcf88d2</t>
        </is>
      </c>
      <c r="E1409" t="inlineStr">
        <is>
          <t xml:space="preserve">Episode 28: Keine Feste Prozentzahl</t>
        </is>
      </c>
      <c r="F1409">
        <v>28</v>
      </c>
      <c r="G1409" t="inlineStr">
        <is>
          <t xml:space="preserve">7:54-8:03</t>
        </is>
      </c>
      <c r="H1409" t="inlineStr">
        <is>
          <t xml:space="preserve">Resolved</t>
        </is>
      </c>
      <c r="I1409" t="inlineStr">
        <is>
          <t xml:space="preserve">Remarks: [Audio Quality]
Line from script:
"Die Geschwindigkeit war nicht allzu hoch; Sofia wich mühelos einem Ball aus und zog sich dann in eine sichere Ecke zurück, um zuzusehen."
Note: The audio cuts off abruptly at the end of the sentence. Suggested: Ensure the sentence ends naturally without clipping.</t>
        </is>
      </c>
      <c r="J1409" t="inlineStr">
        <is>
          <t xml:space="preserve">VOA</t>
        </is>
      </c>
      <c r="K1409" t="inlineStr">
        <is>
          <t xml:space="preserve">Abrupt cut/ Jerk</t>
        </is>
      </c>
      <c r="L1409" t="inlineStr">
        <is>
          <t xml:space="preserve">Abrupt cut / Jerk</t>
        </is>
      </c>
      <c r="M1409" t="str">
        <f>IFERROR(IF(VLOOKUP(L1409,'Quantification'!$A:$B,2,FALSE)&amp;""="","Unclassified",VLOOKUP(L1409,'Quantification'!$A:$B,2,FALSE)),"Unclassified")</f>
        <v>Major</v>
      </c>
      <c r="N1409" t="inlineStr">
        <is>
          <t xml:space="preserve">con-khera.mirjam@pocketfm.com</t>
        </is>
      </c>
      <c r="O1409" t="inlineStr">
        <is>
          <t xml:space="preserve">Issues found in raw</t>
        </is>
      </c>
      <c r="P1409" t="str">
        <f>IF(OR(O1409="Issues found in master",O1409="Final master"),"Master",IF(OR(O1409="Ready for Master",O1409="Issues found in raw",O1409="Raw under QC",O1409="Issues resolved in raw"),"Raw","-"))</f>
        <v>Raw</v>
      </c>
      <c r="Q1409" s="13">
        <v>46282.36458333333</v>
      </c>
      <c r="R1409" t="inlineStr">
        <is>
          <t xml:space="preserve">2026-09 (Sept)</t>
        </is>
      </c>
      <c r="S1409">
        <f>IF(M1409="Not an error",0,IF(COUNTIFS($A$2:$A1409,$A1409,$D$2:$D1409,$D1409,$M$2:$M1409,"&lt;&gt;Not an error")=1,1,0))</f>
        <v>0</v>
      </c>
      <c r="T1409">
        <f>IF(M1409&lt;&gt;"Major",0,IF(COUNTIFS($A$2:$A1409,$A1409,$D$2:$D1409,$D1409,$M$2:$M1409,"Major")=1,1,0))</f>
        <v>0</v>
      </c>
      <c r="U1409">
        <f>IF(M1409&lt;&gt;"Minor",0,IF(COUNTIFS($A$2:$A1409,$A1409,$D$2:$D1409,$D1409,$M$2:$M1409,"Minor")=1,1,0))</f>
        <v>0</v>
      </c>
    </row>
    <row r="1410">
      <c r="A1410" t="inlineStr">
        <is>
          <t xml:space="preserve">819eabfbd96880cd7f6d42202600e24bdb384108</t>
        </is>
      </c>
      <c r="B1410" t="inlineStr">
        <is>
          <t xml:space="preserve">Primal Partners</t>
        </is>
      </c>
      <c r="C1410" t="inlineStr">
        <is>
          <t xml:space="preserve">Primal Partners (New)</t>
        </is>
      </c>
      <c r="D1410" t="inlineStr">
        <is>
          <t xml:space="preserve">a348eafb6e7bf69a8e3a190bc3374448daafb769</t>
        </is>
      </c>
      <c r="E1410" t="inlineStr">
        <is>
          <t xml:space="preserve">Episode 29: Ein Haufen Hohler Gummibälle</t>
        </is>
      </c>
      <c r="F1410">
        <v>29</v>
      </c>
      <c r="G1410" t="inlineStr">
        <is>
          <t xml:space="preserve">0:56-1:05</t>
        </is>
      </c>
      <c r="H1410" t="inlineStr">
        <is>
          <t xml:space="preserve">Resolved</t>
        </is>
      </c>
      <c r="I1410" t="inlineStr">
        <is>
          <t xml:space="preserve">Remarks: [Script Error]
Line from script:
"Der Raum war nur etwa zwÃ¶lf Meter lang, was bedeutete, dass der Feuerzahn-Hund etwa alle drei Sekunden zwei BÃ¤llen aus verschiedenen Richtungen ausweichen musste."
Note: The room was previously established as being only about ten square meters in total. A length of twelve meters would make those dimensions implausible. Suggested: Replace â€œzwÃ¶lf Meter langâ€_x009d_ with a dimension consistent with a ten-square-meter room, such as â€œetwa vier Meter lang.â€_x009d_</t>
        </is>
      </c>
      <c r="J1410" t="inlineStr">
        <is>
          <t xml:space="preserve">VOA</t>
        </is>
      </c>
      <c r="K1410" t="inlineStr">
        <is>
          <t xml:space="preserve">Script Error</t>
        </is>
      </c>
      <c r="L1410" t="inlineStr">
        <is>
          <t xml:space="preserve">Script error</t>
        </is>
      </c>
      <c r="M1410" t="str">
        <f>IFERROR(IF(VLOOKUP(L1410,'Quantification'!$A:$B,2,FALSE)&amp;""="","Unclassified",VLOOKUP(L1410,'Quantification'!$A:$B,2,FALSE)),"Unclassified")</f>
        <v>Major</v>
      </c>
      <c r="N1410" t="inlineStr">
        <is>
          <t xml:space="preserve">con-khera.mirjam@pocketfm.com</t>
        </is>
      </c>
      <c r="O1410" t="inlineStr">
        <is>
          <t xml:space="preserve">Issues found in raw</t>
        </is>
      </c>
      <c r="P1410" t="str">
        <f>IF(OR(O1410="Issues found in master",O1410="Final master"),"Master",IF(OR(O1410="Ready for Master",O1410="Issues found in raw",O1410="Raw under QC",O1410="Issues resolved in raw"),"Raw","-"))</f>
        <v>Raw</v>
      </c>
      <c r="Q1410" s="13">
        <v>46282.36458333333</v>
      </c>
      <c r="R1410" t="inlineStr">
        <is>
          <t xml:space="preserve">2026-09 (Sept)</t>
        </is>
      </c>
      <c r="S1410">
        <f>IF(M1410="Not an error",0,IF(COUNTIFS($A$2:$A1410,$A1410,$D$2:$D1410,$D1410,$M$2:$M1410,"&lt;&gt;Not an error")=1,1,0))</f>
        <v>1</v>
      </c>
      <c r="T1410">
        <f>IF(M1410&lt;&gt;"Major",0,IF(COUNTIFS($A$2:$A1410,$A1410,$D$2:$D1410,$D1410,$M$2:$M1410,"Major")=1,1,0))</f>
        <v>1</v>
      </c>
      <c r="U1410">
        <f>IF(M1410&lt;&gt;"Minor",0,IF(COUNTIFS($A$2:$A1410,$A1410,$D$2:$D1410,$D1410,$M$2:$M1410,"Minor")=1,1,0))</f>
        <v>0</v>
      </c>
    </row>
    <row r="1411">
      <c r="A1411" t="inlineStr">
        <is>
          <t xml:space="preserve">819eabfbd96880cd7f6d42202600e24bdb384108</t>
        </is>
      </c>
      <c r="B1411" t="inlineStr">
        <is>
          <t xml:space="preserve">Primal Partners</t>
        </is>
      </c>
      <c r="C1411" t="inlineStr">
        <is>
          <t xml:space="preserve">Primal Partners (New)</t>
        </is>
      </c>
      <c r="D1411" t="inlineStr">
        <is>
          <t xml:space="preserve">a348eafb6e7bf69a8e3a190bc3374448daafb769</t>
        </is>
      </c>
      <c r="E1411" t="inlineStr">
        <is>
          <t xml:space="preserve">Episode 29: Ein Haufen Hohler Gummibälle</t>
        </is>
      </c>
      <c r="F1411">
        <v>29</v>
      </c>
      <c r="G1411" t="inlineStr">
        <is>
          <t xml:space="preserve">6:53-7:00</t>
        </is>
      </c>
      <c r="H1411" t="inlineStr">
        <is>
          <t xml:space="preserve">Resolved</t>
        </is>
      </c>
      <c r="I1411" t="inlineStr">
        <is>
          <t xml:space="preserve">Remarks: [Audio Quality]
Line from script:
"Viele neue Bestienbändiger, die nicht wussten, wie sie ihren Bestien bestimmte Attacken beibringen sollten, schickten sie in ein Trainingsinstitut."
Note: There is an abrupt cut and an unnatural change in voice tone after this sentence. Suggested: Smooth the transition or regenerate the affected audio.</t>
        </is>
      </c>
      <c r="J1411" t="inlineStr">
        <is>
          <t xml:space="preserve">VOA</t>
        </is>
      </c>
      <c r="K1411" t="inlineStr">
        <is>
          <t xml:space="preserve">Audio quality</t>
        </is>
      </c>
      <c r="L1411" t="inlineStr">
        <is>
          <t xml:space="preserve">Audio quality</t>
        </is>
      </c>
      <c r="M1411" t="str">
        <f>IFERROR(IF(VLOOKUP(L1411,'Quantification'!$A:$B,2,FALSE)&amp;""="","Unclassified",VLOOKUP(L1411,'Quantification'!$A:$B,2,FALSE)),"Unclassified")</f>
        <v>Major</v>
      </c>
      <c r="N1411" t="inlineStr">
        <is>
          <t xml:space="preserve">con-khera.mirjam@pocketfm.com</t>
        </is>
      </c>
      <c r="O1411" t="inlineStr">
        <is>
          <t xml:space="preserve">Issues found in raw</t>
        </is>
      </c>
      <c r="P1411" t="str">
        <f>IF(OR(O1411="Issues found in master",O1411="Final master"),"Master",IF(OR(O1411="Ready for Master",O1411="Issues found in raw",O1411="Raw under QC",O1411="Issues resolved in raw"),"Raw","-"))</f>
        <v>Raw</v>
      </c>
      <c r="Q1411" s="13">
        <v>46282.36458333333</v>
      </c>
      <c r="R1411" t="inlineStr">
        <is>
          <t xml:space="preserve">2026-09 (Sept)</t>
        </is>
      </c>
      <c r="S1411">
        <f>IF(M1411="Not an error",0,IF(COUNTIFS($A$2:$A1411,$A1411,$D$2:$D1411,$D1411,$M$2:$M1411,"&lt;&gt;Not an error")=1,1,0))</f>
        <v>0</v>
      </c>
      <c r="T1411">
        <f>IF(M1411&lt;&gt;"Major",0,IF(COUNTIFS($A$2:$A1411,$A1411,$D$2:$D1411,$D1411,$M$2:$M1411,"Major")=1,1,0))</f>
        <v>0</v>
      </c>
      <c r="U1411">
        <f>IF(M1411&lt;&gt;"Minor",0,IF(COUNTIFS($A$2:$A1411,$A1411,$D$2:$D1411,$D1411,$M$2:$M1411,"Minor")=1,1,0))</f>
        <v>0</v>
      </c>
    </row>
    <row r="1412">
      <c r="A1412" t="inlineStr">
        <is>
          <t xml:space="preserve">819eabfbd96880cd7f6d42202600e24bdb384108</t>
        </is>
      </c>
      <c r="B1412" t="inlineStr">
        <is>
          <t xml:space="preserve">Primal Partners</t>
        </is>
      </c>
      <c r="C1412" t="inlineStr">
        <is>
          <t xml:space="preserve">Primal Partners (New)</t>
        </is>
      </c>
      <c r="D1412" t="inlineStr">
        <is>
          <t xml:space="preserve">a348eafb6e7bf69a8e3a190bc3374448daafb769</t>
        </is>
      </c>
      <c r="E1412" t="inlineStr">
        <is>
          <t xml:space="preserve">Episode 29: Ein Haufen Hohler Gummibälle</t>
        </is>
      </c>
      <c r="F1412">
        <v>29</v>
      </c>
      <c r="G1412" t="inlineStr">
        <is>
          <t xml:space="preserve">7:01-7:20</t>
        </is>
      </c>
      <c r="H1412" t="inlineStr">
        <is>
          <t xml:space="preserve">Resolved</t>
        </is>
      </c>
      <c r="I1412" t="inlineStr">
        <is>
          <t xml:space="preserve">Remarks: [Audio Quality]
Line from script:
"Solche Institute waren unglaublich beliebt; manche bauten ihren gesamten Ruf darauf auf, eine einzige Fähigkeit zu lehren. Das galt natürlich nur, wenn die Fähigkeit dem Mittelrang oder höher entspricht. Sofia schlug auf den Stoppknopf, ihre Augen leuchteten vor Aufregung, als sie den Feuerzahn-Hund anstarrte."
Note: The narrator’s voice and tone change noticeably within this passage. Suggested: Regenerate the affected section with a consistent narrator voice and tone.</t>
        </is>
      </c>
      <c r="J1412" t="inlineStr">
        <is>
          <t xml:space="preserve">VOA</t>
        </is>
      </c>
      <c r="K1412" t="inlineStr">
        <is>
          <t xml:space="preserve">Tone change</t>
        </is>
      </c>
      <c r="L1412" t="inlineStr">
        <is>
          <t xml:space="preserve">Tone change</t>
        </is>
      </c>
      <c r="M1412" t="str">
        <f>IFERROR(IF(VLOOKUP(L1412,'Quantification'!$A:$B,2,FALSE)&amp;""="","Unclassified",VLOOKUP(L1412,'Quantification'!$A:$B,2,FALSE)),"Unclassified")</f>
        <v>Minor</v>
      </c>
      <c r="N1412" t="inlineStr">
        <is>
          <t xml:space="preserve">con-khera.mirjam@pocketfm.com</t>
        </is>
      </c>
      <c r="O1412" t="inlineStr">
        <is>
          <t xml:space="preserve">Issues found in raw</t>
        </is>
      </c>
      <c r="P1412" t="str">
        <f>IF(OR(O1412="Issues found in master",O1412="Final master"),"Master",IF(OR(O1412="Ready for Master",O1412="Issues found in raw",O1412="Raw under QC",O1412="Issues resolved in raw"),"Raw","-"))</f>
        <v>Raw</v>
      </c>
      <c r="Q1412" s="13">
        <v>46282.36458333333</v>
      </c>
      <c r="R1412" t="inlineStr">
        <is>
          <t xml:space="preserve">2026-09 (Sept)</t>
        </is>
      </c>
      <c r="S1412">
        <f>IF(M1412="Not an error",0,IF(COUNTIFS($A$2:$A1412,$A1412,$D$2:$D1412,$D1412,$M$2:$M1412,"&lt;&gt;Not an error")=1,1,0))</f>
        <v>0</v>
      </c>
      <c r="T1412">
        <f>IF(M1412&lt;&gt;"Major",0,IF(COUNTIFS($A$2:$A1412,$A1412,$D$2:$D1412,$D1412,$M$2:$M1412,"Major")=1,1,0))</f>
        <v>0</v>
      </c>
      <c r="U1412">
        <f>IF(M1412&lt;&gt;"Minor",0,IF(COUNTIFS($A$2:$A1412,$A1412,$D$2:$D1412,$D1412,$M$2:$M1412,"Minor")=1,1,0))</f>
        <v>1</v>
      </c>
    </row>
    <row r="1413">
      <c r="A1413" t="inlineStr">
        <is>
          <t xml:space="preserve">819eabfbd96880cd7f6d42202600e24bdb384108</t>
        </is>
      </c>
      <c r="B1413" t="inlineStr">
        <is>
          <t xml:space="preserve">Primal Partners</t>
        </is>
      </c>
      <c r="C1413" t="inlineStr">
        <is>
          <t xml:space="preserve">Primal Partners (New)</t>
        </is>
      </c>
      <c r="D1413" t="inlineStr">
        <is>
          <t xml:space="preserve">6272c9925b8aff4c398a9a34d3605c79d232eff8</t>
        </is>
      </c>
      <c r="E1413" t="inlineStr">
        <is>
          <t xml:space="preserve">Episode 30: Voller Energie</t>
        </is>
      </c>
      <c r="F1413">
        <v>30</v>
      </c>
      <c r="G1413" t="inlineStr">
        <is>
          <t xml:space="preserve">3:02-3:10</t>
        </is>
      </c>
      <c r="H1413" t="inlineStr">
        <is>
          <t xml:space="preserve">Resolved</t>
        </is>
      </c>
      <c r="I1413" t="inlineStr">
        <is>
          <t xml:space="preserve">Remarks: [Mispronunciation]
Line from script:
"Als Sofia die SchlagkÃ¤fige verlieÃŸ, spÃ¼rte sie einen Stich des schlechten Gewissens, als sie an einem Bestien-Spa vorbeikam."
Note: â€œSpaâ€_x009d_ is mispronounced. Suggested: Pronounce it as the English word â€œspa.â€_x009d_</t>
        </is>
      </c>
      <c r="J1413" t="inlineStr">
        <is>
          <t xml:space="preserve">VOA</t>
        </is>
      </c>
      <c r="K1413" t="inlineStr">
        <is>
          <t xml:space="preserve">Mispronunciation</t>
        </is>
      </c>
      <c r="L1413" t="inlineStr">
        <is>
          <t xml:space="preserve">Mispronunciation</t>
        </is>
      </c>
      <c r="M1413" t="str">
        <f>IFERROR(IF(VLOOKUP(L1413,'Quantification'!$A:$B,2,FALSE)&amp;""="","Unclassified",VLOOKUP(L1413,'Quantification'!$A:$B,2,FALSE)),"Unclassified")</f>
        <v>Major</v>
      </c>
      <c r="N1413" t="inlineStr">
        <is>
          <t xml:space="preserve">con-khera.mirjam@pocketfm.com</t>
        </is>
      </c>
      <c r="O1413" t="inlineStr">
        <is>
          <t xml:space="preserve">Issues found in raw</t>
        </is>
      </c>
      <c r="P1413" t="str">
        <f>IF(OR(O1413="Issues found in master",O1413="Final master"),"Master",IF(OR(O1413="Ready for Master",O1413="Issues found in raw",O1413="Raw under QC",O1413="Issues resolved in raw"),"Raw","-"))</f>
        <v>Raw</v>
      </c>
      <c r="Q1413" s="13">
        <v>46282.36458333333</v>
      </c>
      <c r="R1413" t="inlineStr">
        <is>
          <t xml:space="preserve">2026-09 (Sept)</t>
        </is>
      </c>
      <c r="S1413">
        <f>IF(M1413="Not an error",0,IF(COUNTIFS($A$2:$A1413,$A1413,$D$2:$D1413,$D1413,$M$2:$M1413,"&lt;&gt;Not an error")=1,1,0))</f>
        <v>1</v>
      </c>
      <c r="T1413">
        <f>IF(M1413&lt;&gt;"Major",0,IF(COUNTIFS($A$2:$A1413,$A1413,$D$2:$D1413,$D1413,$M$2:$M1413,"Major")=1,1,0))</f>
        <v>1</v>
      </c>
      <c r="U1413">
        <f>IF(M1413&lt;&gt;"Minor",0,IF(COUNTIFS($A$2:$A1413,$A1413,$D$2:$D1413,$D1413,$M$2:$M1413,"Minor")=1,1,0))</f>
        <v>0</v>
      </c>
    </row>
    <row r="1414">
      <c r="A1414" t="inlineStr">
        <is>
          <t xml:space="preserve">819eabfbd96880cd7f6d42202600e24bdb384108</t>
        </is>
      </c>
      <c r="B1414" t="inlineStr">
        <is>
          <t xml:space="preserve">Primal Partners</t>
        </is>
      </c>
      <c r="C1414" t="inlineStr">
        <is>
          <t xml:space="preserve">Primal Partners (New)</t>
        </is>
      </c>
      <c r="D1414" t="inlineStr">
        <is>
          <t xml:space="preserve">6272c9925b8aff4c398a9a34d3605c79d232eff8</t>
        </is>
      </c>
      <c r="E1414" t="inlineStr">
        <is>
          <t xml:space="preserve">Episode 30: Voller Energie</t>
        </is>
      </c>
      <c r="F1414">
        <v>30</v>
      </c>
      <c r="G1414" t="inlineStr">
        <is>
          <t xml:space="preserve">7:29-7:33</t>
        </is>
      </c>
      <c r="H1414" t="inlineStr">
        <is>
          <t xml:space="preserve">Resolved</t>
        </is>
      </c>
      <c r="I1414" t="inlineStr">
        <is>
          <t xml:space="preserve">Remarks: [Script Error]
Line from script:
"â€žIhr kennt doch Ryder Moon von der Titan-Realschule, oder?â€œ"
Note: â€œRealschuleâ€_x009d_ is a German school type and does not fit the established US setting. Suggested: â€œIhr kennt doch Ryder Moon von der Titan Middle School, oder?â€_x009d_</t>
        </is>
      </c>
      <c r="J1414" t="inlineStr">
        <is>
          <t xml:space="preserve">VOA</t>
        </is>
      </c>
      <c r="K1414" t="inlineStr">
        <is>
          <t xml:space="preserve">Script Error</t>
        </is>
      </c>
      <c r="L1414" t="inlineStr">
        <is>
          <t xml:space="preserve">Script error</t>
        </is>
      </c>
      <c r="M1414" t="str">
        <f>IFERROR(IF(VLOOKUP(L1414,'Quantification'!$A:$B,2,FALSE)&amp;""="","Unclassified",VLOOKUP(L1414,'Quantification'!$A:$B,2,FALSE)),"Unclassified")</f>
        <v>Major</v>
      </c>
      <c r="N1414" t="inlineStr">
        <is>
          <t xml:space="preserve">con-khera.mirjam@pocketfm.com</t>
        </is>
      </c>
      <c r="O1414" t="inlineStr">
        <is>
          <t xml:space="preserve">Issues found in raw</t>
        </is>
      </c>
      <c r="P1414" t="str">
        <f>IF(OR(O1414="Issues found in master",O1414="Final master"),"Master",IF(OR(O1414="Ready for Master",O1414="Issues found in raw",O1414="Raw under QC",O1414="Issues resolved in raw"),"Raw","-"))</f>
        <v>Raw</v>
      </c>
      <c r="Q1414" s="13">
        <v>46282.36458333333</v>
      </c>
      <c r="R1414" t="inlineStr">
        <is>
          <t xml:space="preserve">2026-09 (Sept)</t>
        </is>
      </c>
      <c r="S1414">
        <f>IF(M1414="Not an error",0,IF(COUNTIFS($A$2:$A1414,$A1414,$D$2:$D1414,$D1414,$M$2:$M1414,"&lt;&gt;Not an error")=1,1,0))</f>
        <v>0</v>
      </c>
      <c r="T1414">
        <f>IF(M1414&lt;&gt;"Major",0,IF(COUNTIFS($A$2:$A1414,$A1414,$D$2:$D1414,$D1414,$M$2:$M1414,"Major")=1,1,0))</f>
        <v>0</v>
      </c>
      <c r="U1414">
        <f>IF(M1414&lt;&gt;"Minor",0,IF(COUNTIFS($A$2:$A1414,$A1414,$D$2:$D1414,$D1414,$M$2:$M1414,"Minor")=1,1,0))</f>
        <v>0</v>
      </c>
    </row>
    <row r="1415">
      <c r="A1415" t="inlineStr">
        <is>
          <t xml:space="preserve">819eabfbd96880cd7f6d42202600e24bdb384108</t>
        </is>
      </c>
      <c r="B1415" t="inlineStr">
        <is>
          <t xml:space="preserve">Primal Partners</t>
        </is>
      </c>
      <c r="C1415" t="inlineStr">
        <is>
          <t xml:space="preserve">Primal Partners (New)</t>
        </is>
      </c>
      <c r="D1415" t="inlineStr">
        <is>
          <t xml:space="preserve">81c1ca4e09f1c5cd7396b0d1c282aae8a957bae8</t>
        </is>
      </c>
      <c r="E1415" t="inlineStr">
        <is>
          <t xml:space="preserve">Episode 31: Das Glück Der Auslosung</t>
        </is>
      </c>
      <c r="F1415">
        <v>31</v>
      </c>
      <c r="G1415" t="inlineStr">
        <is>
          <t xml:space="preserve">7:09-7:21</t>
        </is>
      </c>
      <c r="H1415" t="inlineStr">
        <is>
          <t xml:space="preserve">Resolved</t>
        </is>
      </c>
      <c r="I1415" t="inlineStr">
        <is>
          <t xml:space="preserve">Remarks: [Script Error]
Line from script:
"AuÃŸer Sofia verstanden alle, was er meinte. Seht her, der wahre Meister kommt immer als Letzter. Der Rest von ihnen dachte nur: â€žIdiot. Er hat uns total die Show gestohlen.â€œ"
Note: Sofia was just told about the group chat joke, so she can understand Ryderâ€™s intended message. â€œThe rest of themâ€_x009d_ is also unclear after the candidates have already been divided into Sofia and everyone else. Suggested: â€œSofia verstand nun, worauf Ryder hinauswollte: Seht her, der wahre Meister kommt immer als Letzter. Die anderen Bewerber dachten dagegen nur: â€šIdiot. Er hat uns total die Show gestohlen.â€˜â€_x009d_</t>
        </is>
      </c>
      <c r="J1415" t="inlineStr">
        <is>
          <t xml:space="preserve">VOA</t>
        </is>
      </c>
      <c r="K1415" t="inlineStr">
        <is>
          <t xml:space="preserve">Script Error</t>
        </is>
      </c>
      <c r="L1415" t="inlineStr">
        <is>
          <t xml:space="preserve">Script error</t>
        </is>
      </c>
      <c r="M1415" t="str">
        <f>IFERROR(IF(VLOOKUP(L1415,'Quantification'!$A:$B,2,FALSE)&amp;""="","Unclassified",VLOOKUP(L1415,'Quantification'!$A:$B,2,FALSE)),"Unclassified")</f>
        <v>Major</v>
      </c>
      <c r="N1415" t="inlineStr">
        <is>
          <t xml:space="preserve">con-khera.mirjam@pocketfm.com</t>
        </is>
      </c>
      <c r="O1415" t="inlineStr">
        <is>
          <t xml:space="preserve">Issues found in raw</t>
        </is>
      </c>
      <c r="P1415" t="str">
        <f>IF(OR(O1415="Issues found in master",O1415="Final master"),"Master",IF(OR(O1415="Ready for Master",O1415="Issues found in raw",O1415="Raw under QC",O1415="Issues resolved in raw"),"Raw","-"))</f>
        <v>Raw</v>
      </c>
      <c r="Q1415" s="13">
        <v>46282.36458333333</v>
      </c>
      <c r="R1415" t="inlineStr">
        <is>
          <t xml:space="preserve">2026-09 (Sept)</t>
        </is>
      </c>
      <c r="S1415">
        <f>IF(M1415="Not an error",0,IF(COUNTIFS($A$2:$A1415,$A1415,$D$2:$D1415,$D1415,$M$2:$M1415,"&lt;&gt;Not an error")=1,1,0))</f>
        <v>1</v>
      </c>
      <c r="T1415">
        <f>IF(M1415&lt;&gt;"Major",0,IF(COUNTIFS($A$2:$A1415,$A1415,$D$2:$D1415,$D1415,$M$2:$M1415,"Major")=1,1,0))</f>
        <v>1</v>
      </c>
      <c r="U1415">
        <f>IF(M1415&lt;&gt;"Minor",0,IF(COUNTIFS($A$2:$A1415,$A1415,$D$2:$D1415,$D1415,$M$2:$M1415,"Minor")=1,1,0))</f>
        <v>0</v>
      </c>
    </row>
    <row r="1416">
      <c r="A1416" t="inlineStr">
        <is>
          <t xml:space="preserve">819eabfbd96880cd7f6d42202600e24bdb384108</t>
        </is>
      </c>
      <c r="B1416" t="inlineStr">
        <is>
          <t xml:space="preserve">Primal Partners</t>
        </is>
      </c>
      <c r="C1416" t="inlineStr">
        <is>
          <t xml:space="preserve">Primal Partners (New)</t>
        </is>
      </c>
      <c r="D1416" t="inlineStr">
        <is>
          <t xml:space="preserve">81c1ca4e09f1c5cd7396b0d1c282aae8a957bae8</t>
        </is>
      </c>
      <c r="E1416" t="inlineStr">
        <is>
          <t xml:space="preserve">Episode 31: Das Glück Der Auslosung</t>
        </is>
      </c>
      <c r="F1416">
        <v>31</v>
      </c>
      <c r="G1416" t="inlineStr">
        <is>
          <t xml:space="preserve">8:46-8:49</t>
        </is>
      </c>
      <c r="H1416" t="inlineStr">
        <is>
          <t xml:space="preserve">Resolved</t>
        </is>
      </c>
      <c r="I1416" t="inlineStr">
        <is>
          <t xml:space="preserve">Remarks: [Audio Quality]
Line from script:
"Es war Sofia."
Note: An unwanted noise is audible after the sentence. Suggested: Remove the noise or regenerate the affected audio.</t>
        </is>
      </c>
      <c r="J1416" t="inlineStr">
        <is>
          <t xml:space="preserve">VOA</t>
        </is>
      </c>
      <c r="K1416" t="inlineStr">
        <is>
          <t xml:space="preserve">Audio quality</t>
        </is>
      </c>
      <c r="L1416" t="inlineStr">
        <is>
          <t xml:space="preserve">Audio quality</t>
        </is>
      </c>
      <c r="M1416" t="str">
        <f>IFERROR(IF(VLOOKUP(L1416,'Quantification'!$A:$B,2,FALSE)&amp;""="","Unclassified",VLOOKUP(L1416,'Quantification'!$A:$B,2,FALSE)),"Unclassified")</f>
        <v>Major</v>
      </c>
      <c r="N1416" t="inlineStr">
        <is>
          <t xml:space="preserve">con-khera.mirjam@pocketfm.com</t>
        </is>
      </c>
      <c r="O1416" t="inlineStr">
        <is>
          <t xml:space="preserve">Issues found in raw</t>
        </is>
      </c>
      <c r="P1416" t="str">
        <f>IF(OR(O1416="Issues found in master",O1416="Final master"),"Master",IF(OR(O1416="Ready for Master",O1416="Issues found in raw",O1416="Raw under QC",O1416="Issues resolved in raw"),"Raw","-"))</f>
        <v>Raw</v>
      </c>
      <c r="Q1416" s="13">
        <v>46282.36458333333</v>
      </c>
      <c r="R1416" t="inlineStr">
        <is>
          <t xml:space="preserve">2026-09 (Sept)</t>
        </is>
      </c>
      <c r="S1416">
        <f>IF(M1416="Not an error",0,IF(COUNTIFS($A$2:$A1416,$A1416,$D$2:$D1416,$D1416,$M$2:$M1416,"&lt;&gt;Not an error")=1,1,0))</f>
        <v>0</v>
      </c>
      <c r="T1416">
        <f>IF(M1416&lt;&gt;"Major",0,IF(COUNTIFS($A$2:$A1416,$A1416,$D$2:$D1416,$D1416,$M$2:$M1416,"Major")=1,1,0))</f>
        <v>0</v>
      </c>
      <c r="U1416">
        <f>IF(M1416&lt;&gt;"Minor",0,IF(COUNTIFS($A$2:$A1416,$A1416,$D$2:$D1416,$D1416,$M$2:$M1416,"Minor")=1,1,0))</f>
        <v>0</v>
      </c>
    </row>
    <row r="1417">
      <c r="A1417" t="inlineStr">
        <is>
          <t xml:space="preserve">819eabfbd96880cd7f6d42202600e24bdb384108</t>
        </is>
      </c>
      <c r="B1417" t="inlineStr">
        <is>
          <t xml:space="preserve">Primal Partners</t>
        </is>
      </c>
      <c r="C1417" t="inlineStr">
        <is>
          <t xml:space="preserve">Primal Partners (New)</t>
        </is>
      </c>
      <c r="D1417" t="inlineStr">
        <is>
          <t xml:space="preserve">203905e1b687594acfe67f1e683787d06f9fe83f</t>
        </is>
      </c>
      <c r="E1417" t="inlineStr">
        <is>
          <t xml:space="preserve">Episode 32: Gutes Vorankommen</t>
        </is>
      </c>
      <c r="F1417">
        <v>32</v>
      </c>
      <c r="G1417" t="inlineStr">
        <is>
          <t xml:space="preserve">4:25-4:26</t>
        </is>
      </c>
      <c r="H1417" t="inlineStr">
        <is>
          <t xml:space="preserve">Resolved</t>
        </is>
      </c>
      <c r="I1417" t="inlineStr">
        <is>
          <t xml:space="preserve">Remarks: [Script Error]
Line from script:
"Ihr GlÃ¼ck war einfach."
Note: The sentence is incomplete and does not clearly convey that Zoe considers Sofia extremely unlucky. Suggested: â€œIhr Pech war kaum zu Ã¼berbieten.â€_x009d_</t>
        </is>
      </c>
      <c r="J1417" t="inlineStr">
        <is>
          <t xml:space="preserve">VOA</t>
        </is>
      </c>
      <c r="K1417" t="inlineStr">
        <is>
          <t xml:space="preserve">Script Error</t>
        </is>
      </c>
      <c r="L1417" t="inlineStr">
        <is>
          <t xml:space="preserve">Script error</t>
        </is>
      </c>
      <c r="M1417" t="str">
        <f>IFERROR(IF(VLOOKUP(L1417,'Quantification'!$A:$B,2,FALSE)&amp;""="","Unclassified",VLOOKUP(L1417,'Quantification'!$A:$B,2,FALSE)),"Unclassified")</f>
        <v>Major</v>
      </c>
      <c r="N1417" t="inlineStr">
        <is>
          <t xml:space="preserve">con-khera.mirjam@pocketfm.com</t>
        </is>
      </c>
      <c r="O1417" t="inlineStr">
        <is>
          <t xml:space="preserve">Issues found in raw</t>
        </is>
      </c>
      <c r="P1417" t="str">
        <f>IF(OR(O1417="Issues found in master",O1417="Final master"),"Master",IF(OR(O1417="Ready for Master",O1417="Issues found in raw",O1417="Raw under QC",O1417="Issues resolved in raw"),"Raw","-"))</f>
        <v>Raw</v>
      </c>
      <c r="Q1417" s="13">
        <v>46282.36458333333</v>
      </c>
      <c r="R1417" t="inlineStr">
        <is>
          <t xml:space="preserve">2026-09 (Sept)</t>
        </is>
      </c>
      <c r="S1417">
        <f>IF(M1417="Not an error",0,IF(COUNTIFS($A$2:$A1417,$A1417,$D$2:$D1417,$D1417,$M$2:$M1417,"&lt;&gt;Not an error")=1,1,0))</f>
        <v>1</v>
      </c>
      <c r="T1417">
        <f>IF(M1417&lt;&gt;"Major",0,IF(COUNTIFS($A$2:$A1417,$A1417,$D$2:$D1417,$D1417,$M$2:$M1417,"Major")=1,1,0))</f>
        <v>1</v>
      </c>
      <c r="U1417">
        <f>IF(M1417&lt;&gt;"Minor",0,IF(COUNTIFS($A$2:$A1417,$A1417,$D$2:$D1417,$D1417,$M$2:$M1417,"Minor")=1,1,0))</f>
        <v>0</v>
      </c>
    </row>
    <row r="1418">
      <c r="A1418" t="inlineStr">
        <is>
          <t xml:space="preserve">819eabfbd96880cd7f6d42202600e24bdb384108</t>
        </is>
      </c>
      <c r="B1418" t="inlineStr">
        <is>
          <t xml:space="preserve">Primal Partners</t>
        </is>
      </c>
      <c r="C1418" t="inlineStr">
        <is>
          <t xml:space="preserve">Primal Partners (New)</t>
        </is>
      </c>
      <c r="D1418" t="inlineStr">
        <is>
          <t xml:space="preserve">203905e1b687594acfe67f1e683787d06f9fe83f</t>
        </is>
      </c>
      <c r="E1418" t="inlineStr">
        <is>
          <t xml:space="preserve">Episode 32: Gutes Vorankommen</t>
        </is>
      </c>
      <c r="F1418">
        <v>32</v>
      </c>
      <c r="G1418" t="inlineStr">
        <is>
          <t xml:space="preserve">4:31-4:36</t>
        </is>
      </c>
      <c r="H1418" t="inlineStr">
        <is>
          <t xml:space="preserve">Resolved</t>
        </is>
      </c>
      <c r="I1418" t="inlineStr">
        <is>
          <t xml:space="preserve">Remarks: [Script Error]
Line from script:
"â€žGeh auf TuchfÃ¼hlung, setz die Illusion ein und mach ihn fertig!â€œ, befahl Sofia sofort."
Note: The Feuerzahn-Hundâ€™s established ability is called â€œSchattenklon.â€_x009d_ No ability called â€œIllusionâ€_x009d_ has been introduced. Suggested: â€œGeh auf TuchfÃ¼hlung, setz Schattenklon ein und mach ihn fertig!â€_x009d_</t>
        </is>
      </c>
      <c r="J1418" t="inlineStr">
        <is>
          <t xml:space="preserve">VOA</t>
        </is>
      </c>
      <c r="K1418" t="inlineStr">
        <is>
          <t xml:space="preserve">Script Error</t>
        </is>
      </c>
      <c r="L1418" t="inlineStr">
        <is>
          <t xml:space="preserve">Script error</t>
        </is>
      </c>
      <c r="M1418" t="str">
        <f>IFERROR(IF(VLOOKUP(L1418,'Quantification'!$A:$B,2,FALSE)&amp;""="","Unclassified",VLOOKUP(L1418,'Quantification'!$A:$B,2,FALSE)),"Unclassified")</f>
        <v>Major</v>
      </c>
      <c r="N1418" t="inlineStr">
        <is>
          <t xml:space="preserve">con-khera.mirjam@pocketfm.com</t>
        </is>
      </c>
      <c r="O1418" t="inlineStr">
        <is>
          <t xml:space="preserve">Issues found in raw</t>
        </is>
      </c>
      <c r="P1418" t="str">
        <f>IF(OR(O1418="Issues found in master",O1418="Final master"),"Master",IF(OR(O1418="Ready for Master",O1418="Issues found in raw",O1418="Raw under QC",O1418="Issues resolved in raw"),"Raw","-"))</f>
        <v>Raw</v>
      </c>
      <c r="Q1418" s="13">
        <v>46282.36458333333</v>
      </c>
      <c r="R1418" t="inlineStr">
        <is>
          <t xml:space="preserve">2026-09 (Sept)</t>
        </is>
      </c>
      <c r="S1418">
        <f>IF(M1418="Not an error",0,IF(COUNTIFS($A$2:$A1418,$A1418,$D$2:$D1418,$D1418,$M$2:$M1418,"&lt;&gt;Not an error")=1,1,0))</f>
        <v>0</v>
      </c>
      <c r="T1418">
        <f>IF(M1418&lt;&gt;"Major",0,IF(COUNTIFS($A$2:$A1418,$A1418,$D$2:$D1418,$D1418,$M$2:$M1418,"Major")=1,1,0))</f>
        <v>0</v>
      </c>
      <c r="U1418">
        <f>IF(M1418&lt;&gt;"Minor",0,IF(COUNTIFS($A$2:$A1418,$A1418,$D$2:$D1418,$D1418,$M$2:$M1418,"Minor")=1,1,0))</f>
        <v>0</v>
      </c>
    </row>
    <row r="1419">
      <c r="A1419" t="inlineStr">
        <is>
          <t xml:space="preserve">819eabfbd96880cd7f6d42202600e24bdb384108</t>
        </is>
      </c>
      <c r="B1419" t="inlineStr">
        <is>
          <t xml:space="preserve">Primal Partners</t>
        </is>
      </c>
      <c r="C1419" t="inlineStr">
        <is>
          <t xml:space="preserve">Primal Partners (New)</t>
        </is>
      </c>
      <c r="D1419" t="inlineStr">
        <is>
          <t xml:space="preserve">203905e1b687594acfe67f1e683787d06f9fe83f</t>
        </is>
      </c>
      <c r="E1419" t="inlineStr">
        <is>
          <t xml:space="preserve">Episode 32: Gutes Vorankommen</t>
        </is>
      </c>
      <c r="F1419">
        <v>32</v>
      </c>
      <c r="G1419" t="inlineStr">
        <is>
          <t xml:space="preserve">8:24-8:26</t>
        </is>
      </c>
      <c r="H1419" t="inlineStr">
        <is>
          <t xml:space="preserve">Resolved</t>
        </is>
      </c>
      <c r="I1419" t="inlineStr">
        <is>
          <t xml:space="preserve">Remarks: [Script Error]
Line from script:
"Sie hatten alle drei KÃ¤mpfe gewonnen."
Note: Sofia and the Feuerzahn-Hund have won three fights in total, but only two took place outside the high school: against the Pummel-Taube and the WollknÃ¤uel-KÃ¤fer. Suggested: â€œDie beiden KÃ¤mpfe dort hatten sie gewonnen.â€_x009d_</t>
        </is>
      </c>
      <c r="J1419" t="inlineStr">
        <is>
          <t xml:space="preserve">VOA</t>
        </is>
      </c>
      <c r="K1419" t="inlineStr">
        <is>
          <t xml:space="preserve">Script Error</t>
        </is>
      </c>
      <c r="L1419" t="inlineStr">
        <is>
          <t xml:space="preserve">Script error</t>
        </is>
      </c>
      <c r="M1419" t="str">
        <f>IFERROR(IF(VLOOKUP(L1419,'Quantification'!$A:$B,2,FALSE)&amp;""="","Unclassified",VLOOKUP(L1419,'Quantification'!$A:$B,2,FALSE)),"Unclassified")</f>
        <v>Major</v>
      </c>
      <c r="N1419" t="inlineStr">
        <is>
          <t xml:space="preserve">con-khera.mirjam@pocketfm.com</t>
        </is>
      </c>
      <c r="O1419" t="inlineStr">
        <is>
          <t xml:space="preserve">Issues found in raw</t>
        </is>
      </c>
      <c r="P1419" t="str">
        <f>IF(OR(O1419="Issues found in master",O1419="Final master"),"Master",IF(OR(O1419="Ready for Master",O1419="Issues found in raw",O1419="Raw under QC",O1419="Issues resolved in raw"),"Raw","-"))</f>
        <v>Raw</v>
      </c>
      <c r="Q1419" s="13">
        <v>46282.36458333333</v>
      </c>
      <c r="R1419" t="inlineStr">
        <is>
          <t xml:space="preserve">2026-09 (Sept)</t>
        </is>
      </c>
      <c r="S1419">
        <f>IF(M1419="Not an error",0,IF(COUNTIFS($A$2:$A1419,$A1419,$D$2:$D1419,$D1419,$M$2:$M1419,"&lt;&gt;Not an error")=1,1,0))</f>
        <v>0</v>
      </c>
      <c r="T1419">
        <f>IF(M1419&lt;&gt;"Major",0,IF(COUNTIFS($A$2:$A1419,$A1419,$D$2:$D1419,$D1419,$M$2:$M1419,"Major")=1,1,0))</f>
        <v>0</v>
      </c>
      <c r="U1419">
        <f>IF(M1419&lt;&gt;"Minor",0,IF(COUNTIFS($A$2:$A1419,$A1419,$D$2:$D1419,$D1419,$M$2:$M1419,"Minor")=1,1,0))</f>
        <v>0</v>
      </c>
    </row>
    <row r="1420">
      <c r="A1420" t="inlineStr">
        <is>
          <t xml:space="preserve">819eabfbd96880cd7f6d42202600e24bdb384108</t>
        </is>
      </c>
      <c r="B1420" t="inlineStr">
        <is>
          <t xml:space="preserve">Primal Partners</t>
        </is>
      </c>
      <c r="C1420" t="inlineStr">
        <is>
          <t xml:space="preserve">Primal Partners (New)</t>
        </is>
      </c>
      <c r="D1420" t="inlineStr">
        <is>
          <t xml:space="preserve">203905e1b687594acfe67f1e683787d06f9fe83f</t>
        </is>
      </c>
      <c r="E1420" t="inlineStr">
        <is>
          <t xml:space="preserve">Episode 32: Gutes Vorankommen</t>
        </is>
      </c>
      <c r="F1420">
        <v>32</v>
      </c>
      <c r="G1420" t="inlineStr">
        <is>
          <t xml:space="preserve">8:30-8:38</t>
        </is>
      </c>
      <c r="H1420" t="inlineStr">
        <is>
          <t xml:space="preserve">Resolved</t>
        </is>
      </c>
      <c r="I1420" t="inlineStr">
        <is>
          <t xml:space="preserve">Remarks: [Script Error]
Line from script:
"Ihr Gegner war nur irgendein Junge, der gerade erst einen Vertrag geschlossen und noch nicht einmal seinen Zentralen Eignungstest abgelegt hatte."
Note: Ryder has been established as having trained his contracted beast for over six months, unlike the other recently awakened applicants. Suggested: â€œIhr Gegner war nur irgendein Junge, der noch nicht einmal seinen Zentralen Eignungstest abgelegt hatte.â€_x009d_</t>
        </is>
      </c>
      <c r="J1420" t="inlineStr">
        <is>
          <t xml:space="preserve">VOA</t>
        </is>
      </c>
      <c r="K1420" t="inlineStr">
        <is>
          <t xml:space="preserve">Script Error</t>
        </is>
      </c>
      <c r="L1420" t="inlineStr">
        <is>
          <t xml:space="preserve">Script error</t>
        </is>
      </c>
      <c r="M1420" t="str">
        <f>IFERROR(IF(VLOOKUP(L1420,'Quantification'!$A:$B,2,FALSE)&amp;""="","Unclassified",VLOOKUP(L1420,'Quantification'!$A:$B,2,FALSE)),"Unclassified")</f>
        <v>Major</v>
      </c>
      <c r="N1420" t="inlineStr">
        <is>
          <t xml:space="preserve">con-khera.mirjam@pocketfm.com</t>
        </is>
      </c>
      <c r="O1420" t="inlineStr">
        <is>
          <t xml:space="preserve">Issues found in raw</t>
        </is>
      </c>
      <c r="P1420" t="str">
        <f>IF(OR(O1420="Issues found in master",O1420="Final master"),"Master",IF(OR(O1420="Ready for Master",O1420="Issues found in raw",O1420="Raw under QC",O1420="Issues resolved in raw"),"Raw","-"))</f>
        <v>Raw</v>
      </c>
      <c r="Q1420" s="13">
        <v>46282.36458333333</v>
      </c>
      <c r="R1420" t="inlineStr">
        <is>
          <t xml:space="preserve">2026-09 (Sept)</t>
        </is>
      </c>
      <c r="S1420">
        <f>IF(M1420="Not an error",0,IF(COUNTIFS($A$2:$A1420,$A1420,$D$2:$D1420,$D1420,$M$2:$M1420,"&lt;&gt;Not an error")=1,1,0))</f>
        <v>0</v>
      </c>
      <c r="T1420">
        <f>IF(M1420&lt;&gt;"Major",0,IF(COUNTIFS($A$2:$A1420,$A1420,$D$2:$D1420,$D1420,$M$2:$M1420,"Major")=1,1,0))</f>
        <v>0</v>
      </c>
      <c r="U1420">
        <f>IF(M1420&lt;&gt;"Minor",0,IF(COUNTIFS($A$2:$A1420,$A1420,$D$2:$D1420,$D1420,$M$2:$M1420,"Minor")=1,1,0))</f>
        <v>0</v>
      </c>
    </row>
    <row r="1421">
      <c r="A1421" t="inlineStr">
        <is>
          <t xml:space="preserve">819eabfbd96880cd7f6d42202600e24bdb384108</t>
        </is>
      </c>
      <c r="B1421" t="inlineStr">
        <is>
          <t xml:space="preserve">Primal Partners</t>
        </is>
      </c>
      <c r="C1421" t="inlineStr">
        <is>
          <t xml:space="preserve">Primal Partners (New)</t>
        </is>
      </c>
      <c r="D1421" t="inlineStr">
        <is>
          <t xml:space="preserve">752a37cfdaadff3066649c56a893fc5623a38ae0</t>
        </is>
      </c>
      <c r="E1421" t="inlineStr">
        <is>
          <t xml:space="preserve">Episode 34: Glosso-Tropfen</t>
        </is>
      </c>
      <c r="F1421">
        <v>34</v>
      </c>
      <c r="G1421" t="inlineStr">
        <is>
          <t xml:space="preserve">2:53-2:56</t>
        </is>
      </c>
      <c r="H1421" t="inlineStr">
        <is>
          <t xml:space="preserve">Resolved</t>
        </is>
      </c>
      <c r="I1421" t="inlineStr">
        <is>
          <t xml:space="preserve">Remarks: [Script Error]
Line from script:
"â€žMach ihm den Garausâ€œ, sagte Sofia."
Note: â€œMach ihm den Garausâ€_x009d_ sounds dated and overly lethal in this context. Suggested: â€œMach ihn fertig.â€_x009d_</t>
        </is>
      </c>
      <c r="J1421" t="inlineStr">
        <is>
          <t xml:space="preserve">VOA</t>
        </is>
      </c>
      <c r="K1421" t="inlineStr">
        <is>
          <t xml:space="preserve">Script Error</t>
        </is>
      </c>
      <c r="L1421" t="inlineStr">
        <is>
          <t xml:space="preserve">Script error</t>
        </is>
      </c>
      <c r="M1421" t="str">
        <f>IFERROR(IF(VLOOKUP(L1421,'Quantification'!$A:$B,2,FALSE)&amp;""="","Unclassified",VLOOKUP(L1421,'Quantification'!$A:$B,2,FALSE)),"Unclassified")</f>
        <v>Major</v>
      </c>
      <c r="N1421" t="inlineStr">
        <is>
          <t xml:space="preserve">con-khera.mirjam@pocketfm.com</t>
        </is>
      </c>
      <c r="O1421" t="inlineStr">
        <is>
          <t xml:space="preserve">Issues found in raw</t>
        </is>
      </c>
      <c r="P1421" t="str">
        <f>IF(OR(O1421="Issues found in master",O1421="Final master"),"Master",IF(OR(O1421="Ready for Master",O1421="Issues found in raw",O1421="Raw under QC",O1421="Issues resolved in raw"),"Raw","-"))</f>
        <v>Raw</v>
      </c>
      <c r="Q1421" s="13">
        <v>46282.36458333333</v>
      </c>
      <c r="R1421" t="inlineStr">
        <is>
          <t xml:space="preserve">2026-09 (Sept)</t>
        </is>
      </c>
      <c r="S1421">
        <f>IF(M1421="Not an error",0,IF(COUNTIFS($A$2:$A1421,$A1421,$D$2:$D1421,$D1421,$M$2:$M1421,"&lt;&gt;Not an error")=1,1,0))</f>
        <v>1</v>
      </c>
      <c r="T1421">
        <f>IF(M1421&lt;&gt;"Major",0,IF(COUNTIFS($A$2:$A1421,$A1421,$D$2:$D1421,$D1421,$M$2:$M1421,"Major")=1,1,0))</f>
        <v>1</v>
      </c>
      <c r="U1421">
        <f>IF(M1421&lt;&gt;"Minor",0,IF(COUNTIFS($A$2:$A1421,$A1421,$D$2:$D1421,$D1421,$M$2:$M1421,"Minor")=1,1,0))</f>
        <v>0</v>
      </c>
    </row>
    <row r="1422">
      <c r="A1422" t="inlineStr">
        <is>
          <t xml:space="preserve">819eabfbd96880cd7f6d42202600e24bdb384108</t>
        </is>
      </c>
      <c r="B1422" t="inlineStr">
        <is>
          <t xml:space="preserve">Primal Partners</t>
        </is>
      </c>
      <c r="C1422" t="inlineStr">
        <is>
          <t xml:space="preserve">Primal Partners (New)</t>
        </is>
      </c>
      <c r="D1422" t="inlineStr">
        <is>
          <t xml:space="preserve">752a37cfdaadff3066649c56a893fc5623a38ae0</t>
        </is>
      </c>
      <c r="E1422" t="inlineStr">
        <is>
          <t xml:space="preserve">Episode 34: Glosso-Tropfen</t>
        </is>
      </c>
      <c r="F1422">
        <v>34</v>
      </c>
      <c r="G1422" t="inlineStr">
        <is>
          <t xml:space="preserve">3:01-3:08</t>
        </is>
      </c>
      <c r="H1422" t="inlineStr">
        <is>
          <t xml:space="preserve">Resolved</t>
        </is>
      </c>
      <c r="I1422" t="inlineStr">
        <is>
          <t xml:space="preserve">Remarks: [Script Error]
Line from script:
"Eine sengende Flamme von der GrÃ¶ÃŸe einer MÃ¤nnerfaust formte sich und schlug gnadenlos in den immer noch klagenden Aqua-Ring-Karpfen ein."
Note: â€œVon der GrÃ¶ÃŸe einer MÃ¤nnerfaustâ€_x009d_ sounds unnatural in German. Suggested: â€œEine sengende, faustgroÃŸe Flamme formte sich und schlug in den immer noch klagenden Aqua-Ring-Karpfen ein.â€_x009d_</t>
        </is>
      </c>
      <c r="J1422" t="inlineStr">
        <is>
          <t xml:space="preserve">VOA</t>
        </is>
      </c>
      <c r="K1422" t="inlineStr">
        <is>
          <t xml:space="preserve">Script Error</t>
        </is>
      </c>
      <c r="L1422" t="inlineStr">
        <is>
          <t xml:space="preserve">Script error</t>
        </is>
      </c>
      <c r="M1422" t="str">
        <f>IFERROR(IF(VLOOKUP(L1422,'Quantification'!$A:$B,2,FALSE)&amp;""="","Unclassified",VLOOKUP(L1422,'Quantification'!$A:$B,2,FALSE)),"Unclassified")</f>
        <v>Major</v>
      </c>
      <c r="N1422" t="inlineStr">
        <is>
          <t xml:space="preserve">con-khera.mirjam@pocketfm.com</t>
        </is>
      </c>
      <c r="O1422" t="inlineStr">
        <is>
          <t xml:space="preserve">Issues found in raw</t>
        </is>
      </c>
      <c r="P1422" t="str">
        <f>IF(OR(O1422="Issues found in master",O1422="Final master"),"Master",IF(OR(O1422="Ready for Master",O1422="Issues found in raw",O1422="Raw under QC",O1422="Issues resolved in raw"),"Raw","-"))</f>
        <v>Raw</v>
      </c>
      <c r="Q1422" s="13">
        <v>46282.36458333333</v>
      </c>
      <c r="R1422" t="inlineStr">
        <is>
          <t xml:space="preserve">2026-09 (Sept)</t>
        </is>
      </c>
      <c r="S1422">
        <f>IF(M1422="Not an error",0,IF(COUNTIFS($A$2:$A1422,$A1422,$D$2:$D1422,$D1422,$M$2:$M1422,"&lt;&gt;Not an error")=1,1,0))</f>
        <v>0</v>
      </c>
      <c r="T1422">
        <f>IF(M1422&lt;&gt;"Major",0,IF(COUNTIFS($A$2:$A1422,$A1422,$D$2:$D1422,$D1422,$M$2:$M1422,"Major")=1,1,0))</f>
        <v>0</v>
      </c>
      <c r="U1422">
        <f>IF(M1422&lt;&gt;"Minor",0,IF(COUNTIFS($A$2:$A1422,$A1422,$D$2:$D1422,$D1422,$M$2:$M1422,"Minor")=1,1,0))</f>
        <v>0</v>
      </c>
    </row>
    <row r="1423">
      <c r="A1423" t="inlineStr">
        <is>
          <t xml:space="preserve">819eabfbd96880cd7f6d42202600e24bdb384108</t>
        </is>
      </c>
      <c r="B1423" t="inlineStr">
        <is>
          <t xml:space="preserve">Primal Partners</t>
        </is>
      </c>
      <c r="C1423" t="inlineStr">
        <is>
          <t xml:space="preserve">Primal Partners (New)</t>
        </is>
      </c>
      <c r="D1423" t="inlineStr">
        <is>
          <t xml:space="preserve">752a37cfdaadff3066649c56a893fc5623a38ae0</t>
        </is>
      </c>
      <c r="E1423" t="inlineStr">
        <is>
          <t xml:space="preserve">Episode 34: Glosso-Tropfen</t>
        </is>
      </c>
      <c r="F1423">
        <v>34</v>
      </c>
      <c r="G1423" t="inlineStr">
        <is>
          <t xml:space="preserve">8:25-8:30</t>
        </is>
      </c>
      <c r="H1423" t="inlineStr">
        <is>
          <t xml:space="preserve">Resolved</t>
        </is>
      </c>
      <c r="I1423" t="inlineStr">
        <is>
          <t xml:space="preserve">Remarks: [Script Error]
Line from script:
"Er jubelte eine Weile, nahm einen langen Schluck Milch und schrie dann gleich wieder ermutigende Worte."
Note: The Feuerzahn-Hund has not been established as capable of human speech. Suggested: â€œEr jubelte eine Weile, nahm einen langen Schluck Milch und stieÃŸ dann gleich wieder aufmunternde Rufe aus.â€_x009d_</t>
        </is>
      </c>
      <c r="J1423" t="inlineStr">
        <is>
          <t xml:space="preserve">VOA</t>
        </is>
      </c>
      <c r="K1423" t="inlineStr">
        <is>
          <t xml:space="preserve">Script Error</t>
        </is>
      </c>
      <c r="L1423" t="inlineStr">
        <is>
          <t xml:space="preserve">Script error</t>
        </is>
      </c>
      <c r="M1423" t="str">
        <f>IFERROR(IF(VLOOKUP(L1423,'Quantification'!$A:$B,2,FALSE)&amp;""="","Unclassified",VLOOKUP(L1423,'Quantification'!$A:$B,2,FALSE)),"Unclassified")</f>
        <v>Major</v>
      </c>
      <c r="N1423" t="inlineStr">
        <is>
          <t xml:space="preserve">con-khera.mirjam@pocketfm.com</t>
        </is>
      </c>
      <c r="O1423" t="inlineStr">
        <is>
          <t xml:space="preserve">Issues found in raw</t>
        </is>
      </c>
      <c r="P1423" t="str">
        <f>IF(OR(O1423="Issues found in master",O1423="Final master"),"Master",IF(OR(O1423="Ready for Master",O1423="Issues found in raw",O1423="Raw under QC",O1423="Issues resolved in raw"),"Raw","-"))</f>
        <v>Raw</v>
      </c>
      <c r="Q1423" s="13">
        <v>46282.36458333333</v>
      </c>
      <c r="R1423" t="inlineStr">
        <is>
          <t xml:space="preserve">2026-09 (Sept)</t>
        </is>
      </c>
      <c r="S1423">
        <f>IF(M1423="Not an error",0,IF(COUNTIFS($A$2:$A1423,$A1423,$D$2:$D1423,$D1423,$M$2:$M1423,"&lt;&gt;Not an error")=1,1,0))</f>
        <v>0</v>
      </c>
      <c r="T1423">
        <f>IF(M1423&lt;&gt;"Major",0,IF(COUNTIFS($A$2:$A1423,$A1423,$D$2:$D1423,$D1423,$M$2:$M1423,"Major")=1,1,0))</f>
        <v>0</v>
      </c>
      <c r="U1423">
        <f>IF(M1423&lt;&gt;"Minor",0,IF(COUNTIFS($A$2:$A1423,$A1423,$D$2:$D1423,$D1423,$M$2:$M1423,"Minor")=1,1,0))</f>
        <v>0</v>
      </c>
    </row>
    <row r="1424">
      <c r="A1424" t="inlineStr">
        <is>
          <t xml:space="preserve">819eabfbd96880cd7f6d42202600e24bdb384108</t>
        </is>
      </c>
      <c r="B1424" t="inlineStr">
        <is>
          <t xml:space="preserve">Primal Partners</t>
        </is>
      </c>
      <c r="C1424" t="inlineStr">
        <is>
          <t xml:space="preserve">Primal Partners (New)</t>
        </is>
      </c>
      <c r="D1424" t="inlineStr">
        <is>
          <t xml:space="preserve">87d61191b6d79a609cd39cccbda0ba527d396e94</t>
        </is>
      </c>
      <c r="E1424" t="inlineStr">
        <is>
          <t xml:space="preserve">Episode 35: Verletzter Stolz</t>
        </is>
      </c>
      <c r="F1424">
        <v>35</v>
      </c>
      <c r="G1424" t="inlineStr">
        <is>
          <t xml:space="preserve">4:33-4:36</t>
        </is>
      </c>
      <c r="H1424" t="inlineStr">
        <is>
          <t xml:space="preserve">Resolved</t>
        </is>
      </c>
      <c r="I1424" t="inlineStr">
        <is>
          <t xml:space="preserve">Remarks: [Script Error]
Line from script:
"Er hatte in weniger als zwei Runden gegen Sofia verloren."
Note: Ryder has faced Sofia in two separate rounds and lost both times. Suggested: â€œEr hatte zweimal gegen Sofia verloren.â€_x009d_</t>
        </is>
      </c>
      <c r="J1424" t="inlineStr">
        <is>
          <t xml:space="preserve">VOA</t>
        </is>
      </c>
      <c r="K1424" t="inlineStr">
        <is>
          <t xml:space="preserve">Script Error</t>
        </is>
      </c>
      <c r="L1424" t="inlineStr">
        <is>
          <t xml:space="preserve">Script error</t>
        </is>
      </c>
      <c r="M1424" t="str">
        <f>IFERROR(IF(VLOOKUP(L1424,'Quantification'!$A:$B,2,FALSE)&amp;""="","Unclassified",VLOOKUP(L1424,'Quantification'!$A:$B,2,FALSE)),"Unclassified")</f>
        <v>Major</v>
      </c>
      <c r="N1424" t="inlineStr">
        <is>
          <t xml:space="preserve">con-khera.mirjam@pocketfm.com</t>
        </is>
      </c>
      <c r="O1424" t="inlineStr">
        <is>
          <t xml:space="preserve">Issues found in raw</t>
        </is>
      </c>
      <c r="P1424" t="str">
        <f>IF(OR(O1424="Issues found in master",O1424="Final master"),"Master",IF(OR(O1424="Ready for Master",O1424="Issues found in raw",O1424="Raw under QC",O1424="Issues resolved in raw"),"Raw","-"))</f>
        <v>Raw</v>
      </c>
      <c r="Q1424" s="13">
        <v>46282.36458333333</v>
      </c>
      <c r="R1424" t="inlineStr">
        <is>
          <t xml:space="preserve">2026-09 (Sept)</t>
        </is>
      </c>
      <c r="S1424">
        <f>IF(M1424="Not an error",0,IF(COUNTIFS($A$2:$A1424,$A1424,$D$2:$D1424,$D1424,$M$2:$M1424,"&lt;&gt;Not an error")=1,1,0))</f>
        <v>1</v>
      </c>
      <c r="T1424">
        <f>IF(M1424&lt;&gt;"Major",0,IF(COUNTIFS($A$2:$A1424,$A1424,$D$2:$D1424,$D1424,$M$2:$M1424,"Major")=1,1,0))</f>
        <v>1</v>
      </c>
      <c r="U1424">
        <f>IF(M1424&lt;&gt;"Minor",0,IF(COUNTIFS($A$2:$A1424,$A1424,$D$2:$D1424,$D1424,$M$2:$M1424,"Minor")=1,1,0))</f>
        <v>0</v>
      </c>
    </row>
    <row r="1425">
      <c r="A1425" t="inlineStr">
        <is>
          <t xml:space="preserve">819eabfbd96880cd7f6d42202600e24bdb384108</t>
        </is>
      </c>
      <c r="B1425" t="inlineStr">
        <is>
          <t xml:space="preserve">Primal Partners</t>
        </is>
      </c>
      <c r="C1425" t="inlineStr">
        <is>
          <t xml:space="preserve">Primal Partners (New)</t>
        </is>
      </c>
      <c r="D1425" t="inlineStr">
        <is>
          <t xml:space="preserve">9a72891dd327935232047bdf5b9f8540c3052826</t>
        </is>
      </c>
      <c r="E1425" t="inlineStr">
        <is>
          <t xml:space="preserve">Episode 37: Lebenskraft-Gras (Regenerated)</t>
        </is>
      </c>
      <c r="F1425">
        <v>37</v>
      </c>
      <c r="G1425" t="inlineStr">
        <is>
          <t xml:space="preserve">2:22-2:31</t>
        </is>
      </c>
      <c r="H1425" t="inlineStr">
        <is>
          <t xml:space="preserve">Resolved</t>
        </is>
      </c>
      <c r="I1425" t="inlineStr">
        <is>
          <t xml:space="preserve">Remarks: [Script Error]
Line from script:
"AuÃŸerdem waren die offiziellen Ergebnisse des Zentralen Eignungstests ohnehin noch nicht verÃ¶ffentlicht, und sie wollte keine falschen Hoffnungen wecken."
Note: The ZET has not taken place yet. Sofia is waiting for the official results of Saintwaterâ€™s special admission exam. Suggested: â€œAuÃŸerdem waren die offiziellen Ergebnisse der SonderzulassungsprÃ¼fung noch nicht verÃ¶ffentlicht, und sie wollte keine falschen Hoffnungen wecken.â€_x009d_</t>
        </is>
      </c>
      <c r="J1425" t="inlineStr">
        <is>
          <t xml:space="preserve">VOA</t>
        </is>
      </c>
      <c r="K1425" t="inlineStr">
        <is>
          <t xml:space="preserve">Script Error</t>
        </is>
      </c>
      <c r="L1425" t="inlineStr">
        <is>
          <t xml:space="preserve">Script error</t>
        </is>
      </c>
      <c r="M1425" t="str">
        <f>IFERROR(IF(VLOOKUP(L1425,'Quantification'!$A:$B,2,FALSE)&amp;""="","Unclassified",VLOOKUP(L1425,'Quantification'!$A:$B,2,FALSE)),"Unclassified")</f>
        <v>Major</v>
      </c>
      <c r="N1425" t="inlineStr">
        <is>
          <t xml:space="preserve">con-khera.mirjam@pocketfm.com</t>
        </is>
      </c>
      <c r="O1425" t="inlineStr">
        <is>
          <t xml:space="preserve">Issues found in raw</t>
        </is>
      </c>
      <c r="P1425" t="str">
        <f>IF(OR(O1425="Issues found in master",O1425="Final master"),"Master",IF(OR(O1425="Ready for Master",O1425="Issues found in raw",O1425="Raw under QC",O1425="Issues resolved in raw"),"Raw","-"))</f>
        <v>Raw</v>
      </c>
      <c r="Q1425" s="13">
        <v>46289.33541666667</v>
      </c>
      <c r="R1425" t="inlineStr">
        <is>
          <t xml:space="preserve">2026-09 (Sept)</t>
        </is>
      </c>
      <c r="S1425">
        <f>IF(M1425="Not an error",0,IF(COUNTIFS($A$2:$A1425,$A1425,$D$2:$D1425,$D1425,$M$2:$M1425,"&lt;&gt;Not an error")=1,1,0))</f>
        <v>1</v>
      </c>
      <c r="T1425">
        <f>IF(M1425&lt;&gt;"Major",0,IF(COUNTIFS($A$2:$A1425,$A1425,$D$2:$D1425,$D1425,$M$2:$M1425,"Major")=1,1,0))</f>
        <v>1</v>
      </c>
      <c r="U1425">
        <f>IF(M1425&lt;&gt;"Minor",0,IF(COUNTIFS($A$2:$A1425,$A1425,$D$2:$D1425,$D1425,$M$2:$M1425,"Minor")=1,1,0))</f>
        <v>0</v>
      </c>
    </row>
    <row r="1426">
      <c r="A1426" t="inlineStr">
        <is>
          <t xml:space="preserve">819eabfbd96880cd7f6d42202600e24bdb384108</t>
        </is>
      </c>
      <c r="B1426" t="inlineStr">
        <is>
          <t xml:space="preserve">Primal Partners</t>
        </is>
      </c>
      <c r="C1426" t="inlineStr">
        <is>
          <t xml:space="preserve">Primal Partners (New)</t>
        </is>
      </c>
      <c r="D1426" t="inlineStr">
        <is>
          <t xml:space="preserve">dcfa0f7329f7f6500e340359ca29180d5d54dc13</t>
        </is>
      </c>
      <c r="E1426" t="inlineStr">
        <is>
          <t xml:space="preserve">Episode 37: Lebenskraft-Gras (Ignore and Replace)</t>
        </is>
      </c>
      <c r="F1426">
        <v>37</v>
      </c>
      <c r="G1426" t="inlineStr">
        <is>
          <t xml:space="preserve">3:18-3:25</t>
        </is>
      </c>
      <c r="H1426" t="inlineStr">
        <is>
          <t xml:space="preserve">Resolved</t>
        </is>
      </c>
      <c r="I1426" t="inlineStr">
        <is>
          <t xml:space="preserve">Remarks: [Script Error]
Line from script:
"Aus dem Wohnzimmer drangen die GerÃ¤usche ihres Feuerzahn-Hundes und einer HerzenflÃ¼gel-Taube herein, die miteinander spielten."
Note: Viktoriaâ€™s HerzenflÃ¼gel-Taube is already established and is the only one present in the home. The indefinite article makes it sound like a new creature. Suggested: â€œAus dem Wohnzimmer drangen die GerÃ¤usche ihres Feuerzahn-Hundes und der HerzenflÃ¼gel-Taube herein, die miteinander spielten.â€_x009d_</t>
        </is>
      </c>
      <c r="J1426" t="inlineStr">
        <is>
          <t xml:space="preserve">VOA</t>
        </is>
      </c>
      <c r="K1426" t="inlineStr">
        <is>
          <t xml:space="preserve">Script Error</t>
        </is>
      </c>
      <c r="L1426" t="inlineStr">
        <is>
          <t xml:space="preserve">Script error</t>
        </is>
      </c>
      <c r="M1426" t="str">
        <f>IFERROR(IF(VLOOKUP(L1426,'Quantification'!$A:$B,2,FALSE)&amp;""="","Unclassified",VLOOKUP(L1426,'Quantification'!$A:$B,2,FALSE)),"Unclassified")</f>
        <v>Major</v>
      </c>
      <c r="N1426" t="inlineStr">
        <is>
          <t xml:space="preserve">con-khera.mirjam@pocketfm.com</t>
        </is>
      </c>
      <c r="O1426" t="inlineStr">
        <is>
          <t xml:space="preserve">Issues found in raw</t>
        </is>
      </c>
      <c r="P1426" t="str">
        <f>IF(OR(O1426="Issues found in master",O1426="Final master"),"Master",IF(OR(O1426="Ready for Master",O1426="Issues found in raw",O1426="Raw under QC",O1426="Issues resolved in raw"),"Raw","-"))</f>
        <v>Raw</v>
      </c>
      <c r="Q1426" s="13">
        <v>46287.81111111111</v>
      </c>
      <c r="R1426" t="inlineStr">
        <is>
          <t xml:space="preserve">2026-09 (Sept)</t>
        </is>
      </c>
      <c r="S1426">
        <f>IF(M1426="Not an error",0,IF(COUNTIFS($A$2:$A1426,$A1426,$D$2:$D1426,$D1426,$M$2:$M1426,"&lt;&gt;Not an error")=1,1,0))</f>
        <v>1</v>
      </c>
      <c r="T1426">
        <f>IF(M1426&lt;&gt;"Major",0,IF(COUNTIFS($A$2:$A1426,$A1426,$D$2:$D1426,$D1426,$M$2:$M1426,"Major")=1,1,0))</f>
        <v>1</v>
      </c>
      <c r="U1426">
        <f>IF(M1426&lt;&gt;"Minor",0,IF(COUNTIFS($A$2:$A1426,$A1426,$D$2:$D1426,$D1426,$M$2:$M1426,"Minor")=1,1,0))</f>
        <v>0</v>
      </c>
    </row>
    <row r="1427">
      <c r="A1427" t="inlineStr">
        <is>
          <t xml:space="preserve">819eabfbd96880cd7f6d42202600e24bdb384108</t>
        </is>
      </c>
      <c r="B1427" t="inlineStr">
        <is>
          <t xml:space="preserve">Primal Partners</t>
        </is>
      </c>
      <c r="C1427" t="inlineStr">
        <is>
          <t xml:space="preserve">Primal Partners (New)</t>
        </is>
      </c>
      <c r="D1427" t="inlineStr">
        <is>
          <t xml:space="preserve">dcfa0f7329f7f6500e340359ca29180d5d54dc13</t>
        </is>
      </c>
      <c r="E1427" t="inlineStr">
        <is>
          <t xml:space="preserve">Episode 37: Lebenskraft-Gras (Ignore and Replace)</t>
        </is>
      </c>
      <c r="F1427">
        <v>37</v>
      </c>
      <c r="G1427" t="inlineStr">
        <is>
          <t xml:space="preserve">3:38-3:50</t>
        </is>
      </c>
      <c r="H1427" t="inlineStr">
        <is>
          <t xml:space="preserve">Resolved</t>
        </is>
      </c>
      <c r="I1427" t="inlineStr">
        <is>
          <t xml:space="preserve">Remarks: [Script Error]
Line from script:
"Sie rief die Liste des Vizedirektors auf: â€ždrei StÃ¤ngel Lebenskraft-Gras, zwei Pfund WÃ¤rmebalsam-Pulver, sieben Unzen ZÃ¼ndsalpeter und sechs Unzen Roter Honig.â€œ"
Note: The quantities contradict Lucius Bellâ€™s instructions in the previous episode. He specified twelve ounces of ZÃ¼ndsalpeter and ten ounces of Roter Honig. Suggested: Replace â€œsieben Unzenâ€_x009d_ with â€œzwÃ¶lf Unzenâ€_x009d_ and â€œsechs Unzenâ€_x009d_ with â€œzehn Unzen.â€_x009d_</t>
        </is>
      </c>
      <c r="J1427" t="inlineStr">
        <is>
          <t xml:space="preserve">VOA</t>
        </is>
      </c>
      <c r="K1427" t="inlineStr">
        <is>
          <t xml:space="preserve">Script Error</t>
        </is>
      </c>
      <c r="L1427" t="inlineStr">
        <is>
          <t xml:space="preserve">Script error</t>
        </is>
      </c>
      <c r="M1427" t="str">
        <f>IFERROR(IF(VLOOKUP(L1427,'Quantification'!$A:$B,2,FALSE)&amp;""="","Unclassified",VLOOKUP(L1427,'Quantification'!$A:$B,2,FALSE)),"Unclassified")</f>
        <v>Major</v>
      </c>
      <c r="N1427" t="inlineStr">
        <is>
          <t xml:space="preserve">con-khera.mirjam@pocketfm.com</t>
        </is>
      </c>
      <c r="O1427" t="inlineStr">
        <is>
          <t xml:space="preserve">Issues found in raw</t>
        </is>
      </c>
      <c r="P1427" t="str">
        <f>IF(OR(O1427="Issues found in master",O1427="Final master"),"Master",IF(OR(O1427="Ready for Master",O1427="Issues found in raw",O1427="Raw under QC",O1427="Issues resolved in raw"),"Raw","-"))</f>
        <v>Raw</v>
      </c>
      <c r="Q1427" s="13">
        <v>46287.81111111111</v>
      </c>
      <c r="R1427" t="inlineStr">
        <is>
          <t xml:space="preserve">2026-09 (Sept)</t>
        </is>
      </c>
      <c r="S1427">
        <f>IF(M1427="Not an error",0,IF(COUNTIFS($A$2:$A1427,$A1427,$D$2:$D1427,$D1427,$M$2:$M1427,"&lt;&gt;Not an error")=1,1,0))</f>
        <v>0</v>
      </c>
      <c r="T1427">
        <f>IF(M1427&lt;&gt;"Major",0,IF(COUNTIFS($A$2:$A1427,$A1427,$D$2:$D1427,$D1427,$M$2:$M1427,"Major")=1,1,0))</f>
        <v>0</v>
      </c>
      <c r="U1427">
        <f>IF(M1427&lt;&gt;"Minor",0,IF(COUNTIFS($A$2:$A1427,$A1427,$D$2:$D1427,$D1427,$M$2:$M1427,"Minor")=1,1,0))</f>
        <v>0</v>
      </c>
    </row>
    <row r="1428">
      <c r="A1428" t="inlineStr">
        <is>
          <t xml:space="preserve">819eabfbd96880cd7f6d42202600e24bdb384108</t>
        </is>
      </c>
      <c r="B1428" t="inlineStr">
        <is>
          <t xml:space="preserve">Primal Partners</t>
        </is>
      </c>
      <c r="C1428" t="inlineStr">
        <is>
          <t xml:space="preserve">Primal Partners (New)</t>
        </is>
      </c>
      <c r="D1428" t="inlineStr">
        <is>
          <t xml:space="preserve">dcfa0f7329f7f6500e340359ca29180d5d54dc13</t>
        </is>
      </c>
      <c r="E1428" t="inlineStr">
        <is>
          <t xml:space="preserve">Episode 37: Lebenskraft-Gras (Ignore and Replace)</t>
        </is>
      </c>
      <c r="F1428">
        <v>37</v>
      </c>
      <c r="G1428" t="inlineStr">
        <is>
          <t xml:space="preserve">5:38-5:41</t>
        </is>
      </c>
      <c r="H1428" t="inlineStr">
        <is>
          <t xml:space="preserve">Resolved</t>
        </is>
      </c>
      <c r="I1428" t="inlineStr">
        <is>
          <t xml:space="preserve">Remarks: [Script Error]
Line from script:
"Zehn Uhr zweiunddreiÃŸig am Abend."
Note: The exact minute sounds unnecessarily mechanical in audio. The phrasing is also ambiguous because â€œzehn Uhrâ€_x009d_ can be understood as 10:32 rather than 22:32. Suggested: â€œGegen halb elf am Abend.â€_x009d_</t>
        </is>
      </c>
      <c r="J1428" t="inlineStr">
        <is>
          <t xml:space="preserve">VOA</t>
        </is>
      </c>
      <c r="K1428" t="inlineStr">
        <is>
          <t xml:space="preserve">Script Error</t>
        </is>
      </c>
      <c r="L1428" t="inlineStr">
        <is>
          <t xml:space="preserve">Script error</t>
        </is>
      </c>
      <c r="M1428" t="str">
        <f>IFERROR(IF(VLOOKUP(L1428,'Quantification'!$A:$B,2,FALSE)&amp;""="","Unclassified",VLOOKUP(L1428,'Quantification'!$A:$B,2,FALSE)),"Unclassified")</f>
        <v>Major</v>
      </c>
      <c r="N1428" t="inlineStr">
        <is>
          <t xml:space="preserve">con-khera.mirjam@pocketfm.com</t>
        </is>
      </c>
      <c r="O1428" t="inlineStr">
        <is>
          <t xml:space="preserve">Issues found in raw</t>
        </is>
      </c>
      <c r="P1428" t="str">
        <f>IF(OR(O1428="Issues found in master",O1428="Final master"),"Master",IF(OR(O1428="Ready for Master",O1428="Issues found in raw",O1428="Raw under QC",O1428="Issues resolved in raw"),"Raw","-"))</f>
        <v>Raw</v>
      </c>
      <c r="Q1428" s="13">
        <v>46287.81111111111</v>
      </c>
      <c r="R1428" t="inlineStr">
        <is>
          <t xml:space="preserve">2026-09 (Sept)</t>
        </is>
      </c>
      <c r="S1428">
        <f>IF(M1428="Not an error",0,IF(COUNTIFS($A$2:$A1428,$A1428,$D$2:$D1428,$D1428,$M$2:$M1428,"&lt;&gt;Not an error")=1,1,0))</f>
        <v>0</v>
      </c>
      <c r="T1428">
        <f>IF(M1428&lt;&gt;"Major",0,IF(COUNTIFS($A$2:$A1428,$A1428,$D$2:$D1428,$D1428,$M$2:$M1428,"Major")=1,1,0))</f>
        <v>0</v>
      </c>
      <c r="U1428">
        <f>IF(M1428&lt;&gt;"Minor",0,IF(COUNTIFS($A$2:$A1428,$A1428,$D$2:$D1428,$D1428,$M$2:$M1428,"Minor")=1,1,0))</f>
        <v>0</v>
      </c>
    </row>
    <row r="1429">
      <c r="A1429" t="inlineStr">
        <is>
          <t xml:space="preserve">819eabfbd96880cd7f6d42202600e24bdb384108</t>
        </is>
      </c>
      <c r="B1429" t="inlineStr">
        <is>
          <t xml:space="preserve">Primal Partners</t>
        </is>
      </c>
      <c r="C1429" t="inlineStr">
        <is>
          <t xml:space="preserve">Primal Partners (New)</t>
        </is>
      </c>
      <c r="D1429" t="inlineStr">
        <is>
          <t xml:space="preserve">dcfa0f7329f7f6500e340359ca29180d5d54dc13</t>
        </is>
      </c>
      <c r="E1429" t="inlineStr">
        <is>
          <t xml:space="preserve">Episode 37: Lebenskraft-Gras (Ignore and Replace)</t>
        </is>
      </c>
      <c r="F1429">
        <v>37</v>
      </c>
      <c r="G1429" t="inlineStr">
        <is>
          <t xml:space="preserve">5:52-5:59</t>
        </is>
      </c>
      <c r="H1429" t="inlineStr">
        <is>
          <t xml:space="preserve">Resolved</t>
        </is>
      </c>
      <c r="I1429" t="inlineStr">
        <is>
          <t xml:space="preserve">Remarks: [Script Error]
Line from script:
"Letztes Mal, an der BÃ¤ndigerschule Nummer siebenunddreiÃŸig, hatte Zahn in nur drei KÃ¤mpfen fÃ¼nfundfÃ¼nfzig Punkte gesammelt."
Note: Only two fights took place outside BÃ¤ndiger-Highschool Number 37: against the Pummel-Taube and the WollknÃ¤uel-KÃ¤fer. Suggested: Replace â€œdrei KÃ¤mpfenâ€_x009d_ with â€œzwei KÃ¤mpfen.â€_x009d_</t>
        </is>
      </c>
      <c r="J1429" t="inlineStr">
        <is>
          <t xml:space="preserve">VOA</t>
        </is>
      </c>
      <c r="K1429" t="inlineStr">
        <is>
          <t xml:space="preserve">Script Error</t>
        </is>
      </c>
      <c r="L1429" t="inlineStr">
        <is>
          <t xml:space="preserve">Script error</t>
        </is>
      </c>
      <c r="M1429" t="str">
        <f>IFERROR(IF(VLOOKUP(L1429,'Quantification'!$A:$B,2,FALSE)&amp;""="","Unclassified",VLOOKUP(L1429,'Quantification'!$A:$B,2,FALSE)),"Unclassified")</f>
        <v>Major</v>
      </c>
      <c r="N1429" t="inlineStr">
        <is>
          <t xml:space="preserve">con-khera.mirjam@pocketfm.com</t>
        </is>
      </c>
      <c r="O1429" t="inlineStr">
        <is>
          <t xml:space="preserve">Issues found in raw</t>
        </is>
      </c>
      <c r="P1429" t="str">
        <f>IF(OR(O1429="Issues found in master",O1429="Final master"),"Master",IF(OR(O1429="Ready for Master",O1429="Issues found in raw",O1429="Raw under QC",O1429="Issues resolved in raw"),"Raw","-"))</f>
        <v>Raw</v>
      </c>
      <c r="Q1429" s="13">
        <v>46287.81111111111</v>
      </c>
      <c r="R1429" t="inlineStr">
        <is>
          <t xml:space="preserve">2026-09 (Sept)</t>
        </is>
      </c>
      <c r="S1429">
        <f>IF(M1429="Not an error",0,IF(COUNTIFS($A$2:$A1429,$A1429,$D$2:$D1429,$D1429,$M$2:$M1429,"&lt;&gt;Not an error")=1,1,0))</f>
        <v>0</v>
      </c>
      <c r="T1429">
        <f>IF(M1429&lt;&gt;"Major",0,IF(COUNTIFS($A$2:$A1429,$A1429,$D$2:$D1429,$D1429,$M$2:$M1429,"Major")=1,1,0))</f>
        <v>0</v>
      </c>
      <c r="U1429">
        <f>IF(M1429&lt;&gt;"Minor",0,IF(COUNTIFS($A$2:$A1429,$A1429,$D$2:$D1429,$D1429,$M$2:$M1429,"Minor")=1,1,0))</f>
        <v>0</v>
      </c>
    </row>
    <row r="1430">
      <c r="A1430" t="inlineStr">
        <is>
          <t xml:space="preserve">819eabfbd96880cd7f6d42202600e24bdb384108</t>
        </is>
      </c>
      <c r="B1430" t="inlineStr">
        <is>
          <t xml:space="preserve">Primal Partners</t>
        </is>
      </c>
      <c r="C1430" t="inlineStr">
        <is>
          <t xml:space="preserve">Primal Partners (New)</t>
        </is>
      </c>
      <c r="D1430" t="inlineStr">
        <is>
          <t xml:space="preserve">dcfa0f7329f7f6500e340359ca29180d5d54dc13</t>
        </is>
      </c>
      <c r="E1430" t="inlineStr">
        <is>
          <t xml:space="preserve">Episode 37: Lebenskraft-Gras (Ignore and Replace)</t>
        </is>
      </c>
      <c r="F1430">
        <v>37</v>
      </c>
      <c r="G1430" t="inlineStr">
        <is>
          <t xml:space="preserve">8:51-8:54</t>
        </is>
      </c>
      <c r="H1430" t="inlineStr">
        <is>
          <t xml:space="preserve">Resolved</t>
        </is>
      </c>
      <c r="I1430" t="inlineStr">
        <is>
          <t xml:space="preserve">Remarks: [Script Error]
Line from script:
"Das war ein handfester Fall von Ã¤rztlichem Kunstfehler."
Note: â€œÃ„rztlicher Kunstfehlerâ€_x009d_ is overly technical and may be unclear in audio. Suggested: â€œDas war ein eindeutiger medizinischer Behandlungsfehler.â€_x009d_</t>
        </is>
      </c>
      <c r="J1430" t="inlineStr">
        <is>
          <t xml:space="preserve">VOA</t>
        </is>
      </c>
      <c r="K1430" t="inlineStr">
        <is>
          <t xml:space="preserve">Script Error</t>
        </is>
      </c>
      <c r="L1430" t="inlineStr">
        <is>
          <t xml:space="preserve">Script error</t>
        </is>
      </c>
      <c r="M1430" t="str">
        <f>IFERROR(IF(VLOOKUP(L1430,'Quantification'!$A:$B,2,FALSE)&amp;""="","Unclassified",VLOOKUP(L1430,'Quantification'!$A:$B,2,FALSE)),"Unclassified")</f>
        <v>Major</v>
      </c>
      <c r="N1430" t="inlineStr">
        <is>
          <t xml:space="preserve">con-khera.mirjam@pocketfm.com</t>
        </is>
      </c>
      <c r="O1430" t="inlineStr">
        <is>
          <t xml:space="preserve">Issues found in raw</t>
        </is>
      </c>
      <c r="P1430" t="str">
        <f>IF(OR(O1430="Issues found in master",O1430="Final master"),"Master",IF(OR(O1430="Ready for Master",O1430="Issues found in raw",O1430="Raw under QC",O1430="Issues resolved in raw"),"Raw","-"))</f>
        <v>Raw</v>
      </c>
      <c r="Q1430" s="13">
        <v>46287.81111111111</v>
      </c>
      <c r="R1430" t="inlineStr">
        <is>
          <t xml:space="preserve">2026-09 (Sept)</t>
        </is>
      </c>
      <c r="S1430">
        <f>IF(M1430="Not an error",0,IF(COUNTIFS($A$2:$A1430,$A1430,$D$2:$D1430,$D1430,$M$2:$M1430,"&lt;&gt;Not an error")=1,1,0))</f>
        <v>0</v>
      </c>
      <c r="T1430">
        <f>IF(M1430&lt;&gt;"Major",0,IF(COUNTIFS($A$2:$A1430,$A1430,$D$2:$D1430,$D1430,$M$2:$M1430,"Major")=1,1,0))</f>
        <v>0</v>
      </c>
      <c r="U1430">
        <f>IF(M1430&lt;&gt;"Minor",0,IF(COUNTIFS($A$2:$A1430,$A1430,$D$2:$D1430,$D1430,$M$2:$M1430,"Minor")=1,1,0))</f>
        <v>0</v>
      </c>
    </row>
    <row r="1431">
      <c r="A1431" t="inlineStr">
        <is>
          <t xml:space="preserve">819eabfbd96880cd7f6d42202600e24bdb384108</t>
        </is>
      </c>
      <c r="B1431" t="inlineStr">
        <is>
          <t xml:space="preserve">Primal Partners</t>
        </is>
      </c>
      <c r="C1431" t="inlineStr">
        <is>
          <t xml:space="preserve">Primal Partners (New)</t>
        </is>
      </c>
      <c r="D1431" t="inlineStr">
        <is>
          <t xml:space="preserve">d1e8d99970894f005098dfc34c93213823bda198</t>
        </is>
      </c>
      <c r="E1431" t="inlineStr">
        <is>
          <t xml:space="preserve">Episode 38: Ich Bin So Tot</t>
        </is>
      </c>
      <c r="F1431">
        <v>38</v>
      </c>
      <c r="G1431" t="inlineStr">
        <is>
          <t xml:space="preserve">1:11-1:20</t>
        </is>
      </c>
      <c r="H1431" t="inlineStr">
        <is>
          <t xml:space="preserve">Resolved</t>
        </is>
      </c>
      <c r="I1431" t="inlineStr">
        <is>
          <t xml:space="preserve">Remarks: [Mispronunciation]
Line from script:
"Herr Jacobs, der Lehrer fÃ¼r Bestien- und Naturkunde in der dritten Stunde, liebte es, SchÃ¼ler aufs Korn zu nehmen, besonders die mit schlechten Noten."
Note: â€œJacobsâ€_x009d_ is mispronounced. In the established US setting, it should be pronounced in English, approximately â€œJAY-kubz.â€_x009d_</t>
        </is>
      </c>
      <c r="J1431" t="inlineStr">
        <is>
          <t xml:space="preserve">VOA</t>
        </is>
      </c>
      <c r="K1431" t="inlineStr">
        <is>
          <t xml:space="preserve">Mispronunciation</t>
        </is>
      </c>
      <c r="L1431" t="inlineStr">
        <is>
          <t xml:space="preserve">Mispronunciation</t>
        </is>
      </c>
      <c r="M1431" t="str">
        <f>IFERROR(IF(VLOOKUP(L1431,'Quantification'!$A:$B,2,FALSE)&amp;""="","Unclassified",VLOOKUP(L1431,'Quantification'!$A:$B,2,FALSE)),"Unclassified")</f>
        <v>Major</v>
      </c>
      <c r="N1431" t="inlineStr">
        <is>
          <t xml:space="preserve">con-khera.mirjam@pocketfm.com</t>
        </is>
      </c>
      <c r="O1431" t="inlineStr">
        <is>
          <t xml:space="preserve">Issues found in raw</t>
        </is>
      </c>
      <c r="P1431" t="str">
        <f>IF(OR(O1431="Issues found in master",O1431="Final master"),"Master",IF(OR(O1431="Ready for Master",O1431="Issues found in raw",O1431="Raw under QC",O1431="Issues resolved in raw"),"Raw","-"))</f>
        <v>Raw</v>
      </c>
      <c r="Q1431" s="13">
        <v>46283.55694444444</v>
      </c>
      <c r="R1431" t="inlineStr">
        <is>
          <t xml:space="preserve">2026-09 (Sept)</t>
        </is>
      </c>
      <c r="S1431">
        <f>IF(M1431="Not an error",0,IF(COUNTIFS($A$2:$A1431,$A1431,$D$2:$D1431,$D1431,$M$2:$M1431,"&lt;&gt;Not an error")=1,1,0))</f>
        <v>1</v>
      </c>
      <c r="T1431">
        <f>IF(M1431&lt;&gt;"Major",0,IF(COUNTIFS($A$2:$A1431,$A1431,$D$2:$D1431,$D1431,$M$2:$M1431,"Major")=1,1,0))</f>
        <v>1</v>
      </c>
      <c r="U1431">
        <f>IF(M1431&lt;&gt;"Minor",0,IF(COUNTIFS($A$2:$A1431,$A1431,$D$2:$D1431,$D1431,$M$2:$M1431,"Minor")=1,1,0))</f>
        <v>0</v>
      </c>
    </row>
    <row r="1432">
      <c r="A1432" t="inlineStr">
        <is>
          <t xml:space="preserve">819eabfbd96880cd7f6d42202600e24bdb384108</t>
        </is>
      </c>
      <c r="B1432" t="inlineStr">
        <is>
          <t xml:space="preserve">Primal Partners</t>
        </is>
      </c>
      <c r="C1432" t="inlineStr">
        <is>
          <t xml:space="preserve">Primal Partners (New)</t>
        </is>
      </c>
      <c r="D1432" t="inlineStr">
        <is>
          <t xml:space="preserve">d1e8d99970894f005098dfc34c93213823bda198</t>
        </is>
      </c>
      <c r="E1432" t="inlineStr">
        <is>
          <t xml:space="preserve">Episode 38: Ich Bin So Tot</t>
        </is>
      </c>
      <c r="F1432">
        <v>38</v>
      </c>
      <c r="G1432" t="inlineStr">
        <is>
          <t xml:space="preserve">1:29-1:38</t>
        </is>
      </c>
      <c r="H1432" t="inlineStr">
        <is>
          <t xml:space="preserve">Resolved</t>
        </is>
      </c>
      <c r="I1432" t="inlineStr">
        <is>
          <t xml:space="preserve">Remarks: [Mispronunciation]
Line from script:
"â€žEin Rundfleck-Spross in der Larkspur-Region entwickelt sich zu einem Giftpuder-Jasminâ€œ, verkÃ¼ndete Herr Jacobs und trug damit die Antwort auf die zweite Frage des Arbeitsblattes ein."
Note: â€œJacobsâ€_x009d_ is mispronounced. In the established US setting, it should be pronounced in English, approximately â€œJAY-kubz.â€_x009d_</t>
        </is>
      </c>
      <c r="J1432" t="inlineStr">
        <is>
          <t xml:space="preserve">VOA</t>
        </is>
      </c>
      <c r="K1432" t="inlineStr">
        <is>
          <t xml:space="preserve">Mispronunciation</t>
        </is>
      </c>
      <c r="L1432" t="inlineStr">
        <is>
          <t xml:space="preserve">Mispronunciation</t>
        </is>
      </c>
      <c r="M1432" t="str">
        <f>IFERROR(IF(VLOOKUP(L1432,'Quantification'!$A:$B,2,FALSE)&amp;""="","Unclassified",VLOOKUP(L1432,'Quantification'!$A:$B,2,FALSE)),"Unclassified")</f>
        <v>Major</v>
      </c>
      <c r="N1432" t="inlineStr">
        <is>
          <t xml:space="preserve">con-khera.mirjam@pocketfm.com</t>
        </is>
      </c>
      <c r="O1432" t="inlineStr">
        <is>
          <t xml:space="preserve">Issues found in raw</t>
        </is>
      </c>
      <c r="P1432" t="str">
        <f>IF(OR(O1432="Issues found in master",O1432="Final master"),"Master",IF(OR(O1432="Ready for Master",O1432="Issues found in raw",O1432="Raw under QC",O1432="Issues resolved in raw"),"Raw","-"))</f>
        <v>Raw</v>
      </c>
      <c r="Q1432" s="13">
        <v>46283.55694444444</v>
      </c>
      <c r="R1432" t="inlineStr">
        <is>
          <t xml:space="preserve">2026-09 (Sept)</t>
        </is>
      </c>
      <c r="S1432">
        <f>IF(M1432="Not an error",0,IF(COUNTIFS($A$2:$A1432,$A1432,$D$2:$D1432,$D1432,$M$2:$M1432,"&lt;&gt;Not an error")=1,1,0))</f>
        <v>0</v>
      </c>
      <c r="T1432">
        <f>IF(M1432&lt;&gt;"Major",0,IF(COUNTIFS($A$2:$A1432,$A1432,$D$2:$D1432,$D1432,$M$2:$M1432,"Major")=1,1,0))</f>
        <v>0</v>
      </c>
      <c r="U1432">
        <f>IF(M1432&lt;&gt;"Minor",0,IF(COUNTIFS($A$2:$A1432,$A1432,$D$2:$D1432,$D1432,$M$2:$M1432,"Minor")=1,1,0))</f>
        <v>0</v>
      </c>
    </row>
    <row r="1433">
      <c r="A1433" t="inlineStr">
        <is>
          <t xml:space="preserve">819eabfbd96880cd7f6d42202600e24bdb384108</t>
        </is>
      </c>
      <c r="B1433" t="inlineStr">
        <is>
          <t xml:space="preserve">Primal Partners</t>
        </is>
      </c>
      <c r="C1433" t="inlineStr">
        <is>
          <t xml:space="preserve">Primal Partners (New)</t>
        </is>
      </c>
      <c r="D1433" t="inlineStr">
        <is>
          <t xml:space="preserve">d1e8d99970894f005098dfc34c93213823bda198</t>
        </is>
      </c>
      <c r="E1433" t="inlineStr">
        <is>
          <t xml:space="preserve">Episode 38: Ich Bin So Tot</t>
        </is>
      </c>
      <c r="F1433">
        <v>38</v>
      </c>
      <c r="G1433" t="inlineStr">
        <is>
          <t xml:space="preserve">2:02-2:08</t>
        </is>
      </c>
      <c r="H1433" t="inlineStr">
        <is>
          <t xml:space="preserve">Resolved</t>
        </is>
      </c>
      <c r="I1433" t="inlineStr">
        <is>
          <t xml:space="preserve">Remarks: [Mispronunciation]
Line from script:
"Alle in der Klasse starrten auf ihre ArbeitsblÃ¤tter, aus Angst, versehentlich Augenkontakt mit Herrn Jacobs aufzunehmen."
Note: â€œJacobsâ€_x009d_ is mispronounced. In the established US setting, it should be pronounced in English, approximately â€œJAY-kubz.â€_x009d_</t>
        </is>
      </c>
      <c r="J1433" t="inlineStr">
        <is>
          <t xml:space="preserve">VOA</t>
        </is>
      </c>
      <c r="K1433" t="inlineStr">
        <is>
          <t xml:space="preserve">Mispronunciation</t>
        </is>
      </c>
      <c r="L1433" t="inlineStr">
        <is>
          <t xml:space="preserve">Mispronunciation</t>
        </is>
      </c>
      <c r="M1433" t="str">
        <f>IFERROR(IF(VLOOKUP(L1433,'Quantification'!$A:$B,2,FALSE)&amp;""="","Unclassified",VLOOKUP(L1433,'Quantification'!$A:$B,2,FALSE)),"Unclassified")</f>
        <v>Major</v>
      </c>
      <c r="N1433" t="inlineStr">
        <is>
          <t xml:space="preserve">con-khera.mirjam@pocketfm.com</t>
        </is>
      </c>
      <c r="O1433" t="inlineStr">
        <is>
          <t xml:space="preserve">Issues found in raw</t>
        </is>
      </c>
      <c r="P1433" t="str">
        <f>IF(OR(O1433="Issues found in master",O1433="Final master"),"Master",IF(OR(O1433="Ready for Master",O1433="Issues found in raw",O1433="Raw under QC",O1433="Issues resolved in raw"),"Raw","-"))</f>
        <v>Raw</v>
      </c>
      <c r="Q1433" s="13">
        <v>46283.55694444444</v>
      </c>
      <c r="R1433" t="inlineStr">
        <is>
          <t xml:space="preserve">2026-09 (Sept)</t>
        </is>
      </c>
      <c r="S1433">
        <f>IF(M1433="Not an error",0,IF(COUNTIFS($A$2:$A1433,$A1433,$D$2:$D1433,$D1433,$M$2:$M1433,"&lt;&gt;Not an error")=1,1,0))</f>
        <v>0</v>
      </c>
      <c r="T1433">
        <f>IF(M1433&lt;&gt;"Major",0,IF(COUNTIFS($A$2:$A1433,$A1433,$D$2:$D1433,$D1433,$M$2:$M1433,"Major")=1,1,0))</f>
        <v>0</v>
      </c>
      <c r="U1433">
        <f>IF(M1433&lt;&gt;"Minor",0,IF(COUNTIFS($A$2:$A1433,$A1433,$D$2:$D1433,$D1433,$M$2:$M1433,"Minor")=1,1,0))</f>
        <v>0</v>
      </c>
    </row>
    <row r="1434">
      <c r="A1434" t="inlineStr">
        <is>
          <t xml:space="preserve">819eabfbd96880cd7f6d42202600e24bdb384108</t>
        </is>
      </c>
      <c r="B1434" t="inlineStr">
        <is>
          <t xml:space="preserve">Primal Partners</t>
        </is>
      </c>
      <c r="C1434" t="inlineStr">
        <is>
          <t xml:space="preserve">Primal Partners (New)</t>
        </is>
      </c>
      <c r="D1434" t="inlineStr">
        <is>
          <t xml:space="preserve">d1e8d99970894f005098dfc34c93213823bda198</t>
        </is>
      </c>
      <c r="E1434" t="inlineStr">
        <is>
          <t xml:space="preserve">Episode 38: Ich Bin So Tot</t>
        </is>
      </c>
      <c r="F1434">
        <v>38</v>
      </c>
      <c r="G1434" t="inlineStr">
        <is>
          <t xml:space="preserve">2:16-2:24</t>
        </is>
      </c>
      <c r="H1434" t="inlineStr">
        <is>
          <t xml:space="preserve">Resolved</t>
        </is>
      </c>
      <c r="I1434" t="inlineStr">
        <is>
          <t xml:space="preserve">Remarks: [Mispronunciation]
Line from script:
"Herr Jacobsâ€™ Blick wanderte in die hintere Ecke, wo Sofia, Mia, Leo Keller und der Rest der Faulenzer zusammensaÃŸen."
Note: â€œJacobsâ€_x009d_ is mispronounced. In the established US setting, it should be pronounced in English, approximately â€œJAY-kubz.â€_x009d_</t>
        </is>
      </c>
      <c r="J1434" t="inlineStr">
        <is>
          <t xml:space="preserve">VOA</t>
        </is>
      </c>
      <c r="K1434" t="inlineStr">
        <is>
          <t xml:space="preserve">Mispronunciation</t>
        </is>
      </c>
      <c r="L1434" t="inlineStr">
        <is>
          <t xml:space="preserve">Mispronunciation</t>
        </is>
      </c>
      <c r="M1434" t="str">
        <f>IFERROR(IF(VLOOKUP(L1434,'Quantification'!$A:$B,2,FALSE)&amp;""="","Unclassified",VLOOKUP(L1434,'Quantification'!$A:$B,2,FALSE)),"Unclassified")</f>
        <v>Major</v>
      </c>
      <c r="N1434" t="inlineStr">
        <is>
          <t xml:space="preserve">con-khera.mirjam@pocketfm.com</t>
        </is>
      </c>
      <c r="O1434" t="inlineStr">
        <is>
          <t xml:space="preserve">Issues found in raw</t>
        </is>
      </c>
      <c r="P1434" t="str">
        <f>IF(OR(O1434="Issues found in master",O1434="Final master"),"Master",IF(OR(O1434="Ready for Master",O1434="Issues found in raw",O1434="Raw under QC",O1434="Issues resolved in raw"),"Raw","-"))</f>
        <v>Raw</v>
      </c>
      <c r="Q1434" s="13">
        <v>46283.55694444444</v>
      </c>
      <c r="R1434" t="inlineStr">
        <is>
          <t xml:space="preserve">2026-09 (Sept)</t>
        </is>
      </c>
      <c r="S1434">
        <f>IF(M1434="Not an error",0,IF(COUNTIFS($A$2:$A1434,$A1434,$D$2:$D1434,$D1434,$M$2:$M1434,"&lt;&gt;Not an error")=1,1,0))</f>
        <v>0</v>
      </c>
      <c r="T1434">
        <f>IF(M1434&lt;&gt;"Major",0,IF(COUNTIFS($A$2:$A1434,$A1434,$D$2:$D1434,$D1434,$M$2:$M1434,"Major")=1,1,0))</f>
        <v>0</v>
      </c>
      <c r="U1434">
        <f>IF(M1434&lt;&gt;"Minor",0,IF(COUNTIFS($A$2:$A1434,$A1434,$D$2:$D1434,$D1434,$M$2:$M1434,"Minor")=1,1,0))</f>
        <v>0</v>
      </c>
    </row>
    <row r="1435">
      <c r="A1435" t="inlineStr">
        <is>
          <t xml:space="preserve">819eabfbd96880cd7f6d42202600e24bdb384108</t>
        </is>
      </c>
      <c r="B1435" t="inlineStr">
        <is>
          <t xml:space="preserve">Primal Partners</t>
        </is>
      </c>
      <c r="C1435" t="inlineStr">
        <is>
          <t xml:space="preserve">Primal Partners (New)</t>
        </is>
      </c>
      <c r="D1435" t="inlineStr">
        <is>
          <t xml:space="preserve">d1e8d99970894f005098dfc34c93213823bda198</t>
        </is>
      </c>
      <c r="E1435" t="inlineStr">
        <is>
          <t xml:space="preserve">Episode 38: Ich Bin So Tot</t>
        </is>
      </c>
      <c r="F1435">
        <v>38</v>
      </c>
      <c r="G1435" t="inlineStr">
        <is>
          <t xml:space="preserve">2:47-2:56</t>
        </is>
      </c>
      <c r="H1435" t="inlineStr">
        <is>
          <t xml:space="preserve">Resolved</t>
        </is>
      </c>
      <c r="I1435" t="inlineStr">
        <is>
          <t xml:space="preserve">Remarks: [Mispronunciation]
Line from script:
"Sofia wollte gerade ablehnen, doch als sie sich umdrehen wollte, traf ihr Blick den von Herrn Jacobs am anderen Ende des Raumes."
Note: â€œJacobsâ€_x009d_ is mispronounced. In the established US setting, it should be pronounced in English, approximately â€œJAY-kubz.â€_x009d_</t>
        </is>
      </c>
      <c r="J1435" t="inlineStr">
        <is>
          <t xml:space="preserve">VOA</t>
        </is>
      </c>
      <c r="K1435" t="inlineStr">
        <is>
          <t xml:space="preserve">Mispronunciation</t>
        </is>
      </c>
      <c r="L1435" t="inlineStr">
        <is>
          <t xml:space="preserve">Mispronunciation</t>
        </is>
      </c>
      <c r="M1435" t="str">
        <f>IFERROR(IF(VLOOKUP(L1435,'Quantification'!$A:$B,2,FALSE)&amp;""="","Unclassified",VLOOKUP(L1435,'Quantification'!$A:$B,2,FALSE)),"Unclassified")</f>
        <v>Major</v>
      </c>
      <c r="N1435" t="inlineStr">
        <is>
          <t xml:space="preserve">con-khera.mirjam@pocketfm.com</t>
        </is>
      </c>
      <c r="O1435" t="inlineStr">
        <is>
          <t xml:space="preserve">Issues found in raw</t>
        </is>
      </c>
      <c r="P1435" t="str">
        <f>IF(OR(O1435="Issues found in master",O1435="Final master"),"Master",IF(OR(O1435="Ready for Master",O1435="Issues found in raw",O1435="Raw under QC",O1435="Issues resolved in raw"),"Raw","-"))</f>
        <v>Raw</v>
      </c>
      <c r="Q1435" s="13">
        <v>46283.55694444444</v>
      </c>
      <c r="R1435" t="inlineStr">
        <is>
          <t xml:space="preserve">2026-09 (Sept)</t>
        </is>
      </c>
      <c r="S1435">
        <f>IF(M1435="Not an error",0,IF(COUNTIFS($A$2:$A1435,$A1435,$D$2:$D1435,$D1435,$M$2:$M1435,"&lt;&gt;Not an error")=1,1,0))</f>
        <v>0</v>
      </c>
      <c r="T1435">
        <f>IF(M1435&lt;&gt;"Major",0,IF(COUNTIFS($A$2:$A1435,$A1435,$D$2:$D1435,$D1435,$M$2:$M1435,"Major")=1,1,0))</f>
        <v>0</v>
      </c>
      <c r="U1435">
        <f>IF(M1435&lt;&gt;"Minor",0,IF(COUNTIFS($A$2:$A1435,$A1435,$D$2:$D1435,$D1435,$M$2:$M1435,"Minor")=1,1,0))</f>
        <v>0</v>
      </c>
    </row>
    <row r="1436">
      <c r="A1436" t="inlineStr">
        <is>
          <t xml:space="preserve">819eabfbd96880cd7f6d42202600e24bdb384108</t>
        </is>
      </c>
      <c r="B1436" t="inlineStr">
        <is>
          <t xml:space="preserve">Primal Partners</t>
        </is>
      </c>
      <c r="C1436" t="inlineStr">
        <is>
          <t xml:space="preserve">Primal Partners (New)</t>
        </is>
      </c>
      <c r="D1436" t="inlineStr">
        <is>
          <t xml:space="preserve">d1e8d99970894f005098dfc34c93213823bda198</t>
        </is>
      </c>
      <c r="E1436" t="inlineStr">
        <is>
          <t xml:space="preserve">Episode 38: Ich Bin So Tot</t>
        </is>
      </c>
      <c r="F1436">
        <v>38</v>
      </c>
      <c r="G1436" t="inlineStr">
        <is>
          <t xml:space="preserve">3:08-3:11</t>
        </is>
      </c>
      <c r="H1436" t="inlineStr">
        <is>
          <t xml:space="preserve">Resolved</t>
        </is>
      </c>
      <c r="I1436" t="inlineStr">
        <is>
          <t xml:space="preserve">Remarks: [Mispronunciation]
Line from script:
"Da ihre Antwort richtig war, legte Herr Jacobs nach."
Note: â€œJacobsâ€_x009d_ is mispronounced. In the established US setting, it should be pronounced in English, approximately â€œJAY-kubz.â€_x009d_</t>
        </is>
      </c>
      <c r="J1436" t="inlineStr">
        <is>
          <t xml:space="preserve">VOA</t>
        </is>
      </c>
      <c r="K1436" t="inlineStr">
        <is>
          <t xml:space="preserve">Mispronunciation</t>
        </is>
      </c>
      <c r="L1436" t="inlineStr">
        <is>
          <t xml:space="preserve">Mispronunciation</t>
        </is>
      </c>
      <c r="M1436" t="str">
        <f>IFERROR(IF(VLOOKUP(L1436,'Quantification'!$A:$B,2,FALSE)&amp;""="","Unclassified",VLOOKUP(L1436,'Quantification'!$A:$B,2,FALSE)),"Unclassified")</f>
        <v>Major</v>
      </c>
      <c r="N1436" t="inlineStr">
        <is>
          <t xml:space="preserve">con-khera.mirjam@pocketfm.com</t>
        </is>
      </c>
      <c r="O1436" t="inlineStr">
        <is>
          <t xml:space="preserve">Issues found in raw</t>
        </is>
      </c>
      <c r="P1436" t="str">
        <f>IF(OR(O1436="Issues found in master",O1436="Final master"),"Master",IF(OR(O1436="Ready for Master",O1436="Issues found in raw",O1436="Raw under QC",O1436="Issues resolved in raw"),"Raw","-"))</f>
        <v>Raw</v>
      </c>
      <c r="Q1436" s="13">
        <v>46283.55694444444</v>
      </c>
      <c r="R1436" t="inlineStr">
        <is>
          <t xml:space="preserve">2026-09 (Sept)</t>
        </is>
      </c>
      <c r="S1436">
        <f>IF(M1436="Not an error",0,IF(COUNTIFS($A$2:$A1436,$A1436,$D$2:$D1436,$D1436,$M$2:$M1436,"&lt;&gt;Not an error")=1,1,0))</f>
        <v>0</v>
      </c>
      <c r="T1436">
        <f>IF(M1436&lt;&gt;"Major",0,IF(COUNTIFS($A$2:$A1436,$A1436,$D$2:$D1436,$D1436,$M$2:$M1436,"Major")=1,1,0))</f>
        <v>0</v>
      </c>
      <c r="U1436">
        <f>IF(M1436&lt;&gt;"Minor",0,IF(COUNTIFS($A$2:$A1436,$A1436,$D$2:$D1436,$D1436,$M$2:$M1436,"Minor")=1,1,0))</f>
        <v>0</v>
      </c>
    </row>
    <row r="1437">
      <c r="A1437" t="inlineStr">
        <is>
          <t xml:space="preserve">819eabfbd96880cd7f6d42202600e24bdb384108</t>
        </is>
      </c>
      <c r="B1437" t="inlineStr">
        <is>
          <t xml:space="preserve">Primal Partners</t>
        </is>
      </c>
      <c r="C1437" t="inlineStr">
        <is>
          <t xml:space="preserve">Primal Partners (New)</t>
        </is>
      </c>
      <c r="D1437" t="inlineStr">
        <is>
          <t xml:space="preserve">d1e8d99970894f005098dfc34c93213823bda198</t>
        </is>
      </c>
      <c r="E1437" t="inlineStr">
        <is>
          <t xml:space="preserve">Episode 38: Ich Bin So Tot</t>
        </is>
      </c>
      <c r="F1437">
        <v>38</v>
      </c>
      <c r="G1437" t="inlineStr">
        <is>
          <t xml:space="preserve">8:35-8:44</t>
        </is>
      </c>
      <c r="H1437" t="inlineStr">
        <is>
          <t xml:space="preserve">Resolved</t>
        </is>
      </c>
      <c r="I1437" t="inlineStr">
        <is>
          <t xml:space="preserve">Remarks: [Script Error]
Line from script:
"Sofia drehte sich um, sah das Gesicht ihrer Mutter, und vier Worte schossen ihr durch den Kopf. â€žIch bin so was von tot.â€œ"
Note: â€œIch bin so was von totâ€_x009d_ contains six words, not four. Suggested: Replace â€œvier Worteâ€_x009d_ with â€œsechs Worte.â€_x009d_</t>
        </is>
      </c>
      <c r="J1437" t="inlineStr">
        <is>
          <t xml:space="preserve">VOA</t>
        </is>
      </c>
      <c r="K1437" t="inlineStr">
        <is>
          <t xml:space="preserve">Script Error</t>
        </is>
      </c>
      <c r="L1437" t="inlineStr">
        <is>
          <t xml:space="preserve">Script error</t>
        </is>
      </c>
      <c r="M1437" t="str">
        <f>IFERROR(IF(VLOOKUP(L1437,'Quantification'!$A:$B,2,FALSE)&amp;""="","Unclassified",VLOOKUP(L1437,'Quantification'!$A:$B,2,FALSE)),"Unclassified")</f>
        <v>Major</v>
      </c>
      <c r="N1437" t="inlineStr">
        <is>
          <t xml:space="preserve">con-khera.mirjam@pocketfm.com</t>
        </is>
      </c>
      <c r="O1437" t="inlineStr">
        <is>
          <t xml:space="preserve">Issues found in raw</t>
        </is>
      </c>
      <c r="P1437" t="str">
        <f>IF(OR(O1437="Issues found in master",O1437="Final master"),"Master",IF(OR(O1437="Ready for Master",O1437="Issues found in raw",O1437="Raw under QC",O1437="Issues resolved in raw"),"Raw","-"))</f>
        <v>Raw</v>
      </c>
      <c r="Q1437" s="13">
        <v>46283.55694444444</v>
      </c>
      <c r="R1437" t="inlineStr">
        <is>
          <t xml:space="preserve">2026-09 (Sept)</t>
        </is>
      </c>
      <c r="S1437">
        <f>IF(M1437="Not an error",0,IF(COUNTIFS($A$2:$A1437,$A1437,$D$2:$D1437,$D1437,$M$2:$M1437,"&lt;&gt;Not an error")=1,1,0))</f>
        <v>0</v>
      </c>
      <c r="T1437">
        <f>IF(M1437&lt;&gt;"Major",0,IF(COUNTIFS($A$2:$A1437,$A1437,$D$2:$D1437,$D1437,$M$2:$M1437,"Major")=1,1,0))</f>
        <v>0</v>
      </c>
      <c r="U1437">
        <f>IF(M1437&lt;&gt;"Minor",0,IF(COUNTIFS($A$2:$A1437,$A1437,$D$2:$D1437,$D1437,$M$2:$M1437,"Minor")=1,1,0))</f>
        <v>0</v>
      </c>
    </row>
    <row r="1438">
      <c r="A1438" t="inlineStr">
        <is>
          <t xml:space="preserve">819eabfbd96880cd7f6d42202600e24bdb384108</t>
        </is>
      </c>
      <c r="B1438" t="inlineStr">
        <is>
          <t xml:space="preserve">Primal Partners</t>
        </is>
      </c>
      <c r="C1438" t="inlineStr">
        <is>
          <t xml:space="preserve">Primal Partners (New)</t>
        </is>
      </c>
      <c r="D1438" t="inlineStr">
        <is>
          <t xml:space="preserve">f52adbc8a0cedb7deff974e75d12b51de3d2f440</t>
        </is>
      </c>
      <c r="E1438" t="inlineStr">
        <is>
          <t xml:space="preserve">Episode 39: Feurige Entschlossenheit</t>
        </is>
      </c>
      <c r="F1438">
        <v>39</v>
      </c>
      <c r="G1438" t="inlineStr">
        <is>
          <t xml:space="preserve">4:50-4:52</t>
        </is>
      </c>
      <c r="H1438" t="inlineStr">
        <is>
          <t xml:space="preserve">Resolved</t>
        </is>
      </c>
      <c r="I1438" t="inlineStr">
        <is>
          <t xml:space="preserve">Remarks: [Script Error]
Line from script:
"â€žDarÃ¼ber, wie zum Totlachen ich binâ€œ, erwiderte Sofia trocken."
Note: The phrasing is unnatural in German. Suggested: â€œDarÃ¼ber, dass ich zum Totlachen bin.â€_x009d_</t>
        </is>
      </c>
      <c r="J1438" t="inlineStr">
        <is>
          <t xml:space="preserve">VOA</t>
        </is>
      </c>
      <c r="K1438" t="inlineStr">
        <is>
          <t xml:space="preserve">Script Error</t>
        </is>
      </c>
      <c r="L1438" t="inlineStr">
        <is>
          <t xml:space="preserve">Script error</t>
        </is>
      </c>
      <c r="M1438" t="str">
        <f>IFERROR(IF(VLOOKUP(L1438,'Quantification'!$A:$B,2,FALSE)&amp;""="","Unclassified",VLOOKUP(L1438,'Quantification'!$A:$B,2,FALSE)),"Unclassified")</f>
        <v>Major</v>
      </c>
      <c r="N1438" t="inlineStr">
        <is>
          <t xml:space="preserve">con-khera.mirjam@pocketfm.com</t>
        </is>
      </c>
      <c r="O1438" t="inlineStr">
        <is>
          <t xml:space="preserve">Issues found in raw</t>
        </is>
      </c>
      <c r="P1438" t="str">
        <f>IF(OR(O1438="Issues found in master",O1438="Final master"),"Master",IF(OR(O1438="Ready for Master",O1438="Issues found in raw",O1438="Raw under QC",O1438="Issues resolved in raw"),"Raw","-"))</f>
        <v>Raw</v>
      </c>
      <c r="Q1438" s="13">
        <v>46283.55694444444</v>
      </c>
      <c r="R1438" t="inlineStr">
        <is>
          <t xml:space="preserve">2026-09 (Sept)</t>
        </is>
      </c>
      <c r="S1438">
        <f>IF(M1438="Not an error",0,IF(COUNTIFS($A$2:$A1438,$A1438,$D$2:$D1438,$D1438,$M$2:$M1438,"&lt;&gt;Not an error")=1,1,0))</f>
        <v>1</v>
      </c>
      <c r="T1438">
        <f>IF(M1438&lt;&gt;"Major",0,IF(COUNTIFS($A$2:$A1438,$A1438,$D$2:$D1438,$D1438,$M$2:$M1438,"Major")=1,1,0))</f>
        <v>1</v>
      </c>
      <c r="U1438">
        <f>IF(M1438&lt;&gt;"Minor",0,IF(COUNTIFS($A$2:$A1438,$A1438,$D$2:$D1438,$D1438,$M$2:$M1438,"Minor")=1,1,0))</f>
        <v>0</v>
      </c>
    </row>
    <row r="1439">
      <c r="A1439" t="inlineStr">
        <is>
          <t xml:space="preserve">819eabfbd96880cd7f6d42202600e24bdb384108</t>
        </is>
      </c>
      <c r="B1439" t="inlineStr">
        <is>
          <t xml:space="preserve">Primal Partners</t>
        </is>
      </c>
      <c r="C1439" t="inlineStr">
        <is>
          <t xml:space="preserve">Primal Partners (New)</t>
        </is>
      </c>
      <c r="D1439" t="inlineStr">
        <is>
          <t xml:space="preserve">f52adbc8a0cedb7deff974e75d12b51de3d2f440</t>
        </is>
      </c>
      <c r="E1439" t="inlineStr">
        <is>
          <t xml:space="preserve">Episode 39: Feurige Entschlossenheit</t>
        </is>
      </c>
      <c r="F1439">
        <v>39</v>
      </c>
      <c r="G1439" t="inlineStr">
        <is>
          <t xml:space="preserve">8:53-8:59</t>
        </is>
      </c>
      <c r="H1439" t="inlineStr">
        <is>
          <t xml:space="preserve">Resolved</t>
        </is>
      </c>
      <c r="I1439" t="inlineStr">
        <is>
          <t xml:space="preserve">Remarks: [Script Error]
Line from script:
"â€žIch glaube, dass ihr in ein paar Tagen eure Mittelschulzeit mit brillanten Ergebnissen abschlieÃŸen werdet.â€œ"
Note: â€œMittelschulzeitâ€_x009d_ sounds unnatural and is inconsistent with the established US school terminology. Suggested: â€œIch glaube, dass ihr in ein paar Tagen eure Zeit an der Middle School mit brillanten Ergebnissen abschlieÃŸen werdet.â€_x009d_</t>
        </is>
      </c>
      <c r="J1439" t="inlineStr">
        <is>
          <t xml:space="preserve">VOA</t>
        </is>
      </c>
      <c r="K1439" t="inlineStr">
        <is>
          <t xml:space="preserve">Script Error</t>
        </is>
      </c>
      <c r="L1439" t="inlineStr">
        <is>
          <t xml:space="preserve">Script error</t>
        </is>
      </c>
      <c r="M1439" t="str">
        <f>IFERROR(IF(VLOOKUP(L1439,'Quantification'!$A:$B,2,FALSE)&amp;""="","Unclassified",VLOOKUP(L1439,'Quantification'!$A:$B,2,FALSE)),"Unclassified")</f>
        <v>Major</v>
      </c>
      <c r="N1439" t="inlineStr">
        <is>
          <t xml:space="preserve">con-khera.mirjam@pocketfm.com</t>
        </is>
      </c>
      <c r="O1439" t="inlineStr">
        <is>
          <t xml:space="preserve">Issues found in raw</t>
        </is>
      </c>
      <c r="P1439" t="str">
        <f>IF(OR(O1439="Issues found in master",O1439="Final master"),"Master",IF(OR(O1439="Ready for Master",O1439="Issues found in raw",O1439="Raw under QC",O1439="Issues resolved in raw"),"Raw","-"))</f>
        <v>Raw</v>
      </c>
      <c r="Q1439" s="13">
        <v>46283.55694444444</v>
      </c>
      <c r="R1439" t="inlineStr">
        <is>
          <t xml:space="preserve">2026-09 (Sept)</t>
        </is>
      </c>
      <c r="S1439">
        <f>IF(M1439="Not an error",0,IF(COUNTIFS($A$2:$A1439,$A1439,$D$2:$D1439,$D1439,$M$2:$M1439,"&lt;&gt;Not an error")=1,1,0))</f>
        <v>0</v>
      </c>
      <c r="T1439">
        <f>IF(M1439&lt;&gt;"Major",0,IF(COUNTIFS($A$2:$A1439,$A1439,$D$2:$D1439,$D1439,$M$2:$M1439,"Major")=1,1,0))</f>
        <v>0</v>
      </c>
      <c r="U1439">
        <f>IF(M1439&lt;&gt;"Minor",0,IF(COUNTIFS($A$2:$A1439,$A1439,$D$2:$D1439,$D1439,$M$2:$M1439,"Minor")=1,1,0))</f>
        <v>0</v>
      </c>
    </row>
    <row r="1440">
      <c r="A1440" t="inlineStr">
        <is>
          <t xml:space="preserve">819eabfbd96880cd7f6d42202600e24bdb384108</t>
        </is>
      </c>
      <c r="B1440" t="inlineStr">
        <is>
          <t xml:space="preserve">Primal Partners</t>
        </is>
      </c>
      <c r="C1440" t="inlineStr">
        <is>
          <t xml:space="preserve">Primal Partners (New)</t>
        </is>
      </c>
      <c r="D1440" t="inlineStr">
        <is>
          <t xml:space="preserve">8766a5b8d70ab922bf238feb316abce94d864596</t>
        </is>
      </c>
      <c r="E1440" t="inlineStr">
        <is>
          <t xml:space="preserve">Episode 40: Scheinbar Fügsam</t>
        </is>
      </c>
      <c r="F1440">
        <v>40</v>
      </c>
      <c r="G1440" t="inlineStr">
        <is>
          <t xml:space="preserve">7:22-7:24</t>
        </is>
      </c>
      <c r="H1440" t="inlineStr">
        <is>
          <t xml:space="preserve">Pending</t>
        </is>
      </c>
      <c r="I1440" t="inlineStr">
        <is>
          <t xml:space="preserve">Remarks: [Script Error]
Line from script:
"Neben Mia war auch Sophia Lowell da."
Note: â€œSofiaâ€_x009d_ and â€œSophiaâ€_x009d_ sound identical in German, making the two characters difficult to distinguish in audio. Suggested: Rename Sophia Lowell consistently to a clearly distinct first name.</t>
        </is>
      </c>
      <c r="J1440" t="inlineStr">
        <is>
          <t xml:space="preserve">VOA</t>
        </is>
      </c>
      <c r="K1440" t="inlineStr">
        <is>
          <t xml:space="preserve">Script Error</t>
        </is>
      </c>
      <c r="L1440" t="inlineStr">
        <is>
          <t xml:space="preserve">Script error</t>
        </is>
      </c>
      <c r="M1440" t="str">
        <f>IFERROR(IF(VLOOKUP(L1440,'Quantification'!$A:$B,2,FALSE)&amp;""="","Unclassified",VLOOKUP(L1440,'Quantification'!$A:$B,2,FALSE)),"Unclassified")</f>
        <v>Major</v>
      </c>
      <c r="N1440" t="inlineStr">
        <is>
          <t xml:space="preserve">con-khera.mirjam@pocketfm.com</t>
        </is>
      </c>
      <c r="O1440" t="inlineStr">
        <is>
          <t xml:space="preserve">Issues found in raw</t>
        </is>
      </c>
      <c r="P1440" t="str">
        <f>IF(OR(O1440="Issues found in master",O1440="Final master"),"Master",IF(OR(O1440="Ready for Master",O1440="Issues found in raw",O1440="Raw under QC",O1440="Issues resolved in raw"),"Raw","-"))</f>
        <v>Raw</v>
      </c>
      <c r="Q1440" s="13">
        <v>46286.231944444444</v>
      </c>
      <c r="R1440" t="inlineStr">
        <is>
          <t xml:space="preserve">2026-09 (Sept)</t>
        </is>
      </c>
      <c r="S1440">
        <f>IF(M1440="Not an error",0,IF(COUNTIFS($A$2:$A1440,$A1440,$D$2:$D1440,$D1440,$M$2:$M1440,"&lt;&gt;Not an error")=1,1,0))</f>
        <v>1</v>
      </c>
      <c r="T1440">
        <f>IF(M1440&lt;&gt;"Major",0,IF(COUNTIFS($A$2:$A1440,$A1440,$D$2:$D1440,$D1440,$M$2:$M1440,"Major")=1,1,0))</f>
        <v>1</v>
      </c>
      <c r="U1440">
        <f>IF(M1440&lt;&gt;"Minor",0,IF(COUNTIFS($A$2:$A1440,$A1440,$D$2:$D1440,$D1440,$M$2:$M1440,"Minor")=1,1,0))</f>
        <v>0</v>
      </c>
    </row>
    <row r="1441">
      <c r="A1441" t="inlineStr">
        <is>
          <t xml:space="preserve">819eabfbd96880cd7f6d42202600e24bdb384108</t>
        </is>
      </c>
      <c r="B1441" t="inlineStr">
        <is>
          <t xml:space="preserve">Primal Partners</t>
        </is>
      </c>
      <c r="C1441" t="inlineStr">
        <is>
          <t xml:space="preserve">Primal Partners (New)</t>
        </is>
      </c>
      <c r="D1441" t="inlineStr">
        <is>
          <t xml:space="preserve">8766a5b8d70ab922bf238feb316abce94d864596</t>
        </is>
      </c>
      <c r="E1441" t="inlineStr">
        <is>
          <t xml:space="preserve">Episode 40: Scheinbar Fügsam</t>
        </is>
      </c>
      <c r="F1441">
        <v>40</v>
      </c>
      <c r="G1441" t="inlineStr">
        <is>
          <t xml:space="preserve">7:35-7:41</t>
        </is>
      </c>
      <c r="H1441" t="inlineStr">
        <is>
          <t xml:space="preserve">Pending</t>
        </is>
      </c>
      <c r="I1441" t="inlineStr">
        <is>
          <t xml:space="preserve">Remarks: [Script Error]
Line from script:
"â€žDu hast tatsÃ¤chlich einen Vertrag mit einem Feuerzahn-Hund geschlossen!â€œ, rief Sophia aus."
Note: â€œSophiaâ€_x009d_ sounds identical to the protagonistâ€™s name, â€œSofia,â€_x009d_ in German audio, making it unclear which character is speaking. Suggested: Rename Sophia Lowell consistently to a clearly distinct first name.</t>
        </is>
      </c>
      <c r="J1441" t="inlineStr">
        <is>
          <t xml:space="preserve">VOA</t>
        </is>
      </c>
      <c r="K1441" t="inlineStr">
        <is>
          <t xml:space="preserve">Script Error</t>
        </is>
      </c>
      <c r="L1441" t="inlineStr">
        <is>
          <t xml:space="preserve">Script error</t>
        </is>
      </c>
      <c r="M1441" t="str">
        <f>IFERROR(IF(VLOOKUP(L1441,'Quantification'!$A:$B,2,FALSE)&amp;""="","Unclassified",VLOOKUP(L1441,'Quantification'!$A:$B,2,FALSE)),"Unclassified")</f>
        <v>Major</v>
      </c>
      <c r="N1441" t="inlineStr">
        <is>
          <t xml:space="preserve">con-khera.mirjam@pocketfm.com</t>
        </is>
      </c>
      <c r="O1441" t="inlineStr">
        <is>
          <t xml:space="preserve">Issues found in raw</t>
        </is>
      </c>
      <c r="P1441" t="str">
        <f>IF(OR(O1441="Issues found in master",O1441="Final master"),"Master",IF(OR(O1441="Ready for Master",O1441="Issues found in raw",O1441="Raw under QC",O1441="Issues resolved in raw"),"Raw","-"))</f>
        <v>Raw</v>
      </c>
      <c r="Q1441" s="13">
        <v>46286.231944444444</v>
      </c>
      <c r="R1441" t="inlineStr">
        <is>
          <t xml:space="preserve">2026-09 (Sept)</t>
        </is>
      </c>
      <c r="S1441">
        <f>IF(M1441="Not an error",0,IF(COUNTIFS($A$2:$A1441,$A1441,$D$2:$D1441,$D1441,$M$2:$M1441,"&lt;&gt;Not an error")=1,1,0))</f>
        <v>0</v>
      </c>
      <c r="T1441">
        <f>IF(M1441&lt;&gt;"Major",0,IF(COUNTIFS($A$2:$A1441,$A1441,$D$2:$D1441,$D1441,$M$2:$M1441,"Major")=1,1,0))</f>
        <v>0</v>
      </c>
      <c r="U1441">
        <f>IF(M1441&lt;&gt;"Minor",0,IF(COUNTIFS($A$2:$A1441,$A1441,$D$2:$D1441,$D1441,$M$2:$M1441,"Minor")=1,1,0))</f>
        <v>0</v>
      </c>
    </row>
    <row r="1442">
      <c r="A1442" t="inlineStr">
        <is>
          <t xml:space="preserve">819eabfbd96880cd7f6d42202600e24bdb384108</t>
        </is>
      </c>
      <c r="B1442" t="inlineStr">
        <is>
          <t xml:space="preserve">Primal Partners</t>
        </is>
      </c>
      <c r="C1442" t="inlineStr">
        <is>
          <t xml:space="preserve">Primal Partners (New)</t>
        </is>
      </c>
      <c r="D1442" t="inlineStr">
        <is>
          <t xml:space="preserve">8766a5b8d70ab922bf238feb316abce94d864596</t>
        </is>
      </c>
      <c r="E1442" t="inlineStr">
        <is>
          <t xml:space="preserve">Episode 40: Scheinbar Fügsam</t>
        </is>
      </c>
      <c r="F1442">
        <v>40</v>
      </c>
      <c r="G1442" t="inlineStr">
        <is>
          <t xml:space="preserve">8:03-8:07</t>
        </is>
      </c>
      <c r="H1442" t="inlineStr">
        <is>
          <t xml:space="preserve">Pending</t>
        </is>
      </c>
      <c r="I1442" t="inlineStr">
        <is>
          <t xml:space="preserve">Remarks: [Script Error]
Line from script:
"â€žSophia, hÃ¶rt sich an, als wÃ¼sstest du schon, dass ich erwacht bin?â€œ"
Note: â€œSophiaâ€_x009d_ sounds identical to the protagonistâ€™s name, â€œSofia,â€_x009d_ in German audio, making the two characters difficult to distinguish. Suggested: Rename Sophia Lowell consistently to a clearly distinct first name.</t>
        </is>
      </c>
      <c r="J1442" t="inlineStr">
        <is>
          <t xml:space="preserve">VOA</t>
        </is>
      </c>
      <c r="K1442" t="inlineStr">
        <is>
          <t xml:space="preserve">Script Error</t>
        </is>
      </c>
      <c r="L1442" t="inlineStr">
        <is>
          <t xml:space="preserve">Script error</t>
        </is>
      </c>
      <c r="M1442" t="str">
        <f>IFERROR(IF(VLOOKUP(L1442,'Quantification'!$A:$B,2,FALSE)&amp;""="","Unclassified",VLOOKUP(L1442,'Quantification'!$A:$B,2,FALSE)),"Unclassified")</f>
        <v>Major</v>
      </c>
      <c r="N1442" t="inlineStr">
        <is>
          <t xml:space="preserve">con-khera.mirjam@pocketfm.com</t>
        </is>
      </c>
      <c r="O1442" t="inlineStr">
        <is>
          <t xml:space="preserve">Issues found in raw</t>
        </is>
      </c>
      <c r="P1442" t="str">
        <f>IF(OR(O1442="Issues found in master",O1442="Final master"),"Master",IF(OR(O1442="Ready for Master",O1442="Issues found in raw",O1442="Raw under QC",O1442="Issues resolved in raw"),"Raw","-"))</f>
        <v>Raw</v>
      </c>
      <c r="Q1442" s="13">
        <v>46286.231944444444</v>
      </c>
      <c r="R1442" t="inlineStr">
        <is>
          <t xml:space="preserve">2026-09 (Sept)</t>
        </is>
      </c>
      <c r="S1442">
        <f>IF(M1442="Not an error",0,IF(COUNTIFS($A$2:$A1442,$A1442,$D$2:$D1442,$D1442,$M$2:$M1442,"&lt;&gt;Not an error")=1,1,0))</f>
        <v>0</v>
      </c>
      <c r="T1442">
        <f>IF(M1442&lt;&gt;"Major",0,IF(COUNTIFS($A$2:$A1442,$A1442,$D$2:$D1442,$D1442,$M$2:$M1442,"Major")=1,1,0))</f>
        <v>0</v>
      </c>
      <c r="U1442">
        <f>IF(M1442&lt;&gt;"Minor",0,IF(COUNTIFS($A$2:$A1442,$A1442,$D$2:$D1442,$D1442,$M$2:$M1442,"Minor")=1,1,0))</f>
        <v>0</v>
      </c>
    </row>
    <row r="1443">
      <c r="A1443" t="inlineStr">
        <is>
          <t xml:space="preserve">819eabfbd96880cd7f6d42202600e24bdb384108</t>
        </is>
      </c>
      <c r="B1443" t="inlineStr">
        <is>
          <t xml:space="preserve">Primal Partners</t>
        </is>
      </c>
      <c r="C1443" t="inlineStr">
        <is>
          <t xml:space="preserve">Primal Partners (New)</t>
        </is>
      </c>
      <c r="D1443" t="inlineStr">
        <is>
          <t xml:space="preserve">8766a5b8d70ab922bf238feb316abce94d864596</t>
        </is>
      </c>
      <c r="E1443" t="inlineStr">
        <is>
          <t xml:space="preserve">Episode 40: Scheinbar Fügsam</t>
        </is>
      </c>
      <c r="F1443">
        <v>40</v>
      </c>
      <c r="G1443" t="inlineStr">
        <is>
          <t xml:space="preserve">8:20-8:24</t>
        </is>
      </c>
      <c r="H1443" t="inlineStr">
        <is>
          <t xml:space="preserve">Pending</t>
        </is>
      </c>
      <c r="I1443" t="inlineStr">
        <is>
          <t xml:space="preserve">Remarks: [Script Error]
Line from script:
"Sophia jedoch warf Mia nur einen Blick zu und verriet sie ohne zu zÃ¶gern."
Note: â€œSophiaâ€_x009d_ sounds identical to the protagonistâ€™s name, â€œSofia,â€_x009d_ in German audio, making the two characters difficult to distinguish. Suggested: Rename Sophia Lowell consistently to a clearly distinct first name.</t>
        </is>
      </c>
      <c r="J1443" t="inlineStr">
        <is>
          <t xml:space="preserve">VOA</t>
        </is>
      </c>
      <c r="K1443" t="inlineStr">
        <is>
          <t xml:space="preserve">Script Error</t>
        </is>
      </c>
      <c r="L1443" t="inlineStr">
        <is>
          <t xml:space="preserve">Script error</t>
        </is>
      </c>
      <c r="M1443" t="str">
        <f>IFERROR(IF(VLOOKUP(L1443,'Quantification'!$A:$B,2,FALSE)&amp;""="","Unclassified",VLOOKUP(L1443,'Quantification'!$A:$B,2,FALSE)),"Unclassified")</f>
        <v>Major</v>
      </c>
      <c r="N1443" t="inlineStr">
        <is>
          <t xml:space="preserve">con-khera.mirjam@pocketfm.com</t>
        </is>
      </c>
      <c r="O1443" t="inlineStr">
        <is>
          <t xml:space="preserve">Issues found in raw</t>
        </is>
      </c>
      <c r="P1443" t="str">
        <f>IF(OR(O1443="Issues found in master",O1443="Final master"),"Master",IF(OR(O1443="Ready for Master",O1443="Issues found in raw",O1443="Raw under QC",O1443="Issues resolved in raw"),"Raw","-"))</f>
        <v>Raw</v>
      </c>
      <c r="Q1443" s="13">
        <v>46286.231944444444</v>
      </c>
      <c r="R1443" t="inlineStr">
        <is>
          <t xml:space="preserve">2026-09 (Sept)</t>
        </is>
      </c>
      <c r="S1443">
        <f>IF(M1443="Not an error",0,IF(COUNTIFS($A$2:$A1443,$A1443,$D$2:$D1443,$D1443,$M$2:$M1443,"&lt;&gt;Not an error")=1,1,0))</f>
        <v>0</v>
      </c>
      <c r="T1443">
        <f>IF(M1443&lt;&gt;"Major",0,IF(COUNTIFS($A$2:$A1443,$A1443,$D$2:$D1443,$D1443,$M$2:$M1443,"Major")=1,1,0))</f>
        <v>0</v>
      </c>
      <c r="U1443">
        <f>IF(M1443&lt;&gt;"Minor",0,IF(COUNTIFS($A$2:$A1443,$A1443,$D$2:$D1443,$D1443,$M$2:$M1443,"Minor")=1,1,0))</f>
        <v>0</v>
      </c>
    </row>
    <row r="1444">
      <c r="A1444" t="inlineStr">
        <is>
          <t xml:space="preserve">819eabfbd96880cd7f6d42202600e24bdb384108</t>
        </is>
      </c>
      <c r="B1444" t="inlineStr">
        <is>
          <t xml:space="preserve">Primal Partners</t>
        </is>
      </c>
      <c r="C1444" t="inlineStr">
        <is>
          <t xml:space="preserve">Primal Partners (New)</t>
        </is>
      </c>
      <c r="D1444" t="inlineStr">
        <is>
          <t xml:space="preserve">269714a5a9f08cea0f0fcf31ce0b250ae32421dc</t>
        </is>
      </c>
      <c r="E1444" t="inlineStr">
        <is>
          <t xml:space="preserve">Episode 41: Jemand in Meinen Schuhen</t>
        </is>
      </c>
      <c r="F1444">
        <v>41</v>
      </c>
      <c r="G1444" t="inlineStr">
        <is>
          <t xml:space="preserve">0:00-0:04</t>
        </is>
      </c>
      <c r="H1444" t="inlineStr">
        <is>
          <t xml:space="preserve">Resolved</t>
        </is>
      </c>
      <c r="I1444" t="inlineStr">
        <is>
          <t xml:space="preserve">Remarks: [Script Error]
Line from script:
"Episode 41: Jemand in meinen Schuhen"
Note: The episode title is included in the script and would be read aloud, disrupting the seamless audiobook transition. Suggested: Remove the episode title.</t>
        </is>
      </c>
      <c r="J1444" t="inlineStr">
        <is>
          <t xml:space="preserve">VOA</t>
        </is>
      </c>
      <c r="K1444" t="inlineStr">
        <is>
          <t xml:space="preserve">Script Error</t>
        </is>
      </c>
      <c r="L1444" t="inlineStr">
        <is>
          <t xml:space="preserve">Script error</t>
        </is>
      </c>
      <c r="M1444" t="str">
        <f>IFERROR(IF(VLOOKUP(L1444,'Quantification'!$A:$B,2,FALSE)&amp;""="","Unclassified",VLOOKUP(L1444,'Quantification'!$A:$B,2,FALSE)),"Unclassified")</f>
        <v>Major</v>
      </c>
      <c r="N1444" t="inlineStr">
        <is>
          <t xml:space="preserve">con-khera.mirjam@pocketfm.com</t>
        </is>
      </c>
      <c r="O1444" t="inlineStr">
        <is>
          <t xml:space="preserve">Issues found in raw</t>
        </is>
      </c>
      <c r="P1444" t="str">
        <f>IF(OR(O1444="Issues found in master",O1444="Final master"),"Master",IF(OR(O1444="Ready for Master",O1444="Issues found in raw",O1444="Raw under QC",O1444="Issues resolved in raw"),"Raw","-"))</f>
        <v>Raw</v>
      </c>
      <c r="Q1444" s="13">
        <v>46287.59583333333</v>
      </c>
      <c r="R1444" t="inlineStr">
        <is>
          <t xml:space="preserve">2026-09 (Sept)</t>
        </is>
      </c>
      <c r="S1444">
        <f>IF(M1444="Not an error",0,IF(COUNTIFS($A$2:$A1444,$A1444,$D$2:$D1444,$D1444,$M$2:$M1444,"&lt;&gt;Not an error")=1,1,0))</f>
        <v>1</v>
      </c>
      <c r="T1444">
        <f>IF(M1444&lt;&gt;"Major",0,IF(COUNTIFS($A$2:$A1444,$A1444,$D$2:$D1444,$D1444,$M$2:$M1444,"Major")=1,1,0))</f>
        <v>1</v>
      </c>
      <c r="U1444">
        <f>IF(M1444&lt;&gt;"Minor",0,IF(COUNTIFS($A$2:$A1444,$A1444,$D$2:$D1444,$D1444,$M$2:$M1444,"Minor")=1,1,0))</f>
        <v>0</v>
      </c>
    </row>
    <row r="1445">
      <c r="A1445" t="inlineStr">
        <is>
          <t xml:space="preserve">819eabfbd96880cd7f6d42202600e24bdb384108</t>
        </is>
      </c>
      <c r="B1445" t="inlineStr">
        <is>
          <t xml:space="preserve">Primal Partners</t>
        </is>
      </c>
      <c r="C1445" t="inlineStr">
        <is>
          <t xml:space="preserve">Primal Partners (New)</t>
        </is>
      </c>
      <c r="D1445" t="inlineStr">
        <is>
          <t xml:space="preserve">1d6cdbd05a0411629c8d9366ad70b5fd3a9f9c05</t>
        </is>
      </c>
      <c r="E1445" t="inlineStr">
        <is>
          <t xml:space="preserve">Episode 42: Der Leiseste Dort</t>
        </is>
      </c>
      <c r="F1445">
        <v>42</v>
      </c>
      <c r="G1445" t="inlineStr">
        <is>
          <t xml:space="preserve">3:13-3:20</t>
        </is>
      </c>
      <c r="H1445" t="inlineStr">
        <is>
          <t xml:space="preserve">Pending</t>
        </is>
      </c>
      <c r="I1445" t="inlineStr">
        <is>
          <t xml:space="preserve">Remarks: [Script Error]
Line from script:
"â€žIch habe den ersten Platz bei den EingangsprÃ¼fungen der Saintwater-High-School belegt, also musste ich beim ZET nur die Mindestpunktzahl erreichen.â€œ"
Note: â€œEingangsprÃ¼fungenâ€_x009d_ is unnatural and inconsistent with the established term for Saintwaterâ€™s exam. Suggested: â€œIch habe den ersten Platz bei der SonderzulassungsprÃ¼fung der Saintwater-High-School belegt, also musste ich beim ZET nur die Mindestpunktzahl erreichen.â€_x009d_</t>
        </is>
      </c>
      <c r="J1445" t="inlineStr">
        <is>
          <t xml:space="preserve">VOA</t>
        </is>
      </c>
      <c r="K1445" t="inlineStr">
        <is>
          <t xml:space="preserve">Script Error</t>
        </is>
      </c>
      <c r="L1445" t="inlineStr">
        <is>
          <t xml:space="preserve">Script error</t>
        </is>
      </c>
      <c r="M1445" t="str">
        <f>IFERROR(IF(VLOOKUP(L1445,'Quantification'!$A:$B,2,FALSE)&amp;""="","Unclassified",VLOOKUP(L1445,'Quantification'!$A:$B,2,FALSE)),"Unclassified")</f>
        <v>Major</v>
      </c>
      <c r="N1445" t="inlineStr">
        <is>
          <t xml:space="preserve">con-khera.mirjam@pocketfm.com</t>
        </is>
      </c>
      <c r="O1445" t="inlineStr">
        <is>
          <t xml:space="preserve">Issues found in raw</t>
        </is>
      </c>
      <c r="P1445" t="str">
        <f>IF(OR(O1445="Issues found in master",O1445="Final master"),"Master",IF(OR(O1445="Ready for Master",O1445="Issues found in raw",O1445="Raw under QC",O1445="Issues resolved in raw"),"Raw","-"))</f>
        <v>Raw</v>
      </c>
      <c r="Q1445" s="13">
        <v>46284.37986111111</v>
      </c>
      <c r="R1445" t="inlineStr">
        <is>
          <t xml:space="preserve">2026-09 (Sept)</t>
        </is>
      </c>
      <c r="S1445">
        <f>IF(M1445="Not an error",0,IF(COUNTIFS($A$2:$A1445,$A1445,$D$2:$D1445,$D1445,$M$2:$M1445,"&lt;&gt;Not an error")=1,1,0))</f>
        <v>1</v>
      </c>
      <c r="T1445">
        <f>IF(M1445&lt;&gt;"Major",0,IF(COUNTIFS($A$2:$A1445,$A1445,$D$2:$D1445,$D1445,$M$2:$M1445,"Major")=1,1,0))</f>
        <v>1</v>
      </c>
      <c r="U1445">
        <f>IF(M1445&lt;&gt;"Minor",0,IF(COUNTIFS($A$2:$A1445,$A1445,$D$2:$D1445,$D1445,$M$2:$M1445,"Minor")=1,1,0))</f>
        <v>0</v>
      </c>
    </row>
    <row r="1446">
      <c r="A1446" t="inlineStr">
        <is>
          <t xml:space="preserve">819eabfbd96880cd7f6d42202600e24bdb384108</t>
        </is>
      </c>
      <c r="B1446" t="inlineStr">
        <is>
          <t xml:space="preserve">Primal Partners</t>
        </is>
      </c>
      <c r="C1446" t="inlineStr">
        <is>
          <t xml:space="preserve">Primal Partners (New)</t>
        </is>
      </c>
      <c r="D1446" t="inlineStr">
        <is>
          <t xml:space="preserve">1d6cdbd05a0411629c8d9366ad70b5fd3a9f9c05</t>
        </is>
      </c>
      <c r="E1446" t="inlineStr">
        <is>
          <t xml:space="preserve">Episode 42: Der Leiseste Dort</t>
        </is>
      </c>
      <c r="F1446">
        <v>42</v>
      </c>
      <c r="G1446" t="inlineStr">
        <is>
          <t xml:space="preserve">3:51-3:53</t>
        </is>
      </c>
      <c r="H1446" t="inlineStr">
        <is>
          <t xml:space="preserve">Pending</t>
        </is>
      </c>
      <c r="I1446" t="inlineStr">
        <is>
          <t xml:space="preserve">Remarks: [Script Error]
Line from script:
"Erster Platz bei den EingangsprÃ¼fungen."
Note: â€œEingangsprÃ¼fungenâ€_x009d_ is unnatural and inconsistent with the established term. Suggested: â€œErster Platz bei der SonderzulassungsprÃ¼fung.â€_x009d_</t>
        </is>
      </c>
      <c r="J1446" t="inlineStr">
        <is>
          <t xml:space="preserve">VOA</t>
        </is>
      </c>
      <c r="K1446" t="inlineStr">
        <is>
          <t xml:space="preserve">Script Error</t>
        </is>
      </c>
      <c r="L1446" t="inlineStr">
        <is>
          <t xml:space="preserve">Script error</t>
        </is>
      </c>
      <c r="M1446" t="str">
        <f>IFERROR(IF(VLOOKUP(L1446,'Quantification'!$A:$B,2,FALSE)&amp;""="","Unclassified",VLOOKUP(L1446,'Quantification'!$A:$B,2,FALSE)),"Unclassified")</f>
        <v>Major</v>
      </c>
      <c r="N1446" t="inlineStr">
        <is>
          <t xml:space="preserve">con-khera.mirjam@pocketfm.com</t>
        </is>
      </c>
      <c r="O1446" t="inlineStr">
        <is>
          <t xml:space="preserve">Issues found in raw</t>
        </is>
      </c>
      <c r="P1446" t="str">
        <f>IF(OR(O1446="Issues found in master",O1446="Final master"),"Master",IF(OR(O1446="Ready for Master",O1446="Issues found in raw",O1446="Raw under QC",O1446="Issues resolved in raw"),"Raw","-"))</f>
        <v>Raw</v>
      </c>
      <c r="Q1446" s="13">
        <v>46284.37986111111</v>
      </c>
      <c r="R1446" t="inlineStr">
        <is>
          <t xml:space="preserve">2026-09 (Sept)</t>
        </is>
      </c>
      <c r="S1446">
        <f>IF(M1446="Not an error",0,IF(COUNTIFS($A$2:$A1446,$A1446,$D$2:$D1446,$D1446,$M$2:$M1446,"&lt;&gt;Not an error")=1,1,0))</f>
        <v>0</v>
      </c>
      <c r="T1446">
        <f>IF(M1446&lt;&gt;"Major",0,IF(COUNTIFS($A$2:$A1446,$A1446,$D$2:$D1446,$D1446,$M$2:$M1446,"Major")=1,1,0))</f>
        <v>0</v>
      </c>
      <c r="U1446">
        <f>IF(M1446&lt;&gt;"Minor",0,IF(COUNTIFS($A$2:$A1446,$A1446,$D$2:$D1446,$D1446,$M$2:$M1446,"Minor")=1,1,0))</f>
        <v>0</v>
      </c>
    </row>
    <row r="1447">
      <c r="A1447" t="inlineStr">
        <is>
          <t xml:space="preserve">819eabfbd96880cd7f6d42202600e24bdb384108</t>
        </is>
      </c>
      <c r="B1447" t="inlineStr">
        <is>
          <t xml:space="preserve">Primal Partners</t>
        </is>
      </c>
      <c r="C1447" t="inlineStr">
        <is>
          <t xml:space="preserve">Primal Partners (New)</t>
        </is>
      </c>
      <c r="D1447" t="inlineStr">
        <is>
          <t xml:space="preserve">1d6cdbd05a0411629c8d9366ad70b5fd3a9f9c05</t>
        </is>
      </c>
      <c r="E1447" t="inlineStr">
        <is>
          <t xml:space="preserve">Episode 42: Der Leiseste Dort</t>
        </is>
      </c>
      <c r="F1447">
        <v>42</v>
      </c>
      <c r="G1447" t="inlineStr">
        <is>
          <t xml:space="preserve">4:35-4:42</t>
        </is>
      </c>
      <c r="H1447" t="inlineStr">
        <is>
          <t xml:space="preserve">Pending</t>
        </is>
      </c>
      <c r="I1447" t="inlineStr">
        <is>
          <t xml:space="preserve">Remarks: [Script Error]
Line from script:
"Achtzehn Minuten spÃ¤ter fragte Sofia: â€žMama, bist du immer noch nicht fertig mit Oma und Opa? Wen rufst du jetzt an?â€œ"
Note: The exact duration sounds unnecessarily mechanical in audio. Suggested: â€œZwanzig Minuten spÃ¤ter fragte Sofia: â€šMama, bist du immer noch nicht fertig mit Oma und Opa? Wen rufst du jetzt an?â€˜â€_x009d_</t>
        </is>
      </c>
      <c r="J1447" t="inlineStr">
        <is>
          <t xml:space="preserve">VOA</t>
        </is>
      </c>
      <c r="K1447" t="inlineStr">
        <is>
          <t xml:space="preserve">Script Error</t>
        </is>
      </c>
      <c r="L1447" t="inlineStr">
        <is>
          <t xml:space="preserve">Script error</t>
        </is>
      </c>
      <c r="M1447" t="str">
        <f>IFERROR(IF(VLOOKUP(L1447,'Quantification'!$A:$B,2,FALSE)&amp;""="","Unclassified",VLOOKUP(L1447,'Quantification'!$A:$B,2,FALSE)),"Unclassified")</f>
        <v>Major</v>
      </c>
      <c r="N1447" t="inlineStr">
        <is>
          <t xml:space="preserve">con-khera.mirjam@pocketfm.com</t>
        </is>
      </c>
      <c r="O1447" t="inlineStr">
        <is>
          <t xml:space="preserve">Issues found in raw</t>
        </is>
      </c>
      <c r="P1447" t="str">
        <f>IF(OR(O1447="Issues found in master",O1447="Final master"),"Master",IF(OR(O1447="Ready for Master",O1447="Issues found in raw",O1447="Raw under QC",O1447="Issues resolved in raw"),"Raw","-"))</f>
        <v>Raw</v>
      </c>
      <c r="Q1447" s="13">
        <v>46284.37986111111</v>
      </c>
      <c r="R1447" t="inlineStr">
        <is>
          <t xml:space="preserve">2026-09 (Sept)</t>
        </is>
      </c>
      <c r="S1447">
        <f>IF(M1447="Not an error",0,IF(COUNTIFS($A$2:$A1447,$A1447,$D$2:$D1447,$D1447,$M$2:$M1447,"&lt;&gt;Not an error")=1,1,0))</f>
        <v>0</v>
      </c>
      <c r="T1447">
        <f>IF(M1447&lt;&gt;"Major",0,IF(COUNTIFS($A$2:$A1447,$A1447,$D$2:$D1447,$D1447,$M$2:$M1447,"Major")=1,1,0))</f>
        <v>0</v>
      </c>
      <c r="U1447">
        <f>IF(M1447&lt;&gt;"Minor",0,IF(COUNTIFS($A$2:$A1447,$A1447,$D$2:$D1447,$D1447,$M$2:$M1447,"Minor")=1,1,0))</f>
        <v>0</v>
      </c>
    </row>
    <row r="1448">
      <c r="A1448" t="inlineStr">
        <is>
          <t xml:space="preserve">819eabfbd96880cd7f6d42202600e24bdb384108</t>
        </is>
      </c>
      <c r="B1448" t="inlineStr">
        <is>
          <t xml:space="preserve">Primal Partners</t>
        </is>
      </c>
      <c r="C1448" t="inlineStr">
        <is>
          <t xml:space="preserve">Primal Partners (New)</t>
        </is>
      </c>
      <c r="D1448" t="inlineStr">
        <is>
          <t xml:space="preserve">1d6cdbd05a0411629c8d9366ad70b5fd3a9f9c05</t>
        </is>
      </c>
      <c r="E1448" t="inlineStr">
        <is>
          <t xml:space="preserve">Episode 42: Der Leiseste Dort</t>
        </is>
      </c>
      <c r="F1448">
        <v>42</v>
      </c>
      <c r="G1448" t="inlineStr">
        <is>
          <t xml:space="preserve">4:56-5:00</t>
        </is>
      </c>
      <c r="H1448" t="inlineStr">
        <is>
          <t xml:space="preserve">Pending</t>
        </is>
      </c>
      <c r="I1448" t="inlineStr">
        <is>
          <t xml:space="preserve">Remarks: [Script Error]
Line from script:
"Nach insgesamt sechsunddreiÃŸig Minuten kam der nÃ¤chste Anruf:"
Note: The exact duration sounds unnecessarily mechanical in audio. Since the earlier eighteen-minute interval is rounded to twenty minutes, this should be adjusted consistently. Suggested: â€œNach insgesamt etwa vierzig Minuten kam der nÃ¤chste Anruf:â€_x009d_</t>
        </is>
      </c>
      <c r="J1448" t="inlineStr">
        <is>
          <t xml:space="preserve">VOA</t>
        </is>
      </c>
      <c r="K1448" t="inlineStr">
        <is>
          <t xml:space="preserve">Script Error</t>
        </is>
      </c>
      <c r="L1448" t="inlineStr">
        <is>
          <t xml:space="preserve">Script error</t>
        </is>
      </c>
      <c r="M1448" t="str">
        <f>IFERROR(IF(VLOOKUP(L1448,'Quantification'!$A:$B,2,FALSE)&amp;""="","Unclassified",VLOOKUP(L1448,'Quantification'!$A:$B,2,FALSE)),"Unclassified")</f>
        <v>Major</v>
      </c>
      <c r="N1448" t="inlineStr">
        <is>
          <t xml:space="preserve">con-khera.mirjam@pocketfm.com</t>
        </is>
      </c>
      <c r="O1448" t="inlineStr">
        <is>
          <t xml:space="preserve">Issues found in raw</t>
        </is>
      </c>
      <c r="P1448" t="str">
        <f>IF(OR(O1448="Issues found in master",O1448="Final master"),"Master",IF(OR(O1448="Ready for Master",O1448="Issues found in raw",O1448="Raw under QC",O1448="Issues resolved in raw"),"Raw","-"))</f>
        <v>Raw</v>
      </c>
      <c r="Q1448" s="13">
        <v>46284.37986111111</v>
      </c>
      <c r="R1448" t="inlineStr">
        <is>
          <t xml:space="preserve">2026-09 (Sept)</t>
        </is>
      </c>
      <c r="S1448">
        <f>IF(M1448="Not an error",0,IF(COUNTIFS($A$2:$A1448,$A1448,$D$2:$D1448,$D1448,$M$2:$M1448,"&lt;&gt;Not an error")=1,1,0))</f>
        <v>0</v>
      </c>
      <c r="T1448">
        <f>IF(M1448&lt;&gt;"Major",0,IF(COUNTIFS($A$2:$A1448,$A1448,$D$2:$D1448,$D1448,$M$2:$M1448,"Major")=1,1,0))</f>
        <v>0</v>
      </c>
      <c r="U1448">
        <f>IF(M1448&lt;&gt;"Minor",0,IF(COUNTIFS($A$2:$A1448,$A1448,$D$2:$D1448,$D1448,$M$2:$M1448,"Minor")=1,1,0))</f>
        <v>0</v>
      </c>
    </row>
    <row r="1449">
      <c r="A1449" t="inlineStr">
        <is>
          <t xml:space="preserve">819eabfbd96880cd7f6d42202600e24bdb384108</t>
        </is>
      </c>
      <c r="B1449" t="inlineStr">
        <is>
          <t xml:space="preserve">Primal Partners</t>
        </is>
      </c>
      <c r="C1449" t="inlineStr">
        <is>
          <t xml:space="preserve">Primal Partners (New)</t>
        </is>
      </c>
      <c r="D1449" t="inlineStr">
        <is>
          <t xml:space="preserve">1d6cdbd05a0411629c8d9366ad70b5fd3a9f9c05</t>
        </is>
      </c>
      <c r="E1449" t="inlineStr">
        <is>
          <t xml:space="preserve">Episode 42: Der Leiseste Dort</t>
        </is>
      </c>
      <c r="F1449">
        <v>42</v>
      </c>
      <c r="G1449" t="inlineStr">
        <is>
          <t xml:space="preserve">5:03-5:07</t>
        </is>
      </c>
      <c r="H1449" t="inlineStr">
        <is>
          <t xml:space="preserve">Pending</t>
        </is>
      </c>
      <c r="I1449" t="inlineStr">
        <is>
          <t xml:space="preserve">Remarks: [Mispronunciation]
Line from script:
"â€žAch, es ist nichts, weiÃŸt du, meine Tochter hat gerade den ZET hinter sich.â€œ"
Note: â€œZETâ€_x009d_ is mispronounced. Suggested: Pronounce the abbreviation letter by letter: â€œZ-E-T.â€_x009d_</t>
        </is>
      </c>
      <c r="J1449" t="inlineStr">
        <is>
          <t xml:space="preserve">VOA</t>
        </is>
      </c>
      <c r="K1449" t="inlineStr">
        <is>
          <t xml:space="preserve">Mispronunciation</t>
        </is>
      </c>
      <c r="L1449" t="inlineStr">
        <is>
          <t xml:space="preserve">Mispronunciation</t>
        </is>
      </c>
      <c r="M1449" t="str">
        <f>IFERROR(IF(VLOOKUP(L1449,'Quantification'!$A:$B,2,FALSE)&amp;""="","Unclassified",VLOOKUP(L1449,'Quantification'!$A:$B,2,FALSE)),"Unclassified")</f>
        <v>Major</v>
      </c>
      <c r="N1449" t="inlineStr">
        <is>
          <t xml:space="preserve">con-khera.mirjam@pocketfm.com</t>
        </is>
      </c>
      <c r="O1449" t="inlineStr">
        <is>
          <t xml:space="preserve">Issues found in raw</t>
        </is>
      </c>
      <c r="P1449" t="str">
        <f>IF(OR(O1449="Issues found in master",O1449="Final master"),"Master",IF(OR(O1449="Ready for Master",O1449="Issues found in raw",O1449="Raw under QC",O1449="Issues resolved in raw"),"Raw","-"))</f>
        <v>Raw</v>
      </c>
      <c r="Q1449" s="13">
        <v>46284.37986111111</v>
      </c>
      <c r="R1449" t="inlineStr">
        <is>
          <t xml:space="preserve">2026-09 (Sept)</t>
        </is>
      </c>
      <c r="S1449">
        <f>IF(M1449="Not an error",0,IF(COUNTIFS($A$2:$A1449,$A1449,$D$2:$D1449,$D1449,$M$2:$M1449,"&lt;&gt;Not an error")=1,1,0))</f>
        <v>0</v>
      </c>
      <c r="T1449">
        <f>IF(M1449&lt;&gt;"Major",0,IF(COUNTIFS($A$2:$A1449,$A1449,$D$2:$D1449,$D1449,$M$2:$M1449,"Major")=1,1,0))</f>
        <v>0</v>
      </c>
      <c r="U1449">
        <f>IF(M1449&lt;&gt;"Minor",0,IF(COUNTIFS($A$2:$A1449,$A1449,$D$2:$D1449,$D1449,$M$2:$M1449,"Minor")=1,1,0))</f>
        <v>0</v>
      </c>
    </row>
    <row r="1450">
      <c r="A1450" t="inlineStr">
        <is>
          <t xml:space="preserve">819eabfbd96880cd7f6d42202600e24bdb384108</t>
        </is>
      </c>
      <c r="B1450" t="inlineStr">
        <is>
          <t xml:space="preserve">Primal Partners</t>
        </is>
      </c>
      <c r="C1450" t="inlineStr">
        <is>
          <t xml:space="preserve">Primal Partners (New)</t>
        </is>
      </c>
      <c r="D1450" t="inlineStr">
        <is>
          <t xml:space="preserve">3d06a499371f64bc73235894127f1fbded21ea9c</t>
        </is>
      </c>
      <c r="E1450" t="inlineStr">
        <is>
          <t xml:space="preserve">Episode 46: Sternenfeuerregen</t>
        </is>
      </c>
      <c r="F1450">
        <v>46</v>
      </c>
      <c r="G1450" t="inlineStr">
        <is>
          <t xml:space="preserve">5:28-5:35</t>
        </is>
      </c>
      <c r="H1450" t="inlineStr">
        <is>
          <t xml:space="preserve">Resolved</t>
        </is>
      </c>
      <c r="I1450" t="inlineStr">
        <is>
          <t xml:space="preserve">Remarks: [Script Error]
Line from script:
"Sie konnte sich keine weitere Ursprungsmilch leisten, also hatte sie ihm nur sieben oder acht Flaschen Wasser gekauft."
Note: Ursprungsmilch costs only 98 Credits per bottle, and Sofia was recently established as still having tens of thousands of Credits. She should be able to afford more unless a major new expense is established. Suggested: â€œSie hatte keine weitere Ursprungsmilch dabei, also hatte sie ihm stattdessen sieben oder acht Flaschen Wasser gekauft.â€_x009d_</t>
        </is>
      </c>
      <c r="J1450" t="inlineStr">
        <is>
          <t xml:space="preserve">VOA</t>
        </is>
      </c>
      <c r="K1450" t="inlineStr">
        <is>
          <t xml:space="preserve">Script Error</t>
        </is>
      </c>
      <c r="L1450" t="inlineStr">
        <is>
          <t xml:space="preserve">Script error</t>
        </is>
      </c>
      <c r="M1450" t="str">
        <f>IFERROR(IF(VLOOKUP(L1450,'Quantification'!$A:$B,2,FALSE)&amp;""="","Unclassified",VLOOKUP(L1450,'Quantification'!$A:$B,2,FALSE)),"Unclassified")</f>
        <v>Major</v>
      </c>
      <c r="N1450" t="inlineStr">
        <is>
          <t xml:space="preserve">con-khera.mirjam@pocketfm.com</t>
        </is>
      </c>
      <c r="O1450" t="inlineStr">
        <is>
          <t xml:space="preserve">Issues found in raw</t>
        </is>
      </c>
      <c r="P1450" t="str">
        <f>IF(OR(O1450="Issues found in master",O1450="Final master"),"Master",IF(OR(O1450="Ready for Master",O1450="Issues found in raw",O1450="Raw under QC",O1450="Issues resolved in raw"),"Raw","-"))</f>
        <v>Raw</v>
      </c>
      <c r="Q1450" s="13">
        <v>46288.28611111111</v>
      </c>
      <c r="R1450" t="inlineStr">
        <is>
          <t xml:space="preserve">2026-09 (Sept)</t>
        </is>
      </c>
      <c r="S1450">
        <f>IF(M1450="Not an error",0,IF(COUNTIFS($A$2:$A1450,$A1450,$D$2:$D1450,$D1450,$M$2:$M1450,"&lt;&gt;Not an error")=1,1,0))</f>
        <v>1</v>
      </c>
      <c r="T1450">
        <f>IF(M1450&lt;&gt;"Major",0,IF(COUNTIFS($A$2:$A1450,$A1450,$D$2:$D1450,$D1450,$M$2:$M1450,"Major")=1,1,0))</f>
        <v>1</v>
      </c>
      <c r="U1450">
        <f>IF(M1450&lt;&gt;"Minor",0,IF(COUNTIFS($A$2:$A1450,$A1450,$D$2:$D1450,$D1450,$M$2:$M1450,"Minor")=1,1,0))</f>
        <v>0</v>
      </c>
    </row>
    <row r="1451">
      <c r="A1451" t="inlineStr">
        <is>
          <t xml:space="preserve">819eabfbd96880cd7f6d42202600e24bdb384108</t>
        </is>
      </c>
      <c r="B1451" t="inlineStr">
        <is>
          <t xml:space="preserve">Primal Partners</t>
        </is>
      </c>
      <c r="C1451" t="inlineStr">
        <is>
          <t xml:space="preserve">Primal Partners (New)</t>
        </is>
      </c>
      <c r="D1451" t="inlineStr">
        <is>
          <t xml:space="preserve">9c55e1df58f6c3cf4418b2e7ce160ee8ba26a966</t>
        </is>
      </c>
      <c r="E1451" t="inlineStr">
        <is>
          <t xml:space="preserve">Episode 47: Wahnsinns Flügel</t>
        </is>
      </c>
      <c r="F1451">
        <v>47</v>
      </c>
      <c r="G1451" t="inlineStr">
        <is>
          <t xml:space="preserve">6:12-6:27</t>
        </is>
      </c>
      <c r="H1451" t="inlineStr">
        <is>
          <t xml:space="preserve">Pending</t>
        </is>
      </c>
      <c r="I1451" t="inlineStr">
        <is>
          <t xml:space="preserve">Remarks: [Script Error]
Line from script:
"Ihre eigene Bestie war im Morgengrauen aufgestanden, um zu trainieren, hatte sie sogar aus dem Bett gezerrt und ertrug dabei die qualvolle SchÃ¤rfe, nur um den Sternenfeuerregen zu lernen, eine FÃ¤higkeit, die sie buchstÃ¤blich aus dem Stegreif erfunden hatte."
Note: Sternenfeuerregen was previously described as an established high-rank ability with a known level of power and difficulty. It cannot simultaneously be an ability Sofia invented herself. Suggested: Remove â€œeine FÃ¤higkeit, die sie buchstÃ¤blich aus dem Stegreif erfunden hatte.â€_x009d_</t>
        </is>
      </c>
      <c r="J1451" t="inlineStr">
        <is>
          <t xml:space="preserve">VOA</t>
        </is>
      </c>
      <c r="K1451" t="inlineStr">
        <is>
          <t xml:space="preserve">Script Error</t>
        </is>
      </c>
      <c r="L1451" t="inlineStr">
        <is>
          <t xml:space="preserve">Script error</t>
        </is>
      </c>
      <c r="M1451" t="str">
        <f>IFERROR(IF(VLOOKUP(L1451,'Quantification'!$A:$B,2,FALSE)&amp;""="","Unclassified",VLOOKUP(L1451,'Quantification'!$A:$B,2,FALSE)),"Unclassified")</f>
        <v>Major</v>
      </c>
      <c r="N1451" t="inlineStr">
        <is>
          <t xml:space="preserve">con-khera.mirjam@pocketfm.com</t>
        </is>
      </c>
      <c r="O1451" t="inlineStr">
        <is>
          <t xml:space="preserve">Issues found in raw</t>
        </is>
      </c>
      <c r="P1451" t="str">
        <f>IF(OR(O1451="Issues found in master",O1451="Final master"),"Master",IF(OR(O1451="Ready for Master",O1451="Issues found in raw",O1451="Raw under QC",O1451="Issues resolved in raw"),"Raw","-"))</f>
        <v>Raw</v>
      </c>
      <c r="Q1451" s="13">
        <v>46284.49791666667</v>
      </c>
      <c r="R1451" t="inlineStr">
        <is>
          <t xml:space="preserve">2026-09 (Sept)</t>
        </is>
      </c>
      <c r="S1451">
        <f>IF(M1451="Not an error",0,IF(COUNTIFS($A$2:$A1451,$A1451,$D$2:$D1451,$D1451,$M$2:$M1451,"&lt;&gt;Not an error")=1,1,0))</f>
        <v>1</v>
      </c>
      <c r="T1451">
        <f>IF(M1451&lt;&gt;"Major",0,IF(COUNTIFS($A$2:$A1451,$A1451,$D$2:$D1451,$D1451,$M$2:$M1451,"Major")=1,1,0))</f>
        <v>1</v>
      </c>
      <c r="U1451">
        <f>IF(M1451&lt;&gt;"Minor",0,IF(COUNTIFS($A$2:$A1451,$A1451,$D$2:$D1451,$D1451,$M$2:$M1451,"Minor")=1,1,0))</f>
        <v>0</v>
      </c>
    </row>
    <row r="1452">
      <c r="A1452" t="inlineStr">
        <is>
          <t xml:space="preserve">819eabfbd96880cd7f6d42202600e24bdb384108</t>
        </is>
      </c>
      <c r="B1452" t="inlineStr">
        <is>
          <t xml:space="preserve">Primal Partners</t>
        </is>
      </c>
      <c r="C1452" t="inlineStr">
        <is>
          <t xml:space="preserve">Primal Partners (New)</t>
        </is>
      </c>
      <c r="D1452" t="inlineStr">
        <is>
          <t xml:space="preserve">9c55e1df58f6c3cf4418b2e7ce160ee8ba26a966</t>
        </is>
      </c>
      <c r="E1452" t="inlineStr">
        <is>
          <t xml:space="preserve">Episode 47: Wahnsinns Flügel</t>
        </is>
      </c>
      <c r="F1452">
        <v>47</v>
      </c>
      <c r="G1452" t="inlineStr">
        <is>
          <t xml:space="preserve">7:52-8:05</t>
        </is>
      </c>
      <c r="H1452" t="inlineStr">
        <is>
          <t xml:space="preserve">Pending</t>
        </is>
      </c>
      <c r="I1452" t="inlineStr">
        <is>
          <t xml:space="preserve">Remarks: [Script Error]
Line from script:
"Das bedeutete, dass selbst BÃ¤ndiger teilnehmen konnten, deren Nexus ein zweites Erwachen erlebt hatte und deren beide Bestien sich bereits zum Mittelrang entwickelt hatten, solange sie die E-Rang-Bewertung der Vereinigung noch nicht offiziell bestanden hatten."
Note: The organization responsible for rank certification has been established as the â€œBÃ¤ndiger-Allianz,â€_x009d_ not the â€œVereinigung.â€_x009d_ Suggested: Replace â€œE-Rang-Bewertung der Vereinigungâ€_x009d_ with â€œE-Rang-PrÃ¼fung der BÃ¤ndiger-Allianz.â€_x009d_</t>
        </is>
      </c>
      <c r="J1452" t="inlineStr">
        <is>
          <t xml:space="preserve">VOA</t>
        </is>
      </c>
      <c r="K1452" t="inlineStr">
        <is>
          <t xml:space="preserve">Script Error</t>
        </is>
      </c>
      <c r="L1452" t="inlineStr">
        <is>
          <t xml:space="preserve">Script error</t>
        </is>
      </c>
      <c r="M1452" t="str">
        <f>IFERROR(IF(VLOOKUP(L1452,'Quantification'!$A:$B,2,FALSE)&amp;""="","Unclassified",VLOOKUP(L1452,'Quantification'!$A:$B,2,FALSE)),"Unclassified")</f>
        <v>Major</v>
      </c>
      <c r="N1452" t="inlineStr">
        <is>
          <t xml:space="preserve">con-khera.mirjam@pocketfm.com</t>
        </is>
      </c>
      <c r="O1452" t="inlineStr">
        <is>
          <t xml:space="preserve">Issues found in raw</t>
        </is>
      </c>
      <c r="P1452" t="str">
        <f>IF(OR(O1452="Issues found in master",O1452="Final master"),"Master",IF(OR(O1452="Ready for Master",O1452="Issues found in raw",O1452="Raw under QC",O1452="Issues resolved in raw"),"Raw","-"))</f>
        <v>Raw</v>
      </c>
      <c r="Q1452" s="13">
        <v>46284.49791666667</v>
      </c>
      <c r="R1452" t="inlineStr">
        <is>
          <t xml:space="preserve">2026-09 (Sept)</t>
        </is>
      </c>
      <c r="S1452">
        <f>IF(M1452="Not an error",0,IF(COUNTIFS($A$2:$A1452,$A1452,$D$2:$D1452,$D1452,$M$2:$M1452,"&lt;&gt;Not an error")=1,1,0))</f>
        <v>0</v>
      </c>
      <c r="T1452">
        <f>IF(M1452&lt;&gt;"Major",0,IF(COUNTIFS($A$2:$A1452,$A1452,$D$2:$D1452,$D1452,$M$2:$M1452,"Major")=1,1,0))</f>
        <v>0</v>
      </c>
      <c r="U1452">
        <f>IF(M1452&lt;&gt;"Minor",0,IF(COUNTIFS($A$2:$A1452,$A1452,$D$2:$D1452,$D1452,$M$2:$M1452,"Minor")=1,1,0))</f>
        <v>0</v>
      </c>
    </row>
    <row r="1453">
      <c r="A1453" t="inlineStr">
        <is>
          <t xml:space="preserve">819eabfbd96880cd7f6d42202600e24bdb384108</t>
        </is>
      </c>
      <c r="B1453" t="inlineStr">
        <is>
          <t xml:space="preserve">Primal Partners</t>
        </is>
      </c>
      <c r="C1453" t="inlineStr">
        <is>
          <t xml:space="preserve">Primal Partners (New)</t>
        </is>
      </c>
      <c r="D1453" t="inlineStr">
        <is>
          <t xml:space="preserve">687515162c2381ea093e265dea25df23858dec9e</t>
        </is>
      </c>
      <c r="E1453" t="inlineStr">
        <is>
          <t xml:space="preserve">Episode 48: Seite Zugeschlagen</t>
        </is>
      </c>
      <c r="F1453">
        <v>48</v>
      </c>
      <c r="G1453" t="inlineStr">
        <is>
          <t xml:space="preserve">2:07-2:11</t>
        </is>
      </c>
      <c r="H1453" t="inlineStr">
        <is>
          <t xml:space="preserve">Resolved</t>
        </is>
      </c>
      <c r="I1453" t="inlineStr">
        <is>
          <t xml:space="preserve">Remarks: [Audio Quality]
Line from script:
"Professionelles Training kam absolut nicht infrage."
Note: There is an unnaturally long pause before this sentence. Suggested: Shorten the pause to create a natural transition.</t>
        </is>
      </c>
      <c r="J1453" t="inlineStr">
        <is>
          <t xml:space="preserve">VOA</t>
        </is>
      </c>
      <c r="K1453" t="inlineStr">
        <is>
          <t xml:space="preserve">Unusual gap/ pause</t>
        </is>
      </c>
      <c r="L1453" t="inlineStr">
        <is>
          <t xml:space="preserve">Unusual gap / pause</t>
        </is>
      </c>
      <c r="M1453" t="str">
        <f>IFERROR(IF(VLOOKUP(L1453,'Quantification'!$A:$B,2,FALSE)&amp;""="","Unclassified",VLOOKUP(L1453,'Quantification'!$A:$B,2,FALSE)),"Unclassified")</f>
        <v>Minor</v>
      </c>
      <c r="N1453" t="inlineStr">
        <is>
          <t xml:space="preserve">con-khera.mirjam@pocketfm.com</t>
        </is>
      </c>
      <c r="O1453" t="inlineStr">
        <is>
          <t xml:space="preserve">Issues found in raw</t>
        </is>
      </c>
      <c r="P1453" t="str">
        <f>IF(OR(O1453="Issues found in master",O1453="Final master"),"Master",IF(OR(O1453="Ready for Master",O1453="Issues found in raw",O1453="Raw under QC",O1453="Issues resolved in raw"),"Raw","-"))</f>
        <v>Raw</v>
      </c>
      <c r="Q1453" s="13">
        <v>46288.285416666666</v>
      </c>
      <c r="R1453" t="inlineStr">
        <is>
          <t xml:space="preserve">2026-09 (Sept)</t>
        </is>
      </c>
      <c r="S1453">
        <f>IF(M1453="Not an error",0,IF(COUNTIFS($A$2:$A1453,$A1453,$D$2:$D1453,$D1453,$M$2:$M1453,"&lt;&gt;Not an error")=1,1,0))</f>
        <v>1</v>
      </c>
      <c r="T1453">
        <f>IF(M1453&lt;&gt;"Major",0,IF(COUNTIFS($A$2:$A1453,$A1453,$D$2:$D1453,$D1453,$M$2:$M1453,"Major")=1,1,0))</f>
        <v>0</v>
      </c>
      <c r="U1453">
        <f>IF(M1453&lt;&gt;"Minor",0,IF(COUNTIFS($A$2:$A1453,$A1453,$D$2:$D1453,$D1453,$M$2:$M1453,"Minor")=1,1,0))</f>
        <v>1</v>
      </c>
    </row>
    <row r="1454">
      <c r="A1454" t="inlineStr">
        <is>
          <t xml:space="preserve">819eabfbd96880cd7f6d42202600e24bdb384108</t>
        </is>
      </c>
      <c r="B1454" t="inlineStr">
        <is>
          <t xml:space="preserve">Primal Partners</t>
        </is>
      </c>
      <c r="C1454" t="inlineStr">
        <is>
          <t xml:space="preserve">Primal Partners (New)</t>
        </is>
      </c>
      <c r="D1454" t="inlineStr">
        <is>
          <t xml:space="preserve">687515162c2381ea093e265dea25df23858dec9e</t>
        </is>
      </c>
      <c r="E1454" t="inlineStr">
        <is>
          <t xml:space="preserve">Episode 48: Seite Zugeschlagen</t>
        </is>
      </c>
      <c r="F1454">
        <v>48</v>
      </c>
      <c r="G1454" t="inlineStr">
        <is>
          <t xml:space="preserve">4:01-4:05</t>
        </is>
      </c>
      <c r="H1454" t="inlineStr">
        <is>
          <t xml:space="preserve">Resolved</t>
        </is>
      </c>
      <c r="I1454" t="inlineStr">
        <is>
          <t xml:space="preserve">Remarks: [Script Error]
Line from script:
"Sie dachte, wie cool. â€žIst der cool!â€œ, sagte Mia dann laut."
Note: The internal thought is phrased unnaturally and immediately repeated aloud. Suggested: â€œWie cool, dachte Mia und sagte es im nÃ¤chsten Moment laut: â€šIst der cool!â€˜â€_x009d_</t>
        </is>
      </c>
      <c r="J1454" t="inlineStr">
        <is>
          <t xml:space="preserve">VOA</t>
        </is>
      </c>
      <c r="K1454" t="inlineStr">
        <is>
          <t xml:space="preserve">Script Error</t>
        </is>
      </c>
      <c r="L1454" t="inlineStr">
        <is>
          <t xml:space="preserve">Script error</t>
        </is>
      </c>
      <c r="M1454" t="str">
        <f>IFERROR(IF(VLOOKUP(L1454,'Quantification'!$A:$B,2,FALSE)&amp;""="","Unclassified",VLOOKUP(L1454,'Quantification'!$A:$B,2,FALSE)),"Unclassified")</f>
        <v>Major</v>
      </c>
      <c r="N1454" t="inlineStr">
        <is>
          <t xml:space="preserve">con-khera.mirjam@pocketfm.com</t>
        </is>
      </c>
      <c r="O1454" t="inlineStr">
        <is>
          <t xml:space="preserve">Issues found in raw</t>
        </is>
      </c>
      <c r="P1454" t="str">
        <f>IF(OR(O1454="Issues found in master",O1454="Final master"),"Master",IF(OR(O1454="Ready for Master",O1454="Issues found in raw",O1454="Raw under QC",O1454="Issues resolved in raw"),"Raw","-"))</f>
        <v>Raw</v>
      </c>
      <c r="Q1454" s="13">
        <v>46288.285416666666</v>
      </c>
      <c r="R1454" t="inlineStr">
        <is>
          <t xml:space="preserve">2026-09 (Sept)</t>
        </is>
      </c>
      <c r="S1454">
        <f>IF(M1454="Not an error",0,IF(COUNTIFS($A$2:$A1454,$A1454,$D$2:$D1454,$D1454,$M$2:$M1454,"&lt;&gt;Not an error")=1,1,0))</f>
        <v>0</v>
      </c>
      <c r="T1454">
        <f>IF(M1454&lt;&gt;"Major",0,IF(COUNTIFS($A$2:$A1454,$A1454,$D$2:$D1454,$D1454,$M$2:$M1454,"Major")=1,1,0))</f>
        <v>1</v>
      </c>
      <c r="U1454">
        <f>IF(M1454&lt;&gt;"Minor",0,IF(COUNTIFS($A$2:$A1454,$A1454,$D$2:$D1454,$D1454,$M$2:$M1454,"Minor")=1,1,0))</f>
        <v>0</v>
      </c>
    </row>
    <row r="1455">
      <c r="A1455" t="inlineStr">
        <is>
          <t xml:space="preserve">819eabfbd96880cd7f6d42202600e24bdb384108</t>
        </is>
      </c>
      <c r="B1455" t="inlineStr">
        <is>
          <t xml:space="preserve">Primal Partners</t>
        </is>
      </c>
      <c r="C1455" t="inlineStr">
        <is>
          <t xml:space="preserve">Primal Partners (New)</t>
        </is>
      </c>
      <c r="D1455" t="inlineStr">
        <is>
          <t xml:space="preserve">687515162c2381ea093e265dea25df23858dec9e</t>
        </is>
      </c>
      <c r="E1455" t="inlineStr">
        <is>
          <t xml:space="preserve">Episode 48: Seite Zugeschlagen</t>
        </is>
      </c>
      <c r="F1455">
        <v>48</v>
      </c>
      <c r="G1455" t="inlineStr">
        <is>
          <t xml:space="preserve">6:09-6:11</t>
        </is>
      </c>
      <c r="H1455" t="inlineStr">
        <is>
          <t xml:space="preserve">Resolved</t>
        </is>
      </c>
      <c r="I1455" t="inlineStr">
        <is>
          <t xml:space="preserve">Remarks: [Script Error]
Line from script:
"Sechzehn Minuten spÃ¤ter."
Note: The exact duration sounds unnecessarily mechanical in audio. Suggested: â€œEine Viertelstunde spÃ¤ter.â€_x009d_ Please adjust the later reference to â€œdiese sechzehn Minutenâ€_x009d_ accordingly.</t>
        </is>
      </c>
      <c r="J1455" t="inlineStr">
        <is>
          <t xml:space="preserve">VOA</t>
        </is>
      </c>
      <c r="K1455" t="inlineStr">
        <is>
          <t xml:space="preserve">Script Error</t>
        </is>
      </c>
      <c r="L1455" t="inlineStr">
        <is>
          <t xml:space="preserve">Script error</t>
        </is>
      </c>
      <c r="M1455" t="str">
        <f>IFERROR(IF(VLOOKUP(L1455,'Quantification'!$A:$B,2,FALSE)&amp;""="","Unclassified",VLOOKUP(L1455,'Quantification'!$A:$B,2,FALSE)),"Unclassified")</f>
        <v>Major</v>
      </c>
      <c r="N1455" t="inlineStr">
        <is>
          <t xml:space="preserve">con-khera.mirjam@pocketfm.com</t>
        </is>
      </c>
      <c r="O1455" t="inlineStr">
        <is>
          <t xml:space="preserve">Issues found in raw</t>
        </is>
      </c>
      <c r="P1455" t="str">
        <f>IF(OR(O1455="Issues found in master",O1455="Final master"),"Master",IF(OR(O1455="Ready for Master",O1455="Issues found in raw",O1455="Raw under QC",O1455="Issues resolved in raw"),"Raw","-"))</f>
        <v>Raw</v>
      </c>
      <c r="Q1455" s="13">
        <v>46288.285416666666</v>
      </c>
      <c r="R1455" t="inlineStr">
        <is>
          <t xml:space="preserve">2026-09 (Sept)</t>
        </is>
      </c>
      <c r="S1455">
        <f>IF(M1455="Not an error",0,IF(COUNTIFS($A$2:$A1455,$A1455,$D$2:$D1455,$D1455,$M$2:$M1455,"&lt;&gt;Not an error")=1,1,0))</f>
        <v>0</v>
      </c>
      <c r="T1455">
        <f>IF(M1455&lt;&gt;"Major",0,IF(COUNTIFS($A$2:$A1455,$A1455,$D$2:$D1455,$D1455,$M$2:$M1455,"Major")=1,1,0))</f>
        <v>0</v>
      </c>
      <c r="U1455">
        <f>IF(M1455&lt;&gt;"Minor",0,IF(COUNTIFS($A$2:$A1455,$A1455,$D$2:$D1455,$D1455,$M$2:$M1455,"Minor")=1,1,0))</f>
        <v>0</v>
      </c>
    </row>
    <row r="1456">
      <c r="A1456" t="inlineStr">
        <is>
          <t xml:space="preserve">819eabfbd96880cd7f6d42202600e24bdb384108</t>
        </is>
      </c>
      <c r="B1456" t="inlineStr">
        <is>
          <t xml:space="preserve">Primal Partners</t>
        </is>
      </c>
      <c r="C1456" t="inlineStr">
        <is>
          <t xml:space="preserve">Primal Partners (New)</t>
        </is>
      </c>
      <c r="D1456" t="inlineStr">
        <is>
          <t xml:space="preserve">687515162c2381ea093e265dea25df23858dec9e</t>
        </is>
      </c>
      <c r="E1456" t="inlineStr">
        <is>
          <t xml:space="preserve">Episode 48: Seite Zugeschlagen</t>
        </is>
      </c>
      <c r="F1456">
        <v>48</v>
      </c>
      <c r="G1456" t="inlineStr">
        <is>
          <t xml:space="preserve">6:22-6:26</t>
        </is>
      </c>
      <c r="H1456" t="inlineStr">
        <is>
          <t xml:space="preserve">Resolved</t>
        </is>
      </c>
      <c r="I1456" t="inlineStr">
        <is>
          <t xml:space="preserve">Remarks: [Script Error]
Line from script:
"Die Anmoderation hatte etwa zehn dieser sechzehn Minuten in Anspruch genommen."
Note: The earlier sixteen-minute duration should be rounded for more natural audio, so this reference must be adjusted accordingly. Suggested: â€œDie Anmoderation hatte etwa zehn Minuten in Anspruch genommen.â€_x009d_</t>
        </is>
      </c>
      <c r="J1456" t="inlineStr">
        <is>
          <t xml:space="preserve">VOA</t>
        </is>
      </c>
      <c r="K1456" t="inlineStr">
        <is>
          <t xml:space="preserve">Script Error</t>
        </is>
      </c>
      <c r="L1456" t="inlineStr">
        <is>
          <t xml:space="preserve">Script error</t>
        </is>
      </c>
      <c r="M1456" t="str">
        <f>IFERROR(IF(VLOOKUP(L1456,'Quantification'!$A:$B,2,FALSE)&amp;""="","Unclassified",VLOOKUP(L1456,'Quantification'!$A:$B,2,FALSE)),"Unclassified")</f>
        <v>Major</v>
      </c>
      <c r="N1456" t="inlineStr">
        <is>
          <t xml:space="preserve">con-khera.mirjam@pocketfm.com</t>
        </is>
      </c>
      <c r="O1456" t="inlineStr">
        <is>
          <t xml:space="preserve">Issues found in raw</t>
        </is>
      </c>
      <c r="P1456" t="str">
        <f>IF(OR(O1456="Issues found in master",O1456="Final master"),"Master",IF(OR(O1456="Ready for Master",O1456="Issues found in raw",O1456="Raw under QC",O1456="Issues resolved in raw"),"Raw","-"))</f>
        <v>Raw</v>
      </c>
      <c r="Q1456" s="13">
        <v>46288.285416666666</v>
      </c>
      <c r="R1456" t="inlineStr">
        <is>
          <t xml:space="preserve">2026-09 (Sept)</t>
        </is>
      </c>
      <c r="S1456">
        <f>IF(M1456="Not an error",0,IF(COUNTIFS($A$2:$A1456,$A1456,$D$2:$D1456,$D1456,$M$2:$M1456,"&lt;&gt;Not an error")=1,1,0))</f>
        <v>0</v>
      </c>
      <c r="T1456">
        <f>IF(M1456&lt;&gt;"Major",0,IF(COUNTIFS($A$2:$A1456,$A1456,$D$2:$D1456,$D1456,$M$2:$M1456,"Major")=1,1,0))</f>
        <v>0</v>
      </c>
      <c r="U1456">
        <f>IF(M1456&lt;&gt;"Minor",0,IF(COUNTIFS($A$2:$A1456,$A1456,$D$2:$D1456,$D1456,$M$2:$M1456,"Minor")=1,1,0))</f>
        <v>0</v>
      </c>
    </row>
    <row r="1457">
      <c r="A1457" t="inlineStr">
        <is>
          <t xml:space="preserve">819eabfbd96880cd7f6d42202600e24bdb384108</t>
        </is>
      </c>
      <c r="B1457" t="inlineStr">
        <is>
          <t xml:space="preserve">Primal Partners</t>
        </is>
      </c>
      <c r="C1457" t="inlineStr">
        <is>
          <t xml:space="preserve">Primal Partners (New)</t>
        </is>
      </c>
      <c r="D1457" t="inlineStr">
        <is>
          <t xml:space="preserve">3308d5716ad4f93f6bf3a0045b39bbf69d82334b</t>
        </is>
      </c>
      <c r="E1457" t="inlineStr">
        <is>
          <t xml:space="preserve">Episode 49: Kontrolliere Den Kampf</t>
        </is>
      </c>
      <c r="F1457">
        <v>49</v>
      </c>
      <c r="G1457" t="inlineStr">
        <is>
          <t xml:space="preserve">0:00-0:03</t>
        </is>
      </c>
      <c r="H1457" t="inlineStr">
        <is>
          <t xml:space="preserve">Pending</t>
        </is>
      </c>
      <c r="I1457" t="inlineStr">
        <is>
          <t xml:space="preserve">Remarks: [Script Error]
Line from script:
"â€žKÃ¶nnte er mit einem der Investoren verwandt sein?â€œ"
Note: The sentence refers to Mia, so the pronoun should be feminine. Suggested: â€œKÃ¶nnte sie mit einem der Investoren verwandt sein?â€_x009d_</t>
        </is>
      </c>
      <c r="J1457" t="inlineStr">
        <is>
          <t xml:space="preserve">VOA</t>
        </is>
      </c>
      <c r="K1457" t="inlineStr">
        <is>
          <t xml:space="preserve">Script Error</t>
        </is>
      </c>
      <c r="L1457" t="inlineStr">
        <is>
          <t xml:space="preserve">Script error</t>
        </is>
      </c>
      <c r="M1457" t="str">
        <f>IFERROR(IF(VLOOKUP(L1457,'Quantification'!$A:$B,2,FALSE)&amp;""="","Unclassified",VLOOKUP(L1457,'Quantification'!$A:$B,2,FALSE)),"Unclassified")</f>
        <v>Major</v>
      </c>
      <c r="N1457" t="inlineStr">
        <is>
          <t xml:space="preserve">con-khera.mirjam@pocketfm.com</t>
        </is>
      </c>
      <c r="O1457" t="inlineStr">
        <is>
          <t xml:space="preserve">Issues found in raw</t>
        </is>
      </c>
      <c r="P1457" t="str">
        <f>IF(OR(O1457="Issues found in master",O1457="Final master"),"Master",IF(OR(O1457="Ready for Master",O1457="Issues found in raw",O1457="Raw under QC",O1457="Issues resolved in raw"),"Raw","-"))</f>
        <v>Raw</v>
      </c>
      <c r="Q1457" s="13">
        <v>46284.51527777778</v>
      </c>
      <c r="R1457" t="inlineStr">
        <is>
          <t xml:space="preserve">2026-09 (Sept)</t>
        </is>
      </c>
      <c r="S1457">
        <f>IF(M1457="Not an error",0,IF(COUNTIFS($A$2:$A1457,$A1457,$D$2:$D1457,$D1457,$M$2:$M1457,"&lt;&gt;Not an error")=1,1,0))</f>
        <v>1</v>
      </c>
      <c r="T1457">
        <f>IF(M1457&lt;&gt;"Major",0,IF(COUNTIFS($A$2:$A1457,$A1457,$D$2:$D1457,$D1457,$M$2:$M1457,"Major")=1,1,0))</f>
        <v>1</v>
      </c>
      <c r="U1457">
        <f>IF(M1457&lt;&gt;"Minor",0,IF(COUNTIFS($A$2:$A1457,$A1457,$D$2:$D1457,$D1457,$M$2:$M1457,"Minor")=1,1,0))</f>
        <v>0</v>
      </c>
    </row>
    <row r="1458">
      <c r="A1458" t="inlineStr">
        <is>
          <t xml:space="preserve">819eabfbd96880cd7f6d42202600e24bdb384108</t>
        </is>
      </c>
      <c r="B1458" t="inlineStr">
        <is>
          <t xml:space="preserve">Primal Partners</t>
        </is>
      </c>
      <c r="C1458" t="inlineStr">
        <is>
          <t xml:space="preserve">Primal Partners (New)</t>
        </is>
      </c>
      <c r="D1458" t="inlineStr">
        <is>
          <t xml:space="preserve">3308d5716ad4f93f6bf3a0045b39bbf69d82334b</t>
        </is>
      </c>
      <c r="E1458" t="inlineStr">
        <is>
          <t xml:space="preserve">Episode 49: Kontrolliere Den Kampf</t>
        </is>
      </c>
      <c r="F1458">
        <v>49</v>
      </c>
      <c r="G1458" t="inlineStr">
        <is>
          <t xml:space="preserve">1:33-1:37</t>
        </is>
      </c>
      <c r="H1458" t="inlineStr">
        <is>
          <t xml:space="preserve">Pending</t>
        </is>
      </c>
      <c r="I1458" t="inlineStr">
        <is>
          <t xml:space="preserve">Remarks: [Script Error]
Line from script:
"Es war kein schlechtes UrteilsvermÃ¶gen, nur Eitelkeit."
Note: The Feuerzahn-Hundâ€™s vanity is precisely what causes his poor judgment here, so the contrast is illogical. Suggested: â€œSein UrteilsvermÃ¶gen war nicht grundsÃ¤tzlich schlecht, sondern nur von Eitelkeit getrÃ¼bt.â€_x009d_</t>
        </is>
      </c>
      <c r="J1458" t="inlineStr">
        <is>
          <t xml:space="preserve">VOA</t>
        </is>
      </c>
      <c r="K1458" t="inlineStr">
        <is>
          <t xml:space="preserve">Script Error</t>
        </is>
      </c>
      <c r="L1458" t="inlineStr">
        <is>
          <t xml:space="preserve">Script error</t>
        </is>
      </c>
      <c r="M1458" t="str">
        <f>IFERROR(IF(VLOOKUP(L1458,'Quantification'!$A:$B,2,FALSE)&amp;""="","Unclassified",VLOOKUP(L1458,'Quantification'!$A:$B,2,FALSE)),"Unclassified")</f>
        <v>Major</v>
      </c>
      <c r="N1458" t="inlineStr">
        <is>
          <t xml:space="preserve">con-khera.mirjam@pocketfm.com</t>
        </is>
      </c>
      <c r="O1458" t="inlineStr">
        <is>
          <t xml:space="preserve">Issues found in raw</t>
        </is>
      </c>
      <c r="P1458" t="str">
        <f>IF(OR(O1458="Issues found in master",O1458="Final master"),"Master",IF(OR(O1458="Ready for Master",O1458="Issues found in raw",O1458="Raw under QC",O1458="Issues resolved in raw"),"Raw","-"))</f>
        <v>Raw</v>
      </c>
      <c r="Q1458" s="13">
        <v>46284.51527777778</v>
      </c>
      <c r="R1458" t="inlineStr">
        <is>
          <t xml:space="preserve">2026-09 (Sept)</t>
        </is>
      </c>
      <c r="S1458">
        <f>IF(M1458="Not an error",0,IF(COUNTIFS($A$2:$A1458,$A1458,$D$2:$D1458,$D1458,$M$2:$M1458,"&lt;&gt;Not an error")=1,1,0))</f>
        <v>0</v>
      </c>
      <c r="T1458">
        <f>IF(M1458&lt;&gt;"Major",0,IF(COUNTIFS($A$2:$A1458,$A1458,$D$2:$D1458,$D1458,$M$2:$M1458,"Major")=1,1,0))</f>
        <v>0</v>
      </c>
      <c r="U1458">
        <f>IF(M1458&lt;&gt;"Minor",0,IF(COUNTIFS($A$2:$A1458,$A1458,$D$2:$D1458,$D1458,$M$2:$M1458,"Minor")=1,1,0))</f>
        <v>0</v>
      </c>
    </row>
    <row r="1459">
      <c r="A1459" t="inlineStr">
        <is>
          <t xml:space="preserve">819eabfbd96880cd7f6d42202600e24bdb384108</t>
        </is>
      </c>
      <c r="B1459" t="inlineStr">
        <is>
          <t xml:space="preserve">Primal Partners</t>
        </is>
      </c>
      <c r="C1459" t="inlineStr">
        <is>
          <t xml:space="preserve">Primal Partners (New)</t>
        </is>
      </c>
      <c r="D1459" t="inlineStr">
        <is>
          <t xml:space="preserve">3308d5716ad4f93f6bf3a0045b39bbf69d82334b</t>
        </is>
      </c>
      <c r="E1459" t="inlineStr">
        <is>
          <t xml:space="preserve">Episode 49: Kontrolliere Den Kampf</t>
        </is>
      </c>
      <c r="F1459">
        <v>49</v>
      </c>
      <c r="G1459" t="inlineStr">
        <is>
          <t xml:space="preserve">4:15-4:17</t>
        </is>
      </c>
      <c r="H1459" t="inlineStr">
        <is>
          <t xml:space="preserve">Pending</t>
        </is>
      </c>
      <c r="I1459" t="inlineStr">
        <is>
          <t xml:space="preserve">Remarks: [Script Error]
Line from script:
"Sofia war sprachlos."
Note: The exact same reaction is used again shortly after and sounds repetitive. Suggested: â€œSofia konnte es nicht fassen.â€_x009d_</t>
        </is>
      </c>
      <c r="J1459" t="inlineStr">
        <is>
          <t xml:space="preserve">VOA</t>
        </is>
      </c>
      <c r="K1459" t="inlineStr">
        <is>
          <t xml:space="preserve">Script Error</t>
        </is>
      </c>
      <c r="L1459" t="inlineStr">
        <is>
          <t xml:space="preserve">Script error</t>
        </is>
      </c>
      <c r="M1459" t="str">
        <f>IFERROR(IF(VLOOKUP(L1459,'Quantification'!$A:$B,2,FALSE)&amp;""="","Unclassified",VLOOKUP(L1459,'Quantification'!$A:$B,2,FALSE)),"Unclassified")</f>
        <v>Major</v>
      </c>
      <c r="N1459" t="inlineStr">
        <is>
          <t xml:space="preserve">con-khera.mirjam@pocketfm.com</t>
        </is>
      </c>
      <c r="O1459" t="inlineStr">
        <is>
          <t xml:space="preserve">Issues found in raw</t>
        </is>
      </c>
      <c r="P1459" t="str">
        <f>IF(OR(O1459="Issues found in master",O1459="Final master"),"Master",IF(OR(O1459="Ready for Master",O1459="Issues found in raw",O1459="Raw under QC",O1459="Issues resolved in raw"),"Raw","-"))</f>
        <v>Raw</v>
      </c>
      <c r="Q1459" s="13">
        <v>46284.51527777778</v>
      </c>
      <c r="R1459" t="inlineStr">
        <is>
          <t xml:space="preserve">2026-09 (Sept)</t>
        </is>
      </c>
      <c r="S1459">
        <f>IF(M1459="Not an error",0,IF(COUNTIFS($A$2:$A1459,$A1459,$D$2:$D1459,$D1459,$M$2:$M1459,"&lt;&gt;Not an error")=1,1,0))</f>
        <v>0</v>
      </c>
      <c r="T1459">
        <f>IF(M1459&lt;&gt;"Major",0,IF(COUNTIFS($A$2:$A1459,$A1459,$D$2:$D1459,$D1459,$M$2:$M1459,"Major")=1,1,0))</f>
        <v>0</v>
      </c>
      <c r="U1459">
        <f>IF(M1459&lt;&gt;"Minor",0,IF(COUNTIFS($A$2:$A1459,$A1459,$D$2:$D1459,$D1459,$M$2:$M1459,"Minor")=1,1,0))</f>
        <v>0</v>
      </c>
    </row>
    <row r="1460">
      <c r="A1460" t="inlineStr">
        <is>
          <t xml:space="preserve">819eabfbd96880cd7f6d42202600e24bdb384108</t>
        </is>
      </c>
      <c r="B1460" t="inlineStr">
        <is>
          <t xml:space="preserve">Primal Partners</t>
        </is>
      </c>
      <c r="C1460" t="inlineStr">
        <is>
          <t xml:space="preserve">Primal Partners (New)</t>
        </is>
      </c>
      <c r="D1460" t="inlineStr">
        <is>
          <t xml:space="preserve">3308d5716ad4f93f6bf3a0045b39bbf69d82334b</t>
        </is>
      </c>
      <c r="E1460" t="inlineStr">
        <is>
          <t xml:space="preserve">Episode 49: Kontrolliere Den Kampf</t>
        </is>
      </c>
      <c r="F1460">
        <v>49</v>
      </c>
      <c r="G1460" t="inlineStr">
        <is>
          <t xml:space="preserve">7:41-7:42</t>
        </is>
      </c>
      <c r="H1460" t="inlineStr">
        <is>
          <t xml:space="preserve">Pending</t>
        </is>
      </c>
      <c r="I1460" t="inlineStr">
        <is>
          <t xml:space="preserve">Remarks: [Script Error]
Line from script:
"Sofia war sprachlos."
Note: This exact reaction appears for the third time within a short span and sounds noticeably repetitive. Please vary the wording. Suggested: â€œSofia schÃ¼ttelte unglÃ¤ubig den Kopf.â€_x009d_</t>
        </is>
      </c>
      <c r="J1460" t="inlineStr">
        <is>
          <t xml:space="preserve">VOA</t>
        </is>
      </c>
      <c r="K1460" t="inlineStr">
        <is>
          <t xml:space="preserve">Script Error</t>
        </is>
      </c>
      <c r="L1460" t="inlineStr">
        <is>
          <t xml:space="preserve">Script error</t>
        </is>
      </c>
      <c r="M1460" t="str">
        <f>IFERROR(IF(VLOOKUP(L1460,'Quantification'!$A:$B,2,FALSE)&amp;""="","Unclassified",VLOOKUP(L1460,'Quantification'!$A:$B,2,FALSE)),"Unclassified")</f>
        <v>Major</v>
      </c>
      <c r="N1460" t="inlineStr">
        <is>
          <t xml:space="preserve">con-khera.mirjam@pocketfm.com</t>
        </is>
      </c>
      <c r="O1460" t="inlineStr">
        <is>
          <t xml:space="preserve">Issues found in raw</t>
        </is>
      </c>
      <c r="P1460" t="str">
        <f>IF(OR(O1460="Issues found in master",O1460="Final master"),"Master",IF(OR(O1460="Ready for Master",O1460="Issues found in raw",O1460="Raw under QC",O1460="Issues resolved in raw"),"Raw","-"))</f>
        <v>Raw</v>
      </c>
      <c r="Q1460" s="13">
        <v>46284.51527777778</v>
      </c>
      <c r="R1460" t="inlineStr">
        <is>
          <t xml:space="preserve">2026-09 (Sept)</t>
        </is>
      </c>
      <c r="S1460">
        <f>IF(M1460="Not an error",0,IF(COUNTIFS($A$2:$A1460,$A1460,$D$2:$D1460,$D1460,$M$2:$M1460,"&lt;&gt;Not an error")=1,1,0))</f>
        <v>0</v>
      </c>
      <c r="T1460">
        <f>IF(M1460&lt;&gt;"Major",0,IF(COUNTIFS($A$2:$A1460,$A1460,$D$2:$D1460,$D1460,$M$2:$M1460,"Major")=1,1,0))</f>
        <v>0</v>
      </c>
      <c r="U1460">
        <f>IF(M1460&lt;&gt;"Minor",0,IF(COUNTIFS($A$2:$A1460,$A1460,$D$2:$D1460,$D1460,$M$2:$M1460,"Minor")=1,1,0))</f>
        <v>0</v>
      </c>
    </row>
    <row r="1461">
      <c r="A1461" t="inlineStr">
        <is>
          <t xml:space="preserve">819eabfbd96880cd7f6d42202600e24bdb384108</t>
        </is>
      </c>
      <c r="B1461" t="inlineStr">
        <is>
          <t xml:space="preserve">Primal Partners</t>
        </is>
      </c>
      <c r="C1461" t="inlineStr">
        <is>
          <t xml:space="preserve">Primal Partners (New)</t>
        </is>
      </c>
      <c r="D1461" t="inlineStr">
        <is>
          <t xml:space="preserve">3308d5716ad4f93f6bf3a0045b39bbf69d82334b</t>
        </is>
      </c>
      <c r="E1461" t="inlineStr">
        <is>
          <t xml:space="preserve">Episode 49: Kontrolliere Den Kampf</t>
        </is>
      </c>
      <c r="F1461">
        <v>49</v>
      </c>
      <c r="G1461" t="inlineStr">
        <is>
          <t xml:space="preserve">7:58-9:07</t>
        </is>
      </c>
      <c r="H1461" t="inlineStr">
        <is>
          <t xml:space="preserve">Pending</t>
        </is>
      </c>
      <c r="I1461" t="inlineStr">
        <is>
          <t xml:space="preserve">Remarks: [Script Error]
Line from script:
"Grants Verderschwingen-Schmetterling schlug einmal mit den FlÃ¼geln und das dabei freigesetzte Giftpuder reichte aus, um den WeiÃŸen Sandfuchs seines Gegners sofort k.o. zu schlagen.
Sofia sah sich ihre Aufnahme an und tippte ein paar Notizen in ihr Handy.
â€žWas hÃ¤ltst du von dem Verderschwingen-Schmetterling?â€œ, meldete sich Mia neben ihr zu Wort.
Sofia hielt inne, Ã¼berrascht, dass Mia tatsÃ¤chlich nach ihrer strategischen Meinung fragte.
Sie dachte einen Moment nach und antwortete dann ernsthaft: â€žNun, Feuer ist stark gegen den KÃ¤fertyp, aber nicht gegen Gift. Das Gift dieses Verderschwingen-Schmetterlings scheint nicht so stark zu sein, also kÃ¶nnte der Feuerzahn-Hund das Giftpuder mit genug Hitze wahrscheinlich wegbrennen. Aber das war die einzige Attacke, die er eingesetzt hat, also wissen wir nicht, was er sonst noch kann. Wenn wir gegen ihn antreten mÃ¼ssten, mÃ¼ssten wir zuerst zuschlagen und den Kampf von Anfang an kontrollieren.â€œ
Mia starrte sie nur ausdruckslos an.
â€žDas habe ich nicht gemeintâ€œ, sagte sie. â€žIch wollte wissen, ob du den Verderschwingen-Schmetterling hÃ¼bsch findest.â€œ
Sofia war sprachlos."
Note: â€œVerderschwingen-Schmetterlingâ€_x009d_ appears to be a mistranslated or corrupted creature name, as â€œVerderâ€_x009d_ has no clear meaning in German. Please verify the intended name and replace all occurrences consistently. A natural alternative based on its poison ability would be â€œGiftflÃ¼gel-Schmetterling.â€_x009d_</t>
        </is>
      </c>
      <c r="J1461" t="inlineStr">
        <is>
          <t xml:space="preserve">VOA</t>
        </is>
      </c>
      <c r="K1461" t="inlineStr">
        <is>
          <t xml:space="preserve">Script Error</t>
        </is>
      </c>
      <c r="L1461" t="inlineStr">
        <is>
          <t xml:space="preserve">Script error</t>
        </is>
      </c>
      <c r="M1461" t="str">
        <f>IFERROR(IF(VLOOKUP(L1461,'Quantification'!$A:$B,2,FALSE)&amp;""="","Unclassified",VLOOKUP(L1461,'Quantification'!$A:$B,2,FALSE)),"Unclassified")</f>
        <v>Major</v>
      </c>
      <c r="N1461" t="inlineStr">
        <is>
          <t xml:space="preserve">con-khera.mirjam@pocketfm.com</t>
        </is>
      </c>
      <c r="O1461" t="inlineStr">
        <is>
          <t xml:space="preserve">Issues found in raw</t>
        </is>
      </c>
      <c r="P1461" t="str">
        <f>IF(OR(O1461="Issues found in master",O1461="Final master"),"Master",IF(OR(O1461="Ready for Master",O1461="Issues found in raw",O1461="Raw under QC",O1461="Issues resolved in raw"),"Raw","-"))</f>
        <v>Raw</v>
      </c>
      <c r="Q1461" s="13">
        <v>46284.51527777778</v>
      </c>
      <c r="R1461" t="inlineStr">
        <is>
          <t xml:space="preserve">2026-09 (Sept)</t>
        </is>
      </c>
      <c r="S1461">
        <f>IF(M1461="Not an error",0,IF(COUNTIFS($A$2:$A1461,$A1461,$D$2:$D1461,$D1461,$M$2:$M1461,"&lt;&gt;Not an error")=1,1,0))</f>
        <v>0</v>
      </c>
      <c r="T1461">
        <f>IF(M1461&lt;&gt;"Major",0,IF(COUNTIFS($A$2:$A1461,$A1461,$D$2:$D1461,$D1461,$M$2:$M1461,"Major")=1,1,0))</f>
        <v>0</v>
      </c>
      <c r="U1461">
        <f>IF(M1461&lt;&gt;"Minor",0,IF(COUNTIFS($A$2:$A1461,$A1461,$D$2:$D1461,$D1461,$M$2:$M1461,"Minor")=1,1,0))</f>
        <v>0</v>
      </c>
    </row>
    <row r="1462">
      <c r="A1462" t="inlineStr">
        <is>
          <t xml:space="preserve">819eabfbd96880cd7f6d42202600e24bdb384108</t>
        </is>
      </c>
      <c r="B1462" t="inlineStr">
        <is>
          <t xml:space="preserve">Primal Partners</t>
        </is>
      </c>
      <c r="C1462" t="inlineStr">
        <is>
          <t xml:space="preserve">Primal Partners (New)</t>
        </is>
      </c>
      <c r="D1462" t="inlineStr">
        <is>
          <t xml:space="preserve">057a6cda96072ff55d02919eb21605a849383c83</t>
        </is>
      </c>
      <c r="E1462" t="inlineStr">
        <is>
          <t xml:space="preserve">Episode 50: Aufstrebende Stars</t>
        </is>
      </c>
      <c r="F1462">
        <v>50</v>
      </c>
      <c r="G1462" t="inlineStr">
        <is>
          <t xml:space="preserve">0:06-0:15</t>
        </is>
      </c>
      <c r="H1462" t="inlineStr">
        <is>
          <t xml:space="preserve">Ignore</t>
        </is>
      </c>
      <c r="I1462" t="inlineStr">
        <is>
          <t xml:space="preserve">Remarks: [Script Error]
Line from script:
"Sowohl der Frostschwingen- als auch der Verderschwingenschmetterling entwickelten sich aus dem WollknÃ¤uelkÃ¤fer, daher lieÃŸen sie sich gut miteinander vergleichen."
Note: â€œVerderschwingenschmetterlingâ€_x009d_ appears to be a mistranslated or corrupted creature name, as â€œVerderâ€_x009d_ has no clear meaning in German. Please verify the intended name and replace it consistently throughout the script. A natural alternative based on its poison abilities would be â€œGiftflÃ¼gelschmetterling.</t>
        </is>
      </c>
      <c r="J1462" t="inlineStr">
        <is>
          <t xml:space="preserve">VOA</t>
        </is>
      </c>
      <c r="K1462" t="inlineStr">
        <is>
          <t xml:space="preserve">Script Error</t>
        </is>
      </c>
      <c r="L1462" t="inlineStr">
        <is>
          <t xml:space="preserve">Script error</t>
        </is>
      </c>
      <c r="M1462" t="str">
        <f>IFERROR(IF(VLOOKUP(L1462,'Quantification'!$A:$B,2,FALSE)&amp;""="","Unclassified",VLOOKUP(L1462,'Quantification'!$A:$B,2,FALSE)),"Unclassified")</f>
        <v>Major</v>
      </c>
      <c r="N1462" t="inlineStr">
        <is>
          <t xml:space="preserve">con-khera.mirjam@pocketfm.com</t>
        </is>
      </c>
      <c r="O1462" t="inlineStr">
        <is>
          <t xml:space="preserve">Issues found in raw</t>
        </is>
      </c>
      <c r="P1462" t="str">
        <f>IF(OR(O1462="Issues found in master",O1462="Final master"),"Master",IF(OR(O1462="Ready for Master",O1462="Issues found in raw",O1462="Raw under QC",O1462="Issues resolved in raw"),"Raw","-"))</f>
        <v>Raw</v>
      </c>
      <c r="Q1462" s="13">
        <v>46284.52986111111</v>
      </c>
      <c r="R1462" t="inlineStr">
        <is>
          <t xml:space="preserve">2026-09 (Sept)</t>
        </is>
      </c>
      <c r="S1462">
        <f>IF(M1462="Not an error",0,IF(COUNTIFS($A$2:$A1462,$A1462,$D$2:$D1462,$D1462,$M$2:$M1462,"&lt;&gt;Not an error")=1,1,0))</f>
        <v>1</v>
      </c>
      <c r="T1462">
        <f>IF(M1462&lt;&gt;"Major",0,IF(COUNTIFS($A$2:$A1462,$A1462,$D$2:$D1462,$D1462,$M$2:$M1462,"Major")=1,1,0))</f>
        <v>1</v>
      </c>
      <c r="U1462">
        <f>IF(M1462&lt;&gt;"Minor",0,IF(COUNTIFS($A$2:$A1462,$A1462,$D$2:$D1462,$D1462,$M$2:$M1462,"Minor")=1,1,0))</f>
        <v>0</v>
      </c>
    </row>
    <row r="1463">
      <c r="A1463" t="inlineStr">
        <is>
          <t xml:space="preserve">819eabfbd96880cd7f6d42202600e24bdb384108</t>
        </is>
      </c>
      <c r="B1463" t="inlineStr">
        <is>
          <t xml:space="preserve">Primal Partners</t>
        </is>
      </c>
      <c r="C1463" t="inlineStr">
        <is>
          <t xml:space="preserve">Primal Partners (New)</t>
        </is>
      </c>
      <c r="D1463" t="inlineStr">
        <is>
          <t xml:space="preserve">057a6cda96072ff55d02919eb21605a849383c83</t>
        </is>
      </c>
      <c r="E1463" t="inlineStr">
        <is>
          <t xml:space="preserve">Episode 50: Aufstrebende Stars</t>
        </is>
      </c>
      <c r="F1463">
        <v>50</v>
      </c>
      <c r="G1463" t="inlineStr">
        <is>
          <t xml:space="preserve">0:15-0:23</t>
        </is>
      </c>
      <c r="H1463" t="inlineStr">
        <is>
          <t xml:space="preserve">Ignore</t>
        </is>
      </c>
      <c r="I1463" t="inlineStr">
        <is>
          <t xml:space="preserve">Remarks: [Script Error]
Line from script:
"Der Verderschwingenschmetterling war eine einzige Zurschaustellung leuchtender, greller Farben, die geradezu schrien: â€žIch bin giftig.â€œ"
Note: â€œVerderschwingenschmetterlingâ€_x009d_ appears to be a mistranslated or corrupted creature name, as â€œVerderâ€_x009d_ has no clear meaning in German. Please verify the intended name and replace it consistently throughout the script. A natural alternative based on its poisonous nature would be â€œGiftflÃ¼gelschmetterling.â€_x009d_</t>
        </is>
      </c>
      <c r="J1463" t="inlineStr">
        <is>
          <t xml:space="preserve">VOA</t>
        </is>
      </c>
      <c r="K1463" t="inlineStr">
        <is>
          <t xml:space="preserve">Script Error</t>
        </is>
      </c>
      <c r="L1463" t="inlineStr">
        <is>
          <t xml:space="preserve">Script error</t>
        </is>
      </c>
      <c r="M1463" t="str">
        <f>IFERROR(IF(VLOOKUP(L1463,'Quantification'!$A:$B,2,FALSE)&amp;""="","Unclassified",VLOOKUP(L1463,'Quantification'!$A:$B,2,FALSE)),"Unclassified")</f>
        <v>Major</v>
      </c>
      <c r="N1463" t="inlineStr">
        <is>
          <t xml:space="preserve">con-khera.mirjam@pocketfm.com</t>
        </is>
      </c>
      <c r="O1463" t="inlineStr">
        <is>
          <t xml:space="preserve">Issues found in raw</t>
        </is>
      </c>
      <c r="P1463" t="str">
        <f>IF(OR(O1463="Issues found in master",O1463="Final master"),"Master",IF(OR(O1463="Ready for Master",O1463="Issues found in raw",O1463="Raw under QC",O1463="Issues resolved in raw"),"Raw","-"))</f>
        <v>Raw</v>
      </c>
      <c r="Q1463" s="13">
        <v>46284.52986111111</v>
      </c>
      <c r="R1463" t="inlineStr">
        <is>
          <t xml:space="preserve">2026-09 (Sept)</t>
        </is>
      </c>
      <c r="S1463">
        <f>IF(M1463="Not an error",0,IF(COUNTIFS($A$2:$A1463,$A1463,$D$2:$D1463,$D1463,$M$2:$M1463,"&lt;&gt;Not an error")=1,1,0))</f>
        <v>0</v>
      </c>
      <c r="T1463">
        <f>IF(M1463&lt;&gt;"Major",0,IF(COUNTIFS($A$2:$A1463,$A1463,$D$2:$D1463,$D1463,$M$2:$M1463,"Major")=1,1,0))</f>
        <v>0</v>
      </c>
      <c r="U1463">
        <f>IF(M1463&lt;&gt;"Minor",0,IF(COUNTIFS($A$2:$A1463,$A1463,$D$2:$D1463,$D1463,$M$2:$M1463,"Minor")=1,1,0))</f>
        <v>0</v>
      </c>
    </row>
    <row r="1464">
      <c r="A1464" t="inlineStr">
        <is>
          <t xml:space="preserve">819eabfbd96880cd7f6d42202600e24bdb384108</t>
        </is>
      </c>
      <c r="B1464" t="inlineStr">
        <is>
          <t xml:space="preserve">Primal Partners</t>
        </is>
      </c>
      <c r="C1464" t="inlineStr">
        <is>
          <t xml:space="preserve">Primal Partners (New)</t>
        </is>
      </c>
      <c r="D1464" t="inlineStr">
        <is>
          <t xml:space="preserve">057a6cda96072ff55d02919eb21605a849383c83</t>
        </is>
      </c>
      <c r="E1464" t="inlineStr">
        <is>
          <t xml:space="preserve">Episode 50: Aufstrebende Stars</t>
        </is>
      </c>
      <c r="F1464">
        <v>50</v>
      </c>
      <c r="G1464" t="inlineStr">
        <is>
          <t xml:space="preserve">0:44-0:55</t>
        </is>
      </c>
      <c r="H1464" t="inlineStr">
        <is>
          <t xml:space="preserve">Ignore</t>
        </is>
      </c>
      <c r="I1464" t="inlineStr">
        <is>
          <t xml:space="preserve">Remarks: [Script Error]
Line from script:
"Ihr kleiner WollknÃ¤uelkÃ¤fer ahnte nicht, dass seine BÃ¤ndigerin vom Verderschwingenschmetterling in der Arena so fasziniert war, dass sie beinahe seinen Evolutionspfad geÃ¤ndert hÃ¤tte."
Note: â€œVerderschwingenschmetterlingâ€_x009d_ appears to be a mistranslated or corrupted creature name, as â€œVerderâ€_x009d_ has no clear meaning in German. Please verify the intended name and replace it consistently throughout the script. A natural alternative based on its poisonous nature would be â€œGiftflÃ¼gelschmetterling.â€_x009d_</t>
        </is>
      </c>
      <c r="J1464" t="inlineStr">
        <is>
          <t xml:space="preserve">VOA</t>
        </is>
      </c>
      <c r="K1464" t="inlineStr">
        <is>
          <t xml:space="preserve">Script Error</t>
        </is>
      </c>
      <c r="L1464" t="inlineStr">
        <is>
          <t xml:space="preserve">Script error</t>
        </is>
      </c>
      <c r="M1464" t="str">
        <f>IFERROR(IF(VLOOKUP(L1464,'Quantification'!$A:$B,2,FALSE)&amp;""="","Unclassified",VLOOKUP(L1464,'Quantification'!$A:$B,2,FALSE)),"Unclassified")</f>
        <v>Major</v>
      </c>
      <c r="N1464" t="inlineStr">
        <is>
          <t xml:space="preserve">con-khera.mirjam@pocketfm.com</t>
        </is>
      </c>
      <c r="O1464" t="inlineStr">
        <is>
          <t xml:space="preserve">Issues found in raw</t>
        </is>
      </c>
      <c r="P1464" t="str">
        <f>IF(OR(O1464="Issues found in master",O1464="Final master"),"Master",IF(OR(O1464="Ready for Master",O1464="Issues found in raw",O1464="Raw under QC",O1464="Issues resolved in raw"),"Raw","-"))</f>
        <v>Raw</v>
      </c>
      <c r="Q1464" s="13">
        <v>46284.52986111111</v>
      </c>
      <c r="R1464" t="inlineStr">
        <is>
          <t xml:space="preserve">2026-09 (Sept)</t>
        </is>
      </c>
      <c r="S1464">
        <f>IF(M1464="Not an error",0,IF(COUNTIFS($A$2:$A1464,$A1464,$D$2:$D1464,$D1464,$M$2:$M1464,"&lt;&gt;Not an error")=1,1,0))</f>
        <v>0</v>
      </c>
      <c r="T1464">
        <f>IF(M1464&lt;&gt;"Major",0,IF(COUNTIFS($A$2:$A1464,$A1464,$D$2:$D1464,$D1464,$M$2:$M1464,"Major")=1,1,0))</f>
        <v>0</v>
      </c>
      <c r="U1464">
        <f>IF(M1464&lt;&gt;"Minor",0,IF(COUNTIFS($A$2:$A1464,$A1464,$D$2:$D1464,$D1464,$M$2:$M1464,"Minor")=1,1,0))</f>
        <v>0</v>
      </c>
    </row>
    <row r="1465">
      <c r="A1465" t="inlineStr">
        <is>
          <t xml:space="preserve">819eabfbd96880cd7f6d42202600e24bdb384108</t>
        </is>
      </c>
      <c r="B1465" t="inlineStr">
        <is>
          <t xml:space="preserve">Primal Partners</t>
        </is>
      </c>
      <c r="C1465" t="inlineStr">
        <is>
          <t xml:space="preserve">Primal Partners (New)</t>
        </is>
      </c>
      <c r="D1465" t="inlineStr">
        <is>
          <t xml:space="preserve">057a6cda96072ff55d02919eb21605a849383c83</t>
        </is>
      </c>
      <c r="E1465" t="inlineStr">
        <is>
          <t xml:space="preserve">Episode 50: Aufstrebende Stars</t>
        </is>
      </c>
      <c r="F1465">
        <v>50</v>
      </c>
      <c r="G1465" t="inlineStr">
        <is>
          <t xml:space="preserve">6:36-6:40</t>
        </is>
      </c>
      <c r="H1465" t="inlineStr">
        <is>
          <t xml:space="preserve">Ignore</t>
        </is>
      </c>
      <c r="I1465" t="inlineStr">
        <is>
          <t xml:space="preserve">Remarks: [Script Error]
Line from script:
"Wenn du auf einen BÃ¤ndiger namens Zhao Hai triffst, rÃ¤ch mich!"
Note: The Chinese name â€œZhao Haiâ€_x009d_ is inconsistent with the localized US setting and the predominantly English character names. Please replace it with a suitable American name, for example: â€œWenn du auf einen BÃ¤ndiger namens Tyler Hayes triffst, rÃ¤ch mich!â€_x009d_</t>
        </is>
      </c>
      <c r="J1465" t="inlineStr">
        <is>
          <t xml:space="preserve">VOA</t>
        </is>
      </c>
      <c r="K1465" t="inlineStr">
        <is>
          <t xml:space="preserve">Script Error</t>
        </is>
      </c>
      <c r="L1465" t="inlineStr">
        <is>
          <t xml:space="preserve">Script error</t>
        </is>
      </c>
      <c r="M1465" t="str">
        <f>IFERROR(IF(VLOOKUP(L1465,'Quantification'!$A:$B,2,FALSE)&amp;""="","Unclassified",VLOOKUP(L1465,'Quantification'!$A:$B,2,FALSE)),"Unclassified")</f>
        <v>Major</v>
      </c>
      <c r="N1465" t="inlineStr">
        <is>
          <t xml:space="preserve">con-khera.mirjam@pocketfm.com</t>
        </is>
      </c>
      <c r="O1465" t="inlineStr">
        <is>
          <t xml:space="preserve">Issues found in raw</t>
        </is>
      </c>
      <c r="P1465" t="str">
        <f>IF(OR(O1465="Issues found in master",O1465="Final master"),"Master",IF(OR(O1465="Ready for Master",O1465="Issues found in raw",O1465="Raw under QC",O1465="Issues resolved in raw"),"Raw","-"))</f>
        <v>Raw</v>
      </c>
      <c r="Q1465" s="13">
        <v>46284.52986111111</v>
      </c>
      <c r="R1465" t="inlineStr">
        <is>
          <t xml:space="preserve">2026-09 (Sept)</t>
        </is>
      </c>
      <c r="S1465">
        <f>IF(M1465="Not an error",0,IF(COUNTIFS($A$2:$A1465,$A1465,$D$2:$D1465,$D1465,$M$2:$M1465,"&lt;&gt;Not an error")=1,1,0))</f>
        <v>0</v>
      </c>
      <c r="T1465">
        <f>IF(M1465&lt;&gt;"Major",0,IF(COUNTIFS($A$2:$A1465,$A1465,$D$2:$D1465,$D1465,$M$2:$M1465,"Major")=1,1,0))</f>
        <v>0</v>
      </c>
      <c r="U1465">
        <f>IF(M1465&lt;&gt;"Minor",0,IF(COUNTIFS($A$2:$A1465,$A1465,$D$2:$D1465,$D1465,$M$2:$M1465,"Minor")=1,1,0))</f>
        <v>0</v>
      </c>
    </row>
    <row r="1466">
      <c r="A1466" t="inlineStr">
        <is>
          <t xml:space="preserve">819eabfbd96880cd7f6d42202600e24bdb384108</t>
        </is>
      </c>
      <c r="B1466" t="inlineStr">
        <is>
          <t xml:space="preserve">Primal Partners</t>
        </is>
      </c>
      <c r="C1466" t="inlineStr">
        <is>
          <t xml:space="preserve">Primal Partners (New)</t>
        </is>
      </c>
      <c r="D1466" t="inlineStr">
        <is>
          <t xml:space="preserve">ac90c657c6354d573318debb4f1fd1173fb8b209</t>
        </is>
      </c>
      <c r="E1466" t="inlineStr">
        <is>
          <t xml:space="preserve">Episode 51: Feuerkettenschlange</t>
        </is>
      </c>
      <c r="F1466">
        <v>51</v>
      </c>
      <c r="G1466" t="inlineStr">
        <is>
          <t xml:space="preserve">2:38-2:40</t>
        </is>
      </c>
      <c r="H1466" t="inlineStr">
        <is>
          <t xml:space="preserve">Pending</t>
        </is>
      </c>
      <c r="I1466" t="inlineStr">
        <is>
          <t xml:space="preserve">Remarks: [Script Error]
Line from script:
"SechsundfÃ¼nfzig Sekunden spÃ¤ter."
Note: The overly precise time measurement sounds mechanical and has no narrative relevance. Suggested: â€œNicht einmal eine Minute spÃ¤ter.â€_x009d_</t>
        </is>
      </c>
      <c r="J1466" t="inlineStr">
        <is>
          <t xml:space="preserve">VOA</t>
        </is>
      </c>
      <c r="K1466" t="inlineStr">
        <is>
          <t xml:space="preserve">Script Error</t>
        </is>
      </c>
      <c r="L1466" t="inlineStr">
        <is>
          <t xml:space="preserve">Script error</t>
        </is>
      </c>
      <c r="M1466" t="str">
        <f>IFERROR(IF(VLOOKUP(L1466,'Quantification'!$A:$B,2,FALSE)&amp;""="","Unclassified",VLOOKUP(L1466,'Quantification'!$A:$B,2,FALSE)),"Unclassified")</f>
        <v>Major</v>
      </c>
      <c r="N1466" t="inlineStr">
        <is>
          <t xml:space="preserve">con-khera.mirjam@pocketfm.com</t>
        </is>
      </c>
      <c r="O1466" t="inlineStr">
        <is>
          <t xml:space="preserve">Issues found in raw</t>
        </is>
      </c>
      <c r="P1466" t="str">
        <f>IF(OR(O1466="Issues found in master",O1466="Final master"),"Master",IF(OR(O1466="Ready for Master",O1466="Issues found in raw",O1466="Raw under QC",O1466="Issues resolved in raw"),"Raw","-"))</f>
        <v>Raw</v>
      </c>
      <c r="Q1466" s="13">
        <v>46284.53611111111</v>
      </c>
      <c r="R1466" t="inlineStr">
        <is>
          <t xml:space="preserve">2026-09 (Sept)</t>
        </is>
      </c>
      <c r="S1466">
        <f>IF(M1466="Not an error",0,IF(COUNTIFS($A$2:$A1466,$A1466,$D$2:$D1466,$D1466,$M$2:$M1466,"&lt;&gt;Not an error")=1,1,0))</f>
        <v>1</v>
      </c>
      <c r="T1466">
        <f>IF(M1466&lt;&gt;"Major",0,IF(COUNTIFS($A$2:$A1466,$A1466,$D$2:$D1466,$D1466,$M$2:$M1466,"Major")=1,1,0))</f>
        <v>1</v>
      </c>
      <c r="U1466">
        <f>IF(M1466&lt;&gt;"Minor",0,IF(COUNTIFS($A$2:$A1466,$A1466,$D$2:$D1466,$D1466,$M$2:$M1466,"Minor")=1,1,0))</f>
        <v>0</v>
      </c>
    </row>
    <row r="1467">
      <c r="A1467" t="inlineStr">
        <is>
          <t xml:space="preserve">819eabfbd96880cd7f6d42202600e24bdb384108</t>
        </is>
      </c>
      <c r="B1467" t="inlineStr">
        <is>
          <t xml:space="preserve">Primal Partners</t>
        </is>
      </c>
      <c r="C1467" t="inlineStr">
        <is>
          <t xml:space="preserve">Primal Partners (New)</t>
        </is>
      </c>
      <c r="D1467" t="inlineStr">
        <is>
          <t xml:space="preserve">ac90c657c6354d573318debb4f1fd1173fb8b209</t>
        </is>
      </c>
      <c r="E1467" t="inlineStr">
        <is>
          <t xml:space="preserve">Episode 51: Feuerkettenschlange</t>
        </is>
      </c>
      <c r="F1467">
        <v>51</v>
      </c>
      <c r="G1467" t="inlineStr">
        <is>
          <t xml:space="preserve">2:40-2:43</t>
        </is>
      </c>
      <c r="H1467" t="inlineStr">
        <is>
          <t xml:space="preserve">Pending</t>
        </is>
      </c>
      <c r="I1467" t="inlineStr">
        <is>
          <t xml:space="preserve">Remarks: [Script Error]
Line from script:
"â€žKandidat Chen Cheng ist der Sieger.â€œ"
Note: The full Chinese name is inconsistent with the localized US setting. The surname â€œChengâ€_x009d_ can remain, but the first name should be localized. Suggested: â€œKandidat Kevin Cheng ist der Sieger.â€_x009d_</t>
        </is>
      </c>
      <c r="J1467" t="inlineStr">
        <is>
          <t xml:space="preserve">VOA</t>
        </is>
      </c>
      <c r="K1467" t="inlineStr">
        <is>
          <t xml:space="preserve">Script Error</t>
        </is>
      </c>
      <c r="L1467" t="inlineStr">
        <is>
          <t xml:space="preserve">Script error</t>
        </is>
      </c>
      <c r="M1467" t="str">
        <f>IFERROR(IF(VLOOKUP(L1467,'Quantification'!$A:$B,2,FALSE)&amp;""="","Unclassified",VLOOKUP(L1467,'Quantification'!$A:$B,2,FALSE)),"Unclassified")</f>
        <v>Major</v>
      </c>
      <c r="N1467" t="inlineStr">
        <is>
          <t xml:space="preserve">con-khera.mirjam@pocketfm.com</t>
        </is>
      </c>
      <c r="O1467" t="inlineStr">
        <is>
          <t xml:space="preserve">Issues found in raw</t>
        </is>
      </c>
      <c r="P1467" t="str">
        <f>IF(OR(O1467="Issues found in master",O1467="Final master"),"Master",IF(OR(O1467="Ready for Master",O1467="Issues found in raw",O1467="Raw under QC",O1467="Issues resolved in raw"),"Raw","-"))</f>
        <v>Raw</v>
      </c>
      <c r="Q1467" s="13">
        <v>46284.53611111111</v>
      </c>
      <c r="R1467" t="inlineStr">
        <is>
          <t xml:space="preserve">2026-09 (Sept)</t>
        </is>
      </c>
      <c r="S1467">
        <f>IF(M1467="Not an error",0,IF(COUNTIFS($A$2:$A1467,$A1467,$D$2:$D1467,$D1467,$M$2:$M1467,"&lt;&gt;Not an error")=1,1,0))</f>
        <v>0</v>
      </c>
      <c r="T1467">
        <f>IF(M1467&lt;&gt;"Major",0,IF(COUNTIFS($A$2:$A1467,$A1467,$D$2:$D1467,$D1467,$M$2:$M1467,"Major")=1,1,0))</f>
        <v>0</v>
      </c>
      <c r="U1467">
        <f>IF(M1467&lt;&gt;"Minor",0,IF(COUNTIFS($A$2:$A1467,$A1467,$D$2:$D1467,$D1467,$M$2:$M1467,"Minor")=1,1,0))</f>
        <v>0</v>
      </c>
    </row>
    <row r="1468">
      <c r="A1468" t="inlineStr">
        <is>
          <t xml:space="preserve">819eabfbd96880cd7f6d42202600e24bdb384108</t>
        </is>
      </c>
      <c r="B1468" t="inlineStr">
        <is>
          <t xml:space="preserve">Primal Partners</t>
        </is>
      </c>
      <c r="C1468" t="inlineStr">
        <is>
          <t xml:space="preserve">Primal Partners (New)</t>
        </is>
      </c>
      <c r="D1468" t="inlineStr">
        <is>
          <t xml:space="preserve">ac90c657c6354d573318debb4f1fd1173fb8b209</t>
        </is>
      </c>
      <c r="E1468" t="inlineStr">
        <is>
          <t xml:space="preserve">Episode 51: Feuerkettenschlange</t>
        </is>
      </c>
      <c r="F1468">
        <v>51</v>
      </c>
      <c r="G1468" t="inlineStr">
        <is>
          <t xml:space="preserve">3:56-3:58</t>
        </is>
      </c>
      <c r="H1468" t="inlineStr">
        <is>
          <t xml:space="preserve">Pending</t>
        </is>
      </c>
      <c r="I1468" t="inlineStr">
        <is>
          <t xml:space="preserve">Remarks: [Script Error]
Line from script:
"Sechs Sekunden spÃ¤ter."
Note: The overly precise time measurement sounds mechanical and has no narrative relevance. Suggested: â€œWenige Sekunden spÃ¤ter.â€_x009d_</t>
        </is>
      </c>
      <c r="J1468" t="inlineStr">
        <is>
          <t xml:space="preserve">VOA</t>
        </is>
      </c>
      <c r="K1468" t="inlineStr">
        <is>
          <t xml:space="preserve">Script Error</t>
        </is>
      </c>
      <c r="L1468" t="inlineStr">
        <is>
          <t xml:space="preserve">Script error</t>
        </is>
      </c>
      <c r="M1468" t="str">
        <f>IFERROR(IF(VLOOKUP(L1468,'Quantification'!$A:$B,2,FALSE)&amp;""="","Unclassified",VLOOKUP(L1468,'Quantification'!$A:$B,2,FALSE)),"Unclassified")</f>
        <v>Major</v>
      </c>
      <c r="N1468" t="inlineStr">
        <is>
          <t xml:space="preserve">con-khera.mirjam@pocketfm.com</t>
        </is>
      </c>
      <c r="O1468" t="inlineStr">
        <is>
          <t xml:space="preserve">Issues found in raw</t>
        </is>
      </c>
      <c r="P1468" t="str">
        <f>IF(OR(O1468="Issues found in master",O1468="Final master"),"Master",IF(OR(O1468="Ready for Master",O1468="Issues found in raw",O1468="Raw under QC",O1468="Issues resolved in raw"),"Raw","-"))</f>
        <v>Raw</v>
      </c>
      <c r="Q1468" s="13">
        <v>46284.53611111111</v>
      </c>
      <c r="R1468" t="inlineStr">
        <is>
          <t xml:space="preserve">2026-09 (Sept)</t>
        </is>
      </c>
      <c r="S1468">
        <f>IF(M1468="Not an error",0,IF(COUNTIFS($A$2:$A1468,$A1468,$D$2:$D1468,$D1468,$M$2:$M1468,"&lt;&gt;Not an error")=1,1,0))</f>
        <v>0</v>
      </c>
      <c r="T1468">
        <f>IF(M1468&lt;&gt;"Major",0,IF(COUNTIFS($A$2:$A1468,$A1468,$D$2:$D1468,$D1468,$M$2:$M1468,"Major")=1,1,0))</f>
        <v>0</v>
      </c>
      <c r="U1468">
        <f>IF(M1468&lt;&gt;"Minor",0,IF(COUNTIFS($A$2:$A1468,$A1468,$D$2:$D1468,$D1468,$M$2:$M1468,"Minor")=1,1,0))</f>
        <v>0</v>
      </c>
    </row>
    <row r="1469">
      <c r="A1469" t="inlineStr">
        <is>
          <t xml:space="preserve">819eabfbd96880cd7f6d42202600e24bdb384108</t>
        </is>
      </c>
      <c r="B1469" t="inlineStr">
        <is>
          <t xml:space="preserve">Primal Partners</t>
        </is>
      </c>
      <c r="C1469" t="inlineStr">
        <is>
          <t xml:space="preserve">Primal Partners (New)</t>
        </is>
      </c>
      <c r="D1469" t="inlineStr">
        <is>
          <t xml:space="preserve">ac90c657c6354d573318debb4f1fd1173fb8b209</t>
        </is>
      </c>
      <c r="E1469" t="inlineStr">
        <is>
          <t xml:space="preserve">Episode 51: Feuerkettenschlange</t>
        </is>
      </c>
      <c r="F1469">
        <v>51</v>
      </c>
      <c r="G1469" t="inlineStr">
        <is>
          <t xml:space="preserve">5:31-5:33</t>
        </is>
      </c>
      <c r="H1469" t="inlineStr">
        <is>
          <t xml:space="preserve">Pending</t>
        </is>
      </c>
      <c r="I1469" t="inlineStr">
        <is>
          <t xml:space="preserve">Remarks: [Script Error]
Line from script:
"â€žSie ist achtzehn und ein MÃ¤dchen.â€œ"
Note: Sofia has consistently been established as fifteen years old, not eighteen. Suggested: â€œSie ist fÃ¼nfzehn und ein MÃ¤dchen.â€_x009d_</t>
        </is>
      </c>
      <c r="J1469" t="inlineStr">
        <is>
          <t xml:space="preserve">VOA</t>
        </is>
      </c>
      <c r="K1469" t="inlineStr">
        <is>
          <t xml:space="preserve">Script Error</t>
        </is>
      </c>
      <c r="L1469" t="inlineStr">
        <is>
          <t xml:space="preserve">Script error</t>
        </is>
      </c>
      <c r="M1469" t="str">
        <f>IFERROR(IF(VLOOKUP(L1469,'Quantification'!$A:$B,2,FALSE)&amp;""="","Unclassified",VLOOKUP(L1469,'Quantification'!$A:$B,2,FALSE)),"Unclassified")</f>
        <v>Major</v>
      </c>
      <c r="N1469" t="inlineStr">
        <is>
          <t xml:space="preserve">con-khera.mirjam@pocketfm.com</t>
        </is>
      </c>
      <c r="O1469" t="inlineStr">
        <is>
          <t xml:space="preserve">Issues found in raw</t>
        </is>
      </c>
      <c r="P1469" t="str">
        <f>IF(OR(O1469="Issues found in master",O1469="Final master"),"Master",IF(OR(O1469="Ready for Master",O1469="Issues found in raw",O1469="Raw under QC",O1469="Issues resolved in raw"),"Raw","-"))</f>
        <v>Raw</v>
      </c>
      <c r="Q1469" s="13">
        <v>46284.53611111111</v>
      </c>
      <c r="R1469" t="inlineStr">
        <is>
          <t xml:space="preserve">2026-09 (Sept)</t>
        </is>
      </c>
      <c r="S1469">
        <f>IF(M1469="Not an error",0,IF(COUNTIFS($A$2:$A1469,$A1469,$D$2:$D1469,$D1469,$M$2:$M1469,"&lt;&gt;Not an error")=1,1,0))</f>
        <v>0</v>
      </c>
      <c r="T1469">
        <f>IF(M1469&lt;&gt;"Major",0,IF(COUNTIFS($A$2:$A1469,$A1469,$D$2:$D1469,$D1469,$M$2:$M1469,"Major")=1,1,0))</f>
        <v>0</v>
      </c>
      <c r="U1469">
        <f>IF(M1469&lt;&gt;"Minor",0,IF(COUNTIFS($A$2:$A1469,$A1469,$D$2:$D1469,$D1469,$M$2:$M1469,"Minor")=1,1,0))</f>
        <v>0</v>
      </c>
    </row>
    <row r="1470">
      <c r="A1470" t="inlineStr">
        <is>
          <t xml:space="preserve">819eabfbd96880cd7f6d42202600e24bdb384108</t>
        </is>
      </c>
      <c r="B1470" t="inlineStr">
        <is>
          <t xml:space="preserve">Primal Partners</t>
        </is>
      </c>
      <c r="C1470" t="inlineStr">
        <is>
          <t xml:space="preserve">Primal Partners (New)</t>
        </is>
      </c>
      <c r="D1470" t="inlineStr">
        <is>
          <t xml:space="preserve">ac90c657c6354d573318debb4f1fd1173fb8b209</t>
        </is>
      </c>
      <c r="E1470" t="inlineStr">
        <is>
          <t xml:space="preserve">Episode 51: Feuerkettenschlange</t>
        </is>
      </c>
      <c r="F1470">
        <v>51</v>
      </c>
      <c r="G1470" t="inlineStr">
        <is>
          <t xml:space="preserve">8:25-8:36</t>
        </is>
      </c>
      <c r="H1470" t="inlineStr">
        <is>
          <t xml:space="preserve">Pending</t>
        </is>
      </c>
      <c r="I1470" t="inlineStr">
        <is>
          <t xml:space="preserve">Remarks: [Script Error]
Line from script:
"GemÃ¤ÃŸ dem Schlachtplan, den er gestern mit seiner BÃ¤ndigerin aufgestellt hatte, war der nÃ¤chste Schritt, zwei Klone zur Verwirrung des Gegners einzusetzen, wÃ¤hrend der echte KÃ¶rper und ein weiterer Klon."
Note: The sentence is incomplete and breaks off after â€œwÃ¤hrend der echte KÃ¶rper und ein weiterer Klon.â€_x009d_ Please complete the intended action, for example: â€œGemÃ¤ÃŸ dem Schlachtplan, den er gestern mit seiner BÃ¤ndigerin aufgestellt hatte, sollten zwei Klone den Gegner verwirren, wÃ¤hrend der echte Feuerzahn-Hund und ein weiterer Klon zum Angriff Ã¼bergingen.â€_x009d_</t>
        </is>
      </c>
      <c r="J1470" t="inlineStr">
        <is>
          <t xml:space="preserve">VOA</t>
        </is>
      </c>
      <c r="K1470" t="inlineStr">
        <is>
          <t xml:space="preserve">Script Error</t>
        </is>
      </c>
      <c r="L1470" t="inlineStr">
        <is>
          <t xml:space="preserve">Script error</t>
        </is>
      </c>
      <c r="M1470" t="str">
        <f>IFERROR(IF(VLOOKUP(L1470,'Quantification'!$A:$B,2,FALSE)&amp;""="","Unclassified",VLOOKUP(L1470,'Quantification'!$A:$B,2,FALSE)),"Unclassified")</f>
        <v>Major</v>
      </c>
      <c r="N1470" t="inlineStr">
        <is>
          <t xml:space="preserve">con-khera.mirjam@pocketfm.com</t>
        </is>
      </c>
      <c r="O1470" t="inlineStr">
        <is>
          <t xml:space="preserve">Issues found in raw</t>
        </is>
      </c>
      <c r="P1470" t="str">
        <f>IF(OR(O1470="Issues found in master",O1470="Final master"),"Master",IF(OR(O1470="Ready for Master",O1470="Issues found in raw",O1470="Raw under QC",O1470="Issues resolved in raw"),"Raw","-"))</f>
        <v>Raw</v>
      </c>
      <c r="Q1470" s="13">
        <v>46284.53611111111</v>
      </c>
      <c r="R1470" t="inlineStr">
        <is>
          <t xml:space="preserve">2026-09 (Sept)</t>
        </is>
      </c>
      <c r="S1470">
        <f>IF(M1470="Not an error",0,IF(COUNTIFS($A$2:$A1470,$A1470,$D$2:$D1470,$D1470,$M$2:$M1470,"&lt;&gt;Not an error")=1,1,0))</f>
        <v>0</v>
      </c>
      <c r="T1470">
        <f>IF(M1470&lt;&gt;"Major",0,IF(COUNTIFS($A$2:$A1470,$A1470,$D$2:$D1470,$D1470,$M$2:$M1470,"Major")=1,1,0))</f>
        <v>0</v>
      </c>
      <c r="U1470">
        <f>IF(M1470&lt;&gt;"Minor",0,IF(COUNTIFS($A$2:$A1470,$A1470,$D$2:$D1470,$D1470,$M$2:$M1470,"Minor")=1,1,0))</f>
        <v>0</v>
      </c>
    </row>
    <row r="1471">
      <c r="A1471" t="inlineStr">
        <is>
          <t xml:space="preserve">819eabfbd96880cd7f6d42202600e24bdb384108</t>
        </is>
      </c>
      <c r="B1471" t="inlineStr">
        <is>
          <t xml:space="preserve">Primal Partners</t>
        </is>
      </c>
      <c r="C1471" t="inlineStr">
        <is>
          <t xml:space="preserve">Primal Partners (New)</t>
        </is>
      </c>
      <c r="D1471" t="inlineStr">
        <is>
          <t xml:space="preserve">581c8397214327386cc77f91b42b214a8ab4751a</t>
        </is>
      </c>
      <c r="E1471" t="inlineStr">
        <is>
          <t xml:space="preserve">Episode 52: Hierher Schauen</t>
        </is>
      </c>
      <c r="F1471">
        <v>52</v>
      </c>
      <c r="G1471" t="inlineStr">
        <is>
          <t xml:space="preserve">0:50-0:52</t>
        </is>
      </c>
      <c r="H1471" t="inlineStr">
        <is>
          <t xml:space="preserve">Pending</t>
        </is>
      </c>
      <c r="I1471" t="inlineStr">
        <is>
          <t xml:space="preserve">Remarks: [Script Error]
Line from script:
"Das war ein Funke auf Adeptenniveau."
Note: Funke was previously established as having reached the â€œVollendetâ€_x009d_ stage, which is above â€œAdept.â€_x009d_ Suggested: â€œDas war ein Funke auf vollendetem Niveau.â€_x009d_</t>
        </is>
      </c>
      <c r="J1471" t="inlineStr">
        <is>
          <t xml:space="preserve">VOA</t>
        </is>
      </c>
      <c r="K1471" t="inlineStr">
        <is>
          <t xml:space="preserve">Script Error</t>
        </is>
      </c>
      <c r="L1471" t="inlineStr">
        <is>
          <t xml:space="preserve">Script error</t>
        </is>
      </c>
      <c r="M1471" t="str">
        <f>IFERROR(IF(VLOOKUP(L1471,'Quantification'!$A:$B,2,FALSE)&amp;""="","Unclassified",VLOOKUP(L1471,'Quantification'!$A:$B,2,FALSE)),"Unclassified")</f>
        <v>Major</v>
      </c>
      <c r="N1471" t="inlineStr">
        <is>
          <t xml:space="preserve">con-khera.mirjam@pocketfm.com</t>
        </is>
      </c>
      <c r="O1471" t="inlineStr">
        <is>
          <t xml:space="preserve">Issues found in raw</t>
        </is>
      </c>
      <c r="P1471" t="str">
        <f>IF(OR(O1471="Issues found in master",O1471="Final master"),"Master",IF(OR(O1471="Ready for Master",O1471="Issues found in raw",O1471="Raw under QC",O1471="Issues resolved in raw"),"Raw","-"))</f>
        <v>Raw</v>
      </c>
      <c r="Q1471" s="13">
        <v>46284.56736111111</v>
      </c>
      <c r="R1471" t="inlineStr">
        <is>
          <t xml:space="preserve">2026-09 (Sept)</t>
        </is>
      </c>
      <c r="S1471">
        <f>IF(M1471="Not an error",0,IF(COUNTIFS($A$2:$A1471,$A1471,$D$2:$D1471,$D1471,$M$2:$M1471,"&lt;&gt;Not an error")=1,1,0))</f>
        <v>1</v>
      </c>
      <c r="T1471">
        <f>IF(M1471&lt;&gt;"Major",0,IF(COUNTIFS($A$2:$A1471,$A1471,$D$2:$D1471,$D1471,$M$2:$M1471,"Major")=1,1,0))</f>
        <v>1</v>
      </c>
      <c r="U1471">
        <f>IF(M1471&lt;&gt;"Minor",0,IF(COUNTIFS($A$2:$A1471,$A1471,$D$2:$D1471,$D1471,$M$2:$M1471,"Minor")=1,1,0))</f>
        <v>0</v>
      </c>
    </row>
    <row r="1472">
      <c r="A1472" t="inlineStr">
        <is>
          <t xml:space="preserve">819eabfbd96880cd7f6d42202600e24bdb384108</t>
        </is>
      </c>
      <c r="B1472" t="inlineStr">
        <is>
          <t xml:space="preserve">Primal Partners</t>
        </is>
      </c>
      <c r="C1472" t="inlineStr">
        <is>
          <t xml:space="preserve">Primal Partners (New)</t>
        </is>
      </c>
      <c r="D1472" t="inlineStr">
        <is>
          <t xml:space="preserve">581c8397214327386cc77f91b42b214a8ab4751a</t>
        </is>
      </c>
      <c r="E1472" t="inlineStr">
        <is>
          <t xml:space="preserve">Episode 52: Hierher Schauen</t>
        </is>
      </c>
      <c r="F1472">
        <v>52</v>
      </c>
      <c r="G1472" t="inlineStr">
        <is>
          <t xml:space="preserve">3:41-3:45</t>
        </is>
      </c>
      <c r="H1472" t="inlineStr">
        <is>
          <t xml:space="preserve">Pending</t>
        </is>
      </c>
      <c r="I1472" t="inlineStr">
        <is>
          <t xml:space="preserve">Remarks: [Audio Quality]
Line from script:
"â€žDu hast wirklich einen Kamm mitgebracht?â€œ"
Note: There is an unnatural pause between â€œKammâ€_x009d_ and â€œmitgebracht,â€_x009d_ which disrupts the flow of the sentence. Please remove the pause and deliver the line continuously.</t>
        </is>
      </c>
      <c r="J1472" t="inlineStr">
        <is>
          <t xml:space="preserve">VOA</t>
        </is>
      </c>
      <c r="K1472" t="inlineStr">
        <is>
          <t xml:space="preserve">Audio quality</t>
        </is>
      </c>
      <c r="L1472" t="inlineStr">
        <is>
          <t xml:space="preserve">Audio quality</t>
        </is>
      </c>
      <c r="M1472" t="str">
        <f>IFERROR(IF(VLOOKUP(L1472,'Quantification'!$A:$B,2,FALSE)&amp;""="","Unclassified",VLOOKUP(L1472,'Quantification'!$A:$B,2,FALSE)),"Unclassified")</f>
        <v>Major</v>
      </c>
      <c r="N1472" t="inlineStr">
        <is>
          <t xml:space="preserve">con-khera.mirjam@pocketfm.com</t>
        </is>
      </c>
      <c r="O1472" t="inlineStr">
        <is>
          <t xml:space="preserve">Issues found in raw</t>
        </is>
      </c>
      <c r="P1472" t="str">
        <f>IF(OR(O1472="Issues found in master",O1472="Final master"),"Master",IF(OR(O1472="Ready for Master",O1472="Issues found in raw",O1472="Raw under QC",O1472="Issues resolved in raw"),"Raw","-"))</f>
        <v>Raw</v>
      </c>
      <c r="Q1472" s="13">
        <v>46284.56736111111</v>
      </c>
      <c r="R1472" t="inlineStr">
        <is>
          <t xml:space="preserve">2026-09 (Sept)</t>
        </is>
      </c>
      <c r="S1472">
        <f>IF(M1472="Not an error",0,IF(COUNTIFS($A$2:$A1472,$A1472,$D$2:$D1472,$D1472,$M$2:$M1472,"&lt;&gt;Not an error")=1,1,0))</f>
        <v>0</v>
      </c>
      <c r="T1472">
        <f>IF(M1472&lt;&gt;"Major",0,IF(COUNTIFS($A$2:$A1472,$A1472,$D$2:$D1472,$D1472,$M$2:$M1472,"Major")=1,1,0))</f>
        <v>0</v>
      </c>
      <c r="U1472">
        <f>IF(M1472&lt;&gt;"Minor",0,IF(COUNTIFS($A$2:$A1472,$A1472,$D$2:$D1472,$D1472,$M$2:$M1472,"Minor")=1,1,0))</f>
        <v>0</v>
      </c>
    </row>
    <row r="1473">
      <c r="A1473" t="inlineStr">
        <is>
          <t xml:space="preserve">819eabfbd96880cd7f6d42202600e24bdb384108</t>
        </is>
      </c>
      <c r="B1473" t="inlineStr">
        <is>
          <t xml:space="preserve">Primal Partners</t>
        </is>
      </c>
      <c r="C1473" t="inlineStr">
        <is>
          <t xml:space="preserve">Primal Partners (New)</t>
        </is>
      </c>
      <c r="D1473" t="inlineStr">
        <is>
          <t xml:space="preserve">581c8397214327386cc77f91b42b214a8ab4751a</t>
        </is>
      </c>
      <c r="E1473" t="inlineStr">
        <is>
          <t xml:space="preserve">Episode 52: Hierher Schauen</t>
        </is>
      </c>
      <c r="F1473">
        <v>52</v>
      </c>
      <c r="G1473" t="inlineStr">
        <is>
          <t xml:space="preserve">7:42-7:49</t>
        </is>
      </c>
      <c r="H1473" t="inlineStr">
        <is>
          <t xml:space="preserve">Pending</t>
        </is>
      </c>
      <c r="I1473" t="inlineStr">
        <is>
          <t xml:space="preserve">Remarks: [Audio Quality]
Line from script:
"Sofia starrte auf das Mikrofon vor ihrem Gesicht, ihr Kopf war plötzlich wie leergefegt."
Note: There is an unusual audio artifact at the end of the sentence. Please remove it and ensure a clean transition.</t>
        </is>
      </c>
      <c r="J1473" t="inlineStr">
        <is>
          <t xml:space="preserve">VOA</t>
        </is>
      </c>
      <c r="K1473" t="inlineStr">
        <is>
          <t xml:space="preserve">Abrupt cut/ Jerk</t>
        </is>
      </c>
      <c r="L1473" t="inlineStr">
        <is>
          <t xml:space="preserve">Abrupt cut / Jerk</t>
        </is>
      </c>
      <c r="M1473" t="str">
        <f>IFERROR(IF(VLOOKUP(L1473,'Quantification'!$A:$B,2,FALSE)&amp;""="","Unclassified",VLOOKUP(L1473,'Quantification'!$A:$B,2,FALSE)),"Unclassified")</f>
        <v>Major</v>
      </c>
      <c r="N1473" t="inlineStr">
        <is>
          <t xml:space="preserve">con-khera.mirjam@pocketfm.com</t>
        </is>
      </c>
      <c r="O1473" t="inlineStr">
        <is>
          <t xml:space="preserve">Issues found in raw</t>
        </is>
      </c>
      <c r="P1473" t="str">
        <f>IF(OR(O1473="Issues found in master",O1473="Final master"),"Master",IF(OR(O1473="Ready for Master",O1473="Issues found in raw",O1473="Raw under QC",O1473="Issues resolved in raw"),"Raw","-"))</f>
        <v>Raw</v>
      </c>
      <c r="Q1473" s="13">
        <v>46284.56736111111</v>
      </c>
      <c r="R1473" t="inlineStr">
        <is>
          <t xml:space="preserve">2026-09 (Sept)</t>
        </is>
      </c>
      <c r="S1473">
        <f>IF(M1473="Not an error",0,IF(COUNTIFS($A$2:$A1473,$A1473,$D$2:$D1473,$D1473,$M$2:$M1473,"&lt;&gt;Not an error")=1,1,0))</f>
        <v>0</v>
      </c>
      <c r="T1473">
        <f>IF(M1473&lt;&gt;"Major",0,IF(COUNTIFS($A$2:$A1473,$A1473,$D$2:$D1473,$D1473,$M$2:$M1473,"Major")=1,1,0))</f>
        <v>0</v>
      </c>
      <c r="U1473">
        <f>IF(M1473&lt;&gt;"Minor",0,IF(COUNTIFS($A$2:$A1473,$A1473,$D$2:$D1473,$D1473,$M$2:$M1473,"Minor")=1,1,0))</f>
        <v>0</v>
      </c>
    </row>
    <row r="1474">
      <c r="A1474" t="inlineStr">
        <is>
          <t xml:space="preserve">819eabfbd96880cd7f6d42202600e24bdb384108</t>
        </is>
      </c>
      <c r="B1474" t="inlineStr">
        <is>
          <t xml:space="preserve">Primal Partners</t>
        </is>
      </c>
      <c r="C1474" t="inlineStr">
        <is>
          <t xml:space="preserve">Primal Partners (New)</t>
        </is>
      </c>
      <c r="D1474" t="inlineStr">
        <is>
          <t xml:space="preserve">e1184acf6ef000ac0dce64da315a4c7efb60d4b4</t>
        </is>
      </c>
      <c r="E1474" t="inlineStr">
        <is>
          <t xml:space="preserve">Episode 53: Warum Ist Es Weiß</t>
        </is>
      </c>
      <c r="F1474">
        <v>53</v>
      </c>
      <c r="G1474" t="inlineStr">
        <is>
          <t xml:space="preserve">0:56-1:00</t>
        </is>
      </c>
      <c r="H1474" t="inlineStr">
        <is>
          <t xml:space="preserve">Resolved</t>
        </is>
      </c>
      <c r="I1474" t="inlineStr">
        <is>
          <t xml:space="preserve">Remarks: [Script Error]
Line from script:
"Am Nachmittag lief noch die Runde der letzten vierundsechzig Qualifikanten."
Note: â€œQualifikantenâ€_x009d_ sounds awkward and is unnecessary here. The tournament stage is naturally referred to as the â€œRunde der letzten vierundsechzig.â€_x009d_ Suggested: â€œAm Nachmittag lief noch die Runde der letzten vierundsechzig.â€_x009d_</t>
        </is>
      </c>
      <c r="J1474" t="inlineStr">
        <is>
          <t xml:space="preserve">VOA</t>
        </is>
      </c>
      <c r="K1474" t="inlineStr">
        <is>
          <t xml:space="preserve">Script Error</t>
        </is>
      </c>
      <c r="L1474" t="inlineStr">
        <is>
          <t xml:space="preserve">Script error</t>
        </is>
      </c>
      <c r="M1474" t="str">
        <f>IFERROR(IF(VLOOKUP(L1474,'Quantification'!$A:$B,2,FALSE)&amp;""="","Unclassified",VLOOKUP(L1474,'Quantification'!$A:$B,2,FALSE)),"Unclassified")</f>
        <v>Major</v>
      </c>
      <c r="N1474" t="inlineStr">
        <is>
          <t xml:space="preserve">con-khera.mirjam@pocketfm.com</t>
        </is>
      </c>
      <c r="O1474" t="inlineStr">
        <is>
          <t xml:space="preserve">Issues found in raw</t>
        </is>
      </c>
      <c r="P1474" t="str">
        <f>IF(OR(O1474="Issues found in master",O1474="Final master"),"Master",IF(OR(O1474="Ready for Master",O1474="Issues found in raw",O1474="Raw under QC",O1474="Issues resolved in raw"),"Raw","-"))</f>
        <v>Raw</v>
      </c>
      <c r="Q1474" s="13">
        <v>46288.28472222222</v>
      </c>
      <c r="R1474" t="inlineStr">
        <is>
          <t xml:space="preserve">2026-09 (Sept)</t>
        </is>
      </c>
      <c r="S1474">
        <f>IF(M1474="Not an error",0,IF(COUNTIFS($A$2:$A1474,$A1474,$D$2:$D1474,$D1474,$M$2:$M1474,"&lt;&gt;Not an error")=1,1,0))</f>
        <v>1</v>
      </c>
      <c r="T1474">
        <f>IF(M1474&lt;&gt;"Major",0,IF(COUNTIFS($A$2:$A1474,$A1474,$D$2:$D1474,$D1474,$M$2:$M1474,"Major")=1,1,0))</f>
        <v>1</v>
      </c>
      <c r="U1474">
        <f>IF(M1474&lt;&gt;"Minor",0,IF(COUNTIFS($A$2:$A1474,$A1474,$D$2:$D1474,$D1474,$M$2:$M1474,"Minor")=1,1,0))</f>
        <v>0</v>
      </c>
    </row>
    <row r="1475">
      <c r="A1475" t="inlineStr">
        <is>
          <t xml:space="preserve">819eabfbd96880cd7f6d42202600e24bdb384108</t>
        </is>
      </c>
      <c r="B1475" t="inlineStr">
        <is>
          <t xml:space="preserve">Primal Partners</t>
        </is>
      </c>
      <c r="C1475" t="inlineStr">
        <is>
          <t xml:space="preserve">Primal Partners (New)</t>
        </is>
      </c>
      <c r="D1475" t="inlineStr">
        <is>
          <t xml:space="preserve">e1184acf6ef000ac0dce64da315a4c7efb60d4b4</t>
        </is>
      </c>
      <c r="E1475" t="inlineStr">
        <is>
          <t xml:space="preserve">Episode 53: Warum Ist Es Weiß</t>
        </is>
      </c>
      <c r="F1475">
        <v>53</v>
      </c>
      <c r="G1475" t="inlineStr">
        <is>
          <t xml:space="preserve">8:16-8:25</t>
        </is>
      </c>
      <c r="H1475" t="inlineStr">
        <is>
          <t xml:space="preserve">Resolved</t>
        </is>
      </c>
      <c r="I1475" t="inlineStr">
        <is>
          <t xml:space="preserve">Remarks: [Script Error]
Line from script:
"Vielleicht, vielleicht könnte sie die Vorhersagen ihres Feuerzahn-Hundes nutzen, um auf die Kämpfe des Sternen-Pokals zu wetten."
Note: This conclusion contradicts the scene immediately before it. Sofia asked who would win, and the Feuerzahn-Hund pointed to the Violetthauben-Elektrofalke, which then lost. His prediction therefore gives Sofia no reason to trust him for betting. Please revise the preceding prediction or Sofia’s conclusion accordingly.</t>
        </is>
      </c>
      <c r="J1475" t="inlineStr">
        <is>
          <t xml:space="preserve">VOA</t>
        </is>
      </c>
      <c r="K1475" t="inlineStr">
        <is>
          <t xml:space="preserve">Script Error</t>
        </is>
      </c>
      <c r="L1475" t="inlineStr">
        <is>
          <t xml:space="preserve">Script error</t>
        </is>
      </c>
      <c r="M1475" t="str">
        <f>IFERROR(IF(VLOOKUP(L1475,'Quantification'!$A:$B,2,FALSE)&amp;""="","Unclassified",VLOOKUP(L1475,'Quantification'!$A:$B,2,FALSE)),"Unclassified")</f>
        <v>Major</v>
      </c>
      <c r="N1475" t="inlineStr">
        <is>
          <t xml:space="preserve">con-khera.mirjam@pocketfm.com</t>
        </is>
      </c>
      <c r="O1475" t="inlineStr">
        <is>
          <t xml:space="preserve">Issues found in raw</t>
        </is>
      </c>
      <c r="P1475" t="str">
        <f>IF(OR(O1475="Issues found in master",O1475="Final master"),"Master",IF(OR(O1475="Ready for Master",O1475="Issues found in raw",O1475="Raw under QC",O1475="Issues resolved in raw"),"Raw","-"))</f>
        <v>Raw</v>
      </c>
      <c r="Q1475" s="13">
        <v>46288.28472222222</v>
      </c>
      <c r="R1475" t="inlineStr">
        <is>
          <t xml:space="preserve">2026-09 (Sept)</t>
        </is>
      </c>
      <c r="S1475">
        <f>IF(M1475="Not an error",0,IF(COUNTIFS($A$2:$A1475,$A1475,$D$2:$D1475,$D1475,$M$2:$M1475,"&lt;&gt;Not an error")=1,1,0))</f>
        <v>0</v>
      </c>
      <c r="T1475">
        <f>IF(M1475&lt;&gt;"Major",0,IF(COUNTIFS($A$2:$A1475,$A1475,$D$2:$D1475,$D1475,$M$2:$M1475,"Major")=1,1,0))</f>
        <v>0</v>
      </c>
      <c r="U1475">
        <f>IF(M1475&lt;&gt;"Minor",0,IF(COUNTIFS($A$2:$A1475,$A1475,$D$2:$D1475,$D1475,$M$2:$M1475,"Minor")=1,1,0))</f>
        <v>0</v>
      </c>
    </row>
    <row r="1476">
      <c r="A1476" t="inlineStr">
        <is>
          <t xml:space="preserve">819eabfbd96880cd7f6d42202600e24bdb384108</t>
        </is>
      </c>
      <c r="B1476" t="inlineStr">
        <is>
          <t xml:space="preserve">Primal Partners</t>
        </is>
      </c>
      <c r="C1476" t="inlineStr">
        <is>
          <t xml:space="preserve">Primal Partners (New)</t>
        </is>
      </c>
      <c r="D1476" t="inlineStr">
        <is>
          <t xml:space="preserve">dc0fe5bd6bead4148bd3f8ddee81834fe086249b</t>
        </is>
      </c>
      <c r="E1476" t="inlineStr">
        <is>
          <t xml:space="preserve">Episode 54: Keine Kleinigkeit</t>
        </is>
      </c>
      <c r="F1476">
        <v>54</v>
      </c>
      <c r="G1476" t="inlineStr">
        <is>
          <t xml:space="preserve">3:19-3:25</t>
        </is>
      </c>
      <c r="H1476" t="inlineStr">
        <is>
          <t xml:space="preserve">Pending</t>
        </is>
      </c>
      <c r="I1476" t="inlineStr">
        <is>
          <t xml:space="preserve">Remarks: [Script Error]
Line from script:
"Der Feuerzahn-Hund unterdrÃ¼ckte ein LÃ¤cheln und neigte den Kopf in einen perfekten FÃ¼nfundvierzig Grad Winkel."
Note: â€œFÃ¼nfundvierzig Grad Winkelâ€_x009d_ is grammatically incorrect and sounds overly technical in narration. Suggested: â€œDer Feuerzahn-Hund unterdrÃ¼ckte ein LÃ¤cheln und legte den Kopf im perfekten Winkel schief.â€_x009d_</t>
        </is>
      </c>
      <c r="J1476" t="inlineStr">
        <is>
          <t xml:space="preserve">VOA</t>
        </is>
      </c>
      <c r="K1476" t="inlineStr">
        <is>
          <t xml:space="preserve">Script Error</t>
        </is>
      </c>
      <c r="L1476" t="inlineStr">
        <is>
          <t xml:space="preserve">Script error</t>
        </is>
      </c>
      <c r="M1476" t="str">
        <f>IFERROR(IF(VLOOKUP(L1476,'Quantification'!$A:$B,2,FALSE)&amp;""="","Unclassified",VLOOKUP(L1476,'Quantification'!$A:$B,2,FALSE)),"Unclassified")</f>
        <v>Major</v>
      </c>
      <c r="N1476" t="inlineStr">
        <is>
          <t xml:space="preserve">con-khera.mirjam@pocketfm.com</t>
        </is>
      </c>
      <c r="O1476" t="inlineStr">
        <is>
          <t xml:space="preserve">Issues found in raw</t>
        </is>
      </c>
      <c r="P1476" t="str">
        <f>IF(OR(O1476="Issues found in master",O1476="Final master"),"Master",IF(OR(O1476="Ready for Master",O1476="Issues found in raw",O1476="Raw under QC",O1476="Issues resolved in raw"),"Raw","-"))</f>
        <v>Raw</v>
      </c>
      <c r="Q1476" s="13">
        <v>46284.60625</v>
      </c>
      <c r="R1476" t="inlineStr">
        <is>
          <t xml:space="preserve">2026-09 (Sept)</t>
        </is>
      </c>
      <c r="S1476">
        <f>IF(M1476="Not an error",0,IF(COUNTIFS($A$2:$A1476,$A1476,$D$2:$D1476,$D1476,$M$2:$M1476,"&lt;&gt;Not an error")=1,1,0))</f>
        <v>1</v>
      </c>
      <c r="T1476">
        <f>IF(M1476&lt;&gt;"Major",0,IF(COUNTIFS($A$2:$A1476,$A1476,$D$2:$D1476,$D1476,$M$2:$M1476,"Major")=1,1,0))</f>
        <v>1</v>
      </c>
      <c r="U1476">
        <f>IF(M1476&lt;&gt;"Minor",0,IF(COUNTIFS($A$2:$A1476,$A1476,$D$2:$D1476,$D1476,$M$2:$M1476,"Minor")=1,1,0))</f>
        <v>0</v>
      </c>
    </row>
    <row r="1477">
      <c r="A1477" t="inlineStr">
        <is>
          <t xml:space="preserve">819eabfbd96880cd7f6d42202600e24bdb384108</t>
        </is>
      </c>
      <c r="B1477" t="inlineStr">
        <is>
          <t xml:space="preserve">Primal Partners</t>
        </is>
      </c>
      <c r="C1477" t="inlineStr">
        <is>
          <t xml:space="preserve">Primal Partners (New)</t>
        </is>
      </c>
      <c r="D1477" t="inlineStr">
        <is>
          <t xml:space="preserve">dc0fe5bd6bead4148bd3f8ddee81834fe086249b</t>
        </is>
      </c>
      <c r="E1477" t="inlineStr">
        <is>
          <t xml:space="preserve">Episode 54: Keine Kleinigkeit</t>
        </is>
      </c>
      <c r="F1477">
        <v>54</v>
      </c>
      <c r="G1477" t="inlineStr">
        <is>
          <t xml:space="preserve">3:47-3:54</t>
        </is>
      </c>
      <c r="H1477" t="inlineStr">
        <is>
          <t xml:space="preserve">Pending</t>
        </is>
      </c>
      <c r="I1477" t="inlineStr">
        <is>
          <t xml:space="preserve">Remarks: [Script Error]
Line from script:
"Er war bei den letzten beiden Sternen-Pokalen unter den Top-Zehn, aber dieses Jahr ist er rausgeflogen, bevor er Ã¼berhaupt die Vorrunde geschafft hat."
Note: This contradicts the previously shown tournament stage. Julianâ€™s match against Klica determined entry into the Top Ten, so he had already progressed far beyond the preliminary round. Suggested: â€œEr war bei den letzten beiden Sternen-Pokalen unter den Top-Zehn, aber dieses Jahr ist er kurz vor dem erneuten Einzug in die Top-Zehn rausgeflogen.â€_x009d_</t>
        </is>
      </c>
      <c r="J1477" t="inlineStr">
        <is>
          <t xml:space="preserve">VOA</t>
        </is>
      </c>
      <c r="K1477" t="inlineStr">
        <is>
          <t xml:space="preserve">Script Error</t>
        </is>
      </c>
      <c r="L1477" t="inlineStr">
        <is>
          <t xml:space="preserve">Script error</t>
        </is>
      </c>
      <c r="M1477" t="str">
        <f>IFERROR(IF(VLOOKUP(L1477,'Quantification'!$A:$B,2,FALSE)&amp;""="","Unclassified",VLOOKUP(L1477,'Quantification'!$A:$B,2,FALSE)),"Unclassified")</f>
        <v>Major</v>
      </c>
      <c r="N1477" t="inlineStr">
        <is>
          <t xml:space="preserve">con-khera.mirjam@pocketfm.com</t>
        </is>
      </c>
      <c r="O1477" t="inlineStr">
        <is>
          <t xml:space="preserve">Issues found in raw</t>
        </is>
      </c>
      <c r="P1477" t="str">
        <f>IF(OR(O1477="Issues found in master",O1477="Final master"),"Master",IF(OR(O1477="Ready for Master",O1477="Issues found in raw",O1477="Raw under QC",O1477="Issues resolved in raw"),"Raw","-"))</f>
        <v>Raw</v>
      </c>
      <c r="Q1477" s="13">
        <v>46284.60625</v>
      </c>
      <c r="R1477" t="inlineStr">
        <is>
          <t xml:space="preserve">2026-09 (Sept)</t>
        </is>
      </c>
      <c r="S1477">
        <f>IF(M1477="Not an error",0,IF(COUNTIFS($A$2:$A1477,$A1477,$D$2:$D1477,$D1477,$M$2:$M1477,"&lt;&gt;Not an error")=1,1,0))</f>
        <v>0</v>
      </c>
      <c r="T1477">
        <f>IF(M1477&lt;&gt;"Major",0,IF(COUNTIFS($A$2:$A1477,$A1477,$D$2:$D1477,$D1477,$M$2:$M1477,"Major")=1,1,0))</f>
        <v>0</v>
      </c>
      <c r="U1477">
        <f>IF(M1477&lt;&gt;"Minor",0,IF(COUNTIFS($A$2:$A1477,$A1477,$D$2:$D1477,$D1477,$M$2:$M1477,"Minor")=1,1,0))</f>
        <v>0</v>
      </c>
    </row>
    <row r="1478">
      <c r="A1478" t="inlineStr">
        <is>
          <t xml:space="preserve">819eabfbd96880cd7f6d42202600e24bdb384108</t>
        </is>
      </c>
      <c r="B1478" t="inlineStr">
        <is>
          <t xml:space="preserve">Primal Partners</t>
        </is>
      </c>
      <c r="C1478" t="inlineStr">
        <is>
          <t xml:space="preserve">Primal Partners (New)</t>
        </is>
      </c>
      <c r="D1478" t="inlineStr">
        <is>
          <t xml:space="preserve">dc0fe5bd6bead4148bd3f8ddee81834fe086249b</t>
        </is>
      </c>
      <c r="E1478" t="inlineStr">
        <is>
          <t xml:space="preserve">Episode 54: Keine Kleinigkeit</t>
        </is>
      </c>
      <c r="F1478">
        <v>54</v>
      </c>
      <c r="G1478" t="inlineStr">
        <is>
          <t xml:space="preserve">5:54-5:58</t>
        </is>
      </c>
      <c r="H1478" t="inlineStr">
        <is>
          <t xml:space="preserve">Pending</t>
        </is>
      </c>
      <c r="I1478" t="inlineStr">
        <is>
          <t xml:space="preserve">Remarks: [Script Error]
Line from script:
"Als sie selbst aufgerufen wurde, war bereits ein weiterer BÃ¤ndiger ausgeschieden."
Note: This statement is redundant because participants are constantly being eliminated during the tournament. The intended point appears to be that another contender from Sofiaâ€™s personal watchlist had been eliminated. Suggested: â€œAls Sofia selbst aufgerufen wurde, war bereits ein weiterer BÃ¤ndiger von ihrer Liste ausgeschieden.â€_x009d_</t>
        </is>
      </c>
      <c r="J1478" t="inlineStr">
        <is>
          <t xml:space="preserve">VOA</t>
        </is>
      </c>
      <c r="K1478" t="inlineStr">
        <is>
          <t xml:space="preserve">Script Error</t>
        </is>
      </c>
      <c r="L1478" t="inlineStr">
        <is>
          <t xml:space="preserve">Script error</t>
        </is>
      </c>
      <c r="M1478" t="str">
        <f>IFERROR(IF(VLOOKUP(L1478,'Quantification'!$A:$B,2,FALSE)&amp;""="","Unclassified",VLOOKUP(L1478,'Quantification'!$A:$B,2,FALSE)),"Unclassified")</f>
        <v>Major</v>
      </c>
      <c r="N1478" t="inlineStr">
        <is>
          <t xml:space="preserve">con-khera.mirjam@pocketfm.com</t>
        </is>
      </c>
      <c r="O1478" t="inlineStr">
        <is>
          <t xml:space="preserve">Issues found in raw</t>
        </is>
      </c>
      <c r="P1478" t="str">
        <f>IF(OR(O1478="Issues found in master",O1478="Final master"),"Master",IF(OR(O1478="Ready for Master",O1478="Issues found in raw",O1478="Raw under QC",O1478="Issues resolved in raw"),"Raw","-"))</f>
        <v>Raw</v>
      </c>
      <c r="Q1478" s="13">
        <v>46284.60625</v>
      </c>
      <c r="R1478" t="inlineStr">
        <is>
          <t xml:space="preserve">2026-09 (Sept)</t>
        </is>
      </c>
      <c r="S1478">
        <f>IF(M1478="Not an error",0,IF(COUNTIFS($A$2:$A1478,$A1478,$D$2:$D1478,$D1478,$M$2:$M1478,"&lt;&gt;Not an error")=1,1,0))</f>
        <v>0</v>
      </c>
      <c r="T1478">
        <f>IF(M1478&lt;&gt;"Major",0,IF(COUNTIFS($A$2:$A1478,$A1478,$D$2:$D1478,$D1478,$M$2:$M1478,"Major")=1,1,0))</f>
        <v>0</v>
      </c>
      <c r="U1478">
        <f>IF(M1478&lt;&gt;"Minor",0,IF(COUNTIFS($A$2:$A1478,$A1478,$D$2:$D1478,$D1478,$M$2:$M1478,"Minor")=1,1,0))</f>
        <v>0</v>
      </c>
    </row>
    <row r="1479">
      <c r="A1479" t="inlineStr">
        <is>
          <t xml:space="preserve">819eabfbd96880cd7f6d42202600e24bdb384108</t>
        </is>
      </c>
      <c r="B1479" t="inlineStr">
        <is>
          <t xml:space="preserve">Primal Partners</t>
        </is>
      </c>
      <c r="C1479" t="inlineStr">
        <is>
          <t xml:space="preserve">Primal Partners (New)</t>
        </is>
      </c>
      <c r="D1479" t="inlineStr">
        <is>
          <t xml:space="preserve">dc0fe5bd6bead4148bd3f8ddee81834fe086249b</t>
        </is>
      </c>
      <c r="E1479" t="inlineStr">
        <is>
          <t xml:space="preserve">Episode 54: Keine Kleinigkeit</t>
        </is>
      </c>
      <c r="F1479">
        <v>54</v>
      </c>
      <c r="G1479" t="inlineStr">
        <is>
          <t xml:space="preserve">5:59-6:13</t>
        </is>
      </c>
      <c r="H1479" t="inlineStr">
        <is>
          <t xml:space="preserve">Pending</t>
        </is>
      </c>
      <c r="I1479" t="inlineStr">
        <is>
          <t xml:space="preserve">Remarks: [Script Error]
Line from script:
"Im Rekruten-Pokal gab es keine Setzliste, also wurden BÃ¤ndiger mit Bestien mittleren Ranges nicht fÃ¼r spÃ¤tere Runden aufgespart. Die Paarungen waren vÃ¶llig zufÃ¤llig, was es unvermeidlich machte, dass zwei Kraftpakete schon frÃ¼h aufeinandertrafen."
Note: The explanation is unclear, and â€œunvermeidlichâ€_x009d_ is inaccurate because random pairings make early clashes between strong competitors possible, not inevitable. Suggested: â€œIm Rekruten-Pokal gab es keine Setzliste. Da die Paarungen vÃ¶llig zufÃ¤llig ausgelost wurden, konnten selbst zwei der stÃ¤rksten Teilnehmer schon frÃ¼h aufeinandertreffen.â€_x009d_</t>
        </is>
      </c>
      <c r="J1479" t="inlineStr">
        <is>
          <t xml:space="preserve">VOA</t>
        </is>
      </c>
      <c r="K1479" t="inlineStr">
        <is>
          <t xml:space="preserve">Script Error</t>
        </is>
      </c>
      <c r="L1479" t="inlineStr">
        <is>
          <t xml:space="preserve">Script error</t>
        </is>
      </c>
      <c r="M1479" t="str">
        <f>IFERROR(IF(VLOOKUP(L1479,'Quantification'!$A:$B,2,FALSE)&amp;""="","Unclassified",VLOOKUP(L1479,'Quantification'!$A:$B,2,FALSE)),"Unclassified")</f>
        <v>Major</v>
      </c>
      <c r="N1479" t="inlineStr">
        <is>
          <t xml:space="preserve">con-khera.mirjam@pocketfm.com</t>
        </is>
      </c>
      <c r="O1479" t="inlineStr">
        <is>
          <t xml:space="preserve">Issues found in raw</t>
        </is>
      </c>
      <c r="P1479" t="str">
        <f>IF(OR(O1479="Issues found in master",O1479="Final master"),"Master",IF(OR(O1479="Ready for Master",O1479="Issues found in raw",O1479="Raw under QC",O1479="Issues resolved in raw"),"Raw","-"))</f>
        <v>Raw</v>
      </c>
      <c r="Q1479" s="13">
        <v>46284.60625</v>
      </c>
      <c r="R1479" t="inlineStr">
        <is>
          <t xml:space="preserve">2026-09 (Sept)</t>
        </is>
      </c>
      <c r="S1479">
        <f>IF(M1479="Not an error",0,IF(COUNTIFS($A$2:$A1479,$A1479,$D$2:$D1479,$D1479,$M$2:$M1479,"&lt;&gt;Not an error")=1,1,0))</f>
        <v>0</v>
      </c>
      <c r="T1479">
        <f>IF(M1479&lt;&gt;"Major",0,IF(COUNTIFS($A$2:$A1479,$A1479,$D$2:$D1479,$D1479,$M$2:$M1479,"Major")=1,1,0))</f>
        <v>0</v>
      </c>
      <c r="U1479">
        <f>IF(M1479&lt;&gt;"Minor",0,IF(COUNTIFS($A$2:$A1479,$A1479,$D$2:$D1479,$D1479,$M$2:$M1479,"Minor")=1,1,0))</f>
        <v>0</v>
      </c>
    </row>
    <row r="1480">
      <c r="A1480" t="inlineStr">
        <is>
          <t xml:space="preserve">819eabfbd96880cd7f6d42202600e24bdb384108</t>
        </is>
      </c>
      <c r="B1480" t="inlineStr">
        <is>
          <t xml:space="preserve">Primal Partners</t>
        </is>
      </c>
      <c r="C1480" t="inlineStr">
        <is>
          <t xml:space="preserve">Primal Partners (New)</t>
        </is>
      </c>
      <c r="D1480" t="inlineStr">
        <is>
          <t xml:space="preserve">dc0fe5bd6bead4148bd3f8ddee81834fe086249b</t>
        </is>
      </c>
      <c r="E1480" t="inlineStr">
        <is>
          <t xml:space="preserve">Episode 54: Keine Kleinigkeit</t>
        </is>
      </c>
      <c r="F1480">
        <v>54</v>
      </c>
      <c r="G1480" t="inlineStr">
        <is>
          <t xml:space="preserve">7:03-7:07</t>
        </is>
      </c>
      <c r="H1480" t="inlineStr">
        <is>
          <t xml:space="preserve">Pending</t>
        </is>
      </c>
      <c r="I1480" t="inlineStr">
        <is>
          <t xml:space="preserve">Remarks: [Script Error]
Line from script:
"Er hatte ihr all diese SprÃ¼che geklopft und nicht erwartet, dass sie so hÃ¶flich sein wÃ¼rde."
Note: â€œJemandem SprÃ¼che klopfenâ€_x009d_ is not an idiomatic German construction. Suggested: â€œEr hatte ihr gegenÃ¼ber all diese groÃŸen SprÃ¼che geklopft und nicht erwartet, dass sie so hÃ¶flich sein wÃ¼rde.â€_x009d_</t>
        </is>
      </c>
      <c r="J1480" t="inlineStr">
        <is>
          <t xml:space="preserve">VOA</t>
        </is>
      </c>
      <c r="K1480" t="inlineStr">
        <is>
          <t xml:space="preserve">Script Error</t>
        </is>
      </c>
      <c r="L1480" t="inlineStr">
        <is>
          <t xml:space="preserve">Script error</t>
        </is>
      </c>
      <c r="M1480" t="str">
        <f>IFERROR(IF(VLOOKUP(L1480,'Quantification'!$A:$B,2,FALSE)&amp;""="","Unclassified",VLOOKUP(L1480,'Quantification'!$A:$B,2,FALSE)),"Unclassified")</f>
        <v>Major</v>
      </c>
      <c r="N1480" t="inlineStr">
        <is>
          <t xml:space="preserve">con-khera.mirjam@pocketfm.com</t>
        </is>
      </c>
      <c r="O1480" t="inlineStr">
        <is>
          <t xml:space="preserve">Issues found in raw</t>
        </is>
      </c>
      <c r="P1480" t="str">
        <f>IF(OR(O1480="Issues found in master",O1480="Final master"),"Master",IF(OR(O1480="Ready for Master",O1480="Issues found in raw",O1480="Raw under QC",O1480="Issues resolved in raw"),"Raw","-"))</f>
        <v>Raw</v>
      </c>
      <c r="Q1480" s="13">
        <v>46284.60625</v>
      </c>
      <c r="R1480" t="inlineStr">
        <is>
          <t xml:space="preserve">2026-09 (Sept)</t>
        </is>
      </c>
      <c r="S1480">
        <f>IF(M1480="Not an error",0,IF(COUNTIFS($A$2:$A1480,$A1480,$D$2:$D1480,$D1480,$M$2:$M1480,"&lt;&gt;Not an error")=1,1,0))</f>
        <v>0</v>
      </c>
      <c r="T1480">
        <f>IF(M1480&lt;&gt;"Major",0,IF(COUNTIFS($A$2:$A1480,$A1480,$D$2:$D1480,$D1480,$M$2:$M1480,"Major")=1,1,0))</f>
        <v>0</v>
      </c>
      <c r="U1480">
        <f>IF(M1480&lt;&gt;"Minor",0,IF(COUNTIFS($A$2:$A1480,$A1480,$D$2:$D1480,$D1480,$M$2:$M1480,"Minor")=1,1,0))</f>
        <v>0</v>
      </c>
    </row>
    <row r="1481">
      <c r="A1481" t="inlineStr">
        <is>
          <t xml:space="preserve">819eabfbd96880cd7f6d42202600e24bdb384108</t>
        </is>
      </c>
      <c r="B1481" t="inlineStr">
        <is>
          <t xml:space="preserve">Primal Partners</t>
        </is>
      </c>
      <c r="C1481" t="inlineStr">
        <is>
          <t xml:space="preserve">Primal Partners (New)</t>
        </is>
      </c>
      <c r="D1481" t="inlineStr">
        <is>
          <t xml:space="preserve">dc0fe5bd6bead4148bd3f8ddee81834fe086249b</t>
        </is>
      </c>
      <c r="E1481" t="inlineStr">
        <is>
          <t xml:space="preserve">Episode 54: Keine Kleinigkeit</t>
        </is>
      </c>
      <c r="F1481">
        <v>54</v>
      </c>
      <c r="G1481" t="inlineStr">
        <is>
          <t xml:space="preserve">8:07-8:13</t>
        </is>
      </c>
      <c r="H1481" t="inlineStr">
        <is>
          <t xml:space="preserve">Pending</t>
        </is>
      </c>
      <c r="I1481" t="inlineStr">
        <is>
          <t xml:space="preserve">Remarks: [Script Error]
Line from script:
"â€žDes!â€œ, jaulte der WÃ¼stenschweif-Fuchs, und sein Schwanz begann in einem erdigen Licht zu glÃ¼hen."
Note: â€œDes!â€_x009d_ appears to be an untranslated vocalization derived from the English word â€œdesertâ€_x009d_ and has no recognizable connection to the German creature name. Please localize the cry consistently. Suggested: â€œâ€žWÃ¼st!â€œ, jaulte der WÃ¼stenschweif-Fuchs, und sein Schwanz begann in einem erdigen Licht zu glÃ¼hen.â€_x009d_</t>
        </is>
      </c>
      <c r="J1481" t="inlineStr">
        <is>
          <t xml:space="preserve">VOA</t>
        </is>
      </c>
      <c r="K1481" t="inlineStr">
        <is>
          <t xml:space="preserve">Script Error</t>
        </is>
      </c>
      <c r="L1481" t="inlineStr">
        <is>
          <t xml:space="preserve">Script error</t>
        </is>
      </c>
      <c r="M1481" t="str">
        <f>IFERROR(IF(VLOOKUP(L1481,'Quantification'!$A:$B,2,FALSE)&amp;""="","Unclassified",VLOOKUP(L1481,'Quantification'!$A:$B,2,FALSE)),"Unclassified")</f>
        <v>Major</v>
      </c>
      <c r="N1481" t="inlineStr">
        <is>
          <t xml:space="preserve">con-khera.mirjam@pocketfm.com</t>
        </is>
      </c>
      <c r="O1481" t="inlineStr">
        <is>
          <t xml:space="preserve">Issues found in raw</t>
        </is>
      </c>
      <c r="P1481" t="str">
        <f>IF(OR(O1481="Issues found in master",O1481="Final master"),"Master",IF(OR(O1481="Ready for Master",O1481="Issues found in raw",O1481="Raw under QC",O1481="Issues resolved in raw"),"Raw","-"))</f>
        <v>Raw</v>
      </c>
      <c r="Q1481" s="13">
        <v>46284.60625</v>
      </c>
      <c r="R1481" t="inlineStr">
        <is>
          <t xml:space="preserve">2026-09 (Sept)</t>
        </is>
      </c>
      <c r="S1481">
        <f>IF(M1481="Not an error",0,IF(COUNTIFS($A$2:$A1481,$A1481,$D$2:$D1481,$D1481,$M$2:$M1481,"&lt;&gt;Not an error")=1,1,0))</f>
        <v>0</v>
      </c>
      <c r="T1481">
        <f>IF(M1481&lt;&gt;"Major",0,IF(COUNTIFS($A$2:$A1481,$A1481,$D$2:$D1481,$D1481,$M$2:$M1481,"Major")=1,1,0))</f>
        <v>0</v>
      </c>
      <c r="U1481">
        <f>IF(M1481&lt;&gt;"Minor",0,IF(COUNTIFS($A$2:$A1481,$A1481,$D$2:$D1481,$D1481,$M$2:$M1481,"Minor")=1,1,0))</f>
        <v>0</v>
      </c>
    </row>
    <row r="1482">
      <c r="A1482" t="inlineStr">
        <is>
          <t xml:space="preserve">819eabfbd96880cd7f6d42202600e24bdb384108</t>
        </is>
      </c>
      <c r="B1482" t="inlineStr">
        <is>
          <t xml:space="preserve">Primal Partners</t>
        </is>
      </c>
      <c r="C1482" t="inlineStr">
        <is>
          <t xml:space="preserve">Primal Partners (New)</t>
        </is>
      </c>
      <c r="D1482" t="inlineStr">
        <is>
          <t xml:space="preserve">0aeb4f2235083548b3d01002ee1b0ae47f84b39e</t>
        </is>
      </c>
      <c r="E1482" t="inlineStr">
        <is>
          <t xml:space="preserve">Episode 55: Kiefer Zugepresst</t>
        </is>
      </c>
      <c r="F1482">
        <v>55</v>
      </c>
      <c r="G1482" t="inlineStr">
        <is>
          <t xml:space="preserve">1:22-1:35</t>
        </is>
      </c>
      <c r="H1482" t="inlineStr">
        <is>
          <t xml:space="preserve">Pending</t>
        </is>
      </c>
      <c r="I1482" t="inlineStr">
        <is>
          <t xml:space="preserve">Remarks: [Script Error]
Line from script:
"Im Schutz des aufgewirbelten Staubs schoss ein dritter Feuerzahn-Hund hervor, schlich sich direkt in Kims toten Winkel und tauchte hinter dem WÃ¼stenschweif-Fuchs auf. Das Timing und die Positionierung waren makellos."
Note: This passage retrospectively explains what the audience had seen during the already completed attack, so the sequence should be narrated in the past perfect. Suggested: â€œIm Schutz des aufgewirbelten Staubs war ein dritter Feuerzahn-Hund hervorgeschossen, hatte sich direkt in Kims toten Winkel geschlichen und war hinter dem WÃ¼stenschweif-Fuchs aufgetaucht. Das Timing und die Positionierung waren makellos.â€_x009d_</t>
        </is>
      </c>
      <c r="J1482" t="inlineStr">
        <is>
          <t xml:space="preserve">VOA</t>
        </is>
      </c>
      <c r="K1482" t="inlineStr">
        <is>
          <t xml:space="preserve">Script Error</t>
        </is>
      </c>
      <c r="L1482" t="inlineStr">
        <is>
          <t xml:space="preserve">Script error</t>
        </is>
      </c>
      <c r="M1482" t="str">
        <f>IFERROR(IF(VLOOKUP(L1482,'Quantification'!$A:$B,2,FALSE)&amp;""="","Unclassified",VLOOKUP(L1482,'Quantification'!$A:$B,2,FALSE)),"Unclassified")</f>
        <v>Major</v>
      </c>
      <c r="N1482" t="inlineStr">
        <is>
          <t xml:space="preserve">con-khera.mirjam@pocketfm.com</t>
        </is>
      </c>
      <c r="O1482" t="inlineStr">
        <is>
          <t xml:space="preserve">Issues found in raw</t>
        </is>
      </c>
      <c r="P1482" t="str">
        <f>IF(OR(O1482="Issues found in master",O1482="Final master"),"Master",IF(OR(O1482="Ready for Master",O1482="Issues found in raw",O1482="Raw under QC",O1482="Issues resolved in raw"),"Raw","-"))</f>
        <v>Raw</v>
      </c>
      <c r="Q1482" s="13">
        <v>46284.61458333333</v>
      </c>
      <c r="R1482" t="inlineStr">
        <is>
          <t xml:space="preserve">2026-09 (Sept)</t>
        </is>
      </c>
      <c r="S1482">
        <f>IF(M1482="Not an error",0,IF(COUNTIFS($A$2:$A1482,$A1482,$D$2:$D1482,$D1482,$M$2:$M1482,"&lt;&gt;Not an error")=1,1,0))</f>
        <v>1</v>
      </c>
      <c r="T1482">
        <f>IF(M1482&lt;&gt;"Major",0,IF(COUNTIFS($A$2:$A1482,$A1482,$D$2:$D1482,$D1482,$M$2:$M1482,"Major")=1,1,0))</f>
        <v>1</v>
      </c>
      <c r="U1482">
        <f>IF(M1482&lt;&gt;"Minor",0,IF(COUNTIFS($A$2:$A1482,$A1482,$D$2:$D1482,$D1482,$M$2:$M1482,"Minor")=1,1,0))</f>
        <v>0</v>
      </c>
    </row>
    <row r="1483">
      <c r="A1483" t="inlineStr">
        <is>
          <t xml:space="preserve">819eabfbd96880cd7f6d42202600e24bdb384108</t>
        </is>
      </c>
      <c r="B1483" t="inlineStr">
        <is>
          <t xml:space="preserve">Primal Partners</t>
        </is>
      </c>
      <c r="C1483" t="inlineStr">
        <is>
          <t xml:space="preserve">Primal Partners (New)</t>
        </is>
      </c>
      <c r="D1483" t="inlineStr">
        <is>
          <t xml:space="preserve">0aeb4f2235083548b3d01002ee1b0ae47f84b39e</t>
        </is>
      </c>
      <c r="E1483" t="inlineStr">
        <is>
          <t xml:space="preserve">Episode 55: Kiefer Zugepresst</t>
        </is>
      </c>
      <c r="F1483">
        <v>55</v>
      </c>
      <c r="G1483" t="inlineStr">
        <is>
          <t xml:space="preserve">7:00-7:08</t>
        </is>
      </c>
      <c r="H1483" t="inlineStr">
        <is>
          <t xml:space="preserve">Pending</t>
        </is>
      </c>
      <c r="I1483" t="inlineStr">
        <is>
          <t xml:space="preserve">Remarks: [Script Error]
Line from script:
"â€žWeiÃŸt du, du kÃ¶nntest die Goldranke trotzdem herauslassen. Manchmal wollen Reporter ein Zitat vom Zweitplatzierten.â€œ"
Note: Bianca is not the tournament runner-up; she merely lost this particular match. â€œZweitplatzierteâ€_x009d_ is therefore factually incorrect. Suggested: â€œWeiÃŸt du, du kÃ¶nntest die Goldranke trotzdem herauslassen. Manchmal wollen Reporter auch ein Zitat von der Verliererin.â€_x009d_</t>
        </is>
      </c>
      <c r="J1483" t="inlineStr">
        <is>
          <t xml:space="preserve">VOA</t>
        </is>
      </c>
      <c r="K1483" t="inlineStr">
        <is>
          <t xml:space="preserve">Script Error</t>
        </is>
      </c>
      <c r="L1483" t="inlineStr">
        <is>
          <t xml:space="preserve">Script error</t>
        </is>
      </c>
      <c r="M1483" t="str">
        <f>IFERROR(IF(VLOOKUP(L1483,'Quantification'!$A:$B,2,FALSE)&amp;""="","Unclassified",VLOOKUP(L1483,'Quantification'!$A:$B,2,FALSE)),"Unclassified")</f>
        <v>Major</v>
      </c>
      <c r="N1483" t="inlineStr">
        <is>
          <t xml:space="preserve">con-khera.mirjam@pocketfm.com</t>
        </is>
      </c>
      <c r="O1483" t="inlineStr">
        <is>
          <t xml:space="preserve">Issues found in raw</t>
        </is>
      </c>
      <c r="P1483" t="str">
        <f>IF(OR(O1483="Issues found in master",O1483="Final master"),"Master",IF(OR(O1483="Ready for Master",O1483="Issues found in raw",O1483="Raw under QC",O1483="Issues resolved in raw"),"Raw","-"))</f>
        <v>Raw</v>
      </c>
      <c r="Q1483" s="13">
        <v>46284.61458333333</v>
      </c>
      <c r="R1483" t="inlineStr">
        <is>
          <t xml:space="preserve">2026-09 (Sept)</t>
        </is>
      </c>
      <c r="S1483">
        <f>IF(M1483="Not an error",0,IF(COUNTIFS($A$2:$A1483,$A1483,$D$2:$D1483,$D1483,$M$2:$M1483,"&lt;&gt;Not an error")=1,1,0))</f>
        <v>0</v>
      </c>
      <c r="T1483">
        <f>IF(M1483&lt;&gt;"Major",0,IF(COUNTIFS($A$2:$A1483,$A1483,$D$2:$D1483,$D1483,$M$2:$M1483,"Major")=1,1,0))</f>
        <v>0</v>
      </c>
      <c r="U1483">
        <f>IF(M1483&lt;&gt;"Minor",0,IF(COUNTIFS($A$2:$A1483,$A1483,$D$2:$D1483,$D1483,$M$2:$M1483,"Minor")=1,1,0))</f>
        <v>0</v>
      </c>
    </row>
    <row r="1484">
      <c r="A1484" t="inlineStr">
        <is>
          <t xml:space="preserve">819eabfbd96880cd7f6d42202600e24bdb384108</t>
        </is>
      </c>
      <c r="B1484" t="inlineStr">
        <is>
          <t xml:space="preserve">Primal Partners</t>
        </is>
      </c>
      <c r="C1484" t="inlineStr">
        <is>
          <t xml:space="preserve">Primal Partners (New)</t>
        </is>
      </c>
      <c r="D1484" t="inlineStr">
        <is>
          <t xml:space="preserve">0aeb4f2235083548b3d01002ee1b0ae47f84b39e</t>
        </is>
      </c>
      <c r="E1484" t="inlineStr">
        <is>
          <t xml:space="preserve">Episode 55: Kiefer Zugepresst</t>
        </is>
      </c>
      <c r="F1484">
        <v>55</v>
      </c>
      <c r="G1484" t="inlineStr">
        <is>
          <t xml:space="preserve">7:48-7:55</t>
        </is>
      </c>
      <c r="H1484" t="inlineStr">
        <is>
          <t xml:space="preserve">Pending</t>
        </is>
      </c>
      <c r="I1484" t="inlineStr">
        <is>
          <t xml:space="preserve">Remarks: [Script Error]
Line from script:
"Da viele Leute immer noch von Arcybiusâ€™ Niederlage enttÃ¤uscht waren, war im Stream des Rekruten-Pokals den ganzen Tag kaum etwas los gewesen."
Note: This contradicts the previous outcome. Arcybius defeated Julian Laneâ€™s Violetthauben-Elektrofalke; Arcybius did not lose. The audience was disappointed by Julianâ€™s defeat. Suggested: â€œDa viele Leute immer noch von Julian Lanes Niederlage enttÃ¤uscht waren, war im Stream des Rekruten-Pokals den ganzen Tag kaum etwas los gewesen.â€_x009d_</t>
        </is>
      </c>
      <c r="J1484" t="inlineStr">
        <is>
          <t xml:space="preserve">VOA</t>
        </is>
      </c>
      <c r="K1484" t="inlineStr">
        <is>
          <t xml:space="preserve">Script Error</t>
        </is>
      </c>
      <c r="L1484" t="inlineStr">
        <is>
          <t xml:space="preserve">Script error</t>
        </is>
      </c>
      <c r="M1484" t="str">
        <f>IFERROR(IF(VLOOKUP(L1484,'Quantification'!$A:$B,2,FALSE)&amp;""="","Unclassified",VLOOKUP(L1484,'Quantification'!$A:$B,2,FALSE)),"Unclassified")</f>
        <v>Major</v>
      </c>
      <c r="N1484" t="inlineStr">
        <is>
          <t xml:space="preserve">con-khera.mirjam@pocketfm.com</t>
        </is>
      </c>
      <c r="O1484" t="inlineStr">
        <is>
          <t xml:space="preserve">Issues found in raw</t>
        </is>
      </c>
      <c r="P1484" t="str">
        <f>IF(OR(O1484="Issues found in master",O1484="Final master"),"Master",IF(OR(O1484="Ready for Master",O1484="Issues found in raw",O1484="Raw under QC",O1484="Issues resolved in raw"),"Raw","-"))</f>
        <v>Raw</v>
      </c>
      <c r="Q1484" s="13">
        <v>46284.61458333333</v>
      </c>
      <c r="R1484" t="inlineStr">
        <is>
          <t xml:space="preserve">2026-09 (Sept)</t>
        </is>
      </c>
      <c r="S1484">
        <f>IF(M1484="Not an error",0,IF(COUNTIFS($A$2:$A1484,$A1484,$D$2:$D1484,$D1484,$M$2:$M1484,"&lt;&gt;Not an error")=1,1,0))</f>
        <v>0</v>
      </c>
      <c r="T1484">
        <f>IF(M1484&lt;&gt;"Major",0,IF(COUNTIFS($A$2:$A1484,$A1484,$D$2:$D1484,$D1484,$M$2:$M1484,"Major")=1,1,0))</f>
        <v>0</v>
      </c>
      <c r="U1484">
        <f>IF(M1484&lt;&gt;"Minor",0,IF(COUNTIFS($A$2:$A1484,$A1484,$D$2:$D1484,$D1484,$M$2:$M1484,"Minor")=1,1,0))</f>
        <v>0</v>
      </c>
    </row>
    <row r="1485">
      <c r="A1485" t="inlineStr">
        <is>
          <t xml:space="preserve">819eabfbd96880cd7f6d42202600e24bdb384108</t>
        </is>
      </c>
      <c r="B1485" t="inlineStr">
        <is>
          <t xml:space="preserve">Primal Partners</t>
        </is>
      </c>
      <c r="C1485" t="inlineStr">
        <is>
          <t xml:space="preserve">Primal Partners (New)</t>
        </is>
      </c>
      <c r="D1485" t="inlineStr">
        <is>
          <t xml:space="preserve">0aeb4f2235083548b3d01002ee1b0ae47f84b39e</t>
        </is>
      </c>
      <c r="E1485" t="inlineStr">
        <is>
          <t xml:space="preserve">Episode 55: Kiefer Zugepresst</t>
        </is>
      </c>
      <c r="F1485">
        <v>55</v>
      </c>
      <c r="G1485" t="inlineStr">
        <is>
          <t xml:space="preserve">8:19-8:21</t>
        </is>
      </c>
      <c r="H1485" t="inlineStr">
        <is>
          <t xml:space="preserve">Pending</t>
        </is>
      </c>
      <c r="I1485" t="inlineStr">
        <is>
          <t xml:space="preserve">Remarks: [Mispronunciation]
Line from script:
"sofia warren ist furchtlos."
Note: The surname â€œWarrenâ€_x009d_ is mispronounced. It should use the standard English pronunciation: â€œWOR-enâ€_x009d_ (/ËˆwÉ’rÉ™n/ or /ËˆwÉ”Ë_x0090_rÉ™n/), not a German phonetic reading.</t>
        </is>
      </c>
      <c r="J1485" t="inlineStr">
        <is>
          <t xml:space="preserve">VOA</t>
        </is>
      </c>
      <c r="K1485" t="inlineStr">
        <is>
          <t xml:space="preserve">Mispronunciation</t>
        </is>
      </c>
      <c r="L1485" t="inlineStr">
        <is>
          <t xml:space="preserve">Mispronunciation</t>
        </is>
      </c>
      <c r="M1485" t="str">
        <f>IFERROR(IF(VLOOKUP(L1485,'Quantification'!$A:$B,2,FALSE)&amp;""="","Unclassified",VLOOKUP(L1485,'Quantification'!$A:$B,2,FALSE)),"Unclassified")</f>
        <v>Major</v>
      </c>
      <c r="N1485" t="inlineStr">
        <is>
          <t xml:space="preserve">con-khera.mirjam@pocketfm.com</t>
        </is>
      </c>
      <c r="O1485" t="inlineStr">
        <is>
          <t xml:space="preserve">Issues found in raw</t>
        </is>
      </c>
      <c r="P1485" t="str">
        <f>IF(OR(O1485="Issues found in master",O1485="Final master"),"Master",IF(OR(O1485="Ready for Master",O1485="Issues found in raw",O1485="Raw under QC",O1485="Issues resolved in raw"),"Raw","-"))</f>
        <v>Raw</v>
      </c>
      <c r="Q1485" s="13">
        <v>46284.61458333333</v>
      </c>
      <c r="R1485" t="inlineStr">
        <is>
          <t xml:space="preserve">2026-09 (Sept)</t>
        </is>
      </c>
      <c r="S1485">
        <f>IF(M1485="Not an error",0,IF(COUNTIFS($A$2:$A1485,$A1485,$D$2:$D1485,$D1485,$M$2:$M1485,"&lt;&gt;Not an error")=1,1,0))</f>
        <v>0</v>
      </c>
      <c r="T1485">
        <f>IF(M1485&lt;&gt;"Major",0,IF(COUNTIFS($A$2:$A1485,$A1485,$D$2:$D1485,$D1485,$M$2:$M1485,"Major")=1,1,0))</f>
        <v>0</v>
      </c>
      <c r="U1485">
        <f>IF(M1485&lt;&gt;"Minor",0,IF(COUNTIFS($A$2:$A1485,$A1485,$D$2:$D1485,$D1485,$M$2:$M1485,"Minor")=1,1,0))</f>
        <v>0</v>
      </c>
    </row>
    <row r="1486">
      <c r="A1486" t="inlineStr">
        <is>
          <t xml:space="preserve">819eabfbd96880cd7f6d42202600e24bdb384108</t>
        </is>
      </c>
      <c r="B1486" t="inlineStr">
        <is>
          <t xml:space="preserve">Primal Partners</t>
        </is>
      </c>
      <c r="C1486" t="inlineStr">
        <is>
          <t xml:space="preserve">Primal Partners (New)</t>
        </is>
      </c>
      <c r="D1486" t="inlineStr">
        <is>
          <t xml:space="preserve">e9db1614817d0835166c61d033866d13dee7780d</t>
        </is>
      </c>
      <c r="E1486" t="inlineStr">
        <is>
          <t xml:space="preserve">Episode 56: Totale Fehlpaarung</t>
        </is>
      </c>
      <c r="F1486">
        <v>56</v>
      </c>
      <c r="G1486" t="inlineStr">
        <is>
          <t xml:space="preserve">0:32-0:40</t>
        </is>
      </c>
      <c r="H1486" t="inlineStr">
        <is>
          <t xml:space="preserve">Pending</t>
        </is>
      </c>
      <c r="I1486" t="inlineStr">
        <is>
          <t xml:space="preserve">Remarks: [Script Error]
Line from script:
"Sofias Magen verkrampfte sich, als sie sah, wie der Phantomfeuerdrache seines Gegners Paco begann, Mo Chens Bicephalogetriebedrachen zu Ã¼berwÃ¤ltigen."
Note: Mo Chenâ€™s opponent was previously introduced as â€œPasol,â€_x009d_ not â€œPaco.â€_x009d_ Suggested: â€œSofias Magen verkrampfte sich, als sie sah, wie der Phantomfeuerdrache seines Gegners Pasol begann, Mo Chens Bicephalogetriebedrachen zu Ã¼berwÃ¤ltigen.â€_x009d_</t>
        </is>
      </c>
      <c r="J1486" t="inlineStr">
        <is>
          <t xml:space="preserve">VOA</t>
        </is>
      </c>
      <c r="K1486" t="inlineStr">
        <is>
          <t xml:space="preserve">Script Error</t>
        </is>
      </c>
      <c r="L1486" t="inlineStr">
        <is>
          <t xml:space="preserve">Script error</t>
        </is>
      </c>
      <c r="M1486" t="str">
        <f>IFERROR(IF(VLOOKUP(L1486,'Quantification'!$A:$B,2,FALSE)&amp;""="","Unclassified",VLOOKUP(L1486,'Quantification'!$A:$B,2,FALSE)),"Unclassified")</f>
        <v>Major</v>
      </c>
      <c r="N1486" t="inlineStr">
        <is>
          <t xml:space="preserve">con-khera.mirjam@pocketfm.com</t>
        </is>
      </c>
      <c r="O1486" t="inlineStr">
        <is>
          <t xml:space="preserve">Issues found in raw</t>
        </is>
      </c>
      <c r="P1486" t="str">
        <f>IF(OR(O1486="Issues found in master",O1486="Final master"),"Master",IF(OR(O1486="Ready for Master",O1486="Issues found in raw",O1486="Raw under QC",O1486="Issues resolved in raw"),"Raw","-"))</f>
        <v>Raw</v>
      </c>
      <c r="Q1486" s="13">
        <v>46284.62361111111</v>
      </c>
      <c r="R1486" t="inlineStr">
        <is>
          <t xml:space="preserve">2026-09 (Sept)</t>
        </is>
      </c>
      <c r="S1486">
        <f>IF(M1486="Not an error",0,IF(COUNTIFS($A$2:$A1486,$A1486,$D$2:$D1486,$D1486,$M$2:$M1486,"&lt;&gt;Not an error")=1,1,0))</f>
        <v>1</v>
      </c>
      <c r="T1486">
        <f>IF(M1486&lt;&gt;"Major",0,IF(COUNTIFS($A$2:$A1486,$A1486,$D$2:$D1486,$D1486,$M$2:$M1486,"Major")=1,1,0))</f>
        <v>1</v>
      </c>
      <c r="U1486">
        <f>IF(M1486&lt;&gt;"Minor",0,IF(COUNTIFS($A$2:$A1486,$A1486,$D$2:$D1486,$D1486,$M$2:$M1486,"Minor")=1,1,0))</f>
        <v>0</v>
      </c>
    </row>
    <row r="1487">
      <c r="A1487" t="inlineStr">
        <is>
          <t xml:space="preserve">819eabfbd96880cd7f6d42202600e24bdb384108</t>
        </is>
      </c>
      <c r="B1487" t="inlineStr">
        <is>
          <t xml:space="preserve">Primal Partners</t>
        </is>
      </c>
      <c r="C1487" t="inlineStr">
        <is>
          <t xml:space="preserve">Primal Partners (New)</t>
        </is>
      </c>
      <c r="D1487" t="inlineStr">
        <is>
          <t xml:space="preserve">e9db1614817d0835166c61d033866d13dee7780d</t>
        </is>
      </c>
      <c r="E1487" t="inlineStr">
        <is>
          <t xml:space="preserve">Episode 56: Totale Fehlpaarung</t>
        </is>
      </c>
      <c r="F1487">
        <v>56</v>
      </c>
      <c r="G1487" t="inlineStr">
        <is>
          <t xml:space="preserve">0:32-0:40</t>
        </is>
      </c>
      <c r="H1487" t="inlineStr">
        <is>
          <t xml:space="preserve">Pending</t>
        </is>
      </c>
      <c r="I1487" t="inlineStr">
        <is>
          <t xml:space="preserve">Remarks: [Script Error]
Line from script:
"Sofias Magen verkrampfte sich, als sie sah, wie der Phantomfeuerdrache seines Gegners Paco begann, Mo Chens Bicephalogetriebedrachen zu Ã¼berwÃ¤ltigen."
Note: â€œBicephalogetriebedracheâ€_x009d_ is overly complicated and difficult to understand in audio. Suggested: â€œZweikopf-Getriebedrache.â€_x009d_</t>
        </is>
      </c>
      <c r="J1487" t="inlineStr">
        <is>
          <t xml:space="preserve">VOA</t>
        </is>
      </c>
      <c r="K1487" t="inlineStr">
        <is>
          <t xml:space="preserve">Script Error</t>
        </is>
      </c>
      <c r="L1487" t="inlineStr">
        <is>
          <t xml:space="preserve">Script error</t>
        </is>
      </c>
      <c r="M1487" t="str">
        <f>IFERROR(IF(VLOOKUP(L1487,'Quantification'!$A:$B,2,FALSE)&amp;""="","Unclassified",VLOOKUP(L1487,'Quantification'!$A:$B,2,FALSE)),"Unclassified")</f>
        <v>Major</v>
      </c>
      <c r="N1487" t="inlineStr">
        <is>
          <t xml:space="preserve">con-khera.mirjam@pocketfm.com</t>
        </is>
      </c>
      <c r="O1487" t="inlineStr">
        <is>
          <t xml:space="preserve">Issues found in raw</t>
        </is>
      </c>
      <c r="P1487" t="str">
        <f>IF(OR(O1487="Issues found in master",O1487="Final master"),"Master",IF(OR(O1487="Ready for Master",O1487="Issues found in raw",O1487="Raw under QC",O1487="Issues resolved in raw"),"Raw","-"))</f>
        <v>Raw</v>
      </c>
      <c r="Q1487" s="13">
        <v>46284.62361111111</v>
      </c>
      <c r="R1487" t="inlineStr">
        <is>
          <t xml:space="preserve">2026-09 (Sept)</t>
        </is>
      </c>
      <c r="S1487">
        <f>IF(M1487="Not an error",0,IF(COUNTIFS($A$2:$A1487,$A1487,$D$2:$D1487,$D1487,$M$2:$M1487,"&lt;&gt;Not an error")=1,1,0))</f>
        <v>0</v>
      </c>
      <c r="T1487">
        <f>IF(M1487&lt;&gt;"Major",0,IF(COUNTIFS($A$2:$A1487,$A1487,$D$2:$D1487,$D1487,$M$2:$M1487,"Major")=1,1,0))</f>
        <v>0</v>
      </c>
      <c r="U1487">
        <f>IF(M1487&lt;&gt;"Minor",0,IF(COUNTIFS($A$2:$A1487,$A1487,$D$2:$D1487,$D1487,$M$2:$M1487,"Minor")=1,1,0))</f>
        <v>0</v>
      </c>
    </row>
    <row r="1488">
      <c r="A1488" t="inlineStr">
        <is>
          <t xml:space="preserve">819eabfbd96880cd7f6d42202600e24bdb384108</t>
        </is>
      </c>
      <c r="B1488" t="inlineStr">
        <is>
          <t xml:space="preserve">Primal Partners</t>
        </is>
      </c>
      <c r="C1488" t="inlineStr">
        <is>
          <t xml:space="preserve">Primal Partners (New)</t>
        </is>
      </c>
      <c r="D1488" t="inlineStr">
        <is>
          <t xml:space="preserve">e9db1614817d0835166c61d033866d13dee7780d</t>
        </is>
      </c>
      <c r="E1488" t="inlineStr">
        <is>
          <t xml:space="preserve">Episode 56: Totale Fehlpaarung</t>
        </is>
      </c>
      <c r="F1488">
        <v>56</v>
      </c>
      <c r="G1488" t="inlineStr">
        <is>
          <t xml:space="preserve">1:02-1:13</t>
        </is>
      </c>
      <c r="H1488" t="inlineStr">
        <is>
          <t xml:space="preserve">Pending</t>
        </is>
      </c>
      <c r="I1488" t="inlineStr">
        <is>
          <t xml:space="preserve">Remarks: [Script Error]
Line from script:
"Etwa zwanzig Minuten spÃ¤ter zog sich ein zufriedenes Grinsen Ã¼ber Sofias Gesicht, als der Bicephalogetriebedrache eine Aufholjagd startete und den Sieg davontrug."
Note: â€œBicephalogetriebedracheâ€_x009d_ is overly complicated and difficult to understand in audio. Suggested: â€œEtwa zwanzig Minuten spÃ¤ter zog sich ein zufriedenes Grinsen Ã¼ber Sofias Gesicht, als der Zweikopf-Getriebedrache eine Aufholjagd startete und den Sieg davontrug.â€_x009d_</t>
        </is>
      </c>
      <c r="J1488" t="inlineStr">
        <is>
          <t xml:space="preserve">VOA</t>
        </is>
      </c>
      <c r="K1488" t="inlineStr">
        <is>
          <t xml:space="preserve">Script Error</t>
        </is>
      </c>
      <c r="L1488" t="inlineStr">
        <is>
          <t xml:space="preserve">Script error</t>
        </is>
      </c>
      <c r="M1488" t="str">
        <f>IFERROR(IF(VLOOKUP(L1488,'Quantification'!$A:$B,2,FALSE)&amp;""="","Unclassified",VLOOKUP(L1488,'Quantification'!$A:$B,2,FALSE)),"Unclassified")</f>
        <v>Major</v>
      </c>
      <c r="N1488" t="inlineStr">
        <is>
          <t xml:space="preserve">con-khera.mirjam@pocketfm.com</t>
        </is>
      </c>
      <c r="O1488" t="inlineStr">
        <is>
          <t xml:space="preserve">Issues found in raw</t>
        </is>
      </c>
      <c r="P1488" t="str">
        <f>IF(OR(O1488="Issues found in master",O1488="Final master"),"Master",IF(OR(O1488="Ready for Master",O1488="Issues found in raw",O1488="Raw under QC",O1488="Issues resolved in raw"),"Raw","-"))</f>
        <v>Raw</v>
      </c>
      <c r="Q1488" s="13">
        <v>46284.62361111111</v>
      </c>
      <c r="R1488" t="inlineStr">
        <is>
          <t xml:space="preserve">2026-09 (Sept)</t>
        </is>
      </c>
      <c r="S1488">
        <f>IF(M1488="Not an error",0,IF(COUNTIFS($A$2:$A1488,$A1488,$D$2:$D1488,$D1488,$M$2:$M1488,"&lt;&gt;Not an error")=1,1,0))</f>
        <v>0</v>
      </c>
      <c r="T1488">
        <f>IF(M1488&lt;&gt;"Major",0,IF(COUNTIFS($A$2:$A1488,$A1488,$D$2:$D1488,$D1488,$M$2:$M1488,"Major")=1,1,0))</f>
        <v>0</v>
      </c>
      <c r="U1488">
        <f>IF(M1488&lt;&gt;"Minor",0,IF(COUNTIFS($A$2:$A1488,$A1488,$D$2:$D1488,$D1488,$M$2:$M1488,"Minor")=1,1,0))</f>
        <v>0</v>
      </c>
    </row>
    <row r="1489">
      <c r="A1489" t="inlineStr">
        <is>
          <t xml:space="preserve">819eabfbd96880cd7f6d42202600e24bdb384108</t>
        </is>
      </c>
      <c r="B1489" t="inlineStr">
        <is>
          <t xml:space="preserve">Primal Partners</t>
        </is>
      </c>
      <c r="C1489" t="inlineStr">
        <is>
          <t xml:space="preserve">Primal Partners (New)</t>
        </is>
      </c>
      <c r="D1489" t="inlineStr">
        <is>
          <t xml:space="preserve">e9db1614817d0835166c61d033866d13dee7780d</t>
        </is>
      </c>
      <c r="E1489" t="inlineStr">
        <is>
          <t xml:space="preserve">Episode 56: Totale Fehlpaarung</t>
        </is>
      </c>
      <c r="F1489">
        <v>56</v>
      </c>
      <c r="G1489" t="inlineStr">
        <is>
          <t xml:space="preserve">5:01-5:06</t>
        </is>
      </c>
      <c r="H1489" t="inlineStr">
        <is>
          <t xml:space="preserve">Pending</t>
        </is>
      </c>
      <c r="I1489" t="inlineStr">
        <is>
          <t xml:space="preserve">Remarks: [Script Error]
Line from script:
"Nach mehreren Wettkampftagen waren nur noch zweiunddreiÃŸig Teilnehmer Ã¼brig."
Note: Sofia already competed in the round of the last 32 the previous day, so only 16 participants should remain. Suggested: â€œNach mehreren Wettkampftagen waren nur noch sechzehn Teilnehmer Ã¼brig.â€_x009d_</t>
        </is>
      </c>
      <c r="J1489" t="inlineStr">
        <is>
          <t xml:space="preserve">VOA</t>
        </is>
      </c>
      <c r="K1489" t="inlineStr">
        <is>
          <t xml:space="preserve">Script Error</t>
        </is>
      </c>
      <c r="L1489" t="inlineStr">
        <is>
          <t xml:space="preserve">Script error</t>
        </is>
      </c>
      <c r="M1489" t="str">
        <f>IFERROR(IF(VLOOKUP(L1489,'Quantification'!$A:$B,2,FALSE)&amp;""="","Unclassified",VLOOKUP(L1489,'Quantification'!$A:$B,2,FALSE)),"Unclassified")</f>
        <v>Major</v>
      </c>
      <c r="N1489" t="inlineStr">
        <is>
          <t xml:space="preserve">con-khera.mirjam@pocketfm.com</t>
        </is>
      </c>
      <c r="O1489" t="inlineStr">
        <is>
          <t xml:space="preserve">Issues found in raw</t>
        </is>
      </c>
      <c r="P1489" t="str">
        <f>IF(OR(O1489="Issues found in master",O1489="Final master"),"Master",IF(OR(O1489="Ready for Master",O1489="Issues found in raw",O1489="Raw under QC",O1489="Issues resolved in raw"),"Raw","-"))</f>
        <v>Raw</v>
      </c>
      <c r="Q1489" s="13">
        <v>46284.62361111111</v>
      </c>
      <c r="R1489" t="inlineStr">
        <is>
          <t xml:space="preserve">2026-09 (Sept)</t>
        </is>
      </c>
      <c r="S1489">
        <f>IF(M1489="Not an error",0,IF(COUNTIFS($A$2:$A1489,$A1489,$D$2:$D1489,$D1489,$M$2:$M1489,"&lt;&gt;Not an error")=1,1,0))</f>
        <v>0</v>
      </c>
      <c r="T1489">
        <f>IF(M1489&lt;&gt;"Major",0,IF(COUNTIFS($A$2:$A1489,$A1489,$D$2:$D1489,$D1489,$M$2:$M1489,"Major")=1,1,0))</f>
        <v>0</v>
      </c>
      <c r="U1489">
        <f>IF(M1489&lt;&gt;"Minor",0,IF(COUNTIFS($A$2:$A1489,$A1489,$D$2:$D1489,$D1489,$M$2:$M1489,"Minor")=1,1,0))</f>
        <v>0</v>
      </c>
    </row>
    <row r="1490">
      <c r="A1490" t="inlineStr">
        <is>
          <t xml:space="preserve">819eabfbd96880cd7f6d42202600e24bdb384108</t>
        </is>
      </c>
      <c r="B1490" t="inlineStr">
        <is>
          <t xml:space="preserve">Primal Partners</t>
        </is>
      </c>
      <c r="C1490" t="inlineStr">
        <is>
          <t xml:space="preserve">Primal Partners (New)</t>
        </is>
      </c>
      <c r="D1490" t="inlineStr">
        <is>
          <t xml:space="preserve">e9db1614817d0835166c61d033866d13dee7780d</t>
        </is>
      </c>
      <c r="E1490" t="inlineStr">
        <is>
          <t xml:space="preserve">Episode 56: Totale Fehlpaarung</t>
        </is>
      </c>
      <c r="F1490">
        <v>56</v>
      </c>
      <c r="G1490" t="inlineStr">
        <is>
          <t xml:space="preserve">5:25-5:27</t>
        </is>
      </c>
      <c r="H1490" t="inlineStr">
        <is>
          <t xml:space="preserve">Pending</t>
        </is>
      </c>
      <c r="I1490" t="inlineStr">
        <is>
          <t xml:space="preserve">Remarks: [Script Error]
Line from script:
"Da ist ein Junge namens Howard Xiang."
Note: Localize the surname for the US setting. Suggested: â€œDa ist ein Junge namens Howard Young.â€_x009d_</t>
        </is>
      </c>
      <c r="J1490" t="inlineStr">
        <is>
          <t xml:space="preserve">VOA</t>
        </is>
      </c>
      <c r="K1490" t="inlineStr">
        <is>
          <t xml:space="preserve">Script Error</t>
        </is>
      </c>
      <c r="L1490" t="inlineStr">
        <is>
          <t xml:space="preserve">Script error</t>
        </is>
      </c>
      <c r="M1490" t="str">
        <f>IFERROR(IF(VLOOKUP(L1490,'Quantification'!$A:$B,2,FALSE)&amp;""="","Unclassified",VLOOKUP(L1490,'Quantification'!$A:$B,2,FALSE)),"Unclassified")</f>
        <v>Major</v>
      </c>
      <c r="N1490" t="inlineStr">
        <is>
          <t xml:space="preserve">con-khera.mirjam@pocketfm.com</t>
        </is>
      </c>
      <c r="O1490" t="inlineStr">
        <is>
          <t xml:space="preserve">Issues found in raw</t>
        </is>
      </c>
      <c r="P1490" t="str">
        <f>IF(OR(O1490="Issues found in master",O1490="Final master"),"Master",IF(OR(O1490="Ready for Master",O1490="Issues found in raw",O1490="Raw under QC",O1490="Issues resolved in raw"),"Raw","-"))</f>
        <v>Raw</v>
      </c>
      <c r="Q1490" s="13">
        <v>46284.62361111111</v>
      </c>
      <c r="R1490" t="inlineStr">
        <is>
          <t xml:space="preserve">2026-09 (Sept)</t>
        </is>
      </c>
      <c r="S1490">
        <f>IF(M1490="Not an error",0,IF(COUNTIFS($A$2:$A1490,$A1490,$D$2:$D1490,$D1490,$M$2:$M1490,"&lt;&gt;Not an error")=1,1,0))</f>
        <v>0</v>
      </c>
      <c r="T1490">
        <f>IF(M1490&lt;&gt;"Major",0,IF(COUNTIFS($A$2:$A1490,$A1490,$D$2:$D1490,$D1490,$M$2:$M1490,"Major")=1,1,0))</f>
        <v>0</v>
      </c>
      <c r="U1490">
        <f>IF(M1490&lt;&gt;"Minor",0,IF(COUNTIFS($A$2:$A1490,$A1490,$D$2:$D1490,$D1490,$M$2:$M1490,"Minor")=1,1,0))</f>
        <v>0</v>
      </c>
    </row>
    <row r="1491">
      <c r="A1491" t="inlineStr">
        <is>
          <t xml:space="preserve">819eabfbd96880cd7f6d42202600e24bdb384108</t>
        </is>
      </c>
      <c r="B1491" t="inlineStr">
        <is>
          <t xml:space="preserve">Primal Partners</t>
        </is>
      </c>
      <c r="C1491" t="inlineStr">
        <is>
          <t xml:space="preserve">Primal Partners (New)</t>
        </is>
      </c>
      <c r="D1491" t="inlineStr">
        <is>
          <t xml:space="preserve">e9db1614817d0835166c61d033866d13dee7780d</t>
        </is>
      </c>
      <c r="E1491" t="inlineStr">
        <is>
          <t xml:space="preserve">Episode 56: Totale Fehlpaarung</t>
        </is>
      </c>
      <c r="F1491">
        <v>56</v>
      </c>
      <c r="G1491" t="inlineStr">
        <is>
          <t xml:space="preserve">8:44-8:48</t>
        </is>
      </c>
      <c r="H1491" t="inlineStr">
        <is>
          <t xml:space="preserve">Pending</t>
        </is>
      </c>
      <c r="I1491" t="inlineStr">
        <is>
          <t xml:space="preserve">Remarks: [Audio Quality]
Line from script:
"Irgendetwas an der ganzen Sache fühlte sich falsch an."
Note: Audio artifact at the end of the sentence. Remove it and ensure a clean transition.</t>
        </is>
      </c>
      <c r="J1491" t="inlineStr">
        <is>
          <t xml:space="preserve">VOA</t>
        </is>
      </c>
      <c r="K1491" t="inlineStr">
        <is>
          <t xml:space="preserve">Audio quality</t>
        </is>
      </c>
      <c r="L1491" t="inlineStr">
        <is>
          <t xml:space="preserve">Audio quality</t>
        </is>
      </c>
      <c r="M1491" t="str">
        <f>IFERROR(IF(VLOOKUP(L1491,'Quantification'!$A:$B,2,FALSE)&amp;""="","Unclassified",VLOOKUP(L1491,'Quantification'!$A:$B,2,FALSE)),"Unclassified")</f>
        <v>Major</v>
      </c>
      <c r="N1491" t="inlineStr">
        <is>
          <t xml:space="preserve">con-khera.mirjam@pocketfm.com</t>
        </is>
      </c>
      <c r="O1491" t="inlineStr">
        <is>
          <t xml:space="preserve">Issues found in raw</t>
        </is>
      </c>
      <c r="P1491" t="str">
        <f>IF(OR(O1491="Issues found in master",O1491="Final master"),"Master",IF(OR(O1491="Ready for Master",O1491="Issues found in raw",O1491="Raw under QC",O1491="Issues resolved in raw"),"Raw","-"))</f>
        <v>Raw</v>
      </c>
      <c r="Q1491" s="13">
        <v>46284.62361111111</v>
      </c>
      <c r="R1491" t="inlineStr">
        <is>
          <t xml:space="preserve">2026-09 (Sept)</t>
        </is>
      </c>
      <c r="S1491">
        <f>IF(M1491="Not an error",0,IF(COUNTIFS($A$2:$A1491,$A1491,$D$2:$D1491,$D1491,$M$2:$M1491,"&lt;&gt;Not an error")=1,1,0))</f>
        <v>0</v>
      </c>
      <c r="T1491">
        <f>IF(M1491&lt;&gt;"Major",0,IF(COUNTIFS($A$2:$A1491,$A1491,$D$2:$D1491,$D1491,$M$2:$M1491,"Major")=1,1,0))</f>
        <v>0</v>
      </c>
      <c r="U1491">
        <f>IF(M1491&lt;&gt;"Minor",0,IF(COUNTIFS($A$2:$A1491,$A1491,$D$2:$D1491,$D1491,$M$2:$M1491,"Minor")=1,1,0))</f>
        <v>0</v>
      </c>
    </row>
    <row r="1492">
      <c r="A1492" t="inlineStr">
        <is>
          <t xml:space="preserve">819eabfbd96880cd7f6d42202600e24bdb384108</t>
        </is>
      </c>
      <c r="B1492" t="inlineStr">
        <is>
          <t xml:space="preserve">Primal Partners</t>
        </is>
      </c>
      <c r="C1492" t="inlineStr">
        <is>
          <t xml:space="preserve">Primal Partners (New)</t>
        </is>
      </c>
      <c r="D1492" t="inlineStr">
        <is>
          <t xml:space="preserve">4b0a149c43fd2555b18d876caeb7686d45410f33</t>
        </is>
      </c>
      <c r="E1492" t="inlineStr">
        <is>
          <t xml:space="preserve">Episode 57: Geballte Pfote</t>
        </is>
      </c>
      <c r="F1492">
        <v>57</v>
      </c>
      <c r="G1492" t="inlineStr">
        <is>
          <t xml:space="preserve">5:14-5:28</t>
        </is>
      </c>
      <c r="H1492" t="inlineStr">
        <is>
          <t xml:space="preserve">Pending</t>
        </is>
      </c>
      <c r="I1492" t="inlineStr">
        <is>
          <t xml:space="preserve">Remarks: [Script Error]
Line from script:
"Das Ã¼bliche Training des Feuerzahn-Hundes konzentrierte sich, abgesehen von der Geschwindigkeit, ausschlieÃŸlich auf FÃ¤higkeiten. Er trainierte nie auf reine Kraft, daher war ein Ergebnis von achtundzwanzig Pfund eigentlich sinnvoll."
Note: This contradicts his established weight and ramming training, which explicitly targeted strength and explosive power. Suggested: â€œDas Ã¼bliche Training des Feuerzahn-Hundes konzentrierte sich vor allem auf Geschwindigkeit und FÃ¤higkeiten. Seine reine Schlagkraft hatte Sofia jedoch nie gezielt getestet, daher erschien ihr das Ergebnis von achtundzwanzig Pfund zunÃ¤chst plausibel.â€_x009d_</t>
        </is>
      </c>
      <c r="J1492" t="inlineStr">
        <is>
          <t xml:space="preserve">VOA</t>
        </is>
      </c>
      <c r="K1492" t="inlineStr">
        <is>
          <t xml:space="preserve">Script Error</t>
        </is>
      </c>
      <c r="L1492" t="inlineStr">
        <is>
          <t xml:space="preserve">Script error</t>
        </is>
      </c>
      <c r="M1492" t="str">
        <f>IFERROR(IF(VLOOKUP(L1492,'Quantification'!$A:$B,2,FALSE)&amp;""="","Unclassified",VLOOKUP(L1492,'Quantification'!$A:$B,2,FALSE)),"Unclassified")</f>
        <v>Major</v>
      </c>
      <c r="N1492" t="inlineStr">
        <is>
          <t xml:space="preserve">con-khera.mirjam@pocketfm.com</t>
        </is>
      </c>
      <c r="O1492" t="inlineStr">
        <is>
          <t xml:space="preserve">Issues found in raw</t>
        </is>
      </c>
      <c r="P1492" t="str">
        <f>IF(OR(O1492="Issues found in master",O1492="Final master"),"Master",IF(OR(O1492="Ready for Master",O1492="Issues found in raw",O1492="Raw under QC",O1492="Issues resolved in raw"),"Raw","-"))</f>
        <v>Raw</v>
      </c>
      <c r="Q1492" s="13">
        <v>46284.63055555556</v>
      </c>
      <c r="R1492" t="inlineStr">
        <is>
          <t xml:space="preserve">2026-09 (Sept)</t>
        </is>
      </c>
      <c r="S1492">
        <f>IF(M1492="Not an error",0,IF(COUNTIFS($A$2:$A1492,$A1492,$D$2:$D1492,$D1492,$M$2:$M1492,"&lt;&gt;Not an error")=1,1,0))</f>
        <v>1</v>
      </c>
      <c r="T1492">
        <f>IF(M1492&lt;&gt;"Major",0,IF(COUNTIFS($A$2:$A1492,$A1492,$D$2:$D1492,$D1492,$M$2:$M1492,"Major")=1,1,0))</f>
        <v>1</v>
      </c>
      <c r="U1492">
        <f>IF(M1492&lt;&gt;"Minor",0,IF(COUNTIFS($A$2:$A1492,$A1492,$D$2:$D1492,$D1492,$M$2:$M1492,"Minor")=1,1,0))</f>
        <v>0</v>
      </c>
    </row>
    <row r="1493">
      <c r="A1493" t="inlineStr">
        <is>
          <t xml:space="preserve">819eabfbd96880cd7f6d42202600e24bdb384108</t>
        </is>
      </c>
      <c r="B1493" t="inlineStr">
        <is>
          <t xml:space="preserve">Primal Partners</t>
        </is>
      </c>
      <c r="C1493" t="inlineStr">
        <is>
          <t xml:space="preserve">Primal Partners (New)</t>
        </is>
      </c>
      <c r="D1493" t="inlineStr">
        <is>
          <t xml:space="preserve">4b0a149c43fd2555b18d876caeb7686d45410f33</t>
        </is>
      </c>
      <c r="E1493" t="inlineStr">
        <is>
          <t xml:space="preserve">Episode 57: Geballte Pfote</t>
        </is>
      </c>
      <c r="F1493">
        <v>57</v>
      </c>
      <c r="G1493" t="inlineStr">
        <is>
          <t xml:space="preserve">7:05-7:11</t>
        </is>
      </c>
      <c r="H1493" t="inlineStr">
        <is>
          <t xml:space="preserve">Pending</t>
        </is>
      </c>
      <c r="I1493" t="inlineStr">
        <is>
          <t xml:space="preserve">Remarks: [Script Error]
Line from script:
"Obwohl sie nicht herausfinden konnte, warum, hatte sie bekommen, wofÃ¼r sie gekommen war."
Note: The sentence is too vague; neither â€œwarumâ€_x009d_ nor Sofiaâ€™s objective is clearly stated. Suggested: â€œAuch wenn sie sich seine unerwartet hohe Schlagkraft nicht erklÃ¤ren konnte, hatte sie nun den Messwert, fÃ¼r den sie gekommen war.â€_x009d_</t>
        </is>
      </c>
      <c r="J1493" t="inlineStr">
        <is>
          <t xml:space="preserve">VOA</t>
        </is>
      </c>
      <c r="K1493" t="inlineStr">
        <is>
          <t xml:space="preserve">Script Error</t>
        </is>
      </c>
      <c r="L1493" t="inlineStr">
        <is>
          <t xml:space="preserve">Script error</t>
        </is>
      </c>
      <c r="M1493" t="str">
        <f>IFERROR(IF(VLOOKUP(L1493,'Quantification'!$A:$B,2,FALSE)&amp;""="","Unclassified",VLOOKUP(L1493,'Quantification'!$A:$B,2,FALSE)),"Unclassified")</f>
        <v>Major</v>
      </c>
      <c r="N1493" t="inlineStr">
        <is>
          <t xml:space="preserve">con-khera.mirjam@pocketfm.com</t>
        </is>
      </c>
      <c r="O1493" t="inlineStr">
        <is>
          <t xml:space="preserve">Issues found in raw</t>
        </is>
      </c>
      <c r="P1493" t="str">
        <f>IF(OR(O1493="Issues found in master",O1493="Final master"),"Master",IF(OR(O1493="Ready for Master",O1493="Issues found in raw",O1493="Raw under QC",O1493="Issues resolved in raw"),"Raw","-"))</f>
        <v>Raw</v>
      </c>
      <c r="Q1493" s="13">
        <v>46284.63055555556</v>
      </c>
      <c r="R1493" t="inlineStr">
        <is>
          <t xml:space="preserve">2026-09 (Sept)</t>
        </is>
      </c>
      <c r="S1493">
        <f>IF(M1493="Not an error",0,IF(COUNTIFS($A$2:$A1493,$A1493,$D$2:$D1493,$D1493,$M$2:$M1493,"&lt;&gt;Not an error")=1,1,0))</f>
        <v>0</v>
      </c>
      <c r="T1493">
        <f>IF(M1493&lt;&gt;"Major",0,IF(COUNTIFS($A$2:$A1493,$A1493,$D$2:$D1493,$D1493,$M$2:$M1493,"Major")=1,1,0))</f>
        <v>0</v>
      </c>
      <c r="U1493">
        <f>IF(M1493&lt;&gt;"Minor",0,IF(COUNTIFS($A$2:$A1493,$A1493,$D$2:$D1493,$D1493,$M$2:$M1493,"Minor")=1,1,0))</f>
        <v>0</v>
      </c>
    </row>
    <row r="1494">
      <c r="A1494" t="inlineStr">
        <is>
          <t xml:space="preserve">819eabfbd96880cd7f6d42202600e24bdb384108</t>
        </is>
      </c>
      <c r="B1494" t="inlineStr">
        <is>
          <t xml:space="preserve">Primal Partners</t>
        </is>
      </c>
      <c r="C1494" t="inlineStr">
        <is>
          <t xml:space="preserve">Primal Partners (New)</t>
        </is>
      </c>
      <c r="D1494" t="inlineStr">
        <is>
          <t xml:space="preserve">4b0a149c43fd2555b18d876caeb7686d45410f33</t>
        </is>
      </c>
      <c r="E1494" t="inlineStr">
        <is>
          <t xml:space="preserve">Episode 57: Geballte Pfote</t>
        </is>
      </c>
      <c r="F1494">
        <v>57</v>
      </c>
      <c r="G1494" t="inlineStr">
        <is>
          <t xml:space="preserve">7:38-7:47</t>
        </is>
      </c>
      <c r="H1494" t="inlineStr">
        <is>
          <t xml:space="preserve">Pending</t>
        </is>
      </c>
      <c r="I1494" t="inlineStr">
        <is>
          <t xml:space="preserve">Remarks: [Script Error]
Line from script:
"Damals, als sie fÃ¼r den Zentralen Eignungstest paukte und keine Zeit hatte, ihn zu beaufsichtigen, hatte er trotzdem jeden Tag allein in ihrer Wohnanlage trainiert."
Note: The Feuerzahn-Hund did not train alone; Sofia sent the HerzenflÃ¼gel-Taube to supervise him. Suggested: â€œDamals, als sie fÃ¼r den Zentralen Eignungstest paukte und keine Zeit hatte, ihn selbst zu beaufsichtigen, hatte er trotzdem jeden Tag unter der Aufsicht der HerzenflÃ¼gel-Taube in ihrer Wohnanlage trainiert.â€_x009d_</t>
        </is>
      </c>
      <c r="J1494" t="inlineStr">
        <is>
          <t xml:space="preserve">VOA</t>
        </is>
      </c>
      <c r="K1494" t="inlineStr">
        <is>
          <t xml:space="preserve">Script Error</t>
        </is>
      </c>
      <c r="L1494" t="inlineStr">
        <is>
          <t xml:space="preserve">Script error</t>
        </is>
      </c>
      <c r="M1494" t="str">
        <f>IFERROR(IF(VLOOKUP(L1494,'Quantification'!$A:$B,2,FALSE)&amp;""="","Unclassified",VLOOKUP(L1494,'Quantification'!$A:$B,2,FALSE)),"Unclassified")</f>
        <v>Major</v>
      </c>
      <c r="N1494" t="inlineStr">
        <is>
          <t xml:space="preserve">con-khera.mirjam@pocketfm.com</t>
        </is>
      </c>
      <c r="O1494" t="inlineStr">
        <is>
          <t xml:space="preserve">Issues found in raw</t>
        </is>
      </c>
      <c r="P1494" t="str">
        <f>IF(OR(O1494="Issues found in master",O1494="Final master"),"Master",IF(OR(O1494="Ready for Master",O1494="Issues found in raw",O1494="Raw under QC",O1494="Issues resolved in raw"),"Raw","-"))</f>
        <v>Raw</v>
      </c>
      <c r="Q1494" s="13">
        <v>46284.63055555556</v>
      </c>
      <c r="R1494" t="inlineStr">
        <is>
          <t xml:space="preserve">2026-09 (Sept)</t>
        </is>
      </c>
      <c r="S1494">
        <f>IF(M1494="Not an error",0,IF(COUNTIFS($A$2:$A1494,$A1494,$D$2:$D1494,$D1494,$M$2:$M1494,"&lt;&gt;Not an error")=1,1,0))</f>
        <v>0</v>
      </c>
      <c r="T1494">
        <f>IF(M1494&lt;&gt;"Major",0,IF(COUNTIFS($A$2:$A1494,$A1494,$D$2:$D1494,$D1494,$M$2:$M1494,"Major")=1,1,0))</f>
        <v>0</v>
      </c>
      <c r="U1494">
        <f>IF(M1494&lt;&gt;"Minor",0,IF(COUNTIFS($A$2:$A1494,$A1494,$D$2:$D1494,$D1494,$M$2:$M1494,"Minor")=1,1,0))</f>
        <v>0</v>
      </c>
    </row>
    <row r="1495">
      <c r="A1495" t="inlineStr">
        <is>
          <t xml:space="preserve">819eabfbd96880cd7f6d42202600e24bdb384108</t>
        </is>
      </c>
      <c r="B1495" t="inlineStr">
        <is>
          <t xml:space="preserve">Primal Partners</t>
        </is>
      </c>
      <c r="C1495" t="inlineStr">
        <is>
          <t xml:space="preserve">Primal Partners (New)</t>
        </is>
      </c>
      <c r="D1495" t="inlineStr">
        <is>
          <t xml:space="preserve">534652a73bf12dc167c54993c6492d7af9c6095b</t>
        </is>
      </c>
      <c r="E1495" t="inlineStr">
        <is>
          <t xml:space="preserve">Episode 58: Neue Fähigkeit Erweckt</t>
        </is>
      </c>
      <c r="F1495">
        <v>58</v>
      </c>
      <c r="G1495" t="inlineStr">
        <is>
          <t xml:space="preserve">4:18-4:25</t>
        </is>
      </c>
      <c r="H1495" t="inlineStr">
        <is>
          <t xml:space="preserve">Pending</t>
        </is>
      </c>
      <c r="I1495" t="inlineStr">
        <is>
          <t xml:space="preserve">Remarks: [Script Error]
Line from script:
"Ihr Sieg Ã¼ber den WÃ¼stenschweif-Fuchs hatte ihr achtzig Punkte eingebracht, und weitere vierzehn kamen vom Machthauer-Eber hinzu."
Note: Sofiaâ€™s previous opponent was a Kraftschwein, not a Machthauer-Eber. Suggested: â€œIhr Sieg Ã¼ber den WÃ¼stenschweif-Fuchs hatte ihr achtzig Punkte eingebracht, und weitere vierzehn kamen vom Kraftschwein hinzu.â€_x009d_</t>
        </is>
      </c>
      <c r="J1495" t="inlineStr">
        <is>
          <t xml:space="preserve">VOA</t>
        </is>
      </c>
      <c r="K1495" t="inlineStr">
        <is>
          <t xml:space="preserve">Script Error</t>
        </is>
      </c>
      <c r="L1495" t="inlineStr">
        <is>
          <t xml:space="preserve">Script error</t>
        </is>
      </c>
      <c r="M1495" t="str">
        <f>IFERROR(IF(VLOOKUP(L1495,'Quantification'!$A:$B,2,FALSE)&amp;""="","Unclassified",VLOOKUP(L1495,'Quantification'!$A:$B,2,FALSE)),"Unclassified")</f>
        <v>Major</v>
      </c>
      <c r="N1495" t="inlineStr">
        <is>
          <t xml:space="preserve">con-khera.mirjam@pocketfm.com</t>
        </is>
      </c>
      <c r="O1495" t="inlineStr">
        <is>
          <t xml:space="preserve">Issues found in raw</t>
        </is>
      </c>
      <c r="P1495" t="str">
        <f>IF(OR(O1495="Issues found in master",O1495="Final master"),"Master",IF(OR(O1495="Ready for Master",O1495="Issues found in raw",O1495="Raw under QC",O1495="Issues resolved in raw"),"Raw","-"))</f>
        <v>Raw</v>
      </c>
      <c r="Q1495" s="13">
        <v>46284.63680555555</v>
      </c>
      <c r="R1495" t="inlineStr">
        <is>
          <t xml:space="preserve">2026-09 (Sept)</t>
        </is>
      </c>
      <c r="S1495">
        <f>IF(M1495="Not an error",0,IF(COUNTIFS($A$2:$A1495,$A1495,$D$2:$D1495,$D1495,$M$2:$M1495,"&lt;&gt;Not an error")=1,1,0))</f>
        <v>1</v>
      </c>
      <c r="T1495">
        <f>IF(M1495&lt;&gt;"Major",0,IF(COUNTIFS($A$2:$A1495,$A1495,$D$2:$D1495,$D1495,$M$2:$M1495,"Major")=1,1,0))</f>
        <v>1</v>
      </c>
      <c r="U1495">
        <f>IF(M1495&lt;&gt;"Minor",0,IF(COUNTIFS($A$2:$A1495,$A1495,$D$2:$D1495,$D1495,$M$2:$M1495,"Minor")=1,1,0))</f>
        <v>0</v>
      </c>
    </row>
    <row r="1496">
      <c r="A1496" t="inlineStr">
        <is>
          <t xml:space="preserve">819eabfbd96880cd7f6d42202600e24bdb384108</t>
        </is>
      </c>
      <c r="B1496" t="inlineStr">
        <is>
          <t xml:space="preserve">Primal Partners</t>
        </is>
      </c>
      <c r="C1496" t="inlineStr">
        <is>
          <t xml:space="preserve">Primal Partners (New)</t>
        </is>
      </c>
      <c r="D1496" t="inlineStr">
        <is>
          <t xml:space="preserve">534652a73bf12dc167c54993c6492d7af9c6095b</t>
        </is>
      </c>
      <c r="E1496" t="inlineStr">
        <is>
          <t xml:space="preserve">Episode 58: Neue Fähigkeit Erweckt</t>
        </is>
      </c>
      <c r="F1496">
        <v>58</v>
      </c>
      <c r="G1496" t="inlineStr">
        <is>
          <t xml:space="preserve">4:43-4:49</t>
        </is>
      </c>
      <c r="H1496" t="inlineStr">
        <is>
          <t xml:space="preserve">Pending</t>
        </is>
      </c>
      <c r="I1496" t="inlineStr">
        <is>
          <t xml:space="preserve">Remarks: [Script Error]
Line from script:
"Auch die Punkte fÃ¼r den Machthauer-Eber unterschieden sich von denen, die sie fÃ¼r andere Bestien des PrimÃ¤rrangs erhielt."
Note: Sofia fought a Kraftschwein, not a Machthauer-Eber. Suggested: â€œAuch die Punkte fÃ¼r das Kraftschwein unterschieden sich von denen, die sie fÃ¼r andere Bestien des PrimÃ¤rrangs erhielt.â€_x009d_</t>
        </is>
      </c>
      <c r="J1496" t="inlineStr">
        <is>
          <t xml:space="preserve">VOA</t>
        </is>
      </c>
      <c r="K1496" t="inlineStr">
        <is>
          <t xml:space="preserve">Script Error</t>
        </is>
      </c>
      <c r="L1496" t="inlineStr">
        <is>
          <t xml:space="preserve">Script error</t>
        </is>
      </c>
      <c r="M1496" t="str">
        <f>IFERROR(IF(VLOOKUP(L1496,'Quantification'!$A:$B,2,FALSE)&amp;""="","Unclassified",VLOOKUP(L1496,'Quantification'!$A:$B,2,FALSE)),"Unclassified")</f>
        <v>Major</v>
      </c>
      <c r="N1496" t="inlineStr">
        <is>
          <t xml:space="preserve">con-khera.mirjam@pocketfm.com</t>
        </is>
      </c>
      <c r="O1496" t="inlineStr">
        <is>
          <t xml:space="preserve">Issues found in raw</t>
        </is>
      </c>
      <c r="P1496" t="str">
        <f>IF(OR(O1496="Issues found in master",O1496="Final master"),"Master",IF(OR(O1496="Ready for Master",O1496="Issues found in raw",O1496="Raw under QC",O1496="Issues resolved in raw"),"Raw","-"))</f>
        <v>Raw</v>
      </c>
      <c r="Q1496" s="13">
        <v>46284.63680555555</v>
      </c>
      <c r="R1496" t="inlineStr">
        <is>
          <t xml:space="preserve">2026-09 (Sept)</t>
        </is>
      </c>
      <c r="S1496">
        <f>IF(M1496="Not an error",0,IF(COUNTIFS($A$2:$A1496,$A1496,$D$2:$D1496,$D1496,$M$2:$M1496,"&lt;&gt;Not an error")=1,1,0))</f>
        <v>0</v>
      </c>
      <c r="T1496">
        <f>IF(M1496&lt;&gt;"Major",0,IF(COUNTIFS($A$2:$A1496,$A1496,$D$2:$D1496,$D1496,$M$2:$M1496,"Major")=1,1,0))</f>
        <v>0</v>
      </c>
      <c r="U1496">
        <f>IF(M1496&lt;&gt;"Minor",0,IF(COUNTIFS($A$2:$A1496,$A1496,$D$2:$D1496,$D1496,$M$2:$M1496,"Minor")=1,1,0))</f>
        <v>0</v>
      </c>
    </row>
    <row r="1497">
      <c r="A1497" t="inlineStr">
        <is>
          <t xml:space="preserve">819eabfbd96880cd7f6d42202600e24bdb384108</t>
        </is>
      </c>
      <c r="B1497" t="inlineStr">
        <is>
          <t xml:space="preserve">Primal Partners</t>
        </is>
      </c>
      <c r="C1497" t="inlineStr">
        <is>
          <t xml:space="preserve">Primal Partners (New)</t>
        </is>
      </c>
      <c r="D1497" t="inlineStr">
        <is>
          <t xml:space="preserve">534652a73bf12dc167c54993c6492d7af9c6095b</t>
        </is>
      </c>
      <c r="E1497" t="inlineStr">
        <is>
          <t xml:space="preserve">Episode 58: Neue Fähigkeit Erweckt</t>
        </is>
      </c>
      <c r="F1497">
        <v>58</v>
      </c>
      <c r="G1497" t="inlineStr">
        <is>
          <t xml:space="preserve">5:58-6:00</t>
        </is>
      </c>
      <c r="H1497" t="inlineStr">
        <is>
          <t xml:space="preserve">Pending</t>
        </is>
      </c>
      <c r="I1497" t="inlineStr">
        <is>
          <t xml:space="preserve">Remarks: [Script Error]
Line from script:
"Sofia war sprachlos."
Note: This reaction is repeated too frequently. Suggested: â€œSofia zuckte nur mit den Schultern.â€_x009d_</t>
        </is>
      </c>
      <c r="J1497" t="inlineStr">
        <is>
          <t xml:space="preserve">VOA</t>
        </is>
      </c>
      <c r="K1497" t="inlineStr">
        <is>
          <t xml:space="preserve">Script Error</t>
        </is>
      </c>
      <c r="L1497" t="inlineStr">
        <is>
          <t xml:space="preserve">Script error</t>
        </is>
      </c>
      <c r="M1497" t="str">
        <f>IFERROR(IF(VLOOKUP(L1497,'Quantification'!$A:$B,2,FALSE)&amp;""="","Unclassified",VLOOKUP(L1497,'Quantification'!$A:$B,2,FALSE)),"Unclassified")</f>
        <v>Major</v>
      </c>
      <c r="N1497" t="inlineStr">
        <is>
          <t xml:space="preserve">con-khera.mirjam@pocketfm.com</t>
        </is>
      </c>
      <c r="O1497" t="inlineStr">
        <is>
          <t xml:space="preserve">Issues found in raw</t>
        </is>
      </c>
      <c r="P1497" t="str">
        <f>IF(OR(O1497="Issues found in master",O1497="Final master"),"Master",IF(OR(O1497="Ready for Master",O1497="Issues found in raw",O1497="Raw under QC",O1497="Issues resolved in raw"),"Raw","-"))</f>
        <v>Raw</v>
      </c>
      <c r="Q1497" s="13">
        <v>46284.63680555555</v>
      </c>
      <c r="R1497" t="inlineStr">
        <is>
          <t xml:space="preserve">2026-09 (Sept)</t>
        </is>
      </c>
      <c r="S1497">
        <f>IF(M1497="Not an error",0,IF(COUNTIFS($A$2:$A1497,$A1497,$D$2:$D1497,$D1497,$M$2:$M1497,"&lt;&gt;Not an error")=1,1,0))</f>
        <v>0</v>
      </c>
      <c r="T1497">
        <f>IF(M1497&lt;&gt;"Major",0,IF(COUNTIFS($A$2:$A1497,$A1497,$D$2:$D1497,$D1497,$M$2:$M1497,"Major")=1,1,0))</f>
        <v>0</v>
      </c>
      <c r="U1497">
        <f>IF(M1497&lt;&gt;"Minor",0,IF(COUNTIFS($A$2:$A1497,$A1497,$D$2:$D1497,$D1497,$M$2:$M1497,"Minor")=1,1,0))</f>
        <v>0</v>
      </c>
    </row>
    <row r="1498">
      <c r="A1498" t="inlineStr">
        <is>
          <t xml:space="preserve">819eabfbd96880cd7f6d42202600e24bdb384108</t>
        </is>
      </c>
      <c r="B1498" t="inlineStr">
        <is>
          <t xml:space="preserve">Primal Partners</t>
        </is>
      </c>
      <c r="C1498" t="inlineStr">
        <is>
          <t xml:space="preserve">Primal Partners (New)</t>
        </is>
      </c>
      <c r="D1498" t="inlineStr">
        <is>
          <t xml:space="preserve">534652a73bf12dc167c54993c6492d7af9c6095b</t>
        </is>
      </c>
      <c r="E1498" t="inlineStr">
        <is>
          <t xml:space="preserve">Episode 58: Neue Fähigkeit Erweckt</t>
        </is>
      </c>
      <c r="F1498">
        <v>58</v>
      </c>
      <c r="G1498" t="inlineStr">
        <is>
          <t xml:space="preserve">6:20-6:22</t>
        </is>
      </c>
      <c r="H1498" t="inlineStr">
        <is>
          <t xml:space="preserve">Pending</t>
        </is>
      </c>
      <c r="I1498" t="inlineStr">
        <is>
          <t xml:space="preserve">Remarks: [Script Error]
Line from script:
"Sofia war erneut sprachlos."
Note: This reaction is repeated too frequently. Suggested: â€œSofia schÃ¼ttelte unglÃ¤ubig den Kopf.â€_x009d_</t>
        </is>
      </c>
      <c r="J1498" t="inlineStr">
        <is>
          <t xml:space="preserve">VOA</t>
        </is>
      </c>
      <c r="K1498" t="inlineStr">
        <is>
          <t xml:space="preserve">Script Error</t>
        </is>
      </c>
      <c r="L1498" t="inlineStr">
        <is>
          <t xml:space="preserve">Script error</t>
        </is>
      </c>
      <c r="M1498" t="str">
        <f>IFERROR(IF(VLOOKUP(L1498,'Quantification'!$A:$B,2,FALSE)&amp;""="","Unclassified",VLOOKUP(L1498,'Quantification'!$A:$B,2,FALSE)),"Unclassified")</f>
        <v>Major</v>
      </c>
      <c r="N1498" t="inlineStr">
        <is>
          <t xml:space="preserve">con-khera.mirjam@pocketfm.com</t>
        </is>
      </c>
      <c r="O1498" t="inlineStr">
        <is>
          <t xml:space="preserve">Issues found in raw</t>
        </is>
      </c>
      <c r="P1498" t="str">
        <f>IF(OR(O1498="Issues found in master",O1498="Final master"),"Master",IF(OR(O1498="Ready for Master",O1498="Issues found in raw",O1498="Raw under QC",O1498="Issues resolved in raw"),"Raw","-"))</f>
        <v>Raw</v>
      </c>
      <c r="Q1498" s="13">
        <v>46284.63680555555</v>
      </c>
      <c r="R1498" t="inlineStr">
        <is>
          <t xml:space="preserve">2026-09 (Sept)</t>
        </is>
      </c>
      <c r="S1498">
        <f>IF(M1498="Not an error",0,IF(COUNTIFS($A$2:$A1498,$A1498,$D$2:$D1498,$D1498,$M$2:$M1498,"&lt;&gt;Not an error")=1,1,0))</f>
        <v>0</v>
      </c>
      <c r="T1498">
        <f>IF(M1498&lt;&gt;"Major",0,IF(COUNTIFS($A$2:$A1498,$A1498,$D$2:$D1498,$D1498,$M$2:$M1498,"Major")=1,1,0))</f>
        <v>0</v>
      </c>
      <c r="U1498">
        <f>IF(M1498&lt;&gt;"Minor",0,IF(COUNTIFS($A$2:$A1498,$A1498,$D$2:$D1498,$D1498,$M$2:$M1498,"Minor")=1,1,0))</f>
        <v>0</v>
      </c>
    </row>
    <row r="1499">
      <c r="A1499" t="inlineStr">
        <is>
          <t xml:space="preserve">819eabfbd96880cd7f6d42202600e24bdb384108</t>
        </is>
      </c>
      <c r="B1499" t="inlineStr">
        <is>
          <t xml:space="preserve">Primal Partners</t>
        </is>
      </c>
      <c r="C1499" t="inlineStr">
        <is>
          <t xml:space="preserve">Primal Partners (New)</t>
        </is>
      </c>
      <c r="D1499" t="inlineStr">
        <is>
          <t xml:space="preserve">534652a73bf12dc167c54993c6492d7af9c6095b</t>
        </is>
      </c>
      <c r="E1499" t="inlineStr">
        <is>
          <t xml:space="preserve">Episode 58: Neue Fähigkeit Erweckt</t>
        </is>
      </c>
      <c r="F1499">
        <v>58</v>
      </c>
      <c r="G1499" t="inlineStr">
        <is>
          <t xml:space="preserve">8:17-8:25</t>
        </is>
      </c>
      <c r="H1499" t="inlineStr">
        <is>
          <t xml:space="preserve">Pending</t>
        </is>
      </c>
      <c r="I1499" t="inlineStr">
        <is>
          <t xml:space="preserve">Remarks: [Script Error]
Line from script:
"Nachdem die Kommentatoren und Gastredner ihre ErÃ¶ffnungsreden beendet hatten, begannen Fotos auf der groÃŸen Leinwand Ã¼ber dem Kolosseum zu blitzen und zu scrollen."
Note: Photos do not naturally â€œscrollâ€_x009d_ across a large arena screen. Suggested: â€œNachdem die Kommentatoren und Gastredner ihre ErÃ¶ffnungsreden beendet hatten, begannen die Fotos auf der groÃŸen Leinwand Ã¼ber dem Kolosseum schnell durchzuwechseln.â€_x009d_</t>
        </is>
      </c>
      <c r="J1499" t="inlineStr">
        <is>
          <t xml:space="preserve">VOA</t>
        </is>
      </c>
      <c r="K1499" t="inlineStr">
        <is>
          <t xml:space="preserve">Script Error</t>
        </is>
      </c>
      <c r="L1499" t="inlineStr">
        <is>
          <t xml:space="preserve">Script error</t>
        </is>
      </c>
      <c r="M1499" t="str">
        <f>IFERROR(IF(VLOOKUP(L1499,'Quantification'!$A:$B,2,FALSE)&amp;""="","Unclassified",VLOOKUP(L1499,'Quantification'!$A:$B,2,FALSE)),"Unclassified")</f>
        <v>Major</v>
      </c>
      <c r="N1499" t="inlineStr">
        <is>
          <t xml:space="preserve">con-khera.mirjam@pocketfm.com</t>
        </is>
      </c>
      <c r="O1499" t="inlineStr">
        <is>
          <t xml:space="preserve">Issues found in raw</t>
        </is>
      </c>
      <c r="P1499" t="str">
        <f>IF(OR(O1499="Issues found in master",O1499="Final master"),"Master",IF(OR(O1499="Ready for Master",O1499="Issues found in raw",O1499="Raw under QC",O1499="Issues resolved in raw"),"Raw","-"))</f>
        <v>Raw</v>
      </c>
      <c r="Q1499" s="13">
        <v>46284.63680555555</v>
      </c>
      <c r="R1499" t="inlineStr">
        <is>
          <t xml:space="preserve">2026-09 (Sept)</t>
        </is>
      </c>
      <c r="S1499">
        <f>IF(M1499="Not an error",0,IF(COUNTIFS($A$2:$A1499,$A1499,$D$2:$D1499,$D1499,$M$2:$M1499,"&lt;&gt;Not an error")=1,1,0))</f>
        <v>0</v>
      </c>
      <c r="T1499">
        <f>IF(M1499&lt;&gt;"Major",0,IF(COUNTIFS($A$2:$A1499,$A1499,$D$2:$D1499,$D1499,$M$2:$M1499,"Major")=1,1,0))</f>
        <v>0</v>
      </c>
      <c r="U1499">
        <f>IF(M1499&lt;&gt;"Minor",0,IF(COUNTIFS($A$2:$A1499,$A1499,$D$2:$D1499,$D1499,$M$2:$M1499,"Minor")=1,1,0))</f>
        <v>0</v>
      </c>
    </row>
    <row r="1500">
      <c r="A1500" t="inlineStr">
        <is>
          <t xml:space="preserve">819eabfbd96880cd7f6d42202600e24bdb384108</t>
        </is>
      </c>
      <c r="B1500" t="inlineStr">
        <is>
          <t xml:space="preserve">Primal Partners</t>
        </is>
      </c>
      <c r="C1500" t="inlineStr">
        <is>
          <t xml:space="preserve">Primal Partners (New)</t>
        </is>
      </c>
      <c r="D1500" t="inlineStr">
        <is>
          <t xml:space="preserve">851e436dc8e8c18c2ef4bea0c0fbdfc797b756c5</t>
        </is>
      </c>
      <c r="E1500" t="inlineStr">
        <is>
          <t xml:space="preserve">Episode 59: Schockwelle Durch Die Arena</t>
        </is>
      </c>
      <c r="F1500">
        <v>59</v>
      </c>
      <c r="G1500" t="inlineStr">
        <is>
          <t xml:space="preserve">0:48-0:59</t>
        </is>
      </c>
      <c r="H1500" t="inlineStr">
        <is>
          <t xml:space="preserve">Pending</t>
        </is>
      </c>
      <c r="I1500" t="inlineStr">
        <is>
          <t xml:space="preserve">Remarks: [Script Error]
Line from script:
"Obwohl beide Teilnehmer viel Aufmerksamkeit erhielten, Ã¼bertÃ¶nte die UnterstÃ¼tzung fÃ¼r Lucas und seinen KÃ¶nigsdrachen die Anfeuerungsrufe fÃ¼r Sofia und ihren Feuerzahn-Hund jedoch leicht."
Note: â€œObwohlâ€_x009d_ and â€œjedochâ€_x009d_ express the same contrast and are redundant together. Suggested: â€œObwohl beide Teilnehmer viel Aufmerksamkeit erhielten, Ã¼bertÃ¶nte die UnterstÃ¼tzung fÃ¼r Lucas und seinen KÃ¶nigsdrachen leicht die Anfeuerungsrufe fÃ¼r Sofia und ihren Feuerzahn-Hund.â€_x009d_</t>
        </is>
      </c>
      <c r="J1500" t="inlineStr">
        <is>
          <t xml:space="preserve">VOA</t>
        </is>
      </c>
      <c r="K1500" t="inlineStr">
        <is>
          <t xml:space="preserve">Script Error</t>
        </is>
      </c>
      <c r="L1500" t="inlineStr">
        <is>
          <t xml:space="preserve">Script error</t>
        </is>
      </c>
      <c r="M1500" t="str">
        <f>IFERROR(IF(VLOOKUP(L1500,'Quantification'!$A:$B,2,FALSE)&amp;""="","Unclassified",VLOOKUP(L1500,'Quantification'!$A:$B,2,FALSE)),"Unclassified")</f>
        <v>Major</v>
      </c>
      <c r="N1500" t="inlineStr">
        <is>
          <t xml:space="preserve">con-khera.mirjam@pocketfm.com</t>
        </is>
      </c>
      <c r="O1500" t="inlineStr">
        <is>
          <t xml:space="preserve">Issues found in raw</t>
        </is>
      </c>
      <c r="P1500" t="str">
        <f>IF(OR(O1500="Issues found in master",O1500="Final master"),"Master",IF(OR(O1500="Ready for Master",O1500="Issues found in raw",O1500="Raw under QC",O1500="Issues resolved in raw"),"Raw","-"))</f>
        <v>Raw</v>
      </c>
      <c r="Q1500" s="13">
        <v>46284.643055555556</v>
      </c>
      <c r="R1500" t="inlineStr">
        <is>
          <t xml:space="preserve">2026-09 (Sept)</t>
        </is>
      </c>
      <c r="S1500">
        <f>IF(M1500="Not an error",0,IF(COUNTIFS($A$2:$A1500,$A1500,$D$2:$D1500,$D1500,$M$2:$M1500,"&lt;&gt;Not an error")=1,1,0))</f>
        <v>1</v>
      </c>
      <c r="T1500">
        <f>IF(M1500&lt;&gt;"Major",0,IF(COUNTIFS($A$2:$A1500,$A1500,$D$2:$D1500,$D1500,$M$2:$M1500,"Major")=1,1,0))</f>
        <v>1</v>
      </c>
      <c r="U1500">
        <f>IF(M1500&lt;&gt;"Minor",0,IF(COUNTIFS($A$2:$A1500,$A1500,$D$2:$D1500,$D1500,$M$2:$M1500,"Minor")=1,1,0))</f>
        <v>0</v>
      </c>
    </row>
    <row r="1501">
      <c r="A1501" t="inlineStr">
        <is>
          <t xml:space="preserve">819eabfbd96880cd7f6d42202600e24bdb384108</t>
        </is>
      </c>
      <c r="B1501" t="inlineStr">
        <is>
          <t xml:space="preserve">Primal Partners</t>
        </is>
      </c>
      <c r="C1501" t="inlineStr">
        <is>
          <t xml:space="preserve">Primal Partners (New)</t>
        </is>
      </c>
      <c r="D1501" t="inlineStr">
        <is>
          <t xml:space="preserve">851e436dc8e8c18c2ef4bea0c0fbdfc797b756c5</t>
        </is>
      </c>
      <c r="E1501" t="inlineStr">
        <is>
          <t xml:space="preserve">Episode 59: Schockwelle Durch Die Arena</t>
        </is>
      </c>
      <c r="F1501">
        <v>59</v>
      </c>
      <c r="G1501" t="inlineStr">
        <is>
          <t xml:space="preserve">5:10-5:14</t>
        </is>
      </c>
      <c r="H1501" t="inlineStr">
        <is>
          <t xml:space="preserve">Pending</t>
        </is>
      </c>
      <c r="I1501" t="inlineStr">
        <is>
          <t xml:space="preserve">Remarks: [Script Error]
Line from script:
"Feuerzahn war auf der Stufe â€šGeÃ¼btâ€˜ und der mÃ¤chtigste Angriff des Hundes."
Note: Feuerzahn previously reached the â€œVollendetâ€_x009d_ stage, not â€œGeÃ¼bt.â€_x009d_ Suggested: â€œFeuerzahn war auf der Stufe â€šVollendetâ€˜ und der mÃ¤chtigste Angriff des Hundes.â€_x009d_</t>
        </is>
      </c>
      <c r="J1501" t="inlineStr">
        <is>
          <t xml:space="preserve">VOA</t>
        </is>
      </c>
      <c r="K1501" t="inlineStr">
        <is>
          <t xml:space="preserve">Script Error</t>
        </is>
      </c>
      <c r="L1501" t="inlineStr">
        <is>
          <t xml:space="preserve">Script error</t>
        </is>
      </c>
      <c r="M1501" t="str">
        <f>IFERROR(IF(VLOOKUP(L1501,'Quantification'!$A:$B,2,FALSE)&amp;""="","Unclassified",VLOOKUP(L1501,'Quantification'!$A:$B,2,FALSE)),"Unclassified")</f>
        <v>Major</v>
      </c>
      <c r="N1501" t="inlineStr">
        <is>
          <t xml:space="preserve">con-khera.mirjam@pocketfm.com</t>
        </is>
      </c>
      <c r="O1501" t="inlineStr">
        <is>
          <t xml:space="preserve">Issues found in raw</t>
        </is>
      </c>
      <c r="P1501" t="str">
        <f>IF(OR(O1501="Issues found in master",O1501="Final master"),"Master",IF(OR(O1501="Ready for Master",O1501="Issues found in raw",O1501="Raw under QC",O1501="Issues resolved in raw"),"Raw","-"))</f>
        <v>Raw</v>
      </c>
      <c r="Q1501" s="13">
        <v>46284.643055555556</v>
      </c>
      <c r="R1501" t="inlineStr">
        <is>
          <t xml:space="preserve">2026-09 (Sept)</t>
        </is>
      </c>
      <c r="S1501">
        <f>IF(M1501="Not an error",0,IF(COUNTIFS($A$2:$A1501,$A1501,$D$2:$D1501,$D1501,$M$2:$M1501,"&lt;&gt;Not an error")=1,1,0))</f>
        <v>0</v>
      </c>
      <c r="T1501">
        <f>IF(M1501&lt;&gt;"Major",0,IF(COUNTIFS($A$2:$A1501,$A1501,$D$2:$D1501,$D1501,$M$2:$M1501,"Major")=1,1,0))</f>
        <v>0</v>
      </c>
      <c r="U1501">
        <f>IF(M1501&lt;&gt;"Minor",0,IF(COUNTIFS($A$2:$A1501,$A1501,$D$2:$D1501,$D1501,$M$2:$M1501,"Minor")=1,1,0))</f>
        <v>0</v>
      </c>
    </row>
    <row r="1502">
      <c r="A1502" t="inlineStr">
        <is>
          <t xml:space="preserve">819eabfbd96880cd7f6d42202600e24bdb384108</t>
        </is>
      </c>
      <c r="B1502" t="inlineStr">
        <is>
          <t xml:space="preserve">Primal Partners</t>
        </is>
      </c>
      <c r="C1502" t="inlineStr">
        <is>
          <t xml:space="preserve">Primal Partners (New)</t>
        </is>
      </c>
      <c r="D1502" t="inlineStr">
        <is>
          <t xml:space="preserve">851e436dc8e8c18c2ef4bea0c0fbdfc797b756c5</t>
        </is>
      </c>
      <c r="E1502" t="inlineStr">
        <is>
          <t xml:space="preserve">Episode 59: Schockwelle Durch Die Arena</t>
        </is>
      </c>
      <c r="F1502">
        <v>59</v>
      </c>
      <c r="G1502" t="inlineStr">
        <is>
          <t xml:space="preserve">7:04-7:07</t>
        </is>
      </c>
      <c r="H1502" t="inlineStr">
        <is>
          <t xml:space="preserve">Pending</t>
        </is>
      </c>
      <c r="I1502" t="inlineStr">
        <is>
          <t xml:space="preserve">Remarks: [Mispronunciation]
Line from script:
"Jeder andere Gegner wÃ¤re jetzt schon k.o. gewesen."
Note: â€œk.o.â€_x009d_ is mispronounced.</t>
        </is>
      </c>
      <c r="J1502" t="inlineStr">
        <is>
          <t xml:space="preserve">VOA</t>
        </is>
      </c>
      <c r="K1502" t="inlineStr">
        <is>
          <t xml:space="preserve">Mispronunciation</t>
        </is>
      </c>
      <c r="L1502" t="inlineStr">
        <is>
          <t xml:space="preserve">Mispronunciation</t>
        </is>
      </c>
      <c r="M1502" t="str">
        <f>IFERROR(IF(VLOOKUP(L1502,'Quantification'!$A:$B,2,FALSE)&amp;""="","Unclassified",VLOOKUP(L1502,'Quantification'!$A:$B,2,FALSE)),"Unclassified")</f>
        <v>Major</v>
      </c>
      <c r="N1502" t="inlineStr">
        <is>
          <t xml:space="preserve">con-khera.mirjam@pocketfm.com</t>
        </is>
      </c>
      <c r="O1502" t="inlineStr">
        <is>
          <t xml:space="preserve">Issues found in raw</t>
        </is>
      </c>
      <c r="P1502" t="str">
        <f>IF(OR(O1502="Issues found in master",O1502="Final master"),"Master",IF(OR(O1502="Ready for Master",O1502="Issues found in raw",O1502="Raw under QC",O1502="Issues resolved in raw"),"Raw","-"))</f>
        <v>Raw</v>
      </c>
      <c r="Q1502" s="13">
        <v>46284.643055555556</v>
      </c>
      <c r="R1502" t="inlineStr">
        <is>
          <t xml:space="preserve">2026-09 (Sept)</t>
        </is>
      </c>
      <c r="S1502">
        <f>IF(M1502="Not an error",0,IF(COUNTIFS($A$2:$A1502,$A1502,$D$2:$D1502,$D1502,$M$2:$M1502,"&lt;&gt;Not an error")=1,1,0))</f>
        <v>0</v>
      </c>
      <c r="T1502">
        <f>IF(M1502&lt;&gt;"Major",0,IF(COUNTIFS($A$2:$A1502,$A1502,$D$2:$D1502,$D1502,$M$2:$M1502,"Major")=1,1,0))</f>
        <v>0</v>
      </c>
      <c r="U1502">
        <f>IF(M1502&lt;&gt;"Minor",0,IF(COUNTIFS($A$2:$A1502,$A1502,$D$2:$D1502,$D1502,$M$2:$M1502,"Minor")=1,1,0))</f>
        <v>0</v>
      </c>
    </row>
    <row r="1503">
      <c r="A1503" t="inlineStr">
        <is>
          <t xml:space="preserve">819eabfbd96880cd7f6d42202600e24bdb384108</t>
        </is>
      </c>
      <c r="B1503" t="inlineStr">
        <is>
          <t xml:space="preserve">Primal Partners</t>
        </is>
      </c>
      <c r="C1503" t="inlineStr">
        <is>
          <t xml:space="preserve">Primal Partners (New)</t>
        </is>
      </c>
      <c r="D1503" t="inlineStr">
        <is>
          <t xml:space="preserve">851e436dc8e8c18c2ef4bea0c0fbdfc797b756c5</t>
        </is>
      </c>
      <c r="E1503" t="inlineStr">
        <is>
          <t xml:space="preserve">Episode 59: Schockwelle Durch Die Arena</t>
        </is>
      </c>
      <c r="F1503">
        <v>59</v>
      </c>
      <c r="G1503" t="inlineStr">
        <is>
          <t xml:space="preserve">8:07-8:13</t>
        </is>
      </c>
      <c r="H1503" t="inlineStr">
        <is>
          <t xml:space="preserve">Pending</t>
        </is>
      </c>
      <c r="I1503" t="inlineStr">
        <is>
          <t xml:space="preserve">Remarks: [Script Error]
Line from script:
"Obwohl er schon so lange Schiedsrichter war, waren die meisten KÃ¤mpfe fÃ¼r ihn zur Routine geworden."
Note: â€œObwohlâ€_x009d_ incorrectly suggests a contrast, although his long experience explains why the fights became routine. Suggested: â€œDa er schon so lange Schiedsrichter war, waren die meisten KÃ¤mpfe fÃ¼r ihn zur Routine geworden.â€_x009d_</t>
        </is>
      </c>
      <c r="J1503" t="inlineStr">
        <is>
          <t xml:space="preserve">VOA</t>
        </is>
      </c>
      <c r="K1503" t="inlineStr">
        <is>
          <t xml:space="preserve">Script Error</t>
        </is>
      </c>
      <c r="L1503" t="inlineStr">
        <is>
          <t xml:space="preserve">Script error</t>
        </is>
      </c>
      <c r="M1503" t="str">
        <f>IFERROR(IF(VLOOKUP(L1503,'Quantification'!$A:$B,2,FALSE)&amp;""="","Unclassified",VLOOKUP(L1503,'Quantification'!$A:$B,2,FALSE)),"Unclassified")</f>
        <v>Major</v>
      </c>
      <c r="N1503" t="inlineStr">
        <is>
          <t xml:space="preserve">con-khera.mirjam@pocketfm.com</t>
        </is>
      </c>
      <c r="O1503" t="inlineStr">
        <is>
          <t xml:space="preserve">Issues found in raw</t>
        </is>
      </c>
      <c r="P1503" t="str">
        <f>IF(OR(O1503="Issues found in master",O1503="Final master"),"Master",IF(OR(O1503="Ready for Master",O1503="Issues found in raw",O1503="Raw under QC",O1503="Issues resolved in raw"),"Raw","-"))</f>
        <v>Raw</v>
      </c>
      <c r="Q1503" s="13">
        <v>46284.643055555556</v>
      </c>
      <c r="R1503" t="inlineStr">
        <is>
          <t xml:space="preserve">2026-09 (Sept)</t>
        </is>
      </c>
      <c r="S1503">
        <f>IF(M1503="Not an error",0,IF(COUNTIFS($A$2:$A1503,$A1503,$D$2:$D1503,$D1503,$M$2:$M1503,"&lt;&gt;Not an error")=1,1,0))</f>
        <v>0</v>
      </c>
      <c r="T1503">
        <f>IF(M1503&lt;&gt;"Major",0,IF(COUNTIFS($A$2:$A1503,$A1503,$D$2:$D1503,$D1503,$M$2:$M1503,"Major")=1,1,0))</f>
        <v>0</v>
      </c>
      <c r="U1503">
        <f>IF(M1503&lt;&gt;"Minor",0,IF(COUNTIFS($A$2:$A1503,$A1503,$D$2:$D1503,$D1503,$M$2:$M1503,"Minor")=1,1,0))</f>
        <v>0</v>
      </c>
    </row>
    <row r="1504">
      <c r="A1504" t="inlineStr">
        <is>
          <t xml:space="preserve">819eabfbd96880cd7f6d42202600e24bdb384108</t>
        </is>
      </c>
      <c r="B1504" t="inlineStr">
        <is>
          <t xml:space="preserve">Primal Partners</t>
        </is>
      </c>
      <c r="C1504" t="inlineStr">
        <is>
          <t xml:space="preserve">Primal Partners (New)</t>
        </is>
      </c>
      <c r="D1504" t="inlineStr">
        <is>
          <t xml:space="preserve">da5c5769ad8625587f47ffadbf433556e12dd6b9</t>
        </is>
      </c>
      <c r="E1504" t="inlineStr">
        <is>
          <t xml:space="preserve">Episode 60: Anruf Fehlgeschlagen</t>
        </is>
      </c>
      <c r="F1504">
        <v>60</v>
      </c>
      <c r="G1504" t="inlineStr">
        <is>
          <t xml:space="preserve">0:05-0:10</t>
        </is>
      </c>
      <c r="H1504" t="inlineStr">
        <is>
          <t xml:space="preserve">Pending</t>
        </is>
      </c>
      <c r="I1504" t="inlineStr">
        <is>
          <t xml:space="preserve">Remarks: [Script Error]
Line from script:
"Allein die Metropolregion Seattle, in der er stattfand, umfasste elf Bundesstaaten."
Note: A metropolitan area cannot encompass eleven states. Suggested: â€œAllein die Region, in der Seattle lag, umfasste elf Bundesstaaten.â€_x009d_</t>
        </is>
      </c>
      <c r="J1504" t="inlineStr">
        <is>
          <t xml:space="preserve">VOA</t>
        </is>
      </c>
      <c r="K1504" t="inlineStr">
        <is>
          <t xml:space="preserve">Script Error</t>
        </is>
      </c>
      <c r="L1504" t="inlineStr">
        <is>
          <t xml:space="preserve">Script error</t>
        </is>
      </c>
      <c r="M1504" t="str">
        <f>IFERROR(IF(VLOOKUP(L1504,'Quantification'!$A:$B,2,FALSE)&amp;""="","Unclassified",VLOOKUP(L1504,'Quantification'!$A:$B,2,FALSE)),"Unclassified")</f>
        <v>Major</v>
      </c>
      <c r="N1504" t="inlineStr">
        <is>
          <t xml:space="preserve">con-khera.mirjam@pocketfm.com</t>
        </is>
      </c>
      <c r="O1504" t="inlineStr">
        <is>
          <t xml:space="preserve">Issues found in raw</t>
        </is>
      </c>
      <c r="P1504" t="str">
        <f>IF(OR(O1504="Issues found in master",O1504="Final master"),"Master",IF(OR(O1504="Ready for Master",O1504="Issues found in raw",O1504="Raw under QC",O1504="Issues resolved in raw"),"Raw","-"))</f>
        <v>Raw</v>
      </c>
      <c r="Q1504" s="13">
        <v>46284.69236111111</v>
      </c>
      <c r="R1504" t="inlineStr">
        <is>
          <t xml:space="preserve">2026-09 (Sept)</t>
        </is>
      </c>
      <c r="S1504">
        <f>IF(M1504="Not an error",0,IF(COUNTIFS($A$2:$A1504,$A1504,$D$2:$D1504,$D1504,$M$2:$M1504,"&lt;&gt;Not an error")=1,1,0))</f>
        <v>1</v>
      </c>
      <c r="T1504">
        <f>IF(M1504&lt;&gt;"Major",0,IF(COUNTIFS($A$2:$A1504,$A1504,$D$2:$D1504,$D1504,$M$2:$M1504,"Major")=1,1,0))</f>
        <v>1</v>
      </c>
      <c r="U1504">
        <f>IF(M1504&lt;&gt;"Minor",0,IF(COUNTIFS($A$2:$A1504,$A1504,$D$2:$D1504,$D1504,$M$2:$M1504,"Minor")=1,1,0))</f>
        <v>0</v>
      </c>
    </row>
    <row r="1505">
      <c r="A1505" t="inlineStr">
        <is>
          <t xml:space="preserve">819eabfbd96880cd7f6d42202600e24bdb384108</t>
        </is>
      </c>
      <c r="B1505" t="inlineStr">
        <is>
          <t xml:space="preserve">Primal Partners</t>
        </is>
      </c>
      <c r="C1505" t="inlineStr">
        <is>
          <t xml:space="preserve">Primal Partners (New)</t>
        </is>
      </c>
      <c r="D1505" t="inlineStr">
        <is>
          <t xml:space="preserve">da5c5769ad8625587f47ffadbf433556e12dd6b9</t>
        </is>
      </c>
      <c r="E1505" t="inlineStr">
        <is>
          <t xml:space="preserve">Episode 60: Anruf Fehlgeschlagen</t>
        </is>
      </c>
      <c r="F1505">
        <v>60</v>
      </c>
      <c r="G1505" t="inlineStr">
        <is>
          <t xml:space="preserve">0:17-0:22</t>
        </is>
      </c>
      <c r="H1505" t="inlineStr">
        <is>
          <t xml:space="preserve">Pending</t>
        </is>
      </c>
      <c r="I1505" t="inlineStr">
        <is>
          <t xml:space="preserve">Remarks: [Mispronunciation]
Line from script:
"Erstens musste man unter vierzig und ein von der Liga zertifizierter BÃ¤ndiger des C-Rangs sein."
Note: â€œC-Rangsâ€_x009d_ is mispronounced. Both â€œCâ€_x009d_ and â€œRangâ€_x009d_ should be pronounced in German: â€œtseh-rang,â€_x009d_ not â€œsee-rank.â€_x009d_</t>
        </is>
      </c>
      <c r="J1505" t="inlineStr">
        <is>
          <t xml:space="preserve">VOA</t>
        </is>
      </c>
      <c r="K1505" t="inlineStr">
        <is>
          <t xml:space="preserve">Script Error</t>
        </is>
      </c>
      <c r="L1505" t="inlineStr">
        <is>
          <t xml:space="preserve">Script error</t>
        </is>
      </c>
      <c r="M1505" t="str">
        <f>IFERROR(IF(VLOOKUP(L1505,'Quantification'!$A:$B,2,FALSE)&amp;""="","Unclassified",VLOOKUP(L1505,'Quantification'!$A:$B,2,FALSE)),"Unclassified")</f>
        <v>Major</v>
      </c>
      <c r="N1505" t="inlineStr">
        <is>
          <t xml:space="preserve">con-khera.mirjam@pocketfm.com</t>
        </is>
      </c>
      <c r="O1505" t="inlineStr">
        <is>
          <t xml:space="preserve">Issues found in raw</t>
        </is>
      </c>
      <c r="P1505" t="str">
        <f>IF(OR(O1505="Issues found in master",O1505="Final master"),"Master",IF(OR(O1505="Ready for Master",O1505="Issues found in raw",O1505="Raw under QC",O1505="Issues resolved in raw"),"Raw","-"))</f>
        <v>Raw</v>
      </c>
      <c r="Q1505" s="13">
        <v>46284.69236111111</v>
      </c>
      <c r="R1505" t="inlineStr">
        <is>
          <t xml:space="preserve">2026-09 (Sept)</t>
        </is>
      </c>
      <c r="S1505">
        <f>IF(M1505="Not an error",0,IF(COUNTIFS($A$2:$A1505,$A1505,$D$2:$D1505,$D1505,$M$2:$M1505,"&lt;&gt;Not an error")=1,1,0))</f>
        <v>0</v>
      </c>
      <c r="T1505">
        <f>IF(M1505&lt;&gt;"Major",0,IF(COUNTIFS($A$2:$A1505,$A1505,$D$2:$D1505,$D1505,$M$2:$M1505,"Major")=1,1,0))</f>
        <v>0</v>
      </c>
      <c r="U1505">
        <f>IF(M1505&lt;&gt;"Minor",0,IF(COUNTIFS($A$2:$A1505,$A1505,$D$2:$D1505,$D1505,$M$2:$M1505,"Minor")=1,1,0))</f>
        <v>0</v>
      </c>
    </row>
    <row r="1506">
      <c r="A1506" t="inlineStr">
        <is>
          <t xml:space="preserve">819eabfbd96880cd7f6d42202600e24bdb384108</t>
        </is>
      </c>
      <c r="B1506" t="inlineStr">
        <is>
          <t xml:space="preserve">Primal Partners</t>
        </is>
      </c>
      <c r="C1506" t="inlineStr">
        <is>
          <t xml:space="preserve">Primal Partners (New)</t>
        </is>
      </c>
      <c r="D1506" t="inlineStr">
        <is>
          <t xml:space="preserve">da5c5769ad8625587f47ffadbf433556e12dd6b9</t>
        </is>
      </c>
      <c r="E1506" t="inlineStr">
        <is>
          <t xml:space="preserve">Episode 60: Anruf Fehlgeschlagen</t>
        </is>
      </c>
      <c r="F1506">
        <v>60</v>
      </c>
      <c r="G1506" t="inlineStr">
        <is>
          <t xml:space="preserve">3:44-3:50</t>
        </is>
      </c>
      <c r="H1506" t="inlineStr">
        <is>
          <t xml:space="preserve">Pending</t>
        </is>
      </c>
      <c r="I1506" t="inlineStr">
        <is>
          <t xml:space="preserve">Remarks: [Script Error]
Line from script:
"â€žErnsthaft, was hast du eigentlich nicht in dieser Tasche?â€œ, konnte Sofia sich einen Scherz nicht verkneifen."
Note: The word order sounds unnatural. Suggested: â€œâ€žErnsthaft, was hast du eigentlich nicht in dieser Tasche?â€œ Sofia konnte sich den Scherz nicht verkneifen.â€_x009d_</t>
        </is>
      </c>
      <c r="J1506" t="inlineStr">
        <is>
          <t xml:space="preserve">VOA</t>
        </is>
      </c>
      <c r="K1506" t="inlineStr">
        <is>
          <t xml:space="preserve">Script Error</t>
        </is>
      </c>
      <c r="L1506" t="inlineStr">
        <is>
          <t xml:space="preserve">Script error</t>
        </is>
      </c>
      <c r="M1506" t="str">
        <f>IFERROR(IF(VLOOKUP(L1506,'Quantification'!$A:$B,2,FALSE)&amp;""="","Unclassified",VLOOKUP(L1506,'Quantification'!$A:$B,2,FALSE)),"Unclassified")</f>
        <v>Major</v>
      </c>
      <c r="N1506" t="inlineStr">
        <is>
          <t xml:space="preserve">con-khera.mirjam@pocketfm.com</t>
        </is>
      </c>
      <c r="O1506" t="inlineStr">
        <is>
          <t xml:space="preserve">Issues found in raw</t>
        </is>
      </c>
      <c r="P1506" t="str">
        <f>IF(OR(O1506="Issues found in master",O1506="Final master"),"Master",IF(OR(O1506="Ready for Master",O1506="Issues found in raw",O1506="Raw under QC",O1506="Issues resolved in raw"),"Raw","-"))</f>
        <v>Raw</v>
      </c>
      <c r="Q1506" s="13">
        <v>46284.69236111111</v>
      </c>
      <c r="R1506" t="inlineStr">
        <is>
          <t xml:space="preserve">2026-09 (Sept)</t>
        </is>
      </c>
      <c r="S1506">
        <f>IF(M1506="Not an error",0,IF(COUNTIFS($A$2:$A1506,$A1506,$D$2:$D1506,$D1506,$M$2:$M1506,"&lt;&gt;Not an error")=1,1,0))</f>
        <v>0</v>
      </c>
      <c r="T1506">
        <f>IF(M1506&lt;&gt;"Major",0,IF(COUNTIFS($A$2:$A1506,$A1506,$D$2:$D1506,$D1506,$M$2:$M1506,"Major")=1,1,0))</f>
        <v>0</v>
      </c>
      <c r="U1506">
        <f>IF(M1506&lt;&gt;"Minor",0,IF(COUNTIFS($A$2:$A1506,$A1506,$D$2:$D1506,$D1506,$M$2:$M1506,"Minor")=1,1,0))</f>
        <v>0</v>
      </c>
    </row>
    <row r="1507">
      <c r="A1507" t="inlineStr">
        <is>
          <t xml:space="preserve">819eabfbd96880cd7f6d42202600e24bdb384108</t>
        </is>
      </c>
      <c r="B1507" t="inlineStr">
        <is>
          <t xml:space="preserve">Primal Partners</t>
        </is>
      </c>
      <c r="C1507" t="inlineStr">
        <is>
          <t xml:space="preserve">Primal Partners (New)</t>
        </is>
      </c>
      <c r="D1507" t="inlineStr">
        <is>
          <t xml:space="preserve">da5c5769ad8625587f47ffadbf433556e12dd6b9</t>
        </is>
      </c>
      <c r="E1507" t="inlineStr">
        <is>
          <t xml:space="preserve">Episode 60: Anruf Fehlgeschlagen</t>
        </is>
      </c>
      <c r="F1507">
        <v>60</v>
      </c>
      <c r="G1507" t="inlineStr">
        <is>
          <t xml:space="preserve">4:24-4:26</t>
        </is>
      </c>
      <c r="H1507" t="inlineStr">
        <is>
          <t xml:space="preserve">Pending</t>
        </is>
      </c>
      <c r="I1507" t="inlineStr">
        <is>
          <t xml:space="preserve">Remarks: [Script Error]
Line from script:
"Sofia war erneut sprachlos."
Note: This reaction is repeated too frequently. Suggested: â€œSofia konnte es nicht glauben.â€_x009d_</t>
        </is>
      </c>
      <c r="J1507" t="inlineStr">
        <is>
          <t xml:space="preserve">VOA</t>
        </is>
      </c>
      <c r="K1507" t="inlineStr">
        <is>
          <t xml:space="preserve">Script Error</t>
        </is>
      </c>
      <c r="L1507" t="inlineStr">
        <is>
          <t xml:space="preserve">Script error</t>
        </is>
      </c>
      <c r="M1507" t="str">
        <f>IFERROR(IF(VLOOKUP(L1507,'Quantification'!$A:$B,2,FALSE)&amp;""="","Unclassified",VLOOKUP(L1507,'Quantification'!$A:$B,2,FALSE)),"Unclassified")</f>
        <v>Major</v>
      </c>
      <c r="N1507" t="inlineStr">
        <is>
          <t xml:space="preserve">con-khera.mirjam@pocketfm.com</t>
        </is>
      </c>
      <c r="O1507" t="inlineStr">
        <is>
          <t xml:space="preserve">Issues found in raw</t>
        </is>
      </c>
      <c r="P1507" t="str">
        <f>IF(OR(O1507="Issues found in master",O1507="Final master"),"Master",IF(OR(O1507="Ready for Master",O1507="Issues found in raw",O1507="Raw under QC",O1507="Issues resolved in raw"),"Raw","-"))</f>
        <v>Raw</v>
      </c>
      <c r="Q1507" s="13">
        <v>46284.69236111111</v>
      </c>
      <c r="R1507" t="inlineStr">
        <is>
          <t xml:space="preserve">2026-09 (Sept)</t>
        </is>
      </c>
      <c r="S1507">
        <f>IF(M1507="Not an error",0,IF(COUNTIFS($A$2:$A1507,$A1507,$D$2:$D1507,$D1507,$M$2:$M1507,"&lt;&gt;Not an error")=1,1,0))</f>
        <v>0</v>
      </c>
      <c r="T1507">
        <f>IF(M1507&lt;&gt;"Major",0,IF(COUNTIFS($A$2:$A1507,$A1507,$D$2:$D1507,$D1507,$M$2:$M1507,"Major")=1,1,0))</f>
        <v>0</v>
      </c>
      <c r="U1507">
        <f>IF(M1507&lt;&gt;"Minor",0,IF(COUNTIFS($A$2:$A1507,$A1507,$D$2:$D1507,$D1507,$M$2:$M1507,"Minor")=1,1,0))</f>
        <v>0</v>
      </c>
    </row>
    <row r="1508">
      <c r="A1508" t="inlineStr">
        <is>
          <t xml:space="preserve">819eabfbd96880cd7f6d42202600e24bdb384108</t>
        </is>
      </c>
      <c r="B1508" t="inlineStr">
        <is>
          <t xml:space="preserve">Primal Partners</t>
        </is>
      </c>
      <c r="C1508" t="inlineStr">
        <is>
          <t xml:space="preserve">Primal Partners (New)</t>
        </is>
      </c>
      <c r="D1508" t="inlineStr">
        <is>
          <t xml:space="preserve">da5c5769ad8625587f47ffadbf433556e12dd6b9</t>
        </is>
      </c>
      <c r="E1508" t="inlineStr">
        <is>
          <t xml:space="preserve">Episode 60: Anruf Fehlgeschlagen</t>
        </is>
      </c>
      <c r="F1508">
        <v>60</v>
      </c>
      <c r="G1508" t="inlineStr">
        <is>
          <t xml:space="preserve">5:14-5:15</t>
        </is>
      </c>
      <c r="H1508" t="inlineStr">
        <is>
          <t xml:space="preserve">Pending</t>
        </is>
      </c>
      <c r="I1508" t="inlineStr">
        <is>
          <t xml:space="preserve">Remarks: [Script Error]
Line from script:
"Sofia war sprachlos."
Note: This reaction is repeated too frequently. Suggested: â€œSofia seufzte nur.â€_x009d_</t>
        </is>
      </c>
      <c r="J1508" t="inlineStr">
        <is>
          <t xml:space="preserve">VOA</t>
        </is>
      </c>
      <c r="K1508" t="inlineStr">
        <is>
          <t xml:space="preserve">Script Error</t>
        </is>
      </c>
      <c r="L1508" t="inlineStr">
        <is>
          <t xml:space="preserve">Script error</t>
        </is>
      </c>
      <c r="M1508" t="str">
        <f>IFERROR(IF(VLOOKUP(L1508,'Quantification'!$A:$B,2,FALSE)&amp;""="","Unclassified",VLOOKUP(L1508,'Quantification'!$A:$B,2,FALSE)),"Unclassified")</f>
        <v>Major</v>
      </c>
      <c r="N1508" t="inlineStr">
        <is>
          <t xml:space="preserve">con-khera.mirjam@pocketfm.com</t>
        </is>
      </c>
      <c r="O1508" t="inlineStr">
        <is>
          <t xml:space="preserve">Issues found in raw</t>
        </is>
      </c>
      <c r="P1508" t="str">
        <f>IF(OR(O1508="Issues found in master",O1508="Final master"),"Master",IF(OR(O1508="Ready for Master",O1508="Issues found in raw",O1508="Raw under QC",O1508="Issues resolved in raw"),"Raw","-"))</f>
        <v>Raw</v>
      </c>
      <c r="Q1508" s="13">
        <v>46284.69236111111</v>
      </c>
      <c r="R1508" t="inlineStr">
        <is>
          <t xml:space="preserve">2026-09 (Sept)</t>
        </is>
      </c>
      <c r="S1508">
        <f>IF(M1508="Not an error",0,IF(COUNTIFS($A$2:$A1508,$A1508,$D$2:$D1508,$D1508,$M$2:$M1508,"&lt;&gt;Not an error")=1,1,0))</f>
        <v>0</v>
      </c>
      <c r="T1508">
        <f>IF(M1508&lt;&gt;"Major",0,IF(COUNTIFS($A$2:$A1508,$A1508,$D$2:$D1508,$D1508,$M$2:$M1508,"Major")=1,1,0))</f>
        <v>0</v>
      </c>
      <c r="U1508">
        <f>IF(M1508&lt;&gt;"Minor",0,IF(COUNTIFS($A$2:$A1508,$A1508,$D$2:$D1508,$D1508,$M$2:$M1508,"Minor")=1,1,0))</f>
        <v>0</v>
      </c>
    </row>
    <row r="1509">
      <c r="A1509" t="inlineStr">
        <is>
          <t xml:space="preserve">819eabfbd96880cd7f6d42202600e24bdb384108</t>
        </is>
      </c>
      <c r="B1509" t="inlineStr">
        <is>
          <t xml:space="preserve">Primal Partners</t>
        </is>
      </c>
      <c r="C1509" t="inlineStr">
        <is>
          <t xml:space="preserve">Primal Partners (New)</t>
        </is>
      </c>
      <c r="D1509" t="inlineStr">
        <is>
          <t xml:space="preserve">da5c5769ad8625587f47ffadbf433556e12dd6b9</t>
        </is>
      </c>
      <c r="E1509" t="inlineStr">
        <is>
          <t xml:space="preserve">Episode 60: Anruf Fehlgeschlagen</t>
        </is>
      </c>
      <c r="F1509">
        <v>60</v>
      </c>
      <c r="G1509" t="inlineStr">
        <is>
          <t xml:space="preserve">7:33-7:35</t>
        </is>
      </c>
      <c r="H1509" t="inlineStr">
        <is>
          <t xml:space="preserve">Pending</t>
        </is>
      </c>
      <c r="I1509" t="inlineStr">
        <is>
          <t xml:space="preserve">Remarks: [Script Error]
Line from script:
"â€žIch bin eine GlÃ¤ubige.â€œ"
Note: This appears to be a literal mistranslation of the female name â€œFaith.â€_x009d_ Suggested: â€œIch bin Faith.â€_x009d_</t>
        </is>
      </c>
      <c r="J1509" t="inlineStr">
        <is>
          <t xml:space="preserve">VOA</t>
        </is>
      </c>
      <c r="K1509" t="inlineStr">
        <is>
          <t xml:space="preserve">Script Error</t>
        </is>
      </c>
      <c r="L1509" t="inlineStr">
        <is>
          <t xml:space="preserve">Script error</t>
        </is>
      </c>
      <c r="M1509" t="str">
        <f>IFERROR(IF(VLOOKUP(L1509,'Quantification'!$A:$B,2,FALSE)&amp;""="","Unclassified",VLOOKUP(L1509,'Quantification'!$A:$B,2,FALSE)),"Unclassified")</f>
        <v>Major</v>
      </c>
      <c r="N1509" t="inlineStr">
        <is>
          <t xml:space="preserve">con-khera.mirjam@pocketfm.com</t>
        </is>
      </c>
      <c r="O1509" t="inlineStr">
        <is>
          <t xml:space="preserve">Issues found in raw</t>
        </is>
      </c>
      <c r="P1509" t="str">
        <f>IF(OR(O1509="Issues found in master",O1509="Final master"),"Master",IF(OR(O1509="Ready for Master",O1509="Issues found in raw",O1509="Raw under QC",O1509="Issues resolved in raw"),"Raw","-"))</f>
        <v>Raw</v>
      </c>
      <c r="Q1509" s="13">
        <v>46284.69236111111</v>
      </c>
      <c r="R1509" t="inlineStr">
        <is>
          <t xml:space="preserve">2026-09 (Sept)</t>
        </is>
      </c>
      <c r="S1509">
        <f>IF(M1509="Not an error",0,IF(COUNTIFS($A$2:$A1509,$A1509,$D$2:$D1509,$D1509,$M$2:$M1509,"&lt;&gt;Not an error")=1,1,0))</f>
        <v>0</v>
      </c>
      <c r="T1509">
        <f>IF(M1509&lt;&gt;"Major",0,IF(COUNTIFS($A$2:$A1509,$A1509,$D$2:$D1509,$D1509,$M$2:$M1509,"Major")=1,1,0))</f>
        <v>0</v>
      </c>
      <c r="U1509">
        <f>IF(M1509&lt;&gt;"Minor",0,IF(COUNTIFS($A$2:$A1509,$A1509,$D$2:$D1509,$D1509,$M$2:$M1509,"Minor")=1,1,0))</f>
        <v>0</v>
      </c>
    </row>
    <row r="1510">
      <c r="A1510" t="inlineStr">
        <is>
          <t xml:space="preserve">819eabfbd96880cd7f6d42202600e24bdb384108</t>
        </is>
      </c>
      <c r="B1510" t="inlineStr">
        <is>
          <t xml:space="preserve">Primal Partners</t>
        </is>
      </c>
      <c r="C1510" t="inlineStr">
        <is>
          <t xml:space="preserve">Primal Partners (New)</t>
        </is>
      </c>
      <c r="D1510" t="inlineStr">
        <is>
          <t xml:space="preserve">da5c5769ad8625587f47ffadbf433556e12dd6b9</t>
        </is>
      </c>
      <c r="E1510" t="inlineStr">
        <is>
          <t xml:space="preserve">Episode 60: Anruf Fehlgeschlagen</t>
        </is>
      </c>
      <c r="F1510">
        <v>60</v>
      </c>
      <c r="G1510" t="inlineStr">
        <is>
          <t xml:space="preserve">8:03-8:10</t>
        </is>
      </c>
      <c r="H1510" t="inlineStr">
        <is>
          <t xml:space="preserve">Pending</t>
        </is>
      </c>
      <c r="I1510" t="inlineStr">
        <is>
          <t xml:space="preserve">Remarks: [Script Error]
Line from script:
"WÃ¤hrenddessen stand im siebenunddreiÃŸigsten Stock des Yijian Tower eine junge Frau vor einem riesigen, bodentiefen Fenster."
Note: â€œYijian Towerâ€_x009d_ is inconsistent with the localized US setting. Suggested: â€œWÃ¤hrenddessen stand im siebenunddreiÃŸigsten Stock des Meridian Tower eine junge Frau vor einem riesigen, bodentiefen Fenster.â€_x009d_</t>
        </is>
      </c>
      <c r="J1510" t="inlineStr">
        <is>
          <t xml:space="preserve">VOA</t>
        </is>
      </c>
      <c r="K1510" t="inlineStr">
        <is>
          <t xml:space="preserve">Script Error</t>
        </is>
      </c>
      <c r="L1510" t="inlineStr">
        <is>
          <t xml:space="preserve">Script error</t>
        </is>
      </c>
      <c r="M1510" t="str">
        <f>IFERROR(IF(VLOOKUP(L1510,'Quantification'!$A:$B,2,FALSE)&amp;""="","Unclassified",VLOOKUP(L1510,'Quantification'!$A:$B,2,FALSE)),"Unclassified")</f>
        <v>Major</v>
      </c>
      <c r="N1510" t="inlineStr">
        <is>
          <t xml:space="preserve">con-khera.mirjam@pocketfm.com</t>
        </is>
      </c>
      <c r="O1510" t="inlineStr">
        <is>
          <t xml:space="preserve">Issues found in raw</t>
        </is>
      </c>
      <c r="P1510" t="str">
        <f>IF(OR(O1510="Issues found in master",O1510="Final master"),"Master",IF(OR(O1510="Ready for Master",O1510="Issues found in raw",O1510="Raw under QC",O1510="Issues resolved in raw"),"Raw","-"))</f>
        <v>Raw</v>
      </c>
      <c r="Q1510" s="13">
        <v>46284.69236111111</v>
      </c>
      <c r="R1510" t="inlineStr">
        <is>
          <t xml:space="preserve">2026-09 (Sept)</t>
        </is>
      </c>
      <c r="S1510">
        <f>IF(M1510="Not an error",0,IF(COUNTIFS($A$2:$A1510,$A1510,$D$2:$D1510,$D1510,$M$2:$M1510,"&lt;&gt;Not an error")=1,1,0))</f>
        <v>0</v>
      </c>
      <c r="T1510">
        <f>IF(M1510&lt;&gt;"Major",0,IF(COUNTIFS($A$2:$A1510,$A1510,$D$2:$D1510,$D1510,$M$2:$M1510,"Major")=1,1,0))</f>
        <v>0</v>
      </c>
      <c r="U1510">
        <f>IF(M1510&lt;&gt;"Minor",0,IF(COUNTIFS($A$2:$A1510,$A1510,$D$2:$D1510,$D1510,$M$2:$M1510,"Minor")=1,1,0))</f>
        <v>0</v>
      </c>
    </row>
    <row r="1511">
      <c r="A1511" t="inlineStr">
        <is>
          <t xml:space="preserve">819eabfbd96880cd7f6d42202600e24bdb384108</t>
        </is>
      </c>
      <c r="B1511" t="inlineStr">
        <is>
          <t xml:space="preserve">Primal Partners</t>
        </is>
      </c>
      <c r="C1511" t="inlineStr">
        <is>
          <t xml:space="preserve">Primal Partners (New)</t>
        </is>
      </c>
      <c r="D1511" t="inlineStr">
        <is>
          <t xml:space="preserve">b7b57932077c3d15644981fb4dcedfd92b5f4d77</t>
        </is>
      </c>
      <c r="E1511" t="inlineStr">
        <is>
          <t xml:space="preserve">Episode 61: Keine Garantie</t>
        </is>
      </c>
      <c r="F1511">
        <v>61</v>
      </c>
      <c r="G1511" t="inlineStr">
        <is>
          <t xml:space="preserve">5:23-5:29</t>
        </is>
      </c>
      <c r="H1511" t="inlineStr">
        <is>
          <t xml:space="preserve">Resolved</t>
        </is>
      </c>
      <c r="I1511" t="inlineStr">
        <is>
          <t xml:space="preserve">Remarks: [Script Error]
Line from script:
"Yanni, der seine Gegner sonst immer Ã¼berrollte, wurde nun seinerseits von Hector Yu komplett Ã¼berrollt."
Note: Localize â€œHector Yuâ€_x009d_ for the US setting. Suggested: â€œYanni, der seine Gegner sonst immer Ã¼berrollte, wurde nun seinerseits von Hector Parker komplett Ã¼berrollt.</t>
        </is>
      </c>
      <c r="J1511" t="inlineStr">
        <is>
          <t xml:space="preserve">VOA</t>
        </is>
      </c>
      <c r="K1511" t="inlineStr">
        <is>
          <t xml:space="preserve">Script Error</t>
        </is>
      </c>
      <c r="L1511" t="inlineStr">
        <is>
          <t xml:space="preserve">Script error</t>
        </is>
      </c>
      <c r="M1511" t="str">
        <f>IFERROR(IF(VLOOKUP(L1511,'Quantification'!$A:$B,2,FALSE)&amp;""="","Unclassified",VLOOKUP(L1511,'Quantification'!$A:$B,2,FALSE)),"Unclassified")</f>
        <v>Major</v>
      </c>
      <c r="N1511" t="inlineStr">
        <is>
          <t xml:space="preserve">con-khera.mirjam@pocketfm.com</t>
        </is>
      </c>
      <c r="O1511" t="inlineStr">
        <is>
          <t xml:space="preserve">Issues found in raw</t>
        </is>
      </c>
      <c r="P1511" t="str">
        <f>IF(OR(O1511="Issues found in master",O1511="Final master"),"Master",IF(OR(O1511="Ready for Master",O1511="Issues found in raw",O1511="Raw under QC",O1511="Issues resolved in raw"),"Raw","-"))</f>
        <v>Raw</v>
      </c>
      <c r="Q1511" s="13">
        <v>46287.59027777778</v>
      </c>
      <c r="R1511" t="inlineStr">
        <is>
          <t xml:space="preserve">2026-09 (Sept)</t>
        </is>
      </c>
      <c r="S1511">
        <f>IF(M1511="Not an error",0,IF(COUNTIFS($A$2:$A1511,$A1511,$D$2:$D1511,$D1511,$M$2:$M1511,"&lt;&gt;Not an error")=1,1,0))</f>
        <v>1</v>
      </c>
      <c r="T1511">
        <f>IF(M1511&lt;&gt;"Major",0,IF(COUNTIFS($A$2:$A1511,$A1511,$D$2:$D1511,$D1511,$M$2:$M1511,"Major")=1,1,0))</f>
        <v>1</v>
      </c>
      <c r="U1511">
        <f>IF(M1511&lt;&gt;"Minor",0,IF(COUNTIFS($A$2:$A1511,$A1511,$D$2:$D1511,$D1511,$M$2:$M1511,"Minor")=1,1,0))</f>
        <v>0</v>
      </c>
    </row>
    <row r="1512">
      <c r="A1512" t="inlineStr">
        <is>
          <t xml:space="preserve">819eabfbd96880cd7f6d42202600e24bdb384108</t>
        </is>
      </c>
      <c r="B1512" t="inlineStr">
        <is>
          <t xml:space="preserve">Primal Partners</t>
        </is>
      </c>
      <c r="C1512" t="inlineStr">
        <is>
          <t xml:space="preserve">Primal Partners (New)</t>
        </is>
      </c>
      <c r="D1512" t="inlineStr">
        <is>
          <t xml:space="preserve">b7b57932077c3d15644981fb4dcedfd92b5f4d77</t>
        </is>
      </c>
      <c r="E1512" t="inlineStr">
        <is>
          <t xml:space="preserve">Episode 61: Keine Garantie</t>
        </is>
      </c>
      <c r="F1512">
        <v>61</v>
      </c>
      <c r="G1512" t="inlineStr">
        <is>
          <t xml:space="preserve">7:28-7:31</t>
        </is>
      </c>
      <c r="H1512" t="inlineStr">
        <is>
          <t xml:space="preserve">Resolved</t>
        </is>
      </c>
      <c r="I1512" t="inlineStr">
        <is>
          <t xml:space="preserve">Remarks: [Script Error]
Line from script:
"Chelsea Chen gegen Sofia Warren."
Note: Localize â€œChelsea Chenâ€_x009d_ for the US setting. Suggested: â€œChelsea Bennett gegen Sofia Warren.â€_x009d_</t>
        </is>
      </c>
      <c r="J1512" t="inlineStr">
        <is>
          <t xml:space="preserve">VOA</t>
        </is>
      </c>
      <c r="K1512" t="inlineStr">
        <is>
          <t xml:space="preserve">Script Error</t>
        </is>
      </c>
      <c r="L1512" t="inlineStr">
        <is>
          <t xml:space="preserve">Script error</t>
        </is>
      </c>
      <c r="M1512" t="str">
        <f>IFERROR(IF(VLOOKUP(L1512,'Quantification'!$A:$B,2,FALSE)&amp;""="","Unclassified",VLOOKUP(L1512,'Quantification'!$A:$B,2,FALSE)),"Unclassified")</f>
        <v>Major</v>
      </c>
      <c r="N1512" t="inlineStr">
        <is>
          <t xml:space="preserve">con-khera.mirjam@pocketfm.com</t>
        </is>
      </c>
      <c r="O1512" t="inlineStr">
        <is>
          <t xml:space="preserve">Issues found in raw</t>
        </is>
      </c>
      <c r="P1512" t="str">
        <f>IF(OR(O1512="Issues found in master",O1512="Final master"),"Master",IF(OR(O1512="Ready for Master",O1512="Issues found in raw",O1512="Raw under QC",O1512="Issues resolved in raw"),"Raw","-"))</f>
        <v>Raw</v>
      </c>
      <c r="Q1512" s="13">
        <v>46287.59027777778</v>
      </c>
      <c r="R1512" t="inlineStr">
        <is>
          <t xml:space="preserve">2026-09 (Sept)</t>
        </is>
      </c>
      <c r="S1512">
        <f>IF(M1512="Not an error",0,IF(COUNTIFS($A$2:$A1512,$A1512,$D$2:$D1512,$D1512,$M$2:$M1512,"&lt;&gt;Not an error")=1,1,0))</f>
        <v>0</v>
      </c>
      <c r="T1512">
        <f>IF(M1512&lt;&gt;"Major",0,IF(COUNTIFS($A$2:$A1512,$A1512,$D$2:$D1512,$D1512,$M$2:$M1512,"Major")=1,1,0))</f>
        <v>0</v>
      </c>
      <c r="U1512">
        <f>IF(M1512&lt;&gt;"Minor",0,IF(COUNTIFS($A$2:$A1512,$A1512,$D$2:$D1512,$D1512,$M$2:$M1512,"Minor")=1,1,0))</f>
        <v>0</v>
      </c>
    </row>
    <row r="1513">
      <c r="A1513" t="inlineStr">
        <is>
          <t xml:space="preserve">819eabfbd96880cd7f6d42202600e24bdb384108</t>
        </is>
      </c>
      <c r="B1513" t="inlineStr">
        <is>
          <t xml:space="preserve">Primal Partners</t>
        </is>
      </c>
      <c r="C1513" t="inlineStr">
        <is>
          <t xml:space="preserve">Primal Partners (New)</t>
        </is>
      </c>
      <c r="D1513" t="inlineStr">
        <is>
          <t xml:space="preserve">b7b57932077c3d15644981fb4dcedfd92b5f4d77</t>
        </is>
      </c>
      <c r="E1513" t="inlineStr">
        <is>
          <t xml:space="preserve">Episode 61: Keine Garantie</t>
        </is>
      </c>
      <c r="F1513">
        <v>61</v>
      </c>
      <c r="G1513" t="inlineStr">
        <is>
          <t xml:space="preserve">7:47-7:50</t>
        </is>
      </c>
      <c r="H1513" t="inlineStr">
        <is>
          <t xml:space="preserve">Resolved</t>
        </is>
      </c>
      <c r="I1513" t="inlineStr">
        <is>
          <t xml:space="preserve">Remarks: [Script Error]
Line from script:
"â€žAber diese Chelsea Chen hat eine Duoturtle.â€œ"
Note: â€œChelsea Chenâ€_x009d_ is not localized, and â€œDuoturtleâ€_x009d_ conflicts with the established name â€œDoppelschwanz-SchildkrÃ¶te.â€_x009d_ Suggested: â€œAber diese Chelsea Bennett hat eine Doppelschwanz-SchildkrÃ¶te.â€_x009d_</t>
        </is>
      </c>
      <c r="J1513" t="inlineStr">
        <is>
          <t xml:space="preserve">VOA</t>
        </is>
      </c>
      <c r="K1513" t="inlineStr">
        <is>
          <t xml:space="preserve">Script Error</t>
        </is>
      </c>
      <c r="L1513" t="inlineStr">
        <is>
          <t xml:space="preserve">Script error</t>
        </is>
      </c>
      <c r="M1513" t="str">
        <f>IFERROR(IF(VLOOKUP(L1513,'Quantification'!$A:$B,2,FALSE)&amp;""="","Unclassified",VLOOKUP(L1513,'Quantification'!$A:$B,2,FALSE)),"Unclassified")</f>
        <v>Major</v>
      </c>
      <c r="N1513" t="inlineStr">
        <is>
          <t xml:space="preserve">con-khera.mirjam@pocketfm.com</t>
        </is>
      </c>
      <c r="O1513" t="inlineStr">
        <is>
          <t xml:space="preserve">Issues found in raw</t>
        </is>
      </c>
      <c r="P1513" t="str">
        <f>IF(OR(O1513="Issues found in master",O1513="Final master"),"Master",IF(OR(O1513="Ready for Master",O1513="Issues found in raw",O1513="Raw under QC",O1513="Issues resolved in raw"),"Raw","-"))</f>
        <v>Raw</v>
      </c>
      <c r="Q1513" s="13">
        <v>46287.59027777778</v>
      </c>
      <c r="R1513" t="inlineStr">
        <is>
          <t xml:space="preserve">2026-09 (Sept)</t>
        </is>
      </c>
      <c r="S1513">
        <f>IF(M1513="Not an error",0,IF(COUNTIFS($A$2:$A1513,$A1513,$D$2:$D1513,$D1513,$M$2:$M1513,"&lt;&gt;Not an error")=1,1,0))</f>
        <v>0</v>
      </c>
      <c r="T1513">
        <f>IF(M1513&lt;&gt;"Major",0,IF(COUNTIFS($A$2:$A1513,$A1513,$D$2:$D1513,$D1513,$M$2:$M1513,"Major")=1,1,0))</f>
        <v>0</v>
      </c>
      <c r="U1513">
        <f>IF(M1513&lt;&gt;"Minor",0,IF(COUNTIFS($A$2:$A1513,$A1513,$D$2:$D1513,$D1513,$M$2:$M1513,"Minor")=1,1,0))</f>
        <v>0</v>
      </c>
    </row>
    <row r="1514">
      <c r="A1514" t="inlineStr">
        <is>
          <t xml:space="preserve">819eabfbd96880cd7f6d42202600e24bdb384108</t>
        </is>
      </c>
      <c r="B1514" t="inlineStr">
        <is>
          <t xml:space="preserve">Primal Partners</t>
        </is>
      </c>
      <c r="C1514" t="inlineStr">
        <is>
          <t xml:space="preserve">Primal Partners (New)</t>
        </is>
      </c>
      <c r="D1514" t="inlineStr">
        <is>
          <t xml:space="preserve">b7b57932077c3d15644981fb4dcedfd92b5f4d77</t>
        </is>
      </c>
      <c r="E1514" t="inlineStr">
        <is>
          <t xml:space="preserve">Episode 61: Keine Garantie</t>
        </is>
      </c>
      <c r="F1514">
        <v>61</v>
      </c>
      <c r="G1514" t="inlineStr">
        <is>
          <t xml:space="preserve">7:53-8:00</t>
        </is>
      </c>
      <c r="H1514" t="inlineStr">
        <is>
          <t xml:space="preserve">Resolved</t>
        </is>
      </c>
      <c r="I1514" t="inlineStr">
        <is>
          <t xml:space="preserve">Remarks: [Script Error]
Line from script:
"â€žSofia hat bereits Erfahrung darin, eine Bestie des mittleren Ranges zu besiegen, und Chelseas Duoturtle hat sich gerade erst entwickelt.â€œ"
Note: â€œDuoturtleâ€_x009d_ conflicts with the established name â€œDoppelschwanz-SchildkrÃ¶te.â€_x009d_ Suggested: â€œSofia hat bereits Erfahrung darin, eine Bestie des mittleren Ranges zu besiegen, und Chelseas Doppelschwanz-SchildkrÃ¶te hat sich gerade erst entwickelt.â€_x009d_</t>
        </is>
      </c>
      <c r="J1514" t="inlineStr">
        <is>
          <t xml:space="preserve">VOA</t>
        </is>
      </c>
      <c r="K1514" t="inlineStr">
        <is>
          <t xml:space="preserve">Script Error</t>
        </is>
      </c>
      <c r="L1514" t="inlineStr">
        <is>
          <t xml:space="preserve">Script error</t>
        </is>
      </c>
      <c r="M1514" t="str">
        <f>IFERROR(IF(VLOOKUP(L1514,'Quantification'!$A:$B,2,FALSE)&amp;""="","Unclassified",VLOOKUP(L1514,'Quantification'!$A:$B,2,FALSE)),"Unclassified")</f>
        <v>Major</v>
      </c>
      <c r="N1514" t="inlineStr">
        <is>
          <t xml:space="preserve">con-khera.mirjam@pocketfm.com</t>
        </is>
      </c>
      <c r="O1514" t="inlineStr">
        <is>
          <t xml:space="preserve">Issues found in raw</t>
        </is>
      </c>
      <c r="P1514" t="str">
        <f>IF(OR(O1514="Issues found in master",O1514="Final master"),"Master",IF(OR(O1514="Ready for Master",O1514="Issues found in raw",O1514="Raw under QC",O1514="Issues resolved in raw"),"Raw","-"))</f>
        <v>Raw</v>
      </c>
      <c r="Q1514" s="13">
        <v>46287.59027777778</v>
      </c>
      <c r="R1514" t="inlineStr">
        <is>
          <t xml:space="preserve">2026-09 (Sept)</t>
        </is>
      </c>
      <c r="S1514">
        <f>IF(M1514="Not an error",0,IF(COUNTIFS($A$2:$A1514,$A1514,$D$2:$D1514,$D1514,$M$2:$M1514,"&lt;&gt;Not an error")=1,1,0))</f>
        <v>0</v>
      </c>
      <c r="T1514">
        <f>IF(M1514&lt;&gt;"Major",0,IF(COUNTIFS($A$2:$A1514,$A1514,$D$2:$D1514,$D1514,$M$2:$M1514,"Major")=1,1,0))</f>
        <v>0</v>
      </c>
      <c r="U1514">
        <f>IF(M1514&lt;&gt;"Minor",0,IF(COUNTIFS($A$2:$A1514,$A1514,$D$2:$D1514,$D1514,$M$2:$M1514,"Minor")=1,1,0))</f>
        <v>0</v>
      </c>
    </row>
    <row r="1515">
      <c r="A1515" t="inlineStr">
        <is>
          <t xml:space="preserve">819eabfbd96880cd7f6d42202600e24bdb384108</t>
        </is>
      </c>
      <c r="B1515" t="inlineStr">
        <is>
          <t xml:space="preserve">Primal Partners</t>
        </is>
      </c>
      <c r="C1515" t="inlineStr">
        <is>
          <t xml:space="preserve">Primal Partners (New)</t>
        </is>
      </c>
      <c r="D1515" t="inlineStr">
        <is>
          <t xml:space="preserve">b7b57932077c3d15644981fb4dcedfd92b5f4d77</t>
        </is>
      </c>
      <c r="E1515" t="inlineStr">
        <is>
          <t xml:space="preserve">Episode 61: Keine Garantie</t>
        </is>
      </c>
      <c r="F1515">
        <v>61</v>
      </c>
      <c r="G1515" t="inlineStr">
        <is>
          <t xml:space="preserve">8:37-8:42</t>
        </is>
      </c>
      <c r="H1515" t="inlineStr">
        <is>
          <t xml:space="preserve">Resolved</t>
        </is>
      </c>
      <c r="I1515" t="inlineStr">
        <is>
          <t xml:space="preserve">Remarks: [Script Error]
Line from script:
"Auf das Zeichen des Schiedsrichters hin materialisierte sich eine Duoturtle vor Sofia."
Note: â€œDuoturtleâ€_x009d_ conflicts with the established name â€œDoppelschwanz-SchildkrÃ¶te.â€_x009d_ Suggested: â€œAuf das Zeichen des Schiedsrichters hin materialisierte sich eine Doppelschwanz-SchildkrÃ¶te vor Sofia.â€_x009d_</t>
        </is>
      </c>
      <c r="J1515" t="inlineStr">
        <is>
          <t xml:space="preserve">VOA</t>
        </is>
      </c>
      <c r="K1515" t="inlineStr">
        <is>
          <t xml:space="preserve">Script Error</t>
        </is>
      </c>
      <c r="L1515" t="inlineStr">
        <is>
          <t xml:space="preserve">Script error</t>
        </is>
      </c>
      <c r="M1515" t="str">
        <f>IFERROR(IF(VLOOKUP(L1515,'Quantification'!$A:$B,2,FALSE)&amp;""="","Unclassified",VLOOKUP(L1515,'Quantification'!$A:$B,2,FALSE)),"Unclassified")</f>
        <v>Major</v>
      </c>
      <c r="N1515" t="inlineStr">
        <is>
          <t xml:space="preserve">con-khera.mirjam@pocketfm.com</t>
        </is>
      </c>
      <c r="O1515" t="inlineStr">
        <is>
          <t xml:space="preserve">Issues found in raw</t>
        </is>
      </c>
      <c r="P1515" t="str">
        <f>IF(OR(O1515="Issues found in master",O1515="Final master"),"Master",IF(OR(O1515="Ready for Master",O1515="Issues found in raw",O1515="Raw under QC",O1515="Issues resolved in raw"),"Raw","-"))</f>
        <v>Raw</v>
      </c>
      <c r="Q1515" s="13">
        <v>46287.59027777778</v>
      </c>
      <c r="R1515" t="inlineStr">
        <is>
          <t xml:space="preserve">2026-09 (Sept)</t>
        </is>
      </c>
      <c r="S1515">
        <f>IF(M1515="Not an error",0,IF(COUNTIFS($A$2:$A1515,$A1515,$D$2:$D1515,$D1515,$M$2:$M1515,"&lt;&gt;Not an error")=1,1,0))</f>
        <v>0</v>
      </c>
      <c r="T1515">
        <f>IF(M1515&lt;&gt;"Major",0,IF(COUNTIFS($A$2:$A1515,$A1515,$D$2:$D1515,$D1515,$M$2:$M1515,"Major")=1,1,0))</f>
        <v>0</v>
      </c>
      <c r="U1515">
        <f>IF(M1515&lt;&gt;"Minor",0,IF(COUNTIFS($A$2:$A1515,$A1515,$D$2:$D1515,$D1515,$M$2:$M1515,"Minor")=1,1,0))</f>
        <v>0</v>
      </c>
    </row>
    <row r="1516">
      <c r="A1516" t="inlineStr">
        <is>
          <t xml:space="preserve">819eabfbd96880cd7f6d42202600e24bdb384108</t>
        </is>
      </c>
      <c r="B1516" t="inlineStr">
        <is>
          <t xml:space="preserve">Primal Partners</t>
        </is>
      </c>
      <c r="C1516" t="inlineStr">
        <is>
          <t xml:space="preserve">Primal Partners (New)</t>
        </is>
      </c>
      <c r="D1516" t="inlineStr">
        <is>
          <t xml:space="preserve">b7b57932077c3d15644981fb4dcedfd92b5f4d77</t>
        </is>
      </c>
      <c r="E1516" t="inlineStr">
        <is>
          <t xml:space="preserve">Episode 61: Keine Garantie</t>
        </is>
      </c>
      <c r="F1516">
        <v>61</v>
      </c>
      <c r="G1516" t="inlineStr">
        <is>
          <t xml:space="preserve">8:42-8:50</t>
        </is>
      </c>
      <c r="H1516" t="inlineStr">
        <is>
          <t xml:space="preserve">Resolved</t>
        </is>
      </c>
      <c r="I1516" t="inlineStr">
        <is>
          <t xml:space="preserve">Remarks: [Audio Quality]
Line from script:
"Sie war etwa zwei Meter groß, hatte einen robusten braunen Panzer und zwei deutlich erkennbare Schwänze."
Note: Audio artifact at the end of the sentence. Remove it and ensure a clean transition.</t>
        </is>
      </c>
      <c r="J1516" t="inlineStr">
        <is>
          <t xml:space="preserve">VOA</t>
        </is>
      </c>
      <c r="K1516" t="inlineStr">
        <is>
          <t xml:space="preserve">Script Error</t>
        </is>
      </c>
      <c r="L1516" t="inlineStr">
        <is>
          <t xml:space="preserve">Script error</t>
        </is>
      </c>
      <c r="M1516" t="str">
        <f>IFERROR(IF(VLOOKUP(L1516,'Quantification'!$A:$B,2,FALSE)&amp;""="","Unclassified",VLOOKUP(L1516,'Quantification'!$A:$B,2,FALSE)),"Unclassified")</f>
        <v>Major</v>
      </c>
      <c r="N1516" t="inlineStr">
        <is>
          <t xml:space="preserve">con-khera.mirjam@pocketfm.com</t>
        </is>
      </c>
      <c r="O1516" t="inlineStr">
        <is>
          <t xml:space="preserve">Issues found in raw</t>
        </is>
      </c>
      <c r="P1516" t="str">
        <f>IF(OR(O1516="Issues found in master",O1516="Final master"),"Master",IF(OR(O1516="Ready for Master",O1516="Issues found in raw",O1516="Raw under QC",O1516="Issues resolved in raw"),"Raw","-"))</f>
        <v>Raw</v>
      </c>
      <c r="Q1516" s="13">
        <v>46287.59027777778</v>
      </c>
      <c r="R1516" t="inlineStr">
        <is>
          <t xml:space="preserve">2026-09 (Sept)</t>
        </is>
      </c>
      <c r="S1516">
        <f>IF(M1516="Not an error",0,IF(COUNTIFS($A$2:$A1516,$A1516,$D$2:$D1516,$D1516,$M$2:$M1516,"&lt;&gt;Not an error")=1,1,0))</f>
        <v>0</v>
      </c>
      <c r="T1516">
        <f>IF(M1516&lt;&gt;"Major",0,IF(COUNTIFS($A$2:$A1516,$A1516,$D$2:$D1516,$D1516,$M$2:$M1516,"Major")=1,1,0))</f>
        <v>0</v>
      </c>
      <c r="U1516">
        <f>IF(M1516&lt;&gt;"Minor",0,IF(COUNTIFS($A$2:$A1516,$A1516,$D$2:$D1516,$D1516,$M$2:$M1516,"Minor")=1,1,0))</f>
        <v>0</v>
      </c>
    </row>
    <row r="1517">
      <c r="A1517" t="inlineStr">
        <is>
          <t xml:space="preserve">819eabfbd96880cd7f6d42202600e24bdb384108</t>
        </is>
      </c>
      <c r="B1517" t="inlineStr">
        <is>
          <t xml:space="preserve">Primal Partners</t>
        </is>
      </c>
      <c r="C1517" t="inlineStr">
        <is>
          <t xml:space="preserve">Primal Partners (New)</t>
        </is>
      </c>
      <c r="D1517" t="inlineStr">
        <is>
          <t xml:space="preserve">691ef514b6cd35677f6a33896a52a662ad7943ee</t>
        </is>
      </c>
      <c r="E1517" t="inlineStr">
        <is>
          <t xml:space="preserve">Episode 62: Ein Wenig Zu Gehorsam</t>
        </is>
      </c>
      <c r="F1517">
        <v>62</v>
      </c>
      <c r="G1517" t="inlineStr">
        <is>
          <t xml:space="preserve">1:37-1:43</t>
        </is>
      </c>
      <c r="H1517" t="inlineStr">
        <is>
          <t xml:space="preserve">Pending</t>
        </is>
      </c>
      <c r="I1517" t="inlineStr">
        <is>
          <t xml:space="preserve">Remarks: [Script Error]
Line from script:
"â€žAngesichts der Erdspalte der DoppelschwanzschildkrÃ¶te hat der Feuerzahn-Hund DoppelgÃ¤nger eingesetzt!â€œ"
Note: The established ability is called â€œSchattenklon,â€_x009d_ not â€œDoppelgÃ¤nger.â€_x009d_ Suggested: â€œAngesichts der Erdspalte der DoppelschwanzschildkrÃ¶te hat der Feuerzahn-Hund Schattenklon eingesetzt!â€_x009d_</t>
        </is>
      </c>
      <c r="J1517" t="inlineStr">
        <is>
          <t xml:space="preserve">VOA</t>
        </is>
      </c>
      <c r="K1517" t="inlineStr">
        <is>
          <t xml:space="preserve">Script Error</t>
        </is>
      </c>
      <c r="L1517" t="inlineStr">
        <is>
          <t xml:space="preserve">Script error</t>
        </is>
      </c>
      <c r="M1517" t="str">
        <f>IFERROR(IF(VLOOKUP(L1517,'Quantification'!$A:$B,2,FALSE)&amp;""="","Unclassified",VLOOKUP(L1517,'Quantification'!$A:$B,2,FALSE)),"Unclassified")</f>
        <v>Major</v>
      </c>
      <c r="N1517" t="inlineStr">
        <is>
          <t xml:space="preserve">con-khera.mirjam@pocketfm.com</t>
        </is>
      </c>
      <c r="O1517" t="inlineStr">
        <is>
          <t xml:space="preserve">Issues found in raw</t>
        </is>
      </c>
      <c r="P1517" t="str">
        <f>IF(OR(O1517="Issues found in master",O1517="Final master"),"Master",IF(OR(O1517="Ready for Master",O1517="Issues found in raw",O1517="Raw under QC",O1517="Issues resolved in raw"),"Raw","-"))</f>
        <v>Raw</v>
      </c>
      <c r="Q1517" s="13">
        <v>46284.70833333333</v>
      </c>
      <c r="R1517" t="inlineStr">
        <is>
          <t xml:space="preserve">2026-09 (Sept)</t>
        </is>
      </c>
      <c r="S1517">
        <f>IF(M1517="Not an error",0,IF(COUNTIFS($A$2:$A1517,$A1517,$D$2:$D1517,$D1517,$M$2:$M1517,"&lt;&gt;Not an error")=1,1,0))</f>
        <v>1</v>
      </c>
      <c r="T1517">
        <f>IF(M1517&lt;&gt;"Major",0,IF(COUNTIFS($A$2:$A1517,$A1517,$D$2:$D1517,$D1517,$M$2:$M1517,"Major")=1,1,0))</f>
        <v>1</v>
      </c>
      <c r="U1517">
        <f>IF(M1517&lt;&gt;"Minor",0,IF(COUNTIFS($A$2:$A1517,$A1517,$D$2:$D1517,$D1517,$M$2:$M1517,"Minor")=1,1,0))</f>
        <v>0</v>
      </c>
    </row>
    <row r="1518">
      <c r="A1518" t="inlineStr">
        <is>
          <t xml:space="preserve">819eabfbd96880cd7f6d42202600e24bdb384108</t>
        </is>
      </c>
      <c r="B1518" t="inlineStr">
        <is>
          <t xml:space="preserve">Primal Partners</t>
        </is>
      </c>
      <c r="C1518" t="inlineStr">
        <is>
          <t xml:space="preserve">Primal Partners (New)</t>
        </is>
      </c>
      <c r="D1518" t="inlineStr">
        <is>
          <t xml:space="preserve">691ef514b6cd35677f6a33896a52a662ad7943ee</t>
        </is>
      </c>
      <c r="E1518" t="inlineStr">
        <is>
          <t xml:space="preserve">Episode 62: Ein Wenig Zu Gehorsam</t>
        </is>
      </c>
      <c r="F1518">
        <v>62</v>
      </c>
      <c r="G1518" t="inlineStr">
        <is>
          <t xml:space="preserve">3:50-3:55</t>
        </is>
      </c>
      <c r="H1518" t="inlineStr">
        <is>
          <t xml:space="preserve">Pending</t>
        </is>
      </c>
      <c r="I1518" t="inlineStr">
        <is>
          <t xml:space="preserve">Remarks: [Script Error / TBC]
Line from script:
"â€žDas ist Nitroladung!â€œ, rief plÃ¶tzlich der Juror neben ihr aus."
Note: Nitroladung has not been established among the Feuerzahn-Hundâ€™s abilities; the newly awakened charge ability was called â€œFlammenblitz.â€_x009d_ Verify whether these are separate abilities or an inconsistent name.</t>
        </is>
      </c>
      <c r="J1518" t="inlineStr">
        <is>
          <t xml:space="preserve">VOA</t>
        </is>
      </c>
      <c r="K1518" t="inlineStr">
        <is>
          <t xml:space="preserve">Script Error</t>
        </is>
      </c>
      <c r="L1518" t="inlineStr">
        <is>
          <t xml:space="preserve">Script error</t>
        </is>
      </c>
      <c r="M1518" t="str">
        <f>IFERROR(IF(VLOOKUP(L1518,'Quantification'!$A:$B,2,FALSE)&amp;""="","Unclassified",VLOOKUP(L1518,'Quantification'!$A:$B,2,FALSE)),"Unclassified")</f>
        <v>Major</v>
      </c>
      <c r="N1518" t="inlineStr">
        <is>
          <t xml:space="preserve">con-khera.mirjam@pocketfm.com</t>
        </is>
      </c>
      <c r="O1518" t="inlineStr">
        <is>
          <t xml:space="preserve">Issues found in raw</t>
        </is>
      </c>
      <c r="P1518" t="str">
        <f>IF(OR(O1518="Issues found in master",O1518="Final master"),"Master",IF(OR(O1518="Ready for Master",O1518="Issues found in raw",O1518="Raw under QC",O1518="Issues resolved in raw"),"Raw","-"))</f>
        <v>Raw</v>
      </c>
      <c r="Q1518" s="13">
        <v>46284.70833333333</v>
      </c>
      <c r="R1518" t="inlineStr">
        <is>
          <t xml:space="preserve">2026-09 (Sept)</t>
        </is>
      </c>
      <c r="S1518">
        <f>IF(M1518="Not an error",0,IF(COUNTIFS($A$2:$A1518,$A1518,$D$2:$D1518,$D1518,$M$2:$M1518,"&lt;&gt;Not an error")=1,1,0))</f>
        <v>0</v>
      </c>
      <c r="T1518">
        <f>IF(M1518&lt;&gt;"Major",0,IF(COUNTIFS($A$2:$A1518,$A1518,$D$2:$D1518,$D1518,$M$2:$M1518,"Major")=1,1,0))</f>
        <v>0</v>
      </c>
      <c r="U1518">
        <f>IF(M1518&lt;&gt;"Minor",0,IF(COUNTIFS($A$2:$A1518,$A1518,$D$2:$D1518,$D1518,$M$2:$M1518,"Minor")=1,1,0))</f>
        <v>0</v>
      </c>
    </row>
    <row r="1519">
      <c r="A1519" t="inlineStr">
        <is>
          <t xml:space="preserve">819eabfbd96880cd7f6d42202600e24bdb384108</t>
        </is>
      </c>
      <c r="B1519" t="inlineStr">
        <is>
          <t xml:space="preserve">Primal Partners</t>
        </is>
      </c>
      <c r="C1519" t="inlineStr">
        <is>
          <t xml:space="preserve">Primal Partners (New)</t>
        </is>
      </c>
      <c r="D1519" t="inlineStr">
        <is>
          <t xml:space="preserve">691ef514b6cd35677f6a33896a52a662ad7943ee</t>
        </is>
      </c>
      <c r="E1519" t="inlineStr">
        <is>
          <t xml:space="preserve">Episode 62: Ein Wenig Zu Gehorsam</t>
        </is>
      </c>
      <c r="F1519">
        <v>62</v>
      </c>
      <c r="G1519" t="inlineStr">
        <is>
          <t xml:space="preserve">4:07-4:08</t>
        </is>
      </c>
      <c r="H1519" t="inlineStr">
        <is>
          <t xml:space="preserve">Pending</t>
        </is>
      </c>
      <c r="I1519" t="inlineStr">
        <is>
          <t xml:space="preserve">Remarks: [Script Error / TBC]
Line from script:
"Nitroladung."
Note: Nitroladung has not been established among the Feuerzahn-Hundâ€™s abilities; the newly awakened charge ability was called â€œFlammenblitz.â€_x009d_ Verify whether these are separate abilities or an inconsistent name.</t>
        </is>
      </c>
      <c r="J1519" t="inlineStr">
        <is>
          <t xml:space="preserve">VOA</t>
        </is>
      </c>
      <c r="K1519" t="inlineStr">
        <is>
          <t xml:space="preserve">Script Error</t>
        </is>
      </c>
      <c r="L1519" t="inlineStr">
        <is>
          <t xml:space="preserve">Script error</t>
        </is>
      </c>
      <c r="M1519" t="str">
        <f>IFERROR(IF(VLOOKUP(L1519,'Quantification'!$A:$B,2,FALSE)&amp;""="","Unclassified",VLOOKUP(L1519,'Quantification'!$A:$B,2,FALSE)),"Unclassified")</f>
        <v>Major</v>
      </c>
      <c r="N1519" t="inlineStr">
        <is>
          <t xml:space="preserve">con-khera.mirjam@pocketfm.com</t>
        </is>
      </c>
      <c r="O1519" t="inlineStr">
        <is>
          <t xml:space="preserve">Issues found in raw</t>
        </is>
      </c>
      <c r="P1519" t="str">
        <f>IF(OR(O1519="Issues found in master",O1519="Final master"),"Master",IF(OR(O1519="Ready for Master",O1519="Issues found in raw",O1519="Raw under QC",O1519="Issues resolved in raw"),"Raw","-"))</f>
        <v>Raw</v>
      </c>
      <c r="Q1519" s="13">
        <v>46284.70833333333</v>
      </c>
      <c r="R1519" t="inlineStr">
        <is>
          <t xml:space="preserve">2026-09 (Sept)</t>
        </is>
      </c>
      <c r="S1519">
        <f>IF(M1519="Not an error",0,IF(COUNTIFS($A$2:$A1519,$A1519,$D$2:$D1519,$D1519,$M$2:$M1519,"&lt;&gt;Not an error")=1,1,0))</f>
        <v>0</v>
      </c>
      <c r="T1519">
        <f>IF(M1519&lt;&gt;"Major",0,IF(COUNTIFS($A$2:$A1519,$A1519,$D$2:$D1519,$D1519,$M$2:$M1519,"Major")=1,1,0))</f>
        <v>0</v>
      </c>
      <c r="U1519">
        <f>IF(M1519&lt;&gt;"Minor",0,IF(COUNTIFS($A$2:$A1519,$A1519,$D$2:$D1519,$D1519,$M$2:$M1519,"Minor")=1,1,0))</f>
        <v>0</v>
      </c>
    </row>
    <row r="1520">
      <c r="A1520" t="inlineStr">
        <is>
          <t xml:space="preserve">819eabfbd96880cd7f6d42202600e24bdb384108</t>
        </is>
      </c>
      <c r="B1520" t="inlineStr">
        <is>
          <t xml:space="preserve">Primal Partners</t>
        </is>
      </c>
      <c r="C1520" t="inlineStr">
        <is>
          <t xml:space="preserve">Primal Partners (New)</t>
        </is>
      </c>
      <c r="D1520" t="inlineStr">
        <is>
          <t xml:space="preserve">691ef514b6cd35677f6a33896a52a662ad7943ee</t>
        </is>
      </c>
      <c r="E1520" t="inlineStr">
        <is>
          <t xml:space="preserve">Episode 62: Ein Wenig Zu Gehorsam</t>
        </is>
      </c>
      <c r="F1520">
        <v>62</v>
      </c>
      <c r="G1520" t="inlineStr">
        <is>
          <t xml:space="preserve">5:01-5:09</t>
        </is>
      </c>
      <c r="H1520" t="inlineStr">
        <is>
          <t xml:space="preserve">Pending</t>
        </is>
      </c>
      <c r="I1520" t="inlineStr">
        <is>
          <t xml:space="preserve">Remarks: [Script Error / TBC]
Line from script:
"Die Nitroladung des Feuerzahn-Hundes krachte nicht gegen den Panzer der DoppelschwanzschildkrÃ¶te, sondern schlug in den Boden direkt vor ihr ein!"
Note: Nitroladung has not been established among the Feuerzahn-Hundâ€™s abilities; the newly awakened charge ability was called â€œFlammenblitz.â€_x009d_ Verify whether these are separate abilities or an inconsistent name.</t>
        </is>
      </c>
      <c r="J1520" t="inlineStr">
        <is>
          <t xml:space="preserve">VOA</t>
        </is>
      </c>
      <c r="K1520" t="inlineStr">
        <is>
          <t xml:space="preserve">Script Error</t>
        </is>
      </c>
      <c r="L1520" t="inlineStr">
        <is>
          <t xml:space="preserve">Script error</t>
        </is>
      </c>
      <c r="M1520" t="str">
        <f>IFERROR(IF(VLOOKUP(L1520,'Quantification'!$A:$B,2,FALSE)&amp;""="","Unclassified",VLOOKUP(L1520,'Quantification'!$A:$B,2,FALSE)),"Unclassified")</f>
        <v>Major</v>
      </c>
      <c r="N1520" t="inlineStr">
        <is>
          <t xml:space="preserve">con-khera.mirjam@pocketfm.com</t>
        </is>
      </c>
      <c r="O1520" t="inlineStr">
        <is>
          <t xml:space="preserve">Issues found in raw</t>
        </is>
      </c>
      <c r="P1520" t="str">
        <f>IF(OR(O1520="Issues found in master",O1520="Final master"),"Master",IF(OR(O1520="Ready for Master",O1520="Issues found in raw",O1520="Raw under QC",O1520="Issues resolved in raw"),"Raw","-"))</f>
        <v>Raw</v>
      </c>
      <c r="Q1520" s="13">
        <v>46284.70833333333</v>
      </c>
      <c r="R1520" t="inlineStr">
        <is>
          <t xml:space="preserve">2026-09 (Sept)</t>
        </is>
      </c>
      <c r="S1520">
        <f>IF(M1520="Not an error",0,IF(COUNTIFS($A$2:$A1520,$A1520,$D$2:$D1520,$D1520,$M$2:$M1520,"&lt;&gt;Not an error")=1,1,0))</f>
        <v>0</v>
      </c>
      <c r="T1520">
        <f>IF(M1520&lt;&gt;"Major",0,IF(COUNTIFS($A$2:$A1520,$A1520,$D$2:$D1520,$D1520,$M$2:$M1520,"Major")=1,1,0))</f>
        <v>0</v>
      </c>
      <c r="U1520">
        <f>IF(M1520&lt;&gt;"Minor",0,IF(COUNTIFS($A$2:$A1520,$A1520,$D$2:$D1520,$D1520,$M$2:$M1520,"Minor")=1,1,0))</f>
        <v>0</v>
      </c>
    </row>
    <row r="1521">
      <c r="A1521" t="inlineStr">
        <is>
          <t xml:space="preserve">819eabfbd96880cd7f6d42202600e24bdb384108</t>
        </is>
      </c>
      <c r="B1521" t="inlineStr">
        <is>
          <t xml:space="preserve">Primal Partners</t>
        </is>
      </c>
      <c r="C1521" t="inlineStr">
        <is>
          <t xml:space="preserve">Primal Partners (New)</t>
        </is>
      </c>
      <c r="D1521" t="inlineStr">
        <is>
          <t xml:space="preserve">d8f723da2c8681a5b477f60a8b0bfaadde3aeeef</t>
        </is>
      </c>
      <c r="E1521" t="inlineStr">
        <is>
          <t xml:space="preserve">Episode 63: Kampf Um Den Dritten Platz</t>
        </is>
      </c>
      <c r="F1521">
        <v>63</v>
      </c>
      <c r="G1521" t="inlineStr">
        <is>
          <t xml:space="preserve">6:09-6:12</t>
        </is>
      </c>
      <c r="H1521" t="inlineStr">
        <is>
          <t xml:space="preserve">Resolved</t>
        </is>
      </c>
      <c r="I1521" t="inlineStr">
        <is>
          <t xml:space="preserve">Remarks: [Script Error]
Line from script:
"Sechs Sekunden spÃ¤ter kamen sie zum Stillstand."
Note: The exact timing sounds mechanical and has no narrative relevance. Suggested: â€œWenige Sekunden spÃ¤ter kamen sie zum Stillstand.â€_x009d_</t>
        </is>
      </c>
      <c r="J1521" t="inlineStr">
        <is>
          <t xml:space="preserve">VOA</t>
        </is>
      </c>
      <c r="K1521" t="inlineStr">
        <is>
          <t xml:space="preserve">Script Error</t>
        </is>
      </c>
      <c r="L1521" t="inlineStr">
        <is>
          <t xml:space="preserve">Script error</t>
        </is>
      </c>
      <c r="M1521" t="str">
        <f>IFERROR(IF(VLOOKUP(L1521,'Quantification'!$A:$B,2,FALSE)&amp;""="","Unclassified",VLOOKUP(L1521,'Quantification'!$A:$B,2,FALSE)),"Unclassified")</f>
        <v>Major</v>
      </c>
      <c r="N1521" t="inlineStr">
        <is>
          <t xml:space="preserve">con-khera.mirjam@pocketfm.com</t>
        </is>
      </c>
      <c r="O1521" t="inlineStr">
        <is>
          <t xml:space="preserve">Issues found in raw</t>
        </is>
      </c>
      <c r="P1521" t="str">
        <f>IF(OR(O1521="Issues found in master",O1521="Final master"),"Master",IF(OR(O1521="Ready for Master",O1521="Issues found in raw",O1521="Raw under QC",O1521="Issues resolved in raw"),"Raw","-"))</f>
        <v>Raw</v>
      </c>
      <c r="Q1521" s="13">
        <v>46288.28125</v>
      </c>
      <c r="R1521" t="inlineStr">
        <is>
          <t xml:space="preserve">2026-09 (Sept)</t>
        </is>
      </c>
      <c r="S1521">
        <f>IF(M1521="Not an error",0,IF(COUNTIFS($A$2:$A1521,$A1521,$D$2:$D1521,$D1521,$M$2:$M1521,"&lt;&gt;Not an error")=1,1,0))</f>
        <v>1</v>
      </c>
      <c r="T1521">
        <f>IF(M1521&lt;&gt;"Major",0,IF(COUNTIFS($A$2:$A1521,$A1521,$D$2:$D1521,$D1521,$M$2:$M1521,"Major")=1,1,0))</f>
        <v>1</v>
      </c>
      <c r="U1521">
        <f>IF(M1521&lt;&gt;"Minor",0,IF(COUNTIFS($A$2:$A1521,$A1521,$D$2:$D1521,$D1521,$M$2:$M1521,"Minor")=1,1,0))</f>
        <v>0</v>
      </c>
    </row>
    <row r="1522">
      <c r="A1522" t="inlineStr">
        <is>
          <t xml:space="preserve">819eabfbd96880cd7f6d42202600e24bdb384108</t>
        </is>
      </c>
      <c r="B1522" t="inlineStr">
        <is>
          <t xml:space="preserve">Primal Partners</t>
        </is>
      </c>
      <c r="C1522" t="inlineStr">
        <is>
          <t xml:space="preserve">Primal Partners (New)</t>
        </is>
      </c>
      <c r="D1522" t="inlineStr">
        <is>
          <t xml:space="preserve">d8f723da2c8681a5b477f60a8b0bfaadde3aeeef</t>
        </is>
      </c>
      <c r="E1522" t="inlineStr">
        <is>
          <t xml:space="preserve">Episode 63: Kampf Um Den Dritten Platz</t>
        </is>
      </c>
      <c r="F1522">
        <v>63</v>
      </c>
      <c r="G1522" t="inlineStr">
        <is>
          <t xml:space="preserve">7:54-8:00</t>
        </is>
      </c>
      <c r="H1522" t="inlineStr">
        <is>
          <t xml:space="preserve">Resolved</t>
        </is>
      </c>
      <c r="I1522" t="inlineStr">
        <is>
          <t xml:space="preserve">Remarks: [Script Error]
Line from script:
"Als Vivian Wellsâ€™ PrimÃ¤r-Bestie war die Kraftschnabel-Ente sowohl in der Koordination als auch in ihren FÃ¤higkeiten klar im Vorteil."
Note: â€œPrimÃ¤r-Bestieâ€_x009d_ suggests a PrimÃ¤rrang-Bestie, although the duck is established as a Mittelrang-Bestie. Suggested: â€œAls Vivian Wellsâ€™ erste Vertragsbestie war die Kraftschnabel-Ente sowohl in der Koordination als auch in ihren FÃ¤higkeiten klar im Vorteil.â€_x009d_</t>
        </is>
      </c>
      <c r="J1522" t="inlineStr">
        <is>
          <t xml:space="preserve">VOA</t>
        </is>
      </c>
      <c r="K1522" t="inlineStr">
        <is>
          <t xml:space="preserve">Script Error</t>
        </is>
      </c>
      <c r="L1522" t="inlineStr">
        <is>
          <t xml:space="preserve">Script error</t>
        </is>
      </c>
      <c r="M1522" t="str">
        <f>IFERROR(IF(VLOOKUP(L1522,'Quantification'!$A:$B,2,FALSE)&amp;""="","Unclassified",VLOOKUP(L1522,'Quantification'!$A:$B,2,FALSE)),"Unclassified")</f>
        <v>Major</v>
      </c>
      <c r="N1522" t="inlineStr">
        <is>
          <t xml:space="preserve">con-khera.mirjam@pocketfm.com</t>
        </is>
      </c>
      <c r="O1522" t="inlineStr">
        <is>
          <t xml:space="preserve">Issues found in raw</t>
        </is>
      </c>
      <c r="P1522" t="str">
        <f>IF(OR(O1522="Issues found in master",O1522="Final master"),"Master",IF(OR(O1522="Ready for Master",O1522="Issues found in raw",O1522="Raw under QC",O1522="Issues resolved in raw"),"Raw","-"))</f>
        <v>Raw</v>
      </c>
      <c r="Q1522" s="13">
        <v>46288.28125</v>
      </c>
      <c r="R1522" t="inlineStr">
        <is>
          <t xml:space="preserve">2026-09 (Sept)</t>
        </is>
      </c>
      <c r="S1522">
        <f>IF(M1522="Not an error",0,IF(COUNTIFS($A$2:$A1522,$A1522,$D$2:$D1522,$D1522,$M$2:$M1522,"&lt;&gt;Not an error")=1,1,0))</f>
        <v>0</v>
      </c>
      <c r="T1522">
        <f>IF(M1522&lt;&gt;"Major",0,IF(COUNTIFS($A$2:$A1522,$A1522,$D$2:$D1522,$D1522,$M$2:$M1522,"Major")=1,1,0))</f>
        <v>0</v>
      </c>
      <c r="U1522">
        <f>IF(M1522&lt;&gt;"Minor",0,IF(COUNTIFS($A$2:$A1522,$A1522,$D$2:$D1522,$D1522,$M$2:$M1522,"Minor")=1,1,0))</f>
        <v>0</v>
      </c>
    </row>
    <row r="1523">
      <c r="A1523" t="inlineStr">
        <is>
          <t xml:space="preserve">819eabfbd96880cd7f6d42202600e24bdb384108</t>
        </is>
      </c>
      <c r="B1523" t="inlineStr">
        <is>
          <t xml:space="preserve">Primal Partners</t>
        </is>
      </c>
      <c r="C1523" t="inlineStr">
        <is>
          <t xml:space="preserve">Primal Partners (New)</t>
        </is>
      </c>
      <c r="D1523" t="inlineStr">
        <is>
          <t xml:space="preserve">93554f1acbc0da5b37e3ea4d2ad2b44cfc977d7e</t>
        </is>
      </c>
      <c r="E1523" t="inlineStr">
        <is>
          <t xml:space="preserve">Episode 64: Gerade Noch Rechtzeitig</t>
        </is>
      </c>
      <c r="F1523">
        <v>64</v>
      </c>
      <c r="G1523" t="inlineStr">
        <is>
          <t xml:space="preserve">00:00-08:53</t>
        </is>
      </c>
      <c r="H1523" t="inlineStr">
        <is>
          <t xml:space="preserve">Pending</t>
        </is>
      </c>
      <c r="I1523" t="inlineStr">
        <is>
          <t xml:space="preserve">Remarks: [Script Error / TBC]
Line from script:
"„Da ist ein Junge namens Howard Xiang. Er ist siebzehn und hat zwei Bestien des mittleren Rangs – einen Frostschwingenschmetterling und eine Gravipuppe.“"
Note: This exact beast combination is later assigned to Hugo Vance, whose ace is called Gravitron. Verify whether Howard and Hugo are the same inconsistently named character.</t>
        </is>
      </c>
      <c r="J1523" t="inlineStr">
        <is>
          <t xml:space="preserve">VOA</t>
        </is>
      </c>
      <c r="K1523" t="inlineStr">
        <is>
          <t xml:space="preserve">Script Error</t>
        </is>
      </c>
      <c r="L1523" t="inlineStr">
        <is>
          <t xml:space="preserve">Script error</t>
        </is>
      </c>
      <c r="M1523" t="str">
        <f>IFERROR(IF(VLOOKUP(L1523,'Quantification'!$A:$B,2,FALSE)&amp;""="","Unclassified",VLOOKUP(L1523,'Quantification'!$A:$B,2,FALSE)),"Unclassified")</f>
        <v>Major</v>
      </c>
      <c r="N1523" t="inlineStr">
        <is>
          <t xml:space="preserve">con-khera.mirjam@pocketfm.com</t>
        </is>
      </c>
      <c r="O1523" t="inlineStr">
        <is>
          <t xml:space="preserve">Issues found in raw</t>
        </is>
      </c>
      <c r="P1523" t="str">
        <f>IF(OR(O1523="Issues found in master",O1523="Final master"),"Master",IF(OR(O1523="Ready for Master",O1523="Issues found in raw",O1523="Raw under QC",O1523="Issues resolved in raw"),"Raw","-"))</f>
        <v>Raw</v>
      </c>
      <c r="Q1523" s="13">
        <v>46284.72361111111</v>
      </c>
      <c r="R1523" t="inlineStr">
        <is>
          <t xml:space="preserve">2026-09 (Sept)</t>
        </is>
      </c>
      <c r="S1523">
        <f>IF(M1523="Not an error",0,IF(COUNTIFS($A$2:$A1523,$A1523,$D$2:$D1523,$D1523,$M$2:$M1523,"&lt;&gt;Not an error")=1,1,0))</f>
        <v>1</v>
      </c>
      <c r="T1523">
        <f>IF(M1523&lt;&gt;"Major",0,IF(COUNTIFS($A$2:$A1523,$A1523,$D$2:$D1523,$D1523,$M$2:$M1523,"Major")=1,1,0))</f>
        <v>1</v>
      </c>
      <c r="U1523">
        <f>IF(M1523&lt;&gt;"Minor",0,IF(COUNTIFS($A$2:$A1523,$A1523,$D$2:$D1523,$D1523,$M$2:$M1523,"Minor")=1,1,0))</f>
        <v>0</v>
      </c>
    </row>
    <row r="1524">
      <c r="A1524" t="inlineStr">
        <is>
          <t xml:space="preserve">819eabfbd96880cd7f6d42202600e24bdb384108</t>
        </is>
      </c>
      <c r="B1524" t="inlineStr">
        <is>
          <t xml:space="preserve">Primal Partners</t>
        </is>
      </c>
      <c r="C1524" t="inlineStr">
        <is>
          <t xml:space="preserve">Primal Partners (New)</t>
        </is>
      </c>
      <c r="D1524" t="inlineStr">
        <is>
          <t xml:space="preserve">93554f1acbc0da5b37e3ea4d2ad2b44cfc977d7e</t>
        </is>
      </c>
      <c r="E1524" t="inlineStr">
        <is>
          <t xml:space="preserve">Episode 64: Gerade Noch Rechtzeitig</t>
        </is>
      </c>
      <c r="F1524">
        <v>64</v>
      </c>
      <c r="G1524" t="inlineStr">
        <is>
          <t xml:space="preserve">1:37-1:44</t>
        </is>
      </c>
      <c r="H1524" t="inlineStr">
        <is>
          <t xml:space="preserve">Pending</t>
        </is>
      </c>
      <c r="I1524" t="inlineStr">
        <is>
          <t xml:space="preserve">Allein in diesem einen Kampf hatte ihr Feuerzahn-Hund bereits Schattenklon, Nitroladung, Flammenwirbel und Funke gezeigt</t>
        </is>
      </c>
      <c r="J1524" t="inlineStr">
        <is>
          <t xml:space="preserve">VOA</t>
        </is>
      </c>
      <c r="K1524" t="inlineStr">
        <is>
          <t xml:space="preserve">Script Error</t>
        </is>
      </c>
      <c r="L1524" t="inlineStr">
        <is>
          <t xml:space="preserve">Script error</t>
        </is>
      </c>
      <c r="M1524" t="str">
        <f>IFERROR(IF(VLOOKUP(L1524,'Quantification'!$A:$B,2,FALSE)&amp;""="","Unclassified",VLOOKUP(L1524,'Quantification'!$A:$B,2,FALSE)),"Unclassified")</f>
        <v>Major</v>
      </c>
      <c r="N1524" t="inlineStr">
        <is>
          <t xml:space="preserve">con-khera.mirjam@pocketfm.com</t>
        </is>
      </c>
      <c r="O1524" t="inlineStr">
        <is>
          <t xml:space="preserve">Issues found in raw</t>
        </is>
      </c>
      <c r="P1524" t="str">
        <f>IF(OR(O1524="Issues found in master",O1524="Final master"),"Master",IF(OR(O1524="Ready for Master",O1524="Issues found in raw",O1524="Raw under QC",O1524="Issues resolved in raw"),"Raw","-"))</f>
        <v>Raw</v>
      </c>
      <c r="Q1524" s="13">
        <v>46284.72361111111</v>
      </c>
      <c r="R1524" t="inlineStr">
        <is>
          <t xml:space="preserve">2026-09 (Sept)</t>
        </is>
      </c>
      <c r="S1524">
        <f>IF(M1524="Not an error",0,IF(COUNTIFS($A$2:$A1524,$A1524,$D$2:$D1524,$D1524,$M$2:$M1524,"&lt;&gt;Not an error")=1,1,0))</f>
        <v>0</v>
      </c>
      <c r="T1524">
        <f>IF(M1524&lt;&gt;"Major",0,IF(COUNTIFS($A$2:$A1524,$A1524,$D$2:$D1524,$D1524,$M$2:$M1524,"Major")=1,1,0))</f>
        <v>0</v>
      </c>
      <c r="U1524">
        <f>IF(M1524&lt;&gt;"Minor",0,IF(COUNTIFS($A$2:$A1524,$A1524,$D$2:$D1524,$D1524,$M$2:$M1524,"Minor")=1,1,0))</f>
        <v>0</v>
      </c>
    </row>
    <row r="1525">
      <c r="A1525" t="inlineStr">
        <is>
          <t xml:space="preserve">819eabfbd96880cd7f6d42202600e24bdb384108</t>
        </is>
      </c>
      <c r="B1525" t="inlineStr">
        <is>
          <t xml:space="preserve">Primal Partners</t>
        </is>
      </c>
      <c r="C1525" t="inlineStr">
        <is>
          <t xml:space="preserve">Primal Partners (New)</t>
        </is>
      </c>
      <c r="D1525" t="inlineStr">
        <is>
          <t xml:space="preserve">93554f1acbc0da5b37e3ea4d2ad2b44cfc977d7e</t>
        </is>
      </c>
      <c r="E1525" t="inlineStr">
        <is>
          <t xml:space="preserve">Episode 64: Gerade Noch Rechtzeitig</t>
        </is>
      </c>
      <c r="F1525">
        <v>64</v>
      </c>
      <c r="G1525" t="inlineStr">
        <is>
          <t xml:space="preserve">1:44-1:53</t>
        </is>
      </c>
      <c r="H1525" t="inlineStr">
        <is>
          <t xml:space="preserve">Pending</t>
        </is>
      </c>
      <c r="I1525" t="inlineStr">
        <is>
          <t xml:space="preserve">Remarks: [Script Error]
Line from script:
"Und dann war da dieser Moment, als er Ã¼ber herabfallende Felsbrocken auf dem einstÃ¼rzenden Feld sprang, um die DoppelschwÃ¤nzige LandschildkrÃ¶te anzugreifen."
Note: The beast was established as â€œDoppelschwanzschildkrÃ¶te,â€_x009d_ not â€œDoppelschwÃ¤nzige LandschildkrÃ¶te.â€_x009d_ Suggested: â€œUnd dann war da dieser Moment, als er Ã¼ber herabfallende Felsbrocken auf dem einstÃ¼rzenden Feld sprang, um die DoppelschwanzschildkrÃ¶te anzugreifen.â€_x009d_</t>
        </is>
      </c>
      <c r="J1525" t="inlineStr">
        <is>
          <t xml:space="preserve">VOA</t>
        </is>
      </c>
      <c r="K1525" t="inlineStr">
        <is>
          <t xml:space="preserve">Script Error</t>
        </is>
      </c>
      <c r="L1525" t="inlineStr">
        <is>
          <t xml:space="preserve">Script error</t>
        </is>
      </c>
      <c r="M1525" t="str">
        <f>IFERROR(IF(VLOOKUP(L1525,'Quantification'!$A:$B,2,FALSE)&amp;""="","Unclassified",VLOOKUP(L1525,'Quantification'!$A:$B,2,FALSE)),"Unclassified")</f>
        <v>Major</v>
      </c>
      <c r="N1525" t="inlineStr">
        <is>
          <t xml:space="preserve">con-khera.mirjam@pocketfm.com</t>
        </is>
      </c>
      <c r="O1525" t="inlineStr">
        <is>
          <t xml:space="preserve">Issues found in raw</t>
        </is>
      </c>
      <c r="P1525" t="str">
        <f>IF(OR(O1525="Issues found in master",O1525="Final master"),"Master",IF(OR(O1525="Ready for Master",O1525="Issues found in raw",O1525="Raw under QC",O1525="Issues resolved in raw"),"Raw","-"))</f>
        <v>Raw</v>
      </c>
      <c r="Q1525" s="13">
        <v>46284.72361111111</v>
      </c>
      <c r="R1525" t="inlineStr">
        <is>
          <t xml:space="preserve">2026-09 (Sept)</t>
        </is>
      </c>
      <c r="S1525">
        <f>IF(M1525="Not an error",0,IF(COUNTIFS($A$2:$A1525,$A1525,$D$2:$D1525,$D1525,$M$2:$M1525,"&lt;&gt;Not an error")=1,1,0))</f>
        <v>0</v>
      </c>
      <c r="T1525">
        <f>IF(M1525&lt;&gt;"Major",0,IF(COUNTIFS($A$2:$A1525,$A1525,$D$2:$D1525,$D1525,$M$2:$M1525,"Major")=1,1,0))</f>
        <v>0</v>
      </c>
      <c r="U1525">
        <f>IF(M1525&lt;&gt;"Minor",0,IF(COUNTIFS($A$2:$A1525,$A1525,$D$2:$D1525,$D1525,$M$2:$M1525,"Minor")=1,1,0))</f>
        <v>0</v>
      </c>
    </row>
    <row r="1526">
      <c r="A1526" t="inlineStr">
        <is>
          <t xml:space="preserve">819eabfbd96880cd7f6d42202600e24bdb384108</t>
        </is>
      </c>
      <c r="B1526" t="inlineStr">
        <is>
          <t xml:space="preserve">Primal Partners</t>
        </is>
      </c>
      <c r="C1526" t="inlineStr">
        <is>
          <t xml:space="preserve">Primal Partners (New)</t>
        </is>
      </c>
      <c r="D1526" t="inlineStr">
        <is>
          <t xml:space="preserve">93554f1acbc0da5b37e3ea4d2ad2b44cfc977d7e</t>
        </is>
      </c>
      <c r="E1526" t="inlineStr">
        <is>
          <t xml:space="preserve">Episode 64: Gerade Noch Rechtzeitig</t>
        </is>
      </c>
      <c r="F1526">
        <v>64</v>
      </c>
      <c r="G1526" t="inlineStr">
        <is>
          <t xml:space="preserve">4:02-4:05</t>
        </is>
      </c>
      <c r="H1526" t="inlineStr">
        <is>
          <t xml:space="preserve">Pending</t>
        </is>
      </c>
      <c r="I1526" t="inlineStr">
        <is>
          <t xml:space="preserve">Remarks: [Audio Quality]
Line from script:
"Auch Fernkampfangriffe würden nur schwer treffen."
Note: Noticeable change in the narrator’s tone. Keep the delivery consistent with the surrounding narration.</t>
        </is>
      </c>
      <c r="J1526" t="inlineStr">
        <is>
          <t xml:space="preserve">VOA</t>
        </is>
      </c>
      <c r="K1526" t="inlineStr">
        <is>
          <t xml:space="preserve">Audio quality</t>
        </is>
      </c>
      <c r="L1526" t="inlineStr">
        <is>
          <t xml:space="preserve">Audio quality</t>
        </is>
      </c>
      <c r="M1526" t="str">
        <f>IFERROR(IF(VLOOKUP(L1526,'Quantification'!$A:$B,2,FALSE)&amp;""="","Unclassified",VLOOKUP(L1526,'Quantification'!$A:$B,2,FALSE)),"Unclassified")</f>
        <v>Major</v>
      </c>
      <c r="N1526" t="inlineStr">
        <is>
          <t xml:space="preserve">con-khera.mirjam@pocketfm.com</t>
        </is>
      </c>
      <c r="O1526" t="inlineStr">
        <is>
          <t xml:space="preserve">Issues found in raw</t>
        </is>
      </c>
      <c r="P1526" t="str">
        <f>IF(OR(O1526="Issues found in master",O1526="Final master"),"Master",IF(OR(O1526="Ready for Master",O1526="Issues found in raw",O1526="Raw under QC",O1526="Issues resolved in raw"),"Raw","-"))</f>
        <v>Raw</v>
      </c>
      <c r="Q1526" s="13">
        <v>46284.72361111111</v>
      </c>
      <c r="R1526" t="inlineStr">
        <is>
          <t xml:space="preserve">2026-09 (Sept)</t>
        </is>
      </c>
      <c r="S1526">
        <f>IF(M1526="Not an error",0,IF(COUNTIFS($A$2:$A1526,$A1526,$D$2:$D1526,$D1526,$M$2:$M1526,"&lt;&gt;Not an error")=1,1,0))</f>
        <v>0</v>
      </c>
      <c r="T1526">
        <f>IF(M1526&lt;&gt;"Major",0,IF(COUNTIFS($A$2:$A1526,$A1526,$D$2:$D1526,$D1526,$M$2:$M1526,"Major")=1,1,0))</f>
        <v>0</v>
      </c>
      <c r="U1526">
        <f>IF(M1526&lt;&gt;"Minor",0,IF(COUNTIFS($A$2:$A1526,$A1526,$D$2:$D1526,$D1526,$M$2:$M1526,"Minor")=1,1,0))</f>
        <v>0</v>
      </c>
    </row>
    <row r="1527">
      <c r="A1527" t="inlineStr">
        <is>
          <t xml:space="preserve">819eabfbd96880cd7f6d42202600e24bdb384108</t>
        </is>
      </c>
      <c r="B1527" t="inlineStr">
        <is>
          <t xml:space="preserve">Primal Partners</t>
        </is>
      </c>
      <c r="C1527" t="inlineStr">
        <is>
          <t xml:space="preserve">Primal Partners (New)</t>
        </is>
      </c>
      <c r="D1527" t="inlineStr">
        <is>
          <t xml:space="preserve">93554f1acbc0da5b37e3ea4d2ad2b44cfc977d7e</t>
        </is>
      </c>
      <c r="E1527" t="inlineStr">
        <is>
          <t xml:space="preserve">Episode 64: Gerade Noch Rechtzeitig</t>
        </is>
      </c>
      <c r="F1527">
        <v>64</v>
      </c>
      <c r="G1527" t="inlineStr">
        <is>
          <t xml:space="preserve">8:22-8:26</t>
        </is>
      </c>
      <c r="H1527" t="inlineStr">
        <is>
          <t xml:space="preserve">Pending</t>
        </is>
      </c>
      <c r="I1527" t="inlineStr">
        <is>
          <t xml:space="preserve">Remarks: [Script Error]
Line from script:
"â€žAber der Hund auf dem Feld hat eindeutig noch einen orangen BÃ¼schel.â€œ"
Note: The adjective form sounds awkward. Suggested: â€œAber der Hund auf dem Feld hat eindeutig noch einen orangefarbenen BÃ¼schel.â€_x009d_</t>
        </is>
      </c>
      <c r="J1527" t="inlineStr">
        <is>
          <t xml:space="preserve">VOA</t>
        </is>
      </c>
      <c r="K1527" t="inlineStr">
        <is>
          <t xml:space="preserve">Script Error</t>
        </is>
      </c>
      <c r="L1527" t="inlineStr">
        <is>
          <t xml:space="preserve">Script error</t>
        </is>
      </c>
      <c r="M1527" t="str">
        <f>IFERROR(IF(VLOOKUP(L1527,'Quantification'!$A:$B,2,FALSE)&amp;""="","Unclassified",VLOOKUP(L1527,'Quantification'!$A:$B,2,FALSE)),"Unclassified")</f>
        <v>Major</v>
      </c>
      <c r="N1527" t="inlineStr">
        <is>
          <t xml:space="preserve">con-khera.mirjam@pocketfm.com</t>
        </is>
      </c>
      <c r="O1527" t="inlineStr">
        <is>
          <t xml:space="preserve">Issues found in raw</t>
        </is>
      </c>
      <c r="P1527" t="str">
        <f>IF(OR(O1527="Issues found in master",O1527="Final master"),"Master",IF(OR(O1527="Ready for Master",O1527="Issues found in raw",O1527="Raw under QC",O1527="Issues resolved in raw"),"Raw","-"))</f>
        <v>Raw</v>
      </c>
      <c r="Q1527" s="13">
        <v>46284.72361111111</v>
      </c>
      <c r="R1527" t="inlineStr">
        <is>
          <t xml:space="preserve">2026-09 (Sept)</t>
        </is>
      </c>
      <c r="S1527">
        <f>IF(M1527="Not an error",0,IF(COUNTIFS($A$2:$A1527,$A1527,$D$2:$D1527,$D1527,$M$2:$M1527,"&lt;&gt;Not an error")=1,1,0))</f>
        <v>0</v>
      </c>
      <c r="T1527">
        <f>IF(M1527&lt;&gt;"Major",0,IF(COUNTIFS($A$2:$A1527,$A1527,$D$2:$D1527,$D1527,$M$2:$M1527,"Major")=1,1,0))</f>
        <v>0</v>
      </c>
      <c r="U1527">
        <f>IF(M1527&lt;&gt;"Minor",0,IF(COUNTIFS($A$2:$A1527,$A1527,$D$2:$D1527,$D1527,$M$2:$M1527,"Minor")=1,1,0))</f>
        <v>0</v>
      </c>
    </row>
    <row r="1528">
      <c r="A1528" t="inlineStr">
        <is>
          <t xml:space="preserve">819eabfbd96880cd7f6d42202600e24bdb384108</t>
        </is>
      </c>
      <c r="B1528" t="inlineStr">
        <is>
          <t xml:space="preserve">Primal Partners</t>
        </is>
      </c>
      <c r="C1528" t="inlineStr">
        <is>
          <t xml:space="preserve">Primal Partners (New)</t>
        </is>
      </c>
      <c r="D1528" t="inlineStr">
        <is>
          <t xml:space="preserve">7c6e8c5343a6695bca4a06076f7285fe1e6c505d</t>
        </is>
      </c>
      <c r="E1528" t="inlineStr">
        <is>
          <t xml:space="preserve">Episode 65: Gib Den Befehl Schon</t>
        </is>
      </c>
      <c r="F1528">
        <v>65</v>
      </c>
      <c r="G1528" t="inlineStr">
        <is>
          <t xml:space="preserve">0:00-0:03</t>
        </is>
      </c>
      <c r="H1528" t="inlineStr">
        <is>
          <t xml:space="preserve">Resolved</t>
        </is>
      </c>
      <c r="I1528" t="inlineStr">
        <is>
          <t xml:space="preserve">Remarks: [Script Error]
Line from script:
"Daraufhin teilte sich die Psychowaage in vier auf."
Note: Gravitron had already split into four immediately before this line, so the action is repeated. The sudden switch from â€œGravitronâ€_x009d_ to â€œPsychowaageâ€_x009d_ is also unexplained. Suggested: Remove this sentence.</t>
        </is>
      </c>
      <c r="J1528" t="inlineStr">
        <is>
          <t xml:space="preserve">VOA</t>
        </is>
      </c>
      <c r="K1528" t="inlineStr">
        <is>
          <t xml:space="preserve">Script Error</t>
        </is>
      </c>
      <c r="L1528" t="inlineStr">
        <is>
          <t xml:space="preserve">Script error</t>
        </is>
      </c>
      <c r="M1528" t="str">
        <f>IFERROR(IF(VLOOKUP(L1528,'Quantification'!$A:$B,2,FALSE)&amp;""="","Unclassified",VLOOKUP(L1528,'Quantification'!$A:$B,2,FALSE)),"Unclassified")</f>
        <v>Major</v>
      </c>
      <c r="N1528" t="inlineStr">
        <is>
          <t xml:space="preserve">con-khera.mirjam@pocketfm.com</t>
        </is>
      </c>
      <c r="O1528" t="inlineStr">
        <is>
          <t xml:space="preserve">Issues found in raw</t>
        </is>
      </c>
      <c r="P1528" t="str">
        <f>IF(OR(O1528="Issues found in master",O1528="Final master"),"Master",IF(OR(O1528="Ready for Master",O1528="Issues found in raw",O1528="Raw under QC",O1528="Issues resolved in raw"),"Raw","-"))</f>
        <v>Raw</v>
      </c>
      <c r="Q1528" s="13">
        <v>46287.59166666667</v>
      </c>
      <c r="R1528" t="inlineStr">
        <is>
          <t xml:space="preserve">2026-09 (Sept)</t>
        </is>
      </c>
      <c r="S1528">
        <f>IF(M1528="Not an error",0,IF(COUNTIFS($A$2:$A1528,$A1528,$D$2:$D1528,$D1528,$M$2:$M1528,"&lt;&gt;Not an error")=1,1,0))</f>
        <v>1</v>
      </c>
      <c r="T1528">
        <f>IF(M1528&lt;&gt;"Major",0,IF(COUNTIFS($A$2:$A1528,$A1528,$D$2:$D1528,$D1528,$M$2:$M1528,"Major")=1,1,0))</f>
        <v>1</v>
      </c>
      <c r="U1528">
        <f>IF(M1528&lt;&gt;"Minor",0,IF(COUNTIFS($A$2:$A1528,$A1528,$D$2:$D1528,$D1528,$M$2:$M1528,"Minor")=1,1,0))</f>
        <v>0</v>
      </c>
    </row>
    <row r="1529">
      <c r="A1529" t="inlineStr">
        <is>
          <t xml:space="preserve">819eabfbd96880cd7f6d42202600e24bdb384108</t>
        </is>
      </c>
      <c r="B1529" t="inlineStr">
        <is>
          <t xml:space="preserve">Primal Partners</t>
        </is>
      </c>
      <c r="C1529" t="inlineStr">
        <is>
          <t xml:space="preserve">Primal Partners (New)</t>
        </is>
      </c>
      <c r="D1529" t="inlineStr">
        <is>
          <t xml:space="preserve">7c6e8c5343a6695bca4a06076f7285fe1e6c505d</t>
        </is>
      </c>
      <c r="E1529" t="inlineStr">
        <is>
          <t xml:space="preserve">Episode 65: Gib Den Befehl Schon</t>
        </is>
      </c>
      <c r="F1529">
        <v>65</v>
      </c>
      <c r="G1529" t="inlineStr">
        <is>
          <t xml:space="preserve">0:33-0:36</t>
        </is>
      </c>
      <c r="H1529" t="inlineStr">
        <is>
          <t xml:space="preserve">Resolved</t>
        </is>
      </c>
      <c r="I1529" t="inlineStr">
        <is>
          <t xml:space="preserve">Remarks: [Script Error / TBC]
Line from script:
"Hugo lieÃŸ sich davon nicht im Geringsten beeindrucken."
Note: The Frostschwingen-Schmetterling and Gravipuppe were previously assigned to Howard Young, but the same beast combination now belongs to Hugo Vance. Verify whether â€œHugoâ€_x009d_ should be â€œHoward.â€_x009d_</t>
        </is>
      </c>
      <c r="J1529" t="inlineStr">
        <is>
          <t xml:space="preserve">VOA</t>
        </is>
      </c>
      <c r="K1529" t="inlineStr">
        <is>
          <t xml:space="preserve">Script Error</t>
        </is>
      </c>
      <c r="L1529" t="inlineStr">
        <is>
          <t xml:space="preserve">Script error</t>
        </is>
      </c>
      <c r="M1529" t="str">
        <f>IFERROR(IF(VLOOKUP(L1529,'Quantification'!$A:$B,2,FALSE)&amp;""="","Unclassified",VLOOKUP(L1529,'Quantification'!$A:$B,2,FALSE)),"Unclassified")</f>
        <v>Major</v>
      </c>
      <c r="N1529" t="inlineStr">
        <is>
          <t xml:space="preserve">con-khera.mirjam@pocketfm.com</t>
        </is>
      </c>
      <c r="O1529" t="inlineStr">
        <is>
          <t xml:space="preserve">Issues found in raw</t>
        </is>
      </c>
      <c r="P1529" t="str">
        <f>IF(OR(O1529="Issues found in master",O1529="Final master"),"Master",IF(OR(O1529="Ready for Master",O1529="Issues found in raw",O1529="Raw under QC",O1529="Issues resolved in raw"),"Raw","-"))</f>
        <v>Raw</v>
      </c>
      <c r="Q1529" s="13">
        <v>46287.59166666667</v>
      </c>
      <c r="R1529" t="inlineStr">
        <is>
          <t xml:space="preserve">2026-09 (Sept)</t>
        </is>
      </c>
      <c r="S1529">
        <f>IF(M1529="Not an error",0,IF(COUNTIFS($A$2:$A1529,$A1529,$D$2:$D1529,$D1529,$M$2:$M1529,"&lt;&gt;Not an error")=1,1,0))</f>
        <v>0</v>
      </c>
      <c r="T1529">
        <f>IF(M1529&lt;&gt;"Major",0,IF(COUNTIFS($A$2:$A1529,$A1529,$D$2:$D1529,$D1529,$M$2:$M1529,"Major")=1,1,0))</f>
        <v>0</v>
      </c>
      <c r="U1529">
        <f>IF(M1529&lt;&gt;"Minor",0,IF(COUNTIFS($A$2:$A1529,$A1529,$D$2:$D1529,$D1529,$M$2:$M1529,"Minor")=1,1,0))</f>
        <v>0</v>
      </c>
    </row>
    <row r="1530">
      <c r="A1530" t="inlineStr">
        <is>
          <t xml:space="preserve">819eabfbd96880cd7f6d42202600e24bdb384108</t>
        </is>
      </c>
      <c r="B1530" t="inlineStr">
        <is>
          <t xml:space="preserve">Primal Partners</t>
        </is>
      </c>
      <c r="C1530" t="inlineStr">
        <is>
          <t xml:space="preserve">Primal Partners (New)</t>
        </is>
      </c>
      <c r="D1530" t="inlineStr">
        <is>
          <t xml:space="preserve">7c6e8c5343a6695bca4a06076f7285fe1e6c505d</t>
        </is>
      </c>
      <c r="E1530" t="inlineStr">
        <is>
          <t xml:space="preserve">Episode 65: Gib Den Befehl Schon</t>
        </is>
      </c>
      <c r="F1530">
        <v>65</v>
      </c>
      <c r="G1530" t="inlineStr">
        <is>
          <t xml:space="preserve">0:44-0:48</t>
        </is>
      </c>
      <c r="H1530" t="inlineStr">
        <is>
          <t xml:space="preserve">Resolved</t>
        </is>
      </c>
      <c r="I1530" t="inlineStr">
        <is>
          <t xml:space="preserve">Remarks: [Script Error]
Line from script:
"Die Zuschauer verstanden nicht, was er meinte, aber die Psychowaage schon."
Note: The beast was established as â€œGravitron,â€_x009d_ not â€œPsychowaage.â€_x009d_ Suggested: â€œDie Zuschauer verstanden nicht, was er meinte, aber Gravitron schon.â€_x009d_</t>
        </is>
      </c>
      <c r="J1530" t="inlineStr">
        <is>
          <t xml:space="preserve">VOA</t>
        </is>
      </c>
      <c r="K1530" t="inlineStr">
        <is>
          <t xml:space="preserve">Script Error</t>
        </is>
      </c>
      <c r="L1530" t="inlineStr">
        <is>
          <t xml:space="preserve">Script error</t>
        </is>
      </c>
      <c r="M1530" t="str">
        <f>IFERROR(IF(VLOOKUP(L1530,'Quantification'!$A:$B,2,FALSE)&amp;""="","Unclassified",VLOOKUP(L1530,'Quantification'!$A:$B,2,FALSE)),"Unclassified")</f>
        <v>Major</v>
      </c>
      <c r="N1530" t="inlineStr">
        <is>
          <t xml:space="preserve">con-khera.mirjam@pocketfm.com</t>
        </is>
      </c>
      <c r="O1530" t="inlineStr">
        <is>
          <t xml:space="preserve">Issues found in raw</t>
        </is>
      </c>
      <c r="P1530" t="str">
        <f>IF(OR(O1530="Issues found in master",O1530="Final master"),"Master",IF(OR(O1530="Ready for Master",O1530="Issues found in raw",O1530="Raw under QC",O1530="Issues resolved in raw"),"Raw","-"))</f>
        <v>Raw</v>
      </c>
      <c r="Q1530" s="13">
        <v>46287.59166666667</v>
      </c>
      <c r="R1530" t="inlineStr">
        <is>
          <t xml:space="preserve">2026-09 (Sept)</t>
        </is>
      </c>
      <c r="S1530">
        <f>IF(M1530="Not an error",0,IF(COUNTIFS($A$2:$A1530,$A1530,$D$2:$D1530,$D1530,$M$2:$M1530,"&lt;&gt;Not an error")=1,1,0))</f>
        <v>0</v>
      </c>
      <c r="T1530">
        <f>IF(M1530&lt;&gt;"Major",0,IF(COUNTIFS($A$2:$A1530,$A1530,$D$2:$D1530,$D1530,$M$2:$M1530,"Major")=1,1,0))</f>
        <v>0</v>
      </c>
      <c r="U1530">
        <f>IF(M1530&lt;&gt;"Minor",0,IF(COUNTIFS($A$2:$A1530,$A1530,$D$2:$D1530,$D1530,$M$2:$M1530,"Minor")=1,1,0))</f>
        <v>0</v>
      </c>
    </row>
    <row r="1531">
      <c r="A1531" t="inlineStr">
        <is>
          <t xml:space="preserve">819eabfbd96880cd7f6d42202600e24bdb384108</t>
        </is>
      </c>
      <c r="B1531" t="inlineStr">
        <is>
          <t xml:space="preserve">Primal Partners</t>
        </is>
      </c>
      <c r="C1531" t="inlineStr">
        <is>
          <t xml:space="preserve">Primal Partners (New)</t>
        </is>
      </c>
      <c r="D1531" t="inlineStr">
        <is>
          <t xml:space="preserve">7c6e8c5343a6695bca4a06076f7285fe1e6c505d</t>
        </is>
      </c>
      <c r="E1531" t="inlineStr">
        <is>
          <t xml:space="preserve">Episode 65: Gib Den Befehl Schon</t>
        </is>
      </c>
      <c r="F1531">
        <v>65</v>
      </c>
      <c r="G1531" t="inlineStr">
        <is>
          <t xml:space="preserve">0:48-0:55</t>
        </is>
      </c>
      <c r="H1531" t="inlineStr">
        <is>
          <t xml:space="preserve">Resolved</t>
        </is>
      </c>
      <c r="I1531" t="inlineStr">
        <is>
          <t xml:space="preserve">Remarks: [Script Error]
Line from script:
"Alle vier Psychowaagen feuerten gleichzeitig Psystrahlen auf den Feuerzahn-Hund, der von ihnen am weitesten entfernt war."
Note: The beast was established as â€œGravitron,â€_x009d_ not â€œPsychowaage.â€_x009d_ Suggested: â€œAlle vier Gravitrons feuerten gleichzeitig Psystrahlen auf den Feuerzahn-Hund, der von ihnen am weitesten entfernt war.â€_x009d_</t>
        </is>
      </c>
      <c r="J1531" t="inlineStr">
        <is>
          <t xml:space="preserve">VOA</t>
        </is>
      </c>
      <c r="K1531" t="inlineStr">
        <is>
          <t xml:space="preserve">Script Error</t>
        </is>
      </c>
      <c r="L1531" t="inlineStr">
        <is>
          <t xml:space="preserve">Script error</t>
        </is>
      </c>
      <c r="M1531" t="str">
        <f>IFERROR(IF(VLOOKUP(L1531,'Quantification'!$A:$B,2,FALSE)&amp;""="","Unclassified",VLOOKUP(L1531,'Quantification'!$A:$B,2,FALSE)),"Unclassified")</f>
        <v>Major</v>
      </c>
      <c r="N1531" t="inlineStr">
        <is>
          <t xml:space="preserve">con-khera.mirjam@pocketfm.com</t>
        </is>
      </c>
      <c r="O1531" t="inlineStr">
        <is>
          <t xml:space="preserve">Issues found in raw</t>
        </is>
      </c>
      <c r="P1531" t="str">
        <f>IF(OR(O1531="Issues found in master",O1531="Final master"),"Master",IF(OR(O1531="Ready for Master",O1531="Issues found in raw",O1531="Raw under QC",O1531="Issues resolved in raw"),"Raw","-"))</f>
        <v>Raw</v>
      </c>
      <c r="Q1531" s="13">
        <v>46287.59166666667</v>
      </c>
      <c r="R1531" t="inlineStr">
        <is>
          <t xml:space="preserve">2026-09 (Sept)</t>
        </is>
      </c>
      <c r="S1531">
        <f>IF(M1531="Not an error",0,IF(COUNTIFS($A$2:$A1531,$A1531,$D$2:$D1531,$D1531,$M$2:$M1531,"&lt;&gt;Not an error")=1,1,0))</f>
        <v>0</v>
      </c>
      <c r="T1531">
        <f>IF(M1531&lt;&gt;"Major",0,IF(COUNTIFS($A$2:$A1531,$A1531,$D$2:$D1531,$D1531,$M$2:$M1531,"Major")=1,1,0))</f>
        <v>0</v>
      </c>
      <c r="U1531">
        <f>IF(M1531&lt;&gt;"Minor",0,IF(COUNTIFS($A$2:$A1531,$A1531,$D$2:$D1531,$D1531,$M$2:$M1531,"Minor")=1,1,0))</f>
        <v>0</v>
      </c>
    </row>
    <row r="1532">
      <c r="A1532" t="inlineStr">
        <is>
          <t xml:space="preserve">819eabfbd96880cd7f6d42202600e24bdb384108</t>
        </is>
      </c>
      <c r="B1532" t="inlineStr">
        <is>
          <t xml:space="preserve">Primal Partners</t>
        </is>
      </c>
      <c r="C1532" t="inlineStr">
        <is>
          <t xml:space="preserve">Primal Partners (New)</t>
        </is>
      </c>
      <c r="D1532" t="inlineStr">
        <is>
          <t xml:space="preserve">7c6e8c5343a6695bca4a06076f7285fe1e6c505d</t>
        </is>
      </c>
      <c r="E1532" t="inlineStr">
        <is>
          <t xml:space="preserve">Episode 65: Gib Den Befehl Schon</t>
        </is>
      </c>
      <c r="F1532">
        <v>65</v>
      </c>
      <c r="G1532" t="inlineStr">
        <is>
          <t xml:space="preserve">1:58-2:01</t>
        </is>
      </c>
      <c r="H1532" t="inlineStr">
        <is>
          <t xml:space="preserve">Resolved</t>
        </is>
      </c>
      <c r="I1532" t="inlineStr">
        <is>
          <t xml:space="preserve">Remarks: [Script Error]
Line from script:
"Hugos Beobachtungsgabe war nicht von dieser Welt."
Note: The same beast combination was previously assigned to Howard Young, indicating that â€œHugoâ€_x009d_ is an inconsistent character name. Suggested: â€œHowards Beobachtungsgabe war nicht von dieser Welt.â€_x009d_</t>
        </is>
      </c>
      <c r="J1532" t="inlineStr">
        <is>
          <t xml:space="preserve">VOA</t>
        </is>
      </c>
      <c r="K1532" t="inlineStr">
        <is>
          <t xml:space="preserve">Script Error</t>
        </is>
      </c>
      <c r="L1532" t="inlineStr">
        <is>
          <t xml:space="preserve">Script error</t>
        </is>
      </c>
      <c r="M1532" t="str">
        <f>IFERROR(IF(VLOOKUP(L1532,'Quantification'!$A:$B,2,FALSE)&amp;""="","Unclassified",VLOOKUP(L1532,'Quantification'!$A:$B,2,FALSE)),"Unclassified")</f>
        <v>Major</v>
      </c>
      <c r="N1532" t="inlineStr">
        <is>
          <t xml:space="preserve">con-khera.mirjam@pocketfm.com</t>
        </is>
      </c>
      <c r="O1532" t="inlineStr">
        <is>
          <t xml:space="preserve">Issues found in raw</t>
        </is>
      </c>
      <c r="P1532" t="str">
        <f>IF(OR(O1532="Issues found in master",O1532="Final master"),"Master",IF(OR(O1532="Ready for Master",O1532="Issues found in raw",O1532="Raw under QC",O1532="Issues resolved in raw"),"Raw","-"))</f>
        <v>Raw</v>
      </c>
      <c r="Q1532" s="13">
        <v>46287.59166666667</v>
      </c>
      <c r="R1532" t="inlineStr">
        <is>
          <t xml:space="preserve">2026-09 (Sept)</t>
        </is>
      </c>
      <c r="S1532">
        <f>IF(M1532="Not an error",0,IF(COUNTIFS($A$2:$A1532,$A1532,$D$2:$D1532,$D1532,$M$2:$M1532,"&lt;&gt;Not an error")=1,1,0))</f>
        <v>0</v>
      </c>
      <c r="T1532">
        <f>IF(M1532&lt;&gt;"Major",0,IF(COUNTIFS($A$2:$A1532,$A1532,$D$2:$D1532,$D1532,$M$2:$M1532,"Major")=1,1,0))</f>
        <v>0</v>
      </c>
      <c r="U1532">
        <f>IF(M1532&lt;&gt;"Minor",0,IF(COUNTIFS($A$2:$A1532,$A1532,$D$2:$D1532,$D1532,$M$2:$M1532,"Minor")=1,1,0))</f>
        <v>0</v>
      </c>
    </row>
    <row r="1533">
      <c r="A1533" t="inlineStr">
        <is>
          <t xml:space="preserve">819eabfbd96880cd7f6d42202600e24bdb384108</t>
        </is>
      </c>
      <c r="B1533" t="inlineStr">
        <is>
          <t xml:space="preserve">Primal Partners</t>
        </is>
      </c>
      <c r="C1533" t="inlineStr">
        <is>
          <t xml:space="preserve">Primal Partners (New)</t>
        </is>
      </c>
      <c r="D1533" t="inlineStr">
        <is>
          <t xml:space="preserve">7c6e8c5343a6695bca4a06076f7285fe1e6c505d</t>
        </is>
      </c>
      <c r="E1533" t="inlineStr">
        <is>
          <t xml:space="preserve">Episode 65: Gib Den Befehl Schon</t>
        </is>
      </c>
      <c r="F1533">
        <v>65</v>
      </c>
      <c r="G1533" t="inlineStr">
        <is>
          <t xml:space="preserve">2:06-2:13</t>
        </is>
      </c>
      <c r="H1533" t="inlineStr">
        <is>
          <t xml:space="preserve">Resolved</t>
        </is>
      </c>
      <c r="I1533" t="inlineStr">
        <is>
          <t xml:space="preserve">Remarks: [Script Error]
Line from script:
"â€žWenn der Feuerzahn-Hund nur lange genug ausweichen und der Psychowaage mehr Energie entziehen kann, dann.â€œ"
Note: The beast was established as â€œGravitron,â€_x009d_ not â€œPsychowaage.â€_x009d_ Suggested: â€œWenn der Feuerzahn-Hund nur lange genug ausweichen und Gravitron mehr Energie entziehen kann, dann â€¦â€_x009d_</t>
        </is>
      </c>
      <c r="J1533" t="inlineStr">
        <is>
          <t xml:space="preserve">VOA</t>
        </is>
      </c>
      <c r="K1533" t="inlineStr">
        <is>
          <t xml:space="preserve">Script Error</t>
        </is>
      </c>
      <c r="L1533" t="inlineStr">
        <is>
          <t xml:space="preserve">Script error</t>
        </is>
      </c>
      <c r="M1533" t="str">
        <f>IFERROR(IF(VLOOKUP(L1533,'Quantification'!$A:$B,2,FALSE)&amp;""="","Unclassified",VLOOKUP(L1533,'Quantification'!$A:$B,2,FALSE)),"Unclassified")</f>
        <v>Major</v>
      </c>
      <c r="N1533" t="inlineStr">
        <is>
          <t xml:space="preserve">con-khera.mirjam@pocketfm.com</t>
        </is>
      </c>
      <c r="O1533" t="inlineStr">
        <is>
          <t xml:space="preserve">Issues found in raw</t>
        </is>
      </c>
      <c r="P1533" t="str">
        <f>IF(OR(O1533="Issues found in master",O1533="Final master"),"Master",IF(OR(O1533="Ready for Master",O1533="Issues found in raw",O1533="Raw under QC",O1533="Issues resolved in raw"),"Raw","-"))</f>
        <v>Raw</v>
      </c>
      <c r="Q1533" s="13">
        <v>46287.59166666667</v>
      </c>
      <c r="R1533" t="inlineStr">
        <is>
          <t xml:space="preserve">2026-09 (Sept)</t>
        </is>
      </c>
      <c r="S1533">
        <f>IF(M1533="Not an error",0,IF(COUNTIFS($A$2:$A1533,$A1533,$D$2:$D1533,$D1533,$M$2:$M1533,"&lt;&gt;Not an error")=1,1,0))</f>
        <v>0</v>
      </c>
      <c r="T1533">
        <f>IF(M1533&lt;&gt;"Major",0,IF(COUNTIFS($A$2:$A1533,$A1533,$D$2:$D1533,$D1533,$M$2:$M1533,"Major")=1,1,0))</f>
        <v>0</v>
      </c>
      <c r="U1533">
        <f>IF(M1533&lt;&gt;"Minor",0,IF(COUNTIFS($A$2:$A1533,$A1533,$D$2:$D1533,$D1533,$M$2:$M1533,"Minor")=1,1,0))</f>
        <v>0</v>
      </c>
    </row>
    <row r="1534">
      <c r="A1534" t="inlineStr">
        <is>
          <t xml:space="preserve">819eabfbd96880cd7f6d42202600e24bdb384108</t>
        </is>
      </c>
      <c r="B1534" t="inlineStr">
        <is>
          <t xml:space="preserve">Primal Partners</t>
        </is>
      </c>
      <c r="C1534" t="inlineStr">
        <is>
          <t xml:space="preserve">Primal Partners (New)</t>
        </is>
      </c>
      <c r="D1534" t="inlineStr">
        <is>
          <t xml:space="preserve">7c6e8c5343a6695bca4a06076f7285fe1e6c505d</t>
        </is>
      </c>
      <c r="E1534" t="inlineStr">
        <is>
          <t xml:space="preserve">Episode 65: Gib Den Befehl Schon</t>
        </is>
      </c>
      <c r="F1534">
        <v>65</v>
      </c>
      <c r="G1534" t="inlineStr">
        <is>
          <t xml:space="preserve">3:22-3:26</t>
        </is>
      </c>
      <c r="H1534" t="inlineStr">
        <is>
          <t xml:space="preserve">Resolved</t>
        </is>
      </c>
      <c r="I1534" t="inlineStr">
        <is>
          <t xml:space="preserve">Remarks: [Script Error]
Line from script:
"NatÃ¼rlich hatte Sofia Hugo studiert; sein Name stand schon eine Weile in ihren Notizen."
Note: The same beast combination was previously assigned to Howard Young, indicating that â€œHugoâ€_x009d_ is an inconsistent character name. Suggested: â€œNatÃ¼rlich hatte Sofia Howard studiert; sein Name stand schon eine Weile in ihren Notizen.â€_x009d_</t>
        </is>
      </c>
      <c r="J1534" t="inlineStr">
        <is>
          <t xml:space="preserve">VOA</t>
        </is>
      </c>
      <c r="K1534" t="inlineStr">
        <is>
          <t xml:space="preserve">Script Error</t>
        </is>
      </c>
      <c r="L1534" t="inlineStr">
        <is>
          <t xml:space="preserve">Script error</t>
        </is>
      </c>
      <c r="M1534" t="str">
        <f>IFERROR(IF(VLOOKUP(L1534,'Quantification'!$A:$B,2,FALSE)&amp;""="","Unclassified",VLOOKUP(L1534,'Quantification'!$A:$B,2,FALSE)),"Unclassified")</f>
        <v>Major</v>
      </c>
      <c r="N1534" t="inlineStr">
        <is>
          <t xml:space="preserve">con-khera.mirjam@pocketfm.com</t>
        </is>
      </c>
      <c r="O1534" t="inlineStr">
        <is>
          <t xml:space="preserve">Issues found in raw</t>
        </is>
      </c>
      <c r="P1534" t="str">
        <f>IF(OR(O1534="Issues found in master",O1534="Final master"),"Master",IF(OR(O1534="Ready for Master",O1534="Issues found in raw",O1534="Raw under QC",O1534="Issues resolved in raw"),"Raw","-"))</f>
        <v>Raw</v>
      </c>
      <c r="Q1534" s="13">
        <v>46287.59166666667</v>
      </c>
      <c r="R1534" t="inlineStr">
        <is>
          <t xml:space="preserve">2026-09 (Sept)</t>
        </is>
      </c>
      <c r="S1534">
        <f>IF(M1534="Not an error",0,IF(COUNTIFS($A$2:$A1534,$A1534,$D$2:$D1534,$D1534,$M$2:$M1534,"&lt;&gt;Not an error")=1,1,0))</f>
        <v>0</v>
      </c>
      <c r="T1534">
        <f>IF(M1534&lt;&gt;"Major",0,IF(COUNTIFS($A$2:$A1534,$A1534,$D$2:$D1534,$D1534,$M$2:$M1534,"Major")=1,1,0))</f>
        <v>0</v>
      </c>
      <c r="U1534">
        <f>IF(M1534&lt;&gt;"Minor",0,IF(COUNTIFS($A$2:$A1534,$A1534,$D$2:$D1534,$D1534,$M$2:$M1534,"Minor")=1,1,0))</f>
        <v>0</v>
      </c>
    </row>
    <row r="1535">
      <c r="A1535" t="inlineStr">
        <is>
          <t xml:space="preserve">819eabfbd96880cd7f6d42202600e24bdb384108</t>
        </is>
      </c>
      <c r="B1535" t="inlineStr">
        <is>
          <t xml:space="preserve">Primal Partners</t>
        </is>
      </c>
      <c r="C1535" t="inlineStr">
        <is>
          <t xml:space="preserve">Primal Partners (New)</t>
        </is>
      </c>
      <c r="D1535" t="inlineStr">
        <is>
          <t xml:space="preserve">7c6e8c5343a6695bca4a06076f7285fe1e6c505d</t>
        </is>
      </c>
      <c r="E1535" t="inlineStr">
        <is>
          <t xml:space="preserve">Episode 65: Gib Den Befehl Schon</t>
        </is>
      </c>
      <c r="F1535">
        <v>65</v>
      </c>
      <c r="G1535" t="inlineStr">
        <is>
          <t xml:space="preserve">3:37-3:44</t>
        </is>
      </c>
      <c r="H1535" t="inlineStr">
        <is>
          <t xml:space="preserve">Resolved</t>
        </is>
      </c>
      <c r="I1535" t="inlineStr">
        <is>
          <t xml:space="preserve">Remarks: [Script Error]
Line from script:
"All seine verbliebenen Klone, zusammen mit dem Original, schossen gleichzeitig FeuerstÃ¶ÃŸe auf die vier schwebenden Psychowaagen."
Note: The beast was established as â€œGravitron,â€_x009d_ not â€œPsychowaage.â€_x009d_ Suggested: â€œAll seine verbliebenen Klone, zusammen mit dem Original, schossen gleichzeitig FeuerstÃ¶ÃŸe auf die vier schwebenden Gravitrons.â€_x009d_</t>
        </is>
      </c>
      <c r="J1535" t="inlineStr">
        <is>
          <t xml:space="preserve">VOA</t>
        </is>
      </c>
      <c r="K1535" t="inlineStr">
        <is>
          <t xml:space="preserve">Script Error</t>
        </is>
      </c>
      <c r="L1535" t="inlineStr">
        <is>
          <t xml:space="preserve">Script error</t>
        </is>
      </c>
      <c r="M1535" t="str">
        <f>IFERROR(IF(VLOOKUP(L1535,'Quantification'!$A:$B,2,FALSE)&amp;""="","Unclassified",VLOOKUP(L1535,'Quantification'!$A:$B,2,FALSE)),"Unclassified")</f>
        <v>Major</v>
      </c>
      <c r="N1535" t="inlineStr">
        <is>
          <t xml:space="preserve">con-khera.mirjam@pocketfm.com</t>
        </is>
      </c>
      <c r="O1535" t="inlineStr">
        <is>
          <t xml:space="preserve">Issues found in raw</t>
        </is>
      </c>
      <c r="P1535" t="str">
        <f>IF(OR(O1535="Issues found in master",O1535="Final master"),"Master",IF(OR(O1535="Ready for Master",O1535="Issues found in raw",O1535="Raw under QC",O1535="Issues resolved in raw"),"Raw","-"))</f>
        <v>Raw</v>
      </c>
      <c r="Q1535" s="13">
        <v>46287.59166666667</v>
      </c>
      <c r="R1535" t="inlineStr">
        <is>
          <t xml:space="preserve">2026-09 (Sept)</t>
        </is>
      </c>
      <c r="S1535">
        <f>IF(M1535="Not an error",0,IF(COUNTIFS($A$2:$A1535,$A1535,$D$2:$D1535,$D1535,$M$2:$M1535,"&lt;&gt;Not an error")=1,1,0))</f>
        <v>0</v>
      </c>
      <c r="T1535">
        <f>IF(M1535&lt;&gt;"Major",0,IF(COUNTIFS($A$2:$A1535,$A1535,$D$2:$D1535,$D1535,$M$2:$M1535,"Major")=1,1,0))</f>
        <v>0</v>
      </c>
      <c r="U1535">
        <f>IF(M1535&lt;&gt;"Minor",0,IF(COUNTIFS($A$2:$A1535,$A1535,$D$2:$D1535,$D1535,$M$2:$M1535,"Minor")=1,1,0))</f>
        <v>0</v>
      </c>
    </row>
    <row r="1536">
      <c r="A1536" t="inlineStr">
        <is>
          <t xml:space="preserve">819eabfbd96880cd7f6d42202600e24bdb384108</t>
        </is>
      </c>
      <c r="B1536" t="inlineStr">
        <is>
          <t xml:space="preserve">Primal Partners</t>
        </is>
      </c>
      <c r="C1536" t="inlineStr">
        <is>
          <t xml:space="preserve">Primal Partners (New)</t>
        </is>
      </c>
      <c r="D1536" t="inlineStr">
        <is>
          <t xml:space="preserve">7c6e8c5343a6695bca4a06076f7285fe1e6c505d</t>
        </is>
      </c>
      <c r="E1536" t="inlineStr">
        <is>
          <t xml:space="preserve">Episode 65: Gib Den Befehl Schon</t>
        </is>
      </c>
      <c r="F1536">
        <v>65</v>
      </c>
      <c r="G1536" t="inlineStr">
        <is>
          <t xml:space="preserve">3:48-3:54</t>
        </is>
      </c>
      <c r="H1536" t="inlineStr">
        <is>
          <t xml:space="preserve">Resolved</t>
        </is>
      </c>
      <c r="I1536" t="inlineStr">
        <is>
          <t xml:space="preserve">Remarks: [Script Error]
Line from script:
"Da sie in der Unterzahl waren, mussten die vier Psychowaagen ihren Angriff einstellen und sich wegteleportieren."
Note: The beast was established as â€œGravitron,â€_x009d_ not â€œPsychowaage.â€_x009d_ Suggested: â€œDa sie in der Unterzahl waren, mussten die vier Gravitrons ihren Angriff einstellen und sich wegteleportieren.â€_x009d_</t>
        </is>
      </c>
      <c r="J1536" t="inlineStr">
        <is>
          <t xml:space="preserve">VOA</t>
        </is>
      </c>
      <c r="K1536" t="inlineStr">
        <is>
          <t xml:space="preserve">Script Error</t>
        </is>
      </c>
      <c r="L1536" t="inlineStr">
        <is>
          <t xml:space="preserve">Script error</t>
        </is>
      </c>
      <c r="M1536" t="str">
        <f>IFERROR(IF(VLOOKUP(L1536,'Quantification'!$A:$B,2,FALSE)&amp;""="","Unclassified",VLOOKUP(L1536,'Quantification'!$A:$B,2,FALSE)),"Unclassified")</f>
        <v>Major</v>
      </c>
      <c r="N1536" t="inlineStr">
        <is>
          <t xml:space="preserve">con-khera.mirjam@pocketfm.com</t>
        </is>
      </c>
      <c r="O1536" t="inlineStr">
        <is>
          <t xml:space="preserve">Issues found in raw</t>
        </is>
      </c>
      <c r="P1536" t="str">
        <f>IF(OR(O1536="Issues found in master",O1536="Final master"),"Master",IF(OR(O1536="Ready for Master",O1536="Issues found in raw",O1536="Raw under QC",O1536="Issues resolved in raw"),"Raw","-"))</f>
        <v>Raw</v>
      </c>
      <c r="Q1536" s="13">
        <v>46287.59166666667</v>
      </c>
      <c r="R1536" t="inlineStr">
        <is>
          <t xml:space="preserve">2026-09 (Sept)</t>
        </is>
      </c>
      <c r="S1536">
        <f>IF(M1536="Not an error",0,IF(COUNTIFS($A$2:$A1536,$A1536,$D$2:$D1536,$D1536,$M$2:$M1536,"&lt;&gt;Not an error")=1,1,0))</f>
        <v>0</v>
      </c>
      <c r="T1536">
        <f>IF(M1536&lt;&gt;"Major",0,IF(COUNTIFS($A$2:$A1536,$A1536,$D$2:$D1536,$D1536,$M$2:$M1536,"Major")=1,1,0))</f>
        <v>0</v>
      </c>
      <c r="U1536">
        <f>IF(M1536&lt;&gt;"Minor",0,IF(COUNTIFS($A$2:$A1536,$A1536,$D$2:$D1536,$D1536,$M$2:$M1536,"Minor")=1,1,0))</f>
        <v>0</v>
      </c>
    </row>
    <row r="1537">
      <c r="A1537" t="inlineStr">
        <is>
          <t xml:space="preserve">819eabfbd96880cd7f6d42202600e24bdb384108</t>
        </is>
      </c>
      <c r="B1537" t="inlineStr">
        <is>
          <t xml:space="preserve">Primal Partners</t>
        </is>
      </c>
      <c r="C1537" t="inlineStr">
        <is>
          <t xml:space="preserve">Primal Partners (New)</t>
        </is>
      </c>
      <c r="D1537" t="inlineStr">
        <is>
          <t xml:space="preserve">7c6e8c5343a6695bca4a06076f7285fe1e6c505d</t>
        </is>
      </c>
      <c r="E1537" t="inlineStr">
        <is>
          <t xml:space="preserve">Episode 65: Gib Den Befehl Schon</t>
        </is>
      </c>
      <c r="F1537">
        <v>65</v>
      </c>
      <c r="G1537" t="inlineStr">
        <is>
          <t xml:space="preserve">4:16-4:20</t>
        </is>
      </c>
      <c r="H1537" t="inlineStr">
        <is>
          <t xml:space="preserve">Resolved</t>
        </is>
      </c>
      <c r="I1537" t="inlineStr">
        <is>
          <t xml:space="preserve">Remarks: [Script Error]
Line from script:
"Wenn das so weiterging, wÃ¼rde der Psychowaage bald die Energie ausgehen."
Note: The beast was established as â€œGravitron,â€_x009d_ not â€œPsychowaage.â€_x009d_ Suggested: â€œWenn das so weiterging, wÃ¼rde Gravitron bald die Energie ausgehen.â€_x009d_</t>
        </is>
      </c>
      <c r="J1537" t="inlineStr">
        <is>
          <t xml:space="preserve">VOA</t>
        </is>
      </c>
      <c r="K1537" t="inlineStr">
        <is>
          <t xml:space="preserve">Script Error</t>
        </is>
      </c>
      <c r="L1537" t="inlineStr">
        <is>
          <t xml:space="preserve">Script error</t>
        </is>
      </c>
      <c r="M1537" t="str">
        <f>IFERROR(IF(VLOOKUP(L1537,'Quantification'!$A:$B,2,FALSE)&amp;""="","Unclassified",VLOOKUP(L1537,'Quantification'!$A:$B,2,FALSE)),"Unclassified")</f>
        <v>Major</v>
      </c>
      <c r="N1537" t="inlineStr">
        <is>
          <t xml:space="preserve">con-khera.mirjam@pocketfm.com</t>
        </is>
      </c>
      <c r="O1537" t="inlineStr">
        <is>
          <t xml:space="preserve">Issues found in raw</t>
        </is>
      </c>
      <c r="P1537" t="str">
        <f>IF(OR(O1537="Issues found in master",O1537="Final master"),"Master",IF(OR(O1537="Ready for Master",O1537="Issues found in raw",O1537="Raw under QC",O1537="Issues resolved in raw"),"Raw","-"))</f>
        <v>Raw</v>
      </c>
      <c r="Q1537" s="13">
        <v>46287.59166666667</v>
      </c>
      <c r="R1537" t="inlineStr">
        <is>
          <t xml:space="preserve">2026-09 (Sept)</t>
        </is>
      </c>
      <c r="S1537">
        <f>IF(M1537="Not an error",0,IF(COUNTIFS($A$2:$A1537,$A1537,$D$2:$D1537,$D1537,$M$2:$M1537,"&lt;&gt;Not an error")=1,1,0))</f>
        <v>0</v>
      </c>
      <c r="T1537">
        <f>IF(M1537&lt;&gt;"Major",0,IF(COUNTIFS($A$2:$A1537,$A1537,$D$2:$D1537,$D1537,$M$2:$M1537,"Major")=1,1,0))</f>
        <v>0</v>
      </c>
      <c r="U1537">
        <f>IF(M1537&lt;&gt;"Minor",0,IF(COUNTIFS($A$2:$A1537,$A1537,$D$2:$D1537,$D1537,$M$2:$M1537,"Minor")=1,1,0))</f>
        <v>0</v>
      </c>
    </row>
    <row r="1538">
      <c r="A1538" t="inlineStr">
        <is>
          <t xml:space="preserve">819eabfbd96880cd7f6d42202600e24bdb384108</t>
        </is>
      </c>
      <c r="B1538" t="inlineStr">
        <is>
          <t xml:space="preserve">Primal Partners</t>
        </is>
      </c>
      <c r="C1538" t="inlineStr">
        <is>
          <t xml:space="preserve">Primal Partners (New)</t>
        </is>
      </c>
      <c r="D1538" t="inlineStr">
        <is>
          <t xml:space="preserve">7c6e8c5343a6695bca4a06076f7285fe1e6c505d</t>
        </is>
      </c>
      <c r="E1538" t="inlineStr">
        <is>
          <t xml:space="preserve">Episode 65: Gib Den Befehl Schon</t>
        </is>
      </c>
      <c r="F1538">
        <v>65</v>
      </c>
      <c r="G1538" t="inlineStr">
        <is>
          <t xml:space="preserve">4:50-4:55</t>
        </is>
      </c>
      <c r="H1538" t="inlineStr">
        <is>
          <t xml:space="preserve">Resolved</t>
        </is>
      </c>
      <c r="I1538" t="inlineStr">
        <is>
          <t xml:space="preserve">Remarks: [Script Error]
Line from script:
"Die Psychowaage, die immer noch teleportierte, um den Flammen auszuweichen, hÃ¶rte den Befehl."
Note: The beast was established as â€œGravitron,â€_x009d_ not â€œPsychowaage.â€_x009d_ Suggested: â€œGravitron, das sich immer noch teleportierte, um den Flammen auszuweichen, hÃ¶rte den Befehl.â€_x009d_</t>
        </is>
      </c>
      <c r="J1538" t="inlineStr">
        <is>
          <t xml:space="preserve">VOA</t>
        </is>
      </c>
      <c r="K1538" t="inlineStr">
        <is>
          <t xml:space="preserve">Script Error</t>
        </is>
      </c>
      <c r="L1538" t="inlineStr">
        <is>
          <t xml:space="preserve">Script error</t>
        </is>
      </c>
      <c r="M1538" t="str">
        <f>IFERROR(IF(VLOOKUP(L1538,'Quantification'!$A:$B,2,FALSE)&amp;""="","Unclassified",VLOOKUP(L1538,'Quantification'!$A:$B,2,FALSE)),"Unclassified")</f>
        <v>Major</v>
      </c>
      <c r="N1538" t="inlineStr">
        <is>
          <t xml:space="preserve">con-khera.mirjam@pocketfm.com</t>
        </is>
      </c>
      <c r="O1538" t="inlineStr">
        <is>
          <t xml:space="preserve">Issues found in raw</t>
        </is>
      </c>
      <c r="P1538" t="str">
        <f>IF(OR(O1538="Issues found in master",O1538="Final master"),"Master",IF(OR(O1538="Ready for Master",O1538="Issues found in raw",O1538="Raw under QC",O1538="Issues resolved in raw"),"Raw","-"))</f>
        <v>Raw</v>
      </c>
      <c r="Q1538" s="13">
        <v>46287.59166666667</v>
      </c>
      <c r="R1538" t="inlineStr">
        <is>
          <t xml:space="preserve">2026-09 (Sept)</t>
        </is>
      </c>
      <c r="S1538">
        <f>IF(M1538="Not an error",0,IF(COUNTIFS($A$2:$A1538,$A1538,$D$2:$D1538,$D1538,$M$2:$M1538,"&lt;&gt;Not an error")=1,1,0))</f>
        <v>0</v>
      </c>
      <c r="T1538">
        <f>IF(M1538&lt;&gt;"Major",0,IF(COUNTIFS($A$2:$A1538,$A1538,$D$2:$D1538,$D1538,$M$2:$M1538,"Major")=1,1,0))</f>
        <v>0</v>
      </c>
      <c r="U1538">
        <f>IF(M1538&lt;&gt;"Minor",0,IF(COUNTIFS($A$2:$A1538,$A1538,$D$2:$D1538,$D1538,$M$2:$M1538,"Minor")=1,1,0))</f>
        <v>0</v>
      </c>
    </row>
    <row r="1539">
      <c r="A1539" t="inlineStr">
        <is>
          <t xml:space="preserve">819eabfbd96880cd7f6d42202600e24bdb384108</t>
        </is>
      </c>
      <c r="B1539" t="inlineStr">
        <is>
          <t xml:space="preserve">Primal Partners</t>
        </is>
      </c>
      <c r="C1539" t="inlineStr">
        <is>
          <t xml:space="preserve">Primal Partners (New)</t>
        </is>
      </c>
      <c r="D1539" t="inlineStr">
        <is>
          <t xml:space="preserve">7c6e8c5343a6695bca4a06076f7285fe1e6c505d</t>
        </is>
      </c>
      <c r="E1539" t="inlineStr">
        <is>
          <t xml:space="preserve">Episode 65: Gib Den Befehl Schon</t>
        </is>
      </c>
      <c r="F1539">
        <v>65</v>
      </c>
      <c r="G1539" t="inlineStr">
        <is>
          <t xml:space="preserve">5:17-5:22</t>
        </is>
      </c>
      <c r="H1539" t="inlineStr">
        <is>
          <t xml:space="preserve">Resolved</t>
        </is>
      </c>
      <c r="I1539" t="inlineStr">
        <is>
          <t xml:space="preserve">Remarks: [Script Error]
Line from script:
"â€žDiese Psychokinese, sie hat die volle Meisterschaft erreichtâ€œ, beendete Shado seinen Satz."
Note: The established highest ability stage is â€œVollendet,â€_x009d_ not â€œvolle Meisterschaft.â€_x009d_ Suggested: â€œDiese Psychokinese hat die Stufe â€šVollendetâ€˜ erreichtâ€œ, beendete Shado seinen Satz.</t>
        </is>
      </c>
      <c r="J1539" t="inlineStr">
        <is>
          <t xml:space="preserve">VOA</t>
        </is>
      </c>
      <c r="K1539" t="inlineStr">
        <is>
          <t xml:space="preserve">Script Error</t>
        </is>
      </c>
      <c r="L1539" t="inlineStr">
        <is>
          <t xml:space="preserve">Script error</t>
        </is>
      </c>
      <c r="M1539" t="str">
        <f>IFERROR(IF(VLOOKUP(L1539,'Quantification'!$A:$B,2,FALSE)&amp;""="","Unclassified",VLOOKUP(L1539,'Quantification'!$A:$B,2,FALSE)),"Unclassified")</f>
        <v>Major</v>
      </c>
      <c r="N1539" t="inlineStr">
        <is>
          <t xml:space="preserve">con-khera.mirjam@pocketfm.com</t>
        </is>
      </c>
      <c r="O1539" t="inlineStr">
        <is>
          <t xml:space="preserve">Issues found in raw</t>
        </is>
      </c>
      <c r="P1539" t="str">
        <f>IF(OR(O1539="Issues found in master",O1539="Final master"),"Master",IF(OR(O1539="Ready for Master",O1539="Issues found in raw",O1539="Raw under QC",O1539="Issues resolved in raw"),"Raw","-"))</f>
        <v>Raw</v>
      </c>
      <c r="Q1539" s="13">
        <v>46287.59166666667</v>
      </c>
      <c r="R1539" t="inlineStr">
        <is>
          <t xml:space="preserve">2026-09 (Sept)</t>
        </is>
      </c>
      <c r="S1539">
        <f>IF(M1539="Not an error",0,IF(COUNTIFS($A$2:$A1539,$A1539,$D$2:$D1539,$D1539,$M$2:$M1539,"&lt;&gt;Not an error")=1,1,0))</f>
        <v>0</v>
      </c>
      <c r="T1539">
        <f>IF(M1539&lt;&gt;"Major",0,IF(COUNTIFS($A$2:$A1539,$A1539,$D$2:$D1539,$D1539,$M$2:$M1539,"Major")=1,1,0))</f>
        <v>0</v>
      </c>
      <c r="U1539">
        <f>IF(M1539&lt;&gt;"Minor",0,IF(COUNTIFS($A$2:$A1539,$A1539,$D$2:$D1539,$D1539,$M$2:$M1539,"Minor")=1,1,0))</f>
        <v>0</v>
      </c>
    </row>
    <row r="1540">
      <c r="A1540" t="inlineStr">
        <is>
          <t xml:space="preserve">819eabfbd96880cd7f6d42202600e24bdb384108</t>
        </is>
      </c>
      <c r="B1540" t="inlineStr">
        <is>
          <t xml:space="preserve">Primal Partners</t>
        </is>
      </c>
      <c r="C1540" t="inlineStr">
        <is>
          <t xml:space="preserve">Primal Partners (New)</t>
        </is>
      </c>
      <c r="D1540" t="inlineStr">
        <is>
          <t xml:space="preserve">7c6e8c5343a6695bca4a06076f7285fe1e6c505d</t>
        </is>
      </c>
      <c r="E1540" t="inlineStr">
        <is>
          <t xml:space="preserve">Episode 65: Gib Den Befehl Schon</t>
        </is>
      </c>
      <c r="F1540">
        <v>65</v>
      </c>
      <c r="G1540" t="inlineStr">
        <is>
          <t xml:space="preserve">5:26-5:30</t>
        </is>
      </c>
      <c r="H1540" t="inlineStr">
        <is>
          <t xml:space="preserve">Resolved</t>
        </is>
      </c>
      <c r="I1540" t="inlineStr">
        <is>
          <t xml:space="preserve">Remarks: [Script Error]
Line from script:
"â€žTja, was erwartet man auch von einem Jungen von der Altar-Akademie?â€œ"
Note: Howard Young was previously identified as a student of the Evergreen Academy. Suggested: â€œTja, was erwartet man auch von einem Jungen von der Evergreen Academy?â€_x009d_</t>
        </is>
      </c>
      <c r="J1540" t="inlineStr">
        <is>
          <t xml:space="preserve">VOA</t>
        </is>
      </c>
      <c r="K1540" t="inlineStr">
        <is>
          <t xml:space="preserve">Script Error</t>
        </is>
      </c>
      <c r="L1540" t="inlineStr">
        <is>
          <t xml:space="preserve">Script error</t>
        </is>
      </c>
      <c r="M1540" t="str">
        <f>IFERROR(IF(VLOOKUP(L1540,'Quantification'!$A:$B,2,FALSE)&amp;""="","Unclassified",VLOOKUP(L1540,'Quantification'!$A:$B,2,FALSE)),"Unclassified")</f>
        <v>Major</v>
      </c>
      <c r="N1540" t="inlineStr">
        <is>
          <t xml:space="preserve">con-khera.mirjam@pocketfm.com</t>
        </is>
      </c>
      <c r="O1540" t="inlineStr">
        <is>
          <t xml:space="preserve">Issues found in raw</t>
        </is>
      </c>
      <c r="P1540" t="str">
        <f>IF(OR(O1540="Issues found in master",O1540="Final master"),"Master",IF(OR(O1540="Ready for Master",O1540="Issues found in raw",O1540="Raw under QC",O1540="Issues resolved in raw"),"Raw","-"))</f>
        <v>Raw</v>
      </c>
      <c r="Q1540" s="13">
        <v>46287.59166666667</v>
      </c>
      <c r="R1540" t="inlineStr">
        <is>
          <t xml:space="preserve">2026-09 (Sept)</t>
        </is>
      </c>
      <c r="S1540">
        <f>IF(M1540="Not an error",0,IF(COUNTIFS($A$2:$A1540,$A1540,$D$2:$D1540,$D1540,$M$2:$M1540,"&lt;&gt;Not an error")=1,1,0))</f>
        <v>0</v>
      </c>
      <c r="T1540">
        <f>IF(M1540&lt;&gt;"Major",0,IF(COUNTIFS($A$2:$A1540,$A1540,$D$2:$D1540,$D1540,$M$2:$M1540,"Major")=1,1,0))</f>
        <v>0</v>
      </c>
      <c r="U1540">
        <f>IF(M1540&lt;&gt;"Minor",0,IF(COUNTIFS($A$2:$A1540,$A1540,$D$2:$D1540,$D1540,$M$2:$M1540,"Minor")=1,1,0))</f>
        <v>0</v>
      </c>
    </row>
    <row r="1541">
      <c r="A1541" t="inlineStr">
        <is>
          <t xml:space="preserve">819eabfbd96880cd7f6d42202600e24bdb384108</t>
        </is>
      </c>
      <c r="B1541" t="inlineStr">
        <is>
          <t xml:space="preserve">Primal Partners</t>
        </is>
      </c>
      <c r="C1541" t="inlineStr">
        <is>
          <t xml:space="preserve">Primal Partners (New)</t>
        </is>
      </c>
      <c r="D1541" t="inlineStr">
        <is>
          <t xml:space="preserve">7c6e8c5343a6695bca4a06076f7285fe1e6c505d</t>
        </is>
      </c>
      <c r="E1541" t="inlineStr">
        <is>
          <t xml:space="preserve">Episode 65: Gib Den Befehl Schon</t>
        </is>
      </c>
      <c r="F1541">
        <v>65</v>
      </c>
      <c r="G1541" t="inlineStr">
        <is>
          <t xml:space="preserve">5:30-5:35</t>
        </is>
      </c>
      <c r="H1541" t="inlineStr">
        <is>
          <t xml:space="preserve">Resolved</t>
        </is>
      </c>
      <c r="I1541" t="inlineStr">
        <is>
          <t xml:space="preserve">Remarks: [Script Error]
Line from script:
"â€žEine Psychowaage in seinem Alter auf dieses Niveau zu trainieren, ist verdammt beeindruckend.â€œ"
Note: The beast was established as â€œGravitron,â€_x009d_ not â€œPsychowaage.â€_x009d_ Suggested: â€œGravitron in seinem Alter auf dieses Niveau zu trainieren, ist verdammt beeindruckend.â€_x009d_</t>
        </is>
      </c>
      <c r="J1541" t="inlineStr">
        <is>
          <t xml:space="preserve">VOA</t>
        </is>
      </c>
      <c r="K1541" t="inlineStr">
        <is>
          <t xml:space="preserve">Script Error</t>
        </is>
      </c>
      <c r="L1541" t="inlineStr">
        <is>
          <t xml:space="preserve">Script error</t>
        </is>
      </c>
      <c r="M1541" t="str">
        <f>IFERROR(IF(VLOOKUP(L1541,'Quantification'!$A:$B,2,FALSE)&amp;""="","Unclassified",VLOOKUP(L1541,'Quantification'!$A:$B,2,FALSE)),"Unclassified")</f>
        <v>Major</v>
      </c>
      <c r="N1541" t="inlineStr">
        <is>
          <t xml:space="preserve">con-khera.mirjam@pocketfm.com</t>
        </is>
      </c>
      <c r="O1541" t="inlineStr">
        <is>
          <t xml:space="preserve">Issues found in raw</t>
        </is>
      </c>
      <c r="P1541" t="str">
        <f>IF(OR(O1541="Issues found in master",O1541="Final master"),"Master",IF(OR(O1541="Ready for Master",O1541="Issues found in raw",O1541="Raw under QC",O1541="Issues resolved in raw"),"Raw","-"))</f>
        <v>Raw</v>
      </c>
      <c r="Q1541" s="13">
        <v>46287.59166666667</v>
      </c>
      <c r="R1541" t="inlineStr">
        <is>
          <t xml:space="preserve">2026-09 (Sept)</t>
        </is>
      </c>
      <c r="S1541">
        <f>IF(M1541="Not an error",0,IF(COUNTIFS($A$2:$A1541,$A1541,$D$2:$D1541,$D1541,$M$2:$M1541,"&lt;&gt;Not an error")=1,1,0))</f>
        <v>0</v>
      </c>
      <c r="T1541">
        <f>IF(M1541&lt;&gt;"Major",0,IF(COUNTIFS($A$2:$A1541,$A1541,$D$2:$D1541,$D1541,$M$2:$M1541,"Major")=1,1,0))</f>
        <v>0</v>
      </c>
      <c r="U1541">
        <f>IF(M1541&lt;&gt;"Minor",0,IF(COUNTIFS($A$2:$A1541,$A1541,$D$2:$D1541,$D1541,$M$2:$M1541,"Minor")=1,1,0))</f>
        <v>0</v>
      </c>
    </row>
    <row r="1542">
      <c r="A1542" t="inlineStr">
        <is>
          <t xml:space="preserve">819eabfbd96880cd7f6d42202600e24bdb384108</t>
        </is>
      </c>
      <c r="B1542" t="inlineStr">
        <is>
          <t xml:space="preserve">Primal Partners</t>
        </is>
      </c>
      <c r="C1542" t="inlineStr">
        <is>
          <t xml:space="preserve">Primal Partners (New)</t>
        </is>
      </c>
      <c r="D1542" t="inlineStr">
        <is>
          <t xml:space="preserve">7c6e8c5343a6695bca4a06076f7285fe1e6c505d</t>
        </is>
      </c>
      <c r="E1542" t="inlineStr">
        <is>
          <t xml:space="preserve">Episode 65: Gib Den Befehl Schon</t>
        </is>
      </c>
      <c r="F1542">
        <v>65</v>
      </c>
      <c r="G1542" t="inlineStr">
        <is>
          <t xml:space="preserve">5:50-5:57</t>
        </is>
      </c>
      <c r="H1542" t="inlineStr">
        <is>
          <t xml:space="preserve">Resolved</t>
        </is>
      </c>
      <c r="I1542" t="inlineStr">
        <is>
          <t xml:space="preserve">Remarks: [Script Error]
Line from script:
"â€žDieser Psychowaage muss die Energie ausgehenâ€œ, kommentierte ein Gast, der fÃ¼r seine ZÃ¼chterlizenz lernte."
Note: The beast was established as â€œGravitron,â€_x009d_ not â€œPsychowaage.â€_x009d_ Suggested: â€œGravitron muss die Energie ausgehenâ€œ, kommentierte ein Gast, der fÃ¼r seine ZÃ¼chterlizenz lernte.</t>
        </is>
      </c>
      <c r="J1542" t="inlineStr">
        <is>
          <t xml:space="preserve">VOA</t>
        </is>
      </c>
      <c r="K1542" t="inlineStr">
        <is>
          <t xml:space="preserve">Script Error</t>
        </is>
      </c>
      <c r="L1542" t="inlineStr">
        <is>
          <t xml:space="preserve">Script error</t>
        </is>
      </c>
      <c r="M1542" t="str">
        <f>IFERROR(IF(VLOOKUP(L1542,'Quantification'!$A:$B,2,FALSE)&amp;""="","Unclassified",VLOOKUP(L1542,'Quantification'!$A:$B,2,FALSE)),"Unclassified")</f>
        <v>Major</v>
      </c>
      <c r="N1542" t="inlineStr">
        <is>
          <t xml:space="preserve">con-khera.mirjam@pocketfm.com</t>
        </is>
      </c>
      <c r="O1542" t="inlineStr">
        <is>
          <t xml:space="preserve">Issues found in raw</t>
        </is>
      </c>
      <c r="P1542" t="str">
        <f>IF(OR(O1542="Issues found in master",O1542="Final master"),"Master",IF(OR(O1542="Ready for Master",O1542="Issues found in raw",O1542="Raw under QC",O1542="Issues resolved in raw"),"Raw","-"))</f>
        <v>Raw</v>
      </c>
      <c r="Q1542" s="13">
        <v>46287.59166666667</v>
      </c>
      <c r="R1542" t="inlineStr">
        <is>
          <t xml:space="preserve">2026-09 (Sept)</t>
        </is>
      </c>
      <c r="S1542">
        <f>IF(M1542="Not an error",0,IF(COUNTIFS($A$2:$A1542,$A1542,$D$2:$D1542,$D1542,$M$2:$M1542,"&lt;&gt;Not an error")=1,1,0))</f>
        <v>0</v>
      </c>
      <c r="T1542">
        <f>IF(M1542&lt;&gt;"Major",0,IF(COUNTIFS($A$2:$A1542,$A1542,$D$2:$D1542,$D1542,$M$2:$M1542,"Major")=1,1,0))</f>
        <v>0</v>
      </c>
      <c r="U1542">
        <f>IF(M1542&lt;&gt;"Minor",0,IF(COUNTIFS($A$2:$A1542,$A1542,$D$2:$D1542,$D1542,$M$2:$M1542,"Minor")=1,1,0))</f>
        <v>0</v>
      </c>
    </row>
    <row r="1543">
      <c r="A1543" t="inlineStr">
        <is>
          <t xml:space="preserve">819eabfbd96880cd7f6d42202600e24bdb384108</t>
        </is>
      </c>
      <c r="B1543" t="inlineStr">
        <is>
          <t xml:space="preserve">Primal Partners</t>
        </is>
      </c>
      <c r="C1543" t="inlineStr">
        <is>
          <t xml:space="preserve">Primal Partners (New)</t>
        </is>
      </c>
      <c r="D1543" t="inlineStr">
        <is>
          <t xml:space="preserve">7c6e8c5343a6695bca4a06076f7285fe1e6c505d</t>
        </is>
      </c>
      <c r="E1543" t="inlineStr">
        <is>
          <t xml:space="preserve">Episode 65: Gib Den Befehl Schon</t>
        </is>
      </c>
      <c r="F1543">
        <v>65</v>
      </c>
      <c r="G1543" t="inlineStr">
        <is>
          <t xml:space="preserve">5:57-6:04</t>
        </is>
      </c>
      <c r="H1543" t="inlineStr">
        <is>
          <t xml:space="preserve">Resolved</t>
        </is>
      </c>
      <c r="I1543" t="inlineStr">
        <is>
          <t xml:space="preserve">Remarks: [Script Error]
Line from script:
"â€žIn den BÃ¼chern steht, dass die SchwebehÃ¶he einer Psychowaage unter fÃ¼nf Meter fÃ¤llt, wenn ihre Energie unter die HÃ¤lfte sinkt.â€œ"
Note: The beast was established as â€œGravitron,â€_x009d_ not â€œPsychowaage.â€_x009d_ Suggested: â€œIn den BÃ¼chern steht, dass Gravitrons SchwebehÃ¶he unter fÃ¼nf Meter fÃ¤llt, wenn seine Energie unter die HÃ¤lfte sinkt.â€_x009d_</t>
        </is>
      </c>
      <c r="J1543" t="inlineStr">
        <is>
          <t xml:space="preserve">VOA</t>
        </is>
      </c>
      <c r="K1543" t="inlineStr">
        <is>
          <t xml:space="preserve">Script Error</t>
        </is>
      </c>
      <c r="L1543" t="inlineStr">
        <is>
          <t xml:space="preserve">Script error</t>
        </is>
      </c>
      <c r="M1543" t="str">
        <f>IFERROR(IF(VLOOKUP(L1543,'Quantification'!$A:$B,2,FALSE)&amp;""="","Unclassified",VLOOKUP(L1543,'Quantification'!$A:$B,2,FALSE)),"Unclassified")</f>
        <v>Major</v>
      </c>
      <c r="N1543" t="inlineStr">
        <is>
          <t xml:space="preserve">con-khera.mirjam@pocketfm.com</t>
        </is>
      </c>
      <c r="O1543" t="inlineStr">
        <is>
          <t xml:space="preserve">Issues found in raw</t>
        </is>
      </c>
      <c r="P1543" t="str">
        <f>IF(OR(O1543="Issues found in master",O1543="Final master"),"Master",IF(OR(O1543="Ready for Master",O1543="Issues found in raw",O1543="Raw under QC",O1543="Issues resolved in raw"),"Raw","-"))</f>
        <v>Raw</v>
      </c>
      <c r="Q1543" s="13">
        <v>46287.59166666667</v>
      </c>
      <c r="R1543" t="inlineStr">
        <is>
          <t xml:space="preserve">2026-09 (Sept)</t>
        </is>
      </c>
      <c r="S1543">
        <f>IF(M1543="Not an error",0,IF(COUNTIFS($A$2:$A1543,$A1543,$D$2:$D1543,$D1543,$M$2:$M1543,"&lt;&gt;Not an error")=1,1,0))</f>
        <v>0</v>
      </c>
      <c r="T1543">
        <f>IF(M1543&lt;&gt;"Major",0,IF(COUNTIFS($A$2:$A1543,$A1543,$D$2:$D1543,$D1543,$M$2:$M1543,"Major")=1,1,0))</f>
        <v>0</v>
      </c>
      <c r="U1543">
        <f>IF(M1543&lt;&gt;"Minor",0,IF(COUNTIFS($A$2:$A1543,$A1543,$D$2:$D1543,$D1543,$M$2:$M1543,"Minor")=1,1,0))</f>
        <v>0</v>
      </c>
    </row>
    <row r="1544">
      <c r="A1544" t="inlineStr">
        <is>
          <t xml:space="preserve">819eabfbd96880cd7f6d42202600e24bdb384108</t>
        </is>
      </c>
      <c r="B1544" t="inlineStr">
        <is>
          <t xml:space="preserve">Primal Partners</t>
        </is>
      </c>
      <c r="C1544" t="inlineStr">
        <is>
          <t xml:space="preserve">Primal Partners (New)</t>
        </is>
      </c>
      <c r="D1544" t="inlineStr">
        <is>
          <t xml:space="preserve">7c6e8c5343a6695bca4a06076f7285fe1e6c505d</t>
        </is>
      </c>
      <c r="E1544" t="inlineStr">
        <is>
          <t xml:space="preserve">Episode 65: Gib Den Befehl Schon</t>
        </is>
      </c>
      <c r="F1544">
        <v>65</v>
      </c>
      <c r="G1544" t="inlineStr">
        <is>
          <t xml:space="preserve">6:18-6:26</t>
        </is>
      </c>
      <c r="H1544" t="inlineStr">
        <is>
          <t xml:space="preserve">Resolved</t>
        </is>
      </c>
      <c r="I1544" t="inlineStr">
        <is>
          <t xml:space="preserve">Remarks: [Script Error]
Line from script:
"In der Arena riss die gemeisterte Psychokinese der Psychowaage alle Feuerzahn-Hunde vom Boden und schleuderte sie in die Luft."
Note: The beast was established as â€œGravitron,â€_x009d_ not â€œPsychowaage,â€_x009d_ and the highest ability stage is â€œVollendet,â€_x009d_ not â€œgemeistert.â€_x009d_ Suggested: â€œIn der Arena riss Gravitrons vollendete Psychokinese alle Feuerzahn-Hunde vom Boden und schleuderte sie in die Luft.â€_x009d_</t>
        </is>
      </c>
      <c r="J1544" t="inlineStr">
        <is>
          <t xml:space="preserve">VOA</t>
        </is>
      </c>
      <c r="K1544" t="inlineStr">
        <is>
          <t xml:space="preserve">Script Error</t>
        </is>
      </c>
      <c r="L1544" t="inlineStr">
        <is>
          <t xml:space="preserve">Script error</t>
        </is>
      </c>
      <c r="M1544" t="str">
        <f>IFERROR(IF(VLOOKUP(L1544,'Quantification'!$A:$B,2,FALSE)&amp;""="","Unclassified",VLOOKUP(L1544,'Quantification'!$A:$B,2,FALSE)),"Unclassified")</f>
        <v>Major</v>
      </c>
      <c r="N1544" t="inlineStr">
        <is>
          <t xml:space="preserve">con-khera.mirjam@pocketfm.com</t>
        </is>
      </c>
      <c r="O1544" t="inlineStr">
        <is>
          <t xml:space="preserve">Issues found in raw</t>
        </is>
      </c>
      <c r="P1544" t="str">
        <f>IF(OR(O1544="Issues found in master",O1544="Final master"),"Master",IF(OR(O1544="Ready for Master",O1544="Issues found in raw",O1544="Raw under QC",O1544="Issues resolved in raw"),"Raw","-"))</f>
        <v>Raw</v>
      </c>
      <c r="Q1544" s="13">
        <v>46287.59166666667</v>
      </c>
      <c r="R1544" t="inlineStr">
        <is>
          <t xml:space="preserve">2026-09 (Sept)</t>
        </is>
      </c>
      <c r="S1544">
        <f>IF(M1544="Not an error",0,IF(COUNTIFS($A$2:$A1544,$A1544,$D$2:$D1544,$D1544,$M$2:$M1544,"&lt;&gt;Not an error")=1,1,0))</f>
        <v>0</v>
      </c>
      <c r="T1544">
        <f>IF(M1544&lt;&gt;"Major",0,IF(COUNTIFS($A$2:$A1544,$A1544,$D$2:$D1544,$D1544,$M$2:$M1544,"Major")=1,1,0))</f>
        <v>0</v>
      </c>
      <c r="U1544">
        <f>IF(M1544&lt;&gt;"Minor",0,IF(COUNTIFS($A$2:$A1544,$A1544,$D$2:$D1544,$D1544,$M$2:$M1544,"Minor")=1,1,0))</f>
        <v>0</v>
      </c>
    </row>
    <row r="1545">
      <c r="A1545" t="inlineStr">
        <is>
          <t xml:space="preserve">819eabfbd96880cd7f6d42202600e24bdb384108</t>
        </is>
      </c>
      <c r="B1545" t="inlineStr">
        <is>
          <t xml:space="preserve">Primal Partners</t>
        </is>
      </c>
      <c r="C1545" t="inlineStr">
        <is>
          <t xml:space="preserve">Primal Partners (New)</t>
        </is>
      </c>
      <c r="D1545" t="inlineStr">
        <is>
          <t xml:space="preserve">7c6e8c5343a6695bca4a06076f7285fe1e6c505d</t>
        </is>
      </c>
      <c r="E1545" t="inlineStr">
        <is>
          <t xml:space="preserve">Episode 65: Gib Den Befehl Schon</t>
        </is>
      </c>
      <c r="F1545">
        <v>65</v>
      </c>
      <c r="G1545" t="inlineStr">
        <is>
          <t xml:space="preserve">6:39-6:45</t>
        </is>
      </c>
      <c r="H1545" t="inlineStr">
        <is>
          <t xml:space="preserve">Resolved</t>
        </is>
      </c>
      <c r="I1545" t="inlineStr">
        <is>
          <t xml:space="preserve">Remarks: [Script Error]
Line from script:
"Aber auf Meister-Level konnte sie einen ganzen Bereich erfassen und alles darin kontrollieren."
Note: The established highest ability stage is â€œVollendet,â€_x009d_ not â€œMeister-Level.â€_x009d_ Suggested: â€œAber auf der Stufe â€šVollendetâ€˜ konnte sie einen ganzen Bereich erfassen und alles darin kontrollieren.â€_x009d_</t>
        </is>
      </c>
      <c r="J1545" t="inlineStr">
        <is>
          <t xml:space="preserve">VOA</t>
        </is>
      </c>
      <c r="K1545" t="inlineStr">
        <is>
          <t xml:space="preserve">Script Error</t>
        </is>
      </c>
      <c r="L1545" t="inlineStr">
        <is>
          <t xml:space="preserve">Script error</t>
        </is>
      </c>
      <c r="M1545" t="str">
        <f>IFERROR(IF(VLOOKUP(L1545,'Quantification'!$A:$B,2,FALSE)&amp;""="","Unclassified",VLOOKUP(L1545,'Quantification'!$A:$B,2,FALSE)),"Unclassified")</f>
        <v>Major</v>
      </c>
      <c r="N1545" t="inlineStr">
        <is>
          <t xml:space="preserve">con-khera.mirjam@pocketfm.com</t>
        </is>
      </c>
      <c r="O1545" t="inlineStr">
        <is>
          <t xml:space="preserve">Issues found in raw</t>
        </is>
      </c>
      <c r="P1545" t="str">
        <f>IF(OR(O1545="Issues found in master",O1545="Final master"),"Master",IF(OR(O1545="Ready for Master",O1545="Issues found in raw",O1545="Raw under QC",O1545="Issues resolved in raw"),"Raw","-"))</f>
        <v>Raw</v>
      </c>
      <c r="Q1545" s="13">
        <v>46287.59166666667</v>
      </c>
      <c r="R1545" t="inlineStr">
        <is>
          <t xml:space="preserve">2026-09 (Sept)</t>
        </is>
      </c>
      <c r="S1545">
        <f>IF(M1545="Not an error",0,IF(COUNTIFS($A$2:$A1545,$A1545,$D$2:$D1545,$D1545,$M$2:$M1545,"&lt;&gt;Not an error")=1,1,0))</f>
        <v>0</v>
      </c>
      <c r="T1545">
        <f>IF(M1545&lt;&gt;"Major",0,IF(COUNTIFS($A$2:$A1545,$A1545,$D$2:$D1545,$D1545,$M$2:$M1545,"Major")=1,1,0))</f>
        <v>0</v>
      </c>
      <c r="U1545">
        <f>IF(M1545&lt;&gt;"Minor",0,IF(COUNTIFS($A$2:$A1545,$A1545,$D$2:$D1545,$D1545,$M$2:$M1545,"Minor")=1,1,0))</f>
        <v>0</v>
      </c>
    </row>
    <row r="1546">
      <c r="A1546" t="inlineStr">
        <is>
          <t xml:space="preserve">819eabfbd96880cd7f6d42202600e24bdb384108</t>
        </is>
      </c>
      <c r="B1546" t="inlineStr">
        <is>
          <t xml:space="preserve">Primal Partners</t>
        </is>
      </c>
      <c r="C1546" t="inlineStr">
        <is>
          <t xml:space="preserve">Primal Partners (New)</t>
        </is>
      </c>
      <c r="D1546" t="inlineStr">
        <is>
          <t xml:space="preserve">58f023345df45490b881cba9a07aa9033db864b0</t>
        </is>
      </c>
      <c r="E1546" t="inlineStr">
        <is>
          <t xml:space="preserve">Episode 66: Die Großbrand Fähigkeit</t>
        </is>
      </c>
      <c r="F1546">
        <v>66</v>
      </c>
      <c r="G1546" t="inlineStr">
        <is>
          <t xml:space="preserve">1:47-1:54</t>
        </is>
      </c>
      <c r="H1546" t="inlineStr">
        <is>
          <t xml:space="preserve">Resolved</t>
        </is>
      </c>
      <c r="I1546" t="inlineStr">
        <is>
          <t xml:space="preserve">Remarks: [Script Error]
Line from script:
"Die Psychowaage schwebte nicht sehr hoch, und der Feuerzahn-Hund konnte sie mit einem einzigen krÃ¤ftigen Sprung erreichen."
Note: The beast was established as â€œGravitron,â€_x009d_ not â€œPsychowaage.â€_x009d_ Suggested: â€œGravitron schwebte nicht sehr hoch, und der Feuerzahn-Hund konnte es mit einem einzigen krÃ¤ftigen Sprung erreichen.â€_x009d_</t>
        </is>
      </c>
      <c r="J1546" t="inlineStr">
        <is>
          <t xml:space="preserve">VOA</t>
        </is>
      </c>
      <c r="K1546" t="inlineStr">
        <is>
          <t xml:space="preserve">Script Error</t>
        </is>
      </c>
      <c r="L1546" t="inlineStr">
        <is>
          <t xml:space="preserve">Script error</t>
        </is>
      </c>
      <c r="M1546" t="str">
        <f>IFERROR(IF(VLOOKUP(L1546,'Quantification'!$A:$B,2,FALSE)&amp;""="","Unclassified",VLOOKUP(L1546,'Quantification'!$A:$B,2,FALSE)),"Unclassified")</f>
        <v>Major</v>
      </c>
      <c r="N1546" t="inlineStr">
        <is>
          <t xml:space="preserve">con-khera.mirjam@pocketfm.com</t>
        </is>
      </c>
      <c r="O1546" t="inlineStr">
        <is>
          <t xml:space="preserve">Issues found in raw</t>
        </is>
      </c>
      <c r="P1546" t="str">
        <f>IF(OR(O1546="Issues found in master",O1546="Final master"),"Master",IF(OR(O1546="Ready for Master",O1546="Issues found in raw",O1546="Raw under QC",O1546="Issues resolved in raw"),"Raw","-"))</f>
        <v>Raw</v>
      </c>
      <c r="Q1546" s="13">
        <v>46287.59097222222</v>
      </c>
      <c r="R1546" t="inlineStr">
        <is>
          <t xml:space="preserve">2026-09 (Sept)</t>
        </is>
      </c>
      <c r="S1546">
        <f>IF(M1546="Not an error",0,IF(COUNTIFS($A$2:$A1546,$A1546,$D$2:$D1546,$D1546,$M$2:$M1546,"&lt;&gt;Not an error")=1,1,0))</f>
        <v>1</v>
      </c>
      <c r="T1546">
        <f>IF(M1546&lt;&gt;"Major",0,IF(COUNTIFS($A$2:$A1546,$A1546,$D$2:$D1546,$D1546,$M$2:$M1546,"Major")=1,1,0))</f>
        <v>1</v>
      </c>
      <c r="U1546">
        <f>IF(M1546&lt;&gt;"Minor",0,IF(COUNTIFS($A$2:$A1546,$A1546,$D$2:$D1546,$D1546,$M$2:$M1546,"Minor")=1,1,0))</f>
        <v>0</v>
      </c>
    </row>
    <row r="1547">
      <c r="A1547" t="inlineStr">
        <is>
          <t xml:space="preserve">819eabfbd96880cd7f6d42202600e24bdb384108</t>
        </is>
      </c>
      <c r="B1547" t="inlineStr">
        <is>
          <t xml:space="preserve">Primal Partners</t>
        </is>
      </c>
      <c r="C1547" t="inlineStr">
        <is>
          <t xml:space="preserve">Primal Partners (New)</t>
        </is>
      </c>
      <c r="D1547" t="inlineStr">
        <is>
          <t xml:space="preserve">58f023345df45490b881cba9a07aa9033db864b0</t>
        </is>
      </c>
      <c r="E1547" t="inlineStr">
        <is>
          <t xml:space="preserve">Episode 66: Die Großbrand Fähigkeit</t>
        </is>
      </c>
      <c r="F1547">
        <v>66</v>
      </c>
      <c r="G1547" t="inlineStr">
        <is>
          <t xml:space="preserve">1:54-2:00</t>
        </is>
      </c>
      <c r="H1547" t="inlineStr">
        <is>
          <t xml:space="preserve">Resolved</t>
        </is>
      </c>
      <c r="I1547" t="inlineStr">
        <is>
          <t xml:space="preserve">Remarks: [Script Error]
Line from script:
"Die Psychowaage hatte sich gerade mit einer weitreichenden Psychokinese-Attacke verausgabt."
Note: The beast was established as â€œGravitron,â€_x009d_ not â€œPsychowaage.â€_x009d_ Suggested: â€œGravitron hatte sich gerade mit einer weitreichenden Psychokinese-Attacke verausgabt.â€_x009d_</t>
        </is>
      </c>
      <c r="J1547" t="inlineStr">
        <is>
          <t xml:space="preserve">VOA</t>
        </is>
      </c>
      <c r="K1547" t="inlineStr">
        <is>
          <t xml:space="preserve">Script Error</t>
        </is>
      </c>
      <c r="L1547" t="inlineStr">
        <is>
          <t xml:space="preserve">Script error</t>
        </is>
      </c>
      <c r="M1547" t="str">
        <f>IFERROR(IF(VLOOKUP(L1547,'Quantification'!$A:$B,2,FALSE)&amp;""="","Unclassified",VLOOKUP(L1547,'Quantification'!$A:$B,2,FALSE)),"Unclassified")</f>
        <v>Major</v>
      </c>
      <c r="N1547" t="inlineStr">
        <is>
          <t xml:space="preserve">con-khera.mirjam@pocketfm.com</t>
        </is>
      </c>
      <c r="O1547" t="inlineStr">
        <is>
          <t xml:space="preserve">Issues found in raw</t>
        </is>
      </c>
      <c r="P1547" t="str">
        <f>IF(OR(O1547="Issues found in master",O1547="Final master"),"Master",IF(OR(O1547="Ready for Master",O1547="Issues found in raw",O1547="Raw under QC",O1547="Issues resolved in raw"),"Raw","-"))</f>
        <v>Raw</v>
      </c>
      <c r="Q1547" s="13">
        <v>46287.59097222222</v>
      </c>
      <c r="R1547" t="inlineStr">
        <is>
          <t xml:space="preserve">2026-09 (Sept)</t>
        </is>
      </c>
      <c r="S1547">
        <f>IF(M1547="Not an error",0,IF(COUNTIFS($A$2:$A1547,$A1547,$D$2:$D1547,$D1547,$M$2:$M1547,"&lt;&gt;Not an error")=1,1,0))</f>
        <v>0</v>
      </c>
      <c r="T1547">
        <f>IF(M1547&lt;&gt;"Major",0,IF(COUNTIFS($A$2:$A1547,$A1547,$D$2:$D1547,$D1547,$M$2:$M1547,"Major")=1,1,0))</f>
        <v>0</v>
      </c>
      <c r="U1547">
        <f>IF(M1547&lt;&gt;"Minor",0,IF(COUNTIFS($A$2:$A1547,$A1547,$D$2:$D1547,$D1547,$M$2:$M1547,"Minor")=1,1,0))</f>
        <v>0</v>
      </c>
    </row>
    <row r="1548">
      <c r="A1548" t="inlineStr">
        <is>
          <t xml:space="preserve">819eabfbd96880cd7f6d42202600e24bdb384108</t>
        </is>
      </c>
      <c r="B1548" t="inlineStr">
        <is>
          <t xml:space="preserve">Primal Partners</t>
        </is>
      </c>
      <c r="C1548" t="inlineStr">
        <is>
          <t xml:space="preserve">Primal Partners (New)</t>
        </is>
      </c>
      <c r="D1548" t="inlineStr">
        <is>
          <t xml:space="preserve">58f023345df45490b881cba9a07aa9033db864b0</t>
        </is>
      </c>
      <c r="E1548" t="inlineStr">
        <is>
          <t xml:space="preserve">Episode 66: Die Großbrand Fähigkeit</t>
        </is>
      </c>
      <c r="F1548">
        <v>66</v>
      </c>
      <c r="G1548" t="inlineStr">
        <is>
          <t xml:space="preserve">00:00-9:34</t>
        </is>
      </c>
      <c r="H1548" t="inlineStr">
        <is>
          <t xml:space="preserve">Resolved</t>
        </is>
      </c>
      <c r="I1548" t="inlineStr">
        <is>
          <t xml:space="preserve">Remarks: [Script Error]
Line from script:
"Psychowaage"
Note: Throughout the episode, the beast is repeatedly called â€œPsychowaage,â€_x009d_ although it was established as â€œGravitron.â€_x009d_ Replace all instances of â€œPsychowaageâ€_x009d_ with â€œGravitronâ€_x009d_ and adjust the corresponding articles and pronouns accordingly.</t>
        </is>
      </c>
      <c r="J1548" t="inlineStr">
        <is>
          <t xml:space="preserve">VOA</t>
        </is>
      </c>
      <c r="K1548" t="inlineStr">
        <is>
          <t xml:space="preserve">Script Error</t>
        </is>
      </c>
      <c r="L1548" t="inlineStr">
        <is>
          <t xml:space="preserve">Script error</t>
        </is>
      </c>
      <c r="M1548" t="str">
        <f>IFERROR(IF(VLOOKUP(L1548,'Quantification'!$A:$B,2,FALSE)&amp;""="","Unclassified",VLOOKUP(L1548,'Quantification'!$A:$B,2,FALSE)),"Unclassified")</f>
        <v>Major</v>
      </c>
      <c r="N1548" t="inlineStr">
        <is>
          <t xml:space="preserve">con-khera.mirjam@pocketfm.com</t>
        </is>
      </c>
      <c r="O1548" t="inlineStr">
        <is>
          <t xml:space="preserve">Issues found in raw</t>
        </is>
      </c>
      <c r="P1548" t="str">
        <f>IF(OR(O1548="Issues found in master",O1548="Final master"),"Master",IF(OR(O1548="Ready for Master",O1548="Issues found in raw",O1548="Raw under QC",O1548="Issues resolved in raw"),"Raw","-"))</f>
        <v>Raw</v>
      </c>
      <c r="Q1548" s="13">
        <v>46287.59097222222</v>
      </c>
      <c r="R1548" t="inlineStr">
        <is>
          <t xml:space="preserve">2026-09 (Sept)</t>
        </is>
      </c>
      <c r="S1548">
        <f>IF(M1548="Not an error",0,IF(COUNTIFS($A$2:$A1548,$A1548,$D$2:$D1548,$D1548,$M$2:$M1548,"&lt;&gt;Not an error")=1,1,0))</f>
        <v>0</v>
      </c>
      <c r="T1548">
        <f>IF(M1548&lt;&gt;"Major",0,IF(COUNTIFS($A$2:$A1548,$A1548,$D$2:$D1548,$D1548,$M$2:$M1548,"Major")=1,1,0))</f>
        <v>0</v>
      </c>
      <c r="U1548">
        <f>IF(M1548&lt;&gt;"Minor",0,IF(COUNTIFS($A$2:$A1548,$A1548,$D$2:$D1548,$D1548,$M$2:$M1548,"Minor")=1,1,0))</f>
        <v>0</v>
      </c>
    </row>
    <row r="1549">
      <c r="A1549" t="inlineStr">
        <is>
          <t xml:space="preserve">819eabfbd96880cd7f6d42202600e24bdb384108</t>
        </is>
      </c>
      <c r="B1549" t="inlineStr">
        <is>
          <t xml:space="preserve">Primal Partners</t>
        </is>
      </c>
      <c r="C1549" t="inlineStr">
        <is>
          <t xml:space="preserve">Primal Partners (New)</t>
        </is>
      </c>
      <c r="D1549" t="inlineStr">
        <is>
          <t xml:space="preserve">58f023345df45490b881cba9a07aa9033db864b0</t>
        </is>
      </c>
      <c r="E1549" t="inlineStr">
        <is>
          <t xml:space="preserve">Episode 66: Die Großbrand Fähigkeit</t>
        </is>
      </c>
      <c r="F1549">
        <v>66</v>
      </c>
      <c r="G1549" t="inlineStr">
        <is>
          <t xml:space="preserve">7:15-7:16</t>
        </is>
      </c>
      <c r="H1549" t="inlineStr">
        <is>
          <t xml:space="preserve">Resolved</t>
        </is>
      </c>
      <c r="I1549" t="inlineStr">
        <is>
          <t xml:space="preserve">Remarks: [Script Error]
Line from script:
"â€žWaage!â€œ"
Note: This cry is based on the incorrect name â€œPsychowaage.â€_x009d_ If the beastâ€™s established name â€œGravitronâ€_x009d_ is used consistently, its vocalization should also be changed accordingly. Suggested: â€œGravitron!â€_x009d_</t>
        </is>
      </c>
      <c r="J1549" t="inlineStr">
        <is>
          <t xml:space="preserve">VOA</t>
        </is>
      </c>
      <c r="K1549" t="inlineStr">
        <is>
          <t xml:space="preserve">Script Error</t>
        </is>
      </c>
      <c r="L1549" t="inlineStr">
        <is>
          <t xml:space="preserve">Script error</t>
        </is>
      </c>
      <c r="M1549" t="str">
        <f>IFERROR(IF(VLOOKUP(L1549,'Quantification'!$A:$B,2,FALSE)&amp;""="","Unclassified",VLOOKUP(L1549,'Quantification'!$A:$B,2,FALSE)),"Unclassified")</f>
        <v>Major</v>
      </c>
      <c r="N1549" t="inlineStr">
        <is>
          <t xml:space="preserve">con-khera.mirjam@pocketfm.com</t>
        </is>
      </c>
      <c r="O1549" t="inlineStr">
        <is>
          <t xml:space="preserve">Issues found in raw</t>
        </is>
      </c>
      <c r="P1549" t="str">
        <f>IF(OR(O1549="Issues found in master",O1549="Final master"),"Master",IF(OR(O1549="Ready for Master",O1549="Issues found in raw",O1549="Raw under QC",O1549="Issues resolved in raw"),"Raw","-"))</f>
        <v>Raw</v>
      </c>
      <c r="Q1549" s="13">
        <v>46287.59097222222</v>
      </c>
      <c r="R1549" t="inlineStr">
        <is>
          <t xml:space="preserve">2026-09 (Sept)</t>
        </is>
      </c>
      <c r="S1549">
        <f>IF(M1549="Not an error",0,IF(COUNTIFS($A$2:$A1549,$A1549,$D$2:$D1549,$D1549,$M$2:$M1549,"&lt;&gt;Not an error")=1,1,0))</f>
        <v>0</v>
      </c>
      <c r="T1549">
        <f>IF(M1549&lt;&gt;"Major",0,IF(COUNTIFS($A$2:$A1549,$A1549,$D$2:$D1549,$D1549,$M$2:$M1549,"Major")=1,1,0))</f>
        <v>0</v>
      </c>
      <c r="U1549">
        <f>IF(M1549&lt;&gt;"Minor",0,IF(COUNTIFS($A$2:$A1549,$A1549,$D$2:$D1549,$D1549,$M$2:$M1549,"Minor")=1,1,0))</f>
        <v>0</v>
      </c>
    </row>
    <row r="1550">
      <c r="A1550" t="inlineStr">
        <is>
          <t xml:space="preserve">819eabfbd96880cd7f6d42202600e24bdb384108</t>
        </is>
      </c>
      <c r="B1550" t="inlineStr">
        <is>
          <t xml:space="preserve">Primal Partners</t>
        </is>
      </c>
      <c r="C1550" t="inlineStr">
        <is>
          <t xml:space="preserve">Primal Partners (New)</t>
        </is>
      </c>
      <c r="D1550" t="inlineStr">
        <is>
          <t xml:space="preserve">9e178355f4d6f504b08a0f916a7c3212be9d551b</t>
        </is>
      </c>
      <c r="E1550" t="inlineStr">
        <is>
          <t xml:space="preserve">Episode 67: Spam-Anruf</t>
        </is>
      </c>
      <c r="F1550">
        <v>67</v>
      </c>
      <c r="G1550" t="inlineStr">
        <is>
          <t xml:space="preserve">0:17-0:19</t>
        </is>
      </c>
      <c r="H1550" t="inlineStr">
        <is>
          <t xml:space="preserve">Resolved</t>
        </is>
      </c>
      <c r="I1550" t="inlineStr">
        <is>
          <t xml:space="preserve">Remarks: [Script Error]
Line from script:
"Die Psycho-Puppe ist am Boden!"
Note: The beast was established as â€œGravitron,â€_x009d_ not â€œPsycho-Puppe.â€_x009d_ Suggested: â€œGravitron ist am Boden!â€_x009d_</t>
        </is>
      </c>
      <c r="J1550" t="inlineStr">
        <is>
          <t xml:space="preserve">VOA</t>
        </is>
      </c>
      <c r="K1550" t="inlineStr">
        <is>
          <t xml:space="preserve">Script Error</t>
        </is>
      </c>
      <c r="L1550" t="inlineStr">
        <is>
          <t xml:space="preserve">Script error</t>
        </is>
      </c>
      <c r="M1550" t="str">
        <f>IFERROR(IF(VLOOKUP(L1550,'Quantification'!$A:$B,2,FALSE)&amp;""="","Unclassified",VLOOKUP(L1550,'Quantification'!$A:$B,2,FALSE)),"Unclassified")</f>
        <v>Major</v>
      </c>
      <c r="N1550" t="inlineStr">
        <is>
          <t xml:space="preserve">con-khera.mirjam@pocketfm.com</t>
        </is>
      </c>
      <c r="O1550" t="inlineStr">
        <is>
          <t xml:space="preserve">Issues found in raw</t>
        </is>
      </c>
      <c r="P1550" t="str">
        <f>IF(OR(O1550="Issues found in master",O1550="Final master"),"Master",IF(OR(O1550="Ready for Master",O1550="Issues found in raw",O1550="Raw under QC",O1550="Issues resolved in raw"),"Raw","-"))</f>
        <v>Raw</v>
      </c>
      <c r="Q1550" s="13">
        <v>46287.59236111111</v>
      </c>
      <c r="R1550" t="inlineStr">
        <is>
          <t xml:space="preserve">2026-09 (Sept)</t>
        </is>
      </c>
      <c r="S1550">
        <f>IF(M1550="Not an error",0,IF(COUNTIFS($A$2:$A1550,$A1550,$D$2:$D1550,$D1550,$M$2:$M1550,"&lt;&gt;Not an error")=1,1,0))</f>
        <v>1</v>
      </c>
      <c r="T1550">
        <f>IF(M1550&lt;&gt;"Major",0,IF(COUNTIFS($A$2:$A1550,$A1550,$D$2:$D1550,$D1550,$M$2:$M1550,"Major")=1,1,0))</f>
        <v>1</v>
      </c>
      <c r="U1550">
        <f>IF(M1550&lt;&gt;"Minor",0,IF(COUNTIFS($A$2:$A1550,$A1550,$D$2:$D1550,$D1550,$M$2:$M1550,"Minor")=1,1,0))</f>
        <v>0</v>
      </c>
    </row>
    <row r="1551">
      <c r="A1551" t="inlineStr">
        <is>
          <t xml:space="preserve">819eabfbd96880cd7f6d42202600e24bdb384108</t>
        </is>
      </c>
      <c r="B1551" t="inlineStr">
        <is>
          <t xml:space="preserve">Primal Partners</t>
        </is>
      </c>
      <c r="C1551" t="inlineStr">
        <is>
          <t xml:space="preserve">Primal Partners (New)</t>
        </is>
      </c>
      <c r="D1551" t="inlineStr">
        <is>
          <t xml:space="preserve">9e178355f4d6f504b08a0f916a7c3212be9d551b</t>
        </is>
      </c>
      <c r="E1551" t="inlineStr">
        <is>
          <t xml:space="preserve">Episode 67: Spam-Anruf</t>
        </is>
      </c>
      <c r="F1551">
        <v>67</v>
      </c>
      <c r="G1551" t="inlineStr">
        <is>
          <t xml:space="preserve">0:33-0:36</t>
        </is>
      </c>
      <c r="H1551" t="inlineStr">
        <is>
          <t xml:space="preserve">Resolved</t>
        </is>
      </c>
      <c r="I1551" t="inlineStr">
        <is>
          <t xml:space="preserve">Remarks: [Script Error]
Line from script:
"Wirklich schade, dass die Puppe so schnell k.o. war!"
Note: The beast was established as â€œGravitron,â€_x009d_ not â€œthe puppet.â€_x009d_ Suggested: â€œWirklich schade, dass Gravitron so schnell k.o. war!â€_x009d_</t>
        </is>
      </c>
      <c r="J1551" t="inlineStr">
        <is>
          <t xml:space="preserve">VOA</t>
        </is>
      </c>
      <c r="K1551" t="inlineStr">
        <is>
          <t xml:space="preserve">Script Error</t>
        </is>
      </c>
      <c r="L1551" t="inlineStr">
        <is>
          <t xml:space="preserve">Script error</t>
        </is>
      </c>
      <c r="M1551" t="str">
        <f>IFERROR(IF(VLOOKUP(L1551,'Quantification'!$A:$B,2,FALSE)&amp;""="","Unclassified",VLOOKUP(L1551,'Quantification'!$A:$B,2,FALSE)),"Unclassified")</f>
        <v>Major</v>
      </c>
      <c r="N1551" t="inlineStr">
        <is>
          <t xml:space="preserve">con-khera.mirjam@pocketfm.com</t>
        </is>
      </c>
      <c r="O1551" t="inlineStr">
        <is>
          <t xml:space="preserve">Issues found in raw</t>
        </is>
      </c>
      <c r="P1551" t="str">
        <f>IF(OR(O1551="Issues found in master",O1551="Final master"),"Master",IF(OR(O1551="Ready for Master",O1551="Issues found in raw",O1551="Raw under QC",O1551="Issues resolved in raw"),"Raw","-"))</f>
        <v>Raw</v>
      </c>
      <c r="Q1551" s="13">
        <v>46287.59236111111</v>
      </c>
      <c r="R1551" t="inlineStr">
        <is>
          <t xml:space="preserve">2026-09 (Sept)</t>
        </is>
      </c>
      <c r="S1551">
        <f>IF(M1551="Not an error",0,IF(COUNTIFS($A$2:$A1551,$A1551,$D$2:$D1551,$D1551,$M$2:$M1551,"&lt;&gt;Not an error")=1,1,0))</f>
        <v>0</v>
      </c>
      <c r="T1551">
        <f>IF(M1551&lt;&gt;"Major",0,IF(COUNTIFS($A$2:$A1551,$A1551,$D$2:$D1551,$D1551,$M$2:$M1551,"Major")=1,1,0))</f>
        <v>0</v>
      </c>
      <c r="U1551">
        <f>IF(M1551&lt;&gt;"Minor",0,IF(COUNTIFS($A$2:$A1551,$A1551,$D$2:$D1551,$D1551,$M$2:$M1551,"Minor")=1,1,0))</f>
        <v>0</v>
      </c>
    </row>
    <row r="1552">
      <c r="A1552" t="inlineStr">
        <is>
          <t xml:space="preserve">819eabfbd96880cd7f6d42202600e24bdb384108</t>
        </is>
      </c>
      <c r="B1552" t="inlineStr">
        <is>
          <t xml:space="preserve">Primal Partners</t>
        </is>
      </c>
      <c r="C1552" t="inlineStr">
        <is>
          <t xml:space="preserve">Primal Partners (New)</t>
        </is>
      </c>
      <c r="D1552" t="inlineStr">
        <is>
          <t xml:space="preserve">9e178355f4d6f504b08a0f916a7c3212be9d551b</t>
        </is>
      </c>
      <c r="E1552" t="inlineStr">
        <is>
          <t xml:space="preserve">Episode 67: Spam-Anruf</t>
        </is>
      </c>
      <c r="F1552">
        <v>67</v>
      </c>
      <c r="G1552" t="inlineStr">
        <is>
          <t xml:space="preserve">5:46-5:48</t>
        </is>
      </c>
      <c r="H1552" t="inlineStr">
        <is>
          <t xml:space="preserve">Resolved</t>
        </is>
      </c>
      <c r="I1552" t="inlineStr">
        <is>
          <t xml:space="preserve">Remarks: [Script Error]
Line from script:
"â€žHallo, ich bin Sonya Song.â€œ"
Note: The character was previously introduced as â€œSummer,â€_x009d_ not â€œSonya.â€_x009d_ Suggested: â€œHallo, ich bin Summer Song.â€_x009d_</t>
        </is>
      </c>
      <c r="J1552" t="inlineStr">
        <is>
          <t xml:space="preserve">VOA</t>
        </is>
      </c>
      <c r="K1552" t="inlineStr">
        <is>
          <t xml:space="preserve">Script Error</t>
        </is>
      </c>
      <c r="L1552" t="inlineStr">
        <is>
          <t xml:space="preserve">Script error</t>
        </is>
      </c>
      <c r="M1552" t="str">
        <f>IFERROR(IF(VLOOKUP(L1552,'Quantification'!$A:$B,2,FALSE)&amp;""="","Unclassified",VLOOKUP(L1552,'Quantification'!$A:$B,2,FALSE)),"Unclassified")</f>
        <v>Major</v>
      </c>
      <c r="N1552" t="inlineStr">
        <is>
          <t xml:space="preserve">con-khera.mirjam@pocketfm.com</t>
        </is>
      </c>
      <c r="O1552" t="inlineStr">
        <is>
          <t xml:space="preserve">Issues found in raw</t>
        </is>
      </c>
      <c r="P1552" t="str">
        <f>IF(OR(O1552="Issues found in master",O1552="Final master"),"Master",IF(OR(O1552="Ready for Master",O1552="Issues found in raw",O1552="Raw under QC",O1552="Issues resolved in raw"),"Raw","-"))</f>
        <v>Raw</v>
      </c>
      <c r="Q1552" s="13">
        <v>46287.59236111111</v>
      </c>
      <c r="R1552" t="inlineStr">
        <is>
          <t xml:space="preserve">2026-09 (Sept)</t>
        </is>
      </c>
      <c r="S1552">
        <f>IF(M1552="Not an error",0,IF(COUNTIFS($A$2:$A1552,$A1552,$D$2:$D1552,$D1552,$M$2:$M1552,"&lt;&gt;Not an error")=1,1,0))</f>
        <v>0</v>
      </c>
      <c r="T1552">
        <f>IF(M1552&lt;&gt;"Major",0,IF(COUNTIFS($A$2:$A1552,$A1552,$D$2:$D1552,$D1552,$M$2:$M1552,"Major")=1,1,0))</f>
        <v>0</v>
      </c>
      <c r="U1552">
        <f>IF(M1552&lt;&gt;"Minor",0,IF(COUNTIFS($A$2:$A1552,$A1552,$D$2:$D1552,$D1552,$M$2:$M1552,"Minor")=1,1,0))</f>
        <v>0</v>
      </c>
    </row>
    <row r="1553">
      <c r="A1553" t="inlineStr">
        <is>
          <t xml:space="preserve">819eabfbd96880cd7f6d42202600e24bdb384108</t>
        </is>
      </c>
      <c r="B1553" t="inlineStr">
        <is>
          <t xml:space="preserve">Primal Partners</t>
        </is>
      </c>
      <c r="C1553" t="inlineStr">
        <is>
          <t xml:space="preserve">Primal Partners (New)</t>
        </is>
      </c>
      <c r="D1553" t="inlineStr">
        <is>
          <t xml:space="preserve">9e178355f4d6f504b08a0f916a7c3212be9d551b</t>
        </is>
      </c>
      <c r="E1553" t="inlineStr">
        <is>
          <t xml:space="preserve">Episode 67: Spam-Anruf</t>
        </is>
      </c>
      <c r="F1553">
        <v>67</v>
      </c>
      <c r="G1553" t="inlineStr">
        <is>
          <t xml:space="preserve">5:51-5:57</t>
        </is>
      </c>
      <c r="H1553" t="inlineStr">
        <is>
          <t xml:space="preserve">Resolved</t>
        </is>
      </c>
      <c r="I1553" t="inlineStr">
        <is>
          <t xml:space="preserve">Remarks: [Script Error]
Line from script:
"â€žIch habe gestern tatsÃ¤chlich versucht, Sie anzurufenâ€œ, sagte Sonya lachend und wirkte nicht im Geringsten verlegen."
Note: The character was previously introduced as â€œSummer,â€_x009d_ not â€œSonya.â€_x009d_ Suggested: â€œIch habe gestern tatsÃ¤chlich versucht, Sie anzurufenâ€œ, sagte Summer lachend und wirkte nicht im Geringsten verlegen.</t>
        </is>
      </c>
      <c r="J1553" t="inlineStr">
        <is>
          <t xml:space="preserve">VOA</t>
        </is>
      </c>
      <c r="K1553" t="inlineStr">
        <is>
          <t xml:space="preserve">Script Error</t>
        </is>
      </c>
      <c r="L1553" t="inlineStr">
        <is>
          <t xml:space="preserve">Script error</t>
        </is>
      </c>
      <c r="M1553" t="str">
        <f>IFERROR(IF(VLOOKUP(L1553,'Quantification'!$A:$B,2,FALSE)&amp;""="","Unclassified",VLOOKUP(L1553,'Quantification'!$A:$B,2,FALSE)),"Unclassified")</f>
        <v>Major</v>
      </c>
      <c r="N1553" t="inlineStr">
        <is>
          <t xml:space="preserve">con-khera.mirjam@pocketfm.com</t>
        </is>
      </c>
      <c r="O1553" t="inlineStr">
        <is>
          <t xml:space="preserve">Issues found in raw</t>
        </is>
      </c>
      <c r="P1553" t="str">
        <f>IF(OR(O1553="Issues found in master",O1553="Final master"),"Master",IF(OR(O1553="Ready for Master",O1553="Issues found in raw",O1553="Raw under QC",O1553="Issues resolved in raw"),"Raw","-"))</f>
        <v>Raw</v>
      </c>
      <c r="Q1553" s="13">
        <v>46287.59236111111</v>
      </c>
      <c r="R1553" t="inlineStr">
        <is>
          <t xml:space="preserve">2026-09 (Sept)</t>
        </is>
      </c>
      <c r="S1553">
        <f>IF(M1553="Not an error",0,IF(COUNTIFS($A$2:$A1553,$A1553,$D$2:$D1553,$D1553,$M$2:$M1553,"&lt;&gt;Not an error")=1,1,0))</f>
        <v>0</v>
      </c>
      <c r="T1553">
        <f>IF(M1553&lt;&gt;"Major",0,IF(COUNTIFS($A$2:$A1553,$A1553,$D$2:$D1553,$D1553,$M$2:$M1553,"Major")=1,1,0))</f>
        <v>0</v>
      </c>
      <c r="U1553">
        <f>IF(M1553&lt;&gt;"Minor",0,IF(COUNTIFS($A$2:$A1553,$A1553,$D$2:$D1553,$D1553,$M$2:$M1553,"Minor")=1,1,0))</f>
        <v>0</v>
      </c>
    </row>
    <row r="1554">
      <c r="A1554" t="inlineStr">
        <is>
          <t xml:space="preserve">819eabfbd96880cd7f6d42202600e24bdb384108</t>
        </is>
      </c>
      <c r="B1554" t="inlineStr">
        <is>
          <t xml:space="preserve">Primal Partners</t>
        </is>
      </c>
      <c r="C1554" t="inlineStr">
        <is>
          <t xml:space="preserve">Primal Partners (New)</t>
        </is>
      </c>
      <c r="D1554" t="inlineStr">
        <is>
          <t xml:space="preserve">9e178355f4d6f504b08a0f916a7c3212be9d551b</t>
        </is>
      </c>
      <c r="E1554" t="inlineStr">
        <is>
          <t xml:space="preserve">Episode 67: Spam-Anruf</t>
        </is>
      </c>
      <c r="F1554">
        <v>67</v>
      </c>
      <c r="G1554" t="inlineStr">
        <is>
          <t xml:space="preserve">6:11-6:12</t>
        </is>
      </c>
      <c r="H1554" t="inlineStr">
        <is>
          <t xml:space="preserve">Resolved</t>
        </is>
      </c>
      <c r="I1554" t="inlineStr">
        <is>
          <t xml:space="preserve">Remarks: [Script Error]
Line from script:
"Sonya erstarrte."
Note: The character was previously introduced as â€œSummer,â€_x009d_ not â€œSonya.â€_x009d_ Suggested: â€œSummer erstarrte.â€_x009d_</t>
        </is>
      </c>
      <c r="J1554" t="inlineStr">
        <is>
          <t xml:space="preserve">VOA</t>
        </is>
      </c>
      <c r="K1554" t="inlineStr">
        <is>
          <t xml:space="preserve">Script Error</t>
        </is>
      </c>
      <c r="L1554" t="inlineStr">
        <is>
          <t xml:space="preserve">Script error</t>
        </is>
      </c>
      <c r="M1554" t="str">
        <f>IFERROR(IF(VLOOKUP(L1554,'Quantification'!$A:$B,2,FALSE)&amp;""="","Unclassified",VLOOKUP(L1554,'Quantification'!$A:$B,2,FALSE)),"Unclassified")</f>
        <v>Major</v>
      </c>
      <c r="N1554" t="inlineStr">
        <is>
          <t xml:space="preserve">con-khera.mirjam@pocketfm.com</t>
        </is>
      </c>
      <c r="O1554" t="inlineStr">
        <is>
          <t xml:space="preserve">Issues found in raw</t>
        </is>
      </c>
      <c r="P1554" t="str">
        <f>IF(OR(O1554="Issues found in master",O1554="Final master"),"Master",IF(OR(O1554="Ready for Master",O1554="Issues found in raw",O1554="Raw under QC",O1554="Issues resolved in raw"),"Raw","-"))</f>
        <v>Raw</v>
      </c>
      <c r="Q1554" s="13">
        <v>46287.59236111111</v>
      </c>
      <c r="R1554" t="inlineStr">
        <is>
          <t xml:space="preserve">2026-09 (Sept)</t>
        </is>
      </c>
      <c r="S1554">
        <f>IF(M1554="Not an error",0,IF(COUNTIFS($A$2:$A1554,$A1554,$D$2:$D1554,$D1554,$M$2:$M1554,"&lt;&gt;Not an error")=1,1,0))</f>
        <v>0</v>
      </c>
      <c r="T1554">
        <f>IF(M1554&lt;&gt;"Major",0,IF(COUNTIFS($A$2:$A1554,$A1554,$D$2:$D1554,$D1554,$M$2:$M1554,"Major")=1,1,0))</f>
        <v>0</v>
      </c>
      <c r="U1554">
        <f>IF(M1554&lt;&gt;"Minor",0,IF(COUNTIFS($A$2:$A1554,$A1554,$D$2:$D1554,$D1554,$M$2:$M1554,"Minor")=1,1,0))</f>
        <v>0</v>
      </c>
    </row>
    <row r="1555">
      <c r="A1555" t="inlineStr">
        <is>
          <t xml:space="preserve">819eabfbd96880cd7f6d42202600e24bdb384108</t>
        </is>
      </c>
      <c r="B1555" t="inlineStr">
        <is>
          <t xml:space="preserve">Primal Partners</t>
        </is>
      </c>
      <c r="C1555" t="inlineStr">
        <is>
          <t xml:space="preserve">Primal Partners (New)</t>
        </is>
      </c>
      <c r="D1555" t="inlineStr">
        <is>
          <t xml:space="preserve">9e178355f4d6f504b08a0f916a7c3212be9d551b</t>
        </is>
      </c>
      <c r="E1555" t="inlineStr">
        <is>
          <t xml:space="preserve">Episode 67: Spam-Anruf</t>
        </is>
      </c>
      <c r="F1555">
        <v>67</v>
      </c>
      <c r="G1555" t="inlineStr">
        <is>
          <t xml:space="preserve">6:31-6:35</t>
        </is>
      </c>
      <c r="H1555" t="inlineStr">
        <is>
          <t xml:space="preserve">Resolved</t>
        </is>
      </c>
      <c r="I1555" t="inlineStr">
        <is>
          <t xml:space="preserve">Remarks: [Script Error]
Line from script:
"Sonya wurde vom Klingeln ihres Handys unterbrochen."
Note: The character was previously introduced as â€œSummer,â€_x009d_ not â€œSonya.â€_x009d_ Suggested: â€œSummer wurde vom Klingeln ihres Handys unterbrochen.â€_x009d_</t>
        </is>
      </c>
      <c r="J1555" t="inlineStr">
        <is>
          <t xml:space="preserve">VOA</t>
        </is>
      </c>
      <c r="K1555" t="inlineStr">
        <is>
          <t xml:space="preserve">Script Error</t>
        </is>
      </c>
      <c r="L1555" t="inlineStr">
        <is>
          <t xml:space="preserve">Script error</t>
        </is>
      </c>
      <c r="M1555" t="str">
        <f>IFERROR(IF(VLOOKUP(L1555,'Quantification'!$A:$B,2,FALSE)&amp;""="","Unclassified",VLOOKUP(L1555,'Quantification'!$A:$B,2,FALSE)),"Unclassified")</f>
        <v>Major</v>
      </c>
      <c r="N1555" t="inlineStr">
        <is>
          <t xml:space="preserve">con-khera.mirjam@pocketfm.com</t>
        </is>
      </c>
      <c r="O1555" t="inlineStr">
        <is>
          <t xml:space="preserve">Issues found in raw</t>
        </is>
      </c>
      <c r="P1555" t="str">
        <f>IF(OR(O1555="Issues found in master",O1555="Final master"),"Master",IF(OR(O1555="Ready for Master",O1555="Issues found in raw",O1555="Raw under QC",O1555="Issues resolved in raw"),"Raw","-"))</f>
        <v>Raw</v>
      </c>
      <c r="Q1555" s="13">
        <v>46287.59236111111</v>
      </c>
      <c r="R1555" t="inlineStr">
        <is>
          <t xml:space="preserve">2026-09 (Sept)</t>
        </is>
      </c>
      <c r="S1555">
        <f>IF(M1555="Not an error",0,IF(COUNTIFS($A$2:$A1555,$A1555,$D$2:$D1555,$D1555,$M$2:$M1555,"&lt;&gt;Not an error")=1,1,0))</f>
        <v>0</v>
      </c>
      <c r="T1555">
        <f>IF(M1555&lt;&gt;"Major",0,IF(COUNTIFS($A$2:$A1555,$A1555,$D$2:$D1555,$D1555,$M$2:$M1555,"Major")=1,1,0))</f>
        <v>0</v>
      </c>
      <c r="U1555">
        <f>IF(M1555&lt;&gt;"Minor",0,IF(COUNTIFS($A$2:$A1555,$A1555,$D$2:$D1555,$D1555,$M$2:$M1555,"Minor")=1,1,0))</f>
        <v>0</v>
      </c>
    </row>
    <row r="1556">
      <c r="A1556" t="inlineStr">
        <is>
          <t xml:space="preserve">819eabfbd96880cd7f6d42202600e24bdb384108</t>
        </is>
      </c>
      <c r="B1556" t="inlineStr">
        <is>
          <t xml:space="preserve">Primal Partners</t>
        </is>
      </c>
      <c r="C1556" t="inlineStr">
        <is>
          <t xml:space="preserve">Primal Partners (New)</t>
        </is>
      </c>
      <c r="D1556" t="inlineStr">
        <is>
          <t xml:space="preserve">9e178355f4d6f504b08a0f916a7c3212be9d551b</t>
        </is>
      </c>
      <c r="E1556" t="inlineStr">
        <is>
          <t xml:space="preserve">Episode 67: Spam-Anruf</t>
        </is>
      </c>
      <c r="F1556">
        <v>67</v>
      </c>
      <c r="G1556" t="inlineStr">
        <is>
          <t xml:space="preserve">6:40-6:45</t>
        </is>
      </c>
      <c r="H1556" t="inlineStr">
        <is>
          <t xml:space="preserve">Resolved</t>
        </is>
      </c>
      <c r="I1556" t="inlineStr">
        <is>
          <t xml:space="preserve">Remarks: [Script Error]
Line from script:
"Ihren scharfen Augen entging nicht, dass die Nummer auf Sonyas Display kein gespeicherter Kontakt war."
Note: The character was previously introduced as â€œSummer,â€_x009d_ not â€œSonya.â€_x009d_ Suggested: â€œIhren scharfen Augen entging nicht, dass die Nummer auf Summers Display kein gespeicherter Kontakt war.â€_x009d_</t>
        </is>
      </c>
      <c r="J1556" t="inlineStr">
        <is>
          <t xml:space="preserve">VOA</t>
        </is>
      </c>
      <c r="K1556" t="inlineStr">
        <is>
          <t xml:space="preserve">Script Error</t>
        </is>
      </c>
      <c r="L1556" t="inlineStr">
        <is>
          <t xml:space="preserve">Script error</t>
        </is>
      </c>
      <c r="M1556" t="str">
        <f>IFERROR(IF(VLOOKUP(L1556,'Quantification'!$A:$B,2,FALSE)&amp;""="","Unclassified",VLOOKUP(L1556,'Quantification'!$A:$B,2,FALSE)),"Unclassified")</f>
        <v>Major</v>
      </c>
      <c r="N1556" t="inlineStr">
        <is>
          <t xml:space="preserve">con-khera.mirjam@pocketfm.com</t>
        </is>
      </c>
      <c r="O1556" t="inlineStr">
        <is>
          <t xml:space="preserve">Issues found in raw</t>
        </is>
      </c>
      <c r="P1556" t="str">
        <f>IF(OR(O1556="Issues found in master",O1556="Final master"),"Master",IF(OR(O1556="Ready for Master",O1556="Issues found in raw",O1556="Raw under QC",O1556="Issues resolved in raw"),"Raw","-"))</f>
        <v>Raw</v>
      </c>
      <c r="Q1556" s="13">
        <v>46287.59236111111</v>
      </c>
      <c r="R1556" t="inlineStr">
        <is>
          <t xml:space="preserve">2026-09 (Sept)</t>
        </is>
      </c>
      <c r="S1556">
        <f>IF(M1556="Not an error",0,IF(COUNTIFS($A$2:$A1556,$A1556,$D$2:$D1556,$D1556,$M$2:$M1556,"&lt;&gt;Not an error")=1,1,0))</f>
        <v>0</v>
      </c>
      <c r="T1556">
        <f>IF(M1556&lt;&gt;"Major",0,IF(COUNTIFS($A$2:$A1556,$A1556,$D$2:$D1556,$D1556,$M$2:$M1556,"Major")=1,1,0))</f>
        <v>0</v>
      </c>
      <c r="U1556">
        <f>IF(M1556&lt;&gt;"Minor",0,IF(COUNTIFS($A$2:$A1556,$A1556,$D$2:$D1556,$D1556,$M$2:$M1556,"Minor")=1,1,0))</f>
        <v>0</v>
      </c>
    </row>
    <row r="1557">
      <c r="A1557" t="inlineStr">
        <is>
          <t xml:space="preserve">819eabfbd96880cd7f6d42202600e24bdb384108</t>
        </is>
      </c>
      <c r="B1557" t="inlineStr">
        <is>
          <t xml:space="preserve">Primal Partners</t>
        </is>
      </c>
      <c r="C1557" t="inlineStr">
        <is>
          <t xml:space="preserve">Primal Partners (New)</t>
        </is>
      </c>
      <c r="D1557" t="inlineStr">
        <is>
          <t xml:space="preserve">9e178355f4d6f504b08a0f916a7c3212be9d551b</t>
        </is>
      </c>
      <c r="E1557" t="inlineStr">
        <is>
          <t xml:space="preserve">Episode 67: Spam-Anruf</t>
        </is>
      </c>
      <c r="F1557">
        <v>67</v>
      </c>
      <c r="G1557" t="inlineStr">
        <is>
          <t xml:space="preserve">6:45-6:49</t>
        </is>
      </c>
      <c r="H1557" t="inlineStr">
        <is>
          <t xml:space="preserve">Resolved</t>
        </is>
      </c>
      <c r="I1557" t="inlineStr">
        <is>
          <t xml:space="preserve">Remarks: [Script Error]
Line from script:
"â€žHallo, wer ist da?â€œ, sagte Sonya, als sie abnahm."
Note: The character was previously introduced as â€œSummer,â€_x009d_ not â€œSonya.â€_x009d_ Suggested: â€œHallo, wer ist da?â€œ, sagte Summer, als sie abnahm.</t>
        </is>
      </c>
      <c r="J1557" t="inlineStr">
        <is>
          <t xml:space="preserve">VOA</t>
        </is>
      </c>
      <c r="K1557" t="inlineStr">
        <is>
          <t xml:space="preserve">Script Error</t>
        </is>
      </c>
      <c r="L1557" t="inlineStr">
        <is>
          <t xml:space="preserve">Script error</t>
        </is>
      </c>
      <c r="M1557" t="str">
        <f>IFERROR(IF(VLOOKUP(L1557,'Quantification'!$A:$B,2,FALSE)&amp;""="","Unclassified",VLOOKUP(L1557,'Quantification'!$A:$B,2,FALSE)),"Unclassified")</f>
        <v>Major</v>
      </c>
      <c r="N1557" t="inlineStr">
        <is>
          <t xml:space="preserve">con-khera.mirjam@pocketfm.com</t>
        </is>
      </c>
      <c r="O1557" t="inlineStr">
        <is>
          <t xml:space="preserve">Issues found in raw</t>
        </is>
      </c>
      <c r="P1557" t="str">
        <f>IF(OR(O1557="Issues found in master",O1557="Final master"),"Master",IF(OR(O1557="Ready for Master",O1557="Issues found in raw",O1557="Raw under QC",O1557="Issues resolved in raw"),"Raw","-"))</f>
        <v>Raw</v>
      </c>
      <c r="Q1557" s="13">
        <v>46287.59236111111</v>
      </c>
      <c r="R1557" t="inlineStr">
        <is>
          <t xml:space="preserve">2026-09 (Sept)</t>
        </is>
      </c>
      <c r="S1557">
        <f>IF(M1557="Not an error",0,IF(COUNTIFS($A$2:$A1557,$A1557,$D$2:$D1557,$D1557,$M$2:$M1557,"&lt;&gt;Not an error")=1,1,0))</f>
        <v>0</v>
      </c>
      <c r="T1557">
        <f>IF(M1557&lt;&gt;"Major",0,IF(COUNTIFS($A$2:$A1557,$A1557,$D$2:$D1557,$D1557,$M$2:$M1557,"Major")=1,1,0))</f>
        <v>0</v>
      </c>
      <c r="U1557">
        <f>IF(M1557&lt;&gt;"Minor",0,IF(COUNTIFS($A$2:$A1557,$A1557,$D$2:$D1557,$D1557,$M$2:$M1557,"Minor")=1,1,0))</f>
        <v>0</v>
      </c>
    </row>
    <row r="1558">
      <c r="A1558" t="inlineStr">
        <is>
          <t xml:space="preserve">819eabfbd96880cd7f6d42202600e24bdb384108</t>
        </is>
      </c>
      <c r="B1558" t="inlineStr">
        <is>
          <t xml:space="preserve">Primal Partners</t>
        </is>
      </c>
      <c r="C1558" t="inlineStr">
        <is>
          <t xml:space="preserve">Primal Partners (New)</t>
        </is>
      </c>
      <c r="D1558" t="inlineStr">
        <is>
          <t xml:space="preserve">9e178355f4d6f504b08a0f916a7c3212be9d551b</t>
        </is>
      </c>
      <c r="E1558" t="inlineStr">
        <is>
          <t xml:space="preserve">Episode 67: Spam-Anruf</t>
        </is>
      </c>
      <c r="F1558">
        <v>67</v>
      </c>
      <c r="G1558" t="inlineStr">
        <is>
          <t xml:space="preserve">6:51-6:54</t>
        </is>
      </c>
      <c r="H1558" t="inlineStr">
        <is>
          <t xml:space="preserve">Resolved</t>
        </is>
      </c>
      <c r="I1558" t="inlineStr">
        <is>
          <t xml:space="preserve">Remarks: [Script Error]
Line from script:
"Eine Minute spÃ¤ter legte Sonya auf."
Note: The character was previously introduced as â€œSummer,â€_x009d_ not â€œSonya.â€_x009d_ Suggested: â€œEine Minute spÃ¤ter legte Summer auf.â€_x009d_</t>
        </is>
      </c>
      <c r="J1558" t="inlineStr">
        <is>
          <t xml:space="preserve">VOA</t>
        </is>
      </c>
      <c r="K1558" t="inlineStr">
        <is>
          <t xml:space="preserve">Script Error</t>
        </is>
      </c>
      <c r="L1558" t="inlineStr">
        <is>
          <t xml:space="preserve">Script error</t>
        </is>
      </c>
      <c r="M1558" t="str">
        <f>IFERROR(IF(VLOOKUP(L1558,'Quantification'!$A:$B,2,FALSE)&amp;""="","Unclassified",VLOOKUP(L1558,'Quantification'!$A:$B,2,FALSE)),"Unclassified")</f>
        <v>Major</v>
      </c>
      <c r="N1558" t="inlineStr">
        <is>
          <t xml:space="preserve">con-khera.mirjam@pocketfm.com</t>
        </is>
      </c>
      <c r="O1558" t="inlineStr">
        <is>
          <t xml:space="preserve">Issues found in raw</t>
        </is>
      </c>
      <c r="P1558" t="str">
        <f>IF(OR(O1558="Issues found in master",O1558="Final master"),"Master",IF(OR(O1558="Ready for Master",O1558="Issues found in raw",O1558="Raw under QC",O1558="Issues resolved in raw"),"Raw","-"))</f>
        <v>Raw</v>
      </c>
      <c r="Q1558" s="13">
        <v>46287.59236111111</v>
      </c>
      <c r="R1558" t="inlineStr">
        <is>
          <t xml:space="preserve">2026-09 (Sept)</t>
        </is>
      </c>
      <c r="S1558">
        <f>IF(M1558="Not an error",0,IF(COUNTIFS($A$2:$A1558,$A1558,$D$2:$D1558,$D1558,$M$2:$M1558,"&lt;&gt;Not an error")=1,1,0))</f>
        <v>0</v>
      </c>
      <c r="T1558">
        <f>IF(M1558&lt;&gt;"Major",0,IF(COUNTIFS($A$2:$A1558,$A1558,$D$2:$D1558,$D1558,$M$2:$M1558,"Major")=1,1,0))</f>
        <v>0</v>
      </c>
      <c r="U1558">
        <f>IF(M1558&lt;&gt;"Minor",0,IF(COUNTIFS($A$2:$A1558,$A1558,$D$2:$D1558,$D1558,$M$2:$M1558,"Minor")=1,1,0))</f>
        <v>0</v>
      </c>
    </row>
    <row r="1559">
      <c r="A1559" t="inlineStr">
        <is>
          <t xml:space="preserve">819eabfbd96880cd7f6d42202600e24bdb384108</t>
        </is>
      </c>
      <c r="B1559" t="inlineStr">
        <is>
          <t xml:space="preserve">Primal Partners</t>
        </is>
      </c>
      <c r="C1559" t="inlineStr">
        <is>
          <t xml:space="preserve">Primal Partners (New)</t>
        </is>
      </c>
      <c r="D1559" t="inlineStr">
        <is>
          <t xml:space="preserve">9e178355f4d6f504b08a0f916a7c3212be9d551b</t>
        </is>
      </c>
      <c r="E1559" t="inlineStr">
        <is>
          <t xml:space="preserve">Episode 67: Spam-Anruf</t>
        </is>
      </c>
      <c r="F1559">
        <v>67</v>
      </c>
      <c r="G1559" t="inlineStr">
        <is>
          <t xml:space="preserve">7:03-7:06</t>
        </is>
      </c>
      <c r="H1559" t="inlineStr">
        <is>
          <t xml:space="preserve">Resolved</t>
        </is>
      </c>
      <c r="I1559" t="inlineStr">
        <is>
          <t xml:space="preserve">Remarks: [Script Error]
Line from script:
"Ein verlegener Ausdruck huschte Ã¼ber Sonyas Gesicht."
Note: The character was previously introduced as â€œSummer,â€_x009d_ not â€œSonya.â€_x009d_ Suggested: â€œEin verlegener Ausdruck huschte Ã¼ber Summers Gesicht.â€_x009d_</t>
        </is>
      </c>
      <c r="J1559" t="inlineStr">
        <is>
          <t xml:space="preserve">VOA</t>
        </is>
      </c>
      <c r="K1559" t="inlineStr">
        <is>
          <t xml:space="preserve">Script Error</t>
        </is>
      </c>
      <c r="L1559" t="inlineStr">
        <is>
          <t xml:space="preserve">Script error</t>
        </is>
      </c>
      <c r="M1559" t="str">
        <f>IFERROR(IF(VLOOKUP(L1559,'Quantification'!$A:$B,2,FALSE)&amp;""="","Unclassified",VLOOKUP(L1559,'Quantification'!$A:$B,2,FALSE)),"Unclassified")</f>
        <v>Major</v>
      </c>
      <c r="N1559" t="inlineStr">
        <is>
          <t xml:space="preserve">con-khera.mirjam@pocketfm.com</t>
        </is>
      </c>
      <c r="O1559" t="inlineStr">
        <is>
          <t xml:space="preserve">Issues found in raw</t>
        </is>
      </c>
      <c r="P1559" t="str">
        <f>IF(OR(O1559="Issues found in master",O1559="Final master"),"Master",IF(OR(O1559="Ready for Master",O1559="Issues found in raw",O1559="Raw under QC",O1559="Issues resolved in raw"),"Raw","-"))</f>
        <v>Raw</v>
      </c>
      <c r="Q1559" s="13">
        <v>46287.59236111111</v>
      </c>
      <c r="R1559" t="inlineStr">
        <is>
          <t xml:space="preserve">2026-09 (Sept)</t>
        </is>
      </c>
      <c r="S1559">
        <f>IF(M1559="Not an error",0,IF(COUNTIFS($A$2:$A1559,$A1559,$D$2:$D1559,$D1559,$M$2:$M1559,"&lt;&gt;Not an error")=1,1,0))</f>
        <v>0</v>
      </c>
      <c r="T1559">
        <f>IF(M1559&lt;&gt;"Major",0,IF(COUNTIFS($A$2:$A1559,$A1559,$D$2:$D1559,$D1559,$M$2:$M1559,"Major")=1,1,0))</f>
        <v>0</v>
      </c>
      <c r="U1559">
        <f>IF(M1559&lt;&gt;"Minor",0,IF(COUNTIFS($A$2:$A1559,$A1559,$D$2:$D1559,$D1559,$M$2:$M1559,"Minor")=1,1,0))</f>
        <v>0</v>
      </c>
    </row>
    <row r="1560">
      <c r="A1560" t="inlineStr">
        <is>
          <t xml:space="preserve">819eabfbd96880cd7f6d42202600e24bdb384108</t>
        </is>
      </c>
      <c r="B1560" t="inlineStr">
        <is>
          <t xml:space="preserve">Primal Partners</t>
        </is>
      </c>
      <c r="C1560" t="inlineStr">
        <is>
          <t xml:space="preserve">Primal Partners (New)</t>
        </is>
      </c>
      <c r="D1560" t="inlineStr">
        <is>
          <t xml:space="preserve">9e178355f4d6f504b08a0f916a7c3212be9d551b</t>
        </is>
      </c>
      <c r="E1560" t="inlineStr">
        <is>
          <t xml:space="preserve">Episode 67: Spam-Anruf</t>
        </is>
      </c>
      <c r="F1560">
        <v>67</v>
      </c>
      <c r="G1560" t="inlineStr">
        <is>
          <t xml:space="preserve">7:17-7:21</t>
        </is>
      </c>
      <c r="H1560" t="inlineStr">
        <is>
          <t xml:space="preserve">Resolved</t>
        </is>
      </c>
      <c r="I1560" t="inlineStr">
        <is>
          <t xml:space="preserve">Remarks: [Script Error]
Line from script:
"â€žJedenfallsâ€œ, sagte Sonya und kam zur Sache,"
Note: The character was previously introduced as â€œSummer,â€_x009d_ not â€œSonya.â€_x009d_ Suggested: â€œJedenfallsâ€œ, sagte Summer und kam zur Sache,</t>
        </is>
      </c>
      <c r="J1560" t="inlineStr">
        <is>
          <t xml:space="preserve">VOA</t>
        </is>
      </c>
      <c r="K1560" t="inlineStr">
        <is>
          <t xml:space="preserve">Script Error</t>
        </is>
      </c>
      <c r="L1560" t="inlineStr">
        <is>
          <t xml:space="preserve">Script error</t>
        </is>
      </c>
      <c r="M1560" t="str">
        <f>IFERROR(IF(VLOOKUP(L1560,'Quantification'!$A:$B,2,FALSE)&amp;""="","Unclassified",VLOOKUP(L1560,'Quantification'!$A:$B,2,FALSE)),"Unclassified")</f>
        <v>Major</v>
      </c>
      <c r="N1560" t="inlineStr">
        <is>
          <t xml:space="preserve">con-khera.mirjam@pocketfm.com</t>
        </is>
      </c>
      <c r="O1560" t="inlineStr">
        <is>
          <t xml:space="preserve">Issues found in raw</t>
        </is>
      </c>
      <c r="P1560" t="str">
        <f>IF(OR(O1560="Issues found in master",O1560="Final master"),"Master",IF(OR(O1560="Ready for Master",O1560="Issues found in raw",O1560="Raw under QC",O1560="Issues resolved in raw"),"Raw","-"))</f>
        <v>Raw</v>
      </c>
      <c r="Q1560" s="13">
        <v>46287.59236111111</v>
      </c>
      <c r="R1560" t="inlineStr">
        <is>
          <t xml:space="preserve">2026-09 (Sept)</t>
        </is>
      </c>
      <c r="S1560">
        <f>IF(M1560="Not an error",0,IF(COUNTIFS($A$2:$A1560,$A1560,$D$2:$D1560,$D1560,$M$2:$M1560,"&lt;&gt;Not an error")=1,1,0))</f>
        <v>0</v>
      </c>
      <c r="T1560">
        <f>IF(M1560&lt;&gt;"Major",0,IF(COUNTIFS($A$2:$A1560,$A1560,$D$2:$D1560,$D1560,$M$2:$M1560,"Major")=1,1,0))</f>
        <v>0</v>
      </c>
      <c r="U1560">
        <f>IF(M1560&lt;&gt;"Minor",0,IF(COUNTIFS($A$2:$A1560,$A1560,$D$2:$D1560,$D1560,$M$2:$M1560,"Minor")=1,1,0))</f>
        <v>0</v>
      </c>
    </row>
    <row r="1561">
      <c r="A1561" t="inlineStr">
        <is>
          <t xml:space="preserve">819eabfbd96880cd7f6d42202600e24bdb384108</t>
        </is>
      </c>
      <c r="B1561" t="inlineStr">
        <is>
          <t xml:space="preserve">Primal Partners</t>
        </is>
      </c>
      <c r="C1561" t="inlineStr">
        <is>
          <t xml:space="preserve">Primal Partners (New)</t>
        </is>
      </c>
      <c r="D1561" t="inlineStr">
        <is>
          <t xml:space="preserve">9e178355f4d6f504b08a0f916a7c3212be9d551b</t>
        </is>
      </c>
      <c r="E1561" t="inlineStr">
        <is>
          <t xml:space="preserve">Episode 67: Spam-Anruf</t>
        </is>
      </c>
      <c r="F1561">
        <v>67</v>
      </c>
      <c r="G1561" t="inlineStr">
        <is>
          <t xml:space="preserve">7:57-8:00</t>
        </is>
      </c>
      <c r="H1561" t="inlineStr">
        <is>
          <t xml:space="preserve">Resolved</t>
        </is>
      </c>
      <c r="I1561" t="inlineStr">
        <is>
          <t xml:space="preserve">Remarks: [Script Error]
Line from script:
"Sonya antwortete prompt: â€žFurchtlos Brillen.â€œ"
Note: The character was previously introduced as â€œSummer,â€_x009d_ not â€œSonya.â€_x009d_ Suggested: â€œSummer antwortete prompt: â€šFurchtlos Brillen.â€˜â€_x009d_</t>
        </is>
      </c>
      <c r="J1561" t="inlineStr">
        <is>
          <t xml:space="preserve">VOA</t>
        </is>
      </c>
      <c r="K1561" t="inlineStr">
        <is>
          <t xml:space="preserve">Script Error</t>
        </is>
      </c>
      <c r="L1561" t="inlineStr">
        <is>
          <t xml:space="preserve">Script error</t>
        </is>
      </c>
      <c r="M1561" t="str">
        <f>IFERROR(IF(VLOOKUP(L1561,'Quantification'!$A:$B,2,FALSE)&amp;""="","Unclassified",VLOOKUP(L1561,'Quantification'!$A:$B,2,FALSE)),"Unclassified")</f>
        <v>Major</v>
      </c>
      <c r="N1561" t="inlineStr">
        <is>
          <t xml:space="preserve">con-khera.mirjam@pocketfm.com</t>
        </is>
      </c>
      <c r="O1561" t="inlineStr">
        <is>
          <t xml:space="preserve">Issues found in raw</t>
        </is>
      </c>
      <c r="P1561" t="str">
        <f>IF(OR(O1561="Issues found in master",O1561="Final master"),"Master",IF(OR(O1561="Ready for Master",O1561="Issues found in raw",O1561="Raw under QC",O1561="Issues resolved in raw"),"Raw","-"))</f>
        <v>Raw</v>
      </c>
      <c r="Q1561" s="13">
        <v>46287.59236111111</v>
      </c>
      <c r="R1561" t="inlineStr">
        <is>
          <t xml:space="preserve">2026-09 (Sept)</t>
        </is>
      </c>
      <c r="S1561">
        <f>IF(M1561="Not an error",0,IF(COUNTIFS($A$2:$A1561,$A1561,$D$2:$D1561,$D1561,$M$2:$M1561,"&lt;&gt;Not an error")=1,1,0))</f>
        <v>0</v>
      </c>
      <c r="T1561">
        <f>IF(M1561&lt;&gt;"Major",0,IF(COUNTIFS($A$2:$A1561,$A1561,$D$2:$D1561,$D1561,$M$2:$M1561,"Major")=1,1,0))</f>
        <v>0</v>
      </c>
      <c r="U1561">
        <f>IF(M1561&lt;&gt;"Minor",0,IF(COUNTIFS($A$2:$A1561,$A1561,$D$2:$D1561,$D1561,$M$2:$M1561,"Minor")=1,1,0))</f>
        <v>0</v>
      </c>
    </row>
    <row r="1562">
      <c r="A1562" t="inlineStr">
        <is>
          <t xml:space="preserve">819eabfbd96880cd7f6d42202600e24bdb384108</t>
        </is>
      </c>
      <c r="B1562" t="inlineStr">
        <is>
          <t xml:space="preserve">Primal Partners</t>
        </is>
      </c>
      <c r="C1562" t="inlineStr">
        <is>
          <t xml:space="preserve">Primal Partners (New)</t>
        </is>
      </c>
      <c r="D1562" t="inlineStr">
        <is>
          <t xml:space="preserve">9e178355f4d6f504b08a0f916a7c3212be9d551b</t>
        </is>
      </c>
      <c r="E1562" t="inlineStr">
        <is>
          <t xml:space="preserve">Episode 67: Spam-Anruf</t>
        </is>
      </c>
      <c r="F1562">
        <v>67</v>
      </c>
      <c r="G1562" t="inlineStr">
        <is>
          <t xml:space="preserve">7:57-8:00</t>
        </is>
      </c>
      <c r="H1562" t="inlineStr">
        <is>
          <t xml:space="preserve">Resolved</t>
        </is>
      </c>
      <c r="I1562" t="inlineStr">
        <is>
          <t xml:space="preserve">Remarks: [Script Error]
Line from script:
"Sonya antwortete prompt: â€žFurchtlos Brillen.â€œ"
Note: The translated shop name sounds awkward and should remain in English. Suggested: â€œSonya antwortete prompt: â€šFearless Glasses.â€˜â€_x009d_</t>
        </is>
      </c>
      <c r="J1562" t="inlineStr">
        <is>
          <t xml:space="preserve">VOA</t>
        </is>
      </c>
      <c r="K1562" t="inlineStr">
        <is>
          <t xml:space="preserve">Script Error</t>
        </is>
      </c>
      <c r="L1562" t="inlineStr">
        <is>
          <t xml:space="preserve">Script error</t>
        </is>
      </c>
      <c r="M1562" t="str">
        <f>IFERROR(IF(VLOOKUP(L1562,'Quantification'!$A:$B,2,FALSE)&amp;""="","Unclassified",VLOOKUP(L1562,'Quantification'!$A:$B,2,FALSE)),"Unclassified")</f>
        <v>Major</v>
      </c>
      <c r="N1562" t="inlineStr">
        <is>
          <t xml:space="preserve">con-khera.mirjam@pocketfm.com</t>
        </is>
      </c>
      <c r="O1562" t="inlineStr">
        <is>
          <t xml:space="preserve">Issues found in raw</t>
        </is>
      </c>
      <c r="P1562" t="str">
        <f>IF(OR(O1562="Issues found in master",O1562="Final master"),"Master",IF(OR(O1562="Ready for Master",O1562="Issues found in raw",O1562="Raw under QC",O1562="Issues resolved in raw"),"Raw","-"))</f>
        <v>Raw</v>
      </c>
      <c r="Q1562" s="13">
        <v>46287.59236111111</v>
      </c>
      <c r="R1562" t="inlineStr">
        <is>
          <t xml:space="preserve">2026-09 (Sept)</t>
        </is>
      </c>
      <c r="S1562">
        <f>IF(M1562="Not an error",0,IF(COUNTIFS($A$2:$A1562,$A1562,$D$2:$D1562,$D1562,$M$2:$M1562,"&lt;&gt;Not an error")=1,1,0))</f>
        <v>0</v>
      </c>
      <c r="T1562">
        <f>IF(M1562&lt;&gt;"Major",0,IF(COUNTIFS($A$2:$A1562,$A1562,$D$2:$D1562,$D1562,$M$2:$M1562,"Major")=1,1,0))</f>
        <v>0</v>
      </c>
      <c r="U1562">
        <f>IF(M1562&lt;&gt;"Minor",0,IF(COUNTIFS($A$2:$A1562,$A1562,$D$2:$D1562,$D1562,$M$2:$M1562,"Minor")=1,1,0))</f>
        <v>0</v>
      </c>
    </row>
    <row r="1563">
      <c r="A1563" t="inlineStr">
        <is>
          <t xml:space="preserve">819eabfbd96880cd7f6d42202600e24bdb384108</t>
        </is>
      </c>
      <c r="B1563" t="inlineStr">
        <is>
          <t xml:space="preserve">Primal Partners</t>
        </is>
      </c>
      <c r="C1563" t="inlineStr">
        <is>
          <t xml:space="preserve">Primal Partners (New)</t>
        </is>
      </c>
      <c r="D1563" t="inlineStr">
        <is>
          <t xml:space="preserve">9e178355f4d6f504b08a0f916a7c3212be9d551b</t>
        </is>
      </c>
      <c r="E1563" t="inlineStr">
        <is>
          <t xml:space="preserve">Episode 67: Spam-Anruf</t>
        </is>
      </c>
      <c r="F1563">
        <v>67</v>
      </c>
      <c r="G1563" t="inlineStr">
        <is>
          <t xml:space="preserve">8:22-8:25</t>
        </is>
      </c>
      <c r="H1563" t="inlineStr">
        <is>
          <t xml:space="preserve">Resolved</t>
        </is>
      </c>
      <c r="I1563" t="inlineStr">
        <is>
          <t xml:space="preserve">Remarks: [Script Error]
Line from script:
"â€žGroÃŸartig!â€œ, sagte Sonya begeistert."
Note: The character was previously introduced as â€œSummer,â€_x009d_ not â€œSonya.â€_x009d_ Suggested: â€œGroÃŸartig!â€œ, sagte Summer begeistert.</t>
        </is>
      </c>
      <c r="J1563" t="inlineStr">
        <is>
          <t xml:space="preserve">VOA</t>
        </is>
      </c>
      <c r="K1563" t="inlineStr">
        <is>
          <t xml:space="preserve">Script Error</t>
        </is>
      </c>
      <c r="L1563" t="inlineStr">
        <is>
          <t xml:space="preserve">Script error</t>
        </is>
      </c>
      <c r="M1563" t="str">
        <f>IFERROR(IF(VLOOKUP(L1563,'Quantification'!$A:$B,2,FALSE)&amp;""="","Unclassified",VLOOKUP(L1563,'Quantification'!$A:$B,2,FALSE)),"Unclassified")</f>
        <v>Major</v>
      </c>
      <c r="N1563" t="inlineStr">
        <is>
          <t xml:space="preserve">con-khera.mirjam@pocketfm.com</t>
        </is>
      </c>
      <c r="O1563" t="inlineStr">
        <is>
          <t xml:space="preserve">Issues found in raw</t>
        </is>
      </c>
      <c r="P1563" t="str">
        <f>IF(OR(O1563="Issues found in master",O1563="Final master"),"Master",IF(OR(O1563="Ready for Master",O1563="Issues found in raw",O1563="Raw under QC",O1563="Issues resolved in raw"),"Raw","-"))</f>
        <v>Raw</v>
      </c>
      <c r="Q1563" s="13">
        <v>46287.59236111111</v>
      </c>
      <c r="R1563" t="inlineStr">
        <is>
          <t xml:space="preserve">2026-09 (Sept)</t>
        </is>
      </c>
      <c r="S1563">
        <f>IF(M1563="Not an error",0,IF(COUNTIFS($A$2:$A1563,$A1563,$D$2:$D1563,$D1563,$M$2:$M1563,"&lt;&gt;Not an error")=1,1,0))</f>
        <v>0</v>
      </c>
      <c r="T1563">
        <f>IF(M1563&lt;&gt;"Major",0,IF(COUNTIFS($A$2:$A1563,$A1563,$D$2:$D1563,$D1563,$M$2:$M1563,"Major")=1,1,0))</f>
        <v>0</v>
      </c>
      <c r="U1563">
        <f>IF(M1563&lt;&gt;"Minor",0,IF(COUNTIFS($A$2:$A1563,$A1563,$D$2:$D1563,$D1563,$M$2:$M1563,"Minor")=1,1,0))</f>
        <v>0</v>
      </c>
    </row>
    <row r="1564">
      <c r="A1564" t="inlineStr">
        <is>
          <t xml:space="preserve">819eabfbd96880cd7f6d42202600e24bdb384108</t>
        </is>
      </c>
      <c r="B1564" t="inlineStr">
        <is>
          <t xml:space="preserve">Primal Partners</t>
        </is>
      </c>
      <c r="C1564" t="inlineStr">
        <is>
          <t xml:space="preserve">Primal Partners (New)</t>
        </is>
      </c>
      <c r="D1564" t="inlineStr">
        <is>
          <t xml:space="preserve">964c51867b43aa4a7f574f61a3e03c690ff4adba</t>
        </is>
      </c>
      <c r="E1564" t="inlineStr">
        <is>
          <t xml:space="preserve">Episode 68: Welle Der Enttäuschung</t>
        </is>
      </c>
      <c r="F1564">
        <v>68</v>
      </c>
      <c r="G1564" t="inlineStr">
        <is>
          <t xml:space="preserve">0:20-0:28</t>
        </is>
      </c>
      <c r="H1564" t="inlineStr">
        <is>
          <t xml:space="preserve">Pending</t>
        </is>
      </c>
      <c r="I1564" t="inlineStr">
        <is>
          <t xml:space="preserve">Remarks: [Script Error]
Line from script:
"â€žIch weiÃŸ nicht. Du hast doch gesehen, was mit seiner letzten Sonnenbrille passiert ist. Die wurde komplett zertrÃ¼mmert. Ich fÃ¤nde es schrecklich, wenn deine im Finale auch kaputtgeht.â€œ"
Note: Sofia and Summer previously addressed each other formally, but suddenly switch to informal address without any transition. Suggested: â€œIch weiÃŸ nicht. Sie haben doch gesehen, was mit seiner letzten Sonnenbrille passiert ist. Die wurde komplett zertrÃ¼mmert. Ich fÃ¤nde es schrecklich, wenn Ihre im Finale auch kaputtgeht.â€_x009d_</t>
        </is>
      </c>
      <c r="J1564" t="inlineStr">
        <is>
          <t xml:space="preserve">VOA</t>
        </is>
      </c>
      <c r="K1564" t="inlineStr">
        <is>
          <t xml:space="preserve">Script Error</t>
        </is>
      </c>
      <c r="L1564" t="inlineStr">
        <is>
          <t xml:space="preserve">Script error</t>
        </is>
      </c>
      <c r="M1564" t="str">
        <f>IFERROR(IF(VLOOKUP(L1564,'Quantification'!$A:$B,2,FALSE)&amp;""="","Unclassified",VLOOKUP(L1564,'Quantification'!$A:$B,2,FALSE)),"Unclassified")</f>
        <v>Major</v>
      </c>
      <c r="N1564" t="inlineStr">
        <is>
          <t xml:space="preserve">con-khera.mirjam@pocketfm.com</t>
        </is>
      </c>
      <c r="O1564" t="inlineStr">
        <is>
          <t xml:space="preserve">Issues found in raw</t>
        </is>
      </c>
      <c r="P1564" t="str">
        <f>IF(OR(O1564="Issues found in master",O1564="Final master"),"Master",IF(OR(O1564="Ready for Master",O1564="Issues found in raw",O1564="Raw under QC",O1564="Issues resolved in raw"),"Raw","-"))</f>
        <v>Raw</v>
      </c>
      <c r="Q1564" s="13">
        <v>46284.83194444445</v>
      </c>
      <c r="R1564" t="inlineStr">
        <is>
          <t xml:space="preserve">2026-09 (Sept)</t>
        </is>
      </c>
      <c r="S1564">
        <f>IF(M1564="Not an error",0,IF(COUNTIFS($A$2:$A1564,$A1564,$D$2:$D1564,$D1564,$M$2:$M1564,"&lt;&gt;Not an error")=1,1,0))</f>
        <v>1</v>
      </c>
      <c r="T1564">
        <f>IF(M1564&lt;&gt;"Major",0,IF(COUNTIFS($A$2:$A1564,$A1564,$D$2:$D1564,$D1564,$M$2:$M1564,"Major")=1,1,0))</f>
        <v>1</v>
      </c>
      <c r="U1564">
        <f>IF(M1564&lt;&gt;"Minor",0,IF(COUNTIFS($A$2:$A1564,$A1564,$D$2:$D1564,$D1564,$M$2:$M1564,"Minor")=1,1,0))</f>
        <v>0</v>
      </c>
    </row>
    <row r="1565">
      <c r="A1565" t="inlineStr">
        <is>
          <t xml:space="preserve">819eabfbd96880cd7f6d42202600e24bdb384108</t>
        </is>
      </c>
      <c r="B1565" t="inlineStr">
        <is>
          <t xml:space="preserve">Primal Partners</t>
        </is>
      </c>
      <c r="C1565" t="inlineStr">
        <is>
          <t xml:space="preserve">Primal Partners (New)</t>
        </is>
      </c>
      <c r="D1565" t="inlineStr">
        <is>
          <t xml:space="preserve">964c51867b43aa4a7f574f61a3e03c690ff4adba</t>
        </is>
      </c>
      <c r="E1565" t="inlineStr">
        <is>
          <t xml:space="preserve">Episode 68: Welle Der Enttäuschung</t>
        </is>
      </c>
      <c r="F1565">
        <v>68</v>
      </c>
      <c r="G1565" t="inlineStr">
        <is>
          <t xml:space="preserve">0:36-0:38</t>
        </is>
      </c>
      <c r="H1565" t="inlineStr">
        <is>
          <t xml:space="preserve">Pending</t>
        </is>
      </c>
      <c r="I1565" t="inlineStr">
        <is>
          <t xml:space="preserve">Remarks: [Script Error]
Line from script:
"Yvonne Song lÃ¤chelte nur."
Note: The character was previously introduced as â€œSummer,â€_x009d_ not â€œYvonne.â€_x009d_ Suggested: â€œSummer lÃ¤chelte nur.â€_x009d_</t>
        </is>
      </c>
      <c r="J1565" t="inlineStr">
        <is>
          <t xml:space="preserve">VOA</t>
        </is>
      </c>
      <c r="K1565" t="inlineStr">
        <is>
          <t xml:space="preserve">Script Error</t>
        </is>
      </c>
      <c r="L1565" t="inlineStr">
        <is>
          <t xml:space="preserve">Script error</t>
        </is>
      </c>
      <c r="M1565" t="str">
        <f>IFERROR(IF(VLOOKUP(L1565,'Quantification'!$A:$B,2,FALSE)&amp;""="","Unclassified",VLOOKUP(L1565,'Quantification'!$A:$B,2,FALSE)),"Unclassified")</f>
        <v>Major</v>
      </c>
      <c r="N1565" t="inlineStr">
        <is>
          <t xml:space="preserve">con-khera.mirjam@pocketfm.com</t>
        </is>
      </c>
      <c r="O1565" t="inlineStr">
        <is>
          <t xml:space="preserve">Issues found in raw</t>
        </is>
      </c>
      <c r="P1565" t="str">
        <f>IF(OR(O1565="Issues found in master",O1565="Final master"),"Master",IF(OR(O1565="Ready for Master",O1565="Issues found in raw",O1565="Raw under QC",O1565="Issues resolved in raw"),"Raw","-"))</f>
        <v>Raw</v>
      </c>
      <c r="Q1565" s="13">
        <v>46284.83194444445</v>
      </c>
      <c r="R1565" t="inlineStr">
        <is>
          <t xml:space="preserve">2026-09 (Sept)</t>
        </is>
      </c>
      <c r="S1565">
        <f>IF(M1565="Not an error",0,IF(COUNTIFS($A$2:$A1565,$A1565,$D$2:$D1565,$D1565,$M$2:$M1565,"&lt;&gt;Not an error")=1,1,0))</f>
        <v>0</v>
      </c>
      <c r="T1565">
        <f>IF(M1565&lt;&gt;"Major",0,IF(COUNTIFS($A$2:$A1565,$A1565,$D$2:$D1565,$D1565,$M$2:$M1565,"Major")=1,1,0))</f>
        <v>0</v>
      </c>
      <c r="U1565">
        <f>IF(M1565&lt;&gt;"Minor",0,IF(COUNTIFS($A$2:$A1565,$A1565,$D$2:$D1565,$D1565,$M$2:$M1565,"Minor")=1,1,0))</f>
        <v>0</v>
      </c>
    </row>
    <row r="1566">
      <c r="A1566" t="inlineStr">
        <is>
          <t xml:space="preserve">819eabfbd96880cd7f6d42202600e24bdb384108</t>
        </is>
      </c>
      <c r="B1566" t="inlineStr">
        <is>
          <t xml:space="preserve">Primal Partners</t>
        </is>
      </c>
      <c r="C1566" t="inlineStr">
        <is>
          <t xml:space="preserve">Primal Partners (New)</t>
        </is>
      </c>
      <c r="D1566" t="inlineStr">
        <is>
          <t xml:space="preserve">964c51867b43aa4a7f574f61a3e03c690ff4adba</t>
        </is>
      </c>
      <c r="E1566" t="inlineStr">
        <is>
          <t xml:space="preserve">Episode 68: Welle Der Enttäuschung</t>
        </is>
      </c>
      <c r="F1566">
        <v>68</v>
      </c>
      <c r="G1566" t="inlineStr">
        <is>
          <t xml:space="preserve">0:48-0:54</t>
        </is>
      </c>
      <c r="H1566" t="inlineStr">
        <is>
          <t xml:space="preserve">Pending</t>
        </is>
      </c>
      <c r="I1566" t="inlineStr">
        <is>
          <t xml:space="preserve">Remarks: [Script Error]
Line from script:
"â€žHÃ¶r zu, ich verstehe deine Sorgen, aber du musst meinem GeschÃ¤ftssinn vertrauenâ€œ, sagte Yvonne."
Note: Summer and Sofia previously addressed each other formally, and the character was introduced as â€œSummer,â€_x009d_ not â€œYvonne.â€_x009d_ Suggested: â€œHÃ¶ren Sie, ich verstehe Ihre Sorgen, aber Sie mÃ¼ssen meinem GeschÃ¤ftssinn vertrauenâ€œ, sagte Summer.</t>
        </is>
      </c>
      <c r="J1566" t="inlineStr">
        <is>
          <t xml:space="preserve">VOA</t>
        </is>
      </c>
      <c r="K1566" t="inlineStr">
        <is>
          <t xml:space="preserve">Script Error</t>
        </is>
      </c>
      <c r="L1566" t="inlineStr">
        <is>
          <t xml:space="preserve">Script error</t>
        </is>
      </c>
      <c r="M1566" t="str">
        <f>IFERROR(IF(VLOOKUP(L1566,'Quantification'!$A:$B,2,FALSE)&amp;""="","Unclassified",VLOOKUP(L1566,'Quantification'!$A:$B,2,FALSE)),"Unclassified")</f>
        <v>Major</v>
      </c>
      <c r="N1566" t="inlineStr">
        <is>
          <t xml:space="preserve">con-khera.mirjam@pocketfm.com</t>
        </is>
      </c>
      <c r="O1566" t="inlineStr">
        <is>
          <t xml:space="preserve">Issues found in raw</t>
        </is>
      </c>
      <c r="P1566" t="str">
        <f>IF(OR(O1566="Issues found in master",O1566="Final master"),"Master",IF(OR(O1566="Ready for Master",O1566="Issues found in raw",O1566="Raw under QC",O1566="Issues resolved in raw"),"Raw","-"))</f>
        <v>Raw</v>
      </c>
      <c r="Q1566" s="13">
        <v>46284.83194444445</v>
      </c>
      <c r="R1566" t="inlineStr">
        <is>
          <t xml:space="preserve">2026-09 (Sept)</t>
        </is>
      </c>
      <c r="S1566">
        <f>IF(M1566="Not an error",0,IF(COUNTIFS($A$2:$A1566,$A1566,$D$2:$D1566,$D1566,$M$2:$M1566,"&lt;&gt;Not an error")=1,1,0))</f>
        <v>0</v>
      </c>
      <c r="T1566">
        <f>IF(M1566&lt;&gt;"Major",0,IF(COUNTIFS($A$2:$A1566,$A1566,$D$2:$D1566,$D1566,$M$2:$M1566,"Major")=1,1,0))</f>
        <v>0</v>
      </c>
      <c r="U1566">
        <f>IF(M1566&lt;&gt;"Minor",0,IF(COUNTIFS($A$2:$A1566,$A1566,$D$2:$D1566,$D1566,$M$2:$M1566,"Minor")=1,1,0))</f>
        <v>0</v>
      </c>
    </row>
    <row r="1567">
      <c r="A1567" t="inlineStr">
        <is>
          <t xml:space="preserve">819eabfbd96880cd7f6d42202600e24bdb384108</t>
        </is>
      </c>
      <c r="B1567" t="inlineStr">
        <is>
          <t xml:space="preserve">Primal Partners</t>
        </is>
      </c>
      <c r="C1567" t="inlineStr">
        <is>
          <t xml:space="preserve">Primal Partners (New)</t>
        </is>
      </c>
      <c r="D1567" t="inlineStr">
        <is>
          <t xml:space="preserve">964c51867b43aa4a7f574f61a3e03c690ff4adba</t>
        </is>
      </c>
      <c r="E1567" t="inlineStr">
        <is>
          <t xml:space="preserve">Episode 68: Welle Der Enttäuschung</t>
        </is>
      </c>
      <c r="F1567">
        <v>68</v>
      </c>
      <c r="G1567" t="inlineStr">
        <is>
          <t xml:space="preserve">1:30-1:41</t>
        </is>
      </c>
      <c r="H1567" t="inlineStr">
        <is>
          <t xml:space="preserve">Pending</t>
        </is>
      </c>
      <c r="I1567" t="inlineStr">
        <is>
          <t xml:space="preserve">Remarks: [Script Error]
Line from script:
"â€žWenn der Feuerzahn-Hund sie im Endkampf trÃ¤gt, zahle ich dir zusÃ¤tzlich zu allem anderen einen Bonus, selbst wenn wir keine Partner werdenâ€œ, fiel Yvonne ihr ins Wort und hielt fÃ¼nf Finger hoch."
Note: Summer and Sofia previously addressed each other formally, and the character was introduced as â€œSummer,â€_x009d_ not â€œYvonne.â€_x009d_ Suggested: â€œWenn der Feuerzahn-Hund sie im Endkampf trÃ¤gt, zahle ich Ihnen zusÃ¤tzlich zu allem anderen einen Bonus, selbst wenn wir keine Partnerinnen werdenâ€œ, fiel Summer ihr ins Wort und hielt fÃ¼nf Finger hoch.</t>
        </is>
      </c>
      <c r="J1567" t="inlineStr">
        <is>
          <t xml:space="preserve">VOA</t>
        </is>
      </c>
      <c r="K1567" t="inlineStr">
        <is>
          <t xml:space="preserve">Script Error</t>
        </is>
      </c>
      <c r="L1567" t="inlineStr">
        <is>
          <t xml:space="preserve">Script error</t>
        </is>
      </c>
      <c r="M1567" t="str">
        <f>IFERROR(IF(VLOOKUP(L1567,'Quantification'!$A:$B,2,FALSE)&amp;""="","Unclassified",VLOOKUP(L1567,'Quantification'!$A:$B,2,FALSE)),"Unclassified")</f>
        <v>Major</v>
      </c>
      <c r="N1567" t="inlineStr">
        <is>
          <t xml:space="preserve">con-khera.mirjam@pocketfm.com</t>
        </is>
      </c>
      <c r="O1567" t="inlineStr">
        <is>
          <t xml:space="preserve">Issues found in raw</t>
        </is>
      </c>
      <c r="P1567" t="str">
        <f>IF(OR(O1567="Issues found in master",O1567="Final master"),"Master",IF(OR(O1567="Ready for Master",O1567="Issues found in raw",O1567="Raw under QC",O1567="Issues resolved in raw"),"Raw","-"))</f>
        <v>Raw</v>
      </c>
      <c r="Q1567" s="13">
        <v>46284.83194444445</v>
      </c>
      <c r="R1567" t="inlineStr">
        <is>
          <t xml:space="preserve">2026-09 (Sept)</t>
        </is>
      </c>
      <c r="S1567">
        <f>IF(M1567="Not an error",0,IF(COUNTIFS($A$2:$A1567,$A1567,$D$2:$D1567,$D1567,$M$2:$M1567,"&lt;&gt;Not an error")=1,1,0))</f>
        <v>0</v>
      </c>
      <c r="T1567">
        <f>IF(M1567&lt;&gt;"Major",0,IF(COUNTIFS($A$2:$A1567,$A1567,$D$2:$D1567,$D1567,$M$2:$M1567,"Major")=1,1,0))</f>
        <v>0</v>
      </c>
      <c r="U1567">
        <f>IF(M1567&lt;&gt;"Minor",0,IF(COUNTIFS($A$2:$A1567,$A1567,$D$2:$D1567,$D1567,$M$2:$M1567,"Minor")=1,1,0))</f>
        <v>0</v>
      </c>
    </row>
    <row r="1568">
      <c r="A1568" t="inlineStr">
        <is>
          <t xml:space="preserve">819eabfbd96880cd7f6d42202600e24bdb384108</t>
        </is>
      </c>
      <c r="B1568" t="inlineStr">
        <is>
          <t xml:space="preserve">Primal Partners</t>
        </is>
      </c>
      <c r="C1568" t="inlineStr">
        <is>
          <t xml:space="preserve">Primal Partners (New)</t>
        </is>
      </c>
      <c r="D1568" t="inlineStr">
        <is>
          <t xml:space="preserve">964c51867b43aa4a7f574f61a3e03c690ff4adba</t>
        </is>
      </c>
      <c r="E1568" t="inlineStr">
        <is>
          <t xml:space="preserve">Episode 68: Welle Der Enttäuschung</t>
        </is>
      </c>
      <c r="F1568">
        <v>68</v>
      </c>
      <c r="G1568" t="inlineStr">
        <is>
          <t xml:space="preserve">3:14-3:17</t>
        </is>
      </c>
      <c r="H1568" t="inlineStr">
        <is>
          <t xml:space="preserve">Pending</t>
        </is>
      </c>
      <c r="I1568" t="inlineStr">
        <is>
          <t xml:space="preserve">Remarks: [Script Error]
Line from script:
"Hier geht es um die Zukunft der Kraft-Ente."
Note: The beast was previously established as â€œKraftschnabel-Ente,â€_x009d_ not â€œKraft-Ente.â€_x009d_ Suggested: â€œHier geht es um die Zukunft der Kraftschnabel-Ente.â€_x009d_</t>
        </is>
      </c>
      <c r="J1568" t="inlineStr">
        <is>
          <t xml:space="preserve">VOA</t>
        </is>
      </c>
      <c r="K1568" t="inlineStr">
        <is>
          <t xml:space="preserve">Script Error</t>
        </is>
      </c>
      <c r="L1568" t="inlineStr">
        <is>
          <t xml:space="preserve">Script error</t>
        </is>
      </c>
      <c r="M1568" t="str">
        <f>IFERROR(IF(VLOOKUP(L1568,'Quantification'!$A:$B,2,FALSE)&amp;""="","Unclassified",VLOOKUP(L1568,'Quantification'!$A:$B,2,FALSE)),"Unclassified")</f>
        <v>Major</v>
      </c>
      <c r="N1568" t="inlineStr">
        <is>
          <t xml:space="preserve">con-khera.mirjam@pocketfm.com</t>
        </is>
      </c>
      <c r="O1568" t="inlineStr">
        <is>
          <t xml:space="preserve">Issues found in raw</t>
        </is>
      </c>
      <c r="P1568" t="str">
        <f>IF(OR(O1568="Issues found in master",O1568="Final master"),"Master",IF(OR(O1568="Ready for Master",O1568="Issues found in raw",O1568="Raw under QC",O1568="Issues resolved in raw"),"Raw","-"))</f>
        <v>Raw</v>
      </c>
      <c r="Q1568" s="13">
        <v>46284.83194444445</v>
      </c>
      <c r="R1568" t="inlineStr">
        <is>
          <t xml:space="preserve">2026-09 (Sept)</t>
        </is>
      </c>
      <c r="S1568">
        <f>IF(M1568="Not an error",0,IF(COUNTIFS($A$2:$A1568,$A1568,$D$2:$D1568,$D1568,$M$2:$M1568,"&lt;&gt;Not an error")=1,1,0))</f>
        <v>0</v>
      </c>
      <c r="T1568">
        <f>IF(M1568&lt;&gt;"Major",0,IF(COUNTIFS($A$2:$A1568,$A1568,$D$2:$D1568,$D1568,$M$2:$M1568,"Major")=1,1,0))</f>
        <v>0</v>
      </c>
      <c r="U1568">
        <f>IF(M1568&lt;&gt;"Minor",0,IF(COUNTIFS($A$2:$A1568,$A1568,$D$2:$D1568,$D1568,$M$2:$M1568,"Minor")=1,1,0))</f>
        <v>0</v>
      </c>
    </row>
    <row r="1569">
      <c r="A1569" t="inlineStr">
        <is>
          <t xml:space="preserve">819eabfbd96880cd7f6d42202600e24bdb384108</t>
        </is>
      </c>
      <c r="B1569" t="inlineStr">
        <is>
          <t xml:space="preserve">Primal Partners</t>
        </is>
      </c>
      <c r="C1569" t="inlineStr">
        <is>
          <t xml:space="preserve">Primal Partners (New)</t>
        </is>
      </c>
      <c r="D1569" t="inlineStr">
        <is>
          <t xml:space="preserve">964c51867b43aa4a7f574f61a3e03c690ff4adba</t>
        </is>
      </c>
      <c r="E1569" t="inlineStr">
        <is>
          <t xml:space="preserve">Episode 68: Welle Der Enttäuschung</t>
        </is>
      </c>
      <c r="F1569">
        <v>68</v>
      </c>
      <c r="G1569" t="inlineStr">
        <is>
          <t xml:space="preserve">3:24-3:33</t>
        </is>
      </c>
      <c r="H1569" t="inlineStr">
        <is>
          <t xml:space="preserve">Pending</t>
        </is>
      </c>
      <c r="I1569" t="inlineStr">
        <is>
          <t xml:space="preserve">Remarks: [Script Error]
Line from script:
"â€žWenn die Kraft-Ente sich zu einer Bestie des fortgeschrittenen Rangs entwickelt, hast du eine echte Chance, es ins Team der Evergrand University zu schaffen.â€œ"
Note: The beast was previously established as â€œKraftschnabel-Ente,â€_x009d_ not â€œKraft-Ente.â€_x009d_ Suggested: â€œWenn die Kraftschnabel-Ente sich zu einer Bestie des fortgeschrittenen Rangs entwickelt, hast du eine echte Chance, es ins Team der Evergrand University zu schaffen.â€_x009d_</t>
        </is>
      </c>
      <c r="J1569" t="inlineStr">
        <is>
          <t xml:space="preserve">VOA</t>
        </is>
      </c>
      <c r="K1569" t="inlineStr">
        <is>
          <t xml:space="preserve">Script Error</t>
        </is>
      </c>
      <c r="L1569" t="inlineStr">
        <is>
          <t xml:space="preserve">Script error</t>
        </is>
      </c>
      <c r="M1569" t="str">
        <f>IFERROR(IF(VLOOKUP(L1569,'Quantification'!$A:$B,2,FALSE)&amp;""="","Unclassified",VLOOKUP(L1569,'Quantification'!$A:$B,2,FALSE)),"Unclassified")</f>
        <v>Major</v>
      </c>
      <c r="N1569" t="inlineStr">
        <is>
          <t xml:space="preserve">con-khera.mirjam@pocketfm.com</t>
        </is>
      </c>
      <c r="O1569" t="inlineStr">
        <is>
          <t xml:space="preserve">Issues found in raw</t>
        </is>
      </c>
      <c r="P1569" t="str">
        <f>IF(OR(O1569="Issues found in master",O1569="Final master"),"Master",IF(OR(O1569="Ready for Master",O1569="Issues found in raw",O1569="Raw under QC",O1569="Issues resolved in raw"),"Raw","-"))</f>
        <v>Raw</v>
      </c>
      <c r="Q1569" s="13">
        <v>46284.83194444445</v>
      </c>
      <c r="R1569" t="inlineStr">
        <is>
          <t xml:space="preserve">2026-09 (Sept)</t>
        </is>
      </c>
      <c r="S1569">
        <f>IF(M1569="Not an error",0,IF(COUNTIFS($A$2:$A1569,$A1569,$D$2:$D1569,$D1569,$M$2:$M1569,"&lt;&gt;Not an error")=1,1,0))</f>
        <v>0</v>
      </c>
      <c r="T1569">
        <f>IF(M1569&lt;&gt;"Major",0,IF(COUNTIFS($A$2:$A1569,$A1569,$D$2:$D1569,$D1569,$M$2:$M1569,"Major")=1,1,0))</f>
        <v>0</v>
      </c>
      <c r="U1569">
        <f>IF(M1569&lt;&gt;"Minor",0,IF(COUNTIFS($A$2:$A1569,$A1569,$D$2:$D1569,$D1569,$M$2:$M1569,"Minor")=1,1,0))</f>
        <v>0</v>
      </c>
    </row>
    <row r="1570">
      <c r="A1570" t="inlineStr">
        <is>
          <t xml:space="preserve">819eabfbd96880cd7f6d42202600e24bdb384108</t>
        </is>
      </c>
      <c r="B1570" t="inlineStr">
        <is>
          <t xml:space="preserve">Primal Partners</t>
        </is>
      </c>
      <c r="C1570" t="inlineStr">
        <is>
          <t xml:space="preserve">Primal Partners (New)</t>
        </is>
      </c>
      <c r="D1570" t="inlineStr">
        <is>
          <t xml:space="preserve">964c51867b43aa4a7f574f61a3e03c690ff4adba</t>
        </is>
      </c>
      <c r="E1570" t="inlineStr">
        <is>
          <t xml:space="preserve">Episode 68: Welle Der Enttäuschung</t>
        </is>
      </c>
      <c r="F1570">
        <v>68</v>
      </c>
      <c r="G1570" t="inlineStr">
        <is>
          <t xml:space="preserve">3:34-3:40</t>
        </is>
      </c>
      <c r="H1570" t="inlineStr">
        <is>
          <t xml:space="preserve">Pending</t>
        </is>
      </c>
      <c r="I1570" t="inlineStr">
        <is>
          <t xml:space="preserve">Remarks: [Script Error]
Line from script:
"â€žAuÃŸerdemâ€œ, fÃ¼gte ihr Vater geduldig hinzu, â€žhat das Kind, gegen das du antrittst, Henry Wright besiegt. Es wird also nicht so peinlich sein, wenn du verlierst.â€œ"
Note: Sofia defeated Howard Young in the semifinal, not Henry Wright. Suggested: â€œAuÃŸerdemâ€œ, fÃ¼gte ihr Vater geduldig hinzu, â€žhat das Kind, gegen das du antrittst, Howard Young besiegt. Es wird also nicht so peinlich sein, wenn du verlierst.â€_x009d_</t>
        </is>
      </c>
      <c r="J1570" t="inlineStr">
        <is>
          <t xml:space="preserve">VOA</t>
        </is>
      </c>
      <c r="K1570" t="inlineStr">
        <is>
          <t xml:space="preserve">Script Error</t>
        </is>
      </c>
      <c r="L1570" t="inlineStr">
        <is>
          <t xml:space="preserve">Script error</t>
        </is>
      </c>
      <c r="M1570" t="str">
        <f>IFERROR(IF(VLOOKUP(L1570,'Quantification'!$A:$B,2,FALSE)&amp;""="","Unclassified",VLOOKUP(L1570,'Quantification'!$A:$B,2,FALSE)),"Unclassified")</f>
        <v>Major</v>
      </c>
      <c r="N1570" t="inlineStr">
        <is>
          <t xml:space="preserve">con-khera.mirjam@pocketfm.com</t>
        </is>
      </c>
      <c r="O1570" t="inlineStr">
        <is>
          <t xml:space="preserve">Issues found in raw</t>
        </is>
      </c>
      <c r="P1570" t="str">
        <f>IF(OR(O1570="Issues found in master",O1570="Final master"),"Master",IF(OR(O1570="Ready for Master",O1570="Issues found in raw",O1570="Raw under QC",O1570="Issues resolved in raw"),"Raw","-"))</f>
        <v>Raw</v>
      </c>
      <c r="Q1570" s="13">
        <v>46284.83194444445</v>
      </c>
      <c r="R1570" t="inlineStr">
        <is>
          <t xml:space="preserve">2026-09 (Sept)</t>
        </is>
      </c>
      <c r="S1570">
        <f>IF(M1570="Not an error",0,IF(COUNTIFS($A$2:$A1570,$A1570,$D$2:$D1570,$D1570,$M$2:$M1570,"&lt;&gt;Not an error")=1,1,0))</f>
        <v>0</v>
      </c>
      <c r="T1570">
        <f>IF(M1570&lt;&gt;"Major",0,IF(COUNTIFS($A$2:$A1570,$A1570,$D$2:$D1570,$D1570,$M$2:$M1570,"Major")=1,1,0))</f>
        <v>0</v>
      </c>
      <c r="U1570">
        <f>IF(M1570&lt;&gt;"Minor",0,IF(COUNTIFS($A$2:$A1570,$A1570,$D$2:$D1570,$D1570,$M$2:$M1570,"Minor")=1,1,0))</f>
        <v>0</v>
      </c>
    </row>
    <row r="1571">
      <c r="A1571" t="inlineStr">
        <is>
          <t xml:space="preserve">819eabfbd96880cd7f6d42202600e24bdb384108</t>
        </is>
      </c>
      <c r="B1571" t="inlineStr">
        <is>
          <t xml:space="preserve">Primal Partners</t>
        </is>
      </c>
      <c r="C1571" t="inlineStr">
        <is>
          <t xml:space="preserve">Primal Partners (New)</t>
        </is>
      </c>
      <c r="D1571" t="inlineStr">
        <is>
          <t xml:space="preserve">964c51867b43aa4a7f574f61a3e03c690ff4adba</t>
        </is>
      </c>
      <c r="E1571" t="inlineStr">
        <is>
          <t xml:space="preserve">Episode 68: Welle Der Enttäuschung</t>
        </is>
      </c>
      <c r="F1571">
        <v>68</v>
      </c>
      <c r="G1571" t="inlineStr">
        <is>
          <t xml:space="preserve">5:15-5:19</t>
        </is>
      </c>
      <c r="H1571" t="inlineStr">
        <is>
          <t xml:space="preserve">Pending</t>
        </is>
      </c>
      <c r="I1571" t="inlineStr">
        <is>
          <t xml:space="preserve">Remarks: [Script Error]
Line from script:
"Immerhin war dies dieselbe Bestie des primÃ¤ren Rangs, die Scalie besiegt hatte."
Note: The Feuerzahn-Hund defeated Gravitron in the semifinal, not â€œScalie.â€_x009d_ The established rank term is also â€œPrimÃ¤rrang-Bestie.â€_x009d_ Suggested: â€œImmerhin war dies dieselbe PrimÃ¤rrang-Bestie, die Gravitron besiegt hatte.â€_x009d_</t>
        </is>
      </c>
      <c r="J1571" t="inlineStr">
        <is>
          <t xml:space="preserve">VOA</t>
        </is>
      </c>
      <c r="K1571" t="inlineStr">
        <is>
          <t xml:space="preserve">Script Error</t>
        </is>
      </c>
      <c r="L1571" t="inlineStr">
        <is>
          <t xml:space="preserve">Script error</t>
        </is>
      </c>
      <c r="M1571" t="str">
        <f>IFERROR(IF(VLOOKUP(L1571,'Quantification'!$A:$B,2,FALSE)&amp;""="","Unclassified",VLOOKUP(L1571,'Quantification'!$A:$B,2,FALSE)),"Unclassified")</f>
        <v>Major</v>
      </c>
      <c r="N1571" t="inlineStr">
        <is>
          <t xml:space="preserve">con-khera.mirjam@pocketfm.com</t>
        </is>
      </c>
      <c r="O1571" t="inlineStr">
        <is>
          <t xml:space="preserve">Issues found in raw</t>
        </is>
      </c>
      <c r="P1571" t="str">
        <f>IF(OR(O1571="Issues found in master",O1571="Final master"),"Master",IF(OR(O1571="Ready for Master",O1571="Issues found in raw",O1571="Raw under QC",O1571="Issues resolved in raw"),"Raw","-"))</f>
        <v>Raw</v>
      </c>
      <c r="Q1571" s="13">
        <v>46284.83194444445</v>
      </c>
      <c r="R1571" t="inlineStr">
        <is>
          <t xml:space="preserve">2026-09 (Sept)</t>
        </is>
      </c>
      <c r="S1571">
        <f>IF(M1571="Not an error",0,IF(COUNTIFS($A$2:$A1571,$A1571,$D$2:$D1571,$D1571,$M$2:$M1571,"&lt;&gt;Not an error")=1,1,0))</f>
        <v>0</v>
      </c>
      <c r="T1571">
        <f>IF(M1571&lt;&gt;"Major",0,IF(COUNTIFS($A$2:$A1571,$A1571,$D$2:$D1571,$D1571,$M$2:$M1571,"Major")=1,1,0))</f>
        <v>0</v>
      </c>
      <c r="U1571">
        <f>IF(M1571&lt;&gt;"Minor",0,IF(COUNTIFS($A$2:$A1571,$A1571,$D$2:$D1571,$D1571,$M$2:$M1571,"Minor")=1,1,0))</f>
        <v>0</v>
      </c>
    </row>
    <row r="1572">
      <c r="A1572" t="inlineStr">
        <is>
          <t xml:space="preserve">819eabfbd96880cd7f6d42202600e24bdb384108</t>
        </is>
      </c>
      <c r="B1572" t="inlineStr">
        <is>
          <t xml:space="preserve">Primal Partners</t>
        </is>
      </c>
      <c r="C1572" t="inlineStr">
        <is>
          <t xml:space="preserve">Primal Partners (New)</t>
        </is>
      </c>
      <c r="D1572" t="inlineStr">
        <is>
          <t xml:space="preserve">964c51867b43aa4a7f574f61a3e03c690ff4adba</t>
        </is>
      </c>
      <c r="E1572" t="inlineStr">
        <is>
          <t xml:space="preserve">Episode 68: Welle Der Enttäuschung</t>
        </is>
      </c>
      <c r="F1572">
        <v>68</v>
      </c>
      <c r="G1572" t="inlineStr">
        <is>
          <t xml:space="preserve">6:04-6:10</t>
        </is>
      </c>
      <c r="H1572" t="inlineStr">
        <is>
          <t xml:space="preserve">Pending</t>
        </is>
      </c>
      <c r="I1572" t="inlineStr">
        <is>
          <t xml:space="preserve">Remarks: [Script Error]
Line from script:
"Sie wusste, dass Vivian auch eine Bestie vom Typ Wasser besaÃŸ, die Kraft-Ente."
Note: The beast was previously established as â€œKraftschnabel-Ente,â€_x009d_ not â€œKraft-Ente.â€_x009d_ Suggested: â€œSie wusste, dass Vivian auch eine Bestie vom Typ Wasser besaÃŸ, die Kraftschnabel-Ente.â€_x009d_</t>
        </is>
      </c>
      <c r="J1572" t="inlineStr">
        <is>
          <t xml:space="preserve">VOA</t>
        </is>
      </c>
      <c r="K1572" t="inlineStr">
        <is>
          <t xml:space="preserve">Script Error</t>
        </is>
      </c>
      <c r="L1572" t="inlineStr">
        <is>
          <t xml:space="preserve">Script error</t>
        </is>
      </c>
      <c r="M1572" t="str">
        <f>IFERROR(IF(VLOOKUP(L1572,'Quantification'!$A:$B,2,FALSE)&amp;""="","Unclassified",VLOOKUP(L1572,'Quantification'!$A:$B,2,FALSE)),"Unclassified")</f>
        <v>Major</v>
      </c>
      <c r="N1572" t="inlineStr">
        <is>
          <t xml:space="preserve">con-khera.mirjam@pocketfm.com</t>
        </is>
      </c>
      <c r="O1572" t="inlineStr">
        <is>
          <t xml:space="preserve">Issues found in raw</t>
        </is>
      </c>
      <c r="P1572" t="str">
        <f>IF(OR(O1572="Issues found in master",O1572="Final master"),"Master",IF(OR(O1572="Ready for Master",O1572="Issues found in raw",O1572="Raw under QC",O1572="Issues resolved in raw"),"Raw","-"))</f>
        <v>Raw</v>
      </c>
      <c r="Q1572" s="13">
        <v>46284.83194444445</v>
      </c>
      <c r="R1572" t="inlineStr">
        <is>
          <t xml:space="preserve">2026-09 (Sept)</t>
        </is>
      </c>
      <c r="S1572">
        <f>IF(M1572="Not an error",0,IF(COUNTIFS($A$2:$A1572,$A1572,$D$2:$D1572,$D1572,$M$2:$M1572,"&lt;&gt;Not an error")=1,1,0))</f>
        <v>0</v>
      </c>
      <c r="T1572">
        <f>IF(M1572&lt;&gt;"Major",0,IF(COUNTIFS($A$2:$A1572,$A1572,$D$2:$D1572,$D1572,$M$2:$M1572,"Major")=1,1,0))</f>
        <v>0</v>
      </c>
      <c r="U1572">
        <f>IF(M1572&lt;&gt;"Minor",0,IF(COUNTIFS($A$2:$A1572,$A1572,$D$2:$D1572,$D1572,$M$2:$M1572,"Minor")=1,1,0))</f>
        <v>0</v>
      </c>
    </row>
    <row r="1573">
      <c r="A1573" t="inlineStr">
        <is>
          <t xml:space="preserve">819eabfbd96880cd7f6d42202600e24bdb384108</t>
        </is>
      </c>
      <c r="B1573" t="inlineStr">
        <is>
          <t xml:space="preserve">Primal Partners</t>
        </is>
      </c>
      <c r="C1573" t="inlineStr">
        <is>
          <t xml:space="preserve">Primal Partners (New)</t>
        </is>
      </c>
      <c r="D1573" t="inlineStr">
        <is>
          <t xml:space="preserve">964c51867b43aa4a7f574f61a3e03c690ff4adba</t>
        </is>
      </c>
      <c r="E1573" t="inlineStr">
        <is>
          <t xml:space="preserve">Episode 68: Welle Der Enttäuschung</t>
        </is>
      </c>
      <c r="F1573">
        <v>68</v>
      </c>
      <c r="G1573" t="inlineStr">
        <is>
          <t xml:space="preserve">6:18-6:25</t>
        </is>
      </c>
      <c r="H1573" t="inlineStr">
        <is>
          <t xml:space="preserve">Pending</t>
        </is>
      </c>
      <c r="I1573" t="inlineStr">
        <is>
          <t xml:space="preserve">Remarks: [Script Error]
Line from script:
"SchlieÃŸlich Ã¼bertraf die Elektro-Katze den Feuerzahn-Hund in fast jeder Hinsicht, abgesehen von seiner Verteidigung."
Note: This comparison should refer to the Kraftschnabel-Ente, the Water-type beast Sofia expected Vivian to use, not the Elektro-Katze. Suggested: â€œSchlieÃŸlich Ã¼bertraf die Kraftschnabel-Ente den Feuerzahn-Hund in fast jeder Hinsicht, abgesehen von seiner Verteidigung.â€_x009d_</t>
        </is>
      </c>
      <c r="J1573" t="inlineStr">
        <is>
          <t xml:space="preserve">VOA</t>
        </is>
      </c>
      <c r="K1573" t="inlineStr">
        <is>
          <t xml:space="preserve">Script Error</t>
        </is>
      </c>
      <c r="L1573" t="inlineStr">
        <is>
          <t xml:space="preserve">Script error</t>
        </is>
      </c>
      <c r="M1573" t="str">
        <f>IFERROR(IF(VLOOKUP(L1573,'Quantification'!$A:$B,2,FALSE)&amp;""="","Unclassified",VLOOKUP(L1573,'Quantification'!$A:$B,2,FALSE)),"Unclassified")</f>
        <v>Major</v>
      </c>
      <c r="N1573" t="inlineStr">
        <is>
          <t xml:space="preserve">con-khera.mirjam@pocketfm.com</t>
        </is>
      </c>
      <c r="O1573" t="inlineStr">
        <is>
          <t xml:space="preserve">Issues found in raw</t>
        </is>
      </c>
      <c r="P1573" t="str">
        <f>IF(OR(O1573="Issues found in master",O1573="Final master"),"Master",IF(OR(O1573="Ready for Master",O1573="Issues found in raw",O1573="Raw under QC",O1573="Issues resolved in raw"),"Raw","-"))</f>
        <v>Raw</v>
      </c>
      <c r="Q1573" s="13">
        <v>46284.83194444445</v>
      </c>
      <c r="R1573" t="inlineStr">
        <is>
          <t xml:space="preserve">2026-09 (Sept)</t>
        </is>
      </c>
      <c r="S1573">
        <f>IF(M1573="Not an error",0,IF(COUNTIFS($A$2:$A1573,$A1573,$D$2:$D1573,$D1573,$M$2:$M1573,"&lt;&gt;Not an error")=1,1,0))</f>
        <v>0</v>
      </c>
      <c r="T1573">
        <f>IF(M1573&lt;&gt;"Major",0,IF(COUNTIFS($A$2:$A1573,$A1573,$D$2:$D1573,$D1573,$M$2:$M1573,"Major")=1,1,0))</f>
        <v>0</v>
      </c>
      <c r="U1573">
        <f>IF(M1573&lt;&gt;"Minor",0,IF(COUNTIFS($A$2:$A1573,$A1573,$D$2:$D1573,$D1573,$M$2:$M1573,"Minor")=1,1,0))</f>
        <v>0</v>
      </c>
    </row>
    <row r="1574">
      <c r="A1574" t="inlineStr">
        <is>
          <t xml:space="preserve">819eabfbd96880cd7f6d42202600e24bdb384108</t>
        </is>
      </c>
      <c r="B1574" t="inlineStr">
        <is>
          <t xml:space="preserve">Primal Partners</t>
        </is>
      </c>
      <c r="C1574" t="inlineStr">
        <is>
          <t xml:space="preserve">Primal Partners (New)</t>
        </is>
      </c>
      <c r="D1574" t="inlineStr">
        <is>
          <t xml:space="preserve">964c51867b43aa4a7f574f61a3e03c690ff4adba</t>
        </is>
      </c>
      <c r="E1574" t="inlineStr">
        <is>
          <t xml:space="preserve">Episode 68: Welle Der Enttäuschung</t>
        </is>
      </c>
      <c r="F1574">
        <v>68</v>
      </c>
      <c r="G1574" t="inlineStr">
        <is>
          <t xml:space="preserve">9:06-9:10</t>
        </is>
      </c>
      <c r="H1574" t="inlineStr">
        <is>
          <t xml:space="preserve">Pending</t>
        </is>
      </c>
      <c r="I1574" t="inlineStr">
        <is>
          <t xml:space="preserve">Remarks: [Script Error]
Line from script:
"Vivian hatte sich, genau wie Henry Wright, durch den Wettbewerb gepflÃ¼gt."
Note: The dominant semifinalist was Howard Young, not Henry Wright. Suggested: â€œVivian hatte sich, genau wie Howard Young, durch den Wettbewerb gepflÃ¼gt.â€_x009d_</t>
        </is>
      </c>
      <c r="J1574" t="inlineStr">
        <is>
          <t xml:space="preserve">VOA</t>
        </is>
      </c>
      <c r="K1574" t="inlineStr">
        <is>
          <t xml:space="preserve">Script Error</t>
        </is>
      </c>
      <c r="L1574" t="inlineStr">
        <is>
          <t xml:space="preserve">Script error</t>
        </is>
      </c>
      <c r="M1574" t="str">
        <f>IFERROR(IF(VLOOKUP(L1574,'Quantification'!$A:$B,2,FALSE)&amp;""="","Unclassified",VLOOKUP(L1574,'Quantification'!$A:$B,2,FALSE)),"Unclassified")</f>
        <v>Major</v>
      </c>
      <c r="N1574" t="inlineStr">
        <is>
          <t xml:space="preserve">con-khera.mirjam@pocketfm.com</t>
        </is>
      </c>
      <c r="O1574" t="inlineStr">
        <is>
          <t xml:space="preserve">Issues found in raw</t>
        </is>
      </c>
      <c r="P1574" t="str">
        <f>IF(OR(O1574="Issues found in master",O1574="Final master"),"Master",IF(OR(O1574="Ready for Master",O1574="Issues found in raw",O1574="Raw under QC",O1574="Issues resolved in raw"),"Raw","-"))</f>
        <v>Raw</v>
      </c>
      <c r="Q1574" s="13">
        <v>46284.83194444445</v>
      </c>
      <c r="R1574" t="inlineStr">
        <is>
          <t xml:space="preserve">2026-09 (Sept)</t>
        </is>
      </c>
      <c r="S1574">
        <f>IF(M1574="Not an error",0,IF(COUNTIFS($A$2:$A1574,$A1574,$D$2:$D1574,$D1574,$M$2:$M1574,"&lt;&gt;Not an error")=1,1,0))</f>
        <v>0</v>
      </c>
      <c r="T1574">
        <f>IF(M1574&lt;&gt;"Major",0,IF(COUNTIFS($A$2:$A1574,$A1574,$D$2:$D1574,$D1574,$M$2:$M1574,"Major")=1,1,0))</f>
        <v>0</v>
      </c>
      <c r="U1574">
        <f>IF(M1574&lt;&gt;"Minor",0,IF(COUNTIFS($A$2:$A1574,$A1574,$D$2:$D1574,$D1574,$M$2:$M1574,"Minor")=1,1,0))</f>
        <v>0</v>
      </c>
    </row>
    <row r="1575">
      <c r="A1575" t="inlineStr">
        <is>
          <t xml:space="preserve">819eabfbd96880cd7f6d42202600e24bdb384108</t>
        </is>
      </c>
      <c r="B1575" t="inlineStr">
        <is>
          <t xml:space="preserve">Primal Partners</t>
        </is>
      </c>
      <c r="C1575" t="inlineStr">
        <is>
          <t xml:space="preserve">Primal Partners (New)</t>
        </is>
      </c>
      <c r="D1575" t="inlineStr">
        <is>
          <t xml:space="preserve">44be8f3a0709340a71c1f46afdf6b4e3a0b22a74</t>
        </is>
      </c>
      <c r="E1575" t="inlineStr">
        <is>
          <t xml:space="preserve">Episode 69: Schaustellungskampf</t>
        </is>
      </c>
      <c r="F1575">
        <v>69</v>
      </c>
      <c r="G1575" t="inlineStr">
        <is>
          <t xml:space="preserve">1:29-1:32</t>
        </is>
      </c>
      <c r="H1575" t="inlineStr">
        <is>
          <t xml:space="preserve">Pending</t>
        </is>
      </c>
      <c r="I1575" t="inlineStr">
        <is>
          <t xml:space="preserve">Remarks: [Script Error]
Line from script:
"Wenn nicht, solltest du dir unsere Longwu TierbestientagesstÃ¤tte ansehen."
Note: â€œLongwuâ€_x009d_ is not localized and sounds out of place in the established setting. Suggested: â€œWenn nicht, solltest du dir unsere Evergreen-TierbestientagesstÃ¤tte ansehen.â€_x009d_</t>
        </is>
      </c>
      <c r="J1575" t="inlineStr">
        <is>
          <t xml:space="preserve">VOA</t>
        </is>
      </c>
      <c r="K1575" t="inlineStr">
        <is>
          <t xml:space="preserve">Script Error</t>
        </is>
      </c>
      <c r="L1575" t="inlineStr">
        <is>
          <t xml:space="preserve">Script error</t>
        </is>
      </c>
      <c r="M1575" t="str">
        <f>IFERROR(IF(VLOOKUP(L1575,'Quantification'!$A:$B,2,FALSE)&amp;""="","Unclassified",VLOOKUP(L1575,'Quantification'!$A:$B,2,FALSE)),"Unclassified")</f>
        <v>Major</v>
      </c>
      <c r="N1575" t="inlineStr">
        <is>
          <t xml:space="preserve">con-khera.mirjam@pocketfm.com</t>
        </is>
      </c>
      <c r="O1575" t="inlineStr">
        <is>
          <t xml:space="preserve">Issues found in raw</t>
        </is>
      </c>
      <c r="P1575" t="str">
        <f>IF(OR(O1575="Issues found in master",O1575="Final master"),"Master",IF(OR(O1575="Ready for Master",O1575="Issues found in raw",O1575="Raw under QC",O1575="Issues resolved in raw"),"Raw","-"))</f>
        <v>Raw</v>
      </c>
      <c r="Q1575" s="13">
        <v>46285.320138888885</v>
      </c>
      <c r="R1575" t="inlineStr">
        <is>
          <t xml:space="preserve">2026-09 (Sept)</t>
        </is>
      </c>
      <c r="S1575">
        <f>IF(M1575="Not an error",0,IF(COUNTIFS($A$2:$A1575,$A1575,$D$2:$D1575,$D1575,$M$2:$M1575,"&lt;&gt;Not an error")=1,1,0))</f>
        <v>1</v>
      </c>
      <c r="T1575">
        <f>IF(M1575&lt;&gt;"Major",0,IF(COUNTIFS($A$2:$A1575,$A1575,$D$2:$D1575,$D1575,$M$2:$M1575,"Major")=1,1,0))</f>
        <v>1</v>
      </c>
      <c r="U1575">
        <f>IF(M1575&lt;&gt;"Minor",0,IF(COUNTIFS($A$2:$A1575,$A1575,$D$2:$D1575,$D1575,$M$2:$M1575,"Minor")=1,1,0))</f>
        <v>0</v>
      </c>
    </row>
    <row r="1576">
      <c r="A1576" t="inlineStr">
        <is>
          <t xml:space="preserve">819eabfbd96880cd7f6d42202600e24bdb384108</t>
        </is>
      </c>
      <c r="B1576" t="inlineStr">
        <is>
          <t xml:space="preserve">Primal Partners</t>
        </is>
      </c>
      <c r="C1576" t="inlineStr">
        <is>
          <t xml:space="preserve">Primal Partners (New)</t>
        </is>
      </c>
      <c r="D1576" t="inlineStr">
        <is>
          <t xml:space="preserve">44be8f3a0709340a71c1f46afdf6b4e3a0b22a74</t>
        </is>
      </c>
      <c r="E1576" t="inlineStr">
        <is>
          <t xml:space="preserve">Episode 69: Schaustellungskampf</t>
        </is>
      </c>
      <c r="F1576">
        <v>69</v>
      </c>
      <c r="G1576" t="inlineStr">
        <is>
          <t xml:space="preserve">3:48-3:58</t>
        </is>
      </c>
      <c r="H1576" t="inlineStr">
        <is>
          <t xml:space="preserve">Pending</t>
        </is>
      </c>
      <c r="I1576" t="inlineStr">
        <is>
          <t xml:space="preserve">Remarks: [Script Error]
Line from script:
"Die Leute, die du am Ende besiegt hast, Hugo und Vivian Wells, der eine ist von der Litan Highschool und die andere wurde gerade an der Yondale University angenommen."
Note: The semifinalist was previously established as Howard Young from the Evergreen Academy, not Hugo from Litan Highschool. Suggested: â€œDie Leute, die du am Ende besiegt hast, Howard Young und Vivian Wells â€“ der eine besucht die Evergreen Academy und die andere wurde gerade an der Yondale University angenommen.â€_x009d_</t>
        </is>
      </c>
      <c r="J1576" t="inlineStr">
        <is>
          <t xml:space="preserve">VOA</t>
        </is>
      </c>
      <c r="K1576" t="inlineStr">
        <is>
          <t xml:space="preserve">Script Error</t>
        </is>
      </c>
      <c r="L1576" t="inlineStr">
        <is>
          <t xml:space="preserve">Script error</t>
        </is>
      </c>
      <c r="M1576" t="str">
        <f>IFERROR(IF(VLOOKUP(L1576,'Quantification'!$A:$B,2,FALSE)&amp;""="","Unclassified",VLOOKUP(L1576,'Quantification'!$A:$B,2,FALSE)),"Unclassified")</f>
        <v>Major</v>
      </c>
      <c r="N1576" t="inlineStr">
        <is>
          <t xml:space="preserve">con-khera.mirjam@pocketfm.com</t>
        </is>
      </c>
      <c r="O1576" t="inlineStr">
        <is>
          <t xml:space="preserve">Issues found in raw</t>
        </is>
      </c>
      <c r="P1576" t="str">
        <f>IF(OR(O1576="Issues found in master",O1576="Final master"),"Master",IF(OR(O1576="Ready for Master",O1576="Issues found in raw",O1576="Raw under QC",O1576="Issues resolved in raw"),"Raw","-"))</f>
        <v>Raw</v>
      </c>
      <c r="Q1576" s="13">
        <v>46285.320138888885</v>
      </c>
      <c r="R1576" t="inlineStr">
        <is>
          <t xml:space="preserve">2026-09 (Sept)</t>
        </is>
      </c>
      <c r="S1576">
        <f>IF(M1576="Not an error",0,IF(COUNTIFS($A$2:$A1576,$A1576,$D$2:$D1576,$D1576,$M$2:$M1576,"&lt;&gt;Not an error")=1,1,0))</f>
        <v>0</v>
      </c>
      <c r="T1576">
        <f>IF(M1576&lt;&gt;"Major",0,IF(COUNTIFS($A$2:$A1576,$A1576,$D$2:$D1576,$D1576,$M$2:$M1576,"Major")=1,1,0))</f>
        <v>0</v>
      </c>
      <c r="U1576">
        <f>IF(M1576&lt;&gt;"Minor",0,IF(COUNTIFS($A$2:$A1576,$A1576,$D$2:$D1576,$D1576,$M$2:$M1576,"Minor")=1,1,0))</f>
        <v>0</v>
      </c>
    </row>
    <row r="1577">
      <c r="A1577" t="inlineStr">
        <is>
          <t xml:space="preserve">819eabfbd96880cd7f6d42202600e24bdb384108</t>
        </is>
      </c>
      <c r="B1577" t="inlineStr">
        <is>
          <t xml:space="preserve">Primal Partners</t>
        </is>
      </c>
      <c r="C1577" t="inlineStr">
        <is>
          <t xml:space="preserve">Primal Partners (New)</t>
        </is>
      </c>
      <c r="D1577" t="inlineStr">
        <is>
          <t xml:space="preserve">44be8f3a0709340a71c1f46afdf6b4e3a0b22a74</t>
        </is>
      </c>
      <c r="E1577" t="inlineStr">
        <is>
          <t xml:space="preserve">Episode 69: Schaustellungskampf</t>
        </is>
      </c>
      <c r="F1577">
        <v>69</v>
      </c>
      <c r="G1577" t="inlineStr">
        <is>
          <t xml:space="preserve">6:15-6:19</t>
        </is>
      </c>
      <c r="H1577" t="inlineStr">
        <is>
          <t xml:space="preserve">Pending</t>
        </is>
      </c>
      <c r="I1577" t="inlineStr">
        <is>
          <t xml:space="preserve">Remarks: [Script Error]
Line from script:
"Warum benutzt sie ein graviertes Fletchinder?"
Note: â€œFletchinderâ€_x009d_ is an unlocalized PokÃ©mon name and should be replaced with an original localized beast name. Suggested: â€œWarum benutzt sie einen gravierten Feuerfink?â€_x009d_</t>
        </is>
      </c>
      <c r="J1577" t="inlineStr">
        <is>
          <t xml:space="preserve">VOA</t>
        </is>
      </c>
      <c r="K1577" t="inlineStr">
        <is>
          <t xml:space="preserve">Script Error</t>
        </is>
      </c>
      <c r="L1577" t="inlineStr">
        <is>
          <t xml:space="preserve">Script error</t>
        </is>
      </c>
      <c r="M1577" t="str">
        <f>IFERROR(IF(VLOOKUP(L1577,'Quantification'!$A:$B,2,FALSE)&amp;""="","Unclassified",VLOOKUP(L1577,'Quantification'!$A:$B,2,FALSE)),"Unclassified")</f>
        <v>Major</v>
      </c>
      <c r="N1577" t="inlineStr">
        <is>
          <t xml:space="preserve">con-khera.mirjam@pocketfm.com</t>
        </is>
      </c>
      <c r="O1577" t="inlineStr">
        <is>
          <t xml:space="preserve">Issues found in raw</t>
        </is>
      </c>
      <c r="P1577" t="str">
        <f>IF(OR(O1577="Issues found in master",O1577="Final master"),"Master",IF(OR(O1577="Ready for Master",O1577="Issues found in raw",O1577="Raw under QC",O1577="Issues resolved in raw"),"Raw","-"))</f>
        <v>Raw</v>
      </c>
      <c r="Q1577" s="13">
        <v>46285.320138888885</v>
      </c>
      <c r="R1577" t="inlineStr">
        <is>
          <t xml:space="preserve">2026-09 (Sept)</t>
        </is>
      </c>
      <c r="S1577">
        <f>IF(M1577="Not an error",0,IF(COUNTIFS($A$2:$A1577,$A1577,$D$2:$D1577,$D1577,$M$2:$M1577,"&lt;&gt;Not an error")=1,1,0))</f>
        <v>0</v>
      </c>
      <c r="T1577">
        <f>IF(M1577&lt;&gt;"Major",0,IF(COUNTIFS($A$2:$A1577,$A1577,$D$2:$D1577,$D1577,$M$2:$M1577,"Major")=1,1,0))</f>
        <v>0</v>
      </c>
      <c r="U1577">
        <f>IF(M1577&lt;&gt;"Minor",0,IF(COUNTIFS($A$2:$A1577,$A1577,$D$2:$D1577,$D1577,$M$2:$M1577,"Minor")=1,1,0))</f>
        <v>0</v>
      </c>
    </row>
    <row r="1578">
      <c r="A1578" t="inlineStr">
        <is>
          <t xml:space="preserve">819eabfbd96880cd7f6d42202600e24bdb384108</t>
        </is>
      </c>
      <c r="B1578" t="inlineStr">
        <is>
          <t xml:space="preserve">Primal Partners</t>
        </is>
      </c>
      <c r="C1578" t="inlineStr">
        <is>
          <t xml:space="preserve">Primal Partners (New)</t>
        </is>
      </c>
      <c r="D1578" t="inlineStr">
        <is>
          <t xml:space="preserve">44be8f3a0709340a71c1f46afdf6b4e3a0b22a74</t>
        </is>
      </c>
      <c r="E1578" t="inlineStr">
        <is>
          <t xml:space="preserve">Episode 69: Schaustellungskampf</t>
        </is>
      </c>
      <c r="F1578">
        <v>69</v>
      </c>
      <c r="G1578" t="inlineStr">
        <is>
          <t xml:space="preserve">6:29-6:37</t>
        </is>
      </c>
      <c r="H1578" t="inlineStr">
        <is>
          <t xml:space="preserve">Pending</t>
        </is>
      </c>
      <c r="I1578" t="inlineStr">
        <is>
          <t xml:space="preserve">Remarks: [Script Error]
Line from script:
"Beide wandten sich wieder der Arena zu, wo sich das Quaddrow und das Fletchinder bereits einen heftigen Kampf in der Luft lieferten."
Note: â€œFletchinderâ€_x009d_ is a PokÃ©mon name and should be replaced with an original localized beast name. Suggested: â€œBeide wandten sich wieder der Arena zu, wo sich das Quaddrow und der Feuerfink bereits einen heftigen Kampf in der Luft lieferten.â€_x009d_</t>
        </is>
      </c>
      <c r="J1578" t="inlineStr">
        <is>
          <t xml:space="preserve">VOA</t>
        </is>
      </c>
      <c r="K1578" t="inlineStr">
        <is>
          <t xml:space="preserve">Script Error</t>
        </is>
      </c>
      <c r="L1578" t="inlineStr">
        <is>
          <t xml:space="preserve">Script error</t>
        </is>
      </c>
      <c r="M1578" t="str">
        <f>IFERROR(IF(VLOOKUP(L1578,'Quantification'!$A:$B,2,FALSE)&amp;""="","Unclassified",VLOOKUP(L1578,'Quantification'!$A:$B,2,FALSE)),"Unclassified")</f>
        <v>Major</v>
      </c>
      <c r="N1578" t="inlineStr">
        <is>
          <t xml:space="preserve">con-khera.mirjam@pocketfm.com</t>
        </is>
      </c>
      <c r="O1578" t="inlineStr">
        <is>
          <t xml:space="preserve">Issues found in raw</t>
        </is>
      </c>
      <c r="P1578" t="str">
        <f>IF(OR(O1578="Issues found in master",O1578="Final master"),"Master",IF(OR(O1578="Ready for Master",O1578="Issues found in raw",O1578="Raw under QC",O1578="Issues resolved in raw"),"Raw","-"))</f>
        <v>Raw</v>
      </c>
      <c r="Q1578" s="13">
        <v>46285.320138888885</v>
      </c>
      <c r="R1578" t="inlineStr">
        <is>
          <t xml:space="preserve">2026-09 (Sept)</t>
        </is>
      </c>
      <c r="S1578">
        <f>IF(M1578="Not an error",0,IF(COUNTIFS($A$2:$A1578,$A1578,$D$2:$D1578,$D1578,$M$2:$M1578,"&lt;&gt;Not an error")=1,1,0))</f>
        <v>0</v>
      </c>
      <c r="T1578">
        <f>IF(M1578&lt;&gt;"Major",0,IF(COUNTIFS($A$2:$A1578,$A1578,$D$2:$D1578,$D1578,$M$2:$M1578,"Major")=1,1,0))</f>
        <v>0</v>
      </c>
      <c r="U1578">
        <f>IF(M1578&lt;&gt;"Minor",0,IF(COUNTIFS($A$2:$A1578,$A1578,$D$2:$D1578,$D1578,$M$2:$M1578,"Minor")=1,1,0))</f>
        <v>0</v>
      </c>
    </row>
    <row r="1579">
      <c r="A1579" t="inlineStr">
        <is>
          <t xml:space="preserve">819eabfbd96880cd7f6d42202600e24bdb384108</t>
        </is>
      </c>
      <c r="B1579" t="inlineStr">
        <is>
          <t xml:space="preserve">Primal Partners</t>
        </is>
      </c>
      <c r="C1579" t="inlineStr">
        <is>
          <t xml:space="preserve">Primal Partners (New)</t>
        </is>
      </c>
      <c r="D1579" t="inlineStr">
        <is>
          <t xml:space="preserve">44be8f3a0709340a71c1f46afdf6b4e3a0b22a74</t>
        </is>
      </c>
      <c r="E1579" t="inlineStr">
        <is>
          <t xml:space="preserve">Episode 69: Schaustellungskampf</t>
        </is>
      </c>
      <c r="F1579">
        <v>69</v>
      </c>
      <c r="G1579" t="inlineStr">
        <is>
          <t xml:space="preserve">6:37-6:43</t>
        </is>
      </c>
      <c r="H1579" t="inlineStr">
        <is>
          <t xml:space="preserve">Pending</t>
        </is>
      </c>
      <c r="I1579" t="inlineStr">
        <is>
          <t xml:space="preserve">Remarks: [Script Error]
Line from script:
"Obwohl das Quaddrow eine Nummer kleiner war als das Fletchinder, war seine PrÃ¤senz ebenso gebieterisch."
Note: â€œFletchinderâ€_x009d_ is a PokÃ©mon name and should be replaced with the localized beast name. Suggested: â€œObwohl das Quaddrow eine Nummer kleiner war als der Feuerfink, war seine PrÃ¤senz ebenso gebieterisch.â€_x009d_</t>
        </is>
      </c>
      <c r="J1579" t="inlineStr">
        <is>
          <t xml:space="preserve">VOA</t>
        </is>
      </c>
      <c r="K1579" t="inlineStr">
        <is>
          <t xml:space="preserve">Script Error</t>
        </is>
      </c>
      <c r="L1579" t="inlineStr">
        <is>
          <t xml:space="preserve">Script error</t>
        </is>
      </c>
      <c r="M1579" t="str">
        <f>IFERROR(IF(VLOOKUP(L1579,'Quantification'!$A:$B,2,FALSE)&amp;""="","Unclassified",VLOOKUP(L1579,'Quantification'!$A:$B,2,FALSE)),"Unclassified")</f>
        <v>Major</v>
      </c>
      <c r="N1579" t="inlineStr">
        <is>
          <t xml:space="preserve">con-khera.mirjam@pocketfm.com</t>
        </is>
      </c>
      <c r="O1579" t="inlineStr">
        <is>
          <t xml:space="preserve">Issues found in raw</t>
        </is>
      </c>
      <c r="P1579" t="str">
        <f>IF(OR(O1579="Issues found in master",O1579="Final master"),"Master",IF(OR(O1579="Ready for Master",O1579="Issues found in raw",O1579="Raw under QC",O1579="Issues resolved in raw"),"Raw","-"))</f>
        <v>Raw</v>
      </c>
      <c r="Q1579" s="13">
        <v>46285.320138888885</v>
      </c>
      <c r="R1579" t="inlineStr">
        <is>
          <t xml:space="preserve">2026-09 (Sept)</t>
        </is>
      </c>
      <c r="S1579">
        <f>IF(M1579="Not an error",0,IF(COUNTIFS($A$2:$A1579,$A1579,$D$2:$D1579,$D1579,$M$2:$M1579,"&lt;&gt;Not an error")=1,1,0))</f>
        <v>0</v>
      </c>
      <c r="T1579">
        <f>IF(M1579&lt;&gt;"Major",0,IF(COUNTIFS($A$2:$A1579,$A1579,$D$2:$D1579,$D1579,$M$2:$M1579,"Major")=1,1,0))</f>
        <v>0</v>
      </c>
      <c r="U1579">
        <f>IF(M1579&lt;&gt;"Minor",0,IF(COUNTIFS($A$2:$A1579,$A1579,$D$2:$D1579,$D1579,$M$2:$M1579,"Minor")=1,1,0))</f>
        <v>0</v>
      </c>
    </row>
    <row r="1580">
      <c r="A1580" t="inlineStr">
        <is>
          <t xml:space="preserve">819eabfbd96880cd7f6d42202600e24bdb384108</t>
        </is>
      </c>
      <c r="B1580" t="inlineStr">
        <is>
          <t xml:space="preserve">Primal Partners</t>
        </is>
      </c>
      <c r="C1580" t="inlineStr">
        <is>
          <t xml:space="preserve">Primal Partners (New)</t>
        </is>
      </c>
      <c r="D1580" t="inlineStr">
        <is>
          <t xml:space="preserve">44be8f3a0709340a71c1f46afdf6b4e3a0b22a74</t>
        </is>
      </c>
      <c r="E1580" t="inlineStr">
        <is>
          <t xml:space="preserve">Episode 69: Schaustellungskampf</t>
        </is>
      </c>
      <c r="F1580">
        <v>69</v>
      </c>
      <c r="G1580" t="inlineStr">
        <is>
          <t xml:space="preserve">7:07-7:16</t>
        </is>
      </c>
      <c r="H1580" t="inlineStr">
        <is>
          <t xml:space="preserve">Pending</t>
        </is>
      </c>
      <c r="I1580" t="inlineStr">
        <is>
          <t xml:space="preserve">Remarks: [Script Error]
Line from script:
"Nach etwa zehn Minuten wich das Quaddrow dem Luftschlitzer des Fletchinders aus, scherte plÃ¶tzlich aus und flog direkt auf die ZuschauerrÃ¤nge zu."
Note: A ten-minute exchange seems unusually long compared with the much shorter tournament fights, and â€œFletchinderâ€_x009d_ is a PokÃ©mon name that requires localization. Suggested: â€œNach einigen Minuten wich das Quaddrow dem Luftschlitzer des Feuerfinken aus, scherte plÃ¶tzlich aus und flog direkt auf die ZuschauerrÃ¤nge zu.â€_x009d_</t>
        </is>
      </c>
      <c r="J1580" t="inlineStr">
        <is>
          <t xml:space="preserve">VOA</t>
        </is>
      </c>
      <c r="K1580" t="inlineStr">
        <is>
          <t xml:space="preserve">Script Error</t>
        </is>
      </c>
      <c r="L1580" t="inlineStr">
        <is>
          <t xml:space="preserve">Script error</t>
        </is>
      </c>
      <c r="M1580" t="str">
        <f>IFERROR(IF(VLOOKUP(L1580,'Quantification'!$A:$B,2,FALSE)&amp;""="","Unclassified",VLOOKUP(L1580,'Quantification'!$A:$B,2,FALSE)),"Unclassified")</f>
        <v>Major</v>
      </c>
      <c r="N1580" t="inlineStr">
        <is>
          <t xml:space="preserve">con-khera.mirjam@pocketfm.com</t>
        </is>
      </c>
      <c r="O1580" t="inlineStr">
        <is>
          <t xml:space="preserve">Issues found in raw</t>
        </is>
      </c>
      <c r="P1580" t="str">
        <f>IF(OR(O1580="Issues found in master",O1580="Final master"),"Master",IF(OR(O1580="Ready for Master",O1580="Issues found in raw",O1580="Raw under QC",O1580="Issues resolved in raw"),"Raw","-"))</f>
        <v>Raw</v>
      </c>
      <c r="Q1580" s="13">
        <v>46285.320138888885</v>
      </c>
      <c r="R1580" t="inlineStr">
        <is>
          <t xml:space="preserve">2026-09 (Sept)</t>
        </is>
      </c>
      <c r="S1580">
        <f>IF(M1580="Not an error",0,IF(COUNTIFS($A$2:$A1580,$A1580,$D$2:$D1580,$D1580,$M$2:$M1580,"&lt;&gt;Not an error")=1,1,0))</f>
        <v>0</v>
      </c>
      <c r="T1580">
        <f>IF(M1580&lt;&gt;"Major",0,IF(COUNTIFS($A$2:$A1580,$A1580,$D$2:$D1580,$D1580,$M$2:$M1580,"Major")=1,1,0))</f>
        <v>0</v>
      </c>
      <c r="U1580">
        <f>IF(M1580&lt;&gt;"Minor",0,IF(COUNTIFS($A$2:$A1580,$A1580,$D$2:$D1580,$D1580,$M$2:$M1580,"Minor")=1,1,0))</f>
        <v>0</v>
      </c>
    </row>
    <row r="1581">
      <c r="A1581" t="inlineStr">
        <is>
          <t xml:space="preserve">819eabfbd96880cd7f6d42202600e24bdb384108</t>
        </is>
      </c>
      <c r="B1581" t="inlineStr">
        <is>
          <t xml:space="preserve">Primal Partners</t>
        </is>
      </c>
      <c r="C1581" t="inlineStr">
        <is>
          <t xml:space="preserve">Primal Partners (New)</t>
        </is>
      </c>
      <c r="D1581" t="inlineStr">
        <is>
          <t xml:space="preserve">44be8f3a0709340a71c1f46afdf6b4e3a0b22a74</t>
        </is>
      </c>
      <c r="E1581" t="inlineStr">
        <is>
          <t xml:space="preserve">Episode 69: Schaustellungskampf</t>
        </is>
      </c>
      <c r="F1581">
        <v>69</v>
      </c>
      <c r="G1581" t="inlineStr">
        <is>
          <t xml:space="preserve">7:16-7:24</t>
        </is>
      </c>
      <c r="H1581" t="inlineStr">
        <is>
          <t xml:space="preserve">Pending</t>
        </is>
      </c>
      <c r="I1581" t="inlineStr">
        <is>
          <t xml:space="preserve">Remarks: [Script Error]
Line from script:
"Als das Fletchinder das sah, folgte es ihm dicht auf den Fersen und entfesselte im Flug einen SturmflÃ¼gelangriff."
Note: â€œFletchinderâ€_x009d_ is a PokÃ©mon name and should be replaced with the localized beast name. Suggested: â€œAls der Feuerfink das sah, folgte er ihm dicht auf den Fersen und entfesselte im Flug einen SturmflÃ¼gelangriff.â€_x009d_</t>
        </is>
      </c>
      <c r="J1581" t="inlineStr">
        <is>
          <t xml:space="preserve">VOA</t>
        </is>
      </c>
      <c r="K1581" t="inlineStr">
        <is>
          <t xml:space="preserve">Script Error</t>
        </is>
      </c>
      <c r="L1581" t="inlineStr">
        <is>
          <t xml:space="preserve">Script error</t>
        </is>
      </c>
      <c r="M1581" t="str">
        <f>IFERROR(IF(VLOOKUP(L1581,'Quantification'!$A:$B,2,FALSE)&amp;""="","Unclassified",VLOOKUP(L1581,'Quantification'!$A:$B,2,FALSE)),"Unclassified")</f>
        <v>Major</v>
      </c>
      <c r="N1581" t="inlineStr">
        <is>
          <t xml:space="preserve">con-khera.mirjam@pocketfm.com</t>
        </is>
      </c>
      <c r="O1581" t="inlineStr">
        <is>
          <t xml:space="preserve">Issues found in raw</t>
        </is>
      </c>
      <c r="P1581" t="str">
        <f>IF(OR(O1581="Issues found in master",O1581="Final master"),"Master",IF(OR(O1581="Ready for Master",O1581="Issues found in raw",O1581="Raw under QC",O1581="Issues resolved in raw"),"Raw","-"))</f>
        <v>Raw</v>
      </c>
      <c r="Q1581" s="13">
        <v>46285.320138888885</v>
      </c>
      <c r="R1581" t="inlineStr">
        <is>
          <t xml:space="preserve">2026-09 (Sept)</t>
        </is>
      </c>
      <c r="S1581">
        <f>IF(M1581="Not an error",0,IF(COUNTIFS($A$2:$A1581,$A1581,$D$2:$D1581,$D1581,$M$2:$M1581,"&lt;&gt;Not an error")=1,1,0))</f>
        <v>0</v>
      </c>
      <c r="T1581">
        <f>IF(M1581&lt;&gt;"Major",0,IF(COUNTIFS($A$2:$A1581,$A1581,$D$2:$D1581,$D1581,$M$2:$M1581,"Major")=1,1,0))</f>
        <v>0</v>
      </c>
      <c r="U1581">
        <f>IF(M1581&lt;&gt;"Minor",0,IF(COUNTIFS($A$2:$A1581,$A1581,$D$2:$D1581,$D1581,$M$2:$M1581,"Minor")=1,1,0))</f>
        <v>0</v>
      </c>
    </row>
    <row r="1582">
      <c r="A1582" t="inlineStr">
        <is>
          <t xml:space="preserve">819eabfbd96880cd7f6d42202600e24bdb384108</t>
        </is>
      </c>
      <c r="B1582" t="inlineStr">
        <is>
          <t xml:space="preserve">Primal Partners</t>
        </is>
      </c>
      <c r="C1582" t="inlineStr">
        <is>
          <t xml:space="preserve">Primal Partners (New)</t>
        </is>
      </c>
      <c r="D1582" t="inlineStr">
        <is>
          <t xml:space="preserve">44be8f3a0709340a71c1f46afdf6b4e3a0b22a74</t>
        </is>
      </c>
      <c r="E1582" t="inlineStr">
        <is>
          <t xml:space="preserve">Episode 69: Schaustellungskampf</t>
        </is>
      </c>
      <c r="F1582">
        <v>69</v>
      </c>
      <c r="G1582" t="inlineStr">
        <is>
          <t xml:space="preserve">7:59-8:04</t>
        </is>
      </c>
      <c r="H1582" t="inlineStr">
        <is>
          <t xml:space="preserve">Pending</t>
        </is>
      </c>
      <c r="I1582" t="inlineStr">
        <is>
          <t xml:space="preserve">Remarks: [Script Error]
Line from script:
"GlÃ¼cklicherweise setzte das Fletchinder, das ihm dicht auf den Fersen war, keine weiteren FÃ¤higkeiten ein."
Note: â€œFletchinderâ€_x009d_ is a PokÃ©mon name and should be replaced with the localized beast name. Suggested: â€œGlÃ¼cklicherweise setzte der Feuerfink, der ihm dicht auf den Fersen war, keine weiteren FÃ¤higkeiten ein.â€_x009d_</t>
        </is>
      </c>
      <c r="J1582" t="inlineStr">
        <is>
          <t xml:space="preserve">VOA</t>
        </is>
      </c>
      <c r="K1582" t="inlineStr">
        <is>
          <t xml:space="preserve">Script Error</t>
        </is>
      </c>
      <c r="L1582" t="inlineStr">
        <is>
          <t xml:space="preserve">Script error</t>
        </is>
      </c>
      <c r="M1582" t="str">
        <f>IFERROR(IF(VLOOKUP(L1582,'Quantification'!$A:$B,2,FALSE)&amp;""="","Unclassified",VLOOKUP(L1582,'Quantification'!$A:$B,2,FALSE)),"Unclassified")</f>
        <v>Major</v>
      </c>
      <c r="N1582" t="inlineStr">
        <is>
          <t xml:space="preserve">con-khera.mirjam@pocketfm.com</t>
        </is>
      </c>
      <c r="O1582" t="inlineStr">
        <is>
          <t xml:space="preserve">Issues found in raw</t>
        </is>
      </c>
      <c r="P1582" t="str">
        <f>IF(OR(O1582="Issues found in master",O1582="Final master"),"Master",IF(OR(O1582="Ready for Master",O1582="Issues found in raw",O1582="Raw under QC",O1582="Issues resolved in raw"),"Raw","-"))</f>
        <v>Raw</v>
      </c>
      <c r="Q1582" s="13">
        <v>46285.320138888885</v>
      </c>
      <c r="R1582" t="inlineStr">
        <is>
          <t xml:space="preserve">2026-09 (Sept)</t>
        </is>
      </c>
      <c r="S1582">
        <f>IF(M1582="Not an error",0,IF(COUNTIFS($A$2:$A1582,$A1582,$D$2:$D1582,$D1582,$M$2:$M1582,"&lt;&gt;Not an error")=1,1,0))</f>
        <v>0</v>
      </c>
      <c r="T1582">
        <f>IF(M1582&lt;&gt;"Major",0,IF(COUNTIFS($A$2:$A1582,$A1582,$D$2:$D1582,$D1582,$M$2:$M1582,"Major")=1,1,0))</f>
        <v>0</v>
      </c>
      <c r="U1582">
        <f>IF(M1582&lt;&gt;"Minor",0,IF(COUNTIFS($A$2:$A1582,$A1582,$D$2:$D1582,$D1582,$M$2:$M1582,"Minor")=1,1,0))</f>
        <v>0</v>
      </c>
    </row>
    <row r="1583">
      <c r="A1583" t="inlineStr">
        <is>
          <t xml:space="preserve">819eabfbd96880cd7f6d42202600e24bdb384108</t>
        </is>
      </c>
      <c r="B1583" t="inlineStr">
        <is>
          <t xml:space="preserve">Primal Partners</t>
        </is>
      </c>
      <c r="C1583" t="inlineStr">
        <is>
          <t xml:space="preserve">Primal Partners (New)</t>
        </is>
      </c>
      <c r="D1583" t="inlineStr">
        <is>
          <t xml:space="preserve">44be8f3a0709340a71c1f46afdf6b4e3a0b22a74</t>
        </is>
      </c>
      <c r="E1583" t="inlineStr">
        <is>
          <t xml:space="preserve">Episode 69: Schaustellungskampf</t>
        </is>
      </c>
      <c r="F1583">
        <v>69</v>
      </c>
      <c r="G1583" t="inlineStr">
        <is>
          <t xml:space="preserve">8:57-9:06</t>
        </is>
      </c>
      <c r="H1583" t="inlineStr">
        <is>
          <t xml:space="preserve">Pending</t>
        </is>
      </c>
      <c r="I1583" t="inlineStr">
        <is>
          <t xml:space="preserve">Remarks: [Script Error]
Line from script:
"Sechs Sekunden spÃ¤ter landete eine blasse Sofia auf der BÃ¼hne fÃ¼r die Siegerehrung, wo Vivian Wells bereits stand und genauso kreidebleich aussah."
Note: The exact timing sounds mechanical and has no narrative relevance. Suggested: â€œWenige Sekunden spÃ¤ter landete eine blasse Sofia auf der BÃ¼hne fÃ¼r die Siegerehrung, wo Vivian Wells bereits stand und genauso kreidebleich aussah.â€_x009d_</t>
        </is>
      </c>
      <c r="J1583" t="inlineStr">
        <is>
          <t xml:space="preserve">VOA</t>
        </is>
      </c>
      <c r="K1583" t="inlineStr">
        <is>
          <t xml:space="preserve">Script Error</t>
        </is>
      </c>
      <c r="L1583" t="inlineStr">
        <is>
          <t xml:space="preserve">Script error</t>
        </is>
      </c>
      <c r="M1583" t="str">
        <f>IFERROR(IF(VLOOKUP(L1583,'Quantification'!$A:$B,2,FALSE)&amp;""="","Unclassified",VLOOKUP(L1583,'Quantification'!$A:$B,2,FALSE)),"Unclassified")</f>
        <v>Major</v>
      </c>
      <c r="N1583" t="inlineStr">
        <is>
          <t xml:space="preserve">con-khera.mirjam@pocketfm.com</t>
        </is>
      </c>
      <c r="O1583" t="inlineStr">
        <is>
          <t xml:space="preserve">Issues found in raw</t>
        </is>
      </c>
      <c r="P1583" t="str">
        <f>IF(OR(O1583="Issues found in master",O1583="Final master"),"Master",IF(OR(O1583="Ready for Master",O1583="Issues found in raw",O1583="Raw under QC",O1583="Issues resolved in raw"),"Raw","-"))</f>
        <v>Raw</v>
      </c>
      <c r="Q1583" s="13">
        <v>46285.320138888885</v>
      </c>
      <c r="R1583" t="inlineStr">
        <is>
          <t xml:space="preserve">2026-09 (Sept)</t>
        </is>
      </c>
      <c r="S1583">
        <f>IF(M1583="Not an error",0,IF(COUNTIFS($A$2:$A1583,$A1583,$D$2:$D1583,$D1583,$M$2:$M1583,"&lt;&gt;Not an error")=1,1,0))</f>
        <v>0</v>
      </c>
      <c r="T1583">
        <f>IF(M1583&lt;&gt;"Major",0,IF(COUNTIFS($A$2:$A1583,$A1583,$D$2:$D1583,$D1583,$M$2:$M1583,"Major")=1,1,0))</f>
        <v>0</v>
      </c>
      <c r="U1583">
        <f>IF(M1583&lt;&gt;"Minor",0,IF(COUNTIFS($A$2:$A1583,$A1583,$D$2:$D1583,$D1583,$M$2:$M1583,"Minor")=1,1,0))</f>
        <v>0</v>
      </c>
    </row>
    <row r="1584">
      <c r="A1584" t="inlineStr">
        <is>
          <t xml:space="preserve">819eabfbd96880cd7f6d42202600e24bdb384108</t>
        </is>
      </c>
      <c r="B1584" t="inlineStr">
        <is>
          <t xml:space="preserve">Primal Partners</t>
        </is>
      </c>
      <c r="C1584" t="inlineStr">
        <is>
          <t xml:space="preserve">Primal Partners (New)</t>
        </is>
      </c>
      <c r="D1584" t="inlineStr">
        <is>
          <t xml:space="preserve">d4e7b1e8b5e459602d13397d9051f842b14c4ab1</t>
        </is>
      </c>
      <c r="E1584" t="inlineStr">
        <is>
          <t xml:space="preserve">Episode 70: Preisverleihung</t>
        </is>
      </c>
      <c r="F1584">
        <v>70</v>
      </c>
      <c r="G1584" t="inlineStr">
        <is>
          <t xml:space="preserve">0:03-0:08</t>
        </is>
      </c>
      <c r="H1584" t="inlineStr">
        <is>
          <t xml:space="preserve">Resolved</t>
        </is>
      </c>
      <c r="I1584" t="inlineStr">
        <is>
          <t xml:space="preserve">Remarks: [Script Error]
Line from script:
"Das Talonflame, das sie abgesetzt hatte, machte kehrt und verschwand mit einer eleganten Bewegung."
Note: Sofia was picked up by Quaddrow in the preceding scene, not by â€œTalonflame,â€_x009d_ which is also a PokÃ©mon name. Suggested: â€œDas Quaddrow, das sie abgesetzt hatte, machte kehrt und verschwand mit einer eleganten Bewegung.â€_x009d_</t>
        </is>
      </c>
      <c r="J1584" t="inlineStr">
        <is>
          <t xml:space="preserve">VOA</t>
        </is>
      </c>
      <c r="K1584" t="inlineStr">
        <is>
          <t xml:space="preserve">Script Error</t>
        </is>
      </c>
      <c r="L1584" t="inlineStr">
        <is>
          <t xml:space="preserve">Script error</t>
        </is>
      </c>
      <c r="M1584" t="str">
        <f>IFERROR(IF(VLOOKUP(L1584,'Quantification'!$A:$B,2,FALSE)&amp;""="","Unclassified",VLOOKUP(L1584,'Quantification'!$A:$B,2,FALSE)),"Unclassified")</f>
        <v>Major</v>
      </c>
      <c r="N1584" t="inlineStr">
        <is>
          <t xml:space="preserve">con-khera.mirjam@pocketfm.com</t>
        </is>
      </c>
      <c r="O1584" t="inlineStr">
        <is>
          <t xml:space="preserve">Issues found in raw</t>
        </is>
      </c>
      <c r="P1584" t="str">
        <f>IF(OR(O1584="Issues found in master",O1584="Final master"),"Master",IF(OR(O1584="Ready for Master",O1584="Issues found in raw",O1584="Raw under QC",O1584="Issues resolved in raw"),"Raw","-"))</f>
        <v>Raw</v>
      </c>
      <c r="Q1584" s="13">
        <v>46287.59305555555</v>
      </c>
      <c r="R1584" t="inlineStr">
        <is>
          <t xml:space="preserve">2026-09 (Sept)</t>
        </is>
      </c>
      <c r="S1584">
        <f>IF(M1584="Not an error",0,IF(COUNTIFS($A$2:$A1584,$A1584,$D$2:$D1584,$D1584,$M$2:$M1584,"&lt;&gt;Not an error")=1,1,0))</f>
        <v>1</v>
      </c>
      <c r="T1584">
        <f>IF(M1584&lt;&gt;"Major",0,IF(COUNTIFS($A$2:$A1584,$A1584,$D$2:$D1584,$D1584,$M$2:$M1584,"Major")=1,1,0))</f>
        <v>1</v>
      </c>
      <c r="U1584">
        <f>IF(M1584&lt;&gt;"Minor",0,IF(COUNTIFS($A$2:$A1584,$A1584,$D$2:$D1584,$D1584,$M$2:$M1584,"Minor")=1,1,0))</f>
        <v>0</v>
      </c>
    </row>
    <row r="1585">
      <c r="A1585" t="inlineStr">
        <is>
          <t xml:space="preserve">819eabfbd96880cd7f6d42202600e24bdb384108</t>
        </is>
      </c>
      <c r="B1585" t="inlineStr">
        <is>
          <t xml:space="preserve">Primal Partners</t>
        </is>
      </c>
      <c r="C1585" t="inlineStr">
        <is>
          <t xml:space="preserve">Primal Partners (New)</t>
        </is>
      </c>
      <c r="D1585" t="inlineStr">
        <is>
          <t xml:space="preserve">d4e7b1e8b5e459602d13397d9051f842b14c4ab1</t>
        </is>
      </c>
      <c r="E1585" t="inlineStr">
        <is>
          <t xml:space="preserve">Episode 70: Preisverleihung</t>
        </is>
      </c>
      <c r="F1585">
        <v>70</v>
      </c>
      <c r="G1585" t="inlineStr">
        <is>
          <t xml:space="preserve">0:15-0:24</t>
        </is>
      </c>
      <c r="H1585" t="inlineStr">
        <is>
          <t xml:space="preserve">Resolved</t>
        </is>
      </c>
      <c r="I1585" t="inlineStr">
        <is>
          <t xml:space="preserve">Remarks: [Script Error]
Line from script:
"Von seinem Platz in Sektor B aus beobachtete Hunter vÃ¶llig verwirrt, wie ein Talonflame und ein Swellow Sofia und Vivian Wells auf die BÃ¼hne trugen."
Note: â€œHunterâ€_x009d_ is another inconsistent name for Howard Young. Sofia was carried by Quaddrow, while Vivian should be carried by Gaoâ€™s previously established flying beast. â€œTalonflameâ€_x009d_ and â€œSwellowâ€_x009d_ are PokÃ©mon names and also break continuity with the preceding scene. Suggested: â€œVon seinem Platz in Sektor B aus beobachtete Howard Young vÃ¶llig verwirrt, wie das Quaddrow und der Feuerfink Sofia und Vivian Wells auf die BÃ¼hne trugen.â€_x009d_</t>
        </is>
      </c>
      <c r="J1585" t="inlineStr">
        <is>
          <t xml:space="preserve">VOA</t>
        </is>
      </c>
      <c r="K1585" t="inlineStr">
        <is>
          <t xml:space="preserve">Script Error</t>
        </is>
      </c>
      <c r="L1585" t="inlineStr">
        <is>
          <t xml:space="preserve">Script error</t>
        </is>
      </c>
      <c r="M1585" t="str">
        <f>IFERROR(IF(VLOOKUP(L1585,'Quantification'!$A:$B,2,FALSE)&amp;""="","Unclassified",VLOOKUP(L1585,'Quantification'!$A:$B,2,FALSE)),"Unclassified")</f>
        <v>Major</v>
      </c>
      <c r="N1585" t="inlineStr">
        <is>
          <t xml:space="preserve">con-khera.mirjam@pocketfm.com</t>
        </is>
      </c>
      <c r="O1585" t="inlineStr">
        <is>
          <t xml:space="preserve">Issues found in raw</t>
        </is>
      </c>
      <c r="P1585" t="str">
        <f>IF(OR(O1585="Issues found in master",O1585="Final master"),"Master",IF(OR(O1585="Ready for Master",O1585="Issues found in raw",O1585="Raw under QC",O1585="Issues resolved in raw"),"Raw","-"))</f>
        <v>Raw</v>
      </c>
      <c r="Q1585" s="13">
        <v>46287.59305555555</v>
      </c>
      <c r="R1585" t="inlineStr">
        <is>
          <t xml:space="preserve">2026-09 (Sept)</t>
        </is>
      </c>
      <c r="S1585">
        <f>IF(M1585="Not an error",0,IF(COUNTIFS($A$2:$A1585,$A1585,$D$2:$D1585,$D1585,$M$2:$M1585,"&lt;&gt;Not an error")=1,1,0))</f>
        <v>0</v>
      </c>
      <c r="T1585">
        <f>IF(M1585&lt;&gt;"Major",0,IF(COUNTIFS($A$2:$A1585,$A1585,$D$2:$D1585,$D1585,$M$2:$M1585,"Major")=1,1,0))</f>
        <v>0</v>
      </c>
      <c r="U1585">
        <f>IF(M1585&lt;&gt;"Minor",0,IF(COUNTIFS($A$2:$A1585,$A1585,$D$2:$D1585,$D1585,$M$2:$M1585,"Minor")=1,1,0))</f>
        <v>0</v>
      </c>
    </row>
    <row r="1586">
      <c r="A1586" t="inlineStr">
        <is>
          <t xml:space="preserve">819eabfbd96880cd7f6d42202600e24bdb384108</t>
        </is>
      </c>
      <c r="B1586" t="inlineStr">
        <is>
          <t xml:space="preserve">Primal Partners</t>
        </is>
      </c>
      <c r="C1586" t="inlineStr">
        <is>
          <t xml:space="preserve">Primal Partners (New)</t>
        </is>
      </c>
      <c r="D1586" t="inlineStr">
        <is>
          <t xml:space="preserve">d4e7b1e8b5e459602d13397d9051f842b14c4ab1</t>
        </is>
      </c>
      <c r="E1586" t="inlineStr">
        <is>
          <t xml:space="preserve">Episode 70: Preisverleihung</t>
        </is>
      </c>
      <c r="F1586">
        <v>70</v>
      </c>
      <c r="G1586" t="inlineStr">
        <is>
          <t xml:space="preserve">0:41-0:49</t>
        </is>
      </c>
      <c r="H1586" t="inlineStr">
        <is>
          <t xml:space="preserve">Resolved</t>
        </is>
      </c>
      <c r="I1586" t="inlineStr">
        <is>
          <t xml:space="preserve">Remarks: [Script Error]
Line from script:
"Sofia sah benommen zu, wie ein Braviary von auÃŸerhalb der Arena hereinschoss und einen zappelnden Hunter auf der BÃ¼hne absetzte."
Note: â€œHunterâ€_x009d_ is another inconsistent name for Howard Young, and â€œBraviaryâ€_x009d_ is a PokÃ©mon name that must be replaced with an original localized beast name. Suggested: â€œSofia sah benommen zu, wie ein KÃ¶nigsadler von auÃŸerhalb der Arena hereinschoss und einen zappelnden Howard Young auf der BÃ¼hne absetzte.â€_x009d_</t>
        </is>
      </c>
      <c r="J1586" t="inlineStr">
        <is>
          <t xml:space="preserve">VOA</t>
        </is>
      </c>
      <c r="K1586" t="inlineStr">
        <is>
          <t xml:space="preserve">Script Error</t>
        </is>
      </c>
      <c r="L1586" t="inlineStr">
        <is>
          <t xml:space="preserve">Script error</t>
        </is>
      </c>
      <c r="M1586" t="str">
        <f>IFERROR(IF(VLOOKUP(L1586,'Quantification'!$A:$B,2,FALSE)&amp;""="","Unclassified",VLOOKUP(L1586,'Quantification'!$A:$B,2,FALSE)),"Unclassified")</f>
        <v>Major</v>
      </c>
      <c r="N1586" t="inlineStr">
        <is>
          <t xml:space="preserve">con-khera.mirjam@pocketfm.com</t>
        </is>
      </c>
      <c r="O1586" t="inlineStr">
        <is>
          <t xml:space="preserve">Issues found in raw</t>
        </is>
      </c>
      <c r="P1586" t="str">
        <f>IF(OR(O1586="Issues found in master",O1586="Final master"),"Master",IF(OR(O1586="Ready for Master",O1586="Issues found in raw",O1586="Raw under QC",O1586="Issues resolved in raw"),"Raw","-"))</f>
        <v>Raw</v>
      </c>
      <c r="Q1586" s="13">
        <v>46287.59305555555</v>
      </c>
      <c r="R1586" t="inlineStr">
        <is>
          <t xml:space="preserve">2026-09 (Sept)</t>
        </is>
      </c>
      <c r="S1586">
        <f>IF(M1586="Not an error",0,IF(COUNTIFS($A$2:$A1586,$A1586,$D$2:$D1586,$D1586,$M$2:$M1586,"&lt;&gt;Not an error")=1,1,0))</f>
        <v>0</v>
      </c>
      <c r="T1586">
        <f>IF(M1586&lt;&gt;"Major",0,IF(COUNTIFS($A$2:$A1586,$A1586,$D$2:$D1586,$D1586,$M$2:$M1586,"Major")=1,1,0))</f>
        <v>0</v>
      </c>
      <c r="U1586">
        <f>IF(M1586&lt;&gt;"Minor",0,IF(COUNTIFS($A$2:$A1586,$A1586,$D$2:$D1586,$D1586,$M$2:$M1586,"Minor")=1,1,0))</f>
        <v>0</v>
      </c>
    </row>
    <row r="1587">
      <c r="A1587" t="inlineStr">
        <is>
          <t xml:space="preserve">819eabfbd96880cd7f6d42202600e24bdb384108</t>
        </is>
      </c>
      <c r="B1587" t="inlineStr">
        <is>
          <t xml:space="preserve">Primal Partners</t>
        </is>
      </c>
      <c r="C1587" t="inlineStr">
        <is>
          <t xml:space="preserve">Primal Partners (New)</t>
        </is>
      </c>
      <c r="D1587" t="inlineStr">
        <is>
          <t xml:space="preserve">d4e7b1e8b5e459602d13397d9051f842b14c4ab1</t>
        </is>
      </c>
      <c r="E1587" t="inlineStr">
        <is>
          <t xml:space="preserve">Episode 70: Preisverleihung</t>
        </is>
      </c>
      <c r="F1587">
        <v>70</v>
      </c>
      <c r="G1587" t="inlineStr">
        <is>
          <t xml:space="preserve">1:04-1:09</t>
        </is>
      </c>
      <c r="H1587" t="inlineStr">
        <is>
          <t xml:space="preserve">Resolved</t>
        </is>
      </c>
      <c r="I1587" t="inlineStr">
        <is>
          <t xml:space="preserve">Remarks: [Mispronunciation]
Line from script:
"Der erste Preis bestand aus zweihunderttausend Credits und einem Tierbestienei."
Note: â€œTierbestieneiâ€_x009d_ is mispronounced, and â€œTierâ€_x009d_ is redundant. Suggested: â€œDer erste Preis bestand aus zweihunderttausend Credits und einem Bestienei.â€_x009d_</t>
        </is>
      </c>
      <c r="J1587" t="inlineStr">
        <is>
          <t xml:space="preserve">VOA</t>
        </is>
      </c>
      <c r="K1587" t="inlineStr">
        <is>
          <t xml:space="preserve">Script Error</t>
        </is>
      </c>
      <c r="L1587" t="inlineStr">
        <is>
          <t xml:space="preserve">Script error</t>
        </is>
      </c>
      <c r="M1587" t="str">
        <f>IFERROR(IF(VLOOKUP(L1587,'Quantification'!$A:$B,2,FALSE)&amp;""="","Unclassified",VLOOKUP(L1587,'Quantification'!$A:$B,2,FALSE)),"Unclassified")</f>
        <v>Major</v>
      </c>
      <c r="N1587" t="inlineStr">
        <is>
          <t xml:space="preserve">con-khera.mirjam@pocketfm.com</t>
        </is>
      </c>
      <c r="O1587" t="inlineStr">
        <is>
          <t xml:space="preserve">Issues found in raw</t>
        </is>
      </c>
      <c r="P1587" t="str">
        <f>IF(OR(O1587="Issues found in master",O1587="Final master"),"Master",IF(OR(O1587="Ready for Master",O1587="Issues found in raw",O1587="Raw under QC",O1587="Issues resolved in raw"),"Raw","-"))</f>
        <v>Raw</v>
      </c>
      <c r="Q1587" s="13">
        <v>46287.59305555555</v>
      </c>
      <c r="R1587" t="inlineStr">
        <is>
          <t xml:space="preserve">2026-09 (Sept)</t>
        </is>
      </c>
      <c r="S1587">
        <f>IF(M1587="Not an error",0,IF(COUNTIFS($A$2:$A1587,$A1587,$D$2:$D1587,$D1587,$M$2:$M1587,"&lt;&gt;Not an error")=1,1,0))</f>
        <v>0</v>
      </c>
      <c r="T1587">
        <f>IF(M1587&lt;&gt;"Major",0,IF(COUNTIFS($A$2:$A1587,$A1587,$D$2:$D1587,$D1587,$M$2:$M1587,"Major")=1,1,0))</f>
        <v>0</v>
      </c>
      <c r="U1587">
        <f>IF(M1587&lt;&gt;"Minor",0,IF(COUNTIFS($A$2:$A1587,$A1587,$D$2:$D1587,$D1587,$M$2:$M1587,"Minor")=1,1,0))</f>
        <v>0</v>
      </c>
    </row>
    <row r="1588">
      <c r="A1588" t="inlineStr">
        <is>
          <t xml:space="preserve">819eabfbd96880cd7f6d42202600e24bdb384108</t>
        </is>
      </c>
      <c r="B1588" t="inlineStr">
        <is>
          <t xml:space="preserve">Primal Partners</t>
        </is>
      </c>
      <c r="C1588" t="inlineStr">
        <is>
          <t xml:space="preserve">Primal Partners (New)</t>
        </is>
      </c>
      <c r="D1588" t="inlineStr">
        <is>
          <t xml:space="preserve">d4e7b1e8b5e459602d13397d9051f842b14c4ab1</t>
        </is>
      </c>
      <c r="E1588" t="inlineStr">
        <is>
          <t xml:space="preserve">Episode 70: Preisverleihung</t>
        </is>
      </c>
      <c r="F1588">
        <v>70</v>
      </c>
      <c r="G1588" t="inlineStr">
        <is>
          <t xml:space="preserve">1:09-1:17</t>
        </is>
      </c>
      <c r="H1588" t="inlineStr">
        <is>
          <t xml:space="preserve">Resolved</t>
        </is>
      </c>
      <c r="I1588" t="inlineStr">
        <is>
          <t xml:space="preserve">Remarks: [Mispronunciation]
Line from script:
"Doch statt eines Eis erhielt sie einen Gutschein, mit dem sie sich ein beliebiges Tierbestienei aus einem Reservat aussuchen konnte."
Note: â€œTierbestieneiâ€_x009d_ is mispronounced, and â€œTierâ€_x009d_ is redundant. Suggested: â€œDoch statt eines Eis erhielt sie einen Gutschein, mit dem sie sich ein beliebiges Bestienei aus einem Reservat aussuchen konnte.â€_x009d_</t>
        </is>
      </c>
      <c r="J1588" t="inlineStr">
        <is>
          <t xml:space="preserve">VOA</t>
        </is>
      </c>
      <c r="K1588" t="inlineStr">
        <is>
          <t xml:space="preserve">Script Error</t>
        </is>
      </c>
      <c r="L1588" t="inlineStr">
        <is>
          <t xml:space="preserve">Script error</t>
        </is>
      </c>
      <c r="M1588" t="str">
        <f>IFERROR(IF(VLOOKUP(L1588,'Quantification'!$A:$B,2,FALSE)&amp;""="","Unclassified",VLOOKUP(L1588,'Quantification'!$A:$B,2,FALSE)),"Unclassified")</f>
        <v>Major</v>
      </c>
      <c r="N1588" t="inlineStr">
        <is>
          <t xml:space="preserve">con-khera.mirjam@pocketfm.com</t>
        </is>
      </c>
      <c r="O1588" t="inlineStr">
        <is>
          <t xml:space="preserve">Issues found in raw</t>
        </is>
      </c>
      <c r="P1588" t="str">
        <f>IF(OR(O1588="Issues found in master",O1588="Final master"),"Master",IF(OR(O1588="Ready for Master",O1588="Issues found in raw",O1588="Raw under QC",O1588="Issues resolved in raw"),"Raw","-"))</f>
        <v>Raw</v>
      </c>
      <c r="Q1588" s="13">
        <v>46287.59305555555</v>
      </c>
      <c r="R1588" t="inlineStr">
        <is>
          <t xml:space="preserve">2026-09 (Sept)</t>
        </is>
      </c>
      <c r="S1588">
        <f>IF(M1588="Not an error",0,IF(COUNTIFS($A$2:$A1588,$A1588,$D$2:$D1588,$D1588,$M$2:$M1588,"&lt;&gt;Not an error")=1,1,0))</f>
        <v>0</v>
      </c>
      <c r="T1588">
        <f>IF(M1588&lt;&gt;"Major",0,IF(COUNTIFS($A$2:$A1588,$A1588,$D$2:$D1588,$D1588,$M$2:$M1588,"Major")=1,1,0))</f>
        <v>0</v>
      </c>
      <c r="U1588">
        <f>IF(M1588&lt;&gt;"Minor",0,IF(COUNTIFS($A$2:$A1588,$A1588,$D$2:$D1588,$D1588,$M$2:$M1588,"Minor")=1,1,0))</f>
        <v>0</v>
      </c>
    </row>
    <row r="1589">
      <c r="A1589" t="inlineStr">
        <is>
          <t xml:space="preserve">819eabfbd96880cd7f6d42202600e24bdb384108</t>
        </is>
      </c>
      <c r="B1589" t="inlineStr">
        <is>
          <t xml:space="preserve">Primal Partners</t>
        </is>
      </c>
      <c r="C1589" t="inlineStr">
        <is>
          <t xml:space="preserve">Primal Partners (New)</t>
        </is>
      </c>
      <c r="D1589" t="inlineStr">
        <is>
          <t xml:space="preserve">d4e7b1e8b5e459602d13397d9051f842b14c4ab1</t>
        </is>
      </c>
      <c r="E1589" t="inlineStr">
        <is>
          <t xml:space="preserve">Episode 70: Preisverleihung</t>
        </is>
      </c>
      <c r="F1589">
        <v>70</v>
      </c>
      <c r="G1589" t="inlineStr">
        <is>
          <t xml:space="preserve">1:21-1:25</t>
        </is>
      </c>
      <c r="H1589" t="inlineStr">
        <is>
          <t xml:space="preserve">Resolved</t>
        </is>
      </c>
      <c r="I1589" t="inlineStr">
        <is>
          <t xml:space="preserve">Remarks: [Mispronunciation]
Line from script:
"Der Preis war offiziell nur als zufÃ¤lliges Tierbestienei ausgeschrieben gewesen."
Note: â€œTierbestieneiâ€_x009d_ is mispronounced, and â€œTierâ€_x009d_ is redundant. Suggested: â€œDer Preis war offiziell nur als zufÃ¤lliges Bestienei ausgeschrieben gewesen.â€_x009d_</t>
        </is>
      </c>
      <c r="J1589" t="inlineStr">
        <is>
          <t xml:space="preserve">VOA</t>
        </is>
      </c>
      <c r="K1589" t="inlineStr">
        <is>
          <t xml:space="preserve">Script Error</t>
        </is>
      </c>
      <c r="L1589" t="inlineStr">
        <is>
          <t xml:space="preserve">Script error</t>
        </is>
      </c>
      <c r="M1589" t="str">
        <f>IFERROR(IF(VLOOKUP(L1589,'Quantification'!$A:$B,2,FALSE)&amp;""="","Unclassified",VLOOKUP(L1589,'Quantification'!$A:$B,2,FALSE)),"Unclassified")</f>
        <v>Major</v>
      </c>
      <c r="N1589" t="inlineStr">
        <is>
          <t xml:space="preserve">con-khera.mirjam@pocketfm.com</t>
        </is>
      </c>
      <c r="O1589" t="inlineStr">
        <is>
          <t xml:space="preserve">Issues found in raw</t>
        </is>
      </c>
      <c r="P1589" t="str">
        <f>IF(OR(O1589="Issues found in master",O1589="Final master"),"Master",IF(OR(O1589="Ready for Master",O1589="Issues found in raw",O1589="Raw under QC",O1589="Issues resolved in raw"),"Raw","-"))</f>
        <v>Raw</v>
      </c>
      <c r="Q1589" s="13">
        <v>46287.59305555555</v>
      </c>
      <c r="R1589" t="inlineStr">
        <is>
          <t xml:space="preserve">2026-09 (Sept)</t>
        </is>
      </c>
      <c r="S1589">
        <f>IF(M1589="Not an error",0,IF(COUNTIFS($A$2:$A1589,$A1589,$D$2:$D1589,$D1589,$M$2:$M1589,"&lt;&gt;Not an error")=1,1,0))</f>
        <v>0</v>
      </c>
      <c r="T1589">
        <f>IF(M1589&lt;&gt;"Major",0,IF(COUNTIFS($A$2:$A1589,$A1589,$D$2:$D1589,$D1589,$M$2:$M1589,"Major")=1,1,0))</f>
        <v>0</v>
      </c>
      <c r="U1589">
        <f>IF(M1589&lt;&gt;"Minor",0,IF(COUNTIFS($A$2:$A1589,$A1589,$D$2:$D1589,$D1589,$M$2:$M1589,"Minor")=1,1,0))</f>
        <v>0</v>
      </c>
    </row>
    <row r="1590">
      <c r="A1590" t="inlineStr">
        <is>
          <t xml:space="preserve">819eabfbd96880cd7f6d42202600e24bdb384108</t>
        </is>
      </c>
      <c r="B1590" t="inlineStr">
        <is>
          <t xml:space="preserve">Primal Partners</t>
        </is>
      </c>
      <c r="C1590" t="inlineStr">
        <is>
          <t xml:space="preserve">Primal Partners (New)</t>
        </is>
      </c>
      <c r="D1590" t="inlineStr">
        <is>
          <t xml:space="preserve">d4e7b1e8b5e459602d13397d9051f842b14c4ab1</t>
        </is>
      </c>
      <c r="E1590" t="inlineStr">
        <is>
          <t xml:space="preserve">Episode 70: Preisverleihung</t>
        </is>
      </c>
      <c r="F1590">
        <v>70</v>
      </c>
      <c r="G1590" t="inlineStr">
        <is>
          <t xml:space="preserve">1:36-1:40</t>
        </is>
      </c>
      <c r="H1590" t="inlineStr">
        <is>
          <t xml:space="preserve">Resolved</t>
        </is>
      </c>
      <c r="I1590" t="inlineStr">
        <is>
          <t xml:space="preserve">Remarks: [Mispronunciation]
Line from script:
"Der Gutschein galt fÃ¼r ein Tierbestienei im Wert von bis zu fÃ¼nfhunderttausend Credits."
Note: â€œTierbestieneiâ€_x009d_ is mispronounced, and â€œTierâ€_x009d_ is redundant. Suggested: â€œDer Gutschein galt fÃ¼r ein Bestienei im Wert von bis zu fÃ¼nfhunderttausend Credits.â€_x009d_</t>
        </is>
      </c>
      <c r="J1590" t="inlineStr">
        <is>
          <t xml:space="preserve">VOA</t>
        </is>
      </c>
      <c r="K1590" t="inlineStr">
        <is>
          <t xml:space="preserve">Script Error</t>
        </is>
      </c>
      <c r="L1590" t="inlineStr">
        <is>
          <t xml:space="preserve">Script error</t>
        </is>
      </c>
      <c r="M1590" t="str">
        <f>IFERROR(IF(VLOOKUP(L1590,'Quantification'!$A:$B,2,FALSE)&amp;""="","Unclassified",VLOOKUP(L1590,'Quantification'!$A:$B,2,FALSE)),"Unclassified")</f>
        <v>Major</v>
      </c>
      <c r="N1590" t="inlineStr">
        <is>
          <t xml:space="preserve">con-khera.mirjam@pocketfm.com</t>
        </is>
      </c>
      <c r="O1590" t="inlineStr">
        <is>
          <t xml:space="preserve">Issues found in raw</t>
        </is>
      </c>
      <c r="P1590" t="str">
        <f>IF(OR(O1590="Issues found in master",O1590="Final master"),"Master",IF(OR(O1590="Ready for Master",O1590="Issues found in raw",O1590="Raw under QC",O1590="Issues resolved in raw"),"Raw","-"))</f>
        <v>Raw</v>
      </c>
      <c r="Q1590" s="13">
        <v>46287.59305555555</v>
      </c>
      <c r="R1590" t="inlineStr">
        <is>
          <t xml:space="preserve">2026-09 (Sept)</t>
        </is>
      </c>
      <c r="S1590">
        <f>IF(M1590="Not an error",0,IF(COUNTIFS($A$2:$A1590,$A1590,$D$2:$D1590,$D1590,$M$2:$M1590,"&lt;&gt;Not an error")=1,1,0))</f>
        <v>0</v>
      </c>
      <c r="T1590">
        <f>IF(M1590&lt;&gt;"Major",0,IF(COUNTIFS($A$2:$A1590,$A1590,$D$2:$D1590,$D1590,$M$2:$M1590,"Major")=1,1,0))</f>
        <v>0</v>
      </c>
      <c r="U1590">
        <f>IF(M1590&lt;&gt;"Minor",0,IF(COUNTIFS($A$2:$A1590,$A1590,$D$2:$D1590,$D1590,$M$2:$M1590,"Minor")=1,1,0))</f>
        <v>0</v>
      </c>
    </row>
    <row r="1591">
      <c r="A1591" t="inlineStr">
        <is>
          <t xml:space="preserve">819eabfbd96880cd7f6d42202600e24bdb384108</t>
        </is>
      </c>
      <c r="B1591" t="inlineStr">
        <is>
          <t xml:space="preserve">Primal Partners</t>
        </is>
      </c>
      <c r="C1591" t="inlineStr">
        <is>
          <t xml:space="preserve">Primal Partners (New)</t>
        </is>
      </c>
      <c r="D1591" t="inlineStr">
        <is>
          <t xml:space="preserve">d4e7b1e8b5e459602d13397d9051f842b14c4ab1</t>
        </is>
      </c>
      <c r="E1591" t="inlineStr">
        <is>
          <t xml:space="preserve">Episode 70: Preisverleihung</t>
        </is>
      </c>
      <c r="F1591">
        <v>70</v>
      </c>
      <c r="G1591" t="inlineStr">
        <is>
          <t xml:space="preserve">3:06-3:14</t>
        </is>
      </c>
      <c r="H1591" t="inlineStr">
        <is>
          <t xml:space="preserve">Resolved</t>
        </is>
      </c>
      <c r="I1591" t="inlineStr">
        <is>
          <t xml:space="preserve">Remarks: [Mispronunciation]
Line from script:
"â€žUnd, schaust du dir die Tierbestieneier sofort an oder wartest du, bis du die zweite Seite deines Kodex des BÃ¤ndigers freigeschaltet hast?â€œ"
Note: â€œTierbestieneierâ€_x009d_ is mispronounced, and â€œTierâ€_x009d_ is redundant. Suggested: â€œUnd, schaust du dir die Bestieneier sofort an oder wartest du, bis du die zweite Seite deines Kodex des BÃ¤ndigers freigeschaltet hast?â€_x009d_</t>
        </is>
      </c>
      <c r="J1591" t="inlineStr">
        <is>
          <t xml:space="preserve">VOA</t>
        </is>
      </c>
      <c r="K1591" t="inlineStr">
        <is>
          <t xml:space="preserve">Script Error</t>
        </is>
      </c>
      <c r="L1591" t="inlineStr">
        <is>
          <t xml:space="preserve">Script error</t>
        </is>
      </c>
      <c r="M1591" t="str">
        <f>IFERROR(IF(VLOOKUP(L1591,'Quantification'!$A:$B,2,FALSE)&amp;""="","Unclassified",VLOOKUP(L1591,'Quantification'!$A:$B,2,FALSE)),"Unclassified")</f>
        <v>Major</v>
      </c>
      <c r="N1591" t="inlineStr">
        <is>
          <t xml:space="preserve">con-khera.mirjam@pocketfm.com</t>
        </is>
      </c>
      <c r="O1591" t="inlineStr">
        <is>
          <t xml:space="preserve">Issues found in raw</t>
        </is>
      </c>
      <c r="P1591" t="str">
        <f>IF(OR(O1591="Issues found in master",O1591="Final master"),"Master",IF(OR(O1591="Ready for Master",O1591="Issues found in raw",O1591="Raw under QC",O1591="Issues resolved in raw"),"Raw","-"))</f>
        <v>Raw</v>
      </c>
      <c r="Q1591" s="13">
        <v>46287.59305555555</v>
      </c>
      <c r="R1591" t="inlineStr">
        <is>
          <t xml:space="preserve">2026-09 (Sept)</t>
        </is>
      </c>
      <c r="S1591">
        <f>IF(M1591="Not an error",0,IF(COUNTIFS($A$2:$A1591,$A1591,$D$2:$D1591,$D1591,$M$2:$M1591,"&lt;&gt;Not an error")=1,1,0))</f>
        <v>0</v>
      </c>
      <c r="T1591">
        <f>IF(M1591&lt;&gt;"Major",0,IF(COUNTIFS($A$2:$A1591,$A1591,$D$2:$D1591,$D1591,$M$2:$M1591,"Major")=1,1,0))</f>
        <v>0</v>
      </c>
      <c r="U1591">
        <f>IF(M1591&lt;&gt;"Minor",0,IF(COUNTIFS($A$2:$A1591,$A1591,$D$2:$D1591,$D1591,$M$2:$M1591,"Minor")=1,1,0))</f>
        <v>0</v>
      </c>
    </row>
    <row r="1592">
      <c r="A1592" t="inlineStr">
        <is>
          <t xml:space="preserve">819eabfbd96880cd7f6d42202600e24bdb384108</t>
        </is>
      </c>
      <c r="B1592" t="inlineStr">
        <is>
          <t xml:space="preserve">Primal Partners</t>
        </is>
      </c>
      <c r="C1592" t="inlineStr">
        <is>
          <t xml:space="preserve">Primal Partners (New)</t>
        </is>
      </c>
      <c r="D1592" t="inlineStr">
        <is>
          <t xml:space="preserve">d4e7b1e8b5e459602d13397d9051f842b14c4ab1</t>
        </is>
      </c>
      <c r="E1592" t="inlineStr">
        <is>
          <t xml:space="preserve">Episode 70: Preisverleihung</t>
        </is>
      </c>
      <c r="F1592">
        <v>70</v>
      </c>
      <c r="G1592" t="inlineStr">
        <is>
          <t xml:space="preserve">3:14-3:20</t>
        </is>
      </c>
      <c r="H1592" t="inlineStr">
        <is>
          <t xml:space="preserve">Resolved</t>
        </is>
      </c>
      <c r="I1592" t="inlineStr">
        <is>
          <t xml:space="preserve">„Ich fahre wahrscheinlich morgen zum Tierbestienreservat und schaue mich mal um“, antwortete Sofia. </t>
        </is>
      </c>
      <c r="J1592" t="inlineStr">
        <is>
          <t xml:space="preserve">VOA</t>
        </is>
      </c>
      <c r="K1592" t="inlineStr">
        <is>
          <t xml:space="preserve">Script Error</t>
        </is>
      </c>
      <c r="L1592" t="inlineStr">
        <is>
          <t xml:space="preserve">Script error</t>
        </is>
      </c>
      <c r="M1592" t="str">
        <f>IFERROR(IF(VLOOKUP(L1592,'Quantification'!$A:$B,2,FALSE)&amp;""="","Unclassified",VLOOKUP(L1592,'Quantification'!$A:$B,2,FALSE)),"Unclassified")</f>
        <v>Major</v>
      </c>
      <c r="N1592" t="inlineStr">
        <is>
          <t xml:space="preserve">con-khera.mirjam@pocketfm.com</t>
        </is>
      </c>
      <c r="O1592" t="inlineStr">
        <is>
          <t xml:space="preserve">Issues found in raw</t>
        </is>
      </c>
      <c r="P1592" t="str">
        <f>IF(OR(O1592="Issues found in master",O1592="Final master"),"Master",IF(OR(O1592="Ready for Master",O1592="Issues found in raw",O1592="Raw under QC",O1592="Issues resolved in raw"),"Raw","-"))</f>
        <v>Raw</v>
      </c>
      <c r="Q1592" s="13">
        <v>46287.59305555555</v>
      </c>
      <c r="R1592" t="inlineStr">
        <is>
          <t xml:space="preserve">2026-09 (Sept)</t>
        </is>
      </c>
      <c r="S1592">
        <f>IF(M1592="Not an error",0,IF(COUNTIFS($A$2:$A1592,$A1592,$D$2:$D1592,$D1592,$M$2:$M1592,"&lt;&gt;Not an error")=1,1,0))</f>
        <v>0</v>
      </c>
      <c r="T1592">
        <f>IF(M1592&lt;&gt;"Major",0,IF(COUNTIFS($A$2:$A1592,$A1592,$D$2:$D1592,$D1592,$M$2:$M1592,"Major")=1,1,0))</f>
        <v>0</v>
      </c>
      <c r="U1592">
        <f>IF(M1592&lt;&gt;"Minor",0,IF(COUNTIFS($A$2:$A1592,$A1592,$D$2:$D1592,$D1592,$M$2:$M1592,"Minor")=1,1,0))</f>
        <v>0</v>
      </c>
    </row>
    <row r="1593">
      <c r="A1593" t="inlineStr">
        <is>
          <t xml:space="preserve">819eabfbd96880cd7f6d42202600e24bdb384108</t>
        </is>
      </c>
      <c r="B1593" t="inlineStr">
        <is>
          <t xml:space="preserve">Primal Partners</t>
        </is>
      </c>
      <c r="C1593" t="inlineStr">
        <is>
          <t xml:space="preserve">Primal Partners (New)</t>
        </is>
      </c>
      <c r="D1593" t="inlineStr">
        <is>
          <t xml:space="preserve">d4e7b1e8b5e459602d13397d9051f842b14c4ab1</t>
        </is>
      </c>
      <c r="E1593" t="inlineStr">
        <is>
          <t xml:space="preserve">Episode 70: Preisverleihung</t>
        </is>
      </c>
      <c r="F1593">
        <v>70</v>
      </c>
      <c r="G1593" t="inlineStr">
        <is>
          <t xml:space="preserve">4:15-4:18</t>
        </is>
      </c>
      <c r="H1593" t="inlineStr">
        <is>
          <t xml:space="preserve">Resolved</t>
        </is>
      </c>
      <c r="I1593" t="inlineStr">
        <is>
          <t xml:space="preserve">Remarks: [Script Error]
Line from script:
"â€žUnd das ist?â€œ, fragte Sonya Song."
Note: The character was previously introduced as â€œSummer,â€_x009d_ not â€œSonya Song.â€_x009d_ Suggested: â€œUnd das ist?â€œ, fragte Summer.</t>
        </is>
      </c>
      <c r="J1593" t="inlineStr">
        <is>
          <t xml:space="preserve">VOA</t>
        </is>
      </c>
      <c r="K1593" t="inlineStr">
        <is>
          <t xml:space="preserve">Script Error</t>
        </is>
      </c>
      <c r="L1593" t="inlineStr">
        <is>
          <t xml:space="preserve">Script error</t>
        </is>
      </c>
      <c r="M1593" t="str">
        <f>IFERROR(IF(VLOOKUP(L1593,'Quantification'!$A:$B,2,FALSE)&amp;""="","Unclassified",VLOOKUP(L1593,'Quantification'!$A:$B,2,FALSE)),"Unclassified")</f>
        <v>Major</v>
      </c>
      <c r="N1593" t="inlineStr">
        <is>
          <t xml:space="preserve">con-khera.mirjam@pocketfm.com</t>
        </is>
      </c>
      <c r="O1593" t="inlineStr">
        <is>
          <t xml:space="preserve">Issues found in raw</t>
        </is>
      </c>
      <c r="P1593" t="str">
        <f>IF(OR(O1593="Issues found in master",O1593="Final master"),"Master",IF(OR(O1593="Ready for Master",O1593="Issues found in raw",O1593="Raw under QC",O1593="Issues resolved in raw"),"Raw","-"))</f>
        <v>Raw</v>
      </c>
      <c r="Q1593" s="13">
        <v>46287.59305555555</v>
      </c>
      <c r="R1593" t="inlineStr">
        <is>
          <t xml:space="preserve">2026-09 (Sept)</t>
        </is>
      </c>
      <c r="S1593">
        <f>IF(M1593="Not an error",0,IF(COUNTIFS($A$2:$A1593,$A1593,$D$2:$D1593,$D1593,$M$2:$M1593,"&lt;&gt;Not an error")=1,1,0))</f>
        <v>0</v>
      </c>
      <c r="T1593">
        <f>IF(M1593&lt;&gt;"Major",0,IF(COUNTIFS($A$2:$A1593,$A1593,$D$2:$D1593,$D1593,$M$2:$M1593,"Major")=1,1,0))</f>
        <v>0</v>
      </c>
      <c r="U1593">
        <f>IF(M1593&lt;&gt;"Minor",0,IF(COUNTIFS($A$2:$A1593,$A1593,$D$2:$D1593,$D1593,$M$2:$M1593,"Minor")=1,1,0))</f>
        <v>0</v>
      </c>
    </row>
    <row r="1594">
      <c r="A1594" t="inlineStr">
        <is>
          <t xml:space="preserve">819eabfbd96880cd7f6d42202600e24bdb384108</t>
        </is>
      </c>
      <c r="B1594" t="inlineStr">
        <is>
          <t xml:space="preserve">Primal Partners</t>
        </is>
      </c>
      <c r="C1594" t="inlineStr">
        <is>
          <t xml:space="preserve">Primal Partners (New)</t>
        </is>
      </c>
      <c r="D1594" t="inlineStr">
        <is>
          <t xml:space="preserve">d4e7b1e8b5e459602d13397d9051f842b14c4ab1</t>
        </is>
      </c>
      <c r="E1594" t="inlineStr">
        <is>
          <t xml:space="preserve">Episode 70: Preisverleihung</t>
        </is>
      </c>
      <c r="F1594">
        <v>70</v>
      </c>
      <c r="G1594" t="inlineStr">
        <is>
          <t xml:space="preserve">4:59-5:04</t>
        </is>
      </c>
      <c r="H1594" t="inlineStr">
        <is>
          <t xml:space="preserve">Resolved</t>
        </is>
      </c>
      <c r="I1594" t="inlineStr">
        <is>
          <t xml:space="preserve">Remarks: [Script Error]
Line from script:
"Es stimmt also, was man sagt: HÃ¼bsche MÃ¤dchen bleiben immer unter sichâ€œ, schmeichelte Sonya."
Note: The character was previously introduced as â€œSummer,â€_x009d_ not â€œSonya.â€_x009d_ Suggested: â€œEs stimmt also, was man sagt: HÃ¼bsche MÃ¤dchen bleiben immer unter sichâ€œ, schmeichelte Summer.</t>
        </is>
      </c>
      <c r="J1594" t="inlineStr">
        <is>
          <t xml:space="preserve">VOA</t>
        </is>
      </c>
      <c r="K1594" t="inlineStr">
        <is>
          <t xml:space="preserve">Script Error</t>
        </is>
      </c>
      <c r="L1594" t="inlineStr">
        <is>
          <t xml:space="preserve">Script error</t>
        </is>
      </c>
      <c r="M1594" t="str">
        <f>IFERROR(IF(VLOOKUP(L1594,'Quantification'!$A:$B,2,FALSE)&amp;""="","Unclassified",VLOOKUP(L1594,'Quantification'!$A:$B,2,FALSE)),"Unclassified")</f>
        <v>Major</v>
      </c>
      <c r="N1594" t="inlineStr">
        <is>
          <t xml:space="preserve">con-khera.mirjam@pocketfm.com</t>
        </is>
      </c>
      <c r="O1594" t="inlineStr">
        <is>
          <t xml:space="preserve">Issues found in raw</t>
        </is>
      </c>
      <c r="P1594" t="str">
        <f>IF(OR(O1594="Issues found in master",O1594="Final master"),"Master",IF(OR(O1594="Ready for Master",O1594="Issues found in raw",O1594="Raw under QC",O1594="Issues resolved in raw"),"Raw","-"))</f>
        <v>Raw</v>
      </c>
      <c r="Q1594" s="13">
        <v>46287.59305555555</v>
      </c>
      <c r="R1594" t="inlineStr">
        <is>
          <t xml:space="preserve">2026-09 (Sept)</t>
        </is>
      </c>
      <c r="S1594">
        <f>IF(M1594="Not an error",0,IF(COUNTIFS($A$2:$A1594,$A1594,$D$2:$D1594,$D1594,$M$2:$M1594,"&lt;&gt;Not an error")=1,1,0))</f>
        <v>0</v>
      </c>
      <c r="T1594">
        <f>IF(M1594&lt;&gt;"Major",0,IF(COUNTIFS($A$2:$A1594,$A1594,$D$2:$D1594,$D1594,$M$2:$M1594,"Major")=1,1,0))</f>
        <v>0</v>
      </c>
      <c r="U1594">
        <f>IF(M1594&lt;&gt;"Minor",0,IF(COUNTIFS($A$2:$A1594,$A1594,$D$2:$D1594,$D1594,$M$2:$M1594,"Minor")=1,1,0))</f>
        <v>0</v>
      </c>
    </row>
    <row r="1595">
      <c r="A1595" t="inlineStr">
        <is>
          <t xml:space="preserve">819eabfbd96880cd7f6d42202600e24bdb384108</t>
        </is>
      </c>
      <c r="B1595" t="inlineStr">
        <is>
          <t xml:space="preserve">Primal Partners</t>
        </is>
      </c>
      <c r="C1595" t="inlineStr">
        <is>
          <t xml:space="preserve">Primal Partners (New)</t>
        </is>
      </c>
      <c r="D1595" t="inlineStr">
        <is>
          <t xml:space="preserve">d4e7b1e8b5e459602d13397d9051f842b14c4ab1</t>
        </is>
      </c>
      <c r="E1595" t="inlineStr">
        <is>
          <t xml:space="preserve">Episode 70: Preisverleihung</t>
        </is>
      </c>
      <c r="F1595">
        <v>70</v>
      </c>
      <c r="G1595" t="inlineStr">
        <is>
          <t xml:space="preserve">5:04-5:09</t>
        </is>
      </c>
      <c r="H1595" t="inlineStr">
        <is>
          <t xml:space="preserve">Resolved</t>
        </is>
      </c>
      <c r="I1595" t="inlineStr">
        <is>
          <t xml:space="preserve">Remarks: [Script Error]
Line from script:
"„Ach, hör auf“, sagte Bianca, errötete sofort und blickte schüchtern zu Boden."
Note: Bianca has only just met Summer, so the informal address is inappropriate. Suggested: “Ach, hören Sie auf“, sagte Bianca, errötete sofort und blickte schüchtern zu Boden.</t>
        </is>
      </c>
      <c r="J1595" t="inlineStr">
        <is>
          <t xml:space="preserve">VOA</t>
        </is>
      </c>
      <c r="K1595" t="inlineStr">
        <is>
          <t xml:space="preserve">Script Error</t>
        </is>
      </c>
      <c r="L1595" t="inlineStr">
        <is>
          <t xml:space="preserve">Script error</t>
        </is>
      </c>
      <c r="M1595" t="str">
        <f>IFERROR(IF(VLOOKUP(L1595,'Quantification'!$A:$B,2,FALSE)&amp;""="","Unclassified",VLOOKUP(L1595,'Quantification'!$A:$B,2,FALSE)),"Unclassified")</f>
        <v>Major</v>
      </c>
      <c r="N1595" t="inlineStr">
        <is>
          <t xml:space="preserve">con-khera.mirjam@pocketfm.com</t>
        </is>
      </c>
      <c r="O1595" t="inlineStr">
        <is>
          <t xml:space="preserve">Issues found in raw</t>
        </is>
      </c>
      <c r="P1595" t="str">
        <f>IF(OR(O1595="Issues found in master",O1595="Final master"),"Master",IF(OR(O1595="Ready for Master",O1595="Issues found in raw",O1595="Raw under QC",O1595="Issues resolved in raw"),"Raw","-"))</f>
        <v>Raw</v>
      </c>
      <c r="Q1595" s="13">
        <v>46287.59305555555</v>
      </c>
      <c r="R1595" t="inlineStr">
        <is>
          <t xml:space="preserve">2026-09 (Sept)</t>
        </is>
      </c>
      <c r="S1595">
        <f>IF(M1595="Not an error",0,IF(COUNTIFS($A$2:$A1595,$A1595,$D$2:$D1595,$D1595,$M$2:$M1595,"&lt;&gt;Not an error")=1,1,0))</f>
        <v>0</v>
      </c>
      <c r="T1595">
        <f>IF(M1595&lt;&gt;"Major",0,IF(COUNTIFS($A$2:$A1595,$A1595,$D$2:$D1595,$D1595,$M$2:$M1595,"Major")=1,1,0))</f>
        <v>0</v>
      </c>
      <c r="U1595">
        <f>IF(M1595&lt;&gt;"Minor",0,IF(COUNTIFS($A$2:$A1595,$A1595,$D$2:$D1595,$D1595,$M$2:$M1595,"Minor")=1,1,0))</f>
        <v>0</v>
      </c>
    </row>
    <row r="1596">
      <c r="A1596" t="inlineStr">
        <is>
          <t xml:space="preserve">819eabfbd96880cd7f6d42202600e24bdb384108</t>
        </is>
      </c>
      <c r="B1596" t="inlineStr">
        <is>
          <t xml:space="preserve">Primal Partners</t>
        </is>
      </c>
      <c r="C1596" t="inlineStr">
        <is>
          <t xml:space="preserve">Primal Partners (New)</t>
        </is>
      </c>
      <c r="D1596" t="inlineStr">
        <is>
          <t xml:space="preserve">d4e7b1e8b5e459602d13397d9051f842b14c4ab1</t>
        </is>
      </c>
      <c r="E1596" t="inlineStr">
        <is>
          <t xml:space="preserve">Episode 70: Preisverleihung</t>
        </is>
      </c>
      <c r="F1596">
        <v>70</v>
      </c>
      <c r="G1596" t="inlineStr">
        <is>
          <t xml:space="preserve">5:17-5:21</t>
        </is>
      </c>
      <c r="H1596" t="inlineStr">
        <is>
          <t xml:space="preserve">Resolved</t>
        </is>
      </c>
      <c r="I1596" t="inlineStr">
        <is>
          <t xml:space="preserve">Remarks: [Script Error]
Line from script:
"Nach etwas mehr Small Talk kam Sonya zur Sache."
Note: The character was previously introduced as â€œSummer,â€_x009d_ not â€œSonya.â€_x009d_ Suggested: â€œNach etwas mehr Small Talk kam Summer zur Sache.â€_x009d_</t>
        </is>
      </c>
      <c r="J1596" t="inlineStr">
        <is>
          <t xml:space="preserve">VOA</t>
        </is>
      </c>
      <c r="K1596" t="inlineStr">
        <is>
          <t xml:space="preserve">Script Error</t>
        </is>
      </c>
      <c r="L1596" t="inlineStr">
        <is>
          <t xml:space="preserve">Script error</t>
        </is>
      </c>
      <c r="M1596" t="str">
        <f>IFERROR(IF(VLOOKUP(L1596,'Quantification'!$A:$B,2,FALSE)&amp;""="","Unclassified",VLOOKUP(L1596,'Quantification'!$A:$B,2,FALSE)),"Unclassified")</f>
        <v>Major</v>
      </c>
      <c r="N1596" t="inlineStr">
        <is>
          <t xml:space="preserve">con-khera.mirjam@pocketfm.com</t>
        </is>
      </c>
      <c r="O1596" t="inlineStr">
        <is>
          <t xml:space="preserve">Issues found in raw</t>
        </is>
      </c>
      <c r="P1596" t="str">
        <f>IF(OR(O1596="Issues found in master",O1596="Final master"),"Master",IF(OR(O1596="Ready for Master",O1596="Issues found in raw",O1596="Raw under QC",O1596="Issues resolved in raw"),"Raw","-"))</f>
        <v>Raw</v>
      </c>
      <c r="Q1596" s="13">
        <v>46287.59305555555</v>
      </c>
      <c r="R1596" t="inlineStr">
        <is>
          <t xml:space="preserve">2026-09 (Sept)</t>
        </is>
      </c>
      <c r="S1596">
        <f>IF(M1596="Not an error",0,IF(COUNTIFS($A$2:$A1596,$A1596,$D$2:$D1596,$D1596,$M$2:$M1596,"&lt;&gt;Not an error")=1,1,0))</f>
        <v>0</v>
      </c>
      <c r="T1596">
        <f>IF(M1596&lt;&gt;"Major",0,IF(COUNTIFS($A$2:$A1596,$A1596,$D$2:$D1596,$D1596,$M$2:$M1596,"Major")=1,1,0))</f>
        <v>0</v>
      </c>
      <c r="U1596">
        <f>IF(M1596&lt;&gt;"Minor",0,IF(COUNTIFS($A$2:$A1596,$A1596,$D$2:$D1596,$D1596,$M$2:$M1596,"Minor")=1,1,0))</f>
        <v>0</v>
      </c>
    </row>
    <row r="1597">
      <c r="A1597" t="inlineStr">
        <is>
          <t xml:space="preserve">819eabfbd96880cd7f6d42202600e24bdb384108</t>
        </is>
      </c>
      <c r="B1597" t="inlineStr">
        <is>
          <t xml:space="preserve">Primal Partners</t>
        </is>
      </c>
      <c r="C1597" t="inlineStr">
        <is>
          <t xml:space="preserve">Primal Partners (New)</t>
        </is>
      </c>
      <c r="D1597" t="inlineStr">
        <is>
          <t xml:space="preserve">d4e7b1e8b5e459602d13397d9051f842b14c4ab1</t>
        </is>
      </c>
      <c r="E1597" t="inlineStr">
        <is>
          <t xml:space="preserve">Episode 70: Preisverleihung</t>
        </is>
      </c>
      <c r="F1597">
        <v>70</v>
      </c>
      <c r="G1597" t="inlineStr">
        <is>
          <t xml:space="preserve">5:23-5:25</t>
        </is>
      </c>
      <c r="H1597" t="inlineStr">
        <is>
          <t xml:space="preserve">Resolved</t>
        </is>
      </c>
      <c r="I1597" t="inlineStr">
        <is>
          <t xml:space="preserve">Remarks: [Script Error]
Line from script:
"Schau ihn dir an und sag mir, falls dir etwas nicht passt."
Note: Summer and Sofia previously addressed each other formally. Suggested: â€œSchauen Sie ihn sich an und sagen Sie mir, falls Ihnen etwas nicht passt.â€_x009d_</t>
        </is>
      </c>
      <c r="J1597" t="inlineStr">
        <is>
          <t xml:space="preserve">VOA</t>
        </is>
      </c>
      <c r="K1597" t="inlineStr">
        <is>
          <t xml:space="preserve">Script Error</t>
        </is>
      </c>
      <c r="L1597" t="inlineStr">
        <is>
          <t xml:space="preserve">Script error</t>
        </is>
      </c>
      <c r="M1597" t="str">
        <f>IFERROR(IF(VLOOKUP(L1597,'Quantification'!$A:$B,2,FALSE)&amp;""="","Unclassified",VLOOKUP(L1597,'Quantification'!$A:$B,2,FALSE)),"Unclassified")</f>
        <v>Major</v>
      </c>
      <c r="N1597" t="inlineStr">
        <is>
          <t xml:space="preserve">con-khera.mirjam@pocketfm.com</t>
        </is>
      </c>
      <c r="O1597" t="inlineStr">
        <is>
          <t xml:space="preserve">Issues found in raw</t>
        </is>
      </c>
      <c r="P1597" t="str">
        <f>IF(OR(O1597="Issues found in master",O1597="Final master"),"Master",IF(OR(O1597="Ready for Master",O1597="Issues found in raw",O1597="Raw under QC",O1597="Issues resolved in raw"),"Raw","-"))</f>
        <v>Raw</v>
      </c>
      <c r="Q1597" s="13">
        <v>46287.59305555555</v>
      </c>
      <c r="R1597" t="inlineStr">
        <is>
          <t xml:space="preserve">2026-09 (Sept)</t>
        </is>
      </c>
      <c r="S1597">
        <f>IF(M1597="Not an error",0,IF(COUNTIFS($A$2:$A1597,$A1597,$D$2:$D1597,$D1597,$M$2:$M1597,"&lt;&gt;Not an error")=1,1,0))</f>
        <v>0</v>
      </c>
      <c r="T1597">
        <f>IF(M1597&lt;&gt;"Major",0,IF(COUNTIFS($A$2:$A1597,$A1597,$D$2:$D1597,$D1597,$M$2:$M1597,"Major")=1,1,0))</f>
        <v>0</v>
      </c>
      <c r="U1597">
        <f>IF(M1597&lt;&gt;"Minor",0,IF(COUNTIFS($A$2:$A1597,$A1597,$D$2:$D1597,$D1597,$M$2:$M1597,"Minor")=1,1,0))</f>
        <v>0</v>
      </c>
    </row>
    <row r="1598">
      <c r="A1598" t="inlineStr">
        <is>
          <t xml:space="preserve">819eabfbd96880cd7f6d42202600e24bdb384108</t>
        </is>
      </c>
      <c r="B1598" t="inlineStr">
        <is>
          <t xml:space="preserve">Primal Partners</t>
        </is>
      </c>
      <c r="C1598" t="inlineStr">
        <is>
          <t xml:space="preserve">Primal Partners (New)</t>
        </is>
      </c>
      <c r="D1598" t="inlineStr">
        <is>
          <t xml:space="preserve">d4e7b1e8b5e459602d13397d9051f842b14c4ab1</t>
        </is>
      </c>
      <c r="E1598" t="inlineStr">
        <is>
          <t xml:space="preserve">Episode 70: Preisverleihung</t>
        </is>
      </c>
      <c r="F1598">
        <v>70</v>
      </c>
      <c r="G1598" t="inlineStr">
        <is>
          <t xml:space="preserve">5:34-5:38</t>
        </is>
      </c>
      <c r="H1598" t="inlineStr">
        <is>
          <t xml:space="preserve">Resolved</t>
        </is>
      </c>
      <c r="I1598" t="inlineStr">
        <is>
          <t xml:space="preserve">Remarks: [Script Error]
Line from script:
"â€žWarum?â€œ, fragte Sonya mit gerunzelter Stirn."
Note: The character was previously introduced as â€œSummer,â€_x009d_ not â€œSonya.â€_x009d_ Suggested: â€œWarum?â€œ, fragte Summer mit gerunzelter Stirn.</t>
        </is>
      </c>
      <c r="J1598" t="inlineStr">
        <is>
          <t xml:space="preserve">VOA</t>
        </is>
      </c>
      <c r="K1598" t="inlineStr">
        <is>
          <t xml:space="preserve">Script Error</t>
        </is>
      </c>
      <c r="L1598" t="inlineStr">
        <is>
          <t xml:space="preserve">Script error</t>
        </is>
      </c>
      <c r="M1598" t="str">
        <f>IFERROR(IF(VLOOKUP(L1598,'Quantification'!$A:$B,2,FALSE)&amp;""="","Unclassified",VLOOKUP(L1598,'Quantification'!$A:$B,2,FALSE)),"Unclassified")</f>
        <v>Major</v>
      </c>
      <c r="N1598" t="inlineStr">
        <is>
          <t xml:space="preserve">con-khera.mirjam@pocketfm.com</t>
        </is>
      </c>
      <c r="O1598" t="inlineStr">
        <is>
          <t xml:space="preserve">Issues found in raw</t>
        </is>
      </c>
      <c r="P1598" t="str">
        <f>IF(OR(O1598="Issues found in master",O1598="Final master"),"Master",IF(OR(O1598="Ready for Master",O1598="Issues found in raw",O1598="Raw under QC",O1598="Issues resolved in raw"),"Raw","-"))</f>
        <v>Raw</v>
      </c>
      <c r="Q1598" s="13">
        <v>46287.59305555555</v>
      </c>
      <c r="R1598" t="inlineStr">
        <is>
          <t xml:space="preserve">2026-09 (Sept)</t>
        </is>
      </c>
      <c r="S1598">
        <f>IF(M1598="Not an error",0,IF(COUNTIFS($A$2:$A1598,$A1598,$D$2:$D1598,$D1598,$M$2:$M1598,"&lt;&gt;Not an error")=1,1,0))</f>
        <v>0</v>
      </c>
      <c r="T1598">
        <f>IF(M1598&lt;&gt;"Major",0,IF(COUNTIFS($A$2:$A1598,$A1598,$D$2:$D1598,$D1598,$M$2:$M1598,"Major")=1,1,0))</f>
        <v>0</v>
      </c>
      <c r="U1598">
        <f>IF(M1598&lt;&gt;"Minor",0,IF(COUNTIFS($A$2:$A1598,$A1598,$D$2:$D1598,$D1598,$M$2:$M1598,"Minor")=1,1,0))</f>
        <v>0</v>
      </c>
    </row>
    <row r="1599">
      <c r="A1599" t="inlineStr">
        <is>
          <t xml:space="preserve">819eabfbd96880cd7f6d42202600e24bdb384108</t>
        </is>
      </c>
      <c r="B1599" t="inlineStr">
        <is>
          <t xml:space="preserve">Primal Partners</t>
        </is>
      </c>
      <c r="C1599" t="inlineStr">
        <is>
          <t xml:space="preserve">Primal Partners (New)</t>
        </is>
      </c>
      <c r="D1599" t="inlineStr">
        <is>
          <t xml:space="preserve">d4e7b1e8b5e459602d13397d9051f842b14c4ab1</t>
        </is>
      </c>
      <c r="E1599" t="inlineStr">
        <is>
          <t xml:space="preserve">Episode 70: Preisverleihung</t>
        </is>
      </c>
      <c r="F1599">
        <v>70</v>
      </c>
      <c r="G1599" t="inlineStr">
        <is>
          <t xml:space="preserve">5:38-5:40</t>
        </is>
      </c>
      <c r="H1599" t="inlineStr">
        <is>
          <t xml:space="preserve">Resolved</t>
        </is>
      </c>
      <c r="I1599" t="inlineStr">
        <is>
          <t xml:space="preserve">Remarks: [Script Error]
Line from script:
"â€žBist du mit den Konditionen nicht zufrieden?â€œ"
Note: Summer and Sofia previously addressed each other formally. Suggested: â€œSind Sie mit den Konditionen nicht zufrieden?â€_x009d_</t>
        </is>
      </c>
      <c r="J1599" t="inlineStr">
        <is>
          <t xml:space="preserve">VOA</t>
        </is>
      </c>
      <c r="K1599" t="inlineStr">
        <is>
          <t xml:space="preserve">Script Error</t>
        </is>
      </c>
      <c r="L1599" t="inlineStr">
        <is>
          <t xml:space="preserve">Script error</t>
        </is>
      </c>
      <c r="M1599" t="str">
        <f>IFERROR(IF(VLOOKUP(L1599,'Quantification'!$A:$B,2,FALSE)&amp;""="","Unclassified",VLOOKUP(L1599,'Quantification'!$A:$B,2,FALSE)),"Unclassified")</f>
        <v>Major</v>
      </c>
      <c r="N1599" t="inlineStr">
        <is>
          <t xml:space="preserve">con-khera.mirjam@pocketfm.com</t>
        </is>
      </c>
      <c r="O1599" t="inlineStr">
        <is>
          <t xml:space="preserve">Issues found in raw</t>
        </is>
      </c>
      <c r="P1599" t="str">
        <f>IF(OR(O1599="Issues found in master",O1599="Final master"),"Master",IF(OR(O1599="Ready for Master",O1599="Issues found in raw",O1599="Raw under QC",O1599="Issues resolved in raw"),"Raw","-"))</f>
        <v>Raw</v>
      </c>
      <c r="Q1599" s="13">
        <v>46287.59305555555</v>
      </c>
      <c r="R1599" t="inlineStr">
        <is>
          <t xml:space="preserve">2026-09 (Sept)</t>
        </is>
      </c>
      <c r="S1599">
        <f>IF(M1599="Not an error",0,IF(COUNTIFS($A$2:$A1599,$A1599,$D$2:$D1599,$D1599,$M$2:$M1599,"&lt;&gt;Not an error")=1,1,0))</f>
        <v>0</v>
      </c>
      <c r="T1599">
        <f>IF(M1599&lt;&gt;"Major",0,IF(COUNTIFS($A$2:$A1599,$A1599,$D$2:$D1599,$D1599,$M$2:$M1599,"Major")=1,1,0))</f>
        <v>0</v>
      </c>
      <c r="U1599">
        <f>IF(M1599&lt;&gt;"Minor",0,IF(COUNTIFS($A$2:$A1599,$A1599,$D$2:$D1599,$D1599,$M$2:$M1599,"Minor")=1,1,0))</f>
        <v>0</v>
      </c>
    </row>
    <row r="1600">
      <c r="A1600" t="inlineStr">
        <is>
          <t xml:space="preserve">819eabfbd96880cd7f6d42202600e24bdb384108</t>
        </is>
      </c>
      <c r="B1600" t="inlineStr">
        <is>
          <t xml:space="preserve">Primal Partners</t>
        </is>
      </c>
      <c r="C1600" t="inlineStr">
        <is>
          <t xml:space="preserve">Primal Partners (New)</t>
        </is>
      </c>
      <c r="D1600" t="inlineStr">
        <is>
          <t xml:space="preserve">d4e7b1e8b5e459602d13397d9051f842b14c4ab1</t>
        </is>
      </c>
      <c r="E1600" t="inlineStr">
        <is>
          <t xml:space="preserve">Episode 70: Preisverleihung</t>
        </is>
      </c>
      <c r="F1600">
        <v>70</v>
      </c>
      <c r="G1600" t="inlineStr">
        <is>
          <t xml:space="preserve">5:40-5:44</t>
        </is>
      </c>
      <c r="H1600" t="inlineStr">
        <is>
          <t xml:space="preserve">Resolved</t>
        </is>
      </c>
      <c r="I1600" t="inlineStr">
        <is>
          <t xml:space="preserve">Remarks: [Script Error]
Line from script:
"Sonya hielt ihr Angebot fÃ¼r mehr als groÃŸzÃ¼gig."
Note: The character was previously introduced as â€œSummer,â€_x009d_ not â€œSonya.â€_x009d_ Suggested: â€œSummer hielt ihr Angebot fÃ¼r mehr als groÃŸzÃ¼gig.â€_x009d_</t>
        </is>
      </c>
      <c r="J1600" t="inlineStr">
        <is>
          <t xml:space="preserve">VOA</t>
        </is>
      </c>
      <c r="K1600" t="inlineStr">
        <is>
          <t xml:space="preserve">Script Error</t>
        </is>
      </c>
      <c r="L1600" t="inlineStr">
        <is>
          <t xml:space="preserve">Script error</t>
        </is>
      </c>
      <c r="M1600" t="str">
        <f>IFERROR(IF(VLOOKUP(L1600,'Quantification'!$A:$B,2,FALSE)&amp;""="","Unclassified",VLOOKUP(L1600,'Quantification'!$A:$B,2,FALSE)),"Unclassified")</f>
        <v>Major</v>
      </c>
      <c r="N1600" t="inlineStr">
        <is>
          <t xml:space="preserve">con-khera.mirjam@pocketfm.com</t>
        </is>
      </c>
      <c r="O1600" t="inlineStr">
        <is>
          <t xml:space="preserve">Issues found in raw</t>
        </is>
      </c>
      <c r="P1600" t="str">
        <f>IF(OR(O1600="Issues found in master",O1600="Final master"),"Master",IF(OR(O1600="Ready for Master",O1600="Issues found in raw",O1600="Raw under QC",O1600="Issues resolved in raw"),"Raw","-"))</f>
        <v>Raw</v>
      </c>
      <c r="Q1600" s="13">
        <v>46287.59305555555</v>
      </c>
      <c r="R1600" t="inlineStr">
        <is>
          <t xml:space="preserve">2026-09 (Sept)</t>
        </is>
      </c>
      <c r="S1600">
        <f>IF(M1600="Not an error",0,IF(COUNTIFS($A$2:$A1600,$A1600,$D$2:$D1600,$D1600,$M$2:$M1600,"&lt;&gt;Not an error")=1,1,0))</f>
        <v>0</v>
      </c>
      <c r="T1600">
        <f>IF(M1600&lt;&gt;"Major",0,IF(COUNTIFS($A$2:$A1600,$A1600,$D$2:$D1600,$D1600,$M$2:$M1600,"Major")=1,1,0))</f>
        <v>0</v>
      </c>
      <c r="U1600">
        <f>IF(M1600&lt;&gt;"Minor",0,IF(COUNTIFS($A$2:$A1600,$A1600,$D$2:$D1600,$D1600,$M$2:$M1600,"Minor")=1,1,0))</f>
        <v>0</v>
      </c>
    </row>
    <row r="1601">
      <c r="A1601" t="inlineStr">
        <is>
          <t xml:space="preserve">819eabfbd96880cd7f6d42202600e24bdb384108</t>
        </is>
      </c>
      <c r="B1601" t="inlineStr">
        <is>
          <t xml:space="preserve">Primal Partners</t>
        </is>
      </c>
      <c r="C1601" t="inlineStr">
        <is>
          <t xml:space="preserve">Primal Partners (New)</t>
        </is>
      </c>
      <c r="D1601" t="inlineStr">
        <is>
          <t xml:space="preserve">d4e7b1e8b5e459602d13397d9051f842b14c4ab1</t>
        </is>
      </c>
      <c r="E1601" t="inlineStr">
        <is>
          <t xml:space="preserve">Episode 70: Preisverleihung</t>
        </is>
      </c>
      <c r="F1601">
        <v>70</v>
      </c>
      <c r="G1601" t="inlineStr">
        <is>
          <t xml:space="preserve">5:51-5:55</t>
        </is>
      </c>
      <c r="H1601" t="inlineStr">
        <is>
          <t xml:space="preserve">Resolved</t>
        </is>
      </c>
      <c r="I1601" t="inlineStr">
        <is>
          <t xml:space="preserve">Remarks: [Script Error]
Line from script:
"Der Hype wÃ¼rde schnell abflauen; der Rest hing von Sonyas Marketing ab."
Note: The character was previously introduced as â€œSummer,â€_x009d_ not â€œSonya.â€_x009d_ Suggested: â€œDer Hype wÃ¼rde schnell abflauen; der Rest hing von Summers Marketing ab.â€_x009d_</t>
        </is>
      </c>
      <c r="J1601" t="inlineStr">
        <is>
          <t xml:space="preserve">VOA</t>
        </is>
      </c>
      <c r="K1601" t="inlineStr">
        <is>
          <t xml:space="preserve">Script Error</t>
        </is>
      </c>
      <c r="L1601" t="inlineStr">
        <is>
          <t xml:space="preserve">Script error</t>
        </is>
      </c>
      <c r="M1601" t="str">
        <f>IFERROR(IF(VLOOKUP(L1601,'Quantification'!$A:$B,2,FALSE)&amp;""="","Unclassified",VLOOKUP(L1601,'Quantification'!$A:$B,2,FALSE)),"Unclassified")</f>
        <v>Major</v>
      </c>
      <c r="N1601" t="inlineStr">
        <is>
          <t xml:space="preserve">con-khera.mirjam@pocketfm.com</t>
        </is>
      </c>
      <c r="O1601" t="inlineStr">
        <is>
          <t xml:space="preserve">Issues found in raw</t>
        </is>
      </c>
      <c r="P1601" t="str">
        <f>IF(OR(O1601="Issues found in master",O1601="Final master"),"Master",IF(OR(O1601="Ready for Master",O1601="Issues found in raw",O1601="Raw under QC",O1601="Issues resolved in raw"),"Raw","-"))</f>
        <v>Raw</v>
      </c>
      <c r="Q1601" s="13">
        <v>46287.59305555555</v>
      </c>
      <c r="R1601" t="inlineStr">
        <is>
          <t xml:space="preserve">2026-09 (Sept)</t>
        </is>
      </c>
      <c r="S1601">
        <f>IF(M1601="Not an error",0,IF(COUNTIFS($A$2:$A1601,$A1601,$D$2:$D1601,$D1601,$M$2:$M1601,"&lt;&gt;Not an error")=1,1,0))</f>
        <v>0</v>
      </c>
      <c r="T1601">
        <f>IF(M1601&lt;&gt;"Major",0,IF(COUNTIFS($A$2:$A1601,$A1601,$D$2:$D1601,$D1601,$M$2:$M1601,"Major")=1,1,0))</f>
        <v>0</v>
      </c>
      <c r="U1601">
        <f>IF(M1601&lt;&gt;"Minor",0,IF(COUNTIFS($A$2:$A1601,$A1601,$D$2:$D1601,$D1601,$M$2:$M1601,"Minor")=1,1,0))</f>
        <v>0</v>
      </c>
    </row>
    <row r="1602">
      <c r="A1602" t="inlineStr">
        <is>
          <t xml:space="preserve">819eabfbd96880cd7f6d42202600e24bdb384108</t>
        </is>
      </c>
      <c r="B1602" t="inlineStr">
        <is>
          <t xml:space="preserve">Primal Partners</t>
        </is>
      </c>
      <c r="C1602" t="inlineStr">
        <is>
          <t xml:space="preserve">Primal Partners (New)</t>
        </is>
      </c>
      <c r="D1602" t="inlineStr">
        <is>
          <t xml:space="preserve">d4e7b1e8b5e459602d13397d9051f842b14c4ab1</t>
        </is>
      </c>
      <c r="E1602" t="inlineStr">
        <is>
          <t xml:space="preserve">Episode 70: Preisverleihung</t>
        </is>
      </c>
      <c r="F1602">
        <v>70</v>
      </c>
      <c r="G1602" t="inlineStr">
        <is>
          <t xml:space="preserve">6:26-6:28</t>
        </is>
      </c>
      <c r="H1602" t="inlineStr">
        <is>
          <t xml:space="preserve">Resolved</t>
        </is>
      </c>
      <c r="I1602" t="inlineStr">
        <is>
          <t xml:space="preserve">Remarks: [Script Error]
Line from script:
"Sonya war sprachlos."
Note: The character was previously introduced as â€œSummer,â€_x009d_ and â€œsprachlosâ€_x009d_ is used repeatedly throughout the script. Suggested: â€œSummer konnte es nicht glauben.â€_x009d_</t>
        </is>
      </c>
      <c r="J1602" t="inlineStr">
        <is>
          <t xml:space="preserve">VOA</t>
        </is>
      </c>
      <c r="K1602" t="inlineStr">
        <is>
          <t xml:space="preserve">Script Error</t>
        </is>
      </c>
      <c r="L1602" t="inlineStr">
        <is>
          <t xml:space="preserve">Script error</t>
        </is>
      </c>
      <c r="M1602" t="str">
        <f>IFERROR(IF(VLOOKUP(L1602,'Quantification'!$A:$B,2,FALSE)&amp;""="","Unclassified",VLOOKUP(L1602,'Quantification'!$A:$B,2,FALSE)),"Unclassified")</f>
        <v>Major</v>
      </c>
      <c r="N1602" t="inlineStr">
        <is>
          <t xml:space="preserve">con-khera.mirjam@pocketfm.com</t>
        </is>
      </c>
      <c r="O1602" t="inlineStr">
        <is>
          <t xml:space="preserve">Issues found in raw</t>
        </is>
      </c>
      <c r="P1602" t="str">
        <f>IF(OR(O1602="Issues found in master",O1602="Final master"),"Master",IF(OR(O1602="Ready for Master",O1602="Issues found in raw",O1602="Raw under QC",O1602="Issues resolved in raw"),"Raw","-"))</f>
        <v>Raw</v>
      </c>
      <c r="Q1602" s="13">
        <v>46287.59305555555</v>
      </c>
      <c r="R1602" t="inlineStr">
        <is>
          <t xml:space="preserve">2026-09 (Sept)</t>
        </is>
      </c>
      <c r="S1602">
        <f>IF(M1602="Not an error",0,IF(COUNTIFS($A$2:$A1602,$A1602,$D$2:$D1602,$D1602,$M$2:$M1602,"&lt;&gt;Not an error")=1,1,0))</f>
        <v>0</v>
      </c>
      <c r="T1602">
        <f>IF(M1602&lt;&gt;"Major",0,IF(COUNTIFS($A$2:$A1602,$A1602,$D$2:$D1602,$D1602,$M$2:$M1602,"Major")=1,1,0))</f>
        <v>0</v>
      </c>
      <c r="U1602">
        <f>IF(M1602&lt;&gt;"Minor",0,IF(COUNTIFS($A$2:$A1602,$A1602,$D$2:$D1602,$D1602,$M$2:$M1602,"Minor")=1,1,0))</f>
        <v>0</v>
      </c>
    </row>
    <row r="1603">
      <c r="A1603" t="inlineStr">
        <is>
          <t xml:space="preserve">819eabfbd96880cd7f6d42202600e24bdb384108</t>
        </is>
      </c>
      <c r="B1603" t="inlineStr">
        <is>
          <t xml:space="preserve">Primal Partners</t>
        </is>
      </c>
      <c r="C1603" t="inlineStr">
        <is>
          <t xml:space="preserve">Primal Partners (New)</t>
        </is>
      </c>
      <c r="D1603" t="inlineStr">
        <is>
          <t xml:space="preserve">d4e7b1e8b5e459602d13397d9051f842b14c4ab1</t>
        </is>
      </c>
      <c r="E1603" t="inlineStr">
        <is>
          <t xml:space="preserve">Episode 70: Preisverleihung</t>
        </is>
      </c>
      <c r="F1603">
        <v>70</v>
      </c>
      <c r="G1603" t="inlineStr">
        <is>
          <t xml:space="preserve">6:40-6:44</t>
        </is>
      </c>
      <c r="H1603" t="inlineStr">
        <is>
          <t xml:space="preserve">Resolved</t>
        </is>
      </c>
      <c r="I1603" t="inlineStr">
        <is>
          <t xml:space="preserve">Remarks: [Script Error]
Line from script:
"FÃ¼r einen Moment bereute Sonya, auf Sofia zugegangen zu sein."
Note: The character was previously introduced as â€œSummer,â€_x009d_ not â€œSonya.â€_x009d_ Suggested: â€œFÃ¼r einen Moment bereute Summer, auf Sofia zugegangen zu sein.â€_x009d_</t>
        </is>
      </c>
      <c r="J1603" t="inlineStr">
        <is>
          <t xml:space="preserve">VOA</t>
        </is>
      </c>
      <c r="K1603" t="inlineStr">
        <is>
          <t xml:space="preserve">Script Error</t>
        </is>
      </c>
      <c r="L1603" t="inlineStr">
        <is>
          <t xml:space="preserve">Script error</t>
        </is>
      </c>
      <c r="M1603" t="str">
        <f>IFERROR(IF(VLOOKUP(L1603,'Quantification'!$A:$B,2,FALSE)&amp;""="","Unclassified",VLOOKUP(L1603,'Quantification'!$A:$B,2,FALSE)),"Unclassified")</f>
        <v>Major</v>
      </c>
      <c r="N1603" t="inlineStr">
        <is>
          <t xml:space="preserve">con-khera.mirjam@pocketfm.com</t>
        </is>
      </c>
      <c r="O1603" t="inlineStr">
        <is>
          <t xml:space="preserve">Issues found in raw</t>
        </is>
      </c>
      <c r="P1603" t="str">
        <f>IF(OR(O1603="Issues found in master",O1603="Final master"),"Master",IF(OR(O1603="Ready for Master",O1603="Issues found in raw",O1603="Raw under QC",O1603="Issues resolved in raw"),"Raw","-"))</f>
        <v>Raw</v>
      </c>
      <c r="Q1603" s="13">
        <v>46287.59305555555</v>
      </c>
      <c r="R1603" t="inlineStr">
        <is>
          <t xml:space="preserve">2026-09 (Sept)</t>
        </is>
      </c>
      <c r="S1603">
        <f>IF(M1603="Not an error",0,IF(COUNTIFS($A$2:$A1603,$A1603,$D$2:$D1603,$D1603,$M$2:$M1603,"&lt;&gt;Not an error")=1,1,0))</f>
        <v>0</v>
      </c>
      <c r="T1603">
        <f>IF(M1603&lt;&gt;"Major",0,IF(COUNTIFS($A$2:$A1603,$A1603,$D$2:$D1603,$D1603,$M$2:$M1603,"Major")=1,1,0))</f>
        <v>0</v>
      </c>
      <c r="U1603">
        <f>IF(M1603&lt;&gt;"Minor",0,IF(COUNTIFS($A$2:$A1603,$A1603,$D$2:$D1603,$D1603,$M$2:$M1603,"Minor")=1,1,0))</f>
        <v>0</v>
      </c>
    </row>
    <row r="1604">
      <c r="A1604" t="inlineStr">
        <is>
          <t xml:space="preserve">819eabfbd96880cd7f6d42202600e24bdb384108</t>
        </is>
      </c>
      <c r="B1604" t="inlineStr">
        <is>
          <t xml:space="preserve">Primal Partners</t>
        </is>
      </c>
      <c r="C1604" t="inlineStr">
        <is>
          <t xml:space="preserve">Primal Partners (New)</t>
        </is>
      </c>
      <c r="D1604" t="inlineStr">
        <is>
          <t xml:space="preserve">d4e7b1e8b5e459602d13397d9051f842b14c4ab1</t>
        </is>
      </c>
      <c r="E1604" t="inlineStr">
        <is>
          <t xml:space="preserve">Episode 70: Preisverleihung</t>
        </is>
      </c>
      <c r="F1604">
        <v>70</v>
      </c>
      <c r="G1604" t="inlineStr">
        <is>
          <t xml:space="preserve">6:58-7:02</t>
        </is>
      </c>
      <c r="H1604" t="inlineStr">
        <is>
          <t xml:space="preserve">Resolved</t>
        </is>
      </c>
      <c r="I1604" t="inlineStr">
        <is>
          <t xml:space="preserve">Remarks: [Script Error]
Line from script:
"â€žDann eben sechs Monateâ€œ, sagte Sonya nickend."
Note: The character was previously introduced as â€œSummer,â€_x009d_ not â€œSonya.â€_x009d_ Suggested: â€œDann eben sechs Monateâ€œ, sagte Summer nickend.</t>
        </is>
      </c>
      <c r="J1604" t="inlineStr">
        <is>
          <t xml:space="preserve">VOA</t>
        </is>
      </c>
      <c r="K1604" t="inlineStr">
        <is>
          <t xml:space="preserve">Script Error</t>
        </is>
      </c>
      <c r="L1604" t="inlineStr">
        <is>
          <t xml:space="preserve">Script error</t>
        </is>
      </c>
      <c r="M1604" t="str">
        <f>IFERROR(IF(VLOOKUP(L1604,'Quantification'!$A:$B,2,FALSE)&amp;""="","Unclassified",VLOOKUP(L1604,'Quantification'!$A:$B,2,FALSE)),"Unclassified")</f>
        <v>Major</v>
      </c>
      <c r="N1604" t="inlineStr">
        <is>
          <t xml:space="preserve">con-khera.mirjam@pocketfm.com</t>
        </is>
      </c>
      <c r="O1604" t="inlineStr">
        <is>
          <t xml:space="preserve">Issues found in raw</t>
        </is>
      </c>
      <c r="P1604" t="str">
        <f>IF(OR(O1604="Issues found in master",O1604="Final master"),"Master",IF(OR(O1604="Ready for Master",O1604="Issues found in raw",O1604="Raw under QC",O1604="Issues resolved in raw"),"Raw","-"))</f>
        <v>Raw</v>
      </c>
      <c r="Q1604" s="13">
        <v>46287.59305555555</v>
      </c>
      <c r="R1604" t="inlineStr">
        <is>
          <t xml:space="preserve">2026-09 (Sept)</t>
        </is>
      </c>
      <c r="S1604">
        <f>IF(M1604="Not an error",0,IF(COUNTIFS($A$2:$A1604,$A1604,$D$2:$D1604,$D1604,$M$2:$M1604,"&lt;&gt;Not an error")=1,1,0))</f>
        <v>0</v>
      </c>
      <c r="T1604">
        <f>IF(M1604&lt;&gt;"Major",0,IF(COUNTIFS($A$2:$A1604,$A1604,$D$2:$D1604,$D1604,$M$2:$M1604,"Major")=1,1,0))</f>
        <v>0</v>
      </c>
      <c r="U1604">
        <f>IF(M1604&lt;&gt;"Minor",0,IF(COUNTIFS($A$2:$A1604,$A1604,$D$2:$D1604,$D1604,$M$2:$M1604,"Minor")=1,1,0))</f>
        <v>0</v>
      </c>
    </row>
    <row r="1605">
      <c r="A1605" t="inlineStr">
        <is>
          <t xml:space="preserve">819eabfbd96880cd7f6d42202600e24bdb384108</t>
        </is>
      </c>
      <c r="B1605" t="inlineStr">
        <is>
          <t xml:space="preserve">Primal Partners</t>
        </is>
      </c>
      <c r="C1605" t="inlineStr">
        <is>
          <t xml:space="preserve">Primal Partners (New)</t>
        </is>
      </c>
      <c r="D1605" t="inlineStr">
        <is>
          <t xml:space="preserve">d4e7b1e8b5e459602d13397d9051f842b14c4ab1</t>
        </is>
      </c>
      <c r="E1605" t="inlineStr">
        <is>
          <t xml:space="preserve">Episode 70: Preisverleihung</t>
        </is>
      </c>
      <c r="F1605">
        <v>70</v>
      </c>
      <c r="G1605" t="inlineStr">
        <is>
          <t xml:space="preserve">7:12-7:17</t>
        </is>
      </c>
      <c r="H1605" t="inlineStr">
        <is>
          <t xml:space="preserve">Resolved</t>
        </is>
      </c>
      <c r="I1605" t="inlineStr">
        <is>
          <t xml:space="preserve">Remarks: [Script Error]
Line from script:
"Aber Sofia war scharfsinnig; sie spÃ¼rte die subtile KÃ¼hle in Sonyas Ton."
Note: The character was previously introduced as â€œSummer,â€_x009d_ not â€œSonya.â€_x009d_ Suggested: â€œAber Sofia war scharfsinnig; sie spÃ¼rte die subtile KÃ¼hle in Summers Ton.â€_x009d_</t>
        </is>
      </c>
      <c r="J1605" t="inlineStr">
        <is>
          <t xml:space="preserve">VOA</t>
        </is>
      </c>
      <c r="K1605" t="inlineStr">
        <is>
          <t xml:space="preserve">Script Error</t>
        </is>
      </c>
      <c r="L1605" t="inlineStr">
        <is>
          <t xml:space="preserve">Script error</t>
        </is>
      </c>
      <c r="M1605" t="str">
        <f>IFERROR(IF(VLOOKUP(L1605,'Quantification'!$A:$B,2,FALSE)&amp;""="","Unclassified",VLOOKUP(L1605,'Quantification'!$A:$B,2,FALSE)),"Unclassified")</f>
        <v>Major</v>
      </c>
      <c r="N1605" t="inlineStr">
        <is>
          <t xml:space="preserve">con-khera.mirjam@pocketfm.com</t>
        </is>
      </c>
      <c r="O1605" t="inlineStr">
        <is>
          <t xml:space="preserve">Issues found in raw</t>
        </is>
      </c>
      <c r="P1605" t="str">
        <f>IF(OR(O1605="Issues found in master",O1605="Final master"),"Master",IF(OR(O1605="Ready for Master",O1605="Issues found in raw",O1605="Raw under QC",O1605="Issues resolved in raw"),"Raw","-"))</f>
        <v>Raw</v>
      </c>
      <c r="Q1605" s="13">
        <v>46287.59305555555</v>
      </c>
      <c r="R1605" t="inlineStr">
        <is>
          <t xml:space="preserve">2026-09 (Sept)</t>
        </is>
      </c>
      <c r="S1605">
        <f>IF(M1605="Not an error",0,IF(COUNTIFS($A$2:$A1605,$A1605,$D$2:$D1605,$D1605,$M$2:$M1605,"&lt;&gt;Not an error")=1,1,0))</f>
        <v>0</v>
      </c>
      <c r="T1605">
        <f>IF(M1605&lt;&gt;"Major",0,IF(COUNTIFS($A$2:$A1605,$A1605,$D$2:$D1605,$D1605,$M$2:$M1605,"Major")=1,1,0))</f>
        <v>0</v>
      </c>
      <c r="U1605">
        <f>IF(M1605&lt;&gt;"Minor",0,IF(COUNTIFS($A$2:$A1605,$A1605,$D$2:$D1605,$D1605,$M$2:$M1605,"Minor")=1,1,0))</f>
        <v>0</v>
      </c>
    </row>
    <row r="1606">
      <c r="A1606" t="inlineStr">
        <is>
          <t xml:space="preserve">819eabfbd96880cd7f6d42202600e24bdb384108</t>
        </is>
      </c>
      <c r="B1606" t="inlineStr">
        <is>
          <t xml:space="preserve">Primal Partners</t>
        </is>
      </c>
      <c r="C1606" t="inlineStr">
        <is>
          <t xml:space="preserve">Primal Partners (New)</t>
        </is>
      </c>
      <c r="D1606" t="inlineStr">
        <is>
          <t xml:space="preserve">d4e7b1e8b5e459602d13397d9051f842b14c4ab1</t>
        </is>
      </c>
      <c r="E1606" t="inlineStr">
        <is>
          <t xml:space="preserve">Episode 70: Preisverleihung</t>
        </is>
      </c>
      <c r="F1606">
        <v>70</v>
      </c>
      <c r="G1606" t="inlineStr">
        <is>
          <t xml:space="preserve">7:17-7:24</t>
        </is>
      </c>
      <c r="H1606" t="inlineStr">
        <is>
          <t xml:space="preserve">Resolved</t>
        </is>
      </c>
      <c r="I1606" t="inlineStr">
        <is>
          <t xml:space="preserve">Remarks: [Script Error]
Line from script:
"Sie dachte nicht weiter darÃ¼ber nach und nahm einfach an, Sonya sei wegen der Sechsmonatsfrist verÃ¤rgert."
Note: The character was previously introduced as â€œSummer,â€_x009d_ not â€œSonya.â€_x009d_ Suggested: â€œSie dachte nicht weiter darÃ¼ber nach und nahm einfach an, Summer sei wegen der Sechsmonatsfrist verÃ¤rgert.â€_x009d_</t>
        </is>
      </c>
      <c r="J1606" t="inlineStr">
        <is>
          <t xml:space="preserve">VOA</t>
        </is>
      </c>
      <c r="K1606" t="inlineStr">
        <is>
          <t xml:space="preserve">Script Error</t>
        </is>
      </c>
      <c r="L1606" t="inlineStr">
        <is>
          <t xml:space="preserve">Script error</t>
        </is>
      </c>
      <c r="M1606" t="str">
        <f>IFERROR(IF(VLOOKUP(L1606,'Quantification'!$A:$B,2,FALSE)&amp;""="","Unclassified",VLOOKUP(L1606,'Quantification'!$A:$B,2,FALSE)),"Unclassified")</f>
        <v>Major</v>
      </c>
      <c r="N1606" t="inlineStr">
        <is>
          <t xml:space="preserve">con-khera.mirjam@pocketfm.com</t>
        </is>
      </c>
      <c r="O1606" t="inlineStr">
        <is>
          <t xml:space="preserve">Issues found in raw</t>
        </is>
      </c>
      <c r="P1606" t="str">
        <f>IF(OR(O1606="Issues found in master",O1606="Final master"),"Master",IF(OR(O1606="Ready for Master",O1606="Issues found in raw",O1606="Raw under QC",O1606="Issues resolved in raw"),"Raw","-"))</f>
        <v>Raw</v>
      </c>
      <c r="Q1606" s="13">
        <v>46287.59305555555</v>
      </c>
      <c r="R1606" t="inlineStr">
        <is>
          <t xml:space="preserve">2026-09 (Sept)</t>
        </is>
      </c>
      <c r="S1606">
        <f>IF(M1606="Not an error",0,IF(COUNTIFS($A$2:$A1606,$A1606,$D$2:$D1606,$D1606,$M$2:$M1606,"&lt;&gt;Not an error")=1,1,0))</f>
        <v>0</v>
      </c>
      <c r="T1606">
        <f>IF(M1606&lt;&gt;"Major",0,IF(COUNTIFS($A$2:$A1606,$A1606,$D$2:$D1606,$D1606,$M$2:$M1606,"Major")=1,1,0))</f>
        <v>0</v>
      </c>
      <c r="U1606">
        <f>IF(M1606&lt;&gt;"Minor",0,IF(COUNTIFS($A$2:$A1606,$A1606,$D$2:$D1606,$D1606,$M$2:$M1606,"Minor")=1,1,0))</f>
        <v>0</v>
      </c>
    </row>
    <row r="1607">
      <c r="A1607" t="inlineStr">
        <is>
          <t xml:space="preserve">819eabfbd96880cd7f6d42202600e24bdb384108</t>
        </is>
      </c>
      <c r="B1607" t="inlineStr">
        <is>
          <t xml:space="preserve">Primal Partners</t>
        </is>
      </c>
      <c r="C1607" t="inlineStr">
        <is>
          <t xml:space="preserve">Primal Partners (New)</t>
        </is>
      </c>
      <c r="D1607" t="inlineStr">
        <is>
          <t xml:space="preserve">d4e7b1e8b5e459602d13397d9051f842b14c4ab1</t>
        </is>
      </c>
      <c r="E1607" t="inlineStr">
        <is>
          <t xml:space="preserve">Episode 70: Preisverleihung</t>
        </is>
      </c>
      <c r="F1607">
        <v>70</v>
      </c>
      <c r="G1607" t="inlineStr">
        <is>
          <t xml:space="preserve">7:24-7:33</t>
        </is>
      </c>
      <c r="H1607" t="inlineStr">
        <is>
          <t xml:space="preserve">Resolved</t>
        </is>
      </c>
      <c r="I1607" t="inlineStr">
        <is>
          <t xml:space="preserve">Remarks: [Script Error]
Line from script:
"Als die Vertragsdetails geklÃ¤rt waren, plauderten sie noch ein paar Minuten, bevor Sonya plÃ¶tzlich fragte: â€žÃœbrigens, wie heiÃŸt dein Feuerzahn-Hund?â€œ"
Note: The character was previously introduced as â€œSummer,â€_x009d_ not â€œSonya,â€_x009d_ and Summer and Sofia address each other formally. Suggested: â€œAls die Vertragsdetails geklÃ¤rt waren, plauderten sie noch ein paar Minuten, bevor Summer plÃ¶tzlich fragte: â€šÃœbrigens, wie heiÃŸt Ihr Feuerzahn-Hund?â€˜â€_x009d_</t>
        </is>
      </c>
      <c r="J1607" t="inlineStr">
        <is>
          <t xml:space="preserve">VOA</t>
        </is>
      </c>
      <c r="K1607" t="inlineStr">
        <is>
          <t xml:space="preserve">Script Error</t>
        </is>
      </c>
      <c r="L1607" t="inlineStr">
        <is>
          <t xml:space="preserve">Script error</t>
        </is>
      </c>
      <c r="M1607" t="str">
        <f>IFERROR(IF(VLOOKUP(L1607,'Quantification'!$A:$B,2,FALSE)&amp;""="","Unclassified",VLOOKUP(L1607,'Quantification'!$A:$B,2,FALSE)),"Unclassified")</f>
        <v>Major</v>
      </c>
      <c r="N1607" t="inlineStr">
        <is>
          <t xml:space="preserve">con-khera.mirjam@pocketfm.com</t>
        </is>
      </c>
      <c r="O1607" t="inlineStr">
        <is>
          <t xml:space="preserve">Issues found in raw</t>
        </is>
      </c>
      <c r="P1607" t="str">
        <f>IF(OR(O1607="Issues found in master",O1607="Final master"),"Master",IF(OR(O1607="Ready for Master",O1607="Issues found in raw",O1607="Raw under QC",O1607="Issues resolved in raw"),"Raw","-"))</f>
        <v>Raw</v>
      </c>
      <c r="Q1607" s="13">
        <v>46287.59305555555</v>
      </c>
      <c r="R1607" t="inlineStr">
        <is>
          <t xml:space="preserve">2026-09 (Sept)</t>
        </is>
      </c>
      <c r="S1607">
        <f>IF(M1607="Not an error",0,IF(COUNTIFS($A$2:$A1607,$A1607,$D$2:$D1607,$D1607,$M$2:$M1607,"&lt;&gt;Not an error")=1,1,0))</f>
        <v>0</v>
      </c>
      <c r="T1607">
        <f>IF(M1607&lt;&gt;"Major",0,IF(COUNTIFS($A$2:$A1607,$A1607,$D$2:$D1607,$D1607,$M$2:$M1607,"Major")=1,1,0))</f>
        <v>0</v>
      </c>
      <c r="U1607">
        <f>IF(M1607&lt;&gt;"Minor",0,IF(COUNTIFS($A$2:$A1607,$A1607,$D$2:$D1607,$D1607,$M$2:$M1607,"Minor")=1,1,0))</f>
        <v>0</v>
      </c>
    </row>
    <row r="1608">
      <c r="A1608" t="inlineStr">
        <is>
          <t xml:space="preserve">819eabfbd96880cd7f6d42202600e24bdb384108</t>
        </is>
      </c>
      <c r="B1608" t="inlineStr">
        <is>
          <t xml:space="preserve">Primal Partners</t>
        </is>
      </c>
      <c r="C1608" t="inlineStr">
        <is>
          <t xml:space="preserve">Primal Partners (New)</t>
        </is>
      </c>
      <c r="D1608" t="inlineStr">
        <is>
          <t xml:space="preserve">d4e7b1e8b5e459602d13397d9051f842b14c4ab1</t>
        </is>
      </c>
      <c r="E1608" t="inlineStr">
        <is>
          <t xml:space="preserve">Episode 70: Preisverleihung</t>
        </is>
      </c>
      <c r="F1608">
        <v>70</v>
      </c>
      <c r="G1608" t="inlineStr">
        <is>
          <t xml:space="preserve">7:39-7:41</t>
        </is>
      </c>
      <c r="H1608" t="inlineStr">
        <is>
          <t xml:space="preserve">Resolved</t>
        </is>
      </c>
      <c r="I1608" t="inlineStr">
        <is>
          <t xml:space="preserve">Remarks: [Script Error]
Line from script:
"Sonya war sprachlos."
Note: The character was previously introduced as â€œSummer,â€_x009d_ not â€œSonya.â€_x009d_ Suggested: â€œSummer war sprachlos.â€_x009d_</t>
        </is>
      </c>
      <c r="J1608" t="inlineStr">
        <is>
          <t xml:space="preserve">VOA</t>
        </is>
      </c>
      <c r="K1608" t="inlineStr">
        <is>
          <t xml:space="preserve">Script Error</t>
        </is>
      </c>
      <c r="L1608" t="inlineStr">
        <is>
          <t xml:space="preserve">Script error</t>
        </is>
      </c>
      <c r="M1608" t="str">
        <f>IFERROR(IF(VLOOKUP(L1608,'Quantification'!$A:$B,2,FALSE)&amp;""="","Unclassified",VLOOKUP(L1608,'Quantification'!$A:$B,2,FALSE)),"Unclassified")</f>
        <v>Major</v>
      </c>
      <c r="N1608" t="inlineStr">
        <is>
          <t xml:space="preserve">con-khera.mirjam@pocketfm.com</t>
        </is>
      </c>
      <c r="O1608" t="inlineStr">
        <is>
          <t xml:space="preserve">Issues found in raw</t>
        </is>
      </c>
      <c r="P1608" t="str">
        <f>IF(OR(O1608="Issues found in master",O1608="Final master"),"Master",IF(OR(O1608="Ready for Master",O1608="Issues found in raw",O1608="Raw under QC",O1608="Issues resolved in raw"),"Raw","-"))</f>
        <v>Raw</v>
      </c>
      <c r="Q1608" s="13">
        <v>46287.59305555555</v>
      </c>
      <c r="R1608" t="inlineStr">
        <is>
          <t xml:space="preserve">2026-09 (Sept)</t>
        </is>
      </c>
      <c r="S1608">
        <f>IF(M1608="Not an error",0,IF(COUNTIFS($A$2:$A1608,$A1608,$D$2:$D1608,$D1608,$M$2:$M1608,"&lt;&gt;Not an error")=1,1,0))</f>
        <v>0</v>
      </c>
      <c r="T1608">
        <f>IF(M1608&lt;&gt;"Major",0,IF(COUNTIFS($A$2:$A1608,$A1608,$D$2:$D1608,$D1608,$M$2:$M1608,"Major")=1,1,0))</f>
        <v>0</v>
      </c>
      <c r="U1608">
        <f>IF(M1608&lt;&gt;"Minor",0,IF(COUNTIFS($A$2:$A1608,$A1608,$D$2:$D1608,$D1608,$M$2:$M1608,"Minor")=1,1,0))</f>
        <v>0</v>
      </c>
    </row>
    <row r="1609">
      <c r="A1609" t="inlineStr">
        <is>
          <t xml:space="preserve">819eabfbd96880cd7f6d42202600e24bdb384108</t>
        </is>
      </c>
      <c r="B1609" t="inlineStr">
        <is>
          <t xml:space="preserve">Primal Partners</t>
        </is>
      </c>
      <c r="C1609" t="inlineStr">
        <is>
          <t xml:space="preserve">Primal Partners (New)</t>
        </is>
      </c>
      <c r="D1609" t="inlineStr">
        <is>
          <t xml:space="preserve">d4e7b1e8b5e459602d13397d9051f842b14c4ab1</t>
        </is>
      </c>
      <c r="E1609" t="inlineStr">
        <is>
          <t xml:space="preserve">Episode 70: Preisverleihung</t>
        </is>
      </c>
      <c r="F1609">
        <v>70</v>
      </c>
      <c r="G1609" t="inlineStr">
        <is>
          <t xml:space="preserve">7:51-7:52</t>
        </is>
      </c>
      <c r="H1609" t="inlineStr">
        <is>
          <t xml:space="preserve">Resolved</t>
        </is>
      </c>
      <c r="I1609" t="inlineStr">
        <is>
          <t xml:space="preserve">Remarks: [Script Error]
Line from script:
"Sonya schaltete sich ein:"
Note: The character was previously introduced as â€œSummer,â€_x009d_ not â€œSonya.â€_x009d_ Suggested: â€œSummer schaltete sich ein:â€_x009d_</t>
        </is>
      </c>
      <c r="J1609" t="inlineStr">
        <is>
          <t xml:space="preserve">VOA</t>
        </is>
      </c>
      <c r="K1609" t="inlineStr">
        <is>
          <t xml:space="preserve">Script Error</t>
        </is>
      </c>
      <c r="L1609" t="inlineStr">
        <is>
          <t xml:space="preserve">Script error</t>
        </is>
      </c>
      <c r="M1609" t="str">
        <f>IFERROR(IF(VLOOKUP(L1609,'Quantification'!$A:$B,2,FALSE)&amp;""="","Unclassified",VLOOKUP(L1609,'Quantification'!$A:$B,2,FALSE)),"Unclassified")</f>
        <v>Major</v>
      </c>
      <c r="N1609" t="inlineStr">
        <is>
          <t xml:space="preserve">con-khera.mirjam@pocketfm.com</t>
        </is>
      </c>
      <c r="O1609" t="inlineStr">
        <is>
          <t xml:space="preserve">Issues found in raw</t>
        </is>
      </c>
      <c r="P1609" t="str">
        <f>IF(OR(O1609="Issues found in master",O1609="Final master"),"Master",IF(OR(O1609="Ready for Master",O1609="Issues found in raw",O1609="Raw under QC",O1609="Issues resolved in raw"),"Raw","-"))</f>
        <v>Raw</v>
      </c>
      <c r="Q1609" s="13">
        <v>46287.59305555555</v>
      </c>
      <c r="R1609" t="inlineStr">
        <is>
          <t xml:space="preserve">2026-09 (Sept)</t>
        </is>
      </c>
      <c r="S1609">
        <f>IF(M1609="Not an error",0,IF(COUNTIFS($A$2:$A1609,$A1609,$D$2:$D1609,$D1609,$M$2:$M1609,"&lt;&gt;Not an error")=1,1,0))</f>
        <v>0</v>
      </c>
      <c r="T1609">
        <f>IF(M1609&lt;&gt;"Major",0,IF(COUNTIFS($A$2:$A1609,$A1609,$D$2:$D1609,$D1609,$M$2:$M1609,"Major")=1,1,0))</f>
        <v>0</v>
      </c>
      <c r="U1609">
        <f>IF(M1609&lt;&gt;"Minor",0,IF(COUNTIFS($A$2:$A1609,$A1609,$D$2:$D1609,$D1609,$M$2:$M1609,"Minor")=1,1,0))</f>
        <v>0</v>
      </c>
    </row>
    <row r="1610">
      <c r="A1610" t="inlineStr">
        <is>
          <t xml:space="preserve">819eabfbd96880cd7f6d42202600e24bdb384108</t>
        </is>
      </c>
      <c r="B1610" t="inlineStr">
        <is>
          <t xml:space="preserve">Primal Partners</t>
        </is>
      </c>
      <c r="C1610" t="inlineStr">
        <is>
          <t xml:space="preserve">Primal Partners (New)</t>
        </is>
      </c>
      <c r="D1610" t="inlineStr">
        <is>
          <t xml:space="preserve">d76172fb042624f9df001cee1675a0d962761a38</t>
        </is>
      </c>
      <c r="E1610" t="inlineStr">
        <is>
          <t xml:space="preserve">Episode 71: Informantengebühr</t>
        </is>
      </c>
      <c r="F1610">
        <v>71</v>
      </c>
      <c r="G1610" t="inlineStr">
        <is>
          <t xml:space="preserve">0:59-1:09</t>
        </is>
      </c>
      <c r="H1610" t="inlineStr">
        <is>
          <t xml:space="preserve">Pending</t>
        </is>
      </c>
      <c r="I1610" t="inlineStr">
        <is>
          <t xml:space="preserve">Remarks: [Script Error / TBC]
Line from script:
"Viele BÃ¤ndiger nannten ihn â€žKnÃ¤uliâ€œ, aber seine weiterentwickelten Formen wie der Frostschwingen-Schmetterling oder der Verderschwingen-Schmetterling waren eine komplette Verwandlung."
Note: â€œVerderschwingen-Schmetterlingâ€_x009d_ sounds unnatural and requires localization. â€œGiftflÃ¼gelschmetterlingâ€_x009d_ was suggested previously, but the final name has not yet been confirmed. Please verify and use the chosen name consistently.</t>
        </is>
      </c>
      <c r="J1610" t="inlineStr">
        <is>
          <t xml:space="preserve">VOA</t>
        </is>
      </c>
      <c r="K1610" t="inlineStr">
        <is>
          <t xml:space="preserve">Script Error</t>
        </is>
      </c>
      <c r="L1610" t="inlineStr">
        <is>
          <t xml:space="preserve">Script error</t>
        </is>
      </c>
      <c r="M1610" t="str">
        <f>IFERROR(IF(VLOOKUP(L1610,'Quantification'!$A:$B,2,FALSE)&amp;""="","Unclassified",VLOOKUP(L1610,'Quantification'!$A:$B,2,FALSE)),"Unclassified")</f>
        <v>Major</v>
      </c>
      <c r="N1610" t="inlineStr">
        <is>
          <t xml:space="preserve">con-khera.mirjam@pocketfm.com</t>
        </is>
      </c>
      <c r="O1610" t="inlineStr">
        <is>
          <t xml:space="preserve">Issues found in raw</t>
        </is>
      </c>
      <c r="P1610" t="str">
        <f>IF(OR(O1610="Issues found in master",O1610="Final master"),"Master",IF(OR(O1610="Ready for Master",O1610="Issues found in raw",O1610="Raw under QC",O1610="Issues resolved in raw"),"Raw","-"))</f>
        <v>Raw</v>
      </c>
      <c r="Q1610" s="13">
        <v>46285.350694444445</v>
      </c>
      <c r="R1610" t="inlineStr">
        <is>
          <t xml:space="preserve">2026-09 (Sept)</t>
        </is>
      </c>
      <c r="S1610">
        <f>IF(M1610="Not an error",0,IF(COUNTIFS($A$2:$A1610,$A1610,$D$2:$D1610,$D1610,$M$2:$M1610,"&lt;&gt;Not an error")=1,1,0))</f>
        <v>1</v>
      </c>
      <c r="T1610">
        <f>IF(M1610&lt;&gt;"Major",0,IF(COUNTIFS($A$2:$A1610,$A1610,$D$2:$D1610,$D1610,$M$2:$M1610,"Major")=1,1,0))</f>
        <v>1</v>
      </c>
      <c r="U1610">
        <f>IF(M1610&lt;&gt;"Minor",0,IF(COUNTIFS($A$2:$A1610,$A1610,$D$2:$D1610,$D1610,$M$2:$M1610,"Minor")=1,1,0))</f>
        <v>0</v>
      </c>
    </row>
    <row r="1611">
      <c r="A1611" t="inlineStr">
        <is>
          <t xml:space="preserve">819eabfbd96880cd7f6d42202600e24bdb384108</t>
        </is>
      </c>
      <c r="B1611" t="inlineStr">
        <is>
          <t xml:space="preserve">Primal Partners</t>
        </is>
      </c>
      <c r="C1611" t="inlineStr">
        <is>
          <t xml:space="preserve">Primal Partners (New)</t>
        </is>
      </c>
      <c r="D1611" t="inlineStr">
        <is>
          <t xml:space="preserve">d76172fb042624f9df001cee1675a0d962761a38</t>
        </is>
      </c>
      <c r="E1611" t="inlineStr">
        <is>
          <t xml:space="preserve">Episode 71: Informantengebühr</t>
        </is>
      </c>
      <c r="F1611">
        <v>71</v>
      </c>
      <c r="G1611" t="inlineStr">
        <is>
          <t xml:space="preserve">1:55-1:59</t>
        </is>
      </c>
      <c r="H1611" t="inlineStr">
        <is>
          <t xml:space="preserve">Pending</t>
        </is>
      </c>
      <c r="I1611" t="inlineStr">
        <is>
          <t xml:space="preserve">Remarks: [Script Error]
Line from script:
"Er bevorzugte immer noch â€žSeattles schÃ¶nster Zahn Nummer einsâ€œ."
Note: The previously suggested name was â€œSeattles schÃ¶nster Hund,â€_x009d_ not â€œSeattles schÃ¶nster Zahn Nummer eins.â€_x009d_ Suggested: â€œEr bevorzugte immer noch â€šSeattles schÃ¶nster Hundâ€˜.â€_x009d_</t>
        </is>
      </c>
      <c r="J1611" t="inlineStr">
        <is>
          <t xml:space="preserve">VOA</t>
        </is>
      </c>
      <c r="K1611" t="inlineStr">
        <is>
          <t xml:space="preserve">Script Error</t>
        </is>
      </c>
      <c r="L1611" t="inlineStr">
        <is>
          <t xml:space="preserve">Script error</t>
        </is>
      </c>
      <c r="M1611" t="str">
        <f>IFERROR(IF(VLOOKUP(L1611,'Quantification'!$A:$B,2,FALSE)&amp;""="","Unclassified",VLOOKUP(L1611,'Quantification'!$A:$B,2,FALSE)),"Unclassified")</f>
        <v>Major</v>
      </c>
      <c r="N1611" t="inlineStr">
        <is>
          <t xml:space="preserve">con-khera.mirjam@pocketfm.com</t>
        </is>
      </c>
      <c r="O1611" t="inlineStr">
        <is>
          <t xml:space="preserve">Issues found in raw</t>
        </is>
      </c>
      <c r="P1611" t="str">
        <f>IF(OR(O1611="Issues found in master",O1611="Final master"),"Master",IF(OR(O1611="Ready for Master",O1611="Issues found in raw",O1611="Raw under QC",O1611="Issues resolved in raw"),"Raw","-"))</f>
        <v>Raw</v>
      </c>
      <c r="Q1611" s="13">
        <v>46285.350694444445</v>
      </c>
      <c r="R1611" t="inlineStr">
        <is>
          <t xml:space="preserve">2026-09 (Sept)</t>
        </is>
      </c>
      <c r="S1611">
        <f>IF(M1611="Not an error",0,IF(COUNTIFS($A$2:$A1611,$A1611,$D$2:$D1611,$D1611,$M$2:$M1611,"&lt;&gt;Not an error")=1,1,0))</f>
        <v>0</v>
      </c>
      <c r="T1611">
        <f>IF(M1611&lt;&gt;"Major",0,IF(COUNTIFS($A$2:$A1611,$A1611,$D$2:$D1611,$D1611,$M$2:$M1611,"Major")=1,1,0))</f>
        <v>0</v>
      </c>
      <c r="U1611">
        <f>IF(M1611&lt;&gt;"Minor",0,IF(COUNTIFS($A$2:$A1611,$A1611,$D$2:$D1611,$D1611,$M$2:$M1611,"Minor")=1,1,0))</f>
        <v>0</v>
      </c>
    </row>
    <row r="1612">
      <c r="A1612" t="inlineStr">
        <is>
          <t xml:space="preserve">819eabfbd96880cd7f6d42202600e24bdb384108</t>
        </is>
      </c>
      <c r="B1612" t="inlineStr">
        <is>
          <t xml:space="preserve">Primal Partners</t>
        </is>
      </c>
      <c r="C1612" t="inlineStr">
        <is>
          <t xml:space="preserve">Primal Partners (New)</t>
        </is>
      </c>
      <c r="D1612" t="inlineStr">
        <is>
          <t xml:space="preserve">d76172fb042624f9df001cee1675a0d962761a38</t>
        </is>
      </c>
      <c r="E1612" t="inlineStr">
        <is>
          <t xml:space="preserve">Episode 71: Informantengebühr</t>
        </is>
      </c>
      <c r="F1612">
        <v>71</v>
      </c>
      <c r="G1612" t="inlineStr">
        <is>
          <t xml:space="preserve">1:59-2:01</t>
        </is>
      </c>
      <c r="H1612" t="inlineStr">
        <is>
          <t xml:space="preserve">Pending</t>
        </is>
      </c>
      <c r="I1612" t="inlineStr">
        <is>
          <t xml:space="preserve">Remarks: [Script Error]
Line from script:
"Sofia war sprachlos."
Note: â€œSprachlosâ€_x009d_ is used repeatedly throughout the script. Suggested: â€œSofia schÃ¼ttelte unglÃ¤ubig den Kopf.â€_x009d_</t>
        </is>
      </c>
      <c r="J1612" t="inlineStr">
        <is>
          <t xml:space="preserve">VOA</t>
        </is>
      </c>
      <c r="K1612" t="inlineStr">
        <is>
          <t xml:space="preserve">Modulation</t>
        </is>
      </c>
      <c r="L1612" t="inlineStr">
        <is>
          <t xml:space="preserve">Modulation</t>
        </is>
      </c>
      <c r="M1612" t="str">
        <f>IFERROR(IF(VLOOKUP(L1612,'Quantification'!$A:$B,2,FALSE)&amp;""="","Unclassified",VLOOKUP(L1612,'Quantification'!$A:$B,2,FALSE)),"Unclassified")</f>
        <v>Minor</v>
      </c>
      <c r="N1612" t="inlineStr">
        <is>
          <t xml:space="preserve">con-khera.mirjam@pocketfm.com</t>
        </is>
      </c>
      <c r="O1612" t="inlineStr">
        <is>
          <t xml:space="preserve">Issues found in raw</t>
        </is>
      </c>
      <c r="P1612" t="str">
        <f>IF(OR(O1612="Issues found in master",O1612="Final master"),"Master",IF(OR(O1612="Ready for Master",O1612="Issues found in raw",O1612="Raw under QC",O1612="Issues resolved in raw"),"Raw","-"))</f>
        <v>Raw</v>
      </c>
      <c r="Q1612" s="13">
        <v>46285.350694444445</v>
      </c>
      <c r="R1612" t="inlineStr">
        <is>
          <t xml:space="preserve">2026-09 (Sept)</t>
        </is>
      </c>
      <c r="S1612">
        <f>IF(M1612="Not an error",0,IF(COUNTIFS($A$2:$A1612,$A1612,$D$2:$D1612,$D1612,$M$2:$M1612,"&lt;&gt;Not an error")=1,1,0))</f>
        <v>0</v>
      </c>
      <c r="T1612">
        <f>IF(M1612&lt;&gt;"Major",0,IF(COUNTIFS($A$2:$A1612,$A1612,$D$2:$D1612,$D1612,$M$2:$M1612,"Major")=1,1,0))</f>
        <v>0</v>
      </c>
      <c r="U1612">
        <f>IF(M1612&lt;&gt;"Minor",0,IF(COUNTIFS($A$2:$A1612,$A1612,$D$2:$D1612,$D1612,$M$2:$M1612,"Minor")=1,1,0))</f>
        <v>1</v>
      </c>
    </row>
    <row r="1613">
      <c r="A1613" t="inlineStr">
        <is>
          <t xml:space="preserve">819eabfbd96880cd7f6d42202600e24bdb384108</t>
        </is>
      </c>
      <c r="B1613" t="inlineStr">
        <is>
          <t xml:space="preserve">Primal Partners</t>
        </is>
      </c>
      <c r="C1613" t="inlineStr">
        <is>
          <t xml:space="preserve">Primal Partners (New)</t>
        </is>
      </c>
      <c r="D1613" t="inlineStr">
        <is>
          <t xml:space="preserve">bba95e8b88e5625c82ccbd5e93380d649495d7ae</t>
        </is>
      </c>
      <c r="E1613" t="inlineStr">
        <is>
          <t xml:space="preserve">Episode 72: Lass Es Schlafen</t>
        </is>
      </c>
      <c r="F1613">
        <v>72</v>
      </c>
      <c r="G1613" t="inlineStr">
        <is>
          <t xml:space="preserve">6:32-6:36</t>
        </is>
      </c>
      <c r="H1613" t="inlineStr">
        <is>
          <t xml:space="preserve">Pending</t>
        </is>
      </c>
      <c r="I1613" t="inlineStr">
        <is>
          <t xml:space="preserve">Remarks: [Script Error]
Line from script:
"Wenn sie raten mÃ¼sste, wÃ¤re es die Schuppendieb-Marionette gewesen."
Note: The beast was established as â€œGravitron,â€_x009d_ not â€œSchuppendieb-Marionette.â€_x009d_ Suggested: â€œWenn sie raten mÃ¼sste, wÃ¤re es Gravitron gewesen.â€_x009d_</t>
        </is>
      </c>
      <c r="J1613" t="inlineStr">
        <is>
          <t xml:space="preserve">VOA</t>
        </is>
      </c>
      <c r="K1613" t="inlineStr">
        <is>
          <t xml:space="preserve">Script Error</t>
        </is>
      </c>
      <c r="L1613" t="inlineStr">
        <is>
          <t xml:space="preserve">Script error</t>
        </is>
      </c>
      <c r="M1613" t="str">
        <f>IFERROR(IF(VLOOKUP(L1613,'Quantification'!$A:$B,2,FALSE)&amp;""="","Unclassified",VLOOKUP(L1613,'Quantification'!$A:$B,2,FALSE)),"Unclassified")</f>
        <v>Major</v>
      </c>
      <c r="N1613" t="inlineStr">
        <is>
          <t xml:space="preserve">con-khera.mirjam@pocketfm.com</t>
        </is>
      </c>
      <c r="O1613" t="inlineStr">
        <is>
          <t xml:space="preserve">Issues found in raw</t>
        </is>
      </c>
      <c r="P1613" t="str">
        <f>IF(OR(O1613="Issues found in master",O1613="Final master"),"Master",IF(OR(O1613="Ready for Master",O1613="Issues found in raw",O1613="Raw under QC",O1613="Issues resolved in raw"),"Raw","-"))</f>
        <v>Raw</v>
      </c>
      <c r="Q1613" s="13">
        <v>46285.67291666666</v>
      </c>
      <c r="R1613" t="inlineStr">
        <is>
          <t xml:space="preserve">2026-09 (Sept)</t>
        </is>
      </c>
      <c r="S1613">
        <f>IF(M1613="Not an error",0,IF(COUNTIFS($A$2:$A1613,$A1613,$D$2:$D1613,$D1613,$M$2:$M1613,"&lt;&gt;Not an error")=1,1,0))</f>
        <v>1</v>
      </c>
      <c r="T1613">
        <f>IF(M1613&lt;&gt;"Major",0,IF(COUNTIFS($A$2:$A1613,$A1613,$D$2:$D1613,$D1613,$M$2:$M1613,"Major")=1,1,0))</f>
        <v>1</v>
      </c>
      <c r="U1613">
        <f>IF(M1613&lt;&gt;"Minor",0,IF(COUNTIFS($A$2:$A1613,$A1613,$D$2:$D1613,$D1613,$M$2:$M1613,"Minor")=1,1,0))</f>
        <v>0</v>
      </c>
    </row>
    <row r="1614">
      <c r="A1614" t="inlineStr">
        <is>
          <t xml:space="preserve">819eabfbd96880cd7f6d42202600e24bdb384108</t>
        </is>
      </c>
      <c r="B1614" t="inlineStr">
        <is>
          <t xml:space="preserve">Primal Partners</t>
        </is>
      </c>
      <c r="C1614" t="inlineStr">
        <is>
          <t xml:space="preserve">Primal Partners (New)</t>
        </is>
      </c>
      <c r="D1614" t="inlineStr">
        <is>
          <t xml:space="preserve">bba95e8b88e5625c82ccbd5e93380d649495d7ae</t>
        </is>
      </c>
      <c r="E1614" t="inlineStr">
        <is>
          <t xml:space="preserve">Episode 72: Lass Es Schlafen</t>
        </is>
      </c>
      <c r="F1614">
        <v>72</v>
      </c>
      <c r="G1614" t="inlineStr">
        <is>
          <t xml:space="preserve">3:30-3:37</t>
        </is>
      </c>
      <c r="H1614" t="inlineStr">
        <is>
          <t xml:space="preserve">Pending</t>
        </is>
      </c>
      <c r="I1614" t="inlineStr">
        <is>
          <t xml:space="preserve">Yvonne Song hatte gesagt, das Fotoshooting würde am selben Tag wie die Vertragsunterzeichnung stattfinden.</t>
        </is>
      </c>
      <c r="J1614" t="inlineStr">
        <is>
          <t xml:space="preserve">VOA</t>
        </is>
      </c>
      <c r="K1614" t="inlineStr">
        <is>
          <t xml:space="preserve">Script Error</t>
        </is>
      </c>
      <c r="L1614" t="inlineStr">
        <is>
          <t xml:space="preserve">Script error</t>
        </is>
      </c>
      <c r="M1614" t="str">
        <f>IFERROR(IF(VLOOKUP(L1614,'Quantification'!$A:$B,2,FALSE)&amp;""="","Unclassified",VLOOKUP(L1614,'Quantification'!$A:$B,2,FALSE)),"Unclassified")</f>
        <v>Major</v>
      </c>
      <c r="N1614" t="inlineStr">
        <is>
          <t xml:space="preserve">frl-kathrin.corpataux@pocketfm.com</t>
        </is>
      </c>
      <c r="O1614" t="inlineStr">
        <is>
          <t xml:space="preserve">Issues found in raw</t>
        </is>
      </c>
      <c r="P1614" t="str">
        <f>IF(OR(O1614="Issues found in master",O1614="Final master"),"Master",IF(OR(O1614="Ready for Master",O1614="Issues found in raw",O1614="Raw under QC",O1614="Issues resolved in raw"),"Raw","-"))</f>
        <v>Raw</v>
      </c>
      <c r="Q1614" s="13">
        <v>46285.67291666666</v>
      </c>
      <c r="R1614" t="inlineStr">
        <is>
          <t xml:space="preserve">2026-09 (Sept)</t>
        </is>
      </c>
      <c r="S1614">
        <f>IF(M1614="Not an error",0,IF(COUNTIFS($A$2:$A1614,$A1614,$D$2:$D1614,$D1614,$M$2:$M1614,"&lt;&gt;Not an error")=1,1,0))</f>
        <v>0</v>
      </c>
      <c r="T1614">
        <f>IF(M1614&lt;&gt;"Major",0,IF(COUNTIFS($A$2:$A1614,$A1614,$D$2:$D1614,$D1614,$M$2:$M1614,"Major")=1,1,0))</f>
        <v>0</v>
      </c>
      <c r="U1614">
        <f>IF(M1614&lt;&gt;"Minor",0,IF(COUNTIFS($A$2:$A1614,$A1614,$D$2:$D1614,$D1614,$M$2:$M1614,"Minor")=1,1,0))</f>
        <v>0</v>
      </c>
    </row>
    <row r="1615">
      <c r="A1615" t="inlineStr">
        <is>
          <t xml:space="preserve">819eabfbd96880cd7f6d42202600e24bdb384108</t>
        </is>
      </c>
      <c r="B1615" t="inlineStr">
        <is>
          <t xml:space="preserve">Primal Partners</t>
        </is>
      </c>
      <c r="C1615" t="inlineStr">
        <is>
          <t xml:space="preserve">Primal Partners (New)</t>
        </is>
      </c>
      <c r="D1615" t="inlineStr">
        <is>
          <t xml:space="preserve">9bef325d68153defd6765ba174ab25ca7ba43e9e</t>
        </is>
      </c>
      <c r="E1615" t="inlineStr">
        <is>
          <t xml:space="preserve">Episode 73: Geführt Vom Schmetterling</t>
        </is>
      </c>
      <c r="F1615">
        <v>73</v>
      </c>
      <c r="G1615" t="inlineStr">
        <is>
          <t xml:space="preserve">1:16-1:20</t>
        </is>
      </c>
      <c r="H1615" t="inlineStr">
        <is>
          <t xml:space="preserve">Pending</t>
        </is>
      </c>
      <c r="I1615" t="inlineStr">
        <is>
          <t xml:space="preserve">Remarks: [Script Error]
Line from script:
"â€žZahn, mein Gesicht ist mir ziemlich wichtig.â€œ"
Note: The Feuerzahn-Hund was named â€œZahni,â€_x009d_ not â€œZahn.â€_x009d_ Suggested: â€œZahni, mein Gesicht ist mir ziemlich wichtig.â€_x009d_</t>
        </is>
      </c>
      <c r="J1615" t="inlineStr">
        <is>
          <t xml:space="preserve">VOA</t>
        </is>
      </c>
      <c r="K1615" t="inlineStr">
        <is>
          <t xml:space="preserve">Script Error</t>
        </is>
      </c>
      <c r="L1615" t="inlineStr">
        <is>
          <t xml:space="preserve">Script error</t>
        </is>
      </c>
      <c r="M1615" t="str">
        <f>IFERROR(IF(VLOOKUP(L1615,'Quantification'!$A:$B,2,FALSE)&amp;""="","Unclassified",VLOOKUP(L1615,'Quantification'!$A:$B,2,FALSE)),"Unclassified")</f>
        <v>Major</v>
      </c>
      <c r="N1615" t="inlineStr">
        <is>
          <t xml:space="preserve">con-khera.mirjam@pocketfm.com</t>
        </is>
      </c>
      <c r="O1615" t="inlineStr">
        <is>
          <t xml:space="preserve">Raw under QC</t>
        </is>
      </c>
      <c r="P1615" t="str">
        <f>IF(OR(O1615="Issues found in master",O1615="Final master"),"Master",IF(OR(O1615="Ready for Master",O1615="Issues found in raw",O1615="Raw under QC",O1615="Issues resolved in raw"),"Raw","-"))</f>
        <v>Raw</v>
      </c>
      <c r="Q1615" s="13">
        <v>46285.365277777775</v>
      </c>
      <c r="R1615" t="inlineStr">
        <is>
          <t xml:space="preserve">2026-09 (Sept)</t>
        </is>
      </c>
      <c r="S1615">
        <f>IF(M1615="Not an error",0,IF(COUNTIFS($A$2:$A1615,$A1615,$D$2:$D1615,$D1615,$M$2:$M1615,"&lt;&gt;Not an error")=1,1,0))</f>
        <v>1</v>
      </c>
      <c r="T1615">
        <f>IF(M1615&lt;&gt;"Major",0,IF(COUNTIFS($A$2:$A1615,$A1615,$D$2:$D1615,$D1615,$M$2:$M1615,"Major")=1,1,0))</f>
        <v>1</v>
      </c>
      <c r="U1615">
        <f>IF(M1615&lt;&gt;"Minor",0,IF(COUNTIFS($A$2:$A1615,$A1615,$D$2:$D1615,$D1615,$M$2:$M1615,"Minor")=1,1,0))</f>
        <v>0</v>
      </c>
    </row>
    <row r="1616">
      <c r="A1616" t="inlineStr">
        <is>
          <t xml:space="preserve">819eabfbd96880cd7f6d42202600e24bdb384108</t>
        </is>
      </c>
      <c r="B1616" t="inlineStr">
        <is>
          <t xml:space="preserve">Primal Partners</t>
        </is>
      </c>
      <c r="C1616" t="inlineStr">
        <is>
          <t xml:space="preserve">Primal Partners (New)</t>
        </is>
      </c>
      <c r="D1616" t="inlineStr">
        <is>
          <t xml:space="preserve">9bef325d68153defd6765ba174ab25ca7ba43e9e</t>
        </is>
      </c>
      <c r="E1616" t="inlineStr">
        <is>
          <t xml:space="preserve">Episode 73: Geführt Vom Schmetterling</t>
        </is>
      </c>
      <c r="F1616">
        <v>73</v>
      </c>
      <c r="G1616" t="inlineStr">
        <is>
          <t xml:space="preserve">1:35-1:38</t>
        </is>
      </c>
      <c r="H1616" t="inlineStr">
        <is>
          <t xml:space="preserve">Pending</t>
        </is>
      </c>
      <c r="I1616" t="inlineStr">
        <is>
          <t xml:space="preserve">Remarks: [Script Error]
Line from script:
"â€žZahn ist dein Nameâ€œ, erklÃ¤rte sie."
Note: The Feuerzahn-Hund was named â€œZahni,â€_x009d_ not â€œZahn.â€_x009d_ Suggested: â€œZahni ist dein Nameâ€œ, erklÃ¤rte sie.</t>
        </is>
      </c>
      <c r="J1616" t="inlineStr">
        <is>
          <t xml:space="preserve">VOA</t>
        </is>
      </c>
      <c r="K1616" t="inlineStr">
        <is>
          <t xml:space="preserve">Script Error</t>
        </is>
      </c>
      <c r="L1616" t="inlineStr">
        <is>
          <t xml:space="preserve">Script error</t>
        </is>
      </c>
      <c r="M1616" t="str">
        <f>IFERROR(IF(VLOOKUP(L1616,'Quantification'!$A:$B,2,FALSE)&amp;""="","Unclassified",VLOOKUP(L1616,'Quantification'!$A:$B,2,FALSE)),"Unclassified")</f>
        <v>Major</v>
      </c>
      <c r="N1616" t="inlineStr">
        <is>
          <t xml:space="preserve">con-khera.mirjam@pocketfm.com</t>
        </is>
      </c>
      <c r="O1616" t="inlineStr">
        <is>
          <t xml:space="preserve">Raw under QC</t>
        </is>
      </c>
      <c r="P1616" t="str">
        <f>IF(OR(O1616="Issues found in master",O1616="Final master"),"Master",IF(OR(O1616="Ready for Master",O1616="Issues found in raw",O1616="Raw under QC",O1616="Issues resolved in raw"),"Raw","-"))</f>
        <v>Raw</v>
      </c>
      <c r="Q1616" s="13">
        <v>46285.365277777775</v>
      </c>
      <c r="R1616" t="inlineStr">
        <is>
          <t xml:space="preserve">2026-09 (Sept)</t>
        </is>
      </c>
      <c r="S1616">
        <f>IF(M1616="Not an error",0,IF(COUNTIFS($A$2:$A1616,$A1616,$D$2:$D1616,$D1616,$M$2:$M1616,"&lt;&gt;Not an error")=1,1,0))</f>
        <v>0</v>
      </c>
      <c r="T1616">
        <f>IF(M1616&lt;&gt;"Major",0,IF(COUNTIFS($A$2:$A1616,$A1616,$D$2:$D1616,$D1616,$M$2:$M1616,"Major")=1,1,0))</f>
        <v>0</v>
      </c>
      <c r="U1616">
        <f>IF(M1616&lt;&gt;"Minor",0,IF(COUNTIFS($A$2:$A1616,$A1616,$D$2:$D1616,$D1616,$M$2:$M1616,"Minor")=1,1,0))</f>
        <v>0</v>
      </c>
    </row>
    <row r="1617">
      <c r="A1617" t="inlineStr">
        <is>
          <t xml:space="preserve">819eabfbd96880cd7f6d42202600e24bdb384108</t>
        </is>
      </c>
      <c r="B1617" t="inlineStr">
        <is>
          <t xml:space="preserve">Primal Partners</t>
        </is>
      </c>
      <c r="C1617" t="inlineStr">
        <is>
          <t xml:space="preserve">Primal Partners (New)</t>
        </is>
      </c>
      <c r="D1617" t="inlineStr">
        <is>
          <t xml:space="preserve">9bef325d68153defd6765ba174ab25ca7ba43e9e</t>
        </is>
      </c>
      <c r="E1617" t="inlineStr">
        <is>
          <t xml:space="preserve">Episode 73: Geführt Vom Schmetterling</t>
        </is>
      </c>
      <c r="F1617">
        <v>73</v>
      </c>
      <c r="G1617" t="inlineStr">
        <is>
          <t xml:space="preserve">2:24-2:30</t>
        </is>
      </c>
      <c r="H1617" t="inlineStr">
        <is>
          <t xml:space="preserve">Pending</t>
        </is>
      </c>
      <c r="I1617" t="inlineStr">
        <is>
          <t xml:space="preserve">Remarks: [Script Error]
Line from script:
"Sie hatte die ganze Nacht darÃ¼ber nachgedacht und war zu dem Schluss gekommen, dass das Problem bei der FÃ¤higkeit Schattenklon liegen musste."
Note: No specific problem has been introduced, so it is unclear what Sofia is referring to. The following lines indicate that she is investigating the unusual increase in the ability values. Suggested: â€œSie hatte die ganze Nacht darÃ¼ber nachgedacht und war zu dem Schluss gekommen, dass der ungewÃ¶hnlich starke Anstieg der FÃ¤higkeitswerte mit Schattenklon zusammenhÃ¤ngen musste.â€_x009d_</t>
        </is>
      </c>
      <c r="J1617" t="inlineStr">
        <is>
          <t xml:space="preserve">VOA</t>
        </is>
      </c>
      <c r="K1617" t="inlineStr">
        <is>
          <t xml:space="preserve">Script Error</t>
        </is>
      </c>
      <c r="L1617" t="inlineStr">
        <is>
          <t xml:space="preserve">Script error</t>
        </is>
      </c>
      <c r="M1617" t="str">
        <f>IFERROR(IF(VLOOKUP(L1617,'Quantification'!$A:$B,2,FALSE)&amp;""="","Unclassified",VLOOKUP(L1617,'Quantification'!$A:$B,2,FALSE)),"Unclassified")</f>
        <v>Major</v>
      </c>
      <c r="N1617" t="inlineStr">
        <is>
          <t xml:space="preserve">con-khera.mirjam@pocketfm.com</t>
        </is>
      </c>
      <c r="O1617" t="inlineStr">
        <is>
          <t xml:space="preserve">Raw under QC</t>
        </is>
      </c>
      <c r="P1617" t="str">
        <f>IF(OR(O1617="Issues found in master",O1617="Final master"),"Master",IF(OR(O1617="Ready for Master",O1617="Issues found in raw",O1617="Raw under QC",O1617="Issues resolved in raw"),"Raw","-"))</f>
        <v>Raw</v>
      </c>
      <c r="Q1617" s="13">
        <v>46285.365277777775</v>
      </c>
      <c r="R1617" t="inlineStr">
        <is>
          <t xml:space="preserve">2026-09 (Sept)</t>
        </is>
      </c>
      <c r="S1617">
        <f>IF(M1617="Not an error",0,IF(COUNTIFS($A$2:$A1617,$A1617,$D$2:$D1617,$D1617,$M$2:$M1617,"&lt;&gt;Not an error")=1,1,0))</f>
        <v>0</v>
      </c>
      <c r="T1617">
        <f>IF(M1617&lt;&gt;"Major",0,IF(COUNTIFS($A$2:$A1617,$A1617,$D$2:$D1617,$D1617,$M$2:$M1617,"Major")=1,1,0))</f>
        <v>0</v>
      </c>
      <c r="U1617">
        <f>IF(M1617&lt;&gt;"Minor",0,IF(COUNTIFS($A$2:$A1617,$A1617,$D$2:$D1617,$D1617,$M$2:$M1617,"Minor")=1,1,0))</f>
        <v>0</v>
      </c>
    </row>
    <row r="1618">
      <c r="A1618" t="inlineStr">
        <is>
          <t xml:space="preserve">819eabfbd96880cd7f6d42202600e24bdb384108</t>
        </is>
      </c>
      <c r="B1618" t="inlineStr">
        <is>
          <t xml:space="preserve">Primal Partners</t>
        </is>
      </c>
      <c r="C1618" t="inlineStr">
        <is>
          <t xml:space="preserve">Primal Partners (New)</t>
        </is>
      </c>
      <c r="D1618" t="inlineStr">
        <is>
          <t xml:space="preserve">9bef325d68153defd6765ba174ab25ca7ba43e9e</t>
        </is>
      </c>
      <c r="E1618" t="inlineStr">
        <is>
          <t xml:space="preserve">Episode 73: Geführt Vom Schmetterling</t>
        </is>
      </c>
      <c r="F1618">
        <v>73</v>
      </c>
      <c r="G1618" t="inlineStr">
        <is>
          <t xml:space="preserve">2:54-3:03</t>
        </is>
      </c>
      <c r="H1618" t="inlineStr">
        <is>
          <t xml:space="preserve">Pending</t>
        </is>
      </c>
      <c r="I1618" t="inlineStr">
        <is>
          <t xml:space="preserve">Remarks: [Script Error]
Line from script:
"Gestern hatte Zahn einen zermÃ¼rbenden Kampf gegen die Schuppensaugerpuppe durchgestanden und sogar zum ersten Mal seine besondere Eigenschaft aktiviert."
Note: The Feuerzahn-Hund was named â€œZahni,â€_x009d_ and his opponent was established as â€œGravitron,â€_x009d_ not â€œSchuppensaugerpuppe.â€_x009d_ Suggested: â€œGestern hatte Zahni einen zermÃ¼rbenden Kampf gegen Gravitron durchgestanden und sogar zum ersten Mal seine besondere Eigenschaft aktiviert.â€_x009d_</t>
        </is>
      </c>
      <c r="J1618" t="inlineStr">
        <is>
          <t xml:space="preserve">VOA</t>
        </is>
      </c>
      <c r="K1618" t="inlineStr">
        <is>
          <t xml:space="preserve">Script Error</t>
        </is>
      </c>
      <c r="L1618" t="inlineStr">
        <is>
          <t xml:space="preserve">Script error</t>
        </is>
      </c>
      <c r="M1618" t="str">
        <f>IFERROR(IF(VLOOKUP(L1618,'Quantification'!$A:$B,2,FALSE)&amp;""="","Unclassified",VLOOKUP(L1618,'Quantification'!$A:$B,2,FALSE)),"Unclassified")</f>
        <v>Major</v>
      </c>
      <c r="N1618" t="inlineStr">
        <is>
          <t xml:space="preserve">con-khera.mirjam@pocketfm.com</t>
        </is>
      </c>
      <c r="O1618" t="inlineStr">
        <is>
          <t xml:space="preserve">Issues found in raw</t>
        </is>
      </c>
      <c r="P1618" t="str">
        <f>IF(OR(O1618="Issues found in master",O1618="Final master"),"Master",IF(OR(O1618="Ready for Master",O1618="Issues found in raw",O1618="Raw under QC",O1618="Issues resolved in raw"),"Raw","-"))</f>
        <v>Raw</v>
      </c>
      <c r="Q1618" s="13">
        <v>46285.365277777775</v>
      </c>
      <c r="R1618" t="inlineStr">
        <is>
          <t xml:space="preserve">2026-09 (Sept)</t>
        </is>
      </c>
      <c r="S1618">
        <f>IF(M1618="Not an error",0,IF(COUNTIFS($A$2:$A1618,$A1618,$D$2:$D1618,$D1618,$M$2:$M1618,"&lt;&gt;Not an error")=1,1,0))</f>
        <v>0</v>
      </c>
      <c r="T1618">
        <f>IF(M1618&lt;&gt;"Major",0,IF(COUNTIFS($A$2:$A1618,$A1618,$D$2:$D1618,$D1618,$M$2:$M1618,"Major")=1,1,0))</f>
        <v>0</v>
      </c>
      <c r="U1618">
        <f>IF(M1618&lt;&gt;"Minor",0,IF(COUNTIFS($A$2:$A1618,$A1618,$D$2:$D1618,$D1618,$M$2:$M1618,"Minor")=1,1,0))</f>
        <v>0</v>
      </c>
    </row>
    <row r="1619">
      <c r="A1619" t="inlineStr">
        <is>
          <t xml:space="preserve">819eabfbd96880cd7f6d42202600e24bdb384108</t>
        </is>
      </c>
      <c r="B1619" t="inlineStr">
        <is>
          <t xml:space="preserve">Primal Partners</t>
        </is>
      </c>
      <c r="C1619" t="inlineStr">
        <is>
          <t xml:space="preserve">Primal Partners (New)</t>
        </is>
      </c>
      <c r="D1619" t="inlineStr">
        <is>
          <t xml:space="preserve">9bef325d68153defd6765ba174ab25ca7ba43e9e</t>
        </is>
      </c>
      <c r="E1619" t="inlineStr">
        <is>
          <t xml:space="preserve">Episode 73: Geführt Vom Schmetterling</t>
        </is>
      </c>
      <c r="F1619">
        <v>73</v>
      </c>
      <c r="G1619" t="inlineStr">
        <is>
          <t xml:space="preserve">4:40-4:44</t>
        </is>
      </c>
      <c r="H1619" t="inlineStr">
        <is>
          <t xml:space="preserve">Pending</t>
        </is>
      </c>
      <c r="I1619" t="inlineStr">
        <is>
          <t xml:space="preserve">Remarks: [Script Error]
Line from script:
"Vielleicht Ã¼berlegst du es dir das nÃ¤chste Mal zweimal, bevor du auf eine zurennt."
Note: The verb does not agree with the subject â€œdu.â€_x009d_ Suggested: â€œVielleicht Ã¼berlegst du es dir das nÃ¤chste Mal zweimal, bevor du auf eine zurennst.â€_x009d_</t>
        </is>
      </c>
      <c r="J1619" t="inlineStr">
        <is>
          <t xml:space="preserve">VOA</t>
        </is>
      </c>
      <c r="K1619" t="inlineStr">
        <is>
          <t xml:space="preserve">Script Error</t>
        </is>
      </c>
      <c r="L1619" t="inlineStr">
        <is>
          <t xml:space="preserve">Script error</t>
        </is>
      </c>
      <c r="M1619" t="str">
        <f>IFERROR(IF(VLOOKUP(L1619,'Quantification'!$A:$B,2,FALSE)&amp;""="","Unclassified",VLOOKUP(L1619,'Quantification'!$A:$B,2,FALSE)),"Unclassified")</f>
        <v>Major</v>
      </c>
      <c r="N1619" t="inlineStr">
        <is>
          <t xml:space="preserve">con-khera.mirjam@pocketfm.com</t>
        </is>
      </c>
      <c r="O1619" t="inlineStr">
        <is>
          <t xml:space="preserve">Issues found in raw</t>
        </is>
      </c>
      <c r="P1619" t="str">
        <f>IF(OR(O1619="Issues found in master",O1619="Final master"),"Master",IF(OR(O1619="Ready for Master",O1619="Issues found in raw",O1619="Raw under QC",O1619="Issues resolved in raw"),"Raw","-"))</f>
        <v>Raw</v>
      </c>
      <c r="Q1619" s="13">
        <v>46285.365277777775</v>
      </c>
      <c r="R1619" t="inlineStr">
        <is>
          <t xml:space="preserve">2026-09 (Sept)</t>
        </is>
      </c>
      <c r="S1619">
        <f>IF(M1619="Not an error",0,IF(COUNTIFS($A$2:$A1619,$A1619,$D$2:$D1619,$D1619,$M$2:$M1619,"&lt;&gt;Not an error")=1,1,0))</f>
        <v>0</v>
      </c>
      <c r="T1619">
        <f>IF(M1619&lt;&gt;"Major",0,IF(COUNTIFS($A$2:$A1619,$A1619,$D$2:$D1619,$D1619,$M$2:$M1619,"Major")=1,1,0))</f>
        <v>0</v>
      </c>
      <c r="U1619">
        <f>IF(M1619&lt;&gt;"Minor",0,IF(COUNTIFS($A$2:$A1619,$A1619,$D$2:$D1619,$D1619,$M$2:$M1619,"Minor")=1,1,0))</f>
        <v>0</v>
      </c>
    </row>
    <row r="1620">
      <c r="A1620" t="inlineStr">
        <is>
          <t xml:space="preserve">819eabfbd96880cd7f6d42202600e24bdb384108</t>
        </is>
      </c>
      <c r="B1620" t="inlineStr">
        <is>
          <t xml:space="preserve">Primal Partners</t>
        </is>
      </c>
      <c r="C1620" t="inlineStr">
        <is>
          <t xml:space="preserve">Primal Partners (New)</t>
        </is>
      </c>
      <c r="D1620" t="inlineStr">
        <is>
          <t xml:space="preserve">69c805860c4f51de2777ee7b9cbfb8090ca69651</t>
        </is>
      </c>
      <c r="E1620" t="inlineStr">
        <is>
          <t xml:space="preserve">Episode 74: Große Persönlichkeit</t>
        </is>
      </c>
      <c r="F1620">
        <v>74</v>
      </c>
      <c r="G1620" t="inlineStr">
        <is>
          <t xml:space="preserve">2:49-2:57</t>
        </is>
      </c>
      <c r="H1620" t="inlineStr">
        <is>
          <t xml:space="preserve">Pending</t>
        </is>
      </c>
      <c r="I1620" t="inlineStr">
        <is>
          <t xml:space="preserve">Remarks: [Script Error]
Line from script:
"Er hatte den Befehl seines BÃ¤ndigers nicht vergessen: die GÃ¤ste willkommen zu heiÃŸen und dafÃ¼r zu sorgen, dass sie sich nicht ausgeschlossen fÃ¼hlen."
Note: The Azurschwingenschmetterling belongs to the female employee, so the gender reference is incorrect. Suggested: â€œEr hatte den Befehl seiner BÃ¤ndigerin nicht vergessen: die GÃ¤ste willkommen zu heiÃŸen und dafÃ¼r zu sorgen, dass sie sich nicht ausgeschlossen fÃ¼hlen.â€_x009d_</t>
        </is>
      </c>
      <c r="J1620" t="inlineStr">
        <is>
          <t xml:space="preserve">VOA</t>
        </is>
      </c>
      <c r="K1620" t="inlineStr">
        <is>
          <t xml:space="preserve">Script Error</t>
        </is>
      </c>
      <c r="L1620" t="inlineStr">
        <is>
          <t xml:space="preserve">Script error</t>
        </is>
      </c>
      <c r="M1620" t="str">
        <f>IFERROR(IF(VLOOKUP(L1620,'Quantification'!$A:$B,2,FALSE)&amp;""="","Unclassified",VLOOKUP(L1620,'Quantification'!$A:$B,2,FALSE)),"Unclassified")</f>
        <v>Major</v>
      </c>
      <c r="N1620" t="inlineStr">
        <is>
          <t xml:space="preserve">con-khera.mirjam@pocketfm.com</t>
        </is>
      </c>
      <c r="O1620" t="inlineStr">
        <is>
          <t xml:space="preserve">Issues found in raw</t>
        </is>
      </c>
      <c r="P1620" t="str">
        <f>IF(OR(O1620="Issues found in master",O1620="Final master"),"Master",IF(OR(O1620="Ready for Master",O1620="Issues found in raw",O1620="Raw under QC",O1620="Issues resolved in raw"),"Raw","-"))</f>
        <v>Raw</v>
      </c>
      <c r="Q1620" s="13">
        <v>46285.677777777775</v>
      </c>
      <c r="R1620" t="inlineStr">
        <is>
          <t xml:space="preserve">2026-09 (Sept)</t>
        </is>
      </c>
      <c r="S1620">
        <f>IF(M1620="Not an error",0,IF(COUNTIFS($A$2:$A1620,$A1620,$D$2:$D1620,$D1620,$M$2:$M1620,"&lt;&gt;Not an error")=1,1,0))</f>
        <v>1</v>
      </c>
      <c r="T1620">
        <f>IF(M1620&lt;&gt;"Major",0,IF(COUNTIFS($A$2:$A1620,$A1620,$D$2:$D1620,$D1620,$M$2:$M1620,"Major")=1,1,0))</f>
        <v>1</v>
      </c>
      <c r="U1620">
        <f>IF(M1620&lt;&gt;"Minor",0,IF(COUNTIFS($A$2:$A1620,$A1620,$D$2:$D1620,$D1620,$M$2:$M1620,"Minor")=1,1,0))</f>
        <v>0</v>
      </c>
    </row>
    <row r="1621">
      <c r="A1621" t="inlineStr">
        <is>
          <t xml:space="preserve">819eabfbd96880cd7f6d42202600e24bdb384108</t>
        </is>
      </c>
      <c r="B1621" t="inlineStr">
        <is>
          <t xml:space="preserve">Primal Partners</t>
        </is>
      </c>
      <c r="C1621" t="inlineStr">
        <is>
          <t xml:space="preserve">Primal Partners (New)</t>
        </is>
      </c>
      <c r="D1621" t="inlineStr">
        <is>
          <t xml:space="preserve">69c805860c4f51de2777ee7b9cbfb8090ca69651</t>
        </is>
      </c>
      <c r="E1621" t="inlineStr">
        <is>
          <t xml:space="preserve">Episode 74: Große Persönlichkeit</t>
        </is>
      </c>
      <c r="F1621">
        <v>74</v>
      </c>
      <c r="G1621" t="inlineStr">
        <is>
          <t xml:space="preserve">3:53-3:57</t>
        </is>
      </c>
      <c r="H1621" t="inlineStr">
        <is>
          <t xml:space="preserve">Pending</t>
        </is>
      </c>
      <c r="I1621" t="inlineStr">
        <is>
          <t xml:space="preserve">Remarks: [Script Error]
Line from script:
"â€žWelpe, Ã¼bersetz malâ€œ, murmelte Sofia."
Note: Sofia has never addressed the Feuerzahn-Hund as â€œWelpeâ€_x009d_; his established name is â€œZahni.â€_x009d_ Suggested: â€œZahni, Ã¼bersetz malâ€œ, murmelte Sofia.</t>
        </is>
      </c>
      <c r="J1621" t="inlineStr">
        <is>
          <t xml:space="preserve">VOA</t>
        </is>
      </c>
      <c r="K1621" t="inlineStr">
        <is>
          <t xml:space="preserve">Script Error</t>
        </is>
      </c>
      <c r="L1621" t="inlineStr">
        <is>
          <t xml:space="preserve">Script error</t>
        </is>
      </c>
      <c r="M1621" t="str">
        <f>IFERROR(IF(VLOOKUP(L1621,'Quantification'!$A:$B,2,FALSE)&amp;""="","Unclassified",VLOOKUP(L1621,'Quantification'!$A:$B,2,FALSE)),"Unclassified")</f>
        <v>Major</v>
      </c>
      <c r="N1621" t="inlineStr">
        <is>
          <t xml:space="preserve">con-khera.mirjam@pocketfm.com</t>
        </is>
      </c>
      <c r="O1621" t="inlineStr">
        <is>
          <t xml:space="preserve">Issues found in raw</t>
        </is>
      </c>
      <c r="P1621" t="str">
        <f>IF(OR(O1621="Issues found in master",O1621="Final master"),"Master",IF(OR(O1621="Ready for Master",O1621="Issues found in raw",O1621="Raw under QC",O1621="Issues resolved in raw"),"Raw","-"))</f>
        <v>Raw</v>
      </c>
      <c r="Q1621" s="13">
        <v>46285.677777777775</v>
      </c>
      <c r="R1621" t="inlineStr">
        <is>
          <t xml:space="preserve">2026-09 (Sept)</t>
        </is>
      </c>
      <c r="S1621">
        <f>IF(M1621="Not an error",0,IF(COUNTIFS($A$2:$A1621,$A1621,$D$2:$D1621,$D1621,$M$2:$M1621,"&lt;&gt;Not an error")=1,1,0))</f>
        <v>0</v>
      </c>
      <c r="T1621">
        <f>IF(M1621&lt;&gt;"Major",0,IF(COUNTIFS($A$2:$A1621,$A1621,$D$2:$D1621,$D1621,$M$2:$M1621,"Major")=1,1,0))</f>
        <v>0</v>
      </c>
      <c r="U1621">
        <f>IF(M1621&lt;&gt;"Minor",0,IF(COUNTIFS($A$2:$A1621,$A1621,$D$2:$D1621,$D1621,$M$2:$M1621,"Minor")=1,1,0))</f>
        <v>0</v>
      </c>
    </row>
    <row r="1622">
      <c r="A1622" t="inlineStr">
        <is>
          <t xml:space="preserve">819eabfbd96880cd7f6d42202600e24bdb384108</t>
        </is>
      </c>
      <c r="B1622" t="inlineStr">
        <is>
          <t xml:space="preserve">Primal Partners</t>
        </is>
      </c>
      <c r="C1622" t="inlineStr">
        <is>
          <t xml:space="preserve">Primal Partners (New)</t>
        </is>
      </c>
      <c r="D1622" t="inlineStr">
        <is>
          <t xml:space="preserve">69c805860c4f51de2777ee7b9cbfb8090ca69651</t>
        </is>
      </c>
      <c r="E1622" t="inlineStr">
        <is>
          <t xml:space="preserve">Episode 74: Große Persönlichkeit</t>
        </is>
      </c>
      <c r="F1622">
        <v>74</v>
      </c>
      <c r="G1622" t="inlineStr">
        <is>
          <t xml:space="preserve">4:30-4:39</t>
        </is>
      </c>
      <c r="H1622" t="inlineStr">
        <is>
          <t xml:space="preserve">Pending</t>
        </is>
      </c>
      <c r="I1622" t="inlineStr">
        <is>
          <t xml:space="preserve">Remarks: [Script Error]
Line from script:
"Selbst wenn sie ihr Sponsoring-Geld bekÃ¤me, wÃ¼rde es bei Weitem nicht ausreichen. Eine KnospenblÃ¼te kostete um die fÃ¼nfzigtausend."
Note: The amount is inconsistent. Sofia has 200,000 Credits in prize money and a six-month sponsorship worth approximately 300,000 Credits, so 50,000 Credits would be easily affordable. The following line also states that buying the beast would consume all of both payments. Suggested: â€œSelbst wenn sie ihr Sponsoring-Geld bekÃ¤me, wÃ¼rde es kaum ausreichen. Eine KnospenblÃ¼te kostete um die fÃ¼nfhunderttausend.â€_x009d_</t>
        </is>
      </c>
      <c r="J1622" t="inlineStr">
        <is>
          <t xml:space="preserve">VOA</t>
        </is>
      </c>
      <c r="K1622" t="inlineStr">
        <is>
          <t xml:space="preserve">Script Error</t>
        </is>
      </c>
      <c r="L1622" t="inlineStr">
        <is>
          <t xml:space="preserve">Script error</t>
        </is>
      </c>
      <c r="M1622" t="str">
        <f>IFERROR(IF(VLOOKUP(L1622,'Quantification'!$A:$B,2,FALSE)&amp;""="","Unclassified",VLOOKUP(L1622,'Quantification'!$A:$B,2,FALSE)),"Unclassified")</f>
        <v>Major</v>
      </c>
      <c r="N1622" t="inlineStr">
        <is>
          <t xml:space="preserve">con-khera.mirjam@pocketfm.com</t>
        </is>
      </c>
      <c r="O1622" t="inlineStr">
        <is>
          <t xml:space="preserve">Issues found in raw</t>
        </is>
      </c>
      <c r="P1622" t="str">
        <f>IF(OR(O1622="Issues found in master",O1622="Final master"),"Master",IF(OR(O1622="Ready for Master",O1622="Issues found in raw",O1622="Raw under QC",O1622="Issues resolved in raw"),"Raw","-"))</f>
        <v>Raw</v>
      </c>
      <c r="Q1622" s="13">
        <v>46285.677777777775</v>
      </c>
      <c r="R1622" t="inlineStr">
        <is>
          <t xml:space="preserve">2026-09 (Sept)</t>
        </is>
      </c>
      <c r="S1622">
        <f>IF(M1622="Not an error",0,IF(COUNTIFS($A$2:$A1622,$A1622,$D$2:$D1622,$D1622,$M$2:$M1622,"&lt;&gt;Not an error")=1,1,0))</f>
        <v>0</v>
      </c>
      <c r="T1622">
        <f>IF(M1622&lt;&gt;"Major",0,IF(COUNTIFS($A$2:$A1622,$A1622,$D$2:$D1622,$D1622,$M$2:$M1622,"Major")=1,1,0))</f>
        <v>0</v>
      </c>
      <c r="U1622">
        <f>IF(M1622&lt;&gt;"Minor",0,IF(COUNTIFS($A$2:$A1622,$A1622,$D$2:$D1622,$D1622,$M$2:$M1622,"Minor")=1,1,0))</f>
        <v>0</v>
      </c>
    </row>
    <row r="1623">
      <c r="A1623" t="inlineStr">
        <is>
          <t xml:space="preserve">819eabfbd96880cd7f6d42202600e24bdb384108</t>
        </is>
      </c>
      <c r="B1623" t="inlineStr">
        <is>
          <t xml:space="preserve">Primal Partners</t>
        </is>
      </c>
      <c r="C1623" t="inlineStr">
        <is>
          <t xml:space="preserve">Primal Partners (New)</t>
        </is>
      </c>
      <c r="D1623" t="inlineStr">
        <is>
          <t xml:space="preserve">69c805860c4f51de2777ee7b9cbfb8090ca69651</t>
        </is>
      </c>
      <c r="E1623" t="inlineStr">
        <is>
          <t xml:space="preserve">Episode 74: Große Persönlichkeit</t>
        </is>
      </c>
      <c r="F1623">
        <v>74</v>
      </c>
      <c r="G1623" t="inlineStr">
        <is>
          <t xml:space="preserve">5:04-5:08</t>
        </is>
      </c>
      <c r="H1623" t="inlineStr">
        <is>
          <t xml:space="preserve">Pending</t>
        </is>
      </c>
      <c r="I1623" t="inlineStr">
        <is>
          <t xml:space="preserve">Vielleicht sollte ich Yvonne anrufen und um eine Vorauszahlung meiner Sponsoring-Gebühr bitten.“</t>
        </is>
      </c>
      <c r="J1623" t="inlineStr">
        <is>
          <t xml:space="preserve">VOA</t>
        </is>
      </c>
      <c r="K1623" t="inlineStr">
        <is>
          <t xml:space="preserve">Script Error</t>
        </is>
      </c>
      <c r="L1623" t="inlineStr">
        <is>
          <t xml:space="preserve">Script error</t>
        </is>
      </c>
      <c r="M1623" t="str">
        <f>IFERROR(IF(VLOOKUP(L1623,'Quantification'!$A:$B,2,FALSE)&amp;""="","Unclassified",VLOOKUP(L1623,'Quantification'!$A:$B,2,FALSE)),"Unclassified")</f>
        <v>Major</v>
      </c>
      <c r="N1623" t="inlineStr">
        <is>
          <t xml:space="preserve">frl-kathrin.corpataux@pocketfm.com</t>
        </is>
      </c>
      <c r="O1623" t="inlineStr">
        <is>
          <t xml:space="preserve">Issues found in raw</t>
        </is>
      </c>
      <c r="P1623" t="str">
        <f>IF(OR(O1623="Issues found in master",O1623="Final master"),"Master",IF(OR(O1623="Ready for Master",O1623="Issues found in raw",O1623="Raw under QC",O1623="Issues resolved in raw"),"Raw","-"))</f>
        <v>Raw</v>
      </c>
      <c r="Q1623" s="13">
        <v>46285.677777777775</v>
      </c>
      <c r="R1623" t="inlineStr">
        <is>
          <t xml:space="preserve">2026-09 (Sept)</t>
        </is>
      </c>
      <c r="S1623">
        <f>IF(M1623="Not an error",0,IF(COUNTIFS($A$2:$A1623,$A1623,$D$2:$D1623,$D1623,$M$2:$M1623,"&lt;&gt;Not an error")=1,1,0))</f>
        <v>0</v>
      </c>
      <c r="T1623">
        <f>IF(M1623&lt;&gt;"Major",0,IF(COUNTIFS($A$2:$A1623,$A1623,$D$2:$D1623,$D1623,$M$2:$M1623,"Major")=1,1,0))</f>
        <v>0</v>
      </c>
      <c r="U1623">
        <f>IF(M1623&lt;&gt;"Minor",0,IF(COUNTIFS($A$2:$A1623,$A1623,$D$2:$D1623,$D1623,$M$2:$M1623,"Minor")=1,1,0))</f>
        <v>0</v>
      </c>
    </row>
    <row r="1624">
      <c r="A1624" t="inlineStr">
        <is>
          <t xml:space="preserve">819eabfbd96880cd7f6d42202600e24bdb384108</t>
        </is>
      </c>
      <c r="B1624" t="inlineStr">
        <is>
          <t xml:space="preserve">Primal Partners</t>
        </is>
      </c>
      <c r="C1624" t="inlineStr">
        <is>
          <t xml:space="preserve">Primal Partners (New)</t>
        </is>
      </c>
      <c r="D1624" t="inlineStr">
        <is>
          <t xml:space="preserve">0439d40025a8522dd4790b03977ddb6a2d690c79</t>
        </is>
      </c>
      <c r="E1624" t="inlineStr">
        <is>
          <t xml:space="preserve">Episode 75: Ein Großer Aufbau</t>
        </is>
      </c>
      <c r="F1624">
        <v>75</v>
      </c>
      <c r="G1624" t="inlineStr">
        <is>
          <t xml:space="preserve">5:26-5:30</t>
        </is>
      </c>
      <c r="H1624" t="inlineStr">
        <is>
          <t xml:space="preserve">Pending</t>
        </is>
      </c>
      <c r="I1624" t="inlineStr">
        <is>
          <t xml:space="preserve">Remarks: [Script Error]
Line from script:
"â€žGnÃ¤dige Frau, kÃ¶nnten wir das vielleicht an einem privateren Ort besprechen?â€œ"
Note: â€œGnÃ¤dige Frauâ€_x009d_ sounds overly formal and unnatural when addressing a fifteen-year-old in this modern setting. Suggested: â€œJunge Dame, kÃ¶nnten wir das vielleicht an einem privateren Ort besprechen?â€_x009d_</t>
        </is>
      </c>
      <c r="J1624" t="inlineStr">
        <is>
          <t xml:space="preserve">VOA</t>
        </is>
      </c>
      <c r="K1624" t="inlineStr">
        <is>
          <t xml:space="preserve">Script Error</t>
        </is>
      </c>
      <c r="L1624" t="inlineStr">
        <is>
          <t xml:space="preserve">Script error</t>
        </is>
      </c>
      <c r="M1624" t="str">
        <f>IFERROR(IF(VLOOKUP(L1624,'Quantification'!$A:$B,2,FALSE)&amp;""="","Unclassified",VLOOKUP(L1624,'Quantification'!$A:$B,2,FALSE)),"Unclassified")</f>
        <v>Major</v>
      </c>
      <c r="N1624" t="inlineStr">
        <is>
          <t xml:space="preserve">con-khera.mirjam@pocketfm.com</t>
        </is>
      </c>
      <c r="O1624" t="inlineStr">
        <is>
          <t xml:space="preserve">Issues found in raw</t>
        </is>
      </c>
      <c r="P1624" t="str">
        <f>IF(OR(O1624="Issues found in master",O1624="Final master"),"Master",IF(OR(O1624="Ready for Master",O1624="Issues found in raw",O1624="Raw under QC",O1624="Issues resolved in raw"),"Raw","-"))</f>
        <v>Raw</v>
      </c>
      <c r="Q1624" s="13">
        <v>46285.37777777778</v>
      </c>
      <c r="R1624" t="inlineStr">
        <is>
          <t xml:space="preserve">2026-09 (Sept)</t>
        </is>
      </c>
      <c r="S1624">
        <f>IF(M1624="Not an error",0,IF(COUNTIFS($A$2:$A1624,$A1624,$D$2:$D1624,$D1624,$M$2:$M1624,"&lt;&gt;Not an error")=1,1,0))</f>
        <v>1</v>
      </c>
      <c r="T1624">
        <f>IF(M1624&lt;&gt;"Major",0,IF(COUNTIFS($A$2:$A1624,$A1624,$D$2:$D1624,$D1624,$M$2:$M1624,"Major")=1,1,0))</f>
        <v>1</v>
      </c>
      <c r="U1624">
        <f>IF(M1624&lt;&gt;"Minor",0,IF(COUNTIFS($A$2:$A1624,$A1624,$D$2:$D1624,$D1624,$M$2:$M1624,"Minor")=1,1,0))</f>
        <v>0</v>
      </c>
    </row>
    <row r="1625">
      <c r="A1625" t="inlineStr">
        <is>
          <t xml:space="preserve">819eabfbd96880cd7f6d42202600e24bdb384108</t>
        </is>
      </c>
      <c r="B1625" t="inlineStr">
        <is>
          <t xml:space="preserve">Primal Partners</t>
        </is>
      </c>
      <c r="C1625" t="inlineStr">
        <is>
          <t xml:space="preserve">Primal Partners (New)</t>
        </is>
      </c>
      <c r="D1625" t="inlineStr">
        <is>
          <t xml:space="preserve">0439d40025a8522dd4790b03977ddb6a2d690c79</t>
        </is>
      </c>
      <c r="E1625" t="inlineStr">
        <is>
          <t xml:space="preserve">Episode 75: Ein Großer Aufbau</t>
        </is>
      </c>
      <c r="F1625">
        <v>75</v>
      </c>
      <c r="G1625" t="inlineStr">
        <is>
          <t xml:space="preserve">5:59-6:06</t>
        </is>
      </c>
      <c r="H1625" t="inlineStr">
        <is>
          <t xml:space="preserve">Pending</t>
        </is>
      </c>
      <c r="I1625" t="inlineStr">
        <is>
          <t xml:space="preserve">Remarks: [Script Error]
Line from script:
"â€žGnÃ¤dige Frauâ€œ, sagte er, â€ždieses Bestien-Ei war bereits fÃ¼r einen anderen Kunden reserviert.â€œ"
Note: â€œGnÃ¤dige Frauâ€_x009d_ is unnatural when addressing a fifteen-year-old, and â€œBestieneiâ€_x009d_ should be written as one word. Suggested: â€œJunge Dameâ€œ, sagte er, â€ždieses Bestienei war bereits fÃ¼r einen anderen Kunden reserviert.â€_x009d_</t>
        </is>
      </c>
      <c r="J1625" t="inlineStr">
        <is>
          <t xml:space="preserve">VOA</t>
        </is>
      </c>
      <c r="K1625" t="inlineStr">
        <is>
          <t xml:space="preserve">Script Error</t>
        </is>
      </c>
      <c r="L1625" t="inlineStr">
        <is>
          <t xml:space="preserve">Script error</t>
        </is>
      </c>
      <c r="M1625" t="str">
        <f>IFERROR(IF(VLOOKUP(L1625,'Quantification'!$A:$B,2,FALSE)&amp;""="","Unclassified",VLOOKUP(L1625,'Quantification'!$A:$B,2,FALSE)),"Unclassified")</f>
        <v>Major</v>
      </c>
      <c r="N1625" t="inlineStr">
        <is>
          <t xml:space="preserve">con-khera.mirjam@pocketfm.com</t>
        </is>
      </c>
      <c r="O1625" t="inlineStr">
        <is>
          <t xml:space="preserve">Issues found in raw</t>
        </is>
      </c>
      <c r="P1625" t="str">
        <f>IF(OR(O1625="Issues found in master",O1625="Final master"),"Master",IF(OR(O1625="Ready for Master",O1625="Issues found in raw",O1625="Raw under QC",O1625="Issues resolved in raw"),"Raw","-"))</f>
        <v>Raw</v>
      </c>
      <c r="Q1625" s="13">
        <v>46285.37777777778</v>
      </c>
      <c r="R1625" t="inlineStr">
        <is>
          <t xml:space="preserve">2026-09 (Sept)</t>
        </is>
      </c>
      <c r="S1625">
        <f>IF(M1625="Not an error",0,IF(COUNTIFS($A$2:$A1625,$A1625,$D$2:$D1625,$D1625,$M$2:$M1625,"&lt;&gt;Not an error")=1,1,0))</f>
        <v>0</v>
      </c>
      <c r="T1625">
        <f>IF(M1625&lt;&gt;"Major",0,IF(COUNTIFS($A$2:$A1625,$A1625,$D$2:$D1625,$D1625,$M$2:$M1625,"Major")=1,1,0))</f>
        <v>0</v>
      </c>
      <c r="U1625">
        <f>IF(M1625&lt;&gt;"Minor",0,IF(COUNTIFS($A$2:$A1625,$A1625,$D$2:$D1625,$D1625,$M$2:$M1625,"Minor")=1,1,0))</f>
        <v>0</v>
      </c>
    </row>
    <row r="1626">
      <c r="A1626" t="inlineStr">
        <is>
          <t xml:space="preserve">819eabfbd96880cd7f6d42202600e24bdb384108</t>
        </is>
      </c>
      <c r="B1626" t="inlineStr">
        <is>
          <t xml:space="preserve">Primal Partners</t>
        </is>
      </c>
      <c r="C1626" t="inlineStr">
        <is>
          <t xml:space="preserve">Primal Partners (New)</t>
        </is>
      </c>
      <c r="D1626" t="inlineStr">
        <is>
          <t xml:space="preserve">0439d40025a8522dd4790b03977ddb6a2d690c79</t>
        </is>
      </c>
      <c r="E1626" t="inlineStr">
        <is>
          <t xml:space="preserve">Episode 75: Ein Großer Aufbau</t>
        </is>
      </c>
      <c r="F1626">
        <v>75</v>
      </c>
      <c r="G1626" t="inlineStr">
        <is>
          <t xml:space="preserve">7:16-7:20</t>
        </is>
      </c>
      <c r="H1626" t="inlineStr">
        <is>
          <t xml:space="preserve">Pending</t>
        </is>
      </c>
      <c r="I1626" t="inlineStr">
        <is>
          <t xml:space="preserve">Remarks: [Script Error]
Line from script:
"â€žGnÃ¤dige Frau, Sie waren heute hier, um eine Bestie zu kaufen, nicht wahr?â€œ"
Note: â€œGnÃ¤dige Frauâ€_x009d_ sounds overly formal and unnatural when addressing a fifteen-year-old. Suggested: â€œJunge Dame, Sie waren heute hier, um eine Bestie zu kaufen, nicht wahr?â€_x009d_</t>
        </is>
      </c>
      <c r="J1626" t="inlineStr">
        <is>
          <t xml:space="preserve">VOA</t>
        </is>
      </c>
      <c r="K1626" t="inlineStr">
        <is>
          <t xml:space="preserve">Script Error</t>
        </is>
      </c>
      <c r="L1626" t="inlineStr">
        <is>
          <t xml:space="preserve">Script error</t>
        </is>
      </c>
      <c r="M1626" t="str">
        <f>IFERROR(IF(VLOOKUP(L1626,'Quantification'!$A:$B,2,FALSE)&amp;""="","Unclassified",VLOOKUP(L1626,'Quantification'!$A:$B,2,FALSE)),"Unclassified")</f>
        <v>Major</v>
      </c>
      <c r="N1626" t="inlineStr">
        <is>
          <t xml:space="preserve">con-khera.mirjam@pocketfm.com</t>
        </is>
      </c>
      <c r="O1626" t="inlineStr">
        <is>
          <t xml:space="preserve">Issues found in raw</t>
        </is>
      </c>
      <c r="P1626" t="str">
        <f>IF(OR(O1626="Issues found in master",O1626="Final master"),"Master",IF(OR(O1626="Ready for Master",O1626="Issues found in raw",O1626="Raw under QC",O1626="Issues resolved in raw"),"Raw","-"))</f>
        <v>Raw</v>
      </c>
      <c r="Q1626" s="13">
        <v>46285.37777777778</v>
      </c>
      <c r="R1626" t="inlineStr">
        <is>
          <t xml:space="preserve">2026-09 (Sept)</t>
        </is>
      </c>
      <c r="S1626">
        <f>IF(M1626="Not an error",0,IF(COUNTIFS($A$2:$A1626,$A1626,$D$2:$D1626,$D1626,$M$2:$M1626,"&lt;&gt;Not an error")=1,1,0))</f>
        <v>0</v>
      </c>
      <c r="T1626">
        <f>IF(M1626&lt;&gt;"Major",0,IF(COUNTIFS($A$2:$A1626,$A1626,$D$2:$D1626,$D1626,$M$2:$M1626,"Major")=1,1,0))</f>
        <v>0</v>
      </c>
      <c r="U1626">
        <f>IF(M1626&lt;&gt;"Minor",0,IF(COUNTIFS($A$2:$A1626,$A1626,$D$2:$D1626,$D1626,$M$2:$M1626,"Minor")=1,1,0))</f>
        <v>0</v>
      </c>
    </row>
    <row r="1627">
      <c r="A1627" t="inlineStr">
        <is>
          <t xml:space="preserve">819eabfbd96880cd7f6d42202600e24bdb384108</t>
        </is>
      </c>
      <c r="B1627" t="inlineStr">
        <is>
          <t xml:space="preserve">Primal Partners</t>
        </is>
      </c>
      <c r="C1627" t="inlineStr">
        <is>
          <t xml:space="preserve">Primal Partners (New)</t>
        </is>
      </c>
      <c r="D1627" t="inlineStr">
        <is>
          <t xml:space="preserve">0439d40025a8522dd4790b03977ddb6a2d690c79</t>
        </is>
      </c>
      <c r="E1627" t="inlineStr">
        <is>
          <t xml:space="preserve">Episode 75: Ein Großer Aufbau</t>
        </is>
      </c>
      <c r="F1627">
        <v>75</v>
      </c>
      <c r="G1627" t="inlineStr">
        <is>
          <t xml:space="preserve">7:37-7:40</t>
        </is>
      </c>
      <c r="H1627" t="inlineStr">
        <is>
          <t xml:space="preserve">Pending</t>
        </is>
      </c>
      <c r="I1627" t="inlineStr">
        <is>
          <t xml:space="preserve">Remarks: [Script Error]
Line from script:
"â€žEin Rosendorn-Watte-Ei.â€œ"
Note: Sofia previously selected the â€œSakura-Wolleâ€_x009d_ as one of her three options. â€œRosendorn-Watteâ€_x009d_ is an inconsistent beast name. Suggested: â€œEin Sakura-Wolle-Ei.â€_x009d_</t>
        </is>
      </c>
      <c r="J1627" t="inlineStr">
        <is>
          <t xml:space="preserve">VOA</t>
        </is>
      </c>
      <c r="K1627" t="inlineStr">
        <is>
          <t xml:space="preserve">Script Error</t>
        </is>
      </c>
      <c r="L1627" t="inlineStr">
        <is>
          <t xml:space="preserve">Script error</t>
        </is>
      </c>
      <c r="M1627" t="str">
        <f>IFERROR(IF(VLOOKUP(L1627,'Quantification'!$A:$B,2,FALSE)&amp;""="","Unclassified",VLOOKUP(L1627,'Quantification'!$A:$B,2,FALSE)),"Unclassified")</f>
        <v>Major</v>
      </c>
      <c r="N1627" t="inlineStr">
        <is>
          <t xml:space="preserve">con-khera.mirjam@pocketfm.com</t>
        </is>
      </c>
      <c r="O1627" t="inlineStr">
        <is>
          <t xml:space="preserve">Issues found in raw</t>
        </is>
      </c>
      <c r="P1627" t="str">
        <f>IF(OR(O1627="Issues found in master",O1627="Final master"),"Master",IF(OR(O1627="Ready for Master",O1627="Issues found in raw",O1627="Raw under QC",O1627="Issues resolved in raw"),"Raw","-"))</f>
        <v>Raw</v>
      </c>
      <c r="Q1627" s="13">
        <v>46285.37777777778</v>
      </c>
      <c r="R1627" t="inlineStr">
        <is>
          <t xml:space="preserve">2026-09 (Sept)</t>
        </is>
      </c>
      <c r="S1627">
        <f>IF(M1627="Not an error",0,IF(COUNTIFS($A$2:$A1627,$A1627,$D$2:$D1627,$D1627,$M$2:$M1627,"&lt;&gt;Not an error")=1,1,0))</f>
        <v>0</v>
      </c>
      <c r="T1627">
        <f>IF(M1627&lt;&gt;"Major",0,IF(COUNTIFS($A$2:$A1627,$A1627,$D$2:$D1627,$D1627,$M$2:$M1627,"Major")=1,1,0))</f>
        <v>0</v>
      </c>
      <c r="U1627">
        <f>IF(M1627&lt;&gt;"Minor",0,IF(COUNTIFS($A$2:$A1627,$A1627,$D$2:$D1627,$D1627,$M$2:$M1627,"Minor")=1,1,0))</f>
        <v>0</v>
      </c>
    </row>
    <row r="1628">
      <c r="A1628" t="inlineStr">
        <is>
          <t xml:space="preserve">819eabfbd96880cd7f6d42202600e24bdb384108</t>
        </is>
      </c>
      <c r="B1628" t="inlineStr">
        <is>
          <t xml:space="preserve">Primal Partners</t>
        </is>
      </c>
      <c r="C1628" t="inlineStr">
        <is>
          <t xml:space="preserve">Primal Partners (New)</t>
        </is>
      </c>
      <c r="D1628" t="inlineStr">
        <is>
          <t xml:space="preserve">0439d40025a8522dd4790b03977ddb6a2d690c79</t>
        </is>
      </c>
      <c r="E1628" t="inlineStr">
        <is>
          <t xml:space="preserve">Episode 75: Ein Großer Aufbau</t>
        </is>
      </c>
      <c r="F1628">
        <v>75</v>
      </c>
      <c r="G1628" t="inlineStr">
        <is>
          <t xml:space="preserve">7:56-7:59</t>
        </is>
      </c>
      <c r="H1628" t="inlineStr">
        <is>
          <t xml:space="preserve">Pending</t>
        </is>
      </c>
      <c r="I1628" t="inlineStr">
        <is>
          <t xml:space="preserve">Remarks: [Script Error]
Line from script:
"Und Schatz-Ghule sind viel stÃ¤rker als Rosendorn-Watten."
Note: The beast was previously established as â€œSakura-Wolle,â€_x009d_ not â€œRosendorn-Watte.â€_x009d_ Suggested: â€œUnd Schatz-Ghule sind viel stÃ¤rker als Sakura-Wollen.â€_x009d_</t>
        </is>
      </c>
      <c r="J1628" t="inlineStr">
        <is>
          <t xml:space="preserve">VOA</t>
        </is>
      </c>
      <c r="K1628" t="inlineStr">
        <is>
          <t xml:space="preserve">Script Error</t>
        </is>
      </c>
      <c r="L1628" t="inlineStr">
        <is>
          <t xml:space="preserve">Script error</t>
        </is>
      </c>
      <c r="M1628" t="str">
        <f>IFERROR(IF(VLOOKUP(L1628,'Quantification'!$A:$B,2,FALSE)&amp;""="","Unclassified",VLOOKUP(L1628,'Quantification'!$A:$B,2,FALSE)),"Unclassified")</f>
        <v>Major</v>
      </c>
      <c r="N1628" t="inlineStr">
        <is>
          <t xml:space="preserve">con-khera.mirjam@pocketfm.com</t>
        </is>
      </c>
      <c r="O1628" t="inlineStr">
        <is>
          <t xml:space="preserve">Issues found in raw</t>
        </is>
      </c>
      <c r="P1628" t="str">
        <f>IF(OR(O1628="Issues found in master",O1628="Final master"),"Master",IF(OR(O1628="Ready for Master",O1628="Issues found in raw",O1628="Raw under QC",O1628="Issues resolved in raw"),"Raw","-"))</f>
        <v>Raw</v>
      </c>
      <c r="Q1628" s="13">
        <v>46285.37777777778</v>
      </c>
      <c r="R1628" t="inlineStr">
        <is>
          <t xml:space="preserve">2026-09 (Sept)</t>
        </is>
      </c>
      <c r="S1628">
        <f>IF(M1628="Not an error",0,IF(COUNTIFS($A$2:$A1628,$A1628,$D$2:$D1628,$D1628,$M$2:$M1628,"&lt;&gt;Not an error")=1,1,0))</f>
        <v>0</v>
      </c>
      <c r="T1628">
        <f>IF(M1628&lt;&gt;"Major",0,IF(COUNTIFS($A$2:$A1628,$A1628,$D$2:$D1628,$D1628,$M$2:$M1628,"Major")=1,1,0))</f>
        <v>0</v>
      </c>
      <c r="U1628">
        <f>IF(M1628&lt;&gt;"Minor",0,IF(COUNTIFS($A$2:$A1628,$A1628,$D$2:$D1628,$D1628,$M$2:$M1628,"Minor")=1,1,0))</f>
        <v>0</v>
      </c>
    </row>
    <row r="1629">
      <c r="A1629" t="inlineStr">
        <is>
          <t xml:space="preserve">819eabfbd96880cd7f6d42202600e24bdb384108</t>
        </is>
      </c>
      <c r="B1629" t="inlineStr">
        <is>
          <t xml:space="preserve">Primal Partners</t>
        </is>
      </c>
      <c r="C1629" t="inlineStr">
        <is>
          <t xml:space="preserve">Primal Partners (New)</t>
        </is>
      </c>
      <c r="D1629" t="inlineStr">
        <is>
          <t xml:space="preserve">c4ad36ddff074598ee4a713e3366d3ff27b340ee</t>
        </is>
      </c>
      <c r="E1629" t="inlineStr">
        <is>
          <t xml:space="preserve">Episode 76: Schatz-Ghul</t>
        </is>
      </c>
      <c r="F1629">
        <v>76</v>
      </c>
      <c r="G1629" t="inlineStr">
        <is>
          <t xml:space="preserve">2:41-2:45</t>
        </is>
      </c>
      <c r="H1629" t="inlineStr">
        <is>
          <t xml:space="preserve">Pending</t>
        </is>
      </c>
      <c r="I1629" t="inlineStr">
        <is>
          <t xml:space="preserve">Remarks: [Script Error]
Line from script:
"Das hÃ¶chste, was eine Rosendorn-Watte je erreicht hat, ist der KÃ¶nigs-Grad."
Note: The beast was previously established as â€œSakura-Wolle,â€_x009d_ not â€œRosendorn-Watte.â€_x009d_ Suggested: â€œDas hÃ¶chste, was eine Sakura-Wolle je erreicht hat, ist der KÃ¶nigs-Grad.â€_x009d_</t>
        </is>
      </c>
      <c r="J1629" t="inlineStr">
        <is>
          <t xml:space="preserve">VOA</t>
        </is>
      </c>
      <c r="K1629" t="inlineStr">
        <is>
          <t xml:space="preserve">Script Error</t>
        </is>
      </c>
      <c r="L1629" t="inlineStr">
        <is>
          <t xml:space="preserve">Script error</t>
        </is>
      </c>
      <c r="M1629" t="str">
        <f>IFERROR(IF(VLOOKUP(L1629,'Quantification'!$A:$B,2,FALSE)&amp;""="","Unclassified",VLOOKUP(L1629,'Quantification'!$A:$B,2,FALSE)),"Unclassified")</f>
        <v>Major</v>
      </c>
      <c r="N1629" t="inlineStr">
        <is>
          <t xml:space="preserve">con-khera.mirjam@pocketfm.com</t>
        </is>
      </c>
      <c r="O1629" t="inlineStr">
        <is>
          <t xml:space="preserve">Issues found in raw</t>
        </is>
      </c>
      <c r="P1629" t="str">
        <f>IF(OR(O1629="Issues found in master",O1629="Final master"),"Master",IF(OR(O1629="Ready for Master",O1629="Issues found in raw",O1629="Raw under QC",O1629="Issues resolved in raw"),"Raw","-"))</f>
        <v>Raw</v>
      </c>
      <c r="Q1629" s="13">
        <v>46285.38888888889</v>
      </c>
      <c r="R1629" t="inlineStr">
        <is>
          <t xml:space="preserve">2026-09 (Sept)</t>
        </is>
      </c>
      <c r="S1629">
        <f>IF(M1629="Not an error",0,IF(COUNTIFS($A$2:$A1629,$A1629,$D$2:$D1629,$D1629,$M$2:$M1629,"&lt;&gt;Not an error")=1,1,0))</f>
        <v>1</v>
      </c>
      <c r="T1629">
        <f>IF(M1629&lt;&gt;"Major",0,IF(COUNTIFS($A$2:$A1629,$A1629,$D$2:$D1629,$D1629,$M$2:$M1629,"Major")=1,1,0))</f>
        <v>1</v>
      </c>
      <c r="U1629">
        <f>IF(M1629&lt;&gt;"Minor",0,IF(COUNTIFS($A$2:$A1629,$A1629,$D$2:$D1629,$D1629,$M$2:$M1629,"Minor")=1,1,0))</f>
        <v>0</v>
      </c>
    </row>
    <row r="1630">
      <c r="A1630" t="inlineStr">
        <is>
          <t xml:space="preserve">819eabfbd96880cd7f6d42202600e24bdb384108</t>
        </is>
      </c>
      <c r="B1630" t="inlineStr">
        <is>
          <t xml:space="preserve">Primal Partners</t>
        </is>
      </c>
      <c r="C1630" t="inlineStr">
        <is>
          <t xml:space="preserve">Primal Partners (New)</t>
        </is>
      </c>
      <c r="D1630" t="inlineStr">
        <is>
          <t xml:space="preserve">c4ad36ddff074598ee4a713e3366d3ff27b340ee</t>
        </is>
      </c>
      <c r="E1630" t="inlineStr">
        <is>
          <t xml:space="preserve">Episode 76: Schatz-Ghul</t>
        </is>
      </c>
      <c r="F1630">
        <v>76</v>
      </c>
      <c r="G1630" t="inlineStr">
        <is>
          <t xml:space="preserve">3:03-3:11</t>
        </is>
      </c>
      <c r="H1630" t="inlineStr">
        <is>
          <t xml:space="preserve">Pending</t>
        </is>
      </c>
      <c r="I1630" t="inlineStr">
        <is>
          <t xml:space="preserve">Remarks: [Script Error]
Line from script:
"NatÃ¼rlich bedeutete die Wachstumsgrenze einer Rosendorn-Watte auf dem KÃ¶nigs-Grad nicht, dass jeder BÃ¤ndiger sie auch so weit bringen konnte."
Note: The beast was previously established as â€œSakura-Wolle,â€_x009d_ not â€œRosendorn-Watte.â€_x009d_ Suggested: â€œNatÃ¼rlich bedeutete die Wachstumsgrenze einer Sakura-Wolle auf dem KÃ¶nigs-Grad nicht, dass jeder BÃ¤ndiger sie auch so weit bringen konnte.â€_x009d_</t>
        </is>
      </c>
      <c r="J1630" t="inlineStr">
        <is>
          <t xml:space="preserve">VOA</t>
        </is>
      </c>
      <c r="K1630" t="inlineStr">
        <is>
          <t xml:space="preserve">Script Error</t>
        </is>
      </c>
      <c r="L1630" t="inlineStr">
        <is>
          <t xml:space="preserve">Script error</t>
        </is>
      </c>
      <c r="M1630" t="str">
        <f>IFERROR(IF(VLOOKUP(L1630,'Quantification'!$A:$B,2,FALSE)&amp;""="","Unclassified",VLOOKUP(L1630,'Quantification'!$A:$B,2,FALSE)),"Unclassified")</f>
        <v>Major</v>
      </c>
      <c r="N1630" t="inlineStr">
        <is>
          <t xml:space="preserve">con-khera.mirjam@pocketfm.com</t>
        </is>
      </c>
      <c r="O1630" t="inlineStr">
        <is>
          <t xml:space="preserve">Issues found in raw</t>
        </is>
      </c>
      <c r="P1630" t="str">
        <f>IF(OR(O1630="Issues found in master",O1630="Final master"),"Master",IF(OR(O1630="Ready for Master",O1630="Issues found in raw",O1630="Raw under QC",O1630="Issues resolved in raw"),"Raw","-"))</f>
        <v>Raw</v>
      </c>
      <c r="Q1630" s="13">
        <v>46285.38888888889</v>
      </c>
      <c r="R1630" t="inlineStr">
        <is>
          <t xml:space="preserve">2026-09 (Sept)</t>
        </is>
      </c>
      <c r="S1630">
        <f>IF(M1630="Not an error",0,IF(COUNTIFS($A$2:$A1630,$A1630,$D$2:$D1630,$D1630,$M$2:$M1630,"&lt;&gt;Not an error")=1,1,0))</f>
        <v>0</v>
      </c>
      <c r="T1630">
        <f>IF(M1630&lt;&gt;"Major",0,IF(COUNTIFS($A$2:$A1630,$A1630,$D$2:$D1630,$D1630,$M$2:$M1630,"Major")=1,1,0))</f>
        <v>0</v>
      </c>
      <c r="U1630">
        <f>IF(M1630&lt;&gt;"Minor",0,IF(COUNTIFS($A$2:$A1630,$A1630,$D$2:$D1630,$D1630,$M$2:$M1630,"Minor")=1,1,0))</f>
        <v>0</v>
      </c>
    </row>
    <row r="1631">
      <c r="A1631" t="inlineStr">
        <is>
          <t xml:space="preserve">819eabfbd96880cd7f6d42202600e24bdb384108</t>
        </is>
      </c>
      <c r="B1631" t="inlineStr">
        <is>
          <t xml:space="preserve">Primal Partners</t>
        </is>
      </c>
      <c r="C1631" t="inlineStr">
        <is>
          <t xml:space="preserve">Primal Partners (New)</t>
        </is>
      </c>
      <c r="D1631" t="inlineStr">
        <is>
          <t xml:space="preserve">c4ad36ddff074598ee4a713e3366d3ff27b340ee</t>
        </is>
      </c>
      <c r="E1631" t="inlineStr">
        <is>
          <t xml:space="preserve">Episode 76: Schatz-Ghul</t>
        </is>
      </c>
      <c r="F1631">
        <v>76</v>
      </c>
      <c r="G1631" t="inlineStr">
        <is>
          <t xml:space="preserve">3:15-3:31</t>
        </is>
      </c>
      <c r="H1631" t="inlineStr">
        <is>
          <t xml:space="preserve">Pending</t>
        </is>
      </c>
      <c r="I1631" t="inlineStr">
        <is>
          <t xml:space="preserve">Remarks: [Script Error]
Line from script:
"Gelang es auch nur einem von zehntausend, eine Rosendorn-Watte auf den KÃ¶nigs-Grad zu bringen, galt das bereits als hohe Erfolgsquote. Die meisten Leute, die sich fÃ¼r eine Rosendorn-Watte entschieden, mussten sich Ã¼ber deren Wachstumsgrenze keine Gedanken machen, aber Sofia schon."
Note: The beast was previously established as â€œSakura-Wolle,â€_x009d_ not â€œRosendorn-Watte.â€_x009d_ Suggested: â€œGelang es auch nur einem von zehntausend, eine Sakura-Wolle auf den KÃ¶nigs-Grad zu bringen, galt das bereits als hohe Erfolgsquote. Die meisten Leute, die sich fÃ¼r eine Sakura-Wolle entschieden, mussten sich Ã¼ber deren Wachstumsgrenze keine Gedanken machen, aber Sofia schon.â€_x009d_</t>
        </is>
      </c>
      <c r="J1631" t="inlineStr">
        <is>
          <t xml:space="preserve">VOA</t>
        </is>
      </c>
      <c r="K1631" t="inlineStr">
        <is>
          <t xml:space="preserve">Script Error</t>
        </is>
      </c>
      <c r="L1631" t="inlineStr">
        <is>
          <t xml:space="preserve">Script error</t>
        </is>
      </c>
      <c r="M1631" t="str">
        <f>IFERROR(IF(VLOOKUP(L1631,'Quantification'!$A:$B,2,FALSE)&amp;""="","Unclassified",VLOOKUP(L1631,'Quantification'!$A:$B,2,FALSE)),"Unclassified")</f>
        <v>Major</v>
      </c>
      <c r="N1631" t="inlineStr">
        <is>
          <t xml:space="preserve">con-khera.mirjam@pocketfm.com</t>
        </is>
      </c>
      <c r="O1631" t="inlineStr">
        <is>
          <t xml:space="preserve">Issues found in raw</t>
        </is>
      </c>
      <c r="P1631" t="str">
        <f>IF(OR(O1631="Issues found in master",O1631="Final master"),"Master",IF(OR(O1631="Ready for Master",O1631="Issues found in raw",O1631="Raw under QC",O1631="Issues resolved in raw"),"Raw","-"))</f>
        <v>Raw</v>
      </c>
      <c r="Q1631" s="13">
        <v>46285.38888888889</v>
      </c>
      <c r="R1631" t="inlineStr">
        <is>
          <t xml:space="preserve">2026-09 (Sept)</t>
        </is>
      </c>
      <c r="S1631">
        <f>IF(M1631="Not an error",0,IF(COUNTIFS($A$2:$A1631,$A1631,$D$2:$D1631,$D1631,$M$2:$M1631,"&lt;&gt;Not an error")=1,1,0))</f>
        <v>0</v>
      </c>
      <c r="T1631">
        <f>IF(M1631&lt;&gt;"Major",0,IF(COUNTIFS($A$2:$A1631,$A1631,$D$2:$D1631,$D1631,$M$2:$M1631,"Major")=1,1,0))</f>
        <v>0</v>
      </c>
      <c r="U1631">
        <f>IF(M1631&lt;&gt;"Minor",0,IF(COUNTIFS($A$2:$A1631,$A1631,$D$2:$D1631,$D1631,$M$2:$M1631,"Minor")=1,1,0))</f>
        <v>0</v>
      </c>
    </row>
    <row r="1632">
      <c r="A1632" t="inlineStr">
        <is>
          <t xml:space="preserve">819eabfbd96880cd7f6d42202600e24bdb384108</t>
        </is>
      </c>
      <c r="B1632" t="inlineStr">
        <is>
          <t xml:space="preserve">Primal Partners</t>
        </is>
      </c>
      <c r="C1632" t="inlineStr">
        <is>
          <t xml:space="preserve">Primal Partners (New)</t>
        </is>
      </c>
      <c r="D1632" t="inlineStr">
        <is>
          <t xml:space="preserve">c4ad36ddff074598ee4a713e3366d3ff27b340ee</t>
        </is>
      </c>
      <c r="E1632" t="inlineStr">
        <is>
          <t xml:space="preserve">Episode 76: Schatz-Ghul</t>
        </is>
      </c>
      <c r="F1632">
        <v>76</v>
      </c>
      <c r="G1632" t="inlineStr">
        <is>
          <t xml:space="preserve">4:01-4:09</t>
        </is>
      </c>
      <c r="H1632" t="inlineStr">
        <is>
          <t xml:space="preserve">Pending</t>
        </is>
      </c>
      <c r="I1632" t="inlineStr">
        <is>
          <t xml:space="preserve">Remarks: [Script Error]
Line from script:
"Der Hauptgrund, warum sie eine Rosendorn-Watte wollte, waren deren HeilfÃ¤higkeiten, die ihre Ãœberlebenschancen in der Wildnis erhÃ¶hen wÃ¼rden."
Note: The beast was previously established as â€œSakura-Wolle,â€_x009d_ not â€œRosendorn-Watte.â€_x009d_ Suggested: â€œDer Hauptgrund, warum sie eine Sakura-Wolle wollte, waren deren HeilfÃ¤higkeiten, die ihre Ãœberlebenschancen in der Wildnis erhÃ¶hen wÃ¼rden.â€_x009d_</t>
        </is>
      </c>
      <c r="J1632" t="inlineStr">
        <is>
          <t xml:space="preserve">VOA</t>
        </is>
      </c>
      <c r="K1632" t="inlineStr">
        <is>
          <t xml:space="preserve">Script Error</t>
        </is>
      </c>
      <c r="L1632" t="inlineStr">
        <is>
          <t xml:space="preserve">Script error</t>
        </is>
      </c>
      <c r="M1632" t="str">
        <f>IFERROR(IF(VLOOKUP(L1632,'Quantification'!$A:$B,2,FALSE)&amp;""="","Unclassified",VLOOKUP(L1632,'Quantification'!$A:$B,2,FALSE)),"Unclassified")</f>
        <v>Major</v>
      </c>
      <c r="N1632" t="inlineStr">
        <is>
          <t xml:space="preserve">con-khera.mirjam@pocketfm.com</t>
        </is>
      </c>
      <c r="O1632" t="inlineStr">
        <is>
          <t xml:space="preserve">Issues found in raw</t>
        </is>
      </c>
      <c r="P1632" t="str">
        <f>IF(OR(O1632="Issues found in master",O1632="Final master"),"Master",IF(OR(O1632="Ready for Master",O1632="Issues found in raw",O1632="Raw under QC",O1632="Issues resolved in raw"),"Raw","-"))</f>
        <v>Raw</v>
      </c>
      <c r="Q1632" s="13">
        <v>46285.38888888889</v>
      </c>
      <c r="R1632" t="inlineStr">
        <is>
          <t xml:space="preserve">2026-09 (Sept)</t>
        </is>
      </c>
      <c r="S1632">
        <f>IF(M1632="Not an error",0,IF(COUNTIFS($A$2:$A1632,$A1632,$D$2:$D1632,$D1632,$M$2:$M1632,"&lt;&gt;Not an error")=1,1,0))</f>
        <v>0</v>
      </c>
      <c r="T1632">
        <f>IF(M1632&lt;&gt;"Major",0,IF(COUNTIFS($A$2:$A1632,$A1632,$D$2:$D1632,$D1632,$M$2:$M1632,"Major")=1,1,0))</f>
        <v>0</v>
      </c>
      <c r="U1632">
        <f>IF(M1632&lt;&gt;"Minor",0,IF(COUNTIFS($A$2:$A1632,$A1632,$D$2:$D1632,$D1632,$M$2:$M1632,"Minor")=1,1,0))</f>
        <v>0</v>
      </c>
    </row>
    <row r="1633">
      <c r="A1633" t="inlineStr">
        <is>
          <t xml:space="preserve">819eabfbd96880cd7f6d42202600e24bdb384108</t>
        </is>
      </c>
      <c r="B1633" t="inlineStr">
        <is>
          <t xml:space="preserve">Primal Partners</t>
        </is>
      </c>
      <c r="C1633" t="inlineStr">
        <is>
          <t xml:space="preserve">Primal Partners (New)</t>
        </is>
      </c>
      <c r="D1633" t="inlineStr">
        <is>
          <t xml:space="preserve">c4ad36ddff074598ee4a713e3366d3ff27b340ee</t>
        </is>
      </c>
      <c r="E1633" t="inlineStr">
        <is>
          <t xml:space="preserve">Episode 76: Schatz-Ghul</t>
        </is>
      </c>
      <c r="F1633">
        <v>76</v>
      </c>
      <c r="G1633" t="inlineStr">
        <is>
          <t xml:space="preserve">4:17-4:21</t>
        </is>
      </c>
      <c r="H1633" t="inlineStr">
        <is>
          <t xml:space="preserve">Pending</t>
        </is>
      </c>
      <c r="I1633" t="inlineStr">
        <is>
          <t xml:space="preserve">Remarks: [Script Error]
Line from script:
"â€žUnd was ist mit dem Laternenkroko?â€œ, fragte Sofia."
Note: The beast was previously established as â€œWasser-Laternen-Alligator,â€_x009d_ not â€œLaternenkroko.â€_x009d_ Suggested: â€œUnd was ist mit dem Wasser-Laternen-Alligator?â€œ, fragte Sofia.</t>
        </is>
      </c>
      <c r="J1633" t="inlineStr">
        <is>
          <t xml:space="preserve">VOA</t>
        </is>
      </c>
      <c r="K1633" t="inlineStr">
        <is>
          <t xml:space="preserve">Script Error</t>
        </is>
      </c>
      <c r="L1633" t="inlineStr">
        <is>
          <t xml:space="preserve">Script error</t>
        </is>
      </c>
      <c r="M1633" t="str">
        <f>IFERROR(IF(VLOOKUP(L1633,'Quantification'!$A:$B,2,FALSE)&amp;""="","Unclassified",VLOOKUP(L1633,'Quantification'!$A:$B,2,FALSE)),"Unclassified")</f>
        <v>Major</v>
      </c>
      <c r="N1633" t="inlineStr">
        <is>
          <t xml:space="preserve">con-khera.mirjam@pocketfm.com</t>
        </is>
      </c>
      <c r="O1633" t="inlineStr">
        <is>
          <t xml:space="preserve">Issues found in raw</t>
        </is>
      </c>
      <c r="P1633" t="str">
        <f>IF(OR(O1633="Issues found in master",O1633="Final master"),"Master",IF(OR(O1633="Ready for Master",O1633="Issues found in raw",O1633="Raw under QC",O1633="Issues resolved in raw"),"Raw","-"))</f>
        <v>Raw</v>
      </c>
      <c r="Q1633" s="13">
        <v>46285.38888888889</v>
      </c>
      <c r="R1633" t="inlineStr">
        <is>
          <t xml:space="preserve">2026-09 (Sept)</t>
        </is>
      </c>
      <c r="S1633">
        <f>IF(M1633="Not an error",0,IF(COUNTIFS($A$2:$A1633,$A1633,$D$2:$D1633,$D1633,$M$2:$M1633,"&lt;&gt;Not an error")=1,1,0))</f>
        <v>0</v>
      </c>
      <c r="T1633">
        <f>IF(M1633&lt;&gt;"Major",0,IF(COUNTIFS($A$2:$A1633,$A1633,$D$2:$D1633,$D1633,$M$2:$M1633,"Major")=1,1,0))</f>
        <v>0</v>
      </c>
      <c r="U1633">
        <f>IF(M1633&lt;&gt;"Minor",0,IF(COUNTIFS($A$2:$A1633,$A1633,$D$2:$D1633,$D1633,$M$2:$M1633,"Minor")=1,1,0))</f>
        <v>0</v>
      </c>
    </row>
    <row r="1634">
      <c r="A1634" t="inlineStr">
        <is>
          <t xml:space="preserve">819eabfbd96880cd7f6d42202600e24bdb384108</t>
        </is>
      </c>
      <c r="B1634" t="inlineStr">
        <is>
          <t xml:space="preserve">Primal Partners</t>
        </is>
      </c>
      <c r="C1634" t="inlineStr">
        <is>
          <t xml:space="preserve">Primal Partners (New)</t>
        </is>
      </c>
      <c r="D1634" t="inlineStr">
        <is>
          <t xml:space="preserve">c4ad36ddff074598ee4a713e3366d3ff27b340ee</t>
        </is>
      </c>
      <c r="E1634" t="inlineStr">
        <is>
          <t xml:space="preserve">Episode 76: Schatz-Ghul</t>
        </is>
      </c>
      <c r="F1634">
        <v>76</v>
      </c>
      <c r="G1634" t="inlineStr">
        <is>
          <t xml:space="preserve">4:40-4:44</t>
        </is>
      </c>
      <c r="H1634" t="inlineStr">
        <is>
          <t xml:space="preserve">Pending</t>
        </is>
      </c>
      <c r="I1634" t="inlineStr">
        <is>
          <t xml:space="preserve">Remarks: [Script Error]
Line from script:
"Sofia fragte daraufhin: â€žUnd der Flauschvogel?â€œ"
Note: The beast was previously established as â€œFlockenvogel,â€_x009d_ not â€œFlauschvogel.â€_x009d_ Suggested: â€œSofia fragte daraufhin: â€šUnd der Flockenvogel?â€˜â€_x009d_</t>
        </is>
      </c>
      <c r="J1634" t="inlineStr">
        <is>
          <t xml:space="preserve">VOA</t>
        </is>
      </c>
      <c r="K1634" t="inlineStr">
        <is>
          <t xml:space="preserve">Script Error</t>
        </is>
      </c>
      <c r="L1634" t="inlineStr">
        <is>
          <t xml:space="preserve">Script error</t>
        </is>
      </c>
      <c r="M1634" t="str">
        <f>IFERROR(IF(VLOOKUP(L1634,'Quantification'!$A:$B,2,FALSE)&amp;""="","Unclassified",VLOOKUP(L1634,'Quantification'!$A:$B,2,FALSE)),"Unclassified")</f>
        <v>Major</v>
      </c>
      <c r="N1634" t="inlineStr">
        <is>
          <t xml:space="preserve">con-khera.mirjam@pocketfm.com</t>
        </is>
      </c>
      <c r="O1634" t="inlineStr">
        <is>
          <t xml:space="preserve">Issues found in raw</t>
        </is>
      </c>
      <c r="P1634" t="str">
        <f>IF(OR(O1634="Issues found in master",O1634="Final master"),"Master",IF(OR(O1634="Ready for Master",O1634="Issues found in raw",O1634="Raw under QC",O1634="Issues resolved in raw"),"Raw","-"))</f>
        <v>Raw</v>
      </c>
      <c r="Q1634" s="13">
        <v>46285.38888888889</v>
      </c>
      <c r="R1634" t="inlineStr">
        <is>
          <t xml:space="preserve">2026-09 (Sept)</t>
        </is>
      </c>
      <c r="S1634">
        <f>IF(M1634="Not an error",0,IF(COUNTIFS($A$2:$A1634,$A1634,$D$2:$D1634,$D1634,$M$2:$M1634,"&lt;&gt;Not an error")=1,1,0))</f>
        <v>0</v>
      </c>
      <c r="T1634">
        <f>IF(M1634&lt;&gt;"Major",0,IF(COUNTIFS($A$2:$A1634,$A1634,$D$2:$D1634,$D1634,$M$2:$M1634,"Major")=1,1,0))</f>
        <v>0</v>
      </c>
      <c r="U1634">
        <f>IF(M1634&lt;&gt;"Minor",0,IF(COUNTIFS($A$2:$A1634,$A1634,$D$2:$D1634,$D1634,$M$2:$M1634,"Minor")=1,1,0))</f>
        <v>0</v>
      </c>
    </row>
    <row r="1635">
      <c r="A1635" t="inlineStr">
        <is>
          <t xml:space="preserve">819eabfbd96880cd7f6d42202600e24bdb384108</t>
        </is>
      </c>
      <c r="B1635" t="inlineStr">
        <is>
          <t xml:space="preserve">Primal Partners</t>
        </is>
      </c>
      <c r="C1635" t="inlineStr">
        <is>
          <t xml:space="preserve">Primal Partners (New)</t>
        </is>
      </c>
      <c r="D1635" t="inlineStr">
        <is>
          <t xml:space="preserve">c4ad36ddff074598ee4a713e3366d3ff27b340ee</t>
        </is>
      </c>
      <c r="E1635" t="inlineStr">
        <is>
          <t xml:space="preserve">Episode 76: Schatz-Ghul</t>
        </is>
      </c>
      <c r="F1635">
        <v>76</v>
      </c>
      <c r="G1635" t="inlineStr">
        <is>
          <t xml:space="preserve">7:32-7:36</t>
        </is>
      </c>
      <c r="H1635" t="inlineStr">
        <is>
          <t xml:space="preserve">Pending</t>
        </is>
      </c>
      <c r="I1635" t="inlineStr">
        <is>
          <t xml:space="preserve">Remarks: [Script Error]
Line from script:
"„Ja, Sie. Gehen Sie nicht“, sagte Sofia."
Note: Sofia would not formally address a beast. Suggested: “Ja, du. Geh nicht“, sagte Sofia.</t>
        </is>
      </c>
      <c r="J1635" t="inlineStr">
        <is>
          <t xml:space="preserve">VOA</t>
        </is>
      </c>
      <c r="K1635" t="inlineStr">
        <is>
          <t xml:space="preserve">Script Error</t>
        </is>
      </c>
      <c r="L1635" t="inlineStr">
        <is>
          <t xml:space="preserve">Script error</t>
        </is>
      </c>
      <c r="M1635" t="str">
        <f>IFERROR(IF(VLOOKUP(L1635,'Quantification'!$A:$B,2,FALSE)&amp;""="","Unclassified",VLOOKUP(L1635,'Quantification'!$A:$B,2,FALSE)),"Unclassified")</f>
        <v>Major</v>
      </c>
      <c r="N1635" t="inlineStr">
        <is>
          <t xml:space="preserve">con-khera.mirjam@pocketfm.com</t>
        </is>
      </c>
      <c r="O1635" t="inlineStr">
        <is>
          <t xml:space="preserve">Issues found in raw</t>
        </is>
      </c>
      <c r="P1635" t="str">
        <f>IF(OR(O1635="Issues found in master",O1635="Final master"),"Master",IF(OR(O1635="Ready for Master",O1635="Issues found in raw",O1635="Raw under QC",O1635="Issues resolved in raw"),"Raw","-"))</f>
        <v>Raw</v>
      </c>
      <c r="Q1635" s="13">
        <v>46285.38888888889</v>
      </c>
      <c r="R1635" t="inlineStr">
        <is>
          <t xml:space="preserve">2026-09 (Sept)</t>
        </is>
      </c>
      <c r="S1635">
        <f>IF(M1635="Not an error",0,IF(COUNTIFS($A$2:$A1635,$A1635,$D$2:$D1635,$D1635,$M$2:$M1635,"&lt;&gt;Not an error")=1,1,0))</f>
        <v>0</v>
      </c>
      <c r="T1635">
        <f>IF(M1635&lt;&gt;"Major",0,IF(COUNTIFS($A$2:$A1635,$A1635,$D$2:$D1635,$D1635,$M$2:$M1635,"Major")=1,1,0))</f>
        <v>0</v>
      </c>
      <c r="U1635">
        <f>IF(M1635&lt;&gt;"Minor",0,IF(COUNTIFS($A$2:$A1635,$A1635,$D$2:$D1635,$D1635,$M$2:$M1635,"Minor")=1,1,0))</f>
        <v>0</v>
      </c>
    </row>
    <row r="1636">
      <c r="A1636" t="inlineStr">
        <is>
          <t xml:space="preserve">819eabfbd96880cd7f6d42202600e24bdb384108</t>
        </is>
      </c>
      <c r="B1636" t="inlineStr">
        <is>
          <t xml:space="preserve">Primal Partners</t>
        </is>
      </c>
      <c r="C1636" t="inlineStr">
        <is>
          <t xml:space="preserve">Primal Partners (New)</t>
        </is>
      </c>
      <c r="D1636" t="inlineStr">
        <is>
          <t xml:space="preserve">c35314deb872bd28136656de0b383595a76f1daa</t>
        </is>
      </c>
      <c r="E1636" t="inlineStr">
        <is>
          <t xml:space="preserve">Episode 77: Starrt Auf Den Kodex</t>
        </is>
      </c>
      <c r="F1636">
        <v>77</v>
      </c>
      <c r="G1636" t="inlineStr">
        <is>
          <t xml:space="preserve">0:44-0:51</t>
        </is>
      </c>
      <c r="H1636" t="inlineStr">
        <is>
          <t xml:space="preserve">Pending</t>
        </is>
      </c>
      <c r="I1636" t="inlineStr">
        <is>
          <t xml:space="preserve">Remarks: [Script Error]
Line from script:
"Ein Feuerzahn-Hund beobachtete misstrauisch einen kleinen Schatzsuchenden Geist, sein ganzer KÃ¶rper war angespannt."
Note: Both beasts have already been introduced, so the indefinite articles are incorrect. The young beast was also established as â€œSchatz-Ghul,â€_x009d_ not â€œSchatzsuchender Geist.â€_x009d_ Suggested: â€œDer Feuerzahn-Hund beobachtete misstrauisch den kleinen Schatz-Ghul, sein ganzer KÃ¶rper war angespannt.â€_x009d_</t>
        </is>
      </c>
      <c r="J1636" t="inlineStr">
        <is>
          <t xml:space="preserve">VOA</t>
        </is>
      </c>
      <c r="K1636" t="inlineStr">
        <is>
          <t xml:space="preserve">Script Error</t>
        </is>
      </c>
      <c r="L1636" t="inlineStr">
        <is>
          <t xml:space="preserve">Script error</t>
        </is>
      </c>
      <c r="M1636" t="str">
        <f>IFERROR(IF(VLOOKUP(L1636,'Quantification'!$A:$B,2,FALSE)&amp;""="","Unclassified",VLOOKUP(L1636,'Quantification'!$A:$B,2,FALSE)),"Unclassified")</f>
        <v>Major</v>
      </c>
      <c r="N1636" t="inlineStr">
        <is>
          <t xml:space="preserve">con-khera.mirjam@pocketfm.com</t>
        </is>
      </c>
      <c r="O1636" t="inlineStr">
        <is>
          <t xml:space="preserve">Issues found in raw</t>
        </is>
      </c>
      <c r="P1636" t="str">
        <f>IF(OR(O1636="Issues found in master",O1636="Final master"),"Master",IF(OR(O1636="Ready for Master",O1636="Issues found in raw",O1636="Raw under QC",O1636="Issues resolved in raw"),"Raw","-"))</f>
        <v>Raw</v>
      </c>
      <c r="Q1636" s="13">
        <v>46285.4</v>
      </c>
      <c r="R1636" t="inlineStr">
        <is>
          <t xml:space="preserve">2026-09 (Sept)</t>
        </is>
      </c>
      <c r="S1636">
        <f>IF(M1636="Not an error",0,IF(COUNTIFS($A$2:$A1636,$A1636,$D$2:$D1636,$D1636,$M$2:$M1636,"&lt;&gt;Not an error")=1,1,0))</f>
        <v>1</v>
      </c>
      <c r="T1636">
        <f>IF(M1636&lt;&gt;"Major",0,IF(COUNTIFS($A$2:$A1636,$A1636,$D$2:$D1636,$D1636,$M$2:$M1636,"Major")=1,1,0))</f>
        <v>1</v>
      </c>
      <c r="U1636">
        <f>IF(M1636&lt;&gt;"Minor",0,IF(COUNTIFS($A$2:$A1636,$A1636,$D$2:$D1636,$D1636,$M$2:$M1636,"Minor")=1,1,0))</f>
        <v>0</v>
      </c>
    </row>
    <row r="1637">
      <c r="A1637" t="inlineStr">
        <is>
          <t xml:space="preserve">819eabfbd96880cd7f6d42202600e24bdb384108</t>
        </is>
      </c>
      <c r="B1637" t="inlineStr">
        <is>
          <t xml:space="preserve">Primal Partners</t>
        </is>
      </c>
      <c r="C1637" t="inlineStr">
        <is>
          <t xml:space="preserve">Primal Partners (New)</t>
        </is>
      </c>
      <c r="D1637" t="inlineStr">
        <is>
          <t xml:space="preserve">c35314deb872bd28136656de0b383595a76f1daa</t>
        </is>
      </c>
      <c r="E1637" t="inlineStr">
        <is>
          <t xml:space="preserve">Episode 77: Starrt Auf Den Kodex</t>
        </is>
      </c>
      <c r="F1637">
        <v>77</v>
      </c>
      <c r="G1637" t="inlineStr">
        <is>
          <t xml:space="preserve">1:14-1:31</t>
        </is>
      </c>
      <c r="H1637" t="inlineStr">
        <is>
          <t xml:space="preserve">Pending</t>
        </is>
      </c>
      <c r="I1637" t="inlineStr">
        <is>
          <t xml:space="preserve">Remarks: [Script Error]
Line from script:
"Und ausgerechnet er war es gewesen, der im Bestien-Refugium Seattle den kleinen Geist als Erster kopfÃ¼ber an einem Ast hÃ¤ngen gesehen hatte. Wenn der kleine Schatzsuchende Geist Zahn helfen konnte, sich an seine Art zu gewÃ¶hnen, wÃ¼rde er vielleicht endlich seine Angst Ã¼berwinden."
Note: The established names are â€œSchatz-Ghulâ€_x009d_ and â€œZahni.â€_x009d_ It was also the adult Schatz-Ghul, not the baby, that Zahni saw hanging from the branch. Suggested: â€œUnd ausgerechnet er war es gewesen, der im Bestien-Refugium Seattle den erwachsenen Schatz-Ghul als Erster kopfÃ¼ber an einem Ast hÃ¤ngen gesehen hatte. Wenn der kleine Schatz-Ghul Zahni helfen konnte, sich an seine Art zu gewÃ¶hnen, wÃ¼rde er vielleicht endlich seine Angst Ã¼berwinden.â€_x009d_</t>
        </is>
      </c>
      <c r="J1637" t="inlineStr">
        <is>
          <t xml:space="preserve">VOA</t>
        </is>
      </c>
      <c r="K1637" t="inlineStr">
        <is>
          <t xml:space="preserve">Script Error</t>
        </is>
      </c>
      <c r="L1637" t="inlineStr">
        <is>
          <t xml:space="preserve">Script error</t>
        </is>
      </c>
      <c r="M1637" t="str">
        <f>IFERROR(IF(VLOOKUP(L1637,'Quantification'!$A:$B,2,FALSE)&amp;""="","Unclassified",VLOOKUP(L1637,'Quantification'!$A:$B,2,FALSE)),"Unclassified")</f>
        <v>Major</v>
      </c>
      <c r="N1637" t="inlineStr">
        <is>
          <t xml:space="preserve">con-khera.mirjam@pocketfm.com</t>
        </is>
      </c>
      <c r="O1637" t="inlineStr">
        <is>
          <t xml:space="preserve">Issues found in raw</t>
        </is>
      </c>
      <c r="P1637" t="str">
        <f>IF(OR(O1637="Issues found in master",O1637="Final master"),"Master",IF(OR(O1637="Ready for Master",O1637="Issues found in raw",O1637="Raw under QC",O1637="Issues resolved in raw"),"Raw","-"))</f>
        <v>Raw</v>
      </c>
      <c r="Q1637" s="13">
        <v>46285.4</v>
      </c>
      <c r="R1637" t="inlineStr">
        <is>
          <t xml:space="preserve">2026-09 (Sept)</t>
        </is>
      </c>
      <c r="S1637">
        <f>IF(M1637="Not an error",0,IF(COUNTIFS($A$2:$A1637,$A1637,$D$2:$D1637,$D1637,$M$2:$M1637,"&lt;&gt;Not an error")=1,1,0))</f>
        <v>0</v>
      </c>
      <c r="T1637">
        <f>IF(M1637&lt;&gt;"Major",0,IF(COUNTIFS($A$2:$A1637,$A1637,$D$2:$D1637,$D1637,$M$2:$M1637,"Major")=1,1,0))</f>
        <v>0</v>
      </c>
      <c r="U1637">
        <f>IF(M1637&lt;&gt;"Minor",0,IF(COUNTIFS($A$2:$A1637,$A1637,$D$2:$D1637,$D1637,$M$2:$M1637,"Minor")=1,1,0))</f>
        <v>0</v>
      </c>
    </row>
    <row r="1638">
      <c r="A1638" t="inlineStr">
        <is>
          <t xml:space="preserve">819eabfbd96880cd7f6d42202600e24bdb384108</t>
        </is>
      </c>
      <c r="B1638" t="inlineStr">
        <is>
          <t xml:space="preserve">Primal Partners</t>
        </is>
      </c>
      <c r="C1638" t="inlineStr">
        <is>
          <t xml:space="preserve">Primal Partners (New)</t>
        </is>
      </c>
      <c r="D1638" t="inlineStr">
        <is>
          <t xml:space="preserve">c35314deb872bd28136656de0b383595a76f1daa</t>
        </is>
      </c>
      <c r="E1638" t="inlineStr">
        <is>
          <t xml:space="preserve">Episode 77: Starrt Auf Den Kodex</t>
        </is>
      </c>
      <c r="F1638">
        <v>77</v>
      </c>
      <c r="G1638" t="inlineStr">
        <is>
          <t xml:space="preserve">1:48-1:52</t>
        </is>
      </c>
      <c r="H1638" t="inlineStr">
        <is>
          <t xml:space="preserve">Pending</t>
        </is>
      </c>
      <c r="I1638" t="inlineStr">
        <is>
          <t xml:space="preserve">Remarks: [Script Error]
Line from script:
"Der kleine Schatzsuchende Geist schien Zahns Unbehagen zu spÃ¼ren."
Note: The established names are â€œSchatz-Ghulâ€_x009d_ and â€œZahni.â€_x009d_ Suggested: â€œDer kleine Schatz-Ghul schien Zahnis Unbehagen zu spÃ¼ren.â€_x009d_</t>
        </is>
      </c>
      <c r="J1638" t="inlineStr">
        <is>
          <t xml:space="preserve">VOA</t>
        </is>
      </c>
      <c r="K1638" t="inlineStr">
        <is>
          <t xml:space="preserve">Script Error</t>
        </is>
      </c>
      <c r="L1638" t="inlineStr">
        <is>
          <t xml:space="preserve">Script error</t>
        </is>
      </c>
      <c r="M1638" t="str">
        <f>IFERROR(IF(VLOOKUP(L1638,'Quantification'!$A:$B,2,FALSE)&amp;""="","Unclassified",VLOOKUP(L1638,'Quantification'!$A:$B,2,FALSE)),"Unclassified")</f>
        <v>Major</v>
      </c>
      <c r="N1638" t="inlineStr">
        <is>
          <t xml:space="preserve">con-khera.mirjam@pocketfm.com</t>
        </is>
      </c>
      <c r="O1638" t="inlineStr">
        <is>
          <t xml:space="preserve">Issues found in raw</t>
        </is>
      </c>
      <c r="P1638" t="str">
        <f>IF(OR(O1638="Issues found in master",O1638="Final master"),"Master",IF(OR(O1638="Ready for Master",O1638="Issues found in raw",O1638="Raw under QC",O1638="Issues resolved in raw"),"Raw","-"))</f>
        <v>Raw</v>
      </c>
      <c r="Q1638" s="13">
        <v>46285.4</v>
      </c>
      <c r="R1638" t="inlineStr">
        <is>
          <t xml:space="preserve">2026-09 (Sept)</t>
        </is>
      </c>
      <c r="S1638">
        <f>IF(M1638="Not an error",0,IF(COUNTIFS($A$2:$A1638,$A1638,$D$2:$D1638,$D1638,$M$2:$M1638,"&lt;&gt;Not an error")=1,1,0))</f>
        <v>0</v>
      </c>
      <c r="T1638">
        <f>IF(M1638&lt;&gt;"Major",0,IF(COUNTIFS($A$2:$A1638,$A1638,$D$2:$D1638,$D1638,$M$2:$M1638,"Major")=1,1,0))</f>
        <v>0</v>
      </c>
      <c r="U1638">
        <f>IF(M1638&lt;&gt;"Minor",0,IF(COUNTIFS($A$2:$A1638,$A1638,$D$2:$D1638,$D1638,$M$2:$M1638,"Minor")=1,1,0))</f>
        <v>0</v>
      </c>
    </row>
    <row r="1639">
      <c r="A1639" t="inlineStr">
        <is>
          <t xml:space="preserve">819eabfbd96880cd7f6d42202600e24bdb384108</t>
        </is>
      </c>
      <c r="B1639" t="inlineStr">
        <is>
          <t xml:space="preserve">Primal Partners</t>
        </is>
      </c>
      <c r="C1639" t="inlineStr">
        <is>
          <t xml:space="preserve">Primal Partners (New)</t>
        </is>
      </c>
      <c r="D1639" t="inlineStr">
        <is>
          <t xml:space="preserve">c35314deb872bd28136656de0b383595a76f1daa</t>
        </is>
      </c>
      <c r="E1639" t="inlineStr">
        <is>
          <t xml:space="preserve">Episode 77: Starrt Auf Den Kodex</t>
        </is>
      </c>
      <c r="F1639">
        <v>77</v>
      </c>
      <c r="G1639" t="inlineStr">
        <is>
          <t xml:space="preserve">2:15-2:21</t>
        </is>
      </c>
      <c r="H1639" t="inlineStr">
        <is>
          <t xml:space="preserve">Pending</t>
        </is>
      </c>
      <c r="I1639" t="inlineStr">
        <is>
          <t xml:space="preserve">Remarks: [Script Error]
Line from script:
"Der kleine Schatzsuchende Geist gurrte leise, wÃ¤hrend ein schwaches blaues Licht seinen KÃ¶rper umschloss."
Note: The beast was established as â€œSchatz-Ghul,â€_x009d_ not â€œSchatzsuchender Geist.â€_x009d_ Suggested: â€œDer kleine Schatz-Ghul gurrte leise, wÃ¤hrend ein schwaches blaues Licht seinen KÃ¶rper umschloss.â€_x009d_</t>
        </is>
      </c>
      <c r="J1639" t="inlineStr">
        <is>
          <t xml:space="preserve">VOA</t>
        </is>
      </c>
      <c r="K1639" t="inlineStr">
        <is>
          <t xml:space="preserve">Script Error</t>
        </is>
      </c>
      <c r="L1639" t="inlineStr">
        <is>
          <t xml:space="preserve">Script error</t>
        </is>
      </c>
      <c r="M1639" t="str">
        <f>IFERROR(IF(VLOOKUP(L1639,'Quantification'!$A:$B,2,FALSE)&amp;""="","Unclassified",VLOOKUP(L1639,'Quantification'!$A:$B,2,FALSE)),"Unclassified")</f>
        <v>Major</v>
      </c>
      <c r="N1639" t="inlineStr">
        <is>
          <t xml:space="preserve">con-khera.mirjam@pocketfm.com</t>
        </is>
      </c>
      <c r="O1639" t="inlineStr">
        <is>
          <t xml:space="preserve">Issues found in raw</t>
        </is>
      </c>
      <c r="P1639" t="str">
        <f>IF(OR(O1639="Issues found in master",O1639="Final master"),"Master",IF(OR(O1639="Ready for Master",O1639="Issues found in raw",O1639="Raw under QC",O1639="Issues resolved in raw"),"Raw","-"))</f>
        <v>Raw</v>
      </c>
      <c r="Q1639" s="13">
        <v>46285.4</v>
      </c>
      <c r="R1639" t="inlineStr">
        <is>
          <t xml:space="preserve">2026-09 (Sept)</t>
        </is>
      </c>
      <c r="S1639">
        <f>IF(M1639="Not an error",0,IF(COUNTIFS($A$2:$A1639,$A1639,$D$2:$D1639,$D1639,$M$2:$M1639,"&lt;&gt;Not an error")=1,1,0))</f>
        <v>0</v>
      </c>
      <c r="T1639">
        <f>IF(M1639&lt;&gt;"Major",0,IF(COUNTIFS($A$2:$A1639,$A1639,$D$2:$D1639,$D1639,$M$2:$M1639,"Major")=1,1,0))</f>
        <v>0</v>
      </c>
      <c r="U1639">
        <f>IF(M1639&lt;&gt;"Minor",0,IF(COUNTIFS($A$2:$A1639,$A1639,$D$2:$D1639,$D1639,$M$2:$M1639,"Minor")=1,1,0))</f>
        <v>0</v>
      </c>
    </row>
    <row r="1640">
      <c r="A1640" t="inlineStr">
        <is>
          <t xml:space="preserve">819eabfbd96880cd7f6d42202600e24bdb384108</t>
        </is>
      </c>
      <c r="B1640" t="inlineStr">
        <is>
          <t xml:space="preserve">Primal Partners</t>
        </is>
      </c>
      <c r="C1640" t="inlineStr">
        <is>
          <t xml:space="preserve">Primal Partners (New)</t>
        </is>
      </c>
      <c r="D1640" t="inlineStr">
        <is>
          <t xml:space="preserve">c35314deb872bd28136656de0b383595a76f1daa</t>
        </is>
      </c>
      <c r="E1640" t="inlineStr">
        <is>
          <t xml:space="preserve">Episode 77: Starrt Auf Den Kodex</t>
        </is>
      </c>
      <c r="F1640">
        <v>77</v>
      </c>
      <c r="G1640" t="inlineStr">
        <is>
          <t xml:space="preserve">2:36-2:42</t>
        </is>
      </c>
      <c r="H1640" t="inlineStr">
        <is>
          <t xml:space="preserve">Pending</t>
        </is>
      </c>
      <c r="I1640" t="inlineStr">
        <is>
          <t xml:space="preserve">Remarks: [Script Error]
Line from script:
"HÃ¤tte sie nicht so genau hingesehen, wÃ¤re ihr dieser unglaublich begabte kleine Schatzsuchende Geist entgangen."
Note: The beast was established as â€œSchatz-Ghul,â€_x009d_ not â€œSchatzsuchender Geist.â€_x009d_ Suggested: â€œHÃ¤tte sie nicht so genau hingesehen, wÃ¤re ihr dieser unglaublich begabte kleine Schatz-Ghul entgangen.â€_x009d_</t>
        </is>
      </c>
      <c r="J1640" t="inlineStr">
        <is>
          <t xml:space="preserve">VOA</t>
        </is>
      </c>
      <c r="K1640" t="inlineStr">
        <is>
          <t xml:space="preserve">Script Error</t>
        </is>
      </c>
      <c r="L1640" t="inlineStr">
        <is>
          <t xml:space="preserve">Script error</t>
        </is>
      </c>
      <c r="M1640" t="str">
        <f>IFERROR(IF(VLOOKUP(L1640,'Quantification'!$A:$B,2,FALSE)&amp;""="","Unclassified",VLOOKUP(L1640,'Quantification'!$A:$B,2,FALSE)),"Unclassified")</f>
        <v>Major</v>
      </c>
      <c r="N1640" t="inlineStr">
        <is>
          <t xml:space="preserve">con-khera.mirjam@pocketfm.com</t>
        </is>
      </c>
      <c r="O1640" t="inlineStr">
        <is>
          <t xml:space="preserve">Issues found in raw</t>
        </is>
      </c>
      <c r="P1640" t="str">
        <f>IF(OR(O1640="Issues found in master",O1640="Final master"),"Master",IF(OR(O1640="Ready for Master",O1640="Issues found in raw",O1640="Raw under QC",O1640="Issues resolved in raw"),"Raw","-"))</f>
        <v>Raw</v>
      </c>
      <c r="Q1640" s="13">
        <v>46285.4</v>
      </c>
      <c r="R1640" t="inlineStr">
        <is>
          <t xml:space="preserve">2026-09 (Sept)</t>
        </is>
      </c>
      <c r="S1640">
        <f>IF(M1640="Not an error",0,IF(COUNTIFS($A$2:$A1640,$A1640,$D$2:$D1640,$D1640,$M$2:$M1640,"&lt;&gt;Not an error")=1,1,0))</f>
        <v>0</v>
      </c>
      <c r="T1640">
        <f>IF(M1640&lt;&gt;"Major",0,IF(COUNTIFS($A$2:$A1640,$A1640,$D$2:$D1640,$D1640,$M$2:$M1640,"Major")=1,1,0))</f>
        <v>0</v>
      </c>
      <c r="U1640">
        <f>IF(M1640&lt;&gt;"Minor",0,IF(COUNTIFS($A$2:$A1640,$A1640,$D$2:$D1640,$D1640,$M$2:$M1640,"Minor")=1,1,0))</f>
        <v>0</v>
      </c>
    </row>
    <row r="1641">
      <c r="A1641" t="inlineStr">
        <is>
          <t xml:space="preserve">819eabfbd96880cd7f6d42202600e24bdb384108</t>
        </is>
      </c>
      <c r="B1641" t="inlineStr">
        <is>
          <t xml:space="preserve">Primal Partners</t>
        </is>
      </c>
      <c r="C1641" t="inlineStr">
        <is>
          <t xml:space="preserve">Primal Partners (New)</t>
        </is>
      </c>
      <c r="D1641" t="inlineStr">
        <is>
          <t xml:space="preserve">c35314deb872bd28136656de0b383595a76f1daa</t>
        </is>
      </c>
      <c r="E1641" t="inlineStr">
        <is>
          <t xml:space="preserve">Episode 77: Starrt Auf Den Kodex</t>
        </is>
      </c>
      <c r="F1641">
        <v>77</v>
      </c>
      <c r="G1641" t="inlineStr">
        <is>
          <t xml:space="preserve">3:35-3:41</t>
        </is>
      </c>
      <c r="H1641" t="inlineStr">
        <is>
          <t xml:space="preserve">Pending</t>
        </is>
      </c>
      <c r="I1641" t="inlineStr">
        <is>
          <t xml:space="preserve">Remarks: [Script Error]
Line from script:
"Mehrere Mitarbeiter unterhielten sich in der NÃ¤he und ein anderer Schatzsuchender Geist weinte direkt vor ihm."
Note: The beast was established as â€œSchatz-Ghul,â€_x009d_ not â€œSchatzsuchender Geist.â€_x009d_ Suggested: â€œMehrere Mitarbeiter unterhielten sich in der NÃ¤he und ein anderer Schatz-Ghul weinte direkt vor ihm.â€_x009d_</t>
        </is>
      </c>
      <c r="J1641" t="inlineStr">
        <is>
          <t xml:space="preserve">VOA</t>
        </is>
      </c>
      <c r="K1641" t="inlineStr">
        <is>
          <t xml:space="preserve">Script Error</t>
        </is>
      </c>
      <c r="L1641" t="inlineStr">
        <is>
          <t xml:space="preserve">Script error</t>
        </is>
      </c>
      <c r="M1641" t="str">
        <f>IFERROR(IF(VLOOKUP(L1641,'Quantification'!$A:$B,2,FALSE)&amp;""="","Unclassified",VLOOKUP(L1641,'Quantification'!$A:$B,2,FALSE)),"Unclassified")</f>
        <v>Major</v>
      </c>
      <c r="N1641" t="inlineStr">
        <is>
          <t xml:space="preserve">con-khera.mirjam@pocketfm.com</t>
        </is>
      </c>
      <c r="O1641" t="inlineStr">
        <is>
          <t xml:space="preserve">Issues found in raw</t>
        </is>
      </c>
      <c r="P1641" t="str">
        <f>IF(OR(O1641="Issues found in master",O1641="Final master"),"Master",IF(OR(O1641="Ready for Master",O1641="Issues found in raw",O1641="Raw under QC",O1641="Issues resolved in raw"),"Raw","-"))</f>
        <v>Raw</v>
      </c>
      <c r="Q1641" s="13">
        <v>46285.4</v>
      </c>
      <c r="R1641" t="inlineStr">
        <is>
          <t xml:space="preserve">2026-09 (Sept)</t>
        </is>
      </c>
      <c r="S1641">
        <f>IF(M1641="Not an error",0,IF(COUNTIFS($A$2:$A1641,$A1641,$D$2:$D1641,$D1641,$M$2:$M1641,"&lt;&gt;Not an error")=1,1,0))</f>
        <v>0</v>
      </c>
      <c r="T1641">
        <f>IF(M1641&lt;&gt;"Major",0,IF(COUNTIFS($A$2:$A1641,$A1641,$D$2:$D1641,$D1641,$M$2:$M1641,"Major")=1,1,0))</f>
        <v>0</v>
      </c>
      <c r="U1641">
        <f>IF(M1641&lt;&gt;"Minor",0,IF(COUNTIFS($A$2:$A1641,$A1641,$D$2:$D1641,$D1641,$M$2:$M1641,"Minor")=1,1,0))</f>
        <v>0</v>
      </c>
    </row>
    <row r="1642">
      <c r="A1642" t="inlineStr">
        <is>
          <t xml:space="preserve">819eabfbd96880cd7f6d42202600e24bdb384108</t>
        </is>
      </c>
      <c r="B1642" t="inlineStr">
        <is>
          <t xml:space="preserve">Primal Partners</t>
        </is>
      </c>
      <c r="C1642" t="inlineStr">
        <is>
          <t xml:space="preserve">Primal Partners (New)</t>
        </is>
      </c>
      <c r="D1642" t="inlineStr">
        <is>
          <t xml:space="preserve">c35314deb872bd28136656de0b383595a76f1daa</t>
        </is>
      </c>
      <c r="E1642" t="inlineStr">
        <is>
          <t xml:space="preserve">Episode 77: Starrt Auf Den Kodex</t>
        </is>
      </c>
      <c r="F1642">
        <v>77</v>
      </c>
      <c r="G1642" t="inlineStr">
        <is>
          <t xml:space="preserve">4:57-5:06</t>
        </is>
      </c>
      <c r="H1642" t="inlineStr">
        <is>
          <t xml:space="preserve">Pending</t>
        </is>
      </c>
      <c r="I1642" t="inlineStr">
        <is>
          <t xml:space="preserve">Remarks: [Script Error]
Line from script:
"Nachdem sie das Bestien-Refugium verlassen hatte, bewunderte Sofia zum sechsten Mal den Eintrag fÃ¼r den kleinen Schatzsuchenden Geist in ihrem BÃ¤ndiger Kodex."
Note: The beast was established as â€œSchatz-Ghul,â€_x009d_ and the established term is â€œKodex des BÃ¤ndigers.â€_x009d_ Suggested: â€œNachdem sie das Bestien-Refugium verlassen hatte, bewunderte Sofia zum sechsten Mal den Eintrag fÃ¼r den kleinen Schatz-Ghul im Kodex des BÃ¤ndigers.â€_x009d_</t>
        </is>
      </c>
      <c r="J1642" t="inlineStr">
        <is>
          <t xml:space="preserve">VOA</t>
        </is>
      </c>
      <c r="K1642" t="inlineStr">
        <is>
          <t xml:space="preserve">Script Error</t>
        </is>
      </c>
      <c r="L1642" t="inlineStr">
        <is>
          <t xml:space="preserve">Script error</t>
        </is>
      </c>
      <c r="M1642" t="str">
        <f>IFERROR(IF(VLOOKUP(L1642,'Quantification'!$A:$B,2,FALSE)&amp;""="","Unclassified",VLOOKUP(L1642,'Quantification'!$A:$B,2,FALSE)),"Unclassified")</f>
        <v>Major</v>
      </c>
      <c r="N1642" t="inlineStr">
        <is>
          <t xml:space="preserve">con-khera.mirjam@pocketfm.com</t>
        </is>
      </c>
      <c r="O1642" t="inlineStr">
        <is>
          <t xml:space="preserve">Issues found in raw</t>
        </is>
      </c>
      <c r="P1642" t="str">
        <f>IF(OR(O1642="Issues found in master",O1642="Final master"),"Master",IF(OR(O1642="Ready for Master",O1642="Issues found in raw",O1642="Raw under QC",O1642="Issues resolved in raw"),"Raw","-"))</f>
        <v>Raw</v>
      </c>
      <c r="Q1642" s="13">
        <v>46285.4</v>
      </c>
      <c r="R1642" t="inlineStr">
        <is>
          <t xml:space="preserve">2026-09 (Sept)</t>
        </is>
      </c>
      <c r="S1642">
        <f>IF(M1642="Not an error",0,IF(COUNTIFS($A$2:$A1642,$A1642,$D$2:$D1642,$D1642,$M$2:$M1642,"&lt;&gt;Not an error")=1,1,0))</f>
        <v>0</v>
      </c>
      <c r="T1642">
        <f>IF(M1642&lt;&gt;"Major",0,IF(COUNTIFS($A$2:$A1642,$A1642,$D$2:$D1642,$D1642,$M$2:$M1642,"Major")=1,1,0))</f>
        <v>0</v>
      </c>
      <c r="U1642">
        <f>IF(M1642&lt;&gt;"Minor",0,IF(COUNTIFS($A$2:$A1642,$A1642,$D$2:$D1642,$D1642,$M$2:$M1642,"Minor")=1,1,0))</f>
        <v>0</v>
      </c>
    </row>
    <row r="1643">
      <c r="A1643" t="inlineStr">
        <is>
          <t xml:space="preserve">819eabfbd96880cd7f6d42202600e24bdb384108</t>
        </is>
      </c>
      <c r="B1643" t="inlineStr">
        <is>
          <t xml:space="preserve">Primal Partners</t>
        </is>
      </c>
      <c r="C1643" t="inlineStr">
        <is>
          <t xml:space="preserve">Primal Partners (New)</t>
        </is>
      </c>
      <c r="D1643" t="inlineStr">
        <is>
          <t xml:space="preserve">c35314deb872bd28136656de0b383595a76f1daa</t>
        </is>
      </c>
      <c r="E1643" t="inlineStr">
        <is>
          <t xml:space="preserve">Episode 77: Starrt Auf Den Kodex</t>
        </is>
      </c>
      <c r="F1643">
        <v>77</v>
      </c>
      <c r="G1643" t="inlineStr">
        <is>
          <t xml:space="preserve">5:28-5:32</t>
        </is>
      </c>
      <c r="H1643" t="inlineStr">
        <is>
          <t xml:space="preserve">Pending</t>
        </is>
      </c>
      <c r="I1643" t="inlineStr">
        <is>
          <t xml:space="preserve">Remarks: [Script Error]
Line from script:
"WÃ¤hrenddessen schwebte der kleine Schatzsuchende Geist zu Zahn hinÃ¼ber."
Note: The beast was established as â€œSchatz-Ghul,â€_x009d_ not â€œSchatzsuchender Geist.â€_x009d_ Suggested: â€œWÃ¤hrenddessen schwebte der kleine Schatz-Ghul zu Zahn hinÃ¼ber.â€_x009d_</t>
        </is>
      </c>
      <c r="J1643" t="inlineStr">
        <is>
          <t xml:space="preserve">VOA</t>
        </is>
      </c>
      <c r="K1643" t="inlineStr">
        <is>
          <t xml:space="preserve">Script Error</t>
        </is>
      </c>
      <c r="L1643" t="inlineStr">
        <is>
          <t xml:space="preserve">Script error</t>
        </is>
      </c>
      <c r="M1643" t="str">
        <f>IFERROR(IF(VLOOKUP(L1643,'Quantification'!$A:$B,2,FALSE)&amp;""="","Unclassified",VLOOKUP(L1643,'Quantification'!$A:$B,2,FALSE)),"Unclassified")</f>
        <v>Major</v>
      </c>
      <c r="N1643" t="inlineStr">
        <is>
          <t xml:space="preserve">con-khera.mirjam@pocketfm.com</t>
        </is>
      </c>
      <c r="O1643" t="inlineStr">
        <is>
          <t xml:space="preserve">Issues found in raw</t>
        </is>
      </c>
      <c r="P1643" t="str">
        <f>IF(OR(O1643="Issues found in master",O1643="Final master"),"Master",IF(OR(O1643="Ready for Master",O1643="Issues found in raw",O1643="Raw under QC",O1643="Issues resolved in raw"),"Raw","-"))</f>
        <v>Raw</v>
      </c>
      <c r="Q1643" s="13">
        <v>46285.4</v>
      </c>
      <c r="R1643" t="inlineStr">
        <is>
          <t xml:space="preserve">2026-09 (Sept)</t>
        </is>
      </c>
      <c r="S1643">
        <f>IF(M1643="Not an error",0,IF(COUNTIFS($A$2:$A1643,$A1643,$D$2:$D1643,$D1643,$M$2:$M1643,"&lt;&gt;Not an error")=1,1,0))</f>
        <v>0</v>
      </c>
      <c r="T1643">
        <f>IF(M1643&lt;&gt;"Major",0,IF(COUNTIFS($A$2:$A1643,$A1643,$D$2:$D1643,$D1643,$M$2:$M1643,"Major")=1,1,0))</f>
        <v>0</v>
      </c>
      <c r="U1643">
        <f>IF(M1643&lt;&gt;"Minor",0,IF(COUNTIFS($A$2:$A1643,$A1643,$D$2:$D1643,$D1643,$M$2:$M1643,"Minor")=1,1,0))</f>
        <v>0</v>
      </c>
    </row>
    <row r="1644">
      <c r="A1644" t="inlineStr">
        <is>
          <t xml:space="preserve">819eabfbd96880cd7f6d42202600e24bdb384108</t>
        </is>
      </c>
      <c r="B1644" t="inlineStr">
        <is>
          <t xml:space="preserve">Primal Partners</t>
        </is>
      </c>
      <c r="C1644" t="inlineStr">
        <is>
          <t xml:space="preserve">Primal Partners (New)</t>
        </is>
      </c>
      <c r="D1644" t="inlineStr">
        <is>
          <t xml:space="preserve">c35314deb872bd28136656de0b383595a76f1daa</t>
        </is>
      </c>
      <c r="E1644" t="inlineStr">
        <is>
          <t xml:space="preserve">Episode 77: Starrt Auf Den Kodex</t>
        </is>
      </c>
      <c r="F1644">
        <v>77</v>
      </c>
      <c r="G1644" t="inlineStr">
        <is>
          <t xml:space="preserve">6:18-6:25</t>
        </is>
      </c>
      <c r="H1644" t="inlineStr">
        <is>
          <t xml:space="preserve">Pending</t>
        </is>
      </c>
      <c r="I1644" t="inlineStr">
        <is>
          <t xml:space="preserve">Remarks: [Script Error]
Line from script:
"Als Viktoria Hayes gegen achtzehn Uhr zehn nach Hause kam, begann sie wie jeden Abend, das Abendessen zu kochen."
Note: The exact time is unnecessarily specific. Suggested: â€œAls Viktoria Hayes gegen achtzehn Uhr nach Hause kam, begann sie wie jeden Abend, das Abendessen zu kochen.â€_x009d_</t>
        </is>
      </c>
      <c r="J1644" t="inlineStr">
        <is>
          <t xml:space="preserve">VOA</t>
        </is>
      </c>
      <c r="K1644" t="inlineStr">
        <is>
          <t xml:space="preserve">Script Error</t>
        </is>
      </c>
      <c r="L1644" t="inlineStr">
        <is>
          <t xml:space="preserve">Script error</t>
        </is>
      </c>
      <c r="M1644" t="str">
        <f>IFERROR(IF(VLOOKUP(L1644,'Quantification'!$A:$B,2,FALSE)&amp;""="","Unclassified",VLOOKUP(L1644,'Quantification'!$A:$B,2,FALSE)),"Unclassified")</f>
        <v>Major</v>
      </c>
      <c r="N1644" t="inlineStr">
        <is>
          <t xml:space="preserve">con-khera.mirjam@pocketfm.com</t>
        </is>
      </c>
      <c r="O1644" t="inlineStr">
        <is>
          <t xml:space="preserve">Issues found in raw</t>
        </is>
      </c>
      <c r="P1644" t="str">
        <f>IF(OR(O1644="Issues found in master",O1644="Final master"),"Master",IF(OR(O1644="Ready for Master",O1644="Issues found in raw",O1644="Raw under QC",O1644="Issues resolved in raw"),"Raw","-"))</f>
        <v>Raw</v>
      </c>
      <c r="Q1644" s="13">
        <v>46285.4</v>
      </c>
      <c r="R1644" t="inlineStr">
        <is>
          <t xml:space="preserve">2026-09 (Sept)</t>
        </is>
      </c>
      <c r="S1644">
        <f>IF(M1644="Not an error",0,IF(COUNTIFS($A$2:$A1644,$A1644,$D$2:$D1644,$D1644,$M$2:$M1644,"&lt;&gt;Not an error")=1,1,0))</f>
        <v>0</v>
      </c>
      <c r="T1644">
        <f>IF(M1644&lt;&gt;"Major",0,IF(COUNTIFS($A$2:$A1644,$A1644,$D$2:$D1644,$D1644,$M$2:$M1644,"Major")=1,1,0))</f>
        <v>0</v>
      </c>
      <c r="U1644">
        <f>IF(M1644&lt;&gt;"Minor",0,IF(COUNTIFS($A$2:$A1644,$A1644,$D$2:$D1644,$D1644,$M$2:$M1644,"Minor")=1,1,0))</f>
        <v>0</v>
      </c>
    </row>
    <row r="1645">
      <c r="A1645" t="inlineStr">
        <is>
          <t xml:space="preserve">819eabfbd96880cd7f6d42202600e24bdb384108</t>
        </is>
      </c>
      <c r="B1645" t="inlineStr">
        <is>
          <t xml:space="preserve">Primal Partners</t>
        </is>
      </c>
      <c r="C1645" t="inlineStr">
        <is>
          <t xml:space="preserve">Primal Partners (New)</t>
        </is>
      </c>
      <c r="D1645" t="inlineStr">
        <is>
          <t xml:space="preserve">c35314deb872bd28136656de0b383595a76f1daa</t>
        </is>
      </c>
      <c r="E1645" t="inlineStr">
        <is>
          <t xml:space="preserve">Episode 77: Starrt Auf Den Kodex</t>
        </is>
      </c>
      <c r="F1645">
        <v>77</v>
      </c>
      <c r="G1645" t="inlineStr">
        <is>
          <t xml:space="preserve">7:15-7:17</t>
        </is>
      </c>
      <c r="H1645" t="inlineStr">
        <is>
          <t xml:space="preserve">Pending</t>
        </is>
      </c>
      <c r="I1645" t="inlineStr">
        <is>
          <t xml:space="preserve">Remarks: [Script Error]
Line from script:
"â€žDu hast einen Schatzsuchenden Geist auf dem Kopf.â€œ"
Note: The beast was established as â€œSchatz-Ghul,â€_x009d_ not â€œSchatzsuchender Geist.â€_x009d_ Suggested: â€œDu hast einen Schatz-Ghul auf dem Kopf.â€_x009d_</t>
        </is>
      </c>
      <c r="J1645" t="inlineStr">
        <is>
          <t xml:space="preserve">VOA</t>
        </is>
      </c>
      <c r="K1645" t="inlineStr">
        <is>
          <t xml:space="preserve">Script Error</t>
        </is>
      </c>
      <c r="L1645" t="inlineStr">
        <is>
          <t xml:space="preserve">Script error</t>
        </is>
      </c>
      <c r="M1645" t="str">
        <f>IFERROR(IF(VLOOKUP(L1645,'Quantification'!$A:$B,2,FALSE)&amp;""="","Unclassified",VLOOKUP(L1645,'Quantification'!$A:$B,2,FALSE)),"Unclassified")</f>
        <v>Major</v>
      </c>
      <c r="N1645" t="inlineStr">
        <is>
          <t xml:space="preserve">con-khera.mirjam@pocketfm.com</t>
        </is>
      </c>
      <c r="O1645" t="inlineStr">
        <is>
          <t xml:space="preserve">Issues found in raw</t>
        </is>
      </c>
      <c r="P1645" t="str">
        <f>IF(OR(O1645="Issues found in master",O1645="Final master"),"Master",IF(OR(O1645="Ready for Master",O1645="Issues found in raw",O1645="Raw under QC",O1645="Issues resolved in raw"),"Raw","-"))</f>
        <v>Raw</v>
      </c>
      <c r="Q1645" s="13">
        <v>46285.4</v>
      </c>
      <c r="R1645" t="inlineStr">
        <is>
          <t xml:space="preserve">2026-09 (Sept)</t>
        </is>
      </c>
      <c r="S1645">
        <f>IF(M1645="Not an error",0,IF(COUNTIFS($A$2:$A1645,$A1645,$D$2:$D1645,$D1645,$M$2:$M1645,"&lt;&gt;Not an error")=1,1,0))</f>
        <v>0</v>
      </c>
      <c r="T1645">
        <f>IF(M1645&lt;&gt;"Major",0,IF(COUNTIFS($A$2:$A1645,$A1645,$D$2:$D1645,$D1645,$M$2:$M1645,"Major")=1,1,0))</f>
        <v>0</v>
      </c>
      <c r="U1645">
        <f>IF(M1645&lt;&gt;"Minor",0,IF(COUNTIFS($A$2:$A1645,$A1645,$D$2:$D1645,$D1645,$M$2:$M1645,"Minor")=1,1,0))</f>
        <v>0</v>
      </c>
    </row>
    <row r="1646">
      <c r="A1646" t="inlineStr">
        <is>
          <t xml:space="preserve">819eabfbd96880cd7f6d42202600e24bdb384108</t>
        </is>
      </c>
      <c r="B1646" t="inlineStr">
        <is>
          <t xml:space="preserve">Primal Partners</t>
        </is>
      </c>
      <c r="C1646" t="inlineStr">
        <is>
          <t xml:space="preserve">Primal Partners (New)</t>
        </is>
      </c>
      <c r="D1646" t="inlineStr">
        <is>
          <t xml:space="preserve">c35314deb872bd28136656de0b383595a76f1daa</t>
        </is>
      </c>
      <c r="E1646" t="inlineStr">
        <is>
          <t xml:space="preserve">Episode 77: Starrt Auf Den Kodex</t>
        </is>
      </c>
      <c r="F1646">
        <v>77</v>
      </c>
      <c r="G1646" t="inlineStr">
        <is>
          <t xml:space="preserve">7:39-7:49</t>
        </is>
      </c>
      <c r="H1646" t="inlineStr">
        <is>
          <t xml:space="preserve">Pending</t>
        </is>
      </c>
      <c r="I1646" t="inlineStr">
        <is>
          <t xml:space="preserve">Remarks: [Script Error]
Line from script:
"Sie hob den kleinen Schatzsuchenden Geist von ihrem Kopf. â€žSchatzsuchender Geist, das ist meine Mama.â€œ Der Schatzsuchende Geist gurrte Viktoria leise an."
Note: The beast was established as â€œSchatz-Ghul,â€_x009d_ not â€œSchatzsuchender Geist.â€_x009d_ Suggested: â€œSie hob den kleinen Schatz-Ghul von ihrem Kopf. â€šSchatz-Ghul, das ist meine Mama.â€˜ Der Schatz-Ghul gurrte Viktoria leise an.â€_x009d_</t>
        </is>
      </c>
      <c r="J1646" t="inlineStr">
        <is>
          <t xml:space="preserve">VOA</t>
        </is>
      </c>
      <c r="K1646" t="inlineStr">
        <is>
          <t xml:space="preserve">Script Error</t>
        </is>
      </c>
      <c r="L1646" t="inlineStr">
        <is>
          <t xml:space="preserve">Script error</t>
        </is>
      </c>
      <c r="M1646" t="str">
        <f>IFERROR(IF(VLOOKUP(L1646,'Quantification'!$A:$B,2,FALSE)&amp;""="","Unclassified",VLOOKUP(L1646,'Quantification'!$A:$B,2,FALSE)),"Unclassified")</f>
        <v>Major</v>
      </c>
      <c r="N1646" t="inlineStr">
        <is>
          <t xml:space="preserve">con-khera.mirjam@pocketfm.com</t>
        </is>
      </c>
      <c r="O1646" t="inlineStr">
        <is>
          <t xml:space="preserve">Issues found in raw</t>
        </is>
      </c>
      <c r="P1646" t="str">
        <f>IF(OR(O1646="Issues found in master",O1646="Final master"),"Master",IF(OR(O1646="Ready for Master",O1646="Issues found in raw",O1646="Raw under QC",O1646="Issues resolved in raw"),"Raw","-"))</f>
        <v>Raw</v>
      </c>
      <c r="Q1646" s="13">
        <v>46285.4</v>
      </c>
      <c r="R1646" t="inlineStr">
        <is>
          <t xml:space="preserve">2026-09 (Sept)</t>
        </is>
      </c>
      <c r="S1646">
        <f>IF(M1646="Not an error",0,IF(COUNTIFS($A$2:$A1646,$A1646,$D$2:$D1646,$D1646,$M$2:$M1646,"&lt;&gt;Not an error")=1,1,0))</f>
        <v>0</v>
      </c>
      <c r="T1646">
        <f>IF(M1646&lt;&gt;"Major",0,IF(COUNTIFS($A$2:$A1646,$A1646,$D$2:$D1646,$D1646,$M$2:$M1646,"Major")=1,1,0))</f>
        <v>0</v>
      </c>
      <c r="U1646">
        <f>IF(M1646&lt;&gt;"Minor",0,IF(COUNTIFS($A$2:$A1646,$A1646,$D$2:$D1646,$D1646,$M$2:$M1646,"Minor")=1,1,0))</f>
        <v>0</v>
      </c>
    </row>
    <row r="1647">
      <c r="A1647" t="inlineStr">
        <is>
          <t xml:space="preserve">819eabfbd96880cd7f6d42202600e24bdb384108</t>
        </is>
      </c>
      <c r="B1647" t="inlineStr">
        <is>
          <t xml:space="preserve">Primal Partners</t>
        </is>
      </c>
      <c r="C1647" t="inlineStr">
        <is>
          <t xml:space="preserve">Primal Partners (New)</t>
        </is>
      </c>
      <c r="D1647" t="inlineStr">
        <is>
          <t xml:space="preserve">c35314deb872bd28136656de0b383595a76f1daa</t>
        </is>
      </c>
      <c r="E1647" t="inlineStr">
        <is>
          <t xml:space="preserve">Episode 77: Starrt Auf Den Kodex</t>
        </is>
      </c>
      <c r="F1647">
        <v>77</v>
      </c>
      <c r="G1647" t="inlineStr">
        <is>
          <t xml:space="preserve">8:11-8:19</t>
        </is>
      </c>
      <c r="H1647" t="inlineStr">
        <is>
          <t xml:space="preserve">Pending</t>
        </is>
      </c>
      <c r="I1647" t="inlineStr">
        <is>
          <t xml:space="preserve">Remarks: [Script Error]
Line from script:
"Als Viktoria den grauen BeschwÃ¶rungskreis aufblitzen sah, wÃ¤hrend der Schatzsuchende Geist verschwand und wieder auftauchte, konnte sie es nicht mehr leugnen."
Note: The beast was established as â€œSchatz-Ghul,â€_x009d_ not â€œSchatzsuchender Geist.â€_x009d_ Suggested: â€œAls Viktoria den grauen BeschwÃ¶rungskreis aufblitzen sah, wÃ¤hrend der Schatz-Ghul verschwand und wieder auftauchte, konnte sie es nicht mehr leugnen.â€_x009d_</t>
        </is>
      </c>
      <c r="J1647" t="inlineStr">
        <is>
          <t xml:space="preserve">VOA</t>
        </is>
      </c>
      <c r="K1647" t="inlineStr">
        <is>
          <t xml:space="preserve">Script Error</t>
        </is>
      </c>
      <c r="L1647" t="inlineStr">
        <is>
          <t xml:space="preserve">Script error</t>
        </is>
      </c>
      <c r="M1647" t="str">
        <f>IFERROR(IF(VLOOKUP(L1647,'Quantification'!$A:$B,2,FALSE)&amp;""="","Unclassified",VLOOKUP(L1647,'Quantification'!$A:$B,2,FALSE)),"Unclassified")</f>
        <v>Major</v>
      </c>
      <c r="N1647" t="inlineStr">
        <is>
          <t xml:space="preserve">con-khera.mirjam@pocketfm.com</t>
        </is>
      </c>
      <c r="O1647" t="inlineStr">
        <is>
          <t xml:space="preserve">Issues found in raw</t>
        </is>
      </c>
      <c r="P1647" t="str">
        <f>IF(OR(O1647="Issues found in master",O1647="Final master"),"Master",IF(OR(O1647="Ready for Master",O1647="Issues found in raw",O1647="Raw under QC",O1647="Issues resolved in raw"),"Raw","-"))</f>
        <v>Raw</v>
      </c>
      <c r="Q1647" s="13">
        <v>46285.4</v>
      </c>
      <c r="R1647" t="inlineStr">
        <is>
          <t xml:space="preserve">2026-09 (Sept)</t>
        </is>
      </c>
      <c r="S1647">
        <f>IF(M1647="Not an error",0,IF(COUNTIFS($A$2:$A1647,$A1647,$D$2:$D1647,$D1647,$M$2:$M1647,"&lt;&gt;Not an error")=1,1,0))</f>
        <v>0</v>
      </c>
      <c r="T1647">
        <f>IF(M1647&lt;&gt;"Major",0,IF(COUNTIFS($A$2:$A1647,$A1647,$D$2:$D1647,$D1647,$M$2:$M1647,"Major")=1,1,0))</f>
        <v>0</v>
      </c>
      <c r="U1647">
        <f>IF(M1647&lt;&gt;"Minor",0,IF(COUNTIFS($A$2:$A1647,$A1647,$D$2:$D1647,$D1647,$M$2:$M1647,"Minor")=1,1,0))</f>
        <v>0</v>
      </c>
    </row>
    <row r="1648">
      <c r="A1648" t="inlineStr">
        <is>
          <t xml:space="preserve">819eabfbd96880cd7f6d42202600e24bdb384108</t>
        </is>
      </c>
      <c r="B1648" t="inlineStr">
        <is>
          <t xml:space="preserve">Primal Partners</t>
        </is>
      </c>
      <c r="C1648" t="inlineStr">
        <is>
          <t xml:space="preserve">Primal Partners (New)</t>
        </is>
      </c>
      <c r="D1648" t="inlineStr">
        <is>
          <t xml:space="preserve">c35314deb872bd28136656de0b383595a76f1daa</t>
        </is>
      </c>
      <c r="E1648" t="inlineStr">
        <is>
          <t xml:space="preserve">Episode 77: Starrt Auf Den Kodex</t>
        </is>
      </c>
      <c r="F1648">
        <v>77</v>
      </c>
      <c r="G1648" t="inlineStr">
        <is>
          <t xml:space="preserve">8:37-8:41</t>
        </is>
      </c>
      <c r="H1648" t="inlineStr">
        <is>
          <t xml:space="preserve">Pending</t>
        </is>
      </c>
      <c r="I1648" t="inlineStr">
        <is>
          <t xml:space="preserve">Remarks: [Script Error]
Line from script:
"Sofia starrte ihr sprachlos nach."
Note: â€œSprachlosâ€_x009d_ is used repeatedly throughout the script. Suggested: â€œSofia starrte ihr verwundert nach.â€_x009d_</t>
        </is>
      </c>
      <c r="J1648" t="inlineStr">
        <is>
          <t xml:space="preserve">VOA</t>
        </is>
      </c>
      <c r="K1648" t="inlineStr">
        <is>
          <t xml:space="preserve">Script Error</t>
        </is>
      </c>
      <c r="L1648" t="inlineStr">
        <is>
          <t xml:space="preserve">Script error</t>
        </is>
      </c>
      <c r="M1648" t="str">
        <f>IFERROR(IF(VLOOKUP(L1648,'Quantification'!$A:$B,2,FALSE)&amp;""="","Unclassified",VLOOKUP(L1648,'Quantification'!$A:$B,2,FALSE)),"Unclassified")</f>
        <v>Major</v>
      </c>
      <c r="N1648" t="inlineStr">
        <is>
          <t xml:space="preserve">con-khera.mirjam@pocketfm.com</t>
        </is>
      </c>
      <c r="O1648" t="inlineStr">
        <is>
          <t xml:space="preserve">Issues found in raw</t>
        </is>
      </c>
      <c r="P1648" t="str">
        <f>IF(OR(O1648="Issues found in master",O1648="Final master"),"Master",IF(OR(O1648="Ready for Master",O1648="Issues found in raw",O1648="Raw under QC",O1648="Issues resolved in raw"),"Raw","-"))</f>
        <v>Raw</v>
      </c>
      <c r="Q1648" s="13">
        <v>46285.4</v>
      </c>
      <c r="R1648" t="inlineStr">
        <is>
          <t xml:space="preserve">2026-09 (Sept)</t>
        </is>
      </c>
      <c r="S1648">
        <f>IF(M1648="Not an error",0,IF(COUNTIFS($A$2:$A1648,$A1648,$D$2:$D1648,$D1648,$M$2:$M1648,"&lt;&gt;Not an error")=1,1,0))</f>
        <v>0</v>
      </c>
      <c r="T1648">
        <f>IF(M1648&lt;&gt;"Major",0,IF(COUNTIFS($A$2:$A1648,$A1648,$D$2:$D1648,$D1648,$M$2:$M1648,"Major")=1,1,0))</f>
        <v>0</v>
      </c>
      <c r="U1648">
        <f>IF(M1648&lt;&gt;"Minor",0,IF(COUNTIFS($A$2:$A1648,$A1648,$D$2:$D1648,$D1648,$M$2:$M1648,"Minor")=1,1,0))</f>
        <v>0</v>
      </c>
    </row>
    <row r="1649">
      <c r="A1649" t="inlineStr">
        <is>
          <t xml:space="preserve">819eabfbd96880cd7f6d42202600e24bdb384108</t>
        </is>
      </c>
      <c r="B1649" t="inlineStr">
        <is>
          <t xml:space="preserve">Primal Partners</t>
        </is>
      </c>
      <c r="C1649" t="inlineStr">
        <is>
          <t xml:space="preserve">Primal Partners (New)</t>
        </is>
      </c>
      <c r="D1649" t="inlineStr">
        <is>
          <t xml:space="preserve">231a3f85062f30fcbbadf228069abac6fa889730</t>
        </is>
      </c>
      <c r="E1649" t="inlineStr">
        <is>
          <t xml:space="preserve">Episode 78: Fast Beunruhigend</t>
        </is>
      </c>
      <c r="F1649">
        <v>78</v>
      </c>
      <c r="G1649" t="inlineStr">
        <is>
          <t xml:space="preserve">1:02-1:05</t>
        </is>
      </c>
      <c r="H1649" t="inlineStr">
        <is>
          <t xml:space="preserve">Resolved</t>
        </is>
      </c>
      <c r="I1649" t="inlineStr">
        <is>
          <t xml:space="preserve">Remarks: [Script Error]
Line from script:
"Nehmen wir zum Beispiel das Mondrausch Kraut."
Note: The beast was previously established as â€œMondblÃ¼tenkraut,â€_x009d_ not â€œMondrausch Kraut.â€_x009d_ Suggested: â€œNehmen wir zum Beispiel das MondblÃ¼tenkraut.â€_x009d_</t>
        </is>
      </c>
      <c r="J1649" t="inlineStr">
        <is>
          <t xml:space="preserve">VOA</t>
        </is>
      </c>
      <c r="K1649" t="inlineStr">
        <is>
          <t xml:space="preserve">Script Error</t>
        </is>
      </c>
      <c r="L1649" t="inlineStr">
        <is>
          <t xml:space="preserve">Script error</t>
        </is>
      </c>
      <c r="M1649" t="str">
        <f>IFERROR(IF(VLOOKUP(L1649,'Quantification'!$A:$B,2,FALSE)&amp;""="","Unclassified",VLOOKUP(L1649,'Quantification'!$A:$B,2,FALSE)),"Unclassified")</f>
        <v>Major</v>
      </c>
      <c r="N1649" t="inlineStr">
        <is>
          <t xml:space="preserve">con-khera.mirjam@pocketfm.com</t>
        </is>
      </c>
      <c r="O1649" t="inlineStr">
        <is>
          <t xml:space="preserve">Issues found in raw</t>
        </is>
      </c>
      <c r="P1649" t="str">
        <f>IF(OR(O1649="Issues found in master",O1649="Final master"),"Master",IF(OR(O1649="Ready for Master",O1649="Issues found in raw",O1649="Raw under QC",O1649="Issues resolved in raw"),"Raw","-"))</f>
        <v>Raw</v>
      </c>
      <c r="Q1649" s="13">
        <v>46287.47083333333</v>
      </c>
      <c r="R1649" t="inlineStr">
        <is>
          <t xml:space="preserve">2026-09 (Sept)</t>
        </is>
      </c>
      <c r="S1649">
        <f>IF(M1649="Not an error",0,IF(COUNTIFS($A$2:$A1649,$A1649,$D$2:$D1649,$D1649,$M$2:$M1649,"&lt;&gt;Not an error")=1,1,0))</f>
        <v>1</v>
      </c>
      <c r="T1649">
        <f>IF(M1649&lt;&gt;"Major",0,IF(COUNTIFS($A$2:$A1649,$A1649,$D$2:$D1649,$D1649,$M$2:$M1649,"Major")=1,1,0))</f>
        <v>1</v>
      </c>
      <c r="U1649">
        <f>IF(M1649&lt;&gt;"Minor",0,IF(COUNTIFS($A$2:$A1649,$A1649,$D$2:$D1649,$D1649,$M$2:$M1649,"Minor")=1,1,0))</f>
        <v>0</v>
      </c>
    </row>
    <row r="1650">
      <c r="A1650" t="inlineStr">
        <is>
          <t xml:space="preserve">819eabfbd96880cd7f6d42202600e24bdb384108</t>
        </is>
      </c>
      <c r="B1650" t="inlineStr">
        <is>
          <t xml:space="preserve">Primal Partners</t>
        </is>
      </c>
      <c r="C1650" t="inlineStr">
        <is>
          <t xml:space="preserve">Primal Partners (New)</t>
        </is>
      </c>
      <c r="D1650" t="inlineStr">
        <is>
          <t xml:space="preserve">231a3f85062f30fcbbadf228069abac6fa889730</t>
        </is>
      </c>
      <c r="E1650" t="inlineStr">
        <is>
          <t xml:space="preserve">Episode 78: Fast Beunruhigend</t>
        </is>
      </c>
      <c r="F1650">
        <v>78</v>
      </c>
      <c r="G1650" t="inlineStr">
        <is>
          <t xml:space="preserve">2:16-2:20</t>
        </is>
      </c>
      <c r="H1650" t="inlineStr">
        <is>
          <t xml:space="preserve">Resolved</t>
        </is>
      </c>
      <c r="I1650" t="inlineStr">
        <is>
          <t xml:space="preserve">Remarks: [Script Error]
Line from script:
"Der kleine Schatzsucher hingegen war ein vÃ¶llig unberechenbarer Faktor."
Note: The beast was established as â€œSchatz-Ghul,â€_x009d_ not â€œSchatzsucher.â€_x009d_ Suggested: â€œDer kleine Schatz-Ghul hingegen war ein vÃ¶llig unberechenbarer Faktor.â€_x009d_</t>
        </is>
      </c>
      <c r="J1650" t="inlineStr">
        <is>
          <t xml:space="preserve">VOA</t>
        </is>
      </c>
      <c r="K1650" t="inlineStr">
        <is>
          <t xml:space="preserve">Script Error</t>
        </is>
      </c>
      <c r="L1650" t="inlineStr">
        <is>
          <t xml:space="preserve">Script error</t>
        </is>
      </c>
      <c r="M1650" t="str">
        <f>IFERROR(IF(VLOOKUP(L1650,'Quantification'!$A:$B,2,FALSE)&amp;""="","Unclassified",VLOOKUP(L1650,'Quantification'!$A:$B,2,FALSE)),"Unclassified")</f>
        <v>Major</v>
      </c>
      <c r="N1650" t="inlineStr">
        <is>
          <t xml:space="preserve">con-khera.mirjam@pocketfm.com</t>
        </is>
      </c>
      <c r="O1650" t="inlineStr">
        <is>
          <t xml:space="preserve">Issues found in raw</t>
        </is>
      </c>
      <c r="P1650" t="str">
        <f>IF(OR(O1650="Issues found in master",O1650="Final master"),"Master",IF(OR(O1650="Ready for Master",O1650="Issues found in raw",O1650="Raw under QC",O1650="Issues resolved in raw"),"Raw","-"))</f>
        <v>Raw</v>
      </c>
      <c r="Q1650" s="13">
        <v>46287.47083333333</v>
      </c>
      <c r="R1650" t="inlineStr">
        <is>
          <t xml:space="preserve">2026-09 (Sept)</t>
        </is>
      </c>
      <c r="S1650">
        <f>IF(M1650="Not an error",0,IF(COUNTIFS($A$2:$A1650,$A1650,$D$2:$D1650,$D1650,$M$2:$M1650,"&lt;&gt;Not an error")=1,1,0))</f>
        <v>0</v>
      </c>
      <c r="T1650">
        <f>IF(M1650&lt;&gt;"Major",0,IF(COUNTIFS($A$2:$A1650,$A1650,$D$2:$D1650,$D1650,$M$2:$M1650,"Major")=1,1,0))</f>
        <v>0</v>
      </c>
      <c r="U1650">
        <f>IF(M1650&lt;&gt;"Minor",0,IF(COUNTIFS($A$2:$A1650,$A1650,$D$2:$D1650,$D1650,$M$2:$M1650,"Minor")=1,1,0))</f>
        <v>0</v>
      </c>
    </row>
    <row r="1651">
      <c r="A1651" t="inlineStr">
        <is>
          <t xml:space="preserve">819eabfbd96880cd7f6d42202600e24bdb384108</t>
        </is>
      </c>
      <c r="B1651" t="inlineStr">
        <is>
          <t xml:space="preserve">Primal Partners</t>
        </is>
      </c>
      <c r="C1651" t="inlineStr">
        <is>
          <t xml:space="preserve">Primal Partners (New)</t>
        </is>
      </c>
      <c r="D1651" t="inlineStr">
        <is>
          <t xml:space="preserve">231a3f85062f30fcbbadf228069abac6fa889730</t>
        </is>
      </c>
      <c r="E1651" t="inlineStr">
        <is>
          <t xml:space="preserve">Episode 78: Fast Beunruhigend</t>
        </is>
      </c>
      <c r="F1651">
        <v>78</v>
      </c>
      <c r="G1651" t="inlineStr">
        <is>
          <t xml:space="preserve">2:33-2:36</t>
        </is>
      </c>
      <c r="H1651" t="inlineStr">
        <is>
          <t xml:space="preserve">Resolved</t>
        </is>
      </c>
      <c r="I1651" t="inlineStr">
        <is>
          <t xml:space="preserve">Remarks: [Script Error]
Line from script:
"Der kleine Schatzsucher war noch ein Neugeborenes."
Note: The beast was established as â€œSchatz-Ghul,â€_x009d_ not â€œSchatzsucher.â€_x009d_ Suggested: â€œDer kleine Schatz-Ghul war noch ein Neugeborenes.â€_x009d_</t>
        </is>
      </c>
      <c r="J1651" t="inlineStr">
        <is>
          <t xml:space="preserve">VOA</t>
        </is>
      </c>
      <c r="K1651" t="inlineStr">
        <is>
          <t xml:space="preserve">Script Error</t>
        </is>
      </c>
      <c r="L1651" t="inlineStr">
        <is>
          <t xml:space="preserve">Script error</t>
        </is>
      </c>
      <c r="M1651" t="str">
        <f>IFERROR(IF(VLOOKUP(L1651,'Quantification'!$A:$B,2,FALSE)&amp;""="","Unclassified",VLOOKUP(L1651,'Quantification'!$A:$B,2,FALSE)),"Unclassified")</f>
        <v>Major</v>
      </c>
      <c r="N1651" t="inlineStr">
        <is>
          <t xml:space="preserve">con-khera.mirjam@pocketfm.com</t>
        </is>
      </c>
      <c r="O1651" t="inlineStr">
        <is>
          <t xml:space="preserve">Issues found in raw</t>
        </is>
      </c>
      <c r="P1651" t="str">
        <f>IF(OR(O1651="Issues found in master",O1651="Final master"),"Master",IF(OR(O1651="Ready for Master",O1651="Issues found in raw",O1651="Raw under QC",O1651="Issues resolved in raw"),"Raw","-"))</f>
        <v>Raw</v>
      </c>
      <c r="Q1651" s="13">
        <v>46287.47083333333</v>
      </c>
      <c r="R1651" t="inlineStr">
        <is>
          <t xml:space="preserve">2026-09 (Sept)</t>
        </is>
      </c>
      <c r="S1651">
        <f>IF(M1651="Not an error",0,IF(COUNTIFS($A$2:$A1651,$A1651,$D$2:$D1651,$D1651,$M$2:$M1651,"&lt;&gt;Not an error")=1,1,0))</f>
        <v>0</v>
      </c>
      <c r="T1651">
        <f>IF(M1651&lt;&gt;"Major",0,IF(COUNTIFS($A$2:$A1651,$A1651,$D$2:$D1651,$D1651,$M$2:$M1651,"Major")=1,1,0))</f>
        <v>0</v>
      </c>
      <c r="U1651">
        <f>IF(M1651&lt;&gt;"Minor",0,IF(COUNTIFS($A$2:$A1651,$A1651,$D$2:$D1651,$D1651,$M$2:$M1651,"Minor")=1,1,0))</f>
        <v>0</v>
      </c>
    </row>
    <row r="1652">
      <c r="A1652" t="inlineStr">
        <is>
          <t xml:space="preserve">819eabfbd96880cd7f6d42202600e24bdb384108</t>
        </is>
      </c>
      <c r="B1652" t="inlineStr">
        <is>
          <t xml:space="preserve">Primal Partners</t>
        </is>
      </c>
      <c r="C1652" t="inlineStr">
        <is>
          <t xml:space="preserve">Primal Partners (New)</t>
        </is>
      </c>
      <c r="D1652" t="inlineStr">
        <is>
          <t xml:space="preserve">231a3f85062f30fcbbadf228069abac6fa889730</t>
        </is>
      </c>
      <c r="E1652" t="inlineStr">
        <is>
          <t xml:space="preserve">Episode 78: Fast Beunruhigend</t>
        </is>
      </c>
      <c r="F1652">
        <v>78</v>
      </c>
      <c r="G1652" t="inlineStr">
        <is>
          <t xml:space="preserve">3:00-3:04</t>
        </is>
      </c>
      <c r="H1652" t="inlineStr">
        <is>
          <t xml:space="preserve">Resolved</t>
        </is>
      </c>
      <c r="I1652" t="inlineStr">
        <is>
          <t xml:space="preserve">Remarks: [Script Error]
Line from script:
"Im Wohnzimmer spielten ihre drei Tierbestien Verstecken."
Note: Sofia has only two contracted beasts; the HerzenflÃ¼gel-Taube belongs to Viktoria. Suggested: â€œIm Wohnzimmer spielten die drei Tierbestien des Haushalts Verstecken.â€_x009d_</t>
        </is>
      </c>
      <c r="J1652" t="inlineStr">
        <is>
          <t xml:space="preserve">VOA</t>
        </is>
      </c>
      <c r="K1652" t="inlineStr">
        <is>
          <t xml:space="preserve">Script Error</t>
        </is>
      </c>
      <c r="L1652" t="inlineStr">
        <is>
          <t xml:space="preserve">Script error</t>
        </is>
      </c>
      <c r="M1652" t="str">
        <f>IFERROR(IF(VLOOKUP(L1652,'Quantification'!$A:$B,2,FALSE)&amp;""="","Unclassified",VLOOKUP(L1652,'Quantification'!$A:$B,2,FALSE)),"Unclassified")</f>
        <v>Major</v>
      </c>
      <c r="N1652" t="inlineStr">
        <is>
          <t xml:space="preserve">con-khera.mirjam@pocketfm.com</t>
        </is>
      </c>
      <c r="O1652" t="inlineStr">
        <is>
          <t xml:space="preserve">Issues found in raw</t>
        </is>
      </c>
      <c r="P1652" t="str">
        <f>IF(OR(O1652="Issues found in master",O1652="Final master"),"Master",IF(OR(O1652="Ready for Master",O1652="Issues found in raw",O1652="Raw under QC",O1652="Issues resolved in raw"),"Raw","-"))</f>
        <v>Raw</v>
      </c>
      <c r="Q1652" s="13">
        <v>46287.47083333333</v>
      </c>
      <c r="R1652" t="inlineStr">
        <is>
          <t xml:space="preserve">2026-09 (Sept)</t>
        </is>
      </c>
      <c r="S1652">
        <f>IF(M1652="Not an error",0,IF(COUNTIFS($A$2:$A1652,$A1652,$D$2:$D1652,$D1652,$M$2:$M1652,"&lt;&gt;Not an error")=1,1,0))</f>
        <v>0</v>
      </c>
      <c r="T1652">
        <f>IF(M1652&lt;&gt;"Major",0,IF(COUNTIFS($A$2:$A1652,$A1652,$D$2:$D1652,$D1652,$M$2:$M1652,"Major")=1,1,0))</f>
        <v>0</v>
      </c>
      <c r="U1652">
        <f>IF(M1652&lt;&gt;"Minor",0,IF(COUNTIFS($A$2:$A1652,$A1652,$D$2:$D1652,$D1652,$M$2:$M1652,"Minor")=1,1,0))</f>
        <v>0</v>
      </c>
    </row>
    <row r="1653">
      <c r="A1653" t="inlineStr">
        <is>
          <t xml:space="preserve">819eabfbd96880cd7f6d42202600e24bdb384108</t>
        </is>
      </c>
      <c r="B1653" t="inlineStr">
        <is>
          <t xml:space="preserve">Primal Partners</t>
        </is>
      </c>
      <c r="C1653" t="inlineStr">
        <is>
          <t xml:space="preserve">Primal Partners (New)</t>
        </is>
      </c>
      <c r="D1653" t="inlineStr">
        <is>
          <t xml:space="preserve">231a3f85062f30fcbbadf228069abac6fa889730</t>
        </is>
      </c>
      <c r="E1653" t="inlineStr">
        <is>
          <t xml:space="preserve">Episode 78: Fast Beunruhigend</t>
        </is>
      </c>
      <c r="F1653">
        <v>78</v>
      </c>
      <c r="G1653" t="inlineStr">
        <is>
          <t xml:space="preserve">3:04-3:08</t>
        </is>
      </c>
      <c r="H1653" t="inlineStr">
        <is>
          <t xml:space="preserve">Resolved</t>
        </is>
      </c>
      <c r="I1653" t="inlineStr">
        <is>
          <t xml:space="preserve">Remarks: [Script Error]
Line from script:
"Der unsichtbare Schatzsucher schwebte fÃ¼r alle gut sichtbar direkt Ã¼ber dem Fernseher."
Note: The beast was established as â€œSchatz-Ghul,â€_x009d_ not â€œSchatzsucher,â€_x009d_ and â€œunsichtbarâ€_x009d_ contradicts â€œfÃ¼r alle gut sichtbar.â€_x009d_ Since he is hiding from the other beasts, he should be barely visible. Suggested: â€œDer kaum sichtbare Schatz-Ghul schwebte direkt Ã¼ber dem Fernseher.â€_x009d_</t>
        </is>
      </c>
      <c r="J1653" t="inlineStr">
        <is>
          <t xml:space="preserve">VOA</t>
        </is>
      </c>
      <c r="K1653" t="inlineStr">
        <is>
          <t xml:space="preserve">Script Error</t>
        </is>
      </c>
      <c r="L1653" t="inlineStr">
        <is>
          <t xml:space="preserve">Script error</t>
        </is>
      </c>
      <c r="M1653" t="str">
        <f>IFERROR(IF(VLOOKUP(L1653,'Quantification'!$A:$B,2,FALSE)&amp;""="","Unclassified",VLOOKUP(L1653,'Quantification'!$A:$B,2,FALSE)),"Unclassified")</f>
        <v>Major</v>
      </c>
      <c r="N1653" t="inlineStr">
        <is>
          <t xml:space="preserve">con-khera.mirjam@pocketfm.com</t>
        </is>
      </c>
      <c r="O1653" t="inlineStr">
        <is>
          <t xml:space="preserve">Issues found in raw</t>
        </is>
      </c>
      <c r="P1653" t="str">
        <f>IF(OR(O1653="Issues found in master",O1653="Final master"),"Master",IF(OR(O1653="Ready for Master",O1653="Issues found in raw",O1653="Raw under QC",O1653="Issues resolved in raw"),"Raw","-"))</f>
        <v>Raw</v>
      </c>
      <c r="Q1653" s="13">
        <v>46287.47083333333</v>
      </c>
      <c r="R1653" t="inlineStr">
        <is>
          <t xml:space="preserve">2026-09 (Sept)</t>
        </is>
      </c>
      <c r="S1653">
        <f>IF(M1653="Not an error",0,IF(COUNTIFS($A$2:$A1653,$A1653,$D$2:$D1653,$D1653,$M$2:$M1653,"&lt;&gt;Not an error")=1,1,0))</f>
        <v>0</v>
      </c>
      <c r="T1653">
        <f>IF(M1653&lt;&gt;"Major",0,IF(COUNTIFS($A$2:$A1653,$A1653,$D$2:$D1653,$D1653,$M$2:$M1653,"Major")=1,1,0))</f>
        <v>0</v>
      </c>
      <c r="U1653">
        <f>IF(M1653&lt;&gt;"Minor",0,IF(COUNTIFS($A$2:$A1653,$A1653,$D$2:$D1653,$D1653,$M$2:$M1653,"Minor")=1,1,0))</f>
        <v>0</v>
      </c>
    </row>
    <row r="1654">
      <c r="A1654" t="inlineStr">
        <is>
          <t xml:space="preserve">819eabfbd96880cd7f6d42202600e24bdb384108</t>
        </is>
      </c>
      <c r="B1654" t="inlineStr">
        <is>
          <t xml:space="preserve">Primal Partners</t>
        </is>
      </c>
      <c r="C1654" t="inlineStr">
        <is>
          <t xml:space="preserve">Primal Partners (New)</t>
        </is>
      </c>
      <c r="D1654" t="inlineStr">
        <is>
          <t xml:space="preserve">231a3f85062f30fcbbadf228069abac6fa889730</t>
        </is>
      </c>
      <c r="E1654" t="inlineStr">
        <is>
          <t xml:space="preserve">Episode 78: Fast Beunruhigend</t>
        </is>
      </c>
      <c r="F1654">
        <v>78</v>
      </c>
      <c r="G1654" t="inlineStr">
        <is>
          <t xml:space="preserve">3:08-3:23</t>
        </is>
      </c>
      <c r="H1654" t="inlineStr">
        <is>
          <t xml:space="preserve">Resolved</t>
        </is>
      </c>
      <c r="I1654" t="inlineStr">
        <is>
          <t xml:space="preserve">Remarks: [Script Error]
Line from script:
"Er beobachtete, wie der Feuerzahn-Hund und eine HerzenflÃ¼gel-Taube ahnungslos die KÃ¼che durchsuchten, ballte seine winzigen Klauen zu FÃ¤usten, presste sie auf seinen Mund und unterdrÃ¼ckte nur mit MÃ¼he ein aufgeregtes Quietschen."
Note: The HerzenflÃ¼gel-Taube has already been introduced, so the definite article is required. Suggested: â€œEr beobachtete, wie der Feuerzahn-Hund und die HerzenflÃ¼gel-Taube ahnungslos die KÃ¼che durchsuchten, ballte seine winzigen Klauen zu FÃ¤usten, presste sie auf seinen Mund und unterdrÃ¼ckte nur mit MÃ¼he ein aufgeregtes Quietschen.â€_x009d_</t>
        </is>
      </c>
      <c r="J1654" t="inlineStr">
        <is>
          <t xml:space="preserve">VOA</t>
        </is>
      </c>
      <c r="K1654" t="inlineStr">
        <is>
          <t xml:space="preserve">Script Error</t>
        </is>
      </c>
      <c r="L1654" t="inlineStr">
        <is>
          <t xml:space="preserve">Script error</t>
        </is>
      </c>
      <c r="M1654" t="str">
        <f>IFERROR(IF(VLOOKUP(L1654,'Quantification'!$A:$B,2,FALSE)&amp;""="","Unclassified",VLOOKUP(L1654,'Quantification'!$A:$B,2,FALSE)),"Unclassified")</f>
        <v>Major</v>
      </c>
      <c r="N1654" t="inlineStr">
        <is>
          <t xml:space="preserve">con-khera.mirjam@pocketfm.com</t>
        </is>
      </c>
      <c r="O1654" t="inlineStr">
        <is>
          <t xml:space="preserve">Issues found in raw</t>
        </is>
      </c>
      <c r="P1654" t="str">
        <f>IF(OR(O1654="Issues found in master",O1654="Final master"),"Master",IF(OR(O1654="Ready for Master",O1654="Issues found in raw",O1654="Raw under QC",O1654="Issues resolved in raw"),"Raw","-"))</f>
        <v>Raw</v>
      </c>
      <c r="Q1654" s="13">
        <v>46287.47083333333</v>
      </c>
      <c r="R1654" t="inlineStr">
        <is>
          <t xml:space="preserve">2026-09 (Sept)</t>
        </is>
      </c>
      <c r="S1654">
        <f>IF(M1654="Not an error",0,IF(COUNTIFS($A$2:$A1654,$A1654,$D$2:$D1654,$D1654,$M$2:$M1654,"&lt;&gt;Not an error")=1,1,0))</f>
        <v>0</v>
      </c>
      <c r="T1654">
        <f>IF(M1654&lt;&gt;"Major",0,IF(COUNTIFS($A$2:$A1654,$A1654,$D$2:$D1654,$D1654,$M$2:$M1654,"Major")=1,1,0))</f>
        <v>0</v>
      </c>
      <c r="U1654">
        <f>IF(M1654&lt;&gt;"Minor",0,IF(COUNTIFS($A$2:$A1654,$A1654,$D$2:$D1654,$D1654,$M$2:$M1654,"Minor")=1,1,0))</f>
        <v>0</v>
      </c>
    </row>
    <row r="1655">
      <c r="A1655" t="inlineStr">
        <is>
          <t xml:space="preserve">819eabfbd96880cd7f6d42202600e24bdb384108</t>
        </is>
      </c>
      <c r="B1655" t="inlineStr">
        <is>
          <t xml:space="preserve">Primal Partners</t>
        </is>
      </c>
      <c r="C1655" t="inlineStr">
        <is>
          <t xml:space="preserve">Primal Partners (New)</t>
        </is>
      </c>
      <c r="D1655" t="inlineStr">
        <is>
          <t xml:space="preserve">231a3f85062f30fcbbadf228069abac6fa889730</t>
        </is>
      </c>
      <c r="E1655" t="inlineStr">
        <is>
          <t xml:space="preserve">Episode 78: Fast Beunruhigend</t>
        </is>
      </c>
      <c r="F1655">
        <v>78</v>
      </c>
      <c r="G1655" t="inlineStr">
        <is>
          <t xml:space="preserve">3:37-3:33</t>
        </is>
      </c>
      <c r="H1655" t="inlineStr">
        <is>
          <t xml:space="preserve">Resolved</t>
        </is>
      </c>
      <c r="I1655" t="inlineStr">
        <is>
          <t xml:space="preserve">Remarks: [Script Error]
Line from script:
"â€žHey, bist du das, Schwesterchen? Ach, nichts Besonderes, ich wollte nur hÃ¶ren, wie es dir geht. Meine Sofia.â€œ"
Note: â€œMeine Sofiaâ€_x009d_ is an incomplete and unclear continuation of the phone conversation. Suggested: â€œHey, bist du das, Schwesterchen? Ach, nichts Besonderes, ich wollte nur hÃ¶ren, wie es dir geht. Eigentlich geht es um meine Sofia.â€_x009d_</t>
        </is>
      </c>
      <c r="J1655" t="inlineStr">
        <is>
          <t xml:space="preserve">VOA</t>
        </is>
      </c>
      <c r="K1655" t="inlineStr">
        <is>
          <t xml:space="preserve">Script Error</t>
        </is>
      </c>
      <c r="L1655" t="inlineStr">
        <is>
          <t xml:space="preserve">Script error</t>
        </is>
      </c>
      <c r="M1655" t="str">
        <f>IFERROR(IF(VLOOKUP(L1655,'Quantification'!$A:$B,2,FALSE)&amp;""="","Unclassified",VLOOKUP(L1655,'Quantification'!$A:$B,2,FALSE)),"Unclassified")</f>
        <v>Major</v>
      </c>
      <c r="N1655" t="inlineStr">
        <is>
          <t xml:space="preserve">con-khera.mirjam@pocketfm.com</t>
        </is>
      </c>
      <c r="O1655" t="inlineStr">
        <is>
          <t xml:space="preserve">Issues found in raw</t>
        </is>
      </c>
      <c r="P1655" t="str">
        <f>IF(OR(O1655="Issues found in master",O1655="Final master"),"Master",IF(OR(O1655="Ready for Master",O1655="Issues found in raw",O1655="Raw under QC",O1655="Issues resolved in raw"),"Raw","-"))</f>
        <v>Raw</v>
      </c>
      <c r="Q1655" s="13">
        <v>46287.47083333333</v>
      </c>
      <c r="R1655" t="inlineStr">
        <is>
          <t xml:space="preserve">2026-09 (Sept)</t>
        </is>
      </c>
      <c r="S1655">
        <f>IF(M1655="Not an error",0,IF(COUNTIFS($A$2:$A1655,$A1655,$D$2:$D1655,$D1655,$M$2:$M1655,"&lt;&gt;Not an error")=1,1,0))</f>
        <v>0</v>
      </c>
      <c r="T1655">
        <f>IF(M1655&lt;&gt;"Major",0,IF(COUNTIFS($A$2:$A1655,$A1655,$D$2:$D1655,$D1655,$M$2:$M1655,"Major")=1,1,0))</f>
        <v>0</v>
      </c>
      <c r="U1655">
        <f>IF(M1655&lt;&gt;"Minor",0,IF(COUNTIFS($A$2:$A1655,$A1655,$D$2:$D1655,$D1655,$M$2:$M1655,"Minor")=1,1,0))</f>
        <v>0</v>
      </c>
    </row>
    <row r="1656">
      <c r="A1656" t="inlineStr">
        <is>
          <t xml:space="preserve">819eabfbd96880cd7f6d42202600e24bdb384108</t>
        </is>
      </c>
      <c r="B1656" t="inlineStr">
        <is>
          <t xml:space="preserve">Primal Partners</t>
        </is>
      </c>
      <c r="C1656" t="inlineStr">
        <is>
          <t xml:space="preserve">Primal Partners (New)</t>
        </is>
      </c>
      <c r="D1656" t="inlineStr">
        <is>
          <t xml:space="preserve">231a3f85062f30fcbbadf228069abac6fa889730</t>
        </is>
      </c>
      <c r="E1656" t="inlineStr">
        <is>
          <t xml:space="preserve">Episode 78: Fast Beunruhigend</t>
        </is>
      </c>
      <c r="F1656">
        <v>78</v>
      </c>
      <c r="G1656" t="inlineStr">
        <is>
          <t xml:space="preserve">3:41-3:47</t>
        </is>
      </c>
      <c r="H1656" t="inlineStr">
        <is>
          <t xml:space="preserve">Resolved</t>
        </is>
      </c>
      <c r="I1656" t="inlineStr">
        <is>
          <t xml:space="preserve">Remarks: [Script Error]
Line from script:
"Der kleine Schatzsucher thronte auf ihrem Kopf, wÃ¤hrend sie den Feuerzahn-Hund in den Armen hielt."
Note: The beast was established as â€œSchatz-Ghul,â€_x009d_ not â€œSchatzsucher.â€_x009d_ Suggested: â€œDer kleine Schatz-Ghul thronte auf ihrem Kopf, wÃ¤hrend sie den Feuerzahn-Hund in den Armen hielt.â€_x009d_</t>
        </is>
      </c>
      <c r="J1656" t="inlineStr">
        <is>
          <t xml:space="preserve">VOA</t>
        </is>
      </c>
      <c r="K1656" t="inlineStr">
        <is>
          <t xml:space="preserve">Script Error</t>
        </is>
      </c>
      <c r="L1656" t="inlineStr">
        <is>
          <t xml:space="preserve">Script error</t>
        </is>
      </c>
      <c r="M1656" t="str">
        <f>IFERROR(IF(VLOOKUP(L1656,'Quantification'!$A:$B,2,FALSE)&amp;""="","Unclassified",VLOOKUP(L1656,'Quantification'!$A:$B,2,FALSE)),"Unclassified")</f>
        <v>Major</v>
      </c>
      <c r="N1656" t="inlineStr">
        <is>
          <t xml:space="preserve">con-khera.mirjam@pocketfm.com</t>
        </is>
      </c>
      <c r="O1656" t="inlineStr">
        <is>
          <t xml:space="preserve">Issues found in raw</t>
        </is>
      </c>
      <c r="P1656" t="str">
        <f>IF(OR(O1656="Issues found in master",O1656="Final master"),"Master",IF(OR(O1656="Ready for Master",O1656="Issues found in raw",O1656="Raw under QC",O1656="Issues resolved in raw"),"Raw","-"))</f>
        <v>Raw</v>
      </c>
      <c r="Q1656" s="13">
        <v>46287.47083333333</v>
      </c>
      <c r="R1656" t="inlineStr">
        <is>
          <t xml:space="preserve">2026-09 (Sept)</t>
        </is>
      </c>
      <c r="S1656">
        <f>IF(M1656="Not an error",0,IF(COUNTIFS($A$2:$A1656,$A1656,$D$2:$D1656,$D1656,$M$2:$M1656,"&lt;&gt;Not an error")=1,1,0))</f>
        <v>0</v>
      </c>
      <c r="T1656">
        <f>IF(M1656&lt;&gt;"Major",0,IF(COUNTIFS($A$2:$A1656,$A1656,$D$2:$D1656,$D1656,$M$2:$M1656,"Major")=1,1,0))</f>
        <v>0</v>
      </c>
      <c r="U1656">
        <f>IF(M1656&lt;&gt;"Minor",0,IF(COUNTIFS($A$2:$A1656,$A1656,$D$2:$D1656,$D1656,$M$2:$M1656,"Minor")=1,1,0))</f>
        <v>0</v>
      </c>
    </row>
    <row r="1657">
      <c r="A1657" t="inlineStr">
        <is>
          <t xml:space="preserve">819eabfbd96880cd7f6d42202600e24bdb384108</t>
        </is>
      </c>
      <c r="B1657" t="inlineStr">
        <is>
          <t xml:space="preserve">Primal Partners</t>
        </is>
      </c>
      <c r="C1657" t="inlineStr">
        <is>
          <t xml:space="preserve">Primal Partners (New)</t>
        </is>
      </c>
      <c r="D1657" t="inlineStr">
        <is>
          <t xml:space="preserve">231a3f85062f30fcbbadf228069abac6fa889730</t>
        </is>
      </c>
      <c r="E1657" t="inlineStr">
        <is>
          <t xml:space="preserve">Episode 78: Fast Beunruhigend</t>
        </is>
      </c>
      <c r="F1657">
        <v>78</v>
      </c>
      <c r="G1657" t="inlineStr">
        <is>
          <t xml:space="preserve">3:47-3:53</t>
        </is>
      </c>
      <c r="H1657" t="inlineStr">
        <is>
          <t xml:space="preserve">Resolved</t>
        </is>
      </c>
      <c r="I1657" t="inlineStr">
        <is>
          <t xml:space="preserve">Remarks: [Script Error]
Line from script:
"Der kleine Schatzsucher nuckelte an einem FlÃ¤schchen, seine Augen huschten umher und nahmen alles in sich auf."
Note: The beast was established as â€œSchatz-Ghul,â€_x009d_ not â€œSchatzsucher.â€_x009d_ Suggested: â€œDer kleine Schatz-Ghul nuckelte an einem FlÃ¤schchen, seine Augen huschten umher und nahmen alles in sich auf.â€_x009d_</t>
        </is>
      </c>
      <c r="J1657" t="inlineStr">
        <is>
          <t xml:space="preserve">VOA</t>
        </is>
      </c>
      <c r="K1657" t="inlineStr">
        <is>
          <t xml:space="preserve">Script Error</t>
        </is>
      </c>
      <c r="L1657" t="inlineStr">
        <is>
          <t xml:space="preserve">Script error</t>
        </is>
      </c>
      <c r="M1657" t="str">
        <f>IFERROR(IF(VLOOKUP(L1657,'Quantification'!$A:$B,2,FALSE)&amp;""="","Unclassified",VLOOKUP(L1657,'Quantification'!$A:$B,2,FALSE)),"Unclassified")</f>
        <v>Major</v>
      </c>
      <c r="N1657" t="inlineStr">
        <is>
          <t xml:space="preserve">con-khera.mirjam@pocketfm.com</t>
        </is>
      </c>
      <c r="O1657" t="inlineStr">
        <is>
          <t xml:space="preserve">Issues found in raw</t>
        </is>
      </c>
      <c r="P1657" t="str">
        <f>IF(OR(O1657="Issues found in master",O1657="Final master"),"Master",IF(OR(O1657="Ready for Master",O1657="Issues found in raw",O1657="Raw under QC",O1657="Issues resolved in raw"),"Raw","-"))</f>
        <v>Raw</v>
      </c>
      <c r="Q1657" s="13">
        <v>46287.47083333333</v>
      </c>
      <c r="R1657" t="inlineStr">
        <is>
          <t xml:space="preserve">2026-09 (Sept)</t>
        </is>
      </c>
      <c r="S1657">
        <f>IF(M1657="Not an error",0,IF(COUNTIFS($A$2:$A1657,$A1657,$D$2:$D1657,$D1657,$M$2:$M1657,"&lt;&gt;Not an error")=1,1,0))</f>
        <v>0</v>
      </c>
      <c r="T1657">
        <f>IF(M1657&lt;&gt;"Major",0,IF(COUNTIFS($A$2:$A1657,$A1657,$D$2:$D1657,$D1657,$M$2:$M1657,"Major")=1,1,0))</f>
        <v>0</v>
      </c>
      <c r="U1657">
        <f>IF(M1657&lt;&gt;"Minor",0,IF(COUNTIFS($A$2:$A1657,$A1657,$D$2:$D1657,$D1657,$M$2:$M1657,"Minor")=1,1,0))</f>
        <v>0</v>
      </c>
    </row>
    <row r="1658">
      <c r="A1658" t="inlineStr">
        <is>
          <t xml:space="preserve">819eabfbd96880cd7f6d42202600e24bdb384108</t>
        </is>
      </c>
      <c r="B1658" t="inlineStr">
        <is>
          <t xml:space="preserve">Primal Partners</t>
        </is>
      </c>
      <c r="C1658" t="inlineStr">
        <is>
          <t xml:space="preserve">Primal Partners (New)</t>
        </is>
      </c>
      <c r="D1658" t="inlineStr">
        <is>
          <t xml:space="preserve">231a3f85062f30fcbbadf228069abac6fa889730</t>
        </is>
      </c>
      <c r="E1658" t="inlineStr">
        <is>
          <t xml:space="preserve">Episode 78: Fast Beunruhigend</t>
        </is>
      </c>
      <c r="F1658">
        <v>78</v>
      </c>
      <c r="G1658" t="inlineStr">
        <is>
          <t xml:space="preserve">5:06-5:09</t>
        </is>
      </c>
      <c r="H1658" t="inlineStr">
        <is>
          <t xml:space="preserve">Resolved</t>
        </is>
      </c>
      <c r="I1658" t="inlineStr">
        <is>
          <t xml:space="preserve">Remarks: [Script Error]
Line from script:
"Aber in der Akte stand nichts von einem Schatzsucher."
Note: The beast was established as â€œSchatz-Ghul,â€_x009d_ not â€œSchatzsucher.â€_x009d_ Suggested: â€œAber in der Akte stand nichts von einem Schatz-Ghul.â€_x009d_</t>
        </is>
      </c>
      <c r="J1658" t="inlineStr">
        <is>
          <t xml:space="preserve">VOA</t>
        </is>
      </c>
      <c r="K1658" t="inlineStr">
        <is>
          <t xml:space="preserve">Script Error</t>
        </is>
      </c>
      <c r="L1658" t="inlineStr">
        <is>
          <t xml:space="preserve">Script error</t>
        </is>
      </c>
      <c r="M1658" t="str">
        <f>IFERROR(IF(VLOOKUP(L1658,'Quantification'!$A:$B,2,FALSE)&amp;""="","Unclassified",VLOOKUP(L1658,'Quantification'!$A:$B,2,FALSE)),"Unclassified")</f>
        <v>Major</v>
      </c>
      <c r="N1658" t="inlineStr">
        <is>
          <t xml:space="preserve">con-khera.mirjam@pocketfm.com</t>
        </is>
      </c>
      <c r="O1658" t="inlineStr">
        <is>
          <t xml:space="preserve">Issues found in raw</t>
        </is>
      </c>
      <c r="P1658" t="str">
        <f>IF(OR(O1658="Issues found in master",O1658="Final master"),"Master",IF(OR(O1658="Ready for Master",O1658="Issues found in raw",O1658="Raw under QC",O1658="Issues resolved in raw"),"Raw","-"))</f>
        <v>Raw</v>
      </c>
      <c r="Q1658" s="13">
        <v>46287.47083333333</v>
      </c>
      <c r="R1658" t="inlineStr">
        <is>
          <t xml:space="preserve">2026-09 (Sept)</t>
        </is>
      </c>
      <c r="S1658">
        <f>IF(M1658="Not an error",0,IF(COUNTIFS($A$2:$A1658,$A1658,$D$2:$D1658,$D1658,$M$2:$M1658,"&lt;&gt;Not an error")=1,1,0))</f>
        <v>0</v>
      </c>
      <c r="T1658">
        <f>IF(M1658&lt;&gt;"Major",0,IF(COUNTIFS($A$2:$A1658,$A1658,$D$2:$D1658,$D1658,$M$2:$M1658,"Major")=1,1,0))</f>
        <v>0</v>
      </c>
      <c r="U1658">
        <f>IF(M1658&lt;&gt;"Minor",0,IF(COUNTIFS($A$2:$A1658,$A1658,$D$2:$D1658,$D1658,$M$2:$M1658,"Minor")=1,1,0))</f>
        <v>0</v>
      </c>
    </row>
    <row r="1659">
      <c r="A1659" t="inlineStr">
        <is>
          <t xml:space="preserve">819eabfbd96880cd7f6d42202600e24bdb384108</t>
        </is>
      </c>
      <c r="B1659" t="inlineStr">
        <is>
          <t xml:space="preserve">Primal Partners</t>
        </is>
      </c>
      <c r="C1659" t="inlineStr">
        <is>
          <t xml:space="preserve">Primal Partners (New)</t>
        </is>
      </c>
      <c r="D1659" t="inlineStr">
        <is>
          <t xml:space="preserve">231a3f85062f30fcbbadf228069abac6fa889730</t>
        </is>
      </c>
      <c r="E1659" t="inlineStr">
        <is>
          <t xml:space="preserve">Episode 78: Fast Beunruhigend</t>
        </is>
      </c>
      <c r="F1659">
        <v>78</v>
      </c>
      <c r="G1659" t="inlineStr">
        <is>
          <t xml:space="preserve">5:40-5:44</t>
        </is>
      </c>
      <c r="H1659" t="inlineStr">
        <is>
          <t xml:space="preserve">Resolved</t>
        </is>
      </c>
      <c r="I1659" t="inlineStr">
        <is>
          <t xml:space="preserve">Remarks: [Script Error]
Line from script:
"Ich melde eine wilde Tierbestie des Typs Geist, einen Schatzsucher."
Note: The beast was established as â€œSchatz-Ghul,â€_x009d_ not â€œSchatzsucher.â€_x009d_ Suggested: â€œIch melde eine wilde Tierbestie des Typs Geist, einen Schatz-Ghul.â€_x009d_</t>
        </is>
      </c>
      <c r="J1659" t="inlineStr">
        <is>
          <t xml:space="preserve">VOA</t>
        </is>
      </c>
      <c r="K1659" t="inlineStr">
        <is>
          <t xml:space="preserve">Script Error</t>
        </is>
      </c>
      <c r="L1659" t="inlineStr">
        <is>
          <t xml:space="preserve">Script error</t>
        </is>
      </c>
      <c r="M1659" t="str">
        <f>IFERROR(IF(VLOOKUP(L1659,'Quantification'!$A:$B,2,FALSE)&amp;""="","Unclassified",VLOOKUP(L1659,'Quantification'!$A:$B,2,FALSE)),"Unclassified")</f>
        <v>Major</v>
      </c>
      <c r="N1659" t="inlineStr">
        <is>
          <t xml:space="preserve">con-khera.mirjam@pocketfm.com</t>
        </is>
      </c>
      <c r="O1659" t="inlineStr">
        <is>
          <t xml:space="preserve">Issues found in raw</t>
        </is>
      </c>
      <c r="P1659" t="str">
        <f>IF(OR(O1659="Issues found in master",O1659="Final master"),"Master",IF(OR(O1659="Ready for Master",O1659="Issues found in raw",O1659="Raw under QC",O1659="Issues resolved in raw"),"Raw","-"))</f>
        <v>Raw</v>
      </c>
      <c r="Q1659" s="13">
        <v>46287.47083333333</v>
      </c>
      <c r="R1659" t="inlineStr">
        <is>
          <t xml:space="preserve">2026-09 (Sept)</t>
        </is>
      </c>
      <c r="S1659">
        <f>IF(M1659="Not an error",0,IF(COUNTIFS($A$2:$A1659,$A1659,$D$2:$D1659,$D1659,$M$2:$M1659,"&lt;&gt;Not an error")=1,1,0))</f>
        <v>0</v>
      </c>
      <c r="T1659">
        <f>IF(M1659&lt;&gt;"Major",0,IF(COUNTIFS($A$2:$A1659,$A1659,$D$2:$D1659,$D1659,$M$2:$M1659,"Major")=1,1,0))</f>
        <v>0</v>
      </c>
      <c r="U1659">
        <f>IF(M1659&lt;&gt;"Minor",0,IF(COUNTIFS($A$2:$A1659,$A1659,$D$2:$D1659,$D1659,$M$2:$M1659,"Minor")=1,1,0))</f>
        <v>0</v>
      </c>
    </row>
    <row r="1660">
      <c r="A1660" t="inlineStr">
        <is>
          <t xml:space="preserve">819eabfbd96880cd7f6d42202600e24bdb384108</t>
        </is>
      </c>
      <c r="B1660" t="inlineStr">
        <is>
          <t xml:space="preserve">Primal Partners</t>
        </is>
      </c>
      <c r="C1660" t="inlineStr">
        <is>
          <t xml:space="preserve">Primal Partners (New)</t>
        </is>
      </c>
      <c r="D1660" t="inlineStr">
        <is>
          <t xml:space="preserve">231a3f85062f30fcbbadf228069abac6fa889730</t>
        </is>
      </c>
      <c r="E1660" t="inlineStr">
        <is>
          <t xml:space="preserve">Episode 78: Fast Beunruhigend</t>
        </is>
      </c>
      <c r="F1660">
        <v>78</v>
      </c>
      <c r="G1660" t="inlineStr">
        <is>
          <t xml:space="preserve">7:51-7:54</t>
        </is>
      </c>
      <c r="H1660" t="inlineStr">
        <is>
          <t xml:space="preserve">Resolved</t>
        </is>
      </c>
      <c r="I1660" t="inlineStr">
        <is>
          <t xml:space="preserve">Remarks: [Script Error]
Line from script:
"Der kleine Schatzsucher beobachtete das Ganze vÃ¶llig fasziniert."
Note: The beast was established as â€œSchatz-Ghul,â€_x009d_ not â€œSchatzsucher.â€_x009d_ Suggested: â€œDer kleine Schatz-Ghul beobachtete das Ganze vÃ¶llig fasziniert.â€_x009d_</t>
        </is>
      </c>
      <c r="J1660" t="inlineStr">
        <is>
          <t xml:space="preserve">VOA</t>
        </is>
      </c>
      <c r="K1660" t="inlineStr">
        <is>
          <t xml:space="preserve">Script Error</t>
        </is>
      </c>
      <c r="L1660" t="inlineStr">
        <is>
          <t xml:space="preserve">Script error</t>
        </is>
      </c>
      <c r="M1660" t="str">
        <f>IFERROR(IF(VLOOKUP(L1660,'Quantification'!$A:$B,2,FALSE)&amp;""="","Unclassified",VLOOKUP(L1660,'Quantification'!$A:$B,2,FALSE)),"Unclassified")</f>
        <v>Major</v>
      </c>
      <c r="N1660" t="inlineStr">
        <is>
          <t xml:space="preserve">con-khera.mirjam@pocketfm.com</t>
        </is>
      </c>
      <c r="O1660" t="inlineStr">
        <is>
          <t xml:space="preserve">Issues found in raw</t>
        </is>
      </c>
      <c r="P1660" t="str">
        <f>IF(OR(O1660="Issues found in master",O1660="Final master"),"Master",IF(OR(O1660="Ready for Master",O1660="Issues found in raw",O1660="Raw under QC",O1660="Issues resolved in raw"),"Raw","-"))</f>
        <v>Raw</v>
      </c>
      <c r="Q1660" s="13">
        <v>46287.47083333333</v>
      </c>
      <c r="R1660" t="inlineStr">
        <is>
          <t xml:space="preserve">2026-09 (Sept)</t>
        </is>
      </c>
      <c r="S1660">
        <f>IF(M1660="Not an error",0,IF(COUNTIFS($A$2:$A1660,$A1660,$D$2:$D1660,$D1660,$M$2:$M1660,"&lt;&gt;Not an error")=1,1,0))</f>
        <v>0</v>
      </c>
      <c r="T1660">
        <f>IF(M1660&lt;&gt;"Major",0,IF(COUNTIFS($A$2:$A1660,$A1660,$D$2:$D1660,$D1660,$M$2:$M1660,"Major")=1,1,0))</f>
        <v>0</v>
      </c>
      <c r="U1660">
        <f>IF(M1660&lt;&gt;"Minor",0,IF(COUNTIFS($A$2:$A1660,$A1660,$D$2:$D1660,$D1660,$M$2:$M1660,"Minor")=1,1,0))</f>
        <v>0</v>
      </c>
    </row>
    <row r="1661">
      <c r="A1661" t="inlineStr">
        <is>
          <t xml:space="preserve">819eabfbd96880cd7f6d42202600e24bdb384108</t>
        </is>
      </c>
      <c r="B1661" t="inlineStr">
        <is>
          <t xml:space="preserve">Primal Partners</t>
        </is>
      </c>
      <c r="C1661" t="inlineStr">
        <is>
          <t xml:space="preserve">Primal Partners (New)</t>
        </is>
      </c>
      <c r="D1661" t="inlineStr">
        <is>
          <t xml:space="preserve">231a3f85062f30fcbbadf228069abac6fa889730</t>
        </is>
      </c>
      <c r="E1661" t="inlineStr">
        <is>
          <t xml:space="preserve">Episode 78: Fast Beunruhigend</t>
        </is>
      </c>
      <c r="F1661">
        <v>78</v>
      </c>
      <c r="G1661" t="inlineStr">
        <is>
          <t xml:space="preserve">8:10-8:13</t>
        </is>
      </c>
      <c r="H1661" t="inlineStr">
        <is>
          <t xml:space="preserve">Resolved</t>
        </is>
      </c>
      <c r="I1661" t="inlineStr">
        <is>
          <t xml:space="preserve">Remarks: [Script Error]
Line from script:
"Sie hatte den kleinen Schatzsucher genau im Auge behalten."
Note: The beast was established as â€œSchatz-Ghul,â€_x009d_ not â€œSchatzsucher.â€_x009d_ Suggested: â€œSie hatte den kleinen Schatz-Ghul genau im Auge behalten.â€_x009d_</t>
        </is>
      </c>
      <c r="J1661" t="inlineStr">
        <is>
          <t xml:space="preserve">VOA</t>
        </is>
      </c>
      <c r="K1661" t="inlineStr">
        <is>
          <t xml:space="preserve">Script Error</t>
        </is>
      </c>
      <c r="L1661" t="inlineStr">
        <is>
          <t xml:space="preserve">Script error</t>
        </is>
      </c>
      <c r="M1661" t="str">
        <f>IFERROR(IF(VLOOKUP(L1661,'Quantification'!$A:$B,2,FALSE)&amp;""="","Unclassified",VLOOKUP(L1661,'Quantification'!$A:$B,2,FALSE)),"Unclassified")</f>
        <v>Major</v>
      </c>
      <c r="N1661" t="inlineStr">
        <is>
          <t xml:space="preserve">con-khera.mirjam@pocketfm.com</t>
        </is>
      </c>
      <c r="O1661" t="inlineStr">
        <is>
          <t xml:space="preserve">Issues found in raw</t>
        </is>
      </c>
      <c r="P1661" t="str">
        <f>IF(OR(O1661="Issues found in master",O1661="Final master"),"Master",IF(OR(O1661="Ready for Master",O1661="Issues found in raw",O1661="Raw under QC",O1661="Issues resolved in raw"),"Raw","-"))</f>
        <v>Raw</v>
      </c>
      <c r="Q1661" s="13">
        <v>46287.47083333333</v>
      </c>
      <c r="R1661" t="inlineStr">
        <is>
          <t xml:space="preserve">2026-09 (Sept)</t>
        </is>
      </c>
      <c r="S1661">
        <f>IF(M1661="Not an error",0,IF(COUNTIFS($A$2:$A1661,$A1661,$D$2:$D1661,$D1661,$M$2:$M1661,"&lt;&gt;Not an error")=1,1,0))</f>
        <v>0</v>
      </c>
      <c r="T1661">
        <f>IF(M1661&lt;&gt;"Major",0,IF(COUNTIFS($A$2:$A1661,$A1661,$D$2:$D1661,$D1661,$M$2:$M1661,"Major")=1,1,0))</f>
        <v>0</v>
      </c>
      <c r="U1661">
        <f>IF(M1661&lt;&gt;"Minor",0,IF(COUNTIFS($A$2:$A1661,$A1661,$D$2:$D1661,$D1661,$M$2:$M1661,"Minor")=1,1,0))</f>
        <v>0</v>
      </c>
    </row>
    <row r="1662">
      <c r="A1662" t="inlineStr">
        <is>
          <t xml:space="preserve">819eabfbd96880cd7f6d42202600e24bdb384108</t>
        </is>
      </c>
      <c r="B1662" t="inlineStr">
        <is>
          <t xml:space="preserve">Primal Partners</t>
        </is>
      </c>
      <c r="C1662" t="inlineStr">
        <is>
          <t xml:space="preserve">Primal Partners (New)</t>
        </is>
      </c>
      <c r="D1662" t="inlineStr">
        <is>
          <t xml:space="preserve">231a3f85062f30fcbbadf228069abac6fa889730</t>
        </is>
      </c>
      <c r="E1662" t="inlineStr">
        <is>
          <t xml:space="preserve">Episode 78: Fast Beunruhigend</t>
        </is>
      </c>
      <c r="F1662">
        <v>78</v>
      </c>
      <c r="G1662" t="inlineStr">
        <is>
          <t xml:space="preserve">8:13-8:18</t>
        </is>
      </c>
      <c r="H1662" t="inlineStr">
        <is>
          <t xml:space="preserve">Resolved</t>
        </is>
      </c>
      <c r="I1662" t="inlineStr">
        <is>
          <t xml:space="preserve">Remarks: [Script Error]
Line from script:
"Da sie die Sammelwut der Schatzsucher kannte, konnte sie ihn nicht einfach gewÃ¤hren lassen."
Note: The beast was established as â€œSchatz-Ghul,â€_x009d_ and the phrasing is vague. Sofia is specifically monitoring him because Schatz-Ghule tend to take interesting objects. Suggested: â€œDa sie den ausgeprÃ¤gten Sammeltrieb der Schatz-Ghule kannte, durfte sie ihn keine Sekunde unbeaufsichtigt lassen.â€_x009d_</t>
        </is>
      </c>
      <c r="J1662" t="inlineStr">
        <is>
          <t xml:space="preserve">VOA</t>
        </is>
      </c>
      <c r="K1662" t="inlineStr">
        <is>
          <t xml:space="preserve">Modulation</t>
        </is>
      </c>
      <c r="L1662" t="inlineStr">
        <is>
          <t xml:space="preserve">Modulation</t>
        </is>
      </c>
      <c r="M1662" t="str">
        <f>IFERROR(IF(VLOOKUP(L1662,'Quantification'!$A:$B,2,FALSE)&amp;""="","Unclassified",VLOOKUP(L1662,'Quantification'!$A:$B,2,FALSE)),"Unclassified")</f>
        <v>Minor</v>
      </c>
      <c r="N1662" t="inlineStr">
        <is>
          <t xml:space="preserve">con-khera.mirjam@pocketfm.com</t>
        </is>
      </c>
      <c r="O1662" t="inlineStr">
        <is>
          <t xml:space="preserve">Issues found in raw</t>
        </is>
      </c>
      <c r="P1662" t="str">
        <f>IF(OR(O1662="Issues found in master",O1662="Final master"),"Master",IF(OR(O1662="Ready for Master",O1662="Issues found in raw",O1662="Raw under QC",O1662="Issues resolved in raw"),"Raw","-"))</f>
        <v>Raw</v>
      </c>
      <c r="Q1662" s="13">
        <v>46287.47083333333</v>
      </c>
      <c r="R1662" t="inlineStr">
        <is>
          <t xml:space="preserve">2026-09 (Sept)</t>
        </is>
      </c>
      <c r="S1662">
        <f>IF(M1662="Not an error",0,IF(COUNTIFS($A$2:$A1662,$A1662,$D$2:$D1662,$D1662,$M$2:$M1662,"&lt;&gt;Not an error")=1,1,0))</f>
        <v>0</v>
      </c>
      <c r="T1662">
        <f>IF(M1662&lt;&gt;"Major",0,IF(COUNTIFS($A$2:$A1662,$A1662,$D$2:$D1662,$D1662,$M$2:$M1662,"Major")=1,1,0))</f>
        <v>0</v>
      </c>
      <c r="U1662">
        <f>IF(M1662&lt;&gt;"Minor",0,IF(COUNTIFS($A$2:$A1662,$A1662,$D$2:$D1662,$D1662,$M$2:$M1662,"Minor")=1,1,0))</f>
        <v>1</v>
      </c>
    </row>
    <row r="1663">
      <c r="A1663" t="inlineStr">
        <is>
          <t xml:space="preserve">819eabfbd96880cd7f6d42202600e24bdb384108</t>
        </is>
      </c>
      <c r="B1663" t="inlineStr">
        <is>
          <t xml:space="preserve">Primal Partners</t>
        </is>
      </c>
      <c r="C1663" t="inlineStr">
        <is>
          <t xml:space="preserve">Primal Partners (New)</t>
        </is>
      </c>
      <c r="D1663" t="inlineStr">
        <is>
          <t xml:space="preserve">5b340229129d7d80a53d44dd4130e6cb1265a9be</t>
        </is>
      </c>
      <c r="E1663" t="inlineStr">
        <is>
          <t xml:space="preserve">Episode 79: Registrierung Abgeschlossen</t>
        </is>
      </c>
      <c r="F1663">
        <v>79</v>
      </c>
      <c r="G1663" t="inlineStr">
        <is>
          <t xml:space="preserve">0:53-1:00</t>
        </is>
      </c>
      <c r="H1663" t="inlineStr">
        <is>
          <t xml:space="preserve">Resolved</t>
        </is>
      </c>
      <c r="I1663" t="inlineStr">
        <is>
          <t xml:space="preserve">Remarks: [Script Error]
Line from script:
"Die Frau warf einen Blick auf den Feuerzahn-Hund und den Schatz Spuk, dann konnte sie nicht anders, als noch eine Frage zu stellen."
Note: The beast was established as â€œSchatz-Ghul,â€_x009d_ not â€œSchatz Spuk.â€_x009d_ Suggested: â€œDie Frau warf einen Blick auf den Feuerzahn-Hund und den Schatz-Ghul, dann konnte sie nicht anders, als noch eine Frage zu stellen.â€_x009d_</t>
        </is>
      </c>
      <c r="J1663" t="inlineStr">
        <is>
          <t xml:space="preserve">VOA</t>
        </is>
      </c>
      <c r="K1663" t="inlineStr">
        <is>
          <t xml:space="preserve">Script Error</t>
        </is>
      </c>
      <c r="L1663" t="inlineStr">
        <is>
          <t xml:space="preserve">Script error</t>
        </is>
      </c>
      <c r="M1663" t="str">
        <f>IFERROR(IF(VLOOKUP(L1663,'Quantification'!$A:$B,2,FALSE)&amp;""="","Unclassified",VLOOKUP(L1663,'Quantification'!$A:$B,2,FALSE)),"Unclassified")</f>
        <v>Major</v>
      </c>
      <c r="N1663" t="inlineStr">
        <is>
          <t xml:space="preserve">con-khera.mirjam@pocketfm.com</t>
        </is>
      </c>
      <c r="O1663" t="inlineStr">
        <is>
          <t xml:space="preserve">Issues found in raw</t>
        </is>
      </c>
      <c r="P1663" t="str">
        <f>IF(OR(O1663="Issues found in master",O1663="Final master"),"Master",IF(OR(O1663="Ready for Master",O1663="Issues found in raw",O1663="Raw under QC",O1663="Issues resolved in raw"),"Raw","-"))</f>
        <v>Raw</v>
      </c>
      <c r="Q1663" s="13">
        <v>46287.59444444445</v>
      </c>
      <c r="R1663" t="inlineStr">
        <is>
          <t xml:space="preserve">2026-09 (Sept)</t>
        </is>
      </c>
      <c r="S1663">
        <f>IF(M1663="Not an error",0,IF(COUNTIFS($A$2:$A1663,$A1663,$D$2:$D1663,$D1663,$M$2:$M1663,"&lt;&gt;Not an error")=1,1,0))</f>
        <v>1</v>
      </c>
      <c r="T1663">
        <f>IF(M1663&lt;&gt;"Major",0,IF(COUNTIFS($A$2:$A1663,$A1663,$D$2:$D1663,$D1663,$M$2:$M1663,"Major")=1,1,0))</f>
        <v>1</v>
      </c>
      <c r="U1663">
        <f>IF(M1663&lt;&gt;"Minor",0,IF(COUNTIFS($A$2:$A1663,$A1663,$D$2:$D1663,$D1663,$M$2:$M1663,"Minor")=1,1,0))</f>
        <v>0</v>
      </c>
    </row>
    <row r="1664">
      <c r="A1664" t="inlineStr">
        <is>
          <t xml:space="preserve">819eabfbd96880cd7f6d42202600e24bdb384108</t>
        </is>
      </c>
      <c r="B1664" t="inlineStr">
        <is>
          <t xml:space="preserve">Primal Partners</t>
        </is>
      </c>
      <c r="C1664" t="inlineStr">
        <is>
          <t xml:space="preserve">Primal Partners (New)</t>
        </is>
      </c>
      <c r="D1664" t="inlineStr">
        <is>
          <t xml:space="preserve">5b340229129d7d80a53d44dd4130e6cb1265a9be</t>
        </is>
      </c>
      <c r="E1664" t="inlineStr">
        <is>
          <t xml:space="preserve">Episode 79: Registrierung Abgeschlossen</t>
        </is>
      </c>
      <c r="F1664">
        <v>79</v>
      </c>
      <c r="G1664" t="inlineStr">
        <is>
          <t xml:space="preserve">1:59-2:10</t>
        </is>
      </c>
      <c r="H1664" t="inlineStr">
        <is>
          <t xml:space="preserve">Resolved</t>
        </is>
      </c>
      <c r="I1664" t="inlineStr">
        <is>
          <t xml:space="preserve">Remarks: [Script Error]
Line from script:
"Nachdem Sofia das Funkel-Entertainment-GebÃ¤ude verlassen hatte, ging sie mit dem kleinen Schatz Spuk zum BÃ¤ndiger-Zentrum Seattle, um ihn registrieren zu lassen."
Note: The company was established as â€œGlint Entertainment,â€_x009d_ not â€œFunkel Entertainment,â€_x009d_ and the beast was established as â€œSchatz-Ghul,â€_x009d_ not â€œSchatz Spuk.â€_x009d_ Suggested: â€œNachdem Sofia den Glint Entertainment Tower verlassen hatte, ging sie mit dem kleinen Schatz-Ghul zum BÃ¤ndiger-Zentrum Seattle, um ihn registrieren zu lassen.â€_x009d_</t>
        </is>
      </c>
      <c r="J1664" t="inlineStr">
        <is>
          <t xml:space="preserve">VOA</t>
        </is>
      </c>
      <c r="K1664" t="inlineStr">
        <is>
          <t xml:space="preserve">Script Error</t>
        </is>
      </c>
      <c r="L1664" t="inlineStr">
        <is>
          <t xml:space="preserve">Script error</t>
        </is>
      </c>
      <c r="M1664" t="str">
        <f>IFERROR(IF(VLOOKUP(L1664,'Quantification'!$A:$B,2,FALSE)&amp;""="","Unclassified",VLOOKUP(L1664,'Quantification'!$A:$B,2,FALSE)),"Unclassified")</f>
        <v>Major</v>
      </c>
      <c r="N1664" t="inlineStr">
        <is>
          <t xml:space="preserve">con-khera.mirjam@pocketfm.com</t>
        </is>
      </c>
      <c r="O1664" t="inlineStr">
        <is>
          <t xml:space="preserve">Issues found in raw</t>
        </is>
      </c>
      <c r="P1664" t="str">
        <f>IF(OR(O1664="Issues found in master",O1664="Final master"),"Master",IF(OR(O1664="Ready for Master",O1664="Issues found in raw",O1664="Raw under QC",O1664="Issues resolved in raw"),"Raw","-"))</f>
        <v>Raw</v>
      </c>
      <c r="Q1664" s="13">
        <v>46287.59444444445</v>
      </c>
      <c r="R1664" t="inlineStr">
        <is>
          <t xml:space="preserve">2026-09 (Sept)</t>
        </is>
      </c>
      <c r="S1664">
        <f>IF(M1664="Not an error",0,IF(COUNTIFS($A$2:$A1664,$A1664,$D$2:$D1664,$D1664,$M$2:$M1664,"&lt;&gt;Not an error")=1,1,0))</f>
        <v>0</v>
      </c>
      <c r="T1664">
        <f>IF(M1664&lt;&gt;"Major",0,IF(COUNTIFS($A$2:$A1664,$A1664,$D$2:$D1664,$D1664,$M$2:$M1664,"Major")=1,1,0))</f>
        <v>0</v>
      </c>
      <c r="U1664">
        <f>IF(M1664&lt;&gt;"Minor",0,IF(COUNTIFS($A$2:$A1664,$A1664,$D$2:$D1664,$D1664,$M$2:$M1664,"Minor")=1,1,0))</f>
        <v>0</v>
      </c>
    </row>
    <row r="1665">
      <c r="A1665" t="inlineStr">
        <is>
          <t xml:space="preserve">819eabfbd96880cd7f6d42202600e24bdb384108</t>
        </is>
      </c>
      <c r="B1665" t="inlineStr">
        <is>
          <t xml:space="preserve">Primal Partners</t>
        </is>
      </c>
      <c r="C1665" t="inlineStr">
        <is>
          <t xml:space="preserve">Primal Partners (New)</t>
        </is>
      </c>
      <c r="D1665" t="inlineStr">
        <is>
          <t xml:space="preserve">5b340229129d7d80a53d44dd4130e6cb1265a9be</t>
        </is>
      </c>
      <c r="E1665" t="inlineStr">
        <is>
          <t xml:space="preserve">Episode 79: Registrierung Abgeschlossen</t>
        </is>
      </c>
      <c r="F1665">
        <v>79</v>
      </c>
      <c r="G1665" t="inlineStr">
        <is>
          <t xml:space="preserve">2:29-2:37</t>
        </is>
      </c>
      <c r="H1665" t="inlineStr">
        <is>
          <t xml:space="preserve">Resolved</t>
        </is>
      </c>
      <c r="I1665" t="inlineStr">
        <is>
          <t xml:space="preserve">Remarks: [Script Error]
Line from script:
"Der Schatz Spuk war noch ein Baby, und sie brachte es nicht Ã¼bers Herz, ihn die ganze Zeit im Kodex des BÃ¤ndigers eingesperrt zu lassen."
Note: The beast was established as â€œSchatz-Ghul,â€_x009d_ not â€œSchatz Spuk.â€_x009d_ Suggested: â€œDer Schatz-Ghul war noch ein Baby, und sie brachte es nicht Ã¼bers Herz, ihn die ganze Zeit im Kodex des BÃ¤ndigers eingesperrt zu lassen.â€_x009d_</t>
        </is>
      </c>
      <c r="J1665" t="inlineStr">
        <is>
          <t xml:space="preserve">VOA</t>
        </is>
      </c>
      <c r="K1665" t="inlineStr">
        <is>
          <t xml:space="preserve">Script Error</t>
        </is>
      </c>
      <c r="L1665" t="inlineStr">
        <is>
          <t xml:space="preserve">Script error</t>
        </is>
      </c>
      <c r="M1665" t="str">
        <f>IFERROR(IF(VLOOKUP(L1665,'Quantification'!$A:$B,2,FALSE)&amp;""="","Unclassified",VLOOKUP(L1665,'Quantification'!$A:$B,2,FALSE)),"Unclassified")</f>
        <v>Major</v>
      </c>
      <c r="N1665" t="inlineStr">
        <is>
          <t xml:space="preserve">con-khera.mirjam@pocketfm.com</t>
        </is>
      </c>
      <c r="O1665" t="inlineStr">
        <is>
          <t xml:space="preserve">Issues found in raw</t>
        </is>
      </c>
      <c r="P1665" t="str">
        <f>IF(OR(O1665="Issues found in master",O1665="Final master"),"Master",IF(OR(O1665="Ready for Master",O1665="Issues found in raw",O1665="Raw under QC",O1665="Issues resolved in raw"),"Raw","-"))</f>
        <v>Raw</v>
      </c>
      <c r="Q1665" s="13">
        <v>46287.59444444445</v>
      </c>
      <c r="R1665" t="inlineStr">
        <is>
          <t xml:space="preserve">2026-09 (Sept)</t>
        </is>
      </c>
      <c r="S1665">
        <f>IF(M1665="Not an error",0,IF(COUNTIFS($A$2:$A1665,$A1665,$D$2:$D1665,$D1665,$M$2:$M1665,"&lt;&gt;Not an error")=1,1,0))</f>
        <v>0</v>
      </c>
      <c r="T1665">
        <f>IF(M1665&lt;&gt;"Major",0,IF(COUNTIFS($A$2:$A1665,$A1665,$D$2:$D1665,$D1665,$M$2:$M1665,"Major")=1,1,0))</f>
        <v>0</v>
      </c>
      <c r="U1665">
        <f>IF(M1665&lt;&gt;"Minor",0,IF(COUNTIFS($A$2:$A1665,$A1665,$D$2:$D1665,$D1665,$M$2:$M1665,"Minor")=1,1,0))</f>
        <v>0</v>
      </c>
    </row>
    <row r="1666">
      <c r="A1666" t="inlineStr">
        <is>
          <t xml:space="preserve">819eabfbd96880cd7f6d42202600e24bdb384108</t>
        </is>
      </c>
      <c r="B1666" t="inlineStr">
        <is>
          <t xml:space="preserve">Primal Partners</t>
        </is>
      </c>
      <c r="C1666" t="inlineStr">
        <is>
          <t xml:space="preserve">Primal Partners (New)</t>
        </is>
      </c>
      <c r="D1666" t="inlineStr">
        <is>
          <t xml:space="preserve">5b340229129d7d80a53d44dd4130e6cb1265a9be</t>
        </is>
      </c>
      <c r="E1666" t="inlineStr">
        <is>
          <t xml:space="preserve">Episode 79: Registrierung Abgeschlossen</t>
        </is>
      </c>
      <c r="F1666">
        <v>79</v>
      </c>
      <c r="G1666" t="inlineStr">
        <is>
          <t xml:space="preserve">2:37-2:43</t>
        </is>
      </c>
      <c r="H1666" t="inlineStr">
        <is>
          <t xml:space="preserve">Resolved</t>
        </is>
      </c>
      <c r="I1666" t="inlineStr">
        <is>
          <t xml:space="preserve">Remarks: [Script Error]
Line from script:
"Unter den neugierigen Blicken aller Anwesenden war der kleine Schatz-Spuk endlich registriert."
Note: The beast was established as â€œSchatz-Ghul,â€_x009d_ not â€œSchatz-Spuk.â€_x009d_ Suggested: â€œUnter den neugierigen Blicken aller Anwesenden war der kleine Schatz-Ghul endlich registriert.â€_x009d_</t>
        </is>
      </c>
      <c r="J1666" t="inlineStr">
        <is>
          <t xml:space="preserve">VOA</t>
        </is>
      </c>
      <c r="K1666" t="inlineStr">
        <is>
          <t xml:space="preserve">Script Error</t>
        </is>
      </c>
      <c r="L1666" t="inlineStr">
        <is>
          <t xml:space="preserve">Script error</t>
        </is>
      </c>
      <c r="M1666" t="str">
        <f>IFERROR(IF(VLOOKUP(L1666,'Quantification'!$A:$B,2,FALSE)&amp;""="","Unclassified",VLOOKUP(L1666,'Quantification'!$A:$B,2,FALSE)),"Unclassified")</f>
        <v>Major</v>
      </c>
      <c r="N1666" t="inlineStr">
        <is>
          <t xml:space="preserve">con-khera.mirjam@pocketfm.com</t>
        </is>
      </c>
      <c r="O1666" t="inlineStr">
        <is>
          <t xml:space="preserve">Issues found in raw</t>
        </is>
      </c>
      <c r="P1666" t="str">
        <f>IF(OR(O1666="Issues found in master",O1666="Final master"),"Master",IF(OR(O1666="Ready for Master",O1666="Issues found in raw",O1666="Raw under QC",O1666="Issues resolved in raw"),"Raw","-"))</f>
        <v>Raw</v>
      </c>
      <c r="Q1666" s="13">
        <v>46287.59444444445</v>
      </c>
      <c r="R1666" t="inlineStr">
        <is>
          <t xml:space="preserve">2026-09 (Sept)</t>
        </is>
      </c>
      <c r="S1666">
        <f>IF(M1666="Not an error",0,IF(COUNTIFS($A$2:$A1666,$A1666,$D$2:$D1666,$D1666,$M$2:$M1666,"&lt;&gt;Not an error")=1,1,0))</f>
        <v>0</v>
      </c>
      <c r="T1666">
        <f>IF(M1666&lt;&gt;"Major",0,IF(COUNTIFS($A$2:$A1666,$A1666,$D$2:$D1666,$D1666,$M$2:$M1666,"Major")=1,1,0))</f>
        <v>0</v>
      </c>
      <c r="U1666">
        <f>IF(M1666&lt;&gt;"Minor",0,IF(COUNTIFS($A$2:$A1666,$A1666,$D$2:$D1666,$D1666,$M$2:$M1666,"Minor")=1,1,0))</f>
        <v>0</v>
      </c>
    </row>
    <row r="1667">
      <c r="A1667" t="inlineStr">
        <is>
          <t xml:space="preserve">819eabfbd96880cd7f6d42202600e24bdb384108</t>
        </is>
      </c>
      <c r="B1667" t="inlineStr">
        <is>
          <t xml:space="preserve">Primal Partners</t>
        </is>
      </c>
      <c r="C1667" t="inlineStr">
        <is>
          <t xml:space="preserve">Primal Partners (New)</t>
        </is>
      </c>
      <c r="D1667" t="inlineStr">
        <is>
          <t xml:space="preserve">5b340229129d7d80a53d44dd4130e6cb1265a9be</t>
        </is>
      </c>
      <c r="E1667" t="inlineStr">
        <is>
          <t xml:space="preserve">Episode 79: Registrierung Abgeschlossen</t>
        </is>
      </c>
      <c r="F1667">
        <v>79</v>
      </c>
      <c r="G1667" t="inlineStr">
        <is>
          <t xml:space="preserve">2:46-2:55</t>
        </is>
      </c>
      <c r="H1667" t="inlineStr">
        <is>
          <t xml:space="preserve">Resolved</t>
        </is>
      </c>
      <c r="I1667" t="inlineStr">
        <is>
          <t xml:space="preserve">Remarks: [Script Error]
Line from script:
"Sofia schwang ihren Rucksack Ã¼ber die Schulter und machte sich mit ihrem Feuerzahn-Hund und dem kleinen Schatz Spuk im Schlepptau auf den Weg in ihre Heimatstadt."
Note: The beast was established as â€œSchatz-Ghul,â€_x009d_ not â€œSchatz Spuk.â€_x009d_ Suggested: â€œSofia schwang ihren Rucksack Ã¼ber die Schulter und machte sich mit ihrem Feuerzahn-Hund und dem kleinen Schatz-Ghul im Schlepptau auf den Weg in ihre Heimatstadt.â€_x009d_</t>
        </is>
      </c>
      <c r="J1667" t="inlineStr">
        <is>
          <t xml:space="preserve">VOA</t>
        </is>
      </c>
      <c r="K1667" t="inlineStr">
        <is>
          <t xml:space="preserve">Script Error</t>
        </is>
      </c>
      <c r="L1667" t="inlineStr">
        <is>
          <t xml:space="preserve">Script error</t>
        </is>
      </c>
      <c r="M1667" t="str">
        <f>IFERROR(IF(VLOOKUP(L1667,'Quantification'!$A:$B,2,FALSE)&amp;""="","Unclassified",VLOOKUP(L1667,'Quantification'!$A:$B,2,FALSE)),"Unclassified")</f>
        <v>Major</v>
      </c>
      <c r="N1667" t="inlineStr">
        <is>
          <t xml:space="preserve">con-khera.mirjam@pocketfm.com</t>
        </is>
      </c>
      <c r="O1667" t="inlineStr">
        <is>
          <t xml:space="preserve">Issues found in raw</t>
        </is>
      </c>
      <c r="P1667" t="str">
        <f>IF(OR(O1667="Issues found in master",O1667="Final master"),"Master",IF(OR(O1667="Ready for Master",O1667="Issues found in raw",O1667="Raw under QC",O1667="Issues resolved in raw"),"Raw","-"))</f>
        <v>Raw</v>
      </c>
      <c r="Q1667" s="13">
        <v>46287.59444444445</v>
      </c>
      <c r="R1667" t="inlineStr">
        <is>
          <t xml:space="preserve">2026-09 (Sept)</t>
        </is>
      </c>
      <c r="S1667">
        <f>IF(M1667="Not an error",0,IF(COUNTIFS($A$2:$A1667,$A1667,$D$2:$D1667,$D1667,$M$2:$M1667,"&lt;&gt;Not an error")=1,1,0))</f>
        <v>0</v>
      </c>
      <c r="T1667">
        <f>IF(M1667&lt;&gt;"Major",0,IF(COUNTIFS($A$2:$A1667,$A1667,$D$2:$D1667,$D1667,$M$2:$M1667,"Major")=1,1,0))</f>
        <v>0</v>
      </c>
      <c r="U1667">
        <f>IF(M1667&lt;&gt;"Minor",0,IF(COUNTIFS($A$2:$A1667,$A1667,$D$2:$D1667,$D1667,$M$2:$M1667,"Minor")=1,1,0))</f>
        <v>0</v>
      </c>
    </row>
    <row r="1668">
      <c r="A1668" t="inlineStr">
        <is>
          <t xml:space="preserve">819eabfbd96880cd7f6d42202600e24bdb384108</t>
        </is>
      </c>
      <c r="B1668" t="inlineStr">
        <is>
          <t xml:space="preserve">Primal Partners</t>
        </is>
      </c>
      <c r="C1668" t="inlineStr">
        <is>
          <t xml:space="preserve">Primal Partners (New)</t>
        </is>
      </c>
      <c r="D1668" t="inlineStr">
        <is>
          <t xml:space="preserve">5b340229129d7d80a53d44dd4130e6cb1265a9be</t>
        </is>
      </c>
      <c r="E1668" t="inlineStr">
        <is>
          <t xml:space="preserve">Episode 79: Registrierung Abgeschlossen</t>
        </is>
      </c>
      <c r="F1668">
        <v>79</v>
      </c>
      <c r="G1668" t="inlineStr">
        <is>
          <t xml:space="preserve">3:13-3:20</t>
        </is>
      </c>
      <c r="H1668" t="inlineStr">
        <is>
          <t xml:space="preserve">Resolved</t>
        </is>
      </c>
      <c r="I1668" t="inlineStr">
        <is>
          <t xml:space="preserve">Remarks: [Script Error]
Line from script:
"Im Zug saÃŸen der Feuerzahn-Hund und der kleine Schatz-Spuk zusammen am Fenster, die KÃ¶pfe dicht an dicht."
Note: The beast was established as â€œSchatz-Ghul,â€_x009d_ not â€œSchatz-Spuk.â€_x009d_ Suggested: â€œIm Zug saÃŸen der Feuerzahn-Hund und der kleine Schatz-Ghul zusammen am Fenster, die KÃ¶pfe dicht an dicht.â€_x009d_</t>
        </is>
      </c>
      <c r="J1668" t="inlineStr">
        <is>
          <t xml:space="preserve">VOA</t>
        </is>
      </c>
      <c r="K1668" t="inlineStr">
        <is>
          <t xml:space="preserve">Script Error</t>
        </is>
      </c>
      <c r="L1668" t="inlineStr">
        <is>
          <t xml:space="preserve">Script error</t>
        </is>
      </c>
      <c r="M1668" t="str">
        <f>IFERROR(IF(VLOOKUP(L1668,'Quantification'!$A:$B,2,FALSE)&amp;""="","Unclassified",VLOOKUP(L1668,'Quantification'!$A:$B,2,FALSE)),"Unclassified")</f>
        <v>Major</v>
      </c>
      <c r="N1668" t="inlineStr">
        <is>
          <t xml:space="preserve">con-khera.mirjam@pocketfm.com</t>
        </is>
      </c>
      <c r="O1668" t="inlineStr">
        <is>
          <t xml:space="preserve">Issues found in raw</t>
        </is>
      </c>
      <c r="P1668" t="str">
        <f>IF(OR(O1668="Issues found in master",O1668="Final master"),"Master",IF(OR(O1668="Ready for Master",O1668="Issues found in raw",O1668="Raw under QC",O1668="Issues resolved in raw"),"Raw","-"))</f>
        <v>Raw</v>
      </c>
      <c r="Q1668" s="13">
        <v>46287.59444444445</v>
      </c>
      <c r="R1668" t="inlineStr">
        <is>
          <t xml:space="preserve">2026-09 (Sept)</t>
        </is>
      </c>
      <c r="S1668">
        <f>IF(M1668="Not an error",0,IF(COUNTIFS($A$2:$A1668,$A1668,$D$2:$D1668,$D1668,$M$2:$M1668,"&lt;&gt;Not an error")=1,1,0))</f>
        <v>0</v>
      </c>
      <c r="T1668">
        <f>IF(M1668&lt;&gt;"Major",0,IF(COUNTIFS($A$2:$A1668,$A1668,$D$2:$D1668,$D1668,$M$2:$M1668,"Major")=1,1,0))</f>
        <v>0</v>
      </c>
      <c r="U1668">
        <f>IF(M1668&lt;&gt;"Minor",0,IF(COUNTIFS($A$2:$A1668,$A1668,$D$2:$D1668,$D1668,$M$2:$M1668,"Minor")=1,1,0))</f>
        <v>0</v>
      </c>
    </row>
    <row r="1669">
      <c r="A1669" t="inlineStr">
        <is>
          <t xml:space="preserve">819eabfbd96880cd7f6d42202600e24bdb384108</t>
        </is>
      </c>
      <c r="B1669" t="inlineStr">
        <is>
          <t xml:space="preserve">Primal Partners</t>
        </is>
      </c>
      <c r="C1669" t="inlineStr">
        <is>
          <t xml:space="preserve">Primal Partners (New)</t>
        </is>
      </c>
      <c r="D1669" t="inlineStr">
        <is>
          <t xml:space="preserve">5b340229129d7d80a53d44dd4130e6cb1265a9be</t>
        </is>
      </c>
      <c r="E1669" t="inlineStr">
        <is>
          <t xml:space="preserve">Episode 79: Registrierung Abgeschlossen</t>
        </is>
      </c>
      <c r="F1669">
        <v>79</v>
      </c>
      <c r="G1669" t="inlineStr">
        <is>
          <t xml:space="preserve">3:38-3:49</t>
        </is>
      </c>
      <c r="H1669" t="inlineStr">
        <is>
          <t xml:space="preserve">Resolved</t>
        </is>
      </c>
      <c r="I1669" t="inlineStr">
        <is>
          <t xml:space="preserve">Remarks: [Script Error]
Line from script:
"Sie hatte vermutet, dass der Feuerzahn-Hund wegen seiner grundsÃ¤tzlichen Vorsicht gegenÃ¼ber Bestien vom Typ Geist lange brauchen wÃ¼rde, um mit dem kleinen Schatz Spuk warm zu werden."
Note: The beast was established as â€œSchatz-Ghul,â€_x009d_ not â€œSchatz Spuk.â€_x009d_ Suggested: â€œSie hatte vermutet, dass der Feuerzahn-Hund wegen seiner grundsÃ¤tzlichen Vorsicht gegenÃ¼ber Bestien vom Typ Geist lange brauchen wÃ¼rde, um mit dem kleinen Schatz-Ghul warm zu werden.â€_x009d_</t>
        </is>
      </c>
      <c r="J1669" t="inlineStr">
        <is>
          <t xml:space="preserve">VOA</t>
        </is>
      </c>
      <c r="K1669" t="inlineStr">
        <is>
          <t xml:space="preserve">Script Error</t>
        </is>
      </c>
      <c r="L1669" t="inlineStr">
        <is>
          <t xml:space="preserve">Script error</t>
        </is>
      </c>
      <c r="M1669" t="str">
        <f>IFERROR(IF(VLOOKUP(L1669,'Quantification'!$A:$B,2,FALSE)&amp;""="","Unclassified",VLOOKUP(L1669,'Quantification'!$A:$B,2,FALSE)),"Unclassified")</f>
        <v>Major</v>
      </c>
      <c r="N1669" t="inlineStr">
        <is>
          <t xml:space="preserve">con-khera.mirjam@pocketfm.com</t>
        </is>
      </c>
      <c r="O1669" t="inlineStr">
        <is>
          <t xml:space="preserve">Issues found in raw</t>
        </is>
      </c>
      <c r="P1669" t="str">
        <f>IF(OR(O1669="Issues found in master",O1669="Final master"),"Master",IF(OR(O1669="Ready for Master",O1669="Issues found in raw",O1669="Raw under QC",O1669="Issues resolved in raw"),"Raw","-"))</f>
        <v>Raw</v>
      </c>
      <c r="Q1669" s="13">
        <v>46287.59444444445</v>
      </c>
      <c r="R1669" t="inlineStr">
        <is>
          <t xml:space="preserve">2026-09 (Sept)</t>
        </is>
      </c>
      <c r="S1669">
        <f>IF(M1669="Not an error",0,IF(COUNTIFS($A$2:$A1669,$A1669,$D$2:$D1669,$D1669,$M$2:$M1669,"&lt;&gt;Not an error")=1,1,0))</f>
        <v>0</v>
      </c>
      <c r="T1669">
        <f>IF(M1669&lt;&gt;"Major",0,IF(COUNTIFS($A$2:$A1669,$A1669,$D$2:$D1669,$D1669,$M$2:$M1669,"Major")=1,1,0))</f>
        <v>0</v>
      </c>
      <c r="U1669">
        <f>IF(M1669&lt;&gt;"Minor",0,IF(COUNTIFS($A$2:$A1669,$A1669,$D$2:$D1669,$D1669,$M$2:$M1669,"Minor")=1,1,0))</f>
        <v>0</v>
      </c>
    </row>
    <row r="1670">
      <c r="A1670" t="inlineStr">
        <is>
          <t xml:space="preserve">819eabfbd96880cd7f6d42202600e24bdb384108</t>
        </is>
      </c>
      <c r="B1670" t="inlineStr">
        <is>
          <t xml:space="preserve">Primal Partners</t>
        </is>
      </c>
      <c r="C1670" t="inlineStr">
        <is>
          <t xml:space="preserve">Primal Partners (New)</t>
        </is>
      </c>
      <c r="D1670" t="inlineStr">
        <is>
          <t xml:space="preserve">5b340229129d7d80a53d44dd4130e6cb1265a9be</t>
        </is>
      </c>
      <c r="E1670" t="inlineStr">
        <is>
          <t xml:space="preserve">Episode 79: Registrierung Abgeschlossen</t>
        </is>
      </c>
      <c r="F1670">
        <v>79</v>
      </c>
      <c r="G1670" t="inlineStr">
        <is>
          <t xml:space="preserve">4:22-4:33</t>
        </is>
      </c>
      <c r="H1670" t="inlineStr">
        <is>
          <t xml:space="preserve">Resolved</t>
        </is>
      </c>
      <c r="I1670" t="inlineStr">
        <is>
          <t xml:space="preserve">Remarks: [Script Error]
Line from script:
"Auch wenn ihre Mutter es nicht aussprach, wusste Sofia, dass sie sich immer noch Sorgen machte, weil sie eine zweite Tierbestie unter Vertrag genommen hatte, und dann ausgerechnet den Schatz Spuk."
Note: The beast was established as â€œSchatz-Ghul,â€_x009d_ not â€œSchatz Spuk.â€_x009d_ Suggested: â€œAuch wenn ihre Mutter es nicht aussprach, wusste Sofia, dass sie sich immer noch Sorgen machte, weil sie eine zweite Tierbestie unter Vertrag genommen hatte, und dann ausgerechnet den Schatz-Ghul.â€_x009d_</t>
        </is>
      </c>
      <c r="J1670" t="inlineStr">
        <is>
          <t xml:space="preserve">VOA</t>
        </is>
      </c>
      <c r="K1670" t="inlineStr">
        <is>
          <t xml:space="preserve">Script Error</t>
        </is>
      </c>
      <c r="L1670" t="inlineStr">
        <is>
          <t xml:space="preserve">Script error</t>
        </is>
      </c>
      <c r="M1670" t="str">
        <f>IFERROR(IF(VLOOKUP(L1670,'Quantification'!$A:$B,2,FALSE)&amp;""="","Unclassified",VLOOKUP(L1670,'Quantification'!$A:$B,2,FALSE)),"Unclassified")</f>
        <v>Major</v>
      </c>
      <c r="N1670" t="inlineStr">
        <is>
          <t xml:space="preserve">con-khera.mirjam@pocketfm.com</t>
        </is>
      </c>
      <c r="O1670" t="inlineStr">
        <is>
          <t xml:space="preserve">Issues found in raw</t>
        </is>
      </c>
      <c r="P1670" t="str">
        <f>IF(OR(O1670="Issues found in master",O1670="Final master"),"Master",IF(OR(O1670="Ready for Master",O1670="Issues found in raw",O1670="Raw under QC",O1670="Issues resolved in raw"),"Raw","-"))</f>
        <v>Raw</v>
      </c>
      <c r="Q1670" s="13">
        <v>46287.59444444445</v>
      </c>
      <c r="R1670" t="inlineStr">
        <is>
          <t xml:space="preserve">2026-09 (Sept)</t>
        </is>
      </c>
      <c r="S1670">
        <f>IF(M1670="Not an error",0,IF(COUNTIFS($A$2:$A1670,$A1670,$D$2:$D1670,$D1670,$M$2:$M1670,"&lt;&gt;Not an error")=1,1,0))</f>
        <v>0</v>
      </c>
      <c r="T1670">
        <f>IF(M1670&lt;&gt;"Major",0,IF(COUNTIFS($A$2:$A1670,$A1670,$D$2:$D1670,$D1670,$M$2:$M1670,"Major")=1,1,0))</f>
        <v>0</v>
      </c>
      <c r="U1670">
        <f>IF(M1670&lt;&gt;"Minor",0,IF(COUNTIFS($A$2:$A1670,$A1670,$D$2:$D1670,$D1670,$M$2:$M1670,"Minor")=1,1,0))</f>
        <v>0</v>
      </c>
    </row>
    <row r="1671">
      <c r="A1671" t="inlineStr">
        <is>
          <t xml:space="preserve">819eabfbd96880cd7f6d42202600e24bdb384108</t>
        </is>
      </c>
      <c r="B1671" t="inlineStr">
        <is>
          <t xml:space="preserve">Primal Partners</t>
        </is>
      </c>
      <c r="C1671" t="inlineStr">
        <is>
          <t xml:space="preserve">Primal Partners (New)</t>
        </is>
      </c>
      <c r="D1671" t="inlineStr">
        <is>
          <t xml:space="preserve">5b340229129d7d80a53d44dd4130e6cb1265a9be</t>
        </is>
      </c>
      <c r="E1671" t="inlineStr">
        <is>
          <t xml:space="preserve">Episode 79: Registrierung Abgeschlossen</t>
        </is>
      </c>
      <c r="F1671">
        <v>79</v>
      </c>
      <c r="G1671" t="inlineStr">
        <is>
          <t xml:space="preserve">4:39-4:45</t>
        </is>
      </c>
      <c r="H1671" t="inlineStr">
        <is>
          <t xml:space="preserve">Resolved</t>
        </is>
      </c>
      <c r="I1671" t="inlineStr">
        <is>
          <t xml:space="preserve">Remarks: [Script Error]
Line from script:
"â€žDenk dran, der Schatz Spuk bekommt alle drei Stunden eine Flasche Milchâ€œ, sagte ihre Mutter."
Note: The beast was established as â€œSchatz-Ghul,â€_x009d_ not â€œSchatz Spuk.â€_x009d_ Suggested: â€œDenk dran, der Schatz-Ghul bekommt alle drei Stunden eine Flasche Milchâ€œ, sagte ihre Mutter.</t>
        </is>
      </c>
      <c r="J1671" t="inlineStr">
        <is>
          <t xml:space="preserve">VOA</t>
        </is>
      </c>
      <c r="K1671" t="inlineStr">
        <is>
          <t xml:space="preserve">Script Error</t>
        </is>
      </c>
      <c r="L1671" t="inlineStr">
        <is>
          <t xml:space="preserve">Script error</t>
        </is>
      </c>
      <c r="M1671" t="str">
        <f>IFERROR(IF(VLOOKUP(L1671,'Quantification'!$A:$B,2,FALSE)&amp;""="","Unclassified",VLOOKUP(L1671,'Quantification'!$A:$B,2,FALSE)),"Unclassified")</f>
        <v>Major</v>
      </c>
      <c r="N1671" t="inlineStr">
        <is>
          <t xml:space="preserve">con-khera.mirjam@pocketfm.com</t>
        </is>
      </c>
      <c r="O1671" t="inlineStr">
        <is>
          <t xml:space="preserve">Issues found in raw</t>
        </is>
      </c>
      <c r="P1671" t="str">
        <f>IF(OR(O1671="Issues found in master",O1671="Final master"),"Master",IF(OR(O1671="Ready for Master",O1671="Issues found in raw",O1671="Raw under QC",O1671="Issues resolved in raw"),"Raw","-"))</f>
        <v>Raw</v>
      </c>
      <c r="Q1671" s="13">
        <v>46287.59444444445</v>
      </c>
      <c r="R1671" t="inlineStr">
        <is>
          <t xml:space="preserve">2026-09 (Sept)</t>
        </is>
      </c>
      <c r="S1671">
        <f>IF(M1671="Not an error",0,IF(COUNTIFS($A$2:$A1671,$A1671,$D$2:$D1671,$D1671,$M$2:$M1671,"&lt;&gt;Not an error")=1,1,0))</f>
        <v>0</v>
      </c>
      <c r="T1671">
        <f>IF(M1671&lt;&gt;"Major",0,IF(COUNTIFS($A$2:$A1671,$A1671,$D$2:$D1671,$D1671,$M$2:$M1671,"Major")=1,1,0))</f>
        <v>0</v>
      </c>
      <c r="U1671">
        <f>IF(M1671&lt;&gt;"Minor",0,IF(COUNTIFS($A$2:$A1671,$A1671,$D$2:$D1671,$D1671,$M$2:$M1671,"Minor")=1,1,0))</f>
        <v>0</v>
      </c>
    </row>
    <row r="1672">
      <c r="A1672" t="inlineStr">
        <is>
          <t xml:space="preserve">819eabfbd96880cd7f6d42202600e24bdb384108</t>
        </is>
      </c>
      <c r="B1672" t="inlineStr">
        <is>
          <t xml:space="preserve">Primal Partners</t>
        </is>
      </c>
      <c r="C1672" t="inlineStr">
        <is>
          <t xml:space="preserve">Primal Partners (New)</t>
        </is>
      </c>
      <c r="D1672" t="inlineStr">
        <is>
          <t xml:space="preserve">5b340229129d7d80a53d44dd4130e6cb1265a9be</t>
        </is>
      </c>
      <c r="E1672" t="inlineStr">
        <is>
          <t xml:space="preserve">Episode 79: Registrierung Abgeschlossen</t>
        </is>
      </c>
      <c r="F1672">
        <v>79</v>
      </c>
      <c r="G1672" t="inlineStr">
        <is>
          <t xml:space="preserve">5:45-5:50</t>
        </is>
      </c>
      <c r="H1672" t="inlineStr">
        <is>
          <t xml:space="preserve">Resolved</t>
        </is>
      </c>
      <c r="I1672" t="inlineStr">
        <is>
          <t xml:space="preserve">Remarks: [Script Error]
Line from script:
"Du solltest bei Gelegenheit mal mit deinem Feuerzahn-Hund und dem Schatz Spuk bei ihr vorbeischauen."
Note: The beast was established as â€œSchatz-Ghul,â€_x009d_ not â€œSchatz Spuk.â€_x009d_ Suggested: â€œDu solltest bei Gelegenheit mal mit deinem Feuerzahn-Hund und dem Schatz-Ghul bei ihr vorbeischauen.â€_x009d_</t>
        </is>
      </c>
      <c r="J1672" t="inlineStr">
        <is>
          <t xml:space="preserve">VOA</t>
        </is>
      </c>
      <c r="K1672" t="inlineStr">
        <is>
          <t xml:space="preserve">Script Error</t>
        </is>
      </c>
      <c r="L1672" t="inlineStr">
        <is>
          <t xml:space="preserve">Script error</t>
        </is>
      </c>
      <c r="M1672" t="str">
        <f>IFERROR(IF(VLOOKUP(L1672,'Quantification'!$A:$B,2,FALSE)&amp;""="","Unclassified",VLOOKUP(L1672,'Quantification'!$A:$B,2,FALSE)),"Unclassified")</f>
        <v>Major</v>
      </c>
      <c r="N1672" t="inlineStr">
        <is>
          <t xml:space="preserve">con-khera.mirjam@pocketfm.com</t>
        </is>
      </c>
      <c r="O1672" t="inlineStr">
        <is>
          <t xml:space="preserve">Issues found in raw</t>
        </is>
      </c>
      <c r="P1672" t="str">
        <f>IF(OR(O1672="Issues found in master",O1672="Final master"),"Master",IF(OR(O1672="Ready for Master",O1672="Issues found in raw",O1672="Raw under QC",O1672="Issues resolved in raw"),"Raw","-"))</f>
        <v>Raw</v>
      </c>
      <c r="Q1672" s="13">
        <v>46287.59444444445</v>
      </c>
      <c r="R1672" t="inlineStr">
        <is>
          <t xml:space="preserve">2026-09 (Sept)</t>
        </is>
      </c>
      <c r="S1672">
        <f>IF(M1672="Not an error",0,IF(COUNTIFS($A$2:$A1672,$A1672,$D$2:$D1672,$D1672,$M$2:$M1672,"&lt;&gt;Not an error")=1,1,0))</f>
        <v>0</v>
      </c>
      <c r="T1672">
        <f>IF(M1672&lt;&gt;"Major",0,IF(COUNTIFS($A$2:$A1672,$A1672,$D$2:$D1672,$D1672,$M$2:$M1672,"Major")=1,1,0))</f>
        <v>0</v>
      </c>
      <c r="U1672">
        <f>IF(M1672&lt;&gt;"Minor",0,IF(COUNTIFS($A$2:$A1672,$A1672,$D$2:$D1672,$D1672,$M$2:$M1672,"Minor")=1,1,0))</f>
        <v>0</v>
      </c>
    </row>
    <row r="1673">
      <c r="A1673" t="inlineStr">
        <is>
          <t xml:space="preserve">819eabfbd96880cd7f6d42202600e24bdb384108</t>
        </is>
      </c>
      <c r="B1673" t="inlineStr">
        <is>
          <t xml:space="preserve">Primal Partners</t>
        </is>
      </c>
      <c r="C1673" t="inlineStr">
        <is>
          <t xml:space="preserve">Primal Partners (New)</t>
        </is>
      </c>
      <c r="D1673" t="inlineStr">
        <is>
          <t xml:space="preserve">5b340229129d7d80a53d44dd4130e6cb1265a9be</t>
        </is>
      </c>
      <c r="E1673" t="inlineStr">
        <is>
          <t xml:space="preserve">Episode 79: Registrierung Abgeschlossen</t>
        </is>
      </c>
      <c r="F1673">
        <v>79</v>
      </c>
      <c r="G1673" t="inlineStr">
        <is>
          <t xml:space="preserve">5:59-6:03</t>
        </is>
      </c>
      <c r="H1673" t="inlineStr">
        <is>
          <t xml:space="preserve">Resolved</t>
        </is>
      </c>
      <c r="I1673" t="inlineStr">
        <is>
          <t xml:space="preserve">Remarks: [Script Error]
Line from script:
"Ich habe ein paar SpezialitÃ¤ten aus Seattle in den Ring des Schatz Spuks gesteckt."
Note: The beast was established as â€œSchatz-Ghul,â€_x009d_ not â€œSchatz Spuk.â€_x009d_ Suggested: â€œIch habe ein paar SpezialitÃ¤ten aus Seattle in den Ring des Schatz-Ghuls gesteckt.â€_x009d_</t>
        </is>
      </c>
      <c r="J1673" t="inlineStr">
        <is>
          <t xml:space="preserve">VOA</t>
        </is>
      </c>
      <c r="K1673" t="inlineStr">
        <is>
          <t xml:space="preserve">Script Error</t>
        </is>
      </c>
      <c r="L1673" t="inlineStr">
        <is>
          <t xml:space="preserve">Script error</t>
        </is>
      </c>
      <c r="M1673" t="str">
        <f>IFERROR(IF(VLOOKUP(L1673,'Quantification'!$A:$B,2,FALSE)&amp;""="","Unclassified",VLOOKUP(L1673,'Quantification'!$A:$B,2,FALSE)),"Unclassified")</f>
        <v>Major</v>
      </c>
      <c r="N1673" t="inlineStr">
        <is>
          <t xml:space="preserve">con-khera.mirjam@pocketfm.com</t>
        </is>
      </c>
      <c r="O1673" t="inlineStr">
        <is>
          <t xml:space="preserve">Issues found in raw</t>
        </is>
      </c>
      <c r="P1673" t="str">
        <f>IF(OR(O1673="Issues found in master",O1673="Final master"),"Master",IF(OR(O1673="Ready for Master",O1673="Issues found in raw",O1673="Raw under QC",O1673="Issues resolved in raw"),"Raw","-"))</f>
        <v>Raw</v>
      </c>
      <c r="Q1673" s="13">
        <v>46287.59444444445</v>
      </c>
      <c r="R1673" t="inlineStr">
        <is>
          <t xml:space="preserve">2026-09 (Sept)</t>
        </is>
      </c>
      <c r="S1673">
        <f>IF(M1673="Not an error",0,IF(COUNTIFS($A$2:$A1673,$A1673,$D$2:$D1673,$D1673,$M$2:$M1673,"&lt;&gt;Not an error")=1,1,0))</f>
        <v>0</v>
      </c>
      <c r="T1673">
        <f>IF(M1673&lt;&gt;"Major",0,IF(COUNTIFS($A$2:$A1673,$A1673,$D$2:$D1673,$D1673,$M$2:$M1673,"Major")=1,1,0))</f>
        <v>0</v>
      </c>
      <c r="U1673">
        <f>IF(M1673&lt;&gt;"Minor",0,IF(COUNTIFS($A$2:$A1673,$A1673,$D$2:$D1673,$D1673,$M$2:$M1673,"Minor")=1,1,0))</f>
        <v>0</v>
      </c>
    </row>
    <row r="1674">
      <c r="A1674" t="inlineStr">
        <is>
          <t xml:space="preserve">819eabfbd96880cd7f6d42202600e24bdb384108</t>
        </is>
      </c>
      <c r="B1674" t="inlineStr">
        <is>
          <t xml:space="preserve">Primal Partners</t>
        </is>
      </c>
      <c r="C1674" t="inlineStr">
        <is>
          <t xml:space="preserve">Primal Partners (New)</t>
        </is>
      </c>
      <c r="D1674" t="inlineStr">
        <is>
          <t xml:space="preserve">5b340229129d7d80a53d44dd4130e6cb1265a9be</t>
        </is>
      </c>
      <c r="E1674" t="inlineStr">
        <is>
          <t xml:space="preserve">Episode 79: Registrierung Abgeschlossen</t>
        </is>
      </c>
      <c r="F1674">
        <v>79</v>
      </c>
      <c r="G1674" t="inlineStr">
        <is>
          <t xml:space="preserve">6:03-6:05</t>
        </is>
      </c>
      <c r="H1674" t="inlineStr">
        <is>
          <t xml:space="preserve">Resolved</t>
        </is>
      </c>
      <c r="I1674" t="inlineStr">
        <is>
          <t xml:space="preserve">Remarks: [Script Error]
Line from script:
"Gib sie unbedingt deiner Oma und deiner dritten Tante."
Note: â€œDritte Tanteâ€_x009d_ is an unlocalized family-ranking term and sounds unnatural in German. Suggested: â€œGib sie unbedingt deiner Oma und deiner Tante.â€_x009d_</t>
        </is>
      </c>
      <c r="J1674" t="inlineStr">
        <is>
          <t xml:space="preserve">VOA</t>
        </is>
      </c>
      <c r="K1674" t="inlineStr">
        <is>
          <t xml:space="preserve">Script Error</t>
        </is>
      </c>
      <c r="L1674" t="inlineStr">
        <is>
          <t xml:space="preserve">Script error</t>
        </is>
      </c>
      <c r="M1674" t="str">
        <f>IFERROR(IF(VLOOKUP(L1674,'Quantification'!$A:$B,2,FALSE)&amp;""="","Unclassified",VLOOKUP(L1674,'Quantification'!$A:$B,2,FALSE)),"Unclassified")</f>
        <v>Major</v>
      </c>
      <c r="N1674" t="inlineStr">
        <is>
          <t xml:space="preserve">con-khera.mirjam@pocketfm.com</t>
        </is>
      </c>
      <c r="O1674" t="inlineStr">
        <is>
          <t xml:space="preserve">Issues found in raw</t>
        </is>
      </c>
      <c r="P1674" t="str">
        <f>IF(OR(O1674="Issues found in master",O1674="Final master"),"Master",IF(OR(O1674="Ready for Master",O1674="Issues found in raw",O1674="Raw under QC",O1674="Issues resolved in raw"),"Raw","-"))</f>
        <v>Raw</v>
      </c>
      <c r="Q1674" s="13">
        <v>46287.59444444445</v>
      </c>
      <c r="R1674" t="inlineStr">
        <is>
          <t xml:space="preserve">2026-09 (Sept)</t>
        </is>
      </c>
      <c r="S1674">
        <f>IF(M1674="Not an error",0,IF(COUNTIFS($A$2:$A1674,$A1674,$D$2:$D1674,$D1674,$M$2:$M1674,"&lt;&gt;Not an error")=1,1,0))</f>
        <v>0</v>
      </c>
      <c r="T1674">
        <f>IF(M1674&lt;&gt;"Major",0,IF(COUNTIFS($A$2:$A1674,$A1674,$D$2:$D1674,$D1674,$M$2:$M1674,"Major")=1,1,0))</f>
        <v>0</v>
      </c>
      <c r="U1674">
        <f>IF(M1674&lt;&gt;"Minor",0,IF(COUNTIFS($A$2:$A1674,$A1674,$D$2:$D1674,$D1674,$M$2:$M1674,"Minor")=1,1,0))</f>
        <v>0</v>
      </c>
    </row>
    <row r="1675">
      <c r="A1675" t="inlineStr">
        <is>
          <t xml:space="preserve">819eabfbd96880cd7f6d42202600e24bdb384108</t>
        </is>
      </c>
      <c r="B1675" t="inlineStr">
        <is>
          <t xml:space="preserve">Primal Partners</t>
        </is>
      </c>
      <c r="C1675" t="inlineStr">
        <is>
          <t xml:space="preserve">Primal Partners (New)</t>
        </is>
      </c>
      <c r="D1675" t="inlineStr">
        <is>
          <t xml:space="preserve">5b340229129d7d80a53d44dd4130e6cb1265a9be</t>
        </is>
      </c>
      <c r="E1675" t="inlineStr">
        <is>
          <t xml:space="preserve">Episode 79: Registrierung Abgeschlossen</t>
        </is>
      </c>
      <c r="F1675">
        <v>79</v>
      </c>
      <c r="G1675" t="inlineStr">
        <is>
          <t xml:space="preserve">6:08-6:11</t>
        </is>
      </c>
      <c r="H1675" t="inlineStr">
        <is>
          <t xml:space="preserve">Resolved</t>
        </is>
      </c>
      <c r="I1675" t="inlineStr">
        <is>
          <t xml:space="preserve">Remarks: [Script Error]
Line from script:
"Sie warf einen Blick auf den kleinen Schatz Spuk."
Note: The beast was established as â€œSchatz-Ghul,â€_x009d_ not â€œSchatz Spuk.â€_x009d_ Suggested: â€œSie warf einen Blick auf den kleinen Schatz-Ghul.â€_x009d_</t>
        </is>
      </c>
      <c r="J1675" t="inlineStr">
        <is>
          <t xml:space="preserve">VOA</t>
        </is>
      </c>
      <c r="K1675" t="inlineStr">
        <is>
          <t xml:space="preserve">Script Error</t>
        </is>
      </c>
      <c r="L1675" t="inlineStr">
        <is>
          <t xml:space="preserve">Script error</t>
        </is>
      </c>
      <c r="M1675" t="str">
        <f>IFERROR(IF(VLOOKUP(L1675,'Quantification'!$A:$B,2,FALSE)&amp;""="","Unclassified",VLOOKUP(L1675,'Quantification'!$A:$B,2,FALSE)),"Unclassified")</f>
        <v>Major</v>
      </c>
      <c r="N1675" t="inlineStr">
        <is>
          <t xml:space="preserve">con-khera.mirjam@pocketfm.com</t>
        </is>
      </c>
      <c r="O1675" t="inlineStr">
        <is>
          <t xml:space="preserve">Issues found in raw</t>
        </is>
      </c>
      <c r="P1675" t="str">
        <f>IF(OR(O1675="Issues found in master",O1675="Final master"),"Master",IF(OR(O1675="Ready for Master",O1675="Issues found in raw",O1675="Raw under QC",O1675="Issues resolved in raw"),"Raw","-"))</f>
        <v>Raw</v>
      </c>
      <c r="Q1675" s="13">
        <v>46287.59444444445</v>
      </c>
      <c r="R1675" t="inlineStr">
        <is>
          <t xml:space="preserve">2026-09 (Sept)</t>
        </is>
      </c>
      <c r="S1675">
        <f>IF(M1675="Not an error",0,IF(COUNTIFS($A$2:$A1675,$A1675,$D$2:$D1675,$D1675,$M$2:$M1675,"&lt;&gt;Not an error")=1,1,0))</f>
        <v>0</v>
      </c>
      <c r="T1675">
        <f>IF(M1675&lt;&gt;"Major",0,IF(COUNTIFS($A$2:$A1675,$A1675,$D$2:$D1675,$D1675,$M$2:$M1675,"Major")=1,1,0))</f>
        <v>0</v>
      </c>
      <c r="U1675">
        <f>IF(M1675&lt;&gt;"Minor",0,IF(COUNTIFS($A$2:$A1675,$A1675,$D$2:$D1675,$D1675,$M$2:$M1675,"Minor")=1,1,0))</f>
        <v>0</v>
      </c>
    </row>
    <row r="1676">
      <c r="A1676" t="inlineStr">
        <is>
          <t xml:space="preserve">819eabfbd96880cd7f6d42202600e24bdb384108</t>
        </is>
      </c>
      <c r="B1676" t="inlineStr">
        <is>
          <t xml:space="preserve">Primal Partners</t>
        </is>
      </c>
      <c r="C1676" t="inlineStr">
        <is>
          <t xml:space="preserve">Primal Partners (New)</t>
        </is>
      </c>
      <c r="D1676" t="inlineStr">
        <is>
          <t xml:space="preserve">5b340229129d7d80a53d44dd4130e6cb1265a9be</t>
        </is>
      </c>
      <c r="E1676" t="inlineStr">
        <is>
          <t xml:space="preserve">Episode 79: Registrierung Abgeschlossen</t>
        </is>
      </c>
      <c r="F1676">
        <v>79</v>
      </c>
      <c r="G1676" t="inlineStr">
        <is>
          <t xml:space="preserve">6:31-6:37</t>
        </is>
      </c>
      <c r="H1676" t="inlineStr">
        <is>
          <t xml:space="preserve">Resolved</t>
        </is>
      </c>
      <c r="I1676" t="inlineStr">
        <is>
          <t xml:space="preserve">Remarks: [Script Error]
Line from script:
"Cedar Creek war eine Stadt im Bezirk Jiajin und gehÃ¶rte verwaltungstechnisch zu Seattle."
Note: â€œJiajinâ€_x009d_ is not localized for the established Seattle setting, and a separate town would not administratively belong to the city of Seattle. Suggested: â€œCedar Creek lag im King County und gehÃ¶rte zum GroÃŸraum Seattle.â€_x009d_</t>
        </is>
      </c>
      <c r="J1676" t="inlineStr">
        <is>
          <t xml:space="preserve">VOA</t>
        </is>
      </c>
      <c r="K1676" t="inlineStr">
        <is>
          <t xml:space="preserve">Script Error</t>
        </is>
      </c>
      <c r="L1676" t="inlineStr">
        <is>
          <t xml:space="preserve">Script error</t>
        </is>
      </c>
      <c r="M1676" t="str">
        <f>IFERROR(IF(VLOOKUP(L1676,'Quantification'!$A:$B,2,FALSE)&amp;""="","Unclassified",VLOOKUP(L1676,'Quantification'!$A:$B,2,FALSE)),"Unclassified")</f>
        <v>Major</v>
      </c>
      <c r="N1676" t="inlineStr">
        <is>
          <t xml:space="preserve">con-khera.mirjam@pocketfm.com</t>
        </is>
      </c>
      <c r="O1676" t="inlineStr">
        <is>
          <t xml:space="preserve">Issues found in raw</t>
        </is>
      </c>
      <c r="P1676" t="str">
        <f>IF(OR(O1676="Issues found in master",O1676="Final master"),"Master",IF(OR(O1676="Ready for Master",O1676="Issues found in raw",O1676="Raw under QC",O1676="Issues resolved in raw"),"Raw","-"))</f>
        <v>Raw</v>
      </c>
      <c r="Q1676" s="13">
        <v>46287.59444444445</v>
      </c>
      <c r="R1676" t="inlineStr">
        <is>
          <t xml:space="preserve">2026-09 (Sept)</t>
        </is>
      </c>
      <c r="S1676">
        <f>IF(M1676="Not an error",0,IF(COUNTIFS($A$2:$A1676,$A1676,$D$2:$D1676,$D1676,$M$2:$M1676,"&lt;&gt;Not an error")=1,1,0))</f>
        <v>0</v>
      </c>
      <c r="T1676">
        <f>IF(M1676&lt;&gt;"Major",0,IF(COUNTIFS($A$2:$A1676,$A1676,$D$2:$D1676,$D1676,$M$2:$M1676,"Major")=1,1,0))</f>
        <v>0</v>
      </c>
      <c r="U1676">
        <f>IF(M1676&lt;&gt;"Minor",0,IF(COUNTIFS($A$2:$A1676,$A1676,$D$2:$D1676,$D1676,$M$2:$M1676,"Minor")=1,1,0))</f>
        <v>0</v>
      </c>
    </row>
    <row r="1677">
      <c r="A1677" t="inlineStr">
        <is>
          <t xml:space="preserve">819eabfbd96880cd7f6d42202600e24bdb384108</t>
        </is>
      </c>
      <c r="B1677" t="inlineStr">
        <is>
          <t xml:space="preserve">Primal Partners</t>
        </is>
      </c>
      <c r="C1677" t="inlineStr">
        <is>
          <t xml:space="preserve">Primal Partners (New)</t>
        </is>
      </c>
      <c r="D1677" t="inlineStr">
        <is>
          <t xml:space="preserve">5b340229129d7d80a53d44dd4130e6cb1265a9be</t>
        </is>
      </c>
      <c r="E1677" t="inlineStr">
        <is>
          <t xml:space="preserve">Episode 79: Registrierung Abgeschlossen</t>
        </is>
      </c>
      <c r="F1677">
        <v>79</v>
      </c>
      <c r="G1677" t="inlineStr">
        <is>
          <t xml:space="preserve">7:47-7:53</t>
        </is>
      </c>
      <c r="H1677" t="inlineStr">
        <is>
          <t xml:space="preserve">Resolved</t>
        </is>
      </c>
      <c r="I1677" t="inlineStr">
        <is>
          <t xml:space="preserve">Remarks: [Script Error]
Line from script:
"Von den Anwesenden bemerkte niemand, wie der kleine Schatz-Spuk wie gebannt auf die Schwanzfedern des Windschneid-Adlers starrte."
Note: The beast was established as â€œSchatz-Ghul,â€_x009d_ not â€œSchatz-Spuk.â€_x009d_ Suggested: â€œVon den Anwesenden bemerkte niemand, wie der kleine Schatz-Ghul wie gebannt auf die Schwanzfedern des Windschneid-Adlers starrte.â€_x009d_</t>
        </is>
      </c>
      <c r="J1677" t="inlineStr">
        <is>
          <t xml:space="preserve">VOA</t>
        </is>
      </c>
      <c r="K1677" t="inlineStr">
        <is>
          <t xml:space="preserve">Script Error</t>
        </is>
      </c>
      <c r="L1677" t="inlineStr">
        <is>
          <t xml:space="preserve">Script error</t>
        </is>
      </c>
      <c r="M1677" t="str">
        <f>IFERROR(IF(VLOOKUP(L1677,'Quantification'!$A:$B,2,FALSE)&amp;""="","Unclassified",VLOOKUP(L1677,'Quantification'!$A:$B,2,FALSE)),"Unclassified")</f>
        <v>Major</v>
      </c>
      <c r="N1677" t="inlineStr">
        <is>
          <t xml:space="preserve">con-khera.mirjam@pocketfm.com</t>
        </is>
      </c>
      <c r="O1677" t="inlineStr">
        <is>
          <t xml:space="preserve">Issues found in raw</t>
        </is>
      </c>
      <c r="P1677" t="str">
        <f>IF(OR(O1677="Issues found in master",O1677="Final master"),"Master",IF(OR(O1677="Ready for Master",O1677="Issues found in raw",O1677="Raw under QC",O1677="Issues resolved in raw"),"Raw","-"))</f>
        <v>Raw</v>
      </c>
      <c r="Q1677" s="13">
        <v>46287.59444444445</v>
      </c>
      <c r="R1677" t="inlineStr">
        <is>
          <t xml:space="preserve">2026-09 (Sept)</t>
        </is>
      </c>
      <c r="S1677">
        <f>IF(M1677="Not an error",0,IF(COUNTIFS($A$2:$A1677,$A1677,$D$2:$D1677,$D1677,$M$2:$M1677,"&lt;&gt;Not an error")=1,1,0))</f>
        <v>0</v>
      </c>
      <c r="T1677">
        <f>IF(M1677&lt;&gt;"Major",0,IF(COUNTIFS($A$2:$A1677,$A1677,$D$2:$D1677,$D1677,$M$2:$M1677,"Major")=1,1,0))</f>
        <v>0</v>
      </c>
      <c r="U1677">
        <f>IF(M1677&lt;&gt;"Minor",0,IF(COUNTIFS($A$2:$A1677,$A1677,$D$2:$D1677,$D1677,$M$2:$M1677,"Minor")=1,1,0))</f>
        <v>0</v>
      </c>
    </row>
    <row r="1678">
      <c r="A1678" t="inlineStr">
        <is>
          <t xml:space="preserve">819eabfbd96880cd7f6d42202600e24bdb384108</t>
        </is>
      </c>
      <c r="B1678" t="inlineStr">
        <is>
          <t xml:space="preserve">Primal Partners</t>
        </is>
      </c>
      <c r="C1678" t="inlineStr">
        <is>
          <t xml:space="preserve">Primal Partners (New)</t>
        </is>
      </c>
      <c r="D1678" t="inlineStr">
        <is>
          <t xml:space="preserve">5b340229129d7d80a53d44dd4130e6cb1265a9be</t>
        </is>
      </c>
      <c r="E1678" t="inlineStr">
        <is>
          <t xml:space="preserve">Episode 79: Registrierung Abgeschlossen</t>
        </is>
      </c>
      <c r="F1678">
        <v>79</v>
      </c>
      <c r="G1678" t="inlineStr">
        <is>
          <t xml:space="preserve">8:03-8:08</t>
        </is>
      </c>
      <c r="H1678" t="inlineStr">
        <is>
          <t xml:space="preserve">Resolved</t>
        </is>
      </c>
      <c r="I1678" t="inlineStr">
        <is>
          <t xml:space="preserve">Remarks: [Script Error]
Line from script:
"Und ausgerechnet einen Feuerzahn-Hund und einen Schatz Spuk."
Note: The beast was established as â€œSchatz-Ghul,â€_x009d_ not â€œSchatz Spuk.â€_x009d_ Suggested: â€œUnd ausgerechnet einen Feuerzahn-Hund und einen Schatz-Ghul.â€_x009d_</t>
        </is>
      </c>
      <c r="J1678" t="inlineStr">
        <is>
          <t xml:space="preserve">VOA</t>
        </is>
      </c>
      <c r="K1678" t="inlineStr">
        <is>
          <t xml:space="preserve">Script Error</t>
        </is>
      </c>
      <c r="L1678" t="inlineStr">
        <is>
          <t xml:space="preserve">Script error</t>
        </is>
      </c>
      <c r="M1678" t="str">
        <f>IFERROR(IF(VLOOKUP(L1678,'Quantification'!$A:$B,2,FALSE)&amp;""="","Unclassified",VLOOKUP(L1678,'Quantification'!$A:$B,2,FALSE)),"Unclassified")</f>
        <v>Major</v>
      </c>
      <c r="N1678" t="inlineStr">
        <is>
          <t xml:space="preserve">con-khera.mirjam@pocketfm.com</t>
        </is>
      </c>
      <c r="O1678" t="inlineStr">
        <is>
          <t xml:space="preserve">Issues found in raw</t>
        </is>
      </c>
      <c r="P1678" t="str">
        <f>IF(OR(O1678="Issues found in master",O1678="Final master"),"Master",IF(OR(O1678="Ready for Master",O1678="Issues found in raw",O1678="Raw under QC",O1678="Issues resolved in raw"),"Raw","-"))</f>
        <v>Raw</v>
      </c>
      <c r="Q1678" s="13">
        <v>46287.59444444445</v>
      </c>
      <c r="R1678" t="inlineStr">
        <is>
          <t xml:space="preserve">2026-09 (Sept)</t>
        </is>
      </c>
      <c r="S1678">
        <f>IF(M1678="Not an error",0,IF(COUNTIFS($A$2:$A1678,$A1678,$D$2:$D1678,$D1678,$M$2:$M1678,"&lt;&gt;Not an error")=1,1,0))</f>
        <v>0</v>
      </c>
      <c r="T1678">
        <f>IF(M1678&lt;&gt;"Major",0,IF(COUNTIFS($A$2:$A1678,$A1678,$D$2:$D1678,$D1678,$M$2:$M1678,"Major")=1,1,0))</f>
        <v>0</v>
      </c>
      <c r="U1678">
        <f>IF(M1678&lt;&gt;"Minor",0,IF(COUNTIFS($A$2:$A1678,$A1678,$D$2:$D1678,$D1678,$M$2:$M1678,"Minor")=1,1,0))</f>
        <v>0</v>
      </c>
    </row>
    <row r="1679">
      <c r="A1679" t="inlineStr">
        <is>
          <t xml:space="preserve">819eabfbd96880cd7f6d42202600e24bdb384108</t>
        </is>
      </c>
      <c r="B1679" t="inlineStr">
        <is>
          <t xml:space="preserve">Primal Partners</t>
        </is>
      </c>
      <c r="C1679" t="inlineStr">
        <is>
          <t xml:space="preserve">Primal Partners (New)</t>
        </is>
      </c>
      <c r="D1679" t="inlineStr">
        <is>
          <t xml:space="preserve">5b340229129d7d80a53d44dd4130e6cb1265a9be</t>
        </is>
      </c>
      <c r="E1679" t="inlineStr">
        <is>
          <t xml:space="preserve">Episode 79: Registrierung Abgeschlossen</t>
        </is>
      </c>
      <c r="F1679">
        <v>79</v>
      </c>
      <c r="G1679" t="inlineStr">
        <is>
          <t xml:space="preserve">8:54-9:00</t>
        </is>
      </c>
      <c r="H1679" t="inlineStr">
        <is>
          <t xml:space="preserve">Resolved</t>
        </is>
      </c>
      <c r="I1679" t="inlineStr">
        <is>
          <t xml:space="preserve">Remarks: [Script Error]
Line from script:
"WÃ¤hrend sie redeten, schwebte der kleine Schatz-Spuk gelassen zum Windschneid-Adler hinÃ¼ber."
Note: The beast was established as â€œSchatz-Ghul,â€_x009d_ not â€œSchatz-Spuk.â€_x009d_ Suggested: â€œWÃ¤hrend sie redeten, schwebte der kleine Schatz-Ghul gelassen zum Windschneid-Adler hinÃ¼ber.â€_x009d_</t>
        </is>
      </c>
      <c r="J1679" t="inlineStr">
        <is>
          <t xml:space="preserve">VOA</t>
        </is>
      </c>
      <c r="K1679" t="inlineStr">
        <is>
          <t xml:space="preserve">Script Error</t>
        </is>
      </c>
      <c r="L1679" t="inlineStr">
        <is>
          <t xml:space="preserve">Script error</t>
        </is>
      </c>
      <c r="M1679" t="str">
        <f>IFERROR(IF(VLOOKUP(L1679,'Quantification'!$A:$B,2,FALSE)&amp;""="","Unclassified",VLOOKUP(L1679,'Quantification'!$A:$B,2,FALSE)),"Unclassified")</f>
        <v>Major</v>
      </c>
      <c r="N1679" t="inlineStr">
        <is>
          <t xml:space="preserve">con-khera.mirjam@pocketfm.com</t>
        </is>
      </c>
      <c r="O1679" t="inlineStr">
        <is>
          <t xml:space="preserve">Issues found in raw</t>
        </is>
      </c>
      <c r="P1679" t="str">
        <f>IF(OR(O1679="Issues found in master",O1679="Final master"),"Master",IF(OR(O1679="Ready for Master",O1679="Issues found in raw",O1679="Raw under QC",O1679="Issues resolved in raw"),"Raw","-"))</f>
        <v>Raw</v>
      </c>
      <c r="Q1679" s="13">
        <v>46287.59444444445</v>
      </c>
      <c r="R1679" t="inlineStr">
        <is>
          <t xml:space="preserve">2026-09 (Sept)</t>
        </is>
      </c>
      <c r="S1679">
        <f>IF(M1679="Not an error",0,IF(COUNTIFS($A$2:$A1679,$A1679,$D$2:$D1679,$D1679,$M$2:$M1679,"&lt;&gt;Not an error")=1,1,0))</f>
        <v>0</v>
      </c>
      <c r="T1679">
        <f>IF(M1679&lt;&gt;"Major",0,IF(COUNTIFS($A$2:$A1679,$A1679,$D$2:$D1679,$D1679,$M$2:$M1679,"Major")=1,1,0))</f>
        <v>0</v>
      </c>
      <c r="U1679">
        <f>IF(M1679&lt;&gt;"Minor",0,IF(COUNTIFS($A$2:$A1679,$A1679,$D$2:$D1679,$D1679,$M$2:$M1679,"Minor")=1,1,0))</f>
        <v>0</v>
      </c>
    </row>
    <row r="1680">
      <c r="A1680" t="inlineStr">
        <is>
          <t xml:space="preserve">819eabfbd96880cd7f6d42202600e24bdb384108</t>
        </is>
      </c>
      <c r="B1680" t="inlineStr">
        <is>
          <t xml:space="preserve">Primal Partners</t>
        </is>
      </c>
      <c r="C1680" t="inlineStr">
        <is>
          <t xml:space="preserve">Primal Partners (New)</t>
        </is>
      </c>
      <c r="D1680" t="inlineStr">
        <is>
          <t xml:space="preserve">3ee0b0f7d4790d7408e147cdf23432bf25968acb</t>
        </is>
      </c>
      <c r="E1680" t="inlineStr">
        <is>
          <t xml:space="preserve">Episode 80: Willow Creek (Regenerated)</t>
        </is>
      </c>
      <c r="F1680">
        <v>80</v>
      </c>
      <c r="G1680" t="inlineStr">
        <is>
          <t xml:space="preserve">3:13-3:20</t>
        </is>
      </c>
      <c r="H1680" t="inlineStr">
        <is>
          <t xml:space="preserve">Resolved</t>
        </is>
      </c>
      <c r="I1680" t="inlineStr">
        <is>
          <t xml:space="preserve">Remarks: [Script Error]
Line from script:
"Nachdem Raina Sofia abgesetzt hatte, bot Sofia an, bei Rainas Blind Date dabeizusein und ihren Senf dazuzugeben."
Note: Raina is the one who invites Sofia to join her blind date, but Sofia does not want to come along. Suggested: â€œNachdem Raina Sofia abgesetzt hatte, bot sie ihr an, sie zu ihrem Blind Date mitzunehmen und ihren Senf dazuzugeben.â€_x009d_</t>
        </is>
      </c>
      <c r="J1680" t="inlineStr">
        <is>
          <t xml:space="preserve">VOA</t>
        </is>
      </c>
      <c r="K1680" t="inlineStr">
        <is>
          <t xml:space="preserve">Script Error</t>
        </is>
      </c>
      <c r="L1680" t="inlineStr">
        <is>
          <t xml:space="preserve">Script error</t>
        </is>
      </c>
      <c r="M1680" t="str">
        <f>IFERROR(IF(VLOOKUP(L1680,'Quantification'!$A:$B,2,FALSE)&amp;""="","Unclassified",VLOOKUP(L1680,'Quantification'!$A:$B,2,FALSE)),"Unclassified")</f>
        <v>Major</v>
      </c>
      <c r="N1680" t="inlineStr">
        <is>
          <t xml:space="preserve">con-khera.mirjam@pocketfm.com</t>
        </is>
      </c>
      <c r="O1680" t="inlineStr">
        <is>
          <t xml:space="preserve">Issues found in raw</t>
        </is>
      </c>
      <c r="P1680" t="str">
        <f>IF(OR(O1680="Issues found in master",O1680="Final master"),"Master",IF(OR(O1680="Ready for Master",O1680="Issues found in raw",O1680="Raw under QC",O1680="Issues resolved in raw"),"Raw","-"))</f>
        <v>Raw</v>
      </c>
      <c r="Q1680" s="13">
        <v>46287.47430555556</v>
      </c>
      <c r="R1680" t="inlineStr">
        <is>
          <t xml:space="preserve">2026-09 (Sept)</t>
        </is>
      </c>
      <c r="S1680">
        <f>IF(M1680="Not an error",0,IF(COUNTIFS($A$2:$A1680,$A1680,$D$2:$D1680,$D1680,$M$2:$M1680,"&lt;&gt;Not an error")=1,1,0))</f>
        <v>1</v>
      </c>
      <c r="T1680">
        <f>IF(M1680&lt;&gt;"Major",0,IF(COUNTIFS($A$2:$A1680,$A1680,$D$2:$D1680,$D1680,$M$2:$M1680,"Major")=1,1,0))</f>
        <v>1</v>
      </c>
      <c r="U1680">
        <f>IF(M1680&lt;&gt;"Minor",0,IF(COUNTIFS($A$2:$A1680,$A1680,$D$2:$D1680,$D1680,$M$2:$M1680,"Minor")=1,1,0))</f>
        <v>0</v>
      </c>
    </row>
    <row r="1681">
      <c r="A1681" t="inlineStr">
        <is>
          <t xml:space="preserve">819eabfbd96880cd7f6d42202600e24bdb384108</t>
        </is>
      </c>
      <c r="B1681" t="inlineStr">
        <is>
          <t xml:space="preserve">Primal Partners</t>
        </is>
      </c>
      <c r="C1681" t="inlineStr">
        <is>
          <t xml:space="preserve">Primal Partners (New)</t>
        </is>
      </c>
      <c r="D1681" t="inlineStr">
        <is>
          <t xml:space="preserve">3ee0b0f7d4790d7408e147cdf23432bf25968acb</t>
        </is>
      </c>
      <c r="E1681" t="inlineStr">
        <is>
          <t xml:space="preserve">Episode 80: Willow Creek (Regenerated)</t>
        </is>
      </c>
      <c r="F1681">
        <v>80</v>
      </c>
      <c r="G1681" t="inlineStr">
        <is>
          <t xml:space="preserve">5:19-5:25</t>
        </is>
      </c>
      <c r="H1681" t="inlineStr">
        <is>
          <t xml:space="preserve">Resolved</t>
        </is>
      </c>
      <c r="I1681" t="inlineStr">
        <is>
          <t xml:space="preserve">Remarks: [Script Error]
Line from script:
"Deine Cousine Yeva will Geisterpflanzenmeisterin werden und an der AgraruniversitÃ¤t Southland studieren."
Note: Use â€œBestienpflanzenmeisterinâ€_x009d_ consistently instead of â€œGeisterpflanzenmeisterin.â€_x009d_ Suggested: â€œDeine Cousine Yeva will Bestienpflanzenmeisterin werden und an der AgraruniversitÃ¤t Southland studieren.â€_x009d_</t>
        </is>
      </c>
      <c r="J1681" t="inlineStr">
        <is>
          <t xml:space="preserve">VOA</t>
        </is>
      </c>
      <c r="K1681" t="inlineStr">
        <is>
          <t xml:space="preserve">Script Error</t>
        </is>
      </c>
      <c r="L1681" t="inlineStr">
        <is>
          <t xml:space="preserve">Script error</t>
        </is>
      </c>
      <c r="M1681" t="str">
        <f>IFERROR(IF(VLOOKUP(L1681,'Quantification'!$A:$B,2,FALSE)&amp;""="","Unclassified",VLOOKUP(L1681,'Quantification'!$A:$B,2,FALSE)),"Unclassified")</f>
        <v>Major</v>
      </c>
      <c r="N1681" t="inlineStr">
        <is>
          <t xml:space="preserve">con-khera.mirjam@pocketfm.com</t>
        </is>
      </c>
      <c r="O1681" t="inlineStr">
        <is>
          <t xml:space="preserve">Issues found in raw</t>
        </is>
      </c>
      <c r="P1681" t="str">
        <f>IF(OR(O1681="Issues found in master",O1681="Final master"),"Master",IF(OR(O1681="Ready for Master",O1681="Issues found in raw",O1681="Raw under QC",O1681="Issues resolved in raw"),"Raw","-"))</f>
        <v>Raw</v>
      </c>
      <c r="Q1681" s="13">
        <v>46287.47430555556</v>
      </c>
      <c r="R1681" t="inlineStr">
        <is>
          <t xml:space="preserve">2026-09 (Sept)</t>
        </is>
      </c>
      <c r="S1681">
        <f>IF(M1681="Not an error",0,IF(COUNTIFS($A$2:$A1681,$A1681,$D$2:$D1681,$D1681,$M$2:$M1681,"&lt;&gt;Not an error")=1,1,0))</f>
        <v>0</v>
      </c>
      <c r="T1681">
        <f>IF(M1681&lt;&gt;"Major",0,IF(COUNTIFS($A$2:$A1681,$A1681,$D$2:$D1681,$D1681,$M$2:$M1681,"Major")=1,1,0))</f>
        <v>0</v>
      </c>
      <c r="U1681">
        <f>IF(M1681&lt;&gt;"Minor",0,IF(COUNTIFS($A$2:$A1681,$A1681,$D$2:$D1681,$D1681,$M$2:$M1681,"Minor")=1,1,0))</f>
        <v>0</v>
      </c>
    </row>
    <row r="1682">
      <c r="A1682" t="inlineStr">
        <is>
          <t xml:space="preserve">819eabfbd96880cd7f6d42202600e24bdb384108</t>
        </is>
      </c>
      <c r="B1682" t="inlineStr">
        <is>
          <t xml:space="preserve">Primal Partners</t>
        </is>
      </c>
      <c r="C1682" t="inlineStr">
        <is>
          <t xml:space="preserve">Primal Partners (New)</t>
        </is>
      </c>
      <c r="D1682" t="inlineStr">
        <is>
          <t xml:space="preserve">3ee0b0f7d4790d7408e147cdf23432bf25968acb</t>
        </is>
      </c>
      <c r="E1682" t="inlineStr">
        <is>
          <t xml:space="preserve">Episode 80: Willow Creek (Regenerated)</t>
        </is>
      </c>
      <c r="F1682">
        <v>80</v>
      </c>
      <c r="G1682" t="inlineStr">
        <is>
          <t xml:space="preserve">5:31-5:37</t>
        </is>
      </c>
      <c r="H1682" t="inlineStr">
        <is>
          <t xml:space="preserve">Resolved</t>
        </is>
      </c>
      <c r="I1682" t="inlineStr">
        <is>
          <t xml:space="preserve">Remarks: [Script Error]
Line from script:
"Geisterpflanzenmeister spezialisieren sich auf den Anbau energiereicher Pflanzen."
Note: Use â€œBestienpflanzenmeisterâ€_x009d_ consistently instead of â€œGeisterpflanzenmeister.â€_x009d_ Suggested: â€œBestienpflanzenmeister spezialisieren sich auf den Anbau energiereicher Pflanzen.â€_x009d_</t>
        </is>
      </c>
      <c r="J1682" t="inlineStr">
        <is>
          <t xml:space="preserve">VOA</t>
        </is>
      </c>
      <c r="K1682" t="inlineStr">
        <is>
          <t xml:space="preserve">Script Error</t>
        </is>
      </c>
      <c r="L1682" t="inlineStr">
        <is>
          <t xml:space="preserve">Script error</t>
        </is>
      </c>
      <c r="M1682" t="str">
        <f>IFERROR(IF(VLOOKUP(L1682,'Quantification'!$A:$B,2,FALSE)&amp;""="","Unclassified",VLOOKUP(L1682,'Quantification'!$A:$B,2,FALSE)),"Unclassified")</f>
        <v>Major</v>
      </c>
      <c r="N1682" t="inlineStr">
        <is>
          <t xml:space="preserve">con-khera.mirjam@pocketfm.com</t>
        </is>
      </c>
      <c r="O1682" t="inlineStr">
        <is>
          <t xml:space="preserve">Issues found in raw</t>
        </is>
      </c>
      <c r="P1682" t="str">
        <f>IF(OR(O1682="Issues found in master",O1682="Final master"),"Master",IF(OR(O1682="Ready for Master",O1682="Issues found in raw",O1682="Raw under QC",O1682="Issues resolved in raw"),"Raw","-"))</f>
        <v>Raw</v>
      </c>
      <c r="Q1682" s="13">
        <v>46287.47430555556</v>
      </c>
      <c r="R1682" t="inlineStr">
        <is>
          <t xml:space="preserve">2026-09 (Sept)</t>
        </is>
      </c>
      <c r="S1682">
        <f>IF(M1682="Not an error",0,IF(COUNTIFS($A$2:$A1682,$A1682,$D$2:$D1682,$D1682,$M$2:$M1682,"&lt;&gt;Not an error")=1,1,0))</f>
        <v>0</v>
      </c>
      <c r="T1682">
        <f>IF(M1682&lt;&gt;"Major",0,IF(COUNTIFS($A$2:$A1682,$A1682,$D$2:$D1682,$D1682,$M$2:$M1682,"Major")=1,1,0))</f>
        <v>0</v>
      </c>
      <c r="U1682">
        <f>IF(M1682&lt;&gt;"Minor",0,IF(COUNTIFS($A$2:$A1682,$A1682,$D$2:$D1682,$D1682,$M$2:$M1682,"Minor")=1,1,0))</f>
        <v>0</v>
      </c>
    </row>
    <row r="1683">
      <c r="A1683" t="inlineStr">
        <is>
          <t xml:space="preserve">819eabfbd96880cd7f6d42202600e24bdb384108</t>
        </is>
      </c>
      <c r="B1683" t="inlineStr">
        <is>
          <t xml:space="preserve">Primal Partners</t>
        </is>
      </c>
      <c r="C1683" t="inlineStr">
        <is>
          <t xml:space="preserve">Primal Partners (New)</t>
        </is>
      </c>
      <c r="D1683" t="inlineStr">
        <is>
          <t xml:space="preserve">3ee0b0f7d4790d7408e147cdf23432bf25968acb</t>
        </is>
      </c>
      <c r="E1683" t="inlineStr">
        <is>
          <t xml:space="preserve">Episode 80: Willow Creek (Regenerated)</t>
        </is>
      </c>
      <c r="F1683">
        <v>80</v>
      </c>
      <c r="G1683" t="inlineStr">
        <is>
          <t xml:space="preserve">5:57-6:09</t>
        </is>
      </c>
      <c r="H1683" t="inlineStr">
        <is>
          <t xml:space="preserve">Resolved</t>
        </is>
      </c>
      <c r="I1683" t="inlineStr">
        <is>
          <t xml:space="preserve">Remarks: [Script Error]
Line from script:
"Normalerweise musste man ein BÃ¤ndiger sein, um an einer UniversitÃ¤t ein Fach im Zusammenhang mit Ã¼bernatÃ¼rlichen Bestien zu studieren, und der Studiengang fÃ¼r Geisterpflanzen war da keine Ausnahme."
Note: Use â€œBestienpflanzenâ€_x009d_ consistently instead of â€œGeisterpflanzen.â€_x009d_ Suggested: â€œNormalerweise musste man ein BÃ¤ndiger sein, um an einer UniversitÃ¤t ein Fach im Zusammenhang mit Ã¼bernatÃ¼rlichen Bestien zu studieren, und der Studiengang fÃ¼r Bestienpflanzen war da keine Ausnahme.â€_x009d_</t>
        </is>
      </c>
      <c r="J1683" t="inlineStr">
        <is>
          <t xml:space="preserve">VOA</t>
        </is>
      </c>
      <c r="K1683" t="inlineStr">
        <is>
          <t xml:space="preserve">Modulation</t>
        </is>
      </c>
      <c r="L1683" t="inlineStr">
        <is>
          <t xml:space="preserve">Modulation</t>
        </is>
      </c>
      <c r="M1683" t="str">
        <f>IFERROR(IF(VLOOKUP(L1683,'Quantification'!$A:$B,2,FALSE)&amp;""="","Unclassified",VLOOKUP(L1683,'Quantification'!$A:$B,2,FALSE)),"Unclassified")</f>
        <v>Minor</v>
      </c>
      <c r="N1683" t="inlineStr">
        <is>
          <t xml:space="preserve">con-khera.mirjam@pocketfm.com</t>
        </is>
      </c>
      <c r="O1683" t="inlineStr">
        <is>
          <t xml:space="preserve">Issues found in raw</t>
        </is>
      </c>
      <c r="P1683" t="str">
        <f>IF(OR(O1683="Issues found in master",O1683="Final master"),"Master",IF(OR(O1683="Ready for Master",O1683="Issues found in raw",O1683="Raw under QC",O1683="Issues resolved in raw"),"Raw","-"))</f>
        <v>Raw</v>
      </c>
      <c r="Q1683" s="13">
        <v>46287.47430555556</v>
      </c>
      <c r="R1683" t="inlineStr">
        <is>
          <t xml:space="preserve">2026-09 (Sept)</t>
        </is>
      </c>
      <c r="S1683">
        <f>IF(M1683="Not an error",0,IF(COUNTIFS($A$2:$A1683,$A1683,$D$2:$D1683,$D1683,$M$2:$M1683,"&lt;&gt;Not an error")=1,1,0))</f>
        <v>0</v>
      </c>
      <c r="T1683">
        <f>IF(M1683&lt;&gt;"Major",0,IF(COUNTIFS($A$2:$A1683,$A1683,$D$2:$D1683,$D1683,$M$2:$M1683,"Major")=1,1,0))</f>
        <v>0</v>
      </c>
      <c r="U1683">
        <f>IF(M1683&lt;&gt;"Minor",0,IF(COUNTIFS($A$2:$A1683,$A1683,$D$2:$D1683,$D1683,$M$2:$M1683,"Minor")=1,1,0))</f>
        <v>1</v>
      </c>
    </row>
    <row r="1684">
      <c r="A1684" t="inlineStr">
        <is>
          <t xml:space="preserve">819eabfbd96880cd7f6d42202600e24bdb384108</t>
        </is>
      </c>
      <c r="B1684" t="inlineStr">
        <is>
          <t xml:space="preserve">Primal Partners</t>
        </is>
      </c>
      <c r="C1684" t="inlineStr">
        <is>
          <t xml:space="preserve">Primal Partners (New)</t>
        </is>
      </c>
      <c r="D1684" t="inlineStr">
        <is>
          <t xml:space="preserve">3ee0b0f7d4790d7408e147cdf23432bf25968acb</t>
        </is>
      </c>
      <c r="E1684" t="inlineStr">
        <is>
          <t xml:space="preserve">Episode 80: Willow Creek (Regenerated)</t>
        </is>
      </c>
      <c r="F1684">
        <v>80</v>
      </c>
      <c r="G1684" t="inlineStr">
        <is>
          <t xml:space="preserve">5:59-7:05</t>
        </is>
      </c>
      <c r="H1684" t="inlineStr">
        <is>
          <t xml:space="preserve">Resolved</t>
        </is>
      </c>
      <c r="I1684" t="inlineStr">
        <is>
          <t xml:space="preserve">Remarks: [Script Error]
Line from script:
"Die Pflanzen im Park waren nur gewÃ¶hnliche Pflanzen. Dies hier waren alles Geisterpflanzen."
Note: Use â€œBestienpflanzenâ€_x009d_ consistently instead of â€œGeisterpflanzen.â€_x009d_ Suggested: â€œDie Pflanzen im Park waren nur gewÃ¶hnliche Pflanzen. Dies hier waren alles Bestienpflanzen.â€_x009d_</t>
        </is>
      </c>
      <c r="J1684" t="inlineStr">
        <is>
          <t xml:space="preserve">VOA</t>
        </is>
      </c>
      <c r="K1684" t="inlineStr">
        <is>
          <t xml:space="preserve">Modulation</t>
        </is>
      </c>
      <c r="L1684" t="inlineStr">
        <is>
          <t xml:space="preserve">Modulation</t>
        </is>
      </c>
      <c r="M1684" t="str">
        <f>IFERROR(IF(VLOOKUP(L1684,'Quantification'!$A:$B,2,FALSE)&amp;""="","Unclassified",VLOOKUP(L1684,'Quantification'!$A:$B,2,FALSE)),"Unclassified")</f>
        <v>Minor</v>
      </c>
      <c r="N1684" t="inlineStr">
        <is>
          <t xml:space="preserve">con-khera.mirjam@pocketfm.com</t>
        </is>
      </c>
      <c r="O1684" t="inlineStr">
        <is>
          <t xml:space="preserve">Issues found in raw</t>
        </is>
      </c>
      <c r="P1684" t="str">
        <f>IF(OR(O1684="Issues found in master",O1684="Final master"),"Master",IF(OR(O1684="Ready for Master",O1684="Issues found in raw",O1684="Raw under QC",O1684="Issues resolved in raw"),"Raw","-"))</f>
        <v>Raw</v>
      </c>
      <c r="Q1684" s="13">
        <v>46287.47430555556</v>
      </c>
      <c r="R1684" t="inlineStr">
        <is>
          <t xml:space="preserve">2026-09 (Sept)</t>
        </is>
      </c>
      <c r="S1684">
        <f>IF(M1684="Not an error",0,IF(COUNTIFS($A$2:$A1684,$A1684,$D$2:$D1684,$D1684,$M$2:$M1684,"&lt;&gt;Not an error")=1,1,0))</f>
        <v>0</v>
      </c>
      <c r="T1684">
        <f>IF(M1684&lt;&gt;"Major",0,IF(COUNTIFS($A$2:$A1684,$A1684,$D$2:$D1684,$D1684,$M$2:$M1684,"Major")=1,1,0))</f>
        <v>0</v>
      </c>
      <c r="U1684">
        <f>IF(M1684&lt;&gt;"Minor",0,IF(COUNTIFS($A$2:$A1684,$A1684,$D$2:$D1684,$D1684,$M$2:$M1684,"Minor")=1,1,0))</f>
        <v>0</v>
      </c>
    </row>
    <row r="1685">
      <c r="A1685" t="inlineStr">
        <is>
          <t xml:space="preserve">819eabfbd96880cd7f6d42202600e24bdb384108</t>
        </is>
      </c>
      <c r="B1685" t="inlineStr">
        <is>
          <t xml:space="preserve">Primal Partners</t>
        </is>
      </c>
      <c r="C1685" t="inlineStr">
        <is>
          <t xml:space="preserve">Primal Partners (New)</t>
        </is>
      </c>
      <c r="D1685" t="inlineStr">
        <is>
          <t xml:space="preserve">66fe8826a536a54ea80d30e223efa6fd4c17c4cc</t>
        </is>
      </c>
      <c r="E1685" t="inlineStr">
        <is>
          <t xml:space="preserve">Episode 80: Willow Creek</t>
        </is>
      </c>
      <c r="F1685">
        <v>80</v>
      </c>
      <c r="G1685" t="inlineStr">
        <is>
          <t xml:space="preserve">0:27-0:32</t>
        </is>
      </c>
      <c r="H1685" t="inlineStr">
        <is>
          <t xml:space="preserve">Resolved</t>
        </is>
      </c>
      <c r="I1685" t="inlineStr">
        <is>
          <t xml:space="preserve">Remarks: [Script Error]
Line from script:
"Doch dieser kleine Kerl war die Ã¼bernatÃ¼rliche Bestie der Schwester seines BÃ¤ndigers."
Note: Sofia is the cousin of the Windschneid-Adlerâ€™s female tamer, not her sister. Suggested: â€œDoch dieser kleine Kerl war die Tierbestie der Cousine seiner BÃ¤ndigerin.â€_x009d_</t>
        </is>
      </c>
      <c r="J1685" t="inlineStr">
        <is>
          <t xml:space="preserve">VOA</t>
        </is>
      </c>
      <c r="K1685" t="inlineStr">
        <is>
          <t xml:space="preserve">Script Error</t>
        </is>
      </c>
      <c r="L1685" t="inlineStr">
        <is>
          <t xml:space="preserve">Script error</t>
        </is>
      </c>
      <c r="M1685" t="str">
        <f>IFERROR(IF(VLOOKUP(L1685,'Quantification'!$A:$B,2,FALSE)&amp;""="","Unclassified",VLOOKUP(L1685,'Quantification'!$A:$B,2,FALSE)),"Unclassified")</f>
        <v>Major</v>
      </c>
      <c r="N1685" t="inlineStr">
        <is>
          <t xml:space="preserve">con-khera.mirjam@pocketfm.com</t>
        </is>
      </c>
      <c r="O1685" t="inlineStr">
        <is>
          <t xml:space="preserve">Issues found in raw</t>
        </is>
      </c>
      <c r="P1685" t="str">
        <f>IF(OR(O1685="Issues found in master",O1685="Final master"),"Master",IF(OR(O1685="Ready for Master",O1685="Issues found in raw",O1685="Raw under QC",O1685="Issues resolved in raw"),"Raw","-"))</f>
        <v>Raw</v>
      </c>
      <c r="Q1685" s="13">
        <v>46287.59444444445</v>
      </c>
      <c r="R1685" t="inlineStr">
        <is>
          <t xml:space="preserve">2026-09 (Sept)</t>
        </is>
      </c>
      <c r="S1685">
        <f>IF(M1685="Not an error",0,IF(COUNTIFS($A$2:$A1685,$A1685,$D$2:$D1685,$D1685,$M$2:$M1685,"&lt;&gt;Not an error")=1,1,0))</f>
        <v>1</v>
      </c>
      <c r="T1685">
        <f>IF(M1685&lt;&gt;"Major",0,IF(COUNTIFS($A$2:$A1685,$A1685,$D$2:$D1685,$D1685,$M$2:$M1685,"Major")=1,1,0))</f>
        <v>1</v>
      </c>
      <c r="U1685">
        <f>IF(M1685&lt;&gt;"Minor",0,IF(COUNTIFS($A$2:$A1685,$A1685,$D$2:$D1685,$D1685,$M$2:$M1685,"Minor")=1,1,0))</f>
        <v>0</v>
      </c>
    </row>
    <row r="1686">
      <c r="A1686" t="inlineStr">
        <is>
          <t xml:space="preserve">819eabfbd96880cd7f6d42202600e24bdb384108</t>
        </is>
      </c>
      <c r="B1686" t="inlineStr">
        <is>
          <t xml:space="preserve">Primal Partners</t>
        </is>
      </c>
      <c r="C1686" t="inlineStr">
        <is>
          <t xml:space="preserve">Primal Partners (New)</t>
        </is>
      </c>
      <c r="D1686" t="inlineStr">
        <is>
          <t xml:space="preserve">66fe8826a536a54ea80d30e223efa6fd4c17c4cc</t>
        </is>
      </c>
      <c r="E1686" t="inlineStr">
        <is>
          <t xml:space="preserve">Episode 80: Willow Creek</t>
        </is>
      </c>
      <c r="F1686">
        <v>80</v>
      </c>
      <c r="G1686" t="inlineStr">
        <is>
          <t xml:space="preserve">2:02-2:05</t>
        </is>
      </c>
      <c r="H1686" t="inlineStr">
        <is>
          <t xml:space="preserve">Resolved</t>
        </is>
      </c>
      <c r="I1686" t="inlineStr">
        <is>
          <t xml:space="preserve">Remarks: [Script Error]
Line from script:
"Sein BÃ¤ndiger hatte ihn gewarnt."
Note: The Windschneid-Adlerâ€™s tamer is female. Suggested: â€œSeine BÃ¤ndigerin hatte ihn gewarnt.â€_x009d_</t>
        </is>
      </c>
      <c r="J1686" t="inlineStr">
        <is>
          <t xml:space="preserve">VOA</t>
        </is>
      </c>
      <c r="K1686" t="inlineStr">
        <is>
          <t xml:space="preserve">Script Error</t>
        </is>
      </c>
      <c r="L1686" t="inlineStr">
        <is>
          <t xml:space="preserve">Script error</t>
        </is>
      </c>
      <c r="M1686" t="str">
        <f>IFERROR(IF(VLOOKUP(L1686,'Quantification'!$A:$B,2,FALSE)&amp;""="","Unclassified",VLOOKUP(L1686,'Quantification'!$A:$B,2,FALSE)),"Unclassified")</f>
        <v>Major</v>
      </c>
      <c r="N1686" t="inlineStr">
        <is>
          <t xml:space="preserve">con-khera.mirjam@pocketfm.com</t>
        </is>
      </c>
      <c r="O1686" t="inlineStr">
        <is>
          <t xml:space="preserve">Issues found in raw</t>
        </is>
      </c>
      <c r="P1686" t="str">
        <f>IF(OR(O1686="Issues found in master",O1686="Final master"),"Master",IF(OR(O1686="Ready for Master",O1686="Issues found in raw",O1686="Raw under QC",O1686="Issues resolved in raw"),"Raw","-"))</f>
        <v>Raw</v>
      </c>
      <c r="Q1686" s="13">
        <v>46287.59444444445</v>
      </c>
      <c r="R1686" t="inlineStr">
        <is>
          <t xml:space="preserve">2026-09 (Sept)</t>
        </is>
      </c>
      <c r="S1686">
        <f>IF(M1686="Not an error",0,IF(COUNTIFS($A$2:$A1686,$A1686,$D$2:$D1686,$D1686,$M$2:$M1686,"&lt;&gt;Not an error")=1,1,0))</f>
        <v>0</v>
      </c>
      <c r="T1686">
        <f>IF(M1686&lt;&gt;"Major",0,IF(COUNTIFS($A$2:$A1686,$A1686,$D$2:$D1686,$D1686,$M$2:$M1686,"Major")=1,1,0))</f>
        <v>0</v>
      </c>
      <c r="U1686">
        <f>IF(M1686&lt;&gt;"Minor",0,IF(COUNTIFS($A$2:$A1686,$A1686,$D$2:$D1686,$D1686,$M$2:$M1686,"Minor")=1,1,0))</f>
        <v>0</v>
      </c>
    </row>
    <row r="1687">
      <c r="A1687" t="inlineStr">
        <is>
          <t xml:space="preserve">819eabfbd96880cd7f6d42202600e24bdb384108</t>
        </is>
      </c>
      <c r="B1687" t="inlineStr">
        <is>
          <t xml:space="preserve">Primal Partners</t>
        </is>
      </c>
      <c r="C1687" t="inlineStr">
        <is>
          <t xml:space="preserve">Primal Partners (New)</t>
        </is>
      </c>
      <c r="D1687" t="inlineStr">
        <is>
          <t xml:space="preserve">66fe8826a536a54ea80d30e223efa6fd4c17c4cc</t>
        </is>
      </c>
      <c r="E1687" t="inlineStr">
        <is>
          <t xml:space="preserve">Episode 80: Willow Creek</t>
        </is>
      </c>
      <c r="F1687">
        <v>80</v>
      </c>
      <c r="G1687" t="inlineStr">
        <is>
          <t xml:space="preserve">2:11-2:15</t>
        </is>
      </c>
      <c r="H1687" t="inlineStr">
        <is>
          <t xml:space="preserve">Resolved</t>
        </is>
      </c>
      <c r="I1687" t="inlineStr">
        <is>
          <t xml:space="preserve">Remarks: [Script Error]
Line from script:
"Und wenn man ihn meldete, kÃ¶nnte sein BÃ¤ndiger seinen Job verlieren."
Note: The Windschneid-Adlerâ€™s tamer is female. Suggested: â€œUnd wenn man ihn meldete, kÃ¶nnte seine BÃ¤ndigerin ihren Job verlieren.â€_x009d_</t>
        </is>
      </c>
      <c r="J1687" t="inlineStr">
        <is>
          <t xml:space="preserve">VOA</t>
        </is>
      </c>
      <c r="K1687" t="inlineStr">
        <is>
          <t xml:space="preserve">Script Error</t>
        </is>
      </c>
      <c r="L1687" t="inlineStr">
        <is>
          <t xml:space="preserve">Script error</t>
        </is>
      </c>
      <c r="M1687" t="str">
        <f>IFERROR(IF(VLOOKUP(L1687,'Quantification'!$A:$B,2,FALSE)&amp;""="","Unclassified",VLOOKUP(L1687,'Quantification'!$A:$B,2,FALSE)),"Unclassified")</f>
        <v>Major</v>
      </c>
      <c r="N1687" t="inlineStr">
        <is>
          <t xml:space="preserve">con-khera.mirjam@pocketfm.com</t>
        </is>
      </c>
      <c r="O1687" t="inlineStr">
        <is>
          <t xml:space="preserve">Issues found in raw</t>
        </is>
      </c>
      <c r="P1687" t="str">
        <f>IF(OR(O1687="Issues found in master",O1687="Final master"),"Master",IF(OR(O1687="Ready for Master",O1687="Issues found in raw",O1687="Raw under QC",O1687="Issues resolved in raw"),"Raw","-"))</f>
        <v>Raw</v>
      </c>
      <c r="Q1687" s="13">
        <v>46287.59444444445</v>
      </c>
      <c r="R1687" t="inlineStr">
        <is>
          <t xml:space="preserve">2026-09 (Sept)</t>
        </is>
      </c>
      <c r="S1687">
        <f>IF(M1687="Not an error",0,IF(COUNTIFS($A$2:$A1687,$A1687,$D$2:$D1687,$D1687,$M$2:$M1687,"&lt;&gt;Not an error")=1,1,0))</f>
        <v>0</v>
      </c>
      <c r="T1687">
        <f>IF(M1687&lt;&gt;"Major",0,IF(COUNTIFS($A$2:$A1687,$A1687,$D$2:$D1687,$D1687,$M$2:$M1687,"Major")=1,1,0))</f>
        <v>0</v>
      </c>
      <c r="U1687">
        <f>IF(M1687&lt;&gt;"Minor",0,IF(COUNTIFS($A$2:$A1687,$A1687,$D$2:$D1687,$D1687,$M$2:$M1687,"Minor")=1,1,0))</f>
        <v>0</v>
      </c>
    </row>
    <row r="1688">
      <c r="A1688" t="inlineStr">
        <is>
          <t xml:space="preserve">819eabfbd96880cd7f6d42202600e24bdb384108</t>
        </is>
      </c>
      <c r="B1688" t="inlineStr">
        <is>
          <t xml:space="preserve">Primal Partners</t>
        </is>
      </c>
      <c r="C1688" t="inlineStr">
        <is>
          <t xml:space="preserve">Primal Partners (New)</t>
        </is>
      </c>
      <c r="D1688" t="inlineStr">
        <is>
          <t xml:space="preserve">66fe8826a536a54ea80d30e223efa6fd4c17c4cc</t>
        </is>
      </c>
      <c r="E1688" t="inlineStr">
        <is>
          <t xml:space="preserve">Episode 80: Willow Creek</t>
        </is>
      </c>
      <c r="F1688">
        <v>80</v>
      </c>
      <c r="G1688" t="inlineStr">
        <is>
          <t xml:space="preserve">2:22-2:28</t>
        </is>
      </c>
      <c r="H1688" t="inlineStr">
        <is>
          <t xml:space="preserve">Resolved</t>
        </is>
      </c>
      <c r="I1688" t="inlineStr">
        <is>
          <t xml:space="preserve">Remarks: [Script Error]
Line from script:
"Sofia und Yara Yates, die mitten in einem GesprÃ¤ch waren, zuckten bei dem Schrei zusammen."
Note: Sofiaâ€™s cousin was previously introduced as â€œRaina,â€_x009d_ not â€œYara Yates.â€_x009d_ Suggested: â€œSofia und Raina, die mitten in einem GesprÃ¤ch waren, zuckten bei dem Schrei zusammen.â€_x009d_</t>
        </is>
      </c>
      <c r="J1688" t="inlineStr">
        <is>
          <t xml:space="preserve">VOA</t>
        </is>
      </c>
      <c r="K1688" t="inlineStr">
        <is>
          <t xml:space="preserve">Script Error</t>
        </is>
      </c>
      <c r="L1688" t="inlineStr">
        <is>
          <t xml:space="preserve">Script error</t>
        </is>
      </c>
      <c r="M1688" t="str">
        <f>IFERROR(IF(VLOOKUP(L1688,'Quantification'!$A:$B,2,FALSE)&amp;""="","Unclassified",VLOOKUP(L1688,'Quantification'!$A:$B,2,FALSE)),"Unclassified")</f>
        <v>Major</v>
      </c>
      <c r="N1688" t="inlineStr">
        <is>
          <t xml:space="preserve">con-khera.mirjam@pocketfm.com</t>
        </is>
      </c>
      <c r="O1688" t="inlineStr">
        <is>
          <t xml:space="preserve">Issues found in raw</t>
        </is>
      </c>
      <c r="P1688" t="str">
        <f>IF(OR(O1688="Issues found in master",O1688="Final master"),"Master",IF(OR(O1688="Ready for Master",O1688="Issues found in raw",O1688="Raw under QC",O1688="Issues resolved in raw"),"Raw","-"))</f>
        <v>Raw</v>
      </c>
      <c r="Q1688" s="13">
        <v>46287.59444444445</v>
      </c>
      <c r="R1688" t="inlineStr">
        <is>
          <t xml:space="preserve">2026-09 (Sept)</t>
        </is>
      </c>
      <c r="S1688">
        <f>IF(M1688="Not an error",0,IF(COUNTIFS($A$2:$A1688,$A1688,$D$2:$D1688,$D1688,$M$2:$M1688,"&lt;&gt;Not an error")=1,1,0))</f>
        <v>0</v>
      </c>
      <c r="T1688">
        <f>IF(M1688&lt;&gt;"Major",0,IF(COUNTIFS($A$2:$A1688,$A1688,$D$2:$D1688,$D1688,$M$2:$M1688,"Major")=1,1,0))</f>
        <v>0</v>
      </c>
      <c r="U1688">
        <f>IF(M1688&lt;&gt;"Minor",0,IF(COUNTIFS($A$2:$A1688,$A1688,$D$2:$D1688,$D1688,$M$2:$M1688,"Minor")=1,1,0))</f>
        <v>0</v>
      </c>
    </row>
    <row r="1689">
      <c r="A1689" t="inlineStr">
        <is>
          <t xml:space="preserve">819eabfbd96880cd7f6d42202600e24bdb384108</t>
        </is>
      </c>
      <c r="B1689" t="inlineStr">
        <is>
          <t xml:space="preserve">Primal Partners</t>
        </is>
      </c>
      <c r="C1689" t="inlineStr">
        <is>
          <t xml:space="preserve">Primal Partners (New)</t>
        </is>
      </c>
      <c r="D1689" t="inlineStr">
        <is>
          <t xml:space="preserve">66fe8826a536a54ea80d30e223efa6fd4c17c4cc</t>
        </is>
      </c>
      <c r="E1689" t="inlineStr">
        <is>
          <t xml:space="preserve">Episode 80: Willow Creek</t>
        </is>
      </c>
      <c r="F1689">
        <v>80</v>
      </c>
      <c r="G1689" t="inlineStr">
        <is>
          <t xml:space="preserve">3:03-3:17</t>
        </is>
      </c>
      <c r="H1689" t="inlineStr">
        <is>
          <t xml:space="preserve">Resolved</t>
        </is>
      </c>
      <c r="I1689" t="inlineStr">
        <is>
          <t xml:space="preserve">Remarks: [Script Error]
Line from script:
"Vor ein paar Jahren hatte Sofias Ã¤ltester Onkel mÃ¼tterlicherseits mit seinen GeschÃ¤ften zu Geld gekommen und das alte Familienhaus renoviert, sodass es im Vergleich zu den anderen HÃ¤usern auf der StraÃŸe nun wie eine Villa aussah."
Note: The sentence is grammatically incorrect because â€œzu Geld gekommenâ€_x009d_ requires the auxiliary verb â€œwar.â€_x009d_ Suggested: â€œVor ein paar Jahren war Sofias Ã¤ltester Onkel mÃ¼tterlicherseits mit seinen GeschÃ¤ften zu Geld gekommen und hatte das alte Familienhaus renoviert, sodass es im Vergleich zu den anderen HÃ¤usern auf der StraÃŸe nun wie eine Villa aussah.â€_x009d_</t>
        </is>
      </c>
      <c r="J1689" t="inlineStr">
        <is>
          <t xml:space="preserve">VOA</t>
        </is>
      </c>
      <c r="K1689" t="inlineStr">
        <is>
          <t xml:space="preserve">Script Error</t>
        </is>
      </c>
      <c r="L1689" t="inlineStr">
        <is>
          <t xml:space="preserve">Script error</t>
        </is>
      </c>
      <c r="M1689" t="str">
        <f>IFERROR(IF(VLOOKUP(L1689,'Quantification'!$A:$B,2,FALSE)&amp;""="","Unclassified",VLOOKUP(L1689,'Quantification'!$A:$B,2,FALSE)),"Unclassified")</f>
        <v>Major</v>
      </c>
      <c r="N1689" t="inlineStr">
        <is>
          <t xml:space="preserve">con-khera.mirjam@pocketfm.com</t>
        </is>
      </c>
      <c r="O1689" t="inlineStr">
        <is>
          <t xml:space="preserve">Issues found in raw</t>
        </is>
      </c>
      <c r="P1689" t="str">
        <f>IF(OR(O1689="Issues found in master",O1689="Final master"),"Master",IF(OR(O1689="Ready for Master",O1689="Issues found in raw",O1689="Raw under QC",O1689="Issues resolved in raw"),"Raw","-"))</f>
        <v>Raw</v>
      </c>
      <c r="Q1689" s="13">
        <v>46287.59444444445</v>
      </c>
      <c r="R1689" t="inlineStr">
        <is>
          <t xml:space="preserve">2026-09 (Sept)</t>
        </is>
      </c>
      <c r="S1689">
        <f>IF(M1689="Not an error",0,IF(COUNTIFS($A$2:$A1689,$A1689,$D$2:$D1689,$D1689,$M$2:$M1689,"&lt;&gt;Not an error")=1,1,0))</f>
        <v>0</v>
      </c>
      <c r="T1689">
        <f>IF(M1689&lt;&gt;"Major",0,IF(COUNTIFS($A$2:$A1689,$A1689,$D$2:$D1689,$D1689,$M$2:$M1689,"Major")=1,1,0))</f>
        <v>0</v>
      </c>
      <c r="U1689">
        <f>IF(M1689&lt;&gt;"Minor",0,IF(COUNTIFS($A$2:$A1689,$A1689,$D$2:$D1689,$D1689,$M$2:$M1689,"Minor")=1,1,0))</f>
        <v>0</v>
      </c>
    </row>
    <row r="1690">
      <c r="A1690" t="inlineStr">
        <is>
          <t xml:space="preserve">819eabfbd96880cd7f6d42202600e24bdb384108</t>
        </is>
      </c>
      <c r="B1690" t="inlineStr">
        <is>
          <t xml:space="preserve">Primal Partners</t>
        </is>
      </c>
      <c r="C1690" t="inlineStr">
        <is>
          <t xml:space="preserve">Primal Partners (New)</t>
        </is>
      </c>
      <c r="D1690" t="inlineStr">
        <is>
          <t xml:space="preserve">66fe8826a536a54ea80d30e223efa6fd4c17c4cc</t>
        </is>
      </c>
      <c r="E1690" t="inlineStr">
        <is>
          <t xml:space="preserve">Episode 80: Willow Creek</t>
        </is>
      </c>
      <c r="F1690">
        <v>80</v>
      </c>
      <c r="G1690" t="inlineStr">
        <is>
          <t xml:space="preserve">3:17-3:25</t>
        </is>
      </c>
      <c r="H1690" t="inlineStr">
        <is>
          <t xml:space="preserve">Resolved</t>
        </is>
      </c>
      <c r="I1690" t="inlineStr">
        <is>
          <t xml:space="preserve">Remarks: [Script Error]
Line from script:
"Nachdem Yara Sofia abgesetzt hatte, bot sie an, bei Sofias Blind Date dabeizusein und ihren Senf dazuzugeben."
Note: Sofiaâ€™s cousin was established as â€œRaina,â€_x009d_ not â€œYara,â€_x009d_ and the blind date was arranged for Raina, not Sofia. Suggested: â€œNachdem Raina Sofia abgesetzt hatte, bot Sofia an, bei Rainas Blind Date dabeizusein und ihren Senf dazuzugeben.â€_x009d_</t>
        </is>
      </c>
      <c r="J1690" t="inlineStr">
        <is>
          <t xml:space="preserve">VOA</t>
        </is>
      </c>
      <c r="K1690" t="inlineStr">
        <is>
          <t xml:space="preserve">Script Error</t>
        </is>
      </c>
      <c r="L1690" t="inlineStr">
        <is>
          <t xml:space="preserve">Script error</t>
        </is>
      </c>
      <c r="M1690" t="str">
        <f>IFERROR(IF(VLOOKUP(L1690,'Quantification'!$A:$B,2,FALSE)&amp;""="","Unclassified",VLOOKUP(L1690,'Quantification'!$A:$B,2,FALSE)),"Unclassified")</f>
        <v>Major</v>
      </c>
      <c r="N1690" t="inlineStr">
        <is>
          <t xml:space="preserve">con-khera.mirjam@pocketfm.com</t>
        </is>
      </c>
      <c r="O1690" t="inlineStr">
        <is>
          <t xml:space="preserve">Issues found in raw</t>
        </is>
      </c>
      <c r="P1690" t="str">
        <f>IF(OR(O1690="Issues found in master",O1690="Final master"),"Master",IF(OR(O1690="Ready for Master",O1690="Issues found in raw",O1690="Raw under QC",O1690="Issues resolved in raw"),"Raw","-"))</f>
        <v>Raw</v>
      </c>
      <c r="Q1690" s="13">
        <v>46287.59444444445</v>
      </c>
      <c r="R1690" t="inlineStr">
        <is>
          <t xml:space="preserve">2026-09 (Sept)</t>
        </is>
      </c>
      <c r="S1690">
        <f>IF(M1690="Not an error",0,IF(COUNTIFS($A$2:$A1690,$A1690,$D$2:$D1690,$D1690,$M$2:$M1690,"&lt;&gt;Not an error")=1,1,0))</f>
        <v>0</v>
      </c>
      <c r="T1690">
        <f>IF(M1690&lt;&gt;"Major",0,IF(COUNTIFS($A$2:$A1690,$A1690,$D$2:$D1690,$D1690,$M$2:$M1690,"Major")=1,1,0))</f>
        <v>0</v>
      </c>
      <c r="U1690">
        <f>IF(M1690&lt;&gt;"Minor",0,IF(COUNTIFS($A$2:$A1690,$A1690,$D$2:$D1690,$D1690,$M$2:$M1690,"Minor")=1,1,0))</f>
        <v>0</v>
      </c>
    </row>
    <row r="1691">
      <c r="A1691" t="inlineStr">
        <is>
          <t xml:space="preserve">819eabfbd96880cd7f6d42202600e24bdb384108</t>
        </is>
      </c>
      <c r="B1691" t="inlineStr">
        <is>
          <t xml:space="preserve">Primal Partners</t>
        </is>
      </c>
      <c r="C1691" t="inlineStr">
        <is>
          <t xml:space="preserve">Primal Partners (New)</t>
        </is>
      </c>
      <c r="D1691" t="inlineStr">
        <is>
          <t xml:space="preserve">66fe8826a536a54ea80d30e223efa6fd4c17c4cc</t>
        </is>
      </c>
      <c r="E1691" t="inlineStr">
        <is>
          <t xml:space="preserve">Episode 80: Willow Creek</t>
        </is>
      </c>
      <c r="F1691">
        <v>80</v>
      </c>
      <c r="G1691" t="inlineStr">
        <is>
          <t xml:space="preserve">3:27-3:30</t>
        </is>
      </c>
      <c r="H1691" t="inlineStr">
        <is>
          <t xml:space="preserve">Resolved</t>
        </is>
      </c>
      <c r="I1691" t="inlineStr">
        <is>
          <t xml:space="preserve">Remarks: [Script Error]
Line from script:
"Brauchte sie wirklich ein drittes Rad am Wagen?"
Note: The blind date belongs to Raina, not Sofia, so the reference is unclear after correcting the preceding sentence. Suggested: â€œBrauchte Raina wirklich ein drittes Rad am Wagen?â€_x009d_</t>
        </is>
      </c>
      <c r="J1691" t="inlineStr">
        <is>
          <t xml:space="preserve">VOA</t>
        </is>
      </c>
      <c r="K1691" t="inlineStr">
        <is>
          <t xml:space="preserve">Script Error</t>
        </is>
      </c>
      <c r="L1691" t="inlineStr">
        <is>
          <t xml:space="preserve">Script error</t>
        </is>
      </c>
      <c r="M1691" t="str">
        <f>IFERROR(IF(VLOOKUP(L1691,'Quantification'!$A:$B,2,FALSE)&amp;""="","Unclassified",VLOOKUP(L1691,'Quantification'!$A:$B,2,FALSE)),"Unclassified")</f>
        <v>Major</v>
      </c>
      <c r="N1691" t="inlineStr">
        <is>
          <t xml:space="preserve">con-khera.mirjam@pocketfm.com</t>
        </is>
      </c>
      <c r="O1691" t="inlineStr">
        <is>
          <t xml:space="preserve">Issues found in raw</t>
        </is>
      </c>
      <c r="P1691" t="str">
        <f>IF(OR(O1691="Issues found in master",O1691="Final master"),"Master",IF(OR(O1691="Ready for Master",O1691="Issues found in raw",O1691="Raw under QC",O1691="Issues resolved in raw"),"Raw","-"))</f>
        <v>Raw</v>
      </c>
      <c r="Q1691" s="13">
        <v>46287.59444444445</v>
      </c>
      <c r="R1691" t="inlineStr">
        <is>
          <t xml:space="preserve">2026-09 (Sept)</t>
        </is>
      </c>
      <c r="S1691">
        <f>IF(M1691="Not an error",0,IF(COUNTIFS($A$2:$A1691,$A1691,$D$2:$D1691,$D1691,$M$2:$M1691,"&lt;&gt;Not an error")=1,1,0))</f>
        <v>0</v>
      </c>
      <c r="T1691">
        <f>IF(M1691&lt;&gt;"Major",0,IF(COUNTIFS($A$2:$A1691,$A1691,$D$2:$D1691,$D1691,$M$2:$M1691,"Major")=1,1,0))</f>
        <v>0</v>
      </c>
      <c r="U1691">
        <f>IF(M1691&lt;&gt;"Minor",0,IF(COUNTIFS($A$2:$A1691,$A1691,$D$2:$D1691,$D1691,$M$2:$M1691,"Minor")=1,1,0))</f>
        <v>0</v>
      </c>
    </row>
    <row r="1692">
      <c r="A1692" t="inlineStr">
        <is>
          <t xml:space="preserve">819eabfbd96880cd7f6d42202600e24bdb384108</t>
        </is>
      </c>
      <c r="B1692" t="inlineStr">
        <is>
          <t xml:space="preserve">Primal Partners</t>
        </is>
      </c>
      <c r="C1692" t="inlineStr">
        <is>
          <t xml:space="preserve">Primal Partners (New)</t>
        </is>
      </c>
      <c r="D1692" t="inlineStr">
        <is>
          <t xml:space="preserve">66fe8826a536a54ea80d30e223efa6fd4c17c4cc</t>
        </is>
      </c>
      <c r="E1692" t="inlineStr">
        <is>
          <t xml:space="preserve">Episode 80: Willow Creek</t>
        </is>
      </c>
      <c r="F1692">
        <v>80</v>
      </c>
      <c r="G1692" t="inlineStr">
        <is>
          <t xml:space="preserve">3:30-3:34</t>
        </is>
      </c>
      <c r="H1692" t="inlineStr">
        <is>
          <t xml:space="preserve">Resolved</t>
        </is>
      </c>
      <c r="I1692" t="inlineStr">
        <is>
          <t xml:space="preserve">Remarks: [Script Error]
Line from script:
"Ihre dritte Tante hatte bereits ihr altes Zimmer aufgerÃ¤umt."
Note: â€œDritte Tanteâ€_x009d_ is an unlocalized family-ranking term and sounds unnatural in German. Suggested: â€œIhre Tante hatte bereits ihr altes Zimmer aufgerÃ¤umt.â€_x009d_</t>
        </is>
      </c>
      <c r="J1692" t="inlineStr">
        <is>
          <t xml:space="preserve">VOA</t>
        </is>
      </c>
      <c r="K1692" t="inlineStr">
        <is>
          <t xml:space="preserve">Script Error</t>
        </is>
      </c>
      <c r="L1692" t="inlineStr">
        <is>
          <t xml:space="preserve">Script error</t>
        </is>
      </c>
      <c r="M1692" t="str">
        <f>IFERROR(IF(VLOOKUP(L1692,'Quantification'!$A:$B,2,FALSE)&amp;""="","Unclassified",VLOOKUP(L1692,'Quantification'!$A:$B,2,FALSE)),"Unclassified")</f>
        <v>Major</v>
      </c>
      <c r="N1692" t="inlineStr">
        <is>
          <t xml:space="preserve">con-khera.mirjam@pocketfm.com</t>
        </is>
      </c>
      <c r="O1692" t="inlineStr">
        <is>
          <t xml:space="preserve">Issues found in raw</t>
        </is>
      </c>
      <c r="P1692" t="str">
        <f>IF(OR(O1692="Issues found in master",O1692="Final master"),"Master",IF(OR(O1692="Ready for Master",O1692="Issues found in raw",O1692="Raw under QC",O1692="Issues resolved in raw"),"Raw","-"))</f>
        <v>Raw</v>
      </c>
      <c r="Q1692" s="13">
        <v>46287.59444444445</v>
      </c>
      <c r="R1692" t="inlineStr">
        <is>
          <t xml:space="preserve">2026-09 (Sept)</t>
        </is>
      </c>
      <c r="S1692">
        <f>IF(M1692="Not an error",0,IF(COUNTIFS($A$2:$A1692,$A1692,$D$2:$D1692,$D1692,$M$2:$M1692,"&lt;&gt;Not an error")=1,1,0))</f>
        <v>0</v>
      </c>
      <c r="T1692">
        <f>IF(M1692&lt;&gt;"Major",0,IF(COUNTIFS($A$2:$A1692,$A1692,$D$2:$D1692,$D1692,$M$2:$M1692,"Major")=1,1,0))</f>
        <v>0</v>
      </c>
      <c r="U1692">
        <f>IF(M1692&lt;&gt;"Minor",0,IF(COUNTIFS($A$2:$A1692,$A1692,$D$2:$D1692,$D1692,$M$2:$M1692,"Minor")=1,1,0))</f>
        <v>0</v>
      </c>
    </row>
    <row r="1693">
      <c r="A1693" t="inlineStr">
        <is>
          <t xml:space="preserve">819eabfbd96880cd7f6d42202600e24bdb384108</t>
        </is>
      </c>
      <c r="B1693" t="inlineStr">
        <is>
          <t xml:space="preserve">Primal Partners</t>
        </is>
      </c>
      <c r="C1693" t="inlineStr">
        <is>
          <t xml:space="preserve">Primal Partners (New)</t>
        </is>
      </c>
      <c r="D1693" t="inlineStr">
        <is>
          <t xml:space="preserve">66fe8826a536a54ea80d30e223efa6fd4c17c4cc</t>
        </is>
      </c>
      <c r="E1693" t="inlineStr">
        <is>
          <t xml:space="preserve">Episode 80: Willow Creek</t>
        </is>
      </c>
      <c r="F1693">
        <v>80</v>
      </c>
      <c r="G1693" t="inlineStr">
        <is>
          <t xml:space="preserve">5:03-5:07</t>
        </is>
      </c>
      <c r="H1693" t="inlineStr">
        <is>
          <t xml:space="preserve">Resolved</t>
        </is>
      </c>
      <c r="I1693" t="inlineStr">
        <is>
          <t xml:space="preserve">Remarks: [Script Error]
Line from script:
"In diesem Moment kam ihre dritte Tante mit einer GieÃŸkanne herÃ¼ber."
Note: â€œDritte Tanteâ€_x009d_ is an unlocalized family-ranking term and sounds unnatural in German. Suggested: â€œIn diesem Moment kam ihre Tante mit einer GieÃŸkanne herÃ¼ber.â€_x009d_</t>
        </is>
      </c>
      <c r="J1693" t="inlineStr">
        <is>
          <t xml:space="preserve">VOA</t>
        </is>
      </c>
      <c r="K1693" t="inlineStr">
        <is>
          <t xml:space="preserve">Script Error</t>
        </is>
      </c>
      <c r="L1693" t="inlineStr">
        <is>
          <t xml:space="preserve">Script error</t>
        </is>
      </c>
      <c r="M1693" t="str">
        <f>IFERROR(IF(VLOOKUP(L1693,'Quantification'!$A:$B,2,FALSE)&amp;""="","Unclassified",VLOOKUP(L1693,'Quantification'!$A:$B,2,FALSE)),"Unclassified")</f>
        <v>Major</v>
      </c>
      <c r="N1693" t="inlineStr">
        <is>
          <t xml:space="preserve">con-khera.mirjam@pocketfm.com</t>
        </is>
      </c>
      <c r="O1693" t="inlineStr">
        <is>
          <t xml:space="preserve">Issues found in raw</t>
        </is>
      </c>
      <c r="P1693" t="str">
        <f>IF(OR(O1693="Issues found in master",O1693="Final master"),"Master",IF(OR(O1693="Ready for Master",O1693="Issues found in raw",O1693="Raw under QC",O1693="Issues resolved in raw"),"Raw","-"))</f>
        <v>Raw</v>
      </c>
      <c r="Q1693" s="13">
        <v>46287.59444444445</v>
      </c>
      <c r="R1693" t="inlineStr">
        <is>
          <t xml:space="preserve">2026-09 (Sept)</t>
        </is>
      </c>
      <c r="S1693">
        <f>IF(M1693="Not an error",0,IF(COUNTIFS($A$2:$A1693,$A1693,$D$2:$D1693,$D1693,$M$2:$M1693,"&lt;&gt;Not an error")=1,1,0))</f>
        <v>0</v>
      </c>
      <c r="T1693">
        <f>IF(M1693&lt;&gt;"Major",0,IF(COUNTIFS($A$2:$A1693,$A1693,$D$2:$D1693,$D1693,$M$2:$M1693,"Major")=1,1,0))</f>
        <v>0</v>
      </c>
      <c r="U1693">
        <f>IF(M1693&lt;&gt;"Minor",0,IF(COUNTIFS($A$2:$A1693,$A1693,$D$2:$D1693,$D1693,$M$2:$M1693,"Minor")=1,1,0))</f>
        <v>0</v>
      </c>
    </row>
    <row r="1694">
      <c r="A1694" t="inlineStr">
        <is>
          <t xml:space="preserve">819eabfbd96880cd7f6d42202600e24bdb384108</t>
        </is>
      </c>
      <c r="B1694" t="inlineStr">
        <is>
          <t xml:space="preserve">Primal Partners</t>
        </is>
      </c>
      <c r="C1694" t="inlineStr">
        <is>
          <t xml:space="preserve">Primal Partners (New)</t>
        </is>
      </c>
      <c r="D1694" t="inlineStr">
        <is>
          <t xml:space="preserve">66fe8826a536a54ea80d30e223efa6fd4c17c4cc</t>
        </is>
      </c>
      <c r="E1694" t="inlineStr">
        <is>
          <t xml:space="preserve">Episode 80: Willow Creek</t>
        </is>
      </c>
      <c r="F1694">
        <v>80</v>
      </c>
      <c r="G1694" t="inlineStr">
        <is>
          <t xml:space="preserve">5:32-5:34</t>
        </is>
      </c>
      <c r="H1694" t="inlineStr">
        <is>
          <t xml:space="preserve">Resolved</t>
        </is>
      </c>
      <c r="I1694" t="inlineStr">
        <is>
          <t xml:space="preserve">Remarks: [Script Error]
Line from script:
"Sofia war sprachlos."
Note: â€œSprachlosâ€_x009d_ is used repeatedly throughout the script. Suggested: â€œSofia sah ihre Tante Ã¼berrascht an.â€_x009d_</t>
        </is>
      </c>
      <c r="J1694" t="inlineStr">
        <is>
          <t xml:space="preserve">VOA</t>
        </is>
      </c>
      <c r="K1694" t="inlineStr">
        <is>
          <t xml:space="preserve">Script Error</t>
        </is>
      </c>
      <c r="L1694" t="inlineStr">
        <is>
          <t xml:space="preserve">Script error</t>
        </is>
      </c>
      <c r="M1694" t="str">
        <f>IFERROR(IF(VLOOKUP(L1694,'Quantification'!$A:$B,2,FALSE)&amp;""="","Unclassified",VLOOKUP(L1694,'Quantification'!$A:$B,2,FALSE)),"Unclassified")</f>
        <v>Major</v>
      </c>
      <c r="N1694" t="inlineStr">
        <is>
          <t xml:space="preserve">con-khera.mirjam@pocketfm.com</t>
        </is>
      </c>
      <c r="O1694" t="inlineStr">
        <is>
          <t xml:space="preserve">Issues found in raw</t>
        </is>
      </c>
      <c r="P1694" t="str">
        <f>IF(OR(O1694="Issues found in master",O1694="Final master"),"Master",IF(OR(O1694="Ready for Master",O1694="Issues found in raw",O1694="Raw under QC",O1694="Issues resolved in raw"),"Raw","-"))</f>
        <v>Raw</v>
      </c>
      <c r="Q1694" s="13">
        <v>46287.59444444445</v>
      </c>
      <c r="R1694" t="inlineStr">
        <is>
          <t xml:space="preserve">2026-09 (Sept)</t>
        </is>
      </c>
      <c r="S1694">
        <f>IF(M1694="Not an error",0,IF(COUNTIFS($A$2:$A1694,$A1694,$D$2:$D1694,$D1694,$M$2:$M1694,"&lt;&gt;Not an error")=1,1,0))</f>
        <v>0</v>
      </c>
      <c r="T1694">
        <f>IF(M1694&lt;&gt;"Major",0,IF(COUNTIFS($A$2:$A1694,$A1694,$D$2:$D1694,$D1694,$M$2:$M1694,"Major")=1,1,0))</f>
        <v>0</v>
      </c>
      <c r="U1694">
        <f>IF(M1694&lt;&gt;"Minor",0,IF(COUNTIFS($A$2:$A1694,$A1694,$D$2:$D1694,$D1694,$M$2:$M1694,"Minor")=1,1,0))</f>
        <v>0</v>
      </c>
    </row>
    <row r="1695">
      <c r="A1695" t="inlineStr">
        <is>
          <t xml:space="preserve">819eabfbd96880cd7f6d42202600e24bdb384108</t>
        </is>
      </c>
      <c r="B1695" t="inlineStr">
        <is>
          <t xml:space="preserve">Primal Partners</t>
        </is>
      </c>
      <c r="C1695" t="inlineStr">
        <is>
          <t xml:space="preserve">Primal Partners (New)</t>
        </is>
      </c>
      <c r="D1695" t="inlineStr">
        <is>
          <t xml:space="preserve">66fe8826a536a54ea80d30e223efa6fd4c17c4cc</t>
        </is>
      </c>
      <c r="E1695" t="inlineStr">
        <is>
          <t xml:space="preserve">Episode 80: Willow Creek</t>
        </is>
      </c>
      <c r="F1695">
        <v>80</v>
      </c>
      <c r="G1695" t="inlineStr">
        <is>
          <t xml:space="preserve">5:39-5:43</t>
        </is>
      </c>
      <c r="H1695" t="inlineStr">
        <is>
          <t xml:space="preserve">Resolved</t>
        </is>
      </c>
      <c r="I1695" t="inlineStr">
        <is>
          <t xml:space="preserve">Remarks: [Script Error]
Line from script:
"Ihre dritte Tante hatte zwei Kinder und Yeva war das jÃ¼ngere."
Note: â€œDritte Tanteâ€_x009d_ is an unlocalized family-ranking term, and â€œdas jÃ¼ngereâ€_x009d_ sounds awkward when referring to Yeva. Suggested: â€œIhre Tante hatte zwei Kinder, und Yeva war die jÃ¼ngere der beiden.â€_x009d_</t>
        </is>
      </c>
      <c r="J1695" t="inlineStr">
        <is>
          <t xml:space="preserve">VOA</t>
        </is>
      </c>
      <c r="K1695" t="inlineStr">
        <is>
          <t xml:space="preserve">Script Error</t>
        </is>
      </c>
      <c r="L1695" t="inlineStr">
        <is>
          <t xml:space="preserve">Script error</t>
        </is>
      </c>
      <c r="M1695" t="str">
        <f>IFERROR(IF(VLOOKUP(L1695,'Quantification'!$A:$B,2,FALSE)&amp;""="","Unclassified",VLOOKUP(L1695,'Quantification'!$A:$B,2,FALSE)),"Unclassified")</f>
        <v>Major</v>
      </c>
      <c r="N1695" t="inlineStr">
        <is>
          <t xml:space="preserve">con-khera.mirjam@pocketfm.com</t>
        </is>
      </c>
      <c r="O1695" t="inlineStr">
        <is>
          <t xml:space="preserve">Issues found in raw</t>
        </is>
      </c>
      <c r="P1695" t="str">
        <f>IF(OR(O1695="Issues found in master",O1695="Final master"),"Master",IF(OR(O1695="Ready for Master",O1695="Issues found in raw",O1695="Raw under QC",O1695="Issues resolved in raw"),"Raw","-"))</f>
        <v>Raw</v>
      </c>
      <c r="Q1695" s="13">
        <v>46287.59444444445</v>
      </c>
      <c r="R1695" t="inlineStr">
        <is>
          <t xml:space="preserve">2026-09 (Sept)</t>
        </is>
      </c>
      <c r="S1695">
        <f>IF(M1695="Not an error",0,IF(COUNTIFS($A$2:$A1695,$A1695,$D$2:$D1695,$D1695,$M$2:$M1695,"&lt;&gt;Not an error")=1,1,0))</f>
        <v>0</v>
      </c>
      <c r="T1695">
        <f>IF(M1695&lt;&gt;"Major",0,IF(COUNTIFS($A$2:$A1695,$A1695,$D$2:$D1695,$D1695,$M$2:$M1695,"Major")=1,1,0))</f>
        <v>0</v>
      </c>
      <c r="U1695">
        <f>IF(M1695&lt;&gt;"Minor",0,IF(COUNTIFS($A$2:$A1695,$A1695,$D$2:$D1695,$D1695,$M$2:$M1695,"Minor")=1,1,0))</f>
        <v>0</v>
      </c>
    </row>
    <row r="1696">
      <c r="A1696" t="inlineStr">
        <is>
          <t xml:space="preserve">819eabfbd96880cd7f6d42202600e24bdb384108</t>
        </is>
      </c>
      <c r="B1696" t="inlineStr">
        <is>
          <t xml:space="preserve">Primal Partners</t>
        </is>
      </c>
      <c r="C1696" t="inlineStr">
        <is>
          <t xml:space="preserve">Primal Partners (New)</t>
        </is>
      </c>
      <c r="D1696" t="inlineStr">
        <is>
          <t xml:space="preserve">66fe8826a536a54ea80d30e223efa6fd4c17c4cc</t>
        </is>
      </c>
      <c r="E1696" t="inlineStr">
        <is>
          <t xml:space="preserve">Episode 80: Willow Creek</t>
        </is>
      </c>
      <c r="F1696">
        <v>80</v>
      </c>
      <c r="G1696" t="inlineStr">
        <is>
          <t xml:space="preserve">7:21-7:25</t>
        </is>
      </c>
      <c r="H1696" t="inlineStr">
        <is>
          <t xml:space="preserve">Resolved</t>
        </is>
      </c>
      <c r="I1696" t="inlineStr">
        <is>
          <t xml:space="preserve">Remarks: [Script Error]
Line from script:
"â€žZahn, setz DoppelgÃ¤nger ein, dann Flammenwirbel.â€œ"
Note: The established ability name is â€œSchattenklon,â€_x009d_ not â€œDoppelgÃ¤nger.â€_x009d_ Suggested: â€œZahn, setz Schattenklon ein, dann Flammenwirbel.â€_x009d_</t>
        </is>
      </c>
      <c r="J1696" t="inlineStr">
        <is>
          <t xml:space="preserve">VOA</t>
        </is>
      </c>
      <c r="K1696" t="inlineStr">
        <is>
          <t xml:space="preserve">Script Error</t>
        </is>
      </c>
      <c r="L1696" t="inlineStr">
        <is>
          <t xml:space="preserve">Script error</t>
        </is>
      </c>
      <c r="M1696" t="str">
        <f>IFERROR(IF(VLOOKUP(L1696,'Quantification'!$A:$B,2,FALSE)&amp;""="","Unclassified",VLOOKUP(L1696,'Quantification'!$A:$B,2,FALSE)),"Unclassified")</f>
        <v>Major</v>
      </c>
      <c r="N1696" t="inlineStr">
        <is>
          <t xml:space="preserve">con-khera.mirjam@pocketfm.com</t>
        </is>
      </c>
      <c r="O1696" t="inlineStr">
        <is>
          <t xml:space="preserve">Issues found in raw</t>
        </is>
      </c>
      <c r="P1696" t="str">
        <f>IF(OR(O1696="Issues found in master",O1696="Final master"),"Master",IF(OR(O1696="Ready for Master",O1696="Issues found in raw",O1696="Raw under QC",O1696="Issues resolved in raw"),"Raw","-"))</f>
        <v>Raw</v>
      </c>
      <c r="Q1696" s="13">
        <v>46287.59444444445</v>
      </c>
      <c r="R1696" t="inlineStr">
        <is>
          <t xml:space="preserve">2026-09 (Sept)</t>
        </is>
      </c>
      <c r="S1696">
        <f>IF(M1696="Not an error",0,IF(COUNTIFS($A$2:$A1696,$A1696,$D$2:$D1696,$D1696,$M$2:$M1696,"&lt;&gt;Not an error")=1,1,0))</f>
        <v>0</v>
      </c>
      <c r="T1696">
        <f>IF(M1696&lt;&gt;"Major",0,IF(COUNTIFS($A$2:$A1696,$A1696,$D$2:$D1696,$D1696,$M$2:$M1696,"Major")=1,1,0))</f>
        <v>0</v>
      </c>
      <c r="U1696">
        <f>IF(M1696&lt;&gt;"Minor",0,IF(COUNTIFS($A$2:$A1696,$A1696,$D$2:$D1696,$D1696,$M$2:$M1696,"Minor")=1,1,0))</f>
        <v>0</v>
      </c>
    </row>
    <row r="1697">
      <c r="A1697" t="inlineStr">
        <is>
          <t xml:space="preserve">819eabfbd96880cd7f6d42202600e24bdb384108</t>
        </is>
      </c>
      <c r="B1697" t="inlineStr">
        <is>
          <t xml:space="preserve">Primal Partners</t>
        </is>
      </c>
      <c r="C1697" t="inlineStr">
        <is>
          <t xml:space="preserve">Primal Partners (New)</t>
        </is>
      </c>
      <c r="D1697" t="inlineStr">
        <is>
          <t xml:space="preserve">66fe8826a536a54ea80d30e223efa6fd4c17c4cc</t>
        </is>
      </c>
      <c r="E1697" t="inlineStr">
        <is>
          <t xml:space="preserve">Episode 80: Willow Creek</t>
        </is>
      </c>
      <c r="F1697">
        <v>80</v>
      </c>
      <c r="G1697" t="inlineStr">
        <is>
          <t xml:space="preserve">7:56-8:03</t>
        </is>
      </c>
      <c r="H1697" t="inlineStr">
        <is>
          <t xml:space="preserve">Resolved</t>
        </is>
      </c>
      <c r="I1697" t="inlineStr">
        <is>
          <t xml:space="preserve">Remarks: [Script Error]
Line from script:
"Nach dem Flammenwirbel plante sie, die Werte fÃ¼r Funke, Nitroladung und seine anderen FÃ¤higkeiten zu erfassen."
Note: The established ability name is â€œFlammenblitz,â€_x009d_ not â€œNitroladung.â€_x009d_ Suggested: â€œNach dem Flammenwirbel plante sie, die Werte fÃ¼r Funke, Flammenblitz und seine anderen FÃ¤higkeiten zu erfassen.â€_x009d_</t>
        </is>
      </c>
      <c r="J1697" t="inlineStr">
        <is>
          <t xml:space="preserve">VOA</t>
        </is>
      </c>
      <c r="K1697" t="inlineStr">
        <is>
          <t xml:space="preserve">Script Error</t>
        </is>
      </c>
      <c r="L1697" t="inlineStr">
        <is>
          <t xml:space="preserve">Script error</t>
        </is>
      </c>
      <c r="M1697" t="str">
        <f>IFERROR(IF(VLOOKUP(L1697,'Quantification'!$A:$B,2,FALSE)&amp;""="","Unclassified",VLOOKUP(L1697,'Quantification'!$A:$B,2,FALSE)),"Unclassified")</f>
        <v>Major</v>
      </c>
      <c r="N1697" t="inlineStr">
        <is>
          <t xml:space="preserve">con-khera.mirjam@pocketfm.com</t>
        </is>
      </c>
      <c r="O1697" t="inlineStr">
        <is>
          <t xml:space="preserve">Issues found in raw</t>
        </is>
      </c>
      <c r="P1697" t="str">
        <f>IF(OR(O1697="Issues found in master",O1697="Final master"),"Master",IF(OR(O1697="Ready for Master",O1697="Issues found in raw",O1697="Raw under QC",O1697="Issues resolved in raw"),"Raw","-"))</f>
        <v>Raw</v>
      </c>
      <c r="Q1697" s="13">
        <v>46287.59444444445</v>
      </c>
      <c r="R1697" t="inlineStr">
        <is>
          <t xml:space="preserve">2026-09 (Sept)</t>
        </is>
      </c>
      <c r="S1697">
        <f>IF(M1697="Not an error",0,IF(COUNTIFS($A$2:$A1697,$A1697,$D$2:$D1697,$D1697,$M$2:$M1697,"&lt;&gt;Not an error")=1,1,0))</f>
        <v>0</v>
      </c>
      <c r="T1697">
        <f>IF(M1697&lt;&gt;"Major",0,IF(COUNTIFS($A$2:$A1697,$A1697,$D$2:$D1697,$D1697,$M$2:$M1697,"Major")=1,1,0))</f>
        <v>0</v>
      </c>
      <c r="U1697">
        <f>IF(M1697&lt;&gt;"Minor",0,IF(COUNTIFS($A$2:$A1697,$A1697,$D$2:$D1697,$D1697,$M$2:$M1697,"Minor")=1,1,0))</f>
        <v>0</v>
      </c>
    </row>
    <row r="1698">
      <c r="A1698" t="inlineStr">
        <is>
          <t xml:space="preserve">819eabfbd96880cd7f6d42202600e24bdb384108</t>
        </is>
      </c>
      <c r="B1698" t="inlineStr">
        <is>
          <t xml:space="preserve">Primal Partners</t>
        </is>
      </c>
      <c r="C1698" t="inlineStr">
        <is>
          <t xml:space="preserve">Primal Partners (New)</t>
        </is>
      </c>
      <c r="D1698" t="inlineStr">
        <is>
          <t xml:space="preserve">63d5cdd6878c6bb2b7bc60134fce0185414f7a6b</t>
        </is>
      </c>
      <c r="E1698" t="inlineStr">
        <is>
          <t xml:space="preserve">Episode 81: Immer Noch Ein Kind</t>
        </is>
      </c>
      <c r="F1698">
        <v>81</v>
      </c>
      <c r="G1698" t="inlineStr">
        <is>
          <t xml:space="preserve">6:31-6:42</t>
        </is>
      </c>
      <c r="H1698" t="inlineStr">
        <is>
          <t xml:space="preserve">Resolved</t>
        </is>
      </c>
      <c r="I1698" t="inlineStr">
        <is>
          <t xml:space="preserve">Remarks: [Script Error]
Line from script:
"Ein F-Rang-Gegenstand von einem berÃ¼hmten Meister konnte teurer sein als ein D-Rang-Gegenstand von einem unbekannten, wenn auch zertifizierten, Astral-Artefiker."
Note: â€œAstral-Artefikerâ€_x009d_ is an unexplained and unnatural term for someone who creates beast-enhancing items. Suggested: â€œEin F-Rang-Gegenstand von einem berÃ¼hmten Meister konnte teurer sein als ein D-Rang-Gegenstand von einem unbekannten, wenn auch zertifizierten Artefaktschmied.â€_x009d_</t>
        </is>
      </c>
      <c r="J1698" t="inlineStr">
        <is>
          <t xml:space="preserve">VOA</t>
        </is>
      </c>
      <c r="K1698" t="inlineStr">
        <is>
          <t xml:space="preserve">Script Error</t>
        </is>
      </c>
      <c r="L1698" t="inlineStr">
        <is>
          <t xml:space="preserve">Script error</t>
        </is>
      </c>
      <c r="M1698" t="str">
        <f>IFERROR(IF(VLOOKUP(L1698,'Quantification'!$A:$B,2,FALSE)&amp;""="","Unclassified",VLOOKUP(L1698,'Quantification'!$A:$B,2,FALSE)),"Unclassified")</f>
        <v>Major</v>
      </c>
      <c r="N1698" t="inlineStr">
        <is>
          <t xml:space="preserve">con-khera.mirjam@pocketfm.com</t>
        </is>
      </c>
      <c r="O1698" t="inlineStr">
        <is>
          <t xml:space="preserve">Issues found in raw</t>
        </is>
      </c>
      <c r="P1698" t="str">
        <f>IF(OR(O1698="Issues found in master",O1698="Final master"),"Master",IF(OR(O1698="Ready for Master",O1698="Issues found in raw",O1698="Raw under QC",O1698="Issues resolved in raw"),"Raw","-"))</f>
        <v>Raw</v>
      </c>
      <c r="Q1698" s="13">
        <v>46287.47083333333</v>
      </c>
      <c r="R1698" t="inlineStr">
        <is>
          <t xml:space="preserve">2026-09 (Sept)</t>
        </is>
      </c>
      <c r="S1698">
        <f>IF(M1698="Not an error",0,IF(COUNTIFS($A$2:$A1698,$A1698,$D$2:$D1698,$D1698,$M$2:$M1698,"&lt;&gt;Not an error")=1,1,0))</f>
        <v>1</v>
      </c>
      <c r="T1698">
        <f>IF(M1698&lt;&gt;"Major",0,IF(COUNTIFS($A$2:$A1698,$A1698,$D$2:$D1698,$D1698,$M$2:$M1698,"Major")=1,1,0))</f>
        <v>1</v>
      </c>
      <c r="U1698">
        <f>IF(M1698&lt;&gt;"Minor",0,IF(COUNTIFS($A$2:$A1698,$A1698,$D$2:$D1698,$D1698,$M$2:$M1698,"Minor")=1,1,0))</f>
        <v>0</v>
      </c>
    </row>
    <row r="1699">
      <c r="A1699" t="inlineStr">
        <is>
          <t xml:space="preserve">819eabfbd96880cd7f6d42202600e24bdb384108</t>
        </is>
      </c>
      <c r="B1699" t="inlineStr">
        <is>
          <t xml:space="preserve">Primal Partners</t>
        </is>
      </c>
      <c r="C1699" t="inlineStr">
        <is>
          <t xml:space="preserve">Primal Partners (New)</t>
        </is>
      </c>
      <c r="D1699" t="inlineStr">
        <is>
          <t xml:space="preserve">63d5cdd6878c6bb2b7bc60134fce0185414f7a6b</t>
        </is>
      </c>
      <c r="E1699" t="inlineStr">
        <is>
          <t xml:space="preserve">Episode 81: Immer Noch Ein Kind</t>
        </is>
      </c>
      <c r="F1699">
        <v>81</v>
      </c>
      <c r="G1699" t="inlineStr">
        <is>
          <t xml:space="preserve">7:04-7:10</t>
        </is>
      </c>
      <c r="H1699" t="inlineStr">
        <is>
          <t xml:space="preserve">Resolved</t>
        </is>
      </c>
      <c r="I1699" t="inlineStr">
        <is>
          <t xml:space="preserve">Remarks: [Script Error]
Line from script:
"Ein E-Rang-Gegenstand von einem unbekannten Astral-Artefiker kostete schon so viel."
Note: â€œAstral-Artefikerâ€_x009d_ is an unexplained and unnatural term for someone who creates beast-enhancing items. Suggested: â€œEin E-Rang-Gegenstand von einem unbekannten Artefaktschmied kostete schon so viel.â€_x009d_</t>
        </is>
      </c>
      <c r="J1699" t="inlineStr">
        <is>
          <t xml:space="preserve">VOA</t>
        </is>
      </c>
      <c r="K1699" t="inlineStr">
        <is>
          <t xml:space="preserve">Script Error</t>
        </is>
      </c>
      <c r="L1699" t="inlineStr">
        <is>
          <t xml:space="preserve">Script error</t>
        </is>
      </c>
      <c r="M1699" t="str">
        <f>IFERROR(IF(VLOOKUP(L1699,'Quantification'!$A:$B,2,FALSE)&amp;""="","Unclassified",VLOOKUP(L1699,'Quantification'!$A:$B,2,FALSE)),"Unclassified")</f>
        <v>Major</v>
      </c>
      <c r="N1699" t="inlineStr">
        <is>
          <t xml:space="preserve">con-khera.mirjam@pocketfm.com</t>
        </is>
      </c>
      <c r="O1699" t="inlineStr">
        <is>
          <t xml:space="preserve">Issues found in raw</t>
        </is>
      </c>
      <c r="P1699" t="str">
        <f>IF(OR(O1699="Issues found in master",O1699="Final master"),"Master",IF(OR(O1699="Ready for Master",O1699="Issues found in raw",O1699="Raw under QC",O1699="Issues resolved in raw"),"Raw","-"))</f>
        <v>Raw</v>
      </c>
      <c r="Q1699" s="13">
        <v>46287.47083333333</v>
      </c>
      <c r="R1699" t="inlineStr">
        <is>
          <t xml:space="preserve">2026-09 (Sept)</t>
        </is>
      </c>
      <c r="S1699">
        <f>IF(M1699="Not an error",0,IF(COUNTIFS($A$2:$A1699,$A1699,$D$2:$D1699,$D1699,$M$2:$M1699,"&lt;&gt;Not an error")=1,1,0))</f>
        <v>0</v>
      </c>
      <c r="T1699">
        <f>IF(M1699&lt;&gt;"Major",0,IF(COUNTIFS($A$2:$A1699,$A1699,$D$2:$D1699,$D1699,$M$2:$M1699,"Major")=1,1,0))</f>
        <v>0</v>
      </c>
      <c r="U1699">
        <f>IF(M1699&lt;&gt;"Minor",0,IF(COUNTIFS($A$2:$A1699,$A1699,$D$2:$D1699,$D1699,$M$2:$M1699,"Minor")=1,1,0))</f>
        <v>0</v>
      </c>
    </row>
    <row r="1700">
      <c r="A1700" t="inlineStr">
        <is>
          <t xml:space="preserve">819eabfbd96880cd7f6d42202600e24bdb384108</t>
        </is>
      </c>
      <c r="B1700" t="inlineStr">
        <is>
          <t xml:space="preserve">Primal Partners</t>
        </is>
      </c>
      <c r="C1700" t="inlineStr">
        <is>
          <t xml:space="preserve">Primal Partners (New)</t>
        </is>
      </c>
      <c r="D1700" t="inlineStr">
        <is>
          <t xml:space="preserve">63d5cdd6878c6bb2b7bc60134fce0185414f7a6b</t>
        </is>
      </c>
      <c r="E1700" t="inlineStr">
        <is>
          <t xml:space="preserve">Episode 81: Immer Noch Ein Kind</t>
        </is>
      </c>
      <c r="F1700">
        <v>81</v>
      </c>
      <c r="G1700" t="inlineStr">
        <is>
          <t xml:space="preserve">7:30-7:37</t>
        </is>
      </c>
      <c r="H1700" t="inlineStr">
        <is>
          <t xml:space="preserve">Resolved</t>
        </is>
      </c>
      <c r="I1700" t="inlineStr">
        <is>
          <t xml:space="preserve">Remarks: [Script Error]
Line from script:
"Gerade als Sofia den Online-Shop schlieÃŸen wollte, tippte plÃ¶tzlich eine kurze, graue Zehe auf ihr Handydisplay."
Note: The Schatz-Ghul was previously described as having three fingers on each hand, so â€œZeheâ€_x009d_ is anatomically incorrect here. Suggested: â€œGerade als Sofia den Online-Shop schlieÃŸen wollte, tippte plÃ¶tzlich ein kurzer, grauer Finger auf ihr Handydisplay.â€_x009d_</t>
        </is>
      </c>
      <c r="J1700" t="inlineStr">
        <is>
          <t xml:space="preserve">VOA</t>
        </is>
      </c>
      <c r="K1700" t="inlineStr">
        <is>
          <t xml:space="preserve">Script Error</t>
        </is>
      </c>
      <c r="L1700" t="inlineStr">
        <is>
          <t xml:space="preserve">Script error</t>
        </is>
      </c>
      <c r="M1700" t="str">
        <f>IFERROR(IF(VLOOKUP(L1700,'Quantification'!$A:$B,2,FALSE)&amp;""="","Unclassified",VLOOKUP(L1700,'Quantification'!$A:$B,2,FALSE)),"Unclassified")</f>
        <v>Major</v>
      </c>
      <c r="N1700" t="inlineStr">
        <is>
          <t xml:space="preserve">con-khera.mirjam@pocketfm.com</t>
        </is>
      </c>
      <c r="O1700" t="inlineStr">
        <is>
          <t xml:space="preserve">Issues found in raw</t>
        </is>
      </c>
      <c r="P1700" t="str">
        <f>IF(OR(O1700="Issues found in master",O1700="Final master"),"Master",IF(OR(O1700="Ready for Master",O1700="Issues found in raw",O1700="Raw under QC",O1700="Issues resolved in raw"),"Raw","-"))</f>
        <v>Raw</v>
      </c>
      <c r="Q1700" s="13">
        <v>46287.47083333333</v>
      </c>
      <c r="R1700" t="inlineStr">
        <is>
          <t xml:space="preserve">2026-09 (Sept)</t>
        </is>
      </c>
      <c r="S1700">
        <f>IF(M1700="Not an error",0,IF(COUNTIFS($A$2:$A1700,$A1700,$D$2:$D1700,$D1700,$M$2:$M1700,"&lt;&gt;Not an error")=1,1,0))</f>
        <v>0</v>
      </c>
      <c r="T1700">
        <f>IF(M1700&lt;&gt;"Major",0,IF(COUNTIFS($A$2:$A1700,$A1700,$D$2:$D1700,$D1700,$M$2:$M1700,"Major")=1,1,0))</f>
        <v>0</v>
      </c>
      <c r="U1700">
        <f>IF(M1700&lt;&gt;"Minor",0,IF(COUNTIFS($A$2:$A1700,$A1700,$D$2:$D1700,$D1700,$M$2:$M1700,"Minor")=1,1,0))</f>
        <v>0</v>
      </c>
    </row>
    <row r="1701">
      <c r="A1701" t="inlineStr">
        <is>
          <t xml:space="preserve">819eabfbd96880cd7f6d42202600e24bdb384108</t>
        </is>
      </c>
      <c r="B1701" t="inlineStr">
        <is>
          <t xml:space="preserve">Primal Partners</t>
        </is>
      </c>
      <c r="C1701" t="inlineStr">
        <is>
          <t xml:space="preserve">Primal Partners (New)</t>
        </is>
      </c>
      <c r="D1701" t="inlineStr">
        <is>
          <t xml:space="preserve">63d5cdd6878c6bb2b7bc60134fce0185414f7a6b</t>
        </is>
      </c>
      <c r="E1701" t="inlineStr">
        <is>
          <t xml:space="preserve">Episode 81: Immer Noch Ein Kind</t>
        </is>
      </c>
      <c r="F1701">
        <v>81</v>
      </c>
      <c r="G1701" t="inlineStr">
        <is>
          <t xml:space="preserve">7:45-7:47</t>
        </is>
      </c>
      <c r="H1701" t="inlineStr">
        <is>
          <t xml:space="preserve">Resolved</t>
        </is>
      </c>
      <c r="I1701" t="inlineStr">
        <is>
          <t xml:space="preserve">Remarks: [Script Error]
Line from script:
"Sofia war sprachlos."
Note: â€œSprachlosâ€_x009d_ is used repeatedly throughout the script. Suggested: â€œSofia sah ihn unglÃ¤ubig an.â€_x009d_</t>
        </is>
      </c>
      <c r="J1701" t="inlineStr">
        <is>
          <t xml:space="preserve">VOA</t>
        </is>
      </c>
      <c r="K1701" t="inlineStr">
        <is>
          <t xml:space="preserve">Script Error</t>
        </is>
      </c>
      <c r="L1701" t="inlineStr">
        <is>
          <t xml:space="preserve">Script error</t>
        </is>
      </c>
      <c r="M1701" t="str">
        <f>IFERROR(IF(VLOOKUP(L1701,'Quantification'!$A:$B,2,FALSE)&amp;""="","Unclassified",VLOOKUP(L1701,'Quantification'!$A:$B,2,FALSE)),"Unclassified")</f>
        <v>Major</v>
      </c>
      <c r="N1701" t="inlineStr">
        <is>
          <t xml:space="preserve">con-khera.mirjam@pocketfm.com</t>
        </is>
      </c>
      <c r="O1701" t="inlineStr">
        <is>
          <t xml:space="preserve">Issues found in raw</t>
        </is>
      </c>
      <c r="P1701" t="str">
        <f>IF(OR(O1701="Issues found in master",O1701="Final master"),"Master",IF(OR(O1701="Ready for Master",O1701="Issues found in raw",O1701="Raw under QC",O1701="Issues resolved in raw"),"Raw","-"))</f>
        <v>Raw</v>
      </c>
      <c r="Q1701" s="13">
        <v>46287.47083333333</v>
      </c>
      <c r="R1701" t="inlineStr">
        <is>
          <t xml:space="preserve">2026-09 (Sept)</t>
        </is>
      </c>
      <c r="S1701">
        <f>IF(M1701="Not an error",0,IF(COUNTIFS($A$2:$A1701,$A1701,$D$2:$D1701,$D1701,$M$2:$M1701,"&lt;&gt;Not an error")=1,1,0))</f>
        <v>0</v>
      </c>
      <c r="T1701">
        <f>IF(M1701&lt;&gt;"Major",0,IF(COUNTIFS($A$2:$A1701,$A1701,$D$2:$D1701,$D1701,$M$2:$M1701,"Major")=1,1,0))</f>
        <v>0</v>
      </c>
      <c r="U1701">
        <f>IF(M1701&lt;&gt;"Minor",0,IF(COUNTIFS($A$2:$A1701,$A1701,$D$2:$D1701,$D1701,$M$2:$M1701,"Minor")=1,1,0))</f>
        <v>0</v>
      </c>
    </row>
    <row r="1702">
      <c r="A1702" t="inlineStr">
        <is>
          <t xml:space="preserve">819eabfbd96880cd7f6d42202600e24bdb384108</t>
        </is>
      </c>
      <c r="B1702" t="inlineStr">
        <is>
          <t xml:space="preserve">Primal Partners</t>
        </is>
      </c>
      <c r="C1702" t="inlineStr">
        <is>
          <t xml:space="preserve">Primal Partners (New)</t>
        </is>
      </c>
      <c r="D1702" t="inlineStr">
        <is>
          <t xml:space="preserve">63d5cdd6878c6bb2b7bc60134fce0185414f7a6b</t>
        </is>
      </c>
      <c r="E1702" t="inlineStr">
        <is>
          <t xml:space="preserve">Episode 81: Immer Noch Ein Kind</t>
        </is>
      </c>
      <c r="F1702">
        <v>81</v>
      </c>
      <c r="G1702" t="inlineStr">
        <is>
          <t xml:space="preserve">7:59-8:02</t>
        </is>
      </c>
      <c r="H1702" t="inlineStr">
        <is>
          <t xml:space="preserve">Resolved</t>
        </is>
      </c>
      <c r="I1702" t="inlineStr">
        <is>
          <t xml:space="preserve">Remarks: [Script Error]
Line from script:
"Sofia war sprachlos."
Note: â€œSprachlosâ€_x009d_ is used repeatedly throughout the script. Suggested: â€œSofia rieb sich unglÃ¤ubig die SchlÃ¤fen.â€_x009d_</t>
        </is>
      </c>
      <c r="J1702" t="inlineStr">
        <is>
          <t xml:space="preserve">VOA</t>
        </is>
      </c>
      <c r="K1702" t="inlineStr">
        <is>
          <t xml:space="preserve">Script Error</t>
        </is>
      </c>
      <c r="L1702" t="inlineStr">
        <is>
          <t xml:space="preserve">Script error</t>
        </is>
      </c>
      <c r="M1702" t="str">
        <f>IFERROR(IF(VLOOKUP(L1702,'Quantification'!$A:$B,2,FALSE)&amp;""="","Unclassified",VLOOKUP(L1702,'Quantification'!$A:$B,2,FALSE)),"Unclassified")</f>
        <v>Major</v>
      </c>
      <c r="N1702" t="inlineStr">
        <is>
          <t xml:space="preserve">con-khera.mirjam@pocketfm.com</t>
        </is>
      </c>
      <c r="O1702" t="inlineStr">
        <is>
          <t xml:space="preserve">Issues found in raw</t>
        </is>
      </c>
      <c r="P1702" t="str">
        <f>IF(OR(O1702="Issues found in master",O1702="Final master"),"Master",IF(OR(O1702="Ready for Master",O1702="Issues found in raw",O1702="Raw under QC",O1702="Issues resolved in raw"),"Raw","-"))</f>
        <v>Raw</v>
      </c>
      <c r="Q1702" s="13">
        <v>46287.47083333333</v>
      </c>
      <c r="R1702" t="inlineStr">
        <is>
          <t xml:space="preserve">2026-09 (Sept)</t>
        </is>
      </c>
      <c r="S1702">
        <f>IF(M1702="Not an error",0,IF(COUNTIFS($A$2:$A1702,$A1702,$D$2:$D1702,$D1702,$M$2:$M1702,"&lt;&gt;Not an error")=1,1,0))</f>
        <v>0</v>
      </c>
      <c r="T1702">
        <f>IF(M1702&lt;&gt;"Major",0,IF(COUNTIFS($A$2:$A1702,$A1702,$D$2:$D1702,$D1702,$M$2:$M1702,"Major")=1,1,0))</f>
        <v>0</v>
      </c>
      <c r="U1702">
        <f>IF(M1702&lt;&gt;"Minor",0,IF(COUNTIFS($A$2:$A1702,$A1702,$D$2:$D1702,$D1702,$M$2:$M1702,"Minor")=1,1,0))</f>
        <v>0</v>
      </c>
    </row>
    <row r="1703">
      <c r="A1703" t="inlineStr">
        <is>
          <t xml:space="preserve">819eabfbd96880cd7f6d42202600e24bdb384108</t>
        </is>
      </c>
      <c r="B1703" t="inlineStr">
        <is>
          <t xml:space="preserve">Primal Partners</t>
        </is>
      </c>
      <c r="C1703" t="inlineStr">
        <is>
          <t xml:space="preserve">Primal Partners (New)</t>
        </is>
      </c>
      <c r="D1703" t="inlineStr">
        <is>
          <t xml:space="preserve">c1e36514daee3e472950961925795b5b88e689e4</t>
        </is>
      </c>
      <c r="E1703" t="inlineStr">
        <is>
          <t xml:space="preserve">Episode 82: Schwesterchen</t>
        </is>
      </c>
      <c r="F1703">
        <v>82</v>
      </c>
      <c r="G1703" t="inlineStr">
        <is>
          <t xml:space="preserve">2:09-2:14</t>
        </is>
      </c>
      <c r="H1703" t="inlineStr">
        <is>
          <t xml:space="preserve">Resolved</t>
        </is>
      </c>
      <c r="I1703" t="inlineStr">
        <is>
          <t xml:space="preserve">Remarks: [Script Error]
Line from script:
"Der alte Feuerzahn-Hund hÃ¤tte niemals etwas hergegeben, das er gerade fressen wollte."
Note: â€œDer alte Feuerzahn-Hundâ€_x009d_ sounds like a literal translation and suggests that the beast is elderly. The sentence refers to his former behavior. Suggested: â€œFrÃ¼her hÃ¤tte der Feuerzahn-Hund niemals etwas hergegeben, das er gerade fressen wollte.â€_x009d_</t>
        </is>
      </c>
      <c r="J1703" t="inlineStr">
        <is>
          <t xml:space="preserve">VOA</t>
        </is>
      </c>
      <c r="K1703" t="inlineStr">
        <is>
          <t xml:space="preserve">Script Error</t>
        </is>
      </c>
      <c r="L1703" t="inlineStr">
        <is>
          <t xml:space="preserve">Script error</t>
        </is>
      </c>
      <c r="M1703" t="str">
        <f>IFERROR(IF(VLOOKUP(L1703,'Quantification'!$A:$B,2,FALSE)&amp;""="","Unclassified",VLOOKUP(L1703,'Quantification'!$A:$B,2,FALSE)),"Unclassified")</f>
        <v>Major</v>
      </c>
      <c r="N1703" t="inlineStr">
        <is>
          <t xml:space="preserve">con-khera.mirjam@pocketfm.com</t>
        </is>
      </c>
      <c r="O1703" t="inlineStr">
        <is>
          <t xml:space="preserve">Issues found in raw</t>
        </is>
      </c>
      <c r="P1703" t="str">
        <f>IF(OR(O1703="Issues found in master",O1703="Final master"),"Master",IF(OR(O1703="Ready for Master",O1703="Issues found in raw",O1703="Raw under QC",O1703="Issues resolved in raw"),"Raw","-"))</f>
        <v>Raw</v>
      </c>
      <c r="Q1703" s="13">
        <v>46287.47152777778</v>
      </c>
      <c r="R1703" t="inlineStr">
        <is>
          <t xml:space="preserve">2026-09 (Sept)</t>
        </is>
      </c>
      <c r="S1703">
        <f>IF(M1703="Not an error",0,IF(COUNTIFS($A$2:$A1703,$A1703,$D$2:$D1703,$D1703,$M$2:$M1703,"&lt;&gt;Not an error")=1,1,0))</f>
        <v>1</v>
      </c>
      <c r="T1703">
        <f>IF(M1703&lt;&gt;"Major",0,IF(COUNTIFS($A$2:$A1703,$A1703,$D$2:$D1703,$D1703,$M$2:$M1703,"Major")=1,1,0))</f>
        <v>1</v>
      </c>
      <c r="U1703">
        <f>IF(M1703&lt;&gt;"Minor",0,IF(COUNTIFS($A$2:$A1703,$A1703,$D$2:$D1703,$D1703,$M$2:$M1703,"Minor")=1,1,0))</f>
        <v>0</v>
      </c>
    </row>
    <row r="1704">
      <c r="A1704" t="inlineStr">
        <is>
          <t xml:space="preserve">819eabfbd96880cd7f6d42202600e24bdb384108</t>
        </is>
      </c>
      <c r="B1704" t="inlineStr">
        <is>
          <t xml:space="preserve">Primal Partners</t>
        </is>
      </c>
      <c r="C1704" t="inlineStr">
        <is>
          <t xml:space="preserve">Primal Partners (New)</t>
        </is>
      </c>
      <c r="D1704" t="inlineStr">
        <is>
          <t xml:space="preserve">c1e36514daee3e472950961925795b5b88e689e4</t>
        </is>
      </c>
      <c r="E1704" t="inlineStr">
        <is>
          <t xml:space="preserve">Episode 82: Schwesterchen</t>
        </is>
      </c>
      <c r="F1704">
        <v>82</v>
      </c>
      <c r="G1704" t="inlineStr">
        <is>
          <t xml:space="preserve">3:56-4:06</t>
        </is>
      </c>
      <c r="H1704" t="inlineStr">
        <is>
          <t xml:space="preserve">Resolved</t>
        </is>
      </c>
      <c r="I1704" t="inlineStr">
        <is>
          <t xml:space="preserve">Remarks: [Script Error]
Line from script:
"Beim Abendessen um sechs Uhr sah Sofias Tante, die Frau ihres dritten Onkels und eine berÃ¼chtigte Klatschtante, Raina an, die sich ganz auf ihr Essen konzentrierte."
Note: â€œDritter Onkelâ€_x009d_ is an unlocalized family-ranking term and sounds unnatural in German. Suggested: â€œBeim Abendessen um sechs Uhr sah Sofias Tante, die Frau ihres Onkels und eine berÃ¼chtigte Klatschtante, Raina an, die sich ganz auf ihr Essen konzentrierte.â€_x009d_</t>
        </is>
      </c>
      <c r="J1704" t="inlineStr">
        <is>
          <t xml:space="preserve">VOA</t>
        </is>
      </c>
      <c r="K1704" t="inlineStr">
        <is>
          <t xml:space="preserve">Script Error</t>
        </is>
      </c>
      <c r="L1704" t="inlineStr">
        <is>
          <t xml:space="preserve">Script error</t>
        </is>
      </c>
      <c r="M1704" t="str">
        <f>IFERROR(IF(VLOOKUP(L1704,'Quantification'!$A:$B,2,FALSE)&amp;""="","Unclassified",VLOOKUP(L1704,'Quantification'!$A:$B,2,FALSE)),"Unclassified")</f>
        <v>Major</v>
      </c>
      <c r="N1704" t="inlineStr">
        <is>
          <t xml:space="preserve">con-khera.mirjam@pocketfm.com</t>
        </is>
      </c>
      <c r="O1704" t="inlineStr">
        <is>
          <t xml:space="preserve">Issues found in raw</t>
        </is>
      </c>
      <c r="P1704" t="str">
        <f>IF(OR(O1704="Issues found in master",O1704="Final master"),"Master",IF(OR(O1704="Ready for Master",O1704="Issues found in raw",O1704="Raw under QC",O1704="Issues resolved in raw"),"Raw","-"))</f>
        <v>Raw</v>
      </c>
      <c r="Q1704" s="13">
        <v>46287.47152777778</v>
      </c>
      <c r="R1704" t="inlineStr">
        <is>
          <t xml:space="preserve">2026-09 (Sept)</t>
        </is>
      </c>
      <c r="S1704">
        <f>IF(M1704="Not an error",0,IF(COUNTIFS($A$2:$A1704,$A1704,$D$2:$D1704,$D1704,$M$2:$M1704,"&lt;&gt;Not an error")=1,1,0))</f>
        <v>0</v>
      </c>
      <c r="T1704">
        <f>IF(M1704&lt;&gt;"Major",0,IF(COUNTIFS($A$2:$A1704,$A1704,$D$2:$D1704,$D1704,$M$2:$M1704,"Major")=1,1,0))</f>
        <v>0</v>
      </c>
      <c r="U1704">
        <f>IF(M1704&lt;&gt;"Minor",0,IF(COUNTIFS($A$2:$A1704,$A1704,$D$2:$D1704,$D1704,$M$2:$M1704,"Minor")=1,1,0))</f>
        <v>0</v>
      </c>
    </row>
    <row r="1705">
      <c r="A1705" t="inlineStr">
        <is>
          <t xml:space="preserve">819eabfbd96880cd7f6d42202600e24bdb384108</t>
        </is>
      </c>
      <c r="B1705" t="inlineStr">
        <is>
          <t xml:space="preserve">Primal Partners</t>
        </is>
      </c>
      <c r="C1705" t="inlineStr">
        <is>
          <t xml:space="preserve">Primal Partners (New)</t>
        </is>
      </c>
      <c r="D1705" t="inlineStr">
        <is>
          <t xml:space="preserve">c1e36514daee3e472950961925795b5b88e689e4</t>
        </is>
      </c>
      <c r="E1705" t="inlineStr">
        <is>
          <t xml:space="preserve">Episode 82: Schwesterchen</t>
        </is>
      </c>
      <c r="F1705">
        <v>82</v>
      </c>
      <c r="G1705" t="inlineStr">
        <is>
          <t xml:space="preserve">5:33-5:39</t>
        </is>
      </c>
      <c r="H1705" t="inlineStr">
        <is>
          <t xml:space="preserve">Resolved</t>
        </is>
      </c>
      <c r="I1705" t="inlineStr">
        <is>
          <t xml:space="preserve">Remarks: [Script Error]
Line from script:
"â€žEr hat ein Schneebrauenkaninchen, und mein Windadler wÃ¼rde es als Beute ansehen.â€œ"
Note: Rainaâ€™s beast was established as â€œWindschneid-Adler,â€_x009d_ not â€œWindadler.â€_x009d_ Suggested: â€œEr hat ein Schneebrauenkaninchen, und mein Windschneid-Adler wÃ¼rde es als Beute ansehen.â€_x009d_</t>
        </is>
      </c>
      <c r="J1705" t="inlineStr">
        <is>
          <t xml:space="preserve">VOA</t>
        </is>
      </c>
      <c r="K1705" t="inlineStr">
        <is>
          <t xml:space="preserve">Script Error</t>
        </is>
      </c>
      <c r="L1705" t="inlineStr">
        <is>
          <t xml:space="preserve">Script error</t>
        </is>
      </c>
      <c r="M1705" t="str">
        <f>IFERROR(IF(VLOOKUP(L1705,'Quantification'!$A:$B,2,FALSE)&amp;""="","Unclassified",VLOOKUP(L1705,'Quantification'!$A:$B,2,FALSE)),"Unclassified")</f>
        <v>Major</v>
      </c>
      <c r="N1705" t="inlineStr">
        <is>
          <t xml:space="preserve">con-khera.mirjam@pocketfm.com</t>
        </is>
      </c>
      <c r="O1705" t="inlineStr">
        <is>
          <t xml:space="preserve">Issues found in raw</t>
        </is>
      </c>
      <c r="P1705" t="str">
        <f>IF(OR(O1705="Issues found in master",O1705="Final master"),"Master",IF(OR(O1705="Ready for Master",O1705="Issues found in raw",O1705="Raw under QC",O1705="Issues resolved in raw"),"Raw","-"))</f>
        <v>Raw</v>
      </c>
      <c r="Q1705" s="13">
        <v>46287.47152777778</v>
      </c>
      <c r="R1705" t="inlineStr">
        <is>
          <t xml:space="preserve">2026-09 (Sept)</t>
        </is>
      </c>
      <c r="S1705">
        <f>IF(M1705="Not an error",0,IF(COUNTIFS($A$2:$A1705,$A1705,$D$2:$D1705,$D1705,$M$2:$M1705,"&lt;&gt;Not an error")=1,1,0))</f>
        <v>0</v>
      </c>
      <c r="T1705">
        <f>IF(M1705&lt;&gt;"Major",0,IF(COUNTIFS($A$2:$A1705,$A1705,$D$2:$D1705,$D1705,$M$2:$M1705,"Major")=1,1,0))</f>
        <v>0</v>
      </c>
      <c r="U1705">
        <f>IF(M1705&lt;&gt;"Minor",0,IF(COUNTIFS($A$2:$A1705,$A1705,$D$2:$D1705,$D1705,$M$2:$M1705,"Minor")=1,1,0))</f>
        <v>0</v>
      </c>
    </row>
    <row r="1706">
      <c r="A1706" t="inlineStr">
        <is>
          <t xml:space="preserve">819eabfbd96880cd7f6d42202600e24bdb384108</t>
        </is>
      </c>
      <c r="B1706" t="inlineStr">
        <is>
          <t xml:space="preserve">Primal Partners</t>
        </is>
      </c>
      <c r="C1706" t="inlineStr">
        <is>
          <t xml:space="preserve">Primal Partners (New)</t>
        </is>
      </c>
      <c r="D1706" t="inlineStr">
        <is>
          <t xml:space="preserve">c1e36514daee3e472950961925795b5b88e689e4</t>
        </is>
      </c>
      <c r="E1706" t="inlineStr">
        <is>
          <t xml:space="preserve">Episode 82: Schwesterchen</t>
        </is>
      </c>
      <c r="F1706">
        <v>82</v>
      </c>
      <c r="G1706" t="inlineStr">
        <is>
          <t xml:space="preserve">5:50-5:55</t>
        </is>
      </c>
      <c r="H1706" t="inlineStr">
        <is>
          <t xml:space="preserve">Resolved</t>
        </is>
      </c>
      <c r="I1706" t="inlineStr">
        <is>
          <t xml:space="preserve">Remarks: [Script Error]
Line from script:
"FÃ¼r eine lockere AffÃ¤re mochte es noch angehen, aber fÃ¼r die Ehe?"
Note: â€œAngehenâ€_x009d_ sounds unnatural in this context. Suggested: â€œFÃ¼r eine lockere AffÃ¤re mochte das noch funktionieren, aber fÃ¼r eine Ehe?â€_x009d_</t>
        </is>
      </c>
      <c r="J1706" t="inlineStr">
        <is>
          <t xml:space="preserve">VOA</t>
        </is>
      </c>
      <c r="K1706" t="inlineStr">
        <is>
          <t xml:space="preserve">Script Error</t>
        </is>
      </c>
      <c r="L1706" t="inlineStr">
        <is>
          <t xml:space="preserve">Script error</t>
        </is>
      </c>
      <c r="M1706" t="str">
        <f>IFERROR(IF(VLOOKUP(L1706,'Quantification'!$A:$B,2,FALSE)&amp;""="","Unclassified",VLOOKUP(L1706,'Quantification'!$A:$B,2,FALSE)),"Unclassified")</f>
        <v>Major</v>
      </c>
      <c r="N1706" t="inlineStr">
        <is>
          <t xml:space="preserve">con-khera.mirjam@pocketfm.com</t>
        </is>
      </c>
      <c r="O1706" t="inlineStr">
        <is>
          <t xml:space="preserve">Issues found in raw</t>
        </is>
      </c>
      <c r="P1706" t="str">
        <f>IF(OR(O1706="Issues found in master",O1706="Final master"),"Master",IF(OR(O1706="Ready for Master",O1706="Issues found in raw",O1706="Raw under QC",O1706="Issues resolved in raw"),"Raw","-"))</f>
        <v>Raw</v>
      </c>
      <c r="Q1706" s="13">
        <v>46287.47152777778</v>
      </c>
      <c r="R1706" t="inlineStr">
        <is>
          <t xml:space="preserve">2026-09 (Sept)</t>
        </is>
      </c>
      <c r="S1706">
        <f>IF(M1706="Not an error",0,IF(COUNTIFS($A$2:$A1706,$A1706,$D$2:$D1706,$D1706,$M$2:$M1706,"&lt;&gt;Not an error")=1,1,0))</f>
        <v>0</v>
      </c>
      <c r="T1706">
        <f>IF(M1706&lt;&gt;"Major",0,IF(COUNTIFS($A$2:$A1706,$A1706,$D$2:$D1706,$D1706,$M$2:$M1706,"Major")=1,1,0))</f>
        <v>0</v>
      </c>
      <c r="U1706">
        <f>IF(M1706&lt;&gt;"Minor",0,IF(COUNTIFS($A$2:$A1706,$A1706,$D$2:$D1706,$D1706,$M$2:$M1706,"Minor")=1,1,0))</f>
        <v>0</v>
      </c>
    </row>
    <row r="1707">
      <c r="A1707" t="inlineStr">
        <is>
          <t xml:space="preserve">819eabfbd96880cd7f6d42202600e24bdb384108</t>
        </is>
      </c>
      <c r="B1707" t="inlineStr">
        <is>
          <t xml:space="preserve">Primal Partners</t>
        </is>
      </c>
      <c r="C1707" t="inlineStr">
        <is>
          <t xml:space="preserve">Primal Partners (New)</t>
        </is>
      </c>
      <c r="D1707" t="inlineStr">
        <is>
          <t xml:space="preserve">c1e36514daee3e472950961925795b5b88e689e4</t>
        </is>
      </c>
      <c r="E1707" t="inlineStr">
        <is>
          <t xml:space="preserve">Episode 82: Schwesterchen</t>
        </is>
      </c>
      <c r="F1707">
        <v>82</v>
      </c>
      <c r="G1707" t="inlineStr">
        <is>
          <t xml:space="preserve">6:10-6:16</t>
        </is>
      </c>
      <c r="H1707" t="inlineStr">
        <is>
          <t xml:space="preserve">Resolved</t>
        </is>
      </c>
      <c r="I1707" t="inlineStr">
        <is>
          <t xml:space="preserve">Remarks: [Script Error]
Line from script:
"In letzter Zeit hatten die Frauen sogar den klassischen, seelenzerstÃ¶renden Beziehungstest aktualisiert."
Note: The gender-specific generalization is unnecessary and unsupported. Suggested: â€œInzwischen hatte sich sogar der klassische, seelenzerstÃ¶rende Beziehungstest verÃ¤ndert.â€_x009d_</t>
        </is>
      </c>
      <c r="J1707" t="inlineStr">
        <is>
          <t xml:space="preserve">VOA</t>
        </is>
      </c>
      <c r="K1707" t="inlineStr">
        <is>
          <t xml:space="preserve">Script Error</t>
        </is>
      </c>
      <c r="L1707" t="inlineStr">
        <is>
          <t xml:space="preserve">Script error</t>
        </is>
      </c>
      <c r="M1707" t="str">
        <f>IFERROR(IF(VLOOKUP(L1707,'Quantification'!$A:$B,2,FALSE)&amp;""="","Unclassified",VLOOKUP(L1707,'Quantification'!$A:$B,2,FALSE)),"Unclassified")</f>
        <v>Major</v>
      </c>
      <c r="N1707" t="inlineStr">
        <is>
          <t xml:space="preserve">con-khera.mirjam@pocketfm.com</t>
        </is>
      </c>
      <c r="O1707" t="inlineStr">
        <is>
          <t xml:space="preserve">Issues found in raw</t>
        </is>
      </c>
      <c r="P1707" t="str">
        <f>IF(OR(O1707="Issues found in master",O1707="Final master"),"Master",IF(OR(O1707="Ready for Master",O1707="Issues found in raw",O1707="Raw under QC",O1707="Issues resolved in raw"),"Raw","-"))</f>
        <v>Raw</v>
      </c>
      <c r="Q1707" s="13">
        <v>46287.47152777778</v>
      </c>
      <c r="R1707" t="inlineStr">
        <is>
          <t xml:space="preserve">2026-09 (Sept)</t>
        </is>
      </c>
      <c r="S1707">
        <f>IF(M1707="Not an error",0,IF(COUNTIFS($A$2:$A1707,$A1707,$D$2:$D1707,$D1707,$M$2:$M1707,"&lt;&gt;Not an error")=1,1,0))</f>
        <v>0</v>
      </c>
      <c r="T1707">
        <f>IF(M1707&lt;&gt;"Major",0,IF(COUNTIFS($A$2:$A1707,$A1707,$D$2:$D1707,$D1707,$M$2:$M1707,"Major")=1,1,0))</f>
        <v>0</v>
      </c>
      <c r="U1707">
        <f>IF(M1707&lt;&gt;"Minor",0,IF(COUNTIFS($A$2:$A1707,$A1707,$D$2:$D1707,$D1707,$M$2:$M1707,"Minor")=1,1,0))</f>
        <v>0</v>
      </c>
    </row>
    <row r="1708">
      <c r="A1708" t="inlineStr">
        <is>
          <t xml:space="preserve">819eabfbd96880cd7f6d42202600e24bdb384108</t>
        </is>
      </c>
      <c r="B1708" t="inlineStr">
        <is>
          <t xml:space="preserve">Primal Partners</t>
        </is>
      </c>
      <c r="C1708" t="inlineStr">
        <is>
          <t xml:space="preserve">Primal Partners (New)</t>
        </is>
      </c>
      <c r="D1708" t="inlineStr">
        <is>
          <t xml:space="preserve">c1e36514daee3e472950961925795b5b88e689e4</t>
        </is>
      </c>
      <c r="E1708" t="inlineStr">
        <is>
          <t xml:space="preserve">Episode 82: Schwesterchen</t>
        </is>
      </c>
      <c r="F1708">
        <v>82</v>
      </c>
      <c r="G1708" t="inlineStr">
        <is>
          <t xml:space="preserve">8:39-8:43</t>
        </is>
      </c>
      <c r="H1708" t="inlineStr">
        <is>
          <t xml:space="preserve">Resolved</t>
        </is>
      </c>
      <c r="I1708" t="inlineStr">
        <is>
          <t xml:space="preserve">Remarks: [Script Error]
Line from script:
"AuÃŸerdem war Sofia sich ziemlich sicher, dass sie die Ã„ltere von beiden war."
Note: Yeva has already completed her second year of high school and is about to enter her final year, while Sofia is only starting high school. Yeva is therefore older. Suggested: â€œAuÃŸerdem war Yeva zwar Ã¤lter, aber sie hatten sich schon immer beim Vornamen genannt.â€_x009d_</t>
        </is>
      </c>
      <c r="J1708" t="inlineStr">
        <is>
          <t xml:space="preserve">VOA</t>
        </is>
      </c>
      <c r="K1708" t="inlineStr">
        <is>
          <t xml:space="preserve">Script Error</t>
        </is>
      </c>
      <c r="L1708" t="inlineStr">
        <is>
          <t xml:space="preserve">Script error</t>
        </is>
      </c>
      <c r="M1708" t="str">
        <f>IFERROR(IF(VLOOKUP(L1708,'Quantification'!$A:$B,2,FALSE)&amp;""="","Unclassified",VLOOKUP(L1708,'Quantification'!$A:$B,2,FALSE)),"Unclassified")</f>
        <v>Major</v>
      </c>
      <c r="N1708" t="inlineStr">
        <is>
          <t xml:space="preserve">con-khera.mirjam@pocketfm.com</t>
        </is>
      </c>
      <c r="O1708" t="inlineStr">
        <is>
          <t xml:space="preserve">Issues found in raw</t>
        </is>
      </c>
      <c r="P1708" t="str">
        <f>IF(OR(O1708="Issues found in master",O1708="Final master"),"Master",IF(OR(O1708="Ready for Master",O1708="Issues found in raw",O1708="Raw under QC",O1708="Issues resolved in raw"),"Raw","-"))</f>
        <v>Raw</v>
      </c>
      <c r="Q1708" s="13">
        <v>46287.47152777778</v>
      </c>
      <c r="R1708" t="inlineStr">
        <is>
          <t xml:space="preserve">2026-09 (Sept)</t>
        </is>
      </c>
      <c r="S1708">
        <f>IF(M1708="Not an error",0,IF(COUNTIFS($A$2:$A1708,$A1708,$D$2:$D1708,$D1708,$M$2:$M1708,"&lt;&gt;Not an error")=1,1,0))</f>
        <v>0</v>
      </c>
      <c r="T1708">
        <f>IF(M1708&lt;&gt;"Major",0,IF(COUNTIFS($A$2:$A1708,$A1708,$D$2:$D1708,$D1708,$M$2:$M1708,"Major")=1,1,0))</f>
        <v>0</v>
      </c>
      <c r="U1708">
        <f>IF(M1708&lt;&gt;"Minor",0,IF(COUNTIFS($A$2:$A1708,$A1708,$D$2:$D1708,$D1708,$M$2:$M1708,"Minor")=1,1,0))</f>
        <v>0</v>
      </c>
    </row>
    <row r="1709">
      <c r="A1709" t="inlineStr">
        <is>
          <t xml:space="preserve">819eabfbd96880cd7f6d42202600e24bdb384108</t>
        </is>
      </c>
      <c r="B1709" t="inlineStr">
        <is>
          <t xml:space="preserve">Primal Partners</t>
        </is>
      </c>
      <c r="C1709" t="inlineStr">
        <is>
          <t xml:space="preserve">Primal Partners (New)</t>
        </is>
      </c>
      <c r="D1709" t="inlineStr">
        <is>
          <t xml:space="preserve">c1e36514daee3e472950961925795b5b88e689e4</t>
        </is>
      </c>
      <c r="E1709" t="inlineStr">
        <is>
          <t xml:space="preserve">Episode 82: Schwesterchen</t>
        </is>
      </c>
      <c r="F1709">
        <v>82</v>
      </c>
      <c r="G1709" t="inlineStr">
        <is>
          <t xml:space="preserve">9:05-9:08</t>
        </is>
      </c>
      <c r="H1709" t="inlineStr">
        <is>
          <t xml:space="preserve">Resolved</t>
        </is>
      </c>
      <c r="I1709" t="inlineStr">
        <is>
          <t xml:space="preserve">Remarks: [Audio Quality]
Line from script:
"Sie will mich doch nicht etwa um Geld bitten?"
Note: The audio cuts off abruptly after the sentence. Restore a clean ending and natural pause.</t>
        </is>
      </c>
      <c r="J1709" t="inlineStr">
        <is>
          <t xml:space="preserve">VOA</t>
        </is>
      </c>
      <c r="K1709" t="inlineStr">
        <is>
          <t xml:space="preserve">Audio quality</t>
        </is>
      </c>
      <c r="L1709" t="inlineStr">
        <is>
          <t xml:space="preserve">Audio quality</t>
        </is>
      </c>
      <c r="M1709" t="str">
        <f>IFERROR(IF(VLOOKUP(L1709,'Quantification'!$A:$B,2,FALSE)&amp;""="","Unclassified",VLOOKUP(L1709,'Quantification'!$A:$B,2,FALSE)),"Unclassified")</f>
        <v>Major</v>
      </c>
      <c r="N1709" t="inlineStr">
        <is>
          <t xml:space="preserve">con-khera.mirjam@pocketfm.com</t>
        </is>
      </c>
      <c r="O1709" t="inlineStr">
        <is>
          <t xml:space="preserve">Issues found in raw</t>
        </is>
      </c>
      <c r="P1709" t="str">
        <f>IF(OR(O1709="Issues found in master",O1709="Final master"),"Master",IF(OR(O1709="Ready for Master",O1709="Issues found in raw",O1709="Raw under QC",O1709="Issues resolved in raw"),"Raw","-"))</f>
        <v>Raw</v>
      </c>
      <c r="Q1709" s="13">
        <v>46287.47152777778</v>
      </c>
      <c r="R1709" t="inlineStr">
        <is>
          <t xml:space="preserve">2026-09 (Sept)</t>
        </is>
      </c>
      <c r="S1709">
        <f>IF(M1709="Not an error",0,IF(COUNTIFS($A$2:$A1709,$A1709,$D$2:$D1709,$D1709,$M$2:$M1709,"&lt;&gt;Not an error")=1,1,0))</f>
        <v>0</v>
      </c>
      <c r="T1709">
        <f>IF(M1709&lt;&gt;"Major",0,IF(COUNTIFS($A$2:$A1709,$A1709,$D$2:$D1709,$D1709,$M$2:$M1709,"Major")=1,1,0))</f>
        <v>0</v>
      </c>
      <c r="U1709">
        <f>IF(M1709&lt;&gt;"Minor",0,IF(COUNTIFS($A$2:$A1709,$A1709,$D$2:$D1709,$D1709,$M$2:$M1709,"Minor")=1,1,0))</f>
        <v>0</v>
      </c>
    </row>
    <row r="1710">
      <c r="A1710" t="inlineStr">
        <is>
          <t xml:space="preserve">819eabfbd96880cd7f6d42202600e24bdb384108</t>
        </is>
      </c>
      <c r="B1710" t="inlineStr">
        <is>
          <t xml:space="preserve">Primal Partners</t>
        </is>
      </c>
      <c r="C1710" t="inlineStr">
        <is>
          <t xml:space="preserve">Primal Partners (New)</t>
        </is>
      </c>
      <c r="D1710" t="inlineStr">
        <is>
          <t xml:space="preserve">25d85cb5c45e63e7ea30ac15086c1d9abdcc0dbc</t>
        </is>
      </c>
      <c r="E1710" t="inlineStr">
        <is>
          <t xml:space="preserve">Episode 83: Etwas Stehlen</t>
        </is>
      </c>
      <c r="F1710">
        <v>83</v>
      </c>
      <c r="G1710" t="inlineStr">
        <is>
          <t xml:space="preserve">0:00-0:04</t>
        </is>
      </c>
      <c r="H1710" t="inlineStr">
        <is>
          <t xml:space="preserve">Resolved</t>
        </is>
      </c>
      <c r="I1710" t="inlineStr">
        <is>
          <t xml:space="preserve">Remarks: [Script Error / TBC]
Line from script:
"„Ich brauche deine Hilfe, um etwas zu stehlen“, sagte Yeva Petrov."
Note: Yeva’s surname has not been established previously.</t>
        </is>
      </c>
      <c r="J1710" t="inlineStr">
        <is>
          <t xml:space="preserve">VOA</t>
        </is>
      </c>
      <c r="K1710" t="inlineStr">
        <is>
          <t xml:space="preserve">Script Error</t>
        </is>
      </c>
      <c r="L1710" t="inlineStr">
        <is>
          <t xml:space="preserve">Script error</t>
        </is>
      </c>
      <c r="M1710" t="str">
        <f>IFERROR(IF(VLOOKUP(L1710,'Quantification'!$A:$B,2,FALSE)&amp;""="","Unclassified",VLOOKUP(L1710,'Quantification'!$A:$B,2,FALSE)),"Unclassified")</f>
        <v>Major</v>
      </c>
      <c r="N1710" t="inlineStr">
        <is>
          <t xml:space="preserve">con-khera.mirjam@pocketfm.com</t>
        </is>
      </c>
      <c r="O1710" t="inlineStr">
        <is>
          <t xml:space="preserve">Issues found in raw</t>
        </is>
      </c>
      <c r="P1710" t="str">
        <f>IF(OR(O1710="Issues found in master",O1710="Final master"),"Master",IF(OR(O1710="Ready for Master",O1710="Issues found in raw",O1710="Raw under QC",O1710="Issues resolved in raw"),"Raw","-"))</f>
        <v>Raw</v>
      </c>
      <c r="Q1710" s="13">
        <v>46287.47152777778</v>
      </c>
      <c r="R1710" t="inlineStr">
        <is>
          <t xml:space="preserve">2026-09 (Sept)</t>
        </is>
      </c>
      <c r="S1710">
        <f>IF(M1710="Not an error",0,IF(COUNTIFS($A$2:$A1710,$A1710,$D$2:$D1710,$D1710,$M$2:$M1710,"&lt;&gt;Not an error")=1,1,0))</f>
        <v>1</v>
      </c>
      <c r="T1710">
        <f>IF(M1710&lt;&gt;"Major",0,IF(COUNTIFS($A$2:$A1710,$A1710,$D$2:$D1710,$D1710,$M$2:$M1710,"Major")=1,1,0))</f>
        <v>1</v>
      </c>
      <c r="U1710">
        <f>IF(M1710&lt;&gt;"Minor",0,IF(COUNTIFS($A$2:$A1710,$A1710,$D$2:$D1710,$D1710,$M$2:$M1710,"Minor")=1,1,0))</f>
        <v>0</v>
      </c>
    </row>
    <row r="1711">
      <c r="A1711" t="inlineStr">
        <is>
          <t xml:space="preserve">819eabfbd96880cd7f6d42202600e24bdb384108</t>
        </is>
      </c>
      <c r="B1711" t="inlineStr">
        <is>
          <t xml:space="preserve">Primal Partners</t>
        </is>
      </c>
      <c r="C1711" t="inlineStr">
        <is>
          <t xml:space="preserve">Primal Partners (New)</t>
        </is>
      </c>
      <c r="D1711" t="inlineStr">
        <is>
          <t xml:space="preserve">25d85cb5c45e63e7ea30ac15086c1d9abdcc0dbc</t>
        </is>
      </c>
      <c r="E1711" t="inlineStr">
        <is>
          <t xml:space="preserve">Episode 83: Etwas Stehlen</t>
        </is>
      </c>
      <c r="F1711">
        <v>83</v>
      </c>
      <c r="G1711" t="inlineStr">
        <is>
          <t xml:space="preserve">0:47-0:52</t>
        </is>
      </c>
      <c r="H1711" t="inlineStr">
        <is>
          <t xml:space="preserve">Resolved</t>
        </is>
      </c>
      <c r="I1711" t="inlineStr">
        <is>
          <t xml:space="preserve">Remarks: [Script Error]
Line from script:
"Durch die NÃ¤he zu den Bergen und GewÃ¤ssern tauchten in Chayton Town immer wieder welche auf."
Note: The town was established as â€œCedar Creek,â€_x009d_ not â€œChayton Town.â€_x009d_ Suggested: â€œDurch die NÃ¤he zu den Bergen und GewÃ¤ssern tauchten in Cedar Creek immer wieder welche auf.â€_x009d_</t>
        </is>
      </c>
      <c r="J1711" t="inlineStr">
        <is>
          <t xml:space="preserve">VOA</t>
        </is>
      </c>
      <c r="K1711" t="inlineStr">
        <is>
          <t xml:space="preserve">Script Error</t>
        </is>
      </c>
      <c r="L1711" t="inlineStr">
        <is>
          <t xml:space="preserve">Script error</t>
        </is>
      </c>
      <c r="M1711" t="str">
        <f>IFERROR(IF(VLOOKUP(L1711,'Quantification'!$A:$B,2,FALSE)&amp;""="","Unclassified",VLOOKUP(L1711,'Quantification'!$A:$B,2,FALSE)),"Unclassified")</f>
        <v>Major</v>
      </c>
      <c r="N1711" t="inlineStr">
        <is>
          <t xml:space="preserve">con-khera.mirjam@pocketfm.com</t>
        </is>
      </c>
      <c r="O1711" t="inlineStr">
        <is>
          <t xml:space="preserve">Issues found in raw</t>
        </is>
      </c>
      <c r="P1711" t="str">
        <f>IF(OR(O1711="Issues found in master",O1711="Final master"),"Master",IF(OR(O1711="Ready for Master",O1711="Issues found in raw",O1711="Raw under QC",O1711="Issues resolved in raw"),"Raw","-"))</f>
        <v>Raw</v>
      </c>
      <c r="Q1711" s="13">
        <v>46287.47152777778</v>
      </c>
      <c r="R1711" t="inlineStr">
        <is>
          <t xml:space="preserve">2026-09 (Sept)</t>
        </is>
      </c>
      <c r="S1711">
        <f>IF(M1711="Not an error",0,IF(COUNTIFS($A$2:$A1711,$A1711,$D$2:$D1711,$D1711,$M$2:$M1711,"&lt;&gt;Not an error")=1,1,0))</f>
        <v>0</v>
      </c>
      <c r="T1711">
        <f>IF(M1711&lt;&gt;"Major",0,IF(COUNTIFS($A$2:$A1711,$A1711,$D$2:$D1711,$D1711,$M$2:$M1711,"Major")=1,1,0))</f>
        <v>0</v>
      </c>
      <c r="U1711">
        <f>IF(M1711&lt;&gt;"Minor",0,IF(COUNTIFS($A$2:$A1711,$A1711,$D$2:$D1711,$D1711,$M$2:$M1711,"Minor")=1,1,0))</f>
        <v>0</v>
      </c>
    </row>
    <row r="1712">
      <c r="A1712" t="inlineStr">
        <is>
          <t xml:space="preserve">819eabfbd96880cd7f6d42202600e24bdb384108</t>
        </is>
      </c>
      <c r="B1712" t="inlineStr">
        <is>
          <t xml:space="preserve">Primal Partners</t>
        </is>
      </c>
      <c r="C1712" t="inlineStr">
        <is>
          <t xml:space="preserve">Primal Partners (New)</t>
        </is>
      </c>
      <c r="D1712" t="inlineStr">
        <is>
          <t xml:space="preserve">25d85cb5c45e63e7ea30ac15086c1d9abdcc0dbc</t>
        </is>
      </c>
      <c r="E1712" t="inlineStr">
        <is>
          <t xml:space="preserve">Episode 83: Etwas Stehlen</t>
        </is>
      </c>
      <c r="F1712">
        <v>83</v>
      </c>
      <c r="G1712" t="inlineStr">
        <is>
          <t xml:space="preserve">1:53-1:56</t>
        </is>
      </c>
      <c r="H1712" t="inlineStr">
        <is>
          <t xml:space="preserve">Resolved</t>
        </is>
      </c>
      <c r="I1712" t="inlineStr">
        <is>
          <t xml:space="preserve">Remarks: [Script Error]
Line from script:
"Es war verstÃ¤ndlich, warum Yeva nicht ihre Cousine um Hilfe bat."
Note: Sofia is also Yevaâ€™s cousin, so the reference is ambiguous. This refers specifically to their other cousin, Raina, who works as a government official. Suggested: â€œEs war verstÃ¤ndlich, warum Yeva nicht ihre andere Cousine Raina um Hilfe bat.â€_x009d_</t>
        </is>
      </c>
      <c r="J1712" t="inlineStr">
        <is>
          <t xml:space="preserve">VOA</t>
        </is>
      </c>
      <c r="K1712" t="inlineStr">
        <is>
          <t xml:space="preserve">Script Error</t>
        </is>
      </c>
      <c r="L1712" t="inlineStr">
        <is>
          <t xml:space="preserve">Script error</t>
        </is>
      </c>
      <c r="M1712" t="str">
        <f>IFERROR(IF(VLOOKUP(L1712,'Quantification'!$A:$B,2,FALSE)&amp;""="","Unclassified",VLOOKUP(L1712,'Quantification'!$A:$B,2,FALSE)),"Unclassified")</f>
        <v>Major</v>
      </c>
      <c r="N1712" t="inlineStr">
        <is>
          <t xml:space="preserve">con-khera.mirjam@pocketfm.com</t>
        </is>
      </c>
      <c r="O1712" t="inlineStr">
        <is>
          <t xml:space="preserve">Issues found in raw</t>
        </is>
      </c>
      <c r="P1712" t="str">
        <f>IF(OR(O1712="Issues found in master",O1712="Final master"),"Master",IF(OR(O1712="Ready for Master",O1712="Issues found in raw",O1712="Raw under QC",O1712="Issues resolved in raw"),"Raw","-"))</f>
        <v>Raw</v>
      </c>
      <c r="Q1712" s="13">
        <v>46287.47152777778</v>
      </c>
      <c r="R1712" t="inlineStr">
        <is>
          <t xml:space="preserve">2026-09 (Sept)</t>
        </is>
      </c>
      <c r="S1712">
        <f>IF(M1712="Not an error",0,IF(COUNTIFS($A$2:$A1712,$A1712,$D$2:$D1712,$D1712,$M$2:$M1712,"&lt;&gt;Not an error")=1,1,0))</f>
        <v>0</v>
      </c>
      <c r="T1712">
        <f>IF(M1712&lt;&gt;"Major",0,IF(COUNTIFS($A$2:$A1712,$A1712,$D$2:$D1712,$D1712,$M$2:$M1712,"Major")=1,1,0))</f>
        <v>0</v>
      </c>
      <c r="U1712">
        <f>IF(M1712&lt;&gt;"Minor",0,IF(COUNTIFS($A$2:$A1712,$A1712,$D$2:$D1712,$D1712,$M$2:$M1712,"Minor")=1,1,0))</f>
        <v>0</v>
      </c>
    </row>
    <row r="1713">
      <c r="A1713" t="inlineStr">
        <is>
          <t xml:space="preserve">819eabfbd96880cd7f6d42202600e24bdb384108</t>
        </is>
      </c>
      <c r="B1713" t="inlineStr">
        <is>
          <t xml:space="preserve">Primal Partners</t>
        </is>
      </c>
      <c r="C1713" t="inlineStr">
        <is>
          <t xml:space="preserve">Primal Partners (New)</t>
        </is>
      </c>
      <c r="D1713" t="inlineStr">
        <is>
          <t xml:space="preserve">25d85cb5c45e63e7ea30ac15086c1d9abdcc0dbc</t>
        </is>
      </c>
      <c r="E1713" t="inlineStr">
        <is>
          <t xml:space="preserve">Episode 83: Etwas Stehlen</t>
        </is>
      </c>
      <c r="F1713">
        <v>83</v>
      </c>
      <c r="G1713" t="inlineStr">
        <is>
          <t xml:space="preserve">2:23-2:27</t>
        </is>
      </c>
      <c r="H1713" t="inlineStr">
        <is>
          <t xml:space="preserve">Resolved</t>
        </is>
      </c>
      <c r="I1713" t="inlineStr">
        <is>
          <t xml:space="preserve">Remarks: [Script Error]
Line from script:
"Ich will deine Hilfe, um ihn zurÃ¼ckzustehlen, damit ich ihn freilassen kann."
Note: â€œMagnetschwanz-Mausâ€_x009d_ is grammatically feminine, so the pronouns must be feminine as well. Suggested: â€œIch will deine Hilfe, um sie zurÃ¼ckzustehlen, damit ich sie freilassen kann.â€_x009d_</t>
        </is>
      </c>
      <c r="J1713" t="inlineStr">
        <is>
          <t xml:space="preserve">VOA</t>
        </is>
      </c>
      <c r="K1713" t="inlineStr">
        <is>
          <t xml:space="preserve">Script Error</t>
        </is>
      </c>
      <c r="L1713" t="inlineStr">
        <is>
          <t xml:space="preserve">Script error</t>
        </is>
      </c>
      <c r="M1713" t="str">
        <f>IFERROR(IF(VLOOKUP(L1713,'Quantification'!$A:$B,2,FALSE)&amp;""="","Unclassified",VLOOKUP(L1713,'Quantification'!$A:$B,2,FALSE)),"Unclassified")</f>
        <v>Major</v>
      </c>
      <c r="N1713" t="inlineStr">
        <is>
          <t xml:space="preserve">con-khera.mirjam@pocketfm.com</t>
        </is>
      </c>
      <c r="O1713" t="inlineStr">
        <is>
          <t xml:space="preserve">Issues found in raw</t>
        </is>
      </c>
      <c r="P1713" t="str">
        <f>IF(OR(O1713="Issues found in master",O1713="Final master"),"Master",IF(OR(O1713="Ready for Master",O1713="Issues found in raw",O1713="Raw under QC",O1713="Issues resolved in raw"),"Raw","-"))</f>
        <v>Raw</v>
      </c>
      <c r="Q1713" s="13">
        <v>46287.47152777778</v>
      </c>
      <c r="R1713" t="inlineStr">
        <is>
          <t xml:space="preserve">2026-09 (Sept)</t>
        </is>
      </c>
      <c r="S1713">
        <f>IF(M1713="Not an error",0,IF(COUNTIFS($A$2:$A1713,$A1713,$D$2:$D1713,$D1713,$M$2:$M1713,"&lt;&gt;Not an error")=1,1,0))</f>
        <v>0</v>
      </c>
      <c r="T1713">
        <f>IF(M1713&lt;&gt;"Major",0,IF(COUNTIFS($A$2:$A1713,$A1713,$D$2:$D1713,$D1713,$M$2:$M1713,"Major")=1,1,0))</f>
        <v>0</v>
      </c>
      <c r="U1713">
        <f>IF(M1713&lt;&gt;"Minor",0,IF(COUNTIFS($A$2:$A1713,$A1713,$D$2:$D1713,$D1713,$M$2:$M1713,"Minor")=1,1,0))</f>
        <v>0</v>
      </c>
    </row>
    <row r="1714">
      <c r="A1714" t="inlineStr">
        <is>
          <t xml:space="preserve">819eabfbd96880cd7f6d42202600e24bdb384108</t>
        </is>
      </c>
      <c r="B1714" t="inlineStr">
        <is>
          <t xml:space="preserve">Primal Partners</t>
        </is>
      </c>
      <c r="C1714" t="inlineStr">
        <is>
          <t xml:space="preserve">Primal Partners (New)</t>
        </is>
      </c>
      <c r="D1714" t="inlineStr">
        <is>
          <t xml:space="preserve">25d85cb5c45e63e7ea30ac15086c1d9abdcc0dbc</t>
        </is>
      </c>
      <c r="E1714" t="inlineStr">
        <is>
          <t xml:space="preserve">Episode 83: Etwas Stehlen</t>
        </is>
      </c>
      <c r="F1714">
        <v>83</v>
      </c>
      <c r="G1714" t="inlineStr">
        <is>
          <t xml:space="preserve">3:05-3:12</t>
        </is>
      </c>
      <c r="H1714" t="inlineStr">
        <is>
          <t xml:space="preserve">Resolved</t>
        </is>
      </c>
      <c r="I1714" t="inlineStr">
        <is>
          <t xml:space="preserve">Remarks: [Script Error]
Line from script:
"Er sagte, er wolle sich bei der Magnetschwanz-Maus bedanken, aber in Wirklichkeit wollte er ihn die ganze Zeit nur fangen."
Note: â€œMagnetschwanz-Mausâ€_x009d_ is grammatically feminine, so the pronoun must be feminine as well. Suggested: â€œEr sagte, er wolle sich bei der Magnetschwanz-Maus bedanken, aber in Wirklichkeit wollte er sie die ganze Zeit nur fangen.â€_x009d_</t>
        </is>
      </c>
      <c r="J1714" t="inlineStr">
        <is>
          <t xml:space="preserve">VOA</t>
        </is>
      </c>
      <c r="K1714" t="inlineStr">
        <is>
          <t xml:space="preserve">Script Error</t>
        </is>
      </c>
      <c r="L1714" t="inlineStr">
        <is>
          <t xml:space="preserve">Script error</t>
        </is>
      </c>
      <c r="M1714" t="str">
        <f>IFERROR(IF(VLOOKUP(L1714,'Quantification'!$A:$B,2,FALSE)&amp;""="","Unclassified",VLOOKUP(L1714,'Quantification'!$A:$B,2,FALSE)),"Unclassified")</f>
        <v>Major</v>
      </c>
      <c r="N1714" t="inlineStr">
        <is>
          <t xml:space="preserve">con-khera.mirjam@pocketfm.com</t>
        </is>
      </c>
      <c r="O1714" t="inlineStr">
        <is>
          <t xml:space="preserve">Issues found in raw</t>
        </is>
      </c>
      <c r="P1714" t="str">
        <f>IF(OR(O1714="Issues found in master",O1714="Final master"),"Master",IF(OR(O1714="Ready for Master",O1714="Issues found in raw",O1714="Raw under QC",O1714="Issues resolved in raw"),"Raw","-"))</f>
        <v>Raw</v>
      </c>
      <c r="Q1714" s="13">
        <v>46287.47152777778</v>
      </c>
      <c r="R1714" t="inlineStr">
        <is>
          <t xml:space="preserve">2026-09 (Sept)</t>
        </is>
      </c>
      <c r="S1714">
        <f>IF(M1714="Not an error",0,IF(COUNTIFS($A$2:$A1714,$A1714,$D$2:$D1714,$D1714,$M$2:$M1714,"&lt;&gt;Not an error")=1,1,0))</f>
        <v>0</v>
      </c>
      <c r="T1714">
        <f>IF(M1714&lt;&gt;"Major",0,IF(COUNTIFS($A$2:$A1714,$A1714,$D$2:$D1714,$D1714,$M$2:$M1714,"Major")=1,1,0))</f>
        <v>0</v>
      </c>
      <c r="U1714">
        <f>IF(M1714&lt;&gt;"Minor",0,IF(COUNTIFS($A$2:$A1714,$A1714,$D$2:$D1714,$D1714,$M$2:$M1714,"Minor")=1,1,0))</f>
        <v>0</v>
      </c>
    </row>
    <row r="1715">
      <c r="A1715" t="inlineStr">
        <is>
          <t xml:space="preserve">819eabfbd96880cd7f6d42202600e24bdb384108</t>
        </is>
      </c>
      <c r="B1715" t="inlineStr">
        <is>
          <t xml:space="preserve">Primal Partners</t>
        </is>
      </c>
      <c r="C1715" t="inlineStr">
        <is>
          <t xml:space="preserve">Primal Partners (New)</t>
        </is>
      </c>
      <c r="D1715" t="inlineStr">
        <is>
          <t xml:space="preserve">25d85cb5c45e63e7ea30ac15086c1d9abdcc0dbc</t>
        </is>
      </c>
      <c r="E1715" t="inlineStr">
        <is>
          <t xml:space="preserve">Episode 83: Etwas Stehlen</t>
        </is>
      </c>
      <c r="F1715">
        <v>83</v>
      </c>
      <c r="G1715" t="inlineStr">
        <is>
          <t xml:space="preserve">3:23-3:30</t>
        </is>
      </c>
      <c r="H1715" t="inlineStr">
        <is>
          <t xml:space="preserve">Resolved</t>
        </is>
      </c>
      <c r="I1715" t="inlineStr">
        <is>
          <t xml:space="preserve">Remarks: [Script Error]
Line from script:
"â€žHÃ¤tte die Magnetschwanz-Maus mich nicht wiedererkannt, hÃ¤tte er sich niemals fÃ¼r ein bisschen Futter aus seinem Versteck locken lassen.â€œ"
Note: â€œMagnetschwanz-Mausâ€_x009d_ is grammatically feminine, so the pronouns must be feminine as well. Suggested: â€œHÃ¤tte die Magnetschwanz-Maus mich nicht wiedererkannt, hÃ¤tte sie sich niemals fÃ¼r ein bisschen Futter aus ihrem Versteck locken lassen.â€_x009d_</t>
        </is>
      </c>
      <c r="J1715" t="inlineStr">
        <is>
          <t xml:space="preserve">VOA</t>
        </is>
      </c>
      <c r="K1715" t="inlineStr">
        <is>
          <t xml:space="preserve">Script Error</t>
        </is>
      </c>
      <c r="L1715" t="inlineStr">
        <is>
          <t xml:space="preserve">Script error</t>
        </is>
      </c>
      <c r="M1715" t="str">
        <f>IFERROR(IF(VLOOKUP(L1715,'Quantification'!$A:$B,2,FALSE)&amp;""="","Unclassified",VLOOKUP(L1715,'Quantification'!$A:$B,2,FALSE)),"Unclassified")</f>
        <v>Major</v>
      </c>
      <c r="N1715" t="inlineStr">
        <is>
          <t xml:space="preserve">con-khera.mirjam@pocketfm.com</t>
        </is>
      </c>
      <c r="O1715" t="inlineStr">
        <is>
          <t xml:space="preserve">Issues found in raw</t>
        </is>
      </c>
      <c r="P1715" t="str">
        <f>IF(OR(O1715="Issues found in master",O1715="Final master"),"Master",IF(OR(O1715="Ready for Master",O1715="Issues found in raw",O1715="Raw under QC",O1715="Issues resolved in raw"),"Raw","-"))</f>
        <v>Raw</v>
      </c>
      <c r="Q1715" s="13">
        <v>46287.47152777778</v>
      </c>
      <c r="R1715" t="inlineStr">
        <is>
          <t xml:space="preserve">2026-09 (Sept)</t>
        </is>
      </c>
      <c r="S1715">
        <f>IF(M1715="Not an error",0,IF(COUNTIFS($A$2:$A1715,$A1715,$D$2:$D1715,$D1715,$M$2:$M1715,"&lt;&gt;Not an error")=1,1,0))</f>
        <v>0</v>
      </c>
      <c r="T1715">
        <f>IF(M1715&lt;&gt;"Major",0,IF(COUNTIFS($A$2:$A1715,$A1715,$D$2:$D1715,$D1715,$M$2:$M1715,"Major")=1,1,0))</f>
        <v>0</v>
      </c>
      <c r="U1715">
        <f>IF(M1715&lt;&gt;"Minor",0,IF(COUNTIFS($A$2:$A1715,$A1715,$D$2:$D1715,$D1715,$M$2:$M1715,"Minor")=1,1,0))</f>
        <v>0</v>
      </c>
    </row>
    <row r="1716">
      <c r="A1716" t="inlineStr">
        <is>
          <t xml:space="preserve">819eabfbd96880cd7f6d42202600e24bdb384108</t>
        </is>
      </c>
      <c r="B1716" t="inlineStr">
        <is>
          <t xml:space="preserve">Primal Partners</t>
        </is>
      </c>
      <c r="C1716" t="inlineStr">
        <is>
          <t xml:space="preserve">Primal Partners (New)</t>
        </is>
      </c>
      <c r="D1716" t="inlineStr">
        <is>
          <t xml:space="preserve">25d85cb5c45e63e7ea30ac15086c1d9abdcc0dbc</t>
        </is>
      </c>
      <c r="E1716" t="inlineStr">
        <is>
          <t xml:space="preserve">Episode 83: Etwas Stehlen</t>
        </is>
      </c>
      <c r="F1716">
        <v>83</v>
      </c>
      <c r="G1716" t="inlineStr">
        <is>
          <t xml:space="preserve">7:19-7:26</t>
        </is>
      </c>
      <c r="H1716" t="inlineStr">
        <is>
          <t xml:space="preserve">Resolved</t>
        </is>
      </c>
      <c r="I1716" t="inlineStr">
        <is>
          <t xml:space="preserve">Remarks: [Script Error]
Line from script:
"Er blickte in den Nachthimmel und fragte sich, ob seine Liebste Ã¼berhaupt bemerken wÃ¼rde, dass er verschwunden war."
Note: The passage refers to the grammatically feminine â€œMagnetschwanz-Maus,â€_x009d_ so the pronouns should remain feminine. Suggested: â€œSie blickte in den Nachthimmel und fragte sich, ob ihre Liebste Ã¼berhaupt bemerken wÃ¼rde, dass sie verschwunden war.â€_x009d_</t>
        </is>
      </c>
      <c r="J1716" t="inlineStr">
        <is>
          <t xml:space="preserve">VOA</t>
        </is>
      </c>
      <c r="K1716" t="inlineStr">
        <is>
          <t xml:space="preserve">Script Error</t>
        </is>
      </c>
      <c r="L1716" t="inlineStr">
        <is>
          <t xml:space="preserve">Script error</t>
        </is>
      </c>
      <c r="M1716" t="str">
        <f>IFERROR(IF(VLOOKUP(L1716,'Quantification'!$A:$B,2,FALSE)&amp;""="","Unclassified",VLOOKUP(L1716,'Quantification'!$A:$B,2,FALSE)),"Unclassified")</f>
        <v>Major</v>
      </c>
      <c r="N1716" t="inlineStr">
        <is>
          <t xml:space="preserve">con-khera.mirjam@pocketfm.com</t>
        </is>
      </c>
      <c r="O1716" t="inlineStr">
        <is>
          <t xml:space="preserve">Issues found in raw</t>
        </is>
      </c>
      <c r="P1716" t="str">
        <f>IF(OR(O1716="Issues found in master",O1716="Final master"),"Master",IF(OR(O1716="Ready for Master",O1716="Issues found in raw",O1716="Raw under QC",O1716="Issues resolved in raw"),"Raw","-"))</f>
        <v>Raw</v>
      </c>
      <c r="Q1716" s="13">
        <v>46287.47152777778</v>
      </c>
      <c r="R1716" t="inlineStr">
        <is>
          <t xml:space="preserve">2026-09 (Sept)</t>
        </is>
      </c>
      <c r="S1716">
        <f>IF(M1716="Not an error",0,IF(COUNTIFS($A$2:$A1716,$A1716,$D$2:$D1716,$D1716,$M$2:$M1716,"&lt;&gt;Not an error")=1,1,0))</f>
        <v>0</v>
      </c>
      <c r="T1716">
        <f>IF(M1716&lt;&gt;"Major",0,IF(COUNTIFS($A$2:$A1716,$A1716,$D$2:$D1716,$D1716,$M$2:$M1716,"Major")=1,1,0))</f>
        <v>0</v>
      </c>
      <c r="U1716">
        <f>IF(M1716&lt;&gt;"Minor",0,IF(COUNTIFS($A$2:$A1716,$A1716,$D$2:$D1716,$D1716,$M$2:$M1716,"Minor")=1,1,0))</f>
        <v>0</v>
      </c>
    </row>
    <row r="1717">
      <c r="A1717" t="inlineStr">
        <is>
          <t xml:space="preserve">819eabfbd96880cd7f6d42202600e24bdb384108</t>
        </is>
      </c>
      <c r="B1717" t="inlineStr">
        <is>
          <t xml:space="preserve">Primal Partners</t>
        </is>
      </c>
      <c r="C1717" t="inlineStr">
        <is>
          <t xml:space="preserve">Primal Partners (New)</t>
        </is>
      </c>
      <c r="D1717" t="inlineStr">
        <is>
          <t xml:space="preserve">d9783d0fa680f05ca696efa5344e91440cb04648</t>
        </is>
      </c>
      <c r="E1717" t="inlineStr">
        <is>
          <t xml:space="preserve">Episode 84: Auf Den Yellowridge Mountain</t>
        </is>
      </c>
      <c r="F1717">
        <v>84</v>
      </c>
      <c r="G1717" t="inlineStr">
        <is>
          <t xml:space="preserve">3:07-3:10</t>
        </is>
      </c>
      <c r="H1717" t="inlineStr">
        <is>
          <t xml:space="preserve">Resolved</t>
        </is>
      </c>
      <c r="I1717" t="inlineStr">
        <is>
          <t xml:space="preserve">Remarks: [Script Error]
Line from script:
"„Was bringt dich über den Sommer nach Hause?“, fragte Yara."
Note: Sofia is speaking with Yeva, not Yara. Suggested: “Was bringt dich über den Sommer nach Hause?“, fragte Yeva.</t>
        </is>
      </c>
      <c r="J1717" t="inlineStr">
        <is>
          <t xml:space="preserve">VOA</t>
        </is>
      </c>
      <c r="K1717" t="inlineStr">
        <is>
          <t xml:space="preserve">Script Error</t>
        </is>
      </c>
      <c r="L1717" t="inlineStr">
        <is>
          <t xml:space="preserve">Script error</t>
        </is>
      </c>
      <c r="M1717" t="str">
        <f>IFERROR(IF(VLOOKUP(L1717,'Quantification'!$A:$B,2,FALSE)&amp;""="","Unclassified",VLOOKUP(L1717,'Quantification'!$A:$B,2,FALSE)),"Unclassified")</f>
        <v>Major</v>
      </c>
      <c r="N1717" t="inlineStr">
        <is>
          <t xml:space="preserve">con-khera.mirjam@pocketfm.com</t>
        </is>
      </c>
      <c r="O1717" t="inlineStr">
        <is>
          <t xml:space="preserve">Issues found in raw</t>
        </is>
      </c>
      <c r="P1717" t="str">
        <f>IF(OR(O1717="Issues found in master",O1717="Final master"),"Master",IF(OR(O1717="Ready for Master",O1717="Issues found in raw",O1717="Raw under QC",O1717="Issues resolved in raw"),"Raw","-"))</f>
        <v>Raw</v>
      </c>
      <c r="Q1717" s="13">
        <v>46287.47152777778</v>
      </c>
      <c r="R1717" t="inlineStr">
        <is>
          <t xml:space="preserve">2026-09 (Sept)</t>
        </is>
      </c>
      <c r="S1717">
        <f>IF(M1717="Not an error",0,IF(COUNTIFS($A$2:$A1717,$A1717,$D$2:$D1717,$D1717,$M$2:$M1717,"&lt;&gt;Not an error")=1,1,0))</f>
        <v>1</v>
      </c>
      <c r="T1717">
        <f>IF(M1717&lt;&gt;"Major",0,IF(COUNTIFS($A$2:$A1717,$A1717,$D$2:$D1717,$D1717,$M$2:$M1717,"Major")=1,1,0))</f>
        <v>1</v>
      </c>
      <c r="U1717">
        <f>IF(M1717&lt;&gt;"Minor",0,IF(COUNTIFS($A$2:$A1717,$A1717,$D$2:$D1717,$D1717,$M$2:$M1717,"Minor")=1,1,0))</f>
        <v>0</v>
      </c>
    </row>
    <row r="1718">
      <c r="A1718" t="inlineStr">
        <is>
          <t xml:space="preserve">819eabfbd96880cd7f6d42202600e24bdb384108</t>
        </is>
      </c>
      <c r="B1718" t="inlineStr">
        <is>
          <t xml:space="preserve">Primal Partners</t>
        </is>
      </c>
      <c r="C1718" t="inlineStr">
        <is>
          <t xml:space="preserve">Primal Partners (New)</t>
        </is>
      </c>
      <c r="D1718" t="inlineStr">
        <is>
          <t xml:space="preserve">d9783d0fa680f05ca696efa5344e91440cb04648</t>
        </is>
      </c>
      <c r="E1718" t="inlineStr">
        <is>
          <t xml:space="preserve">Episode 84: Auf Den Yellowridge Mountain</t>
        </is>
      </c>
      <c r="F1718">
        <v>84</v>
      </c>
      <c r="G1718" t="inlineStr">
        <is>
          <t xml:space="preserve">0:49-1:03</t>
        </is>
      </c>
      <c r="H1718" t="inlineStr">
        <is>
          <t xml:space="preserve">Resolved</t>
        </is>
      </c>
      <c r="I1718" t="inlineStr">
        <is>
          <t xml:space="preserve">Remarks: [Tone / Gender Issue]
Line from script:
"Ihr UrurgroÃŸvater war von einer Geisterbestie verflucht und in ein Weibchen verwandelt worden. Der Fluch hatte ihn so unglÃ¼cklich gemacht, dass er schlieÃŸlich sein Zuhause fÃ¼r immer verlieÃŸ. WÃ¼rde sich ihr Geschlecht jetzt auch Ã¤ndern?"
Note: The passage frames being transformed into a female as a horrifying curse and the direct cause of lifelong misery. This is unnecessarily gendered and may read as misogynistic or transphobic. Suggested: â€œIhr UrurgroÃŸvater war von einer Geisterbestie verflucht und bis zur Unkenntlichkeit verwandelt worden. Der Fluch hatte ihn so unglÃ¼cklich gemacht, dass er schlieÃŸlich sein Zuhause fÃ¼r immer verlieÃŸ. WÃ¼rde sich ihre Gestalt jetzt ebenfalls verÃ¤ndern?â€_x009d_</t>
        </is>
      </c>
      <c r="J1718" t="inlineStr">
        <is>
          <t xml:space="preserve">VOA</t>
        </is>
      </c>
      <c r="K1718" t="inlineStr">
        <is>
          <t xml:space="preserve">Script Error</t>
        </is>
      </c>
      <c r="L1718" t="inlineStr">
        <is>
          <t xml:space="preserve">Script error</t>
        </is>
      </c>
      <c r="M1718" t="str">
        <f>IFERROR(IF(VLOOKUP(L1718,'Quantification'!$A:$B,2,FALSE)&amp;""="","Unclassified",VLOOKUP(L1718,'Quantification'!$A:$B,2,FALSE)),"Unclassified")</f>
        <v>Major</v>
      </c>
      <c r="N1718" t="inlineStr">
        <is>
          <t xml:space="preserve">con-khera.mirjam@pocketfm.com</t>
        </is>
      </c>
      <c r="O1718" t="inlineStr">
        <is>
          <t xml:space="preserve">Issues found in raw</t>
        </is>
      </c>
      <c r="P1718" t="str">
        <f>IF(OR(O1718="Issues found in master",O1718="Final master"),"Master",IF(OR(O1718="Ready for Master",O1718="Issues found in raw",O1718="Raw under QC",O1718="Issues resolved in raw"),"Raw","-"))</f>
        <v>Raw</v>
      </c>
      <c r="Q1718" s="13">
        <v>46287.47152777778</v>
      </c>
      <c r="R1718" t="inlineStr">
        <is>
          <t xml:space="preserve">2026-09 (Sept)</t>
        </is>
      </c>
      <c r="S1718">
        <f>IF(M1718="Not an error",0,IF(COUNTIFS($A$2:$A1718,$A1718,$D$2:$D1718,$D1718,$M$2:$M1718,"&lt;&gt;Not an error")=1,1,0))</f>
        <v>0</v>
      </c>
      <c r="T1718">
        <f>IF(M1718&lt;&gt;"Major",0,IF(COUNTIFS($A$2:$A1718,$A1718,$D$2:$D1718,$D1718,$M$2:$M1718,"Major")=1,1,0))</f>
        <v>0</v>
      </c>
      <c r="U1718">
        <f>IF(M1718&lt;&gt;"Minor",0,IF(COUNTIFS($A$2:$A1718,$A1718,$D$2:$D1718,$D1718,$M$2:$M1718,"Minor")=1,1,0))</f>
        <v>0</v>
      </c>
    </row>
    <row r="1719">
      <c r="A1719" t="inlineStr">
        <is>
          <t xml:space="preserve">819eabfbd96880cd7f6d42202600e24bdb384108</t>
        </is>
      </c>
      <c r="B1719" t="inlineStr">
        <is>
          <t xml:space="preserve">Primal Partners</t>
        </is>
      </c>
      <c r="C1719" t="inlineStr">
        <is>
          <t xml:space="preserve">Primal Partners (New)</t>
        </is>
      </c>
      <c r="D1719" t="inlineStr">
        <is>
          <t xml:space="preserve">d9783d0fa680f05ca696efa5344e91440cb04648</t>
        </is>
      </c>
      <c r="E1719" t="inlineStr">
        <is>
          <t xml:space="preserve">Episode 84: Auf Den Yellowridge Mountain</t>
        </is>
      </c>
      <c r="F1719">
        <v>84</v>
      </c>
      <c r="G1719" t="inlineStr">
        <is>
          <t xml:space="preserve">3:15-3:19</t>
        </is>
      </c>
      <c r="H1719" t="inlineStr">
        <is>
          <t xml:space="preserve">Resolved</t>
        </is>
      </c>
      <c r="I1719" t="inlineStr">
        <is>
          <t xml:space="preserve">Remarks: [Script Error]
Line from script:
"Yara hielt inne und kÃ¤mpfte mit dem Drang, ihr die Meinung zu sagen."
Note: Sofia is speaking with Yeva, not Yara. Suggested: â€œYeva hielt inne und kÃ¤mpfte mit dem Drang, ihr die Meinung zu sagen.â€_x009d_</t>
        </is>
      </c>
      <c r="J1719" t="inlineStr">
        <is>
          <t xml:space="preserve">VOA</t>
        </is>
      </c>
      <c r="K1719" t="inlineStr">
        <is>
          <t xml:space="preserve">Script Error</t>
        </is>
      </c>
      <c r="L1719" t="inlineStr">
        <is>
          <t xml:space="preserve">Script error</t>
        </is>
      </c>
      <c r="M1719" t="str">
        <f>IFERROR(IF(VLOOKUP(L1719,'Quantification'!$A:$B,2,FALSE)&amp;""="","Unclassified",VLOOKUP(L1719,'Quantification'!$A:$B,2,FALSE)),"Unclassified")</f>
        <v>Major</v>
      </c>
      <c r="N1719" t="inlineStr">
        <is>
          <t xml:space="preserve">con-khera.mirjam@pocketfm.com</t>
        </is>
      </c>
      <c r="O1719" t="inlineStr">
        <is>
          <t xml:space="preserve">Issues found in raw</t>
        </is>
      </c>
      <c r="P1719" t="str">
        <f>IF(OR(O1719="Issues found in master",O1719="Final master"),"Master",IF(OR(O1719="Ready for Master",O1719="Issues found in raw",O1719="Raw under QC",O1719="Issues resolved in raw"),"Raw","-"))</f>
        <v>Raw</v>
      </c>
      <c r="Q1719" s="13">
        <v>46287.47152777778</v>
      </c>
      <c r="R1719" t="inlineStr">
        <is>
          <t xml:space="preserve">2026-09 (Sept)</t>
        </is>
      </c>
      <c r="S1719">
        <f>IF(M1719="Not an error",0,IF(COUNTIFS($A$2:$A1719,$A1719,$D$2:$D1719,$D1719,$M$2:$M1719,"&lt;&gt;Not an error")=1,1,0))</f>
        <v>0</v>
      </c>
      <c r="T1719">
        <f>IF(M1719&lt;&gt;"Major",0,IF(COUNTIFS($A$2:$A1719,$A1719,$D$2:$D1719,$D1719,$M$2:$M1719,"Major")=1,1,0))</f>
        <v>0</v>
      </c>
      <c r="U1719">
        <f>IF(M1719&lt;&gt;"Minor",0,IF(COUNTIFS($A$2:$A1719,$A1719,$D$2:$D1719,$D1719,$M$2:$M1719,"Minor")=1,1,0))</f>
        <v>0</v>
      </c>
    </row>
    <row r="1720">
      <c r="A1720" t="inlineStr">
        <is>
          <t xml:space="preserve">819eabfbd96880cd7f6d42202600e24bdb384108</t>
        </is>
      </c>
      <c r="B1720" t="inlineStr">
        <is>
          <t xml:space="preserve">Primal Partners</t>
        </is>
      </c>
      <c r="C1720" t="inlineStr">
        <is>
          <t xml:space="preserve">Primal Partners (New)</t>
        </is>
      </c>
      <c r="D1720" t="inlineStr">
        <is>
          <t xml:space="preserve">d9783d0fa680f05ca696efa5344e91440cb04648</t>
        </is>
      </c>
      <c r="E1720" t="inlineStr">
        <is>
          <t xml:space="preserve">Episode 84: Auf Den Yellowridge Mountain</t>
        </is>
      </c>
      <c r="F1720">
        <v>84</v>
      </c>
      <c r="G1720" t="inlineStr">
        <is>
          <t xml:space="preserve">4:02-4:11</t>
        </is>
      </c>
      <c r="H1720" t="inlineStr">
        <is>
          <t xml:space="preserve">Resolved</t>
        </is>
      </c>
      <c r="I1720" t="inlineStr">
        <is>
          <t xml:space="preserve">Remarks: [Script Error]
Line from script:
"WÃ¤hrend Yara in ihren dÃ¼steren Gedanken versunken war, fragte Sofia: â€žMeine Tante hat mir erzÃ¤hlt, du willst eine PflanzenbÃ¤ndigerin werden?â€œ"
Note: Sofia is speaking with Yeva, not Yara. Yeva also wanted to become a â€œGeisterpflanzenmeisterin,â€_x009d_ not a â€œPflanzenbÃ¤ndigerin.â€_x009d_ Suggested: â€œWÃ¤hrend Yeva in ihren dÃ¼steren Gedanken versunken war, fragte Sofia: â€šMeine Tante hat mir erzÃ¤hlt, du willst Geisterpflanzenmeisterin werden?â€˜â€_x009d_</t>
        </is>
      </c>
      <c r="J1720" t="inlineStr">
        <is>
          <t xml:space="preserve">VOA</t>
        </is>
      </c>
      <c r="K1720" t="inlineStr">
        <is>
          <t xml:space="preserve">Script Error</t>
        </is>
      </c>
      <c r="L1720" t="inlineStr">
        <is>
          <t xml:space="preserve">Script error</t>
        </is>
      </c>
      <c r="M1720" t="str">
        <f>IFERROR(IF(VLOOKUP(L1720,'Quantification'!$A:$B,2,FALSE)&amp;""="","Unclassified",VLOOKUP(L1720,'Quantification'!$A:$B,2,FALSE)),"Unclassified")</f>
        <v>Major</v>
      </c>
      <c r="N1720" t="inlineStr">
        <is>
          <t xml:space="preserve">con-khera.mirjam@pocketfm.com</t>
        </is>
      </c>
      <c r="O1720" t="inlineStr">
        <is>
          <t xml:space="preserve">Issues found in raw</t>
        </is>
      </c>
      <c r="P1720" t="str">
        <f>IF(OR(O1720="Issues found in master",O1720="Final master"),"Master",IF(OR(O1720="Ready for Master",O1720="Issues found in raw",O1720="Raw under QC",O1720="Issues resolved in raw"),"Raw","-"))</f>
        <v>Raw</v>
      </c>
      <c r="Q1720" s="13">
        <v>46287.47152777778</v>
      </c>
      <c r="R1720" t="inlineStr">
        <is>
          <t xml:space="preserve">2026-09 (Sept)</t>
        </is>
      </c>
      <c r="S1720">
        <f>IF(M1720="Not an error",0,IF(COUNTIFS($A$2:$A1720,$A1720,$D$2:$D1720,$D1720,$M$2:$M1720,"&lt;&gt;Not an error")=1,1,0))</f>
        <v>0</v>
      </c>
      <c r="T1720">
        <f>IF(M1720&lt;&gt;"Major",0,IF(COUNTIFS($A$2:$A1720,$A1720,$D$2:$D1720,$D1720,$M$2:$M1720,"Major")=1,1,0))</f>
        <v>0</v>
      </c>
      <c r="U1720">
        <f>IF(M1720&lt;&gt;"Minor",0,IF(COUNTIFS($A$2:$A1720,$A1720,$D$2:$D1720,$D1720,$M$2:$M1720,"Minor")=1,1,0))</f>
        <v>0</v>
      </c>
    </row>
    <row r="1721">
      <c r="A1721" t="inlineStr">
        <is>
          <t xml:space="preserve">819eabfbd96880cd7f6d42202600e24bdb384108</t>
        </is>
      </c>
      <c r="B1721" t="inlineStr">
        <is>
          <t xml:space="preserve">Primal Partners</t>
        </is>
      </c>
      <c r="C1721" t="inlineStr">
        <is>
          <t xml:space="preserve">Primal Partners (New)</t>
        </is>
      </c>
      <c r="D1721" t="inlineStr">
        <is>
          <t xml:space="preserve">d9783d0fa680f05ca696efa5344e91440cb04648</t>
        </is>
      </c>
      <c r="E1721" t="inlineStr">
        <is>
          <t xml:space="preserve">Episode 84: Auf Den Yellowridge Mountain</t>
        </is>
      </c>
      <c r="F1721">
        <v>84</v>
      </c>
      <c r="G1721" t="inlineStr">
        <is>
          <t xml:space="preserve">4:11-4:12</t>
        </is>
      </c>
      <c r="H1721" t="inlineStr">
        <is>
          <t xml:space="preserve">Resolved</t>
        </is>
      </c>
      <c r="I1721" t="inlineStr">
        <is>
          <t xml:space="preserve">Remarks: [Script Error]
Line from script:
"Yara nickte ein wenig verlegen."
Note: Sofia is speaking with Yeva, not Yara. Suggested: â€œYeva nickte ein wenig verlegen.â€_x009d_</t>
        </is>
      </c>
      <c r="J1721" t="inlineStr">
        <is>
          <t xml:space="preserve">VOA</t>
        </is>
      </c>
      <c r="K1721" t="inlineStr">
        <is>
          <t xml:space="preserve">Script Error</t>
        </is>
      </c>
      <c r="L1721" t="inlineStr">
        <is>
          <t xml:space="preserve">Script error</t>
        </is>
      </c>
      <c r="M1721" t="str">
        <f>IFERROR(IF(VLOOKUP(L1721,'Quantification'!$A:$B,2,FALSE)&amp;""="","Unclassified",VLOOKUP(L1721,'Quantification'!$A:$B,2,FALSE)),"Unclassified")</f>
        <v>Major</v>
      </c>
      <c r="N1721" t="inlineStr">
        <is>
          <t xml:space="preserve">con-khera.mirjam@pocketfm.com</t>
        </is>
      </c>
      <c r="O1721" t="inlineStr">
        <is>
          <t xml:space="preserve">Issues found in raw</t>
        </is>
      </c>
      <c r="P1721" t="str">
        <f>IF(OR(O1721="Issues found in master",O1721="Final master"),"Master",IF(OR(O1721="Ready for Master",O1721="Issues found in raw",O1721="Raw under QC",O1721="Issues resolved in raw"),"Raw","-"))</f>
        <v>Raw</v>
      </c>
      <c r="Q1721" s="13">
        <v>46287.47152777778</v>
      </c>
      <c r="R1721" t="inlineStr">
        <is>
          <t xml:space="preserve">2026-09 (Sept)</t>
        </is>
      </c>
      <c r="S1721">
        <f>IF(M1721="Not an error",0,IF(COUNTIFS($A$2:$A1721,$A1721,$D$2:$D1721,$D1721,$M$2:$M1721,"&lt;&gt;Not an error")=1,1,0))</f>
        <v>0</v>
      </c>
      <c r="T1721">
        <f>IF(M1721&lt;&gt;"Major",0,IF(COUNTIFS($A$2:$A1721,$A1721,$D$2:$D1721,$D1721,$M$2:$M1721,"Major")=1,1,0))</f>
        <v>0</v>
      </c>
      <c r="U1721">
        <f>IF(M1721&lt;&gt;"Minor",0,IF(COUNTIFS($A$2:$A1721,$A1721,$D$2:$D1721,$D1721,$M$2:$M1721,"Minor")=1,1,0))</f>
        <v>0</v>
      </c>
    </row>
    <row r="1722">
      <c r="A1722" t="inlineStr">
        <is>
          <t xml:space="preserve">819eabfbd96880cd7f6d42202600e24bdb384108</t>
        </is>
      </c>
      <c r="B1722" t="inlineStr">
        <is>
          <t xml:space="preserve">Primal Partners</t>
        </is>
      </c>
      <c r="C1722" t="inlineStr">
        <is>
          <t xml:space="preserve">Primal Partners (New)</t>
        </is>
      </c>
      <c r="D1722" t="inlineStr">
        <is>
          <t xml:space="preserve">d9783d0fa680f05ca696efa5344e91440cb04648</t>
        </is>
      </c>
      <c r="E1722" t="inlineStr">
        <is>
          <t xml:space="preserve">Episode 84: Auf Den Yellowridge Mountain</t>
        </is>
      </c>
      <c r="F1722">
        <v>84</v>
      </c>
      <c r="G1722" t="inlineStr">
        <is>
          <t xml:space="preserve">4:40-4:43</t>
        </is>
      </c>
      <c r="H1722" t="inlineStr">
        <is>
          <t xml:space="preserve">Resolved</t>
        </is>
      </c>
      <c r="I1722" t="inlineStr">
        <is>
          <t xml:space="preserve">Remarks: [Script Error]
Line from script:
"Yara war sprachlos, aber Sofias Bemerkung munterte sie sehr auf."
Note: Sofia is speaking with Yeva, not Yara, and â€œsprachlosâ€_x009d_ is used repeatedly throughout the script. Suggested: â€œYeva sah sie unglÃ¤ubig an, doch Sofias Bemerkung munterte sie sehr auf.â€_x009d_</t>
        </is>
      </c>
      <c r="J1722" t="inlineStr">
        <is>
          <t xml:space="preserve">VOA</t>
        </is>
      </c>
      <c r="K1722" t="inlineStr">
        <is>
          <t xml:space="preserve">Script Error</t>
        </is>
      </c>
      <c r="L1722" t="inlineStr">
        <is>
          <t xml:space="preserve">Script error</t>
        </is>
      </c>
      <c r="M1722" t="str">
        <f>IFERROR(IF(VLOOKUP(L1722,'Quantification'!$A:$B,2,FALSE)&amp;""="","Unclassified",VLOOKUP(L1722,'Quantification'!$A:$B,2,FALSE)),"Unclassified")</f>
        <v>Major</v>
      </c>
      <c r="N1722" t="inlineStr">
        <is>
          <t xml:space="preserve">con-khera.mirjam@pocketfm.com</t>
        </is>
      </c>
      <c r="O1722" t="inlineStr">
        <is>
          <t xml:space="preserve">Issues found in raw</t>
        </is>
      </c>
      <c r="P1722" t="str">
        <f>IF(OR(O1722="Issues found in master",O1722="Final master"),"Master",IF(OR(O1722="Ready for Master",O1722="Issues found in raw",O1722="Raw under QC",O1722="Issues resolved in raw"),"Raw","-"))</f>
        <v>Raw</v>
      </c>
      <c r="Q1722" s="13">
        <v>46287.47152777778</v>
      </c>
      <c r="R1722" t="inlineStr">
        <is>
          <t xml:space="preserve">2026-09 (Sept)</t>
        </is>
      </c>
      <c r="S1722">
        <f>IF(M1722="Not an error",0,IF(COUNTIFS($A$2:$A1722,$A1722,$D$2:$D1722,$D1722,$M$2:$M1722,"&lt;&gt;Not an error")=1,1,0))</f>
        <v>0</v>
      </c>
      <c r="T1722">
        <f>IF(M1722&lt;&gt;"Major",0,IF(COUNTIFS($A$2:$A1722,$A1722,$D$2:$D1722,$D1722,$M$2:$M1722,"Major")=1,1,0))</f>
        <v>0</v>
      </c>
      <c r="U1722">
        <f>IF(M1722&lt;&gt;"Minor",0,IF(COUNTIFS($A$2:$A1722,$A1722,$D$2:$D1722,$D1722,$M$2:$M1722,"Minor")=1,1,0))</f>
        <v>0</v>
      </c>
    </row>
    <row r="1723">
      <c r="A1723" t="inlineStr">
        <is>
          <t xml:space="preserve">819eabfbd96880cd7f6d42202600e24bdb384108</t>
        </is>
      </c>
      <c r="B1723" t="inlineStr">
        <is>
          <t xml:space="preserve">Primal Partners</t>
        </is>
      </c>
      <c r="C1723" t="inlineStr">
        <is>
          <t xml:space="preserve">Primal Partners (New)</t>
        </is>
      </c>
      <c r="D1723" t="inlineStr">
        <is>
          <t xml:space="preserve">d9783d0fa680f05ca696efa5344e91440cb04648</t>
        </is>
      </c>
      <c r="E1723" t="inlineStr">
        <is>
          <t xml:space="preserve">Episode 84: Auf Den Yellowridge Mountain</t>
        </is>
      </c>
      <c r="F1723">
        <v>84</v>
      </c>
      <c r="G1723" t="inlineStr">
        <is>
          <t xml:space="preserve">4:56-5:01</t>
        </is>
      </c>
      <c r="H1723" t="inlineStr">
        <is>
          <t xml:space="preserve">Resolved</t>
        </is>
      </c>
      <c r="I1723" t="inlineStr">
        <is>
          <t xml:space="preserve">Remarks: [Script Error]
Line from script:
"Yara blinzelte, unterdrÃ¼ckte ihre Aufregung und sprang schnell auf ihr eigenes Rad, um ihr zu folgen."
Note: Sofia is speaking with Yeva, not Yara. Suggested: â€œYeva blinzelte, unterdrÃ¼ckte ihre Aufregung und sprang schnell auf ihr eigenes Rad, um ihr zu folgen.â€_x009d_</t>
        </is>
      </c>
      <c r="J1723" t="inlineStr">
        <is>
          <t xml:space="preserve">VOA</t>
        </is>
      </c>
      <c r="K1723" t="inlineStr">
        <is>
          <t xml:space="preserve">Script Error</t>
        </is>
      </c>
      <c r="L1723" t="inlineStr">
        <is>
          <t xml:space="preserve">Script error</t>
        </is>
      </c>
      <c r="M1723" t="str">
        <f>IFERROR(IF(VLOOKUP(L1723,'Quantification'!$A:$B,2,FALSE)&amp;""="","Unclassified",VLOOKUP(L1723,'Quantification'!$A:$B,2,FALSE)),"Unclassified")</f>
        <v>Major</v>
      </c>
      <c r="N1723" t="inlineStr">
        <is>
          <t xml:space="preserve">con-khera.mirjam@pocketfm.com</t>
        </is>
      </c>
      <c r="O1723" t="inlineStr">
        <is>
          <t xml:space="preserve">Issues found in raw</t>
        </is>
      </c>
      <c r="P1723" t="str">
        <f>IF(OR(O1723="Issues found in master",O1723="Final master"),"Master",IF(OR(O1723="Ready for Master",O1723="Issues found in raw",O1723="Raw under QC",O1723="Issues resolved in raw"),"Raw","-"))</f>
        <v>Raw</v>
      </c>
      <c r="Q1723" s="13">
        <v>46287.47152777778</v>
      </c>
      <c r="R1723" t="inlineStr">
        <is>
          <t xml:space="preserve">2026-09 (Sept)</t>
        </is>
      </c>
      <c r="S1723">
        <f>IF(M1723="Not an error",0,IF(COUNTIFS($A$2:$A1723,$A1723,$D$2:$D1723,$D1723,$M$2:$M1723,"&lt;&gt;Not an error")=1,1,0))</f>
        <v>0</v>
      </c>
      <c r="T1723">
        <f>IF(M1723&lt;&gt;"Major",0,IF(COUNTIFS($A$2:$A1723,$A1723,$D$2:$D1723,$D1723,$M$2:$M1723,"Major")=1,1,0))</f>
        <v>0</v>
      </c>
      <c r="U1723">
        <f>IF(M1723&lt;&gt;"Minor",0,IF(COUNTIFS($A$2:$A1723,$A1723,$D$2:$D1723,$D1723,$M$2:$M1723,"Minor")=1,1,0))</f>
        <v>0</v>
      </c>
    </row>
    <row r="1724">
      <c r="A1724" t="inlineStr">
        <is>
          <t xml:space="preserve">819eabfbd96880cd7f6d42202600e24bdb384108</t>
        </is>
      </c>
      <c r="B1724" t="inlineStr">
        <is>
          <t xml:space="preserve">Primal Partners</t>
        </is>
      </c>
      <c r="C1724" t="inlineStr">
        <is>
          <t xml:space="preserve">Primal Partners (New)</t>
        </is>
      </c>
      <c r="D1724" t="inlineStr">
        <is>
          <t xml:space="preserve">d9783d0fa680f05ca696efa5344e91440cb04648</t>
        </is>
      </c>
      <c r="E1724" t="inlineStr">
        <is>
          <t xml:space="preserve">Episode 84: Auf Den Yellowridge Mountain</t>
        </is>
      </c>
      <c r="F1724">
        <v>84</v>
      </c>
      <c r="G1724" t="inlineStr">
        <is>
          <t xml:space="preserve">5:51-5:53</t>
        </is>
      </c>
      <c r="H1724" t="inlineStr">
        <is>
          <t xml:space="preserve">Resolved</t>
        </is>
      </c>
      <c r="I1724" t="inlineStr">
        <is>
          <t xml:space="preserve">Remarks: [Script Error]
Line from script:
"Yara war sprachlos."
Note: Sofia is speaking with Yeva, not Yara, and â€œsprachlosâ€_x009d_ is used repeatedly throughout the script. Suggested: â€œYeva konnte es nicht fassen.â€_x009d_</t>
        </is>
      </c>
      <c r="J1724" t="inlineStr">
        <is>
          <t xml:space="preserve">VOA</t>
        </is>
      </c>
      <c r="K1724" t="inlineStr">
        <is>
          <t xml:space="preserve">Script Error</t>
        </is>
      </c>
      <c r="L1724" t="inlineStr">
        <is>
          <t xml:space="preserve">Script error</t>
        </is>
      </c>
      <c r="M1724" t="str">
        <f>IFERROR(IF(VLOOKUP(L1724,'Quantification'!$A:$B,2,FALSE)&amp;""="","Unclassified",VLOOKUP(L1724,'Quantification'!$A:$B,2,FALSE)),"Unclassified")</f>
        <v>Major</v>
      </c>
      <c r="N1724" t="inlineStr">
        <is>
          <t xml:space="preserve">con-khera.mirjam@pocketfm.com</t>
        </is>
      </c>
      <c r="O1724" t="inlineStr">
        <is>
          <t xml:space="preserve">Issues found in raw</t>
        </is>
      </c>
      <c r="P1724" t="str">
        <f>IF(OR(O1724="Issues found in master",O1724="Final master"),"Master",IF(OR(O1724="Ready for Master",O1724="Issues found in raw",O1724="Raw under QC",O1724="Issues resolved in raw"),"Raw","-"))</f>
        <v>Raw</v>
      </c>
      <c r="Q1724" s="13">
        <v>46287.47152777778</v>
      </c>
      <c r="R1724" t="inlineStr">
        <is>
          <t xml:space="preserve">2026-09 (Sept)</t>
        </is>
      </c>
      <c r="S1724">
        <f>IF(M1724="Not an error",0,IF(COUNTIFS($A$2:$A1724,$A1724,$D$2:$D1724,$D1724,$M$2:$M1724,"&lt;&gt;Not an error")=1,1,0))</f>
        <v>0</v>
      </c>
      <c r="T1724">
        <f>IF(M1724&lt;&gt;"Major",0,IF(COUNTIFS($A$2:$A1724,$A1724,$D$2:$D1724,$D1724,$M$2:$M1724,"Major")=1,1,0))</f>
        <v>0</v>
      </c>
      <c r="U1724">
        <f>IF(M1724&lt;&gt;"Minor",0,IF(COUNTIFS($A$2:$A1724,$A1724,$D$2:$D1724,$D1724,$M$2:$M1724,"Minor")=1,1,0))</f>
        <v>0</v>
      </c>
    </row>
    <row r="1725">
      <c r="A1725" t="inlineStr">
        <is>
          <t xml:space="preserve">819eabfbd96880cd7f6d42202600e24bdb384108</t>
        </is>
      </c>
      <c r="B1725" t="inlineStr">
        <is>
          <t xml:space="preserve">Primal Partners</t>
        </is>
      </c>
      <c r="C1725" t="inlineStr">
        <is>
          <t xml:space="preserve">Primal Partners (New)</t>
        </is>
      </c>
      <c r="D1725" t="inlineStr">
        <is>
          <t xml:space="preserve">d9783d0fa680f05ca696efa5344e91440cb04648</t>
        </is>
      </c>
      <c r="E1725" t="inlineStr">
        <is>
          <t xml:space="preserve">Episode 84: Auf Den Yellowridge Mountain</t>
        </is>
      </c>
      <c r="F1725">
        <v>84</v>
      </c>
      <c r="G1725" t="inlineStr">
        <is>
          <t xml:space="preserve">6:24-6:33</t>
        </is>
      </c>
      <c r="H1725" t="inlineStr">
        <is>
          <t xml:space="preserve">Resolved</t>
        </is>
      </c>
      <c r="I1725" t="inlineStr">
        <is>
          <t xml:space="preserve">Remarks: [Script Error]
Line from script:
"Es war letzte Nacht zu spÃ¤t geworden, also hatte Yara vorgeschlagen, dass die Maus bei Sofia Ã¼bernachten und sie sie am nÃ¤chsten Morgen zurÃ¼ck zum Berg bringen sollten."
Note: Sofia was with Yeva, not Yara. The sentence structure is also grammatically unclear because â€œdie Mausâ€_x009d_ and â€œsieâ€_x009d_ are combined under the same verb construction. Suggested: â€œEs war in der Nacht zu spÃ¤t geworden, also hatte Yeva vorgeschlagen, dass die Maus bei Sofia Ã¼bernachten sollte und sie sie am nÃ¤chsten Morgen zurÃ¼ck zum Berg bringen wÃ¼rden.â€_x009d_</t>
        </is>
      </c>
      <c r="J1725" t="inlineStr">
        <is>
          <t xml:space="preserve">VOA</t>
        </is>
      </c>
      <c r="K1725" t="inlineStr">
        <is>
          <t xml:space="preserve">Script Error</t>
        </is>
      </c>
      <c r="L1725" t="inlineStr">
        <is>
          <t xml:space="preserve">Script error</t>
        </is>
      </c>
      <c r="M1725" t="str">
        <f>IFERROR(IF(VLOOKUP(L1725,'Quantification'!$A:$B,2,FALSE)&amp;""="","Unclassified",VLOOKUP(L1725,'Quantification'!$A:$B,2,FALSE)),"Unclassified")</f>
        <v>Major</v>
      </c>
      <c r="N1725" t="inlineStr">
        <is>
          <t xml:space="preserve">con-khera.mirjam@pocketfm.com</t>
        </is>
      </c>
      <c r="O1725" t="inlineStr">
        <is>
          <t xml:space="preserve">Issues found in raw</t>
        </is>
      </c>
      <c r="P1725" t="str">
        <f>IF(OR(O1725="Issues found in master",O1725="Final master"),"Master",IF(OR(O1725="Ready for Master",O1725="Issues found in raw",O1725="Raw under QC",O1725="Issues resolved in raw"),"Raw","-"))</f>
        <v>Raw</v>
      </c>
      <c r="Q1725" s="13">
        <v>46287.47152777778</v>
      </c>
      <c r="R1725" t="inlineStr">
        <is>
          <t xml:space="preserve">2026-09 (Sept)</t>
        </is>
      </c>
      <c r="S1725">
        <f>IF(M1725="Not an error",0,IF(COUNTIFS($A$2:$A1725,$A1725,$D$2:$D1725,$D1725,$M$2:$M1725,"&lt;&gt;Not an error")=1,1,0))</f>
        <v>0</v>
      </c>
      <c r="T1725">
        <f>IF(M1725&lt;&gt;"Major",0,IF(COUNTIFS($A$2:$A1725,$A1725,$D$2:$D1725,$D1725,$M$2:$M1725,"Major")=1,1,0))</f>
        <v>0</v>
      </c>
      <c r="U1725">
        <f>IF(M1725&lt;&gt;"Minor",0,IF(COUNTIFS($A$2:$A1725,$A1725,$D$2:$D1725,$D1725,$M$2:$M1725,"Minor")=1,1,0))</f>
        <v>0</v>
      </c>
    </row>
    <row r="1726">
      <c r="A1726" t="inlineStr">
        <is>
          <t xml:space="preserve">819eabfbd96880cd7f6d42202600e24bdb384108</t>
        </is>
      </c>
      <c r="B1726" t="inlineStr">
        <is>
          <t xml:space="preserve">Primal Partners</t>
        </is>
      </c>
      <c r="C1726" t="inlineStr">
        <is>
          <t xml:space="preserve">Primal Partners (New)</t>
        </is>
      </c>
      <c r="D1726" t="inlineStr">
        <is>
          <t xml:space="preserve">d9783d0fa680f05ca696efa5344e91440cb04648</t>
        </is>
      </c>
      <c r="E1726" t="inlineStr">
        <is>
          <t xml:space="preserve">Episode 84: Auf Den Yellowridge Mountain</t>
        </is>
      </c>
      <c r="F1726">
        <v>84</v>
      </c>
      <c r="G1726" t="inlineStr">
        <is>
          <t xml:space="preserve">6:37-6:45</t>
        </is>
      </c>
      <c r="H1726" t="inlineStr">
        <is>
          <t xml:space="preserve">Resolved</t>
        </is>
      </c>
      <c r="I1726" t="inlineStr">
        <is>
          <t xml:space="preserve">Remarks: [Script Error]
Line from script:
"WÃ¤re sie bei Yara geblieben, hÃ¤tte diese ohne den kleinen Schatzgeist als Ãœbersetzer wahrscheinlich einen Stromschlag zum Aufwachen bekommen."
Note: Sofia was with Yeva, not Yara, and the beast was established as â€œSchatz-Ghul,â€_x009d_ not â€œSchatzgeist.â€_x009d_ Suggested: â€œWÃ¤re sie bei Yeva geblieben, hÃ¤tte diese ohne den kleinen Schatz-Ghul als Ãœbersetzer wahrscheinlich einen Stromschlag zum Aufwachen bekommen.â€_x009d_</t>
        </is>
      </c>
      <c r="J1726" t="inlineStr">
        <is>
          <t xml:space="preserve">VOA</t>
        </is>
      </c>
      <c r="K1726" t="inlineStr">
        <is>
          <t xml:space="preserve">Script Error</t>
        </is>
      </c>
      <c r="L1726" t="inlineStr">
        <is>
          <t xml:space="preserve">Script error</t>
        </is>
      </c>
      <c r="M1726" t="str">
        <f>IFERROR(IF(VLOOKUP(L1726,'Quantification'!$A:$B,2,FALSE)&amp;""="","Unclassified",VLOOKUP(L1726,'Quantification'!$A:$B,2,FALSE)),"Unclassified")</f>
        <v>Major</v>
      </c>
      <c r="N1726" t="inlineStr">
        <is>
          <t xml:space="preserve">con-khera.mirjam@pocketfm.com</t>
        </is>
      </c>
      <c r="O1726" t="inlineStr">
        <is>
          <t xml:space="preserve">Issues found in raw</t>
        </is>
      </c>
      <c r="P1726" t="str">
        <f>IF(OR(O1726="Issues found in master",O1726="Final master"),"Master",IF(OR(O1726="Ready for Master",O1726="Issues found in raw",O1726="Raw under QC",O1726="Issues resolved in raw"),"Raw","-"))</f>
        <v>Raw</v>
      </c>
      <c r="Q1726" s="13">
        <v>46287.47152777778</v>
      </c>
      <c r="R1726" t="inlineStr">
        <is>
          <t xml:space="preserve">2026-09 (Sept)</t>
        </is>
      </c>
      <c r="S1726">
        <f>IF(M1726="Not an error",0,IF(COUNTIFS($A$2:$A1726,$A1726,$D$2:$D1726,$D1726,$M$2:$M1726,"&lt;&gt;Not an error")=1,1,0))</f>
        <v>0</v>
      </c>
      <c r="T1726">
        <f>IF(M1726&lt;&gt;"Major",0,IF(COUNTIFS($A$2:$A1726,$A1726,$D$2:$D1726,$D1726,$M$2:$M1726,"Major")=1,1,0))</f>
        <v>0</v>
      </c>
      <c r="U1726">
        <f>IF(M1726&lt;&gt;"Minor",0,IF(COUNTIFS($A$2:$A1726,$A1726,$D$2:$D1726,$D1726,$M$2:$M1726,"Minor")=1,1,0))</f>
        <v>0</v>
      </c>
    </row>
    <row r="1727">
      <c r="A1727" t="inlineStr">
        <is>
          <t xml:space="preserve">819eabfbd96880cd7f6d42202600e24bdb384108</t>
        </is>
      </c>
      <c r="B1727" t="inlineStr">
        <is>
          <t xml:space="preserve">Primal Partners</t>
        </is>
      </c>
      <c r="C1727" t="inlineStr">
        <is>
          <t xml:space="preserve">Primal Partners (New)</t>
        </is>
      </c>
      <c r="D1727" t="inlineStr">
        <is>
          <t xml:space="preserve">d9783d0fa680f05ca696efa5344e91440cb04648</t>
        </is>
      </c>
      <c r="E1727" t="inlineStr">
        <is>
          <t xml:space="preserve">Episode 84: Auf Den Yellowridge Mountain</t>
        </is>
      </c>
      <c r="F1727">
        <v>84</v>
      </c>
      <c r="G1727" t="inlineStr">
        <is>
          <t xml:space="preserve">8:17-8:24</t>
        </is>
      </c>
      <c r="H1727" t="inlineStr">
        <is>
          <t xml:space="preserve">Resolved</t>
        </is>
      </c>
      <c r="I1727" t="inlineStr">
        <is>
          <t xml:space="preserve">Remarks: [Script Error]
Line from script:
"Um zehn Uhr zwanzig brachte Sofia die Magnetschwanz-Maus allein zum FuÃŸ des Yellowridge Mountain, da Yara Nachhilfe hatte."
Note: Sofia was with Yeva, not Yara, and the exact time is unnecessarily specific. Suggested: â€œGegen zehn Uhr brachte Sofia die Magnetschwanz-Maus allein zum FuÃŸ des Yellowridge Mountain, da Yeva Nachhilfe hatte.â€_x009d_</t>
        </is>
      </c>
      <c r="J1727" t="inlineStr">
        <is>
          <t xml:space="preserve">VOA</t>
        </is>
      </c>
      <c r="K1727" t="inlineStr">
        <is>
          <t xml:space="preserve">Script Error</t>
        </is>
      </c>
      <c r="L1727" t="inlineStr">
        <is>
          <t xml:space="preserve">Script error</t>
        </is>
      </c>
      <c r="M1727" t="str">
        <f>IFERROR(IF(VLOOKUP(L1727,'Quantification'!$A:$B,2,FALSE)&amp;""="","Unclassified",VLOOKUP(L1727,'Quantification'!$A:$B,2,FALSE)),"Unclassified")</f>
        <v>Major</v>
      </c>
      <c r="N1727" t="inlineStr">
        <is>
          <t xml:space="preserve">con-khera.mirjam@pocketfm.com</t>
        </is>
      </c>
      <c r="O1727" t="inlineStr">
        <is>
          <t xml:space="preserve">Issues found in raw</t>
        </is>
      </c>
      <c r="P1727" t="str">
        <f>IF(OR(O1727="Issues found in master",O1727="Final master"),"Master",IF(OR(O1727="Ready for Master",O1727="Issues found in raw",O1727="Raw under QC",O1727="Issues resolved in raw"),"Raw","-"))</f>
        <v>Raw</v>
      </c>
      <c r="Q1727" s="13">
        <v>46287.47152777778</v>
      </c>
      <c r="R1727" t="inlineStr">
        <is>
          <t xml:space="preserve">2026-09 (Sept)</t>
        </is>
      </c>
      <c r="S1727">
        <f>IF(M1727="Not an error",0,IF(COUNTIFS($A$2:$A1727,$A1727,$D$2:$D1727,$D1727,$M$2:$M1727,"&lt;&gt;Not an error")=1,1,0))</f>
        <v>0</v>
      </c>
      <c r="T1727">
        <f>IF(M1727&lt;&gt;"Major",0,IF(COUNTIFS($A$2:$A1727,$A1727,$D$2:$D1727,$D1727,$M$2:$M1727,"Major")=1,1,0))</f>
        <v>0</v>
      </c>
      <c r="U1727">
        <f>IF(M1727&lt;&gt;"Minor",0,IF(COUNTIFS($A$2:$A1727,$A1727,$D$2:$D1727,$D1727,$M$2:$M1727,"Minor")=1,1,0))</f>
        <v>0</v>
      </c>
    </row>
    <row r="1728">
      <c r="A1728" t="inlineStr">
        <is>
          <t xml:space="preserve">819eabfbd96880cd7f6d42202600e24bdb384108</t>
        </is>
      </c>
      <c r="B1728" t="inlineStr">
        <is>
          <t xml:space="preserve">Primal Partners</t>
        </is>
      </c>
      <c r="C1728" t="inlineStr">
        <is>
          <t xml:space="preserve">Primal Partners (New)</t>
        </is>
      </c>
      <c r="D1728" t="inlineStr">
        <is>
          <t xml:space="preserve">d9783d0fa680f05ca696efa5344e91440cb04648</t>
        </is>
      </c>
      <c r="E1728" t="inlineStr">
        <is>
          <t xml:space="preserve">Episode 84: Auf Den Yellowridge Mountain</t>
        </is>
      </c>
      <c r="F1728">
        <v>84</v>
      </c>
      <c r="G1728" t="inlineStr">
        <is>
          <t xml:space="preserve">8:24-8:31</t>
        </is>
      </c>
      <c r="H1728" t="inlineStr">
        <is>
          <t xml:space="preserve">Resolved</t>
        </is>
      </c>
      <c r="I1728" t="inlineStr">
        <is>
          <t xml:space="preserve">Remarks: [Script Error]
Line from script:
"Der Yellowridge Mountain war nicht weit von der UferstraÃŸe entfernt, nur eine acht- oder neunminÃ¼tige Fahrradfahrt."
Note: The family home was established as being on Waterton Road, not â€œUferstraÃŸe.â€_x009d_ The travel time is also unnecessarily specific. Suggested: â€œDer Yellowridge Mountain war nicht weit von der Waterton Road entfernt, nur wenige Minuten mit dem Fahrrad.â€_x009d_</t>
        </is>
      </c>
      <c r="J1728" t="inlineStr">
        <is>
          <t xml:space="preserve">VOA</t>
        </is>
      </c>
      <c r="K1728" t="inlineStr">
        <is>
          <t xml:space="preserve">Script Error</t>
        </is>
      </c>
      <c r="L1728" t="inlineStr">
        <is>
          <t xml:space="preserve">Script error</t>
        </is>
      </c>
      <c r="M1728" t="str">
        <f>IFERROR(IF(VLOOKUP(L1728,'Quantification'!$A:$B,2,FALSE)&amp;""="","Unclassified",VLOOKUP(L1728,'Quantification'!$A:$B,2,FALSE)),"Unclassified")</f>
        <v>Major</v>
      </c>
      <c r="N1728" t="inlineStr">
        <is>
          <t xml:space="preserve">con-khera.mirjam@pocketfm.com</t>
        </is>
      </c>
      <c r="O1728" t="inlineStr">
        <is>
          <t xml:space="preserve">Issues found in raw</t>
        </is>
      </c>
      <c r="P1728" t="str">
        <f>IF(OR(O1728="Issues found in master",O1728="Final master"),"Master",IF(OR(O1728="Ready for Master",O1728="Issues found in raw",O1728="Raw under QC",O1728="Issues resolved in raw"),"Raw","-"))</f>
        <v>Raw</v>
      </c>
      <c r="Q1728" s="13">
        <v>46287.47152777778</v>
      </c>
      <c r="R1728" t="inlineStr">
        <is>
          <t xml:space="preserve">2026-09 (Sept)</t>
        </is>
      </c>
      <c r="S1728">
        <f>IF(M1728="Not an error",0,IF(COUNTIFS($A$2:$A1728,$A1728,$D$2:$D1728,$D1728,$M$2:$M1728,"&lt;&gt;Not an error")=1,1,0))</f>
        <v>0</v>
      </c>
      <c r="T1728">
        <f>IF(M1728&lt;&gt;"Major",0,IF(COUNTIFS($A$2:$A1728,$A1728,$D$2:$D1728,$D1728,$M$2:$M1728,"Major")=1,1,0))</f>
        <v>0</v>
      </c>
      <c r="U1728">
        <f>IF(M1728&lt;&gt;"Minor",0,IF(COUNTIFS($A$2:$A1728,$A1728,$D$2:$D1728,$D1728,$M$2:$M1728,"Minor")=1,1,0))</f>
        <v>0</v>
      </c>
    </row>
    <row r="1729">
      <c r="A1729" t="inlineStr">
        <is>
          <t xml:space="preserve">819eabfbd96880cd7f6d42202600e24bdb384108</t>
        </is>
      </c>
      <c r="B1729" t="inlineStr">
        <is>
          <t xml:space="preserve">Primal Partners</t>
        </is>
      </c>
      <c r="C1729" t="inlineStr">
        <is>
          <t xml:space="preserve">Primal Partners (New)</t>
        </is>
      </c>
      <c r="D1729" t="inlineStr">
        <is>
          <t xml:space="preserve">015a5fb9fbb0834a1d853aaed35797b0605f5c80</t>
        </is>
      </c>
      <c r="E1729" t="inlineStr">
        <is>
          <t xml:space="preserve">Episode 85: Magnetschwanz-Maus</t>
        </is>
      </c>
      <c r="F1729">
        <v>85</v>
      </c>
      <c r="G1729" t="inlineStr">
        <is>
          <t xml:space="preserve">00:36-0:45</t>
        </is>
      </c>
      <c r="H1729" t="inlineStr">
        <is>
          <t xml:space="preserve">Resolved</t>
        </is>
      </c>
      <c r="I1729" t="inlineStr">
        <is>
          <t xml:space="preserve">Remarks: [Script Error]
Line from script:
"Obwohl dies kein â€žGeheimes Reichâ€œ war und somit keine Gefahr bestand, hochrangigen Tiergeistern zu begegnen, durfte man trotzdem nicht unvorsichtig sein."
Note: The established terms are â€œMystisches Reichâ€_x009d_ and â€œTierbestien,â€_x009d_ not â€œGeheimes Reichâ€_x009d_ and â€œTiergeister.â€_x009d_ Suggested: â€œObwohl dies kein Mystisches Reich war und somit keine Gefahr bestand, hochrangigen Tierbestien zu begegnen, durfte man trotzdem nicht unvorsichtig sein.â€_x009d_</t>
        </is>
      </c>
      <c r="J1729" t="inlineStr">
        <is>
          <t xml:space="preserve">VOA</t>
        </is>
      </c>
      <c r="K1729" t="inlineStr">
        <is>
          <t xml:space="preserve">Script Error</t>
        </is>
      </c>
      <c r="L1729" t="inlineStr">
        <is>
          <t xml:space="preserve">Script error</t>
        </is>
      </c>
      <c r="M1729" t="str">
        <f>IFERROR(IF(VLOOKUP(L1729,'Quantification'!$A:$B,2,FALSE)&amp;""="","Unclassified",VLOOKUP(L1729,'Quantification'!$A:$B,2,FALSE)),"Unclassified")</f>
        <v>Major</v>
      </c>
      <c r="N1729" t="inlineStr">
        <is>
          <t xml:space="preserve">con-khera.mirjam@pocketfm.com</t>
        </is>
      </c>
      <c r="O1729" t="inlineStr">
        <is>
          <t xml:space="preserve">Issues found in raw</t>
        </is>
      </c>
      <c r="P1729" t="str">
        <f>IF(OR(O1729="Issues found in master",O1729="Final master"),"Master",IF(OR(O1729="Ready for Master",O1729="Issues found in raw",O1729="Raw under QC",O1729="Issues resolved in raw"),"Raw","-"))</f>
        <v>Raw</v>
      </c>
      <c r="Q1729" s="13">
        <v>46287.59583333333</v>
      </c>
      <c r="R1729" t="inlineStr">
        <is>
          <t xml:space="preserve">2026-09 (Sept)</t>
        </is>
      </c>
      <c r="S1729">
        <f>IF(M1729="Not an error",0,IF(COUNTIFS($A$2:$A1729,$A1729,$D$2:$D1729,$D1729,$M$2:$M1729,"&lt;&gt;Not an error")=1,1,0))</f>
        <v>1</v>
      </c>
      <c r="T1729">
        <f>IF(M1729&lt;&gt;"Major",0,IF(COUNTIFS($A$2:$A1729,$A1729,$D$2:$D1729,$D1729,$M$2:$M1729,"Major")=1,1,0))</f>
        <v>1</v>
      </c>
      <c r="U1729">
        <f>IF(M1729&lt;&gt;"Minor",0,IF(COUNTIFS($A$2:$A1729,$A1729,$D$2:$D1729,$D1729,$M$2:$M1729,"Minor")=1,1,0))</f>
        <v>0</v>
      </c>
    </row>
    <row r="1730">
      <c r="A1730" t="inlineStr">
        <is>
          <t xml:space="preserve">819eabfbd96880cd7f6d42202600e24bdb384108</t>
        </is>
      </c>
      <c r="B1730" t="inlineStr">
        <is>
          <t xml:space="preserve">Primal Partners</t>
        </is>
      </c>
      <c r="C1730" t="inlineStr">
        <is>
          <t xml:space="preserve">Primal Partners (New)</t>
        </is>
      </c>
      <c r="D1730" t="inlineStr">
        <is>
          <t xml:space="preserve">015a5fb9fbb0834a1d853aaed35797b0605f5c80</t>
        </is>
      </c>
      <c r="E1730" t="inlineStr">
        <is>
          <t xml:space="preserve">Episode 85: Magnetschwanz-Maus</t>
        </is>
      </c>
      <c r="F1730">
        <v>85</v>
      </c>
      <c r="G1730" t="inlineStr">
        <is>
          <t xml:space="preserve">0:45-0:50</t>
        </is>
      </c>
      <c r="H1730" t="inlineStr">
        <is>
          <t xml:space="preserve">Resolved</t>
        </is>
      </c>
      <c r="I1730" t="inlineStr">
        <is>
          <t xml:space="preserve">Remarks: [Script Error]
Line from script:
"Wer bei wilden Tiergeistern die Wachsamkeit verlor, geriet schnell in Schwierigkeiten."
Note: The established term is â€œTierbestien,â€_x009d_ not â€œTiergeister.â€_x009d_ Suggested: â€œWer bei wilden Tierbestien die Wachsamkeit verlor, geriet schnell in Schwierigkeiten.â€_x009d_</t>
        </is>
      </c>
      <c r="J1730" t="inlineStr">
        <is>
          <t xml:space="preserve">VOA</t>
        </is>
      </c>
      <c r="K1730" t="inlineStr">
        <is>
          <t xml:space="preserve">Script Error</t>
        </is>
      </c>
      <c r="L1730" t="inlineStr">
        <is>
          <t xml:space="preserve">Script error</t>
        </is>
      </c>
      <c r="M1730" t="str">
        <f>IFERROR(IF(VLOOKUP(L1730,'Quantification'!$A:$B,2,FALSE)&amp;""="","Unclassified",VLOOKUP(L1730,'Quantification'!$A:$B,2,FALSE)),"Unclassified")</f>
        <v>Major</v>
      </c>
      <c r="N1730" t="inlineStr">
        <is>
          <t xml:space="preserve">con-khera.mirjam@pocketfm.com</t>
        </is>
      </c>
      <c r="O1730" t="inlineStr">
        <is>
          <t xml:space="preserve">Issues found in raw</t>
        </is>
      </c>
      <c r="P1730" t="str">
        <f>IF(OR(O1730="Issues found in master",O1730="Final master"),"Master",IF(OR(O1730="Ready for Master",O1730="Issues found in raw",O1730="Raw under QC",O1730="Issues resolved in raw"),"Raw","-"))</f>
        <v>Raw</v>
      </c>
      <c r="Q1730" s="13">
        <v>46287.59583333333</v>
      </c>
      <c r="R1730" t="inlineStr">
        <is>
          <t xml:space="preserve">2026-09 (Sept)</t>
        </is>
      </c>
      <c r="S1730">
        <f>IF(M1730="Not an error",0,IF(COUNTIFS($A$2:$A1730,$A1730,$D$2:$D1730,$D1730,$M$2:$M1730,"&lt;&gt;Not an error")=1,1,0))</f>
        <v>0</v>
      </c>
      <c r="T1730">
        <f>IF(M1730&lt;&gt;"Major",0,IF(COUNTIFS($A$2:$A1730,$A1730,$D$2:$D1730,$D1730,$M$2:$M1730,"Major")=1,1,0))</f>
        <v>0</v>
      </c>
      <c r="U1730">
        <f>IF(M1730&lt;&gt;"Minor",0,IF(COUNTIFS($A$2:$A1730,$A1730,$D$2:$D1730,$D1730,$M$2:$M1730,"Minor")=1,1,0))</f>
        <v>0</v>
      </c>
    </row>
    <row r="1731">
      <c r="A1731" t="inlineStr">
        <is>
          <t xml:space="preserve">819eabfbd96880cd7f6d42202600e24bdb384108</t>
        </is>
      </c>
      <c r="B1731" t="inlineStr">
        <is>
          <t xml:space="preserve">Primal Partners</t>
        </is>
      </c>
      <c r="C1731" t="inlineStr">
        <is>
          <t xml:space="preserve">Primal Partners (New)</t>
        </is>
      </c>
      <c r="D1731" t="inlineStr">
        <is>
          <t xml:space="preserve">015a5fb9fbb0834a1d853aaed35797b0605f5c80</t>
        </is>
      </c>
      <c r="E1731" t="inlineStr">
        <is>
          <t xml:space="preserve">Episode 85: Magnetschwanz-Maus</t>
        </is>
      </c>
      <c r="F1731">
        <v>85</v>
      </c>
      <c r="G1731" t="inlineStr">
        <is>
          <t xml:space="preserve">0:53-0:59</t>
        </is>
      </c>
      <c r="H1731" t="inlineStr">
        <is>
          <t xml:space="preserve">Resolved</t>
        </is>
      </c>
      <c r="I1731" t="inlineStr">
        <is>
          <t xml:space="preserve">Remarks: [Script Error]
Line from script:
"Sofia folgte dem schmalen Weg, wÃ¤hrend ihr Feuerzahn-Hund und eine Magnetschwanzmaus als SpÃ¤her vorausliefen."
Note: The Magnetschwanz-Maus has already been introduced, so the definite article is required. Suggested: â€œSofia folgte dem schmalen Weg, wÃ¤hrend ihr Feuerzahn-Hund und die Magnetschwanz-Maus als SpÃ¤her vorausliefen.â€_x009d_</t>
        </is>
      </c>
      <c r="J1731" t="inlineStr">
        <is>
          <t xml:space="preserve">VOA</t>
        </is>
      </c>
      <c r="K1731" t="inlineStr">
        <is>
          <t xml:space="preserve">Script Error</t>
        </is>
      </c>
      <c r="L1731" t="inlineStr">
        <is>
          <t xml:space="preserve">Script error</t>
        </is>
      </c>
      <c r="M1731" t="str">
        <f>IFERROR(IF(VLOOKUP(L1731,'Quantification'!$A:$B,2,FALSE)&amp;""="","Unclassified",VLOOKUP(L1731,'Quantification'!$A:$B,2,FALSE)),"Unclassified")</f>
        <v>Major</v>
      </c>
      <c r="N1731" t="inlineStr">
        <is>
          <t xml:space="preserve">con-khera.mirjam@pocketfm.com</t>
        </is>
      </c>
      <c r="O1731" t="inlineStr">
        <is>
          <t xml:space="preserve">Issues found in raw</t>
        </is>
      </c>
      <c r="P1731" t="str">
        <f>IF(OR(O1731="Issues found in master",O1731="Final master"),"Master",IF(OR(O1731="Ready for Master",O1731="Issues found in raw",O1731="Raw under QC",O1731="Issues resolved in raw"),"Raw","-"))</f>
        <v>Raw</v>
      </c>
      <c r="Q1731" s="13">
        <v>46287.59583333333</v>
      </c>
      <c r="R1731" t="inlineStr">
        <is>
          <t xml:space="preserve">2026-09 (Sept)</t>
        </is>
      </c>
      <c r="S1731">
        <f>IF(M1731="Not an error",0,IF(COUNTIFS($A$2:$A1731,$A1731,$D$2:$D1731,$D1731,$M$2:$M1731,"&lt;&gt;Not an error")=1,1,0))</f>
        <v>0</v>
      </c>
      <c r="T1731">
        <f>IF(M1731&lt;&gt;"Major",0,IF(COUNTIFS($A$2:$A1731,$A1731,$D$2:$D1731,$D1731,$M$2:$M1731,"Major")=1,1,0))</f>
        <v>0</v>
      </c>
      <c r="U1731">
        <f>IF(M1731&lt;&gt;"Minor",0,IF(COUNTIFS($A$2:$A1731,$A1731,$D$2:$D1731,$D1731,$M$2:$M1731,"Minor")=1,1,0))</f>
        <v>0</v>
      </c>
    </row>
    <row r="1732">
      <c r="A1732" t="inlineStr">
        <is>
          <t xml:space="preserve">819eabfbd96880cd7f6d42202600e24bdb384108</t>
        </is>
      </c>
      <c r="B1732" t="inlineStr">
        <is>
          <t xml:space="preserve">Primal Partners</t>
        </is>
      </c>
      <c r="C1732" t="inlineStr">
        <is>
          <t xml:space="preserve">Primal Partners (New)</t>
        </is>
      </c>
      <c r="D1732" t="inlineStr">
        <is>
          <t xml:space="preserve">015a5fb9fbb0834a1d853aaed35797b0605f5c80</t>
        </is>
      </c>
      <c r="E1732" t="inlineStr">
        <is>
          <t xml:space="preserve">Episode 85: Magnetschwanz-Maus</t>
        </is>
      </c>
      <c r="F1732">
        <v>85</v>
      </c>
      <c r="G1732" t="inlineStr">
        <is>
          <t xml:space="preserve">1:02-1:07</t>
        </is>
      </c>
      <c r="H1732" t="inlineStr">
        <is>
          <t xml:space="preserve">Resolved</t>
        </is>
      </c>
      <c r="I1732" t="inlineStr">
        <is>
          <t xml:space="preserve">Remarks: [Script Error]
Line from script:
"Sie waren schon zwanzig Minuten unterwegs und hatten noch keinen einzigen wilden Tiergeist gesichtet."
Note: The established term is â€œTierbestie,â€_x009d_ not â€œTiergeist.â€_x009d_ Suggested: â€œSie waren schon zwanzig Minuten unterwegs und hatten noch keine einzige wilde Tierbestie gesichtet.â€_x009d_</t>
        </is>
      </c>
      <c r="J1732" t="inlineStr">
        <is>
          <t xml:space="preserve">VOA</t>
        </is>
      </c>
      <c r="K1732" t="inlineStr">
        <is>
          <t xml:space="preserve">Script Error</t>
        </is>
      </c>
      <c r="L1732" t="inlineStr">
        <is>
          <t xml:space="preserve">Script error</t>
        </is>
      </c>
      <c r="M1732" t="str">
        <f>IFERROR(IF(VLOOKUP(L1732,'Quantification'!$A:$B,2,FALSE)&amp;""="","Unclassified",VLOOKUP(L1732,'Quantification'!$A:$B,2,FALSE)),"Unclassified")</f>
        <v>Major</v>
      </c>
      <c r="N1732" t="inlineStr">
        <is>
          <t xml:space="preserve">con-khera.mirjam@pocketfm.com</t>
        </is>
      </c>
      <c r="O1732" t="inlineStr">
        <is>
          <t xml:space="preserve">Issues found in raw</t>
        </is>
      </c>
      <c r="P1732" t="str">
        <f>IF(OR(O1732="Issues found in master",O1732="Final master"),"Master",IF(OR(O1732="Ready for Master",O1732="Issues found in raw",O1732="Raw under QC",O1732="Issues resolved in raw"),"Raw","-"))</f>
        <v>Raw</v>
      </c>
      <c r="Q1732" s="13">
        <v>46287.59583333333</v>
      </c>
      <c r="R1732" t="inlineStr">
        <is>
          <t xml:space="preserve">2026-09 (Sept)</t>
        </is>
      </c>
      <c r="S1732">
        <f>IF(M1732="Not an error",0,IF(COUNTIFS($A$2:$A1732,$A1732,$D$2:$D1732,$D1732,$M$2:$M1732,"&lt;&gt;Not an error")=1,1,0))</f>
        <v>0</v>
      </c>
      <c r="T1732">
        <f>IF(M1732&lt;&gt;"Major",0,IF(COUNTIFS($A$2:$A1732,$A1732,$D$2:$D1732,$D1732,$M$2:$M1732,"Major")=1,1,0))</f>
        <v>0</v>
      </c>
      <c r="U1732">
        <f>IF(M1732&lt;&gt;"Minor",0,IF(COUNTIFS($A$2:$A1732,$A1732,$D$2:$D1732,$D1732,$M$2:$M1732,"Minor")=1,1,0))</f>
        <v>0</v>
      </c>
    </row>
    <row r="1733">
      <c r="A1733" t="inlineStr">
        <is>
          <t xml:space="preserve">819eabfbd96880cd7f6d42202600e24bdb384108</t>
        </is>
      </c>
      <c r="B1733" t="inlineStr">
        <is>
          <t xml:space="preserve">Primal Partners</t>
        </is>
      </c>
      <c r="C1733" t="inlineStr">
        <is>
          <t xml:space="preserve">Primal Partners (New)</t>
        </is>
      </c>
      <c r="D1733" t="inlineStr">
        <is>
          <t xml:space="preserve">015a5fb9fbb0834a1d853aaed35797b0605f5c80</t>
        </is>
      </c>
      <c r="E1733" t="inlineStr">
        <is>
          <t xml:space="preserve">Episode 85: Magnetschwanz-Maus</t>
        </is>
      </c>
      <c r="F1733">
        <v>85</v>
      </c>
      <c r="G1733" t="inlineStr">
        <is>
          <t xml:space="preserve">1:12-1:15</t>
        </is>
      </c>
      <c r="H1733" t="inlineStr">
        <is>
          <t xml:space="preserve">Resolved</t>
        </is>
      </c>
      <c r="I1733" t="inlineStr">
        <is>
          <t xml:space="preserve">Remarks: [Script Error]
Line from script:
"Es war nicht so, dass es hier gar keine wilden Tiergeister gab."
Note: The established term is â€œTierbestien,â€_x009d_ not â€œTiergeister.â€_x009d_ Suggested: â€œEs war nicht so, dass es hier gar keine wilden Tierbestien gab.â€_x009d_</t>
        </is>
      </c>
      <c r="J1733" t="inlineStr">
        <is>
          <t xml:space="preserve">VOA</t>
        </is>
      </c>
      <c r="K1733" t="inlineStr">
        <is>
          <t xml:space="preserve">Script Error</t>
        </is>
      </c>
      <c r="L1733" t="inlineStr">
        <is>
          <t xml:space="preserve">Script error</t>
        </is>
      </c>
      <c r="M1733" t="str">
        <f>IFERROR(IF(VLOOKUP(L1733,'Quantification'!$A:$B,2,FALSE)&amp;""="","Unclassified",VLOOKUP(L1733,'Quantification'!$A:$B,2,FALSE)),"Unclassified")</f>
        <v>Major</v>
      </c>
      <c r="N1733" t="inlineStr">
        <is>
          <t xml:space="preserve">con-khera.mirjam@pocketfm.com</t>
        </is>
      </c>
      <c r="O1733" t="inlineStr">
        <is>
          <t xml:space="preserve">Issues found in raw</t>
        </is>
      </c>
      <c r="P1733" t="str">
        <f>IF(OR(O1733="Issues found in master",O1733="Final master"),"Master",IF(OR(O1733="Ready for Master",O1733="Issues found in raw",O1733="Raw under QC",O1733="Issues resolved in raw"),"Raw","-"))</f>
        <v>Raw</v>
      </c>
      <c r="Q1733" s="13">
        <v>46287.59583333333</v>
      </c>
      <c r="R1733" t="inlineStr">
        <is>
          <t xml:space="preserve">2026-09 (Sept)</t>
        </is>
      </c>
      <c r="S1733">
        <f>IF(M1733="Not an error",0,IF(COUNTIFS($A$2:$A1733,$A1733,$D$2:$D1733,$D1733,$M$2:$M1733,"&lt;&gt;Not an error")=1,1,0))</f>
        <v>0</v>
      </c>
      <c r="T1733">
        <f>IF(M1733&lt;&gt;"Major",0,IF(COUNTIFS($A$2:$A1733,$A1733,$D$2:$D1733,$D1733,$M$2:$M1733,"Major")=1,1,0))</f>
        <v>0</v>
      </c>
      <c r="U1733">
        <f>IF(M1733&lt;&gt;"Minor",0,IF(COUNTIFS($A$2:$A1733,$A1733,$D$2:$D1733,$D1733,$M$2:$M1733,"Minor")=1,1,0))</f>
        <v>0</v>
      </c>
    </row>
    <row r="1734">
      <c r="A1734" t="inlineStr">
        <is>
          <t xml:space="preserve">819eabfbd96880cd7f6d42202600e24bdb384108</t>
        </is>
      </c>
      <c r="B1734" t="inlineStr">
        <is>
          <t xml:space="preserve">Primal Partners</t>
        </is>
      </c>
      <c r="C1734" t="inlineStr">
        <is>
          <t xml:space="preserve">Primal Partners (New)</t>
        </is>
      </c>
      <c r="D1734" t="inlineStr">
        <is>
          <t xml:space="preserve">015a5fb9fbb0834a1d853aaed35797b0605f5c80</t>
        </is>
      </c>
      <c r="E1734" t="inlineStr">
        <is>
          <t xml:space="preserve">Episode 85: Magnetschwanz-Maus</t>
        </is>
      </c>
      <c r="F1734">
        <v>85</v>
      </c>
      <c r="G1734" t="inlineStr">
        <is>
          <t xml:space="preserve">1:23-1:29</t>
        </is>
      </c>
      <c r="H1734" t="inlineStr">
        <is>
          <t xml:space="preserve">Resolved</t>
        </is>
      </c>
      <c r="I1734" t="inlineStr">
        <is>
          <t xml:space="preserve">Remarks: [Script Error]
Line from script:
"Zehn Minuten spÃ¤ter entdeckte Sofia endlich ihren ersten wilden Tiergeist, einen SattelrÃ¼ckenwurm."
Note: The established term is â€œTierbestie,â€_x009d_ not â€œTiergeist.â€_x009d_ Suggested: â€œZehn Minuten spÃ¤ter entdeckte Sofia endlich ihre erste wilde Tierbestie, einen SattelrÃ¼ckenwurm.â€_x009d_</t>
        </is>
      </c>
      <c r="J1734" t="inlineStr">
        <is>
          <t xml:space="preserve">VOA</t>
        </is>
      </c>
      <c r="K1734" t="inlineStr">
        <is>
          <t xml:space="preserve">Script Error</t>
        </is>
      </c>
      <c r="L1734" t="inlineStr">
        <is>
          <t xml:space="preserve">Script error</t>
        </is>
      </c>
      <c r="M1734" t="str">
        <f>IFERROR(IF(VLOOKUP(L1734,'Quantification'!$A:$B,2,FALSE)&amp;""="","Unclassified",VLOOKUP(L1734,'Quantification'!$A:$B,2,FALSE)),"Unclassified")</f>
        <v>Major</v>
      </c>
      <c r="N1734" t="inlineStr">
        <is>
          <t xml:space="preserve">con-khera.mirjam@pocketfm.com</t>
        </is>
      </c>
      <c r="O1734" t="inlineStr">
        <is>
          <t xml:space="preserve">Issues found in raw</t>
        </is>
      </c>
      <c r="P1734" t="str">
        <f>IF(OR(O1734="Issues found in master",O1734="Final master"),"Master",IF(OR(O1734="Ready for Master",O1734="Issues found in raw",O1734="Raw under QC",O1734="Issues resolved in raw"),"Raw","-"))</f>
        <v>Raw</v>
      </c>
      <c r="Q1734" s="13">
        <v>46287.59583333333</v>
      </c>
      <c r="R1734" t="inlineStr">
        <is>
          <t xml:space="preserve">2026-09 (Sept)</t>
        </is>
      </c>
      <c r="S1734">
        <f>IF(M1734="Not an error",0,IF(COUNTIFS($A$2:$A1734,$A1734,$D$2:$D1734,$D1734,$M$2:$M1734,"&lt;&gt;Not an error")=1,1,0))</f>
        <v>0</v>
      </c>
      <c r="T1734">
        <f>IF(M1734&lt;&gt;"Major",0,IF(COUNTIFS($A$2:$A1734,$A1734,$D$2:$D1734,$D1734,$M$2:$M1734,"Major")=1,1,0))</f>
        <v>0</v>
      </c>
      <c r="U1734">
        <f>IF(M1734&lt;&gt;"Minor",0,IF(COUNTIFS($A$2:$A1734,$A1734,$D$2:$D1734,$D1734,$M$2:$M1734,"Minor")=1,1,0))</f>
        <v>0</v>
      </c>
    </row>
    <row r="1735">
      <c r="A1735" t="inlineStr">
        <is>
          <t xml:space="preserve">819eabfbd96880cd7f6d42202600e24bdb384108</t>
        </is>
      </c>
      <c r="B1735" t="inlineStr">
        <is>
          <t xml:space="preserve">Primal Partners</t>
        </is>
      </c>
      <c r="C1735" t="inlineStr">
        <is>
          <t xml:space="preserve">Primal Partners (New)</t>
        </is>
      </c>
      <c r="D1735" t="inlineStr">
        <is>
          <t xml:space="preserve">015a5fb9fbb0834a1d853aaed35797b0605f5c80</t>
        </is>
      </c>
      <c r="E1735" t="inlineStr">
        <is>
          <t xml:space="preserve">Episode 85: Magnetschwanz-Maus</t>
        </is>
      </c>
      <c r="F1735">
        <v>85</v>
      </c>
      <c r="G1735" t="inlineStr">
        <is>
          <t xml:space="preserve">1:41-1:44</t>
        </is>
      </c>
      <c r="H1735" t="inlineStr">
        <is>
          <t xml:space="preserve">Resolved</t>
        </is>
      </c>
      <c r="I1735" t="inlineStr">
        <is>
          <t xml:space="preserve">Remarks: [Script Error]
Line from script:
"â€žZÃ¤hnchen!â€œ, rief Sofia."
Note: The Feuerzahn-Hundâ€™s established name is â€œZahni,â€_x009d_ not â€œZÃ¤hnchen.â€_x009d_ Suggested: â€œZahni!â€œ, rief Sofia.</t>
        </is>
      </c>
      <c r="J1735" t="inlineStr">
        <is>
          <t xml:space="preserve">VOA</t>
        </is>
      </c>
      <c r="K1735" t="inlineStr">
        <is>
          <t xml:space="preserve">Script Error</t>
        </is>
      </c>
      <c r="L1735" t="inlineStr">
        <is>
          <t xml:space="preserve">Script error</t>
        </is>
      </c>
      <c r="M1735" t="str">
        <f>IFERROR(IF(VLOOKUP(L1735,'Quantification'!$A:$B,2,FALSE)&amp;""="","Unclassified",VLOOKUP(L1735,'Quantification'!$A:$B,2,FALSE)),"Unclassified")</f>
        <v>Major</v>
      </c>
      <c r="N1735" t="inlineStr">
        <is>
          <t xml:space="preserve">con-khera.mirjam@pocketfm.com</t>
        </is>
      </c>
      <c r="O1735" t="inlineStr">
        <is>
          <t xml:space="preserve">Issues found in raw</t>
        </is>
      </c>
      <c r="P1735" t="str">
        <f>IF(OR(O1735="Issues found in master",O1735="Final master"),"Master",IF(OR(O1735="Ready for Master",O1735="Issues found in raw",O1735="Raw under QC",O1735="Issues resolved in raw"),"Raw","-"))</f>
        <v>Raw</v>
      </c>
      <c r="Q1735" s="13">
        <v>46287.59583333333</v>
      </c>
      <c r="R1735" t="inlineStr">
        <is>
          <t xml:space="preserve">2026-09 (Sept)</t>
        </is>
      </c>
      <c r="S1735">
        <f>IF(M1735="Not an error",0,IF(COUNTIFS($A$2:$A1735,$A1735,$D$2:$D1735,$D1735,$M$2:$M1735,"&lt;&gt;Not an error")=1,1,0))</f>
        <v>0</v>
      </c>
      <c r="T1735">
        <f>IF(M1735&lt;&gt;"Major",0,IF(COUNTIFS($A$2:$A1735,$A1735,$D$2:$D1735,$D1735,$M$2:$M1735,"Major")=1,1,0))</f>
        <v>0</v>
      </c>
      <c r="U1735">
        <f>IF(M1735&lt;&gt;"Minor",0,IF(COUNTIFS($A$2:$A1735,$A1735,$D$2:$D1735,$D1735,$M$2:$M1735,"Minor")=1,1,0))</f>
        <v>0</v>
      </c>
    </row>
    <row r="1736">
      <c r="A1736" t="inlineStr">
        <is>
          <t xml:space="preserve">819eabfbd96880cd7f6d42202600e24bdb384108</t>
        </is>
      </c>
      <c r="B1736" t="inlineStr">
        <is>
          <t xml:space="preserve">Primal Partners</t>
        </is>
      </c>
      <c r="C1736" t="inlineStr">
        <is>
          <t xml:space="preserve">Primal Partners (New)</t>
        </is>
      </c>
      <c r="D1736" t="inlineStr">
        <is>
          <t xml:space="preserve">015a5fb9fbb0834a1d853aaed35797b0605f5c80</t>
        </is>
      </c>
      <c r="E1736" t="inlineStr">
        <is>
          <t xml:space="preserve">Episode 85: Magnetschwanz-Maus</t>
        </is>
      </c>
      <c r="F1736">
        <v>85</v>
      </c>
      <c r="G1736" t="inlineStr">
        <is>
          <t xml:space="preserve">2:11-2:16</t>
        </is>
      </c>
      <c r="H1736" t="inlineStr">
        <is>
          <t xml:space="preserve">Resolved</t>
        </is>
      </c>
      <c r="I1736" t="inlineStr">
        <is>
          <t xml:space="preserve">Remarks: [Script Error]
Line from script:
"Manche wilden Tiergeister vom PrimÃ¤rrang waren ziemlich friedfertig."
Note: The established term is â€œTierbestien,â€_x009d_ not â€œTiergeister.â€_x009d_ Suggested: â€œManche wilden Tierbestien vom PrimÃ¤rrang waren ziemlich friedfertig.â€_x009d_</t>
        </is>
      </c>
      <c r="J1736" t="inlineStr">
        <is>
          <t xml:space="preserve">VOA</t>
        </is>
      </c>
      <c r="K1736" t="inlineStr">
        <is>
          <t xml:space="preserve">Script Error</t>
        </is>
      </c>
      <c r="L1736" t="inlineStr">
        <is>
          <t xml:space="preserve">Script error</t>
        </is>
      </c>
      <c r="M1736" t="str">
        <f>IFERROR(IF(VLOOKUP(L1736,'Quantification'!$A:$B,2,FALSE)&amp;""="","Unclassified",VLOOKUP(L1736,'Quantification'!$A:$B,2,FALSE)),"Unclassified")</f>
        <v>Major</v>
      </c>
      <c r="N1736" t="inlineStr">
        <is>
          <t xml:space="preserve">con-khera.mirjam@pocketfm.com</t>
        </is>
      </c>
      <c r="O1736" t="inlineStr">
        <is>
          <t xml:space="preserve">Issues found in raw</t>
        </is>
      </c>
      <c r="P1736" t="str">
        <f>IF(OR(O1736="Issues found in master",O1736="Final master"),"Master",IF(OR(O1736="Ready for Master",O1736="Issues found in raw",O1736="Raw under QC",O1736="Issues resolved in raw"),"Raw","-"))</f>
        <v>Raw</v>
      </c>
      <c r="Q1736" s="13">
        <v>46287.59583333333</v>
      </c>
      <c r="R1736" t="inlineStr">
        <is>
          <t xml:space="preserve">2026-09 (Sept)</t>
        </is>
      </c>
      <c r="S1736">
        <f>IF(M1736="Not an error",0,IF(COUNTIFS($A$2:$A1736,$A1736,$D$2:$D1736,$D1736,$M$2:$M1736,"&lt;&gt;Not an error")=1,1,0))</f>
        <v>0</v>
      </c>
      <c r="T1736">
        <f>IF(M1736&lt;&gt;"Major",0,IF(COUNTIFS($A$2:$A1736,$A1736,$D$2:$D1736,$D1736,$M$2:$M1736,"Major")=1,1,0))</f>
        <v>0</v>
      </c>
      <c r="U1736">
        <f>IF(M1736&lt;&gt;"Minor",0,IF(COUNTIFS($A$2:$A1736,$A1736,$D$2:$D1736,$D1736,$M$2:$M1736,"Minor")=1,1,0))</f>
        <v>0</v>
      </c>
    </row>
    <row r="1737">
      <c r="A1737" t="inlineStr">
        <is>
          <t xml:space="preserve">819eabfbd96880cd7f6d42202600e24bdb384108</t>
        </is>
      </c>
      <c r="B1737" t="inlineStr">
        <is>
          <t xml:space="preserve">Primal Partners</t>
        </is>
      </c>
      <c r="C1737" t="inlineStr">
        <is>
          <t xml:space="preserve">Primal Partners (New)</t>
        </is>
      </c>
      <c r="D1737" t="inlineStr">
        <is>
          <t xml:space="preserve">015a5fb9fbb0834a1d853aaed35797b0605f5c80</t>
        </is>
      </c>
      <c r="E1737" t="inlineStr">
        <is>
          <t xml:space="preserve">Episode 85: Magnetschwanz-Maus</t>
        </is>
      </c>
      <c r="F1737">
        <v>85</v>
      </c>
      <c r="G1737" t="inlineStr">
        <is>
          <t xml:space="preserve">2:54-2:59</t>
        </is>
      </c>
      <c r="H1737" t="inlineStr">
        <is>
          <t xml:space="preserve">Resolved</t>
        </is>
      </c>
      <c r="I1737" t="inlineStr">
        <is>
          <t xml:space="preserve">Remarks: [Script Error]
Line from script:
"Sofia brauchte ZÃ¤hnchen nicht zum Ãœbersetzen; sie verstand auch so, was die Maus wollte."
Note: The Feuerzahn-Hundâ€™s established name is â€œZahni,â€_x009d_ not â€œZÃ¤hnchen.â€_x009d_ Suggested: â€œSofia brauchte Zahni nicht zum Ãœbersetzen; sie verstand auch so, was die Maus wollte.â€_x009d_</t>
        </is>
      </c>
      <c r="J1737" t="inlineStr">
        <is>
          <t xml:space="preserve">VOA</t>
        </is>
      </c>
      <c r="K1737" t="inlineStr">
        <is>
          <t xml:space="preserve">Script Error</t>
        </is>
      </c>
      <c r="L1737" t="inlineStr">
        <is>
          <t xml:space="preserve">Script error</t>
        </is>
      </c>
      <c r="M1737" t="str">
        <f>IFERROR(IF(VLOOKUP(L1737,'Quantification'!$A:$B,2,FALSE)&amp;""="","Unclassified",VLOOKUP(L1737,'Quantification'!$A:$B,2,FALSE)),"Unclassified")</f>
        <v>Major</v>
      </c>
      <c r="N1737" t="inlineStr">
        <is>
          <t xml:space="preserve">con-khera.mirjam@pocketfm.com</t>
        </is>
      </c>
      <c r="O1737" t="inlineStr">
        <is>
          <t xml:space="preserve">Issues found in raw</t>
        </is>
      </c>
      <c r="P1737" t="str">
        <f>IF(OR(O1737="Issues found in master",O1737="Final master"),"Master",IF(OR(O1737="Ready for Master",O1737="Issues found in raw",O1737="Raw under QC",O1737="Issues resolved in raw"),"Raw","-"))</f>
        <v>Raw</v>
      </c>
      <c r="Q1737" s="13">
        <v>46287.59583333333</v>
      </c>
      <c r="R1737" t="inlineStr">
        <is>
          <t xml:space="preserve">2026-09 (Sept)</t>
        </is>
      </c>
      <c r="S1737">
        <f>IF(M1737="Not an error",0,IF(COUNTIFS($A$2:$A1737,$A1737,$D$2:$D1737,$D1737,$M$2:$M1737,"&lt;&gt;Not an error")=1,1,0))</f>
        <v>0</v>
      </c>
      <c r="T1737">
        <f>IF(M1737&lt;&gt;"Major",0,IF(COUNTIFS($A$2:$A1737,$A1737,$D$2:$D1737,$D1737,$M$2:$M1737,"Major")=1,1,0))</f>
        <v>0</v>
      </c>
      <c r="U1737">
        <f>IF(M1737&lt;&gt;"Minor",0,IF(COUNTIFS($A$2:$A1737,$A1737,$D$2:$D1737,$D1737,$M$2:$M1737,"Minor")=1,1,0))</f>
        <v>0</v>
      </c>
    </row>
    <row r="1738">
      <c r="A1738" t="inlineStr">
        <is>
          <t xml:space="preserve">819eabfbd96880cd7f6d42202600e24bdb384108</t>
        </is>
      </c>
      <c r="B1738" t="inlineStr">
        <is>
          <t xml:space="preserve">Primal Partners</t>
        </is>
      </c>
      <c r="C1738" t="inlineStr">
        <is>
          <t xml:space="preserve">Primal Partners (New)</t>
        </is>
      </c>
      <c r="D1738" t="inlineStr">
        <is>
          <t xml:space="preserve">015a5fb9fbb0834a1d853aaed35797b0605f5c80</t>
        </is>
      </c>
      <c r="E1738" t="inlineStr">
        <is>
          <t xml:space="preserve">Episode 85: Magnetschwanz-Maus</t>
        </is>
      </c>
      <c r="F1738">
        <v>85</v>
      </c>
      <c r="G1738" t="inlineStr">
        <is>
          <t xml:space="preserve">3:08-3:09</t>
        </is>
      </c>
      <c r="H1738" t="inlineStr">
        <is>
          <t xml:space="preserve">Resolved</t>
        </is>
      </c>
      <c r="I1738" t="inlineStr">
        <is>
          <t xml:space="preserve">Remarks: [Script Error]
Line from script:
"â€žZÃ¤hnchen!â€œ"
Note: The Feuerzahn-Hundâ€™s established name is â€œZahni,â€_x009d_ not â€œZÃ¤hnchen.â€_x009d_ Suggested: â€œZahni!â€_x009d_</t>
        </is>
      </c>
      <c r="J1738" t="inlineStr">
        <is>
          <t xml:space="preserve">VOA</t>
        </is>
      </c>
      <c r="K1738" t="inlineStr">
        <is>
          <t xml:space="preserve">Script Error</t>
        </is>
      </c>
      <c r="L1738" t="inlineStr">
        <is>
          <t xml:space="preserve">Script error</t>
        </is>
      </c>
      <c r="M1738" t="str">
        <f>IFERROR(IF(VLOOKUP(L1738,'Quantification'!$A:$B,2,FALSE)&amp;""="","Unclassified",VLOOKUP(L1738,'Quantification'!$A:$B,2,FALSE)),"Unclassified")</f>
        <v>Major</v>
      </c>
      <c r="N1738" t="inlineStr">
        <is>
          <t xml:space="preserve">con-khera.mirjam@pocketfm.com</t>
        </is>
      </c>
      <c r="O1738" t="inlineStr">
        <is>
          <t xml:space="preserve">Issues found in raw</t>
        </is>
      </c>
      <c r="P1738" t="str">
        <f>IF(OR(O1738="Issues found in master",O1738="Final master"),"Master",IF(OR(O1738="Ready for Master",O1738="Issues found in raw",O1738="Raw under QC",O1738="Issues resolved in raw"),"Raw","-"))</f>
        <v>Raw</v>
      </c>
      <c r="Q1738" s="13">
        <v>46287.59583333333</v>
      </c>
      <c r="R1738" t="inlineStr">
        <is>
          <t xml:space="preserve">2026-09 (Sept)</t>
        </is>
      </c>
      <c r="S1738">
        <f>IF(M1738="Not an error",0,IF(COUNTIFS($A$2:$A1738,$A1738,$D$2:$D1738,$D1738,$M$2:$M1738,"&lt;&gt;Not an error")=1,1,0))</f>
        <v>0</v>
      </c>
      <c r="T1738">
        <f>IF(M1738&lt;&gt;"Major",0,IF(COUNTIFS($A$2:$A1738,$A1738,$D$2:$D1738,$D1738,$M$2:$M1738,"Major")=1,1,0))</f>
        <v>0</v>
      </c>
      <c r="U1738">
        <f>IF(M1738&lt;&gt;"Minor",0,IF(COUNTIFS($A$2:$A1738,$A1738,$D$2:$D1738,$D1738,$M$2:$M1738,"Minor")=1,1,0))</f>
        <v>0</v>
      </c>
    </row>
    <row r="1739">
      <c r="A1739" t="inlineStr">
        <is>
          <t xml:space="preserve">819eabfbd96880cd7f6d42202600e24bdb384108</t>
        </is>
      </c>
      <c r="B1739" t="inlineStr">
        <is>
          <t xml:space="preserve">Primal Partners</t>
        </is>
      </c>
      <c r="C1739" t="inlineStr">
        <is>
          <t xml:space="preserve">Primal Partners (New)</t>
        </is>
      </c>
      <c r="D1739" t="inlineStr">
        <is>
          <t xml:space="preserve">015a5fb9fbb0834a1d853aaed35797b0605f5c80</t>
        </is>
      </c>
      <c r="E1739" t="inlineStr">
        <is>
          <t xml:space="preserve">Episode 85: Magnetschwanz-Maus</t>
        </is>
      </c>
      <c r="F1739">
        <v>85</v>
      </c>
      <c r="G1739" t="inlineStr">
        <is>
          <t xml:space="preserve">3:35-3:40</t>
        </is>
      </c>
      <c r="H1739" t="inlineStr">
        <is>
          <t xml:space="preserve">Resolved</t>
        </is>
      </c>
      <c r="I1739" t="inlineStr">
        <is>
          <t xml:space="preserve">Remarks: [Script Error]
Line from script:
"Sie packte ZÃ¤hnchen, als er vor sie sprang, und rollte sich mit ihm zur Seite."
Note: The Feuerzahn-Hundâ€™s established name is â€œZahni,â€_x009d_ not â€œZÃ¤hnchen.â€_x009d_ Suggested: â€œSie packte Zahni, als er vor sie sprang, und rollte sich mit ihm zur Seite.â€_x009d_</t>
        </is>
      </c>
      <c r="J1739" t="inlineStr">
        <is>
          <t xml:space="preserve">VOA</t>
        </is>
      </c>
      <c r="K1739" t="inlineStr">
        <is>
          <t xml:space="preserve">Script Error</t>
        </is>
      </c>
      <c r="L1739" t="inlineStr">
        <is>
          <t xml:space="preserve">Script error</t>
        </is>
      </c>
      <c r="M1739" t="str">
        <f>IFERROR(IF(VLOOKUP(L1739,'Quantification'!$A:$B,2,FALSE)&amp;""="","Unclassified",VLOOKUP(L1739,'Quantification'!$A:$B,2,FALSE)),"Unclassified")</f>
        <v>Major</v>
      </c>
      <c r="N1739" t="inlineStr">
        <is>
          <t xml:space="preserve">con-khera.mirjam@pocketfm.com</t>
        </is>
      </c>
      <c r="O1739" t="inlineStr">
        <is>
          <t xml:space="preserve">Issues found in raw</t>
        </is>
      </c>
      <c r="P1739" t="str">
        <f>IF(OR(O1739="Issues found in master",O1739="Final master"),"Master",IF(OR(O1739="Ready for Master",O1739="Issues found in raw",O1739="Raw under QC",O1739="Issues resolved in raw"),"Raw","-"))</f>
        <v>Raw</v>
      </c>
      <c r="Q1739" s="13">
        <v>46287.59583333333</v>
      </c>
      <c r="R1739" t="inlineStr">
        <is>
          <t xml:space="preserve">2026-09 (Sept)</t>
        </is>
      </c>
      <c r="S1739">
        <f>IF(M1739="Not an error",0,IF(COUNTIFS($A$2:$A1739,$A1739,$D$2:$D1739,$D1739,$M$2:$M1739,"&lt;&gt;Not an error")=1,1,0))</f>
        <v>0</v>
      </c>
      <c r="T1739">
        <f>IF(M1739&lt;&gt;"Major",0,IF(COUNTIFS($A$2:$A1739,$A1739,$D$2:$D1739,$D1739,$M$2:$M1739,"Major")=1,1,0))</f>
        <v>0</v>
      </c>
      <c r="U1739">
        <f>IF(M1739&lt;&gt;"Minor",0,IF(COUNTIFS($A$2:$A1739,$A1739,$D$2:$D1739,$D1739,$M$2:$M1739,"Minor")=1,1,0))</f>
        <v>0</v>
      </c>
    </row>
    <row r="1740">
      <c r="A1740" t="inlineStr">
        <is>
          <t xml:space="preserve">819eabfbd96880cd7f6d42202600e24bdb384108</t>
        </is>
      </c>
      <c r="B1740" t="inlineStr">
        <is>
          <t xml:space="preserve">Primal Partners</t>
        </is>
      </c>
      <c r="C1740" t="inlineStr">
        <is>
          <t xml:space="preserve">Primal Partners (New)</t>
        </is>
      </c>
      <c r="D1740" t="inlineStr">
        <is>
          <t xml:space="preserve">015a5fb9fbb0834a1d853aaed35797b0605f5c80</t>
        </is>
      </c>
      <c r="E1740" t="inlineStr">
        <is>
          <t xml:space="preserve">Episode 85: Magnetschwanz-Maus</t>
        </is>
      </c>
      <c r="F1740">
        <v>85</v>
      </c>
      <c r="G1740" t="inlineStr">
        <is>
          <t xml:space="preserve">4:08-4:18</t>
        </is>
      </c>
      <c r="H1740" t="inlineStr">
        <is>
          <t xml:space="preserve">Resolved</t>
        </is>
      </c>
      <c r="I1740" t="inlineStr">
        <is>
          <t xml:space="preserve">Line from script:
"Doch gerade als ZÃ¤hnchen nach vorne stÃ¼rmen wollte, schoss die andere Magnetschwanzmaus, ihre Magnetschwanzmaus, plÃ¶tzlich in die Luft und blieb dort schweben."
Note: The Feuerzahn-Hundâ€™s name is â€œZahni,â€_x009d_ and the repeated identification of the mouse is awkward. This is Sofiaâ€™s Magnetschwanz-Maus. Suggested: â€œDoch gerade als Zahni nach vorne stÃ¼rmen wollte, schoss Sofias Magnetschwanz-Maus plÃ¶tzlich in die Luft und blieb dort schwebend stehen.â€_x009d_</t>
        </is>
      </c>
      <c r="J1740" t="inlineStr">
        <is>
          <t xml:space="preserve">VOA</t>
        </is>
      </c>
      <c r="K1740" t="inlineStr">
        <is>
          <t xml:space="preserve">Script Error</t>
        </is>
      </c>
      <c r="L1740" t="inlineStr">
        <is>
          <t xml:space="preserve">Script error</t>
        </is>
      </c>
      <c r="M1740" t="str">
        <f>IFERROR(IF(VLOOKUP(L1740,'Quantification'!$A:$B,2,FALSE)&amp;""="","Unclassified",VLOOKUP(L1740,'Quantification'!$A:$B,2,FALSE)),"Unclassified")</f>
        <v>Major</v>
      </c>
      <c r="N1740" t="inlineStr">
        <is>
          <t xml:space="preserve">con-khera.mirjam@pocketfm.com</t>
        </is>
      </c>
      <c r="O1740" t="inlineStr">
        <is>
          <t xml:space="preserve">Issues found in raw</t>
        </is>
      </c>
      <c r="P1740" t="str">
        <f>IF(OR(O1740="Issues found in master",O1740="Final master"),"Master",IF(OR(O1740="Ready for Master",O1740="Issues found in raw",O1740="Raw under QC",O1740="Issues resolved in raw"),"Raw","-"))</f>
        <v>Raw</v>
      </c>
      <c r="Q1740" s="13">
        <v>46287.59583333333</v>
      </c>
      <c r="R1740" t="inlineStr">
        <is>
          <t xml:space="preserve">2026-09 (Sept)</t>
        </is>
      </c>
      <c r="S1740">
        <f>IF(M1740="Not an error",0,IF(COUNTIFS($A$2:$A1740,$A1740,$D$2:$D1740,$D1740,$M$2:$M1740,"&lt;&gt;Not an error")=1,1,0))</f>
        <v>0</v>
      </c>
      <c r="T1740">
        <f>IF(M1740&lt;&gt;"Major",0,IF(COUNTIFS($A$2:$A1740,$A1740,$D$2:$D1740,$D1740,$M$2:$M1740,"Major")=1,1,0))</f>
        <v>0</v>
      </c>
      <c r="U1740">
        <f>IF(M1740&lt;&gt;"Minor",0,IF(COUNTIFS($A$2:$A1740,$A1740,$D$2:$D1740,$D1740,$M$2:$M1740,"Minor")=1,1,0))</f>
        <v>0</v>
      </c>
    </row>
    <row r="1741">
      <c r="A1741" t="inlineStr">
        <is>
          <t xml:space="preserve">819eabfbd96880cd7f6d42202600e24bdb384108</t>
        </is>
      </c>
      <c r="B1741" t="inlineStr">
        <is>
          <t xml:space="preserve">Primal Partners</t>
        </is>
      </c>
      <c r="C1741" t="inlineStr">
        <is>
          <t xml:space="preserve">Primal Partners (New)</t>
        </is>
      </c>
      <c r="D1741" t="inlineStr">
        <is>
          <t xml:space="preserve">015a5fb9fbb0834a1d853aaed35797b0605f5c80</t>
        </is>
      </c>
      <c r="E1741" t="inlineStr">
        <is>
          <t xml:space="preserve">Episode 85: Magnetschwanz-Maus</t>
        </is>
      </c>
      <c r="F1741">
        <v>85</v>
      </c>
      <c r="G1741" t="inlineStr">
        <is>
          <t xml:space="preserve">4:59-5:09</t>
        </is>
      </c>
      <c r="H1741" t="inlineStr">
        <is>
          <t xml:space="preserve">Resolved</t>
        </is>
      </c>
      <c r="I1741" t="inlineStr">
        <is>
          <t xml:space="preserve">Remarks: [Script Error]
Line from script:
"Und doch benutzte der kleine Schatzsuchende Geist Psychokinese, um eine andere Kreatur festzuhalten, einen wilden Tiergeist, der sich mit aller Kraft wehrte."
Note: The established term is â€œTierbestie,â€_x009d_ not â€œTiergeist.â€_x009d_ Suggested: â€œUnd doch benutzte der kleine Schatzsuchende Geist Psychokinese, um eine andere Kreatur festzuhalten, eine wilde Tierbestie, die sich mit aller Kraft wehrte.â€_x009d_</t>
        </is>
      </c>
      <c r="J1741" t="inlineStr">
        <is>
          <t xml:space="preserve">VOA</t>
        </is>
      </c>
      <c r="K1741" t="inlineStr">
        <is>
          <t xml:space="preserve">Script Error</t>
        </is>
      </c>
      <c r="L1741" t="inlineStr">
        <is>
          <t xml:space="preserve">Script error</t>
        </is>
      </c>
      <c r="M1741" t="str">
        <f>IFERROR(IF(VLOOKUP(L1741,'Quantification'!$A:$B,2,FALSE)&amp;""="","Unclassified",VLOOKUP(L1741,'Quantification'!$A:$B,2,FALSE)),"Unclassified")</f>
        <v>Major</v>
      </c>
      <c r="N1741" t="inlineStr">
        <is>
          <t xml:space="preserve">con-khera.mirjam@pocketfm.com</t>
        </is>
      </c>
      <c r="O1741" t="inlineStr">
        <is>
          <t xml:space="preserve">Issues found in raw</t>
        </is>
      </c>
      <c r="P1741" t="str">
        <f>IF(OR(O1741="Issues found in master",O1741="Final master"),"Master",IF(OR(O1741="Ready for Master",O1741="Issues found in raw",O1741="Raw under QC",O1741="Issues resolved in raw"),"Raw","-"))</f>
        <v>Raw</v>
      </c>
      <c r="Q1741" s="13">
        <v>46287.59583333333</v>
      </c>
      <c r="R1741" t="inlineStr">
        <is>
          <t xml:space="preserve">2026-09 (Sept)</t>
        </is>
      </c>
      <c r="S1741">
        <f>IF(M1741="Not an error",0,IF(COUNTIFS($A$2:$A1741,$A1741,$D$2:$D1741,$D1741,$M$2:$M1741,"&lt;&gt;Not an error")=1,1,0))</f>
        <v>0</v>
      </c>
      <c r="T1741">
        <f>IF(M1741&lt;&gt;"Major",0,IF(COUNTIFS($A$2:$A1741,$A1741,$D$2:$D1741,$D1741,$M$2:$M1741,"Major")=1,1,0))</f>
        <v>0</v>
      </c>
      <c r="U1741">
        <f>IF(M1741&lt;&gt;"Minor",0,IF(COUNTIFS($A$2:$A1741,$A1741,$D$2:$D1741,$D1741,$M$2:$M1741,"Minor")=1,1,0))</f>
        <v>0</v>
      </c>
    </row>
    <row r="1742">
      <c r="A1742" t="inlineStr">
        <is>
          <t xml:space="preserve">819eabfbd96880cd7f6d42202600e24bdb384108</t>
        </is>
      </c>
      <c r="B1742" t="inlineStr">
        <is>
          <t xml:space="preserve">Primal Partners</t>
        </is>
      </c>
      <c r="C1742" t="inlineStr">
        <is>
          <t xml:space="preserve">Primal Partners (New)</t>
        </is>
      </c>
      <c r="D1742" t="inlineStr">
        <is>
          <t xml:space="preserve">015a5fb9fbb0834a1d853aaed35797b0605f5c80</t>
        </is>
      </c>
      <c r="E1742" t="inlineStr">
        <is>
          <t xml:space="preserve">Episode 85: Magnetschwanz-Maus</t>
        </is>
      </c>
      <c r="F1742">
        <v>85</v>
      </c>
      <c r="G1742" t="inlineStr">
        <is>
          <t xml:space="preserve">5:28-5:34</t>
        </is>
      </c>
      <c r="H1742" t="inlineStr">
        <is>
          <t xml:space="preserve">Resolved</t>
        </is>
      </c>
      <c r="I1742" t="inlineStr">
        <is>
          <t xml:space="preserve">Remarks: [Script Error]
Line from script:
"Gerade als ZÃ¤hnchen in die Luft sprang, um die Magnetschwanzmaus zu rammen, warf sich eine gelbe Gestalt vor sie."
Note: The Feuerzahn-Hundâ€™s established name is â€œZahni,â€_x009d_ not â€œZÃ¤hnchen.â€_x009d_ Suggested: â€œGerade als Zahni in die Luft sprang, um die Magnetschwanzmaus zu rammen, warf sich eine gelbe Gestalt vor sie.â€_x009d_</t>
        </is>
      </c>
      <c r="J1742" t="inlineStr">
        <is>
          <t xml:space="preserve">VOA</t>
        </is>
      </c>
      <c r="K1742" t="inlineStr">
        <is>
          <t xml:space="preserve">Script Error</t>
        </is>
      </c>
      <c r="L1742" t="inlineStr">
        <is>
          <t xml:space="preserve">Script error</t>
        </is>
      </c>
      <c r="M1742" t="str">
        <f>IFERROR(IF(VLOOKUP(L1742,'Quantification'!$A:$B,2,FALSE)&amp;""="","Unclassified",VLOOKUP(L1742,'Quantification'!$A:$B,2,FALSE)),"Unclassified")</f>
        <v>Major</v>
      </c>
      <c r="N1742" t="inlineStr">
        <is>
          <t xml:space="preserve">con-khera.mirjam@pocketfm.com</t>
        </is>
      </c>
      <c r="O1742" t="inlineStr">
        <is>
          <t xml:space="preserve">Issues found in raw</t>
        </is>
      </c>
      <c r="P1742" t="str">
        <f>IF(OR(O1742="Issues found in master",O1742="Final master"),"Master",IF(OR(O1742="Ready for Master",O1742="Issues found in raw",O1742="Raw under QC",O1742="Issues resolved in raw"),"Raw","-"))</f>
        <v>Raw</v>
      </c>
      <c r="Q1742" s="13">
        <v>46287.59583333333</v>
      </c>
      <c r="R1742" t="inlineStr">
        <is>
          <t xml:space="preserve">2026-09 (Sept)</t>
        </is>
      </c>
      <c r="S1742">
        <f>IF(M1742="Not an error",0,IF(COUNTIFS($A$2:$A1742,$A1742,$D$2:$D1742,$D1742,$M$2:$M1742,"&lt;&gt;Not an error")=1,1,0))</f>
        <v>0</v>
      </c>
      <c r="T1742">
        <f>IF(M1742&lt;&gt;"Major",0,IF(COUNTIFS($A$2:$A1742,$A1742,$D$2:$D1742,$D1742,$M$2:$M1742,"Major")=1,1,0))</f>
        <v>0</v>
      </c>
      <c r="U1742">
        <f>IF(M1742&lt;&gt;"Minor",0,IF(COUNTIFS($A$2:$A1742,$A1742,$D$2:$D1742,$D1742,$M$2:$M1742,"Minor")=1,1,0))</f>
        <v>0</v>
      </c>
    </row>
    <row r="1743">
      <c r="A1743" t="inlineStr">
        <is>
          <t xml:space="preserve">819eabfbd96880cd7f6d42202600e24bdb384108</t>
        </is>
      </c>
      <c r="B1743" t="inlineStr">
        <is>
          <t xml:space="preserve">Primal Partners</t>
        </is>
      </c>
      <c r="C1743" t="inlineStr">
        <is>
          <t xml:space="preserve">Primal Partners (New)</t>
        </is>
      </c>
      <c r="D1743" t="inlineStr">
        <is>
          <t xml:space="preserve">015a5fb9fbb0834a1d853aaed35797b0605f5c80</t>
        </is>
      </c>
      <c r="E1743" t="inlineStr">
        <is>
          <t xml:space="preserve">Episode 85: Magnetschwanz-Maus</t>
        </is>
      </c>
      <c r="F1743">
        <v>85</v>
      </c>
      <c r="G1743" t="inlineStr">
        <is>
          <t xml:space="preserve">6:38-6:47</t>
        </is>
      </c>
      <c r="H1743" t="inlineStr">
        <is>
          <t xml:space="preserve">Resolved</t>
        </is>
      </c>
      <c r="I1743" t="inlineStr">
        <is>
          <t xml:space="preserve">Remarks: [Script Error]
Line from script:
"Als ZÃ¤hnchen begriff, dass er die neue Freundin, mit der er sich gerade noch unterhalten hatte, k.o. geschlagen hatte, rannte er aufgeregt winselnd zu Sofia."
Note: The Feuerzahn-Hundâ€™s established name is â€œZahni,â€_x009d_ not â€œZÃ¤hnchen.â€_x009d_ Suggested: â€œAls Zahni begriff, dass er die neue Freundin, mit der er sich gerade noch unterhalten hatte, k.o. geschlagen hatte, rannte er aufgeregt winselnd zu Sofia.â€_x009d_</t>
        </is>
      </c>
      <c r="J1743" t="inlineStr">
        <is>
          <t xml:space="preserve">VOA</t>
        </is>
      </c>
      <c r="K1743" t="inlineStr">
        <is>
          <t xml:space="preserve">Script Error</t>
        </is>
      </c>
      <c r="L1743" t="inlineStr">
        <is>
          <t xml:space="preserve">Script error</t>
        </is>
      </c>
      <c r="M1743" t="str">
        <f>IFERROR(IF(VLOOKUP(L1743,'Quantification'!$A:$B,2,FALSE)&amp;""="","Unclassified",VLOOKUP(L1743,'Quantification'!$A:$B,2,FALSE)),"Unclassified")</f>
        <v>Major</v>
      </c>
      <c r="N1743" t="inlineStr">
        <is>
          <t xml:space="preserve">con-khera.mirjam@pocketfm.com</t>
        </is>
      </c>
      <c r="O1743" t="inlineStr">
        <is>
          <t xml:space="preserve">Issues found in raw</t>
        </is>
      </c>
      <c r="P1743" t="str">
        <f>IF(OR(O1743="Issues found in master",O1743="Final master"),"Master",IF(OR(O1743="Ready for Master",O1743="Issues found in raw",O1743="Raw under QC",O1743="Issues resolved in raw"),"Raw","-"))</f>
        <v>Raw</v>
      </c>
      <c r="Q1743" s="13">
        <v>46287.59583333333</v>
      </c>
      <c r="R1743" t="inlineStr">
        <is>
          <t xml:space="preserve">2026-09 (Sept)</t>
        </is>
      </c>
      <c r="S1743">
        <f>IF(M1743="Not an error",0,IF(COUNTIFS($A$2:$A1743,$A1743,$D$2:$D1743,$D1743,$M$2:$M1743,"&lt;&gt;Not an error")=1,1,0))</f>
        <v>0</v>
      </c>
      <c r="T1743">
        <f>IF(M1743&lt;&gt;"Major",0,IF(COUNTIFS($A$2:$A1743,$A1743,$D$2:$D1743,$D1743,$M$2:$M1743,"Major")=1,1,0))</f>
        <v>0</v>
      </c>
      <c r="U1743">
        <f>IF(M1743&lt;&gt;"Minor",0,IF(COUNTIFS($A$2:$A1743,$A1743,$D$2:$D1743,$D1743,$M$2:$M1743,"Minor")=1,1,0))</f>
        <v>0</v>
      </c>
    </row>
    <row r="1744">
      <c r="A1744" t="inlineStr">
        <is>
          <t xml:space="preserve">819eabfbd96880cd7f6d42202600e24bdb384108</t>
        </is>
      </c>
      <c r="B1744" t="inlineStr">
        <is>
          <t xml:space="preserve">Primal Partners</t>
        </is>
      </c>
      <c r="C1744" t="inlineStr">
        <is>
          <t xml:space="preserve">Primal Partners (New)</t>
        </is>
      </c>
      <c r="D1744" t="inlineStr">
        <is>
          <t xml:space="preserve">015a5fb9fbb0834a1d853aaed35797b0605f5c80</t>
        </is>
      </c>
      <c r="E1744" t="inlineStr">
        <is>
          <t xml:space="preserve">Episode 85: Magnetschwanz-Maus</t>
        </is>
      </c>
      <c r="F1744">
        <v>85</v>
      </c>
      <c r="G1744" t="inlineStr">
        <is>
          <t xml:space="preserve">6:47-6:54</t>
        </is>
      </c>
      <c r="H1744" t="inlineStr">
        <is>
          <t xml:space="preserve">Resolved</t>
        </is>
      </c>
      <c r="I1744" t="inlineStr">
        <is>
          <t xml:space="preserve">Remarks: [Script Error]
Line from script:
"â€žHey, schon gut. Das ist nicht deine Schuldâ€œ, sagte Sofia und streichelte beruhigend ZÃ¤hnchens Kopf."
Note: The Feuerzahn-Hundâ€™s established name is â€œZahni,â€_x009d_ not â€œZÃ¤hnchen.â€_x009d_ Suggested: â€œHey, schon gut. Das ist nicht deine Schuldâ€œ, sagte Sofia und streichelte beruhigend Zahnis Kopf.</t>
        </is>
      </c>
      <c r="J1744" t="inlineStr">
        <is>
          <t xml:space="preserve">VOA</t>
        </is>
      </c>
      <c r="K1744" t="inlineStr">
        <is>
          <t xml:space="preserve">Script Error</t>
        </is>
      </c>
      <c r="L1744" t="inlineStr">
        <is>
          <t xml:space="preserve">Script error</t>
        </is>
      </c>
      <c r="M1744" t="str">
        <f>IFERROR(IF(VLOOKUP(L1744,'Quantification'!$A:$B,2,FALSE)&amp;""="","Unclassified",VLOOKUP(L1744,'Quantification'!$A:$B,2,FALSE)),"Unclassified")</f>
        <v>Major</v>
      </c>
      <c r="N1744" t="inlineStr">
        <is>
          <t xml:space="preserve">con-khera.mirjam@pocketfm.com</t>
        </is>
      </c>
      <c r="O1744" t="inlineStr">
        <is>
          <t xml:space="preserve">Issues found in raw</t>
        </is>
      </c>
      <c r="P1744" t="str">
        <f>IF(OR(O1744="Issues found in master",O1744="Final master"),"Master",IF(OR(O1744="Ready for Master",O1744="Issues found in raw",O1744="Raw under QC",O1744="Issues resolved in raw"),"Raw","-"))</f>
        <v>Raw</v>
      </c>
      <c r="Q1744" s="13">
        <v>46287.59583333333</v>
      </c>
      <c r="R1744" t="inlineStr">
        <is>
          <t xml:space="preserve">2026-09 (Sept)</t>
        </is>
      </c>
      <c r="S1744">
        <f>IF(M1744="Not an error",0,IF(COUNTIFS($A$2:$A1744,$A1744,$D$2:$D1744,$D1744,$M$2:$M1744,"&lt;&gt;Not an error")=1,1,0))</f>
        <v>0</v>
      </c>
      <c r="T1744">
        <f>IF(M1744&lt;&gt;"Major",0,IF(COUNTIFS($A$2:$A1744,$A1744,$D$2:$D1744,$D1744,$M$2:$M1744,"Major")=1,1,0))</f>
        <v>0</v>
      </c>
      <c r="U1744">
        <f>IF(M1744&lt;&gt;"Minor",0,IF(COUNTIFS($A$2:$A1744,$A1744,$D$2:$D1744,$D1744,$M$2:$M1744,"Minor")=1,1,0))</f>
        <v>0</v>
      </c>
    </row>
    <row r="1745">
      <c r="A1745" t="inlineStr">
        <is>
          <t xml:space="preserve">819eabfbd96880cd7f6d42202600e24bdb384108</t>
        </is>
      </c>
      <c r="B1745" t="inlineStr">
        <is>
          <t xml:space="preserve">Primal Partners</t>
        </is>
      </c>
      <c r="C1745" t="inlineStr">
        <is>
          <t xml:space="preserve">Primal Partners (New)</t>
        </is>
      </c>
      <c r="D1745" t="inlineStr">
        <is>
          <t xml:space="preserve">015a5fb9fbb0834a1d853aaed35797b0605f5c80</t>
        </is>
      </c>
      <c r="E1745" t="inlineStr">
        <is>
          <t xml:space="preserve">Episode 85: Magnetschwanz-Maus</t>
        </is>
      </c>
      <c r="F1745">
        <v>85</v>
      </c>
      <c r="G1745" t="inlineStr">
        <is>
          <t xml:space="preserve">7:04-7:11</t>
        </is>
      </c>
      <c r="H1745" t="inlineStr">
        <is>
          <t xml:space="preserve">Resolved</t>
        </is>
      </c>
      <c r="I1745" t="inlineStr">
        <is>
          <t xml:space="preserve">Remarks: [Script Error]
Line from script:
"Da Sofia keinen Tiergeist mit HeilfÃ¤higkeiten besaÃŸ, hatte sie fÃ¼r NotfÃ¤lle immer ein paar HeiltrÃ¤nke dabei."
Note: The established term is â€œTierbestie,â€_x009d_ not â€œTiergeist.â€_x009d_ Suggested: â€œDa Sofia keine Tierbestie mit HeilfÃ¤higkeiten besaÃŸ, hatte sie fÃ¼r NotfÃ¤lle immer ein paar HeiltrÃ¤nke dabei.â€_x009d_</t>
        </is>
      </c>
      <c r="J1745" t="inlineStr">
        <is>
          <t xml:space="preserve">VOA</t>
        </is>
      </c>
      <c r="K1745" t="inlineStr">
        <is>
          <t xml:space="preserve">Script Error</t>
        </is>
      </c>
      <c r="L1745" t="inlineStr">
        <is>
          <t xml:space="preserve">Script error</t>
        </is>
      </c>
      <c r="M1745" t="str">
        <f>IFERROR(IF(VLOOKUP(L1745,'Quantification'!$A:$B,2,FALSE)&amp;""="","Unclassified",VLOOKUP(L1745,'Quantification'!$A:$B,2,FALSE)),"Unclassified")</f>
        <v>Major</v>
      </c>
      <c r="N1745" t="inlineStr">
        <is>
          <t xml:space="preserve">con-khera.mirjam@pocketfm.com</t>
        </is>
      </c>
      <c r="O1745" t="inlineStr">
        <is>
          <t xml:space="preserve">Issues found in raw</t>
        </is>
      </c>
      <c r="P1745" t="str">
        <f>IF(OR(O1745="Issues found in master",O1745="Final master"),"Master",IF(OR(O1745="Ready for Master",O1745="Issues found in raw",O1745="Raw under QC",O1745="Issues resolved in raw"),"Raw","-"))</f>
        <v>Raw</v>
      </c>
      <c r="Q1745" s="13">
        <v>46287.59583333333</v>
      </c>
      <c r="R1745" t="inlineStr">
        <is>
          <t xml:space="preserve">2026-09 (Sept)</t>
        </is>
      </c>
      <c r="S1745">
        <f>IF(M1745="Not an error",0,IF(COUNTIFS($A$2:$A1745,$A1745,$D$2:$D1745,$D1745,$M$2:$M1745,"&lt;&gt;Not an error")=1,1,0))</f>
        <v>0</v>
      </c>
      <c r="T1745">
        <f>IF(M1745&lt;&gt;"Major",0,IF(COUNTIFS($A$2:$A1745,$A1745,$D$2:$D1745,$D1745,$M$2:$M1745,"Major")=1,1,0))</f>
        <v>0</v>
      </c>
      <c r="U1745">
        <f>IF(M1745&lt;&gt;"Minor",0,IF(COUNTIFS($A$2:$A1745,$A1745,$D$2:$D1745,$D1745,$M$2:$M1745,"Minor")=1,1,0))</f>
        <v>0</v>
      </c>
    </row>
    <row r="1746">
      <c r="A1746" t="inlineStr">
        <is>
          <t xml:space="preserve">819eabfbd96880cd7f6d42202600e24bdb384108</t>
        </is>
      </c>
      <c r="B1746" t="inlineStr">
        <is>
          <t xml:space="preserve">Primal Partners</t>
        </is>
      </c>
      <c r="C1746" t="inlineStr">
        <is>
          <t xml:space="preserve">Primal Partners (New)</t>
        </is>
      </c>
      <c r="D1746" t="inlineStr">
        <is>
          <t xml:space="preserve">015a5fb9fbb0834a1d853aaed35797b0605f5c80</t>
        </is>
      </c>
      <c r="E1746" t="inlineStr">
        <is>
          <t xml:space="preserve">Episode 85: Magnetschwanz-Maus</t>
        </is>
      </c>
      <c r="F1746">
        <v>85</v>
      </c>
      <c r="G1746" t="inlineStr">
        <is>
          <t xml:space="preserve">7:11-7:15</t>
        </is>
      </c>
      <c r="H1746" t="inlineStr">
        <is>
          <t xml:space="preserve">Resolved</t>
        </is>
      </c>
      <c r="I1746" t="inlineStr">
        <is>
          <t xml:space="preserve">Remarks: [Script Error]
Line from script:
"Sie hatte sich erst kÃ¼rzlich in der Tiergeistbasis damit eingedeckt."
Note: â€œTiergeistbasisâ€_x009d_ is not an established location and uses the incorrect term â€œTiergeist.â€_x009d_ Sofia recently visited the BÃ¤ndiger-Zentrum Seattle. Suggested: â€œSie hatte sich erst kÃ¼rzlich im BÃ¤ndiger-Zentrum Seattle damit eingedeckt.â€_x009d_</t>
        </is>
      </c>
      <c r="J1746" t="inlineStr">
        <is>
          <t xml:space="preserve">VOA</t>
        </is>
      </c>
      <c r="K1746" t="inlineStr">
        <is>
          <t xml:space="preserve">Script Error</t>
        </is>
      </c>
      <c r="L1746" t="inlineStr">
        <is>
          <t xml:space="preserve">Script error</t>
        </is>
      </c>
      <c r="M1746" t="str">
        <f>IFERROR(IF(VLOOKUP(L1746,'Quantification'!$A:$B,2,FALSE)&amp;""="","Unclassified",VLOOKUP(L1746,'Quantification'!$A:$B,2,FALSE)),"Unclassified")</f>
        <v>Major</v>
      </c>
      <c r="N1746" t="inlineStr">
        <is>
          <t xml:space="preserve">con-khera.mirjam@pocketfm.com</t>
        </is>
      </c>
      <c r="O1746" t="inlineStr">
        <is>
          <t xml:space="preserve">Issues found in raw</t>
        </is>
      </c>
      <c r="P1746" t="str">
        <f>IF(OR(O1746="Issues found in master",O1746="Final master"),"Master",IF(OR(O1746="Ready for Master",O1746="Issues found in raw",O1746="Raw under QC",O1746="Issues resolved in raw"),"Raw","-"))</f>
        <v>Raw</v>
      </c>
      <c r="Q1746" s="13">
        <v>46287.59583333333</v>
      </c>
      <c r="R1746" t="inlineStr">
        <is>
          <t xml:space="preserve">2026-09 (Sept)</t>
        </is>
      </c>
      <c r="S1746">
        <f>IF(M1746="Not an error",0,IF(COUNTIFS($A$2:$A1746,$A1746,$D$2:$D1746,$D1746,$M$2:$M1746,"&lt;&gt;Not an error")=1,1,0))</f>
        <v>0</v>
      </c>
      <c r="T1746">
        <f>IF(M1746&lt;&gt;"Major",0,IF(COUNTIFS($A$2:$A1746,$A1746,$D$2:$D1746,$D1746,$M$2:$M1746,"Major")=1,1,0))</f>
        <v>0</v>
      </c>
      <c r="U1746">
        <f>IF(M1746&lt;&gt;"Minor",0,IF(COUNTIFS($A$2:$A1746,$A1746,$D$2:$D1746,$D1746,$M$2:$M1746,"Minor")=1,1,0))</f>
        <v>0</v>
      </c>
    </row>
    <row r="1747">
      <c r="A1747" t="inlineStr">
        <is>
          <t xml:space="preserve">819eabfbd96880cd7f6d42202600e24bdb384108</t>
        </is>
      </c>
      <c r="B1747" t="inlineStr">
        <is>
          <t xml:space="preserve">Primal Partners</t>
        </is>
      </c>
      <c r="C1747" t="inlineStr">
        <is>
          <t xml:space="preserve">Primal Partners (New)</t>
        </is>
      </c>
      <c r="D1747" t="inlineStr">
        <is>
          <t xml:space="preserve">015a5fb9fbb0834a1d853aaed35797b0605f5c80</t>
        </is>
      </c>
      <c r="E1747" t="inlineStr">
        <is>
          <t xml:space="preserve">Episode 85: Magnetschwanz-Maus</t>
        </is>
      </c>
      <c r="F1747">
        <v>85</v>
      </c>
      <c r="G1747" t="inlineStr">
        <is>
          <t xml:space="preserve">7:15-7:23</t>
        </is>
      </c>
      <c r="H1747" t="inlineStr">
        <is>
          <t xml:space="preserve">Resolved</t>
        </is>
      </c>
      <c r="I1747" t="inlineStr">
        <is>
          <t xml:space="preserve">Remarks: [Script Error]
Line from script:
"Auch ohne einen Ausflug in ein Geheimes Reich war es eine gute VorsichtsmaÃŸnahme, die sich nun bereits auszahlte."
Note: The established term is â€œMystisches Reich,â€_x009d_ not â€œGeheimes Reich.â€_x009d_ Suggested: â€œAuch ohne einen Ausflug in ein Mystisches Reich war es eine gute VorsichtsmaÃŸnahme, die sich nun bereits auszahlte.â€_x009d_</t>
        </is>
      </c>
      <c r="J1747" t="inlineStr">
        <is>
          <t xml:space="preserve">VOA</t>
        </is>
      </c>
      <c r="K1747" t="inlineStr">
        <is>
          <t xml:space="preserve">Script Error</t>
        </is>
      </c>
      <c r="L1747" t="inlineStr">
        <is>
          <t xml:space="preserve">Script error</t>
        </is>
      </c>
      <c r="M1747" t="str">
        <f>IFERROR(IF(VLOOKUP(L1747,'Quantification'!$A:$B,2,FALSE)&amp;""="","Unclassified",VLOOKUP(L1747,'Quantification'!$A:$B,2,FALSE)),"Unclassified")</f>
        <v>Major</v>
      </c>
      <c r="N1747" t="inlineStr">
        <is>
          <t xml:space="preserve">con-khera.mirjam@pocketfm.com</t>
        </is>
      </c>
      <c r="O1747" t="inlineStr">
        <is>
          <t xml:space="preserve">Issues found in raw</t>
        </is>
      </c>
      <c r="P1747" t="str">
        <f>IF(OR(O1747="Issues found in master",O1747="Final master"),"Master",IF(OR(O1747="Ready for Master",O1747="Issues found in raw",O1747="Raw under QC",O1747="Issues resolved in raw"),"Raw","-"))</f>
        <v>Raw</v>
      </c>
      <c r="Q1747" s="13">
        <v>46287.59583333333</v>
      </c>
      <c r="R1747" t="inlineStr">
        <is>
          <t xml:space="preserve">2026-09 (Sept)</t>
        </is>
      </c>
      <c r="S1747">
        <f>IF(M1747="Not an error",0,IF(COUNTIFS($A$2:$A1747,$A1747,$D$2:$D1747,$D1747,$M$2:$M1747,"&lt;&gt;Not an error")=1,1,0))</f>
        <v>0</v>
      </c>
      <c r="T1747">
        <f>IF(M1747&lt;&gt;"Major",0,IF(COUNTIFS($A$2:$A1747,$A1747,$D$2:$D1747,$D1747,$M$2:$M1747,"Major")=1,1,0))</f>
        <v>0</v>
      </c>
      <c r="U1747">
        <f>IF(M1747&lt;&gt;"Minor",0,IF(COUNTIFS($A$2:$A1747,$A1747,$D$2:$D1747,$D1747,$M$2:$M1747,"Minor")=1,1,0))</f>
        <v>0</v>
      </c>
    </row>
    <row r="1748">
      <c r="A1748" t="inlineStr">
        <is>
          <t xml:space="preserve">819eabfbd96880cd7f6d42202600e24bdb384108</t>
        </is>
      </c>
      <c r="B1748" t="inlineStr">
        <is>
          <t xml:space="preserve">Primal Partners</t>
        </is>
      </c>
      <c r="C1748" t="inlineStr">
        <is>
          <t xml:space="preserve">Primal Partners (New)</t>
        </is>
      </c>
      <c r="D1748" t="inlineStr">
        <is>
          <t xml:space="preserve">015a5fb9fbb0834a1d853aaed35797b0605f5c80</t>
        </is>
      </c>
      <c r="E1748" t="inlineStr">
        <is>
          <t xml:space="preserve">Episode 85: Magnetschwanz-Maus</t>
        </is>
      </c>
      <c r="F1748">
        <v>85</v>
      </c>
      <c r="G1748" t="inlineStr">
        <is>
          <t xml:space="preserve">7:41-7:45</t>
        </is>
      </c>
      <c r="H1748" t="inlineStr">
        <is>
          <t xml:space="preserve">Resolved</t>
        </is>
      </c>
      <c r="I1748" t="inlineStr">
        <is>
          <t xml:space="preserve">Remarks: [Script Error]
Line from script:
"Sie benutzte den Namen seit zwei Tagen, und der kleine Kerl schien ihn zu mÃ¶gen."
Note: This is the first time Sofia calls the Schatz-Ghul â€œFinder,â€_x009d_ so she cannot have been using the name for two days. Suggested: â€œDer kleine Kerl schien den Namen zu mÃ¶gen.â€_x009d_</t>
        </is>
      </c>
      <c r="J1748" t="inlineStr">
        <is>
          <t xml:space="preserve">VOA</t>
        </is>
      </c>
      <c r="K1748" t="inlineStr">
        <is>
          <t xml:space="preserve">Script Error</t>
        </is>
      </c>
      <c r="L1748" t="inlineStr">
        <is>
          <t xml:space="preserve">Script error</t>
        </is>
      </c>
      <c r="M1748" t="str">
        <f>IFERROR(IF(VLOOKUP(L1748,'Quantification'!$A:$B,2,FALSE)&amp;""="","Unclassified",VLOOKUP(L1748,'Quantification'!$A:$B,2,FALSE)),"Unclassified")</f>
        <v>Major</v>
      </c>
      <c r="N1748" t="inlineStr">
        <is>
          <t xml:space="preserve">con-khera.mirjam@pocketfm.com</t>
        </is>
      </c>
      <c r="O1748" t="inlineStr">
        <is>
          <t xml:space="preserve">Issues found in raw</t>
        </is>
      </c>
      <c r="P1748" t="str">
        <f>IF(OR(O1748="Issues found in master",O1748="Final master"),"Master",IF(OR(O1748="Ready for Master",O1748="Issues found in raw",O1748="Raw under QC",O1748="Issues resolved in raw"),"Raw","-"))</f>
        <v>Raw</v>
      </c>
      <c r="Q1748" s="13">
        <v>46287.59583333333</v>
      </c>
      <c r="R1748" t="inlineStr">
        <is>
          <t xml:space="preserve">2026-09 (Sept)</t>
        </is>
      </c>
      <c r="S1748">
        <f>IF(M1748="Not an error",0,IF(COUNTIFS($A$2:$A1748,$A1748,$D$2:$D1748,$D1748,$M$2:$M1748,"&lt;&gt;Not an error")=1,1,0))</f>
        <v>0</v>
      </c>
      <c r="T1748">
        <f>IF(M1748&lt;&gt;"Major",0,IF(COUNTIFS($A$2:$A1748,$A1748,$D$2:$D1748,$D1748,$M$2:$M1748,"Major")=1,1,0))</f>
        <v>0</v>
      </c>
      <c r="U1748">
        <f>IF(M1748&lt;&gt;"Minor",0,IF(COUNTIFS($A$2:$A1748,$A1748,$D$2:$D1748,$D1748,$M$2:$M1748,"Minor")=1,1,0))</f>
        <v>0</v>
      </c>
    </row>
    <row r="1749">
      <c r="A1749" t="inlineStr">
        <is>
          <t xml:space="preserve">819eabfbd96880cd7f6d42202600e24bdb384108</t>
        </is>
      </c>
      <c r="B1749" t="inlineStr">
        <is>
          <t xml:space="preserve">Primal Partners</t>
        </is>
      </c>
      <c r="C1749" t="inlineStr">
        <is>
          <t xml:space="preserve">Primal Partners (New)</t>
        </is>
      </c>
      <c r="D1749" t="inlineStr">
        <is>
          <t xml:space="preserve">015a5fb9fbb0834a1d853aaed35797b0605f5c80</t>
        </is>
      </c>
      <c r="E1749" t="inlineStr">
        <is>
          <t xml:space="preserve">Episode 85: Magnetschwanz-Maus</t>
        </is>
      </c>
      <c r="F1749">
        <v>85</v>
      </c>
      <c r="G1749" t="inlineStr">
        <is>
          <t xml:space="preserve">7:45-7:54</t>
        </is>
      </c>
      <c r="H1749" t="inlineStr">
        <is>
          <t xml:space="preserve">Resolved</t>
        </is>
      </c>
      <c r="I1749" t="inlineStr">
        <is>
          <t xml:space="preserve">Remarks: [Script Error]
Line from script:
"Finder schwebte gerade neben der grÃ¶ÃŸeren Magnetschwanzmaus und wollte Traumfresser bei ihr einsetzen, um seine eigene Energie wieder aufzufÃ¼llen."
Note: â€œTraumfresserâ€_x009d_ has never been introduced, discovered, or trained as one of Finderâ€™s abilities. Establish the ability in the Kodex des BÃ¤ndigers before Finder attempts to use it here.</t>
        </is>
      </c>
      <c r="J1749" t="inlineStr">
        <is>
          <t xml:space="preserve">VOA</t>
        </is>
      </c>
      <c r="K1749" t="inlineStr">
        <is>
          <t xml:space="preserve">Script Error</t>
        </is>
      </c>
      <c r="L1749" t="inlineStr">
        <is>
          <t xml:space="preserve">Script error</t>
        </is>
      </c>
      <c r="M1749" t="str">
        <f>IFERROR(IF(VLOOKUP(L1749,'Quantification'!$A:$B,2,FALSE)&amp;""="","Unclassified",VLOOKUP(L1749,'Quantification'!$A:$B,2,FALSE)),"Unclassified")</f>
        <v>Major</v>
      </c>
      <c r="N1749" t="inlineStr">
        <is>
          <t xml:space="preserve">con-khera.mirjam@pocketfm.com</t>
        </is>
      </c>
      <c r="O1749" t="inlineStr">
        <is>
          <t xml:space="preserve">Issues found in raw</t>
        </is>
      </c>
      <c r="P1749" t="str">
        <f>IF(OR(O1749="Issues found in master",O1749="Final master"),"Master",IF(OR(O1749="Ready for Master",O1749="Issues found in raw",O1749="Raw under QC",O1749="Issues resolved in raw"),"Raw","-"))</f>
        <v>Raw</v>
      </c>
      <c r="Q1749" s="13">
        <v>46287.59583333333</v>
      </c>
      <c r="R1749" t="inlineStr">
        <is>
          <t xml:space="preserve">2026-09 (Sept)</t>
        </is>
      </c>
      <c r="S1749">
        <f>IF(M1749="Not an error",0,IF(COUNTIFS($A$2:$A1749,$A1749,$D$2:$D1749,$D1749,$M$2:$M1749,"&lt;&gt;Not an error")=1,1,0))</f>
        <v>0</v>
      </c>
      <c r="T1749">
        <f>IF(M1749&lt;&gt;"Major",0,IF(COUNTIFS($A$2:$A1749,$A1749,$D$2:$D1749,$D1749,$M$2:$M1749,"Major")=1,1,0))</f>
        <v>0</v>
      </c>
      <c r="U1749">
        <f>IF(M1749&lt;&gt;"Minor",0,IF(COUNTIFS($A$2:$A1749,$A1749,$D$2:$D1749,$D1749,$M$2:$M1749,"Minor")=1,1,0))</f>
        <v>0</v>
      </c>
    </row>
    <row r="1750">
      <c r="A1750" t="inlineStr">
        <is>
          <t xml:space="preserve">819eabfbd96880cd7f6d42202600e24bdb384108</t>
        </is>
      </c>
      <c r="B1750" t="inlineStr">
        <is>
          <t xml:space="preserve">Primal Partners</t>
        </is>
      </c>
      <c r="C1750" t="inlineStr">
        <is>
          <t xml:space="preserve">Primal Partners (New)</t>
        </is>
      </c>
      <c r="D1750" t="inlineStr">
        <is>
          <t xml:space="preserve">458b5b190dbd6a5454e53952705e0fc2532f463b</t>
        </is>
      </c>
      <c r="E1750" t="inlineStr">
        <is>
          <t xml:space="preserve">Episode 86: Düngepläne</t>
        </is>
      </c>
      <c r="F1750">
        <v>86</v>
      </c>
      <c r="G1750" t="inlineStr">
        <is>
          <t xml:space="preserve">2:51-2:59</t>
        </is>
      </c>
      <c r="H1750" t="inlineStr">
        <is>
          <t xml:space="preserve">Resolved</t>
        </is>
      </c>
      <c r="I1750" t="inlineStr">
        <is>
          <t xml:space="preserve">Remarks: [Script Error]
Line from script:
"Auf einem Berg bei einer Kleinstadt wÃ¼rde sie kaum etwas Unbezahlbares finden, aber keine Geisterpflanze war vÃ¶llig nutzlos."
Note: Use â€œBestienpflanzeâ€_x009d_ consistently instead of â€œGeisterpflanze.â€_x009d_ Suggested: â€œAuf einem Berg bei einer Kleinstadt wÃ¼rde sie kaum etwas Unbezahlbares finden, aber keine Bestienpflanze war vÃ¶llig nutzlos.â€_x009d_</t>
        </is>
      </c>
      <c r="J1750" t="inlineStr">
        <is>
          <t xml:space="preserve">VOA</t>
        </is>
      </c>
      <c r="K1750" t="inlineStr">
        <is>
          <t xml:space="preserve">Script Error</t>
        </is>
      </c>
      <c r="L1750" t="inlineStr">
        <is>
          <t xml:space="preserve">Script error</t>
        </is>
      </c>
      <c r="M1750" t="str">
        <f>IFERROR(IF(VLOOKUP(L1750,'Quantification'!$A:$B,2,FALSE)&amp;""="","Unclassified",VLOOKUP(L1750,'Quantification'!$A:$B,2,FALSE)),"Unclassified")</f>
        <v>Major</v>
      </c>
      <c r="N1750" t="inlineStr">
        <is>
          <t xml:space="preserve">con-khera.mirjam@pocketfm.com</t>
        </is>
      </c>
      <c r="O1750" t="inlineStr">
        <is>
          <t xml:space="preserve">Issues found in raw</t>
        </is>
      </c>
      <c r="P1750" t="str">
        <f>IF(OR(O1750="Issues found in master",O1750="Final master"),"Master",IF(OR(O1750="Ready for Master",O1750="Issues found in raw",O1750="Raw under QC",O1750="Issues resolved in raw"),"Raw","-"))</f>
        <v>Raw</v>
      </c>
      <c r="Q1750" s="13">
        <v>46287.47152777778</v>
      </c>
      <c r="R1750" t="inlineStr">
        <is>
          <t xml:space="preserve">2026-09 (Sept)</t>
        </is>
      </c>
      <c r="S1750">
        <f>IF(M1750="Not an error",0,IF(COUNTIFS($A$2:$A1750,$A1750,$D$2:$D1750,$D1750,$M$2:$M1750,"&lt;&gt;Not an error")=1,1,0))</f>
        <v>1</v>
      </c>
      <c r="T1750">
        <f>IF(M1750&lt;&gt;"Major",0,IF(COUNTIFS($A$2:$A1750,$A1750,$D$2:$D1750,$D1750,$M$2:$M1750,"Major")=1,1,0))</f>
        <v>1</v>
      </c>
      <c r="U1750">
        <f>IF(M1750&lt;&gt;"Minor",0,IF(COUNTIFS($A$2:$A1750,$A1750,$D$2:$D1750,$D1750,$M$2:$M1750,"Minor")=1,1,0))</f>
        <v>0</v>
      </c>
    </row>
    <row r="1751">
      <c r="A1751" t="inlineStr">
        <is>
          <t xml:space="preserve">819eabfbd96880cd7f6d42202600e24bdb384108</t>
        </is>
      </c>
      <c r="B1751" t="inlineStr">
        <is>
          <t xml:space="preserve">Primal Partners</t>
        </is>
      </c>
      <c r="C1751" t="inlineStr">
        <is>
          <t xml:space="preserve">Primal Partners (New)</t>
        </is>
      </c>
      <c r="D1751" t="inlineStr">
        <is>
          <t xml:space="preserve">458b5b190dbd6a5454e53952705e0fc2532f463b</t>
        </is>
      </c>
      <c r="E1751" t="inlineStr">
        <is>
          <t xml:space="preserve">Episode 86: Düngepläne</t>
        </is>
      </c>
      <c r="F1751">
        <v>86</v>
      </c>
      <c r="G1751" t="inlineStr">
        <is>
          <t xml:space="preserve">4:28-4:41</t>
        </is>
      </c>
      <c r="H1751" t="inlineStr">
        <is>
          <t xml:space="preserve">Resolved</t>
        </is>
      </c>
      <c r="I1751" t="inlineStr">
        <is>
          <t xml:space="preserve">Remarks: [Script Error]
Line from script:
"Einen BÃ¤ndiger des C-Ranges, und noch dazu einen gut aussehenden, der ihm in Sachen Aussehen wahrscheinlich Konkurrenz machen kÃ¶nnte, hÃ¤tte man lÃ¤ngst entdecken mÃ¼ssen, selbst wenn er sich in irgendeinem Gebirge versteckt hielt."
Note: The comparison with the officerâ€™s own appearance is irrelevant and makes the sentence unnecessarily convoluted. Suggested: â€œEinen gut aussehenden BÃ¤ndiger des C-Ranges hÃ¤tte man lÃ¤ngst entdecken mÃ¼ssen, selbst wenn er sich in irgendeinem Gebirge versteckt hielt.â€_x009d_</t>
        </is>
      </c>
      <c r="J1751" t="inlineStr">
        <is>
          <t xml:space="preserve">VOA</t>
        </is>
      </c>
      <c r="K1751" t="inlineStr">
        <is>
          <t xml:space="preserve">Script Error</t>
        </is>
      </c>
      <c r="L1751" t="inlineStr">
        <is>
          <t xml:space="preserve">Script error</t>
        </is>
      </c>
      <c r="M1751" t="str">
        <f>IFERROR(IF(VLOOKUP(L1751,'Quantification'!$A:$B,2,FALSE)&amp;""="","Unclassified",VLOOKUP(L1751,'Quantification'!$A:$B,2,FALSE)),"Unclassified")</f>
        <v>Major</v>
      </c>
      <c r="N1751" t="inlineStr">
        <is>
          <t xml:space="preserve">con-khera.mirjam@pocketfm.com</t>
        </is>
      </c>
      <c r="O1751" t="inlineStr">
        <is>
          <t xml:space="preserve">Issues found in raw</t>
        </is>
      </c>
      <c r="P1751" t="str">
        <f>IF(OR(O1751="Issues found in master",O1751="Final master"),"Master",IF(OR(O1751="Ready for Master",O1751="Issues found in raw",O1751="Raw under QC",O1751="Issues resolved in raw"),"Raw","-"))</f>
        <v>Raw</v>
      </c>
      <c r="Q1751" s="13">
        <v>46287.47152777778</v>
      </c>
      <c r="R1751" t="inlineStr">
        <is>
          <t xml:space="preserve">2026-09 (Sept)</t>
        </is>
      </c>
      <c r="S1751">
        <f>IF(M1751="Not an error",0,IF(COUNTIFS($A$2:$A1751,$A1751,$D$2:$D1751,$D1751,$M$2:$M1751,"&lt;&gt;Not an error")=1,1,0))</f>
        <v>0</v>
      </c>
      <c r="T1751">
        <f>IF(M1751&lt;&gt;"Major",0,IF(COUNTIFS($A$2:$A1751,$A1751,$D$2:$D1751,$D1751,$M$2:$M1751,"Major")=1,1,0))</f>
        <v>0</v>
      </c>
      <c r="U1751">
        <f>IF(M1751&lt;&gt;"Minor",0,IF(COUNTIFS($A$2:$A1751,$A1751,$D$2:$D1751,$D1751,$M$2:$M1751,"Minor")=1,1,0))</f>
        <v>0</v>
      </c>
    </row>
    <row r="1752">
      <c r="A1752" t="inlineStr">
        <is>
          <t xml:space="preserve">819eabfbd96880cd7f6d42202600e24bdb384108</t>
        </is>
      </c>
      <c r="B1752" t="inlineStr">
        <is>
          <t xml:space="preserve">Primal Partners</t>
        </is>
      </c>
      <c r="C1752" t="inlineStr">
        <is>
          <t xml:space="preserve">Primal Partners (New)</t>
        </is>
      </c>
      <c r="D1752" t="inlineStr">
        <is>
          <t xml:space="preserve">458b5b190dbd6a5454e53952705e0fc2532f463b</t>
        </is>
      </c>
      <c r="E1752" t="inlineStr">
        <is>
          <t xml:space="preserve">Episode 86: Düngepläne</t>
        </is>
      </c>
      <c r="F1752">
        <v>86</v>
      </c>
      <c r="G1752" t="inlineStr">
        <is>
          <t xml:space="preserve">4:47-4:49</t>
        </is>
      </c>
      <c r="H1752" t="inlineStr">
        <is>
          <t xml:space="preserve">Resolved</t>
        </is>
      </c>
      <c r="I1752" t="inlineStr">
        <is>
          <t xml:space="preserve">Remarks: [Tone / Gender Issue]
Line from script:
"Eine Geschlechtsumwandlung?"
Note: A gender transition is used as a strange disguise gag and does not fit the investigative context. Suggested: â€œHatte er sein Aussehen vollstÃ¤ndig verÃ¤ndert?â€_x009d_</t>
        </is>
      </c>
      <c r="J1752" t="inlineStr">
        <is>
          <t xml:space="preserve">VOA</t>
        </is>
      </c>
      <c r="K1752" t="inlineStr">
        <is>
          <t xml:space="preserve">Script Error</t>
        </is>
      </c>
      <c r="L1752" t="inlineStr">
        <is>
          <t xml:space="preserve">Script error</t>
        </is>
      </c>
      <c r="M1752" t="str">
        <f>IFERROR(IF(VLOOKUP(L1752,'Quantification'!$A:$B,2,FALSE)&amp;""="","Unclassified",VLOOKUP(L1752,'Quantification'!$A:$B,2,FALSE)),"Unclassified")</f>
        <v>Major</v>
      </c>
      <c r="N1752" t="inlineStr">
        <is>
          <t xml:space="preserve">con-khera.mirjam@pocketfm.com</t>
        </is>
      </c>
      <c r="O1752" t="inlineStr">
        <is>
          <t xml:space="preserve">Issues found in raw</t>
        </is>
      </c>
      <c r="P1752" t="str">
        <f>IF(OR(O1752="Issues found in master",O1752="Final master"),"Master",IF(OR(O1752="Ready for Master",O1752="Issues found in raw",O1752="Raw under QC",O1752="Issues resolved in raw"),"Raw","-"))</f>
        <v>Raw</v>
      </c>
      <c r="Q1752" s="13">
        <v>46287.47152777778</v>
      </c>
      <c r="R1752" t="inlineStr">
        <is>
          <t xml:space="preserve">2026-09 (Sept)</t>
        </is>
      </c>
      <c r="S1752">
        <f>IF(M1752="Not an error",0,IF(COUNTIFS($A$2:$A1752,$A1752,$D$2:$D1752,$D1752,$M$2:$M1752,"&lt;&gt;Not an error")=1,1,0))</f>
        <v>0</v>
      </c>
      <c r="T1752">
        <f>IF(M1752&lt;&gt;"Major",0,IF(COUNTIFS($A$2:$A1752,$A1752,$D$2:$D1752,$D1752,$M$2:$M1752,"Major")=1,1,0))</f>
        <v>0</v>
      </c>
      <c r="U1752">
        <f>IF(M1752&lt;&gt;"Minor",0,IF(COUNTIFS($A$2:$A1752,$A1752,$D$2:$D1752,$D1752,$M$2:$M1752,"Minor")=1,1,0))</f>
        <v>0</v>
      </c>
    </row>
    <row r="1753">
      <c r="A1753" t="inlineStr">
        <is>
          <t xml:space="preserve">819eabfbd96880cd7f6d42202600e24bdb384108</t>
        </is>
      </c>
      <c r="B1753" t="inlineStr">
        <is>
          <t xml:space="preserve">Primal Partners</t>
        </is>
      </c>
      <c r="C1753" t="inlineStr">
        <is>
          <t xml:space="preserve">Primal Partners (New)</t>
        </is>
      </c>
      <c r="D1753" t="inlineStr">
        <is>
          <t xml:space="preserve">458b5b190dbd6a5454e53952705e0fc2532f463b</t>
        </is>
      </c>
      <c r="E1753" t="inlineStr">
        <is>
          <t xml:space="preserve">Episode 86: Düngepläne</t>
        </is>
      </c>
      <c r="F1753">
        <v>86</v>
      </c>
      <c r="G1753" t="inlineStr">
        <is>
          <t xml:space="preserve">5:55-6:02</t>
        </is>
      </c>
      <c r="H1753" t="inlineStr">
        <is>
          <t xml:space="preserve">Resolved</t>
        </is>
      </c>
      <c r="I1753" t="inlineStr">
        <is>
          <t xml:space="preserve">Remarks: [Script Error]
Line from script:
"Tiffany Day hier hatte nur ein einziges Blind Date, und die ganze Stadt wusste davon, bevor sie Ã¼berhaupt zu Hause war."
Note: The police officer with the blind date was established as â€œRaina,â€_x009d_ not â€œTiffany Day.â€_x009d_ Suggested: â€œRaina hier hatte nur ein einziges Blind Date, und die ganze Stadt wusste davon, bevor sie Ã¼berhaupt zu Hause war.â€_x009d_</t>
        </is>
      </c>
      <c r="J1753" t="inlineStr">
        <is>
          <t xml:space="preserve">VOA</t>
        </is>
      </c>
      <c r="K1753" t="inlineStr">
        <is>
          <t xml:space="preserve">Script Error</t>
        </is>
      </c>
      <c r="L1753" t="inlineStr">
        <is>
          <t xml:space="preserve">Script error</t>
        </is>
      </c>
      <c r="M1753" t="str">
        <f>IFERROR(IF(VLOOKUP(L1753,'Quantification'!$A:$B,2,FALSE)&amp;""="","Unclassified",VLOOKUP(L1753,'Quantification'!$A:$B,2,FALSE)),"Unclassified")</f>
        <v>Major</v>
      </c>
      <c r="N1753" t="inlineStr">
        <is>
          <t xml:space="preserve">con-khera.mirjam@pocketfm.com</t>
        </is>
      </c>
      <c r="O1753" t="inlineStr">
        <is>
          <t xml:space="preserve">Issues found in raw</t>
        </is>
      </c>
      <c r="P1753" t="str">
        <f>IF(OR(O1753="Issues found in master",O1753="Final master"),"Master",IF(OR(O1753="Ready for Master",O1753="Issues found in raw",O1753="Raw under QC",O1753="Issues resolved in raw"),"Raw","-"))</f>
        <v>Raw</v>
      </c>
      <c r="Q1753" s="13">
        <v>46287.47152777778</v>
      </c>
      <c r="R1753" t="inlineStr">
        <is>
          <t xml:space="preserve">2026-09 (Sept)</t>
        </is>
      </c>
      <c r="S1753">
        <f>IF(M1753="Not an error",0,IF(COUNTIFS($A$2:$A1753,$A1753,$D$2:$D1753,$D1753,$M$2:$M1753,"&lt;&gt;Not an error")=1,1,0))</f>
        <v>0</v>
      </c>
      <c r="T1753">
        <f>IF(M1753&lt;&gt;"Major",0,IF(COUNTIFS($A$2:$A1753,$A1753,$D$2:$D1753,$D1753,$M$2:$M1753,"Major")=1,1,0))</f>
        <v>0</v>
      </c>
      <c r="U1753">
        <f>IF(M1753&lt;&gt;"Minor",0,IF(COUNTIFS($A$2:$A1753,$A1753,$D$2:$D1753,$D1753,$M$2:$M1753,"Minor")=1,1,0))</f>
        <v>0</v>
      </c>
    </row>
    <row r="1754">
      <c r="A1754" t="inlineStr">
        <is>
          <t xml:space="preserve">819eabfbd96880cd7f6d42202600e24bdb384108</t>
        </is>
      </c>
      <c r="B1754" t="inlineStr">
        <is>
          <t xml:space="preserve">Primal Partners</t>
        </is>
      </c>
      <c r="C1754" t="inlineStr">
        <is>
          <t xml:space="preserve">Primal Partners (New)</t>
        </is>
      </c>
      <c r="D1754" t="inlineStr">
        <is>
          <t xml:space="preserve">458b5b190dbd6a5454e53952705e0fc2532f463b</t>
        </is>
      </c>
      <c r="E1754" t="inlineStr">
        <is>
          <t xml:space="preserve">Episode 86: Düngepläne</t>
        </is>
      </c>
      <c r="F1754">
        <v>86</v>
      </c>
      <c r="G1754" t="inlineStr">
        <is>
          <t xml:space="preserve">6:02-6:10</t>
        </is>
      </c>
      <c r="H1754" t="inlineStr">
        <is>
          <t xml:space="preserve">Resolved</t>
        </is>
      </c>
      <c r="I1754" t="inlineStr">
        <is>
          <t xml:space="preserve">Remarks: [Script Error]
Line from script:
"Wenn dieser Kerl es wagen wÃ¼rde, sich hier blicken zu lassen, glaub mir, Frau Winston vom Bauernmarkt wÃ¼sste es noch vor uns."
Note: Frau Winston has not been associated with a farmersâ€™ market, so this detail appears abruptly and has no narrative relevance. Suggested: â€œWenn dieser Kerl es wagen wÃ¼rde, sich hier blicken zu lassen, glaub mir, Frau Winston wÃ¼sste es noch vor uns.â€_x009d_</t>
        </is>
      </c>
      <c r="J1754" t="inlineStr">
        <is>
          <t xml:space="preserve">VOA</t>
        </is>
      </c>
      <c r="K1754" t="inlineStr">
        <is>
          <t xml:space="preserve">Script Error</t>
        </is>
      </c>
      <c r="L1754" t="inlineStr">
        <is>
          <t xml:space="preserve">Script error</t>
        </is>
      </c>
      <c r="M1754" t="str">
        <f>IFERROR(IF(VLOOKUP(L1754,'Quantification'!$A:$B,2,FALSE)&amp;""="","Unclassified",VLOOKUP(L1754,'Quantification'!$A:$B,2,FALSE)),"Unclassified")</f>
        <v>Major</v>
      </c>
      <c r="N1754" t="inlineStr">
        <is>
          <t xml:space="preserve">con-khera.mirjam@pocketfm.com</t>
        </is>
      </c>
      <c r="O1754" t="inlineStr">
        <is>
          <t xml:space="preserve">Issues found in raw</t>
        </is>
      </c>
      <c r="P1754" t="str">
        <f>IF(OR(O1754="Issues found in master",O1754="Final master"),"Master",IF(OR(O1754="Ready for Master",O1754="Issues found in raw",O1754="Raw under QC",O1754="Issues resolved in raw"),"Raw","-"))</f>
        <v>Raw</v>
      </c>
      <c r="Q1754" s="13">
        <v>46287.47152777778</v>
      </c>
      <c r="R1754" t="inlineStr">
        <is>
          <t xml:space="preserve">2026-09 (Sept)</t>
        </is>
      </c>
      <c r="S1754">
        <f>IF(M1754="Not an error",0,IF(COUNTIFS($A$2:$A1754,$A1754,$D$2:$D1754,$D1754,$M$2:$M1754,"&lt;&gt;Not an error")=1,1,0))</f>
        <v>0</v>
      </c>
      <c r="T1754">
        <f>IF(M1754&lt;&gt;"Major",0,IF(COUNTIFS($A$2:$A1754,$A1754,$D$2:$D1754,$D1754,$M$2:$M1754,"Major")=1,1,0))</f>
        <v>0</v>
      </c>
      <c r="U1754">
        <f>IF(M1754&lt;&gt;"Minor",0,IF(COUNTIFS($A$2:$A1754,$A1754,$D$2:$D1754,$D1754,$M$2:$M1754,"Minor")=1,1,0))</f>
        <v>0</v>
      </c>
    </row>
    <row r="1755">
      <c r="A1755" t="inlineStr">
        <is>
          <t xml:space="preserve">819eabfbd96880cd7f6d42202600e24bdb384108</t>
        </is>
      </c>
      <c r="B1755" t="inlineStr">
        <is>
          <t xml:space="preserve">Primal Partners</t>
        </is>
      </c>
      <c r="C1755" t="inlineStr">
        <is>
          <t xml:space="preserve">Primal Partners (New)</t>
        </is>
      </c>
      <c r="D1755" t="inlineStr">
        <is>
          <t xml:space="preserve">458b5b190dbd6a5454e53952705e0fc2532f463b</t>
        </is>
      </c>
      <c r="E1755" t="inlineStr">
        <is>
          <t xml:space="preserve">Episode 86: Düngepläne</t>
        </is>
      </c>
      <c r="F1755">
        <v>86</v>
      </c>
      <c r="G1755" t="inlineStr">
        <is>
          <t xml:space="preserve">6:10-6:13</t>
        </is>
      </c>
      <c r="H1755" t="inlineStr">
        <is>
          <t xml:space="preserve">Resolved</t>
        </is>
      </c>
      <c r="I1755" t="inlineStr">
        <is>
          <t xml:space="preserve">Remarks: [Script Error]
Line from script:
"Tiffany Day, die neben der Frau saÃŸ, erstarrte."
Note: The police officer was established as â€œRaina,â€_x009d_ not â€œTiffany Day.â€_x009d_ Suggested: â€œRaina, die neben der Frau saÃŸ, erstarrte.â€_x009d_</t>
        </is>
      </c>
      <c r="J1755" t="inlineStr">
        <is>
          <t xml:space="preserve">VOA</t>
        </is>
      </c>
      <c r="K1755" t="inlineStr">
        <is>
          <t xml:space="preserve">Modulation</t>
        </is>
      </c>
      <c r="L1755" t="inlineStr">
        <is>
          <t xml:space="preserve">Modulation</t>
        </is>
      </c>
      <c r="M1755" t="str">
        <f>IFERROR(IF(VLOOKUP(L1755,'Quantification'!$A:$B,2,FALSE)&amp;""="","Unclassified",VLOOKUP(L1755,'Quantification'!$A:$B,2,FALSE)),"Unclassified")</f>
        <v>Minor</v>
      </c>
      <c r="N1755" t="inlineStr">
        <is>
          <t xml:space="preserve">con-khera.mirjam@pocketfm.com</t>
        </is>
      </c>
      <c r="O1755" t="inlineStr">
        <is>
          <t xml:space="preserve">Issues found in raw</t>
        </is>
      </c>
      <c r="P1755" t="str">
        <f>IF(OR(O1755="Issues found in master",O1755="Final master"),"Master",IF(OR(O1755="Ready for Master",O1755="Issues found in raw",O1755="Raw under QC",O1755="Issues resolved in raw"),"Raw","-"))</f>
        <v>Raw</v>
      </c>
      <c r="Q1755" s="13">
        <v>46287.47152777778</v>
      </c>
      <c r="R1755" t="inlineStr">
        <is>
          <t xml:space="preserve">2026-09 (Sept)</t>
        </is>
      </c>
      <c r="S1755">
        <f>IF(M1755="Not an error",0,IF(COUNTIFS($A$2:$A1755,$A1755,$D$2:$D1755,$D1755,$M$2:$M1755,"&lt;&gt;Not an error")=1,1,0))</f>
        <v>0</v>
      </c>
      <c r="T1755">
        <f>IF(M1755&lt;&gt;"Major",0,IF(COUNTIFS($A$2:$A1755,$A1755,$D$2:$D1755,$D1755,$M$2:$M1755,"Major")=1,1,0))</f>
        <v>0</v>
      </c>
      <c r="U1755">
        <f>IF(M1755&lt;&gt;"Minor",0,IF(COUNTIFS($A$2:$A1755,$A1755,$D$2:$D1755,$D1755,$M$2:$M1755,"Minor")=1,1,0))</f>
        <v>1</v>
      </c>
    </row>
    <row r="1756">
      <c r="A1756" t="inlineStr">
        <is>
          <t xml:space="preserve">819eabfbd96880cd7f6d42202600e24bdb384108</t>
        </is>
      </c>
      <c r="B1756" t="inlineStr">
        <is>
          <t xml:space="preserve">Primal Partners</t>
        </is>
      </c>
      <c r="C1756" t="inlineStr">
        <is>
          <t xml:space="preserve">Primal Partners (New)</t>
        </is>
      </c>
      <c r="D1756" t="inlineStr">
        <is>
          <t xml:space="preserve">d69e7625c76bf5deff81f2e88af19d28af577935</t>
        </is>
      </c>
      <c r="E1756" t="inlineStr">
        <is>
          <t xml:space="preserve">Episode 87: Kreidig Weiß</t>
        </is>
      </c>
      <c r="F1756">
        <v>87</v>
      </c>
      <c r="G1756" t="inlineStr">
        <is>
          <t xml:space="preserve">1:51-1:56</t>
        </is>
      </c>
      <c r="H1756" t="inlineStr">
        <is>
          <t xml:space="preserve">Resolved</t>
        </is>
      </c>
      <c r="I1756" t="inlineStr">
        <is>
          <t xml:space="preserve">Remarks: [Script Error]
Line from script:
"Hochrangige brauchten laut Studien drei, solche auf Kommandanten Level sogar sechs pro Tag."
Note: â€œKommandanten-Levelâ€_x009d_ has not been established in the existing rank system. Suggested: â€œStÃ¤rkere Bestien brauchten laut Studien drei, besonders hochrangige sogar sechs pro Tag.â€_x009d_</t>
        </is>
      </c>
      <c r="J1756" t="inlineStr">
        <is>
          <t xml:space="preserve">VOA</t>
        </is>
      </c>
      <c r="K1756" t="inlineStr">
        <is>
          <t xml:space="preserve">Script Error</t>
        </is>
      </c>
      <c r="L1756" t="inlineStr">
        <is>
          <t xml:space="preserve">Script error</t>
        </is>
      </c>
      <c r="M1756" t="str">
        <f>IFERROR(IF(VLOOKUP(L1756,'Quantification'!$A:$B,2,FALSE)&amp;""="","Unclassified",VLOOKUP(L1756,'Quantification'!$A:$B,2,FALSE)),"Unclassified")</f>
        <v>Major</v>
      </c>
      <c r="N1756" t="inlineStr">
        <is>
          <t xml:space="preserve">con-khera.mirjam@pocketfm.com</t>
        </is>
      </c>
      <c r="O1756" t="inlineStr">
        <is>
          <t xml:space="preserve">Issues found in raw</t>
        </is>
      </c>
      <c r="P1756" t="str">
        <f>IF(OR(O1756="Issues found in master",O1756="Final master"),"Master",IF(OR(O1756="Ready for Master",O1756="Issues found in raw",O1756="Raw under QC",O1756="Issues resolved in raw"),"Raw","-"))</f>
        <v>Raw</v>
      </c>
      <c r="Q1756" s="13">
        <v>46287.47152777778</v>
      </c>
      <c r="R1756" t="inlineStr">
        <is>
          <t xml:space="preserve">2026-09 (Sept)</t>
        </is>
      </c>
      <c r="S1756">
        <f>IF(M1756="Not an error",0,IF(COUNTIFS($A$2:$A1756,$A1756,$D$2:$D1756,$D1756,$M$2:$M1756,"&lt;&gt;Not an error")=1,1,0))</f>
        <v>1</v>
      </c>
      <c r="T1756">
        <f>IF(M1756&lt;&gt;"Major",0,IF(COUNTIFS($A$2:$A1756,$A1756,$D$2:$D1756,$D1756,$M$2:$M1756,"Major")=1,1,0))</f>
        <v>1</v>
      </c>
      <c r="U1756">
        <f>IF(M1756&lt;&gt;"Minor",0,IF(COUNTIFS($A$2:$A1756,$A1756,$D$2:$D1756,$D1756,$M$2:$M1756,"Minor")=1,1,0))</f>
        <v>0</v>
      </c>
    </row>
    <row r="1757">
      <c r="A1757" t="inlineStr">
        <is>
          <t xml:space="preserve">819eabfbd96880cd7f6d42202600e24bdb384108</t>
        </is>
      </c>
      <c r="B1757" t="inlineStr">
        <is>
          <t xml:space="preserve">Primal Partners</t>
        </is>
      </c>
      <c r="C1757" t="inlineStr">
        <is>
          <t xml:space="preserve">Primal Partners (New)</t>
        </is>
      </c>
      <c r="D1757" t="inlineStr">
        <is>
          <t xml:space="preserve">d69e7625c76bf5deff81f2e88af19d28af577935</t>
        </is>
      </c>
      <c r="E1757" t="inlineStr">
        <is>
          <t xml:space="preserve">Episode 87: Kreidig Weiß</t>
        </is>
      </c>
      <c r="F1757">
        <v>87</v>
      </c>
      <c r="G1757" t="inlineStr">
        <is>
          <t xml:space="preserve">2:08-2:17</t>
        </is>
      </c>
      <c r="H1757" t="inlineStr">
        <is>
          <t xml:space="preserve">Resolved</t>
        </is>
      </c>
      <c r="I1757" t="inlineStr">
        <is>
          <t xml:space="preserve">Remarks: [Script Error]
Line from script:
"Okay, konnte ihr bitte jemand erklÃ¤ren, warum sich eine Silberschwanz-Seeschlange auf Kommandanten Level auf dem Amber Peak befand?"
Note: â€œKommandanten-Levelâ€_x009d_ has not been established in the existing rank system, and the mountain was established as Yellowridge Mountain, not Amber Peak. Suggested: â€œOkay, konnte ihr bitte jemand erklÃ¤ren, warum sich eine hochrangige Silberschwanz-Seeschlange auf dem Yellowridge Mountain befand?</t>
        </is>
      </c>
      <c r="J1757" t="inlineStr">
        <is>
          <t xml:space="preserve">VOA</t>
        </is>
      </c>
      <c r="K1757" t="inlineStr">
        <is>
          <t xml:space="preserve">Script Error</t>
        </is>
      </c>
      <c r="L1757" t="inlineStr">
        <is>
          <t xml:space="preserve">Script error</t>
        </is>
      </c>
      <c r="M1757" t="str">
        <f>IFERROR(IF(VLOOKUP(L1757,'Quantification'!$A:$B,2,FALSE)&amp;""="","Unclassified",VLOOKUP(L1757,'Quantification'!$A:$B,2,FALSE)),"Unclassified")</f>
        <v>Major</v>
      </c>
      <c r="N1757" t="inlineStr">
        <is>
          <t xml:space="preserve">con-khera.mirjam@pocketfm.com</t>
        </is>
      </c>
      <c r="O1757" t="inlineStr">
        <is>
          <t xml:space="preserve">Issues found in raw</t>
        </is>
      </c>
      <c r="P1757" t="str">
        <f>IF(OR(O1757="Issues found in master",O1757="Final master"),"Master",IF(OR(O1757="Ready for Master",O1757="Issues found in raw",O1757="Raw under QC",O1757="Issues resolved in raw"),"Raw","-"))</f>
        <v>Raw</v>
      </c>
      <c r="Q1757" s="13">
        <v>46287.47152777778</v>
      </c>
      <c r="R1757" t="inlineStr">
        <is>
          <t xml:space="preserve">2026-09 (Sept)</t>
        </is>
      </c>
      <c r="S1757">
        <f>IF(M1757="Not an error",0,IF(COUNTIFS($A$2:$A1757,$A1757,$D$2:$D1757,$D1757,$M$2:$M1757,"&lt;&gt;Not an error")=1,1,0))</f>
        <v>0</v>
      </c>
      <c r="T1757">
        <f>IF(M1757&lt;&gt;"Major",0,IF(COUNTIFS($A$2:$A1757,$A1757,$D$2:$D1757,$D1757,$M$2:$M1757,"Major")=1,1,0))</f>
        <v>0</v>
      </c>
      <c r="U1757">
        <f>IF(M1757&lt;&gt;"Minor",0,IF(COUNTIFS($A$2:$A1757,$A1757,$D$2:$D1757,$D1757,$M$2:$M1757,"Minor")=1,1,0))</f>
        <v>0</v>
      </c>
    </row>
    <row r="1758">
      <c r="A1758" t="inlineStr">
        <is>
          <t xml:space="preserve">819eabfbd96880cd7f6d42202600e24bdb384108</t>
        </is>
      </c>
      <c r="B1758" t="inlineStr">
        <is>
          <t xml:space="preserve">Primal Partners</t>
        </is>
      </c>
      <c r="C1758" t="inlineStr">
        <is>
          <t xml:space="preserve">Primal Partners (New)</t>
        </is>
      </c>
      <c r="D1758" t="inlineStr">
        <is>
          <t xml:space="preserve">d69e7625c76bf5deff81f2e88af19d28af577935</t>
        </is>
      </c>
      <c r="E1758" t="inlineStr">
        <is>
          <t xml:space="preserve">Episode 87: Kreidig Weiß</t>
        </is>
      </c>
      <c r="F1758">
        <v>87</v>
      </c>
      <c r="G1758" t="inlineStr">
        <is>
          <t xml:space="preserve">3:05-3:10</t>
        </is>
      </c>
      <c r="H1758" t="inlineStr">
        <is>
          <t xml:space="preserve">Resolved</t>
        </is>
      </c>
      <c r="I1758" t="inlineStr">
        <is>
          <t xml:space="preserve">Remarks: [Script Error]
Line from script:
"Diese Bestie hatte auf dem Amber Peak absolut nichts zu suchen."
Note: The mountain was established as â€œYellowridge Mountain,â€_x009d_ not â€œAmber Peak.â€_x009d_ Suggested: â€œDiese Bestie hatte auf dem Yellowridge Mountain absolut nichts zu suchen.â€_x009d_</t>
        </is>
      </c>
      <c r="J1758" t="inlineStr">
        <is>
          <t xml:space="preserve">VOA</t>
        </is>
      </c>
      <c r="K1758" t="inlineStr">
        <is>
          <t xml:space="preserve">Script Error</t>
        </is>
      </c>
      <c r="L1758" t="inlineStr">
        <is>
          <t xml:space="preserve">Script error</t>
        </is>
      </c>
      <c r="M1758" t="str">
        <f>IFERROR(IF(VLOOKUP(L1758,'Quantification'!$A:$B,2,FALSE)&amp;""="","Unclassified",VLOOKUP(L1758,'Quantification'!$A:$B,2,FALSE)),"Unclassified")</f>
        <v>Major</v>
      </c>
      <c r="N1758" t="inlineStr">
        <is>
          <t xml:space="preserve">con-khera.mirjam@pocketfm.com</t>
        </is>
      </c>
      <c r="O1758" t="inlineStr">
        <is>
          <t xml:space="preserve">Issues found in raw</t>
        </is>
      </c>
      <c r="P1758" t="str">
        <f>IF(OR(O1758="Issues found in master",O1758="Final master"),"Master",IF(OR(O1758="Ready for Master",O1758="Issues found in raw",O1758="Raw under QC",O1758="Issues resolved in raw"),"Raw","-"))</f>
        <v>Raw</v>
      </c>
      <c r="Q1758" s="13">
        <v>46287.47152777778</v>
      </c>
      <c r="R1758" t="inlineStr">
        <is>
          <t xml:space="preserve">2026-09 (Sept)</t>
        </is>
      </c>
      <c r="S1758">
        <f>IF(M1758="Not an error",0,IF(COUNTIFS($A$2:$A1758,$A1758,$D$2:$D1758,$D1758,$M$2:$M1758,"&lt;&gt;Not an error")=1,1,0))</f>
        <v>0</v>
      </c>
      <c r="T1758">
        <f>IF(M1758&lt;&gt;"Major",0,IF(COUNTIFS($A$2:$A1758,$A1758,$D$2:$D1758,$D1758,$M$2:$M1758,"Major")=1,1,0))</f>
        <v>0</v>
      </c>
      <c r="U1758">
        <f>IF(M1758&lt;&gt;"Minor",0,IF(COUNTIFS($A$2:$A1758,$A1758,$D$2:$D1758,$D1758,$M$2:$M1758,"Minor")=1,1,0))</f>
        <v>0</v>
      </c>
    </row>
    <row r="1759">
      <c r="A1759" t="inlineStr">
        <is>
          <t xml:space="preserve">819eabfbd96880cd7f6d42202600e24bdb384108</t>
        </is>
      </c>
      <c r="B1759" t="inlineStr">
        <is>
          <t xml:space="preserve">Primal Partners</t>
        </is>
      </c>
      <c r="C1759" t="inlineStr">
        <is>
          <t xml:space="preserve">Primal Partners (New)</t>
        </is>
      </c>
      <c r="D1759" t="inlineStr">
        <is>
          <t xml:space="preserve">d69e7625c76bf5deff81f2e88af19d28af577935</t>
        </is>
      </c>
      <c r="E1759" t="inlineStr">
        <is>
          <t xml:space="preserve">Episode 87: Kreidig Weiß</t>
        </is>
      </c>
      <c r="F1759">
        <v>87</v>
      </c>
      <c r="G1759" t="inlineStr">
        <is>
          <t xml:space="preserve">3:49-3:55</t>
        </is>
      </c>
      <c r="H1759" t="inlineStr">
        <is>
          <t xml:space="preserve">Resolved</t>
        </is>
      </c>
      <c r="I1759" t="inlineStr">
        <is>
          <t xml:space="preserve">Remarks: [Script Error]
Line from script:
"Es war mehr als seltsam, eine Bestie auf Kommandanten Level ohne BÃ¤ndiger auf dem Amber Peak zu finden."
Note: â€œKommandanten-Levelâ€_x009d_ has not been established in the existing rank system, and the mountain was established as â€œYellowridge Mountain,â€_x009d_ not â€œAmber Peak.â€_x009d_ Suggested: â€œEs war mehr als seltsam, eine hochrangige Bestie ohne BÃ¤ndiger auf dem Yellowridge Mountain zu finden.â€_x009d_</t>
        </is>
      </c>
      <c r="J1759" t="inlineStr">
        <is>
          <t xml:space="preserve">VOA</t>
        </is>
      </c>
      <c r="K1759" t="inlineStr">
        <is>
          <t xml:space="preserve">Script Error</t>
        </is>
      </c>
      <c r="L1759" t="inlineStr">
        <is>
          <t xml:space="preserve">Script error</t>
        </is>
      </c>
      <c r="M1759" t="str">
        <f>IFERROR(IF(VLOOKUP(L1759,'Quantification'!$A:$B,2,FALSE)&amp;""="","Unclassified",VLOOKUP(L1759,'Quantification'!$A:$B,2,FALSE)),"Unclassified")</f>
        <v>Major</v>
      </c>
      <c r="N1759" t="inlineStr">
        <is>
          <t xml:space="preserve">con-khera.mirjam@pocketfm.com</t>
        </is>
      </c>
      <c r="O1759" t="inlineStr">
        <is>
          <t xml:space="preserve">Issues found in raw</t>
        </is>
      </c>
      <c r="P1759" t="str">
        <f>IF(OR(O1759="Issues found in master",O1759="Final master"),"Master",IF(OR(O1759="Ready for Master",O1759="Issues found in raw",O1759="Raw under QC",O1759="Issues resolved in raw"),"Raw","-"))</f>
        <v>Raw</v>
      </c>
      <c r="Q1759" s="13">
        <v>46287.47152777778</v>
      </c>
      <c r="R1759" t="inlineStr">
        <is>
          <t xml:space="preserve">2026-09 (Sept)</t>
        </is>
      </c>
      <c r="S1759">
        <f>IF(M1759="Not an error",0,IF(COUNTIFS($A$2:$A1759,$A1759,$D$2:$D1759,$D1759,$M$2:$M1759,"&lt;&gt;Not an error")=1,1,0))</f>
        <v>0</v>
      </c>
      <c r="T1759">
        <f>IF(M1759&lt;&gt;"Major",0,IF(COUNTIFS($A$2:$A1759,$A1759,$D$2:$D1759,$D1759,$M$2:$M1759,"Major")=1,1,0))</f>
        <v>0</v>
      </c>
      <c r="U1759">
        <f>IF(M1759&lt;&gt;"Minor",0,IF(COUNTIFS($A$2:$A1759,$A1759,$D$2:$D1759,$D1759,$M$2:$M1759,"Minor")=1,1,0))</f>
        <v>0</v>
      </c>
    </row>
    <row r="1760">
      <c r="A1760" t="inlineStr">
        <is>
          <t xml:space="preserve">819eabfbd96880cd7f6d42202600e24bdb384108</t>
        </is>
      </c>
      <c r="B1760" t="inlineStr">
        <is>
          <t xml:space="preserve">Primal Partners</t>
        </is>
      </c>
      <c r="C1760" t="inlineStr">
        <is>
          <t xml:space="preserve">Primal Partners (New)</t>
        </is>
      </c>
      <c r="D1760" t="inlineStr">
        <is>
          <t xml:space="preserve">d69e7625c76bf5deff81f2e88af19d28af577935</t>
        </is>
      </c>
      <c r="E1760" t="inlineStr">
        <is>
          <t xml:space="preserve">Episode 87: Kreidig Weiß</t>
        </is>
      </c>
      <c r="F1760">
        <v>87</v>
      </c>
      <c r="G1760" t="inlineStr">
        <is>
          <t xml:space="preserve">4:12-4:19</t>
        </is>
      </c>
      <c r="H1760" t="inlineStr">
        <is>
          <t xml:space="preserve">Resolved</t>
        </is>
      </c>
      <c r="I1760" t="inlineStr">
        <is>
          <t xml:space="preserve">Remarks: [Script Error]
Line from script:
"Obwohl Sofia jetzt das Leben einer Teenagerin fÃ¼hrte, erinnerte sie sich noch an einiges aus ihrer alten Welt."
Note: The contrast is unclear and the phrasing â€œalte Weltâ€_x009d_ is vague. Suggested: â€œSofia lebte nun zwar im KÃ¶rper einer Teenagerin, erinnerte sich aber noch gut an ihre frÃ¼here Welt.â€_x009d_</t>
        </is>
      </c>
      <c r="J1760" t="inlineStr">
        <is>
          <t xml:space="preserve">VOA</t>
        </is>
      </c>
      <c r="K1760" t="inlineStr">
        <is>
          <t xml:space="preserve">Script Error</t>
        </is>
      </c>
      <c r="L1760" t="inlineStr">
        <is>
          <t xml:space="preserve">Script error</t>
        </is>
      </c>
      <c r="M1760" t="str">
        <f>IFERROR(IF(VLOOKUP(L1760,'Quantification'!$A:$B,2,FALSE)&amp;""="","Unclassified",VLOOKUP(L1760,'Quantification'!$A:$B,2,FALSE)),"Unclassified")</f>
        <v>Major</v>
      </c>
      <c r="N1760" t="inlineStr">
        <is>
          <t xml:space="preserve">con-khera.mirjam@pocketfm.com</t>
        </is>
      </c>
      <c r="O1760" t="inlineStr">
        <is>
          <t xml:space="preserve">Issues found in raw</t>
        </is>
      </c>
      <c r="P1760" t="str">
        <f>IF(OR(O1760="Issues found in master",O1760="Final master"),"Master",IF(OR(O1760="Ready for Master",O1760="Issues found in raw",O1760="Raw under QC",O1760="Issues resolved in raw"),"Raw","-"))</f>
        <v>Raw</v>
      </c>
      <c r="Q1760" s="13">
        <v>46287.47152777778</v>
      </c>
      <c r="R1760" t="inlineStr">
        <is>
          <t xml:space="preserve">2026-09 (Sept)</t>
        </is>
      </c>
      <c r="S1760">
        <f>IF(M1760="Not an error",0,IF(COUNTIFS($A$2:$A1760,$A1760,$D$2:$D1760,$D1760,$M$2:$M1760,"&lt;&gt;Not an error")=1,1,0))</f>
        <v>0</v>
      </c>
      <c r="T1760">
        <f>IF(M1760&lt;&gt;"Major",0,IF(COUNTIFS($A$2:$A1760,$A1760,$D$2:$D1760,$D1760,$M$2:$M1760,"Major")=1,1,0))</f>
        <v>0</v>
      </c>
      <c r="U1760">
        <f>IF(M1760&lt;&gt;"Minor",0,IF(COUNTIFS($A$2:$A1760,$A1760,$D$2:$D1760,$D1760,$M$2:$M1760,"Minor")=1,1,0))</f>
        <v>0</v>
      </c>
    </row>
    <row r="1761">
      <c r="A1761" t="inlineStr">
        <is>
          <t xml:space="preserve">819eabfbd96880cd7f6d42202600e24bdb384108</t>
        </is>
      </c>
      <c r="B1761" t="inlineStr">
        <is>
          <t xml:space="preserve">Primal Partners</t>
        </is>
      </c>
      <c r="C1761" t="inlineStr">
        <is>
          <t xml:space="preserve">Primal Partners (New)</t>
        </is>
      </c>
      <c r="D1761" t="inlineStr">
        <is>
          <t xml:space="preserve">d69e7625c76bf5deff81f2e88af19d28af577935</t>
        </is>
      </c>
      <c r="E1761" t="inlineStr">
        <is>
          <t xml:space="preserve">Episode 87: Kreidig Weiß</t>
        </is>
      </c>
      <c r="F1761">
        <v>87</v>
      </c>
      <c r="G1761" t="inlineStr">
        <is>
          <t xml:space="preserve">4:55-5:01</t>
        </is>
      </c>
      <c r="H1761" t="inlineStr">
        <is>
          <t xml:space="preserve">Resolved</t>
        </is>
      </c>
      <c r="I1761" t="inlineStr">
        <is>
          <t xml:space="preserve">Remarks: [Script Error]
Line from script:
"FÃ¼r eine Bestie auf Kommandanten Level wÃ¼rde jeder BÃ¤ndiger einen Kredit aufnehmen, um sie behandeln zu lassen."
Note: â€œKommandanten-Levelâ€_x009d_ has not been established in the existing rank system. Suggested: â€œFÃ¼r eine derart hochrangige Bestie wÃ¼rde jeder BÃ¤ndiger einen Kredit aufnehmen, um sie behandeln zu lassen.â€_x009d_</t>
        </is>
      </c>
      <c r="J1761" t="inlineStr">
        <is>
          <t xml:space="preserve">VOA</t>
        </is>
      </c>
      <c r="K1761" t="inlineStr">
        <is>
          <t xml:space="preserve">Script Error</t>
        </is>
      </c>
      <c r="L1761" t="inlineStr">
        <is>
          <t xml:space="preserve">Script error</t>
        </is>
      </c>
      <c r="M1761" t="str">
        <f>IFERROR(IF(VLOOKUP(L1761,'Quantification'!$A:$B,2,FALSE)&amp;""="","Unclassified",VLOOKUP(L1761,'Quantification'!$A:$B,2,FALSE)),"Unclassified")</f>
        <v>Major</v>
      </c>
      <c r="N1761" t="inlineStr">
        <is>
          <t xml:space="preserve">con-khera.mirjam@pocketfm.com</t>
        </is>
      </c>
      <c r="O1761" t="inlineStr">
        <is>
          <t xml:space="preserve">Issues found in raw</t>
        </is>
      </c>
      <c r="P1761" t="str">
        <f>IF(OR(O1761="Issues found in master",O1761="Final master"),"Master",IF(OR(O1761="Ready for Master",O1761="Issues found in raw",O1761="Raw under QC",O1761="Issues resolved in raw"),"Raw","-"))</f>
        <v>Raw</v>
      </c>
      <c r="Q1761" s="13">
        <v>46287.47152777778</v>
      </c>
      <c r="R1761" t="inlineStr">
        <is>
          <t xml:space="preserve">2026-09 (Sept)</t>
        </is>
      </c>
      <c r="S1761">
        <f>IF(M1761="Not an error",0,IF(COUNTIFS($A$2:$A1761,$A1761,$D$2:$D1761,$D1761,$M$2:$M1761,"&lt;&gt;Not an error")=1,1,0))</f>
        <v>0</v>
      </c>
      <c r="T1761">
        <f>IF(M1761&lt;&gt;"Major",0,IF(COUNTIFS($A$2:$A1761,$A1761,$D$2:$D1761,$D1761,$M$2:$M1761,"Major")=1,1,0))</f>
        <v>0</v>
      </c>
      <c r="U1761">
        <f>IF(M1761&lt;&gt;"Minor",0,IF(COUNTIFS($A$2:$A1761,$A1761,$D$2:$D1761,$D1761,$M$2:$M1761,"Minor")=1,1,0))</f>
        <v>0</v>
      </c>
    </row>
    <row r="1762">
      <c r="A1762" t="inlineStr">
        <is>
          <t xml:space="preserve">819eabfbd96880cd7f6d42202600e24bdb384108</t>
        </is>
      </c>
      <c r="B1762" t="inlineStr">
        <is>
          <t xml:space="preserve">Primal Partners</t>
        </is>
      </c>
      <c r="C1762" t="inlineStr">
        <is>
          <t xml:space="preserve">Primal Partners (New)</t>
        </is>
      </c>
      <c r="D1762" t="inlineStr">
        <is>
          <t xml:space="preserve">d69e7625c76bf5deff81f2e88af19d28af577935</t>
        </is>
      </c>
      <c r="E1762" t="inlineStr">
        <is>
          <t xml:space="preserve">Episode 87: Kreidig Weiß</t>
        </is>
      </c>
      <c r="F1762">
        <v>87</v>
      </c>
      <c r="G1762" t="inlineStr">
        <is>
          <t xml:space="preserve">5:23-5:27</t>
        </is>
      </c>
      <c r="H1762" t="inlineStr">
        <is>
          <t xml:space="preserve">Resolved</t>
        </is>
      </c>
      <c r="I1762" t="inlineStr">
        <is>
          <t xml:space="preserve">Remarks: [Script Error]
Line from script:
"Der Amber Peak war zwar ein Berg, aber nicht mitten im Nirgendwo."
Note: The mountain was established as â€œYellowridge Mountain,â€_x009d_ not â€œAmber Peak.â€_x009d_ Suggested: â€œDer Yellowridge Mountain war zwar ein Berg, aber nicht mitten im Nirgendwo.â€_x009d_</t>
        </is>
      </c>
      <c r="J1762" t="inlineStr">
        <is>
          <t xml:space="preserve">VOA</t>
        </is>
      </c>
      <c r="K1762" t="inlineStr">
        <is>
          <t xml:space="preserve">Script Error</t>
        </is>
      </c>
      <c r="L1762" t="inlineStr">
        <is>
          <t xml:space="preserve">Script error</t>
        </is>
      </c>
      <c r="M1762" t="str">
        <f>IFERROR(IF(VLOOKUP(L1762,'Quantification'!$A:$B,2,FALSE)&amp;""="","Unclassified",VLOOKUP(L1762,'Quantification'!$A:$B,2,FALSE)),"Unclassified")</f>
        <v>Major</v>
      </c>
      <c r="N1762" t="inlineStr">
        <is>
          <t xml:space="preserve">con-khera.mirjam@pocketfm.com</t>
        </is>
      </c>
      <c r="O1762" t="inlineStr">
        <is>
          <t xml:space="preserve">Issues found in raw</t>
        </is>
      </c>
      <c r="P1762" t="str">
        <f>IF(OR(O1762="Issues found in master",O1762="Final master"),"Master",IF(OR(O1762="Ready for Master",O1762="Issues found in raw",O1762="Raw under QC",O1762="Issues resolved in raw"),"Raw","-"))</f>
        <v>Raw</v>
      </c>
      <c r="Q1762" s="13">
        <v>46287.47152777778</v>
      </c>
      <c r="R1762" t="inlineStr">
        <is>
          <t xml:space="preserve">2026-09 (Sept)</t>
        </is>
      </c>
      <c r="S1762">
        <f>IF(M1762="Not an error",0,IF(COUNTIFS($A$2:$A1762,$A1762,$D$2:$D1762,$D1762,$M$2:$M1762,"&lt;&gt;Not an error")=1,1,0))</f>
        <v>0</v>
      </c>
      <c r="T1762">
        <f>IF(M1762&lt;&gt;"Major",0,IF(COUNTIFS($A$2:$A1762,$A1762,$D$2:$D1762,$D1762,$M$2:$M1762,"Major")=1,1,0))</f>
        <v>0</v>
      </c>
      <c r="U1762">
        <f>IF(M1762&lt;&gt;"Minor",0,IF(COUNTIFS($A$2:$A1762,$A1762,$D$2:$D1762,$D1762,$M$2:$M1762,"Minor")=1,1,0))</f>
        <v>0</v>
      </c>
    </row>
    <row r="1763">
      <c r="A1763" t="inlineStr">
        <is>
          <t xml:space="preserve">819eabfbd96880cd7f6d42202600e24bdb384108</t>
        </is>
      </c>
      <c r="B1763" t="inlineStr">
        <is>
          <t xml:space="preserve">Primal Partners</t>
        </is>
      </c>
      <c r="C1763" t="inlineStr">
        <is>
          <t xml:space="preserve">Primal Partners (New)</t>
        </is>
      </c>
      <c r="D1763" t="inlineStr">
        <is>
          <t xml:space="preserve">d69e7625c76bf5deff81f2e88af19d28af577935</t>
        </is>
      </c>
      <c r="E1763" t="inlineStr">
        <is>
          <t xml:space="preserve">Episode 87: Kreidig Weiß</t>
        </is>
      </c>
      <c r="F1763">
        <v>87</v>
      </c>
      <c r="G1763" t="inlineStr">
        <is>
          <t xml:space="preserve">5:32-5:38</t>
        </is>
      </c>
      <c r="H1763" t="inlineStr">
        <is>
          <t xml:space="preserve">Resolved</t>
        </is>
      </c>
      <c r="I1763" t="inlineStr">
        <is>
          <t xml:space="preserve">Remarks: [Script Error]
Line from script:
"Sie hÃ¤tte schwÃ¶ren kÃ¶nnen, dass ihre Freundin Jenny erst kÃ¼rzlich Bilder von einer Wanderung hier gepostet hatte."
Note: â€œJennyâ€_x009d_ has not been introduced as Sofiaâ€™s friend. The established friend is Bianca Skye. Suggested: â€œSie hÃ¤tte schwÃ¶ren kÃ¶nnen, dass ihre Freundin Bianca Skye erst kÃ¼rzlich Bilder von einer Wanderung hier gepostet hatte.â€_x009d_</t>
        </is>
      </c>
      <c r="J1763" t="inlineStr">
        <is>
          <t xml:space="preserve">VOA</t>
        </is>
      </c>
      <c r="K1763" t="inlineStr">
        <is>
          <t xml:space="preserve">Script Error</t>
        </is>
      </c>
      <c r="L1763" t="inlineStr">
        <is>
          <t xml:space="preserve">Script error</t>
        </is>
      </c>
      <c r="M1763" t="str">
        <f>IFERROR(IF(VLOOKUP(L1763,'Quantification'!$A:$B,2,FALSE)&amp;""="","Unclassified",VLOOKUP(L1763,'Quantification'!$A:$B,2,FALSE)),"Unclassified")</f>
        <v>Major</v>
      </c>
      <c r="N1763" t="inlineStr">
        <is>
          <t xml:space="preserve">con-khera.mirjam@pocketfm.com</t>
        </is>
      </c>
      <c r="O1763" t="inlineStr">
        <is>
          <t xml:space="preserve">Issues found in raw</t>
        </is>
      </c>
      <c r="P1763" t="str">
        <f>IF(OR(O1763="Issues found in master",O1763="Final master"),"Master",IF(OR(O1763="Ready for Master",O1763="Issues found in raw",O1763="Raw under QC",O1763="Issues resolved in raw"),"Raw","-"))</f>
        <v>Raw</v>
      </c>
      <c r="Q1763" s="13">
        <v>46287.47152777778</v>
      </c>
      <c r="R1763" t="inlineStr">
        <is>
          <t xml:space="preserve">2026-09 (Sept)</t>
        </is>
      </c>
      <c r="S1763">
        <f>IF(M1763="Not an error",0,IF(COUNTIFS($A$2:$A1763,$A1763,$D$2:$D1763,$D1763,$M$2:$M1763,"&lt;&gt;Not an error")=1,1,0))</f>
        <v>0</v>
      </c>
      <c r="T1763">
        <f>IF(M1763&lt;&gt;"Major",0,IF(COUNTIFS($A$2:$A1763,$A1763,$D$2:$D1763,$D1763,$M$2:$M1763,"Major")=1,1,0))</f>
        <v>0</v>
      </c>
      <c r="U1763">
        <f>IF(M1763&lt;&gt;"Minor",0,IF(COUNTIFS($A$2:$A1763,$A1763,$D$2:$D1763,$D1763,$M$2:$M1763,"Minor")=1,1,0))</f>
        <v>0</v>
      </c>
    </row>
    <row r="1764">
      <c r="A1764" t="inlineStr">
        <is>
          <t xml:space="preserve">819eabfbd96880cd7f6d42202600e24bdb384108</t>
        </is>
      </c>
      <c r="B1764" t="inlineStr">
        <is>
          <t xml:space="preserve">Primal Partners</t>
        </is>
      </c>
      <c r="C1764" t="inlineStr">
        <is>
          <t xml:space="preserve">Primal Partners (New)</t>
        </is>
      </c>
      <c r="D1764" t="inlineStr">
        <is>
          <t xml:space="preserve">d69e7625c76bf5deff81f2e88af19d28af577935</t>
        </is>
      </c>
      <c r="E1764" t="inlineStr">
        <is>
          <t xml:space="preserve">Episode 87: Kreidig Weiß</t>
        </is>
      </c>
      <c r="F1764">
        <v>87</v>
      </c>
      <c r="G1764" t="inlineStr">
        <is>
          <t xml:space="preserve">8:51-8:53</t>
        </is>
      </c>
      <c r="H1764" t="inlineStr">
        <is>
          <t xml:space="preserve">Resolved</t>
        </is>
      </c>
      <c r="I1764" t="inlineStr">
        <is>
          <t xml:space="preserve">Remarks: [Script Error]
Line from script:
"Sieben Minuten spÃ¤ter."
Note: The exact timing sounds mechanical, and the line is an incomplete sentence. Suggested: â€œWenig spÃ¤ter versteckte sich Sofia hinter einem Baum.â€_x009d_</t>
        </is>
      </c>
      <c r="J1764" t="inlineStr">
        <is>
          <t xml:space="preserve">VOA</t>
        </is>
      </c>
      <c r="K1764" t="inlineStr">
        <is>
          <t xml:space="preserve">Script Error</t>
        </is>
      </c>
      <c r="L1764" t="inlineStr">
        <is>
          <t xml:space="preserve">Script error</t>
        </is>
      </c>
      <c r="M1764" t="str">
        <f>IFERROR(IF(VLOOKUP(L1764,'Quantification'!$A:$B,2,FALSE)&amp;""="","Unclassified",VLOOKUP(L1764,'Quantification'!$A:$B,2,FALSE)),"Unclassified")</f>
        <v>Major</v>
      </c>
      <c r="N1764" t="inlineStr">
        <is>
          <t xml:space="preserve">con-khera.mirjam@pocketfm.com</t>
        </is>
      </c>
      <c r="O1764" t="inlineStr">
        <is>
          <t xml:space="preserve">Issues found in raw</t>
        </is>
      </c>
      <c r="P1764" t="str">
        <f>IF(OR(O1764="Issues found in master",O1764="Final master"),"Master",IF(OR(O1764="Ready for Master",O1764="Issues found in raw",O1764="Raw under QC",O1764="Issues resolved in raw"),"Raw","-"))</f>
        <v>Raw</v>
      </c>
      <c r="Q1764" s="13">
        <v>46287.47152777778</v>
      </c>
      <c r="R1764" t="inlineStr">
        <is>
          <t xml:space="preserve">2026-09 (Sept)</t>
        </is>
      </c>
      <c r="S1764">
        <f>IF(M1764="Not an error",0,IF(COUNTIFS($A$2:$A1764,$A1764,$D$2:$D1764,$D1764,$M$2:$M1764,"&lt;&gt;Not an error")=1,1,0))</f>
        <v>0</v>
      </c>
      <c r="T1764">
        <f>IF(M1764&lt;&gt;"Major",0,IF(COUNTIFS($A$2:$A1764,$A1764,$D$2:$D1764,$D1764,$M$2:$M1764,"Major")=1,1,0))</f>
        <v>0</v>
      </c>
      <c r="U1764">
        <f>IF(M1764&lt;&gt;"Minor",0,IF(COUNTIFS($A$2:$A1764,$A1764,$D$2:$D1764,$D1764,$M$2:$M1764,"Minor")=1,1,0))</f>
        <v>0</v>
      </c>
    </row>
    <row r="1765">
      <c r="A1765" t="inlineStr">
        <is>
          <t xml:space="preserve">819eabfbd96880cd7f6d42202600e24bdb384108</t>
        </is>
      </c>
      <c r="B1765" t="inlineStr">
        <is>
          <t xml:space="preserve">Primal Partners</t>
        </is>
      </c>
      <c r="C1765" t="inlineStr">
        <is>
          <t xml:space="preserve">Primal Partners (New)</t>
        </is>
      </c>
      <c r="D1765" t="inlineStr">
        <is>
          <t xml:space="preserve">d02fe6a8644f904033a28eb6457e97bf5e266382</t>
        </is>
      </c>
      <c r="E1765" t="inlineStr">
        <is>
          <t xml:space="preserve">Episode 88: Der Eigentliche Clou</t>
        </is>
      </c>
      <c r="F1765">
        <v>88</v>
      </c>
      <c r="G1765" t="inlineStr">
        <is>
          <t xml:space="preserve">9:05-9:20</t>
        </is>
      </c>
      <c r="H1765" t="inlineStr">
        <is>
          <t xml:space="preserve">Resolved</t>
        </is>
      </c>
      <c r="I1765" t="inlineStr">
        <is>
          <t xml:space="preserve">Remarks: [Script Error]
Line from script:
"Schon komisch, wie viele Leute nur auf das Ã„uÃŸere achten. Wie kann man ihn bloÃŸ mit der Hauptfigur verkuppeln, nur weil er gut aussieht? Er ist doch kein Herzensbrecher, sondern ein FÃ¼nf-Millionen-Credits-FlÃ¼chtling."
Note: This paragraph breaks the narrative perspective by referring to a â€œmain characterâ€_x009d_ and adds no necessary information. The contrast between the fugitiveâ€™s appearance and his crimes has already been established. Suggested: Remove this paragraph.</t>
        </is>
      </c>
      <c r="J1765" t="inlineStr">
        <is>
          <t xml:space="preserve">VOA</t>
        </is>
      </c>
      <c r="K1765" t="inlineStr">
        <is>
          <t xml:space="preserve">Script Error</t>
        </is>
      </c>
      <c r="L1765" t="inlineStr">
        <is>
          <t xml:space="preserve">Script error</t>
        </is>
      </c>
      <c r="M1765" t="str">
        <f>IFERROR(IF(VLOOKUP(L1765,'Quantification'!$A:$B,2,FALSE)&amp;""="","Unclassified",VLOOKUP(L1765,'Quantification'!$A:$B,2,FALSE)),"Unclassified")</f>
        <v>Major</v>
      </c>
      <c r="N1765" t="inlineStr">
        <is>
          <t xml:space="preserve">con-khera.mirjam@pocketfm.com</t>
        </is>
      </c>
      <c r="O1765" t="inlineStr">
        <is>
          <t xml:space="preserve">Issues found in raw</t>
        </is>
      </c>
      <c r="P1765" t="str">
        <f>IF(OR(O1765="Issues found in master",O1765="Final master"),"Master",IF(OR(O1765="Ready for Master",O1765="Issues found in raw",O1765="Raw under QC",O1765="Issues resolved in raw"),"Raw","-"))</f>
        <v>Raw</v>
      </c>
      <c r="Q1765" s="13">
        <v>46288.28055555555</v>
      </c>
      <c r="R1765" t="inlineStr">
        <is>
          <t xml:space="preserve">2026-09 (Sept)</t>
        </is>
      </c>
      <c r="S1765">
        <f>IF(M1765="Not an error",0,IF(COUNTIFS($A$2:$A1765,$A1765,$D$2:$D1765,$D1765,$M$2:$M1765,"&lt;&gt;Not an error")=1,1,0))</f>
        <v>1</v>
      </c>
      <c r="T1765">
        <f>IF(M1765&lt;&gt;"Major",0,IF(COUNTIFS($A$2:$A1765,$A1765,$D$2:$D1765,$D1765,$M$2:$M1765,"Major")=1,1,0))</f>
        <v>1</v>
      </c>
      <c r="U1765">
        <f>IF(M1765&lt;&gt;"Minor",0,IF(COUNTIFS($A$2:$A1765,$A1765,$D$2:$D1765,$D1765,$M$2:$M1765,"Minor")=1,1,0))</f>
        <v>0</v>
      </c>
    </row>
    <row r="1766">
      <c r="A1766" t="inlineStr">
        <is>
          <t xml:space="preserve">819eabfbd96880cd7f6d42202600e24bdb384108</t>
        </is>
      </c>
      <c r="B1766" t="inlineStr">
        <is>
          <t xml:space="preserve">Primal Partners</t>
        </is>
      </c>
      <c r="C1766" t="inlineStr">
        <is>
          <t xml:space="preserve">Primal Partners (New)</t>
        </is>
      </c>
      <c r="D1766" t="inlineStr">
        <is>
          <t xml:space="preserve">3bfcb5afdadedf89bfc28921a2e6dac9a21b2a43</t>
        </is>
      </c>
      <c r="E1766" t="inlineStr">
        <is>
          <t xml:space="preserve">Episode 89: Steinmasken-Geist (Ignore)</t>
        </is>
      </c>
      <c r="F1766">
        <v>89</v>
      </c>
      <c r="G1766" t="inlineStr">
        <is>
          <t xml:space="preserve">00:16-0:28</t>
        </is>
      </c>
      <c r="H1766" t="inlineStr">
        <is>
          <t xml:space="preserve">Pending</t>
        </is>
      </c>
      <c r="I1766" t="inlineStr">
        <is>
          <t xml:space="preserve">Remarks: [Mispronunciation]
Line from script:
"Selbst wenn es ihr gelÃ¤nge, den Mann, nennen wir ihn FÃ¼nf Mille, ein StÃ¼ck weit zu schleifen, was wÃ¼rde passieren, wenn sein Steinmasken-Geist und seine Silberschwanz-Seeschlange bemerkten, dass ihr BÃ¤ndiger verschwunden war?"
Note: â€œMilleâ€_x009d_ is mispronounced like â€œMiele.â€_x009d_ Pronounce it with a short â€œiâ€_x009d_ and double â€œlâ€_x009d_: â€œMIL-le.â€_x009d_</t>
        </is>
      </c>
      <c r="J1766" t="inlineStr">
        <is>
          <t xml:space="preserve">VOA</t>
        </is>
      </c>
      <c r="K1766" t="inlineStr">
        <is>
          <t xml:space="preserve">Mispronunciation</t>
        </is>
      </c>
      <c r="L1766" t="inlineStr">
        <is>
          <t xml:space="preserve">Mispronunciation</t>
        </is>
      </c>
      <c r="M1766" t="str">
        <f>IFERROR(IF(VLOOKUP(L1766,'Quantification'!$A:$B,2,FALSE)&amp;""="","Unclassified",VLOOKUP(L1766,'Quantification'!$A:$B,2,FALSE)),"Unclassified")</f>
        <v>Major</v>
      </c>
      <c r="N1766" t="inlineStr">
        <is>
          <t xml:space="preserve">con-khera.mirjam@pocketfm.com</t>
        </is>
      </c>
      <c r="O1766" t="inlineStr">
        <is>
          <t xml:space="preserve">Issues found in raw</t>
        </is>
      </c>
      <c r="P1766" t="str">
        <f>IF(OR(O1766="Issues found in master",O1766="Final master"),"Master",IF(OR(O1766="Ready for Master",O1766="Issues found in raw",O1766="Raw under QC",O1766="Issues resolved in raw"),"Raw","-"))</f>
        <v>Raw</v>
      </c>
      <c r="Q1766" s="13">
        <v>46287.72708333333</v>
      </c>
      <c r="R1766" t="inlineStr">
        <is>
          <t xml:space="preserve">2026-09 (Sept)</t>
        </is>
      </c>
      <c r="S1766">
        <f>IF(M1766="Not an error",0,IF(COUNTIFS($A$2:$A1766,$A1766,$D$2:$D1766,$D1766,$M$2:$M1766,"&lt;&gt;Not an error")=1,1,0))</f>
        <v>1</v>
      </c>
      <c r="T1766">
        <f>IF(M1766&lt;&gt;"Major",0,IF(COUNTIFS($A$2:$A1766,$A1766,$D$2:$D1766,$D1766,$M$2:$M1766,"Major")=1,1,0))</f>
        <v>1</v>
      </c>
      <c r="U1766">
        <f>IF(M1766&lt;&gt;"Minor",0,IF(COUNTIFS($A$2:$A1766,$A1766,$D$2:$D1766,$D1766,$M$2:$M1766,"Minor")=1,1,0))</f>
        <v>0</v>
      </c>
    </row>
    <row r="1767">
      <c r="A1767" t="inlineStr">
        <is>
          <t xml:space="preserve">819eabfbd96880cd7f6d42202600e24bdb384108</t>
        </is>
      </c>
      <c r="B1767" t="inlineStr">
        <is>
          <t xml:space="preserve">Primal Partners</t>
        </is>
      </c>
      <c r="C1767" t="inlineStr">
        <is>
          <t xml:space="preserve">Primal Partners (New)</t>
        </is>
      </c>
      <c r="D1767" t="inlineStr">
        <is>
          <t xml:space="preserve">3bfcb5afdadedf89bfc28921a2e6dac9a21b2a43</t>
        </is>
      </c>
      <c r="E1767" t="inlineStr">
        <is>
          <t xml:space="preserve">Episode 89: Steinmasken-Geist (Ignore)</t>
        </is>
      </c>
      <c r="F1767">
        <v>89</v>
      </c>
      <c r="G1767" t="inlineStr">
        <is>
          <t xml:space="preserve">00:16-0:28</t>
        </is>
      </c>
      <c r="H1767" t="inlineStr">
        <is>
          <t xml:space="preserve">Pending</t>
        </is>
      </c>
      <c r="I1767" t="inlineStr">
        <is>
          <t xml:space="preserve">Remarks: [Script Error]
Line from script:
"Selbst wenn es ihr gelÃ¤nge, den Mann, nennen wir ihn FÃ¼nf Mille, ein StÃ¼ck weit zu schleifen, was wÃ¼rde passieren, wenn sein Steinmasken-Geist und seine Silberschwanz-Seeschlange bemerkten, dass ihr BÃ¤ndiger verschwunden war?"
Note: The Geist-type beast was established as â€œHelmkopf,â€_x009d_ not â€œSteinmasken-Geist.â€_x009d_ Suggested: â€œSelbst wenn es ihr gelÃ¤nge, den Mann, nennen wir ihn FÃ¼nf Mille, ein StÃ¼ck weit zu schleifen, was wÃ¼rde passieren, wenn sein Helmkopf und seine Silberschwanz-Seeschlange bemerkten, dass ihr BÃ¤ndiger verschwunden war?â€_x009d_</t>
        </is>
      </c>
      <c r="J1767" t="inlineStr">
        <is>
          <t xml:space="preserve">VOA</t>
        </is>
      </c>
      <c r="K1767" t="inlineStr">
        <is>
          <t xml:space="preserve">Script Error</t>
        </is>
      </c>
      <c r="L1767" t="inlineStr">
        <is>
          <t xml:space="preserve">Script error</t>
        </is>
      </c>
      <c r="M1767" t="str">
        <f>IFERROR(IF(VLOOKUP(L1767,'Quantification'!$A:$B,2,FALSE)&amp;""="","Unclassified",VLOOKUP(L1767,'Quantification'!$A:$B,2,FALSE)),"Unclassified")</f>
        <v>Major</v>
      </c>
      <c r="N1767" t="inlineStr">
        <is>
          <t xml:space="preserve">con-khera.mirjam@pocketfm.com</t>
        </is>
      </c>
      <c r="O1767" t="inlineStr">
        <is>
          <t xml:space="preserve">Issues found in raw</t>
        </is>
      </c>
      <c r="P1767" t="str">
        <f>IF(OR(O1767="Issues found in master",O1767="Final master"),"Master",IF(OR(O1767="Ready for Master",O1767="Issues found in raw",O1767="Raw under QC",O1767="Issues resolved in raw"),"Raw","-"))</f>
        <v>Raw</v>
      </c>
      <c r="Q1767" s="13">
        <v>46287.72708333333</v>
      </c>
      <c r="R1767" t="inlineStr">
        <is>
          <t xml:space="preserve">2026-09 (Sept)</t>
        </is>
      </c>
      <c r="S1767">
        <f>IF(M1767="Not an error",0,IF(COUNTIFS($A$2:$A1767,$A1767,$D$2:$D1767,$D1767,$M$2:$M1767,"&lt;&gt;Not an error")=1,1,0))</f>
        <v>0</v>
      </c>
      <c r="T1767">
        <f>IF(M1767&lt;&gt;"Major",0,IF(COUNTIFS($A$2:$A1767,$A1767,$D$2:$D1767,$D1767,$M$2:$M1767,"Major")=1,1,0))</f>
        <v>0</v>
      </c>
      <c r="U1767">
        <f>IF(M1767&lt;&gt;"Minor",0,IF(COUNTIFS($A$2:$A1767,$A1767,$D$2:$D1767,$D1767,$M$2:$M1767,"Minor")=1,1,0))</f>
        <v>0</v>
      </c>
    </row>
    <row r="1768">
      <c r="A1768" t="inlineStr">
        <is>
          <t xml:space="preserve">819eabfbd96880cd7f6d42202600e24bdb384108</t>
        </is>
      </c>
      <c r="B1768" t="inlineStr">
        <is>
          <t xml:space="preserve">Primal Partners</t>
        </is>
      </c>
      <c r="C1768" t="inlineStr">
        <is>
          <t xml:space="preserve">Primal Partners (New)</t>
        </is>
      </c>
      <c r="D1768" t="inlineStr">
        <is>
          <t xml:space="preserve">3bfcb5afdadedf89bfc28921a2e6dac9a21b2a43</t>
        </is>
      </c>
      <c r="E1768" t="inlineStr">
        <is>
          <t xml:space="preserve">Episode 89: Steinmasken-Geist (Ignore)</t>
        </is>
      </c>
      <c r="F1768">
        <v>89</v>
      </c>
      <c r="G1768" t="inlineStr">
        <is>
          <t xml:space="preserve">0:38-0:46</t>
        </is>
      </c>
      <c r="H1768" t="inlineStr">
        <is>
          <t xml:space="preserve">Pending</t>
        </is>
      </c>
      <c r="I1768" t="inlineStr">
        <is>
          <t xml:space="preserve">Remarks: [Mispronunciation]
Line from script:
"Dieser FÃ¼nf Mille Typ hatte eine Silberschwanz-Seeschlange von Generalrang, was bedeutete, dass sein BÃ¤ndigerrang nicht niedriger als D-Rang sein konnte."
Note: â€œMilleâ€_x009d_ is mispronounced like â€œMiele.â€_x009d_ Pronounce it with a short â€œiâ€_x009d_ and double â€œlâ€_x009d_: â€œMIL-le.â€_x009d_</t>
        </is>
      </c>
      <c r="J1768" t="inlineStr">
        <is>
          <t xml:space="preserve">VOA</t>
        </is>
      </c>
      <c r="K1768" t="inlineStr">
        <is>
          <t xml:space="preserve">Mispronunciation</t>
        </is>
      </c>
      <c r="L1768" t="inlineStr">
        <is>
          <t xml:space="preserve">Mispronunciation</t>
        </is>
      </c>
      <c r="M1768" t="str">
        <f>IFERROR(IF(VLOOKUP(L1768,'Quantification'!$A:$B,2,FALSE)&amp;""="","Unclassified",VLOOKUP(L1768,'Quantification'!$A:$B,2,FALSE)),"Unclassified")</f>
        <v>Major</v>
      </c>
      <c r="N1768" t="inlineStr">
        <is>
          <t xml:space="preserve">con-khera.mirjam@pocketfm.com</t>
        </is>
      </c>
      <c r="O1768" t="inlineStr">
        <is>
          <t xml:space="preserve">Issues found in raw</t>
        </is>
      </c>
      <c r="P1768" t="str">
        <f>IF(OR(O1768="Issues found in master",O1768="Final master"),"Master",IF(OR(O1768="Ready for Master",O1768="Issues found in raw",O1768="Raw under QC",O1768="Issues resolved in raw"),"Raw","-"))</f>
        <v>Raw</v>
      </c>
      <c r="Q1768" s="13">
        <v>46287.72708333333</v>
      </c>
      <c r="R1768" t="inlineStr">
        <is>
          <t xml:space="preserve">2026-09 (Sept)</t>
        </is>
      </c>
      <c r="S1768">
        <f>IF(M1768="Not an error",0,IF(COUNTIFS($A$2:$A1768,$A1768,$D$2:$D1768,$D1768,$M$2:$M1768,"&lt;&gt;Not an error")=1,1,0))</f>
        <v>0</v>
      </c>
      <c r="T1768">
        <f>IF(M1768&lt;&gt;"Major",0,IF(COUNTIFS($A$2:$A1768,$A1768,$D$2:$D1768,$D1768,$M$2:$M1768,"Major")=1,1,0))</f>
        <v>0</v>
      </c>
      <c r="U1768">
        <f>IF(M1768&lt;&gt;"Minor",0,IF(COUNTIFS($A$2:$A1768,$A1768,$D$2:$D1768,$D1768,$M$2:$M1768,"Minor")=1,1,0))</f>
        <v>0</v>
      </c>
    </row>
    <row r="1769">
      <c r="A1769" t="inlineStr">
        <is>
          <t xml:space="preserve">819eabfbd96880cd7f6d42202600e24bdb384108</t>
        </is>
      </c>
      <c r="B1769" t="inlineStr">
        <is>
          <t xml:space="preserve">Primal Partners</t>
        </is>
      </c>
      <c r="C1769" t="inlineStr">
        <is>
          <t xml:space="preserve">Primal Partners (New)</t>
        </is>
      </c>
      <c r="D1769" t="inlineStr">
        <is>
          <t xml:space="preserve">3bfcb5afdadedf89bfc28921a2e6dac9a21b2a43</t>
        </is>
      </c>
      <c r="E1769" t="inlineStr">
        <is>
          <t xml:space="preserve">Episode 89: Steinmasken-Geist (Ignore)</t>
        </is>
      </c>
      <c r="F1769">
        <v>89</v>
      </c>
      <c r="G1769" t="inlineStr">
        <is>
          <t xml:space="preserve">3:13-3:17</t>
        </is>
      </c>
      <c r="H1769" t="inlineStr">
        <is>
          <t xml:space="preserve">Pending</t>
        </is>
      </c>
      <c r="I1769" t="inlineStr">
        <is>
          <t xml:space="preserve">EingefÃ¼gter Text(6).txt
Dokument
tabelle
Kategorie Neu / Information
Nexus-Reichweite Je stÃ¤rker der Nexus eines BÃ¤ndigers entwickelt ist, desto weiter reicht die Verbindung zu seinen Bestien.
Gefahrenlage Der FlÃ¼chtling ist mindestens D-Rang, wahrscheinlich aber C-Rang; seine Bestien wÃ¼rden bemerken, wenn Sofia ihn fortbewegt.
Polizeieinsatz Cedar Creek alarmiert beide Dienstteams, vier Streifenwagen und drei Flugbestien.
Albtraummahl FÃ¤higkeit des Helmkopfs; zieht ein waches Ziel in eine dunkle Welt und entzieht ihm Energie.
Traumfresser Verzehrt die TrÃ¤ume eines schlafenden Ziels, um die eigene Energie wiederherzustellen.
Zahnis Strategie Zahni bedroht den bewusstlosen BÃ¤ndiger und zwingt dessen Helmkopf dadurch, den Angriff abzubrechen.
SignalstÃ¶rung Der Notruf funktioniert, solange der Helmkopf fortgelockt ist, bricht bei seiner RÃ¼ckkehr aber wieder ab.
Unbekannte Flugbestie Eine gelbe Flugbestie mit teilweise kahlem FlÃ¼gel erscheint; mÃ¶glicherweise verursacht sie die SignalstÃ¶rung.
FIGURENNAME: Der gesuchte FlÃ¼chtling wurde als Zayn Horren etabliert, heiÃŸt hier aber plÃ¶tzlich durchgehend Cole Carter.
ORTSKONTINUITÃ„T: Der Berg heiÃŸt Yellowridge Mountain, nicht â€žAmber Peakâ€œ.
BESTIENNAME: Die Geist-Bestie wurde als Helmkopf eingefÃ¼hrt, nicht als â€žSteinmasken-Geistâ€œ. Auch ihre LautÃ¤uÃŸerungen â€žSteinmaske!â€œ mÃ¼ssen entsprechend angepasst werden.
BESTIENNAME: Der kleine Schatz-Ghul, inzwischen Finder genannt, wird erneut durchgehend â€žSchatzgeistâ€œ genannt.
FIGURENBEZUG: â€žDer Feuerzahn-Hund bellte seinen BÃ¤ndiger scharf anâ€œ ist falsch. Sofia ist seine BÃ¤ndigerin.
BESTIENNAME: Die Polizeibestie mÃ¼sste entsprechend der etablierten Bezeichnung Windschneid-Adler heiÃŸen, nicht â€žWindschitzer Adlerâ€œ.
ORTSNAME: Cedar Creek wurde dem King County zugeordnet, nicht dem â€žKreis Kagineâ€œ.
ORGANISATION: Bisher war die Allianz fÃ¼r Regeln und PrÃ¼fungen zustÃ¤ndig. Die plÃ¶tzlich erwÃ¤hnte â€žFÃ¶derationâ€œ wurde nicht etabliert.
RANGTERMINOLOGIE: â€žGeneralrangâ€œ wurde im bisherigen Rangsystem nicht etabliert und muss vereinheitlicht werden.
KONTINUITÃ„TSFEHLER: Sofia ruft Finder nicht â€žzum allerersten Malâ€œ in den Kodex zurÃ¼ck. Sie hat ihn bereits vor Viktoria zurÃ¼ckgerufen und sofort wieder beschworen, um den zweiten Vertrag zu beweisen.
EIGENNAME: In Sofias Gedanken heiÃŸt der Feuerzahn-Hund Zahni, nicht â€žZahnâ€œ. Seine eigene LautÃ¤uÃŸerung â€žZahn!â€œ bleibt korrekt.
WIEDERHOLUNG: Sofia ist innerhalb der Szene erneut mehrfach â€žfassungslosâ€œ, â€žverblÃ¼fftâ€œ oder â€žsprachlosâ€œ. Die Reaktionen sollten variiert werden.
Dieser FÃ¼nf Mille Typ hatte eine Silberschwanz-Seeschlange von Generalrang, was bedeutete, dass sein BÃ¤ndigerrang nicht niedriger als D-Rang sein konnte. mispronounced
Remarks: [Mispronunciation]
Line from script:
"Dieser FÃ¼nf Mille Typ hatte eine Silberschwanz-Seeschlange von Generalrang, was bedeutete, dass sein BÃ¤ndigerrang nicht niedriger als D-Rang sein konnte."
Note: â€œMilleâ€_x009d_ is mispronounced like â€œMiele.â€_x009d_ Pronounce it with a short â€œiâ€_x009d_ and double â€œlâ€_x009d_: â€œMIL-le.â€_x009d_
â€žPolizeirevier Cedar Creek, Polizeidirektion des Kreises Kagine.â€œ
Remarks: [Script Error]
Line from script:
"â€žPolizeirevier Cedar Creek, Polizeidirektion des Kreises Kagine.â€œ"
Note: Cedar Creek was established as being located in King County, not â€œKagine.â€_x009d_ Suggested: â€œPolizeirevier Cedar Creek, Polizeidirektion King County.â€_x009d_</t>
        </is>
      </c>
      <c r="J1769" t="inlineStr">
        <is>
          <t xml:space="preserve">VOA</t>
        </is>
      </c>
      <c r="K1769" t="inlineStr">
        <is>
          <t xml:space="preserve">Script Error</t>
        </is>
      </c>
      <c r="L1769" t="inlineStr">
        <is>
          <t xml:space="preserve">Script error</t>
        </is>
      </c>
      <c r="M1769" t="str">
        <f>IFERROR(IF(VLOOKUP(L1769,'Quantification'!$A:$B,2,FALSE)&amp;""="","Unclassified",VLOOKUP(L1769,'Quantification'!$A:$B,2,FALSE)),"Unclassified")</f>
        <v>Major</v>
      </c>
      <c r="N1769" t="inlineStr">
        <is>
          <t xml:space="preserve">con-khera.mirjam@pocketfm.com</t>
        </is>
      </c>
      <c r="O1769" t="inlineStr">
        <is>
          <t xml:space="preserve">Issues found in raw</t>
        </is>
      </c>
      <c r="P1769" t="str">
        <f>IF(OR(O1769="Issues found in master",O1769="Final master"),"Master",IF(OR(O1769="Ready for Master",O1769="Issues found in raw",O1769="Raw under QC",O1769="Issues resolved in raw"),"Raw","-"))</f>
        <v>Raw</v>
      </c>
      <c r="Q1769" s="13">
        <v>46287.72708333333</v>
      </c>
      <c r="R1769" t="inlineStr">
        <is>
          <t xml:space="preserve">2026-09 (Sept)</t>
        </is>
      </c>
      <c r="S1769">
        <f>IF(M1769="Not an error",0,IF(COUNTIFS($A$2:$A1769,$A1769,$D$2:$D1769,$D1769,$M$2:$M1769,"&lt;&gt;Not an error")=1,1,0))</f>
        <v>0</v>
      </c>
      <c r="T1769">
        <f>IF(M1769&lt;&gt;"Major",0,IF(COUNTIFS($A$2:$A1769,$A1769,$D$2:$D1769,$D1769,$M$2:$M1769,"Major")=1,1,0))</f>
        <v>0</v>
      </c>
      <c r="U1769">
        <f>IF(M1769&lt;&gt;"Minor",0,IF(COUNTIFS($A$2:$A1769,$A1769,$D$2:$D1769,$D1769,$M$2:$M1769,"Minor")=1,1,0))</f>
        <v>0</v>
      </c>
    </row>
    <row r="1770">
      <c r="A1770" t="inlineStr">
        <is>
          <t xml:space="preserve">819eabfbd96880cd7f6d42202600e24bdb384108</t>
        </is>
      </c>
      <c r="B1770" t="inlineStr">
        <is>
          <t xml:space="preserve">Primal Partners</t>
        </is>
      </c>
      <c r="C1770" t="inlineStr">
        <is>
          <t xml:space="preserve">Primal Partners (New)</t>
        </is>
      </c>
      <c r="D1770" t="inlineStr">
        <is>
          <t xml:space="preserve">3bfcb5afdadedf89bfc28921a2e6dac9a21b2a43</t>
        </is>
      </c>
      <c r="E1770" t="inlineStr">
        <is>
          <t xml:space="preserve">Episode 89: Steinmasken-Geist (Ignore)</t>
        </is>
      </c>
      <c r="F1770">
        <v>89</v>
      </c>
      <c r="G1770" t="inlineStr">
        <is>
          <t xml:space="preserve">3:45-3:53</t>
        </is>
      </c>
      <c r="H1770" t="inlineStr">
        <is>
          <t xml:space="preserve">Pending</t>
        </is>
      </c>
      <c r="I1770" t="inlineStr">
        <is>
          <t xml:space="preserve">Remarks: [Script Error]
Line from script:
"Vier Streifenwagen und drei Flugbestien, eine HerzenflÃ¼gel-Taube, ein Windschitzer Adler und ein Wutkreisch-Sperling, rasten alle zum selben Ort."
Note: The eagle was established as â€œWindschneid-Adler,â€_x009d_ not â€œWindschitzer Adler.â€_x009d_ Suggested: â€œVier Streifenwagen und drei Flugbestien, eine HerzenflÃ¼gel-Taube, ein Windschneid-Adler und ein Wutkreisch-Sperling, rasten alle zum selben Ort.â€_x009d_</t>
        </is>
      </c>
      <c r="J1770" t="inlineStr">
        <is>
          <t xml:space="preserve">VOA</t>
        </is>
      </c>
      <c r="K1770" t="inlineStr">
        <is>
          <t xml:space="preserve">Script Error</t>
        </is>
      </c>
      <c r="L1770" t="inlineStr">
        <is>
          <t xml:space="preserve">Script error</t>
        </is>
      </c>
      <c r="M1770" t="str">
        <f>IFERROR(IF(VLOOKUP(L1770,'Quantification'!$A:$B,2,FALSE)&amp;""="","Unclassified",VLOOKUP(L1770,'Quantification'!$A:$B,2,FALSE)),"Unclassified")</f>
        <v>Major</v>
      </c>
      <c r="N1770" t="inlineStr">
        <is>
          <t xml:space="preserve">con-khera.mirjam@pocketfm.com</t>
        </is>
      </c>
      <c r="O1770" t="inlineStr">
        <is>
          <t xml:space="preserve">Issues found in raw</t>
        </is>
      </c>
      <c r="P1770" t="str">
        <f>IF(OR(O1770="Issues found in master",O1770="Final master"),"Master",IF(OR(O1770="Ready for Master",O1770="Issues found in raw",O1770="Raw under QC",O1770="Issues resolved in raw"),"Raw","-"))</f>
        <v>Raw</v>
      </c>
      <c r="Q1770" s="13">
        <v>46287.72708333333</v>
      </c>
      <c r="R1770" t="inlineStr">
        <is>
          <t xml:space="preserve">2026-09 (Sept)</t>
        </is>
      </c>
      <c r="S1770">
        <f>IF(M1770="Not an error",0,IF(COUNTIFS($A$2:$A1770,$A1770,$D$2:$D1770,$D1770,$M$2:$M1770,"&lt;&gt;Not an error")=1,1,0))</f>
        <v>0</v>
      </c>
      <c r="T1770">
        <f>IF(M1770&lt;&gt;"Major",0,IF(COUNTIFS($A$2:$A1770,$A1770,$D$2:$D1770,$D1770,$M$2:$M1770,"Major")=1,1,0))</f>
        <v>0</v>
      </c>
      <c r="U1770">
        <f>IF(M1770&lt;&gt;"Minor",0,IF(COUNTIFS($A$2:$A1770,$A1770,$D$2:$D1770,$D1770,$M$2:$M1770,"Minor")=1,1,0))</f>
        <v>0</v>
      </c>
    </row>
    <row r="1771">
      <c r="A1771" t="inlineStr">
        <is>
          <t xml:space="preserve">819eabfbd96880cd7f6d42202600e24bdb384108</t>
        </is>
      </c>
      <c r="B1771" t="inlineStr">
        <is>
          <t xml:space="preserve">Primal Partners</t>
        </is>
      </c>
      <c r="C1771" t="inlineStr">
        <is>
          <t xml:space="preserve">Primal Partners (New)</t>
        </is>
      </c>
      <c r="D1771" t="inlineStr">
        <is>
          <t xml:space="preserve">3bfcb5afdadedf89bfc28921a2e6dac9a21b2a43</t>
        </is>
      </c>
      <c r="E1771" t="inlineStr">
        <is>
          <t xml:space="preserve">Episode 89: Steinmasken-Geist (Ignore)</t>
        </is>
      </c>
      <c r="F1771">
        <v>89</v>
      </c>
      <c r="G1771" t="inlineStr">
        <is>
          <t xml:space="preserve">3:53-3:58</t>
        </is>
      </c>
      <c r="H1771" t="inlineStr">
        <is>
          <t xml:space="preserve">Pending</t>
        </is>
      </c>
      <c r="I1771" t="inlineStr">
        <is>
          <t xml:space="preserve">Remarks: [Script Error]
Line from script:
"An Bord des Windschitzer Adlers seufzte eine Frau mittleren Alters:"
Note: The eagle was established as â€œWindschneid-Adler,â€_x009d_ not â€œWindschitzer Adler.â€_x009d_ Suggested: â€œAn Bord des Windschneid-Adlers seufzte eine Frau mittleren Alters:â€_x009d_</t>
        </is>
      </c>
      <c r="J1771" t="inlineStr">
        <is>
          <t xml:space="preserve">VOA</t>
        </is>
      </c>
      <c r="K1771" t="inlineStr">
        <is>
          <t xml:space="preserve">Script Error</t>
        </is>
      </c>
      <c r="L1771" t="inlineStr">
        <is>
          <t xml:space="preserve">Script error</t>
        </is>
      </c>
      <c r="M1771" t="str">
        <f>IFERROR(IF(VLOOKUP(L1771,'Quantification'!$A:$B,2,FALSE)&amp;""="","Unclassified",VLOOKUP(L1771,'Quantification'!$A:$B,2,FALSE)),"Unclassified")</f>
        <v>Major</v>
      </c>
      <c r="N1771" t="inlineStr">
        <is>
          <t xml:space="preserve">con-khera.mirjam@pocketfm.com</t>
        </is>
      </c>
      <c r="O1771" t="inlineStr">
        <is>
          <t xml:space="preserve">Issues found in raw</t>
        </is>
      </c>
      <c r="P1771" t="str">
        <f>IF(OR(O1771="Issues found in master",O1771="Final master"),"Master",IF(OR(O1771="Ready for Master",O1771="Issues found in raw",O1771="Raw under QC",O1771="Issues resolved in raw"),"Raw","-"))</f>
        <v>Raw</v>
      </c>
      <c r="Q1771" s="13">
        <v>46287.72708333333</v>
      </c>
      <c r="R1771" t="inlineStr">
        <is>
          <t xml:space="preserve">2026-09 (Sept)</t>
        </is>
      </c>
      <c r="S1771">
        <f>IF(M1771="Not an error",0,IF(COUNTIFS($A$2:$A1771,$A1771,$D$2:$D1771,$D1771,$M$2:$M1771,"&lt;&gt;Not an error")=1,1,0))</f>
        <v>0</v>
      </c>
      <c r="T1771">
        <f>IF(M1771&lt;&gt;"Major",0,IF(COUNTIFS($A$2:$A1771,$A1771,$D$2:$D1771,$D1771,$M$2:$M1771,"Major")=1,1,0))</f>
        <v>0</v>
      </c>
      <c r="U1771">
        <f>IF(M1771&lt;&gt;"Minor",0,IF(COUNTIFS($A$2:$A1771,$A1771,$D$2:$D1771,$D1771,$M$2:$M1771,"Minor")=1,1,0))</f>
        <v>0</v>
      </c>
    </row>
    <row r="1772">
      <c r="A1772" t="inlineStr">
        <is>
          <t xml:space="preserve">819eabfbd96880cd7f6d42202600e24bdb384108</t>
        </is>
      </c>
      <c r="B1772" t="inlineStr">
        <is>
          <t xml:space="preserve">Primal Partners</t>
        </is>
      </c>
      <c r="C1772" t="inlineStr">
        <is>
          <t xml:space="preserve">Primal Partners (New)</t>
        </is>
      </c>
      <c r="D1772" t="inlineStr">
        <is>
          <t xml:space="preserve">3bfcb5afdadedf89bfc28921a2e6dac9a21b2a43</t>
        </is>
      </c>
      <c r="E1772" t="inlineStr">
        <is>
          <t xml:space="preserve">Episode 89: Steinmasken-Geist (Ignore)</t>
        </is>
      </c>
      <c r="F1772">
        <v>89</v>
      </c>
      <c r="G1772" t="inlineStr">
        <is>
          <t xml:space="preserve">5:06-5:08</t>
        </is>
      </c>
      <c r="H1772" t="inlineStr">
        <is>
          <t xml:space="preserve">Pending</t>
        </is>
      </c>
      <c r="I1772" t="inlineStr">
        <is>
          <t xml:space="preserve">Remarks: [Script Error]
Line from script:
"Ein Steinmasken-Geist?"
Note: The beast was established as â€œHelmkopf,â€_x009d_ not â€œSteinmasken-Geist.â€_x009d_ Since this is the same individual Sofia saw earlier, the definite article is required. Suggested: â€œDer Helmkopf?â€_x009d_</t>
        </is>
      </c>
      <c r="J1772" t="inlineStr">
        <is>
          <t xml:space="preserve">VOA</t>
        </is>
      </c>
      <c r="K1772" t="inlineStr">
        <is>
          <t xml:space="preserve">Script Error</t>
        </is>
      </c>
      <c r="L1772" t="inlineStr">
        <is>
          <t xml:space="preserve">Script error</t>
        </is>
      </c>
      <c r="M1772" t="str">
        <f>IFERROR(IF(VLOOKUP(L1772,'Quantification'!$A:$B,2,FALSE)&amp;""="","Unclassified",VLOOKUP(L1772,'Quantification'!$A:$B,2,FALSE)),"Unclassified")</f>
        <v>Major</v>
      </c>
      <c r="N1772" t="inlineStr">
        <is>
          <t xml:space="preserve">con-khera.mirjam@pocketfm.com</t>
        </is>
      </c>
      <c r="O1772" t="inlineStr">
        <is>
          <t xml:space="preserve">Issues found in raw</t>
        </is>
      </c>
      <c r="P1772" t="str">
        <f>IF(OR(O1772="Issues found in master",O1772="Final master"),"Master",IF(OR(O1772="Ready for Master",O1772="Issues found in raw",O1772="Raw under QC",O1772="Issues resolved in raw"),"Raw","-"))</f>
        <v>Raw</v>
      </c>
      <c r="Q1772" s="13">
        <v>46287.72708333333</v>
      </c>
      <c r="R1772" t="inlineStr">
        <is>
          <t xml:space="preserve">2026-09 (Sept)</t>
        </is>
      </c>
      <c r="S1772">
        <f>IF(M1772="Not an error",0,IF(COUNTIFS($A$2:$A1772,$A1772,$D$2:$D1772,$D1772,$M$2:$M1772,"&lt;&gt;Not an error")=1,1,0))</f>
        <v>0</v>
      </c>
      <c r="T1772">
        <f>IF(M1772&lt;&gt;"Major",0,IF(COUNTIFS($A$2:$A1772,$A1772,$D$2:$D1772,$D1772,$M$2:$M1772,"Major")=1,1,0))</f>
        <v>0</v>
      </c>
      <c r="U1772">
        <f>IF(M1772&lt;&gt;"Minor",0,IF(COUNTIFS($A$2:$A1772,$A1772,$D$2:$D1772,$D1772,$M$2:$M1772,"Minor")=1,1,0))</f>
        <v>0</v>
      </c>
    </row>
    <row r="1773">
      <c r="A1773" t="inlineStr">
        <is>
          <t xml:space="preserve">819eabfbd96880cd7f6d42202600e24bdb384108</t>
        </is>
      </c>
      <c r="B1773" t="inlineStr">
        <is>
          <t xml:space="preserve">Primal Partners</t>
        </is>
      </c>
      <c r="C1773" t="inlineStr">
        <is>
          <t xml:space="preserve">Primal Partners (New)</t>
        </is>
      </c>
      <c r="D1773" t="inlineStr">
        <is>
          <t xml:space="preserve">3bfcb5afdadedf89bfc28921a2e6dac9a21b2a43</t>
        </is>
      </c>
      <c r="E1773" t="inlineStr">
        <is>
          <t xml:space="preserve">Episode 89: Steinmasken-Geist (Ignore)</t>
        </is>
      </c>
      <c r="F1773">
        <v>89</v>
      </c>
      <c r="G1773" t="inlineStr">
        <is>
          <t xml:space="preserve">5:13-5:20</t>
        </is>
      </c>
      <c r="H1773" t="inlineStr">
        <is>
          <t xml:space="preserve">Pending</t>
        </is>
      </c>
      <c r="I1773" t="inlineStr">
        <is>
          <t xml:space="preserve">Remarks: [Script Error]
Line from script:
"In diesem Moment stolperte ihr kleiner Schatzgeist hinter dem Steinmasken-Geist hervor, seine kleinen grauen Wangen leuchteten rosarot."
Note: The established names are â€œFinderâ€_x009d_ or â€œSchatz-Ghulâ€_x009d_ and â€œHelmkopf,â€_x009d_ not â€œSchatzgeistâ€_x009d_ and â€œSteinmasken-Geist.â€_x009d_ Suggested: â€œIn diesem Moment stolperte Finder hinter dem Helmkopf hervor, seine kleinen grauen Wangen leuchteten rosarot.â€_x009d_</t>
        </is>
      </c>
      <c r="J1773" t="inlineStr">
        <is>
          <t xml:space="preserve">VOA</t>
        </is>
      </c>
      <c r="K1773" t="inlineStr">
        <is>
          <t xml:space="preserve">Script Error</t>
        </is>
      </c>
      <c r="L1773" t="inlineStr">
        <is>
          <t xml:space="preserve">Script error</t>
        </is>
      </c>
      <c r="M1773" t="str">
        <f>IFERROR(IF(VLOOKUP(L1773,'Quantification'!$A:$B,2,FALSE)&amp;""="","Unclassified",VLOOKUP(L1773,'Quantification'!$A:$B,2,FALSE)),"Unclassified")</f>
        <v>Major</v>
      </c>
      <c r="N1773" t="inlineStr">
        <is>
          <t xml:space="preserve">con-khera.mirjam@pocketfm.com</t>
        </is>
      </c>
      <c r="O1773" t="inlineStr">
        <is>
          <t xml:space="preserve">Issues found in raw</t>
        </is>
      </c>
      <c r="P1773" t="str">
        <f>IF(OR(O1773="Issues found in master",O1773="Final master"),"Master",IF(OR(O1773="Ready for Master",O1773="Issues found in raw",O1773="Raw under QC",O1773="Issues resolved in raw"),"Raw","-"))</f>
        <v>Raw</v>
      </c>
      <c r="Q1773" s="13">
        <v>46287.72708333333</v>
      </c>
      <c r="R1773" t="inlineStr">
        <is>
          <t xml:space="preserve">2026-09 (Sept)</t>
        </is>
      </c>
      <c r="S1773">
        <f>IF(M1773="Not an error",0,IF(COUNTIFS($A$2:$A1773,$A1773,$D$2:$D1773,$D1773,$M$2:$M1773,"&lt;&gt;Not an error")=1,1,0))</f>
        <v>0</v>
      </c>
      <c r="T1773">
        <f>IF(M1773&lt;&gt;"Major",0,IF(COUNTIFS($A$2:$A1773,$A1773,$D$2:$D1773,$D1773,$M$2:$M1773,"Major")=1,1,0))</f>
        <v>0</v>
      </c>
      <c r="U1773">
        <f>IF(M1773&lt;&gt;"Minor",0,IF(COUNTIFS($A$2:$A1773,$A1773,$D$2:$D1773,$D1773,$M$2:$M1773,"Minor")=1,1,0))</f>
        <v>0</v>
      </c>
    </row>
    <row r="1774">
      <c r="A1774" t="inlineStr">
        <is>
          <t xml:space="preserve">819eabfbd96880cd7f6d42202600e24bdb384108</t>
        </is>
      </c>
      <c r="B1774" t="inlineStr">
        <is>
          <t xml:space="preserve">Primal Partners</t>
        </is>
      </c>
      <c r="C1774" t="inlineStr">
        <is>
          <t xml:space="preserve">Primal Partners (New)</t>
        </is>
      </c>
      <c r="D1774" t="inlineStr">
        <is>
          <t xml:space="preserve">3bfcb5afdadedf89bfc28921a2e6dac9a21b2a43</t>
        </is>
      </c>
      <c r="E1774" t="inlineStr">
        <is>
          <t xml:space="preserve">Episode 89: Steinmasken-Geist (Ignore)</t>
        </is>
      </c>
      <c r="F1774">
        <v>89</v>
      </c>
      <c r="G1774" t="inlineStr">
        <is>
          <t xml:space="preserve">5:40-5:47</t>
        </is>
      </c>
      <c r="H1774" t="inlineStr">
        <is>
          <t xml:space="preserve">Pending</t>
        </is>
      </c>
      <c r="I1774" t="inlineStr">
        <is>
          <t xml:space="preserve">Remarks: [Script Error]
Line from script:
"Der Steinmasken-Geist verengte seine runden, violetten Augen und warf einen Blick auf seinen Meister am Boden."
Note: The beast was established as â€œHelmkopf,â€_x009d_ not â€œSteinmasken-Geist,â€_x009d_ and the established relationship term is â€œBÃ¤ndiger,â€_x009d_ not â€œMeister.â€_x009d_ Suggested: â€œDer Helmkopf verengte seine runden, violetten Augen und warf einen Blick auf seinen BÃ¤ndiger am Boden.â€_x009d_</t>
        </is>
      </c>
      <c r="J1774" t="inlineStr">
        <is>
          <t xml:space="preserve">VOA</t>
        </is>
      </c>
      <c r="K1774" t="inlineStr">
        <is>
          <t xml:space="preserve">Script Error</t>
        </is>
      </c>
      <c r="L1774" t="inlineStr">
        <is>
          <t xml:space="preserve">Script error</t>
        </is>
      </c>
      <c r="M1774" t="str">
        <f>IFERROR(IF(VLOOKUP(L1774,'Quantification'!$A:$B,2,FALSE)&amp;""="","Unclassified",VLOOKUP(L1774,'Quantification'!$A:$B,2,FALSE)),"Unclassified")</f>
        <v>Major</v>
      </c>
      <c r="N1774" t="inlineStr">
        <is>
          <t xml:space="preserve">con-khera.mirjam@pocketfm.com</t>
        </is>
      </c>
      <c r="O1774" t="inlineStr">
        <is>
          <t xml:space="preserve">Issues found in raw</t>
        </is>
      </c>
      <c r="P1774" t="str">
        <f>IF(OR(O1774="Issues found in master",O1774="Final master"),"Master",IF(OR(O1774="Ready for Master",O1774="Issues found in raw",O1774="Raw under QC",O1774="Issues resolved in raw"),"Raw","-"))</f>
        <v>Raw</v>
      </c>
      <c r="Q1774" s="13">
        <v>46287.72708333333</v>
      </c>
      <c r="R1774" t="inlineStr">
        <is>
          <t xml:space="preserve">2026-09 (Sept)</t>
        </is>
      </c>
      <c r="S1774">
        <f>IF(M1774="Not an error",0,IF(COUNTIFS($A$2:$A1774,$A1774,$D$2:$D1774,$D1774,$M$2:$M1774,"&lt;&gt;Not an error")=1,1,0))</f>
        <v>0</v>
      </c>
      <c r="T1774">
        <f>IF(M1774&lt;&gt;"Major",0,IF(COUNTIFS($A$2:$A1774,$A1774,$D$2:$D1774,$D1774,$M$2:$M1774,"Major")=1,1,0))</f>
        <v>0</v>
      </c>
      <c r="U1774">
        <f>IF(M1774&lt;&gt;"Minor",0,IF(COUNTIFS($A$2:$A1774,$A1774,$D$2:$D1774,$D1774,$M$2:$M1774,"Minor")=1,1,0))</f>
        <v>0</v>
      </c>
    </row>
    <row r="1775">
      <c r="A1775" t="inlineStr">
        <is>
          <t xml:space="preserve">819eabfbd96880cd7f6d42202600e24bdb384108</t>
        </is>
      </c>
      <c r="B1775" t="inlineStr">
        <is>
          <t xml:space="preserve">Primal Partners</t>
        </is>
      </c>
      <c r="C1775" t="inlineStr">
        <is>
          <t xml:space="preserve">Primal Partners (New)</t>
        </is>
      </c>
      <c r="D1775" t="inlineStr">
        <is>
          <t xml:space="preserve">3bfcb5afdadedf89bfc28921a2e6dac9a21b2a43</t>
        </is>
      </c>
      <c r="E1775" t="inlineStr">
        <is>
          <t xml:space="preserve">Episode 89: Steinmasken-Geist (Ignore)</t>
        </is>
      </c>
      <c r="F1775">
        <v>89</v>
      </c>
      <c r="G1775" t="inlineStr">
        <is>
          <t xml:space="preserve">5:54-5:58</t>
        </is>
      </c>
      <c r="H1775" t="inlineStr">
        <is>
          <t xml:space="preserve">Pending</t>
        </is>
      </c>
      <c r="I1775" t="inlineStr">
        <is>
          <t xml:space="preserve">Remarks: [Script Error]
Line from script:
"â€žSteinmaske! Steinmaske!â€œ, schrie der Steinmasken-Geist wÃ¼tend."
Note: The beast was established as â€œHelmkopf,â€_x009d_ not â€œSteinmasken-Geist.â€_x009d_ Its vocalization should be adjusted to match the established name. Suggested: â€œHelm! Helm!â€œ, schrie der Helmkopf wÃ¼tend.</t>
        </is>
      </c>
      <c r="J1775" t="inlineStr">
        <is>
          <t xml:space="preserve">VOA</t>
        </is>
      </c>
      <c r="K1775" t="inlineStr">
        <is>
          <t xml:space="preserve">Script Error</t>
        </is>
      </c>
      <c r="L1775" t="inlineStr">
        <is>
          <t xml:space="preserve">Script error</t>
        </is>
      </c>
      <c r="M1775" t="str">
        <f>IFERROR(IF(VLOOKUP(L1775,'Quantification'!$A:$B,2,FALSE)&amp;""="","Unclassified",VLOOKUP(L1775,'Quantification'!$A:$B,2,FALSE)),"Unclassified")</f>
        <v>Major</v>
      </c>
      <c r="N1775" t="inlineStr">
        <is>
          <t xml:space="preserve">con-khera.mirjam@pocketfm.com</t>
        </is>
      </c>
      <c r="O1775" t="inlineStr">
        <is>
          <t xml:space="preserve">Issues found in raw</t>
        </is>
      </c>
      <c r="P1775" t="str">
        <f>IF(OR(O1775="Issues found in master",O1775="Final master"),"Master",IF(OR(O1775="Ready for Master",O1775="Issues found in raw",O1775="Raw under QC",O1775="Issues resolved in raw"),"Raw","-"))</f>
        <v>Raw</v>
      </c>
      <c r="Q1775" s="13">
        <v>46287.72708333333</v>
      </c>
      <c r="R1775" t="inlineStr">
        <is>
          <t xml:space="preserve">2026-09 (Sept)</t>
        </is>
      </c>
      <c r="S1775">
        <f>IF(M1775="Not an error",0,IF(COUNTIFS($A$2:$A1775,$A1775,$D$2:$D1775,$D1775,$M$2:$M1775,"&lt;&gt;Not an error")=1,1,0))</f>
        <v>0</v>
      </c>
      <c r="T1775">
        <f>IF(M1775&lt;&gt;"Major",0,IF(COUNTIFS($A$2:$A1775,$A1775,$D$2:$D1775,$D1775,$M$2:$M1775,"Major")=1,1,0))</f>
        <v>0</v>
      </c>
      <c r="U1775">
        <f>IF(M1775&lt;&gt;"Minor",0,IF(COUNTIFS($A$2:$A1775,$A1775,$D$2:$D1775,$D1775,$M$2:$M1775,"Minor")=1,1,0))</f>
        <v>0</v>
      </c>
    </row>
    <row r="1776">
      <c r="A1776" t="inlineStr">
        <is>
          <t xml:space="preserve">819eabfbd96880cd7f6d42202600e24bdb384108</t>
        </is>
      </c>
      <c r="B1776" t="inlineStr">
        <is>
          <t xml:space="preserve">Primal Partners</t>
        </is>
      </c>
      <c r="C1776" t="inlineStr">
        <is>
          <t xml:space="preserve">Primal Partners (New)</t>
        </is>
      </c>
      <c r="D1776" t="inlineStr">
        <is>
          <t xml:space="preserve">3bfcb5afdadedf89bfc28921a2e6dac9a21b2a43</t>
        </is>
      </c>
      <c r="E1776" t="inlineStr">
        <is>
          <t xml:space="preserve">Episode 89: Steinmasken-Geist (Ignore)</t>
        </is>
      </c>
      <c r="F1776">
        <v>89</v>
      </c>
      <c r="G1776" t="inlineStr">
        <is>
          <t xml:space="preserve">6:41-6:45</t>
        </is>
      </c>
      <c r="H1776" t="inlineStr">
        <is>
          <t xml:space="preserve">Pending</t>
        </is>
      </c>
      <c r="I1776" t="inlineStr">
        <is>
          <t xml:space="preserve">Remarks: [Script Error]
Line from script:
"Ihr Feuerzahn-Hund war dem Steinmasken-Geist nicht gewachsen."
Note: The beast was established as â€œHelmkopf,â€_x009d_ not â€œSteinmasken-Geist.â€_x009d_ Suggested: â€œIhr Feuerzahn-Hund war dem Helmkopf nicht gewachsen.â€_x009d_</t>
        </is>
      </c>
      <c r="J1776" t="inlineStr">
        <is>
          <t xml:space="preserve">VOA</t>
        </is>
      </c>
      <c r="K1776" t="inlineStr">
        <is>
          <t xml:space="preserve">Script Error</t>
        </is>
      </c>
      <c r="L1776" t="inlineStr">
        <is>
          <t xml:space="preserve">Script error</t>
        </is>
      </c>
      <c r="M1776" t="str">
        <f>IFERROR(IF(VLOOKUP(L1776,'Quantification'!$A:$B,2,FALSE)&amp;""="","Unclassified",VLOOKUP(L1776,'Quantification'!$A:$B,2,FALSE)),"Unclassified")</f>
        <v>Major</v>
      </c>
      <c r="N1776" t="inlineStr">
        <is>
          <t xml:space="preserve">con-khera.mirjam@pocketfm.com</t>
        </is>
      </c>
      <c r="O1776" t="inlineStr">
        <is>
          <t xml:space="preserve">Issues found in raw</t>
        </is>
      </c>
      <c r="P1776" t="str">
        <f>IF(OR(O1776="Issues found in master",O1776="Final master"),"Master",IF(OR(O1776="Ready for Master",O1776="Issues found in raw",O1776="Raw under QC",O1776="Issues resolved in raw"),"Raw","-"))</f>
        <v>Raw</v>
      </c>
      <c r="Q1776" s="13">
        <v>46287.72708333333</v>
      </c>
      <c r="R1776" t="inlineStr">
        <is>
          <t xml:space="preserve">2026-09 (Sept)</t>
        </is>
      </c>
      <c r="S1776">
        <f>IF(M1776="Not an error",0,IF(COUNTIFS($A$2:$A1776,$A1776,$D$2:$D1776,$D1776,$M$2:$M1776,"&lt;&gt;Not an error")=1,1,0))</f>
        <v>0</v>
      </c>
      <c r="T1776">
        <f>IF(M1776&lt;&gt;"Major",0,IF(COUNTIFS($A$2:$A1776,$A1776,$D$2:$D1776,$D1776,$M$2:$M1776,"Major")=1,1,0))</f>
        <v>0</v>
      </c>
      <c r="U1776">
        <f>IF(M1776&lt;&gt;"Minor",0,IF(COUNTIFS($A$2:$A1776,$A1776,$D$2:$D1776,$D1776,$M$2:$M1776,"Minor")=1,1,0))</f>
        <v>0</v>
      </c>
    </row>
    <row r="1777">
      <c r="A1777" t="inlineStr">
        <is>
          <t xml:space="preserve">819eabfbd96880cd7f6d42202600e24bdb384108</t>
        </is>
      </c>
      <c r="B1777" t="inlineStr">
        <is>
          <t xml:space="preserve">Primal Partners</t>
        </is>
      </c>
      <c r="C1777" t="inlineStr">
        <is>
          <t xml:space="preserve">Primal Partners (New)</t>
        </is>
      </c>
      <c r="D1777" t="inlineStr">
        <is>
          <t xml:space="preserve">3bfcb5afdadedf89bfc28921a2e6dac9a21b2a43</t>
        </is>
      </c>
      <c r="E1777" t="inlineStr">
        <is>
          <t xml:space="preserve">Episode 89: Steinmasken-Geist (Ignore)</t>
        </is>
      </c>
      <c r="F1777">
        <v>89</v>
      </c>
      <c r="G1777" t="inlineStr">
        <is>
          <t xml:space="preserve">6:47-6:50</t>
        </is>
      </c>
      <c r="H1777" t="inlineStr">
        <is>
          <t xml:space="preserve">Pending</t>
        </is>
      </c>
      <c r="I1777" t="inlineStr">
        <is>
          <t xml:space="preserve">Remarks: [Script Error]
Line from script:
"Der Steinmasken-Geist war ziemlich leichtglÃ¤ubig."
Note: The beast was established as â€œHelmkopf,â€_x009d_ not â€œSteinmasken-Geist.â€_x009d_ Suggested: â€œDer Helmkopf war ziemlich leichtglÃ¤ubig.â€_x009d_</t>
        </is>
      </c>
      <c r="J1777" t="inlineStr">
        <is>
          <t xml:space="preserve">VOA</t>
        </is>
      </c>
      <c r="K1777" t="inlineStr">
        <is>
          <t xml:space="preserve">Script Error</t>
        </is>
      </c>
      <c r="L1777" t="inlineStr">
        <is>
          <t xml:space="preserve">Script error</t>
        </is>
      </c>
      <c r="M1777" t="str">
        <f>IFERROR(IF(VLOOKUP(L1777,'Quantification'!$A:$B,2,FALSE)&amp;""="","Unclassified",VLOOKUP(L1777,'Quantification'!$A:$B,2,FALSE)),"Unclassified")</f>
        <v>Major</v>
      </c>
      <c r="N1777" t="inlineStr">
        <is>
          <t xml:space="preserve">con-khera.mirjam@pocketfm.com</t>
        </is>
      </c>
      <c r="O1777" t="inlineStr">
        <is>
          <t xml:space="preserve">Issues found in raw</t>
        </is>
      </c>
      <c r="P1777" t="str">
        <f>IF(OR(O1777="Issues found in master",O1777="Final master"),"Master",IF(OR(O1777="Ready for Master",O1777="Issues found in raw",O1777="Raw under QC",O1777="Issues resolved in raw"),"Raw","-"))</f>
        <v>Raw</v>
      </c>
      <c r="Q1777" s="13">
        <v>46287.72708333333</v>
      </c>
      <c r="R1777" t="inlineStr">
        <is>
          <t xml:space="preserve">2026-09 (Sept)</t>
        </is>
      </c>
      <c r="S1777">
        <f>IF(M1777="Not an error",0,IF(COUNTIFS($A$2:$A1777,$A1777,$D$2:$D1777,$D1777,$M$2:$M1777,"&lt;&gt;Not an error")=1,1,0))</f>
        <v>0</v>
      </c>
      <c r="T1777">
        <f>IF(M1777&lt;&gt;"Major",0,IF(COUNTIFS($A$2:$A1777,$A1777,$D$2:$D1777,$D1777,$M$2:$M1777,"Major")=1,1,0))</f>
        <v>0</v>
      </c>
      <c r="U1777">
        <f>IF(M1777&lt;&gt;"Minor",0,IF(COUNTIFS($A$2:$A1777,$A1777,$D$2:$D1777,$D1777,$M$2:$M1777,"Minor")=1,1,0))</f>
        <v>0</v>
      </c>
    </row>
    <row r="1778">
      <c r="A1778" t="inlineStr">
        <is>
          <t xml:space="preserve">819eabfbd96880cd7f6d42202600e24bdb384108</t>
        </is>
      </c>
      <c r="B1778" t="inlineStr">
        <is>
          <t xml:space="preserve">Primal Partners</t>
        </is>
      </c>
      <c r="C1778" t="inlineStr">
        <is>
          <t xml:space="preserve">Primal Partners (New)</t>
        </is>
      </c>
      <c r="D1778" t="inlineStr">
        <is>
          <t xml:space="preserve">3bfcb5afdadedf89bfc28921a2e6dac9a21b2a43</t>
        </is>
      </c>
      <c r="E1778" t="inlineStr">
        <is>
          <t xml:space="preserve">Episode 89: Steinmasken-Geist (Ignore)</t>
        </is>
      </c>
      <c r="F1778">
        <v>89</v>
      </c>
      <c r="G1778" t="inlineStr">
        <is>
          <t xml:space="preserve">7:11-7:20</t>
        </is>
      </c>
      <c r="H1778" t="inlineStr">
        <is>
          <t xml:space="preserve">Pending</t>
        </is>
      </c>
      <c r="I1778" t="inlineStr">
        <is>
          <t xml:space="preserve">Remarks: [Mispronunciation]
Line from script:
"Der Hund senkte seinen Kopf in Richtung des Halses des Mannes, seine Augen schossen hin und her, wÃ¤hrend er eine Reihe bedrohlicher Bellaute ausstieÃŸ."
Note: â€œBellauteâ€_x009d_ is mispronounced. It should be pronounced as â€œBell-Laute.â€_x009d_ Suggested: â€œDer Hund senkte seinen Kopf in Richtung des Halses des Mannes, seine Augen schossen hin und her, wÃ¤hrend er bedrohlich bellte.â€_x009d_</t>
        </is>
      </c>
      <c r="J1778" t="inlineStr">
        <is>
          <t xml:space="preserve">VOA</t>
        </is>
      </c>
      <c r="K1778" t="inlineStr">
        <is>
          <t xml:space="preserve">Mispronunciation</t>
        </is>
      </c>
      <c r="L1778" t="inlineStr">
        <is>
          <t xml:space="preserve">Mispronunciation</t>
        </is>
      </c>
      <c r="M1778" t="str">
        <f>IFERROR(IF(VLOOKUP(L1778,'Quantification'!$A:$B,2,FALSE)&amp;""="","Unclassified",VLOOKUP(L1778,'Quantification'!$A:$B,2,FALSE)),"Unclassified")</f>
        <v>Major</v>
      </c>
      <c r="N1778" t="inlineStr">
        <is>
          <t xml:space="preserve">con-khera.mirjam@pocketfm.com</t>
        </is>
      </c>
      <c r="O1778" t="inlineStr">
        <is>
          <t xml:space="preserve">Issues found in raw</t>
        </is>
      </c>
      <c r="P1778" t="str">
        <f>IF(OR(O1778="Issues found in master",O1778="Final master"),"Master",IF(OR(O1778="Ready for Master",O1778="Issues found in raw",O1778="Raw under QC",O1778="Issues resolved in raw"),"Raw","-"))</f>
        <v>Raw</v>
      </c>
      <c r="Q1778" s="13">
        <v>46287.72708333333</v>
      </c>
      <c r="R1778" t="inlineStr">
        <is>
          <t xml:space="preserve">2026-09 (Sept)</t>
        </is>
      </c>
      <c r="S1778">
        <f>IF(M1778="Not an error",0,IF(COUNTIFS($A$2:$A1778,$A1778,$D$2:$D1778,$D1778,$M$2:$M1778,"&lt;&gt;Not an error")=1,1,0))</f>
        <v>0</v>
      </c>
      <c r="T1778">
        <f>IF(M1778&lt;&gt;"Major",0,IF(COUNTIFS($A$2:$A1778,$A1778,$D$2:$D1778,$D1778,$M$2:$M1778,"Major")=1,1,0))</f>
        <v>0</v>
      </c>
      <c r="U1778">
        <f>IF(M1778&lt;&gt;"Minor",0,IF(COUNTIFS($A$2:$A1778,$A1778,$D$2:$D1778,$D1778,$M$2:$M1778,"Minor")=1,1,0))</f>
        <v>0</v>
      </c>
    </row>
    <row r="1779">
      <c r="A1779" t="inlineStr">
        <is>
          <t xml:space="preserve">819eabfbd96880cd7f6d42202600e24bdb384108</t>
        </is>
      </c>
      <c r="B1779" t="inlineStr">
        <is>
          <t xml:space="preserve">Primal Partners</t>
        </is>
      </c>
      <c r="C1779" t="inlineStr">
        <is>
          <t xml:space="preserve">Primal Partners (New)</t>
        </is>
      </c>
      <c r="D1779" t="inlineStr">
        <is>
          <t xml:space="preserve">3bfcb5afdadedf89bfc28921a2e6dac9a21b2a43</t>
        </is>
      </c>
      <c r="E1779" t="inlineStr">
        <is>
          <t xml:space="preserve">Episode 89: Steinmasken-Geist (Ignore)</t>
        </is>
      </c>
      <c r="F1779">
        <v>89</v>
      </c>
      <c r="G1779" t="inlineStr">
        <is>
          <t xml:space="preserve">7:38-7:47</t>
        </is>
      </c>
      <c r="H1779" t="inlineStr">
        <is>
          <t xml:space="preserve">Pending</t>
        </is>
      </c>
      <c r="I1779" t="inlineStr">
        <is>
          <t xml:space="preserve">Remarks: [Script Error]
Line from script:
"â€žSteinmaske!â€œ Der Steinmasken-Geist erschien blitzschnell wieder, aus Angst, sein Meister wÃ¤re verloren, wenn er auch nur eine Sekunde zu spÃ¤t kÃ¤me."
Note: The beast was established as â€œHelmkopf,â€_x009d_ not â€œSteinmasken-Geist,â€_x009d_ and the established relationship term is â€œBÃ¤ndiger,â€_x009d_ not â€œMeister.â€_x009d_ The vocalization should also match the beastâ€™s name. Suggested: â€œHelm!â€œ, rief der Helmkopf und erschien blitzschnell wieder, aus Angst, seinem BÃ¤ndiger kÃ¶nnte etwas zustoÃŸen, wenn er auch nur eine Sekunde zu spÃ¤t kÃ¤me.</t>
        </is>
      </c>
      <c r="J1779" t="inlineStr">
        <is>
          <t xml:space="preserve">VOA</t>
        </is>
      </c>
      <c r="K1779" t="inlineStr">
        <is>
          <t xml:space="preserve">Script Error</t>
        </is>
      </c>
      <c r="L1779" t="inlineStr">
        <is>
          <t xml:space="preserve">Script error</t>
        </is>
      </c>
      <c r="M1779" t="str">
        <f>IFERROR(IF(VLOOKUP(L1779,'Quantification'!$A:$B,2,FALSE)&amp;""="","Unclassified",VLOOKUP(L1779,'Quantification'!$A:$B,2,FALSE)),"Unclassified")</f>
        <v>Major</v>
      </c>
      <c r="N1779" t="inlineStr">
        <is>
          <t xml:space="preserve">con-khera.mirjam@pocketfm.com</t>
        </is>
      </c>
      <c r="O1779" t="inlineStr">
        <is>
          <t xml:space="preserve">Issues found in raw</t>
        </is>
      </c>
      <c r="P1779" t="str">
        <f>IF(OR(O1779="Issues found in master",O1779="Final master"),"Master",IF(OR(O1779="Ready for Master",O1779="Issues found in raw",O1779="Raw under QC",O1779="Issues resolved in raw"),"Raw","-"))</f>
        <v>Raw</v>
      </c>
      <c r="Q1779" s="13">
        <v>46287.72708333333</v>
      </c>
      <c r="R1779" t="inlineStr">
        <is>
          <t xml:space="preserve">2026-09 (Sept)</t>
        </is>
      </c>
      <c r="S1779">
        <f>IF(M1779="Not an error",0,IF(COUNTIFS($A$2:$A1779,$A1779,$D$2:$D1779,$D1779,$M$2:$M1779,"&lt;&gt;Not an error")=1,1,0))</f>
        <v>0</v>
      </c>
      <c r="T1779">
        <f>IF(M1779&lt;&gt;"Major",0,IF(COUNTIFS($A$2:$A1779,$A1779,$D$2:$D1779,$D1779,$M$2:$M1779,"Major")=1,1,0))</f>
        <v>0</v>
      </c>
      <c r="U1779">
        <f>IF(M1779&lt;&gt;"Minor",0,IF(COUNTIFS($A$2:$A1779,$A1779,$D$2:$D1779,$D1779,$M$2:$M1779,"Minor")=1,1,0))</f>
        <v>0</v>
      </c>
    </row>
    <row r="1780">
      <c r="A1780" t="inlineStr">
        <is>
          <t xml:space="preserve">819eabfbd96880cd7f6d42202600e24bdb384108</t>
        </is>
      </c>
      <c r="B1780" t="inlineStr">
        <is>
          <t xml:space="preserve">Primal Partners</t>
        </is>
      </c>
      <c r="C1780" t="inlineStr">
        <is>
          <t xml:space="preserve">Primal Partners (New)</t>
        </is>
      </c>
      <c r="D1780" t="inlineStr">
        <is>
          <t xml:space="preserve">3bfcb5afdadedf89bfc28921a2e6dac9a21b2a43</t>
        </is>
      </c>
      <c r="E1780" t="inlineStr">
        <is>
          <t xml:space="preserve">Episode 89: Steinmasken-Geist (Ignore)</t>
        </is>
      </c>
      <c r="F1780">
        <v>89</v>
      </c>
      <c r="G1780" t="inlineStr">
        <is>
          <t xml:space="preserve">8:11-8:18</t>
        </is>
      </c>
      <c r="H1780" t="inlineStr">
        <is>
          <t xml:space="preserve">Pending</t>
        </is>
      </c>
      <c r="I1780" t="inlineStr">
        <is>
          <t xml:space="preserve">Remarks: [Script Error]
Line from script:
"â€žSteinmaske.â€œ Der Steinmasken-Geist nickte, und die SchwÃ¤rze am Boden zog sich langsam zurÃ¼ck."
Note: The beast was established as â€œHelmkopf,â€_x009d_ not â€œSteinmasken-Geist.â€_x009d_ Its vocalization should also match the established name. Suggested: â€œHelmâ€œ, sagte der Helmkopf. Er nickte, und die SchwÃ¤rze am Boden zog sich langsam zurÃ¼ck.</t>
        </is>
      </c>
      <c r="J1780" t="inlineStr">
        <is>
          <t xml:space="preserve">VOA</t>
        </is>
      </c>
      <c r="K1780" t="inlineStr">
        <is>
          <t xml:space="preserve">Script Error</t>
        </is>
      </c>
      <c r="L1780" t="inlineStr">
        <is>
          <t xml:space="preserve">Script error</t>
        </is>
      </c>
      <c r="M1780" t="str">
        <f>IFERROR(IF(VLOOKUP(L1780,'Quantification'!$A:$B,2,FALSE)&amp;""="","Unclassified",VLOOKUP(L1780,'Quantification'!$A:$B,2,FALSE)),"Unclassified")</f>
        <v>Major</v>
      </c>
      <c r="N1780" t="inlineStr">
        <is>
          <t xml:space="preserve">con-khera.mirjam@pocketfm.com</t>
        </is>
      </c>
      <c r="O1780" t="inlineStr">
        <is>
          <t xml:space="preserve">Issues found in raw</t>
        </is>
      </c>
      <c r="P1780" t="str">
        <f>IF(OR(O1780="Issues found in master",O1780="Final master"),"Master",IF(OR(O1780="Ready for Master",O1780="Issues found in raw",O1780="Raw under QC",O1780="Issues resolved in raw"),"Raw","-"))</f>
        <v>Raw</v>
      </c>
      <c r="Q1780" s="13">
        <v>46287.72708333333</v>
      </c>
      <c r="R1780" t="inlineStr">
        <is>
          <t xml:space="preserve">2026-09 (Sept)</t>
        </is>
      </c>
      <c r="S1780">
        <f>IF(M1780="Not an error",0,IF(COUNTIFS($A$2:$A1780,$A1780,$D$2:$D1780,$D1780,$M$2:$M1780,"&lt;&gt;Not an error")=1,1,0))</f>
        <v>0</v>
      </c>
      <c r="T1780">
        <f>IF(M1780&lt;&gt;"Major",0,IF(COUNTIFS($A$2:$A1780,$A1780,$D$2:$D1780,$D1780,$M$2:$M1780,"Major")=1,1,0))</f>
        <v>0</v>
      </c>
      <c r="U1780">
        <f>IF(M1780&lt;&gt;"Minor",0,IF(COUNTIFS($A$2:$A1780,$A1780,$D$2:$D1780,$D1780,$M$2:$M1780,"Minor")=1,1,0))</f>
        <v>0</v>
      </c>
    </row>
    <row r="1781">
      <c r="A1781" t="inlineStr">
        <is>
          <t xml:space="preserve">819eabfbd96880cd7f6d42202600e24bdb384108</t>
        </is>
      </c>
      <c r="B1781" t="inlineStr">
        <is>
          <t xml:space="preserve">Primal Partners</t>
        </is>
      </c>
      <c r="C1781" t="inlineStr">
        <is>
          <t xml:space="preserve">Primal Partners (New)</t>
        </is>
      </c>
      <c r="D1781" t="inlineStr">
        <is>
          <t xml:space="preserve">3bfcb5afdadedf89bfc28921a2e6dac9a21b2a43</t>
        </is>
      </c>
      <c r="E1781" t="inlineStr">
        <is>
          <t xml:space="preserve">Episode 89: Steinmasken-Geist (Ignore)</t>
        </is>
      </c>
      <c r="F1781">
        <v>89</v>
      </c>
      <c r="G1781" t="inlineStr">
        <is>
          <t xml:space="preserve">8:23-8:42</t>
        </is>
      </c>
      <c r="H1781" t="inlineStr">
        <is>
          <t xml:space="preserve">Pending</t>
        </is>
      </c>
      <c r="I1781" t="inlineStr">
        <is>
          <t xml:space="preserve">Remarks: [Script Error]
Line from script:
"Das Signal war in Ordnung gewesen, als sie das erste Mal anrief, aber es war in der Sekunde zusammengebrochen, als der Steinmasken-Geist aufgetaucht war. Sie hatte den starken Verdacht, dass er dafÃ¼r verantwortlich war. â€žSteinmaske?â€œ Der Steinmasken-Geist legte den Kopf schief; er verstand nicht, was sie meinte."
Note: The beast was established as â€œHelmkopf,â€_x009d_ not â€œSteinmasken-Geist.â€_x009d_ Its vocalization should also match the established name. Suggested: â€œDas Signal war in Ordnung gewesen, als sie das erste Mal anrief, aber es war sofort zusammengebrochen, als der Helmkopf aufgetaucht war. Sie hatte den starken Verdacht, dass er dafÃ¼r verantwortlich war. â€šHelm?â€˜ Der Helmkopf legte den Kopf schief; er verstand nicht, was sie meinte.â€_x009d_</t>
        </is>
      </c>
      <c r="J1781" t="inlineStr">
        <is>
          <t xml:space="preserve">VOA</t>
        </is>
      </c>
      <c r="K1781" t="inlineStr">
        <is>
          <t xml:space="preserve">Script Error</t>
        </is>
      </c>
      <c r="L1781" t="inlineStr">
        <is>
          <t xml:space="preserve">Script error</t>
        </is>
      </c>
      <c r="M1781" t="str">
        <f>IFERROR(IF(VLOOKUP(L1781,'Quantification'!$A:$B,2,FALSE)&amp;""="","Unclassified",VLOOKUP(L1781,'Quantification'!$A:$B,2,FALSE)),"Unclassified")</f>
        <v>Major</v>
      </c>
      <c r="N1781" t="inlineStr">
        <is>
          <t xml:space="preserve">con-khera.mirjam@pocketfm.com</t>
        </is>
      </c>
      <c r="O1781" t="inlineStr">
        <is>
          <t xml:space="preserve">Issues found in raw</t>
        </is>
      </c>
      <c r="P1781" t="str">
        <f>IF(OR(O1781="Issues found in master",O1781="Final master"),"Master",IF(OR(O1781="Ready for Master",O1781="Issues found in raw",O1781="Raw under QC",O1781="Issues resolved in raw"),"Raw","-"))</f>
        <v>Raw</v>
      </c>
      <c r="Q1781" s="13">
        <v>46287.72708333333</v>
      </c>
      <c r="R1781" t="inlineStr">
        <is>
          <t xml:space="preserve">2026-09 (Sept)</t>
        </is>
      </c>
      <c r="S1781">
        <f>IF(M1781="Not an error",0,IF(COUNTIFS($A$2:$A1781,$A1781,$D$2:$D1781,$D1781,$M$2:$M1781,"&lt;&gt;Not an error")=1,1,0))</f>
        <v>0</v>
      </c>
      <c r="T1781">
        <f>IF(M1781&lt;&gt;"Major",0,IF(COUNTIFS($A$2:$A1781,$A1781,$D$2:$D1781,$D1781,$M$2:$M1781,"Major")=1,1,0))</f>
        <v>0</v>
      </c>
      <c r="U1781">
        <f>IF(M1781&lt;&gt;"Minor",0,IF(COUNTIFS($A$2:$A1781,$A1781,$D$2:$D1781,$D1781,$M$2:$M1781,"Minor")=1,1,0))</f>
        <v>0</v>
      </c>
    </row>
    <row r="1782">
      <c r="A1782" t="inlineStr">
        <is>
          <t xml:space="preserve">819eabfbd96880cd7f6d42202600e24bdb384108</t>
        </is>
      </c>
      <c r="B1782" t="inlineStr">
        <is>
          <t xml:space="preserve">Primal Partners</t>
        </is>
      </c>
      <c r="C1782" t="inlineStr">
        <is>
          <t xml:space="preserve">Primal Partners (New)</t>
        </is>
      </c>
      <c r="D1782" t="inlineStr">
        <is>
          <t xml:space="preserve">477d85c8acc7336d4d6f131cc7756024cbee1349</t>
        </is>
      </c>
      <c r="E1782" t="inlineStr">
        <is>
          <t xml:space="preserve">Episode 90: Die Sturmschwinge (Ignore)</t>
        </is>
      </c>
      <c r="F1782">
        <v>90</v>
      </c>
      <c r="G1782" t="inlineStr">
        <is>
          <t xml:space="preserve">00:58-1:03</t>
        </is>
      </c>
      <c r="H1782" t="inlineStr">
        <is>
          <t xml:space="preserve">Pending</t>
        </is>
      </c>
      <c r="I1782" t="inlineStr">
        <is>
          <t xml:space="preserve">Remarks: [Script Error]
Line from script:
"Eine Sturmschwinge, eine Felsenschuppe und eine Silberschwanzschlange."
Note: The established beast names are â€œHelmkopfâ€_x009d_ and â€œSilberschwanz-Seeschlange,â€_x009d_ not â€œFelsenschuppeâ€_x009d_ and â€œSilberschwanzschlange.â€_x009d_ Suggested: â€œEine Sturmschwinge, ein Helmkopf und eine Silberschwanz-Seeschlange.â€_x009d_</t>
        </is>
      </c>
      <c r="J1782" t="inlineStr">
        <is>
          <t xml:space="preserve">VOA</t>
        </is>
      </c>
      <c r="K1782" t="inlineStr">
        <is>
          <t xml:space="preserve">Script Error</t>
        </is>
      </c>
      <c r="L1782" t="inlineStr">
        <is>
          <t xml:space="preserve">Script error</t>
        </is>
      </c>
      <c r="M1782" t="str">
        <f>IFERROR(IF(VLOOKUP(L1782,'Quantification'!$A:$B,2,FALSE)&amp;""="","Unclassified",VLOOKUP(L1782,'Quantification'!$A:$B,2,FALSE)),"Unclassified")</f>
        <v>Major</v>
      </c>
      <c r="N1782" t="inlineStr">
        <is>
          <t xml:space="preserve">con-khera.mirjam@pocketfm.com</t>
        </is>
      </c>
      <c r="O1782" t="inlineStr">
        <is>
          <t xml:space="preserve">Issues found in raw</t>
        </is>
      </c>
      <c r="P1782" t="str">
        <f>IF(OR(O1782="Issues found in master",O1782="Final master"),"Master",IF(OR(O1782="Ready for Master",O1782="Issues found in raw",O1782="Raw under QC",O1782="Issues resolved in raw"),"Raw","-"))</f>
        <v>Raw</v>
      </c>
      <c r="Q1782" s="13">
        <v>46287.73055555555</v>
      </c>
      <c r="R1782" t="inlineStr">
        <is>
          <t xml:space="preserve">2026-09 (Sept)</t>
        </is>
      </c>
      <c r="S1782">
        <f>IF(M1782="Not an error",0,IF(COUNTIFS($A$2:$A1782,$A1782,$D$2:$D1782,$D1782,$M$2:$M1782,"&lt;&gt;Not an error")=1,1,0))</f>
        <v>1</v>
      </c>
      <c r="T1782">
        <f>IF(M1782&lt;&gt;"Major",0,IF(COUNTIFS($A$2:$A1782,$A1782,$D$2:$D1782,$D1782,$M$2:$M1782,"Major")=1,1,0))</f>
        <v>1</v>
      </c>
      <c r="U1782">
        <f>IF(M1782&lt;&gt;"Minor",0,IF(COUNTIFS($A$2:$A1782,$A1782,$D$2:$D1782,$D1782,$M$2:$M1782,"Minor")=1,1,0))</f>
        <v>0</v>
      </c>
    </row>
    <row r="1783">
      <c r="A1783" t="inlineStr">
        <is>
          <t xml:space="preserve">819eabfbd96880cd7f6d42202600e24bdb384108</t>
        </is>
      </c>
      <c r="B1783" t="inlineStr">
        <is>
          <t xml:space="preserve">Primal Partners</t>
        </is>
      </c>
      <c r="C1783" t="inlineStr">
        <is>
          <t xml:space="preserve">Primal Partners (New)</t>
        </is>
      </c>
      <c r="D1783" t="inlineStr">
        <is>
          <t xml:space="preserve">477d85c8acc7336d4d6f131cc7756024cbee1349</t>
        </is>
      </c>
      <c r="E1783" t="inlineStr">
        <is>
          <t xml:space="preserve">Episode 90: Die Sturmschwinge (Ignore)</t>
        </is>
      </c>
      <c r="F1783">
        <v>90</v>
      </c>
      <c r="G1783" t="inlineStr">
        <is>
          <t xml:space="preserve">1:48-1:56</t>
        </is>
      </c>
      <c r="H1783" t="inlineStr">
        <is>
          <t xml:space="preserve">Pending</t>
        </is>
      </c>
      <c r="I1783" t="inlineStr">
        <is>
          <t xml:space="preserve">Remarks: [Script Error]
Line from script:
"Die Sturmschwinge schleppte ihren geschundenen KÃ¶rper zur Felsenschuppe und warf dem Feuerzahn-Hund einen scharfen, unzufriedenen Blick zu."
Note: The beast was established as â€œHelmkopf,â€_x009d_ not â€œFelsenschuppe.â€_x009d_ Suggested: â€œDie Sturmschwinge schleppte ihren geschundenen KÃ¶rper zum Helmkopf und warf dem Feuerzahn-Hund einen scharfen, unzufriedenen Blick zu.â€_x009d_</t>
        </is>
      </c>
      <c r="J1783" t="inlineStr">
        <is>
          <t xml:space="preserve">VOA</t>
        </is>
      </c>
      <c r="K1783" t="inlineStr">
        <is>
          <t xml:space="preserve">Script Error</t>
        </is>
      </c>
      <c r="L1783" t="inlineStr">
        <is>
          <t xml:space="preserve">Script error</t>
        </is>
      </c>
      <c r="M1783" t="str">
        <f>IFERROR(IF(VLOOKUP(L1783,'Quantification'!$A:$B,2,FALSE)&amp;""="","Unclassified",VLOOKUP(L1783,'Quantification'!$A:$B,2,FALSE)),"Unclassified")</f>
        <v>Major</v>
      </c>
      <c r="N1783" t="inlineStr">
        <is>
          <t xml:space="preserve">con-khera.mirjam@pocketfm.com</t>
        </is>
      </c>
      <c r="O1783" t="inlineStr">
        <is>
          <t xml:space="preserve">Issues found in raw</t>
        </is>
      </c>
      <c r="P1783" t="str">
        <f>IF(OR(O1783="Issues found in master",O1783="Final master"),"Master",IF(OR(O1783="Ready for Master",O1783="Issues found in raw",O1783="Raw under QC",O1783="Issues resolved in raw"),"Raw","-"))</f>
        <v>Raw</v>
      </c>
      <c r="Q1783" s="13">
        <v>46287.73055555555</v>
      </c>
      <c r="R1783" t="inlineStr">
        <is>
          <t xml:space="preserve">2026-09 (Sept)</t>
        </is>
      </c>
      <c r="S1783">
        <f>IF(M1783="Not an error",0,IF(COUNTIFS($A$2:$A1783,$A1783,$D$2:$D1783,$D1783,$M$2:$M1783,"&lt;&gt;Not an error")=1,1,0))</f>
        <v>0</v>
      </c>
      <c r="T1783">
        <f>IF(M1783&lt;&gt;"Major",0,IF(COUNTIFS($A$2:$A1783,$A1783,$D$2:$D1783,$D1783,$M$2:$M1783,"Major")=1,1,0))</f>
        <v>0</v>
      </c>
      <c r="U1783">
        <f>IF(M1783&lt;&gt;"Minor",0,IF(COUNTIFS($A$2:$A1783,$A1783,$D$2:$D1783,$D1783,$M$2:$M1783,"Minor")=1,1,0))</f>
        <v>0</v>
      </c>
    </row>
    <row r="1784">
      <c r="A1784" t="inlineStr">
        <is>
          <t xml:space="preserve">819eabfbd96880cd7f6d42202600e24bdb384108</t>
        </is>
      </c>
      <c r="B1784" t="inlineStr">
        <is>
          <t xml:space="preserve">Primal Partners</t>
        </is>
      </c>
      <c r="C1784" t="inlineStr">
        <is>
          <t xml:space="preserve">Primal Partners (New)</t>
        </is>
      </c>
      <c r="D1784" t="inlineStr">
        <is>
          <t xml:space="preserve">477d85c8acc7336d4d6f131cc7756024cbee1349</t>
        </is>
      </c>
      <c r="E1784" t="inlineStr">
        <is>
          <t xml:space="preserve">Episode 90: Die Sturmschwinge (Ignore)</t>
        </is>
      </c>
      <c r="F1784">
        <v>90</v>
      </c>
      <c r="G1784" t="inlineStr">
        <is>
          <t xml:space="preserve">1:56-2:02</t>
        </is>
      </c>
      <c r="H1784" t="inlineStr">
        <is>
          <t xml:space="preserve">Pending</t>
        </is>
      </c>
      <c r="I1784" t="inlineStr">
        <is>
          <t xml:space="preserve">Remarks: [Script Error]
Line from script:
"â€žFelsenschuppe!â€œ Die Felsenschuppe eilte herbei und erklÃ¤rte, was gerade passiert war."
Note: The beast was established as â€œHelmkopf,â€_x009d_ not â€œFelsenschuppe.â€_x009d_ Its vocalization should also match the established name. Suggested: â€œHelm!â€œ, rief der Helmkopf, eilte herbei und erklÃ¤rte, was gerade passiert war.</t>
        </is>
      </c>
      <c r="J1784" t="inlineStr">
        <is>
          <t xml:space="preserve">VOA</t>
        </is>
      </c>
      <c r="K1784" t="inlineStr">
        <is>
          <t xml:space="preserve">Script Error</t>
        </is>
      </c>
      <c r="L1784" t="inlineStr">
        <is>
          <t xml:space="preserve">Script error</t>
        </is>
      </c>
      <c r="M1784" t="str">
        <f>IFERROR(IF(VLOOKUP(L1784,'Quantification'!$A:$B,2,FALSE)&amp;""="","Unclassified",VLOOKUP(L1784,'Quantification'!$A:$B,2,FALSE)),"Unclassified")</f>
        <v>Major</v>
      </c>
      <c r="N1784" t="inlineStr">
        <is>
          <t xml:space="preserve">con-khera.mirjam@pocketfm.com</t>
        </is>
      </c>
      <c r="O1784" t="inlineStr">
        <is>
          <t xml:space="preserve">Issues found in raw</t>
        </is>
      </c>
      <c r="P1784" t="str">
        <f>IF(OR(O1784="Issues found in master",O1784="Final master"),"Master",IF(OR(O1784="Ready for Master",O1784="Issues found in raw",O1784="Raw under QC",O1784="Issues resolved in raw"),"Raw","-"))</f>
        <v>Raw</v>
      </c>
      <c r="Q1784" s="13">
        <v>46287.73055555555</v>
      </c>
      <c r="R1784" t="inlineStr">
        <is>
          <t xml:space="preserve">2026-09 (Sept)</t>
        </is>
      </c>
      <c r="S1784">
        <f>IF(M1784="Not an error",0,IF(COUNTIFS($A$2:$A1784,$A1784,$D$2:$D1784,$D1784,$M$2:$M1784,"&lt;&gt;Not an error")=1,1,0))</f>
        <v>0</v>
      </c>
      <c r="T1784">
        <f>IF(M1784&lt;&gt;"Major",0,IF(COUNTIFS($A$2:$A1784,$A1784,$D$2:$D1784,$D1784,$M$2:$M1784,"Major")=1,1,0))</f>
        <v>0</v>
      </c>
      <c r="U1784">
        <f>IF(M1784&lt;&gt;"Minor",0,IF(COUNTIFS($A$2:$A1784,$A1784,$D$2:$D1784,$D1784,$M$2:$M1784,"Minor")=1,1,0))</f>
        <v>0</v>
      </c>
    </row>
    <row r="1785">
      <c r="A1785" t="inlineStr">
        <is>
          <t xml:space="preserve">819eabfbd96880cd7f6d42202600e24bdb384108</t>
        </is>
      </c>
      <c r="B1785" t="inlineStr">
        <is>
          <t xml:space="preserve">Primal Partners</t>
        </is>
      </c>
      <c r="C1785" t="inlineStr">
        <is>
          <t xml:space="preserve">Primal Partners (New)</t>
        </is>
      </c>
      <c r="D1785" t="inlineStr">
        <is>
          <t xml:space="preserve">477d85c8acc7336d4d6f131cc7756024cbee1349</t>
        </is>
      </c>
      <c r="E1785" t="inlineStr">
        <is>
          <t xml:space="preserve">Episode 90: Die Sturmschwinge (Ignore)</t>
        </is>
      </c>
      <c r="F1785">
        <v>90</v>
      </c>
      <c r="G1785" t="inlineStr">
        <is>
          <t xml:space="preserve">2:29-2:36</t>
        </is>
      </c>
      <c r="H1785" t="inlineStr">
        <is>
          <t xml:space="preserve">Pending</t>
        </is>
      </c>
      <c r="I1785" t="inlineStr">
        <is>
          <t xml:space="preserve">Remarks: [Script Error]
Line from script:
"â€žFelsenschuppe!â€œ VerÃ¤ngstigt sprang die Felsenschuppe schnell vor die Sturmschwinge, um sie aufzuhalten."
Note: The beast was established as â€œHelmkopf,â€_x009d_ not â€œFelsenschuppe.â€_x009d_ Its vocalization should also match the established name. Suggested: â€œHelm!â€œ, rief der Helmkopf und sprang verÃ¤ngstigt vor die Sturmschwinge, um sie aufzuhalten.</t>
        </is>
      </c>
      <c r="J1785" t="inlineStr">
        <is>
          <t xml:space="preserve">VOA</t>
        </is>
      </c>
      <c r="K1785" t="inlineStr">
        <is>
          <t xml:space="preserve">Script Error</t>
        </is>
      </c>
      <c r="L1785" t="inlineStr">
        <is>
          <t xml:space="preserve">Script error</t>
        </is>
      </c>
      <c r="M1785" t="str">
        <f>IFERROR(IF(VLOOKUP(L1785,'Quantification'!$A:$B,2,FALSE)&amp;""="","Unclassified",VLOOKUP(L1785,'Quantification'!$A:$B,2,FALSE)),"Unclassified")</f>
        <v>Major</v>
      </c>
      <c r="N1785" t="inlineStr">
        <is>
          <t xml:space="preserve">con-khera.mirjam@pocketfm.com</t>
        </is>
      </c>
      <c r="O1785" t="inlineStr">
        <is>
          <t xml:space="preserve">Issues found in raw</t>
        </is>
      </c>
      <c r="P1785" t="str">
        <f>IF(OR(O1785="Issues found in master",O1785="Final master"),"Master",IF(OR(O1785="Ready for Master",O1785="Issues found in raw",O1785="Raw under QC",O1785="Issues resolved in raw"),"Raw","-"))</f>
        <v>Raw</v>
      </c>
      <c r="Q1785" s="13">
        <v>46287.73055555555</v>
      </c>
      <c r="R1785" t="inlineStr">
        <is>
          <t xml:space="preserve">2026-09 (Sept)</t>
        </is>
      </c>
      <c r="S1785">
        <f>IF(M1785="Not an error",0,IF(COUNTIFS($A$2:$A1785,$A1785,$D$2:$D1785,$D1785,$M$2:$M1785,"&lt;&gt;Not an error")=1,1,0))</f>
        <v>0</v>
      </c>
      <c r="T1785">
        <f>IF(M1785&lt;&gt;"Major",0,IF(COUNTIFS($A$2:$A1785,$A1785,$D$2:$D1785,$D1785,$M$2:$M1785,"Major")=1,1,0))</f>
        <v>0</v>
      </c>
      <c r="U1785">
        <f>IF(M1785&lt;&gt;"Minor",0,IF(COUNTIFS($A$2:$A1785,$A1785,$D$2:$D1785,$D1785,$M$2:$M1785,"Minor")=1,1,0))</f>
        <v>0</v>
      </c>
    </row>
    <row r="1786">
      <c r="A1786" t="inlineStr">
        <is>
          <t xml:space="preserve">819eabfbd96880cd7f6d42202600e24bdb384108</t>
        </is>
      </c>
      <c r="B1786" t="inlineStr">
        <is>
          <t xml:space="preserve">Primal Partners</t>
        </is>
      </c>
      <c r="C1786" t="inlineStr">
        <is>
          <t xml:space="preserve">Primal Partners (New)</t>
        </is>
      </c>
      <c r="D1786" t="inlineStr">
        <is>
          <t xml:space="preserve">477d85c8acc7336d4d6f131cc7756024cbee1349</t>
        </is>
      </c>
      <c r="E1786" t="inlineStr">
        <is>
          <t xml:space="preserve">Episode 90: Die Sturmschwinge (Ignore)</t>
        </is>
      </c>
      <c r="F1786">
        <v>90</v>
      </c>
      <c r="G1786" t="inlineStr">
        <is>
          <t xml:space="preserve">2:51-2:56</t>
        </is>
      </c>
      <c r="H1786" t="inlineStr">
        <is>
          <t xml:space="preserve">Pending</t>
        </is>
      </c>
      <c r="I1786" t="inlineStr">
        <is>
          <t xml:space="preserve">Remarks: [Script Error]
Line from script:
"Die Sorge der Felsenschuppe war eindeutig echt, aber diese Sturmschwinge."
Note: The beast was established as â€œHelmkopf,â€_x009d_ not â€œFelsenschuppe.â€_x009d_ The sentence is also incomplete. Suggested: â€œDie Sorge des Helmkopfs war eindeutig echt, aber bei der Sturmschwinge sah das anders aus.â€_x009d_</t>
        </is>
      </c>
      <c r="J1786" t="inlineStr">
        <is>
          <t xml:space="preserve">VOA</t>
        </is>
      </c>
      <c r="K1786" t="inlineStr">
        <is>
          <t xml:space="preserve">Script Error</t>
        </is>
      </c>
      <c r="L1786" t="inlineStr">
        <is>
          <t xml:space="preserve">Script error</t>
        </is>
      </c>
      <c r="M1786" t="str">
        <f>IFERROR(IF(VLOOKUP(L1786,'Quantification'!$A:$B,2,FALSE)&amp;""="","Unclassified",VLOOKUP(L1786,'Quantification'!$A:$B,2,FALSE)),"Unclassified")</f>
        <v>Major</v>
      </c>
      <c r="N1786" t="inlineStr">
        <is>
          <t xml:space="preserve">con-khera.mirjam@pocketfm.com</t>
        </is>
      </c>
      <c r="O1786" t="inlineStr">
        <is>
          <t xml:space="preserve">Issues found in raw</t>
        </is>
      </c>
      <c r="P1786" t="str">
        <f>IF(OR(O1786="Issues found in master",O1786="Final master"),"Master",IF(OR(O1786="Ready for Master",O1786="Issues found in raw",O1786="Raw under QC",O1786="Issues resolved in raw"),"Raw","-"))</f>
        <v>Raw</v>
      </c>
      <c r="Q1786" s="13">
        <v>46287.73055555555</v>
      </c>
      <c r="R1786" t="inlineStr">
        <is>
          <t xml:space="preserve">2026-09 (Sept)</t>
        </is>
      </c>
      <c r="S1786">
        <f>IF(M1786="Not an error",0,IF(COUNTIFS($A$2:$A1786,$A1786,$D$2:$D1786,$D1786,$M$2:$M1786,"&lt;&gt;Not an error")=1,1,0))</f>
        <v>0</v>
      </c>
      <c r="T1786">
        <f>IF(M1786&lt;&gt;"Major",0,IF(COUNTIFS($A$2:$A1786,$A1786,$D$2:$D1786,$D1786,$M$2:$M1786,"Major")=1,1,0))</f>
        <v>0</v>
      </c>
      <c r="U1786">
        <f>IF(M1786&lt;&gt;"Minor",0,IF(COUNTIFS($A$2:$A1786,$A1786,$D$2:$D1786,$D1786,$M$2:$M1786,"Minor")=1,1,0))</f>
        <v>0</v>
      </c>
    </row>
    <row r="1787">
      <c r="A1787" t="inlineStr">
        <is>
          <t xml:space="preserve">819eabfbd96880cd7f6d42202600e24bdb384108</t>
        </is>
      </c>
      <c r="B1787" t="inlineStr">
        <is>
          <t xml:space="preserve">Primal Partners</t>
        </is>
      </c>
      <c r="C1787" t="inlineStr">
        <is>
          <t xml:space="preserve">Primal Partners (New)</t>
        </is>
      </c>
      <c r="D1787" t="inlineStr">
        <is>
          <t xml:space="preserve">477d85c8acc7336d4d6f131cc7756024cbee1349</t>
        </is>
      </c>
      <c r="E1787" t="inlineStr">
        <is>
          <t xml:space="preserve">Episode 90: Die Sturmschwinge (Ignore)</t>
        </is>
      </c>
      <c r="F1787">
        <v>90</v>
      </c>
      <c r="G1787" t="inlineStr">
        <is>
          <t xml:space="preserve">3:25-3:26</t>
        </is>
      </c>
      <c r="H1787" t="inlineStr">
        <is>
          <t xml:space="preserve">Pending</t>
        </is>
      </c>
      <c r="I1787" t="inlineStr">
        <is>
          <t xml:space="preserve">Remarks: [Script Error]
Line from script:
"â€žKleiner!â€œ"
Note: The Feuerzahn-Hundâ€™s established name is â€œZahni,â€_x009d_ not â€œKleiner.â€_x009d_ Suggested: â€œZahni!â€_x009d_</t>
        </is>
      </c>
      <c r="J1787" t="inlineStr">
        <is>
          <t xml:space="preserve">VOA</t>
        </is>
      </c>
      <c r="K1787" t="inlineStr">
        <is>
          <t xml:space="preserve">Script Error</t>
        </is>
      </c>
      <c r="L1787" t="inlineStr">
        <is>
          <t xml:space="preserve">Script error</t>
        </is>
      </c>
      <c r="M1787" t="str">
        <f>IFERROR(IF(VLOOKUP(L1787,'Quantification'!$A:$B,2,FALSE)&amp;""="","Unclassified",VLOOKUP(L1787,'Quantification'!$A:$B,2,FALSE)),"Unclassified")</f>
        <v>Major</v>
      </c>
      <c r="N1787" t="inlineStr">
        <is>
          <t xml:space="preserve">con-khera.mirjam@pocketfm.com</t>
        </is>
      </c>
      <c r="O1787" t="inlineStr">
        <is>
          <t xml:space="preserve">Issues found in raw</t>
        </is>
      </c>
      <c r="P1787" t="str">
        <f>IF(OR(O1787="Issues found in master",O1787="Final master"),"Master",IF(OR(O1787="Ready for Master",O1787="Issues found in raw",O1787="Raw under QC",O1787="Issues resolved in raw"),"Raw","-"))</f>
        <v>Raw</v>
      </c>
      <c r="Q1787" s="13">
        <v>46287.73055555555</v>
      </c>
      <c r="R1787" t="inlineStr">
        <is>
          <t xml:space="preserve">2026-09 (Sept)</t>
        </is>
      </c>
      <c r="S1787">
        <f>IF(M1787="Not an error",0,IF(COUNTIFS($A$2:$A1787,$A1787,$D$2:$D1787,$D1787,$M$2:$M1787,"&lt;&gt;Not an error")=1,1,0))</f>
        <v>0</v>
      </c>
      <c r="T1787">
        <f>IF(M1787&lt;&gt;"Major",0,IF(COUNTIFS($A$2:$A1787,$A1787,$D$2:$D1787,$D1787,$M$2:$M1787,"Major")=1,1,0))</f>
        <v>0</v>
      </c>
      <c r="U1787">
        <f>IF(M1787&lt;&gt;"Minor",0,IF(COUNTIFS($A$2:$A1787,$A1787,$D$2:$D1787,$D1787,$M$2:$M1787,"Minor")=1,1,0))</f>
        <v>0</v>
      </c>
    </row>
    <row r="1788">
      <c r="A1788" t="inlineStr">
        <is>
          <t xml:space="preserve">819eabfbd96880cd7f6d42202600e24bdb384108</t>
        </is>
      </c>
      <c r="B1788" t="inlineStr">
        <is>
          <t xml:space="preserve">Primal Partners</t>
        </is>
      </c>
      <c r="C1788" t="inlineStr">
        <is>
          <t xml:space="preserve">Primal Partners (New)</t>
        </is>
      </c>
      <c r="D1788" t="inlineStr">
        <is>
          <t xml:space="preserve">477d85c8acc7336d4d6f131cc7756024cbee1349</t>
        </is>
      </c>
      <c r="E1788" t="inlineStr">
        <is>
          <t xml:space="preserve">Episode 90: Die Sturmschwinge (Ignore)</t>
        </is>
      </c>
      <c r="F1788">
        <v>90</v>
      </c>
      <c r="G1788" t="inlineStr">
        <is>
          <t xml:space="preserve">3:38-3:46</t>
        </is>
      </c>
      <c r="H1788" t="inlineStr">
        <is>
          <t xml:space="preserve">Pending</t>
        </is>
      </c>
      <c r="I1788" t="inlineStr">
        <is>
          <t xml:space="preserve">Remarks: [Script Error]
Line from script:
"â€žFelsenschuppe!â€œ Die Felsenschuppe stieÃŸ bei diesem Anblick einen markerschÃ¼tternden, klagenden Schrei aus."
Note: The beast was established as â€œHelmkopf,â€_x009d_ not â€œFelsenschuppe.â€_x009d_ Its vocalization should also match the established name. Suggested: â€œHelm!â€œ, rief der Helmkopf und stieÃŸ bei diesem Anblick einen markerschÃ¼tternden, klagenden Schrei aus.</t>
        </is>
      </c>
      <c r="J1788" t="inlineStr">
        <is>
          <t xml:space="preserve">VOA</t>
        </is>
      </c>
      <c r="K1788" t="inlineStr">
        <is>
          <t xml:space="preserve">Script Error</t>
        </is>
      </c>
      <c r="L1788" t="inlineStr">
        <is>
          <t xml:space="preserve">Script error</t>
        </is>
      </c>
      <c r="M1788" t="str">
        <f>IFERROR(IF(VLOOKUP(L1788,'Quantification'!$A:$B,2,FALSE)&amp;""="","Unclassified",VLOOKUP(L1788,'Quantification'!$A:$B,2,FALSE)),"Unclassified")</f>
        <v>Major</v>
      </c>
      <c r="N1788" t="inlineStr">
        <is>
          <t xml:space="preserve">con-khera.mirjam@pocketfm.com</t>
        </is>
      </c>
      <c r="O1788" t="inlineStr">
        <is>
          <t xml:space="preserve">Issues found in raw</t>
        </is>
      </c>
      <c r="P1788" t="str">
        <f>IF(OR(O1788="Issues found in master",O1788="Final master"),"Master",IF(OR(O1788="Ready for Master",O1788="Issues found in raw",O1788="Raw under QC",O1788="Issues resolved in raw"),"Raw","-"))</f>
        <v>Raw</v>
      </c>
      <c r="Q1788" s="13">
        <v>46287.73055555555</v>
      </c>
      <c r="R1788" t="inlineStr">
        <is>
          <t xml:space="preserve">2026-09 (Sept)</t>
        </is>
      </c>
      <c r="S1788">
        <f>IF(M1788="Not an error",0,IF(COUNTIFS($A$2:$A1788,$A1788,$D$2:$D1788,$D1788,$M$2:$M1788,"&lt;&gt;Not an error")=1,1,0))</f>
        <v>0</v>
      </c>
      <c r="T1788">
        <f>IF(M1788&lt;&gt;"Major",0,IF(COUNTIFS($A$2:$A1788,$A1788,$D$2:$D1788,$D1788,$M$2:$M1788,"Major")=1,1,0))</f>
        <v>0</v>
      </c>
      <c r="U1788">
        <f>IF(M1788&lt;&gt;"Minor",0,IF(COUNTIFS($A$2:$A1788,$A1788,$D$2:$D1788,$D1788,$M$2:$M1788,"Minor")=1,1,0))</f>
        <v>0</v>
      </c>
    </row>
    <row r="1789">
      <c r="A1789" t="inlineStr">
        <is>
          <t xml:space="preserve">819eabfbd96880cd7f6d42202600e24bdb384108</t>
        </is>
      </c>
      <c r="B1789" t="inlineStr">
        <is>
          <t xml:space="preserve">Primal Partners</t>
        </is>
      </c>
      <c r="C1789" t="inlineStr">
        <is>
          <t xml:space="preserve">Primal Partners (New)</t>
        </is>
      </c>
      <c r="D1789" t="inlineStr">
        <is>
          <t xml:space="preserve">477d85c8acc7336d4d6f131cc7756024cbee1349</t>
        </is>
      </c>
      <c r="E1789" t="inlineStr">
        <is>
          <t xml:space="preserve">Episode 90: Die Sturmschwinge (Ignore)</t>
        </is>
      </c>
      <c r="F1789">
        <v>90</v>
      </c>
      <c r="G1789" t="inlineStr">
        <is>
          <t xml:space="preserve">4:00-4:03</t>
        </is>
      </c>
      <c r="H1789" t="inlineStr">
        <is>
          <t xml:space="preserve">Pending</t>
        </is>
      </c>
      <c r="I1789" t="inlineStr">
        <is>
          <t xml:space="preserve">Remarks: [Script Error]
Line from script:
"Die Felsenschuppe atmete erleichtert auf."
Note: The beast was established as â€œHelmkopf,â€_x009d_ not â€œFelsenschuppe.â€_x009d_ Suggested: â€œDer Helmkopf atmete erleichtert auf.â€_x009d_</t>
        </is>
      </c>
      <c r="J1789" t="inlineStr">
        <is>
          <t xml:space="preserve">VOA</t>
        </is>
      </c>
      <c r="K1789" t="inlineStr">
        <is>
          <t xml:space="preserve">Script Error</t>
        </is>
      </c>
      <c r="L1789" t="inlineStr">
        <is>
          <t xml:space="preserve">Script error</t>
        </is>
      </c>
      <c r="M1789" t="str">
        <f>IFERROR(IF(VLOOKUP(L1789,'Quantification'!$A:$B,2,FALSE)&amp;""="","Unclassified",VLOOKUP(L1789,'Quantification'!$A:$B,2,FALSE)),"Unclassified")</f>
        <v>Major</v>
      </c>
      <c r="N1789" t="inlineStr">
        <is>
          <t xml:space="preserve">con-khera.mirjam@pocketfm.com</t>
        </is>
      </c>
      <c r="O1789" t="inlineStr">
        <is>
          <t xml:space="preserve">Issues found in raw</t>
        </is>
      </c>
      <c r="P1789" t="str">
        <f>IF(OR(O1789="Issues found in master",O1789="Final master"),"Master",IF(OR(O1789="Ready for Master",O1789="Issues found in raw",O1789="Raw under QC",O1789="Issues resolved in raw"),"Raw","-"))</f>
        <v>Raw</v>
      </c>
      <c r="Q1789" s="13">
        <v>46287.73055555555</v>
      </c>
      <c r="R1789" t="inlineStr">
        <is>
          <t xml:space="preserve">2026-09 (Sept)</t>
        </is>
      </c>
      <c r="S1789">
        <f>IF(M1789="Not an error",0,IF(COUNTIFS($A$2:$A1789,$A1789,$D$2:$D1789,$D1789,$M$2:$M1789,"&lt;&gt;Not an error")=1,1,0))</f>
        <v>0</v>
      </c>
      <c r="T1789">
        <f>IF(M1789&lt;&gt;"Major",0,IF(COUNTIFS($A$2:$A1789,$A1789,$D$2:$D1789,$D1789,$M$2:$M1789,"Major")=1,1,0))</f>
        <v>0</v>
      </c>
      <c r="U1789">
        <f>IF(M1789&lt;&gt;"Minor",0,IF(COUNTIFS($A$2:$A1789,$A1789,$D$2:$D1789,$D1789,$M$2:$M1789,"Minor")=1,1,0))</f>
        <v>0</v>
      </c>
    </row>
    <row r="1790">
      <c r="A1790" t="inlineStr">
        <is>
          <t xml:space="preserve">819eabfbd96880cd7f6d42202600e24bdb384108</t>
        </is>
      </c>
      <c r="B1790" t="inlineStr">
        <is>
          <t xml:space="preserve">Primal Partners</t>
        </is>
      </c>
      <c r="C1790" t="inlineStr">
        <is>
          <t xml:space="preserve">Primal Partners (New)</t>
        </is>
      </c>
      <c r="D1790" t="inlineStr">
        <is>
          <t xml:space="preserve">477d85c8acc7336d4d6f131cc7756024cbee1349</t>
        </is>
      </c>
      <c r="E1790" t="inlineStr">
        <is>
          <t xml:space="preserve">Episode 90: Die Sturmschwinge (Ignore)</t>
        </is>
      </c>
      <c r="F1790">
        <v>90</v>
      </c>
      <c r="G1790" t="inlineStr">
        <is>
          <t xml:space="preserve">4:06-4:12</t>
        </is>
      </c>
      <c r="H1790" t="inlineStr">
        <is>
          <t xml:space="preserve">Pending</t>
        </is>
      </c>
      <c r="I1790" t="inlineStr">
        <is>
          <t xml:space="preserve">Remarks: [Script Error]
Line from script:
"Doch die Sturmschwinge wirkte enttÃ¤uscht. Sie begann sofort wieder, den Feuerzahn-Hund wÃ¼tend anzukreischen, woraufhin die Felsenschuppe sich ihr erneut in den Weg stellte."
Note: The beast was established as â€œHelmkopf,â€_x009d_ not â€œFelsenschuppe.â€_x009d_ Suggested: â€œDoch die Sturmschwinge wirkte enttÃ¤uscht. Sie begann sofort wieder, den Feuerzahn-Hund wÃ¼tend anzukreischen, woraufhin der Helmkopf sich ihr erneut in den Weg stellte.â€_x009d_</t>
        </is>
      </c>
      <c r="J1790" t="inlineStr">
        <is>
          <t xml:space="preserve">VOA</t>
        </is>
      </c>
      <c r="K1790" t="inlineStr">
        <is>
          <t xml:space="preserve">Script Error</t>
        </is>
      </c>
      <c r="L1790" t="inlineStr">
        <is>
          <t xml:space="preserve">Script error</t>
        </is>
      </c>
      <c r="M1790" t="str">
        <f>IFERROR(IF(VLOOKUP(L1790,'Quantification'!$A:$B,2,FALSE)&amp;""="","Unclassified",VLOOKUP(L1790,'Quantification'!$A:$B,2,FALSE)),"Unclassified")</f>
        <v>Major</v>
      </c>
      <c r="N1790" t="inlineStr">
        <is>
          <t xml:space="preserve">con-khera.mirjam@pocketfm.com</t>
        </is>
      </c>
      <c r="O1790" t="inlineStr">
        <is>
          <t xml:space="preserve">Issues found in raw</t>
        </is>
      </c>
      <c r="P1790" t="str">
        <f>IF(OR(O1790="Issues found in master",O1790="Final master"),"Master",IF(OR(O1790="Ready for Master",O1790="Issues found in raw",O1790="Raw under QC",O1790="Issues resolved in raw"),"Raw","-"))</f>
        <v>Raw</v>
      </c>
      <c r="Q1790" s="13">
        <v>46287.73055555555</v>
      </c>
      <c r="R1790" t="inlineStr">
        <is>
          <t xml:space="preserve">2026-09 (Sept)</t>
        </is>
      </c>
      <c r="S1790">
        <f>IF(M1790="Not an error",0,IF(COUNTIFS($A$2:$A1790,$A1790,$D$2:$D1790,$D1790,$M$2:$M1790,"&lt;&gt;Not an error")=1,1,0))</f>
        <v>0</v>
      </c>
      <c r="T1790">
        <f>IF(M1790&lt;&gt;"Major",0,IF(COUNTIFS($A$2:$A1790,$A1790,$D$2:$D1790,$D1790,$M$2:$M1790,"Major")=1,1,0))</f>
        <v>0</v>
      </c>
      <c r="U1790">
        <f>IF(M1790&lt;&gt;"Minor",0,IF(COUNTIFS($A$2:$A1790,$A1790,$D$2:$D1790,$D1790,$M$2:$M1790,"Minor")=1,1,0))</f>
        <v>0</v>
      </c>
    </row>
    <row r="1791">
      <c r="A1791" t="inlineStr">
        <is>
          <t xml:space="preserve">819eabfbd96880cd7f6d42202600e24bdb384108</t>
        </is>
      </c>
      <c r="B1791" t="inlineStr">
        <is>
          <t xml:space="preserve">Primal Partners</t>
        </is>
      </c>
      <c r="C1791" t="inlineStr">
        <is>
          <t xml:space="preserve">Primal Partners (New)</t>
        </is>
      </c>
      <c r="D1791" t="inlineStr">
        <is>
          <t xml:space="preserve">477d85c8acc7336d4d6f131cc7756024cbee1349</t>
        </is>
      </c>
      <c r="E1791" t="inlineStr">
        <is>
          <t xml:space="preserve">Episode 90: Die Sturmschwinge (Ignore)</t>
        </is>
      </c>
      <c r="F1791">
        <v>90</v>
      </c>
      <c r="G1791" t="inlineStr">
        <is>
          <t xml:space="preserve">6:15-6:27</t>
        </is>
      </c>
      <c r="H1791" t="inlineStr">
        <is>
          <t xml:space="preserve">Pending</t>
        </is>
      </c>
      <c r="I1791" t="inlineStr">
        <is>
          <t xml:space="preserve">Remarks: [Script Error]
Line from script:
"Das Verhalten der Sturmschwinge unterschied sich vÃ¶llig von dem der Felsenschuppe. Angenommen, die Felsenschuppe wurde als niedrigstufige Bestie gebunden, wÃ¤hrend die Sturmschwinge bei ihrer Gefangennahme bereits ein hohes Level hatte."
Note: The beast was established as â€œHelmkopf,â€_x009d_ not â€œFelsenschuppe.â€_x009d_ Suggested: â€œDas Verhalten der Sturmschwinge unterschied sich vÃ¶llig von dem des Helmkopfs. Angenommen, der Helmkopf wurde als niedrigstufige Bestie gebunden, wÃ¤hrend die Sturmschwinge bei ihrer Gefangennahme bereits ein hohes Level hatte.â€_x009d_</t>
        </is>
      </c>
      <c r="J1791" t="inlineStr">
        <is>
          <t xml:space="preserve">VOA</t>
        </is>
      </c>
      <c r="K1791" t="inlineStr">
        <is>
          <t xml:space="preserve">Script Error</t>
        </is>
      </c>
      <c r="L1791" t="inlineStr">
        <is>
          <t xml:space="preserve">Script error</t>
        </is>
      </c>
      <c r="M1791" t="str">
        <f>IFERROR(IF(VLOOKUP(L1791,'Quantification'!$A:$B,2,FALSE)&amp;""="","Unclassified",VLOOKUP(L1791,'Quantification'!$A:$B,2,FALSE)),"Unclassified")</f>
        <v>Major</v>
      </c>
      <c r="N1791" t="inlineStr">
        <is>
          <t xml:space="preserve">con-khera.mirjam@pocketfm.com</t>
        </is>
      </c>
      <c r="O1791" t="inlineStr">
        <is>
          <t xml:space="preserve">Issues found in raw</t>
        </is>
      </c>
      <c r="P1791" t="str">
        <f>IF(OR(O1791="Issues found in master",O1791="Final master"),"Master",IF(OR(O1791="Ready for Master",O1791="Issues found in raw",O1791="Raw under QC",O1791="Issues resolved in raw"),"Raw","-"))</f>
        <v>Raw</v>
      </c>
      <c r="Q1791" s="13">
        <v>46287.73055555555</v>
      </c>
      <c r="R1791" t="inlineStr">
        <is>
          <t xml:space="preserve">2026-09 (Sept)</t>
        </is>
      </c>
      <c r="S1791">
        <f>IF(M1791="Not an error",0,IF(COUNTIFS($A$2:$A1791,$A1791,$D$2:$D1791,$D1791,$M$2:$M1791,"&lt;&gt;Not an error")=1,1,0))</f>
        <v>0</v>
      </c>
      <c r="T1791">
        <f>IF(M1791&lt;&gt;"Major",0,IF(COUNTIFS($A$2:$A1791,$A1791,$D$2:$D1791,$D1791,$M$2:$M1791,"Major")=1,1,0))</f>
        <v>0</v>
      </c>
      <c r="U1791">
        <f>IF(M1791&lt;&gt;"Minor",0,IF(COUNTIFS($A$2:$A1791,$A1791,$D$2:$D1791,$D1791,$M$2:$M1791,"Minor")=1,1,0))</f>
        <v>0</v>
      </c>
    </row>
    <row r="1792">
      <c r="A1792" t="inlineStr">
        <is>
          <t xml:space="preserve">819eabfbd96880cd7f6d42202600e24bdb384108</t>
        </is>
      </c>
      <c r="B1792" t="inlineStr">
        <is>
          <t xml:space="preserve">Primal Partners</t>
        </is>
      </c>
      <c r="C1792" t="inlineStr">
        <is>
          <t xml:space="preserve">Primal Partners (New)</t>
        </is>
      </c>
      <c r="D1792" t="inlineStr">
        <is>
          <t xml:space="preserve">477d85c8acc7336d4d6f131cc7756024cbee1349</t>
        </is>
      </c>
      <c r="E1792" t="inlineStr">
        <is>
          <t xml:space="preserve">Episode 90: Die Sturmschwinge (Ignore)</t>
        </is>
      </c>
      <c r="F1792">
        <v>90</v>
      </c>
      <c r="G1792" t="inlineStr">
        <is>
          <t xml:space="preserve">7:11-7:15</t>
        </is>
      </c>
      <c r="H1792" t="inlineStr">
        <is>
          <t xml:space="preserve">Pending</t>
        </is>
      </c>
      <c r="I1792" t="inlineStr">
        <is>
          <t xml:space="preserve">Remarks: [Script Error]
Line from script:
"â€žFelsenschuppe!â€œ Erneut warf sich die Felsenschuppe vor die Sturmschwinge."
Note: The beast was established as â€œHelmkopf,â€_x009d_ not â€œFelsenschuppe.â€_x009d_ Its vocalization should also match the established name. Suggested: â€œHelm!â€œ, rief der Helmkopf und warf sich erneut vor die Sturmschwinge.</t>
        </is>
      </c>
      <c r="J1792" t="inlineStr">
        <is>
          <t xml:space="preserve">VOA</t>
        </is>
      </c>
      <c r="K1792" t="inlineStr">
        <is>
          <t xml:space="preserve">Script Error</t>
        </is>
      </c>
      <c r="L1792" t="inlineStr">
        <is>
          <t xml:space="preserve">Script error</t>
        </is>
      </c>
      <c r="M1792" t="str">
        <f>IFERROR(IF(VLOOKUP(L1792,'Quantification'!$A:$B,2,FALSE)&amp;""="","Unclassified",VLOOKUP(L1792,'Quantification'!$A:$B,2,FALSE)),"Unclassified")</f>
        <v>Major</v>
      </c>
      <c r="N1792" t="inlineStr">
        <is>
          <t xml:space="preserve">con-khera.mirjam@pocketfm.com</t>
        </is>
      </c>
      <c r="O1792" t="inlineStr">
        <is>
          <t xml:space="preserve">Issues found in raw</t>
        </is>
      </c>
      <c r="P1792" t="str">
        <f>IF(OR(O1792="Issues found in master",O1792="Final master"),"Master",IF(OR(O1792="Ready for Master",O1792="Issues found in raw",O1792="Raw under QC",O1792="Issues resolved in raw"),"Raw","-"))</f>
        <v>Raw</v>
      </c>
      <c r="Q1792" s="13">
        <v>46287.73055555555</v>
      </c>
      <c r="R1792" t="inlineStr">
        <is>
          <t xml:space="preserve">2026-09 (Sept)</t>
        </is>
      </c>
      <c r="S1792">
        <f>IF(M1792="Not an error",0,IF(COUNTIFS($A$2:$A1792,$A1792,$D$2:$D1792,$D1792,$M$2:$M1792,"&lt;&gt;Not an error")=1,1,0))</f>
        <v>0</v>
      </c>
      <c r="T1792">
        <f>IF(M1792&lt;&gt;"Major",0,IF(COUNTIFS($A$2:$A1792,$A1792,$D$2:$D1792,$D1792,$M$2:$M1792,"Major")=1,1,0))</f>
        <v>0</v>
      </c>
      <c r="U1792">
        <f>IF(M1792&lt;&gt;"Minor",0,IF(COUNTIFS($A$2:$A1792,$A1792,$D$2:$D1792,$D1792,$M$2:$M1792,"Minor")=1,1,0))</f>
        <v>0</v>
      </c>
    </row>
    <row r="1793">
      <c r="A1793" t="inlineStr">
        <is>
          <t xml:space="preserve">819eabfbd96880cd7f6d42202600e24bdb384108</t>
        </is>
      </c>
      <c r="B1793" t="inlineStr">
        <is>
          <t xml:space="preserve">Primal Partners</t>
        </is>
      </c>
      <c r="C1793" t="inlineStr">
        <is>
          <t xml:space="preserve">Primal Partners (New)</t>
        </is>
      </c>
      <c r="D1793" t="inlineStr">
        <is>
          <t xml:space="preserve">477d85c8acc7336d4d6f131cc7756024cbee1349</t>
        </is>
      </c>
      <c r="E1793" t="inlineStr">
        <is>
          <t xml:space="preserve">Episode 90: Die Sturmschwinge (Ignore)</t>
        </is>
      </c>
      <c r="F1793">
        <v>90</v>
      </c>
      <c r="G1793" t="inlineStr">
        <is>
          <t xml:space="preserve">7:23-7:30</t>
        </is>
      </c>
      <c r="H1793" t="inlineStr">
        <is>
          <t xml:space="preserve">Pending</t>
        </is>
      </c>
      <c r="I1793" t="inlineStr">
        <is>
          <t xml:space="preserve">Remarks: [Script Error]
Line from script:
"Sofort schlug ein Blitz vom Himmel herab und traf die Stelle, an der die Felsenschuppe stand. Erschrocken wurde die Felsenschuppe unsichtbar."
Note: The beast was established as â€œHelmkopf,â€_x009d_ not â€œFelsenschuppe.â€_x009d_ Suggested: â€œSofort schlug ein Blitz vom Himmel herab und traf die Stelle, an der der Helmkopf gestanden hatte. Erschrocken machte sich der Helmkopf unsichtbar.â€_x009d_</t>
        </is>
      </c>
      <c r="J1793" t="inlineStr">
        <is>
          <t xml:space="preserve">VOA</t>
        </is>
      </c>
      <c r="K1793" t="inlineStr">
        <is>
          <t xml:space="preserve">Script Error</t>
        </is>
      </c>
      <c r="L1793" t="inlineStr">
        <is>
          <t xml:space="preserve">Script error</t>
        </is>
      </c>
      <c r="M1793" t="str">
        <f>IFERROR(IF(VLOOKUP(L1793,'Quantification'!$A:$B,2,FALSE)&amp;""="","Unclassified",VLOOKUP(L1793,'Quantification'!$A:$B,2,FALSE)),"Unclassified")</f>
        <v>Major</v>
      </c>
      <c r="N1793" t="inlineStr">
        <is>
          <t xml:space="preserve">con-khera.mirjam@pocketfm.com</t>
        </is>
      </c>
      <c r="O1793" t="inlineStr">
        <is>
          <t xml:space="preserve">Issues found in raw</t>
        </is>
      </c>
      <c r="P1793" t="str">
        <f>IF(OR(O1793="Issues found in master",O1793="Final master"),"Master",IF(OR(O1793="Ready for Master",O1793="Issues found in raw",O1793="Raw under QC",O1793="Issues resolved in raw"),"Raw","-"))</f>
        <v>Raw</v>
      </c>
      <c r="Q1793" s="13">
        <v>46287.73055555555</v>
      </c>
      <c r="R1793" t="inlineStr">
        <is>
          <t xml:space="preserve">2026-09 (Sept)</t>
        </is>
      </c>
      <c r="S1793">
        <f>IF(M1793="Not an error",0,IF(COUNTIFS($A$2:$A1793,$A1793,$D$2:$D1793,$D1793,$M$2:$M1793,"&lt;&gt;Not an error")=1,1,0))</f>
        <v>0</v>
      </c>
      <c r="T1793">
        <f>IF(M1793&lt;&gt;"Major",0,IF(COUNTIFS($A$2:$A1793,$A1793,$D$2:$D1793,$D1793,$M$2:$M1793,"Major")=1,1,0))</f>
        <v>0</v>
      </c>
      <c r="U1793">
        <f>IF(M1793&lt;&gt;"Minor",0,IF(COUNTIFS($A$2:$A1793,$A1793,$D$2:$D1793,$D1793,$M$2:$M1793,"Minor")=1,1,0))</f>
        <v>0</v>
      </c>
    </row>
    <row r="1794">
      <c r="A1794" t="inlineStr">
        <is>
          <t xml:space="preserve">819eabfbd96880cd7f6d42202600e24bdb384108</t>
        </is>
      </c>
      <c r="B1794" t="inlineStr">
        <is>
          <t xml:space="preserve">Primal Partners</t>
        </is>
      </c>
      <c r="C1794" t="inlineStr">
        <is>
          <t xml:space="preserve">Primal Partners (New)</t>
        </is>
      </c>
      <c r="D1794" t="inlineStr">
        <is>
          <t xml:space="preserve">477d85c8acc7336d4d6f131cc7756024cbee1349</t>
        </is>
      </c>
      <c r="E1794" t="inlineStr">
        <is>
          <t xml:space="preserve">Episode 90: Die Sturmschwinge (Ignore)</t>
        </is>
      </c>
      <c r="F1794">
        <v>90</v>
      </c>
      <c r="G1794" t="inlineStr">
        <is>
          <t xml:space="preserve">7:36-7:40</t>
        </is>
      </c>
      <c r="H1794" t="inlineStr">
        <is>
          <t xml:space="preserve">Pending</t>
        </is>
      </c>
      <c r="I1794" t="inlineStr">
        <is>
          <t xml:space="preserve">Remarks: [Script Error]
Line from script:
"Die Felsenschuppe tauchte hinter der Sturmschwinge wieder auf."
Note: The beast was established as â€œHelmkopf,â€_x009d_ not â€œFelsenschuppe.â€_x009d_ Suggested: â€œDer Helmkopf tauchte hinter der Sturmschwinge wieder auf.â€_x009d_</t>
        </is>
      </c>
      <c r="J1794" t="inlineStr">
        <is>
          <t xml:space="preserve">VOA</t>
        </is>
      </c>
      <c r="K1794" t="inlineStr">
        <is>
          <t xml:space="preserve">Script Error</t>
        </is>
      </c>
      <c r="L1794" t="inlineStr">
        <is>
          <t xml:space="preserve">Script error</t>
        </is>
      </c>
      <c r="M1794" t="str">
        <f>IFERROR(IF(VLOOKUP(L1794,'Quantification'!$A:$B,2,FALSE)&amp;""="","Unclassified",VLOOKUP(L1794,'Quantification'!$A:$B,2,FALSE)),"Unclassified")</f>
        <v>Major</v>
      </c>
      <c r="N1794" t="inlineStr">
        <is>
          <t xml:space="preserve">con-khera.mirjam@pocketfm.com</t>
        </is>
      </c>
      <c r="O1794" t="inlineStr">
        <is>
          <t xml:space="preserve">Issues found in raw</t>
        </is>
      </c>
      <c r="P1794" t="str">
        <f>IF(OR(O1794="Issues found in master",O1794="Final master"),"Master",IF(OR(O1794="Ready for Master",O1794="Issues found in raw",O1794="Raw under QC",O1794="Issues resolved in raw"),"Raw","-"))</f>
        <v>Raw</v>
      </c>
      <c r="Q1794" s="13">
        <v>46287.73055555555</v>
      </c>
      <c r="R1794" t="inlineStr">
        <is>
          <t xml:space="preserve">2026-09 (Sept)</t>
        </is>
      </c>
      <c r="S1794">
        <f>IF(M1794="Not an error",0,IF(COUNTIFS($A$2:$A1794,$A1794,$D$2:$D1794,$D1794,$M$2:$M1794,"&lt;&gt;Not an error")=1,1,0))</f>
        <v>0</v>
      </c>
      <c r="T1794">
        <f>IF(M1794&lt;&gt;"Major",0,IF(COUNTIFS($A$2:$A1794,$A1794,$D$2:$D1794,$D1794,$M$2:$M1794,"Major")=1,1,0))</f>
        <v>0</v>
      </c>
      <c r="U1794">
        <f>IF(M1794&lt;&gt;"Minor",0,IF(COUNTIFS($A$2:$A1794,$A1794,$D$2:$D1794,$D1794,$M$2:$M1794,"Minor")=1,1,0))</f>
        <v>0</v>
      </c>
    </row>
    <row r="1795">
      <c r="A1795" t="inlineStr">
        <is>
          <t xml:space="preserve">819eabfbd96880cd7f6d42202600e24bdb384108</t>
        </is>
      </c>
      <c r="B1795" t="inlineStr">
        <is>
          <t xml:space="preserve">Primal Partners</t>
        </is>
      </c>
      <c r="C1795" t="inlineStr">
        <is>
          <t xml:space="preserve">Primal Partners (New)</t>
        </is>
      </c>
      <c r="D1795" t="inlineStr">
        <is>
          <t xml:space="preserve">477d85c8acc7336d4d6f131cc7756024cbee1349</t>
        </is>
      </c>
      <c r="E1795" t="inlineStr">
        <is>
          <t xml:space="preserve">Episode 90: Die Sturmschwinge (Ignore)</t>
        </is>
      </c>
      <c r="F1795">
        <v>90</v>
      </c>
      <c r="G1795" t="inlineStr">
        <is>
          <t xml:space="preserve">8:03-8:06</t>
        </is>
      </c>
      <c r="H1795" t="inlineStr">
        <is>
          <t xml:space="preserve">Pending</t>
        </is>
      </c>
      <c r="I1795" t="inlineStr">
        <is>
          <t xml:space="preserve">Remarks: [Script Error]
Line from script:
"Die Felsenschuppe kreischte nur, ohne zurÃ¼ckzuschlagen."
Note: The beast was established as â€œHelmkopf,â€_x009d_ not â€œFelsenschuppe.â€_x009d_ Suggested: â€œDer Helmkopf kreischte nur, ohne zurÃ¼ckzuschlagen.â€_x009d_</t>
        </is>
      </c>
      <c r="J1795" t="inlineStr">
        <is>
          <t xml:space="preserve">VOA</t>
        </is>
      </c>
      <c r="K1795" t="inlineStr">
        <is>
          <t xml:space="preserve">Script Error</t>
        </is>
      </c>
      <c r="L1795" t="inlineStr">
        <is>
          <t xml:space="preserve">Script error</t>
        </is>
      </c>
      <c r="M1795" t="str">
        <f>IFERROR(IF(VLOOKUP(L1795,'Quantification'!$A:$B,2,FALSE)&amp;""="","Unclassified",VLOOKUP(L1795,'Quantification'!$A:$B,2,FALSE)),"Unclassified")</f>
        <v>Major</v>
      </c>
      <c r="N1795" t="inlineStr">
        <is>
          <t xml:space="preserve">con-khera.mirjam@pocketfm.com</t>
        </is>
      </c>
      <c r="O1795" t="inlineStr">
        <is>
          <t xml:space="preserve">Issues found in raw</t>
        </is>
      </c>
      <c r="P1795" t="str">
        <f>IF(OR(O1795="Issues found in master",O1795="Final master"),"Master",IF(OR(O1795="Ready for Master",O1795="Issues found in raw",O1795="Raw under QC",O1795="Issues resolved in raw"),"Raw","-"))</f>
        <v>Raw</v>
      </c>
      <c r="Q1795" s="13">
        <v>46287.73055555555</v>
      </c>
      <c r="R1795" t="inlineStr">
        <is>
          <t xml:space="preserve">2026-09 (Sept)</t>
        </is>
      </c>
      <c r="S1795">
        <f>IF(M1795="Not an error",0,IF(COUNTIFS($A$2:$A1795,$A1795,$D$2:$D1795,$D1795,$M$2:$M1795,"&lt;&gt;Not an error")=1,1,0))</f>
        <v>0</v>
      </c>
      <c r="T1795">
        <f>IF(M1795&lt;&gt;"Major",0,IF(COUNTIFS($A$2:$A1795,$A1795,$D$2:$D1795,$D1795,$M$2:$M1795,"Major")=1,1,0))</f>
        <v>0</v>
      </c>
      <c r="U1795">
        <f>IF(M1795&lt;&gt;"Minor",0,IF(COUNTIFS($A$2:$A1795,$A1795,$D$2:$D1795,$D1795,$M$2:$M1795,"Minor")=1,1,0))</f>
        <v>0</v>
      </c>
    </row>
    <row r="1796">
      <c r="A1796" t="inlineStr">
        <is>
          <t xml:space="preserve">819eabfbd96880cd7f6d42202600e24bdb384108</t>
        </is>
      </c>
      <c r="B1796" t="inlineStr">
        <is>
          <t xml:space="preserve">Primal Partners</t>
        </is>
      </c>
      <c r="C1796" t="inlineStr">
        <is>
          <t xml:space="preserve">Primal Partners (New)</t>
        </is>
      </c>
      <c r="D1796" t="inlineStr">
        <is>
          <t xml:space="preserve">477d85c8acc7336d4d6f131cc7756024cbee1349</t>
        </is>
      </c>
      <c r="E1796" t="inlineStr">
        <is>
          <t xml:space="preserve">Episode 90: Die Sturmschwinge (Ignore)</t>
        </is>
      </c>
      <c r="F1796">
        <v>90</v>
      </c>
      <c r="G1796" t="inlineStr">
        <is>
          <t xml:space="preserve">8:32-8:37</t>
        </is>
      </c>
      <c r="H1796" t="inlineStr">
        <is>
          <t xml:space="preserve">Pending</t>
        </is>
      </c>
      <c r="I1796" t="inlineStr">
        <is>
          <t xml:space="preserve">Remarks: [Script Error]
Line from script:
"Sie lenkte die Donnerkugel um und schleuderte sie auf die Felsenschuppe. â€žFelsenschuppe!â€œ"
Note: The beast was established as â€œHelmkopf,â€_x009d_ not â€œFelsenschuppe.â€_x009d_ Its vocalization should also match the established name. Suggested: â€œSie lenkte die Donnerkugel um und schleuderte sie auf den Helmkopf. â€šHelm!â€˜â€_x009d_</t>
        </is>
      </c>
      <c r="J1796" t="inlineStr">
        <is>
          <t xml:space="preserve">VOA</t>
        </is>
      </c>
      <c r="K1796" t="inlineStr">
        <is>
          <t xml:space="preserve">Script Error</t>
        </is>
      </c>
      <c r="L1796" t="inlineStr">
        <is>
          <t xml:space="preserve">Script error</t>
        </is>
      </c>
      <c r="M1796" t="str">
        <f>IFERROR(IF(VLOOKUP(L1796,'Quantification'!$A:$B,2,FALSE)&amp;""="","Unclassified",VLOOKUP(L1796,'Quantification'!$A:$B,2,FALSE)),"Unclassified")</f>
        <v>Major</v>
      </c>
      <c r="N1796" t="inlineStr">
        <is>
          <t xml:space="preserve">con-khera.mirjam@pocketfm.com</t>
        </is>
      </c>
      <c r="O1796" t="inlineStr">
        <is>
          <t xml:space="preserve">Issues found in raw</t>
        </is>
      </c>
      <c r="P1796" t="str">
        <f>IF(OR(O1796="Issues found in master",O1796="Final master"),"Master",IF(OR(O1796="Ready for Master",O1796="Issues found in raw",O1796="Raw under QC",O1796="Issues resolved in raw"),"Raw","-"))</f>
        <v>Raw</v>
      </c>
      <c r="Q1796" s="13">
        <v>46287.73055555555</v>
      </c>
      <c r="R1796" t="inlineStr">
        <is>
          <t xml:space="preserve">2026-09 (Sept)</t>
        </is>
      </c>
      <c r="S1796">
        <f>IF(M1796="Not an error",0,IF(COUNTIFS($A$2:$A1796,$A1796,$D$2:$D1796,$D1796,$M$2:$M1796,"&lt;&gt;Not an error")=1,1,0))</f>
        <v>0</v>
      </c>
      <c r="T1796">
        <f>IF(M1796&lt;&gt;"Major",0,IF(COUNTIFS($A$2:$A1796,$A1796,$D$2:$D1796,$D1796,$M$2:$M1796,"Major")=1,1,0))</f>
        <v>0</v>
      </c>
      <c r="U1796">
        <f>IF(M1796&lt;&gt;"Minor",0,IF(COUNTIFS($A$2:$A1796,$A1796,$D$2:$D1796,$D1796,$M$2:$M1796,"Minor")=1,1,0))</f>
        <v>0</v>
      </c>
    </row>
    <row r="1797">
      <c r="A1797" t="inlineStr">
        <is>
          <t xml:space="preserve">819eabfbd96880cd7f6d42202600e24bdb384108</t>
        </is>
      </c>
      <c r="B1797" t="inlineStr">
        <is>
          <t xml:space="preserve">Primal Partners</t>
        </is>
      </c>
      <c r="C1797" t="inlineStr">
        <is>
          <t xml:space="preserve">Primal Partners (New)</t>
        </is>
      </c>
      <c r="D1797" t="inlineStr">
        <is>
          <t xml:space="preserve">477d85c8acc7336d4d6f131cc7756024cbee1349</t>
        </is>
      </c>
      <c r="E1797" t="inlineStr">
        <is>
          <t xml:space="preserve">Episode 90: Die Sturmschwinge (Ignore)</t>
        </is>
      </c>
      <c r="F1797">
        <v>90</v>
      </c>
      <c r="G1797" t="inlineStr">
        <is>
          <t xml:space="preserve">8:40-8:45</t>
        </is>
      </c>
      <c r="H1797" t="inlineStr">
        <is>
          <t xml:space="preserve">Pending</t>
        </is>
      </c>
      <c r="I1797" t="inlineStr">
        <is>
          <t xml:space="preserve">Remarks: [Script Error]
Line from script:
"Die Felsenschuppe hatte keine Zeit, sich vorzubereiten, und wurde von der vollen Wucht des Angriffs getroffen."
Note: The beast was established as â€œHelmkopf,â€_x009d_ not â€œFelsenschuppe.â€_x009d_ Suggested: â€œDer Helmkopf hatte keine Zeit, sich vorzubereiten, und wurde von der vollen Wucht des Angriffs getroffen.â€_x009d_</t>
        </is>
      </c>
      <c r="J1797" t="inlineStr">
        <is>
          <t xml:space="preserve">VOA</t>
        </is>
      </c>
      <c r="K1797" t="inlineStr">
        <is>
          <t xml:space="preserve">Script Error</t>
        </is>
      </c>
      <c r="L1797" t="inlineStr">
        <is>
          <t xml:space="preserve">Script error</t>
        </is>
      </c>
      <c r="M1797" t="str">
        <f>IFERROR(IF(VLOOKUP(L1797,'Quantification'!$A:$B,2,FALSE)&amp;""="","Unclassified",VLOOKUP(L1797,'Quantification'!$A:$B,2,FALSE)),"Unclassified")</f>
        <v>Major</v>
      </c>
      <c r="N1797" t="inlineStr">
        <is>
          <t xml:space="preserve">con-khera.mirjam@pocketfm.com</t>
        </is>
      </c>
      <c r="O1797" t="inlineStr">
        <is>
          <t xml:space="preserve">Issues found in raw</t>
        </is>
      </c>
      <c r="P1797" t="str">
        <f>IF(OR(O1797="Issues found in master",O1797="Final master"),"Master",IF(OR(O1797="Ready for Master",O1797="Issues found in raw",O1797="Raw under QC",O1797="Issues resolved in raw"),"Raw","-"))</f>
        <v>Raw</v>
      </c>
      <c r="Q1797" s="13">
        <v>46287.73055555555</v>
      </c>
      <c r="R1797" t="inlineStr">
        <is>
          <t xml:space="preserve">2026-09 (Sept)</t>
        </is>
      </c>
      <c r="S1797">
        <f>IF(M1797="Not an error",0,IF(COUNTIFS($A$2:$A1797,$A1797,$D$2:$D1797,$D1797,$M$2:$M1797,"&lt;&gt;Not an error")=1,1,0))</f>
        <v>0</v>
      </c>
      <c r="T1797">
        <f>IF(M1797&lt;&gt;"Major",0,IF(COUNTIFS($A$2:$A1797,$A1797,$D$2:$D1797,$D1797,$M$2:$M1797,"Major")=1,1,0))</f>
        <v>0</v>
      </c>
      <c r="U1797">
        <f>IF(M1797&lt;&gt;"Minor",0,IF(COUNTIFS($A$2:$A1797,$A1797,$D$2:$D1797,$D1797,$M$2:$M1797,"Minor")=1,1,0))</f>
        <v>0</v>
      </c>
    </row>
    <row r="1798">
      <c r="A1798" t="inlineStr">
        <is>
          <t xml:space="preserve">819eabfbd96880cd7f6d42202600e24bdb384108</t>
        </is>
      </c>
      <c r="B1798" t="inlineStr">
        <is>
          <t xml:space="preserve">Primal Partners</t>
        </is>
      </c>
      <c r="C1798" t="inlineStr">
        <is>
          <t xml:space="preserve">Primal Partners (New)</t>
        </is>
      </c>
      <c r="D1798" t="inlineStr">
        <is>
          <t xml:space="preserve">477d85c8acc7336d4d6f131cc7756024cbee1349</t>
        </is>
      </c>
      <c r="E1798" t="inlineStr">
        <is>
          <t xml:space="preserve">Episode 90: Die Sturmschwinge (Ignore)</t>
        </is>
      </c>
      <c r="F1798">
        <v>90</v>
      </c>
      <c r="G1798" t="inlineStr">
        <is>
          <t xml:space="preserve">8:52-9:06</t>
        </is>
      </c>
      <c r="H1798" t="inlineStr">
        <is>
          <t xml:space="preserve">Pending</t>
        </is>
      </c>
      <c r="I1798" t="inlineStr">
        <is>
          <t xml:space="preserve">Remarks: [Script Error]
Line from script:
"Ein Riss zog sich quer Ã¼ber den Steinhelm auf dem Kopf der Felsenschuppe. â€žFelsenschuppe!â€œ Die Felsenschuppe griff mit einer Klaue nach oben, um den Riss zu fÃ¼hlen, und stieÃŸ dann einen Klageschrei tiefster Verzweiflung aus."
Note: The beast was established as â€œHelmkopf,â€_x009d_ not â€œFelsenschuppe.â€_x009d_ Its vocalization should also match the established name. Suggested: â€œEin Riss zog sich quer Ã¼ber den Steinhelm auf dem Kopf des Helmkopfs. â€šHelm!â€˜ Der Helmkopf griff mit einer Klaue nach oben, um den Riss zu fÃ¼hlen, und stieÃŸ dann einen Klageschrei tiefster Verzweiflung aus.â€_x009d_</t>
        </is>
      </c>
      <c r="J1798" t="inlineStr">
        <is>
          <t xml:space="preserve">VOA</t>
        </is>
      </c>
      <c r="K1798" t="inlineStr">
        <is>
          <t xml:space="preserve">Modulation</t>
        </is>
      </c>
      <c r="L1798" t="inlineStr">
        <is>
          <t xml:space="preserve">Modulation</t>
        </is>
      </c>
      <c r="M1798" t="str">
        <f>IFERROR(IF(VLOOKUP(L1798,'Quantification'!$A:$B,2,FALSE)&amp;""="","Unclassified",VLOOKUP(L1798,'Quantification'!$A:$B,2,FALSE)),"Unclassified")</f>
        <v>Minor</v>
      </c>
      <c r="N1798" t="inlineStr">
        <is>
          <t xml:space="preserve">con-khera.mirjam@pocketfm.com</t>
        </is>
      </c>
      <c r="O1798" t="inlineStr">
        <is>
          <t xml:space="preserve">Issues found in raw</t>
        </is>
      </c>
      <c r="P1798" t="str">
        <f>IF(OR(O1798="Issues found in master",O1798="Final master"),"Master",IF(OR(O1798="Ready for Master",O1798="Issues found in raw",O1798="Raw under QC",O1798="Issues resolved in raw"),"Raw","-"))</f>
        <v>Raw</v>
      </c>
      <c r="Q1798" s="13">
        <v>46287.73055555555</v>
      </c>
      <c r="R1798" t="inlineStr">
        <is>
          <t xml:space="preserve">2026-09 (Sept)</t>
        </is>
      </c>
      <c r="S1798">
        <f>IF(M1798="Not an error",0,IF(COUNTIFS($A$2:$A1798,$A1798,$D$2:$D1798,$D1798,$M$2:$M1798,"&lt;&gt;Not an error")=1,1,0))</f>
        <v>0</v>
      </c>
      <c r="T1798">
        <f>IF(M1798&lt;&gt;"Major",0,IF(COUNTIFS($A$2:$A1798,$A1798,$D$2:$D1798,$D1798,$M$2:$M1798,"Major")=1,1,0))</f>
        <v>0</v>
      </c>
      <c r="U1798">
        <f>IF(M1798&lt;&gt;"Minor",0,IF(COUNTIFS($A$2:$A1798,$A1798,$D$2:$D1798,$D1798,$M$2:$M1798,"Minor")=1,1,0))</f>
        <v>1</v>
      </c>
    </row>
    <row r="1799">
      <c r="A1799" t="inlineStr">
        <is>
          <t xml:space="preserve">819eabfbd96880cd7f6d42202600e24bdb384108</t>
        </is>
      </c>
      <c r="B1799" t="inlineStr">
        <is>
          <t xml:space="preserve">Primal Partners</t>
        </is>
      </c>
      <c r="C1799" t="inlineStr">
        <is>
          <t xml:space="preserve">Primal Partners (New)</t>
        </is>
      </c>
      <c r="D1799" t="inlineStr">
        <is>
          <t xml:space="preserve">deb4f67a8c8e6ed4918efe6012b2cb2163d7a394</t>
        </is>
      </c>
      <c r="E1799" t="inlineStr">
        <is>
          <t xml:space="preserve">Episode 91: Grollender Schrei (Ignore)</t>
        </is>
      </c>
      <c r="F1799">
        <v>91</v>
      </c>
      <c r="G1799" t="inlineStr">
        <is>
          <t xml:space="preserve">0:00-0:04</t>
        </is>
      </c>
      <c r="H1799" t="inlineStr">
        <is>
          <t xml:space="preserve">Pending</t>
        </is>
      </c>
      <c r="I1799" t="inlineStr">
        <is>
          <t xml:space="preserve">Remarks: [Script Error]
Line from script:
"An jedem anderen Tag hÃ¤tte eine Sturmschwinge kurzen Prozess mit einem Helmfels gemacht."
Note: The beast was established as â€œHelmkopf,â€_x009d_ not â€œHelmfels.â€_x009d_ Suggested: â€œAn jedem anderen Tag hÃ¤tte eine Sturmschwinge kurzen Prozess mit einem Helmkopf gemacht.â€_x009d_</t>
        </is>
      </c>
      <c r="J1799" t="inlineStr">
        <is>
          <t xml:space="preserve">VOA</t>
        </is>
      </c>
      <c r="K1799" t="inlineStr">
        <is>
          <t xml:space="preserve">Script Error</t>
        </is>
      </c>
      <c r="L1799" t="inlineStr">
        <is>
          <t xml:space="preserve">Script error</t>
        </is>
      </c>
      <c r="M1799" t="str">
        <f>IFERROR(IF(VLOOKUP(L1799,'Quantification'!$A:$B,2,FALSE)&amp;""="","Unclassified",VLOOKUP(L1799,'Quantification'!$A:$B,2,FALSE)),"Unclassified")</f>
        <v>Major</v>
      </c>
      <c r="N1799" t="inlineStr">
        <is>
          <t xml:space="preserve">con-khera.mirjam@pocketfm.com</t>
        </is>
      </c>
      <c r="O1799" t="inlineStr">
        <is>
          <t xml:space="preserve">Issues found in raw</t>
        </is>
      </c>
      <c r="P1799" t="str">
        <f>IF(OR(O1799="Issues found in master",O1799="Final master"),"Master",IF(OR(O1799="Ready for Master",O1799="Issues found in raw",O1799="Raw under QC",O1799="Issues resolved in raw"),"Raw","-"))</f>
        <v>Raw</v>
      </c>
      <c r="Q1799" s="13">
        <v>46287.731944444444</v>
      </c>
      <c r="R1799" t="inlineStr">
        <is>
          <t xml:space="preserve">2026-09 (Sept)</t>
        </is>
      </c>
      <c r="S1799">
        <f>IF(M1799="Not an error",0,IF(COUNTIFS($A$2:$A1799,$A1799,$D$2:$D1799,$D1799,$M$2:$M1799,"&lt;&gt;Not an error")=1,1,0))</f>
        <v>1</v>
      </c>
      <c r="T1799">
        <f>IF(M1799&lt;&gt;"Major",0,IF(COUNTIFS($A$2:$A1799,$A1799,$D$2:$D1799,$D1799,$M$2:$M1799,"Major")=1,1,0))</f>
        <v>1</v>
      </c>
      <c r="U1799">
        <f>IF(M1799&lt;&gt;"Minor",0,IF(COUNTIFS($A$2:$A1799,$A1799,$D$2:$D1799,$D1799,$M$2:$M1799,"Minor")=1,1,0))</f>
        <v>0</v>
      </c>
    </row>
    <row r="1800">
      <c r="A1800" t="inlineStr">
        <is>
          <t xml:space="preserve">819eabfbd96880cd7f6d42202600e24bdb384108</t>
        </is>
      </c>
      <c r="B1800" t="inlineStr">
        <is>
          <t xml:space="preserve">Primal Partners</t>
        </is>
      </c>
      <c r="C1800" t="inlineStr">
        <is>
          <t xml:space="preserve">Primal Partners (New)</t>
        </is>
      </c>
      <c r="D1800" t="inlineStr">
        <is>
          <t xml:space="preserve">deb4f67a8c8e6ed4918efe6012b2cb2163d7a394</t>
        </is>
      </c>
      <c r="E1800" t="inlineStr">
        <is>
          <t xml:space="preserve">Episode 91: Grollender Schrei (Ignore)</t>
        </is>
      </c>
      <c r="F1800">
        <v>91</v>
      </c>
      <c r="G1800" t="inlineStr">
        <is>
          <t xml:space="preserve">0:20-0:26</t>
        </is>
      </c>
      <c r="H1800" t="inlineStr">
        <is>
          <t xml:space="preserve">Pending</t>
        </is>
      </c>
      <c r="I1800" t="inlineStr">
        <is>
          <t xml:space="preserve">Remarks: [Script Error]
Line from script:
"Der Helmfels hatte ebenfalls alte Wunden, aber sie waren nichts im Vergleich zu denen der Sturmschwinge."
Note: The beast was established as â€œHelmkopf,â€_x009d_ not â€œHelmfels.â€_x009d_ Suggested: â€œDer Helmkopf hatte ebenfalls alte Wunden, aber sie waren nichts im Vergleich zu denen der Sturmschwinge.â€_x009d_</t>
        </is>
      </c>
      <c r="J1800" t="inlineStr">
        <is>
          <t xml:space="preserve">VOA</t>
        </is>
      </c>
      <c r="K1800" t="inlineStr">
        <is>
          <t xml:space="preserve">Script Error</t>
        </is>
      </c>
      <c r="L1800" t="inlineStr">
        <is>
          <t xml:space="preserve">Script error</t>
        </is>
      </c>
      <c r="M1800" t="str">
        <f>IFERROR(IF(VLOOKUP(L1800,'Quantification'!$A:$B,2,FALSE)&amp;""="","Unclassified",VLOOKUP(L1800,'Quantification'!$A:$B,2,FALSE)),"Unclassified")</f>
        <v>Major</v>
      </c>
      <c r="N1800" t="inlineStr">
        <is>
          <t xml:space="preserve">con-khera.mirjam@pocketfm.com</t>
        </is>
      </c>
      <c r="O1800" t="inlineStr">
        <is>
          <t xml:space="preserve">Issues found in raw</t>
        </is>
      </c>
      <c r="P1800" t="str">
        <f>IF(OR(O1800="Issues found in master",O1800="Final master"),"Master",IF(OR(O1800="Ready for Master",O1800="Issues found in raw",O1800="Raw under QC",O1800="Issues resolved in raw"),"Raw","-"))</f>
        <v>Raw</v>
      </c>
      <c r="Q1800" s="13">
        <v>46287.731944444444</v>
      </c>
      <c r="R1800" t="inlineStr">
        <is>
          <t xml:space="preserve">2026-09 (Sept)</t>
        </is>
      </c>
      <c r="S1800">
        <f>IF(M1800="Not an error",0,IF(COUNTIFS($A$2:$A1800,$A1800,$D$2:$D1800,$D1800,$M$2:$M1800,"&lt;&gt;Not an error")=1,1,0))</f>
        <v>0</v>
      </c>
      <c r="T1800">
        <f>IF(M1800&lt;&gt;"Major",0,IF(COUNTIFS($A$2:$A1800,$A1800,$D$2:$D1800,$D1800,$M$2:$M1800,"Major")=1,1,0))</f>
        <v>0</v>
      </c>
      <c r="U1800">
        <f>IF(M1800&lt;&gt;"Minor",0,IF(COUNTIFS($A$2:$A1800,$A1800,$D$2:$D1800,$D1800,$M$2:$M1800,"Minor")=1,1,0))</f>
        <v>0</v>
      </c>
    </row>
    <row r="1801">
      <c r="A1801" t="inlineStr">
        <is>
          <t xml:space="preserve">819eabfbd96880cd7f6d42202600e24bdb384108</t>
        </is>
      </c>
      <c r="B1801" t="inlineStr">
        <is>
          <t xml:space="preserve">Primal Partners</t>
        </is>
      </c>
      <c r="C1801" t="inlineStr">
        <is>
          <t xml:space="preserve">Primal Partners (New)</t>
        </is>
      </c>
      <c r="D1801" t="inlineStr">
        <is>
          <t xml:space="preserve">deb4f67a8c8e6ed4918efe6012b2cb2163d7a394</t>
        </is>
      </c>
      <c r="E1801" t="inlineStr">
        <is>
          <t xml:space="preserve">Episode 91: Grollender Schrei (Ignore)</t>
        </is>
      </c>
      <c r="F1801">
        <v>91</v>
      </c>
      <c r="G1801" t="inlineStr">
        <is>
          <t xml:space="preserve">0:37-0:40</t>
        </is>
      </c>
      <c r="H1801" t="inlineStr">
        <is>
          <t xml:space="preserve">Pending</t>
        </is>
      </c>
      <c r="I1801" t="inlineStr">
        <is>
          <t xml:space="preserve">Remarks: [Script Error]
Line from script:
"Wider Erwarten war der Helmfels im Vorteil."
Note: The beast was established as â€œHelmkopf,â€_x009d_ not â€œHelmfels.â€_x009d_ Suggested: â€œWider Erwarten war der Helmkopf im Vorteil.â€_x009d_</t>
        </is>
      </c>
      <c r="J1801" t="inlineStr">
        <is>
          <t xml:space="preserve">VOA</t>
        </is>
      </c>
      <c r="K1801" t="inlineStr">
        <is>
          <t xml:space="preserve">Script Error</t>
        </is>
      </c>
      <c r="L1801" t="inlineStr">
        <is>
          <t xml:space="preserve">Script error</t>
        </is>
      </c>
      <c r="M1801" t="str">
        <f>IFERROR(IF(VLOOKUP(L1801,'Quantification'!$A:$B,2,FALSE)&amp;""="","Unclassified",VLOOKUP(L1801,'Quantification'!$A:$B,2,FALSE)),"Unclassified")</f>
        <v>Major</v>
      </c>
      <c r="N1801" t="inlineStr">
        <is>
          <t xml:space="preserve">con-khera.mirjam@pocketfm.com</t>
        </is>
      </c>
      <c r="O1801" t="inlineStr">
        <is>
          <t xml:space="preserve">Issues found in raw</t>
        </is>
      </c>
      <c r="P1801" t="str">
        <f>IF(OR(O1801="Issues found in master",O1801="Final master"),"Master",IF(OR(O1801="Ready for Master",O1801="Issues found in raw",O1801="Raw under QC",O1801="Issues resolved in raw"),"Raw","-"))</f>
        <v>Raw</v>
      </c>
      <c r="Q1801" s="13">
        <v>46287.731944444444</v>
      </c>
      <c r="R1801" t="inlineStr">
        <is>
          <t xml:space="preserve">2026-09 (Sept)</t>
        </is>
      </c>
      <c r="S1801">
        <f>IF(M1801="Not an error",0,IF(COUNTIFS($A$2:$A1801,$A1801,$D$2:$D1801,$D1801,$M$2:$M1801,"&lt;&gt;Not an error")=1,1,0))</f>
        <v>0</v>
      </c>
      <c r="T1801">
        <f>IF(M1801&lt;&gt;"Major",0,IF(COUNTIFS($A$2:$A1801,$A1801,$D$2:$D1801,$D1801,$M$2:$M1801,"Major")=1,1,0))</f>
        <v>0</v>
      </c>
      <c r="U1801">
        <f>IF(M1801&lt;&gt;"Minor",0,IF(COUNTIFS($A$2:$A1801,$A1801,$D$2:$D1801,$D1801,$M$2:$M1801,"Minor")=1,1,0))</f>
        <v>0</v>
      </c>
    </row>
    <row r="1802">
      <c r="A1802" t="inlineStr">
        <is>
          <t xml:space="preserve">819eabfbd96880cd7f6d42202600e24bdb384108</t>
        </is>
      </c>
      <c r="B1802" t="inlineStr">
        <is>
          <t xml:space="preserve">Primal Partners</t>
        </is>
      </c>
      <c r="C1802" t="inlineStr">
        <is>
          <t xml:space="preserve">Primal Partners (New)</t>
        </is>
      </c>
      <c r="D1802" t="inlineStr">
        <is>
          <t xml:space="preserve">deb4f67a8c8e6ed4918efe6012b2cb2163d7a394</t>
        </is>
      </c>
      <c r="E1802" t="inlineStr">
        <is>
          <t xml:space="preserve">Episode 91: Grollender Schrei (Ignore)</t>
        </is>
      </c>
      <c r="F1802">
        <v>91</v>
      </c>
      <c r="G1802" t="inlineStr">
        <is>
          <t xml:space="preserve">0:40-0:45</t>
        </is>
      </c>
      <c r="H1802" t="inlineStr">
        <is>
          <t xml:space="preserve">Pending</t>
        </is>
      </c>
      <c r="I1802" t="inlineStr">
        <is>
          <t xml:space="preserve">Remarks: [Script Error]
Line from script:
"Zum gefÃ¼hlt zehnten Mal leuchteten die runden Augen des Helmfels violett auf."
Note: The beast was established as â€œHelmkopf,â€_x009d_ not â€œHelmfels.â€_x009d_ Suggested: â€œZum gefÃ¼hlt zehnten Mal leuchteten die runden Augen des Helmkopfs violett auf.â€_x009d_</t>
        </is>
      </c>
      <c r="J1802" t="inlineStr">
        <is>
          <t xml:space="preserve">VOA</t>
        </is>
      </c>
      <c r="K1802" t="inlineStr">
        <is>
          <t xml:space="preserve">Script Error</t>
        </is>
      </c>
      <c r="L1802" t="inlineStr">
        <is>
          <t xml:space="preserve">Script error</t>
        </is>
      </c>
      <c r="M1802" t="str">
        <f>IFERROR(IF(VLOOKUP(L1802,'Quantification'!$A:$B,2,FALSE)&amp;""="","Unclassified",VLOOKUP(L1802,'Quantification'!$A:$B,2,FALSE)),"Unclassified")</f>
        <v>Major</v>
      </c>
      <c r="N1802" t="inlineStr">
        <is>
          <t xml:space="preserve">con-khera.mirjam@pocketfm.com</t>
        </is>
      </c>
      <c r="O1802" t="inlineStr">
        <is>
          <t xml:space="preserve">Issues found in raw</t>
        </is>
      </c>
      <c r="P1802" t="str">
        <f>IF(OR(O1802="Issues found in master",O1802="Final master"),"Master",IF(OR(O1802="Ready for Master",O1802="Issues found in raw",O1802="Raw under QC",O1802="Issues resolved in raw"),"Raw","-"))</f>
        <v>Raw</v>
      </c>
      <c r="Q1802" s="13">
        <v>46287.731944444444</v>
      </c>
      <c r="R1802" t="inlineStr">
        <is>
          <t xml:space="preserve">2026-09 (Sept)</t>
        </is>
      </c>
      <c r="S1802">
        <f>IF(M1802="Not an error",0,IF(COUNTIFS($A$2:$A1802,$A1802,$D$2:$D1802,$D1802,$M$2:$M1802,"&lt;&gt;Not an error")=1,1,0))</f>
        <v>0</v>
      </c>
      <c r="T1802">
        <f>IF(M1802&lt;&gt;"Major",0,IF(COUNTIFS($A$2:$A1802,$A1802,$D$2:$D1802,$D1802,$M$2:$M1802,"Major")=1,1,0))</f>
        <v>0</v>
      </c>
      <c r="U1802">
        <f>IF(M1802&lt;&gt;"Minor",0,IF(COUNTIFS($A$2:$A1802,$A1802,$D$2:$D1802,$D1802,$M$2:$M1802,"Minor")=1,1,0))</f>
        <v>0</v>
      </c>
    </row>
    <row r="1803">
      <c r="A1803" t="inlineStr">
        <is>
          <t xml:space="preserve">819eabfbd96880cd7f6d42202600e24bdb384108</t>
        </is>
      </c>
      <c r="B1803" t="inlineStr">
        <is>
          <t xml:space="preserve">Primal Partners</t>
        </is>
      </c>
      <c r="C1803" t="inlineStr">
        <is>
          <t xml:space="preserve">Primal Partners (New)</t>
        </is>
      </c>
      <c r="D1803" t="inlineStr">
        <is>
          <t xml:space="preserve">deb4f67a8c8e6ed4918efe6012b2cb2163d7a394</t>
        </is>
      </c>
      <c r="E1803" t="inlineStr">
        <is>
          <t xml:space="preserve">Episode 91: Grollender Schrei (Ignore)</t>
        </is>
      </c>
      <c r="F1803">
        <v>91</v>
      </c>
      <c r="G1803" t="inlineStr">
        <is>
          <t xml:space="preserve">0:57-1:00</t>
        </is>
      </c>
      <c r="H1803" t="inlineStr">
        <is>
          <t xml:space="preserve">Pending</t>
        </is>
      </c>
      <c r="I1803" t="inlineStr">
        <is>
          <t xml:space="preserve">Remarks: [Script Error]
Line from script:
"Zum dritten Mal verschlang die dunkle Erde den Vogel."
Note: This is the first time the ability is used against the Sturmschwinge in this fight, so â€œzum dritten Malâ€_x009d_ is incorrect. Suggested: â€œDie dunkle Erde verschlang den Vogel.â€_x009d_</t>
        </is>
      </c>
      <c r="J1803" t="inlineStr">
        <is>
          <t xml:space="preserve">VOA</t>
        </is>
      </c>
      <c r="K1803" t="inlineStr">
        <is>
          <t xml:space="preserve">Script Error</t>
        </is>
      </c>
      <c r="L1803" t="inlineStr">
        <is>
          <t xml:space="preserve">Script error</t>
        </is>
      </c>
      <c r="M1803" t="str">
        <f>IFERROR(IF(VLOOKUP(L1803,'Quantification'!$A:$B,2,FALSE)&amp;""="","Unclassified",VLOOKUP(L1803,'Quantification'!$A:$B,2,FALSE)),"Unclassified")</f>
        <v>Major</v>
      </c>
      <c r="N1803" t="inlineStr">
        <is>
          <t xml:space="preserve">con-khera.mirjam@pocketfm.com</t>
        </is>
      </c>
      <c r="O1803" t="inlineStr">
        <is>
          <t xml:space="preserve">Issues found in raw</t>
        </is>
      </c>
      <c r="P1803" t="str">
        <f>IF(OR(O1803="Issues found in master",O1803="Final master"),"Master",IF(OR(O1803="Ready for Master",O1803="Issues found in raw",O1803="Raw under QC",O1803="Issues resolved in raw"),"Raw","-"))</f>
        <v>Raw</v>
      </c>
      <c r="Q1803" s="13">
        <v>46287.731944444444</v>
      </c>
      <c r="R1803" t="inlineStr">
        <is>
          <t xml:space="preserve">2026-09 (Sept)</t>
        </is>
      </c>
      <c r="S1803">
        <f>IF(M1803="Not an error",0,IF(COUNTIFS($A$2:$A1803,$A1803,$D$2:$D1803,$D1803,$M$2:$M1803,"&lt;&gt;Not an error")=1,1,0))</f>
        <v>0</v>
      </c>
      <c r="T1803">
        <f>IF(M1803&lt;&gt;"Major",0,IF(COUNTIFS($A$2:$A1803,$A1803,$D$2:$D1803,$D1803,$M$2:$M1803,"Major")=1,1,0))</f>
        <v>0</v>
      </c>
      <c r="U1803">
        <f>IF(M1803&lt;&gt;"Minor",0,IF(COUNTIFS($A$2:$A1803,$A1803,$D$2:$D1803,$D1803,$M$2:$M1803,"Minor")=1,1,0))</f>
        <v>0</v>
      </c>
    </row>
    <row r="1804">
      <c r="A1804" t="inlineStr">
        <is>
          <t xml:space="preserve">819eabfbd96880cd7f6d42202600e24bdb384108</t>
        </is>
      </c>
      <c r="B1804" t="inlineStr">
        <is>
          <t xml:space="preserve">Primal Partners</t>
        </is>
      </c>
      <c r="C1804" t="inlineStr">
        <is>
          <t xml:space="preserve">Primal Partners (New)</t>
        </is>
      </c>
      <c r="D1804" t="inlineStr">
        <is>
          <t xml:space="preserve">deb4f67a8c8e6ed4918efe6012b2cb2163d7a394</t>
        </is>
      </c>
      <c r="E1804" t="inlineStr">
        <is>
          <t xml:space="preserve">Episode 91: Grollender Schrei (Ignore)</t>
        </is>
      </c>
      <c r="F1804">
        <v>91</v>
      </c>
      <c r="G1804" t="inlineStr">
        <is>
          <t xml:space="preserve">1:00-1:02</t>
        </is>
      </c>
      <c r="H1804" t="inlineStr">
        <is>
          <t xml:space="preserve">Pending</t>
        </is>
      </c>
      <c r="I1804" t="inlineStr">
        <is>
          <t xml:space="preserve">Remarks: [Script Error]
Line from script:
â€žHelmfels!â€œ
Note: The beast was previously established as â€œHelmkopf.â€_x009d_ Suggested: â€žHelm!â€œ</t>
        </is>
      </c>
      <c r="J1804" t="inlineStr">
        <is>
          <t xml:space="preserve">VOA</t>
        </is>
      </c>
      <c r="K1804" t="inlineStr">
        <is>
          <t xml:space="preserve">Script Error</t>
        </is>
      </c>
      <c r="L1804" t="inlineStr">
        <is>
          <t xml:space="preserve">Script error</t>
        </is>
      </c>
      <c r="M1804" t="str">
        <f>IFERROR(IF(VLOOKUP(L1804,'Quantification'!$A:$B,2,FALSE)&amp;""="","Unclassified",VLOOKUP(L1804,'Quantification'!$A:$B,2,FALSE)),"Unclassified")</f>
        <v>Major</v>
      </c>
      <c r="N1804" t="inlineStr">
        <is>
          <t xml:space="preserve">con-khera.mirjam@pocketfm.com</t>
        </is>
      </c>
      <c r="O1804" t="inlineStr">
        <is>
          <t xml:space="preserve">Issues found in raw</t>
        </is>
      </c>
      <c r="P1804" t="str">
        <f>IF(OR(O1804="Issues found in master",O1804="Final master"),"Master",IF(OR(O1804="Ready for Master",O1804="Issues found in raw",O1804="Raw under QC",O1804="Issues resolved in raw"),"Raw","-"))</f>
        <v>Raw</v>
      </c>
      <c r="Q1804" s="13">
        <v>46287.731944444444</v>
      </c>
      <c r="R1804" t="inlineStr">
        <is>
          <t xml:space="preserve">2026-09 (Sept)</t>
        </is>
      </c>
      <c r="S1804">
        <f>IF(M1804="Not an error",0,IF(COUNTIFS($A$2:$A1804,$A1804,$D$2:$D1804,$D1804,$M$2:$M1804,"&lt;&gt;Not an error")=1,1,0))</f>
        <v>0</v>
      </c>
      <c r="T1804">
        <f>IF(M1804&lt;&gt;"Major",0,IF(COUNTIFS($A$2:$A1804,$A1804,$D$2:$D1804,$D1804,$M$2:$M1804,"Major")=1,1,0))</f>
        <v>0</v>
      </c>
      <c r="U1804">
        <f>IF(M1804&lt;&gt;"Minor",0,IF(COUNTIFS($A$2:$A1804,$A1804,$D$2:$D1804,$D1804,$M$2:$M1804,"Minor")=1,1,0))</f>
        <v>0</v>
      </c>
    </row>
    <row r="1805">
      <c r="A1805" t="inlineStr">
        <is>
          <t xml:space="preserve">819eabfbd96880cd7f6d42202600e24bdb384108</t>
        </is>
      </c>
      <c r="B1805" t="inlineStr">
        <is>
          <t xml:space="preserve">Primal Partners</t>
        </is>
      </c>
      <c r="C1805" t="inlineStr">
        <is>
          <t xml:space="preserve">Primal Partners (New)</t>
        </is>
      </c>
      <c r="D1805" t="inlineStr">
        <is>
          <t xml:space="preserve">deb4f67a8c8e6ed4918efe6012b2cb2163d7a394</t>
        </is>
      </c>
      <c r="E1805" t="inlineStr">
        <is>
          <t xml:space="preserve">Episode 91: Grollender Schrei (Ignore)</t>
        </is>
      </c>
      <c r="F1805">
        <v>91</v>
      </c>
      <c r="G1805" t="inlineStr">
        <is>
          <t xml:space="preserve">1:02-1:11</t>
        </is>
      </c>
      <c r="H1805" t="inlineStr">
        <is>
          <t xml:space="preserve">Pending</t>
        </is>
      </c>
      <c r="I1805" t="inlineStr">
        <is>
          <t xml:space="preserve">Remarks: [Script Error]
Line from script:
"Jedes Mal, wenn der Albtraum-Abgrund die Sturmschwinge verschlang, stieÃŸ der Helmfels einen bizarren, schrillen Schrei aus, als bekÃ¤me er einen Energieschub."
Note: The ability has only swallowed the Sturmschwinge once, so â€œjedes Malâ€_x009d_ incorrectly implies a repeated event. The beastâ€™s established name is also â€œHelmkopf,â€_x009d_ not â€œHelmfels.â€_x009d_ Suggested: â€œAls der Albtraum-Abgrund die Sturmschwinge verschlang, stieÃŸ der Helmkopf einen bizarren, schrillen Schrei aus, als bekÃ¤me er einen Energieschub.â€_x009d_</t>
        </is>
      </c>
      <c r="J1805" t="inlineStr">
        <is>
          <t xml:space="preserve">VOA</t>
        </is>
      </c>
      <c r="K1805" t="inlineStr">
        <is>
          <t xml:space="preserve">Script Error</t>
        </is>
      </c>
      <c r="L1805" t="inlineStr">
        <is>
          <t xml:space="preserve">Script error</t>
        </is>
      </c>
      <c r="M1805" t="str">
        <f>IFERROR(IF(VLOOKUP(L1805,'Quantification'!$A:$B,2,FALSE)&amp;""="","Unclassified",VLOOKUP(L1805,'Quantification'!$A:$B,2,FALSE)),"Unclassified")</f>
        <v>Major</v>
      </c>
      <c r="N1805" t="inlineStr">
        <is>
          <t xml:space="preserve">con-khera.mirjam@pocketfm.com</t>
        </is>
      </c>
      <c r="O1805" t="inlineStr">
        <is>
          <t xml:space="preserve">Issues found in raw</t>
        </is>
      </c>
      <c r="P1805" t="str">
        <f>IF(OR(O1805="Issues found in master",O1805="Final master"),"Master",IF(OR(O1805="Ready for Master",O1805="Issues found in raw",O1805="Raw under QC",O1805="Issues resolved in raw"),"Raw","-"))</f>
        <v>Raw</v>
      </c>
      <c r="Q1805" s="13">
        <v>46287.731944444444</v>
      </c>
      <c r="R1805" t="inlineStr">
        <is>
          <t xml:space="preserve">2026-09 (Sept)</t>
        </is>
      </c>
      <c r="S1805">
        <f>IF(M1805="Not an error",0,IF(COUNTIFS($A$2:$A1805,$A1805,$D$2:$D1805,$D1805,$M$2:$M1805,"&lt;&gt;Not an error")=1,1,0))</f>
        <v>0</v>
      </c>
      <c r="T1805">
        <f>IF(M1805&lt;&gt;"Major",0,IF(COUNTIFS($A$2:$A1805,$A1805,$D$2:$D1805,$D1805,$M$2:$M1805,"Major")=1,1,0))</f>
        <v>0</v>
      </c>
      <c r="U1805">
        <f>IF(M1805&lt;&gt;"Minor",0,IF(COUNTIFS($A$2:$A1805,$A1805,$D$2:$D1805,$D1805,$M$2:$M1805,"Minor")=1,1,0))</f>
        <v>0</v>
      </c>
    </row>
    <row r="1806">
      <c r="A1806" t="inlineStr">
        <is>
          <t xml:space="preserve">819eabfbd96880cd7f6d42202600e24bdb384108</t>
        </is>
      </c>
      <c r="B1806" t="inlineStr">
        <is>
          <t xml:space="preserve">Primal Partners</t>
        </is>
      </c>
      <c r="C1806" t="inlineStr">
        <is>
          <t xml:space="preserve">Primal Partners (New)</t>
        </is>
      </c>
      <c r="D1806" t="inlineStr">
        <is>
          <t xml:space="preserve">deb4f67a8c8e6ed4918efe6012b2cb2163d7a394</t>
        </is>
      </c>
      <c r="E1806" t="inlineStr">
        <is>
          <t xml:space="preserve">Episode 91: Grollender Schrei (Ignore)</t>
        </is>
      </c>
      <c r="F1806">
        <v>91</v>
      </c>
      <c r="G1806" t="inlineStr">
        <is>
          <t xml:space="preserve">1:17-1:20</t>
        </is>
      </c>
      <c r="H1806" t="inlineStr">
        <is>
          <t xml:space="preserve">Pending</t>
        </is>
      </c>
      <c r="I1806" t="inlineStr">
        <is>
          <t xml:space="preserve">Remarks: [Script Error]
Line from script:
"Die Sturmschwinge starrte voller Groll zum Helmfels hinauf."
Note: The beast was previously established as â€œHelmkopf,â€_x009d_ not â€œHelmfels.â€_x009d_ Suggested: â€œDie Sturmschwinge starrte voller Groll zum Helmkopf hinauf.â€_x009d_</t>
        </is>
      </c>
      <c r="J1806" t="inlineStr">
        <is>
          <t xml:space="preserve">VOA</t>
        </is>
      </c>
      <c r="K1806" t="inlineStr">
        <is>
          <t xml:space="preserve">Script Error</t>
        </is>
      </c>
      <c r="L1806" t="inlineStr">
        <is>
          <t xml:space="preserve">Script error</t>
        </is>
      </c>
      <c r="M1806" t="str">
        <f>IFERROR(IF(VLOOKUP(L1806,'Quantification'!$A:$B,2,FALSE)&amp;""="","Unclassified",VLOOKUP(L1806,'Quantification'!$A:$B,2,FALSE)),"Unclassified")</f>
        <v>Major</v>
      </c>
      <c r="N1806" t="inlineStr">
        <is>
          <t xml:space="preserve">con-khera.mirjam@pocketfm.com</t>
        </is>
      </c>
      <c r="O1806" t="inlineStr">
        <is>
          <t xml:space="preserve">Issues found in raw</t>
        </is>
      </c>
      <c r="P1806" t="str">
        <f>IF(OR(O1806="Issues found in master",O1806="Final master"),"Master",IF(OR(O1806="Ready for Master",O1806="Issues found in raw",O1806="Raw under QC",O1806="Issues resolved in raw"),"Raw","-"))</f>
        <v>Raw</v>
      </c>
      <c r="Q1806" s="13">
        <v>46287.731944444444</v>
      </c>
      <c r="R1806" t="inlineStr">
        <is>
          <t xml:space="preserve">2026-09 (Sept)</t>
        </is>
      </c>
      <c r="S1806">
        <f>IF(M1806="Not an error",0,IF(COUNTIFS($A$2:$A1806,$A1806,$D$2:$D1806,$D1806,$M$2:$M1806,"&lt;&gt;Not an error")=1,1,0))</f>
        <v>0</v>
      </c>
      <c r="T1806">
        <f>IF(M1806&lt;&gt;"Major",0,IF(COUNTIFS($A$2:$A1806,$A1806,$D$2:$D1806,$D1806,$M$2:$M1806,"Major")=1,1,0))</f>
        <v>0</v>
      </c>
      <c r="U1806">
        <f>IF(M1806&lt;&gt;"Minor",0,IF(COUNTIFS($A$2:$A1806,$A1806,$D$2:$D1806,$D1806,$M$2:$M1806,"Minor")=1,1,0))</f>
        <v>0</v>
      </c>
    </row>
    <row r="1807">
      <c r="A1807" t="inlineStr">
        <is>
          <t xml:space="preserve">819eabfbd96880cd7f6d42202600e24bdb384108</t>
        </is>
      </c>
      <c r="B1807" t="inlineStr">
        <is>
          <t xml:space="preserve">Primal Partners</t>
        </is>
      </c>
      <c r="C1807" t="inlineStr">
        <is>
          <t xml:space="preserve">Primal Partners (New)</t>
        </is>
      </c>
      <c r="D1807" t="inlineStr">
        <is>
          <t xml:space="preserve">deb4f67a8c8e6ed4918efe6012b2cb2163d7a394</t>
        </is>
      </c>
      <c r="E1807" t="inlineStr">
        <is>
          <t xml:space="preserve">Episode 91: Grollender Schrei (Ignore)</t>
        </is>
      </c>
      <c r="F1807">
        <v>91</v>
      </c>
      <c r="G1807" t="inlineStr">
        <is>
          <t xml:space="preserve">2:52-3:02</t>
        </is>
      </c>
      <c r="H1807" t="inlineStr">
        <is>
          <t xml:space="preserve">Pending</t>
        </is>
      </c>
      <c r="I1807" t="inlineStr">
        <is>
          <t xml:space="preserve">Remarks: [Script Error]
Line from script:
"Im nÃ¤chsten Moment regneten Dutzende Blitze wie messerscharfe Klauen um den Helmfels nieder und entluden sich in der Luft in gewaltigen, knisternden LichtbÃ¶gen."
Note: The beast was previously established as â€œHelmkopf,â€_x009d_ not â€œHelmfels.â€_x009d_ Suggested: â€œIm nÃ¤chsten Moment regneten Dutzende Blitze wie messerscharfe Klauen um den Helmkopf nieder und entluden sich in der Luft in gewaltigen, knisternden LichtbÃ¶gen.â€_x009d_</t>
        </is>
      </c>
      <c r="J1807" t="inlineStr">
        <is>
          <t xml:space="preserve">VOA</t>
        </is>
      </c>
      <c r="K1807" t="inlineStr">
        <is>
          <t xml:space="preserve">Script Error</t>
        </is>
      </c>
      <c r="L1807" t="inlineStr">
        <is>
          <t xml:space="preserve">Script error</t>
        </is>
      </c>
      <c r="M1807" t="str">
        <f>IFERROR(IF(VLOOKUP(L1807,'Quantification'!$A:$B,2,FALSE)&amp;""="","Unclassified",VLOOKUP(L1807,'Quantification'!$A:$B,2,FALSE)),"Unclassified")</f>
        <v>Major</v>
      </c>
      <c r="N1807" t="inlineStr">
        <is>
          <t xml:space="preserve">con-khera.mirjam@pocketfm.com</t>
        </is>
      </c>
      <c r="O1807" t="inlineStr">
        <is>
          <t xml:space="preserve">Issues found in raw</t>
        </is>
      </c>
      <c r="P1807" t="str">
        <f>IF(OR(O1807="Issues found in master",O1807="Final master"),"Master",IF(OR(O1807="Ready for Master",O1807="Issues found in raw",O1807="Raw under QC",O1807="Issues resolved in raw"),"Raw","-"))</f>
        <v>Raw</v>
      </c>
      <c r="Q1807" s="13">
        <v>46287.731944444444</v>
      </c>
      <c r="R1807" t="inlineStr">
        <is>
          <t xml:space="preserve">2026-09 (Sept)</t>
        </is>
      </c>
      <c r="S1807">
        <f>IF(M1807="Not an error",0,IF(COUNTIFS($A$2:$A1807,$A1807,$D$2:$D1807,$D1807,$M$2:$M1807,"&lt;&gt;Not an error")=1,1,0))</f>
        <v>0</v>
      </c>
      <c r="T1807">
        <f>IF(M1807&lt;&gt;"Major",0,IF(COUNTIFS($A$2:$A1807,$A1807,$D$2:$D1807,$D1807,$M$2:$M1807,"Major")=1,1,0))</f>
        <v>0</v>
      </c>
      <c r="U1807">
        <f>IF(M1807&lt;&gt;"Minor",0,IF(COUNTIFS($A$2:$A1807,$A1807,$D$2:$D1807,$D1807,$M$2:$M1807,"Minor")=1,1,0))</f>
        <v>0</v>
      </c>
    </row>
    <row r="1808">
      <c r="A1808" t="inlineStr">
        <is>
          <t xml:space="preserve">819eabfbd96880cd7f6d42202600e24bdb384108</t>
        </is>
      </c>
      <c r="B1808" t="inlineStr">
        <is>
          <t xml:space="preserve">Primal Partners</t>
        </is>
      </c>
      <c r="C1808" t="inlineStr">
        <is>
          <t xml:space="preserve">Primal Partners (New)</t>
        </is>
      </c>
      <c r="D1808" t="inlineStr">
        <is>
          <t xml:space="preserve">deb4f67a8c8e6ed4918efe6012b2cb2163d7a394</t>
        </is>
      </c>
      <c r="E1808" t="inlineStr">
        <is>
          <t xml:space="preserve">Episode 91: Grollender Schrei (Ignore)</t>
        </is>
      </c>
      <c r="F1808">
        <v>91</v>
      </c>
      <c r="G1808" t="inlineStr">
        <is>
          <t xml:space="preserve">3:09-3:14</t>
        </is>
      </c>
      <c r="H1808" t="inlineStr">
        <is>
          <t xml:space="preserve">Pending</t>
        </is>
      </c>
      <c r="I1808" t="inlineStr">
        <is>
          <t xml:space="preserve">Remarks: [Script Error]
Line from script:
"„Das ist Jaspers Sturmschwinge“, sagte die Frau mittleren Alters mit finsterer Miene."
Note: The wanted fugitive was previously established as Zayn Horren, not Jasper. Suggested: „Das ist Zayn Horrens Sturmschwinge“, sagte die Frau mittleren Alters mit finsterer Miene.</t>
        </is>
      </c>
      <c r="J1808" t="inlineStr">
        <is>
          <t xml:space="preserve">VOA</t>
        </is>
      </c>
      <c r="K1808" t="inlineStr">
        <is>
          <t xml:space="preserve">Script Error</t>
        </is>
      </c>
      <c r="L1808" t="inlineStr">
        <is>
          <t xml:space="preserve">Script error</t>
        </is>
      </c>
      <c r="M1808" t="str">
        <f>IFERROR(IF(VLOOKUP(L1808,'Quantification'!$A:$B,2,FALSE)&amp;""="","Unclassified",VLOOKUP(L1808,'Quantification'!$A:$B,2,FALSE)),"Unclassified")</f>
        <v>Major</v>
      </c>
      <c r="N1808" t="inlineStr">
        <is>
          <t xml:space="preserve">con-khera.mirjam@pocketfm.com</t>
        </is>
      </c>
      <c r="O1808" t="inlineStr">
        <is>
          <t xml:space="preserve">Issues found in raw</t>
        </is>
      </c>
      <c r="P1808" t="str">
        <f>IF(OR(O1808="Issues found in master",O1808="Final master"),"Master",IF(OR(O1808="Ready for Master",O1808="Issues found in raw",O1808="Raw under QC",O1808="Issues resolved in raw"),"Raw","-"))</f>
        <v>Raw</v>
      </c>
      <c r="Q1808" s="13">
        <v>46287.731944444444</v>
      </c>
      <c r="R1808" t="inlineStr">
        <is>
          <t xml:space="preserve">2026-09 (Sept)</t>
        </is>
      </c>
      <c r="S1808">
        <f>IF(M1808="Not an error",0,IF(COUNTIFS($A$2:$A1808,$A1808,$D$2:$D1808,$D1808,$M$2:$M1808,"&lt;&gt;Not an error")=1,1,0))</f>
        <v>0</v>
      </c>
      <c r="T1808">
        <f>IF(M1808&lt;&gt;"Major",0,IF(COUNTIFS($A$2:$A1808,$A1808,$D$2:$D1808,$D1808,$M$2:$M1808,"Major")=1,1,0))</f>
        <v>0</v>
      </c>
      <c r="U1808">
        <f>IF(M1808&lt;&gt;"Minor",0,IF(COUNTIFS($A$2:$A1808,$A1808,$D$2:$D1808,$D1808,$M$2:$M1808,"Minor")=1,1,0))</f>
        <v>0</v>
      </c>
    </row>
    <row r="1809">
      <c r="A1809" t="inlineStr">
        <is>
          <t xml:space="preserve">819eabfbd96880cd7f6d42202600e24bdb384108</t>
        </is>
      </c>
      <c r="B1809" t="inlineStr">
        <is>
          <t xml:space="preserve">Primal Partners</t>
        </is>
      </c>
      <c r="C1809" t="inlineStr">
        <is>
          <t xml:space="preserve">Primal Partners (New)</t>
        </is>
      </c>
      <c r="D1809" t="inlineStr">
        <is>
          <t xml:space="preserve">deb4f67a8c8e6ed4918efe6012b2cb2163d7a394</t>
        </is>
      </c>
      <c r="E1809" t="inlineStr">
        <is>
          <t xml:space="preserve">Episode 91: Grollender Schrei (Ignore)</t>
        </is>
      </c>
      <c r="F1809">
        <v>91</v>
      </c>
      <c r="G1809" t="inlineStr">
        <is>
          <t xml:space="preserve">3:20-3:23</t>
        </is>
      </c>
      <c r="H1809" t="inlineStr">
        <is>
          <t xml:space="preserve">Pending</t>
        </is>
      </c>
      <c r="I1809" t="inlineStr">
        <is>
          <t xml:space="preserve">Remarks: [Script Error]
Line from script:
"Ist auÃŸer dem Jungen, der uns gerufen hat, noch jemand auf dem Berg?"
Note: The caller was Sofia, so referring to her as a boy is incorrect. Suggested: â€œIst auÃŸer dem MÃ¤dchen, das uns gerufen hat, noch jemand auf dem Berg?â€_x009d_</t>
        </is>
      </c>
      <c r="J1809" t="inlineStr">
        <is>
          <t xml:space="preserve">VOA</t>
        </is>
      </c>
      <c r="K1809" t="inlineStr">
        <is>
          <t xml:space="preserve">Script Error</t>
        </is>
      </c>
      <c r="L1809" t="inlineStr">
        <is>
          <t xml:space="preserve">Script error</t>
        </is>
      </c>
      <c r="M1809" t="str">
        <f>IFERROR(IF(VLOOKUP(L1809,'Quantification'!$A:$B,2,FALSE)&amp;""="","Unclassified",VLOOKUP(L1809,'Quantification'!$A:$B,2,FALSE)),"Unclassified")</f>
        <v>Major</v>
      </c>
      <c r="N1809" t="inlineStr">
        <is>
          <t xml:space="preserve">con-khera.mirjam@pocketfm.com</t>
        </is>
      </c>
      <c r="O1809" t="inlineStr">
        <is>
          <t xml:space="preserve">Issues found in raw</t>
        </is>
      </c>
      <c r="P1809" t="str">
        <f>IF(OR(O1809="Issues found in master",O1809="Final master"),"Master",IF(OR(O1809="Ready for Master",O1809="Issues found in raw",O1809="Raw under QC",O1809="Issues resolved in raw"),"Raw","-"))</f>
        <v>Raw</v>
      </c>
      <c r="Q1809" s="13">
        <v>46287.731944444444</v>
      </c>
      <c r="R1809" t="inlineStr">
        <is>
          <t xml:space="preserve">2026-09 (Sept)</t>
        </is>
      </c>
      <c r="S1809">
        <f>IF(M1809="Not an error",0,IF(COUNTIFS($A$2:$A1809,$A1809,$D$2:$D1809,$D1809,$M$2:$M1809,"&lt;&gt;Not an error")=1,1,0))</f>
        <v>0</v>
      </c>
      <c r="T1809">
        <f>IF(M1809&lt;&gt;"Major",0,IF(COUNTIFS($A$2:$A1809,$A1809,$D$2:$D1809,$D1809,$M$2:$M1809,"Major")=1,1,0))</f>
        <v>0</v>
      </c>
      <c r="U1809">
        <f>IF(M1809&lt;&gt;"Minor",0,IF(COUNTIFS($A$2:$A1809,$A1809,$D$2:$D1809,$D1809,$M$2:$M1809,"Minor")=1,1,0))</f>
        <v>0</v>
      </c>
    </row>
    <row r="1810">
      <c r="A1810" t="inlineStr">
        <is>
          <t xml:space="preserve">819eabfbd96880cd7f6d42202600e24bdb384108</t>
        </is>
      </c>
      <c r="B1810" t="inlineStr">
        <is>
          <t xml:space="preserve">Primal Partners</t>
        </is>
      </c>
      <c r="C1810" t="inlineStr">
        <is>
          <t xml:space="preserve">Primal Partners (New)</t>
        </is>
      </c>
      <c r="D1810" t="inlineStr">
        <is>
          <t xml:space="preserve">deb4f67a8c8e6ed4918efe6012b2cb2163d7a394</t>
        </is>
      </c>
      <c r="E1810" t="inlineStr">
        <is>
          <t xml:space="preserve">Episode 91: Grollender Schrei (Ignore)</t>
        </is>
      </c>
      <c r="F1810">
        <v>91</v>
      </c>
      <c r="G1810" t="inlineStr">
        <is>
          <t xml:space="preserve">3:23-3:31</t>
        </is>
      </c>
      <c r="H1810" t="inlineStr">
        <is>
          <t xml:space="preserve">Pending</t>
        </is>
      </c>
      <c r="I1810" t="inlineStr">
        <is>
          <t xml:space="preserve">Remarks: [Script Error]
Line from script:
"„Aero, schneller!“, drängte eine junge Frau namens Yara und tätschelte den Hals des Windschneid-Adlers, auf dem sie ritt."
Note: The police officer and Aero’s beastmaster was previously established as Sofia’s cousin Raina, not Yara. Suggested: „Aero, schneller!“, drängte Raina und tätschelte den Hals des Windschneid-Adlers, auf dem sie ritt.</t>
        </is>
      </c>
      <c r="J1810" t="inlineStr">
        <is>
          <t xml:space="preserve">VOA</t>
        </is>
      </c>
      <c r="K1810" t="inlineStr">
        <is>
          <t xml:space="preserve">Script Error</t>
        </is>
      </c>
      <c r="L1810" t="inlineStr">
        <is>
          <t xml:space="preserve">Script error</t>
        </is>
      </c>
      <c r="M1810" t="str">
        <f>IFERROR(IF(VLOOKUP(L1810,'Quantification'!$A:$B,2,FALSE)&amp;""="","Unclassified",VLOOKUP(L1810,'Quantification'!$A:$B,2,FALSE)),"Unclassified")</f>
        <v>Major</v>
      </c>
      <c r="N1810" t="inlineStr">
        <is>
          <t xml:space="preserve">con-khera.mirjam@pocketfm.com</t>
        </is>
      </c>
      <c r="O1810" t="inlineStr">
        <is>
          <t xml:space="preserve">Issues found in raw</t>
        </is>
      </c>
      <c r="P1810" t="str">
        <f>IF(OR(O1810="Issues found in master",O1810="Final master"),"Master",IF(OR(O1810="Ready for Master",O1810="Issues found in raw",O1810="Raw under QC",O1810="Issues resolved in raw"),"Raw","-"))</f>
        <v>Raw</v>
      </c>
      <c r="Q1810" s="13">
        <v>46287.731944444444</v>
      </c>
      <c r="R1810" t="inlineStr">
        <is>
          <t xml:space="preserve">2026-09 (Sept)</t>
        </is>
      </c>
      <c r="S1810">
        <f>IF(M1810="Not an error",0,IF(COUNTIFS($A$2:$A1810,$A1810,$D$2:$D1810,$D1810,$M$2:$M1810,"&lt;&gt;Not an error")=1,1,0))</f>
        <v>0</v>
      </c>
      <c r="T1810">
        <f>IF(M1810&lt;&gt;"Major",0,IF(COUNTIFS($A$2:$A1810,$A1810,$D$2:$D1810,$D1810,$M$2:$M1810,"Major")=1,1,0))</f>
        <v>0</v>
      </c>
      <c r="U1810">
        <f>IF(M1810&lt;&gt;"Minor",0,IF(COUNTIFS($A$2:$A1810,$A1810,$D$2:$D1810,$D1810,$M$2:$M1810,"Minor")=1,1,0))</f>
        <v>0</v>
      </c>
    </row>
    <row r="1811">
      <c r="A1811" t="inlineStr">
        <is>
          <t xml:space="preserve">819eabfbd96880cd7f6d42202600e24bdb384108</t>
        </is>
      </c>
      <c r="B1811" t="inlineStr">
        <is>
          <t xml:space="preserve">Primal Partners</t>
        </is>
      </c>
      <c r="C1811" t="inlineStr">
        <is>
          <t xml:space="preserve">Primal Partners (New)</t>
        </is>
      </c>
      <c r="D1811" t="inlineStr">
        <is>
          <t xml:space="preserve">deb4f67a8c8e6ed4918efe6012b2cb2163d7a394</t>
        </is>
      </c>
      <c r="E1811" t="inlineStr">
        <is>
          <t xml:space="preserve">Episode 91: Grollender Schrei (Ignore)</t>
        </is>
      </c>
      <c r="F1811">
        <v>91</v>
      </c>
      <c r="G1811" t="inlineStr">
        <is>
          <t xml:space="preserve">4:00-4:05</t>
        </is>
      </c>
      <c r="H1811" t="inlineStr">
        <is>
          <t xml:space="preserve">Pending</t>
        </is>
      </c>
      <c r="I1811" t="inlineStr">
        <is>
          <t xml:space="preserve">Remarks: [Script Error]
Line from script:
"Der Helmfels versuchte hastig auszuweichen, aber der Angriff war einfach zu weitreichend."
Note: The beast was previously established as â€œHelmkopf,â€_x009d_ not â€œHelmfels.â€_x009d_ Suggested: â€œDer Helmkopf versuchte hastig auszuweichen, aber der Angriff war einfach zu weitreichend.â€_x009d_</t>
        </is>
      </c>
      <c r="J1811" t="inlineStr">
        <is>
          <t xml:space="preserve">VOA</t>
        </is>
      </c>
      <c r="K1811" t="inlineStr">
        <is>
          <t xml:space="preserve">Script Error</t>
        </is>
      </c>
      <c r="L1811" t="inlineStr">
        <is>
          <t xml:space="preserve">Script error</t>
        </is>
      </c>
      <c r="M1811" t="str">
        <f>IFERROR(IF(VLOOKUP(L1811,'Quantification'!$A:$B,2,FALSE)&amp;""="","Unclassified",VLOOKUP(L1811,'Quantification'!$A:$B,2,FALSE)),"Unclassified")</f>
        <v>Major</v>
      </c>
      <c r="N1811" t="inlineStr">
        <is>
          <t xml:space="preserve">con-khera.mirjam@pocketfm.com</t>
        </is>
      </c>
      <c r="O1811" t="inlineStr">
        <is>
          <t xml:space="preserve">Issues found in raw</t>
        </is>
      </c>
      <c r="P1811" t="str">
        <f>IF(OR(O1811="Issues found in master",O1811="Final master"),"Master",IF(OR(O1811="Ready for Master",O1811="Issues found in raw",O1811="Raw under QC",O1811="Issues resolved in raw"),"Raw","-"))</f>
        <v>Raw</v>
      </c>
      <c r="Q1811" s="13">
        <v>46287.731944444444</v>
      </c>
      <c r="R1811" t="inlineStr">
        <is>
          <t xml:space="preserve">2026-09 (Sept)</t>
        </is>
      </c>
      <c r="S1811">
        <f>IF(M1811="Not an error",0,IF(COUNTIFS($A$2:$A1811,$A1811,$D$2:$D1811,$D1811,$M$2:$M1811,"&lt;&gt;Not an error")=1,1,0))</f>
        <v>0</v>
      </c>
      <c r="T1811">
        <f>IF(M1811&lt;&gt;"Major",0,IF(COUNTIFS($A$2:$A1811,$A1811,$D$2:$D1811,$D1811,$M$2:$M1811,"Major")=1,1,0))</f>
        <v>0</v>
      </c>
      <c r="U1811">
        <f>IF(M1811&lt;&gt;"Minor",0,IF(COUNTIFS($A$2:$A1811,$A1811,$D$2:$D1811,$D1811,$M$2:$M1811,"Minor")=1,1,0))</f>
        <v>0</v>
      </c>
    </row>
    <row r="1812">
      <c r="A1812" t="inlineStr">
        <is>
          <t xml:space="preserve">819eabfbd96880cd7f6d42202600e24bdb384108</t>
        </is>
      </c>
      <c r="B1812" t="inlineStr">
        <is>
          <t xml:space="preserve">Primal Partners</t>
        </is>
      </c>
      <c r="C1812" t="inlineStr">
        <is>
          <t xml:space="preserve">Primal Partners (New)</t>
        </is>
      </c>
      <c r="D1812" t="inlineStr">
        <is>
          <t xml:space="preserve">deb4f67a8c8e6ed4918efe6012b2cb2163d7a394</t>
        </is>
      </c>
      <c r="E1812" t="inlineStr">
        <is>
          <t xml:space="preserve">Episode 91: Grollender Schrei (Ignore)</t>
        </is>
      </c>
      <c r="F1812">
        <v>91</v>
      </c>
      <c r="G1812" t="inlineStr">
        <is>
          <t xml:space="preserve">4:13-4:18</t>
        </is>
      </c>
      <c r="H1812" t="inlineStr">
        <is>
          <t xml:space="preserve">Pending</t>
        </is>
      </c>
      <c r="I1812" t="inlineStr">
        <is>
          <t xml:space="preserve">Remarks: [Script Error]
Line from script:
"â€žHelmfels!â€œ
Der Helmfels stieÃŸ einen durchdringenden Schrei aus."
Note: The beast was previously established as â€œHelmkopf,â€_x009d_ not â€œHelmfels.â€_x009d_ Its vocalization should also match the established name. Suggested: â€žHelm!â€œ Der Helmkopf stieÃŸ einen durchdringenden Schrei aus.</t>
        </is>
      </c>
      <c r="J1812" t="inlineStr">
        <is>
          <t xml:space="preserve">VOA</t>
        </is>
      </c>
      <c r="K1812" t="inlineStr">
        <is>
          <t xml:space="preserve">Script Error</t>
        </is>
      </c>
      <c r="L1812" t="inlineStr">
        <is>
          <t xml:space="preserve">Script error</t>
        </is>
      </c>
      <c r="M1812" t="str">
        <f>IFERROR(IF(VLOOKUP(L1812,'Quantification'!$A:$B,2,FALSE)&amp;""="","Unclassified",VLOOKUP(L1812,'Quantification'!$A:$B,2,FALSE)),"Unclassified")</f>
        <v>Major</v>
      </c>
      <c r="N1812" t="inlineStr">
        <is>
          <t xml:space="preserve">con-khera.mirjam@pocketfm.com</t>
        </is>
      </c>
      <c r="O1812" t="inlineStr">
        <is>
          <t xml:space="preserve">Issues found in raw</t>
        </is>
      </c>
      <c r="P1812" t="str">
        <f>IF(OR(O1812="Issues found in master",O1812="Final master"),"Master",IF(OR(O1812="Ready for Master",O1812="Issues found in raw",O1812="Raw under QC",O1812="Issues resolved in raw"),"Raw","-"))</f>
        <v>Raw</v>
      </c>
      <c r="Q1812" s="13">
        <v>46287.731944444444</v>
      </c>
      <c r="R1812" t="inlineStr">
        <is>
          <t xml:space="preserve">2026-09 (Sept)</t>
        </is>
      </c>
      <c r="S1812">
        <f>IF(M1812="Not an error",0,IF(COUNTIFS($A$2:$A1812,$A1812,$D$2:$D1812,$D1812,$M$2:$M1812,"&lt;&gt;Not an error")=1,1,0))</f>
        <v>0</v>
      </c>
      <c r="T1812">
        <f>IF(M1812&lt;&gt;"Major",0,IF(COUNTIFS($A$2:$A1812,$A1812,$D$2:$D1812,$D1812,$M$2:$M1812,"Major")=1,1,0))</f>
        <v>0</v>
      </c>
      <c r="U1812">
        <f>IF(M1812&lt;&gt;"Minor",0,IF(COUNTIFS($A$2:$A1812,$A1812,$D$2:$D1812,$D1812,$M$2:$M1812,"Minor")=1,1,0))</f>
        <v>0</v>
      </c>
    </row>
    <row r="1813">
      <c r="A1813" t="inlineStr">
        <is>
          <t xml:space="preserve">819eabfbd96880cd7f6d42202600e24bdb384108</t>
        </is>
      </c>
      <c r="B1813" t="inlineStr">
        <is>
          <t xml:space="preserve">Primal Partners</t>
        </is>
      </c>
      <c r="C1813" t="inlineStr">
        <is>
          <t xml:space="preserve">Primal Partners (New)</t>
        </is>
      </c>
      <c r="D1813" t="inlineStr">
        <is>
          <t xml:space="preserve">deb4f67a8c8e6ed4918efe6012b2cb2163d7a394</t>
        </is>
      </c>
      <c r="E1813" t="inlineStr">
        <is>
          <t xml:space="preserve">Episode 91: Grollender Schrei (Ignore)</t>
        </is>
      </c>
      <c r="F1813">
        <v>91</v>
      </c>
      <c r="G1813" t="inlineStr">
        <is>
          <t xml:space="preserve">5:41-5:46</t>
        </is>
      </c>
      <c r="H1813" t="inlineStr">
        <is>
          <t xml:space="preserve">Pending</t>
        </is>
      </c>
      <c r="I1813" t="inlineStr">
        <is>
          <t xml:space="preserve">Remarks: [Script Error]
Line from script:
"Sie blickte auf den Helmfels, der verkohlt am Boden lag und vergeblich versuchte aufzustehen."
Note: The beast was previously established as â€œHelmkopf,â€_x009d_ not â€œHelmfels.â€_x009d_ Suggested: â€œSie blickte auf den Helmkopf, der verkohlt am Boden lag und vergeblich versuchte aufzustehen.â€_x009d_</t>
        </is>
      </c>
      <c r="J1813" t="inlineStr">
        <is>
          <t xml:space="preserve">VOA</t>
        </is>
      </c>
      <c r="K1813" t="inlineStr">
        <is>
          <t xml:space="preserve">Script Error</t>
        </is>
      </c>
      <c r="L1813" t="inlineStr">
        <is>
          <t xml:space="preserve">Script error</t>
        </is>
      </c>
      <c r="M1813" t="str">
        <f>IFERROR(IF(VLOOKUP(L1813,'Quantification'!$A:$B,2,FALSE)&amp;""="","Unclassified",VLOOKUP(L1813,'Quantification'!$A:$B,2,FALSE)),"Unclassified")</f>
        <v>Major</v>
      </c>
      <c r="N1813" t="inlineStr">
        <is>
          <t xml:space="preserve">con-khera.mirjam@pocketfm.com</t>
        </is>
      </c>
      <c r="O1813" t="inlineStr">
        <is>
          <t xml:space="preserve">Issues found in raw</t>
        </is>
      </c>
      <c r="P1813" t="str">
        <f>IF(OR(O1813="Issues found in master",O1813="Final master"),"Master",IF(OR(O1813="Ready for Master",O1813="Issues found in raw",O1813="Raw under QC",O1813="Issues resolved in raw"),"Raw","-"))</f>
        <v>Raw</v>
      </c>
      <c r="Q1813" s="13">
        <v>46287.731944444444</v>
      </c>
      <c r="R1813" t="inlineStr">
        <is>
          <t xml:space="preserve">2026-09 (Sept)</t>
        </is>
      </c>
      <c r="S1813">
        <f>IF(M1813="Not an error",0,IF(COUNTIFS($A$2:$A1813,$A1813,$D$2:$D1813,$D1813,$M$2:$M1813,"&lt;&gt;Not an error")=1,1,0))</f>
        <v>0</v>
      </c>
      <c r="T1813">
        <f>IF(M1813&lt;&gt;"Major",0,IF(COUNTIFS($A$2:$A1813,$A1813,$D$2:$D1813,$D1813,$M$2:$M1813,"Major")=1,1,0))</f>
        <v>0</v>
      </c>
      <c r="U1813">
        <f>IF(M1813&lt;&gt;"Minor",0,IF(COUNTIFS($A$2:$A1813,$A1813,$D$2:$D1813,$D1813,$M$2:$M1813,"Minor")=1,1,0))</f>
        <v>0</v>
      </c>
    </row>
    <row r="1814">
      <c r="A1814" t="inlineStr">
        <is>
          <t xml:space="preserve">819eabfbd96880cd7f6d42202600e24bdb384108</t>
        </is>
      </c>
      <c r="B1814" t="inlineStr">
        <is>
          <t xml:space="preserve">Primal Partners</t>
        </is>
      </c>
      <c r="C1814" t="inlineStr">
        <is>
          <t xml:space="preserve">Primal Partners (New)</t>
        </is>
      </c>
      <c r="D1814" t="inlineStr">
        <is>
          <t xml:space="preserve">deb4f67a8c8e6ed4918efe6012b2cb2163d7a394</t>
        </is>
      </c>
      <c r="E1814" t="inlineStr">
        <is>
          <t xml:space="preserve">Episode 91: Grollender Schrei (Ignore)</t>
        </is>
      </c>
      <c r="F1814">
        <v>91</v>
      </c>
      <c r="G1814" t="inlineStr">
        <is>
          <t xml:space="preserve">6:01-6:10</t>
        </is>
      </c>
      <c r="H1814" t="inlineStr">
        <is>
          <t xml:space="preserve">Pending</t>
        </is>
      </c>
      <c r="I1814" t="inlineStr">
        <is>
          <t xml:space="preserve">Remarks: [Script Error]
Line from script:
"Die Sturmschwinge verhÃ¶hnte den am Boden liegenden Helmfels.
â€žHelmfels.â€œ
Der Helmfels starrte voller Hass zurÃ¼ck."
Note: The beast was previously established as â€œHelmkopf,â€_x009d_ not â€œHelmfels.â€_x009d_ Its vocalization should also match the established name. Suggested: â€œDie Sturmschwinge verhÃ¶hnte den am Boden liegenden Helmkopf. â€žHelm.â€œ Der Helmkopf starrte voller Hass zurÃ¼ck.â€_x009d_</t>
        </is>
      </c>
      <c r="J1814" t="inlineStr">
        <is>
          <t xml:space="preserve">VOA</t>
        </is>
      </c>
      <c r="K1814" t="inlineStr">
        <is>
          <t xml:space="preserve">Script Error</t>
        </is>
      </c>
      <c r="L1814" t="inlineStr">
        <is>
          <t xml:space="preserve">Script error</t>
        </is>
      </c>
      <c r="M1814" t="str">
        <f>IFERROR(IF(VLOOKUP(L1814,'Quantification'!$A:$B,2,FALSE)&amp;""="","Unclassified",VLOOKUP(L1814,'Quantification'!$A:$B,2,FALSE)),"Unclassified")</f>
        <v>Major</v>
      </c>
      <c r="N1814" t="inlineStr">
        <is>
          <t xml:space="preserve">con-khera.mirjam@pocketfm.com</t>
        </is>
      </c>
      <c r="O1814" t="inlineStr">
        <is>
          <t xml:space="preserve">Issues found in raw</t>
        </is>
      </c>
      <c r="P1814" t="str">
        <f>IF(OR(O1814="Issues found in master",O1814="Final master"),"Master",IF(OR(O1814="Ready for Master",O1814="Issues found in raw",O1814="Raw under QC",O1814="Issues resolved in raw"),"Raw","-"))</f>
        <v>Raw</v>
      </c>
      <c r="Q1814" s="13">
        <v>46287.731944444444</v>
      </c>
      <c r="R1814" t="inlineStr">
        <is>
          <t xml:space="preserve">2026-09 (Sept)</t>
        </is>
      </c>
      <c r="S1814">
        <f>IF(M1814="Not an error",0,IF(COUNTIFS($A$2:$A1814,$A1814,$D$2:$D1814,$D1814,$M$2:$M1814,"&lt;&gt;Not an error")=1,1,0))</f>
        <v>0</v>
      </c>
      <c r="T1814">
        <f>IF(M1814&lt;&gt;"Major",0,IF(COUNTIFS($A$2:$A1814,$A1814,$D$2:$D1814,$D1814,$M$2:$M1814,"Major")=1,1,0))</f>
        <v>0</v>
      </c>
      <c r="U1814">
        <f>IF(M1814&lt;&gt;"Minor",0,IF(COUNTIFS($A$2:$A1814,$A1814,$D$2:$D1814,$D1814,$M$2:$M1814,"Minor")=1,1,0))</f>
        <v>0</v>
      </c>
    </row>
    <row r="1815">
      <c r="A1815" t="inlineStr">
        <is>
          <t xml:space="preserve">819eabfbd96880cd7f6d42202600e24bdb384108</t>
        </is>
      </c>
      <c r="B1815" t="inlineStr">
        <is>
          <t xml:space="preserve">Primal Partners</t>
        </is>
      </c>
      <c r="C1815" t="inlineStr">
        <is>
          <t xml:space="preserve">Primal Partners (New)</t>
        </is>
      </c>
      <c r="D1815" t="inlineStr">
        <is>
          <t xml:space="preserve">deb4f67a8c8e6ed4918efe6012b2cb2163d7a394</t>
        </is>
      </c>
      <c r="E1815" t="inlineStr">
        <is>
          <t xml:space="preserve">Episode 91: Grollender Schrei (Ignore)</t>
        </is>
      </c>
      <c r="F1815">
        <v>91</v>
      </c>
      <c r="G1815" t="inlineStr">
        <is>
          <t xml:space="preserve">6:18-6:25</t>
        </is>
      </c>
      <c r="H1815" t="inlineStr">
        <is>
          <t xml:space="preserve">Pending</t>
        </is>
      </c>
      <c r="I1815" t="inlineStr">
        <is>
          <t xml:space="preserve">Remarks: [Script Error]
Line from script:
"Der Helmfels ignorierte die spottende Sturmschwinge, blieb am Boden liegen und blickte zu seinem noch immer bewusstlosen BÃ¤ndiger."
Note: The beast was previously established as â€œHelmkopf,â€_x009d_ not â€œHelmfels.â€_x009d_ Suggested: â€œDer Helmkopf ignorierte die spottende Sturmschwinge, blieb am Boden liegen und blickte zu seinem noch immer bewusstlosen BÃ¤ndiger.â€_x009d_</t>
        </is>
      </c>
      <c r="J1815" t="inlineStr">
        <is>
          <t xml:space="preserve">VOA</t>
        </is>
      </c>
      <c r="K1815" t="inlineStr">
        <is>
          <t xml:space="preserve">Script Error</t>
        </is>
      </c>
      <c r="L1815" t="inlineStr">
        <is>
          <t xml:space="preserve">Script error</t>
        </is>
      </c>
      <c r="M1815" t="str">
        <f>IFERROR(IF(VLOOKUP(L1815,'Quantification'!$A:$B,2,FALSE)&amp;""="","Unclassified",VLOOKUP(L1815,'Quantification'!$A:$B,2,FALSE)),"Unclassified")</f>
        <v>Major</v>
      </c>
      <c r="N1815" t="inlineStr">
        <is>
          <t xml:space="preserve">con-khera.mirjam@pocketfm.com</t>
        </is>
      </c>
      <c r="O1815" t="inlineStr">
        <is>
          <t xml:space="preserve">Issues found in raw</t>
        </is>
      </c>
      <c r="P1815" t="str">
        <f>IF(OR(O1815="Issues found in master",O1815="Final master"),"Master",IF(OR(O1815="Ready for Master",O1815="Issues found in raw",O1815="Raw under QC",O1815="Issues resolved in raw"),"Raw","-"))</f>
        <v>Raw</v>
      </c>
      <c r="Q1815" s="13">
        <v>46287.731944444444</v>
      </c>
      <c r="R1815" t="inlineStr">
        <is>
          <t xml:space="preserve">2026-09 (Sept)</t>
        </is>
      </c>
      <c r="S1815">
        <f>IF(M1815="Not an error",0,IF(COUNTIFS($A$2:$A1815,$A1815,$D$2:$D1815,$D1815,$M$2:$M1815,"&lt;&gt;Not an error")=1,1,0))</f>
        <v>0</v>
      </c>
      <c r="T1815">
        <f>IF(M1815&lt;&gt;"Major",0,IF(COUNTIFS($A$2:$A1815,$A1815,$D$2:$D1815,$D1815,$M$2:$M1815,"Major")=1,1,0))</f>
        <v>0</v>
      </c>
      <c r="U1815">
        <f>IF(M1815&lt;&gt;"Minor",0,IF(COUNTIFS($A$2:$A1815,$A1815,$D$2:$D1815,$D1815,$M$2:$M1815,"Minor")=1,1,0))</f>
        <v>0</v>
      </c>
    </row>
    <row r="1816">
      <c r="A1816" t="inlineStr">
        <is>
          <t xml:space="preserve">819eabfbd96880cd7f6d42202600e24bdb384108</t>
        </is>
      </c>
      <c r="B1816" t="inlineStr">
        <is>
          <t xml:space="preserve">Primal Partners</t>
        </is>
      </c>
      <c r="C1816" t="inlineStr">
        <is>
          <t xml:space="preserve">Primal Partners (New)</t>
        </is>
      </c>
      <c r="D1816" t="inlineStr">
        <is>
          <t xml:space="preserve">deb4f67a8c8e6ed4918efe6012b2cb2163d7a394</t>
        </is>
      </c>
      <c r="E1816" t="inlineStr">
        <is>
          <t xml:space="preserve">Episode 91: Grollender Schrei (Ignore)</t>
        </is>
      </c>
      <c r="F1816">
        <v>91</v>
      </c>
      <c r="G1816" t="inlineStr">
        <is>
          <t xml:space="preserve">6:56-7:04</t>
        </is>
      </c>
      <c r="H1816" t="inlineStr">
        <is>
          <t xml:space="preserve">Pending</t>
        </is>
      </c>
      <c r="I1816" t="inlineStr">
        <is>
          <t xml:space="preserve">Remarks: [Script Error]
Line from script:
"â€žHelmfels, ich helfe dir!â€œ, rief Sofia.
Der Helmfels erstarrte, so erschrocken, dass er vergaÃŸ, seinen Angriff fortzusetzen."
Note: The beast was previously established as â€œHelmkopf,â€_x009d_ not â€œHelmfels.â€_x009d_ Suggested: â€žHelmkopf, ich helfe dir!â€œ, rief Sofia. Der Helmkopf erstarrte, so erschrocken, dass er vergaÃŸ, seinen Angriff fortzusetzen.</t>
        </is>
      </c>
      <c r="J1816" t="inlineStr">
        <is>
          <t xml:space="preserve">VOA</t>
        </is>
      </c>
      <c r="K1816" t="inlineStr">
        <is>
          <t xml:space="preserve">Script Error</t>
        </is>
      </c>
      <c r="L1816" t="inlineStr">
        <is>
          <t xml:space="preserve">Script error</t>
        </is>
      </c>
      <c r="M1816" t="str">
        <f>IFERROR(IF(VLOOKUP(L1816,'Quantification'!$A:$B,2,FALSE)&amp;""="","Unclassified",VLOOKUP(L1816,'Quantification'!$A:$B,2,FALSE)),"Unclassified")</f>
        <v>Major</v>
      </c>
      <c r="N1816" t="inlineStr">
        <is>
          <t xml:space="preserve">con-khera.mirjam@pocketfm.com</t>
        </is>
      </c>
      <c r="O1816" t="inlineStr">
        <is>
          <t xml:space="preserve">Issues found in raw</t>
        </is>
      </c>
      <c r="P1816" t="str">
        <f>IF(OR(O1816="Issues found in master",O1816="Final master"),"Master",IF(OR(O1816="Ready for Master",O1816="Issues found in raw",O1816="Raw under QC",O1816="Issues resolved in raw"),"Raw","-"))</f>
        <v>Raw</v>
      </c>
      <c r="Q1816" s="13">
        <v>46287.731944444444</v>
      </c>
      <c r="R1816" t="inlineStr">
        <is>
          <t xml:space="preserve">2026-09 (Sept)</t>
        </is>
      </c>
      <c r="S1816">
        <f>IF(M1816="Not an error",0,IF(COUNTIFS($A$2:$A1816,$A1816,$D$2:$D1816,$D1816,$M$2:$M1816,"&lt;&gt;Not an error")=1,1,0))</f>
        <v>0</v>
      </c>
      <c r="T1816">
        <f>IF(M1816&lt;&gt;"Major",0,IF(COUNTIFS($A$2:$A1816,$A1816,$D$2:$D1816,$D1816,$M$2:$M1816,"Major")=1,1,0))</f>
        <v>0</v>
      </c>
      <c r="U1816">
        <f>IF(M1816&lt;&gt;"Minor",0,IF(COUNTIFS($A$2:$A1816,$A1816,$D$2:$D1816,$D1816,$M$2:$M1816,"Minor")=1,1,0))</f>
        <v>0</v>
      </c>
    </row>
    <row r="1817">
      <c r="A1817" t="inlineStr">
        <is>
          <t xml:space="preserve">819eabfbd96880cd7f6d42202600e24bdb384108</t>
        </is>
      </c>
      <c r="B1817" t="inlineStr">
        <is>
          <t xml:space="preserve">Primal Partners</t>
        </is>
      </c>
      <c r="C1817" t="inlineStr">
        <is>
          <t xml:space="preserve">Primal Partners (New)</t>
        </is>
      </c>
      <c r="D1817" t="inlineStr">
        <is>
          <t xml:space="preserve">deb4f67a8c8e6ed4918efe6012b2cb2163d7a394</t>
        </is>
      </c>
      <c r="E1817" t="inlineStr">
        <is>
          <t xml:space="preserve">Episode 91: Grollender Schrei (Ignore)</t>
        </is>
      </c>
      <c r="F1817">
        <v>91</v>
      </c>
      <c r="G1817" t="inlineStr">
        <is>
          <t xml:space="preserve">8:58-9:06</t>
        </is>
      </c>
      <c r="H1817" t="inlineStr">
        <is>
          <t xml:space="preserve">Pending</t>
        </is>
      </c>
      <c r="I1817" t="inlineStr">
        <is>
          <t xml:space="preserve">Remarks: [Script Error]
Line from script:
"Gerade als der Windschneid-Adler herabstieÃŸ, sahen Yara und die Beamtin, wie die Sturmschwinge zusammenbrach."
Note: The police officer riding the Windschneid-Adler was previously established as Sofiaâ€™s cousin Raina, not Yara. Suggested: â€œGerade als der Windschneid-Adler herabstieÃŸ, sahen Raina und die Beamtin, wie die Sturmschwinge zusammenbrach.â€_x009d_</t>
        </is>
      </c>
      <c r="J1817" t="inlineStr">
        <is>
          <t xml:space="preserve">VOA</t>
        </is>
      </c>
      <c r="K1817" t="inlineStr">
        <is>
          <t xml:space="preserve">Script Error</t>
        </is>
      </c>
      <c r="L1817" t="inlineStr">
        <is>
          <t xml:space="preserve">Script error</t>
        </is>
      </c>
      <c r="M1817" t="str">
        <f>IFERROR(IF(VLOOKUP(L1817,'Quantification'!$A:$B,2,FALSE)&amp;""="","Unclassified",VLOOKUP(L1817,'Quantification'!$A:$B,2,FALSE)),"Unclassified")</f>
        <v>Major</v>
      </c>
      <c r="N1817" t="inlineStr">
        <is>
          <t xml:space="preserve">con-khera.mirjam@pocketfm.com</t>
        </is>
      </c>
      <c r="O1817" t="inlineStr">
        <is>
          <t xml:space="preserve">Issues found in raw</t>
        </is>
      </c>
      <c r="P1817" t="str">
        <f>IF(OR(O1817="Issues found in master",O1817="Final master"),"Master",IF(OR(O1817="Ready for Master",O1817="Issues found in raw",O1817="Raw under QC",O1817="Issues resolved in raw"),"Raw","-"))</f>
        <v>Raw</v>
      </c>
      <c r="Q1817" s="13">
        <v>46287.731944444444</v>
      </c>
      <c r="R1817" t="inlineStr">
        <is>
          <t xml:space="preserve">2026-09 (Sept)</t>
        </is>
      </c>
      <c r="S1817">
        <f>IF(M1817="Not an error",0,IF(COUNTIFS($A$2:$A1817,$A1817,$D$2:$D1817,$D1817,$M$2:$M1817,"&lt;&gt;Not an error")=1,1,0))</f>
        <v>0</v>
      </c>
      <c r="T1817">
        <f>IF(M1817&lt;&gt;"Major",0,IF(COUNTIFS($A$2:$A1817,$A1817,$D$2:$D1817,$D1817,$M$2:$M1817,"Major")=1,1,0))</f>
        <v>0</v>
      </c>
      <c r="U1817">
        <f>IF(M1817&lt;&gt;"Minor",0,IF(COUNTIFS($A$2:$A1817,$A1817,$D$2:$D1817,$D1817,$M$2:$M1817,"Minor")=1,1,0))</f>
        <v>0</v>
      </c>
    </row>
    <row r="1818">
      <c r="A1818" t="inlineStr">
        <is>
          <t xml:space="preserve">819eabfbd96880cd7f6d42202600e24bdb384108</t>
        </is>
      </c>
      <c r="B1818" t="inlineStr">
        <is>
          <t xml:space="preserve">Primal Partners</t>
        </is>
      </c>
      <c r="C1818" t="inlineStr">
        <is>
          <t xml:space="preserve">Primal Partners (New)</t>
        </is>
      </c>
      <c r="D1818" t="inlineStr">
        <is>
          <t xml:space="preserve">dee0d407ebac286a64abd9790d862765c9270994</t>
        </is>
      </c>
      <c r="E1818" t="inlineStr">
        <is>
          <t xml:space="preserve">Episode 92: Dieses Verkohlte Ding (Ignore)</t>
        </is>
      </c>
      <c r="F1818">
        <v>92</v>
      </c>
      <c r="G1818" t="inlineStr">
        <is>
          <t xml:space="preserve">0:02-0:07</t>
        </is>
      </c>
      <c r="H1818" t="inlineStr">
        <is>
          <t xml:space="preserve">Pending</t>
        </is>
      </c>
      <c r="I1818" t="inlineStr">
        <is>
          <t xml:space="preserve">Remarks: [Script Error]
Line from script:
"Konnte ihr bitte jemand erklÃ¤ren, was Sofia Warren auf dem Hearthstone Mountain zu suchen hatte?"
Note: The mountain was previously established as Yellowridge Mountain, not Hearthstone Mountain. Suggested: â€œKonnte ihr bitte jemand erklÃ¤ren, was Sofia Warren auf dem Yellowridge Mountain zu suchen hatte?â€_x009d_</t>
        </is>
      </c>
      <c r="J1818" t="inlineStr">
        <is>
          <t xml:space="preserve">VOA</t>
        </is>
      </c>
      <c r="K1818" t="inlineStr">
        <is>
          <t xml:space="preserve">Script Error</t>
        </is>
      </c>
      <c r="L1818" t="inlineStr">
        <is>
          <t xml:space="preserve">Script error</t>
        </is>
      </c>
      <c r="M1818" t="str">
        <f>IFERROR(IF(VLOOKUP(L1818,'Quantification'!$A:$B,2,FALSE)&amp;""="","Unclassified",VLOOKUP(L1818,'Quantification'!$A:$B,2,FALSE)),"Unclassified")</f>
        <v>Major</v>
      </c>
      <c r="N1818" t="inlineStr">
        <is>
          <t xml:space="preserve">con-khera.mirjam@pocketfm.com</t>
        </is>
      </c>
      <c r="O1818" t="inlineStr">
        <is>
          <t xml:space="preserve">Issues found in raw</t>
        </is>
      </c>
      <c r="P1818" t="str">
        <f>IF(OR(O1818="Issues found in master",O1818="Final master"),"Master",IF(OR(O1818="Ready for Master",O1818="Issues found in raw",O1818="Raw under QC",O1818="Issues resolved in raw"),"Raw","-"))</f>
        <v>Raw</v>
      </c>
      <c r="Q1818" s="13">
        <v>46287.736805555556</v>
      </c>
      <c r="R1818" t="inlineStr">
        <is>
          <t xml:space="preserve">2026-09 (Sept)</t>
        </is>
      </c>
      <c r="S1818">
        <f>IF(M1818="Not an error",0,IF(COUNTIFS($A$2:$A1818,$A1818,$D$2:$D1818,$D1818,$M$2:$M1818,"&lt;&gt;Not an error")=1,1,0))</f>
        <v>1</v>
      </c>
      <c r="T1818">
        <f>IF(M1818&lt;&gt;"Major",0,IF(COUNTIFS($A$2:$A1818,$A1818,$D$2:$D1818,$D1818,$M$2:$M1818,"Major")=1,1,0))</f>
        <v>1</v>
      </c>
      <c r="U1818">
        <f>IF(M1818&lt;&gt;"Minor",0,IF(COUNTIFS($A$2:$A1818,$A1818,$D$2:$D1818,$D1818,$M$2:$M1818,"Minor")=1,1,0))</f>
        <v>0</v>
      </c>
    </row>
    <row r="1819">
      <c r="A1819" t="inlineStr">
        <is>
          <t xml:space="preserve">819eabfbd96880cd7f6d42202600e24bdb384108</t>
        </is>
      </c>
      <c r="B1819" t="inlineStr">
        <is>
          <t xml:space="preserve">Primal Partners</t>
        </is>
      </c>
      <c r="C1819" t="inlineStr">
        <is>
          <t xml:space="preserve">Primal Partners (New)</t>
        </is>
      </c>
      <c r="D1819" t="inlineStr">
        <is>
          <t xml:space="preserve">dee0d407ebac286a64abd9790d862765c9270994</t>
        </is>
      </c>
      <c r="E1819" t="inlineStr">
        <is>
          <t xml:space="preserve">Episode 92: Dieses Verkohlte Ding (Ignore)</t>
        </is>
      </c>
      <c r="F1819">
        <v>92</v>
      </c>
      <c r="G1819" t="inlineStr">
        <is>
          <t xml:space="preserve">0:07-0:12</t>
        </is>
      </c>
      <c r="H1819" t="inlineStr">
        <is>
          <t xml:space="preserve">Pending</t>
        </is>
      </c>
      <c r="I1819" t="inlineStr">
        <is>
          <t xml:space="preserve">Remarks: [Script Error]
Line from script:
"Und war das Sofias Feuerzahn-Hund, der gerade den Donnerschwingenvogel erledigt hatte?"
Note: The beast was previously established as the Sturmschwinge, not the Donnerschwingenvogel. Suggested: â€œUnd war das Sofias Feuerzahn-Hund, der gerade die Sturmschwinge erledigt hatte?â€_x009d_</t>
        </is>
      </c>
      <c r="J1819" t="inlineStr">
        <is>
          <t xml:space="preserve">VOA</t>
        </is>
      </c>
      <c r="K1819" t="inlineStr">
        <is>
          <t xml:space="preserve">Script Error</t>
        </is>
      </c>
      <c r="L1819" t="inlineStr">
        <is>
          <t xml:space="preserve">Script error</t>
        </is>
      </c>
      <c r="M1819" t="str">
        <f>IFERROR(IF(VLOOKUP(L1819,'Quantification'!$A:$B,2,FALSE)&amp;""="","Unclassified",VLOOKUP(L1819,'Quantification'!$A:$B,2,FALSE)),"Unclassified")</f>
        <v>Major</v>
      </c>
      <c r="N1819" t="inlineStr">
        <is>
          <t xml:space="preserve">con-khera.mirjam@pocketfm.com</t>
        </is>
      </c>
      <c r="O1819" t="inlineStr">
        <is>
          <t xml:space="preserve">Issues found in raw</t>
        </is>
      </c>
      <c r="P1819" t="str">
        <f>IF(OR(O1819="Issues found in master",O1819="Final master"),"Master",IF(OR(O1819="Ready for Master",O1819="Issues found in raw",O1819="Raw under QC",O1819="Issues resolved in raw"),"Raw","-"))</f>
        <v>Raw</v>
      </c>
      <c r="Q1819" s="13">
        <v>46287.736805555556</v>
      </c>
      <c r="R1819" t="inlineStr">
        <is>
          <t xml:space="preserve">2026-09 (Sept)</t>
        </is>
      </c>
      <c r="S1819">
        <f>IF(M1819="Not an error",0,IF(COUNTIFS($A$2:$A1819,$A1819,$D$2:$D1819,$D1819,$M$2:$M1819,"&lt;&gt;Not an error")=1,1,0))</f>
        <v>0</v>
      </c>
      <c r="T1819">
        <f>IF(M1819&lt;&gt;"Major",0,IF(COUNTIFS($A$2:$A1819,$A1819,$D$2:$D1819,$D1819,$M$2:$M1819,"Major")=1,1,0))</f>
        <v>0</v>
      </c>
      <c r="U1819">
        <f>IF(M1819&lt;&gt;"Minor",0,IF(COUNTIFS($A$2:$A1819,$A1819,$D$2:$D1819,$D1819,$M$2:$M1819,"Minor")=1,1,0))</f>
        <v>0</v>
      </c>
    </row>
    <row r="1820">
      <c r="A1820" t="inlineStr">
        <is>
          <t xml:space="preserve">819eabfbd96880cd7f6d42202600e24bdb384108</t>
        </is>
      </c>
      <c r="B1820" t="inlineStr">
        <is>
          <t xml:space="preserve">Primal Partners</t>
        </is>
      </c>
      <c r="C1820" t="inlineStr">
        <is>
          <t xml:space="preserve">Primal Partners (New)</t>
        </is>
      </c>
      <c r="D1820" t="inlineStr">
        <is>
          <t xml:space="preserve">dee0d407ebac286a64abd9790d862765c9270994</t>
        </is>
      </c>
      <c r="E1820" t="inlineStr">
        <is>
          <t xml:space="preserve">Episode 92: Dieses Verkohlte Ding (Ignore)</t>
        </is>
      </c>
      <c r="F1820">
        <v>92</v>
      </c>
      <c r="G1820" t="inlineStr">
        <is>
          <t xml:space="preserve">0:12-0:17</t>
        </is>
      </c>
      <c r="H1820" t="inlineStr">
        <is>
          <t xml:space="preserve">Pending</t>
        </is>
      </c>
      <c r="I1820" t="inlineStr">
        <is>
          <t xml:space="preserve">Remarks: [Script Error]
Line from script:
"Raina stand wie erstarrt da."
Note: This repeats the reaction in the preceding sentence, â€œRaina starrte unglÃ¤ubig.â€_x009d_ Suggested: â€œRaina konnte sich nicht bewegen.â€_x009d_</t>
        </is>
      </c>
      <c r="J1820" t="inlineStr">
        <is>
          <t xml:space="preserve">VOA</t>
        </is>
      </c>
      <c r="K1820" t="inlineStr">
        <is>
          <t xml:space="preserve">Script Error</t>
        </is>
      </c>
      <c r="L1820" t="inlineStr">
        <is>
          <t xml:space="preserve">Script error</t>
        </is>
      </c>
      <c r="M1820" t="str">
        <f>IFERROR(IF(VLOOKUP(L1820,'Quantification'!$A:$B,2,FALSE)&amp;""="","Unclassified",VLOOKUP(L1820,'Quantification'!$A:$B,2,FALSE)),"Unclassified")</f>
        <v>Major</v>
      </c>
      <c r="N1820" t="inlineStr">
        <is>
          <t xml:space="preserve">con-khera.mirjam@pocketfm.com</t>
        </is>
      </c>
      <c r="O1820" t="inlineStr">
        <is>
          <t xml:space="preserve">Issues found in raw</t>
        </is>
      </c>
      <c r="P1820" t="str">
        <f>IF(OR(O1820="Issues found in master",O1820="Final master"),"Master",IF(OR(O1820="Ready for Master",O1820="Issues found in raw",O1820="Raw under QC",O1820="Issues resolved in raw"),"Raw","-"))</f>
        <v>Raw</v>
      </c>
      <c r="Q1820" s="13">
        <v>46287.736805555556</v>
      </c>
      <c r="R1820" t="inlineStr">
        <is>
          <t xml:space="preserve">2026-09 (Sept)</t>
        </is>
      </c>
      <c r="S1820">
        <f>IF(M1820="Not an error",0,IF(COUNTIFS($A$2:$A1820,$A1820,$D$2:$D1820,$D1820,$M$2:$M1820,"&lt;&gt;Not an error")=1,1,0))</f>
        <v>0</v>
      </c>
      <c r="T1820">
        <f>IF(M1820&lt;&gt;"Major",0,IF(COUNTIFS($A$2:$A1820,$A1820,$D$2:$D1820,$D1820,$M$2:$M1820,"Major")=1,1,0))</f>
        <v>0</v>
      </c>
      <c r="U1820">
        <f>IF(M1820&lt;&gt;"Minor",0,IF(COUNTIFS($A$2:$A1820,$A1820,$D$2:$D1820,$D1820,$M$2:$M1820,"Minor")=1,1,0))</f>
        <v>0</v>
      </c>
    </row>
    <row r="1821">
      <c r="A1821" t="inlineStr">
        <is>
          <t xml:space="preserve">819eabfbd96880cd7f6d42202600e24bdb384108</t>
        </is>
      </c>
      <c r="B1821" t="inlineStr">
        <is>
          <t xml:space="preserve">Primal Partners</t>
        </is>
      </c>
      <c r="C1821" t="inlineStr">
        <is>
          <t xml:space="preserve">Primal Partners (New)</t>
        </is>
      </c>
      <c r="D1821" t="inlineStr">
        <is>
          <t xml:space="preserve">dee0d407ebac286a64abd9790d862765c9270994</t>
        </is>
      </c>
      <c r="E1821" t="inlineStr">
        <is>
          <t xml:space="preserve">Episode 92: Dieses Verkohlte Ding (Ignore)</t>
        </is>
      </c>
      <c r="F1821">
        <v>92</v>
      </c>
      <c r="G1821" t="inlineStr">
        <is>
          <t xml:space="preserve">1:07-1:14</t>
        </is>
      </c>
      <c r="H1821" t="inlineStr">
        <is>
          <t xml:space="preserve">Pending</t>
        </is>
      </c>
      <c r="I1821" t="inlineStr">
        <is>
          <t xml:space="preserve">Remarks: [Script Error]
Line from script:
"„Wo ist Jasper Croft?“, fragte die Polizistin, während ihr Blick zum Feuerzahn-Hund wanderte."
Note: The wanted fugitive was previously established as Zayn Horren, not Jasper Croft. Suggested: „Wo ist Zayn Horren?“, fragte die Polizistin, während ihr Blick zum Feuerzahn-Hund wanderte.</t>
        </is>
      </c>
      <c r="J1821" t="inlineStr">
        <is>
          <t xml:space="preserve">VOA</t>
        </is>
      </c>
      <c r="K1821" t="inlineStr">
        <is>
          <t xml:space="preserve">Script Error</t>
        </is>
      </c>
      <c r="L1821" t="inlineStr">
        <is>
          <t xml:space="preserve">Script error</t>
        </is>
      </c>
      <c r="M1821" t="str">
        <f>IFERROR(IF(VLOOKUP(L1821,'Quantification'!$A:$B,2,FALSE)&amp;""="","Unclassified",VLOOKUP(L1821,'Quantification'!$A:$B,2,FALSE)),"Unclassified")</f>
        <v>Major</v>
      </c>
      <c r="N1821" t="inlineStr">
        <is>
          <t xml:space="preserve">con-khera.mirjam@pocketfm.com</t>
        </is>
      </c>
      <c r="O1821" t="inlineStr">
        <is>
          <t xml:space="preserve">Issues found in raw</t>
        </is>
      </c>
      <c r="P1821" t="str">
        <f>IF(OR(O1821="Issues found in master",O1821="Final master"),"Master",IF(OR(O1821="Ready for Master",O1821="Issues found in raw",O1821="Raw under QC",O1821="Issues resolved in raw"),"Raw","-"))</f>
        <v>Raw</v>
      </c>
      <c r="Q1821" s="13">
        <v>46287.736805555556</v>
      </c>
      <c r="R1821" t="inlineStr">
        <is>
          <t xml:space="preserve">2026-09 (Sept)</t>
        </is>
      </c>
      <c r="S1821">
        <f>IF(M1821="Not an error",0,IF(COUNTIFS($A$2:$A1821,$A1821,$D$2:$D1821,$D1821,$M$2:$M1821,"&lt;&gt;Not an error")=1,1,0))</f>
        <v>0</v>
      </c>
      <c r="T1821">
        <f>IF(M1821&lt;&gt;"Major",0,IF(COUNTIFS($A$2:$A1821,$A1821,$D$2:$D1821,$D1821,$M$2:$M1821,"Major")=1,1,0))</f>
        <v>0</v>
      </c>
      <c r="U1821">
        <f>IF(M1821&lt;&gt;"Minor",0,IF(COUNTIFS($A$2:$A1821,$A1821,$D$2:$D1821,$D1821,$M$2:$M1821,"Minor")=1,1,0))</f>
        <v>0</v>
      </c>
    </row>
    <row r="1822">
      <c r="A1822" t="inlineStr">
        <is>
          <t xml:space="preserve">819eabfbd96880cd7f6d42202600e24bdb384108</t>
        </is>
      </c>
      <c r="B1822" t="inlineStr">
        <is>
          <t xml:space="preserve">Primal Partners</t>
        </is>
      </c>
      <c r="C1822" t="inlineStr">
        <is>
          <t xml:space="preserve">Primal Partners (New)</t>
        </is>
      </c>
      <c r="D1822" t="inlineStr">
        <is>
          <t xml:space="preserve">dee0d407ebac286a64abd9790d862765c9270994</t>
        </is>
      </c>
      <c r="E1822" t="inlineStr">
        <is>
          <t xml:space="preserve">Episode 92: Dieses Verkohlte Ding (Ignore)</t>
        </is>
      </c>
      <c r="F1822">
        <v>92</v>
      </c>
      <c r="G1822" t="inlineStr">
        <is>
          <t xml:space="preserve">1:19-1:21</t>
        </is>
      </c>
      <c r="H1822" t="inlineStr">
        <is>
          <t xml:space="preserve">Pending</t>
        </is>
      </c>
      <c r="I1822" t="inlineStr">
        <is>
          <t xml:space="preserve">Remarks: [Script Error]
Line from script:
"Der Donnerschwingenvogel war bewusstlos."
Note: The beast was previously established as the Sturmschwinge, not the Donnerschwingenvogel. Suggested: â€œDie Sturmschwinge war bewusstlos.â€_x009d_</t>
        </is>
      </c>
      <c r="J1822" t="inlineStr">
        <is>
          <t xml:space="preserve">VOA</t>
        </is>
      </c>
      <c r="K1822" t="inlineStr">
        <is>
          <t xml:space="preserve">Script Error</t>
        </is>
      </c>
      <c r="L1822" t="inlineStr">
        <is>
          <t xml:space="preserve">Script error</t>
        </is>
      </c>
      <c r="M1822" t="str">
        <f>IFERROR(IF(VLOOKUP(L1822,'Quantification'!$A:$B,2,FALSE)&amp;""="","Unclassified",VLOOKUP(L1822,'Quantification'!$A:$B,2,FALSE)),"Unclassified")</f>
        <v>Major</v>
      </c>
      <c r="N1822" t="inlineStr">
        <is>
          <t xml:space="preserve">con-khera.mirjam@pocketfm.com</t>
        </is>
      </c>
      <c r="O1822" t="inlineStr">
        <is>
          <t xml:space="preserve">Issues found in raw</t>
        </is>
      </c>
      <c r="P1822" t="str">
        <f>IF(OR(O1822="Issues found in master",O1822="Final master"),"Master",IF(OR(O1822="Ready for Master",O1822="Issues found in raw",O1822="Raw under QC",O1822="Issues resolved in raw"),"Raw","-"))</f>
        <v>Raw</v>
      </c>
      <c r="Q1822" s="13">
        <v>46287.736805555556</v>
      </c>
      <c r="R1822" t="inlineStr">
        <is>
          <t xml:space="preserve">2026-09 (Sept)</t>
        </is>
      </c>
      <c r="S1822">
        <f>IF(M1822="Not an error",0,IF(COUNTIFS($A$2:$A1822,$A1822,$D$2:$D1822,$D1822,$M$2:$M1822,"&lt;&gt;Not an error")=1,1,0))</f>
        <v>0</v>
      </c>
      <c r="T1822">
        <f>IF(M1822&lt;&gt;"Major",0,IF(COUNTIFS($A$2:$A1822,$A1822,$D$2:$D1822,$D1822,$M$2:$M1822,"Major")=1,1,0))</f>
        <v>0</v>
      </c>
      <c r="U1822">
        <f>IF(M1822&lt;&gt;"Minor",0,IF(COUNTIFS($A$2:$A1822,$A1822,$D$2:$D1822,$D1822,$M$2:$M1822,"Minor")=1,1,0))</f>
        <v>0</v>
      </c>
    </row>
    <row r="1823">
      <c r="A1823" t="inlineStr">
        <is>
          <t xml:space="preserve">819eabfbd96880cd7f6d42202600e24bdb384108</t>
        </is>
      </c>
      <c r="B1823" t="inlineStr">
        <is>
          <t xml:space="preserve">Primal Partners</t>
        </is>
      </c>
      <c r="C1823" t="inlineStr">
        <is>
          <t xml:space="preserve">Primal Partners (New)</t>
        </is>
      </c>
      <c r="D1823" t="inlineStr">
        <is>
          <t xml:space="preserve">dee0d407ebac286a64abd9790d862765c9270994</t>
        </is>
      </c>
      <c r="E1823" t="inlineStr">
        <is>
          <t xml:space="preserve">Episode 92: Dieses Verkohlte Ding (Ignore)</t>
        </is>
      </c>
      <c r="F1823">
        <v>92</v>
      </c>
      <c r="G1823" t="inlineStr">
        <is>
          <t xml:space="preserve">1:31-1:38</t>
        </is>
      </c>
      <c r="H1823" t="inlineStr">
        <is>
          <t xml:space="preserve">Pending</t>
        </is>
      </c>
      <c r="I1823" t="inlineStr">
        <is>
          <t xml:space="preserve">Remarks: [Script Error]
Line from script:
"„Hier auf dem Berg muss noch ein Bändiger sein“, dachte sie, „jemand, der stark genug ist, es mit Jasper Croft aufzunehmen.“"
Note: The wanted fugitive was previously established as Zayn Horren, not Jasper Croft. Suggested: „Hier auf dem Berg muss noch ein Bändiger sein“, dachte sie, „jemand, der stark genug ist, es mit Zayn Horren aufzunehmen.“</t>
        </is>
      </c>
      <c r="J1823" t="inlineStr">
        <is>
          <t xml:space="preserve">VOA</t>
        </is>
      </c>
      <c r="K1823" t="inlineStr">
        <is>
          <t xml:space="preserve">Script Error</t>
        </is>
      </c>
      <c r="L1823" t="inlineStr">
        <is>
          <t xml:space="preserve">Script error</t>
        </is>
      </c>
      <c r="M1823" t="str">
        <f>IFERROR(IF(VLOOKUP(L1823,'Quantification'!$A:$B,2,FALSE)&amp;""="","Unclassified",VLOOKUP(L1823,'Quantification'!$A:$B,2,FALSE)),"Unclassified")</f>
        <v>Major</v>
      </c>
      <c r="N1823" t="inlineStr">
        <is>
          <t xml:space="preserve">con-khera.mirjam@pocketfm.com</t>
        </is>
      </c>
      <c r="O1823" t="inlineStr">
        <is>
          <t xml:space="preserve">Issues found in raw</t>
        </is>
      </c>
      <c r="P1823" t="str">
        <f>IF(OR(O1823="Issues found in master",O1823="Final master"),"Master",IF(OR(O1823="Ready for Master",O1823="Issues found in raw",O1823="Raw under QC",O1823="Issues resolved in raw"),"Raw","-"))</f>
        <v>Raw</v>
      </c>
      <c r="Q1823" s="13">
        <v>46287.736805555556</v>
      </c>
      <c r="R1823" t="inlineStr">
        <is>
          <t xml:space="preserve">2026-09 (Sept)</t>
        </is>
      </c>
      <c r="S1823">
        <f>IF(M1823="Not an error",0,IF(COUNTIFS($A$2:$A1823,$A1823,$D$2:$D1823,$D1823,$M$2:$M1823,"&lt;&gt;Not an error")=1,1,0))</f>
        <v>0</v>
      </c>
      <c r="T1823">
        <f>IF(M1823&lt;&gt;"Major",0,IF(COUNTIFS($A$2:$A1823,$A1823,$D$2:$D1823,$D1823,$M$2:$M1823,"Major")=1,1,0))</f>
        <v>0</v>
      </c>
      <c r="U1823">
        <f>IF(M1823&lt;&gt;"Minor",0,IF(COUNTIFS($A$2:$A1823,$A1823,$D$2:$D1823,$D1823,$M$2:$M1823,"Minor")=1,1,0))</f>
        <v>0</v>
      </c>
    </row>
    <row r="1824">
      <c r="A1824" t="inlineStr">
        <is>
          <t xml:space="preserve">819eabfbd96880cd7f6d42202600e24bdb384108</t>
        </is>
      </c>
      <c r="B1824" t="inlineStr">
        <is>
          <t xml:space="preserve">Primal Partners</t>
        </is>
      </c>
      <c r="C1824" t="inlineStr">
        <is>
          <t xml:space="preserve">Primal Partners (New)</t>
        </is>
      </c>
      <c r="D1824" t="inlineStr">
        <is>
          <t xml:space="preserve">dee0d407ebac286a64abd9790d862765c9270994</t>
        </is>
      </c>
      <c r="E1824" t="inlineStr">
        <is>
          <t xml:space="preserve">Episode 92: Dieses Verkohlte Ding (Ignore)</t>
        </is>
      </c>
      <c r="F1824">
        <v>92</v>
      </c>
      <c r="G1824" t="inlineStr">
        <is>
          <t xml:space="preserve">1:47-1:50</t>
        </is>
      </c>
      <c r="H1824" t="inlineStr">
        <is>
          <t xml:space="preserve">Pending</t>
        </is>
      </c>
      <c r="I1824" t="inlineStr">
        <is>
          <t xml:space="preserve">Remarks: [Script Error]
Line from script:
"Er musste irgendwo anders auf dem Berg gegen Jasper kÃ¤mpfen."
Note: The wanted fugitive was previously established as Zayn Horren, not Jasper. Suggested: â€œEr musste irgendwo anders auf dem Berg gegen Zayn kÃ¤mpfen.â€_x009d_</t>
        </is>
      </c>
      <c r="J1824" t="inlineStr">
        <is>
          <t xml:space="preserve">VOA</t>
        </is>
      </c>
      <c r="K1824" t="inlineStr">
        <is>
          <t xml:space="preserve">Script Error</t>
        </is>
      </c>
      <c r="L1824" t="inlineStr">
        <is>
          <t xml:space="preserve">Script error</t>
        </is>
      </c>
      <c r="M1824" t="str">
        <f>IFERROR(IF(VLOOKUP(L1824,'Quantification'!$A:$B,2,FALSE)&amp;""="","Unclassified",VLOOKUP(L1824,'Quantification'!$A:$B,2,FALSE)),"Unclassified")</f>
        <v>Major</v>
      </c>
      <c r="N1824" t="inlineStr">
        <is>
          <t xml:space="preserve">con-khera.mirjam@pocketfm.com</t>
        </is>
      </c>
      <c r="O1824" t="inlineStr">
        <is>
          <t xml:space="preserve">Issues found in raw</t>
        </is>
      </c>
      <c r="P1824" t="str">
        <f>IF(OR(O1824="Issues found in master",O1824="Final master"),"Master",IF(OR(O1824="Ready for Master",O1824="Issues found in raw",O1824="Raw under QC",O1824="Issues resolved in raw"),"Raw","-"))</f>
        <v>Raw</v>
      </c>
      <c r="Q1824" s="13">
        <v>46287.736805555556</v>
      </c>
      <c r="R1824" t="inlineStr">
        <is>
          <t xml:space="preserve">2026-09 (Sept)</t>
        </is>
      </c>
      <c r="S1824">
        <f>IF(M1824="Not an error",0,IF(COUNTIFS($A$2:$A1824,$A1824,$D$2:$D1824,$D1824,$M$2:$M1824,"&lt;&gt;Not an error")=1,1,0))</f>
        <v>0</v>
      </c>
      <c r="T1824">
        <f>IF(M1824&lt;&gt;"Major",0,IF(COUNTIFS($A$2:$A1824,$A1824,$D$2:$D1824,$D1824,$M$2:$M1824,"Major")=1,1,0))</f>
        <v>0</v>
      </c>
      <c r="U1824">
        <f>IF(M1824&lt;&gt;"Minor",0,IF(COUNTIFS($A$2:$A1824,$A1824,$D$2:$D1824,$D1824,$M$2:$M1824,"Minor")=1,1,0))</f>
        <v>0</v>
      </c>
    </row>
    <row r="1825">
      <c r="A1825" t="inlineStr">
        <is>
          <t xml:space="preserve">819eabfbd96880cd7f6d42202600e24bdb384108</t>
        </is>
      </c>
      <c r="B1825" t="inlineStr">
        <is>
          <t xml:space="preserve">Primal Partners</t>
        </is>
      </c>
      <c r="C1825" t="inlineStr">
        <is>
          <t xml:space="preserve">Primal Partners (New)</t>
        </is>
      </c>
      <c r="D1825" t="inlineStr">
        <is>
          <t xml:space="preserve">dee0d407ebac286a64abd9790d862765c9270994</t>
        </is>
      </c>
      <c r="E1825" t="inlineStr">
        <is>
          <t xml:space="preserve">Episode 92: Dieses Verkohlte Ding (Ignore)</t>
        </is>
      </c>
      <c r="F1825">
        <v>92</v>
      </c>
      <c r="G1825" t="inlineStr">
        <is>
          <t xml:space="preserve">1:52-1:56</t>
        </is>
      </c>
      <c r="H1825" t="inlineStr">
        <is>
          <t xml:space="preserve">Pending</t>
        </is>
      </c>
      <c r="I1825" t="inlineStr">
        <is>
          <t xml:space="preserve">Remarks: [Script Error]
Line from script:
"Vielleicht konnten sie Jasper jetzt sofort schnappen, ohne auf VerstÃ¤rkung zu warten."
Note: The wanted fugitive was previously established as Zayn Horren, not Jasper. Suggested: â€œVielleicht konnten sie Zayn jetzt sofort schnappen, ohne auf VerstÃ¤rkung zu warten.â€_x009d_</t>
        </is>
      </c>
      <c r="J1825" t="inlineStr">
        <is>
          <t xml:space="preserve">VOA</t>
        </is>
      </c>
      <c r="K1825" t="inlineStr">
        <is>
          <t xml:space="preserve">Script Error</t>
        </is>
      </c>
      <c r="L1825" t="inlineStr">
        <is>
          <t xml:space="preserve">Script error</t>
        </is>
      </c>
      <c r="M1825" t="str">
        <f>IFERROR(IF(VLOOKUP(L1825,'Quantification'!$A:$B,2,FALSE)&amp;""="","Unclassified",VLOOKUP(L1825,'Quantification'!$A:$B,2,FALSE)),"Unclassified")</f>
        <v>Major</v>
      </c>
      <c r="N1825" t="inlineStr">
        <is>
          <t xml:space="preserve">con-khera.mirjam@pocketfm.com</t>
        </is>
      </c>
      <c r="O1825" t="inlineStr">
        <is>
          <t xml:space="preserve">Issues found in raw</t>
        </is>
      </c>
      <c r="P1825" t="str">
        <f>IF(OR(O1825="Issues found in master",O1825="Final master"),"Master",IF(OR(O1825="Ready for Master",O1825="Issues found in raw",O1825="Raw under QC",O1825="Issues resolved in raw"),"Raw","-"))</f>
        <v>Raw</v>
      </c>
      <c r="Q1825" s="13">
        <v>46287.736805555556</v>
      </c>
      <c r="R1825" t="inlineStr">
        <is>
          <t xml:space="preserve">2026-09 (Sept)</t>
        </is>
      </c>
      <c r="S1825">
        <f>IF(M1825="Not an error",0,IF(COUNTIFS($A$2:$A1825,$A1825,$D$2:$D1825,$D1825,$M$2:$M1825,"&lt;&gt;Not an error")=1,1,0))</f>
        <v>0</v>
      </c>
      <c r="T1825">
        <f>IF(M1825&lt;&gt;"Major",0,IF(COUNTIFS($A$2:$A1825,$A1825,$D$2:$D1825,$D1825,$M$2:$M1825,"Major")=1,1,0))</f>
        <v>0</v>
      </c>
      <c r="U1825">
        <f>IF(M1825&lt;&gt;"Minor",0,IF(COUNTIFS($A$2:$A1825,$A1825,$D$2:$D1825,$D1825,$M$2:$M1825,"Minor")=1,1,0))</f>
        <v>0</v>
      </c>
    </row>
    <row r="1826">
      <c r="A1826" t="inlineStr">
        <is>
          <t xml:space="preserve">819eabfbd96880cd7f6d42202600e24bdb384108</t>
        </is>
      </c>
      <c r="B1826" t="inlineStr">
        <is>
          <t xml:space="preserve">Primal Partners</t>
        </is>
      </c>
      <c r="C1826" t="inlineStr">
        <is>
          <t xml:space="preserve">Primal Partners (New)</t>
        </is>
      </c>
      <c r="D1826" t="inlineStr">
        <is>
          <t xml:space="preserve">dee0d407ebac286a64abd9790d862765c9270994</t>
        </is>
      </c>
      <c r="E1826" t="inlineStr">
        <is>
          <t xml:space="preserve">Episode 92: Dieses Verkohlte Ding (Ignore)</t>
        </is>
      </c>
      <c r="F1826">
        <v>92</v>
      </c>
      <c r="G1826" t="inlineStr">
        <is>
          <t xml:space="preserve">2:20-2:23</t>
        </is>
      </c>
      <c r="H1826" t="inlineStr">
        <is>
          <t xml:space="preserve">Pending</t>
        </is>
      </c>
      <c r="I1826" t="inlineStr">
        <is>
          <t xml:space="preserve">Remarks: [Script Error]
Line from script:
"„Ist das Jasper Croft?“"
Note: The wanted fugitive was previously established as Zayn Horren, not Jasper Croft. Suggested: „Ist das Zayn Horren?“</t>
        </is>
      </c>
      <c r="J1826" t="inlineStr">
        <is>
          <t xml:space="preserve">VOA</t>
        </is>
      </c>
      <c r="K1826" t="inlineStr">
        <is>
          <t xml:space="preserve">Script Error</t>
        </is>
      </c>
      <c r="L1826" t="inlineStr">
        <is>
          <t xml:space="preserve">Script error</t>
        </is>
      </c>
      <c r="M1826" t="str">
        <f>IFERROR(IF(VLOOKUP(L1826,'Quantification'!$A:$B,2,FALSE)&amp;""="","Unclassified",VLOOKUP(L1826,'Quantification'!$A:$B,2,FALSE)),"Unclassified")</f>
        <v>Major</v>
      </c>
      <c r="N1826" t="inlineStr">
        <is>
          <t xml:space="preserve">con-khera.mirjam@pocketfm.com</t>
        </is>
      </c>
      <c r="O1826" t="inlineStr">
        <is>
          <t xml:space="preserve">Issues found in raw</t>
        </is>
      </c>
      <c r="P1826" t="str">
        <f>IF(OR(O1826="Issues found in master",O1826="Final master"),"Master",IF(OR(O1826="Ready for Master",O1826="Issues found in raw",O1826="Raw under QC",O1826="Issues resolved in raw"),"Raw","-"))</f>
        <v>Raw</v>
      </c>
      <c r="Q1826" s="13">
        <v>46287.736805555556</v>
      </c>
      <c r="R1826" t="inlineStr">
        <is>
          <t xml:space="preserve">2026-09 (Sept)</t>
        </is>
      </c>
      <c r="S1826">
        <f>IF(M1826="Not an error",0,IF(COUNTIFS($A$2:$A1826,$A1826,$D$2:$D1826,$D1826,$M$2:$M1826,"&lt;&gt;Not an error")=1,1,0))</f>
        <v>0</v>
      </c>
      <c r="T1826">
        <f>IF(M1826&lt;&gt;"Major",0,IF(COUNTIFS($A$2:$A1826,$A1826,$D$2:$D1826,$D1826,$M$2:$M1826,"Major")=1,1,0))</f>
        <v>0</v>
      </c>
      <c r="U1826">
        <f>IF(M1826&lt;&gt;"Minor",0,IF(COUNTIFS($A$2:$A1826,$A1826,$D$2:$D1826,$D1826,$M$2:$M1826,"Minor")=1,1,0))</f>
        <v>0</v>
      </c>
    </row>
    <row r="1827">
      <c r="A1827" t="inlineStr">
        <is>
          <t xml:space="preserve">819eabfbd96880cd7f6d42202600e24bdb384108</t>
        </is>
      </c>
      <c r="B1827" t="inlineStr">
        <is>
          <t xml:space="preserve">Primal Partners</t>
        </is>
      </c>
      <c r="C1827" t="inlineStr">
        <is>
          <t xml:space="preserve">Primal Partners (New)</t>
        </is>
      </c>
      <c r="D1827" t="inlineStr">
        <is>
          <t xml:space="preserve">dee0d407ebac286a64abd9790d862765c9270994</t>
        </is>
      </c>
      <c r="E1827" t="inlineStr">
        <is>
          <t xml:space="preserve">Episode 92: Dieses Verkohlte Ding (Ignore)</t>
        </is>
      </c>
      <c r="F1827">
        <v>92</v>
      </c>
      <c r="G1827" t="inlineStr">
        <is>
          <t xml:space="preserve">2:40-2:41</t>
        </is>
      </c>
      <c r="H1827" t="inlineStr">
        <is>
          <t xml:space="preserve">Pending</t>
        </is>
      </c>
      <c r="I1827" t="inlineStr">
        <is>
          <t xml:space="preserve">Remarks: [Script Error]
Line from script:
"Jasper Croft."
Note: The wanted fugitive was previously established as Zayn Horren, not Jasper Croft. Suggested: â€œZayn Horren.â€_x009d_</t>
        </is>
      </c>
      <c r="J1827" t="inlineStr">
        <is>
          <t xml:space="preserve">VOA</t>
        </is>
      </c>
      <c r="K1827" t="inlineStr">
        <is>
          <t xml:space="preserve">Script Error</t>
        </is>
      </c>
      <c r="L1827" t="inlineStr">
        <is>
          <t xml:space="preserve">Script error</t>
        </is>
      </c>
      <c r="M1827" t="str">
        <f>IFERROR(IF(VLOOKUP(L1827,'Quantification'!$A:$B,2,FALSE)&amp;""="","Unclassified",VLOOKUP(L1827,'Quantification'!$A:$B,2,FALSE)),"Unclassified")</f>
        <v>Major</v>
      </c>
      <c r="N1827" t="inlineStr">
        <is>
          <t xml:space="preserve">con-khera.mirjam@pocketfm.com</t>
        </is>
      </c>
      <c r="O1827" t="inlineStr">
        <is>
          <t xml:space="preserve">Issues found in raw</t>
        </is>
      </c>
      <c r="P1827" t="str">
        <f>IF(OR(O1827="Issues found in master",O1827="Final master"),"Master",IF(OR(O1827="Ready for Master",O1827="Issues found in raw",O1827="Raw under QC",O1827="Issues resolved in raw"),"Raw","-"))</f>
        <v>Raw</v>
      </c>
      <c r="Q1827" s="13">
        <v>46287.736805555556</v>
      </c>
      <c r="R1827" t="inlineStr">
        <is>
          <t xml:space="preserve">2026-09 (Sept)</t>
        </is>
      </c>
      <c r="S1827">
        <f>IF(M1827="Not an error",0,IF(COUNTIFS($A$2:$A1827,$A1827,$D$2:$D1827,$D1827,$M$2:$M1827,"&lt;&gt;Not an error")=1,1,0))</f>
        <v>0</v>
      </c>
      <c r="T1827">
        <f>IF(M1827&lt;&gt;"Major",0,IF(COUNTIFS($A$2:$A1827,$A1827,$D$2:$D1827,$D1827,$M$2:$M1827,"Major")=1,1,0))</f>
        <v>0</v>
      </c>
      <c r="U1827">
        <f>IF(M1827&lt;&gt;"Minor",0,IF(COUNTIFS($A$2:$A1827,$A1827,$D$2:$D1827,$D1827,$M$2:$M1827,"Minor")=1,1,0))</f>
        <v>0</v>
      </c>
    </row>
    <row r="1828">
      <c r="A1828" t="inlineStr">
        <is>
          <t xml:space="preserve">819eabfbd96880cd7f6d42202600e24bdb384108</t>
        </is>
      </c>
      <c r="B1828" t="inlineStr">
        <is>
          <t xml:space="preserve">Primal Partners</t>
        </is>
      </c>
      <c r="C1828" t="inlineStr">
        <is>
          <t xml:space="preserve">Primal Partners (New)</t>
        </is>
      </c>
      <c r="D1828" t="inlineStr">
        <is>
          <t xml:space="preserve">dee0d407ebac286a64abd9790d862765c9270994</t>
        </is>
      </c>
      <c r="E1828" t="inlineStr">
        <is>
          <t xml:space="preserve">Episode 92: Dieses Verkohlte Ding (Ignore)</t>
        </is>
      </c>
      <c r="F1828">
        <v>92</v>
      </c>
      <c r="G1828" t="inlineStr">
        <is>
          <t xml:space="preserve">3:08-3:12</t>
        </is>
      </c>
      <c r="H1828" t="inlineStr">
        <is>
          <t xml:space="preserve">Pending</t>
        </is>
      </c>
      <c r="I1828" t="inlineStr">
        <is>
          <t xml:space="preserve">Remarks: [Script Error]
Line from script:
"Und warum hat dein Feuerzahn-Hund gegen einen Donnerschwingenvogel gekämpft?"
Note: The beast was previously established as the Sturmschwinge, not a Donnerschwingenvogel. Suggested: „Und warum hat dein Feuerzahn-Hund gegen die Sturmschwinge gekämpft?“</t>
        </is>
      </c>
      <c r="J1828" t="inlineStr">
        <is>
          <t xml:space="preserve">VOA</t>
        </is>
      </c>
      <c r="K1828" t="inlineStr">
        <is>
          <t xml:space="preserve">Script Error</t>
        </is>
      </c>
      <c r="L1828" t="inlineStr">
        <is>
          <t xml:space="preserve">Script error</t>
        </is>
      </c>
      <c r="M1828" t="str">
        <f>IFERROR(IF(VLOOKUP(L1828,'Quantification'!$A:$B,2,FALSE)&amp;""="","Unclassified",VLOOKUP(L1828,'Quantification'!$A:$B,2,FALSE)),"Unclassified")</f>
        <v>Major</v>
      </c>
      <c r="N1828" t="inlineStr">
        <is>
          <t xml:space="preserve">con-khera.mirjam@pocketfm.com</t>
        </is>
      </c>
      <c r="O1828" t="inlineStr">
        <is>
          <t xml:space="preserve">Issues found in raw</t>
        </is>
      </c>
      <c r="P1828" t="str">
        <f>IF(OR(O1828="Issues found in master",O1828="Final master"),"Master",IF(OR(O1828="Ready for Master",O1828="Issues found in raw",O1828="Raw under QC",O1828="Issues resolved in raw"),"Raw","-"))</f>
        <v>Raw</v>
      </c>
      <c r="Q1828" s="13">
        <v>46287.736805555556</v>
      </c>
      <c r="R1828" t="inlineStr">
        <is>
          <t xml:space="preserve">2026-09 (Sept)</t>
        </is>
      </c>
      <c r="S1828">
        <f>IF(M1828="Not an error",0,IF(COUNTIFS($A$2:$A1828,$A1828,$D$2:$D1828,$D1828,$M$2:$M1828,"&lt;&gt;Not an error")=1,1,0))</f>
        <v>0</v>
      </c>
      <c r="T1828">
        <f>IF(M1828&lt;&gt;"Major",0,IF(COUNTIFS($A$2:$A1828,$A1828,$D$2:$D1828,$D1828,$M$2:$M1828,"Major")=1,1,0))</f>
        <v>0</v>
      </c>
      <c r="U1828">
        <f>IF(M1828&lt;&gt;"Minor",0,IF(COUNTIFS($A$2:$A1828,$A1828,$D$2:$D1828,$D1828,$M$2:$M1828,"Minor")=1,1,0))</f>
        <v>0</v>
      </c>
    </row>
    <row r="1829">
      <c r="A1829" t="inlineStr">
        <is>
          <t xml:space="preserve">819eabfbd96880cd7f6d42202600e24bdb384108</t>
        </is>
      </c>
      <c r="B1829" t="inlineStr">
        <is>
          <t xml:space="preserve">Primal Partners</t>
        </is>
      </c>
      <c r="C1829" t="inlineStr">
        <is>
          <t xml:space="preserve">Primal Partners (New)</t>
        </is>
      </c>
      <c r="D1829" t="inlineStr">
        <is>
          <t xml:space="preserve">dee0d407ebac286a64abd9790d862765c9270994</t>
        </is>
      </c>
      <c r="E1829" t="inlineStr">
        <is>
          <t xml:space="preserve">Episode 92: Dieses Verkohlte Ding (Ignore)</t>
        </is>
      </c>
      <c r="F1829">
        <v>92</v>
      </c>
      <c r="G1829" t="inlineStr">
        <is>
          <t xml:space="preserve">3:26-3:32</t>
        </is>
      </c>
      <c r="H1829" t="inlineStr">
        <is>
          <t xml:space="preserve">Pending</t>
        </is>
      </c>
      <c r="I1829" t="inlineStr">
        <is>
          <t xml:space="preserve">Remarks: [Script Error]
Line from script:
"â€žIch erklÃ¤r's dir gleichâ€œ, sagte Sofia und wandte sich dem Steinhelmgeist am Boden zu."
Note: The beast was previously established as â€œHelmkopf,â€_x009d_ not â€œSteinhelmgeist.â€_x009d_ Suggested: â€žIch erklÃ¤râ€™s dir gleichâ€œ, sagte Sofia und wandte sich dem Helmkopf am Boden zu.</t>
        </is>
      </c>
      <c r="J1829" t="inlineStr">
        <is>
          <t xml:space="preserve">VOA</t>
        </is>
      </c>
      <c r="K1829" t="inlineStr">
        <is>
          <t xml:space="preserve">Script Error</t>
        </is>
      </c>
      <c r="L1829" t="inlineStr">
        <is>
          <t xml:space="preserve">Script error</t>
        </is>
      </c>
      <c r="M1829" t="str">
        <f>IFERROR(IF(VLOOKUP(L1829,'Quantification'!$A:$B,2,FALSE)&amp;""="","Unclassified",VLOOKUP(L1829,'Quantification'!$A:$B,2,FALSE)),"Unclassified")</f>
        <v>Major</v>
      </c>
      <c r="N1829" t="inlineStr">
        <is>
          <t xml:space="preserve">con-khera.mirjam@pocketfm.com</t>
        </is>
      </c>
      <c r="O1829" t="inlineStr">
        <is>
          <t xml:space="preserve">Issues found in raw</t>
        </is>
      </c>
      <c r="P1829" t="str">
        <f>IF(OR(O1829="Issues found in master",O1829="Final master"),"Master",IF(OR(O1829="Ready for Master",O1829="Issues found in raw",O1829="Raw under QC",O1829="Issues resolved in raw"),"Raw","-"))</f>
        <v>Raw</v>
      </c>
      <c r="Q1829" s="13">
        <v>46287.736805555556</v>
      </c>
      <c r="R1829" t="inlineStr">
        <is>
          <t xml:space="preserve">2026-09 (Sept)</t>
        </is>
      </c>
      <c r="S1829">
        <f>IF(M1829="Not an error",0,IF(COUNTIFS($A$2:$A1829,$A1829,$D$2:$D1829,$D1829,$M$2:$M1829,"&lt;&gt;Not an error")=1,1,0))</f>
        <v>0</v>
      </c>
      <c r="T1829">
        <f>IF(M1829&lt;&gt;"Major",0,IF(COUNTIFS($A$2:$A1829,$A1829,$D$2:$D1829,$D1829,$M$2:$M1829,"Major")=1,1,0))</f>
        <v>0</v>
      </c>
      <c r="U1829">
        <f>IF(M1829&lt;&gt;"Minor",0,IF(COUNTIFS($A$2:$A1829,$A1829,$D$2:$D1829,$D1829,$M$2:$M1829,"Minor")=1,1,0))</f>
        <v>0</v>
      </c>
    </row>
    <row r="1830">
      <c r="A1830" t="inlineStr">
        <is>
          <t xml:space="preserve">819eabfbd96880cd7f6d42202600e24bdb384108</t>
        </is>
      </c>
      <c r="B1830" t="inlineStr">
        <is>
          <t xml:space="preserve">Primal Partners</t>
        </is>
      </c>
      <c r="C1830" t="inlineStr">
        <is>
          <t xml:space="preserve">Primal Partners (New)</t>
        </is>
      </c>
      <c r="D1830" t="inlineStr">
        <is>
          <t xml:space="preserve">dee0d407ebac286a64abd9790d862765c9270994</t>
        </is>
      </c>
      <c r="E1830" t="inlineStr">
        <is>
          <t xml:space="preserve">Episode 92: Dieses Verkohlte Ding (Ignore)</t>
        </is>
      </c>
      <c r="F1830">
        <v>92</v>
      </c>
      <c r="G1830" t="inlineStr">
        <is>
          <t xml:space="preserve">3:37-3:41</t>
        </is>
      </c>
      <c r="H1830" t="inlineStr">
        <is>
          <t xml:space="preserve">Pending</t>
        </is>
      </c>
      <c r="I1830" t="inlineStr">
        <is>
          <t xml:space="preserve">Remarks: [Script Error]
Line from script:
"â€žSteinhelmâ€œ, keuchte der Steinhelmgeist."
Note: The beast was previously established as â€œHelmkopf,â€_x009d_ not â€œSteinhelmgeist.â€_x009d_ Its vocalization should also match the established name. Suggested: â€žHelmâ€œ, keuchte der Helmkopf.</t>
        </is>
      </c>
      <c r="J1830" t="inlineStr">
        <is>
          <t xml:space="preserve">VOA</t>
        </is>
      </c>
      <c r="K1830" t="inlineStr">
        <is>
          <t xml:space="preserve">Script Error</t>
        </is>
      </c>
      <c r="L1830" t="inlineStr">
        <is>
          <t xml:space="preserve">Script error</t>
        </is>
      </c>
      <c r="M1830" t="str">
        <f>IFERROR(IF(VLOOKUP(L1830,'Quantification'!$A:$B,2,FALSE)&amp;""="","Unclassified",VLOOKUP(L1830,'Quantification'!$A:$B,2,FALSE)),"Unclassified")</f>
        <v>Major</v>
      </c>
      <c r="N1830" t="inlineStr">
        <is>
          <t xml:space="preserve">con-khera.mirjam@pocketfm.com</t>
        </is>
      </c>
      <c r="O1830" t="inlineStr">
        <is>
          <t xml:space="preserve">Issues found in raw</t>
        </is>
      </c>
      <c r="P1830" t="str">
        <f>IF(OR(O1830="Issues found in master",O1830="Final master"),"Master",IF(OR(O1830="Ready for Master",O1830="Issues found in raw",O1830="Raw under QC",O1830="Issues resolved in raw"),"Raw","-"))</f>
        <v>Raw</v>
      </c>
      <c r="Q1830" s="13">
        <v>46287.736805555556</v>
      </c>
      <c r="R1830" t="inlineStr">
        <is>
          <t xml:space="preserve">2026-09 (Sept)</t>
        </is>
      </c>
      <c r="S1830">
        <f>IF(M1830="Not an error",0,IF(COUNTIFS($A$2:$A1830,$A1830,$D$2:$D1830,$D1830,$M$2:$M1830,"&lt;&gt;Not an error")=1,1,0))</f>
        <v>0</v>
      </c>
      <c r="T1830">
        <f>IF(M1830&lt;&gt;"Major",0,IF(COUNTIFS($A$2:$A1830,$A1830,$D$2:$D1830,$D1830,$M$2:$M1830,"Major")=1,1,0))</f>
        <v>0</v>
      </c>
      <c r="U1830">
        <f>IF(M1830&lt;&gt;"Minor",0,IF(COUNTIFS($A$2:$A1830,$A1830,$D$2:$D1830,$D1830,$M$2:$M1830,"Minor")=1,1,0))</f>
        <v>0</v>
      </c>
    </row>
    <row r="1831">
      <c r="A1831" t="inlineStr">
        <is>
          <t xml:space="preserve">819eabfbd96880cd7f6d42202600e24bdb384108</t>
        </is>
      </c>
      <c r="B1831" t="inlineStr">
        <is>
          <t xml:space="preserve">Primal Partners</t>
        </is>
      </c>
      <c r="C1831" t="inlineStr">
        <is>
          <t xml:space="preserve">Primal Partners (New)</t>
        </is>
      </c>
      <c r="D1831" t="inlineStr">
        <is>
          <t xml:space="preserve">dee0d407ebac286a64abd9790d862765c9270994</t>
        </is>
      </c>
      <c r="E1831" t="inlineStr">
        <is>
          <t xml:space="preserve">Episode 92: Dieses Verkohlte Ding (Ignore)</t>
        </is>
      </c>
      <c r="F1831">
        <v>92</v>
      </c>
      <c r="G1831" t="inlineStr">
        <is>
          <t xml:space="preserve">3:41-3:45</t>
        </is>
      </c>
      <c r="H1831" t="inlineStr">
        <is>
          <t xml:space="preserve">Pending</t>
        </is>
      </c>
      <c r="I1831" t="inlineStr">
        <is>
          <t xml:space="preserve">Remarks: [Script Error]
Line from script:
"Er bereute es bitterlich, sich gegen den Donnerschwingenvogel gewandt zu haben."
Note: The beast was previously established as the Sturmschwinge, not the Donnerschwingenvogel. Suggested: â€œEr bereute es bitterlich, sich gegen die Sturmschwinge gewandt zu haben.â€_x009d_</t>
        </is>
      </c>
      <c r="J1831" t="inlineStr">
        <is>
          <t xml:space="preserve">VOA</t>
        </is>
      </c>
      <c r="K1831" t="inlineStr">
        <is>
          <t xml:space="preserve">Script Error</t>
        </is>
      </c>
      <c r="L1831" t="inlineStr">
        <is>
          <t xml:space="preserve">Script error</t>
        </is>
      </c>
      <c r="M1831" t="str">
        <f>IFERROR(IF(VLOOKUP(L1831,'Quantification'!$A:$B,2,FALSE)&amp;""="","Unclassified",VLOOKUP(L1831,'Quantification'!$A:$B,2,FALSE)),"Unclassified")</f>
        <v>Major</v>
      </c>
      <c r="N1831" t="inlineStr">
        <is>
          <t xml:space="preserve">con-khera.mirjam@pocketfm.com</t>
        </is>
      </c>
      <c r="O1831" t="inlineStr">
        <is>
          <t xml:space="preserve">Issues found in raw</t>
        </is>
      </c>
      <c r="P1831" t="str">
        <f>IF(OR(O1831="Issues found in master",O1831="Final master"),"Master",IF(OR(O1831="Ready for Master",O1831="Issues found in raw",O1831="Raw under QC",O1831="Issues resolved in raw"),"Raw","-"))</f>
        <v>Raw</v>
      </c>
      <c r="Q1831" s="13">
        <v>46287.736805555556</v>
      </c>
      <c r="R1831" t="inlineStr">
        <is>
          <t xml:space="preserve">2026-09 (Sept)</t>
        </is>
      </c>
      <c r="S1831">
        <f>IF(M1831="Not an error",0,IF(COUNTIFS($A$2:$A1831,$A1831,$D$2:$D1831,$D1831,$M$2:$M1831,"&lt;&gt;Not an error")=1,1,0))</f>
        <v>0</v>
      </c>
      <c r="T1831">
        <f>IF(M1831&lt;&gt;"Major",0,IF(COUNTIFS($A$2:$A1831,$A1831,$D$2:$D1831,$D1831,$M$2:$M1831,"Major")=1,1,0))</f>
        <v>0</v>
      </c>
      <c r="U1831">
        <f>IF(M1831&lt;&gt;"Minor",0,IF(COUNTIFS($A$2:$A1831,$A1831,$D$2:$D1831,$D1831,$M$2:$M1831,"Minor")=1,1,0))</f>
        <v>0</v>
      </c>
    </row>
    <row r="1832">
      <c r="A1832" t="inlineStr">
        <is>
          <t xml:space="preserve">819eabfbd96880cd7f6d42202600e24bdb384108</t>
        </is>
      </c>
      <c r="B1832" t="inlineStr">
        <is>
          <t xml:space="preserve">Primal Partners</t>
        </is>
      </c>
      <c r="C1832" t="inlineStr">
        <is>
          <t xml:space="preserve">Primal Partners (New)</t>
        </is>
      </c>
      <c r="D1832" t="inlineStr">
        <is>
          <t xml:space="preserve">dee0d407ebac286a64abd9790d862765c9270994</t>
        </is>
      </c>
      <c r="E1832" t="inlineStr">
        <is>
          <t xml:space="preserve">Episode 92: Dieses Verkohlte Ding (Ignore)</t>
        </is>
      </c>
      <c r="F1832">
        <v>92</v>
      </c>
      <c r="G1832" t="inlineStr">
        <is>
          <t xml:space="preserve">3:57-4:03</t>
        </is>
      </c>
      <c r="H1832" t="inlineStr">
        <is>
          <t xml:space="preserve">Pending</t>
        </is>
      </c>
      <c r="I1832" t="inlineStr">
        <is>
          <t xml:space="preserve">Remarks: [Script Error]
Line from script:
"Der Steinhelmgeist warf Sofia einen wÃ¼tenden Blick zu, dann wurde er vor lauter Zorn ohnmÃ¤chtig."
Note: The beast was previously established as â€œHelmkopf,â€_x009d_ not â€œSteinhelmgeist.â€_x009d_ Suggested: â€œDer Helmkopf warf Sofia einen wÃ¼tenden Blick zu, dann wurde er vor lauter Zorn ohnmÃ¤chtig.â€_x009d_</t>
        </is>
      </c>
      <c r="J1832" t="inlineStr">
        <is>
          <t xml:space="preserve">VOA</t>
        </is>
      </c>
      <c r="K1832" t="inlineStr">
        <is>
          <t xml:space="preserve">Script Error</t>
        </is>
      </c>
      <c r="L1832" t="inlineStr">
        <is>
          <t xml:space="preserve">Script error</t>
        </is>
      </c>
      <c r="M1832" t="str">
        <f>IFERROR(IF(VLOOKUP(L1832,'Quantification'!$A:$B,2,FALSE)&amp;""="","Unclassified",VLOOKUP(L1832,'Quantification'!$A:$B,2,FALSE)),"Unclassified")</f>
        <v>Major</v>
      </c>
      <c r="N1832" t="inlineStr">
        <is>
          <t xml:space="preserve">con-khera.mirjam@pocketfm.com</t>
        </is>
      </c>
      <c r="O1832" t="inlineStr">
        <is>
          <t xml:space="preserve">Issues found in raw</t>
        </is>
      </c>
      <c r="P1832" t="str">
        <f>IF(OR(O1832="Issues found in master",O1832="Final master"),"Master",IF(OR(O1832="Ready for Master",O1832="Issues found in raw",O1832="Raw under QC",O1832="Issues resolved in raw"),"Raw","-"))</f>
        <v>Raw</v>
      </c>
      <c r="Q1832" s="13">
        <v>46287.736805555556</v>
      </c>
      <c r="R1832" t="inlineStr">
        <is>
          <t xml:space="preserve">2026-09 (Sept)</t>
        </is>
      </c>
      <c r="S1832">
        <f>IF(M1832="Not an error",0,IF(COUNTIFS($A$2:$A1832,$A1832,$D$2:$D1832,$D1832,$M$2:$M1832,"&lt;&gt;Not an error")=1,1,0))</f>
        <v>0</v>
      </c>
      <c r="T1832">
        <f>IF(M1832&lt;&gt;"Major",0,IF(COUNTIFS($A$2:$A1832,$A1832,$D$2:$D1832,$D1832,$M$2:$M1832,"Major")=1,1,0))</f>
        <v>0</v>
      </c>
      <c r="U1832">
        <f>IF(M1832&lt;&gt;"Minor",0,IF(COUNTIFS($A$2:$A1832,$A1832,$D$2:$D1832,$D1832,$M$2:$M1832,"Minor")=1,1,0))</f>
        <v>0</v>
      </c>
    </row>
    <row r="1833">
      <c r="A1833" t="inlineStr">
        <is>
          <t xml:space="preserve">819eabfbd96880cd7f6d42202600e24bdb384108</t>
        </is>
      </c>
      <c r="B1833" t="inlineStr">
        <is>
          <t xml:space="preserve">Primal Partners</t>
        </is>
      </c>
      <c r="C1833" t="inlineStr">
        <is>
          <t xml:space="preserve">Primal Partners (New)</t>
        </is>
      </c>
      <c r="D1833" t="inlineStr">
        <is>
          <t xml:space="preserve">dee0d407ebac286a64abd9790d862765c9270994</t>
        </is>
      </c>
      <c r="E1833" t="inlineStr">
        <is>
          <t xml:space="preserve">Episode 92: Dieses Verkohlte Ding (Ignore)</t>
        </is>
      </c>
      <c r="F1833">
        <v>92</v>
      </c>
      <c r="G1833" t="inlineStr">
        <is>
          <t xml:space="preserve">4:08-4:13</t>
        </is>
      </c>
      <c r="H1833" t="inlineStr">
        <is>
          <t xml:space="preserve">Pending</t>
        </is>
      </c>
      <c r="I1833" t="inlineStr">
        <is>
          <t xml:space="preserve">Remarks: [Script Error]
Line from script:
"â€žSteinhelmgeist!â€œ, rief Sofia mit gebrochenem Herzen."
Note: The beast was previously established as â€œHelmkopf,â€_x009d_ not â€œSteinhelmgeist.â€_x009d_ Suggested: â€žHelmkopf!â€œ, rief Sofia mit gebrochenem Herzen.</t>
        </is>
      </c>
      <c r="J1833" t="inlineStr">
        <is>
          <t xml:space="preserve">VOA</t>
        </is>
      </c>
      <c r="K1833" t="inlineStr">
        <is>
          <t xml:space="preserve">Script Error</t>
        </is>
      </c>
      <c r="L1833" t="inlineStr">
        <is>
          <t xml:space="preserve">Script error</t>
        </is>
      </c>
      <c r="M1833" t="str">
        <f>IFERROR(IF(VLOOKUP(L1833,'Quantification'!$A:$B,2,FALSE)&amp;""="","Unclassified",VLOOKUP(L1833,'Quantification'!$A:$B,2,FALSE)),"Unclassified")</f>
        <v>Major</v>
      </c>
      <c r="N1833" t="inlineStr">
        <is>
          <t xml:space="preserve">con-khera.mirjam@pocketfm.com</t>
        </is>
      </c>
      <c r="O1833" t="inlineStr">
        <is>
          <t xml:space="preserve">Issues found in raw</t>
        </is>
      </c>
      <c r="P1833" t="str">
        <f>IF(OR(O1833="Issues found in master",O1833="Final master"),"Master",IF(OR(O1833="Ready for Master",O1833="Issues found in raw",O1833="Raw under QC",O1833="Issues resolved in raw"),"Raw","-"))</f>
        <v>Raw</v>
      </c>
      <c r="Q1833" s="13">
        <v>46287.736805555556</v>
      </c>
      <c r="R1833" t="inlineStr">
        <is>
          <t xml:space="preserve">2026-09 (Sept)</t>
        </is>
      </c>
      <c r="S1833">
        <f>IF(M1833="Not an error",0,IF(COUNTIFS($A$2:$A1833,$A1833,$D$2:$D1833,$D1833,$M$2:$M1833,"&lt;&gt;Not an error")=1,1,0))</f>
        <v>0</v>
      </c>
      <c r="T1833">
        <f>IF(M1833&lt;&gt;"Major",0,IF(COUNTIFS($A$2:$A1833,$A1833,$D$2:$D1833,$D1833,$M$2:$M1833,"Major")=1,1,0))</f>
        <v>0</v>
      </c>
      <c r="U1833">
        <f>IF(M1833&lt;&gt;"Minor",0,IF(COUNTIFS($A$2:$A1833,$A1833,$D$2:$D1833,$D1833,$M$2:$M1833,"Minor")=1,1,0))</f>
        <v>0</v>
      </c>
    </row>
    <row r="1834">
      <c r="A1834" t="inlineStr">
        <is>
          <t xml:space="preserve">819eabfbd96880cd7f6d42202600e24bdb384108</t>
        </is>
      </c>
      <c r="B1834" t="inlineStr">
        <is>
          <t xml:space="preserve">Primal Partners</t>
        </is>
      </c>
      <c r="C1834" t="inlineStr">
        <is>
          <t xml:space="preserve">Primal Partners (New)</t>
        </is>
      </c>
      <c r="D1834" t="inlineStr">
        <is>
          <t xml:space="preserve">dee0d407ebac286a64abd9790d862765c9270994</t>
        </is>
      </c>
      <c r="E1834" t="inlineStr">
        <is>
          <t xml:space="preserve">Episode 92: Dieses Verkohlte Ding (Ignore)</t>
        </is>
      </c>
      <c r="F1834">
        <v>92</v>
      </c>
      <c r="G1834" t="inlineStr">
        <is>
          <t xml:space="preserve">4:16-4:22</t>
        </is>
      </c>
      <c r="H1834" t="inlineStr">
        <is>
          <t xml:space="preserve">Pending</t>
        </is>
      </c>
      <c r="I1834" t="inlineStr">
        <is>
          <t xml:space="preserve">Remarks: [Script Error]
Line from script:
"â€žSteinhelmgeist? Das ist laut Akte Jasper Crofts Astralwesen, dieses verkohlte Ding da?â€œ"
Note: The beast was previously established as â€œHelmkopf,â€_x009d_ the fugitive as Zayn Horren, and the series uses â€œTierbestieâ€_x009d_ rather than â€œAstralwesen.â€_x009d_ Suggested: â€žHelmkopf? Das ist laut Akte Zayn Horrens Tierbestie, dieses verkohlte Ding da?â€œ</t>
        </is>
      </c>
      <c r="J1834" t="inlineStr">
        <is>
          <t xml:space="preserve">VOA</t>
        </is>
      </c>
      <c r="K1834" t="inlineStr">
        <is>
          <t xml:space="preserve">Script Error</t>
        </is>
      </c>
      <c r="L1834" t="inlineStr">
        <is>
          <t xml:space="preserve">Script error</t>
        </is>
      </c>
      <c r="M1834" t="str">
        <f>IFERROR(IF(VLOOKUP(L1834,'Quantification'!$A:$B,2,FALSE)&amp;""="","Unclassified",VLOOKUP(L1834,'Quantification'!$A:$B,2,FALSE)),"Unclassified")</f>
        <v>Major</v>
      </c>
      <c r="N1834" t="inlineStr">
        <is>
          <t xml:space="preserve">con-khera.mirjam@pocketfm.com</t>
        </is>
      </c>
      <c r="O1834" t="inlineStr">
        <is>
          <t xml:space="preserve">Issues found in raw</t>
        </is>
      </c>
      <c r="P1834" t="str">
        <f>IF(OR(O1834="Issues found in master",O1834="Final master"),"Master",IF(OR(O1834="Ready for Master",O1834="Issues found in raw",O1834="Raw under QC",O1834="Issues resolved in raw"),"Raw","-"))</f>
        <v>Raw</v>
      </c>
      <c r="Q1834" s="13">
        <v>46287.736805555556</v>
      </c>
      <c r="R1834" t="inlineStr">
        <is>
          <t xml:space="preserve">2026-09 (Sept)</t>
        </is>
      </c>
      <c r="S1834">
        <f>IF(M1834="Not an error",0,IF(COUNTIFS($A$2:$A1834,$A1834,$D$2:$D1834,$D1834,$M$2:$M1834,"&lt;&gt;Not an error")=1,1,0))</f>
        <v>0</v>
      </c>
      <c r="T1834">
        <f>IF(M1834&lt;&gt;"Major",0,IF(COUNTIFS($A$2:$A1834,$A1834,$D$2:$D1834,$D1834,$M$2:$M1834,"Major")=1,1,0))</f>
        <v>0</v>
      </c>
      <c r="U1834">
        <f>IF(M1834&lt;&gt;"Minor",0,IF(COUNTIFS($A$2:$A1834,$A1834,$D$2:$D1834,$D1834,$M$2:$M1834,"Minor")=1,1,0))</f>
        <v>0</v>
      </c>
    </row>
    <row r="1835">
      <c r="A1835" t="inlineStr">
        <is>
          <t xml:space="preserve">819eabfbd96880cd7f6d42202600e24bdb384108</t>
        </is>
      </c>
      <c r="B1835" t="inlineStr">
        <is>
          <t xml:space="preserve">Primal Partners</t>
        </is>
      </c>
      <c r="C1835" t="inlineStr">
        <is>
          <t xml:space="preserve">Primal Partners (New)</t>
        </is>
      </c>
      <c r="D1835" t="inlineStr">
        <is>
          <t xml:space="preserve">dee0d407ebac286a64abd9790d862765c9270994</t>
        </is>
      </c>
      <c r="E1835" t="inlineStr">
        <is>
          <t xml:space="preserve">Episode 92: Dieses Verkohlte Ding (Ignore)</t>
        </is>
      </c>
      <c r="F1835">
        <v>92</v>
      </c>
      <c r="G1835" t="inlineStr">
        <is>
          <t xml:space="preserve">4:40-4:48</t>
        </is>
      </c>
      <c r="H1835" t="inlineStr">
        <is>
          <t xml:space="preserve">Pending</t>
        </is>
      </c>
      <c r="I1835" t="inlineStr">
        <is>
          <t xml:space="preserve">Remarks: [Script Error]
Line from script:
"Sofia Ã¼berwand langsam die TragÃ¶die, dass der Steinhelmgeist ohnmÃ¤chtig geworden war, bevor sie ihre Belohnung einfordern konnte."
Note: The beast was previously established as â€œHelmkopf,â€_x009d_ not â€œSteinhelmgeist.â€_x009d_ Sofia also receives system points for landing the decisive hit rather than actively claiming a reward. Suggested: â€œSofia Ã¼berwand langsam die TragÃ¶die, dass der Helmkopf ohnmÃ¤chtig geworden war, bevor sie den entscheidenden Treffer landen und die Punkte erhalten konnte.â€_x009d_</t>
        </is>
      </c>
      <c r="J1835" t="inlineStr">
        <is>
          <t xml:space="preserve">VOA</t>
        </is>
      </c>
      <c r="K1835" t="inlineStr">
        <is>
          <t xml:space="preserve">Script Error</t>
        </is>
      </c>
      <c r="L1835" t="inlineStr">
        <is>
          <t xml:space="preserve">Script error</t>
        </is>
      </c>
      <c r="M1835" t="str">
        <f>IFERROR(IF(VLOOKUP(L1835,'Quantification'!$A:$B,2,FALSE)&amp;""="","Unclassified",VLOOKUP(L1835,'Quantification'!$A:$B,2,FALSE)),"Unclassified")</f>
        <v>Major</v>
      </c>
      <c r="N1835" t="inlineStr">
        <is>
          <t xml:space="preserve">con-khera.mirjam@pocketfm.com</t>
        </is>
      </c>
      <c r="O1835" t="inlineStr">
        <is>
          <t xml:space="preserve">Issues found in raw</t>
        </is>
      </c>
      <c r="P1835" t="str">
        <f>IF(OR(O1835="Issues found in master",O1835="Final master"),"Master",IF(OR(O1835="Ready for Master",O1835="Issues found in raw",O1835="Raw under QC",O1835="Issues resolved in raw"),"Raw","-"))</f>
        <v>Raw</v>
      </c>
      <c r="Q1835" s="13">
        <v>46287.736805555556</v>
      </c>
      <c r="R1835" t="inlineStr">
        <is>
          <t xml:space="preserve">2026-09 (Sept)</t>
        </is>
      </c>
      <c r="S1835">
        <f>IF(M1835="Not an error",0,IF(COUNTIFS($A$2:$A1835,$A1835,$D$2:$D1835,$D1835,$M$2:$M1835,"&lt;&gt;Not an error")=1,1,0))</f>
        <v>0</v>
      </c>
      <c r="T1835">
        <f>IF(M1835&lt;&gt;"Major",0,IF(COUNTIFS($A$2:$A1835,$A1835,$D$2:$D1835,$D1835,$M$2:$M1835,"Major")=1,1,0))</f>
        <v>0</v>
      </c>
      <c r="U1835">
        <f>IF(M1835&lt;&gt;"Minor",0,IF(COUNTIFS($A$2:$A1835,$A1835,$D$2:$D1835,$D1835,$M$2:$M1835,"Minor")=1,1,0))</f>
        <v>0</v>
      </c>
    </row>
    <row r="1836">
      <c r="A1836" t="inlineStr">
        <is>
          <t xml:space="preserve">819eabfbd96880cd7f6d42202600e24bdb384108</t>
        </is>
      </c>
      <c r="B1836" t="inlineStr">
        <is>
          <t xml:space="preserve">Primal Partners</t>
        </is>
      </c>
      <c r="C1836" t="inlineStr">
        <is>
          <t xml:space="preserve">Primal Partners (New)</t>
        </is>
      </c>
      <c r="D1836" t="inlineStr">
        <is>
          <t xml:space="preserve">dee0d407ebac286a64abd9790d862765c9270994</t>
        </is>
      </c>
      <c r="E1836" t="inlineStr">
        <is>
          <t xml:space="preserve">Episode 92: Dieses Verkohlte Ding (Ignore)</t>
        </is>
      </c>
      <c r="F1836">
        <v>92</v>
      </c>
      <c r="G1836" t="inlineStr">
        <is>
          <t xml:space="preserve">6:16-6:25</t>
        </is>
      </c>
      <c r="H1836" t="inlineStr">
        <is>
          <t xml:space="preserve">Pending</t>
        </is>
      </c>
      <c r="I1836" t="inlineStr">
        <is>
          <t xml:space="preserve">Remarks: [Script Error]
Line from script:
"Als sie den Hearthstone Mountain verlassen wollten, drehte sich Sofia plÃ¶tzlich zu Raina um, die immer noch ins Leere starrte."
Note: The mountain was previously established as Yellowridge Mountain, not Hearthstone Mountain. Suggested: â€œAls sie den Yellowridge Mountain verlassen wollten, drehte sich Sofia plÃ¶tzlich zu Raina um, die immer noch ins Leere starrte.â€_x009d_</t>
        </is>
      </c>
      <c r="J1836" t="inlineStr">
        <is>
          <t xml:space="preserve">VOA</t>
        </is>
      </c>
      <c r="K1836" t="inlineStr">
        <is>
          <t xml:space="preserve">Script Error</t>
        </is>
      </c>
      <c r="L1836" t="inlineStr">
        <is>
          <t xml:space="preserve">Script error</t>
        </is>
      </c>
      <c r="M1836" t="str">
        <f>IFERROR(IF(VLOOKUP(L1836,'Quantification'!$A:$B,2,FALSE)&amp;""="","Unclassified",VLOOKUP(L1836,'Quantification'!$A:$B,2,FALSE)),"Unclassified")</f>
        <v>Major</v>
      </c>
      <c r="N1836" t="inlineStr">
        <is>
          <t xml:space="preserve">con-khera.mirjam@pocketfm.com</t>
        </is>
      </c>
      <c r="O1836" t="inlineStr">
        <is>
          <t xml:space="preserve">Issues found in raw</t>
        </is>
      </c>
      <c r="P1836" t="str">
        <f>IF(OR(O1836="Issues found in master",O1836="Final master"),"Master",IF(OR(O1836="Ready for Master",O1836="Issues found in raw",O1836="Raw under QC",O1836="Issues resolved in raw"),"Raw","-"))</f>
        <v>Raw</v>
      </c>
      <c r="Q1836" s="13">
        <v>46287.736805555556</v>
      </c>
      <c r="R1836" t="inlineStr">
        <is>
          <t xml:space="preserve">2026-09 (Sept)</t>
        </is>
      </c>
      <c r="S1836">
        <f>IF(M1836="Not an error",0,IF(COUNTIFS($A$2:$A1836,$A1836,$D$2:$D1836,$D1836,$M$2:$M1836,"&lt;&gt;Not an error")=1,1,0))</f>
        <v>0</v>
      </c>
      <c r="T1836">
        <f>IF(M1836&lt;&gt;"Major",0,IF(COUNTIFS($A$2:$A1836,$A1836,$D$2:$D1836,$D1836,$M$2:$M1836,"Major")=1,1,0))</f>
        <v>0</v>
      </c>
      <c r="U1836">
        <f>IF(M1836&lt;&gt;"Minor",0,IF(COUNTIFS($A$2:$A1836,$A1836,$D$2:$D1836,$D1836,$M$2:$M1836,"Minor")=1,1,0))</f>
        <v>0</v>
      </c>
    </row>
    <row r="1837">
      <c r="A1837" t="inlineStr">
        <is>
          <t xml:space="preserve">819eabfbd96880cd7f6d42202600e24bdb384108</t>
        </is>
      </c>
      <c r="B1837" t="inlineStr">
        <is>
          <t xml:space="preserve">Primal Partners</t>
        </is>
      </c>
      <c r="C1837" t="inlineStr">
        <is>
          <t xml:space="preserve">Primal Partners (New)</t>
        </is>
      </c>
      <c r="D1837" t="inlineStr">
        <is>
          <t xml:space="preserve">bdde2c397b0a613436afede2f7c6647b409b6dba</t>
        </is>
      </c>
      <c r="E1837" t="inlineStr">
        <is>
          <t xml:space="preserve">Episode 93: Achtundvierzig Verwendungen</t>
        </is>
      </c>
      <c r="F1837">
        <v>93</v>
      </c>
      <c r="G1837" t="inlineStr">
        <is>
          <t xml:space="preserve">0:05-0:10</t>
        </is>
      </c>
      <c r="H1837" t="inlineStr">
        <is>
          <t xml:space="preserve">Resolved</t>
        </is>
      </c>
      <c r="I1837" t="inlineStr">
        <is>
          <t xml:space="preserve">Remarks: [Script Error]
Line from script:
"Anders als die Belohnung fÃ¼r das Fassen des Diebes wÃ¼rde sie dieses Preisgeld nicht sofort erhalten."
Note: The five-million-credit payment for capturing Zayn Horren is a bounty, not prize money. Suggested: â€œAnders als die Belohnung fÃ¼r das Fassen des Diebes wÃ¼rde sie dieses Kopfgeld nicht sofort erhalten.â€_x009d_</t>
        </is>
      </c>
      <c r="J1837" t="inlineStr">
        <is>
          <t xml:space="preserve">VOA</t>
        </is>
      </c>
      <c r="K1837" t="inlineStr">
        <is>
          <t xml:space="preserve">Script Error</t>
        </is>
      </c>
      <c r="L1837" t="inlineStr">
        <is>
          <t xml:space="preserve">Script error</t>
        </is>
      </c>
      <c r="M1837" t="str">
        <f>IFERROR(IF(VLOOKUP(L1837,'Quantification'!$A:$B,2,FALSE)&amp;""="","Unclassified",VLOOKUP(L1837,'Quantification'!$A:$B,2,FALSE)),"Unclassified")</f>
        <v>Major</v>
      </c>
      <c r="N1837" t="inlineStr">
        <is>
          <t xml:space="preserve">con-khera.mirjam@pocketfm.com</t>
        </is>
      </c>
      <c r="O1837" t="inlineStr">
        <is>
          <t xml:space="preserve">Issues found in raw</t>
        </is>
      </c>
      <c r="P1837" t="str">
        <f>IF(OR(O1837="Issues found in master",O1837="Final master"),"Master",IF(OR(O1837="Ready for Master",O1837="Issues found in raw",O1837="Raw under QC",O1837="Issues resolved in raw"),"Raw","-"))</f>
        <v>Raw</v>
      </c>
      <c r="Q1837" s="13">
        <v>46288.28055555555</v>
      </c>
      <c r="R1837" t="inlineStr">
        <is>
          <t xml:space="preserve">2026-09 (Sept)</t>
        </is>
      </c>
      <c r="S1837">
        <f>IF(M1837="Not an error",0,IF(COUNTIFS($A$2:$A1837,$A1837,$D$2:$D1837,$D1837,$M$2:$M1837,"&lt;&gt;Not an error")=1,1,0))</f>
        <v>1</v>
      </c>
      <c r="T1837">
        <f>IF(M1837&lt;&gt;"Major",0,IF(COUNTIFS($A$2:$A1837,$A1837,$D$2:$D1837,$D1837,$M$2:$M1837,"Major")=1,1,0))</f>
        <v>1</v>
      </c>
      <c r="U1837">
        <f>IF(M1837&lt;&gt;"Minor",0,IF(COUNTIFS($A$2:$A1837,$A1837,$D$2:$D1837,$D1837,$M$2:$M1837,"Minor")=1,1,0))</f>
        <v>0</v>
      </c>
    </row>
    <row r="1838">
      <c r="A1838" t="inlineStr">
        <is>
          <t xml:space="preserve">819eabfbd96880cd7f6d42202600e24bdb384108</t>
        </is>
      </c>
      <c r="B1838" t="inlineStr">
        <is>
          <t xml:space="preserve">Primal Partners</t>
        </is>
      </c>
      <c r="C1838" t="inlineStr">
        <is>
          <t xml:space="preserve">Primal Partners (New)</t>
        </is>
      </c>
      <c r="D1838" t="inlineStr">
        <is>
          <t xml:space="preserve">bdde2c397b0a613436afede2f7c6647b409b6dba</t>
        </is>
      </c>
      <c r="E1838" t="inlineStr">
        <is>
          <t xml:space="preserve">Episode 93: Achtundvierzig Verwendungen</t>
        </is>
      </c>
      <c r="F1838">
        <v>93</v>
      </c>
      <c r="G1838" t="inlineStr">
        <is>
          <t xml:space="preserve">1:52-2:01</t>
        </is>
      </c>
      <c r="H1838" t="inlineStr">
        <is>
          <t xml:space="preserve">Resolved</t>
        </is>
      </c>
      <c r="I1838" t="inlineStr">
        <is>
          <t xml:space="preserve">Remarks: [Script Error]
Line from script:
"Sie wusste, dass es ihr viele Punkte einbringen wÃ¼rde, den Donnerflink mit einem einzigen Schlag auszuschalten, aber sie hÃ¤tte nie gedacht, dass es so viele sein wÃ¼rden."
Note: The defeated beast was previously established as the Sturmschwinge, not â€œDonnerflink.â€_x009d_ Suggested: â€œSie wusste, dass es ihr viele Punkte einbringen wÃ¼rde, die Sturmschwinge mit einem einzigen Schlag auszuschalten, aber sie hÃ¤tte nie gedacht, dass es so viele sein wÃ¼rden.â€_x009d_</t>
        </is>
      </c>
      <c r="J1838" t="inlineStr">
        <is>
          <t xml:space="preserve">VOA</t>
        </is>
      </c>
      <c r="K1838" t="inlineStr">
        <is>
          <t xml:space="preserve">Script Error</t>
        </is>
      </c>
      <c r="L1838" t="inlineStr">
        <is>
          <t xml:space="preserve">Script error</t>
        </is>
      </c>
      <c r="M1838" t="str">
        <f>IFERROR(IF(VLOOKUP(L1838,'Quantification'!$A:$B,2,FALSE)&amp;""="","Unclassified",VLOOKUP(L1838,'Quantification'!$A:$B,2,FALSE)),"Unclassified")</f>
        <v>Major</v>
      </c>
      <c r="N1838" t="inlineStr">
        <is>
          <t xml:space="preserve">con-khera.mirjam@pocketfm.com</t>
        </is>
      </c>
      <c r="O1838" t="inlineStr">
        <is>
          <t xml:space="preserve">Issues found in raw</t>
        </is>
      </c>
      <c r="P1838" t="str">
        <f>IF(OR(O1838="Issues found in master",O1838="Final master"),"Master",IF(OR(O1838="Ready for Master",O1838="Issues found in raw",O1838="Raw under QC",O1838="Issues resolved in raw"),"Raw","-"))</f>
        <v>Raw</v>
      </c>
      <c r="Q1838" s="13">
        <v>46288.28055555555</v>
      </c>
      <c r="R1838" t="inlineStr">
        <is>
          <t xml:space="preserve">2026-09 (Sept)</t>
        </is>
      </c>
      <c r="S1838">
        <f>IF(M1838="Not an error",0,IF(COUNTIFS($A$2:$A1838,$A1838,$D$2:$D1838,$D1838,$M$2:$M1838,"&lt;&gt;Not an error")=1,1,0))</f>
        <v>0</v>
      </c>
      <c r="T1838">
        <f>IF(M1838&lt;&gt;"Major",0,IF(COUNTIFS($A$2:$A1838,$A1838,$D$2:$D1838,$D1838,$M$2:$M1838,"Major")=1,1,0))</f>
        <v>0</v>
      </c>
      <c r="U1838">
        <f>IF(M1838&lt;&gt;"Minor",0,IF(COUNTIFS($A$2:$A1838,$A1838,$D$2:$D1838,$D1838,$M$2:$M1838,"Minor")=1,1,0))</f>
        <v>0</v>
      </c>
    </row>
    <row r="1839">
      <c r="A1839" t="inlineStr">
        <is>
          <t xml:space="preserve">819eabfbd96880cd7f6d42202600e24bdb384108</t>
        </is>
      </c>
      <c r="B1839" t="inlineStr">
        <is>
          <t xml:space="preserve">Primal Partners</t>
        </is>
      </c>
      <c r="C1839" t="inlineStr">
        <is>
          <t xml:space="preserve">Primal Partners (New)</t>
        </is>
      </c>
      <c r="D1839" t="inlineStr">
        <is>
          <t xml:space="preserve">bdde2c397b0a613436afede2f7c6647b409b6dba</t>
        </is>
      </c>
      <c r="E1839" t="inlineStr">
        <is>
          <t xml:space="preserve">Episode 93: Achtundvierzig Verwendungen</t>
        </is>
      </c>
      <c r="F1839">
        <v>93</v>
      </c>
      <c r="G1839" t="inlineStr">
        <is>
          <t xml:space="preserve">3:43-3:48</t>
        </is>
      </c>
      <c r="H1839" t="inlineStr">
        <is>
          <t xml:space="preserve">Resolved</t>
        </is>
      </c>
      <c r="I1839" t="inlineStr">
        <is>
          <t xml:space="preserve">Remarks: [Script Error / TBC]
Line from script:
"Das war definitiv etwas, das nur die Rockianer zur Hand hatten."
Note: â€œRockianerâ€_x009d_ has not been introduced or explained, so it is unclear whether this is an intended group name or a mistranslation. Please confirm the intended meaning and terminology. If this refers to wealthy people, suggested: â€œDas war definitiv etwas, das nur reiche Leute zur Hand hatten.â€_x009d_</t>
        </is>
      </c>
      <c r="J1839" t="inlineStr">
        <is>
          <t xml:space="preserve">VOA</t>
        </is>
      </c>
      <c r="K1839" t="inlineStr">
        <is>
          <t xml:space="preserve">Script Error</t>
        </is>
      </c>
      <c r="L1839" t="inlineStr">
        <is>
          <t xml:space="preserve">Script error</t>
        </is>
      </c>
      <c r="M1839" t="str">
        <f>IFERROR(IF(VLOOKUP(L1839,'Quantification'!$A:$B,2,FALSE)&amp;""="","Unclassified",VLOOKUP(L1839,'Quantification'!$A:$B,2,FALSE)),"Unclassified")</f>
        <v>Major</v>
      </c>
      <c r="N1839" t="inlineStr">
        <is>
          <t xml:space="preserve">con-khera.mirjam@pocketfm.com</t>
        </is>
      </c>
      <c r="O1839" t="inlineStr">
        <is>
          <t xml:space="preserve">Issues found in raw</t>
        </is>
      </c>
      <c r="P1839" t="str">
        <f>IF(OR(O1839="Issues found in master",O1839="Final master"),"Master",IF(OR(O1839="Ready for Master",O1839="Issues found in raw",O1839="Raw under QC",O1839="Issues resolved in raw"),"Raw","-"))</f>
        <v>Raw</v>
      </c>
      <c r="Q1839" s="13">
        <v>46288.28055555555</v>
      </c>
      <c r="R1839" t="inlineStr">
        <is>
          <t xml:space="preserve">2026-09 (Sept)</t>
        </is>
      </c>
      <c r="S1839">
        <f>IF(M1839="Not an error",0,IF(COUNTIFS($A$2:$A1839,$A1839,$D$2:$D1839,$D1839,$M$2:$M1839,"&lt;&gt;Not an error")=1,1,0))</f>
        <v>0</v>
      </c>
      <c r="T1839">
        <f>IF(M1839&lt;&gt;"Major",0,IF(COUNTIFS($A$2:$A1839,$A1839,$D$2:$D1839,$D1839,$M$2:$M1839,"Major")=1,1,0))</f>
        <v>0</v>
      </c>
      <c r="U1839">
        <f>IF(M1839&lt;&gt;"Minor",0,IF(COUNTIFS($A$2:$A1839,$A1839,$D$2:$D1839,$D1839,$M$2:$M1839,"Minor")=1,1,0))</f>
        <v>0</v>
      </c>
    </row>
    <row r="1840">
      <c r="A1840" t="inlineStr">
        <is>
          <t xml:space="preserve">819eabfbd96880cd7f6d42202600e24bdb384108</t>
        </is>
      </c>
      <c r="B1840" t="inlineStr">
        <is>
          <t xml:space="preserve">Primal Partners</t>
        </is>
      </c>
      <c r="C1840" t="inlineStr">
        <is>
          <t xml:space="preserve">Primal Partners (New)</t>
        </is>
      </c>
      <c r="D1840" t="inlineStr">
        <is>
          <t xml:space="preserve">bdde2c397b0a613436afede2f7c6647b409b6dba</t>
        </is>
      </c>
      <c r="E1840" t="inlineStr">
        <is>
          <t xml:space="preserve">Episode 93: Achtundvierzig Verwendungen</t>
        </is>
      </c>
      <c r="F1840">
        <v>93</v>
      </c>
      <c r="G1840" t="inlineStr">
        <is>
          <t xml:space="preserve">3:59-4:04</t>
        </is>
      </c>
      <c r="H1840" t="inlineStr">
        <is>
          <t xml:space="preserve">Resolved</t>
        </is>
      </c>
      <c r="I1840" t="inlineStr">
        <is>
          <t xml:space="preserve">Remarks: [Script Error]
Line from script:
"Der Ã„rger darÃ¼ber, die Punkte fÃ¼r den Fang verpasst zu haben, schien nicht mehr so schlimm."
Note: Sofia did not miss points for capturing anyone. She missed the system points for defeating the Helmkopf because it lost consciousness before she could land the final hit. Suggested: â€œDer Ã„rger darÃ¼ber, die Punkte fÃ¼r das Besiegen des Helmkopfs verpasst zu haben, schien nicht mehr so schlimm.â€_x009d_</t>
        </is>
      </c>
      <c r="J1840" t="inlineStr">
        <is>
          <t xml:space="preserve">VOA</t>
        </is>
      </c>
      <c r="K1840" t="inlineStr">
        <is>
          <t xml:space="preserve">Script Error</t>
        </is>
      </c>
      <c r="L1840" t="inlineStr">
        <is>
          <t xml:space="preserve">Script error</t>
        </is>
      </c>
      <c r="M1840" t="str">
        <f>IFERROR(IF(VLOOKUP(L1840,'Quantification'!$A:$B,2,FALSE)&amp;""="","Unclassified",VLOOKUP(L1840,'Quantification'!$A:$B,2,FALSE)),"Unclassified")</f>
        <v>Major</v>
      </c>
      <c r="N1840" t="inlineStr">
        <is>
          <t xml:space="preserve">con-khera.mirjam@pocketfm.com</t>
        </is>
      </c>
      <c r="O1840" t="inlineStr">
        <is>
          <t xml:space="preserve">Issues found in raw</t>
        </is>
      </c>
      <c r="P1840" t="str">
        <f>IF(OR(O1840="Issues found in master",O1840="Final master"),"Master",IF(OR(O1840="Ready for Master",O1840="Issues found in raw",O1840="Raw under QC",O1840="Issues resolved in raw"),"Raw","-"))</f>
        <v>Raw</v>
      </c>
      <c r="Q1840" s="13">
        <v>46288.28055555555</v>
      </c>
      <c r="R1840" t="inlineStr">
        <is>
          <t xml:space="preserve">2026-09 (Sept)</t>
        </is>
      </c>
      <c r="S1840">
        <f>IF(M1840="Not an error",0,IF(COUNTIFS($A$2:$A1840,$A1840,$D$2:$D1840,$D1840,$M$2:$M1840,"&lt;&gt;Not an error")=1,1,0))</f>
        <v>0</v>
      </c>
      <c r="T1840">
        <f>IF(M1840&lt;&gt;"Major",0,IF(COUNTIFS($A$2:$A1840,$A1840,$D$2:$D1840,$D1840,$M$2:$M1840,"Major")=1,1,0))</f>
        <v>0</v>
      </c>
      <c r="U1840">
        <f>IF(M1840&lt;&gt;"Minor",0,IF(COUNTIFS($A$2:$A1840,$A1840,$D$2:$D1840,$D1840,$M$2:$M1840,"Minor")=1,1,0))</f>
        <v>0</v>
      </c>
    </row>
    <row r="1841">
      <c r="A1841" t="inlineStr">
        <is>
          <t xml:space="preserve">819eabfbd96880cd7f6d42202600e24bdb384108</t>
        </is>
      </c>
      <c r="B1841" t="inlineStr">
        <is>
          <t xml:space="preserve">Primal Partners</t>
        </is>
      </c>
      <c r="C1841" t="inlineStr">
        <is>
          <t xml:space="preserve">Primal Partners (New)</t>
        </is>
      </c>
      <c r="D1841" t="inlineStr">
        <is>
          <t xml:space="preserve">bdde2c397b0a613436afede2f7c6647b409b6dba</t>
        </is>
      </c>
      <c r="E1841" t="inlineStr">
        <is>
          <t xml:space="preserve">Episode 93: Achtundvierzig Verwendungen</t>
        </is>
      </c>
      <c r="F1841">
        <v>93</v>
      </c>
      <c r="G1841" t="inlineStr">
        <is>
          <t xml:space="preserve">6:56-7:01</t>
        </is>
      </c>
      <c r="H1841" t="inlineStr">
        <is>
          <t xml:space="preserve">Resolved</t>
        </is>
      </c>
      <c r="I1841" t="inlineStr">
        <is>
          <t xml:space="preserve">Remarks: [Script Error]
Line from script:
"„Wir haben erst Juli. So schnell arbeiten wir nicht“, lachte Sylvia, die Frau am Telefon."
Note: Sofia’s contact at Fearless Glasses was previously established as Yvonne Song, not Sylvia. Suggested: „Wir haben erst Juli. So schnell arbeiten wir nicht“, lachte Yvonne, die Frau am Telefon.</t>
        </is>
      </c>
      <c r="J1841" t="inlineStr">
        <is>
          <t xml:space="preserve">VOA</t>
        </is>
      </c>
      <c r="K1841" t="inlineStr">
        <is>
          <t xml:space="preserve">Script Error</t>
        </is>
      </c>
      <c r="L1841" t="inlineStr">
        <is>
          <t xml:space="preserve">Script error</t>
        </is>
      </c>
      <c r="M1841" t="str">
        <f>IFERROR(IF(VLOOKUP(L1841,'Quantification'!$A:$B,2,FALSE)&amp;""="","Unclassified",VLOOKUP(L1841,'Quantification'!$A:$B,2,FALSE)),"Unclassified")</f>
        <v>Major</v>
      </c>
      <c r="N1841" t="inlineStr">
        <is>
          <t xml:space="preserve">con-khera.mirjam@pocketfm.com</t>
        </is>
      </c>
      <c r="O1841" t="inlineStr">
        <is>
          <t xml:space="preserve">Issues found in raw</t>
        </is>
      </c>
      <c r="P1841" t="str">
        <f>IF(OR(O1841="Issues found in master",O1841="Final master"),"Master",IF(OR(O1841="Ready for Master",O1841="Issues found in raw",O1841="Raw under QC",O1841="Issues resolved in raw"),"Raw","-"))</f>
        <v>Raw</v>
      </c>
      <c r="Q1841" s="13">
        <v>46288.28055555555</v>
      </c>
      <c r="R1841" t="inlineStr">
        <is>
          <t xml:space="preserve">2026-09 (Sept)</t>
        </is>
      </c>
      <c r="S1841">
        <f>IF(M1841="Not an error",0,IF(COUNTIFS($A$2:$A1841,$A1841,$D$2:$D1841,$D1841,$M$2:$M1841,"&lt;&gt;Not an error")=1,1,0))</f>
        <v>0</v>
      </c>
      <c r="T1841">
        <f>IF(M1841&lt;&gt;"Major",0,IF(COUNTIFS($A$2:$A1841,$A1841,$D$2:$D1841,$D1841,$M$2:$M1841,"Major")=1,1,0))</f>
        <v>0</v>
      </c>
      <c r="U1841">
        <f>IF(M1841&lt;&gt;"Minor",0,IF(COUNTIFS($A$2:$A1841,$A1841,$D$2:$D1841,$D1841,$M$2:$M1841,"Minor")=1,1,0))</f>
        <v>0</v>
      </c>
    </row>
    <row r="1842">
      <c r="A1842" t="inlineStr">
        <is>
          <t xml:space="preserve">819eabfbd96880cd7f6d42202600e24bdb384108</t>
        </is>
      </c>
      <c r="B1842" t="inlineStr">
        <is>
          <t xml:space="preserve">Primal Partners</t>
        </is>
      </c>
      <c r="C1842" t="inlineStr">
        <is>
          <t xml:space="preserve">Primal Partners (New)</t>
        </is>
      </c>
      <c r="D1842" t="inlineStr">
        <is>
          <t xml:space="preserve">bdde2c397b0a613436afede2f7c6647b409b6dba</t>
        </is>
      </c>
      <c r="E1842" t="inlineStr">
        <is>
          <t xml:space="preserve">Episode 93: Achtundvierzig Verwendungen</t>
        </is>
      </c>
      <c r="F1842">
        <v>93</v>
      </c>
      <c r="G1842" t="inlineStr">
        <is>
          <t xml:space="preserve">7:20-7:22</t>
        </is>
      </c>
      <c r="H1842" t="inlineStr">
        <is>
          <t xml:space="preserve">Resolved</t>
        </is>
      </c>
      <c r="I1842" t="inlineStr">
        <is>
          <t xml:space="preserve">Remarks: [Script Error]
Line from script:
"â€žLass uns Nitroladung Ã¼ben.â€œ"
Note: The charging fire ability was previously established as â€œFlammenblitz,â€_x009d_ not â€œNitroladung.â€_x009d_ Suggested: â€žLass uns Flammenblitz Ã¼ben.â€œ</t>
        </is>
      </c>
      <c r="J1842" t="inlineStr">
        <is>
          <t xml:space="preserve">VOA</t>
        </is>
      </c>
      <c r="K1842" t="inlineStr">
        <is>
          <t xml:space="preserve">Script Error</t>
        </is>
      </c>
      <c r="L1842" t="inlineStr">
        <is>
          <t xml:space="preserve">Script error</t>
        </is>
      </c>
      <c r="M1842" t="str">
        <f>IFERROR(IF(VLOOKUP(L1842,'Quantification'!$A:$B,2,FALSE)&amp;""="","Unclassified",VLOOKUP(L1842,'Quantification'!$A:$B,2,FALSE)),"Unclassified")</f>
        <v>Major</v>
      </c>
      <c r="N1842" t="inlineStr">
        <is>
          <t xml:space="preserve">con-khera.mirjam@pocketfm.com</t>
        </is>
      </c>
      <c r="O1842" t="inlineStr">
        <is>
          <t xml:space="preserve">Issues found in raw</t>
        </is>
      </c>
      <c r="P1842" t="str">
        <f>IF(OR(O1842="Issues found in master",O1842="Final master"),"Master",IF(OR(O1842="Ready for Master",O1842="Issues found in raw",O1842="Raw under QC",O1842="Issues resolved in raw"),"Raw","-"))</f>
        <v>Raw</v>
      </c>
      <c r="Q1842" s="13">
        <v>46288.28055555555</v>
      </c>
      <c r="R1842" t="inlineStr">
        <is>
          <t xml:space="preserve">2026-09 (Sept)</t>
        </is>
      </c>
      <c r="S1842">
        <f>IF(M1842="Not an error",0,IF(COUNTIFS($A$2:$A1842,$A1842,$D$2:$D1842,$D1842,$M$2:$M1842,"&lt;&gt;Not an error")=1,1,0))</f>
        <v>0</v>
      </c>
      <c r="T1842">
        <f>IF(M1842&lt;&gt;"Major",0,IF(COUNTIFS($A$2:$A1842,$A1842,$D$2:$D1842,$D1842,$M$2:$M1842,"Major")=1,1,0))</f>
        <v>0</v>
      </c>
      <c r="U1842">
        <f>IF(M1842&lt;&gt;"Minor",0,IF(COUNTIFS($A$2:$A1842,$A1842,$D$2:$D1842,$D1842,$M$2:$M1842,"Minor")=1,1,0))</f>
        <v>0</v>
      </c>
    </row>
    <row r="1843">
      <c r="A1843" t="inlineStr">
        <is>
          <t xml:space="preserve">819eabfbd96880cd7f6d42202600e24bdb384108</t>
        </is>
      </c>
      <c r="B1843" t="inlineStr">
        <is>
          <t xml:space="preserve">Primal Partners</t>
        </is>
      </c>
      <c r="C1843" t="inlineStr">
        <is>
          <t xml:space="preserve">Primal Partners (New)</t>
        </is>
      </c>
      <c r="D1843" t="inlineStr">
        <is>
          <t xml:space="preserve">bdde2c397b0a613436afede2f7c6647b409b6dba</t>
        </is>
      </c>
      <c r="E1843" t="inlineStr">
        <is>
          <t xml:space="preserve">Episode 93: Achtundvierzig Verwendungen</t>
        </is>
      </c>
      <c r="F1843">
        <v>93</v>
      </c>
      <c r="G1843" t="inlineStr">
        <is>
          <t xml:space="preserve">7:26-7:31</t>
        </is>
      </c>
      <c r="H1843" t="inlineStr">
        <is>
          <t xml:space="preserve">Resolved</t>
        </is>
      </c>
      <c r="I1843" t="inlineStr">
        <is>
          <t xml:space="preserve">Remarks: [Script Error]
Line from script:
"Von dreien hatte sie die Grenzen bereits ausgetestet, also war nur noch Nitroladung Ã¼brig."
Note: The charging fire ability was previously established as â€œFlammenblitz,â€_x009d_ not â€œNitroladung.â€_x009d_ Suggested: â€œVon dreien hatte sie die Grenzen bereits ausgetestet, also war nur noch Flammenblitz Ã¼brig.â€_x009d_</t>
        </is>
      </c>
      <c r="J1843" t="inlineStr">
        <is>
          <t xml:space="preserve">VOA</t>
        </is>
      </c>
      <c r="K1843" t="inlineStr">
        <is>
          <t xml:space="preserve">Script Error</t>
        </is>
      </c>
      <c r="L1843" t="inlineStr">
        <is>
          <t xml:space="preserve">Script error</t>
        </is>
      </c>
      <c r="M1843" t="str">
        <f>IFERROR(IF(VLOOKUP(L1843,'Quantification'!$A:$B,2,FALSE)&amp;""="","Unclassified",VLOOKUP(L1843,'Quantification'!$A:$B,2,FALSE)),"Unclassified")</f>
        <v>Major</v>
      </c>
      <c r="N1843" t="inlineStr">
        <is>
          <t xml:space="preserve">con-khera.mirjam@pocketfm.com</t>
        </is>
      </c>
      <c r="O1843" t="inlineStr">
        <is>
          <t xml:space="preserve">Issues found in raw</t>
        </is>
      </c>
      <c r="P1843" t="str">
        <f>IF(OR(O1843="Issues found in master",O1843="Final master"),"Master",IF(OR(O1843="Ready for Master",O1843="Issues found in raw",O1843="Raw under QC",O1843="Issues resolved in raw"),"Raw","-"))</f>
        <v>Raw</v>
      </c>
      <c r="Q1843" s="13">
        <v>46288.28055555555</v>
      </c>
      <c r="R1843" t="inlineStr">
        <is>
          <t xml:space="preserve">2026-09 (Sept)</t>
        </is>
      </c>
      <c r="S1843">
        <f>IF(M1843="Not an error",0,IF(COUNTIFS($A$2:$A1843,$A1843,$D$2:$D1843,$D1843,$M$2:$M1843,"&lt;&gt;Not an error")=1,1,0))</f>
        <v>0</v>
      </c>
      <c r="T1843">
        <f>IF(M1843&lt;&gt;"Major",0,IF(COUNTIFS($A$2:$A1843,$A1843,$D$2:$D1843,$D1843,$M$2:$M1843,"Major")=1,1,0))</f>
        <v>0</v>
      </c>
      <c r="U1843">
        <f>IF(M1843&lt;&gt;"Minor",0,IF(COUNTIFS($A$2:$A1843,$A1843,$D$2:$D1843,$D1843,$M$2:$M1843,"Minor")=1,1,0))</f>
        <v>0</v>
      </c>
    </row>
    <row r="1844">
      <c r="A1844" t="inlineStr">
        <is>
          <t xml:space="preserve">819eabfbd96880cd7f6d42202600e24bdb384108</t>
        </is>
      </c>
      <c r="B1844" t="inlineStr">
        <is>
          <t xml:space="preserve">Primal Partners</t>
        </is>
      </c>
      <c r="C1844" t="inlineStr">
        <is>
          <t xml:space="preserve">Primal Partners (New)</t>
        </is>
      </c>
      <c r="D1844" t="inlineStr">
        <is>
          <t xml:space="preserve">bdde2c397b0a613436afede2f7c6647b409b6dba</t>
        </is>
      </c>
      <c r="E1844" t="inlineStr">
        <is>
          <t xml:space="preserve">Episode 93: Achtundvierzig Verwendungen</t>
        </is>
      </c>
      <c r="F1844">
        <v>93</v>
      </c>
      <c r="G1844" t="inlineStr">
        <is>
          <t xml:space="preserve">7:48-7:52</t>
        </is>
      </c>
      <c r="H1844" t="inlineStr">
        <is>
          <t xml:space="preserve">Resolved</t>
        </is>
      </c>
      <c r="I1844" t="inlineStr">
        <is>
          <t xml:space="preserve">Remarks: [Script Error]
Line from script:
"Nitroladung: achtundvierzig EinsÃ¤tze."
Note: The charging fire ability was previously established as â€œFlammenblitz,â€_x009d_ not â€œNitroladung.â€_x009d_ Suggested: â€œFlammenblitz: achtundvierzig EinsÃ¤tze.â€_x009d_</t>
        </is>
      </c>
      <c r="J1844" t="inlineStr">
        <is>
          <t xml:space="preserve">VOA</t>
        </is>
      </c>
      <c r="K1844" t="inlineStr">
        <is>
          <t xml:space="preserve">Script Error</t>
        </is>
      </c>
      <c r="L1844" t="inlineStr">
        <is>
          <t xml:space="preserve">Script error</t>
        </is>
      </c>
      <c r="M1844" t="str">
        <f>IFERROR(IF(VLOOKUP(L1844,'Quantification'!$A:$B,2,FALSE)&amp;""="","Unclassified",VLOOKUP(L1844,'Quantification'!$A:$B,2,FALSE)),"Unclassified")</f>
        <v>Major</v>
      </c>
      <c r="N1844" t="inlineStr">
        <is>
          <t xml:space="preserve">con-khera.mirjam@pocketfm.com</t>
        </is>
      </c>
      <c r="O1844" t="inlineStr">
        <is>
          <t xml:space="preserve">Issues found in raw</t>
        </is>
      </c>
      <c r="P1844" t="str">
        <f>IF(OR(O1844="Issues found in master",O1844="Final master"),"Master",IF(OR(O1844="Ready for Master",O1844="Issues found in raw",O1844="Raw under QC",O1844="Issues resolved in raw"),"Raw","-"))</f>
        <v>Raw</v>
      </c>
      <c r="Q1844" s="13">
        <v>46288.28055555555</v>
      </c>
      <c r="R1844" t="inlineStr">
        <is>
          <t xml:space="preserve">2026-09 (Sept)</t>
        </is>
      </c>
      <c r="S1844">
        <f>IF(M1844="Not an error",0,IF(COUNTIFS($A$2:$A1844,$A1844,$D$2:$D1844,$D1844,$M$2:$M1844,"&lt;&gt;Not an error")=1,1,0))</f>
        <v>0</v>
      </c>
      <c r="T1844">
        <f>IF(M1844&lt;&gt;"Major",0,IF(COUNTIFS($A$2:$A1844,$A1844,$D$2:$D1844,$D1844,$M$2:$M1844,"Major")=1,1,0))</f>
        <v>0</v>
      </c>
      <c r="U1844">
        <f>IF(M1844&lt;&gt;"Minor",0,IF(COUNTIFS($A$2:$A1844,$A1844,$D$2:$D1844,$D1844,$M$2:$M1844,"Minor")=1,1,0))</f>
        <v>0</v>
      </c>
    </row>
    <row r="1845">
      <c r="A1845" t="inlineStr">
        <is>
          <t xml:space="preserve">819eabfbd96880cd7f6d42202600e24bdb384108</t>
        </is>
      </c>
      <c r="B1845" t="inlineStr">
        <is>
          <t xml:space="preserve">Primal Partners</t>
        </is>
      </c>
      <c r="C1845" t="inlineStr">
        <is>
          <t xml:space="preserve">Primal Partners (New)</t>
        </is>
      </c>
      <c r="D1845" t="inlineStr">
        <is>
          <t xml:space="preserve">bdde2c397b0a613436afede2f7c6647b409b6dba</t>
        </is>
      </c>
      <c r="E1845" t="inlineStr">
        <is>
          <t xml:space="preserve">Episode 93: Achtundvierzig Verwendungen</t>
        </is>
      </c>
      <c r="F1845">
        <v>93</v>
      </c>
      <c r="G1845" t="inlineStr">
        <is>
          <t xml:space="preserve">7:52-7:56</t>
        </is>
      </c>
      <c r="H1845" t="inlineStr">
        <is>
          <t xml:space="preserve">Resolved</t>
        </is>
      </c>
      <c r="I1845" t="inlineStr">
        <is>
          <t xml:space="preserve">Remarks: [Script Error]
Line from script:
"Feuerzahn und Nitroladung waren beides FÃ¤higkeiten des Mittelrangs."
Note: The charging fire ability was previously established as â€œFlammenblitz,â€_x009d_ not â€œNitroladung.â€_x009d_ Suggested: â€œFeuerzahn und Flammenblitz waren beides FÃ¤higkeiten des Mittelrangs.â€_x009d_</t>
        </is>
      </c>
      <c r="J1845" t="inlineStr">
        <is>
          <t xml:space="preserve">VOA</t>
        </is>
      </c>
      <c r="K1845" t="inlineStr">
        <is>
          <t xml:space="preserve">Script Error</t>
        </is>
      </c>
      <c r="L1845" t="inlineStr">
        <is>
          <t xml:space="preserve">Script error</t>
        </is>
      </c>
      <c r="M1845" t="str">
        <f>IFERROR(IF(VLOOKUP(L1845,'Quantification'!$A:$B,2,FALSE)&amp;""="","Unclassified",VLOOKUP(L1845,'Quantification'!$A:$B,2,FALSE)),"Unclassified")</f>
        <v>Major</v>
      </c>
      <c r="N1845" t="inlineStr">
        <is>
          <t xml:space="preserve">con-khera.mirjam@pocketfm.com</t>
        </is>
      </c>
      <c r="O1845" t="inlineStr">
        <is>
          <t xml:space="preserve">Issues found in raw</t>
        </is>
      </c>
      <c r="P1845" t="str">
        <f>IF(OR(O1845="Issues found in master",O1845="Final master"),"Master",IF(OR(O1845="Ready for Master",O1845="Issues found in raw",O1845="Raw under QC",O1845="Issues resolved in raw"),"Raw","-"))</f>
        <v>Raw</v>
      </c>
      <c r="Q1845" s="13">
        <v>46288.28055555555</v>
      </c>
      <c r="R1845" t="inlineStr">
        <is>
          <t xml:space="preserve">2026-09 (Sept)</t>
        </is>
      </c>
      <c r="S1845">
        <f>IF(M1845="Not an error",0,IF(COUNTIFS($A$2:$A1845,$A1845,$D$2:$D1845,$D1845,$M$2:$M1845,"&lt;&gt;Not an error")=1,1,0))</f>
        <v>0</v>
      </c>
      <c r="T1845">
        <f>IF(M1845&lt;&gt;"Major",0,IF(COUNTIFS($A$2:$A1845,$A1845,$D$2:$D1845,$D1845,$M$2:$M1845,"Major")=1,1,0))</f>
        <v>0</v>
      </c>
      <c r="U1845">
        <f>IF(M1845&lt;&gt;"Minor",0,IF(COUNTIFS($A$2:$A1845,$A1845,$D$2:$D1845,$D1845,$M$2:$M1845,"Minor")=1,1,0))</f>
        <v>0</v>
      </c>
    </row>
    <row r="1846">
      <c r="A1846" t="inlineStr">
        <is>
          <t xml:space="preserve">819eabfbd96880cd7f6d42202600e24bdb384108</t>
        </is>
      </c>
      <c r="B1846" t="inlineStr">
        <is>
          <t xml:space="preserve">Primal Partners</t>
        </is>
      </c>
      <c r="C1846" t="inlineStr">
        <is>
          <t xml:space="preserve">Primal Partners (New)</t>
        </is>
      </c>
      <c r="D1846" t="inlineStr">
        <is>
          <t xml:space="preserve">bdde2c397b0a613436afede2f7c6647b409b6dba</t>
        </is>
      </c>
      <c r="E1846" t="inlineStr">
        <is>
          <t xml:space="preserve">Episode 93: Achtundvierzig Verwendungen</t>
        </is>
      </c>
      <c r="F1846">
        <v>93</v>
      </c>
      <c r="G1846" t="inlineStr">
        <is>
          <t xml:space="preserve">8:05-8:14</t>
        </is>
      </c>
      <c r="H1846" t="inlineStr">
        <is>
          <t xml:space="preserve">Resolved</t>
        </is>
      </c>
      <c r="I1846" t="inlineStr">
        <is>
          <t xml:space="preserve">Remarks: [Script Error]
Line from script:
"Bei gleichem FÃ¤higkeitslevel war Nitroladung dem Feuerzahn sowohl in Bezug auf StÃ¤rke als auch auf Energieeffizienz klar Ã¼berlegen."
Note: The charging fire ability was previously established as â€œFlammenblitz,â€_x009d_ not â€œNitroladung.â€_x009d_ Suggested: â€œBei gleichem FÃ¤higkeitslevel war Flammenblitz dem Feuerzahn sowohl in Bezug auf StÃ¤rke als auch auf Energieeffizienz klar Ã¼berlegen.â€_x009d_</t>
        </is>
      </c>
      <c r="J1846" t="inlineStr">
        <is>
          <t xml:space="preserve">VOA</t>
        </is>
      </c>
      <c r="K1846" t="inlineStr">
        <is>
          <t xml:space="preserve">Script Error</t>
        </is>
      </c>
      <c r="L1846" t="inlineStr">
        <is>
          <t xml:space="preserve">Script error</t>
        </is>
      </c>
      <c r="M1846" t="str">
        <f>IFERROR(IF(VLOOKUP(L1846,'Quantification'!$A:$B,2,FALSE)&amp;""="","Unclassified",VLOOKUP(L1846,'Quantification'!$A:$B,2,FALSE)),"Unclassified")</f>
        <v>Major</v>
      </c>
      <c r="N1846" t="inlineStr">
        <is>
          <t xml:space="preserve">con-khera.mirjam@pocketfm.com</t>
        </is>
      </c>
      <c r="O1846" t="inlineStr">
        <is>
          <t xml:space="preserve">Issues found in raw</t>
        </is>
      </c>
      <c r="P1846" t="str">
        <f>IF(OR(O1846="Issues found in master",O1846="Final master"),"Master",IF(OR(O1846="Ready for Master",O1846="Issues found in raw",O1846="Raw under QC",O1846="Issues resolved in raw"),"Raw","-"))</f>
        <v>Raw</v>
      </c>
      <c r="Q1846" s="13">
        <v>46288.28055555555</v>
      </c>
      <c r="R1846" t="inlineStr">
        <is>
          <t xml:space="preserve">2026-09 (Sept)</t>
        </is>
      </c>
      <c r="S1846">
        <f>IF(M1846="Not an error",0,IF(COUNTIFS($A$2:$A1846,$A1846,$D$2:$D1846,$D1846,$M$2:$M1846,"&lt;&gt;Not an error")=1,1,0))</f>
        <v>0</v>
      </c>
      <c r="T1846">
        <f>IF(M1846&lt;&gt;"Major",0,IF(COUNTIFS($A$2:$A1846,$A1846,$D$2:$D1846,$D1846,$M$2:$M1846,"Major")=1,1,0))</f>
        <v>0</v>
      </c>
      <c r="U1846">
        <f>IF(M1846&lt;&gt;"Minor",0,IF(COUNTIFS($A$2:$A1846,$A1846,$D$2:$D1846,$D1846,$M$2:$M1846,"Minor")=1,1,0))</f>
        <v>0</v>
      </c>
    </row>
    <row r="1847">
      <c r="A1847" t="inlineStr">
        <is>
          <t xml:space="preserve">819eabfbd96880cd7f6d42202600e24bdb384108</t>
        </is>
      </c>
      <c r="B1847" t="inlineStr">
        <is>
          <t xml:space="preserve">Primal Partners</t>
        </is>
      </c>
      <c r="C1847" t="inlineStr">
        <is>
          <t xml:space="preserve">Primal Partners (New)</t>
        </is>
      </c>
      <c r="D1847" t="inlineStr">
        <is>
          <t xml:space="preserve">bdde2c397b0a613436afede2f7c6647b409b6dba</t>
        </is>
      </c>
      <c r="E1847" t="inlineStr">
        <is>
          <t xml:space="preserve">Episode 93: Achtundvierzig Verwendungen</t>
        </is>
      </c>
      <c r="F1847">
        <v>93</v>
      </c>
      <c r="G1847" t="inlineStr">
        <is>
          <t xml:space="preserve">9:05-9:11</t>
        </is>
      </c>
      <c r="H1847" t="inlineStr">
        <is>
          <t xml:space="preserve">Resolved</t>
        </is>
      </c>
      <c r="I1847" t="inlineStr">
        <is>
          <t xml:space="preserve">Remarks: [Audio Quality]
Line from script:
"Der Feuerzahn-Hund nickte, seine Augen waren voller Entschlossenheit."
Note: There is an audible background noise at the end of the line. Please remove the noise or regenerate the affected audio.</t>
        </is>
      </c>
      <c r="J1847" t="inlineStr">
        <is>
          <t xml:space="preserve">VOA</t>
        </is>
      </c>
      <c r="K1847" t="inlineStr">
        <is>
          <t xml:space="preserve">Audio quality</t>
        </is>
      </c>
      <c r="L1847" t="inlineStr">
        <is>
          <t xml:space="preserve">Audio quality</t>
        </is>
      </c>
      <c r="M1847" t="str">
        <f>IFERROR(IF(VLOOKUP(L1847,'Quantification'!$A:$B,2,FALSE)&amp;""="","Unclassified",VLOOKUP(L1847,'Quantification'!$A:$B,2,FALSE)),"Unclassified")</f>
        <v>Major</v>
      </c>
      <c r="N1847" t="inlineStr">
        <is>
          <t xml:space="preserve">con-khera.mirjam@pocketfm.com</t>
        </is>
      </c>
      <c r="O1847" t="inlineStr">
        <is>
          <t xml:space="preserve">Issues found in raw</t>
        </is>
      </c>
      <c r="P1847" t="str">
        <f>IF(OR(O1847="Issues found in master",O1847="Final master"),"Master",IF(OR(O1847="Ready for Master",O1847="Issues found in raw",O1847="Raw under QC",O1847="Issues resolved in raw"),"Raw","-"))</f>
        <v>Raw</v>
      </c>
      <c r="Q1847" s="13">
        <v>46288.28055555555</v>
      </c>
      <c r="R1847" t="inlineStr">
        <is>
          <t xml:space="preserve">2026-09 (Sept)</t>
        </is>
      </c>
      <c r="S1847">
        <f>IF(M1847="Not an error",0,IF(COUNTIFS($A$2:$A1847,$A1847,$D$2:$D1847,$D1847,$M$2:$M1847,"&lt;&gt;Not an error")=1,1,0))</f>
        <v>0</v>
      </c>
      <c r="T1847">
        <f>IF(M1847&lt;&gt;"Major",0,IF(COUNTIFS($A$2:$A1847,$A1847,$D$2:$D1847,$D1847,$M$2:$M1847,"Major")=1,1,0))</f>
        <v>0</v>
      </c>
      <c r="U1847">
        <f>IF(M1847&lt;&gt;"Minor",0,IF(COUNTIFS($A$2:$A1847,$A1847,$D$2:$D1847,$D1847,$M$2:$M1847,"Minor")=1,1,0))</f>
        <v>0</v>
      </c>
    </row>
    <row r="1848">
      <c r="A1848" t="inlineStr">
        <is>
          <t xml:space="preserve">819eabfbd96880cd7f6d42202600e24bdb384108</t>
        </is>
      </c>
      <c r="B1848" t="inlineStr">
        <is>
          <t xml:space="preserve">Primal Partners</t>
        </is>
      </c>
      <c r="C1848" t="inlineStr">
        <is>
          <t xml:space="preserve">Primal Partners (New)</t>
        </is>
      </c>
      <c r="D1848" t="inlineStr">
        <is>
          <t xml:space="preserve">75a8d16b850891e9d066528d4600efbeff270b3d</t>
        </is>
      </c>
      <c r="E1848" t="inlineStr">
        <is>
          <t xml:space="preserve">Episode 94: Tierbestien-Staffel</t>
        </is>
      </c>
      <c r="F1848">
        <v>94</v>
      </c>
      <c r="G1848" t="inlineStr">
        <is>
          <t xml:space="preserve">0:03-0:08</t>
        </is>
      </c>
      <c r="H1848" t="inlineStr">
        <is>
          <t xml:space="preserve">Resolved</t>
        </is>
      </c>
      <c r="I1848" t="inlineStr">
        <is>
          <t xml:space="preserve">Remarks: [Script Error / TBC]
Line from script:
"Niedrigstufe, Mittelstufe, Hochstufe, Superstufe und Gottstufe."
Note: Ability strength has previously been classified by rank, such as â€œFÃ¤higkeiten des Mittelrangs,â€_x009d_ while terms such as â€œGeÃ¼btâ€_x009d_ describe mastery. The sudden use of â€œStufeâ€_x009d_ creates an inconsistent classification system, and the upper-rank terminology has not yet been established. Suggested: â€œNiedriger Rang, mittlerer Rang, hoher Rang, Superrang und Gottrang.â€_x009d_</t>
        </is>
      </c>
      <c r="J1848" t="inlineStr">
        <is>
          <t xml:space="preserve">VOA</t>
        </is>
      </c>
      <c r="K1848" t="inlineStr">
        <is>
          <t xml:space="preserve">Script Error</t>
        </is>
      </c>
      <c r="L1848" t="inlineStr">
        <is>
          <t xml:space="preserve">Script error</t>
        </is>
      </c>
      <c r="M1848" t="str">
        <f>IFERROR(IF(VLOOKUP(L1848,'Quantification'!$A:$B,2,FALSE)&amp;""="","Unclassified",VLOOKUP(L1848,'Quantification'!$A:$B,2,FALSE)),"Unclassified")</f>
        <v>Major</v>
      </c>
      <c r="N1848" t="inlineStr">
        <is>
          <t xml:space="preserve">con-khera.mirjam@pocketfm.com</t>
        </is>
      </c>
      <c r="O1848" t="inlineStr">
        <is>
          <t xml:space="preserve">Issues found in raw</t>
        </is>
      </c>
      <c r="P1848" t="str">
        <f>IF(OR(O1848="Issues found in master",O1848="Final master"),"Master",IF(OR(O1848="Ready for Master",O1848="Issues found in raw",O1848="Raw under QC",O1848="Issues resolved in raw"),"Raw","-"))</f>
        <v>Raw</v>
      </c>
      <c r="Q1848" s="13">
        <v>46288.27986111111</v>
      </c>
      <c r="R1848" t="inlineStr">
        <is>
          <t xml:space="preserve">2026-09 (Sept)</t>
        </is>
      </c>
      <c r="S1848">
        <f>IF(M1848="Not an error",0,IF(COUNTIFS($A$2:$A1848,$A1848,$D$2:$D1848,$D1848,$M$2:$M1848,"&lt;&gt;Not an error")=1,1,0))</f>
        <v>1</v>
      </c>
      <c r="T1848">
        <f>IF(M1848&lt;&gt;"Major",0,IF(COUNTIFS($A$2:$A1848,$A1848,$D$2:$D1848,$D1848,$M$2:$M1848,"Major")=1,1,0))</f>
        <v>1</v>
      </c>
      <c r="U1848">
        <f>IF(M1848&lt;&gt;"Minor",0,IF(COUNTIFS($A$2:$A1848,$A1848,$D$2:$D1848,$D1848,$M$2:$M1848,"Minor")=1,1,0))</f>
        <v>0</v>
      </c>
    </row>
    <row r="1849">
      <c r="A1849" t="inlineStr">
        <is>
          <t xml:space="preserve">819eabfbd96880cd7f6d42202600e24bdb384108</t>
        </is>
      </c>
      <c r="B1849" t="inlineStr">
        <is>
          <t xml:space="preserve">Primal Partners</t>
        </is>
      </c>
      <c r="C1849" t="inlineStr">
        <is>
          <t xml:space="preserve">Primal Partners (New)</t>
        </is>
      </c>
      <c r="D1849" t="inlineStr">
        <is>
          <t xml:space="preserve">75a8d16b850891e9d066528d4600efbeff270b3d</t>
        </is>
      </c>
      <c r="E1849" t="inlineStr">
        <is>
          <t xml:space="preserve">Episode 94: Tierbestien-Staffel</t>
        </is>
      </c>
      <c r="F1849">
        <v>94</v>
      </c>
      <c r="G1849" t="inlineStr">
        <is>
          <t xml:space="preserve">3:33-3:37</t>
        </is>
      </c>
      <c r="H1849" t="inlineStr">
        <is>
          <t xml:space="preserve">Resolved</t>
        </is>
      </c>
      <c r="I1849" t="inlineStr">
        <is>
          <t xml:space="preserve">Remarks: [Script Error]
Line from script:
"Jenny Yeats legte ihr Buch beiseite und sah Sofia erstaunt an."
Note: The bookish girl at the family home was previously established as Sofiaâ€™s cousin Yeva, not Jenny Yeats. Sofiaâ€™s aunt is a separate, unnamed character. Suggested: â€œYeva legte ihr Buch beiseite und sah Sofia erstaunt an.â€_x009d_</t>
        </is>
      </c>
      <c r="J1849" t="inlineStr">
        <is>
          <t xml:space="preserve">VOA</t>
        </is>
      </c>
      <c r="K1849" t="inlineStr">
        <is>
          <t xml:space="preserve">Script Error</t>
        </is>
      </c>
      <c r="L1849" t="inlineStr">
        <is>
          <t xml:space="preserve">Script error</t>
        </is>
      </c>
      <c r="M1849" t="str">
        <f>IFERROR(IF(VLOOKUP(L1849,'Quantification'!$A:$B,2,FALSE)&amp;""="","Unclassified",VLOOKUP(L1849,'Quantification'!$A:$B,2,FALSE)),"Unclassified")</f>
        <v>Major</v>
      </c>
      <c r="N1849" t="inlineStr">
        <is>
          <t xml:space="preserve">con-khera.mirjam@pocketfm.com</t>
        </is>
      </c>
      <c r="O1849" t="inlineStr">
        <is>
          <t xml:space="preserve">Issues found in raw</t>
        </is>
      </c>
      <c r="P1849" t="str">
        <f>IF(OR(O1849="Issues found in master",O1849="Final master"),"Master",IF(OR(O1849="Ready for Master",O1849="Issues found in raw",O1849="Raw under QC",O1849="Issues resolved in raw"),"Raw","-"))</f>
        <v>Raw</v>
      </c>
      <c r="Q1849" s="13">
        <v>46288.27986111111</v>
      </c>
      <c r="R1849" t="inlineStr">
        <is>
          <t xml:space="preserve">2026-09 (Sept)</t>
        </is>
      </c>
      <c r="S1849">
        <f>IF(M1849="Not an error",0,IF(COUNTIFS($A$2:$A1849,$A1849,$D$2:$D1849,$D1849,$M$2:$M1849,"&lt;&gt;Not an error")=1,1,0))</f>
        <v>0</v>
      </c>
      <c r="T1849">
        <f>IF(M1849&lt;&gt;"Major",0,IF(COUNTIFS($A$2:$A1849,$A1849,$D$2:$D1849,$D1849,$M$2:$M1849,"Major")=1,1,0))</f>
        <v>0</v>
      </c>
      <c r="U1849">
        <f>IF(M1849&lt;&gt;"Minor",0,IF(COUNTIFS($A$2:$A1849,$A1849,$D$2:$D1849,$D1849,$M$2:$M1849,"Minor")=1,1,0))</f>
        <v>0</v>
      </c>
    </row>
    <row r="1850">
      <c r="A1850" t="inlineStr">
        <is>
          <t xml:space="preserve">819eabfbd96880cd7f6d42202600e24bdb384108</t>
        </is>
      </c>
      <c r="B1850" t="inlineStr">
        <is>
          <t xml:space="preserve">Primal Partners</t>
        </is>
      </c>
      <c r="C1850" t="inlineStr">
        <is>
          <t xml:space="preserve">Primal Partners (New)</t>
        </is>
      </c>
      <c r="D1850" t="inlineStr">
        <is>
          <t xml:space="preserve">75a8d16b850891e9d066528d4600efbeff270b3d</t>
        </is>
      </c>
      <c r="E1850" t="inlineStr">
        <is>
          <t xml:space="preserve">Episode 94: Tierbestien-Staffel</t>
        </is>
      </c>
      <c r="F1850">
        <v>94</v>
      </c>
      <c r="G1850" t="inlineStr">
        <is>
          <t xml:space="preserve">5:19-5:21</t>
        </is>
      </c>
      <c r="H1850" t="inlineStr">
        <is>
          <t xml:space="preserve">Resolved</t>
        </is>
      </c>
      <c r="I1850" t="inlineStr">
        <is>
          <t xml:space="preserve">Remarks: [Script Error]
Line from script:
"Sofia war sprachlos."
Note: â€œSprachlosâ€_x009d_ is repeatedly used as Sofiaâ€™s default reaction throughout the story. Suggested: â€œSofia blinzelte irritiert.â€_x009d_</t>
        </is>
      </c>
      <c r="J1850" t="inlineStr">
        <is>
          <t xml:space="preserve">VOA</t>
        </is>
      </c>
      <c r="K1850" t="inlineStr">
        <is>
          <t xml:space="preserve">Script Error</t>
        </is>
      </c>
      <c r="L1850" t="inlineStr">
        <is>
          <t xml:space="preserve">Script error</t>
        </is>
      </c>
      <c r="M1850" t="str">
        <f>IFERROR(IF(VLOOKUP(L1850,'Quantification'!$A:$B,2,FALSE)&amp;""="","Unclassified",VLOOKUP(L1850,'Quantification'!$A:$B,2,FALSE)),"Unclassified")</f>
        <v>Major</v>
      </c>
      <c r="N1850" t="inlineStr">
        <is>
          <t xml:space="preserve">con-khera.mirjam@pocketfm.com</t>
        </is>
      </c>
      <c r="O1850" t="inlineStr">
        <is>
          <t xml:space="preserve">Issues found in raw</t>
        </is>
      </c>
      <c r="P1850" t="str">
        <f>IF(OR(O1850="Issues found in master",O1850="Final master"),"Master",IF(OR(O1850="Ready for Master",O1850="Issues found in raw",O1850="Raw under QC",O1850="Issues resolved in raw"),"Raw","-"))</f>
        <v>Raw</v>
      </c>
      <c r="Q1850" s="13">
        <v>46288.27986111111</v>
      </c>
      <c r="R1850" t="inlineStr">
        <is>
          <t xml:space="preserve">2026-09 (Sept)</t>
        </is>
      </c>
      <c r="S1850">
        <f>IF(M1850="Not an error",0,IF(COUNTIFS($A$2:$A1850,$A1850,$D$2:$D1850,$D1850,$M$2:$M1850,"&lt;&gt;Not an error")=1,1,0))</f>
        <v>0</v>
      </c>
      <c r="T1850">
        <f>IF(M1850&lt;&gt;"Major",0,IF(COUNTIFS($A$2:$A1850,$A1850,$D$2:$D1850,$D1850,$M$2:$M1850,"Major")=1,1,0))</f>
        <v>0</v>
      </c>
      <c r="U1850">
        <f>IF(M1850&lt;&gt;"Minor",0,IF(COUNTIFS($A$2:$A1850,$A1850,$D$2:$D1850,$D1850,$M$2:$M1850,"Minor")=1,1,0))</f>
        <v>0</v>
      </c>
    </row>
    <row r="1851">
      <c r="A1851" t="inlineStr">
        <is>
          <t xml:space="preserve">819eabfbd96880cd7f6d42202600e24bdb384108</t>
        </is>
      </c>
      <c r="B1851" t="inlineStr">
        <is>
          <t xml:space="preserve">Primal Partners</t>
        </is>
      </c>
      <c r="C1851" t="inlineStr">
        <is>
          <t xml:space="preserve">Primal Partners (New)</t>
        </is>
      </c>
      <c r="D1851" t="inlineStr">
        <is>
          <t xml:space="preserve">75a8d16b850891e9d066528d4600efbeff270b3d</t>
        </is>
      </c>
      <c r="E1851" t="inlineStr">
        <is>
          <t xml:space="preserve">Episode 94: Tierbestien-Staffel</t>
        </is>
      </c>
      <c r="F1851">
        <v>94</v>
      </c>
      <c r="G1851" t="inlineStr">
        <is>
          <t xml:space="preserve">6:57-6:59</t>
        </is>
      </c>
      <c r="H1851" t="inlineStr">
        <is>
          <t xml:space="preserve">Resolved</t>
        </is>
      </c>
      <c r="I1851" t="inlineStr">
        <is>
          <t xml:space="preserve">Remarks: [Script Error]
Line from script:
"Ist das die neue BÃ¤ndigerin, die Rosina Gao gelobt hat?"
Note: The established character name is Aurora Gao, not Rosina Gao. Suggested: â€œIst das die neue BÃ¤ndigerin, die Aurora Gao gelobt hat?â€_x009d_</t>
        </is>
      </c>
      <c r="J1851" t="inlineStr">
        <is>
          <t xml:space="preserve">VOA</t>
        </is>
      </c>
      <c r="K1851" t="inlineStr">
        <is>
          <t xml:space="preserve">Script Error</t>
        </is>
      </c>
      <c r="L1851" t="inlineStr">
        <is>
          <t xml:space="preserve">Script error</t>
        </is>
      </c>
      <c r="M1851" t="str">
        <f>IFERROR(IF(VLOOKUP(L1851,'Quantification'!$A:$B,2,FALSE)&amp;""="","Unclassified",VLOOKUP(L1851,'Quantification'!$A:$B,2,FALSE)),"Unclassified")</f>
        <v>Major</v>
      </c>
      <c r="N1851" t="inlineStr">
        <is>
          <t xml:space="preserve">con-khera.mirjam@pocketfm.com</t>
        </is>
      </c>
      <c r="O1851" t="inlineStr">
        <is>
          <t xml:space="preserve">Issues found in raw</t>
        </is>
      </c>
      <c r="P1851" t="str">
        <f>IF(OR(O1851="Issues found in master",O1851="Final master"),"Master",IF(OR(O1851="Ready for Master",O1851="Issues found in raw",O1851="Raw under QC",O1851="Issues resolved in raw"),"Raw","-"))</f>
        <v>Raw</v>
      </c>
      <c r="Q1851" s="13">
        <v>46288.27986111111</v>
      </c>
      <c r="R1851" t="inlineStr">
        <is>
          <t xml:space="preserve">2026-09 (Sept)</t>
        </is>
      </c>
      <c r="S1851">
        <f>IF(M1851="Not an error",0,IF(COUNTIFS($A$2:$A1851,$A1851,$D$2:$D1851,$D1851,$M$2:$M1851,"&lt;&gt;Not an error")=1,1,0))</f>
        <v>0</v>
      </c>
      <c r="T1851">
        <f>IF(M1851&lt;&gt;"Major",0,IF(COUNTIFS($A$2:$A1851,$A1851,$D$2:$D1851,$D1851,$M$2:$M1851,"Major")=1,1,0))</f>
        <v>0</v>
      </c>
      <c r="U1851">
        <f>IF(M1851&lt;&gt;"Minor",0,IF(COUNTIFS($A$2:$A1851,$A1851,$D$2:$D1851,$D1851,$M$2:$M1851,"Minor")=1,1,0))</f>
        <v>0</v>
      </c>
    </row>
    <row r="1852">
      <c r="A1852" t="inlineStr">
        <is>
          <t xml:space="preserve">819eabfbd96880cd7f6d42202600e24bdb384108</t>
        </is>
      </c>
      <c r="B1852" t="inlineStr">
        <is>
          <t xml:space="preserve">Primal Partners</t>
        </is>
      </c>
      <c r="C1852" t="inlineStr">
        <is>
          <t xml:space="preserve">Primal Partners (New)</t>
        </is>
      </c>
      <c r="D1852" t="inlineStr">
        <is>
          <t xml:space="preserve">75a8d16b850891e9d066528d4600efbeff270b3d</t>
        </is>
      </c>
      <c r="E1852" t="inlineStr">
        <is>
          <t xml:space="preserve">Episode 94: Tierbestien-Staffel</t>
        </is>
      </c>
      <c r="F1852">
        <v>94</v>
      </c>
      <c r="G1852" t="inlineStr">
        <is>
          <t xml:space="preserve">7:19-7:23</t>
        </is>
      </c>
      <c r="H1852" t="inlineStr">
        <is>
          <t xml:space="preserve">Resolved</t>
        </is>
      </c>
      <c r="I1852" t="inlineStr">
        <is>
          <t xml:space="preserve">Remarks: [Script Error]
Line from script:
"Die meisten Leute in den Kommentaren waren wegen Shado und Rosina Gao hier."
Note: The established character name is Aurora Gao, not Rosina Gao. Suggested: â€œDie meisten Leute in den Kommentaren waren wegen Shado und Aurora Gao hier.â€_x009d_</t>
        </is>
      </c>
      <c r="J1852" t="inlineStr">
        <is>
          <t xml:space="preserve">VOA</t>
        </is>
      </c>
      <c r="K1852" t="inlineStr">
        <is>
          <t xml:space="preserve">Script Error</t>
        </is>
      </c>
      <c r="L1852" t="inlineStr">
        <is>
          <t xml:space="preserve">Script error</t>
        </is>
      </c>
      <c r="M1852" t="str">
        <f>IFERROR(IF(VLOOKUP(L1852,'Quantification'!$A:$B,2,FALSE)&amp;""="","Unclassified",VLOOKUP(L1852,'Quantification'!$A:$B,2,FALSE)),"Unclassified")</f>
        <v>Major</v>
      </c>
      <c r="N1852" t="inlineStr">
        <is>
          <t xml:space="preserve">con-khera.mirjam@pocketfm.com</t>
        </is>
      </c>
      <c r="O1852" t="inlineStr">
        <is>
          <t xml:space="preserve">Issues found in raw</t>
        </is>
      </c>
      <c r="P1852" t="str">
        <f>IF(OR(O1852="Issues found in master",O1852="Final master"),"Master",IF(OR(O1852="Ready for Master",O1852="Issues found in raw",O1852="Raw under QC",O1852="Issues resolved in raw"),"Raw","-"))</f>
        <v>Raw</v>
      </c>
      <c r="Q1852" s="13">
        <v>46288.27986111111</v>
      </c>
      <c r="R1852" t="inlineStr">
        <is>
          <t xml:space="preserve">2026-09 (Sept)</t>
        </is>
      </c>
      <c r="S1852">
        <f>IF(M1852="Not an error",0,IF(COUNTIFS($A$2:$A1852,$A1852,$D$2:$D1852,$D1852,$M$2:$M1852,"&lt;&gt;Not an error")=1,1,0))</f>
        <v>0</v>
      </c>
      <c r="T1852">
        <f>IF(M1852&lt;&gt;"Major",0,IF(COUNTIFS($A$2:$A1852,$A1852,$D$2:$D1852,$D1852,$M$2:$M1852,"Major")=1,1,0))</f>
        <v>0</v>
      </c>
      <c r="U1852">
        <f>IF(M1852&lt;&gt;"Minor",0,IF(COUNTIFS($A$2:$A1852,$A1852,$D$2:$D1852,$D1852,$M$2:$M1852,"Minor")=1,1,0))</f>
        <v>0</v>
      </c>
    </row>
    <row r="1853">
      <c r="A1853" t="inlineStr">
        <is>
          <t xml:space="preserve">819eabfbd96880cd7f6d42202600e24bdb384108</t>
        </is>
      </c>
      <c r="B1853" t="inlineStr">
        <is>
          <t xml:space="preserve">Primal Partners</t>
        </is>
      </c>
      <c r="C1853" t="inlineStr">
        <is>
          <t xml:space="preserve">Primal Partners (New)</t>
        </is>
      </c>
      <c r="D1853" t="inlineStr">
        <is>
          <t xml:space="preserve">75a8d16b850891e9d066528d4600efbeff270b3d</t>
        </is>
      </c>
      <c r="E1853" t="inlineStr">
        <is>
          <t xml:space="preserve">Episode 94: Tierbestien-Staffel</t>
        </is>
      </c>
      <c r="F1853">
        <v>94</v>
      </c>
      <c r="G1853" t="inlineStr">
        <is>
          <t xml:space="preserve">7:23-7:33</t>
        </is>
      </c>
      <c r="H1853" t="inlineStr">
        <is>
          <t xml:space="preserve">Resolved</t>
        </is>
      </c>
      <c r="I1853" t="inlineStr">
        <is>
          <t xml:space="preserve">Remarks: [Script Error]
Line from script:
"Diese Leute hatten wahrscheinlich nicht einmal den Rekruten-Pokal gesehen; sie hatten nur die Clips gesehen, in denen Shado und Rosina sie lobten, und beschlossen, ihr zu folgen."
Note: The established character name is Aurora Gao, not Rosina. Suggested: â€œDiese Leute hatten wahrscheinlich nicht einmal den Rekruten-Pokal gesehen; sie hatten nur die Clips gesehen, in denen Shado und Aurora sie lobten, und beschlossen, ihr zu folgen.â€_x009d_</t>
        </is>
      </c>
      <c r="J1853" t="inlineStr">
        <is>
          <t xml:space="preserve">VOA</t>
        </is>
      </c>
      <c r="K1853" t="inlineStr">
        <is>
          <t xml:space="preserve">Script Error</t>
        </is>
      </c>
      <c r="L1853" t="inlineStr">
        <is>
          <t xml:space="preserve">Script error</t>
        </is>
      </c>
      <c r="M1853" t="str">
        <f>IFERROR(IF(VLOOKUP(L1853,'Quantification'!$A:$B,2,FALSE)&amp;""="","Unclassified",VLOOKUP(L1853,'Quantification'!$A:$B,2,FALSE)),"Unclassified")</f>
        <v>Major</v>
      </c>
      <c r="N1853" t="inlineStr">
        <is>
          <t xml:space="preserve">con-khera.mirjam@pocketfm.com</t>
        </is>
      </c>
      <c r="O1853" t="inlineStr">
        <is>
          <t xml:space="preserve">Issues found in raw</t>
        </is>
      </c>
      <c r="P1853" t="str">
        <f>IF(OR(O1853="Issues found in master",O1853="Final master"),"Master",IF(OR(O1853="Ready for Master",O1853="Issues found in raw",O1853="Raw under QC",O1853="Issues resolved in raw"),"Raw","-"))</f>
        <v>Raw</v>
      </c>
      <c r="Q1853" s="13">
        <v>46288.27986111111</v>
      </c>
      <c r="R1853" t="inlineStr">
        <is>
          <t xml:space="preserve">2026-09 (Sept)</t>
        </is>
      </c>
      <c r="S1853">
        <f>IF(M1853="Not an error",0,IF(COUNTIFS($A$2:$A1853,$A1853,$D$2:$D1853,$D1853,$M$2:$M1853,"&lt;&gt;Not an error")=1,1,0))</f>
        <v>0</v>
      </c>
      <c r="T1853">
        <f>IF(M1853&lt;&gt;"Major",0,IF(COUNTIFS($A$2:$A1853,$A1853,$D$2:$D1853,$D1853,$M$2:$M1853,"Major")=1,1,0))</f>
        <v>0</v>
      </c>
      <c r="U1853">
        <f>IF(M1853&lt;&gt;"Minor",0,IF(COUNTIFS($A$2:$A1853,$A1853,$D$2:$D1853,$D1853,$M$2:$M1853,"Minor")=1,1,0))</f>
        <v>0</v>
      </c>
    </row>
    <row r="1854">
      <c r="A1854" t="inlineStr">
        <is>
          <t xml:space="preserve">819eabfbd96880cd7f6d42202600e24bdb384108</t>
        </is>
      </c>
      <c r="B1854" t="inlineStr">
        <is>
          <t xml:space="preserve">Primal Partners</t>
        </is>
      </c>
      <c r="C1854" t="inlineStr">
        <is>
          <t xml:space="preserve">Primal Partners (New)</t>
        </is>
      </c>
      <c r="D1854" t="inlineStr">
        <is>
          <t xml:space="preserve">75a8d16b850891e9d066528d4600efbeff270b3d</t>
        </is>
      </c>
      <c r="E1854" t="inlineStr">
        <is>
          <t xml:space="preserve">Episode 94: Tierbestien-Staffel</t>
        </is>
      </c>
      <c r="F1854">
        <v>94</v>
      </c>
      <c r="G1854" t="inlineStr">
        <is>
          <t xml:space="preserve">7:33-7:41</t>
        </is>
      </c>
      <c r="H1854" t="inlineStr">
        <is>
          <t xml:space="preserve">Resolved</t>
        </is>
      </c>
      <c r="I1854" t="inlineStr">
        <is>
          <t xml:space="preserve">Remarks: [Script Error]
Line from script:
"Angesichts der PopularitÃ¤t von Shado und Rosina war es nicht Ã¼berraschend, dass sie ihr auf einen Schlag Zehntausende von Followern bescheren konnten."
Note: The established character name is Aurora Gao, not Rosina. Suggested: â€œAngesichts der PopularitÃ¤t von Shado und Aurora war es nicht Ã¼berraschend, dass sie ihr auf einen Schlag Zehntausende von Followern bescheren konnten.â€_x009d_</t>
        </is>
      </c>
      <c r="J1854" t="inlineStr">
        <is>
          <t xml:space="preserve">VOA</t>
        </is>
      </c>
      <c r="K1854" t="inlineStr">
        <is>
          <t xml:space="preserve">Script Error</t>
        </is>
      </c>
      <c r="L1854" t="inlineStr">
        <is>
          <t xml:space="preserve">Script error</t>
        </is>
      </c>
      <c r="M1854" t="str">
        <f>IFERROR(IF(VLOOKUP(L1854,'Quantification'!$A:$B,2,FALSE)&amp;""="","Unclassified",VLOOKUP(L1854,'Quantification'!$A:$B,2,FALSE)),"Unclassified")</f>
        <v>Major</v>
      </c>
      <c r="N1854" t="inlineStr">
        <is>
          <t xml:space="preserve">con-khera.mirjam@pocketfm.com</t>
        </is>
      </c>
      <c r="O1854" t="inlineStr">
        <is>
          <t xml:space="preserve">Issues found in raw</t>
        </is>
      </c>
      <c r="P1854" t="str">
        <f>IF(OR(O1854="Issues found in master",O1854="Final master"),"Master",IF(OR(O1854="Ready for Master",O1854="Issues found in raw",O1854="Raw under QC",O1854="Issues resolved in raw"),"Raw","-"))</f>
        <v>Raw</v>
      </c>
      <c r="Q1854" s="13">
        <v>46288.27986111111</v>
      </c>
      <c r="R1854" t="inlineStr">
        <is>
          <t xml:space="preserve">2026-09 (Sept)</t>
        </is>
      </c>
      <c r="S1854">
        <f>IF(M1854="Not an error",0,IF(COUNTIFS($A$2:$A1854,$A1854,$D$2:$D1854,$D1854,$M$2:$M1854,"&lt;&gt;Not an error")=1,1,0))</f>
        <v>0</v>
      </c>
      <c r="T1854">
        <f>IF(M1854&lt;&gt;"Major",0,IF(COUNTIFS($A$2:$A1854,$A1854,$D$2:$D1854,$D1854,$M$2:$M1854,"Major")=1,1,0))</f>
        <v>0</v>
      </c>
      <c r="U1854">
        <f>IF(M1854&lt;&gt;"Minor",0,IF(COUNTIFS($A$2:$A1854,$A1854,$D$2:$D1854,$D1854,$M$2:$M1854,"Minor")=1,1,0))</f>
        <v>0</v>
      </c>
    </row>
    <row r="1855">
      <c r="A1855" t="inlineStr">
        <is>
          <t xml:space="preserve">819eabfbd96880cd7f6d42202600e24bdb384108</t>
        </is>
      </c>
      <c r="B1855" t="inlineStr">
        <is>
          <t xml:space="preserve">Primal Partners</t>
        </is>
      </c>
      <c r="C1855" t="inlineStr">
        <is>
          <t xml:space="preserve">Primal Partners (New)</t>
        </is>
      </c>
      <c r="D1855" t="inlineStr">
        <is>
          <t xml:space="preserve">f3d34c2223d6d59b02242ed53c93c077ed7a6eb0</t>
        </is>
      </c>
      <c r="E1855" t="inlineStr">
        <is>
          <t xml:space="preserve">Episode 95: Hektische Kreise</t>
        </is>
      </c>
      <c r="F1855">
        <v>95</v>
      </c>
      <c r="G1855" t="inlineStr">
        <is>
          <t xml:space="preserve">8:05-8:08</t>
        </is>
      </c>
      <c r="H1855" t="inlineStr">
        <is>
          <t xml:space="preserve">Resolved</t>
        </is>
      </c>
      <c r="I1855" t="inlineStr">
        <is>
          <t xml:space="preserve">Remarks: [Script Error]
Line from script:
"FÃ¼nfzehn Uhr zwÃ¶lf.
In ihrem Zimmer."
Note: The exact timestamp and isolated location fragment create an abrupt transition from the previous training scene in the valley. Suggested: â€œAm Nachmittag waren sie wieder in Sofias Zimmer.â€_x009d_</t>
        </is>
      </c>
      <c r="J1855" t="inlineStr">
        <is>
          <t xml:space="preserve">VOA</t>
        </is>
      </c>
      <c r="K1855" t="inlineStr">
        <is>
          <t xml:space="preserve">Script Error</t>
        </is>
      </c>
      <c r="L1855" t="inlineStr">
        <is>
          <t xml:space="preserve">Script error</t>
        </is>
      </c>
      <c r="M1855" t="str">
        <f>IFERROR(IF(VLOOKUP(L1855,'Quantification'!$A:$B,2,FALSE)&amp;""="","Unclassified",VLOOKUP(L1855,'Quantification'!$A:$B,2,FALSE)),"Unclassified")</f>
        <v>Major</v>
      </c>
      <c r="N1855" t="inlineStr">
        <is>
          <t xml:space="preserve">con-khera.mirjam@pocketfm.com</t>
        </is>
      </c>
      <c r="O1855" t="inlineStr">
        <is>
          <t xml:space="preserve">Issues found in raw</t>
        </is>
      </c>
      <c r="P1855" t="str">
        <f>IF(OR(O1855="Issues found in master",O1855="Final master"),"Master",IF(OR(O1855="Ready for Master",O1855="Issues found in raw",O1855="Raw under QC",O1855="Issues resolved in raw"),"Raw","-"))</f>
        <v>Raw</v>
      </c>
      <c r="Q1855" s="13">
        <v>46288.27916666667</v>
      </c>
      <c r="R1855" t="inlineStr">
        <is>
          <t xml:space="preserve">2026-09 (Sept)</t>
        </is>
      </c>
      <c r="S1855">
        <f>IF(M1855="Not an error",0,IF(COUNTIFS($A$2:$A1855,$A1855,$D$2:$D1855,$D1855,$M$2:$M1855,"&lt;&gt;Not an error")=1,1,0))</f>
        <v>1</v>
      </c>
      <c r="T1855">
        <f>IF(M1855&lt;&gt;"Major",0,IF(COUNTIFS($A$2:$A1855,$A1855,$D$2:$D1855,$D1855,$M$2:$M1855,"Major")=1,1,0))</f>
        <v>1</v>
      </c>
      <c r="U1855">
        <f>IF(M1855&lt;&gt;"Minor",0,IF(COUNTIFS($A$2:$A1855,$A1855,$D$2:$D1855,$D1855,$M$2:$M1855,"Minor")=1,1,0))</f>
        <v>0</v>
      </c>
    </row>
    <row r="1856">
      <c r="A1856" t="inlineStr">
        <is>
          <t xml:space="preserve">819eabfbd96880cd7f6d42202600e24bdb384108</t>
        </is>
      </c>
      <c r="B1856" t="inlineStr">
        <is>
          <t xml:space="preserve">Primal Partners</t>
        </is>
      </c>
      <c r="C1856" t="inlineStr">
        <is>
          <t xml:space="preserve">Primal Partners (New)</t>
        </is>
      </c>
      <c r="D1856" t="inlineStr">
        <is>
          <t xml:space="preserve">1982f35e49373054342274addc231f519cbbe833</t>
        </is>
      </c>
      <c r="E1856" t="inlineStr">
        <is>
          <t xml:space="preserve">Episode 96: Gemeinsames Lachen</t>
        </is>
      </c>
      <c r="F1856">
        <v>96</v>
      </c>
      <c r="G1856" t="inlineStr">
        <is>
          <t xml:space="preserve">1:42-1:46</t>
        </is>
      </c>
      <c r="H1856" t="inlineStr">
        <is>
          <t xml:space="preserve">Resolved</t>
        </is>
      </c>
      <c r="I1856" t="inlineStr">
        <is>
          <t xml:space="preserve">Remarks: [Script Error]
Line from script:
"Du musst deine Feuertypenergie direkt verdichten."
Note: â€œFeuertypenergieâ€_x009d_ is an unnatural compound. The established term is â€œFeuerenergie.â€_x009d_ Suggested: â€œDu musst deine Feuerenergie direkt verdichten.â€_x009d_</t>
        </is>
      </c>
      <c r="J1856" t="inlineStr">
        <is>
          <t xml:space="preserve">VOA</t>
        </is>
      </c>
      <c r="K1856" t="inlineStr">
        <is>
          <t xml:space="preserve">Script Error</t>
        </is>
      </c>
      <c r="L1856" t="inlineStr">
        <is>
          <t xml:space="preserve">Script error</t>
        </is>
      </c>
      <c r="M1856" t="str">
        <f>IFERROR(IF(VLOOKUP(L1856,'Quantification'!$A:$B,2,FALSE)&amp;""="","Unclassified",VLOOKUP(L1856,'Quantification'!$A:$B,2,FALSE)),"Unclassified")</f>
        <v>Major</v>
      </c>
      <c r="N1856" t="inlineStr">
        <is>
          <t xml:space="preserve">con-khera.mirjam@pocketfm.com</t>
        </is>
      </c>
      <c r="O1856" t="inlineStr">
        <is>
          <t xml:space="preserve">Raw under QC</t>
        </is>
      </c>
      <c r="P1856" t="str">
        <f>IF(OR(O1856="Issues found in master",O1856="Final master"),"Master",IF(OR(O1856="Ready for Master",O1856="Issues found in raw",O1856="Raw under QC",O1856="Issues resolved in raw"),"Raw","-"))</f>
        <v>Raw</v>
      </c>
      <c r="Q1856" s="13">
        <v>46288.27916666667</v>
      </c>
      <c r="R1856" t="inlineStr">
        <is>
          <t xml:space="preserve">2026-09 (Sept)</t>
        </is>
      </c>
      <c r="S1856">
        <f>IF(M1856="Not an error",0,IF(COUNTIFS($A$2:$A1856,$A1856,$D$2:$D1856,$D1856,$M$2:$M1856,"&lt;&gt;Not an error")=1,1,0))</f>
        <v>1</v>
      </c>
      <c r="T1856">
        <f>IF(M1856&lt;&gt;"Major",0,IF(COUNTIFS($A$2:$A1856,$A1856,$D$2:$D1856,$D1856,$M$2:$M1856,"Major")=1,1,0))</f>
        <v>1</v>
      </c>
      <c r="U1856">
        <f>IF(M1856&lt;&gt;"Minor",0,IF(COUNTIFS($A$2:$A1856,$A1856,$D$2:$D1856,$D1856,$M$2:$M1856,"Minor")=1,1,0))</f>
        <v>0</v>
      </c>
    </row>
    <row r="1857">
      <c r="A1857" t="inlineStr">
        <is>
          <t xml:space="preserve">819eabfbd96880cd7f6d42202600e24bdb384108</t>
        </is>
      </c>
      <c r="B1857" t="inlineStr">
        <is>
          <t xml:space="preserve">Primal Partners</t>
        </is>
      </c>
      <c r="C1857" t="inlineStr">
        <is>
          <t xml:space="preserve">Primal Partners (New)</t>
        </is>
      </c>
      <c r="D1857" t="inlineStr">
        <is>
          <t xml:space="preserve">1982f35e49373054342274addc231f519cbbe833</t>
        </is>
      </c>
      <c r="E1857" t="inlineStr">
        <is>
          <t xml:space="preserve">Episode 96: Gemeinsames Lachen</t>
        </is>
      </c>
      <c r="F1857">
        <v>96</v>
      </c>
      <c r="G1857" t="inlineStr">
        <is>
          <t xml:space="preserve">4:38-4:48</t>
        </is>
      </c>
      <c r="H1857" t="inlineStr">
        <is>
          <t xml:space="preserve">Resolved</t>
        </is>
      </c>
      <c r="I1857" t="inlineStr">
        <is>
          <t xml:space="preserve">Remarks: [Script Error]
Line from script:
"Nach seinem dreizehnten Misserfolg erschien beim vierzehnten Versuch kein Feuer vor dem Feuerzahn-Hund. Es war eine Energiekugel von der GrÃ¶ÃŸe eines Fingernagels."
Note: The intended progression is understandable, but saying that â€œno fireâ€_x009d_ appeared is contradictory because the resulting energy sphere is made of fire energy. Suggested: â€œNach seinem dreizehnten Misserfolg erschien beim vierzehnten Versuch keine formlose Feuerwolke vor dem Feuerzahn-Hund, sondern eine Energiekugel von der GrÃ¶ÃŸe eines Fingernagels.â€_x009d_</t>
        </is>
      </c>
      <c r="J1857" t="inlineStr">
        <is>
          <t xml:space="preserve">VOA</t>
        </is>
      </c>
      <c r="K1857" t="inlineStr">
        <is>
          <t xml:space="preserve">Script Error</t>
        </is>
      </c>
      <c r="L1857" t="inlineStr">
        <is>
          <t xml:space="preserve">Script error</t>
        </is>
      </c>
      <c r="M1857" t="str">
        <f>IFERROR(IF(VLOOKUP(L1857,'Quantification'!$A:$B,2,FALSE)&amp;""="","Unclassified",VLOOKUP(L1857,'Quantification'!$A:$B,2,FALSE)),"Unclassified")</f>
        <v>Major</v>
      </c>
      <c r="N1857" t="inlineStr">
        <is>
          <t xml:space="preserve">con-khera.mirjam@pocketfm.com</t>
        </is>
      </c>
      <c r="O1857" t="inlineStr">
        <is>
          <t xml:space="preserve">Issues found in raw</t>
        </is>
      </c>
      <c r="P1857" t="str">
        <f>IF(OR(O1857="Issues found in master",O1857="Final master"),"Master",IF(OR(O1857="Ready for Master",O1857="Issues found in raw",O1857="Raw under QC",O1857="Issues resolved in raw"),"Raw","-"))</f>
        <v>Raw</v>
      </c>
      <c r="Q1857" s="13">
        <v>46288.27916666667</v>
      </c>
      <c r="R1857" t="inlineStr">
        <is>
          <t xml:space="preserve">2026-09 (Sept)</t>
        </is>
      </c>
      <c r="S1857">
        <f>IF(M1857="Not an error",0,IF(COUNTIFS($A$2:$A1857,$A1857,$D$2:$D1857,$D1857,$M$2:$M1857,"&lt;&gt;Not an error")=1,1,0))</f>
        <v>0</v>
      </c>
      <c r="T1857">
        <f>IF(M1857&lt;&gt;"Major",0,IF(COUNTIFS($A$2:$A1857,$A1857,$D$2:$D1857,$D1857,$M$2:$M1857,"Major")=1,1,0))</f>
        <v>0</v>
      </c>
      <c r="U1857">
        <f>IF(M1857&lt;&gt;"Minor",0,IF(COUNTIFS($A$2:$A1857,$A1857,$D$2:$D1857,$D1857,$M$2:$M1857,"Minor")=1,1,0))</f>
        <v>0</v>
      </c>
    </row>
    <row r="1858">
      <c r="A1858" t="inlineStr">
        <is>
          <t xml:space="preserve">819eabfbd96880cd7f6d42202600e24bdb384108</t>
        </is>
      </c>
      <c r="B1858" t="inlineStr">
        <is>
          <t xml:space="preserve">Primal Partners</t>
        </is>
      </c>
      <c r="C1858" t="inlineStr">
        <is>
          <t xml:space="preserve">Primal Partners (New)</t>
        </is>
      </c>
      <c r="D1858" t="inlineStr">
        <is>
          <t xml:space="preserve">1982f35e49373054342274addc231f519cbbe833</t>
        </is>
      </c>
      <c r="E1858" t="inlineStr">
        <is>
          <t xml:space="preserve">Episode 96: Gemeinsames Lachen</t>
        </is>
      </c>
      <c r="F1858">
        <v>96</v>
      </c>
      <c r="G1858" t="inlineStr">
        <is>
          <t xml:space="preserve">7:09-7:15</t>
        </is>
      </c>
      <c r="H1858" t="inlineStr">
        <is>
          <t xml:space="preserve">Resolved</t>
        </is>
      </c>
      <c r="I1858" t="inlineStr">
        <is>
          <t xml:space="preserve">Remarks: [Script Error]
Line from script:
"â€žSchatzgeist, wenn du nicht aufwachst, bringe ich dich zum Tierarztâ€œ, sagte Sofia ausdruckslos."
Note: Beast medical care has been established as taking place at the BÃ¤ndigerzentrum. â€œTierarztâ€_x009d_ is inconsistent with the setting and the location where Finder was previously examined. Suggested: â€žSchatzgeist, wenn du nicht aufwachst, bringe ich dich ins BÃ¤ndigerzentrumâ€œ, sagte Sofia ausdruckslos.</t>
        </is>
      </c>
      <c r="J1858" t="inlineStr">
        <is>
          <t xml:space="preserve">VOA</t>
        </is>
      </c>
      <c r="K1858" t="inlineStr">
        <is>
          <t xml:space="preserve">Script Error</t>
        </is>
      </c>
      <c r="L1858" t="inlineStr">
        <is>
          <t xml:space="preserve">Script error</t>
        </is>
      </c>
      <c r="M1858" t="str">
        <f>IFERROR(IF(VLOOKUP(L1858,'Quantification'!$A:$B,2,FALSE)&amp;""="","Unclassified",VLOOKUP(L1858,'Quantification'!$A:$B,2,FALSE)),"Unclassified")</f>
        <v>Major</v>
      </c>
      <c r="N1858" t="inlineStr">
        <is>
          <t xml:space="preserve">con-khera.mirjam@pocketfm.com</t>
        </is>
      </c>
      <c r="O1858" t="inlineStr">
        <is>
          <t xml:space="preserve">Issues found in raw</t>
        </is>
      </c>
      <c r="P1858" t="str">
        <f>IF(OR(O1858="Issues found in master",O1858="Final master"),"Master",IF(OR(O1858="Ready for Master",O1858="Issues found in raw",O1858="Raw under QC",O1858="Issues resolved in raw"),"Raw","-"))</f>
        <v>Raw</v>
      </c>
      <c r="Q1858" s="13">
        <v>46288.27916666667</v>
      </c>
      <c r="R1858" t="inlineStr">
        <is>
          <t xml:space="preserve">2026-09 (Sept)</t>
        </is>
      </c>
      <c r="S1858">
        <f>IF(M1858="Not an error",0,IF(COUNTIFS($A$2:$A1858,$A1858,$D$2:$D1858,$D1858,$M$2:$M1858,"&lt;&gt;Not an error")=1,1,0))</f>
        <v>0</v>
      </c>
      <c r="T1858">
        <f>IF(M1858&lt;&gt;"Major",0,IF(COUNTIFS($A$2:$A1858,$A1858,$D$2:$D1858,$D1858,$M$2:$M1858,"Major")=1,1,0))</f>
        <v>0</v>
      </c>
      <c r="U1858">
        <f>IF(M1858&lt;&gt;"Minor",0,IF(COUNTIFS($A$2:$A1858,$A1858,$D$2:$D1858,$D1858,$M$2:$M1858,"Minor")=1,1,0))</f>
        <v>0</v>
      </c>
    </row>
    <row r="1859">
      <c r="A1859" t="inlineStr">
        <is>
          <t xml:space="preserve">819eabfbd96880cd7f6d42202600e24bdb384108</t>
        </is>
      </c>
      <c r="B1859" t="inlineStr">
        <is>
          <t xml:space="preserve">Primal Partners</t>
        </is>
      </c>
      <c r="C1859" t="inlineStr">
        <is>
          <t xml:space="preserve">Primal Partners (New)</t>
        </is>
      </c>
      <c r="D1859" t="inlineStr">
        <is>
          <t xml:space="preserve">1982f35e49373054342274addc231f519cbbe833</t>
        </is>
      </c>
      <c r="E1859" t="inlineStr">
        <is>
          <t xml:space="preserve">Episode 96: Gemeinsames Lachen</t>
        </is>
      </c>
      <c r="F1859">
        <v>96</v>
      </c>
      <c r="G1859" t="inlineStr">
        <is>
          <t xml:space="preserve">7:18-7:24</t>
        </is>
      </c>
      <c r="H1859" t="inlineStr">
        <is>
          <t xml:space="preserve">Resolved</t>
        </is>
      </c>
      <c r="I1859" t="inlineStr">
        <is>
          <t xml:space="preserve">Remarks: [Script Error]
Line from script:
"â€žUnd ich hole dich dann einfach ab, wann auch immer du dich entscheidest, beim Tierarzt aufzuwachenâ€œ, fÃ¼gte sie hinzu."
Note: Beast medical care has been established as taking place at the BÃ¤ndigerzentrum, not â€œbeim Tierarzt.â€_x009d_ Suggested: â€žUnd ich hole dich dann einfach ab, wann auch immer du dich entscheidest, im BÃ¤ndigerzentrum aufzuwachenâ€œ, fÃ¼gte sie hinzu.</t>
        </is>
      </c>
      <c r="J1859" t="inlineStr">
        <is>
          <t xml:space="preserve">VOA</t>
        </is>
      </c>
      <c r="K1859" t="inlineStr">
        <is>
          <t xml:space="preserve">Script Error</t>
        </is>
      </c>
      <c r="L1859" t="inlineStr">
        <is>
          <t xml:space="preserve">Script error</t>
        </is>
      </c>
      <c r="M1859" t="str">
        <f>IFERROR(IF(VLOOKUP(L1859,'Quantification'!$A:$B,2,FALSE)&amp;""="","Unclassified",VLOOKUP(L1859,'Quantification'!$A:$B,2,FALSE)),"Unclassified")</f>
        <v>Major</v>
      </c>
      <c r="N1859" t="inlineStr">
        <is>
          <t xml:space="preserve">con-khera.mirjam@pocketfm.com</t>
        </is>
      </c>
      <c r="O1859" t="inlineStr">
        <is>
          <t xml:space="preserve">Issues found in raw</t>
        </is>
      </c>
      <c r="P1859" t="str">
        <f>IF(OR(O1859="Issues found in master",O1859="Final master"),"Master",IF(OR(O1859="Ready for Master",O1859="Issues found in raw",O1859="Raw under QC",O1859="Issues resolved in raw"),"Raw","-"))</f>
        <v>Raw</v>
      </c>
      <c r="Q1859" s="13">
        <v>46288.27916666667</v>
      </c>
      <c r="R1859" t="inlineStr">
        <is>
          <t xml:space="preserve">2026-09 (Sept)</t>
        </is>
      </c>
      <c r="S1859">
        <f>IF(M1859="Not an error",0,IF(COUNTIFS($A$2:$A1859,$A1859,$D$2:$D1859,$D1859,$M$2:$M1859,"&lt;&gt;Not an error")=1,1,0))</f>
        <v>0</v>
      </c>
      <c r="T1859">
        <f>IF(M1859&lt;&gt;"Major",0,IF(COUNTIFS($A$2:$A1859,$A1859,$D$2:$D1859,$D1859,$M$2:$M1859,"Major")=1,1,0))</f>
        <v>0</v>
      </c>
      <c r="U1859">
        <f>IF(M1859&lt;&gt;"Minor",0,IF(COUNTIFS($A$2:$A1859,$A1859,$D$2:$D1859,$D1859,$M$2:$M1859,"Minor")=1,1,0))</f>
        <v>0</v>
      </c>
    </row>
    <row r="1860">
      <c r="A1860" t="inlineStr">
        <is>
          <t xml:space="preserve">819eabfbd96880cd7f6d42202600e24bdb384108</t>
        </is>
      </c>
      <c r="B1860" t="inlineStr">
        <is>
          <t xml:space="preserve">Primal Partners</t>
        </is>
      </c>
      <c r="C1860" t="inlineStr">
        <is>
          <t xml:space="preserve">Primal Partners (New)</t>
        </is>
      </c>
      <c r="D1860" t="inlineStr">
        <is>
          <t xml:space="preserve">1982f35e49373054342274addc231f519cbbe833</t>
        </is>
      </c>
      <c r="E1860" t="inlineStr">
        <is>
          <t xml:space="preserve">Episode 96: Gemeinsames Lachen</t>
        </is>
      </c>
      <c r="F1860">
        <v>96</v>
      </c>
      <c r="G1860" t="inlineStr">
        <is>
          <t xml:space="preserve">7:37-7:39</t>
        </is>
      </c>
      <c r="H1860" t="inlineStr">
        <is>
          <t xml:space="preserve">Resolved</t>
        </is>
      </c>
      <c r="I1860" t="inlineStr">
        <is>
          <t xml:space="preserve">Remarks: [Script Error]
Line from script:
"Sofia war sprachlos."
Note: â€œSprachlosâ€_x009d_ is repeatedly used as Sofiaâ€™s default reaction throughout the story. Suggested: â€œSofia schÃ¼ttelte unglÃ¤ubig den Kopf.â€_x009d_</t>
        </is>
      </c>
      <c r="J1860" t="inlineStr">
        <is>
          <t xml:space="preserve">VOA</t>
        </is>
      </c>
      <c r="K1860" t="inlineStr">
        <is>
          <t xml:space="preserve">Script Error</t>
        </is>
      </c>
      <c r="L1860" t="inlineStr">
        <is>
          <t xml:space="preserve">Script error</t>
        </is>
      </c>
      <c r="M1860" t="str">
        <f>IFERROR(IF(VLOOKUP(L1860,'Quantification'!$A:$B,2,FALSE)&amp;""="","Unclassified",VLOOKUP(L1860,'Quantification'!$A:$B,2,FALSE)),"Unclassified")</f>
        <v>Major</v>
      </c>
      <c r="N1860" t="inlineStr">
        <is>
          <t xml:space="preserve">con-khera.mirjam@pocketfm.com</t>
        </is>
      </c>
      <c r="O1860" t="inlineStr">
        <is>
          <t xml:space="preserve">Issues found in raw</t>
        </is>
      </c>
      <c r="P1860" t="str">
        <f>IF(OR(O1860="Issues found in master",O1860="Final master"),"Master",IF(OR(O1860="Ready for Master",O1860="Issues found in raw",O1860="Raw under QC",O1860="Issues resolved in raw"),"Raw","-"))</f>
        <v>Raw</v>
      </c>
      <c r="Q1860" s="13">
        <v>46288.27916666667</v>
      </c>
      <c r="R1860" t="inlineStr">
        <is>
          <t xml:space="preserve">2026-09 (Sept)</t>
        </is>
      </c>
      <c r="S1860">
        <f>IF(M1860="Not an error",0,IF(COUNTIFS($A$2:$A1860,$A1860,$D$2:$D1860,$D1860,$M$2:$M1860,"&lt;&gt;Not an error")=1,1,0))</f>
        <v>0</v>
      </c>
      <c r="T1860">
        <f>IF(M1860&lt;&gt;"Major",0,IF(COUNTIFS($A$2:$A1860,$A1860,$D$2:$D1860,$D1860,$M$2:$M1860,"Major")=1,1,0))</f>
        <v>0</v>
      </c>
      <c r="U1860">
        <f>IF(M1860&lt;&gt;"Minor",0,IF(COUNTIFS($A$2:$A1860,$A1860,$D$2:$D1860,$D1860,$M$2:$M1860,"Minor")=1,1,0))</f>
        <v>0</v>
      </c>
    </row>
    <row r="1861">
      <c r="A1861" t="inlineStr">
        <is>
          <t xml:space="preserve">819eabfbd96880cd7f6d42202600e24bdb384108</t>
        </is>
      </c>
      <c r="B1861" t="inlineStr">
        <is>
          <t xml:space="preserve">Primal Partners</t>
        </is>
      </c>
      <c r="C1861" t="inlineStr">
        <is>
          <t xml:space="preserve">Primal Partners (New)</t>
        </is>
      </c>
      <c r="D1861" t="inlineStr">
        <is>
          <t xml:space="preserve">92599b5870da043391a241745bc9c68d502d26aa</t>
        </is>
      </c>
      <c r="E1861" t="inlineStr">
        <is>
          <t xml:space="preserve">Episode 97: Die Andere Person</t>
        </is>
      </c>
      <c r="F1861">
        <v>97</v>
      </c>
      <c r="G1861" t="inlineStr">
        <is>
          <t xml:space="preserve">5:23-5:25</t>
        </is>
      </c>
      <c r="H1861" t="inlineStr">
        <is>
          <t xml:space="preserve">Resolved</t>
        </is>
      </c>
      <c r="I1861" t="inlineStr">
        <is>
          <t xml:space="preserve">Remarks: [Script Error]
Line from script:
"Sofia erstarrte."
Note: This reaction is unnecessary once the following culturally unlocalized sentence about tanning and weight gain is removed. Suggested: Remove the sentence.</t>
        </is>
      </c>
      <c r="J1861" t="inlineStr">
        <is>
          <t xml:space="preserve">VOA</t>
        </is>
      </c>
      <c r="K1861" t="inlineStr">
        <is>
          <t xml:space="preserve">Script Error</t>
        </is>
      </c>
      <c r="L1861" t="inlineStr">
        <is>
          <t xml:space="preserve">Script error</t>
        </is>
      </c>
      <c r="M1861" t="str">
        <f>IFERROR(IF(VLOOKUP(L1861,'Quantification'!$A:$B,2,FALSE)&amp;""="","Unclassified",VLOOKUP(L1861,'Quantification'!$A:$B,2,FALSE)),"Unclassified")</f>
        <v>Major</v>
      </c>
      <c r="N1861" t="inlineStr">
        <is>
          <t xml:space="preserve">con-khera.mirjam@pocketfm.com</t>
        </is>
      </c>
      <c r="O1861" t="inlineStr">
        <is>
          <t xml:space="preserve">Issues found in raw</t>
        </is>
      </c>
      <c r="P1861" t="str">
        <f>IF(OR(O1861="Issues found in master",O1861="Final master"),"Master",IF(OR(O1861="Ready for Master",O1861="Issues found in raw",O1861="Raw under QC",O1861="Issues resolved in raw"),"Raw","-"))</f>
        <v>Raw</v>
      </c>
      <c r="Q1861" s="13">
        <v>46288.27916666667</v>
      </c>
      <c r="R1861" t="inlineStr">
        <is>
          <t xml:space="preserve">2026-09 (Sept)</t>
        </is>
      </c>
      <c r="S1861">
        <f>IF(M1861="Not an error",0,IF(COUNTIFS($A$2:$A1861,$A1861,$D$2:$D1861,$D1861,$M$2:$M1861,"&lt;&gt;Not an error")=1,1,0))</f>
        <v>1</v>
      </c>
      <c r="T1861">
        <f>IF(M1861&lt;&gt;"Major",0,IF(COUNTIFS($A$2:$A1861,$A1861,$D$2:$D1861,$D1861,$M$2:$M1861,"Major")=1,1,0))</f>
        <v>1</v>
      </c>
      <c r="U1861">
        <f>IF(M1861&lt;&gt;"Minor",0,IF(COUNTIFS($A$2:$A1861,$A1861,$D$2:$D1861,$D1861,$M$2:$M1861,"Minor")=1,1,0))</f>
        <v>0</v>
      </c>
    </row>
    <row r="1862">
      <c r="A1862" t="inlineStr">
        <is>
          <t xml:space="preserve">819eabfbd96880cd7f6d42202600e24bdb384108</t>
        </is>
      </c>
      <c r="B1862" t="inlineStr">
        <is>
          <t xml:space="preserve">Primal Partners</t>
        </is>
      </c>
      <c r="C1862" t="inlineStr">
        <is>
          <t xml:space="preserve">Primal Partners (New)</t>
        </is>
      </c>
      <c r="D1862" t="inlineStr">
        <is>
          <t xml:space="preserve">92599b5870da043391a241745bc9c68d502d26aa</t>
        </is>
      </c>
      <c r="E1862" t="inlineStr">
        <is>
          <t xml:space="preserve">Episode 97: Die Andere Person</t>
        </is>
      </c>
      <c r="F1862">
        <v>97</v>
      </c>
      <c r="G1862" t="inlineStr">
        <is>
          <t xml:space="preserve">5:25-5:30</t>
        </is>
      </c>
      <c r="H1862" t="inlineStr">
        <is>
          <t xml:space="preserve">Resolved</t>
        </is>
      </c>
      <c r="I1862" t="inlineStr">
        <is>
          <t xml:space="preserve">Remarks: [Script Error]
Line from script:
"Braun werden und zunehmen: die Zwillingsängste der meisten Mädchen, Sofia eingeschlossen."
Note: This sweeping statement is culturally unlocalized and promotes problematic beauty standards by presenting weight gain and darker skin as universal fears among girls. Suggested: Remove the sentence.</t>
        </is>
      </c>
      <c r="J1862" t="inlineStr">
        <is>
          <t xml:space="preserve">VOA</t>
        </is>
      </c>
      <c r="K1862" t="inlineStr">
        <is>
          <t xml:space="preserve">Script Error</t>
        </is>
      </c>
      <c r="L1862" t="inlineStr">
        <is>
          <t xml:space="preserve">Script error</t>
        </is>
      </c>
      <c r="M1862" t="str">
        <f>IFERROR(IF(VLOOKUP(L1862,'Quantification'!$A:$B,2,FALSE)&amp;""="","Unclassified",VLOOKUP(L1862,'Quantification'!$A:$B,2,FALSE)),"Unclassified")</f>
        <v>Major</v>
      </c>
      <c r="N1862" t="inlineStr">
        <is>
          <t xml:space="preserve">con-khera.mirjam@pocketfm.com</t>
        </is>
      </c>
      <c r="O1862" t="inlineStr">
        <is>
          <t xml:space="preserve">Issues found in raw</t>
        </is>
      </c>
      <c r="P1862" t="str">
        <f>IF(OR(O1862="Issues found in master",O1862="Final master"),"Master",IF(OR(O1862="Ready for Master",O1862="Issues found in raw",O1862="Raw under QC",O1862="Issues resolved in raw"),"Raw","-"))</f>
        <v>Raw</v>
      </c>
      <c r="Q1862" s="13">
        <v>46288.27916666667</v>
      </c>
      <c r="R1862" t="inlineStr">
        <is>
          <t xml:space="preserve">2026-09 (Sept)</t>
        </is>
      </c>
      <c r="S1862">
        <f>IF(M1862="Not an error",0,IF(COUNTIFS($A$2:$A1862,$A1862,$D$2:$D1862,$D1862,$M$2:$M1862,"&lt;&gt;Not an error")=1,1,0))</f>
        <v>0</v>
      </c>
      <c r="T1862">
        <f>IF(M1862&lt;&gt;"Major",0,IF(COUNTIFS($A$2:$A1862,$A1862,$D$2:$D1862,$D1862,$M$2:$M1862,"Major")=1,1,0))</f>
        <v>0</v>
      </c>
      <c r="U1862">
        <f>IF(M1862&lt;&gt;"Minor",0,IF(COUNTIFS($A$2:$A1862,$A1862,$D$2:$D1862,$D1862,$M$2:$M1862,"Minor")=1,1,0))</f>
        <v>0</v>
      </c>
    </row>
    <row r="1863">
      <c r="A1863" t="inlineStr">
        <is>
          <t xml:space="preserve">819eabfbd96880cd7f6d42202600e24bdb384108</t>
        </is>
      </c>
      <c r="B1863" t="inlineStr">
        <is>
          <t xml:space="preserve">Primal Partners</t>
        </is>
      </c>
      <c r="C1863" t="inlineStr">
        <is>
          <t xml:space="preserve">Primal Partners (New)</t>
        </is>
      </c>
      <c r="D1863" t="inlineStr">
        <is>
          <t xml:space="preserve">92599b5870da043391a241745bc9c68d502d26aa</t>
        </is>
      </c>
      <c r="E1863" t="inlineStr">
        <is>
          <t xml:space="preserve">Episode 97: Die Andere Person</t>
        </is>
      </c>
      <c r="F1863">
        <v>97</v>
      </c>
      <c r="G1863" t="inlineStr">
        <is>
          <t xml:space="preserve">5:52-6:01</t>
        </is>
      </c>
      <c r="H1863" t="inlineStr">
        <is>
          <t xml:space="preserve">Resolved</t>
        </is>
      </c>
      <c r="I1863" t="inlineStr">
        <is>
          <t xml:space="preserve">Remarks: [Script Error]
Line from script:
"Leuchtfrostkorallenpuder war berÃ¼hmt fÃ¼r seine sofortige und deutliche hautaufhellende Wirkung, was es in der Welt der SchÃ¶nheitsprodukte zu einer Art heiligem Gral machte."
Note: The product should protect the skin from sun damage rather than lighten the skin. The current wording reinforces the same culturally unlocalized beauty standard as the preceding passage. Suggested: â€œLeuchtfrostkorallenpuder war dafÃ¼r bekannt, die Haut besonders wirksam vor SonnenschÃ¤den zu schÃ¼tzen, was es in der Welt der SchÃ¶nheitsprodukte zu einer Art heiligem Gral machte.â€_x009d_</t>
        </is>
      </c>
      <c r="J1863" t="inlineStr">
        <is>
          <t xml:space="preserve">VOA</t>
        </is>
      </c>
      <c r="K1863" t="inlineStr">
        <is>
          <t xml:space="preserve">Script Error</t>
        </is>
      </c>
      <c r="L1863" t="inlineStr">
        <is>
          <t xml:space="preserve">Script error</t>
        </is>
      </c>
      <c r="M1863" t="str">
        <f>IFERROR(IF(VLOOKUP(L1863,'Quantification'!$A:$B,2,FALSE)&amp;""="","Unclassified",VLOOKUP(L1863,'Quantification'!$A:$B,2,FALSE)),"Unclassified")</f>
        <v>Major</v>
      </c>
      <c r="N1863" t="inlineStr">
        <is>
          <t xml:space="preserve">con-khera.mirjam@pocketfm.com</t>
        </is>
      </c>
      <c r="O1863" t="inlineStr">
        <is>
          <t xml:space="preserve">Issues found in raw</t>
        </is>
      </c>
      <c r="P1863" t="str">
        <f>IF(OR(O1863="Issues found in master",O1863="Final master"),"Master",IF(OR(O1863="Ready for Master",O1863="Issues found in raw",O1863="Raw under QC",O1863="Issues resolved in raw"),"Raw","-"))</f>
        <v>Raw</v>
      </c>
      <c r="Q1863" s="13">
        <v>46288.27916666667</v>
      </c>
      <c r="R1863" t="inlineStr">
        <is>
          <t xml:space="preserve">2026-09 (Sept)</t>
        </is>
      </c>
      <c r="S1863">
        <f>IF(M1863="Not an error",0,IF(COUNTIFS($A$2:$A1863,$A1863,$D$2:$D1863,$D1863,$M$2:$M1863,"&lt;&gt;Not an error")=1,1,0))</f>
        <v>0</v>
      </c>
      <c r="T1863">
        <f>IF(M1863&lt;&gt;"Major",0,IF(COUNTIFS($A$2:$A1863,$A1863,$D$2:$D1863,$D1863,$M$2:$M1863,"Major")=1,1,0))</f>
        <v>0</v>
      </c>
      <c r="U1863">
        <f>IF(M1863&lt;&gt;"Minor",0,IF(COUNTIFS($A$2:$A1863,$A1863,$D$2:$D1863,$D1863,$M$2:$M1863,"Minor")=1,1,0))</f>
        <v>0</v>
      </c>
    </row>
    <row r="1864">
      <c r="A1864" t="inlineStr">
        <is>
          <t xml:space="preserve">819eabfbd96880cd7f6d42202600e24bdb384108</t>
        </is>
      </c>
      <c r="B1864" t="inlineStr">
        <is>
          <t xml:space="preserve">Primal Partners</t>
        </is>
      </c>
      <c r="C1864" t="inlineStr">
        <is>
          <t xml:space="preserve">Primal Partners (New)</t>
        </is>
      </c>
      <c r="D1864" t="inlineStr">
        <is>
          <t xml:space="preserve">92599b5870da043391a241745bc9c68d502d26aa</t>
        </is>
      </c>
      <c r="E1864" t="inlineStr">
        <is>
          <t xml:space="preserve">Episode 97: Die Andere Person</t>
        </is>
      </c>
      <c r="F1864">
        <v>97</v>
      </c>
      <c r="G1864" t="inlineStr">
        <is>
          <t xml:space="preserve">6:07-6:08</t>
        </is>
      </c>
      <c r="H1864" t="inlineStr">
        <is>
          <t xml:space="preserve">Resolved</t>
        </is>
      </c>
      <c r="I1864" t="inlineStr">
        <is>
          <t xml:space="preserve">Remarks: [Script Error]
Line from script:
"Raina war sprachlos."
Note: â€œSprachlosâ€_x009d_ is repeatedly used as a default reaction throughout the story. Suggested: â€œRaina verdrehte die Augen.â€_x009d_</t>
        </is>
      </c>
      <c r="J1864" t="inlineStr">
        <is>
          <t xml:space="preserve">VOA</t>
        </is>
      </c>
      <c r="K1864" t="inlineStr">
        <is>
          <t xml:space="preserve">Script Error</t>
        </is>
      </c>
      <c r="L1864" t="inlineStr">
        <is>
          <t xml:space="preserve">Script error</t>
        </is>
      </c>
      <c r="M1864" t="str">
        <f>IFERROR(IF(VLOOKUP(L1864,'Quantification'!$A:$B,2,FALSE)&amp;""="","Unclassified",VLOOKUP(L1864,'Quantification'!$A:$B,2,FALSE)),"Unclassified")</f>
        <v>Major</v>
      </c>
      <c r="N1864" t="inlineStr">
        <is>
          <t xml:space="preserve">con-khera.mirjam@pocketfm.com</t>
        </is>
      </c>
      <c r="O1864" t="inlineStr">
        <is>
          <t xml:space="preserve">Issues found in raw</t>
        </is>
      </c>
      <c r="P1864" t="str">
        <f>IF(OR(O1864="Issues found in master",O1864="Final master"),"Master",IF(OR(O1864="Ready for Master",O1864="Issues found in raw",O1864="Raw under QC",O1864="Issues resolved in raw"),"Raw","-"))</f>
        <v>Raw</v>
      </c>
      <c r="Q1864" s="13">
        <v>46288.27916666667</v>
      </c>
      <c r="R1864" t="inlineStr">
        <is>
          <t xml:space="preserve">2026-09 (Sept)</t>
        </is>
      </c>
      <c r="S1864">
        <f>IF(M1864="Not an error",0,IF(COUNTIFS($A$2:$A1864,$A1864,$D$2:$D1864,$D1864,$M$2:$M1864,"&lt;&gt;Not an error")=1,1,0))</f>
        <v>0</v>
      </c>
      <c r="T1864">
        <f>IF(M1864&lt;&gt;"Major",0,IF(COUNTIFS($A$2:$A1864,$A1864,$D$2:$D1864,$D1864,$M$2:$M1864,"Major")=1,1,0))</f>
        <v>0</v>
      </c>
      <c r="U1864">
        <f>IF(M1864&lt;&gt;"Minor",0,IF(COUNTIFS($A$2:$A1864,$A1864,$D$2:$D1864,$D1864,$M$2:$M1864,"Minor")=1,1,0))</f>
        <v>0</v>
      </c>
    </row>
    <row r="1865">
      <c r="A1865" t="inlineStr">
        <is>
          <t xml:space="preserve">819eabfbd96880cd7f6d42202600e24bdb384108</t>
        </is>
      </c>
      <c r="B1865" t="inlineStr">
        <is>
          <t xml:space="preserve">Primal Partners</t>
        </is>
      </c>
      <c r="C1865" t="inlineStr">
        <is>
          <t xml:space="preserve">Primal Partners (New)</t>
        </is>
      </c>
      <c r="D1865" t="inlineStr">
        <is>
          <t xml:space="preserve">92599b5870da043391a241745bc9c68d502d26aa</t>
        </is>
      </c>
      <c r="E1865" t="inlineStr">
        <is>
          <t xml:space="preserve">Episode 97: Die Andere Person</t>
        </is>
      </c>
      <c r="F1865">
        <v>97</v>
      </c>
      <c r="G1865" t="inlineStr">
        <is>
          <t xml:space="preserve">7:18-7:27</t>
        </is>
      </c>
      <c r="H1865" t="inlineStr">
        <is>
          <t xml:space="preserve">Resolved</t>
        </is>
      </c>
      <c r="I1865" t="inlineStr">
        <is>
          <t xml:space="preserve">Remarks: [Script Error]
Line from script:
"Als das Abendessen zu Ende ging, ergriff ihr Onkel mÃ¼tterlicherseits, der wÃ¤hrend des ganzen Essens geschwiegen hatte, schlieÃŸlich das Wort."
Note: â€œMÃ¼tterlicherseitsâ€_x009d_ is unnecessary because the family relationship is already clear from the surrounding context. Suggested: â€œAls das Abendessen zu Ende ging, ergriff ihr Onkel, der wÃ¤hrend des ganzen Essens geschwiegen hatte, schlieÃŸlich das Wort.â€_x009d_</t>
        </is>
      </c>
      <c r="J1865" t="inlineStr">
        <is>
          <t xml:space="preserve">VOA</t>
        </is>
      </c>
      <c r="K1865" t="inlineStr">
        <is>
          <t xml:space="preserve">Script Error</t>
        </is>
      </c>
      <c r="L1865" t="inlineStr">
        <is>
          <t xml:space="preserve">Script error</t>
        </is>
      </c>
      <c r="M1865" t="str">
        <f>IFERROR(IF(VLOOKUP(L1865,'Quantification'!$A:$B,2,FALSE)&amp;""="","Unclassified",VLOOKUP(L1865,'Quantification'!$A:$B,2,FALSE)),"Unclassified")</f>
        <v>Major</v>
      </c>
      <c r="N1865" t="inlineStr">
        <is>
          <t xml:space="preserve">con-khera.mirjam@pocketfm.com</t>
        </is>
      </c>
      <c r="O1865" t="inlineStr">
        <is>
          <t xml:space="preserve">Issues found in raw</t>
        </is>
      </c>
      <c r="P1865" t="str">
        <f>IF(OR(O1865="Issues found in master",O1865="Final master"),"Master",IF(OR(O1865="Ready for Master",O1865="Issues found in raw",O1865="Raw under QC",O1865="Issues resolved in raw"),"Raw","-"))</f>
        <v>Raw</v>
      </c>
      <c r="Q1865" s="13">
        <v>46288.27916666667</v>
      </c>
      <c r="R1865" t="inlineStr">
        <is>
          <t xml:space="preserve">2026-09 (Sept)</t>
        </is>
      </c>
      <c r="S1865">
        <f>IF(M1865="Not an error",0,IF(COUNTIFS($A$2:$A1865,$A1865,$D$2:$D1865,$D1865,$M$2:$M1865,"&lt;&gt;Not an error")=1,1,0))</f>
        <v>0</v>
      </c>
      <c r="T1865">
        <f>IF(M1865&lt;&gt;"Major",0,IF(COUNTIFS($A$2:$A1865,$A1865,$D$2:$D1865,$D1865,$M$2:$M1865,"Major")=1,1,0))</f>
        <v>0</v>
      </c>
      <c r="U1865">
        <f>IF(M1865&lt;&gt;"Minor",0,IF(COUNTIFS($A$2:$A1865,$A1865,$D$2:$D1865,$D1865,$M$2:$M1865,"Minor")=1,1,0))</f>
        <v>0</v>
      </c>
    </row>
    <row r="1866">
      <c r="A1866" t="inlineStr">
        <is>
          <t xml:space="preserve">819eabfbd96880cd7f6d42202600e24bdb384108</t>
        </is>
      </c>
      <c r="B1866" t="inlineStr">
        <is>
          <t xml:space="preserve">Primal Partners</t>
        </is>
      </c>
      <c r="C1866" t="inlineStr">
        <is>
          <t xml:space="preserve">Primal Partners (New)</t>
        </is>
      </c>
      <c r="D1866" t="inlineStr">
        <is>
          <t xml:space="preserve">92599b5870da043391a241745bc9c68d502d26aa</t>
        </is>
      </c>
      <c r="E1866" t="inlineStr">
        <is>
          <t xml:space="preserve">Episode 97: Die Andere Person</t>
        </is>
      </c>
      <c r="F1866">
        <v>97</v>
      </c>
      <c r="G1866" t="inlineStr">
        <is>
          <t xml:space="preserve">9:02-9:05</t>
        </is>
      </c>
      <c r="H1866" t="inlineStr">
        <is>
          <t xml:space="preserve">Resolved</t>
        </is>
      </c>
      <c r="I1866" t="inlineStr">
        <is>
          <t xml:space="preserve">Remarks: [Script Error]
Line from script:
"Sofia war sprachlos."
Note: The reaction is unnecessary and repeats a phrase used frequently throughout the story. Suggested: Remove the sentence.</t>
        </is>
      </c>
      <c r="J1866" t="inlineStr">
        <is>
          <t xml:space="preserve">VOA</t>
        </is>
      </c>
      <c r="K1866" t="inlineStr">
        <is>
          <t xml:space="preserve">Script Error</t>
        </is>
      </c>
      <c r="L1866" t="inlineStr">
        <is>
          <t xml:space="preserve">Script error</t>
        </is>
      </c>
      <c r="M1866" t="str">
        <f>IFERROR(IF(VLOOKUP(L1866,'Quantification'!$A:$B,2,FALSE)&amp;""="","Unclassified",VLOOKUP(L1866,'Quantification'!$A:$B,2,FALSE)),"Unclassified")</f>
        <v>Major</v>
      </c>
      <c r="N1866" t="inlineStr">
        <is>
          <t xml:space="preserve">con-khera.mirjam@pocketfm.com</t>
        </is>
      </c>
      <c r="O1866" t="inlineStr">
        <is>
          <t xml:space="preserve">Issues found in raw</t>
        </is>
      </c>
      <c r="P1866" t="str">
        <f>IF(OR(O1866="Issues found in master",O1866="Final master"),"Master",IF(OR(O1866="Ready for Master",O1866="Issues found in raw",O1866="Raw under QC",O1866="Issues resolved in raw"),"Raw","-"))</f>
        <v>Raw</v>
      </c>
      <c r="Q1866" s="13">
        <v>46288.27916666667</v>
      </c>
      <c r="R1866" t="inlineStr">
        <is>
          <t xml:space="preserve">2026-09 (Sept)</t>
        </is>
      </c>
      <c r="S1866">
        <f>IF(M1866="Not an error",0,IF(COUNTIFS($A$2:$A1866,$A1866,$D$2:$D1866,$D1866,$M$2:$M1866,"&lt;&gt;Not an error")=1,1,0))</f>
        <v>0</v>
      </c>
      <c r="T1866">
        <f>IF(M1866&lt;&gt;"Major",0,IF(COUNTIFS($A$2:$A1866,$A1866,$D$2:$D1866,$D1866,$M$2:$M1866,"Major")=1,1,0))</f>
        <v>0</v>
      </c>
      <c r="U1866">
        <f>IF(M1866&lt;&gt;"Minor",0,IF(COUNTIFS($A$2:$A1866,$A1866,$D$2:$D1866,$D1866,$M$2:$M1866,"Minor")=1,1,0))</f>
        <v>0</v>
      </c>
    </row>
    <row r="1867">
      <c r="A1867" t="inlineStr">
        <is>
          <t xml:space="preserve">819eabfbd96880cd7f6d42202600e24bdb384108</t>
        </is>
      </c>
      <c r="B1867" t="inlineStr">
        <is>
          <t xml:space="preserve">Primal Partners</t>
        </is>
      </c>
      <c r="C1867" t="inlineStr">
        <is>
          <t xml:space="preserve">Primal Partners (New)</t>
        </is>
      </c>
      <c r="D1867" t="inlineStr">
        <is>
          <t xml:space="preserve">794efc97c377e764b20814fc6a16ec9652dec5a9</t>
        </is>
      </c>
      <c r="E1867" t="inlineStr">
        <is>
          <t xml:space="preserve">Episode 98: Eine Energierune (Ignore)</t>
        </is>
      </c>
      <c r="F1867">
        <v>98</v>
      </c>
      <c r="G1867" t="inlineStr">
        <is>
          <t xml:space="preserve">0:07-0:17</t>
        </is>
      </c>
      <c r="H1867" t="inlineStr">
        <is>
          <t xml:space="preserve">Pending</t>
        </is>
      </c>
      <c r="I1867" t="inlineStr">
        <is>
          <t xml:space="preserve">Remarks: [Script Error / TBC]
Line from script:
"Sofia Warren saÃŸ derweil vor ihrem GerÃ¤t, hatte einen Onlinekurs fÃ¼r Tierbestienrunenschnitzer geÃ¶ffnet und betupfte mit einem speziellen Pinsel die Wange des kleinen Schatzgeistes."
Note: The profession and technique were previously introduced as â€œGeistergraveureâ€_x009d_ and â€œGravuren,â€_x009d_ not â€œTierbestienrunenschnitzer.â€_x009d_ â€œBetupfteâ€_x009d_ also contradicts the later explanation that every line must be drawn in one continuous movement. Please confirm the intended terminology. Suggested: â€œSofia Warren saÃŸ derweil vor ihrem Laptop, hatte einen Onlinekurs Ã¼ber Runengravuren geÃ¶ffnet und zeichnete mit einem speziellen Pinsel eine Rune auf die Wange des kleinen Schatzgeistes.â€_x009d_</t>
        </is>
      </c>
      <c r="J1867" t="inlineStr">
        <is>
          <t xml:space="preserve">VOA</t>
        </is>
      </c>
      <c r="K1867" t="inlineStr">
        <is>
          <t xml:space="preserve">Script Error</t>
        </is>
      </c>
      <c r="L1867" t="inlineStr">
        <is>
          <t xml:space="preserve">Script error</t>
        </is>
      </c>
      <c r="M1867" t="str">
        <f>IFERROR(IF(VLOOKUP(L1867,'Quantification'!$A:$B,2,FALSE)&amp;""="","Unclassified",VLOOKUP(L1867,'Quantification'!$A:$B,2,FALSE)),"Unclassified")</f>
        <v>Major</v>
      </c>
      <c r="N1867" t="inlineStr">
        <is>
          <t xml:space="preserve">con-khera.mirjam@pocketfm.com</t>
        </is>
      </c>
      <c r="O1867" t="inlineStr">
        <is>
          <t xml:space="preserve">Issues found in raw</t>
        </is>
      </c>
      <c r="P1867" t="str">
        <f>IF(OR(O1867="Issues found in master",O1867="Final master"),"Master",IF(OR(O1867="Ready for Master",O1867="Issues found in raw",O1867="Raw under QC",O1867="Issues resolved in raw"),"Raw","-"))</f>
        <v>Raw</v>
      </c>
      <c r="Q1867" s="13">
        <v>46287.75138888889</v>
      </c>
      <c r="R1867" t="inlineStr">
        <is>
          <t xml:space="preserve">2026-09 (Sept)</t>
        </is>
      </c>
      <c r="S1867">
        <f>IF(M1867="Not an error",0,IF(COUNTIFS($A$2:$A1867,$A1867,$D$2:$D1867,$D1867,$M$2:$M1867,"&lt;&gt;Not an error")=1,1,0))</f>
        <v>1</v>
      </c>
      <c r="T1867">
        <f>IF(M1867&lt;&gt;"Major",0,IF(COUNTIFS($A$2:$A1867,$A1867,$D$2:$D1867,$D1867,$M$2:$M1867,"Major")=1,1,0))</f>
        <v>1</v>
      </c>
      <c r="U1867">
        <f>IF(M1867&lt;&gt;"Minor",0,IF(COUNTIFS($A$2:$A1867,$A1867,$D$2:$D1867,$D1867,$M$2:$M1867,"Minor")=1,1,0))</f>
        <v>0</v>
      </c>
    </row>
    <row r="1868">
      <c r="A1868" t="inlineStr">
        <is>
          <t xml:space="preserve">819eabfbd96880cd7f6d42202600e24bdb384108</t>
        </is>
      </c>
      <c r="B1868" t="inlineStr">
        <is>
          <t xml:space="preserve">Primal Partners</t>
        </is>
      </c>
      <c r="C1868" t="inlineStr">
        <is>
          <t xml:space="preserve">Primal Partners (New)</t>
        </is>
      </c>
      <c r="D1868" t="inlineStr">
        <is>
          <t xml:space="preserve">794efc97c377e764b20814fc6a16ec9652dec5a9</t>
        </is>
      </c>
      <c r="E1868" t="inlineStr">
        <is>
          <t xml:space="preserve">Episode 98: Eine Energierune (Ignore)</t>
        </is>
      </c>
      <c r="F1868">
        <v>98</v>
      </c>
      <c r="G1868" t="inlineStr">
        <is>
          <t xml:space="preserve">1:36-1:39</t>
        </is>
      </c>
      <c r="H1868" t="inlineStr">
        <is>
          <t xml:space="preserve">Pending</t>
        </is>
      </c>
      <c r="I1868" t="inlineStr">
        <is>
          <t xml:space="preserve">Remarks: [Script Error / TBC]
Line from script:
"Die dritte MÃ¶glichkeit war das Schnitzen von Energierunen."
Note: The technique was previously introduced as engraving or drawing patterns onto a beastâ€™s body. â€œSchnitzenâ€_x009d_ is inconsistent because Sofia applies the rune with a brush rather than carving it into the skin. Please confirm the intended terminology. Suggested: â€œDie dritte MÃ¶glichkeit war das Anbringen von Energierunen.â€_x009d_</t>
        </is>
      </c>
      <c r="J1868" t="inlineStr">
        <is>
          <t xml:space="preserve">VOA</t>
        </is>
      </c>
      <c r="K1868" t="inlineStr">
        <is>
          <t xml:space="preserve">Script Error</t>
        </is>
      </c>
      <c r="L1868" t="inlineStr">
        <is>
          <t xml:space="preserve">Script error</t>
        </is>
      </c>
      <c r="M1868" t="str">
        <f>IFERROR(IF(VLOOKUP(L1868,'Quantification'!$A:$B,2,FALSE)&amp;""="","Unclassified",VLOOKUP(L1868,'Quantification'!$A:$B,2,FALSE)),"Unclassified")</f>
        <v>Major</v>
      </c>
      <c r="N1868" t="inlineStr">
        <is>
          <t xml:space="preserve">con-khera.mirjam@pocketfm.com</t>
        </is>
      </c>
      <c r="O1868" t="inlineStr">
        <is>
          <t xml:space="preserve">Issues found in raw</t>
        </is>
      </c>
      <c r="P1868" t="str">
        <f>IF(OR(O1868="Issues found in master",O1868="Final master"),"Master",IF(OR(O1868="Ready for Master",O1868="Issues found in raw",O1868="Raw under QC",O1868="Issues resolved in raw"),"Raw","-"))</f>
        <v>Raw</v>
      </c>
      <c r="Q1868" s="13">
        <v>46287.75138888889</v>
      </c>
      <c r="R1868" t="inlineStr">
        <is>
          <t xml:space="preserve">2026-09 (Sept)</t>
        </is>
      </c>
      <c r="S1868">
        <f>IF(M1868="Not an error",0,IF(COUNTIFS($A$2:$A1868,$A1868,$D$2:$D1868,$D1868,$M$2:$M1868,"&lt;&gt;Not an error")=1,1,0))</f>
        <v>0</v>
      </c>
      <c r="T1868">
        <f>IF(M1868&lt;&gt;"Major",0,IF(COUNTIFS($A$2:$A1868,$A1868,$D$2:$D1868,$D1868,$M$2:$M1868,"Major")=1,1,0))</f>
        <v>0</v>
      </c>
      <c r="U1868">
        <f>IF(M1868&lt;&gt;"Minor",0,IF(COUNTIFS($A$2:$A1868,$A1868,$D$2:$D1868,$D1868,$M$2:$M1868,"Minor")=1,1,0))</f>
        <v>0</v>
      </c>
    </row>
    <row r="1869">
      <c r="A1869" t="inlineStr">
        <is>
          <t xml:space="preserve">819eabfbd96880cd7f6d42202600e24bdb384108</t>
        </is>
      </c>
      <c r="B1869" t="inlineStr">
        <is>
          <t xml:space="preserve">Primal Partners</t>
        </is>
      </c>
      <c r="C1869" t="inlineStr">
        <is>
          <t xml:space="preserve">Primal Partners (New)</t>
        </is>
      </c>
      <c r="D1869" t="inlineStr">
        <is>
          <t xml:space="preserve">794efc97c377e764b20814fc6a16ec9652dec5a9</t>
        </is>
      </c>
      <c r="E1869" t="inlineStr">
        <is>
          <t xml:space="preserve">Episode 98: Eine Energierune (Ignore)</t>
        </is>
      </c>
      <c r="F1869">
        <v>98</v>
      </c>
      <c r="G1869" t="inlineStr">
        <is>
          <t xml:space="preserve">1:58-2:03</t>
        </is>
      </c>
      <c r="H1869" t="inlineStr">
        <is>
          <t xml:space="preserve">Pending</t>
        </is>
      </c>
      <c r="I1869" t="inlineStr">
        <is>
          <t xml:space="preserve">Remarks: [Script Error / TBC]
Line from script:
"Die wahre Herausforderung beim Runenschnitzen lag in der Technik und PrÃ¤zision."
Note: â€œRunenschnitzenâ€_x009d_ is inconsistent with the established technique because the runes are applied to the beastâ€™s body with a brush rather than physically carved. Please confirm the intended terminology. Suggested: â€œDie wahre Herausforderung beim Anbringen der Runen lag in der Technik und PrÃ¤zision.â€_x009d_</t>
        </is>
      </c>
      <c r="J1869" t="inlineStr">
        <is>
          <t xml:space="preserve">VOA</t>
        </is>
      </c>
      <c r="K1869" t="inlineStr">
        <is>
          <t xml:space="preserve">Script Error</t>
        </is>
      </c>
      <c r="L1869" t="inlineStr">
        <is>
          <t xml:space="preserve">Script error</t>
        </is>
      </c>
      <c r="M1869" t="str">
        <f>IFERROR(IF(VLOOKUP(L1869,'Quantification'!$A:$B,2,FALSE)&amp;""="","Unclassified",VLOOKUP(L1869,'Quantification'!$A:$B,2,FALSE)),"Unclassified")</f>
        <v>Major</v>
      </c>
      <c r="N1869" t="inlineStr">
        <is>
          <t xml:space="preserve">con-khera.mirjam@pocketfm.com</t>
        </is>
      </c>
      <c r="O1869" t="inlineStr">
        <is>
          <t xml:space="preserve">Issues found in raw</t>
        </is>
      </c>
      <c r="P1869" t="str">
        <f>IF(OR(O1869="Issues found in master",O1869="Final master"),"Master",IF(OR(O1869="Ready for Master",O1869="Issues found in raw",O1869="Raw under QC",O1869="Issues resolved in raw"),"Raw","-"))</f>
        <v>Raw</v>
      </c>
      <c r="Q1869" s="13">
        <v>46287.75138888889</v>
      </c>
      <c r="R1869" t="inlineStr">
        <is>
          <t xml:space="preserve">2026-09 (Sept)</t>
        </is>
      </c>
      <c r="S1869">
        <f>IF(M1869="Not an error",0,IF(COUNTIFS($A$2:$A1869,$A1869,$D$2:$D1869,$D1869,$M$2:$M1869,"&lt;&gt;Not an error")=1,1,0))</f>
        <v>0</v>
      </c>
      <c r="T1869">
        <f>IF(M1869&lt;&gt;"Major",0,IF(COUNTIFS($A$2:$A1869,$A1869,$D$2:$D1869,$D1869,$M$2:$M1869,"Major")=1,1,0))</f>
        <v>0</v>
      </c>
      <c r="U1869">
        <f>IF(M1869&lt;&gt;"Minor",0,IF(COUNTIFS($A$2:$A1869,$A1869,$D$2:$D1869,$D1869,$M$2:$M1869,"Minor")=1,1,0))</f>
        <v>0</v>
      </c>
    </row>
    <row r="1870">
      <c r="A1870" t="inlineStr">
        <is>
          <t xml:space="preserve">819eabfbd96880cd7f6d42202600e24bdb384108</t>
        </is>
      </c>
      <c r="B1870" t="inlineStr">
        <is>
          <t xml:space="preserve">Primal Partners</t>
        </is>
      </c>
      <c r="C1870" t="inlineStr">
        <is>
          <t xml:space="preserve">Primal Partners (New)</t>
        </is>
      </c>
      <c r="D1870" t="inlineStr">
        <is>
          <t xml:space="preserve">794efc97c377e764b20814fc6a16ec9652dec5a9</t>
        </is>
      </c>
      <c r="E1870" t="inlineStr">
        <is>
          <t xml:space="preserve">Episode 98: Eine Energierune (Ignore)</t>
        </is>
      </c>
      <c r="F1870">
        <v>98</v>
      </c>
      <c r="G1870" t="inlineStr">
        <is>
          <t xml:space="preserve">2:33-2:45</t>
        </is>
      </c>
      <c r="H1870" t="inlineStr">
        <is>
          <t xml:space="preserve">Pending</t>
        </is>
      </c>
      <c r="I1870" t="inlineStr">
        <is>
          <t xml:space="preserve">Remarks: [Script Error / TBC]
Line from script:
"Normalerweise bemerkt ein BÃ¤ndiger seinen Kodex beim BeschwÃ¶ren einer Tierbestie nicht einmal, aber das stÃ¤ndige Kanalisieren von spiritueller Energie fÃ¼r etwas so Filigranes wie das Runenschnitzen war garantiert anstrengend."
Note: â€œRunenschnitzenâ€_x009d_ is inconsistent because the runes are applied with a brush rather than physically carved. Please confirm the intended terminology. Suggested: â€œNormalerweise bemerkte ein BÃ¤ndiger seinen Kodex beim BeschwÃ¶ren einer Tierbestie nicht einmal, aber das stÃ¤ndige Kanalisieren spiritueller Energie fÃ¼r etwas so Filigranes wie das Anbringen von Runen war garantiert anstrengend.â€_x009d_</t>
        </is>
      </c>
      <c r="J1870" t="inlineStr">
        <is>
          <t xml:space="preserve">VOA</t>
        </is>
      </c>
      <c r="K1870" t="inlineStr">
        <is>
          <t xml:space="preserve">Script Error</t>
        </is>
      </c>
      <c r="L1870" t="inlineStr">
        <is>
          <t xml:space="preserve">Script error</t>
        </is>
      </c>
      <c r="M1870" t="str">
        <f>IFERROR(IF(VLOOKUP(L1870,'Quantification'!$A:$B,2,FALSE)&amp;""="","Unclassified",VLOOKUP(L1870,'Quantification'!$A:$B,2,FALSE)),"Unclassified")</f>
        <v>Major</v>
      </c>
      <c r="N1870" t="inlineStr">
        <is>
          <t xml:space="preserve">con-khera.mirjam@pocketfm.com</t>
        </is>
      </c>
      <c r="O1870" t="inlineStr">
        <is>
          <t xml:space="preserve">Issues found in raw</t>
        </is>
      </c>
      <c r="P1870" t="str">
        <f>IF(OR(O1870="Issues found in master",O1870="Final master"),"Master",IF(OR(O1870="Ready for Master",O1870="Issues found in raw",O1870="Raw under QC",O1870="Issues resolved in raw"),"Raw","-"))</f>
        <v>Raw</v>
      </c>
      <c r="Q1870" s="13">
        <v>46287.75138888889</v>
      </c>
      <c r="R1870" t="inlineStr">
        <is>
          <t xml:space="preserve">2026-09 (Sept)</t>
        </is>
      </c>
      <c r="S1870">
        <f>IF(M1870="Not an error",0,IF(COUNTIFS($A$2:$A1870,$A1870,$D$2:$D1870,$D1870,$M$2:$M1870,"&lt;&gt;Not an error")=1,1,0))</f>
        <v>0</v>
      </c>
      <c r="T1870">
        <f>IF(M1870&lt;&gt;"Major",0,IF(COUNTIFS($A$2:$A1870,$A1870,$D$2:$D1870,$D1870,$M$2:$M1870,"Major")=1,1,0))</f>
        <v>0</v>
      </c>
      <c r="U1870">
        <f>IF(M1870&lt;&gt;"Minor",0,IF(COUNTIFS($A$2:$A1870,$A1870,$D$2:$D1870,$D1870,$M$2:$M1870,"Minor")=1,1,0))</f>
        <v>0</v>
      </c>
    </row>
    <row r="1871">
      <c r="A1871" t="inlineStr">
        <is>
          <t xml:space="preserve">819eabfbd96880cd7f6d42202600e24bdb384108</t>
        </is>
      </c>
      <c r="B1871" t="inlineStr">
        <is>
          <t xml:space="preserve">Primal Partners</t>
        </is>
      </c>
      <c r="C1871" t="inlineStr">
        <is>
          <t xml:space="preserve">Primal Partners (New)</t>
        </is>
      </c>
      <c r="D1871" t="inlineStr">
        <is>
          <t xml:space="preserve">794efc97c377e764b20814fc6a16ec9652dec5a9</t>
        </is>
      </c>
      <c r="E1871" t="inlineStr">
        <is>
          <t xml:space="preserve">Episode 98: Eine Energierune (Ignore)</t>
        </is>
      </c>
      <c r="F1871">
        <v>98</v>
      </c>
      <c r="G1871" t="inlineStr">
        <is>
          <t xml:space="preserve">3:36-3:45</t>
        </is>
      </c>
      <c r="H1871" t="inlineStr">
        <is>
          <t xml:space="preserve">Pending</t>
        </is>
      </c>
      <c r="I1871" t="inlineStr">
        <is>
          <t xml:space="preserve">Remarks: [Script Error / TBC]
Line from script:
"TatsÃ¤chlich war er in den letzten drei Tagen ziemlich begeistert von der ganzen Runenschnitzerei gewesen und hatte ihr sogar jedes Mal die Materialien gebracht, wenn sie anfangen wollte."
Note: â€œRunenschnitzereiâ€_x009d_ is inconsistent because Sofia applies the runes with a brush rather than physically carving them. Please confirm the intended terminology. Suggested: â€œTatsÃ¤chlich war er in den letzten drei Tagen ziemlich begeistert von den Runengravuren gewesen und hatte ihr sogar jedes Mal die Materialien gebracht, wenn sie anfangen wollte.â€_x009d_</t>
        </is>
      </c>
      <c r="J1871" t="inlineStr">
        <is>
          <t xml:space="preserve">VOA</t>
        </is>
      </c>
      <c r="K1871" t="inlineStr">
        <is>
          <t xml:space="preserve">Script Error</t>
        </is>
      </c>
      <c r="L1871" t="inlineStr">
        <is>
          <t xml:space="preserve">Script error</t>
        </is>
      </c>
      <c r="M1871" t="str">
        <f>IFERROR(IF(VLOOKUP(L1871,'Quantification'!$A:$B,2,FALSE)&amp;""="","Unclassified",VLOOKUP(L1871,'Quantification'!$A:$B,2,FALSE)),"Unclassified")</f>
        <v>Major</v>
      </c>
      <c r="N1871" t="inlineStr">
        <is>
          <t xml:space="preserve">con-khera.mirjam@pocketfm.com</t>
        </is>
      </c>
      <c r="O1871" t="inlineStr">
        <is>
          <t xml:space="preserve">Issues found in raw</t>
        </is>
      </c>
      <c r="P1871" t="str">
        <f>IF(OR(O1871="Issues found in master",O1871="Final master"),"Master",IF(OR(O1871="Ready for Master",O1871="Issues found in raw",O1871="Raw under QC",O1871="Issues resolved in raw"),"Raw","-"))</f>
        <v>Raw</v>
      </c>
      <c r="Q1871" s="13">
        <v>46287.75138888889</v>
      </c>
      <c r="R1871" t="inlineStr">
        <is>
          <t xml:space="preserve">2026-09 (Sept)</t>
        </is>
      </c>
      <c r="S1871">
        <f>IF(M1871="Not an error",0,IF(COUNTIFS($A$2:$A1871,$A1871,$D$2:$D1871,$D1871,$M$2:$M1871,"&lt;&gt;Not an error")=1,1,0))</f>
        <v>0</v>
      </c>
      <c r="T1871">
        <f>IF(M1871&lt;&gt;"Major",0,IF(COUNTIFS($A$2:$A1871,$A1871,$D$2:$D1871,$D1871,$M$2:$M1871,"Major")=1,1,0))</f>
        <v>0</v>
      </c>
      <c r="U1871">
        <f>IF(M1871&lt;&gt;"Minor",0,IF(COUNTIFS($A$2:$A1871,$A1871,$D$2:$D1871,$D1871,$M$2:$M1871,"Minor")=1,1,0))</f>
        <v>0</v>
      </c>
    </row>
    <row r="1872">
      <c r="A1872" t="inlineStr">
        <is>
          <t xml:space="preserve">819eabfbd96880cd7f6d42202600e24bdb384108</t>
        </is>
      </c>
      <c r="B1872" t="inlineStr">
        <is>
          <t xml:space="preserve">Primal Partners</t>
        </is>
      </c>
      <c r="C1872" t="inlineStr">
        <is>
          <t xml:space="preserve">Primal Partners (New)</t>
        </is>
      </c>
      <c r="D1872" t="inlineStr">
        <is>
          <t xml:space="preserve">794efc97c377e764b20814fc6a16ec9652dec5a9</t>
        </is>
      </c>
      <c r="E1872" t="inlineStr">
        <is>
          <t xml:space="preserve">Episode 98: Eine Energierune (Ignore)</t>
        </is>
      </c>
      <c r="F1872">
        <v>98</v>
      </c>
      <c r="G1872" t="inlineStr">
        <is>
          <t xml:space="preserve">4:08-4:14</t>
        </is>
      </c>
      <c r="H1872" t="inlineStr">
        <is>
          <t xml:space="preserve">Pending</t>
        </is>
      </c>
      <c r="I1872" t="inlineStr">
        <is>
          <t xml:space="preserve">Remarks: [Script Error / TBC]
Line from script:
"Jeder, der es nicht besser wÃ¼sste, wÃ¼rde denken, sie wÃ¼rde ihm nur das Gesicht albern bemalen und keine Energierune schnitzen."
Note: â€œEine Energierune schnitzenâ€_x009d_ is inconsistent because Sofia applies the rune with a brush rather than physically carving it. Please confirm the intended terminology. Suggested: â€œJeder, der es nicht besser wÃ¼sste, wÃ¼rde denken, sie wÃ¼rde ihm nur das Gesicht albern bemalen und keine Energierune auftragen.â€_x009d_</t>
        </is>
      </c>
      <c r="J1872" t="inlineStr">
        <is>
          <t xml:space="preserve">VOA</t>
        </is>
      </c>
      <c r="K1872" t="inlineStr">
        <is>
          <t xml:space="preserve">Script Error</t>
        </is>
      </c>
      <c r="L1872" t="inlineStr">
        <is>
          <t xml:space="preserve">Script error</t>
        </is>
      </c>
      <c r="M1872" t="str">
        <f>IFERROR(IF(VLOOKUP(L1872,'Quantification'!$A:$B,2,FALSE)&amp;""="","Unclassified",VLOOKUP(L1872,'Quantification'!$A:$B,2,FALSE)),"Unclassified")</f>
        <v>Major</v>
      </c>
      <c r="N1872" t="inlineStr">
        <is>
          <t xml:space="preserve">con-khera.mirjam@pocketfm.com</t>
        </is>
      </c>
      <c r="O1872" t="inlineStr">
        <is>
          <t xml:space="preserve">Issues found in raw</t>
        </is>
      </c>
      <c r="P1872" t="str">
        <f>IF(OR(O1872="Issues found in master",O1872="Final master"),"Master",IF(OR(O1872="Ready for Master",O1872="Issues found in raw",O1872="Raw under QC",O1872="Issues resolved in raw"),"Raw","-"))</f>
        <v>Raw</v>
      </c>
      <c r="Q1872" s="13">
        <v>46287.75138888889</v>
      </c>
      <c r="R1872" t="inlineStr">
        <is>
          <t xml:space="preserve">2026-09 (Sept)</t>
        </is>
      </c>
      <c r="S1872">
        <f>IF(M1872="Not an error",0,IF(COUNTIFS($A$2:$A1872,$A1872,$D$2:$D1872,$D1872,$M$2:$M1872,"&lt;&gt;Not an error")=1,1,0))</f>
        <v>0</v>
      </c>
      <c r="T1872">
        <f>IF(M1872&lt;&gt;"Major",0,IF(COUNTIFS($A$2:$A1872,$A1872,$D$2:$D1872,$D1872,$M$2:$M1872,"Major")=1,1,0))</f>
        <v>0</v>
      </c>
      <c r="U1872">
        <f>IF(M1872&lt;&gt;"Minor",0,IF(COUNTIFS($A$2:$A1872,$A1872,$D$2:$D1872,$D1872,$M$2:$M1872,"Minor")=1,1,0))</f>
        <v>0</v>
      </c>
    </row>
    <row r="1873">
      <c r="A1873" t="inlineStr">
        <is>
          <t xml:space="preserve">819eabfbd96880cd7f6d42202600e24bdb384108</t>
        </is>
      </c>
      <c r="B1873" t="inlineStr">
        <is>
          <t xml:space="preserve">Primal Partners</t>
        </is>
      </c>
      <c r="C1873" t="inlineStr">
        <is>
          <t xml:space="preserve">Primal Partners (New)</t>
        </is>
      </c>
      <c r="D1873" t="inlineStr">
        <is>
          <t xml:space="preserve">794efc97c377e764b20814fc6a16ec9652dec5a9</t>
        </is>
      </c>
      <c r="E1873" t="inlineStr">
        <is>
          <t xml:space="preserve">Episode 98: Eine Energierune (Ignore)</t>
        </is>
      </c>
      <c r="F1873">
        <v>98</v>
      </c>
      <c r="G1873" t="inlineStr">
        <is>
          <t xml:space="preserve">4:52-5:00</t>
        </is>
      </c>
      <c r="H1873" t="inlineStr">
        <is>
          <t xml:space="preserve">Pending</t>
        </is>
      </c>
      <c r="I1873" t="inlineStr">
        <is>
          <t xml:space="preserve">Remarks: [Script Error]
Line from script:
"„Sofia, warum hast du dem Schatzgeist das Gesicht bemalt?“, fragte Yara, die für einen Moment erschrak, als sie den kleinen Geist an der Tür sah."
Note: Sofia’s cousin was previously established as Yeva, not Yara. Suggested: „Sofia, warum hast du dem Schatzgeist das Gesicht bemalt?“, fragte Yeva, die für einen Moment erschrak, als sie den kleinen Geist an der Tür sah.</t>
        </is>
      </c>
      <c r="J1873" t="inlineStr">
        <is>
          <t xml:space="preserve">VOA</t>
        </is>
      </c>
      <c r="K1873" t="inlineStr">
        <is>
          <t xml:space="preserve">Script Error</t>
        </is>
      </c>
      <c r="L1873" t="inlineStr">
        <is>
          <t xml:space="preserve">Script error</t>
        </is>
      </c>
      <c r="M1873" t="str">
        <f>IFERROR(IF(VLOOKUP(L1873,'Quantification'!$A:$B,2,FALSE)&amp;""="","Unclassified",VLOOKUP(L1873,'Quantification'!$A:$B,2,FALSE)),"Unclassified")</f>
        <v>Major</v>
      </c>
      <c r="N1873" t="inlineStr">
        <is>
          <t xml:space="preserve">con-khera.mirjam@pocketfm.com</t>
        </is>
      </c>
      <c r="O1873" t="inlineStr">
        <is>
          <t xml:space="preserve">Issues found in raw</t>
        </is>
      </c>
      <c r="P1873" t="str">
        <f>IF(OR(O1873="Issues found in master",O1873="Final master"),"Master",IF(OR(O1873="Ready for Master",O1873="Issues found in raw",O1873="Raw under QC",O1873="Issues resolved in raw"),"Raw","-"))</f>
        <v>Raw</v>
      </c>
      <c r="Q1873" s="13">
        <v>46287.75138888889</v>
      </c>
      <c r="R1873" t="inlineStr">
        <is>
          <t xml:space="preserve">2026-09 (Sept)</t>
        </is>
      </c>
      <c r="S1873">
        <f>IF(M1873="Not an error",0,IF(COUNTIFS($A$2:$A1873,$A1873,$D$2:$D1873,$D1873,$M$2:$M1873,"&lt;&gt;Not an error")=1,1,0))</f>
        <v>0</v>
      </c>
      <c r="T1873">
        <f>IF(M1873&lt;&gt;"Major",0,IF(COUNTIFS($A$2:$A1873,$A1873,$D$2:$D1873,$D1873,$M$2:$M1873,"Major")=1,1,0))</f>
        <v>0</v>
      </c>
      <c r="U1873">
        <f>IF(M1873&lt;&gt;"Minor",0,IF(COUNTIFS($A$2:$A1873,$A1873,$D$2:$D1873,$D1873,$M$2:$M1873,"Minor")=1,1,0))</f>
        <v>0</v>
      </c>
    </row>
    <row r="1874">
      <c r="A1874" t="inlineStr">
        <is>
          <t xml:space="preserve">819eabfbd96880cd7f6d42202600e24bdb384108</t>
        </is>
      </c>
      <c r="B1874" t="inlineStr">
        <is>
          <t xml:space="preserve">Primal Partners</t>
        </is>
      </c>
      <c r="C1874" t="inlineStr">
        <is>
          <t xml:space="preserve">Primal Partners (New)</t>
        </is>
      </c>
      <c r="D1874" t="inlineStr">
        <is>
          <t xml:space="preserve">794efc97c377e764b20814fc6a16ec9652dec5a9</t>
        </is>
      </c>
      <c r="E1874" t="inlineStr">
        <is>
          <t xml:space="preserve">Episode 98: Eine Energierune (Ignore)</t>
        </is>
      </c>
      <c r="F1874">
        <v>98</v>
      </c>
      <c r="G1874" t="inlineStr">
        <is>
          <t xml:space="preserve">5:08-5:10</t>
        </is>
      </c>
      <c r="H1874" t="inlineStr">
        <is>
          <t xml:space="preserve">Pending</t>
        </is>
      </c>
      <c r="I1874" t="inlineStr">
        <is>
          <t xml:space="preserve">Remarks: [Script Error]
Line from script:
"Sofia war sprachlos."
Note: â€œSprachlosâ€_x009d_ is repeatedly used as Sofiaâ€™s default reaction throughout the story. Suggested: Remove the sentence.</t>
        </is>
      </c>
      <c r="J1874" t="inlineStr">
        <is>
          <t xml:space="preserve">VOA</t>
        </is>
      </c>
      <c r="K1874" t="inlineStr">
        <is>
          <t xml:space="preserve">Script Error</t>
        </is>
      </c>
      <c r="L1874" t="inlineStr">
        <is>
          <t xml:space="preserve">Script error</t>
        </is>
      </c>
      <c r="M1874" t="str">
        <f>IFERROR(IF(VLOOKUP(L1874,'Quantification'!$A:$B,2,FALSE)&amp;""="","Unclassified",VLOOKUP(L1874,'Quantification'!$A:$B,2,FALSE)),"Unclassified")</f>
        <v>Major</v>
      </c>
      <c r="N1874" t="inlineStr">
        <is>
          <t xml:space="preserve">con-khera.mirjam@pocketfm.com</t>
        </is>
      </c>
      <c r="O1874" t="inlineStr">
        <is>
          <t xml:space="preserve">Issues found in raw</t>
        </is>
      </c>
      <c r="P1874" t="str">
        <f>IF(OR(O1874="Issues found in master",O1874="Final master"),"Master",IF(OR(O1874="Ready for Master",O1874="Issues found in raw",O1874="Raw under QC",O1874="Issues resolved in raw"),"Raw","-"))</f>
        <v>Raw</v>
      </c>
      <c r="Q1874" s="13">
        <v>46287.75138888889</v>
      </c>
      <c r="R1874" t="inlineStr">
        <is>
          <t xml:space="preserve">2026-09 (Sept)</t>
        </is>
      </c>
      <c r="S1874">
        <f>IF(M1874="Not an error",0,IF(COUNTIFS($A$2:$A1874,$A1874,$D$2:$D1874,$D1874,$M$2:$M1874,"&lt;&gt;Not an error")=1,1,0))</f>
        <v>0</v>
      </c>
      <c r="T1874">
        <f>IF(M1874&lt;&gt;"Major",0,IF(COUNTIFS($A$2:$A1874,$A1874,$D$2:$D1874,$D1874,$M$2:$M1874,"Major")=1,1,0))</f>
        <v>0</v>
      </c>
      <c r="U1874">
        <f>IF(M1874&lt;&gt;"Minor",0,IF(COUNTIFS($A$2:$A1874,$A1874,$D$2:$D1874,$D1874,$M$2:$M1874,"Minor")=1,1,0))</f>
        <v>0</v>
      </c>
    </row>
    <row r="1875">
      <c r="A1875" t="inlineStr">
        <is>
          <t xml:space="preserve">819eabfbd96880cd7f6d42202600e24bdb384108</t>
        </is>
      </c>
      <c r="B1875" t="inlineStr">
        <is>
          <t xml:space="preserve">Primal Partners</t>
        </is>
      </c>
      <c r="C1875" t="inlineStr">
        <is>
          <t xml:space="preserve">Primal Partners (New)</t>
        </is>
      </c>
      <c r="D1875" t="inlineStr">
        <is>
          <t xml:space="preserve">794efc97c377e764b20814fc6a16ec9652dec5a9</t>
        </is>
      </c>
      <c r="E1875" t="inlineStr">
        <is>
          <t xml:space="preserve">Episode 98: Eine Energierune (Ignore)</t>
        </is>
      </c>
      <c r="F1875">
        <v>98</v>
      </c>
      <c r="G1875" t="inlineStr">
        <is>
          <t xml:space="preserve">5:22-5:30</t>
        </is>
      </c>
      <c r="H1875" t="inlineStr">
        <is>
          <t xml:space="preserve">Pending</t>
        </is>
      </c>
      <c r="I1875" t="inlineStr">
        <is>
          <t xml:space="preserve">Remarks: [Script Error]
Line from script:
"â€žIst das Frostkorallenpuder?â€œ, fragte Sofia, als sie die Schale in Yaras HÃ¤nden sah, und beschloss, einfach das Thema zu wechseln."
Note: The product was previously established as â€œLeuchtfrostkorallenpuder,â€_x009d_ and Sofiaâ€™s cousin is Yeva, not Yara. Suggested: â€žIst das Leuchtfrostkorallenpuder?â€œ, fragte Sofia, als sie die Schale in Yevas HÃ¤nden sah, und beschloss, einfach das Thema zu wechseln.</t>
        </is>
      </c>
      <c r="J1875" t="inlineStr">
        <is>
          <t xml:space="preserve">VOA</t>
        </is>
      </c>
      <c r="K1875" t="inlineStr">
        <is>
          <t xml:space="preserve">Script Error</t>
        </is>
      </c>
      <c r="L1875" t="inlineStr">
        <is>
          <t xml:space="preserve">Script error</t>
        </is>
      </c>
      <c r="M1875" t="str">
        <f>IFERROR(IF(VLOOKUP(L1875,'Quantification'!$A:$B,2,FALSE)&amp;""="","Unclassified",VLOOKUP(L1875,'Quantification'!$A:$B,2,FALSE)),"Unclassified")</f>
        <v>Major</v>
      </c>
      <c r="N1875" t="inlineStr">
        <is>
          <t xml:space="preserve">con-khera.mirjam@pocketfm.com</t>
        </is>
      </c>
      <c r="O1875" t="inlineStr">
        <is>
          <t xml:space="preserve">Issues found in raw</t>
        </is>
      </c>
      <c r="P1875" t="str">
        <f>IF(OR(O1875="Issues found in master",O1875="Final master"),"Master",IF(OR(O1875="Ready for Master",O1875="Issues found in raw",O1875="Raw under QC",O1875="Issues resolved in raw"),"Raw","-"))</f>
        <v>Raw</v>
      </c>
      <c r="Q1875" s="13">
        <v>46287.75138888889</v>
      </c>
      <c r="R1875" t="inlineStr">
        <is>
          <t xml:space="preserve">2026-09 (Sept)</t>
        </is>
      </c>
      <c r="S1875">
        <f>IF(M1875="Not an error",0,IF(COUNTIFS($A$2:$A1875,$A1875,$D$2:$D1875,$D1875,$M$2:$M1875,"&lt;&gt;Not an error")=1,1,0))</f>
        <v>0</v>
      </c>
      <c r="T1875">
        <f>IF(M1875&lt;&gt;"Major",0,IF(COUNTIFS($A$2:$A1875,$A1875,$D$2:$D1875,$D1875,$M$2:$M1875,"Major")=1,1,0))</f>
        <v>0</v>
      </c>
      <c r="U1875">
        <f>IF(M1875&lt;&gt;"Minor",0,IF(COUNTIFS($A$2:$A1875,$A1875,$D$2:$D1875,$D1875,$M$2:$M1875,"Minor")=1,1,0))</f>
        <v>0</v>
      </c>
    </row>
    <row r="1876">
      <c r="A1876" t="inlineStr">
        <is>
          <t xml:space="preserve">819eabfbd96880cd7f6d42202600e24bdb384108</t>
        </is>
      </c>
      <c r="B1876" t="inlineStr">
        <is>
          <t xml:space="preserve">Primal Partners</t>
        </is>
      </c>
      <c r="C1876" t="inlineStr">
        <is>
          <t xml:space="preserve">Primal Partners (New)</t>
        </is>
      </c>
      <c r="D1876" t="inlineStr">
        <is>
          <t xml:space="preserve">794efc97c377e764b20814fc6a16ec9652dec5a9</t>
        </is>
      </c>
      <c r="E1876" t="inlineStr">
        <is>
          <t xml:space="preserve">Episode 98: Eine Energierune (Ignore)</t>
        </is>
      </c>
      <c r="F1876">
        <v>98</v>
      </c>
      <c r="G1876" t="inlineStr">
        <is>
          <t xml:space="preserve">5:30-5:37</t>
        </is>
      </c>
      <c r="H1876" t="inlineStr">
        <is>
          <t xml:space="preserve">Pending</t>
        </is>
      </c>
      <c r="I1876" t="inlineStr">
        <is>
          <t xml:space="preserve">Remarks: [Script Error]
Line from script:
"„Ja. Ich habe gerade etwas angemischt und dir eine Schale gebracht“, sagte Yara, trat ein und stellte sie auf den Tisch."
Note: Sofia’s cousin was previously established as Yeva, not Yara. Suggested: „Ja. Ich habe gerade etwas angemischt und dir eine Schale gebracht“, sagte Yeva, trat ein und stellte sie auf den Tisch.</t>
        </is>
      </c>
      <c r="J1876" t="inlineStr">
        <is>
          <t xml:space="preserve">VOA</t>
        </is>
      </c>
      <c r="K1876" t="inlineStr">
        <is>
          <t xml:space="preserve">Script Error</t>
        </is>
      </c>
      <c r="L1876" t="inlineStr">
        <is>
          <t xml:space="preserve">Script error</t>
        </is>
      </c>
      <c r="M1876" t="str">
        <f>IFERROR(IF(VLOOKUP(L1876,'Quantification'!$A:$B,2,FALSE)&amp;""="","Unclassified",VLOOKUP(L1876,'Quantification'!$A:$B,2,FALSE)),"Unclassified")</f>
        <v>Major</v>
      </c>
      <c r="N1876" t="inlineStr">
        <is>
          <t xml:space="preserve">con-khera.mirjam@pocketfm.com</t>
        </is>
      </c>
      <c r="O1876" t="inlineStr">
        <is>
          <t xml:space="preserve">Issues found in raw</t>
        </is>
      </c>
      <c r="P1876" t="str">
        <f>IF(OR(O1876="Issues found in master",O1876="Final master"),"Master",IF(OR(O1876="Ready for Master",O1876="Issues found in raw",O1876="Raw under QC",O1876="Issues resolved in raw"),"Raw","-"))</f>
        <v>Raw</v>
      </c>
      <c r="Q1876" s="13">
        <v>46287.75138888889</v>
      </c>
      <c r="R1876" t="inlineStr">
        <is>
          <t xml:space="preserve">2026-09 (Sept)</t>
        </is>
      </c>
      <c r="S1876">
        <f>IF(M1876="Not an error",0,IF(COUNTIFS($A$2:$A1876,$A1876,$D$2:$D1876,$D1876,$M$2:$M1876,"&lt;&gt;Not an error")=1,1,0))</f>
        <v>0</v>
      </c>
      <c r="T1876">
        <f>IF(M1876&lt;&gt;"Major",0,IF(COUNTIFS($A$2:$A1876,$A1876,$D$2:$D1876,$D1876,$M$2:$M1876,"Major")=1,1,0))</f>
        <v>0</v>
      </c>
      <c r="U1876">
        <f>IF(M1876&lt;&gt;"Minor",0,IF(COUNTIFS($A$2:$A1876,$A1876,$D$2:$D1876,$D1876,$M$2:$M1876,"Minor")=1,1,0))</f>
        <v>0</v>
      </c>
    </row>
    <row r="1877">
      <c r="A1877" t="inlineStr">
        <is>
          <t xml:space="preserve">819eabfbd96880cd7f6d42202600e24bdb384108</t>
        </is>
      </c>
      <c r="B1877" t="inlineStr">
        <is>
          <t xml:space="preserve">Primal Partners</t>
        </is>
      </c>
      <c r="C1877" t="inlineStr">
        <is>
          <t xml:space="preserve">Primal Partners (New)</t>
        </is>
      </c>
      <c r="D1877" t="inlineStr">
        <is>
          <t xml:space="preserve">794efc97c377e764b20814fc6a16ec9652dec5a9</t>
        </is>
      </c>
      <c r="E1877" t="inlineStr">
        <is>
          <t xml:space="preserve">Episode 98: Eine Energierune (Ignore)</t>
        </is>
      </c>
      <c r="F1877">
        <v>98</v>
      </c>
      <c r="G1877" t="inlineStr">
        <is>
          <t xml:space="preserve">5:58-6:02</t>
        </is>
      </c>
      <c r="H1877" t="inlineStr">
        <is>
          <t xml:space="preserve">Pending</t>
        </is>
      </c>
      <c r="I1877" t="inlineStr">
        <is>
          <t xml:space="preserve">Remarks: [Script Error]
Line from script:
"„Was sind wir denn, Luft?“, neckte Yara sie."
Note: Sofia’s cousin was previously established as Yeva, not Yara. Suggested: „Was sind wir denn, Luft?“, neckte Yeva sie.</t>
        </is>
      </c>
      <c r="J1877" t="inlineStr">
        <is>
          <t xml:space="preserve">VOA</t>
        </is>
      </c>
      <c r="K1877" t="inlineStr">
        <is>
          <t xml:space="preserve">Script Error</t>
        </is>
      </c>
      <c r="L1877" t="inlineStr">
        <is>
          <t xml:space="preserve">Script error</t>
        </is>
      </c>
      <c r="M1877" t="str">
        <f>IFERROR(IF(VLOOKUP(L1877,'Quantification'!$A:$B,2,FALSE)&amp;""="","Unclassified",VLOOKUP(L1877,'Quantification'!$A:$B,2,FALSE)),"Unclassified")</f>
        <v>Major</v>
      </c>
      <c r="N1877" t="inlineStr">
        <is>
          <t xml:space="preserve">con-khera.mirjam@pocketfm.com</t>
        </is>
      </c>
      <c r="O1877" t="inlineStr">
        <is>
          <t xml:space="preserve">Issues found in raw</t>
        </is>
      </c>
      <c r="P1877" t="str">
        <f>IF(OR(O1877="Issues found in master",O1877="Final master"),"Master",IF(OR(O1877="Ready for Master",O1877="Issues found in raw",O1877="Raw under QC",O1877="Issues resolved in raw"),"Raw","-"))</f>
        <v>Raw</v>
      </c>
      <c r="Q1877" s="13">
        <v>46287.75138888889</v>
      </c>
      <c r="R1877" t="inlineStr">
        <is>
          <t xml:space="preserve">2026-09 (Sept)</t>
        </is>
      </c>
      <c r="S1877">
        <f>IF(M1877="Not an error",0,IF(COUNTIFS($A$2:$A1877,$A1877,$D$2:$D1877,$D1877,$M$2:$M1877,"&lt;&gt;Not an error")=1,1,0))</f>
        <v>0</v>
      </c>
      <c r="T1877">
        <f>IF(M1877&lt;&gt;"Major",0,IF(COUNTIFS($A$2:$A1877,$A1877,$D$2:$D1877,$D1877,$M$2:$M1877,"Major")=1,1,0))</f>
        <v>0</v>
      </c>
      <c r="U1877">
        <f>IF(M1877&lt;&gt;"Minor",0,IF(COUNTIFS($A$2:$A1877,$A1877,$D$2:$D1877,$D1877,$M$2:$M1877,"Minor")=1,1,0))</f>
        <v>0</v>
      </c>
    </row>
    <row r="1878">
      <c r="A1878" t="inlineStr">
        <is>
          <t xml:space="preserve">819eabfbd96880cd7f6d42202600e24bdb384108</t>
        </is>
      </c>
      <c r="B1878" t="inlineStr">
        <is>
          <t xml:space="preserve">Primal Partners</t>
        </is>
      </c>
      <c r="C1878" t="inlineStr">
        <is>
          <t xml:space="preserve">Primal Partners (New)</t>
        </is>
      </c>
      <c r="D1878" t="inlineStr">
        <is>
          <t xml:space="preserve">794efc97c377e764b20814fc6a16ec9652dec5a9</t>
        </is>
      </c>
      <c r="E1878" t="inlineStr">
        <is>
          <t xml:space="preserve">Episode 98: Eine Energierune (Ignore)</t>
        </is>
      </c>
      <c r="F1878">
        <v>98</v>
      </c>
      <c r="G1878" t="inlineStr">
        <is>
          <t xml:space="preserve">6:21-6:27</t>
        </is>
      </c>
      <c r="H1878" t="inlineStr">
        <is>
          <t xml:space="preserve">Pending</t>
        </is>
      </c>
      <c r="I1878" t="inlineStr">
        <is>
          <t xml:space="preserve">Remarks: [Script Error]
Line from script:
"Keiner der anderen Freunde, die der Onkel fragen konnte, besitzt eine Flugtierbestie fÃ¼r die Luftetappe."
Note: Raina is already part of the team and owns the Windschneid-Adler Aero. The team needs two flying beasts for the air stage, so the actual problem is finding a second one. Suggested: â€œAuÃŸer Raina besitzt keiner der Freunde, die mein Vater fragen konnte, eine Flugtierbestie fÃ¼r die Luftetappe.â€_x009d_</t>
        </is>
      </c>
      <c r="J1878" t="inlineStr">
        <is>
          <t xml:space="preserve">VOA</t>
        </is>
      </c>
      <c r="K1878" t="inlineStr">
        <is>
          <t xml:space="preserve">Script Error</t>
        </is>
      </c>
      <c r="L1878" t="inlineStr">
        <is>
          <t xml:space="preserve">Script error</t>
        </is>
      </c>
      <c r="M1878" t="str">
        <f>IFERROR(IF(VLOOKUP(L1878,'Quantification'!$A:$B,2,FALSE)&amp;""="","Unclassified",VLOOKUP(L1878,'Quantification'!$A:$B,2,FALSE)),"Unclassified")</f>
        <v>Major</v>
      </c>
      <c r="N1878" t="inlineStr">
        <is>
          <t xml:space="preserve">con-khera.mirjam@pocketfm.com</t>
        </is>
      </c>
      <c r="O1878" t="inlineStr">
        <is>
          <t xml:space="preserve">Issues found in raw</t>
        </is>
      </c>
      <c r="P1878" t="str">
        <f>IF(OR(O1878="Issues found in master",O1878="Final master"),"Master",IF(OR(O1878="Ready for Master",O1878="Issues found in raw",O1878="Raw under QC",O1878="Issues resolved in raw"),"Raw","-"))</f>
        <v>Raw</v>
      </c>
      <c r="Q1878" s="13">
        <v>46287.75138888889</v>
      </c>
      <c r="R1878" t="inlineStr">
        <is>
          <t xml:space="preserve">2026-09 (Sept)</t>
        </is>
      </c>
      <c r="S1878">
        <f>IF(M1878="Not an error",0,IF(COUNTIFS($A$2:$A1878,$A1878,$D$2:$D1878,$D1878,$M$2:$M1878,"&lt;&gt;Not an error")=1,1,0))</f>
        <v>0</v>
      </c>
      <c r="T1878">
        <f>IF(M1878&lt;&gt;"Major",0,IF(COUNTIFS($A$2:$A1878,$A1878,$D$2:$D1878,$D1878,$M$2:$M1878,"Major")=1,1,0))</f>
        <v>0</v>
      </c>
      <c r="U1878">
        <f>IF(M1878&lt;&gt;"Minor",0,IF(COUNTIFS($A$2:$A1878,$A1878,$D$2:$D1878,$D1878,$M$2:$M1878,"Minor")=1,1,0))</f>
        <v>0</v>
      </c>
    </row>
    <row r="1879">
      <c r="A1879" t="inlineStr">
        <is>
          <t xml:space="preserve">819eabfbd96880cd7f6d42202600e24bdb384108</t>
        </is>
      </c>
      <c r="B1879" t="inlineStr">
        <is>
          <t xml:space="preserve">Primal Partners</t>
        </is>
      </c>
      <c r="C1879" t="inlineStr">
        <is>
          <t xml:space="preserve">Primal Partners (New)</t>
        </is>
      </c>
      <c r="D1879" t="inlineStr">
        <is>
          <t xml:space="preserve">794efc97c377e764b20814fc6a16ec9652dec5a9</t>
        </is>
      </c>
      <c r="E1879" t="inlineStr">
        <is>
          <t xml:space="preserve">Episode 98: Eine Energierune (Ignore)</t>
        </is>
      </c>
      <c r="F1879">
        <v>98</v>
      </c>
      <c r="G1879" t="inlineStr">
        <is>
          <t xml:space="preserve">6:27-6:33</t>
        </is>
      </c>
      <c r="H1879" t="inlineStr">
        <is>
          <t xml:space="preserve">Pending</t>
        </is>
      </c>
      <c r="I1879" t="inlineStr">
        <is>
          <t xml:space="preserve">Remarks: [Script Error]
Line from script:
"„Dein kleiner Schatzgeist qualifiziert sich da nur mit Ach und Krach“, erklärte Yara."
Note: Sofia’s cousin was previously established as Yeva, not Yara. Suggested: „Dein kleiner Schatzgeist qualifiziert sich da nur mit Ach und Krach“, erklärte Yeva.</t>
        </is>
      </c>
      <c r="J1879" t="inlineStr">
        <is>
          <t xml:space="preserve">VOA</t>
        </is>
      </c>
      <c r="K1879" t="inlineStr">
        <is>
          <t xml:space="preserve">Script Error</t>
        </is>
      </c>
      <c r="L1879" t="inlineStr">
        <is>
          <t xml:space="preserve">Script error</t>
        </is>
      </c>
      <c r="M1879" t="str">
        <f>IFERROR(IF(VLOOKUP(L1879,'Quantification'!$A:$B,2,FALSE)&amp;""="","Unclassified",VLOOKUP(L1879,'Quantification'!$A:$B,2,FALSE)),"Unclassified")</f>
        <v>Major</v>
      </c>
      <c r="N1879" t="inlineStr">
        <is>
          <t xml:space="preserve">con-khera.mirjam@pocketfm.com</t>
        </is>
      </c>
      <c r="O1879" t="inlineStr">
        <is>
          <t xml:space="preserve">Issues found in raw</t>
        </is>
      </c>
      <c r="P1879" t="str">
        <f>IF(OR(O1879="Issues found in master",O1879="Final master"),"Master",IF(OR(O1879="Ready for Master",O1879="Issues found in raw",O1879="Raw under QC",O1879="Issues resolved in raw"),"Raw","-"))</f>
        <v>Raw</v>
      </c>
      <c r="Q1879" s="13">
        <v>46287.75138888889</v>
      </c>
      <c r="R1879" t="inlineStr">
        <is>
          <t xml:space="preserve">2026-09 (Sept)</t>
        </is>
      </c>
      <c r="S1879">
        <f>IF(M1879="Not an error",0,IF(COUNTIFS($A$2:$A1879,$A1879,$D$2:$D1879,$D1879,$M$2:$M1879,"&lt;&gt;Not an error")=1,1,0))</f>
        <v>0</v>
      </c>
      <c r="T1879">
        <f>IF(M1879&lt;&gt;"Major",0,IF(COUNTIFS($A$2:$A1879,$A1879,$D$2:$D1879,$D1879,$M$2:$M1879,"Major")=1,1,0))</f>
        <v>0</v>
      </c>
      <c r="U1879">
        <f>IF(M1879&lt;&gt;"Minor",0,IF(COUNTIFS($A$2:$A1879,$A1879,$D$2:$D1879,$D1879,$M$2:$M1879,"Minor")=1,1,0))</f>
        <v>0</v>
      </c>
    </row>
    <row r="1880">
      <c r="A1880" t="inlineStr">
        <is>
          <t xml:space="preserve">819eabfbd96880cd7f6d42202600e24bdb384108</t>
        </is>
      </c>
      <c r="B1880" t="inlineStr">
        <is>
          <t xml:space="preserve">Primal Partners</t>
        </is>
      </c>
      <c r="C1880" t="inlineStr">
        <is>
          <t xml:space="preserve">Primal Partners (New)</t>
        </is>
      </c>
      <c r="D1880" t="inlineStr">
        <is>
          <t xml:space="preserve">794efc97c377e764b20814fc6a16ec9652dec5a9</t>
        </is>
      </c>
      <c r="E1880" t="inlineStr">
        <is>
          <t xml:space="preserve">Episode 98: Eine Energierune (Ignore)</t>
        </is>
      </c>
      <c r="F1880">
        <v>98</v>
      </c>
      <c r="G1880" t="inlineStr">
        <is>
          <t xml:space="preserve">7:06-7:10</t>
        </is>
      </c>
      <c r="H1880" t="inlineStr">
        <is>
          <t xml:space="preserve">Pending</t>
        </is>
      </c>
      <c r="I1880" t="inlineStr">
        <is>
          <t xml:space="preserve">Remarks: [Script Error]
Line from script:
"„Ich glaube nicht, dass seine Nerven noch viel mehr aushalten“, fuhr Yara fort."
Note: Sofia’s cousin was previously established as Yeva, not Yara. Suggested: „Ich glaube nicht, dass seine Nerven noch viel mehr aushalten“, fuhr Yeva fort.</t>
        </is>
      </c>
      <c r="J1880" t="inlineStr">
        <is>
          <t xml:space="preserve">VOA</t>
        </is>
      </c>
      <c r="K1880" t="inlineStr">
        <is>
          <t xml:space="preserve">Script Error</t>
        </is>
      </c>
      <c r="L1880" t="inlineStr">
        <is>
          <t xml:space="preserve">Script error</t>
        </is>
      </c>
      <c r="M1880" t="str">
        <f>IFERROR(IF(VLOOKUP(L1880,'Quantification'!$A:$B,2,FALSE)&amp;""="","Unclassified",VLOOKUP(L1880,'Quantification'!$A:$B,2,FALSE)),"Unclassified")</f>
        <v>Major</v>
      </c>
      <c r="N1880" t="inlineStr">
        <is>
          <t xml:space="preserve">con-khera.mirjam@pocketfm.com</t>
        </is>
      </c>
      <c r="O1880" t="inlineStr">
        <is>
          <t xml:space="preserve">Issues found in raw</t>
        </is>
      </c>
      <c r="P1880" t="str">
        <f>IF(OR(O1880="Issues found in master",O1880="Final master"),"Master",IF(OR(O1880="Ready for Master",O1880="Issues found in raw",O1880="Raw under QC",O1880="Issues resolved in raw"),"Raw","-"))</f>
        <v>Raw</v>
      </c>
      <c r="Q1880" s="13">
        <v>46287.75138888889</v>
      </c>
      <c r="R1880" t="inlineStr">
        <is>
          <t xml:space="preserve">2026-09 (Sept)</t>
        </is>
      </c>
      <c r="S1880">
        <f>IF(M1880="Not an error",0,IF(COUNTIFS($A$2:$A1880,$A1880,$D$2:$D1880,$D1880,$M$2:$M1880,"&lt;&gt;Not an error")=1,1,0))</f>
        <v>0</v>
      </c>
      <c r="T1880">
        <f>IF(M1880&lt;&gt;"Major",0,IF(COUNTIFS($A$2:$A1880,$A1880,$D$2:$D1880,$D1880,$M$2:$M1880,"Major")=1,1,0))</f>
        <v>0</v>
      </c>
      <c r="U1880">
        <f>IF(M1880&lt;&gt;"Minor",0,IF(COUNTIFS($A$2:$A1880,$A1880,$D$2:$D1880,$D1880,$M$2:$M1880,"Minor")=1,1,0))</f>
        <v>0</v>
      </c>
    </row>
    <row r="1881">
      <c r="A1881" t="inlineStr">
        <is>
          <t xml:space="preserve">819eabfbd96880cd7f6d42202600e24bdb384108</t>
        </is>
      </c>
      <c r="B1881" t="inlineStr">
        <is>
          <t xml:space="preserve">Primal Partners</t>
        </is>
      </c>
      <c r="C1881" t="inlineStr">
        <is>
          <t xml:space="preserve">Primal Partners (New)</t>
        </is>
      </c>
      <c r="D1881" t="inlineStr">
        <is>
          <t xml:space="preserve">794efc97c377e764b20814fc6a16ec9652dec5a9</t>
        </is>
      </c>
      <c r="E1881" t="inlineStr">
        <is>
          <t xml:space="preserve">Episode 98: Eine Energierune (Ignore)</t>
        </is>
      </c>
      <c r="F1881">
        <v>98</v>
      </c>
      <c r="G1881" t="inlineStr">
        <is>
          <t xml:space="preserve">7:28-7:29</t>
        </is>
      </c>
      <c r="H1881" t="inlineStr">
        <is>
          <t xml:space="preserve">Pending</t>
        </is>
      </c>
      <c r="I1881" t="inlineStr">
        <is>
          <t xml:space="preserve">Remarks: [Script Error]
Line from script:
"Yara nickte."
Note: Sofiaâ€™s cousin was previously established as Yeva, not Yara. Suggested: â€œYeva nickte.â€_x009d_</t>
        </is>
      </c>
      <c r="J1881" t="inlineStr">
        <is>
          <t xml:space="preserve">VOA</t>
        </is>
      </c>
      <c r="K1881" t="inlineStr">
        <is>
          <t xml:space="preserve">Script Error</t>
        </is>
      </c>
      <c r="L1881" t="inlineStr">
        <is>
          <t xml:space="preserve">Script error</t>
        </is>
      </c>
      <c r="M1881" t="str">
        <f>IFERROR(IF(VLOOKUP(L1881,'Quantification'!$A:$B,2,FALSE)&amp;""="","Unclassified",VLOOKUP(L1881,'Quantification'!$A:$B,2,FALSE)),"Unclassified")</f>
        <v>Major</v>
      </c>
      <c r="N1881" t="inlineStr">
        <is>
          <t xml:space="preserve">con-khera.mirjam@pocketfm.com</t>
        </is>
      </c>
      <c r="O1881" t="inlineStr">
        <is>
          <t xml:space="preserve">Issues found in raw</t>
        </is>
      </c>
      <c r="P1881" t="str">
        <f>IF(OR(O1881="Issues found in master",O1881="Final master"),"Master",IF(OR(O1881="Ready for Master",O1881="Issues found in raw",O1881="Raw under QC",O1881="Issues resolved in raw"),"Raw","-"))</f>
        <v>Raw</v>
      </c>
      <c r="Q1881" s="13">
        <v>46287.75138888889</v>
      </c>
      <c r="R1881" t="inlineStr">
        <is>
          <t xml:space="preserve">2026-09 (Sept)</t>
        </is>
      </c>
      <c r="S1881">
        <f>IF(M1881="Not an error",0,IF(COUNTIFS($A$2:$A1881,$A1881,$D$2:$D1881,$D1881,$M$2:$M1881,"&lt;&gt;Not an error")=1,1,0))</f>
        <v>0</v>
      </c>
      <c r="T1881">
        <f>IF(M1881&lt;&gt;"Major",0,IF(COUNTIFS($A$2:$A1881,$A1881,$D$2:$D1881,$D1881,$M$2:$M1881,"Major")=1,1,0))</f>
        <v>0</v>
      </c>
      <c r="U1881">
        <f>IF(M1881&lt;&gt;"Minor",0,IF(COUNTIFS($A$2:$A1881,$A1881,$D$2:$D1881,$D1881,$M$2:$M1881,"Minor")=1,1,0))</f>
        <v>0</v>
      </c>
    </row>
    <row r="1882">
      <c r="A1882" t="inlineStr">
        <is>
          <t xml:space="preserve">819eabfbd96880cd7f6d42202600e24bdb384108</t>
        </is>
      </c>
      <c r="B1882" t="inlineStr">
        <is>
          <t xml:space="preserve">Primal Partners</t>
        </is>
      </c>
      <c r="C1882" t="inlineStr">
        <is>
          <t xml:space="preserve">Primal Partners (New)</t>
        </is>
      </c>
      <c r="D1882" t="inlineStr">
        <is>
          <t xml:space="preserve">794efc97c377e764b20814fc6a16ec9652dec5a9</t>
        </is>
      </c>
      <c r="E1882" t="inlineStr">
        <is>
          <t xml:space="preserve">Episode 98: Eine Energierune (Ignore)</t>
        </is>
      </c>
      <c r="F1882">
        <v>98</v>
      </c>
      <c r="G1882" t="inlineStr">
        <is>
          <t xml:space="preserve">7:06-7:39</t>
        </is>
      </c>
      <c r="H1882" t="inlineStr">
        <is>
          <t xml:space="preserve">Pending</t>
        </is>
      </c>
      <c r="I1882" t="inlineStr">
        <is>
          <t xml:space="preserve">Remarks: [Script Error]
Line from script:
"„Läuft der kleine Schatzgeist die letzte Etappe?“, fragte Sofia.
Yara nickte. „Als Letzter, aber mach dir keine Sorgen. Wir erwarten sowieso nicht, den Teamwettbewerb zu gewinnen. Dein kleiner Schatzgeist muss nicht einmal ins Ziel kommen, das ist schon in Ordnung.“"
Note: The final stage is the air stage, so Finder would fly rather than run. The response also fails to explain that Sofia and Finder are primarily needed to complete the team registration while the uncle is aiming for an individual-stage prize. It is additionally unclear whether failing to finish would disqualify the team. The cousin’s established name is Yeva, not Yara. Suggested: „Übernimmt der kleine Schatzgeist die letzte Luftetappe?“, fragte Sofia. Yeva nickte. „Ja, er fliegt als Letzter. Aber mach dir keine Sorgen. Wir brauchen euch hauptsächlich, damit das Team vollständig ist. Mein Vater will vor allem die Einzelwertung mit seinem Brüllenden Sumpfkrokodil gewinnen.“</t>
        </is>
      </c>
      <c r="J1882" t="inlineStr">
        <is>
          <t xml:space="preserve">VOA</t>
        </is>
      </c>
      <c r="K1882" t="inlineStr">
        <is>
          <t xml:space="preserve">Script Error</t>
        </is>
      </c>
      <c r="L1882" t="inlineStr">
        <is>
          <t xml:space="preserve">Script error</t>
        </is>
      </c>
      <c r="M1882" t="str">
        <f>IFERROR(IF(VLOOKUP(L1882,'Quantification'!$A:$B,2,FALSE)&amp;""="","Unclassified",VLOOKUP(L1882,'Quantification'!$A:$B,2,FALSE)),"Unclassified")</f>
        <v>Major</v>
      </c>
      <c r="N1882" t="inlineStr">
        <is>
          <t xml:space="preserve">con-khera.mirjam@pocketfm.com</t>
        </is>
      </c>
      <c r="O1882" t="inlineStr">
        <is>
          <t xml:space="preserve">Issues found in raw</t>
        </is>
      </c>
      <c r="P1882" t="str">
        <f>IF(OR(O1882="Issues found in master",O1882="Final master"),"Master",IF(OR(O1882="Ready for Master",O1882="Issues found in raw",O1882="Raw under QC",O1882="Issues resolved in raw"),"Raw","-"))</f>
        <v>Raw</v>
      </c>
      <c r="Q1882" s="13">
        <v>46287.75138888889</v>
      </c>
      <c r="R1882" t="inlineStr">
        <is>
          <t xml:space="preserve">2026-09 (Sept)</t>
        </is>
      </c>
      <c r="S1882">
        <f>IF(M1882="Not an error",0,IF(COUNTIFS($A$2:$A1882,$A1882,$D$2:$D1882,$D1882,$M$2:$M1882,"&lt;&gt;Not an error")=1,1,0))</f>
        <v>0</v>
      </c>
      <c r="T1882">
        <f>IF(M1882&lt;&gt;"Major",0,IF(COUNTIFS($A$2:$A1882,$A1882,$D$2:$D1882,$D1882,$M$2:$M1882,"Major")=1,1,0))</f>
        <v>0</v>
      </c>
      <c r="U1882">
        <f>IF(M1882&lt;&gt;"Minor",0,IF(COUNTIFS($A$2:$A1882,$A1882,$D$2:$D1882,$D1882,$M$2:$M1882,"Minor")=1,1,0))</f>
        <v>0</v>
      </c>
    </row>
    <row r="1883">
      <c r="A1883" t="inlineStr">
        <is>
          <t xml:space="preserve">819eabfbd96880cd7f6d42202600e24bdb384108</t>
        </is>
      </c>
      <c r="B1883" t="inlineStr">
        <is>
          <t xml:space="preserve">Primal Partners</t>
        </is>
      </c>
      <c r="C1883" t="inlineStr">
        <is>
          <t xml:space="preserve">Primal Partners (New)</t>
        </is>
      </c>
      <c r="D1883" t="inlineStr">
        <is>
          <t xml:space="preserve">294dd474dec4954a9a388107997024ee2d726e4c</t>
        </is>
      </c>
      <c r="E1883" t="inlineStr">
        <is>
          <t xml:space="preserve">Episode 99: Versuch Dorthin Zu Radeln</t>
        </is>
      </c>
      <c r="F1883">
        <v>99</v>
      </c>
      <c r="G1883" t="inlineStr">
        <is>
          <t xml:space="preserve">2:07-2:09</t>
        </is>
      </c>
      <c r="H1883" t="inlineStr">
        <is>
          <t xml:space="preserve">Resolved</t>
        </is>
      </c>
      <c r="I1883" t="inlineStr">
        <is>
          <t xml:space="preserve">Remarks: [Script Error]
Line from script:
"Die Startlinie befand sich auf der Eichenallee."
Note: The street name should be localized consistently with the established US setting and other English place names. Suggested: â€œDie Startlinie befand sich an der Oak Avenue.â€_x009d_</t>
        </is>
      </c>
      <c r="J1883" t="inlineStr">
        <is>
          <t xml:space="preserve">VOA</t>
        </is>
      </c>
      <c r="K1883" t="inlineStr">
        <is>
          <t xml:space="preserve">Script Error</t>
        </is>
      </c>
      <c r="L1883" t="inlineStr">
        <is>
          <t xml:space="preserve">Script error</t>
        </is>
      </c>
      <c r="M1883" t="str">
        <f>IFERROR(IF(VLOOKUP(L1883,'Quantification'!$A:$B,2,FALSE)&amp;""="","Unclassified",VLOOKUP(L1883,'Quantification'!$A:$B,2,FALSE)),"Unclassified")</f>
        <v>Major</v>
      </c>
      <c r="N1883" t="inlineStr">
        <is>
          <t xml:space="preserve">con-khera.mirjam@pocketfm.com</t>
        </is>
      </c>
      <c r="O1883" t="inlineStr">
        <is>
          <t xml:space="preserve">Issues found in raw</t>
        </is>
      </c>
      <c r="P1883" t="str">
        <f>IF(OR(O1883="Issues found in master",O1883="Final master"),"Master",IF(OR(O1883="Ready for Master",O1883="Issues found in raw",O1883="Raw under QC",O1883="Issues resolved in raw"),"Raw","-"))</f>
        <v>Raw</v>
      </c>
      <c r="Q1883" s="13">
        <v>46288.27847222222</v>
      </c>
      <c r="R1883" t="inlineStr">
        <is>
          <t xml:space="preserve">2026-09 (Sept)</t>
        </is>
      </c>
      <c r="S1883">
        <f>IF(M1883="Not an error",0,IF(COUNTIFS($A$2:$A1883,$A1883,$D$2:$D1883,$D1883,$M$2:$M1883,"&lt;&gt;Not an error")=1,1,0))</f>
        <v>1</v>
      </c>
      <c r="T1883">
        <f>IF(M1883&lt;&gt;"Major",0,IF(COUNTIFS($A$2:$A1883,$A1883,$D$2:$D1883,$D1883,$M$2:$M1883,"Major")=1,1,0))</f>
        <v>1</v>
      </c>
      <c r="U1883">
        <f>IF(M1883&lt;&gt;"Minor",0,IF(COUNTIFS($A$2:$A1883,$A1883,$D$2:$D1883,$D1883,$M$2:$M1883,"Minor")=1,1,0))</f>
        <v>0</v>
      </c>
    </row>
    <row r="1884">
      <c r="A1884" t="inlineStr">
        <is>
          <t xml:space="preserve">819eabfbd96880cd7f6d42202600e24bdb384108</t>
        </is>
      </c>
      <c r="B1884" t="inlineStr">
        <is>
          <t xml:space="preserve">Primal Partners</t>
        </is>
      </c>
      <c r="C1884" t="inlineStr">
        <is>
          <t xml:space="preserve">Primal Partners (New)</t>
        </is>
      </c>
      <c r="D1884" t="inlineStr">
        <is>
          <t xml:space="preserve">294dd474dec4954a9a388107997024ee2d726e4c</t>
        </is>
      </c>
      <c r="E1884" t="inlineStr">
        <is>
          <t xml:space="preserve">Episode 99: Versuch Dorthin Zu Radeln</t>
        </is>
      </c>
      <c r="F1884">
        <v>99</v>
      </c>
      <c r="G1884" t="inlineStr">
        <is>
          <t xml:space="preserve">3:55-4:01</t>
        </is>
      </c>
      <c r="H1884" t="inlineStr">
        <is>
          <t xml:space="preserve">Resolved</t>
        </is>
      </c>
      <c r="I1884" t="inlineStr">
        <is>
          <t xml:space="preserve">Remarks: [Script Error]
Line from script:
"â€žSofia, werd nachher nicht nervÃ¶s. Bleib einfach ruhigâ€œ, sagte plÃ¶tzlich ihr dritter Onkel neben ihr."
Note: The numbered family designation â€œdritter Onkelâ€_x009d_ is unnecessary and unnatural in the localized German script. Suggested: â€žSofia, werd nachher nicht nervÃ¶s. Bleib einfach ruhigâ€œ, sagte plÃ¶tzlich ihr Onkel neben ihr.</t>
        </is>
      </c>
      <c r="J1884" t="inlineStr">
        <is>
          <t xml:space="preserve">VOA</t>
        </is>
      </c>
      <c r="K1884" t="inlineStr">
        <is>
          <t xml:space="preserve">Script Error</t>
        </is>
      </c>
      <c r="L1884" t="inlineStr">
        <is>
          <t xml:space="preserve">Script error</t>
        </is>
      </c>
      <c r="M1884" t="str">
        <f>IFERROR(IF(VLOOKUP(L1884,'Quantification'!$A:$B,2,FALSE)&amp;""="","Unclassified",VLOOKUP(L1884,'Quantification'!$A:$B,2,FALSE)),"Unclassified")</f>
        <v>Major</v>
      </c>
      <c r="N1884" t="inlineStr">
        <is>
          <t xml:space="preserve">con-khera.mirjam@pocketfm.com</t>
        </is>
      </c>
      <c r="O1884" t="inlineStr">
        <is>
          <t xml:space="preserve">Issues found in raw</t>
        </is>
      </c>
      <c r="P1884" t="str">
        <f>IF(OR(O1884="Issues found in master",O1884="Final master"),"Master",IF(OR(O1884="Ready for Master",O1884="Issues found in raw",O1884="Raw under QC",O1884="Issues resolved in raw"),"Raw","-"))</f>
        <v>Raw</v>
      </c>
      <c r="Q1884" s="13">
        <v>46288.27847222222</v>
      </c>
      <c r="R1884" t="inlineStr">
        <is>
          <t xml:space="preserve">2026-09 (Sept)</t>
        </is>
      </c>
      <c r="S1884">
        <f>IF(M1884="Not an error",0,IF(COUNTIFS($A$2:$A1884,$A1884,$D$2:$D1884,$D1884,$M$2:$M1884,"&lt;&gt;Not an error")=1,1,0))</f>
        <v>0</v>
      </c>
      <c r="T1884">
        <f>IF(M1884&lt;&gt;"Major",0,IF(COUNTIFS($A$2:$A1884,$A1884,$D$2:$D1884,$D1884,$M$2:$M1884,"Major")=1,1,0))</f>
        <v>0</v>
      </c>
      <c r="U1884">
        <f>IF(M1884&lt;&gt;"Minor",0,IF(COUNTIFS($A$2:$A1884,$A1884,$D$2:$D1884,$D1884,$M$2:$M1884,"Minor")=1,1,0))</f>
        <v>0</v>
      </c>
    </row>
    <row r="1885">
      <c r="A1885" t="inlineStr">
        <is>
          <t xml:space="preserve">819eabfbd96880cd7f6d42202600e24bdb384108</t>
        </is>
      </c>
      <c r="B1885" t="inlineStr">
        <is>
          <t xml:space="preserve">Primal Partners</t>
        </is>
      </c>
      <c r="C1885" t="inlineStr">
        <is>
          <t xml:space="preserve">Primal Partners (New)</t>
        </is>
      </c>
      <c r="D1885" t="inlineStr">
        <is>
          <t xml:space="preserve">294dd474dec4954a9a388107997024ee2d726e4c</t>
        </is>
      </c>
      <c r="E1885" t="inlineStr">
        <is>
          <t xml:space="preserve">Episode 99: Versuch Dorthin Zu Radeln</t>
        </is>
      </c>
      <c r="F1885">
        <v>99</v>
      </c>
      <c r="G1885" t="inlineStr">
        <is>
          <t xml:space="preserve">4:01-4:03</t>
        </is>
      </c>
      <c r="H1885" t="inlineStr">
        <is>
          <t xml:space="preserve">Resolved</t>
        </is>
      </c>
      <c r="I1885" t="inlineStr">
        <is>
          <t xml:space="preserve">Remarks: [Script Error]
Line from script:
"Sofia war sprachlos."
Note: â€œSprachlosâ€_x009d_ is repeatedly used as Sofiaâ€™s default reaction throughout the story. Suggested: Remove the sentence.</t>
        </is>
      </c>
      <c r="J1885" t="inlineStr">
        <is>
          <t xml:space="preserve">VOA</t>
        </is>
      </c>
      <c r="K1885" t="inlineStr">
        <is>
          <t xml:space="preserve">Script Error</t>
        </is>
      </c>
      <c r="L1885" t="inlineStr">
        <is>
          <t xml:space="preserve">Script error</t>
        </is>
      </c>
      <c r="M1885" t="str">
        <f>IFERROR(IF(VLOOKUP(L1885,'Quantification'!$A:$B,2,FALSE)&amp;""="","Unclassified",VLOOKUP(L1885,'Quantification'!$A:$B,2,FALSE)),"Unclassified")</f>
        <v>Major</v>
      </c>
      <c r="N1885" t="inlineStr">
        <is>
          <t xml:space="preserve">con-khera.mirjam@pocketfm.com</t>
        </is>
      </c>
      <c r="O1885" t="inlineStr">
        <is>
          <t xml:space="preserve">Issues found in raw</t>
        </is>
      </c>
      <c r="P1885" t="str">
        <f>IF(OR(O1885="Issues found in master",O1885="Final master"),"Master",IF(OR(O1885="Ready for Master",O1885="Issues found in raw",O1885="Raw under QC",O1885="Issues resolved in raw"),"Raw","-"))</f>
        <v>Raw</v>
      </c>
      <c r="Q1885" s="13">
        <v>46288.27847222222</v>
      </c>
      <c r="R1885" t="inlineStr">
        <is>
          <t xml:space="preserve">2026-09 (Sept)</t>
        </is>
      </c>
      <c r="S1885">
        <f>IF(M1885="Not an error",0,IF(COUNTIFS($A$2:$A1885,$A1885,$D$2:$D1885,$D1885,$M$2:$M1885,"&lt;&gt;Not an error")=1,1,0))</f>
        <v>0</v>
      </c>
      <c r="T1885">
        <f>IF(M1885&lt;&gt;"Major",0,IF(COUNTIFS($A$2:$A1885,$A1885,$D$2:$D1885,$D1885,$M$2:$M1885,"Major")=1,1,0))</f>
        <v>0</v>
      </c>
      <c r="U1885">
        <f>IF(M1885&lt;&gt;"Minor",0,IF(COUNTIFS($A$2:$A1885,$A1885,$D$2:$D1885,$D1885,$M$2:$M1885,"Minor")=1,1,0))</f>
        <v>0</v>
      </c>
    </row>
    <row r="1886">
      <c r="A1886" t="inlineStr">
        <is>
          <t xml:space="preserve">819eabfbd96880cd7f6d42202600e24bdb384108</t>
        </is>
      </c>
      <c r="B1886" t="inlineStr">
        <is>
          <t xml:space="preserve">Primal Partners</t>
        </is>
      </c>
      <c r="C1886" t="inlineStr">
        <is>
          <t xml:space="preserve">Primal Partners (New)</t>
        </is>
      </c>
      <c r="D1886" t="inlineStr">
        <is>
          <t xml:space="preserve">294dd474dec4954a9a388107997024ee2d726e4c</t>
        </is>
      </c>
      <c r="E1886" t="inlineStr">
        <is>
          <t xml:space="preserve">Episode 99: Versuch Dorthin Zu Radeln</t>
        </is>
      </c>
      <c r="F1886">
        <v>99</v>
      </c>
      <c r="G1886" t="inlineStr">
        <is>
          <t xml:space="preserve">5:15-5:18</t>
        </is>
      </c>
      <c r="H1886" t="inlineStr">
        <is>
          <t xml:space="preserve">Resolved</t>
        </is>
      </c>
      <c r="I1886" t="inlineStr">
        <is>
          <t xml:space="preserve">Remarks: [Script Error]
Line from script:
"â€žWir treffen uns spÃ¤terâ€œ, sagte ihr dritter Onkel."
Note: The numbered family designation â€œdritter Onkelâ€_x009d_ is unnecessary and unnatural in the localized German script. Suggested: â€žWir treffen uns spÃ¤terâ€œ, sagte ihr Onkel.</t>
        </is>
      </c>
      <c r="J1886" t="inlineStr">
        <is>
          <t xml:space="preserve">VOA</t>
        </is>
      </c>
      <c r="K1886" t="inlineStr">
        <is>
          <t xml:space="preserve">Script Error</t>
        </is>
      </c>
      <c r="L1886" t="inlineStr">
        <is>
          <t xml:space="preserve">Script error</t>
        </is>
      </c>
      <c r="M1886" t="str">
        <f>IFERROR(IF(VLOOKUP(L1886,'Quantification'!$A:$B,2,FALSE)&amp;""="","Unclassified",VLOOKUP(L1886,'Quantification'!$A:$B,2,FALSE)),"Unclassified")</f>
        <v>Major</v>
      </c>
      <c r="N1886" t="inlineStr">
        <is>
          <t xml:space="preserve">con-khera.mirjam@pocketfm.com</t>
        </is>
      </c>
      <c r="O1886" t="inlineStr">
        <is>
          <t xml:space="preserve">Issues found in raw</t>
        </is>
      </c>
      <c r="P1886" t="str">
        <f>IF(OR(O1886="Issues found in master",O1886="Final master"),"Master",IF(OR(O1886="Ready for Master",O1886="Issues found in raw",O1886="Raw under QC",O1886="Issues resolved in raw"),"Raw","-"))</f>
        <v>Raw</v>
      </c>
      <c r="Q1886" s="13">
        <v>46288.27847222222</v>
      </c>
      <c r="R1886" t="inlineStr">
        <is>
          <t xml:space="preserve">2026-09 (Sept)</t>
        </is>
      </c>
      <c r="S1886">
        <f>IF(M1886="Not an error",0,IF(COUNTIFS($A$2:$A1886,$A1886,$D$2:$D1886,$D1886,$M$2:$M1886,"&lt;&gt;Not an error")=1,1,0))</f>
        <v>0</v>
      </c>
      <c r="T1886">
        <f>IF(M1886&lt;&gt;"Major",0,IF(COUNTIFS($A$2:$A1886,$A1886,$D$2:$D1886,$D1886,$M$2:$M1886,"Major")=1,1,0))</f>
        <v>0</v>
      </c>
      <c r="U1886">
        <f>IF(M1886&lt;&gt;"Minor",0,IF(COUNTIFS($A$2:$A1886,$A1886,$D$2:$D1886,$D1886,$M$2:$M1886,"Minor")=1,1,0))</f>
        <v>0</v>
      </c>
    </row>
    <row r="1887">
      <c r="A1887" t="inlineStr">
        <is>
          <t xml:space="preserve">819eabfbd96880cd7f6d42202600e24bdb384108</t>
        </is>
      </c>
      <c r="B1887" t="inlineStr">
        <is>
          <t xml:space="preserve">Primal Partners</t>
        </is>
      </c>
      <c r="C1887" t="inlineStr">
        <is>
          <t xml:space="preserve">Primal Partners (New)</t>
        </is>
      </c>
      <c r="D1887" t="inlineStr">
        <is>
          <t xml:space="preserve">294dd474dec4954a9a388107997024ee2d726e4c</t>
        </is>
      </c>
      <c r="E1887" t="inlineStr">
        <is>
          <t xml:space="preserve">Episode 99: Versuch Dorthin Zu Radeln</t>
        </is>
      </c>
      <c r="F1887">
        <v>99</v>
      </c>
      <c r="G1887" t="inlineStr">
        <is>
          <t xml:space="preserve">5:41-5:42</t>
        </is>
      </c>
      <c r="H1887" t="inlineStr">
        <is>
          <t xml:space="preserve">Resolved</t>
        </is>
      </c>
      <c r="I1887" t="inlineStr">
        <is>
          <t xml:space="preserve">Remarks: [Script Error / TBC]
Line from script:
"Vom Hellenberg?"
Note: â€œHellenbergâ€_x009d_ sounds unlocalized and has not previously been established as a location in the US setting. Please confirm the intended place name and localize it consistently with locations such as Yellowridge Mountain and Pinewood Village. Suggested: â€œVom Mount Helen?â€_x009d_</t>
        </is>
      </c>
      <c r="J1887" t="inlineStr">
        <is>
          <t xml:space="preserve">VOA</t>
        </is>
      </c>
      <c r="K1887" t="inlineStr">
        <is>
          <t xml:space="preserve">Modulation</t>
        </is>
      </c>
      <c r="L1887" t="inlineStr">
        <is>
          <t xml:space="preserve">Modulation</t>
        </is>
      </c>
      <c r="M1887" t="str">
        <f>IFERROR(IF(VLOOKUP(L1887,'Quantification'!$A:$B,2,FALSE)&amp;""="","Unclassified",VLOOKUP(L1887,'Quantification'!$A:$B,2,FALSE)),"Unclassified")</f>
        <v>Minor</v>
      </c>
      <c r="N1887" t="inlineStr">
        <is>
          <t xml:space="preserve">con-khera.mirjam@pocketfm.com</t>
        </is>
      </c>
      <c r="O1887" t="inlineStr">
        <is>
          <t xml:space="preserve">Issues found in raw</t>
        </is>
      </c>
      <c r="P1887" t="str">
        <f>IF(OR(O1887="Issues found in master",O1887="Final master"),"Master",IF(OR(O1887="Ready for Master",O1887="Issues found in raw",O1887="Raw under QC",O1887="Issues resolved in raw"),"Raw","-"))</f>
        <v>Raw</v>
      </c>
      <c r="Q1887" s="13">
        <v>46288.27847222222</v>
      </c>
      <c r="R1887" t="inlineStr">
        <is>
          <t xml:space="preserve">2026-09 (Sept)</t>
        </is>
      </c>
      <c r="S1887">
        <f>IF(M1887="Not an error",0,IF(COUNTIFS($A$2:$A1887,$A1887,$D$2:$D1887,$D1887,$M$2:$M1887,"&lt;&gt;Not an error")=1,1,0))</f>
        <v>0</v>
      </c>
      <c r="T1887">
        <f>IF(M1887&lt;&gt;"Major",0,IF(COUNTIFS($A$2:$A1887,$A1887,$D$2:$D1887,$D1887,$M$2:$M1887,"Major")=1,1,0))</f>
        <v>0</v>
      </c>
      <c r="U1887">
        <f>IF(M1887&lt;&gt;"Minor",0,IF(COUNTIFS($A$2:$A1887,$A1887,$D$2:$D1887,$D1887,$M$2:$M1887,"Minor")=1,1,0))</f>
        <v>1</v>
      </c>
    </row>
    <row r="1888">
      <c r="A1888" t="inlineStr">
        <is>
          <t xml:space="preserve">819eabfbd96880cd7f6d42202600e24bdb384108</t>
        </is>
      </c>
      <c r="B1888" t="inlineStr">
        <is>
          <t xml:space="preserve">Primal Partners</t>
        </is>
      </c>
      <c r="C1888" t="inlineStr">
        <is>
          <t xml:space="preserve">Primal Partners (New)</t>
        </is>
      </c>
      <c r="D1888" t="inlineStr">
        <is>
          <t xml:space="preserve">f831f3b32273fb53a3243975c2a0a88c63c51adb</t>
        </is>
      </c>
      <c r="E1888" t="inlineStr">
        <is>
          <t xml:space="preserve">Episode 100: Das Fotobuch Der Legende</t>
        </is>
      </c>
      <c r="F1888">
        <v>100</v>
      </c>
      <c r="G1888" t="inlineStr">
        <is>
          <t xml:space="preserve">1:52-1:57</t>
        </is>
      </c>
      <c r="H1888" t="inlineStr">
        <is>
          <t xml:space="preserve">Resolved</t>
        </is>
      </c>
      <c r="I1888" t="inlineStr">
        <is>
          <t xml:space="preserve">Remarks: [Script Error]
Line from script:
"Ihr Onkel mÃ¼tterlicherseits nahm extra wegen dieses Einzelpreises am Marathon teil."
Note: â€œMÃ¼tterlicherseitsâ€_x009d_ is unnecessary because the family relationship is already clear from the surrounding context. Suggested: â€œIhr Onkel nahm extra wegen dieses Einzelpreises am Marathon teil.â€_x009d_</t>
        </is>
      </c>
      <c r="J1888" t="inlineStr">
        <is>
          <t xml:space="preserve">VOA</t>
        </is>
      </c>
      <c r="K1888" t="inlineStr">
        <is>
          <t xml:space="preserve">Script Error</t>
        </is>
      </c>
      <c r="L1888" t="inlineStr">
        <is>
          <t xml:space="preserve">Script error</t>
        </is>
      </c>
      <c r="M1888" t="str">
        <f>IFERROR(IF(VLOOKUP(L1888,'Quantification'!$A:$B,2,FALSE)&amp;""="","Unclassified",VLOOKUP(L1888,'Quantification'!$A:$B,2,FALSE)),"Unclassified")</f>
        <v>Major</v>
      </c>
      <c r="N1888" t="inlineStr">
        <is>
          <t xml:space="preserve">con-khera.mirjam@pocketfm.com</t>
        </is>
      </c>
      <c r="O1888" t="inlineStr">
        <is>
          <t xml:space="preserve">Issues found in raw</t>
        </is>
      </c>
      <c r="P1888" t="str">
        <f>IF(OR(O1888="Issues found in master",O1888="Final master"),"Master",IF(OR(O1888="Ready for Master",O1888="Issues found in raw",O1888="Raw under QC",O1888="Issues resolved in raw"),"Raw","-"))</f>
        <v>Raw</v>
      </c>
      <c r="Q1888" s="13">
        <v>46288.27847222222</v>
      </c>
      <c r="R1888" t="inlineStr">
        <is>
          <t xml:space="preserve">2026-09 (Sept)</t>
        </is>
      </c>
      <c r="S1888">
        <f>IF(M1888="Not an error",0,IF(COUNTIFS($A$2:$A1888,$A1888,$D$2:$D1888,$D1888,$M$2:$M1888,"&lt;&gt;Not an error")=1,1,0))</f>
        <v>1</v>
      </c>
      <c r="T1888">
        <f>IF(M1888&lt;&gt;"Major",0,IF(COUNTIFS($A$2:$A1888,$A1888,$D$2:$D1888,$D1888,$M$2:$M1888,"Major")=1,1,0))</f>
        <v>1</v>
      </c>
      <c r="U1888">
        <f>IF(M1888&lt;&gt;"Minor",0,IF(COUNTIFS($A$2:$A1888,$A1888,$D$2:$D1888,$D1888,$M$2:$M1888,"Minor")=1,1,0))</f>
        <v>0</v>
      </c>
    </row>
    <row r="1889">
      <c r="A1889" t="inlineStr">
        <is>
          <t xml:space="preserve">819eabfbd96880cd7f6d42202600e24bdb384108</t>
        </is>
      </c>
      <c r="B1889" t="inlineStr">
        <is>
          <t xml:space="preserve">Primal Partners</t>
        </is>
      </c>
      <c r="C1889" t="inlineStr">
        <is>
          <t xml:space="preserve">Primal Partners (New)</t>
        </is>
      </c>
      <c r="D1889" t="inlineStr">
        <is>
          <t xml:space="preserve">f831f3b32273fb53a3243975c2a0a88c63c51adb</t>
        </is>
      </c>
      <c r="E1889" t="inlineStr">
        <is>
          <t xml:space="preserve">Episode 100: Das Fotobuch Der Legende</t>
        </is>
      </c>
      <c r="F1889">
        <v>100</v>
      </c>
      <c r="G1889" t="inlineStr">
        <is>
          <t xml:space="preserve">2:09-2:21</t>
        </is>
      </c>
      <c r="H1889" t="inlineStr">
        <is>
          <t xml:space="preserve">Resolved</t>
        </is>
      </c>
      <c r="I1889" t="inlineStr">
        <is>
          <t xml:space="preserve">Remarks: [Script Error]
Line from script:
"Er musste zwei eigene Tierbestien versorgen, sein Ã¤ltester Sohn besuchte die BÃ¤ndigeruniversitÃ¤t und seine Tochter, Jasmine Hayes, wollte Geisterpflanzenmeisterin werden, beides kostete ein VermÃ¶gen."
Note: The uncleâ€™s daughter was previously established as Yeva, not Jasmine Hayes. The profession was also localized as â€œBestienpflanzenmeisterin,â€_x009d_ not â€œGeisterpflanzenmeisterin.â€_x009d_ Suggested: â€œEr musste zwei eigene Tierbestien versorgen, sein Ã¤ltester Sohn besuchte die BÃ¤ndigeruniversitÃ¤t und seine Tochter Yeva wollte Bestienpflanzenmeisterin werden. Beides kostete ein VermÃ¶gen.â€_x009d_</t>
        </is>
      </c>
      <c r="J1889" t="inlineStr">
        <is>
          <t xml:space="preserve">VOA</t>
        </is>
      </c>
      <c r="K1889" t="inlineStr">
        <is>
          <t xml:space="preserve">Script Error</t>
        </is>
      </c>
      <c r="L1889" t="inlineStr">
        <is>
          <t xml:space="preserve">Script error</t>
        </is>
      </c>
      <c r="M1889" t="str">
        <f>IFERROR(IF(VLOOKUP(L1889,'Quantification'!$A:$B,2,FALSE)&amp;""="","Unclassified",VLOOKUP(L1889,'Quantification'!$A:$B,2,FALSE)),"Unclassified")</f>
        <v>Major</v>
      </c>
      <c r="N1889" t="inlineStr">
        <is>
          <t xml:space="preserve">con-khera.mirjam@pocketfm.com</t>
        </is>
      </c>
      <c r="O1889" t="inlineStr">
        <is>
          <t xml:space="preserve">Issues found in raw</t>
        </is>
      </c>
      <c r="P1889" t="str">
        <f>IF(OR(O1889="Issues found in master",O1889="Final master"),"Master",IF(OR(O1889="Ready for Master",O1889="Issues found in raw",O1889="Raw under QC",O1889="Issues resolved in raw"),"Raw","-"))</f>
        <v>Raw</v>
      </c>
      <c r="Q1889" s="13">
        <v>46288.27847222222</v>
      </c>
      <c r="R1889" t="inlineStr">
        <is>
          <t xml:space="preserve">2026-09 (Sept)</t>
        </is>
      </c>
      <c r="S1889">
        <f>IF(M1889="Not an error",0,IF(COUNTIFS($A$2:$A1889,$A1889,$D$2:$D1889,$D1889,$M$2:$M1889,"&lt;&gt;Not an error")=1,1,0))</f>
        <v>0</v>
      </c>
      <c r="T1889">
        <f>IF(M1889&lt;&gt;"Major",0,IF(COUNTIFS($A$2:$A1889,$A1889,$D$2:$D1889,$D1889,$M$2:$M1889,"Major")=1,1,0))</f>
        <v>0</v>
      </c>
      <c r="U1889">
        <f>IF(M1889&lt;&gt;"Minor",0,IF(COUNTIFS($A$2:$A1889,$A1889,$D$2:$D1889,$D1889,$M$2:$M1889,"Minor")=1,1,0))</f>
        <v>0</v>
      </c>
    </row>
    <row r="1890">
      <c r="A1890" t="inlineStr">
        <is>
          <t xml:space="preserve">819eabfbd96880cd7f6d42202600e24bdb384108</t>
        </is>
      </c>
      <c r="B1890" t="inlineStr">
        <is>
          <t xml:space="preserve">Primal Partners</t>
        </is>
      </c>
      <c r="C1890" t="inlineStr">
        <is>
          <t xml:space="preserve">Primal Partners (New)</t>
        </is>
      </c>
      <c r="D1890" t="inlineStr">
        <is>
          <t xml:space="preserve">f831f3b32273fb53a3243975c2a0a88c63c51adb</t>
        </is>
      </c>
      <c r="E1890" t="inlineStr">
        <is>
          <t xml:space="preserve">Episode 100: Das Fotobuch Der Legende</t>
        </is>
      </c>
      <c r="F1890">
        <v>100</v>
      </c>
      <c r="G1890" t="inlineStr">
        <is>
          <t xml:space="preserve">2:21-2:29</t>
        </is>
      </c>
      <c r="H1890" t="inlineStr">
        <is>
          <t xml:space="preserve">Resolved</t>
        </is>
      </c>
      <c r="I1890" t="inlineStr">
        <is>
          <t xml:space="preserve">Remarks: [Script Error]
Line from script:
"Der Wald aus Geisterpflanzen, der ihren Hinterhof Ã¼berwucherte, war der beste Beweis dafÃ¼r, wie viel sie in letzter Zeit ausgegeben hatten."
Note: The plants were previously established as cultivated Bestienpflanzen growing in the familyâ€™s garden, not an overgrown forest of â€œGeisterpflanzen.â€_x009d_ Suggested: â€œDer Garten voller Bestienpflanzen war der beste Beweis dafÃ¼r, wie viel sie in letzter Zeit ausgegeben hatten.â€_x009d_</t>
        </is>
      </c>
      <c r="J1890" t="inlineStr">
        <is>
          <t xml:space="preserve">VOA</t>
        </is>
      </c>
      <c r="K1890" t="inlineStr">
        <is>
          <t xml:space="preserve">Script Error</t>
        </is>
      </c>
      <c r="L1890" t="inlineStr">
        <is>
          <t xml:space="preserve">Script error</t>
        </is>
      </c>
      <c r="M1890" t="str">
        <f>IFERROR(IF(VLOOKUP(L1890,'Quantification'!$A:$B,2,FALSE)&amp;""="","Unclassified",VLOOKUP(L1890,'Quantification'!$A:$B,2,FALSE)),"Unclassified")</f>
        <v>Major</v>
      </c>
      <c r="N1890" t="inlineStr">
        <is>
          <t xml:space="preserve">con-khera.mirjam@pocketfm.com</t>
        </is>
      </c>
      <c r="O1890" t="inlineStr">
        <is>
          <t xml:space="preserve">Issues found in raw</t>
        </is>
      </c>
      <c r="P1890" t="str">
        <f>IF(OR(O1890="Issues found in master",O1890="Final master"),"Master",IF(OR(O1890="Ready for Master",O1890="Issues found in raw",O1890="Raw under QC",O1890="Issues resolved in raw"),"Raw","-"))</f>
        <v>Raw</v>
      </c>
      <c r="Q1890" s="13">
        <v>46288.27847222222</v>
      </c>
      <c r="R1890" t="inlineStr">
        <is>
          <t xml:space="preserve">2026-09 (Sept)</t>
        </is>
      </c>
      <c r="S1890">
        <f>IF(M1890="Not an error",0,IF(COUNTIFS($A$2:$A1890,$A1890,$D$2:$D1890,$D1890,$M$2:$M1890,"&lt;&gt;Not an error")=1,1,0))</f>
        <v>0</v>
      </c>
      <c r="T1890">
        <f>IF(M1890&lt;&gt;"Major",0,IF(COUNTIFS($A$2:$A1890,$A1890,$D$2:$D1890,$D1890,$M$2:$M1890,"Major")=1,1,0))</f>
        <v>0</v>
      </c>
      <c r="U1890">
        <f>IF(M1890&lt;&gt;"Minor",0,IF(COUNTIFS($A$2:$A1890,$A1890,$D$2:$D1890,$D1890,$M$2:$M1890,"Minor")=1,1,0))</f>
        <v>0</v>
      </c>
    </row>
    <row r="1891">
      <c r="A1891" t="inlineStr">
        <is>
          <t xml:space="preserve">819eabfbd96880cd7f6d42202600e24bdb384108</t>
        </is>
      </c>
      <c r="B1891" t="inlineStr">
        <is>
          <t xml:space="preserve">Primal Partners</t>
        </is>
      </c>
      <c r="C1891" t="inlineStr">
        <is>
          <t xml:space="preserve">Primal Partners (New)</t>
        </is>
      </c>
      <c r="D1891" t="inlineStr">
        <is>
          <t xml:space="preserve">f831f3b32273fb53a3243975c2a0a88c63c51adb</t>
        </is>
      </c>
      <c r="E1891" t="inlineStr">
        <is>
          <t xml:space="preserve">Episode 100: Das Fotobuch Der Legende</t>
        </is>
      </c>
      <c r="F1891">
        <v>100</v>
      </c>
      <c r="G1891" t="inlineStr">
        <is>
          <t xml:space="preserve">2:31-2:41</t>
        </is>
      </c>
      <c r="H1891" t="inlineStr">
        <is>
          <t xml:space="preserve">Resolved</t>
        </is>
      </c>
      <c r="I1891" t="inlineStr">
        <is>
          <t xml:space="preserve">Remarks: [Script Error]
Line from script:
"Sie malte sich die verschiedensten MÃ¶glichkeiten aus: Bargeld, seltene Geisterpflanzen, ein paar Kisten Energiefutter fÃ¼r Tierbestien, alles praktische Dinge."
Note: The established localized term is â€œBestienpflanzen,â€_x009d_ not â€œGeisterpflanzen.â€_x009d_ Suggested: â€œSie malte sich die verschiedensten MÃ¶glichkeiten aus: Bargeld, seltene Bestienpflanzen, ein paar Kisten Energiefutter fÃ¼r Tierbestien, alles praktische Dinge.â€_x009d_</t>
        </is>
      </c>
      <c r="J1891" t="inlineStr">
        <is>
          <t xml:space="preserve">VOA</t>
        </is>
      </c>
      <c r="K1891" t="inlineStr">
        <is>
          <t xml:space="preserve">Script Error</t>
        </is>
      </c>
      <c r="L1891" t="inlineStr">
        <is>
          <t xml:space="preserve">Script error</t>
        </is>
      </c>
      <c r="M1891" t="str">
        <f>IFERROR(IF(VLOOKUP(L1891,'Quantification'!$A:$B,2,FALSE)&amp;""="","Unclassified",VLOOKUP(L1891,'Quantification'!$A:$B,2,FALSE)),"Unclassified")</f>
        <v>Major</v>
      </c>
      <c r="N1891" t="inlineStr">
        <is>
          <t xml:space="preserve">con-khera.mirjam@pocketfm.com</t>
        </is>
      </c>
      <c r="O1891" t="inlineStr">
        <is>
          <t xml:space="preserve">Issues found in raw</t>
        </is>
      </c>
      <c r="P1891" t="str">
        <f>IF(OR(O1891="Issues found in master",O1891="Final master"),"Master",IF(OR(O1891="Ready for Master",O1891="Issues found in raw",O1891="Raw under QC",O1891="Issues resolved in raw"),"Raw","-"))</f>
        <v>Raw</v>
      </c>
      <c r="Q1891" s="13">
        <v>46288.27847222222</v>
      </c>
      <c r="R1891" t="inlineStr">
        <is>
          <t xml:space="preserve">2026-09 (Sept)</t>
        </is>
      </c>
      <c r="S1891">
        <f>IF(M1891="Not an error",0,IF(COUNTIFS($A$2:$A1891,$A1891,$D$2:$D1891,$D1891,$M$2:$M1891,"&lt;&gt;Not an error")=1,1,0))</f>
        <v>0</v>
      </c>
      <c r="T1891">
        <f>IF(M1891&lt;&gt;"Major",0,IF(COUNTIFS($A$2:$A1891,$A1891,$D$2:$D1891,$D1891,$M$2:$M1891,"Major")=1,1,0))</f>
        <v>0</v>
      </c>
      <c r="U1891">
        <f>IF(M1891&lt;&gt;"Minor",0,IF(COUNTIFS($A$2:$A1891,$A1891,$D$2:$D1891,$D1891,$M$2:$M1891,"Minor")=1,1,0))</f>
        <v>0</v>
      </c>
    </row>
    <row r="1892">
      <c r="A1892" t="inlineStr">
        <is>
          <t xml:space="preserve">819eabfbd96880cd7f6d42202600e24bdb384108</t>
        </is>
      </c>
      <c r="B1892" t="inlineStr">
        <is>
          <t xml:space="preserve">Primal Partners</t>
        </is>
      </c>
      <c r="C1892" t="inlineStr">
        <is>
          <t xml:space="preserve">Primal Partners (New)</t>
        </is>
      </c>
      <c r="D1892" t="inlineStr">
        <is>
          <t xml:space="preserve">f831f3b32273fb53a3243975c2a0a88c63c51adb</t>
        </is>
      </c>
      <c r="E1892" t="inlineStr">
        <is>
          <t xml:space="preserve">Episode 100: Das Fotobuch Der Legende</t>
        </is>
      </c>
      <c r="F1892">
        <v>100</v>
      </c>
      <c r="G1892" t="inlineStr">
        <is>
          <t xml:space="preserve">2:45-2:56</t>
        </is>
      </c>
      <c r="H1892" t="inlineStr">
        <is>
          <t xml:space="preserve">Resolved</t>
        </is>
      </c>
      <c r="I1892" t="inlineStr">
        <is>
          <t xml:space="preserve">Remarks: [Script Error / TBC]
Line from script:
"â€žEs ist das Neueste von ihm und seiner Tierbestie, aufgenommen wÃ¤hrend des letzten Sternen-Pokals. Und es ist die Erstausgabe. Keine Ahnung, wie eine kleine Stadt wie unsere da rangekommen ist.â€œ"
Note: There is no clear antecedent for â€œihm,â€_x009d_ making it unclear whose book and beast are being discussed. If the prize is intended to be a PokÃ©dex-like beast encyclopedia, the wording is mistranslated. â€œLatest editionâ€_x009d_ and â€œfirst editionâ€_x009d_ may refer to the newest version and its first print run, but this distinction should be clarified. Suggested: â€žEs ist die neueste Ausgabe des Bestienlexikons, mit Aufnahmen vom letzten Sternen-Pokal. Dieses Exemplar stammt sogar aus der ersten Auflage. Keine Ahnung, wie eine kleine Stadt wie unsere da rangekommen ist.â€œ</t>
        </is>
      </c>
      <c r="J1892" t="inlineStr">
        <is>
          <t xml:space="preserve">VOA</t>
        </is>
      </c>
      <c r="K1892" t="inlineStr">
        <is>
          <t xml:space="preserve">Script Error</t>
        </is>
      </c>
      <c r="L1892" t="inlineStr">
        <is>
          <t xml:space="preserve">Script error</t>
        </is>
      </c>
      <c r="M1892" t="str">
        <f>IFERROR(IF(VLOOKUP(L1892,'Quantification'!$A:$B,2,FALSE)&amp;""="","Unclassified",VLOOKUP(L1892,'Quantification'!$A:$B,2,FALSE)),"Unclassified")</f>
        <v>Major</v>
      </c>
      <c r="N1892" t="inlineStr">
        <is>
          <t xml:space="preserve">con-khera.mirjam@pocketfm.com</t>
        </is>
      </c>
      <c r="O1892" t="inlineStr">
        <is>
          <t xml:space="preserve">Issues found in raw</t>
        </is>
      </c>
      <c r="P1892" t="str">
        <f>IF(OR(O1892="Issues found in master",O1892="Final master"),"Master",IF(OR(O1892="Ready for Master",O1892="Issues found in raw",O1892="Raw under QC",O1892="Issues resolved in raw"),"Raw","-"))</f>
        <v>Raw</v>
      </c>
      <c r="Q1892" s="13">
        <v>46288.27847222222</v>
      </c>
      <c r="R1892" t="inlineStr">
        <is>
          <t xml:space="preserve">2026-09 (Sept)</t>
        </is>
      </c>
      <c r="S1892">
        <f>IF(M1892="Not an error",0,IF(COUNTIFS($A$2:$A1892,$A1892,$D$2:$D1892,$D1892,$M$2:$M1892,"&lt;&gt;Not an error")=1,1,0))</f>
        <v>0</v>
      </c>
      <c r="T1892">
        <f>IF(M1892&lt;&gt;"Major",0,IF(COUNTIFS($A$2:$A1892,$A1892,$D$2:$D1892,$D1892,$M$2:$M1892,"Major")=1,1,0))</f>
        <v>0</v>
      </c>
      <c r="U1892">
        <f>IF(M1892&lt;&gt;"Minor",0,IF(COUNTIFS($A$2:$A1892,$A1892,$D$2:$D1892,$D1892,$M$2:$M1892,"Minor")=1,1,0))</f>
        <v>0</v>
      </c>
    </row>
    <row r="1893">
      <c r="A1893" t="inlineStr">
        <is>
          <t xml:space="preserve">819eabfbd96880cd7f6d42202600e24bdb384108</t>
        </is>
      </c>
      <c r="B1893" t="inlineStr">
        <is>
          <t xml:space="preserve">Primal Partners</t>
        </is>
      </c>
      <c r="C1893" t="inlineStr">
        <is>
          <t xml:space="preserve">Primal Partners (New)</t>
        </is>
      </c>
      <c r="D1893" t="inlineStr">
        <is>
          <t xml:space="preserve">f831f3b32273fb53a3243975c2a0a88c63c51adb</t>
        </is>
      </c>
      <c r="E1893" t="inlineStr">
        <is>
          <t xml:space="preserve">Episode 100: Das Fotobuch Der Legende</t>
        </is>
      </c>
      <c r="F1893">
        <v>100</v>
      </c>
      <c r="G1893" t="inlineStr">
        <is>
          <t xml:space="preserve">2:56-2:58</t>
        </is>
      </c>
      <c r="H1893" t="inlineStr">
        <is>
          <t xml:space="preserve">Resolved</t>
        </is>
      </c>
      <c r="I1893" t="inlineStr">
        <is>
          <t xml:space="preserve">Remarks: [Script Error]
Line from script:
"Sofia war sprachlos."
Note: â€œSprachlosâ€_x009d_ is repeatedly used as Sofiaâ€™s default reaction and adds nothing necessary to the scene. Suggested: Remove the sentence.</t>
        </is>
      </c>
      <c r="J1893" t="inlineStr">
        <is>
          <t xml:space="preserve">VOA</t>
        </is>
      </c>
      <c r="K1893" t="inlineStr">
        <is>
          <t xml:space="preserve">Script Error</t>
        </is>
      </c>
      <c r="L1893" t="inlineStr">
        <is>
          <t xml:space="preserve">Script error</t>
        </is>
      </c>
      <c r="M1893" t="str">
        <f>IFERROR(IF(VLOOKUP(L1893,'Quantification'!$A:$B,2,FALSE)&amp;""="","Unclassified",VLOOKUP(L1893,'Quantification'!$A:$B,2,FALSE)),"Unclassified")</f>
        <v>Major</v>
      </c>
      <c r="N1893" t="inlineStr">
        <is>
          <t xml:space="preserve">con-khera.mirjam@pocketfm.com</t>
        </is>
      </c>
      <c r="O1893" t="inlineStr">
        <is>
          <t xml:space="preserve">Issues found in raw</t>
        </is>
      </c>
      <c r="P1893" t="str">
        <f>IF(OR(O1893="Issues found in master",O1893="Final master"),"Master",IF(OR(O1893="Ready for Master",O1893="Issues found in raw",O1893="Raw under QC",O1893="Issues resolved in raw"),"Raw","-"))</f>
        <v>Raw</v>
      </c>
      <c r="Q1893" s="13">
        <v>46288.27847222222</v>
      </c>
      <c r="R1893" t="inlineStr">
        <is>
          <t xml:space="preserve">2026-09 (Sept)</t>
        </is>
      </c>
      <c r="S1893">
        <f>IF(M1893="Not an error",0,IF(COUNTIFS($A$2:$A1893,$A1893,$D$2:$D1893,$D1893,$M$2:$M1893,"&lt;&gt;Not an error")=1,1,0))</f>
        <v>0</v>
      </c>
      <c r="T1893">
        <f>IF(M1893&lt;&gt;"Major",0,IF(COUNTIFS($A$2:$A1893,$A1893,$D$2:$D1893,$D1893,$M$2:$M1893,"Major")=1,1,0))</f>
        <v>0</v>
      </c>
      <c r="U1893">
        <f>IF(M1893&lt;&gt;"Minor",0,IF(COUNTIFS($A$2:$A1893,$A1893,$D$2:$D1893,$D1893,$M$2:$M1893,"Minor")=1,1,0))</f>
        <v>0</v>
      </c>
    </row>
    <row r="1894">
      <c r="A1894" t="inlineStr">
        <is>
          <t xml:space="preserve">819eabfbd96880cd7f6d42202600e24bdb384108</t>
        </is>
      </c>
      <c r="B1894" t="inlineStr">
        <is>
          <t xml:space="preserve">Primal Partners</t>
        </is>
      </c>
      <c r="C1894" t="inlineStr">
        <is>
          <t xml:space="preserve">Primal Partners (New)</t>
        </is>
      </c>
      <c r="D1894" t="inlineStr">
        <is>
          <t xml:space="preserve">f831f3b32273fb53a3243975c2a0a88c63c51adb</t>
        </is>
      </c>
      <c r="E1894" t="inlineStr">
        <is>
          <t xml:space="preserve">Episode 100: Das Fotobuch Der Legende</t>
        </is>
      </c>
      <c r="F1894">
        <v>100</v>
      </c>
      <c r="G1894" t="inlineStr">
        <is>
          <t xml:space="preserve">4:24-4:30</t>
        </is>
      </c>
      <c r="H1894" t="inlineStr">
        <is>
          <t xml:space="preserve">Resolved</t>
        </is>
      </c>
      <c r="I1894" t="inlineStr">
        <is>
          <t xml:space="preserve">Remarks: [Script Error]
Line from script:
"Mit seinem feurigen Fell und der rosafarbenen, herzfÃ¶rmigen Sonnenbrille zog er bereits viele Blicke auf sich."
Note: Earlier that morning, the Feuerzahn-Hund gave up looking for the pink heart-shaped sunglasses and put on his red triangular pair instead. No later change of sunglasses is described. Suggested: â€œMit seinem feurigen Fell und der roten, dreieckigen Sonnenbrille zog er bereits viele Blicke auf sich.â€_x009d_</t>
        </is>
      </c>
      <c r="J1894" t="inlineStr">
        <is>
          <t xml:space="preserve">VOA</t>
        </is>
      </c>
      <c r="K1894" t="inlineStr">
        <is>
          <t xml:space="preserve">Script Error</t>
        </is>
      </c>
      <c r="L1894" t="inlineStr">
        <is>
          <t xml:space="preserve">Script error</t>
        </is>
      </c>
      <c r="M1894" t="str">
        <f>IFERROR(IF(VLOOKUP(L1894,'Quantification'!$A:$B,2,FALSE)&amp;""="","Unclassified",VLOOKUP(L1894,'Quantification'!$A:$B,2,FALSE)),"Unclassified")</f>
        <v>Major</v>
      </c>
      <c r="N1894" t="inlineStr">
        <is>
          <t xml:space="preserve">con-khera.mirjam@pocketfm.com</t>
        </is>
      </c>
      <c r="O1894" t="inlineStr">
        <is>
          <t xml:space="preserve">Issues found in raw</t>
        </is>
      </c>
      <c r="P1894" t="str">
        <f>IF(OR(O1894="Issues found in master",O1894="Final master"),"Master",IF(OR(O1894="Ready for Master",O1894="Issues found in raw",O1894="Raw under QC",O1894="Issues resolved in raw"),"Raw","-"))</f>
        <v>Raw</v>
      </c>
      <c r="Q1894" s="13">
        <v>46288.27847222222</v>
      </c>
      <c r="R1894" t="inlineStr">
        <is>
          <t xml:space="preserve">2026-09 (Sept)</t>
        </is>
      </c>
      <c r="S1894">
        <f>IF(M1894="Not an error",0,IF(COUNTIFS($A$2:$A1894,$A1894,$D$2:$D1894,$D1894,$M$2:$M1894,"&lt;&gt;Not an error")=1,1,0))</f>
        <v>0</v>
      </c>
      <c r="T1894">
        <f>IF(M1894&lt;&gt;"Major",0,IF(COUNTIFS($A$2:$A1894,$A1894,$D$2:$D1894,$D1894,$M$2:$M1894,"Major")=1,1,0))</f>
        <v>0</v>
      </c>
      <c r="U1894">
        <f>IF(M1894&lt;&gt;"Minor",0,IF(COUNTIFS($A$2:$A1894,$A1894,$D$2:$D1894,$D1894,$M$2:$M1894,"Minor")=1,1,0))</f>
        <v>0</v>
      </c>
    </row>
    <row r="1895">
      <c r="A1895" t="inlineStr">
        <is>
          <t xml:space="preserve">819eabfbd96880cd7f6d42202600e24bdb384108</t>
        </is>
      </c>
      <c r="B1895" t="inlineStr">
        <is>
          <t xml:space="preserve">Primal Partners</t>
        </is>
      </c>
      <c r="C1895" t="inlineStr">
        <is>
          <t xml:space="preserve">Primal Partners (New)</t>
        </is>
      </c>
      <c r="D1895" t="inlineStr">
        <is>
          <t xml:space="preserve">8fe3e5c96ee125c74324fcdb2559aaf42b06d2ca</t>
        </is>
      </c>
      <c r="E1895" t="inlineStr">
        <is>
          <t xml:space="preserve">Episode 101: Vorbeiflitzen</t>
        </is>
      </c>
      <c r="F1895">
        <v>101</v>
      </c>
      <c r="G1895" t="inlineStr">
        <is>
          <t xml:space="preserve">0:31-0:32</t>
        </is>
      </c>
      <c r="H1895" t="inlineStr">
        <is>
          <t xml:space="preserve">Resolved</t>
        </is>
      </c>
      <c r="I1895" t="inlineStr">
        <is>
          <t xml:space="preserve">Remarks: [Script Error]
Line from script:
"â€žFindel?â€œ"
Note: The established name is â€œFinder,â€_x009d_ not â€œFindel.â€_x009d_ Suggested: â€žFinder?â€œ</t>
        </is>
      </c>
      <c r="J1895" t="inlineStr">
        <is>
          <t xml:space="preserve">VOA</t>
        </is>
      </c>
      <c r="K1895" t="inlineStr">
        <is>
          <t xml:space="preserve">Script Error</t>
        </is>
      </c>
      <c r="L1895" t="inlineStr">
        <is>
          <t xml:space="preserve">Script error</t>
        </is>
      </c>
      <c r="M1895" t="str">
        <f>IFERROR(IF(VLOOKUP(L1895,'Quantification'!$A:$B,2,FALSE)&amp;""="","Unclassified",VLOOKUP(L1895,'Quantification'!$A:$B,2,FALSE)),"Unclassified")</f>
        <v>Major</v>
      </c>
      <c r="N1895" t="inlineStr">
        <is>
          <t xml:space="preserve">con-khera.mirjam@pocketfm.com</t>
        </is>
      </c>
      <c r="O1895" t="inlineStr">
        <is>
          <t xml:space="preserve">Issues found in raw</t>
        </is>
      </c>
      <c r="P1895" t="str">
        <f>IF(OR(O1895="Issues found in master",O1895="Final master"),"Master",IF(OR(O1895="Ready for Master",O1895="Issues found in raw",O1895="Raw under QC",O1895="Issues resolved in raw"),"Raw","-"))</f>
        <v>Raw</v>
      </c>
      <c r="Q1895" s="13">
        <v>46288.27777777778</v>
      </c>
      <c r="R1895" t="inlineStr">
        <is>
          <t xml:space="preserve">2026-09 (Sept)</t>
        </is>
      </c>
      <c r="S1895">
        <f>IF(M1895="Not an error",0,IF(COUNTIFS($A$2:$A1895,$A1895,$D$2:$D1895,$D1895,$M$2:$M1895,"&lt;&gt;Not an error")=1,1,0))</f>
        <v>1</v>
      </c>
      <c r="T1895">
        <f>IF(M1895&lt;&gt;"Major",0,IF(COUNTIFS($A$2:$A1895,$A1895,$D$2:$D1895,$D1895,$M$2:$M1895,"Major")=1,1,0))</f>
        <v>1</v>
      </c>
      <c r="U1895">
        <f>IF(M1895&lt;&gt;"Minor",0,IF(COUNTIFS($A$2:$A1895,$A1895,$D$2:$D1895,$D1895,$M$2:$M1895,"Minor")=1,1,0))</f>
        <v>0</v>
      </c>
    </row>
    <row r="1896">
      <c r="A1896" t="inlineStr">
        <is>
          <t xml:space="preserve">819eabfbd96880cd7f6d42202600e24bdb384108</t>
        </is>
      </c>
      <c r="B1896" t="inlineStr">
        <is>
          <t xml:space="preserve">Primal Partners</t>
        </is>
      </c>
      <c r="C1896" t="inlineStr">
        <is>
          <t xml:space="preserve">Primal Partners (New)</t>
        </is>
      </c>
      <c r="D1896" t="inlineStr">
        <is>
          <t xml:space="preserve">8fe3e5c96ee125c74324fcdb2559aaf42b06d2ca</t>
        </is>
      </c>
      <c r="E1896" t="inlineStr">
        <is>
          <t xml:space="preserve">Episode 101: Vorbeiflitzen</t>
        </is>
      </c>
      <c r="F1896">
        <v>101</v>
      </c>
      <c r="G1896" t="inlineStr">
        <is>
          <t xml:space="preserve">6:03-6:07</t>
        </is>
      </c>
      <c r="H1896" t="inlineStr">
        <is>
          <t xml:space="preserve">Resolved</t>
        </is>
      </c>
      <c r="I1896" t="inlineStr">
        <is>
          <t xml:space="preserve">Remarks: [Script Error]
Line from script:
"In seiner Benommenheit glaubte er, den Namen seiner BÃ¤ndigerin zu hÃ¶ren."
Note: The following lines describe the Feuerzahn-Hundâ€™s opinion of his own name, so he must be hearing Sofia call his name rather than hearing his beastmasterâ€™s name. Suggested: â€œIn seiner Benommenheit glaubte er, seine BÃ¤ndigerin seinen Namen rufen zu hÃ¶ren.â€_x009d_</t>
        </is>
      </c>
      <c r="J1896" t="inlineStr">
        <is>
          <t xml:space="preserve">VOA</t>
        </is>
      </c>
      <c r="K1896" t="inlineStr">
        <is>
          <t xml:space="preserve">Script Error</t>
        </is>
      </c>
      <c r="L1896" t="inlineStr">
        <is>
          <t xml:space="preserve">Script error</t>
        </is>
      </c>
      <c r="M1896" t="str">
        <f>IFERROR(IF(VLOOKUP(L1896,'Quantification'!$A:$B,2,FALSE)&amp;""="","Unclassified",VLOOKUP(L1896,'Quantification'!$A:$B,2,FALSE)),"Unclassified")</f>
        <v>Major</v>
      </c>
      <c r="N1896" t="inlineStr">
        <is>
          <t xml:space="preserve">con-khera.mirjam@pocketfm.com</t>
        </is>
      </c>
      <c r="O1896" t="inlineStr">
        <is>
          <t xml:space="preserve">Issues found in raw</t>
        </is>
      </c>
      <c r="P1896" t="str">
        <f>IF(OR(O1896="Issues found in master",O1896="Final master"),"Master",IF(OR(O1896="Ready for Master",O1896="Issues found in raw",O1896="Raw under QC",O1896="Issues resolved in raw"),"Raw","-"))</f>
        <v>Raw</v>
      </c>
      <c r="Q1896" s="13">
        <v>46288.27777777778</v>
      </c>
      <c r="R1896" t="inlineStr">
        <is>
          <t xml:space="preserve">2026-09 (Sept)</t>
        </is>
      </c>
      <c r="S1896">
        <f>IF(M1896="Not an error",0,IF(COUNTIFS($A$2:$A1896,$A1896,$D$2:$D1896,$D1896,$M$2:$M1896,"&lt;&gt;Not an error")=1,1,0))</f>
        <v>0</v>
      </c>
      <c r="T1896">
        <f>IF(M1896&lt;&gt;"Major",0,IF(COUNTIFS($A$2:$A1896,$A1896,$D$2:$D1896,$D1896,$M$2:$M1896,"Major")=1,1,0))</f>
        <v>0</v>
      </c>
      <c r="U1896">
        <f>IF(M1896&lt;&gt;"Minor",0,IF(COUNTIFS($A$2:$A1896,$A1896,$D$2:$D1896,$D1896,$M$2:$M1896,"Minor")=1,1,0))</f>
        <v>0</v>
      </c>
    </row>
    <row r="1897">
      <c r="A1897" t="inlineStr">
        <is>
          <t xml:space="preserve">819eabfbd96880cd7f6d42202600e24bdb384108</t>
        </is>
      </c>
      <c r="B1897" t="inlineStr">
        <is>
          <t xml:space="preserve">Primal Partners</t>
        </is>
      </c>
      <c r="C1897" t="inlineStr">
        <is>
          <t xml:space="preserve">Primal Partners (New)</t>
        </is>
      </c>
      <c r="D1897" t="inlineStr">
        <is>
          <t xml:space="preserve">76ba2566c8af958fbf6084966a2535a28d054bb6</t>
        </is>
      </c>
      <c r="E1897" t="inlineStr">
        <is>
          <t xml:space="preserve">Episode 102: Verschwundener Staffelstab</t>
        </is>
      </c>
      <c r="F1897">
        <v>102</v>
      </c>
      <c r="G1897" t="inlineStr">
        <is>
          <t xml:space="preserve">0:41-0:46</t>
        </is>
      </c>
      <c r="H1897" t="inlineStr">
        <is>
          <t xml:space="preserve">Resolved</t>
        </is>
      </c>
      <c r="I1897" t="inlineStr">
        <is>
          <t xml:space="preserve">Remarks: [Script Error / Mispronunciation]
Line from script:
"Stattdessen warf er dem Sprungschwanzebber, der nur einen halben Schritt hinter ihm war, ein verÃ¤chtliches Grinsen zu."
Note: The established beast name is â€œSprungschwanzeber,â€_x009d_ not â€œSprungschwanzebber.â€_x009d_ The incorrect spelling also causes â€œEberâ€_x009d_ to be mispronounced with a short vowel. Suggested: â€œStattdessen warf er dem Sprungschwanzeber, der nur einen halben Schritt hinter ihm war, ein verÃ¤chtliches Grinsen zu.â€_x009d_</t>
        </is>
      </c>
      <c r="J1897" t="inlineStr">
        <is>
          <t xml:space="preserve">VOA</t>
        </is>
      </c>
      <c r="K1897" t="inlineStr">
        <is>
          <t xml:space="preserve">Script Error</t>
        </is>
      </c>
      <c r="L1897" t="inlineStr">
        <is>
          <t xml:space="preserve">Script error</t>
        </is>
      </c>
      <c r="M1897" t="str">
        <f>IFERROR(IF(VLOOKUP(L1897,'Quantification'!$A:$B,2,FALSE)&amp;""="","Unclassified",VLOOKUP(L1897,'Quantification'!$A:$B,2,FALSE)),"Unclassified")</f>
        <v>Major</v>
      </c>
      <c r="N1897" t="inlineStr">
        <is>
          <t xml:space="preserve">con-khera.mirjam@pocketfm.com</t>
        </is>
      </c>
      <c r="O1897" t="inlineStr">
        <is>
          <t xml:space="preserve">Issues found in raw</t>
        </is>
      </c>
      <c r="P1897" t="str">
        <f>IF(OR(O1897="Issues found in master",O1897="Final master"),"Master",IF(OR(O1897="Ready for Master",O1897="Issues found in raw",O1897="Raw under QC",O1897="Issues resolved in raw"),"Raw","-"))</f>
        <v>Raw</v>
      </c>
      <c r="Q1897" s="13">
        <v>46289.39027777778</v>
      </c>
      <c r="R1897" t="inlineStr">
        <is>
          <t xml:space="preserve">2026-09 (Sept)</t>
        </is>
      </c>
      <c r="S1897">
        <f>IF(M1897="Not an error",0,IF(COUNTIFS($A$2:$A1897,$A1897,$D$2:$D1897,$D1897,$M$2:$M1897,"&lt;&gt;Not an error")=1,1,0))</f>
        <v>1</v>
      </c>
      <c r="T1897">
        <f>IF(M1897&lt;&gt;"Major",0,IF(COUNTIFS($A$2:$A1897,$A1897,$D$2:$D1897,$D1897,$M$2:$M1897,"Major")=1,1,0))</f>
        <v>1</v>
      </c>
      <c r="U1897">
        <f>IF(M1897&lt;&gt;"Minor",0,IF(COUNTIFS($A$2:$A1897,$A1897,$D$2:$D1897,$D1897,$M$2:$M1897,"Minor")=1,1,0))</f>
        <v>0</v>
      </c>
    </row>
    <row r="1898">
      <c r="A1898" t="inlineStr">
        <is>
          <t xml:space="preserve">819eabfbd96880cd7f6d42202600e24bdb384108</t>
        </is>
      </c>
      <c r="B1898" t="inlineStr">
        <is>
          <t xml:space="preserve">Primal Partners</t>
        </is>
      </c>
      <c r="C1898" t="inlineStr">
        <is>
          <t xml:space="preserve">Primal Partners (New)</t>
        </is>
      </c>
      <c r="D1898" t="inlineStr">
        <is>
          <t xml:space="preserve">76ba2566c8af958fbf6084966a2535a28d054bb6</t>
        </is>
      </c>
      <c r="E1898" t="inlineStr">
        <is>
          <t xml:space="preserve">Episode 102: Verschwundener Staffelstab</t>
        </is>
      </c>
      <c r="F1898">
        <v>102</v>
      </c>
      <c r="G1898" t="inlineStr">
        <is>
          <t xml:space="preserve">0:51-1:02</t>
        </is>
      </c>
      <c r="H1898" t="inlineStr">
        <is>
          <t xml:space="preserve">Resolved</t>
        </is>
      </c>
      <c r="I1898" t="inlineStr">
        <is>
          <t xml:space="preserve">Remarks: [Script Error / Mispronunciation]
Line from script:
"Der Sprungschwanzebber warf dem Feuerzahn-Hund einen Blick aus dem Augenwinkel zu und schoss im nÃ¤chsten Moment an ihm vorbei, um den gelben Staffelstab an eine kleine, froschÃ¤hnliche Bestie am Ufer zu Ã¼bergeben."
Note: The established beast name is â€œSprungschwanzeber,â€_x009d_ not â€œSprungschwanzebber.â€_x009d_ The incorrect spelling also causes â€œEberâ€_x009d_ to be mispronounced with a short vowel. Suggested: â€œDer Sprungschwanzeber warf dem Feuerzahn-Hund einen Blick aus dem Augenwinkel zu und schoss im nÃ¤chsten Moment an ihm vorbei, um den gelben Staffelstab an eine kleine, froschÃ¤hnliche Bestie am Ufer zu Ã¼bergeben.â€_x009d_</t>
        </is>
      </c>
      <c r="J1898" t="inlineStr">
        <is>
          <t xml:space="preserve">VOA</t>
        </is>
      </c>
      <c r="K1898" t="inlineStr">
        <is>
          <t xml:space="preserve">Script Error</t>
        </is>
      </c>
      <c r="L1898" t="inlineStr">
        <is>
          <t xml:space="preserve">Script error</t>
        </is>
      </c>
      <c r="M1898" t="str">
        <f>IFERROR(IF(VLOOKUP(L1898,'Quantification'!$A:$B,2,FALSE)&amp;""="","Unclassified",VLOOKUP(L1898,'Quantification'!$A:$B,2,FALSE)),"Unclassified")</f>
        <v>Major</v>
      </c>
      <c r="N1898" t="inlineStr">
        <is>
          <t xml:space="preserve">con-khera.mirjam@pocketfm.com</t>
        </is>
      </c>
      <c r="O1898" t="inlineStr">
        <is>
          <t xml:space="preserve">Issues found in raw</t>
        </is>
      </c>
      <c r="P1898" t="str">
        <f>IF(OR(O1898="Issues found in master",O1898="Final master"),"Master",IF(OR(O1898="Ready for Master",O1898="Issues found in raw",O1898="Raw under QC",O1898="Issues resolved in raw"),"Raw","-"))</f>
        <v>Raw</v>
      </c>
      <c r="Q1898" s="13">
        <v>46289.39027777778</v>
      </c>
      <c r="R1898" t="inlineStr">
        <is>
          <t xml:space="preserve">2026-09 (Sept)</t>
        </is>
      </c>
      <c r="S1898">
        <f>IF(M1898="Not an error",0,IF(COUNTIFS($A$2:$A1898,$A1898,$D$2:$D1898,$D1898,$M$2:$M1898,"&lt;&gt;Not an error")=1,1,0))</f>
        <v>0</v>
      </c>
      <c r="T1898">
        <f>IF(M1898&lt;&gt;"Major",0,IF(COUNTIFS($A$2:$A1898,$A1898,$D$2:$D1898,$D1898,$M$2:$M1898,"Major")=1,1,0))</f>
        <v>0</v>
      </c>
      <c r="U1898">
        <f>IF(M1898&lt;&gt;"Minor",0,IF(COUNTIFS($A$2:$A1898,$A1898,$D$2:$D1898,$D1898,$M$2:$M1898,"Minor")=1,1,0))</f>
        <v>0</v>
      </c>
    </row>
    <row r="1899">
      <c r="A1899" t="inlineStr">
        <is>
          <t xml:space="preserve">819eabfbd96880cd7f6d42202600e24bdb384108</t>
        </is>
      </c>
      <c r="B1899" t="inlineStr">
        <is>
          <t xml:space="preserve">Primal Partners</t>
        </is>
      </c>
      <c r="C1899" t="inlineStr">
        <is>
          <t xml:space="preserve">Primal Partners (New)</t>
        </is>
      </c>
      <c r="D1899" t="inlineStr">
        <is>
          <t xml:space="preserve">76ba2566c8af958fbf6084966a2535a28d054bb6</t>
        </is>
      </c>
      <c r="E1899" t="inlineStr">
        <is>
          <t xml:space="preserve">Episode 102: Verschwundener Staffelstab</t>
        </is>
      </c>
      <c r="F1899">
        <v>102</v>
      </c>
      <c r="G1899" t="inlineStr">
        <is>
          <t xml:space="preserve">4:31-4:34</t>
        </is>
      </c>
      <c r="H1899" t="inlineStr">
        <is>
          <t xml:space="preserve">Resolved</t>
        </is>
      </c>
      <c r="I1899" t="inlineStr">
        <is>
          <t xml:space="preserve">Remarks: [Script Error]
Line from script:
"„Weißt du, ich glaube langsam, Jasmine hatte recht. Du hast wirklich ein Talent als Bestienzüchterin.“"
Note: Sofia’s cousin was previously established as Yeva, not Jasmine. Suggested: „Weißt du, ich glaube langsam, Yeva hatte recht. Du hast wirklich ein Talent als Bestienzüchterin.“</t>
        </is>
      </c>
      <c r="J1899" t="inlineStr">
        <is>
          <t xml:space="preserve">VOA</t>
        </is>
      </c>
      <c r="K1899" t="inlineStr">
        <is>
          <t xml:space="preserve">Script Error</t>
        </is>
      </c>
      <c r="L1899" t="inlineStr">
        <is>
          <t xml:space="preserve">Script error</t>
        </is>
      </c>
      <c r="M1899" t="str">
        <f>IFERROR(IF(VLOOKUP(L1899,'Quantification'!$A:$B,2,FALSE)&amp;""="","Unclassified",VLOOKUP(L1899,'Quantification'!$A:$B,2,FALSE)),"Unclassified")</f>
        <v>Major</v>
      </c>
      <c r="N1899" t="inlineStr">
        <is>
          <t xml:space="preserve">con-khera.mirjam@pocketfm.com</t>
        </is>
      </c>
      <c r="O1899" t="inlineStr">
        <is>
          <t xml:space="preserve">Issues found in raw</t>
        </is>
      </c>
      <c r="P1899" t="str">
        <f>IF(OR(O1899="Issues found in master",O1899="Final master"),"Master",IF(OR(O1899="Ready for Master",O1899="Issues found in raw",O1899="Raw under QC",O1899="Issues resolved in raw"),"Raw","-"))</f>
        <v>Raw</v>
      </c>
      <c r="Q1899" s="13">
        <v>46289.39027777778</v>
      </c>
      <c r="R1899" t="inlineStr">
        <is>
          <t xml:space="preserve">2026-09 (Sept)</t>
        </is>
      </c>
      <c r="S1899">
        <f>IF(M1899="Not an error",0,IF(COUNTIFS($A$2:$A1899,$A1899,$D$2:$D1899,$D1899,$M$2:$M1899,"&lt;&gt;Not an error")=1,1,0))</f>
        <v>0</v>
      </c>
      <c r="T1899">
        <f>IF(M1899&lt;&gt;"Major",0,IF(COUNTIFS($A$2:$A1899,$A1899,$D$2:$D1899,$D1899,$M$2:$M1899,"Major")=1,1,0))</f>
        <v>0</v>
      </c>
      <c r="U1899">
        <f>IF(M1899&lt;&gt;"Minor",0,IF(COUNTIFS($A$2:$A1899,$A1899,$D$2:$D1899,$D1899,$M$2:$M1899,"Minor")=1,1,0))</f>
        <v>0</v>
      </c>
    </row>
    <row r="1900">
      <c r="A1900" t="inlineStr">
        <is>
          <t xml:space="preserve">819eabfbd96880cd7f6d42202600e24bdb384108</t>
        </is>
      </c>
      <c r="B1900" t="inlineStr">
        <is>
          <t xml:space="preserve">Primal Partners</t>
        </is>
      </c>
      <c r="C1900" t="inlineStr">
        <is>
          <t xml:space="preserve">Primal Partners (New)</t>
        </is>
      </c>
      <c r="D1900" t="inlineStr">
        <is>
          <t xml:space="preserve">76ba2566c8af958fbf6084966a2535a28d054bb6</t>
        </is>
      </c>
      <c r="E1900" t="inlineStr">
        <is>
          <t xml:space="preserve">Episode 102: Verschwundener Staffelstab</t>
        </is>
      </c>
      <c r="F1900">
        <v>102</v>
      </c>
      <c r="G1900" t="inlineStr">
        <is>
          <t xml:space="preserve">5:58-6:06</t>
        </is>
      </c>
      <c r="H1900" t="inlineStr">
        <is>
          <t xml:space="preserve">Resolved</t>
        </is>
      </c>
      <c r="I1900" t="inlineStr">
        <is>
          <t xml:space="preserve">Remarks: [Script Error]
Line from script:
"Sie fragte sich unwillkÃ¼rlich, was ihre Tante und Jasmine wohl Ã¼ber seine plÃ¶tzliche Motivation dachten, am Marathon teilzunehmen."
Note: Sofiaâ€™s cousin was previously established as Yeva, not Jasmine. Suggested: â€œSie fragte sich unwillkÃ¼rlich, was ihre Tante und Yeva wohl Ã¼ber seine plÃ¶tzliche Motivation dachten, am Marathon teilzunehmen.â€_x009d_</t>
        </is>
      </c>
      <c r="J1900" t="inlineStr">
        <is>
          <t xml:space="preserve">VOA</t>
        </is>
      </c>
      <c r="K1900" t="inlineStr">
        <is>
          <t xml:space="preserve">Script Error</t>
        </is>
      </c>
      <c r="L1900" t="inlineStr">
        <is>
          <t xml:space="preserve">Script error</t>
        </is>
      </c>
      <c r="M1900" t="str">
        <f>IFERROR(IF(VLOOKUP(L1900,'Quantification'!$A:$B,2,FALSE)&amp;""="","Unclassified",VLOOKUP(L1900,'Quantification'!$A:$B,2,FALSE)),"Unclassified")</f>
        <v>Major</v>
      </c>
      <c r="N1900" t="inlineStr">
        <is>
          <t xml:space="preserve">con-khera.mirjam@pocketfm.com</t>
        </is>
      </c>
      <c r="O1900" t="inlineStr">
        <is>
          <t xml:space="preserve">Issues found in raw</t>
        </is>
      </c>
      <c r="P1900" t="str">
        <f>IF(OR(O1900="Issues found in master",O1900="Final master"),"Master",IF(OR(O1900="Ready for Master",O1900="Issues found in raw",O1900="Raw under QC",O1900="Issues resolved in raw"),"Raw","-"))</f>
        <v>Raw</v>
      </c>
      <c r="Q1900" s="13">
        <v>46289.39027777778</v>
      </c>
      <c r="R1900" t="inlineStr">
        <is>
          <t xml:space="preserve">2026-09 (Sept)</t>
        </is>
      </c>
      <c r="S1900">
        <f>IF(M1900="Not an error",0,IF(COUNTIFS($A$2:$A1900,$A1900,$D$2:$D1900,$D1900,$M$2:$M1900,"&lt;&gt;Not an error")=1,1,0))</f>
        <v>0</v>
      </c>
      <c r="T1900">
        <f>IF(M1900&lt;&gt;"Major",0,IF(COUNTIFS($A$2:$A1900,$A1900,$D$2:$D1900,$D1900,$M$2:$M1900,"Major")=1,1,0))</f>
        <v>0</v>
      </c>
      <c r="U1900">
        <f>IF(M1900&lt;&gt;"Minor",0,IF(COUNTIFS($A$2:$A1900,$A1900,$D$2:$D1900,$D1900,$M$2:$M1900,"Minor")=1,1,0))</f>
        <v>0</v>
      </c>
    </row>
    <row r="1901">
      <c r="A1901" t="inlineStr">
        <is>
          <t xml:space="preserve">819eabfbd96880cd7f6d42202600e24bdb384108</t>
        </is>
      </c>
      <c r="B1901" t="inlineStr">
        <is>
          <t xml:space="preserve">Primal Partners</t>
        </is>
      </c>
      <c r="C1901" t="inlineStr">
        <is>
          <t xml:space="preserve">Primal Partners (New)</t>
        </is>
      </c>
      <c r="D1901" t="inlineStr">
        <is>
          <t xml:space="preserve">76ba2566c8af958fbf6084966a2535a28d054bb6</t>
        </is>
      </c>
      <c r="E1901" t="inlineStr">
        <is>
          <t xml:space="preserve">Episode 102: Verschwundener Staffelstab</t>
        </is>
      </c>
      <c r="F1901">
        <v>102</v>
      </c>
      <c r="G1901" t="inlineStr">
        <is>
          <t xml:space="preserve">6:06-6:11</t>
        </is>
      </c>
      <c r="H1901" t="inlineStr">
        <is>
          <t xml:space="preserve">Resolved</t>
        </is>
      </c>
      <c r="I1901" t="inlineStr">
        <is>
          <t xml:space="preserve">Sofia drehte sich um und suchte instinktiv nach ihrer Tante und Yeva.</t>
        </is>
      </c>
      <c r="J1901" t="inlineStr">
        <is>
          <t xml:space="preserve">VOA</t>
        </is>
      </c>
      <c r="K1901" t="inlineStr">
        <is>
          <t xml:space="preserve">Script Error</t>
        </is>
      </c>
      <c r="L1901" t="inlineStr">
        <is>
          <t xml:space="preserve">Script error</t>
        </is>
      </c>
      <c r="M1901" t="str">
        <f>IFERROR(IF(VLOOKUP(L1901,'Quantification'!$A:$B,2,FALSE)&amp;""="","Unclassified",VLOOKUP(L1901,'Quantification'!$A:$B,2,FALSE)),"Unclassified")</f>
        <v>Major</v>
      </c>
      <c r="N1901" t="inlineStr">
        <is>
          <t xml:space="preserve">frl-kathrin.corpataux@pocketfm.com</t>
        </is>
      </c>
      <c r="O1901" t="inlineStr">
        <is>
          <t xml:space="preserve">Issues found in raw</t>
        </is>
      </c>
      <c r="P1901" t="str">
        <f>IF(OR(O1901="Issues found in master",O1901="Final master"),"Master",IF(OR(O1901="Ready for Master",O1901="Issues found in raw",O1901="Raw under QC",O1901="Issues resolved in raw"),"Raw","-"))</f>
        <v>Raw</v>
      </c>
      <c r="Q1901" s="13">
        <v>46289.39027777778</v>
      </c>
      <c r="R1901" t="inlineStr">
        <is>
          <t xml:space="preserve">2026-09 (Sept)</t>
        </is>
      </c>
      <c r="S1901">
        <f>IF(M1901="Not an error",0,IF(COUNTIFS($A$2:$A1901,$A1901,$D$2:$D1901,$D1901,$M$2:$M1901,"&lt;&gt;Not an error")=1,1,0))</f>
        <v>0</v>
      </c>
      <c r="T1901">
        <f>IF(M1901&lt;&gt;"Major",0,IF(COUNTIFS($A$2:$A1901,$A1901,$D$2:$D1901,$D1901,$M$2:$M1901,"Major")=1,1,0))</f>
        <v>0</v>
      </c>
      <c r="U1901">
        <f>IF(M1901&lt;&gt;"Minor",0,IF(COUNTIFS($A$2:$A1901,$A1901,$D$2:$D1901,$D1901,$M$2:$M1901,"Minor")=1,1,0))</f>
        <v>0</v>
      </c>
    </row>
    <row r="1902">
      <c r="A1902" t="inlineStr">
        <is>
          <t xml:space="preserve">819eabfbd96880cd7f6d42202600e24bdb384108</t>
        </is>
      </c>
      <c r="B1902" t="inlineStr">
        <is>
          <t xml:space="preserve">Primal Partners</t>
        </is>
      </c>
      <c r="C1902" t="inlineStr">
        <is>
          <t xml:space="preserve">Primal Partners (New)</t>
        </is>
      </c>
      <c r="D1902" t="inlineStr">
        <is>
          <t xml:space="preserve">a23e9562971591b9868f509b398a0a812ac2d319</t>
        </is>
      </c>
      <c r="E1902" t="inlineStr">
        <is>
          <t xml:space="preserve">Episode 103: Sich Selbst Antreiben</t>
        </is>
      </c>
      <c r="F1902">
        <v>103</v>
      </c>
      <c r="G1902" t="inlineStr">
        <is>
          <t xml:space="preserve">2:07-2:20</t>
        </is>
      </c>
      <c r="H1902" t="inlineStr">
        <is>
          <t xml:space="preserve">Pending</t>
        </is>
      </c>
      <c r="I1902" t="inlineStr">
        <is>
          <t xml:space="preserve">Remarks: [Script Error]
Line from script:
"Auf dem Bildschirm schwamm das Stachelseepferdchen eine kurze Strecke, um dann durch seine lange, strohhalmartige Nase tief Luft zu holen. Jedes Mal, wenn es einatmete, rollte sich sein gewundener Schwanz auf."
Note: The Stachelseepferdchen is underwater and therefore cannot draw atmospheric air through its nose without surfacing. Suggested: â€œAuf dem Bildschirm schwamm das Stachelseepferdchen eine kurze Strecke, stieg kurz zur OberflÃ¤che und holte durch seine lange, strohhalmartige Nase tief Luft. Jedes Mal, wenn es einatmete, rollte sich sein gewundener Schwanz auf.â€_x009d_</t>
        </is>
      </c>
      <c r="J1902" t="inlineStr">
        <is>
          <t xml:space="preserve">VOA</t>
        </is>
      </c>
      <c r="K1902" t="inlineStr">
        <is>
          <t xml:space="preserve">Script Error</t>
        </is>
      </c>
      <c r="L1902" t="inlineStr">
        <is>
          <t xml:space="preserve">Script error</t>
        </is>
      </c>
      <c r="M1902" t="str">
        <f>IFERROR(IF(VLOOKUP(L1902,'Quantification'!$A:$B,2,FALSE)&amp;""="","Unclassified",VLOOKUP(L1902,'Quantification'!$A:$B,2,FALSE)),"Unclassified")</f>
        <v>Major</v>
      </c>
      <c r="N1902" t="inlineStr">
        <is>
          <t xml:space="preserve">con-khera.mirjam@pocketfm.com</t>
        </is>
      </c>
      <c r="O1902" t="inlineStr">
        <is>
          <t xml:space="preserve">Issues found in raw</t>
        </is>
      </c>
      <c r="P1902" t="str">
        <f>IF(OR(O1902="Issues found in master",O1902="Final master"),"Master",IF(OR(O1902="Ready for Master",O1902="Issues found in raw",O1902="Raw under QC",O1902="Issues resolved in raw"),"Raw","-"))</f>
        <v>Raw</v>
      </c>
      <c r="Q1902" s="13">
        <v>46281.20347222222</v>
      </c>
      <c r="R1902" t="inlineStr">
        <is>
          <t xml:space="preserve">2026-09 (Sept)</t>
        </is>
      </c>
      <c r="S1902">
        <f>IF(M1902="Not an error",0,IF(COUNTIFS($A$2:$A1902,$A1902,$D$2:$D1902,$D1902,$M$2:$M1902,"&lt;&gt;Not an error")=1,1,0))</f>
        <v>1</v>
      </c>
      <c r="T1902">
        <f>IF(M1902&lt;&gt;"Major",0,IF(COUNTIFS($A$2:$A1902,$A1902,$D$2:$D1902,$D1902,$M$2:$M1902,"Major")=1,1,0))</f>
        <v>1</v>
      </c>
      <c r="U1902">
        <f>IF(M1902&lt;&gt;"Minor",0,IF(COUNTIFS($A$2:$A1902,$A1902,$D$2:$D1902,$D1902,$M$2:$M1902,"Minor")=1,1,0))</f>
        <v>0</v>
      </c>
    </row>
    <row r="1903">
      <c r="A1903" t="inlineStr">
        <is>
          <t xml:space="preserve">819eabfbd96880cd7f6d42202600e24bdb384108</t>
        </is>
      </c>
      <c r="B1903" t="inlineStr">
        <is>
          <t xml:space="preserve">Primal Partners</t>
        </is>
      </c>
      <c r="C1903" t="inlineStr">
        <is>
          <t xml:space="preserve">Primal Partners (New)</t>
        </is>
      </c>
      <c r="D1903" t="inlineStr">
        <is>
          <t xml:space="preserve">a23e9562971591b9868f509b398a0a812ac2d319</t>
        </is>
      </c>
      <c r="E1903" t="inlineStr">
        <is>
          <t xml:space="preserve">Episode 103: Sich Selbst Antreiben</t>
        </is>
      </c>
      <c r="F1903">
        <v>103</v>
      </c>
      <c r="G1903" t="inlineStr">
        <is>
          <t xml:space="preserve">3:59-4:04</t>
        </is>
      </c>
      <c r="H1903" t="inlineStr">
        <is>
          <t xml:space="preserve">Pending</t>
        </is>
      </c>
      <c r="I1903" t="inlineStr">
        <is>
          <t xml:space="preserve">Remarks: [Script Error]
Line from script:
"Raina, die immer noch mit einer Einheimischen plauderte, drehte bei Sofias Frage den Kopf."
Note: â€œEinheimischeâ€_x009d_ sounds unnatural because Raina is herself a local resident and is casually speaking with someone she knows. Suggested: â€œRaina, die immer noch mit einer Bekannten plauderte, drehte bei Sofias Frage den Kopf.â€_x009d_</t>
        </is>
      </c>
      <c r="J1903" t="inlineStr">
        <is>
          <t xml:space="preserve">VOA</t>
        </is>
      </c>
      <c r="K1903" t="inlineStr">
        <is>
          <t xml:space="preserve">Script Error</t>
        </is>
      </c>
      <c r="L1903" t="inlineStr">
        <is>
          <t xml:space="preserve">Script error</t>
        </is>
      </c>
      <c r="M1903" t="str">
        <f>IFERROR(IF(VLOOKUP(L1903,'Quantification'!$A:$B,2,FALSE)&amp;""="","Unclassified",VLOOKUP(L1903,'Quantification'!$A:$B,2,FALSE)),"Unclassified")</f>
        <v>Major</v>
      </c>
      <c r="N1903" t="inlineStr">
        <is>
          <t xml:space="preserve">con-khera.mirjam@pocketfm.com</t>
        </is>
      </c>
      <c r="O1903" t="inlineStr">
        <is>
          <t xml:space="preserve">Issues found in raw</t>
        </is>
      </c>
      <c r="P1903" t="str">
        <f>IF(OR(O1903="Issues found in master",O1903="Final master"),"Master",IF(OR(O1903="Ready for Master",O1903="Issues found in raw",O1903="Raw under QC",O1903="Issues resolved in raw"),"Raw","-"))</f>
        <v>Raw</v>
      </c>
      <c r="Q1903" s="13">
        <v>46281.20347222222</v>
      </c>
      <c r="R1903" t="inlineStr">
        <is>
          <t xml:space="preserve">2026-09 (Sept)</t>
        </is>
      </c>
      <c r="S1903">
        <f>IF(M1903="Not an error",0,IF(COUNTIFS($A$2:$A1903,$A1903,$D$2:$D1903,$D1903,$M$2:$M1903,"&lt;&gt;Not an error")=1,1,0))</f>
        <v>0</v>
      </c>
      <c r="T1903">
        <f>IF(M1903&lt;&gt;"Major",0,IF(COUNTIFS($A$2:$A1903,$A1903,$D$2:$D1903,$D1903,$M$2:$M1903,"Major")=1,1,0))</f>
        <v>0</v>
      </c>
      <c r="U1903">
        <f>IF(M1903&lt;&gt;"Minor",0,IF(COUNTIFS($A$2:$A1903,$A1903,$D$2:$D1903,$D1903,$M$2:$M1903,"Minor")=1,1,0))</f>
        <v>0</v>
      </c>
    </row>
    <row r="1904">
      <c r="A1904" t="inlineStr">
        <is>
          <t xml:space="preserve">819eabfbd96880cd7f6d42202600e24bdb384108</t>
        </is>
      </c>
      <c r="B1904" t="inlineStr">
        <is>
          <t xml:space="preserve">Primal Partners</t>
        </is>
      </c>
      <c r="C1904" t="inlineStr">
        <is>
          <t xml:space="preserve">Primal Partners (New)</t>
        </is>
      </c>
      <c r="D1904" t="inlineStr">
        <is>
          <t xml:space="preserve">a23e9562971591b9868f509b398a0a812ac2d319</t>
        </is>
      </c>
      <c r="E1904" t="inlineStr">
        <is>
          <t xml:space="preserve">Episode 103: Sich Selbst Antreiben</t>
        </is>
      </c>
      <c r="F1904">
        <v>103</v>
      </c>
      <c r="G1904" t="inlineStr">
        <is>
          <t xml:space="preserve">5:30-5:39</t>
        </is>
      </c>
      <c r="H1904" t="inlineStr">
        <is>
          <t xml:space="preserve">Pending</t>
        </is>
      </c>
      <c r="I1904" t="inlineStr">
        <is>
          <t xml:space="preserve">Remarks: [Script Error]
Line from script:
"Ein Gedanke schien ihm zu kommen, und er ballte plÃ¶tzlich seine kleinen Pfoten, wÃ¤hrend sein kleines graues Gesicht vor Anstrengung leuchtend rot anlief."
Note: Finder was previously described as having short arms with small hands or claws, not paws. Suggested: â€œEin Gedanke schien ihm zu kommen, und er ballte plÃ¶tzlich seine kleinen Klauen zu FÃ¤usten, wÃ¤hrend sein kleines graues Gesicht vor Anstrengung leuchtend rot anlief.â€_x009d_</t>
        </is>
      </c>
      <c r="J1904" t="inlineStr">
        <is>
          <t xml:space="preserve">VOA</t>
        </is>
      </c>
      <c r="K1904" t="inlineStr">
        <is>
          <t xml:space="preserve">Script Error</t>
        </is>
      </c>
      <c r="L1904" t="inlineStr">
        <is>
          <t xml:space="preserve">Script error</t>
        </is>
      </c>
      <c r="M1904" t="str">
        <f>IFERROR(IF(VLOOKUP(L1904,'Quantification'!$A:$B,2,FALSE)&amp;""="","Unclassified",VLOOKUP(L1904,'Quantification'!$A:$B,2,FALSE)),"Unclassified")</f>
        <v>Major</v>
      </c>
      <c r="N1904" t="inlineStr">
        <is>
          <t xml:space="preserve">con-khera.mirjam@pocketfm.com</t>
        </is>
      </c>
      <c r="O1904" t="inlineStr">
        <is>
          <t xml:space="preserve">Issues found in raw</t>
        </is>
      </c>
      <c r="P1904" t="str">
        <f>IF(OR(O1904="Issues found in master",O1904="Final master"),"Master",IF(OR(O1904="Ready for Master",O1904="Issues found in raw",O1904="Raw under QC",O1904="Issues resolved in raw"),"Raw","-"))</f>
        <v>Raw</v>
      </c>
      <c r="Q1904" s="13">
        <v>46281.20347222222</v>
      </c>
      <c r="R1904" t="inlineStr">
        <is>
          <t xml:space="preserve">2026-09 (Sept)</t>
        </is>
      </c>
      <c r="S1904">
        <f>IF(M1904="Not an error",0,IF(COUNTIFS($A$2:$A1904,$A1904,$D$2:$D1904,$D1904,$M$2:$M1904,"&lt;&gt;Not an error")=1,1,0))</f>
        <v>0</v>
      </c>
      <c r="T1904">
        <f>IF(M1904&lt;&gt;"Major",0,IF(COUNTIFS($A$2:$A1904,$A1904,$D$2:$D1904,$D1904,$M$2:$M1904,"Major")=1,1,0))</f>
        <v>0</v>
      </c>
      <c r="U1904">
        <f>IF(M1904&lt;&gt;"Minor",0,IF(COUNTIFS($A$2:$A1904,$A1904,$D$2:$D1904,$D1904,$M$2:$M1904,"Minor")=1,1,0))</f>
        <v>0</v>
      </c>
    </row>
    <row r="1905">
      <c r="A1905" t="inlineStr">
        <is>
          <t xml:space="preserve">819eabfbd96880cd7f6d42202600e24bdb384108</t>
        </is>
      </c>
      <c r="B1905" t="inlineStr">
        <is>
          <t xml:space="preserve">Primal Partners</t>
        </is>
      </c>
      <c r="C1905" t="inlineStr">
        <is>
          <t xml:space="preserve">Primal Partners (New)</t>
        </is>
      </c>
      <c r="D1905" t="inlineStr">
        <is>
          <t xml:space="preserve">245cfea322ceffd7b1f0d88fe3de9843e99349ec</t>
        </is>
      </c>
      <c r="E1905" t="inlineStr">
        <is>
          <t xml:space="preserve">Episode 104: Sternenfeuerregen</t>
        </is>
      </c>
      <c r="F1905">
        <v>104</v>
      </c>
      <c r="G1905" t="inlineStr">
        <is>
          <t xml:space="preserve">3:16-3:19</t>
        </is>
      </c>
      <c r="H1905" t="inlineStr">
        <is>
          <t xml:space="preserve">Resolved</t>
        </is>
      </c>
      <c r="I1905" t="inlineStr">
        <is>
          <t xml:space="preserve">Remarks: [Script Error]
Line from script:
"Raina war sprachlos. Sie rang nach Worten."
Note: â€œSprachlosâ€_x009d_ is redundant because the following sentence already conveys the same reaction. Suggested: â€œRaina rang nach Worten.â€_x009d_</t>
        </is>
      </c>
      <c r="J1905" t="inlineStr">
        <is>
          <t xml:space="preserve">VOA</t>
        </is>
      </c>
      <c r="K1905" t="inlineStr">
        <is>
          <t xml:space="preserve">Script Error</t>
        </is>
      </c>
      <c r="L1905" t="inlineStr">
        <is>
          <t xml:space="preserve">Script error</t>
        </is>
      </c>
      <c r="M1905" t="str">
        <f>IFERROR(IF(VLOOKUP(L1905,'Quantification'!$A:$B,2,FALSE)&amp;""="","Unclassified",VLOOKUP(L1905,'Quantification'!$A:$B,2,FALSE)),"Unclassified")</f>
        <v>Major</v>
      </c>
      <c r="N1905" t="inlineStr">
        <is>
          <t xml:space="preserve">con-khera.mirjam@pocketfm.com</t>
        </is>
      </c>
      <c r="O1905" t="inlineStr">
        <is>
          <t xml:space="preserve">Issues found in raw</t>
        </is>
      </c>
      <c r="P1905" t="str">
        <f>IF(OR(O1905="Issues found in master",O1905="Final master"),"Master",IF(OR(O1905="Ready for Master",O1905="Issues found in raw",O1905="Raw under QC",O1905="Issues resolved in raw"),"Raw","-"))</f>
        <v>Raw</v>
      </c>
      <c r="Q1905" s="13">
        <v>46289.39027777778</v>
      </c>
      <c r="R1905" t="inlineStr">
        <is>
          <t xml:space="preserve">2026-09 (Sept)</t>
        </is>
      </c>
      <c r="S1905">
        <f>IF(M1905="Not an error",0,IF(COUNTIFS($A$2:$A1905,$A1905,$D$2:$D1905,$D1905,$M$2:$M1905,"&lt;&gt;Not an error")=1,1,0))</f>
        <v>1</v>
      </c>
      <c r="T1905">
        <f>IF(M1905&lt;&gt;"Major",0,IF(COUNTIFS($A$2:$A1905,$A1905,$D$2:$D1905,$D1905,$M$2:$M1905,"Major")=1,1,0))</f>
        <v>1</v>
      </c>
      <c r="U1905">
        <f>IF(M1905&lt;&gt;"Minor",0,IF(COUNTIFS($A$2:$A1905,$A1905,$D$2:$D1905,$D1905,$M$2:$M1905,"Minor")=1,1,0))</f>
        <v>0</v>
      </c>
    </row>
    <row r="1906">
      <c r="A1906" t="inlineStr">
        <is>
          <t xml:space="preserve">819eabfbd96880cd7f6d42202600e24bdb384108</t>
        </is>
      </c>
      <c r="B1906" t="inlineStr">
        <is>
          <t xml:space="preserve">Primal Partners</t>
        </is>
      </c>
      <c r="C1906" t="inlineStr">
        <is>
          <t xml:space="preserve">Primal Partners (New)</t>
        </is>
      </c>
      <c r="D1906" t="inlineStr">
        <is>
          <t xml:space="preserve">245cfea322ceffd7b1f0d88fe3de9843e99349ec</t>
        </is>
      </c>
      <c r="E1906" t="inlineStr">
        <is>
          <t xml:space="preserve">Episode 104: Sternenfeuerregen</t>
        </is>
      </c>
      <c r="F1906">
        <v>104</v>
      </c>
      <c r="G1906" t="inlineStr">
        <is>
          <t xml:space="preserve">3:34-3:39</t>
        </is>
      </c>
      <c r="H1906" t="inlineStr">
        <is>
          <t xml:space="preserve">Resolved</t>
        </is>
      </c>
      <c r="I1906" t="inlineStr">
        <is>
          <t xml:space="preserve">Remarks: [Script Error]
Line from script:
"Das war irgendwie noch schockierender als die Nachricht, dass Sofia fÃ¼nf Millionen Credits Preisgeld gewonnen hatte."
Note: The five million credits were the bounty for capturing Zayn Horren, not prize money Sofia won. Suggested: â€œDas war irgendwie noch schockierender als die Nachricht, dass Sofia fÃ¼nf Millionen Credits Kopfgeld erhalten wÃ¼rde.â€_x009d_</t>
        </is>
      </c>
      <c r="J1906" t="inlineStr">
        <is>
          <t xml:space="preserve">VOA</t>
        </is>
      </c>
      <c r="K1906" t="inlineStr">
        <is>
          <t xml:space="preserve">Script Error</t>
        </is>
      </c>
      <c r="L1906" t="inlineStr">
        <is>
          <t xml:space="preserve">Script error</t>
        </is>
      </c>
      <c r="M1906" t="str">
        <f>IFERROR(IF(VLOOKUP(L1906,'Quantification'!$A:$B,2,FALSE)&amp;""="","Unclassified",VLOOKUP(L1906,'Quantification'!$A:$B,2,FALSE)),"Unclassified")</f>
        <v>Major</v>
      </c>
      <c r="N1906" t="inlineStr">
        <is>
          <t xml:space="preserve">con-khera.mirjam@pocketfm.com</t>
        </is>
      </c>
      <c r="O1906" t="inlineStr">
        <is>
          <t xml:space="preserve">Issues found in raw</t>
        </is>
      </c>
      <c r="P1906" t="str">
        <f>IF(OR(O1906="Issues found in master",O1906="Final master"),"Master",IF(OR(O1906="Ready for Master",O1906="Issues found in raw",O1906="Raw under QC",O1906="Issues resolved in raw"),"Raw","-"))</f>
        <v>Raw</v>
      </c>
      <c r="Q1906" s="13">
        <v>46289.39027777778</v>
      </c>
      <c r="R1906" t="inlineStr">
        <is>
          <t xml:space="preserve">2026-09 (Sept)</t>
        </is>
      </c>
      <c r="S1906">
        <f>IF(M1906="Not an error",0,IF(COUNTIFS($A$2:$A1906,$A1906,$D$2:$D1906,$D1906,$M$2:$M1906,"&lt;&gt;Not an error")=1,1,0))</f>
        <v>0</v>
      </c>
      <c r="T1906">
        <f>IF(M1906&lt;&gt;"Major",0,IF(COUNTIFS($A$2:$A1906,$A1906,$D$2:$D1906,$D1906,$M$2:$M1906,"Major")=1,1,0))</f>
        <v>0</v>
      </c>
      <c r="U1906">
        <f>IF(M1906&lt;&gt;"Minor",0,IF(COUNTIFS($A$2:$A1906,$A1906,$D$2:$D1906,$D1906,$M$2:$M1906,"Minor")=1,1,0))</f>
        <v>0</v>
      </c>
    </row>
    <row r="1907">
      <c r="A1907" t="inlineStr">
        <is>
          <t xml:space="preserve">819eabfbd96880cd7f6d42202600e24bdb384108</t>
        </is>
      </c>
      <c r="B1907" t="inlineStr">
        <is>
          <t xml:space="preserve">Primal Partners</t>
        </is>
      </c>
      <c r="C1907" t="inlineStr">
        <is>
          <t xml:space="preserve">Primal Partners (New)</t>
        </is>
      </c>
      <c r="D1907" t="inlineStr">
        <is>
          <t xml:space="preserve">245cfea322ceffd7b1f0d88fe3de9843e99349ec</t>
        </is>
      </c>
      <c r="E1907" t="inlineStr">
        <is>
          <t xml:space="preserve">Episode 104: Sternenfeuerregen</t>
        </is>
      </c>
      <c r="F1907">
        <v>104</v>
      </c>
      <c r="G1907" t="inlineStr">
        <is>
          <t xml:space="preserve">4:57-5:05</t>
        </is>
      </c>
      <c r="H1907" t="inlineStr">
        <is>
          <t xml:space="preserve">Resolved</t>
        </is>
      </c>
      <c r="I1907" t="inlineStr">
        <is>
          <t xml:space="preserve">Remarks: [Script Error]
Line from script:
"Die Familie lachte und plauderte auf dem Heimweg, mit Ausnahme von Sofias drittem Onkel mÃ¼tterlicherseits, der gewohnt schweigsam blieb."
Note: The numbered and side-specific family designation is unnecessary and unnatural in the localized German script. Suggested: â€œDie Familie lachte und plauderte auf dem Heimweg, mit Ausnahme von Sofias Onkel, der gewohnt schweigsam blieb.â€_x009d_</t>
        </is>
      </c>
      <c r="J1907" t="inlineStr">
        <is>
          <t xml:space="preserve">VOA</t>
        </is>
      </c>
      <c r="K1907" t="inlineStr">
        <is>
          <t xml:space="preserve">Script Error</t>
        </is>
      </c>
      <c r="L1907" t="inlineStr">
        <is>
          <t xml:space="preserve">Script error</t>
        </is>
      </c>
      <c r="M1907" t="str">
        <f>IFERROR(IF(VLOOKUP(L1907,'Quantification'!$A:$B,2,FALSE)&amp;""="","Unclassified",VLOOKUP(L1907,'Quantification'!$A:$B,2,FALSE)),"Unclassified")</f>
        <v>Major</v>
      </c>
      <c r="N1907" t="inlineStr">
        <is>
          <t xml:space="preserve">con-khera.mirjam@pocketfm.com</t>
        </is>
      </c>
      <c r="O1907" t="inlineStr">
        <is>
          <t xml:space="preserve">Issues found in raw</t>
        </is>
      </c>
      <c r="P1907" t="str">
        <f>IF(OR(O1907="Issues found in master",O1907="Final master"),"Master",IF(OR(O1907="Ready for Master",O1907="Issues found in raw",O1907="Raw under QC",O1907="Issues resolved in raw"),"Raw","-"))</f>
        <v>Raw</v>
      </c>
      <c r="Q1907" s="13">
        <v>46289.39027777778</v>
      </c>
      <c r="R1907" t="inlineStr">
        <is>
          <t xml:space="preserve">2026-09 (Sept)</t>
        </is>
      </c>
      <c r="S1907">
        <f>IF(M1907="Not an error",0,IF(COUNTIFS($A$2:$A1907,$A1907,$D$2:$D1907,$D1907,$M$2:$M1907,"&lt;&gt;Not an error")=1,1,0))</f>
        <v>0</v>
      </c>
      <c r="T1907">
        <f>IF(M1907&lt;&gt;"Major",0,IF(COUNTIFS($A$2:$A1907,$A1907,$D$2:$D1907,$D1907,$M$2:$M1907,"Major")=1,1,0))</f>
        <v>0</v>
      </c>
      <c r="U1907">
        <f>IF(M1907&lt;&gt;"Minor",0,IF(COUNTIFS($A$2:$A1907,$A1907,$D$2:$D1907,$D1907,$M$2:$M1907,"Minor")=1,1,0))</f>
        <v>0</v>
      </c>
    </row>
    <row r="1908">
      <c r="A1908" t="inlineStr">
        <is>
          <t xml:space="preserve">819eabfbd96880cd7f6d42202600e24bdb384108</t>
        </is>
      </c>
      <c r="B1908" t="inlineStr">
        <is>
          <t xml:space="preserve">Primal Partners</t>
        </is>
      </c>
      <c r="C1908" t="inlineStr">
        <is>
          <t xml:space="preserve">Primal Partners (New)</t>
        </is>
      </c>
      <c r="D1908" t="inlineStr">
        <is>
          <t xml:space="preserve">245cfea322ceffd7b1f0d88fe3de9843e99349ec</t>
        </is>
      </c>
      <c r="E1908" t="inlineStr">
        <is>
          <t xml:space="preserve">Episode 104: Sternenfeuerregen</t>
        </is>
      </c>
      <c r="F1908">
        <v>104</v>
      </c>
      <c r="G1908" t="inlineStr">
        <is>
          <t xml:space="preserve">5:15-5:21</t>
        </is>
      </c>
      <c r="H1908" t="inlineStr">
        <is>
          <t xml:space="preserve">Resolved</t>
        </is>
      </c>
      <c r="I1908" t="inlineStr">
        <is>
          <t xml:space="preserve">Remarks: [Script Error]
Line from script:
"„Papa, der zweite Platz ist doch super“, sagte Jasmine Hayes und versuchte, ihn zu trösten."
Note: Sofia’s cousin and the uncle’s daughter was previously established as Yeva, not Jasmine Hayes. Suggested: „Papa, der zweite Platz ist doch super“, sagte Yeva und versuchte, ihn zu trösten.</t>
        </is>
      </c>
      <c r="J1908" t="inlineStr">
        <is>
          <t xml:space="preserve">VOA</t>
        </is>
      </c>
      <c r="K1908" t="inlineStr">
        <is>
          <t xml:space="preserve">Script Error</t>
        </is>
      </c>
      <c r="L1908" t="inlineStr">
        <is>
          <t xml:space="preserve">Script error</t>
        </is>
      </c>
      <c r="M1908" t="str">
        <f>IFERROR(IF(VLOOKUP(L1908,'Quantification'!$A:$B,2,FALSE)&amp;""="","Unclassified",VLOOKUP(L1908,'Quantification'!$A:$B,2,FALSE)),"Unclassified")</f>
        <v>Major</v>
      </c>
      <c r="N1908" t="inlineStr">
        <is>
          <t xml:space="preserve">con-khera.mirjam@pocketfm.com</t>
        </is>
      </c>
      <c r="O1908" t="inlineStr">
        <is>
          <t xml:space="preserve">Issues found in raw</t>
        </is>
      </c>
      <c r="P1908" t="str">
        <f>IF(OR(O1908="Issues found in master",O1908="Final master"),"Master",IF(OR(O1908="Ready for Master",O1908="Issues found in raw",O1908="Raw under QC",O1908="Issues resolved in raw"),"Raw","-"))</f>
        <v>Raw</v>
      </c>
      <c r="Q1908" s="13">
        <v>46289.39027777778</v>
      </c>
      <c r="R1908" t="inlineStr">
        <is>
          <t xml:space="preserve">2026-09 (Sept)</t>
        </is>
      </c>
      <c r="S1908">
        <f>IF(M1908="Not an error",0,IF(COUNTIFS($A$2:$A1908,$A1908,$D$2:$D1908,$D1908,$M$2:$M1908,"&lt;&gt;Not an error")=1,1,0))</f>
        <v>0</v>
      </c>
      <c r="T1908">
        <f>IF(M1908&lt;&gt;"Major",0,IF(COUNTIFS($A$2:$A1908,$A1908,$D$2:$D1908,$D1908,$M$2:$M1908,"Major")=1,1,0))</f>
        <v>0</v>
      </c>
      <c r="U1908">
        <f>IF(M1908&lt;&gt;"Minor",0,IF(COUNTIFS($A$2:$A1908,$A1908,$D$2:$D1908,$D1908,$M$2:$M1908,"Minor")=1,1,0))</f>
        <v>0</v>
      </c>
    </row>
    <row r="1909">
      <c r="A1909" t="inlineStr">
        <is>
          <t xml:space="preserve">819eabfbd96880cd7f6d42202600e24bdb384108</t>
        </is>
      </c>
      <c r="B1909" t="inlineStr">
        <is>
          <t xml:space="preserve">Primal Partners</t>
        </is>
      </c>
      <c r="C1909" t="inlineStr">
        <is>
          <t xml:space="preserve">Primal Partners (New)</t>
        </is>
      </c>
      <c r="D1909" t="inlineStr">
        <is>
          <t xml:space="preserve">245cfea322ceffd7b1f0d88fe3de9843e99349ec</t>
        </is>
      </c>
      <c r="E1909" t="inlineStr">
        <is>
          <t xml:space="preserve">Episode 104: Sternenfeuerregen</t>
        </is>
      </c>
      <c r="F1909">
        <v>104</v>
      </c>
      <c r="G1909" t="inlineStr">
        <is>
          <t xml:space="preserve">5:21-5:26</t>
        </is>
      </c>
      <c r="H1909" t="inlineStr">
        <is>
          <t xml:space="preserve">Resolved</t>
        </is>
      </c>
      <c r="I1909" t="inlineStr">
        <is>
          <t xml:space="preserve">Remarks: [Script Error]
Line from script:
"â€žDas Preisgeld deckt die Kosten fÃ¼r sechs Monate im Tierbestienzentrum Cedar Creek.â€œ"
Note: The institution was previously established as the BÃ¤ndigerzentrum von Cedar Creek, not â€œTierbestienzentrum Cedar Creek.â€_x009d_ Suggested: â€žDas Preisgeld deckt die Kosten fÃ¼r sechs Monate im BÃ¤ndigerzentrum von Cedar Creek.â€œ</t>
        </is>
      </c>
      <c r="J1909" t="inlineStr">
        <is>
          <t xml:space="preserve">VOA</t>
        </is>
      </c>
      <c r="K1909" t="inlineStr">
        <is>
          <t xml:space="preserve">Script Error</t>
        </is>
      </c>
      <c r="L1909" t="inlineStr">
        <is>
          <t xml:space="preserve">Script error</t>
        </is>
      </c>
      <c r="M1909" t="str">
        <f>IFERROR(IF(VLOOKUP(L1909,'Quantification'!$A:$B,2,FALSE)&amp;""="","Unclassified",VLOOKUP(L1909,'Quantification'!$A:$B,2,FALSE)),"Unclassified")</f>
        <v>Major</v>
      </c>
      <c r="N1909" t="inlineStr">
        <is>
          <t xml:space="preserve">con-khera.mirjam@pocketfm.com</t>
        </is>
      </c>
      <c r="O1909" t="inlineStr">
        <is>
          <t xml:space="preserve">Issues found in raw</t>
        </is>
      </c>
      <c r="P1909" t="str">
        <f>IF(OR(O1909="Issues found in master",O1909="Final master"),"Master",IF(OR(O1909="Ready for Master",O1909="Issues found in raw",O1909="Raw under QC",O1909="Issues resolved in raw"),"Raw","-"))</f>
        <v>Raw</v>
      </c>
      <c r="Q1909" s="13">
        <v>46289.39027777778</v>
      </c>
      <c r="R1909" t="inlineStr">
        <is>
          <t xml:space="preserve">2026-09 (Sept)</t>
        </is>
      </c>
      <c r="S1909">
        <f>IF(M1909="Not an error",0,IF(COUNTIFS($A$2:$A1909,$A1909,$D$2:$D1909,$D1909,$M$2:$M1909,"&lt;&gt;Not an error")=1,1,0))</f>
        <v>0</v>
      </c>
      <c r="T1909">
        <f>IF(M1909&lt;&gt;"Major",0,IF(COUNTIFS($A$2:$A1909,$A1909,$D$2:$D1909,$D1909,$M$2:$M1909,"Major")=1,1,0))</f>
        <v>0</v>
      </c>
      <c r="U1909">
        <f>IF(M1909&lt;&gt;"Minor",0,IF(COUNTIFS($A$2:$A1909,$A1909,$D$2:$D1909,$D1909,$M$2:$M1909,"Minor")=1,1,0))</f>
        <v>0</v>
      </c>
    </row>
    <row r="1910">
      <c r="A1910" t="inlineStr">
        <is>
          <t xml:space="preserve">819eabfbd96880cd7f6d42202600e24bdb384108</t>
        </is>
      </c>
      <c r="B1910" t="inlineStr">
        <is>
          <t xml:space="preserve">Primal Partners</t>
        </is>
      </c>
      <c r="C1910" t="inlineStr">
        <is>
          <t xml:space="preserve">Primal Partners (New)</t>
        </is>
      </c>
      <c r="D1910" t="inlineStr">
        <is>
          <t xml:space="preserve">245cfea322ceffd7b1f0d88fe3de9843e99349ec</t>
        </is>
      </c>
      <c r="E1910" t="inlineStr">
        <is>
          <t xml:space="preserve">Episode 104: Sternenfeuerregen</t>
        </is>
      </c>
      <c r="F1910">
        <v>104</v>
      </c>
      <c r="G1910" t="inlineStr">
        <is>
          <t xml:space="preserve">6:05-6:14</t>
        </is>
      </c>
      <c r="H1910" t="inlineStr">
        <is>
          <t xml:space="preserve">Resolved</t>
        </is>
      </c>
      <c r="I1910" t="inlineStr">
        <is>
          <t xml:space="preserve">Remarks: [Script Error]
Line from script:
"â€žHey, wo ist das Fahrrad, mit dem wir heute Morgen hergekommen sind?â€œ, fragte Sofias dritte Tante und starrte auf den leeren Platz, wo sie es normalerweise abstellten."
Note: The numbered family designation â€œdritte Tanteâ€_x009d_ is unnecessary and unnatural in the localized German script. Suggested: â€žHey, wo ist das Fahrrad, mit dem wir heute Morgen hergekommen sind?â€œ, fragte Sofias Tante und starrte auf den leeren Platz, wo sie es normalerweise abstellten.</t>
        </is>
      </c>
      <c r="J1910" t="inlineStr">
        <is>
          <t xml:space="preserve">VOA</t>
        </is>
      </c>
      <c r="K1910" t="inlineStr">
        <is>
          <t xml:space="preserve">Script Error</t>
        </is>
      </c>
      <c r="L1910" t="inlineStr">
        <is>
          <t xml:space="preserve">Script error</t>
        </is>
      </c>
      <c r="M1910" t="str">
        <f>IFERROR(IF(VLOOKUP(L1910,'Quantification'!$A:$B,2,FALSE)&amp;""="","Unclassified",VLOOKUP(L1910,'Quantification'!$A:$B,2,FALSE)),"Unclassified")</f>
        <v>Major</v>
      </c>
      <c r="N1910" t="inlineStr">
        <is>
          <t xml:space="preserve">con-khera.mirjam@pocketfm.com</t>
        </is>
      </c>
      <c r="O1910" t="inlineStr">
        <is>
          <t xml:space="preserve">Issues found in raw</t>
        </is>
      </c>
      <c r="P1910" t="str">
        <f>IF(OR(O1910="Issues found in master",O1910="Final master"),"Master",IF(OR(O1910="Ready for Master",O1910="Issues found in raw",O1910="Raw under QC",O1910="Issues resolved in raw"),"Raw","-"))</f>
        <v>Raw</v>
      </c>
      <c r="Q1910" s="13">
        <v>46289.39027777778</v>
      </c>
      <c r="R1910" t="inlineStr">
        <is>
          <t xml:space="preserve">2026-09 (Sept)</t>
        </is>
      </c>
      <c r="S1910">
        <f>IF(M1910="Not an error",0,IF(COUNTIFS($A$2:$A1910,$A1910,$D$2:$D1910,$D1910,$M$2:$M1910,"&lt;&gt;Not an error")=1,1,0))</f>
        <v>0</v>
      </c>
      <c r="T1910">
        <f>IF(M1910&lt;&gt;"Major",0,IF(COUNTIFS($A$2:$A1910,$A1910,$D$2:$D1910,$D1910,$M$2:$M1910,"Major")=1,1,0))</f>
        <v>0</v>
      </c>
      <c r="U1910">
        <f>IF(M1910&lt;&gt;"Minor",0,IF(COUNTIFS($A$2:$A1910,$A1910,$D$2:$D1910,$D1910,$M$2:$M1910,"Minor")=1,1,0))</f>
        <v>0</v>
      </c>
    </row>
    <row r="1911">
      <c r="A1911" t="inlineStr">
        <is>
          <t xml:space="preserve">819eabfbd96880cd7f6d42202600e24bdb384108</t>
        </is>
      </c>
      <c r="B1911" t="inlineStr">
        <is>
          <t xml:space="preserve">Primal Partners</t>
        </is>
      </c>
      <c r="C1911" t="inlineStr">
        <is>
          <t xml:space="preserve">Primal Partners (New)</t>
        </is>
      </c>
      <c r="D1911" t="inlineStr">
        <is>
          <t xml:space="preserve">245cfea322ceffd7b1f0d88fe3de9843e99349ec</t>
        </is>
      </c>
      <c r="E1911" t="inlineStr">
        <is>
          <t xml:space="preserve">Episode 104: Sternenfeuerregen</t>
        </is>
      </c>
      <c r="F1911">
        <v>104</v>
      </c>
      <c r="G1911" t="inlineStr">
        <is>
          <t xml:space="preserve">6:14-6:16</t>
        </is>
      </c>
      <c r="H1911" t="inlineStr">
        <is>
          <t xml:space="preserve">Resolved</t>
        </is>
      </c>
      <c r="I1911" t="inlineStr">
        <is>
          <t xml:space="preserve">Remarks: [Script Error]
Line from script:
"Sofia erstarrte."
Note: â€œErstarrteâ€_x009d_ is repeatedly used as Sofiaâ€™s default reaction and is unnecessary here. Suggested: Remove the sentence.</t>
        </is>
      </c>
      <c r="J1911" t="inlineStr">
        <is>
          <t xml:space="preserve">VOA</t>
        </is>
      </c>
      <c r="K1911" t="inlineStr">
        <is>
          <t xml:space="preserve">Script Error</t>
        </is>
      </c>
      <c r="L1911" t="inlineStr">
        <is>
          <t xml:space="preserve">Script error</t>
        </is>
      </c>
      <c r="M1911" t="str">
        <f>IFERROR(IF(VLOOKUP(L1911,'Quantification'!$A:$B,2,FALSE)&amp;""="","Unclassified",VLOOKUP(L1911,'Quantification'!$A:$B,2,FALSE)),"Unclassified")</f>
        <v>Major</v>
      </c>
      <c r="N1911" t="inlineStr">
        <is>
          <t xml:space="preserve">con-khera.mirjam@pocketfm.com</t>
        </is>
      </c>
      <c r="O1911" t="inlineStr">
        <is>
          <t xml:space="preserve">Issues found in raw</t>
        </is>
      </c>
      <c r="P1911" t="str">
        <f>IF(OR(O1911="Issues found in master",O1911="Final master"),"Master",IF(OR(O1911="Ready for Master",O1911="Issues found in raw",O1911="Raw under QC",O1911="Issues resolved in raw"),"Raw","-"))</f>
        <v>Raw</v>
      </c>
      <c r="Q1911" s="13">
        <v>46289.39027777778</v>
      </c>
      <c r="R1911" t="inlineStr">
        <is>
          <t xml:space="preserve">2026-09 (Sept)</t>
        </is>
      </c>
      <c r="S1911">
        <f>IF(M1911="Not an error",0,IF(COUNTIFS($A$2:$A1911,$A1911,$D$2:$D1911,$D1911,$M$2:$M1911,"&lt;&gt;Not an error")=1,1,0))</f>
        <v>0</v>
      </c>
      <c r="T1911">
        <f>IF(M1911&lt;&gt;"Major",0,IF(COUNTIFS($A$2:$A1911,$A1911,$D$2:$D1911,$D1911,$M$2:$M1911,"Major")=1,1,0))</f>
        <v>0</v>
      </c>
      <c r="U1911">
        <f>IF(M1911&lt;&gt;"Minor",0,IF(COUNTIFS($A$2:$A1911,$A1911,$D$2:$D1911,$D1911,$M$2:$M1911,"Minor")=1,1,0))</f>
        <v>0</v>
      </c>
    </row>
    <row r="1912">
      <c r="A1912" t="inlineStr">
        <is>
          <t xml:space="preserve">819eabfbd96880cd7f6d42202600e24bdb384108</t>
        </is>
      </c>
      <c r="B1912" t="inlineStr">
        <is>
          <t xml:space="preserve">Primal Partners</t>
        </is>
      </c>
      <c r="C1912" t="inlineStr">
        <is>
          <t xml:space="preserve">Primal Partners (New)</t>
        </is>
      </c>
      <c r="D1912" t="inlineStr">
        <is>
          <t xml:space="preserve">245cfea322ceffd7b1f0d88fe3de9843e99349ec</t>
        </is>
      </c>
      <c r="E1912" t="inlineStr">
        <is>
          <t xml:space="preserve">Episode 104: Sternenfeuerregen</t>
        </is>
      </c>
      <c r="F1912">
        <v>104</v>
      </c>
      <c r="G1912" t="inlineStr">
        <is>
          <t xml:space="preserve">6:16-6:27</t>
        </is>
      </c>
      <c r="H1912" t="inlineStr">
        <is>
          <t xml:space="preserve">Resolved</t>
        </is>
      </c>
      <c r="I1912" t="inlineStr">
        <is>
          <t xml:space="preserve">Remarks: [Script Error]
Line from script:
"SpÃ¤ter am Abend, um neunzehn Uhr achtundzwanzig am Willow Creek, sah Sofia mit einem resignierten Seufzer zu, wie ihr Feuerzahn-Hund begann, seine Energie zu kanalisieren."
Note: The exact timestamp sounds unnecessarily mechanical and adds no relevant information. Suggested: â€œSpÃ¤ter am Abend sah Sofia am Willow Creek mit einem resignierten Seufzer zu, wie ihr Feuerzahn-Hund begann, seine Energie zu kanalisieren.â€_x009d_</t>
        </is>
      </c>
      <c r="J1912" t="inlineStr">
        <is>
          <t xml:space="preserve">VOA</t>
        </is>
      </c>
      <c r="K1912" t="inlineStr">
        <is>
          <t xml:space="preserve">Script Error</t>
        </is>
      </c>
      <c r="L1912" t="inlineStr">
        <is>
          <t xml:space="preserve">Script error</t>
        </is>
      </c>
      <c r="M1912" t="str">
        <f>IFERROR(IF(VLOOKUP(L1912,'Quantification'!$A:$B,2,FALSE)&amp;""="","Unclassified",VLOOKUP(L1912,'Quantification'!$A:$B,2,FALSE)),"Unclassified")</f>
        <v>Major</v>
      </c>
      <c r="N1912" t="inlineStr">
        <is>
          <t xml:space="preserve">con-khera.mirjam@pocketfm.com</t>
        </is>
      </c>
      <c r="O1912" t="inlineStr">
        <is>
          <t xml:space="preserve">Issues found in raw</t>
        </is>
      </c>
      <c r="P1912" t="str">
        <f>IF(OR(O1912="Issues found in master",O1912="Final master"),"Master",IF(OR(O1912="Ready for Master",O1912="Issues found in raw",O1912="Raw under QC",O1912="Issues resolved in raw"),"Raw","-"))</f>
        <v>Raw</v>
      </c>
      <c r="Q1912" s="13">
        <v>46289.39027777778</v>
      </c>
      <c r="R1912" t="inlineStr">
        <is>
          <t xml:space="preserve">2026-09 (Sept)</t>
        </is>
      </c>
      <c r="S1912">
        <f>IF(M1912="Not an error",0,IF(COUNTIFS($A$2:$A1912,$A1912,$D$2:$D1912,$D1912,$M$2:$M1912,"&lt;&gt;Not an error")=1,1,0))</f>
        <v>0</v>
      </c>
      <c r="T1912">
        <f>IF(M1912&lt;&gt;"Major",0,IF(COUNTIFS($A$2:$A1912,$A1912,$D$2:$D1912,$D1912,$M$2:$M1912,"Major")=1,1,0))</f>
        <v>0</v>
      </c>
      <c r="U1912">
        <f>IF(M1912&lt;&gt;"Minor",0,IF(COUNTIFS($A$2:$A1912,$A1912,$D$2:$D1912,$D1912,$M$2:$M1912,"Minor")=1,1,0))</f>
        <v>0</v>
      </c>
    </row>
    <row r="1913">
      <c r="A1913" t="inlineStr">
        <is>
          <t xml:space="preserve">819eabfbd96880cd7f6d42202600e24bdb384108</t>
        </is>
      </c>
      <c r="B1913" t="inlineStr">
        <is>
          <t xml:space="preserve">Primal Partners</t>
        </is>
      </c>
      <c r="C1913" t="inlineStr">
        <is>
          <t xml:space="preserve">Primal Partners (New)</t>
        </is>
      </c>
      <c r="D1913" t="inlineStr">
        <is>
          <t xml:space="preserve">245cfea322ceffd7b1f0d88fe3de9843e99349ec</t>
        </is>
      </c>
      <c r="E1913" t="inlineStr">
        <is>
          <t xml:space="preserve">Episode 104: Sternenfeuerregen</t>
        </is>
      </c>
      <c r="F1913">
        <v>104</v>
      </c>
      <c r="G1913" t="inlineStr">
        <is>
          <t xml:space="preserve">8:00-8:07</t>
        </is>
      </c>
      <c r="H1913" t="inlineStr">
        <is>
          <t xml:space="preserve">Resolved</t>
        </is>
      </c>
      <c r="I1913" t="inlineStr">
        <is>
          <t xml:space="preserve">Remarks: [Script Error / Mispronunciation]
Line from script:
"Die scharlachroten Gluten schlugen nacheinander auf dem Boden auf und lÃ¶sten gewaltige Explosionen aus."
Note: â€œGlutenâ€_x009d_ is intended as the plural of â€œGlutâ€_x009d_ but is pronounced like the food protein â€œGluten,â€_x009d_ making the line sound incorrect and confusing. â€œFunkenâ€_x009d_ is clearer and more natural here. Suggested: â€œDie scharlachroten Funken schlugen nacheinander auf dem Boden auf und lÃ¶sten gewaltige Explosionen aus.â€_x009d_</t>
        </is>
      </c>
      <c r="J1913" t="inlineStr">
        <is>
          <t xml:space="preserve">VOA</t>
        </is>
      </c>
      <c r="K1913" t="inlineStr">
        <is>
          <t xml:space="preserve">Script Error</t>
        </is>
      </c>
      <c r="L1913" t="inlineStr">
        <is>
          <t xml:space="preserve">Script error</t>
        </is>
      </c>
      <c r="M1913" t="str">
        <f>IFERROR(IF(VLOOKUP(L1913,'Quantification'!$A:$B,2,FALSE)&amp;""="","Unclassified",VLOOKUP(L1913,'Quantification'!$A:$B,2,FALSE)),"Unclassified")</f>
        <v>Major</v>
      </c>
      <c r="N1913" t="inlineStr">
        <is>
          <t xml:space="preserve">con-khera.mirjam@pocketfm.com</t>
        </is>
      </c>
      <c r="O1913" t="inlineStr">
        <is>
          <t xml:space="preserve">Issues found in raw</t>
        </is>
      </c>
      <c r="P1913" t="str">
        <f>IF(OR(O1913="Issues found in master",O1913="Final master"),"Master",IF(OR(O1913="Ready for Master",O1913="Issues found in raw",O1913="Raw under QC",O1913="Issues resolved in raw"),"Raw","-"))</f>
        <v>Raw</v>
      </c>
      <c r="Q1913" s="13">
        <v>46289.39027777778</v>
      </c>
      <c r="R1913" t="inlineStr">
        <is>
          <t xml:space="preserve">2026-09 (Sept)</t>
        </is>
      </c>
      <c r="S1913">
        <f>IF(M1913="Not an error",0,IF(COUNTIFS($A$2:$A1913,$A1913,$D$2:$D1913,$D1913,$M$2:$M1913,"&lt;&gt;Not an error")=1,1,0))</f>
        <v>0</v>
      </c>
      <c r="T1913">
        <f>IF(M1913&lt;&gt;"Major",0,IF(COUNTIFS($A$2:$A1913,$A1913,$D$2:$D1913,$D1913,$M$2:$M1913,"Major")=1,1,0))</f>
        <v>0</v>
      </c>
      <c r="U1913">
        <f>IF(M1913&lt;&gt;"Minor",0,IF(COUNTIFS($A$2:$A1913,$A1913,$D$2:$D1913,$D1913,$M$2:$M1913,"Minor")=1,1,0))</f>
        <v>0</v>
      </c>
    </row>
    <row r="1914">
      <c r="A1914" t="inlineStr">
        <is>
          <t xml:space="preserve">819eabfbd96880cd7f6d42202600e24bdb384108</t>
        </is>
      </c>
      <c r="B1914" t="inlineStr">
        <is>
          <t xml:space="preserve">Primal Partners</t>
        </is>
      </c>
      <c r="C1914" t="inlineStr">
        <is>
          <t xml:space="preserve">Primal Partners (New)</t>
        </is>
      </c>
      <c r="D1914" t="inlineStr">
        <is>
          <t xml:space="preserve">1da999f85221624fbb0097601b21572f29f14e0d</t>
        </is>
      </c>
      <c r="E1914" t="inlineStr">
        <is>
          <t xml:space="preserve">Episode 105: Zenit-Fähigkeitslevel</t>
        </is>
      </c>
      <c r="F1914">
        <v>105</v>
      </c>
      <c r="G1914" t="inlineStr">
        <is>
          <t xml:space="preserve">0:00-:05</t>
        </is>
      </c>
      <c r="H1914" t="inlineStr">
        <is>
          <t xml:space="preserve">Resolved</t>
        </is>
      </c>
      <c r="I1914" t="inlineStr">
        <is>
          <t xml:space="preserve">Remarks: [Script Error]
Line from script:
"Zahn, ein Feuerzahn-Hund, sprang aufgeregt zu seiner BÃ¤ndigerin."
Note: The character and his species have long been established, so reintroducing him as â€œein Feuerzahn-Hundâ€_x009d_ is unnecessary. Suggested: â€œZahn sprang aufgeregt zu seiner BÃ¤ndigerin.â€_x009d_</t>
        </is>
      </c>
      <c r="J1914" t="inlineStr">
        <is>
          <t xml:space="preserve">VOA</t>
        </is>
      </c>
      <c r="K1914" t="inlineStr">
        <is>
          <t xml:space="preserve">Script Error</t>
        </is>
      </c>
      <c r="L1914" t="inlineStr">
        <is>
          <t xml:space="preserve">Script error</t>
        </is>
      </c>
      <c r="M1914" t="str">
        <f>IFERROR(IF(VLOOKUP(L1914,'Quantification'!$A:$B,2,FALSE)&amp;""="","Unclassified",VLOOKUP(L1914,'Quantification'!$A:$B,2,FALSE)),"Unclassified")</f>
        <v>Major</v>
      </c>
      <c r="N1914" t="inlineStr">
        <is>
          <t xml:space="preserve">con-khera.mirjam@pocketfm.com</t>
        </is>
      </c>
      <c r="O1914" t="inlineStr">
        <is>
          <t xml:space="preserve">Issues found in raw</t>
        </is>
      </c>
      <c r="P1914" t="str">
        <f>IF(OR(O1914="Issues found in master",O1914="Final master"),"Master",IF(OR(O1914="Ready for Master",O1914="Issues found in raw",O1914="Raw under QC",O1914="Issues resolved in raw"),"Raw","-"))</f>
        <v>Raw</v>
      </c>
      <c r="Q1914" s="13">
        <v>46289.39097222222</v>
      </c>
      <c r="R1914" t="inlineStr">
        <is>
          <t xml:space="preserve">2026-09 (Sept)</t>
        </is>
      </c>
      <c r="S1914">
        <f>IF(M1914="Not an error",0,IF(COUNTIFS($A$2:$A1914,$A1914,$D$2:$D1914,$D1914,$M$2:$M1914,"&lt;&gt;Not an error")=1,1,0))</f>
        <v>1</v>
      </c>
      <c r="T1914">
        <f>IF(M1914&lt;&gt;"Major",0,IF(COUNTIFS($A$2:$A1914,$A1914,$D$2:$D1914,$D1914,$M$2:$M1914,"Major")=1,1,0))</f>
        <v>1</v>
      </c>
      <c r="U1914">
        <f>IF(M1914&lt;&gt;"Minor",0,IF(COUNTIFS($A$2:$A1914,$A1914,$D$2:$D1914,$D1914,$M$2:$M1914,"Minor")=1,1,0))</f>
        <v>0</v>
      </c>
    </row>
    <row r="1915">
      <c r="A1915" t="inlineStr">
        <is>
          <t xml:space="preserve">819eabfbd96880cd7f6d42202600e24bdb384108</t>
        </is>
      </c>
      <c r="B1915" t="inlineStr">
        <is>
          <t xml:space="preserve">Primal Partners</t>
        </is>
      </c>
      <c r="C1915" t="inlineStr">
        <is>
          <t xml:space="preserve">Primal Partners (New)</t>
        </is>
      </c>
      <c r="D1915" t="inlineStr">
        <is>
          <t xml:space="preserve">1da999f85221624fbb0097601b21572f29f14e0d</t>
        </is>
      </c>
      <c r="E1915" t="inlineStr">
        <is>
          <t xml:space="preserve">Episode 105: Zenit-Fähigkeitslevel</t>
        </is>
      </c>
      <c r="F1915">
        <v>105</v>
      </c>
      <c r="G1915" t="inlineStr">
        <is>
          <t xml:space="preserve">0:16-0:20</t>
        </is>
      </c>
      <c r="H1915" t="inlineStr">
        <is>
          <t xml:space="preserve">Resolved</t>
        </is>
      </c>
      <c r="I1915" t="inlineStr">
        <is>
          <t xml:space="preserve">Remarks: [Script Error]
Line from script:
"Ein Finder schwebte vor Zahn, im Gesicht den Ausdruck purer Ehrfurcht."
Note: â€œFinderâ€_x009d_ is this specific beastâ€™s personal name, not its species. The species is referred to as Schatzgeist, Schatzsuchender Geist or Schatz-Ghul. Since the character is already established, no species label is needed here. Suggested: â€œFinder schwebte vor Zahn, im Gesicht den Ausdruck purer Ehrfurcht.â€_x009d_</t>
        </is>
      </c>
      <c r="J1915" t="inlineStr">
        <is>
          <t xml:space="preserve">VOA</t>
        </is>
      </c>
      <c r="K1915" t="inlineStr">
        <is>
          <t xml:space="preserve">Script Error</t>
        </is>
      </c>
      <c r="L1915" t="inlineStr">
        <is>
          <t xml:space="preserve">Script error</t>
        </is>
      </c>
      <c r="M1915" t="str">
        <f>IFERROR(IF(VLOOKUP(L1915,'Quantification'!$A:$B,2,FALSE)&amp;""="","Unclassified",VLOOKUP(L1915,'Quantification'!$A:$B,2,FALSE)),"Unclassified")</f>
        <v>Major</v>
      </c>
      <c r="N1915" t="inlineStr">
        <is>
          <t xml:space="preserve">con-khera.mirjam@pocketfm.com</t>
        </is>
      </c>
      <c r="O1915" t="inlineStr">
        <is>
          <t xml:space="preserve">Issues found in raw</t>
        </is>
      </c>
      <c r="P1915" t="str">
        <f>IF(OR(O1915="Issues found in master",O1915="Final master"),"Master",IF(OR(O1915="Ready for Master",O1915="Issues found in raw",O1915="Raw under QC",O1915="Issues resolved in raw"),"Raw","-"))</f>
        <v>Raw</v>
      </c>
      <c r="Q1915" s="13">
        <v>46289.39097222222</v>
      </c>
      <c r="R1915" t="inlineStr">
        <is>
          <t xml:space="preserve">2026-09 (Sept)</t>
        </is>
      </c>
      <c r="S1915">
        <f>IF(M1915="Not an error",0,IF(COUNTIFS($A$2:$A1915,$A1915,$D$2:$D1915,$D1915,$M$2:$M1915,"&lt;&gt;Not an error")=1,1,0))</f>
        <v>0</v>
      </c>
      <c r="T1915">
        <f>IF(M1915&lt;&gt;"Major",0,IF(COUNTIFS($A$2:$A1915,$A1915,$D$2:$D1915,$D1915,$M$2:$M1915,"Major")=1,1,0))</f>
        <v>0</v>
      </c>
      <c r="U1915">
        <f>IF(M1915&lt;&gt;"Minor",0,IF(COUNTIFS($A$2:$A1915,$A1915,$D$2:$D1915,$D1915,$M$2:$M1915,"Minor")=1,1,0))</f>
        <v>0</v>
      </c>
    </row>
    <row r="1916">
      <c r="A1916" t="inlineStr">
        <is>
          <t xml:space="preserve">819eabfbd96880cd7f6d42202600e24bdb384108</t>
        </is>
      </c>
      <c r="B1916" t="inlineStr">
        <is>
          <t xml:space="preserve">Primal Partners</t>
        </is>
      </c>
      <c r="C1916" t="inlineStr">
        <is>
          <t xml:space="preserve">Primal Partners (New)</t>
        </is>
      </c>
      <c r="D1916" t="inlineStr">
        <is>
          <t xml:space="preserve">1da999f85221624fbb0097601b21572f29f14e0d</t>
        </is>
      </c>
      <c r="E1916" t="inlineStr">
        <is>
          <t xml:space="preserve">Episode 105: Zenit-Fähigkeitslevel</t>
        </is>
      </c>
      <c r="F1916">
        <v>105</v>
      </c>
      <c r="G1916" t="inlineStr">
        <is>
          <t xml:space="preserve">0:30-0:36</t>
        </is>
      </c>
      <c r="H1916" t="inlineStr">
        <is>
          <t xml:space="preserve">Resolved</t>
        </is>
      </c>
      <c r="I1916" t="inlineStr">
        <is>
          <t xml:space="preserve">Remarks: [Script Error]
Line from script:
"Aber seine leuchtenden, dunklen Augen waren fest auf den Finder gerichtet und funkelten vor Erwartung."
Note: â€œFinderâ€_x009d_ is a personal name, not a species designation, and should not be used with the article â€œden.â€_x009d_ Suggested: â€œAber seine leuchtenden, dunklen Augen waren fest auf den Schatzgeist gerichtet und funkelten vor Erwartung.â€_x009d_</t>
        </is>
      </c>
      <c r="J1916" t="inlineStr">
        <is>
          <t xml:space="preserve">VOA</t>
        </is>
      </c>
      <c r="K1916" t="inlineStr">
        <is>
          <t xml:space="preserve">Script Error</t>
        </is>
      </c>
      <c r="L1916" t="inlineStr">
        <is>
          <t xml:space="preserve">Script error</t>
        </is>
      </c>
      <c r="M1916" t="str">
        <f>IFERROR(IF(VLOOKUP(L1916,'Quantification'!$A:$B,2,FALSE)&amp;""="","Unclassified",VLOOKUP(L1916,'Quantification'!$A:$B,2,FALSE)),"Unclassified")</f>
        <v>Major</v>
      </c>
      <c r="N1916" t="inlineStr">
        <is>
          <t xml:space="preserve">con-khera.mirjam@pocketfm.com</t>
        </is>
      </c>
      <c r="O1916" t="inlineStr">
        <is>
          <t xml:space="preserve">Issues found in raw</t>
        </is>
      </c>
      <c r="P1916" t="str">
        <f>IF(OR(O1916="Issues found in master",O1916="Final master"),"Master",IF(OR(O1916="Ready for Master",O1916="Issues found in raw",O1916="Raw under QC",O1916="Issues resolved in raw"),"Raw","-"))</f>
        <v>Raw</v>
      </c>
      <c r="Q1916" s="13">
        <v>46289.39097222222</v>
      </c>
      <c r="R1916" t="inlineStr">
        <is>
          <t xml:space="preserve">2026-09 (Sept)</t>
        </is>
      </c>
      <c r="S1916">
        <f>IF(M1916="Not an error",0,IF(COUNTIFS($A$2:$A1916,$A1916,$D$2:$D1916,$D1916,$M$2:$M1916,"&lt;&gt;Not an error")=1,1,0))</f>
        <v>0</v>
      </c>
      <c r="T1916">
        <f>IF(M1916&lt;&gt;"Major",0,IF(COUNTIFS($A$2:$A1916,$A1916,$D$2:$D1916,$D1916,$M$2:$M1916,"Major")=1,1,0))</f>
        <v>0</v>
      </c>
      <c r="U1916">
        <f>IF(M1916&lt;&gt;"Minor",0,IF(COUNTIFS($A$2:$A1916,$A1916,$D$2:$D1916,$D1916,$M$2:$M1916,"Minor")=1,1,0))</f>
        <v>0</v>
      </c>
    </row>
    <row r="1917">
      <c r="A1917" t="inlineStr">
        <is>
          <t xml:space="preserve">819eabfbd96880cd7f6d42202600e24bdb384108</t>
        </is>
      </c>
      <c r="B1917" t="inlineStr">
        <is>
          <t xml:space="preserve">Primal Partners</t>
        </is>
      </c>
      <c r="C1917" t="inlineStr">
        <is>
          <t xml:space="preserve">Primal Partners (New)</t>
        </is>
      </c>
      <c r="D1917" t="inlineStr">
        <is>
          <t xml:space="preserve">1da999f85221624fbb0097601b21572f29f14e0d</t>
        </is>
      </c>
      <c r="E1917" t="inlineStr">
        <is>
          <t xml:space="preserve">Episode 105: Zenit-Fähigkeitslevel</t>
        </is>
      </c>
      <c r="F1917">
        <v>105</v>
      </c>
      <c r="G1917" t="inlineStr">
        <is>
          <t xml:space="preserve">0:36-0:41</t>
        </is>
      </c>
      <c r="H1917" t="inlineStr">
        <is>
          <t xml:space="preserve">Resolved</t>
        </is>
      </c>
      <c r="I1917" t="inlineStr">
        <is>
          <t xml:space="preserve">Remarks: [Script Error]
Line from script:
"Der Finder verstand die Botschaft sofort und lobte ihn noch Ã¼berschwÃ¤nglicher."
Note: â€œFinderâ€_x009d_ is a personal name and should not be used with an indefinite or generic species-style article. If the species designation is intended here, use â€œSchatzgeist.â€_x009d_ Suggested: â€œDer Schatzgeist verstand die Botschaft sofort und lobte ihn noch Ã¼berschwÃ¤nglicher.â€_x009d_</t>
        </is>
      </c>
      <c r="J1917" t="inlineStr">
        <is>
          <t xml:space="preserve">VOA</t>
        </is>
      </c>
      <c r="K1917" t="inlineStr">
        <is>
          <t xml:space="preserve">Script Error</t>
        </is>
      </c>
      <c r="L1917" t="inlineStr">
        <is>
          <t xml:space="preserve">Script error</t>
        </is>
      </c>
      <c r="M1917" t="str">
        <f>IFERROR(IF(VLOOKUP(L1917,'Quantification'!$A:$B,2,FALSE)&amp;""="","Unclassified",VLOOKUP(L1917,'Quantification'!$A:$B,2,FALSE)),"Unclassified")</f>
        <v>Major</v>
      </c>
      <c r="N1917" t="inlineStr">
        <is>
          <t xml:space="preserve">con-khera.mirjam@pocketfm.com</t>
        </is>
      </c>
      <c r="O1917" t="inlineStr">
        <is>
          <t xml:space="preserve">Issues found in raw</t>
        </is>
      </c>
      <c r="P1917" t="str">
        <f>IF(OR(O1917="Issues found in master",O1917="Final master"),"Master",IF(OR(O1917="Ready for Master",O1917="Issues found in raw",O1917="Raw under QC",O1917="Issues resolved in raw"),"Raw","-"))</f>
        <v>Raw</v>
      </c>
      <c r="Q1917" s="13">
        <v>46289.39097222222</v>
      </c>
      <c r="R1917" t="inlineStr">
        <is>
          <t xml:space="preserve">2026-09 (Sept)</t>
        </is>
      </c>
      <c r="S1917">
        <f>IF(M1917="Not an error",0,IF(COUNTIFS($A$2:$A1917,$A1917,$D$2:$D1917,$D1917,$M$2:$M1917,"&lt;&gt;Not an error")=1,1,0))</f>
        <v>0</v>
      </c>
      <c r="T1917">
        <f>IF(M1917&lt;&gt;"Major",0,IF(COUNTIFS($A$2:$A1917,$A1917,$D$2:$D1917,$D1917,$M$2:$M1917,"Major")=1,1,0))</f>
        <v>0</v>
      </c>
      <c r="U1917">
        <f>IF(M1917&lt;&gt;"Minor",0,IF(COUNTIFS($A$2:$A1917,$A1917,$D$2:$D1917,$D1917,$M$2:$M1917,"Minor")=1,1,0))</f>
        <v>0</v>
      </c>
    </row>
    <row r="1918">
      <c r="A1918" t="inlineStr">
        <is>
          <t xml:space="preserve">819eabfbd96880cd7f6d42202600e24bdb384108</t>
        </is>
      </c>
      <c r="B1918" t="inlineStr">
        <is>
          <t xml:space="preserve">Primal Partners</t>
        </is>
      </c>
      <c r="C1918" t="inlineStr">
        <is>
          <t xml:space="preserve">Primal Partners (New)</t>
        </is>
      </c>
      <c r="D1918" t="inlineStr">
        <is>
          <t xml:space="preserve">1da999f85221624fbb0097601b21572f29f14e0d</t>
        </is>
      </c>
      <c r="E1918" t="inlineStr">
        <is>
          <t xml:space="preserve">Episode 105: Zenit-Fähigkeitslevel</t>
        </is>
      </c>
      <c r="F1918">
        <v>105</v>
      </c>
      <c r="G1918" t="inlineStr">
        <is>
          <t xml:space="preserve">1:09-1:19</t>
        </is>
      </c>
      <c r="H1918" t="inlineStr">
        <is>
          <t xml:space="preserve">Resolved</t>
        </is>
      </c>
      <c r="I1918" t="inlineStr">
        <is>
          <t xml:space="preserve">Remarks: [Script Error]
Line from script:
"Dank ihrer SchummelfÃ¤higkeit konnte er jede FÃ¤higkeit, die er einmal erfolgreich eingesetzt hatte, von da an mit einer hundertprozentigen Erfolgsquote wiederholen."
Note: â€œSchummelfÃ¤higkeitâ€_x009d_ is inconsistent with the established term â€œCheat-Code.â€_x009d_ The claim of a one-hundred-percent success rate is also incorrect: the system records and improves an unlocked ability, but successful execution can still depend on energy, control and external circumstances. Suggested: â€œDank ihres Cheat-Codes konnte Sofia jede FÃ¤higkeit, die er einmal erfolgreich eingesetzt hatte, anschlieÃŸend mit Punkten verbessern.â€_x009d_</t>
        </is>
      </c>
      <c r="J1918" t="inlineStr">
        <is>
          <t xml:space="preserve">VOA</t>
        </is>
      </c>
      <c r="K1918" t="inlineStr">
        <is>
          <t xml:space="preserve">Script Error</t>
        </is>
      </c>
      <c r="L1918" t="inlineStr">
        <is>
          <t xml:space="preserve">Script error</t>
        </is>
      </c>
      <c r="M1918" t="str">
        <f>IFERROR(IF(VLOOKUP(L1918,'Quantification'!$A:$B,2,FALSE)&amp;""="","Unclassified",VLOOKUP(L1918,'Quantification'!$A:$B,2,FALSE)),"Unclassified")</f>
        <v>Major</v>
      </c>
      <c r="N1918" t="inlineStr">
        <is>
          <t xml:space="preserve">con-khera.mirjam@pocketfm.com</t>
        </is>
      </c>
      <c r="O1918" t="inlineStr">
        <is>
          <t xml:space="preserve">Issues found in raw</t>
        </is>
      </c>
      <c r="P1918" t="str">
        <f>IF(OR(O1918="Issues found in master",O1918="Final master"),"Master",IF(OR(O1918="Ready for Master",O1918="Issues found in raw",O1918="Raw under QC",O1918="Issues resolved in raw"),"Raw","-"))</f>
        <v>Raw</v>
      </c>
      <c r="Q1918" s="13">
        <v>46289.39097222222</v>
      </c>
      <c r="R1918" t="inlineStr">
        <is>
          <t xml:space="preserve">2026-09 (Sept)</t>
        </is>
      </c>
      <c r="S1918">
        <f>IF(M1918="Not an error",0,IF(COUNTIFS($A$2:$A1918,$A1918,$D$2:$D1918,$D1918,$M$2:$M1918,"&lt;&gt;Not an error")=1,1,0))</f>
        <v>0</v>
      </c>
      <c r="T1918">
        <f>IF(M1918&lt;&gt;"Major",0,IF(COUNTIFS($A$2:$A1918,$A1918,$D$2:$D1918,$D1918,$M$2:$M1918,"Major")=1,1,0))</f>
        <v>0</v>
      </c>
      <c r="U1918">
        <f>IF(M1918&lt;&gt;"Minor",0,IF(COUNTIFS($A$2:$A1918,$A1918,$D$2:$D1918,$D1918,$M$2:$M1918,"Minor")=1,1,0))</f>
        <v>0</v>
      </c>
    </row>
    <row r="1919">
      <c r="A1919" t="inlineStr">
        <is>
          <t xml:space="preserve">819eabfbd96880cd7f6d42202600e24bdb384108</t>
        </is>
      </c>
      <c r="B1919" t="inlineStr">
        <is>
          <t xml:space="preserve">Primal Partners</t>
        </is>
      </c>
      <c r="C1919" t="inlineStr">
        <is>
          <t xml:space="preserve">Primal Partners (New)</t>
        </is>
      </c>
      <c r="D1919" t="inlineStr">
        <is>
          <t xml:space="preserve">1da999f85221624fbb0097601b21572f29f14e0d</t>
        </is>
      </c>
      <c r="E1919" t="inlineStr">
        <is>
          <t xml:space="preserve">Episode 105: Zenit-Fähigkeitslevel</t>
        </is>
      </c>
      <c r="F1919">
        <v>105</v>
      </c>
      <c r="G1919" t="inlineStr">
        <is>
          <t xml:space="preserve">2:39-2:43</t>
        </is>
      </c>
      <c r="H1919" t="inlineStr">
        <is>
          <t xml:space="preserve">Resolved</t>
        </is>
      </c>
      <c r="I1919" t="inlineStr">
        <is>
          <t xml:space="preserve">Remarks: [Script Error]
Line from script:
"Erst vor zwei Tagen hatte er damit das Zenit-Level erreicht."
Note: The established highest ability-mastery level is â€œVollendet,â€_x009d_ not â€œZenit.â€_x009d_ Suggested: â€œErst vor zwei Tagen hatte er damit das Vollendet-Level erreicht.â€_x009d_</t>
        </is>
      </c>
      <c r="J1919" t="inlineStr">
        <is>
          <t xml:space="preserve">VOA</t>
        </is>
      </c>
      <c r="K1919" t="inlineStr">
        <is>
          <t xml:space="preserve">Script Error</t>
        </is>
      </c>
      <c r="L1919" t="inlineStr">
        <is>
          <t xml:space="preserve">Script error</t>
        </is>
      </c>
      <c r="M1919" t="str">
        <f>IFERROR(IF(VLOOKUP(L1919,'Quantification'!$A:$B,2,FALSE)&amp;""="","Unclassified",VLOOKUP(L1919,'Quantification'!$A:$B,2,FALSE)),"Unclassified")</f>
        <v>Major</v>
      </c>
      <c r="N1919" t="inlineStr">
        <is>
          <t xml:space="preserve">con-khera.mirjam@pocketfm.com</t>
        </is>
      </c>
      <c r="O1919" t="inlineStr">
        <is>
          <t xml:space="preserve">Issues found in raw</t>
        </is>
      </c>
      <c r="P1919" t="str">
        <f>IF(OR(O1919="Issues found in master",O1919="Final master"),"Master",IF(OR(O1919="Ready for Master",O1919="Issues found in raw",O1919="Raw under QC",O1919="Issues resolved in raw"),"Raw","-"))</f>
        <v>Raw</v>
      </c>
      <c r="Q1919" s="13">
        <v>46289.39097222222</v>
      </c>
      <c r="R1919" t="inlineStr">
        <is>
          <t xml:space="preserve">2026-09 (Sept)</t>
        </is>
      </c>
      <c r="S1919">
        <f>IF(M1919="Not an error",0,IF(COUNTIFS($A$2:$A1919,$A1919,$D$2:$D1919,$D1919,$M$2:$M1919,"&lt;&gt;Not an error")=1,1,0))</f>
        <v>0</v>
      </c>
      <c r="T1919">
        <f>IF(M1919&lt;&gt;"Major",0,IF(COUNTIFS($A$2:$A1919,$A1919,$D$2:$D1919,$D1919,$M$2:$M1919,"Major")=1,1,0))</f>
        <v>0</v>
      </c>
      <c r="U1919">
        <f>IF(M1919&lt;&gt;"Minor",0,IF(COUNTIFS($A$2:$A1919,$A1919,$D$2:$D1919,$D1919,$M$2:$M1919,"Minor")=1,1,0))</f>
        <v>0</v>
      </c>
    </row>
    <row r="1920">
      <c r="A1920" t="inlineStr">
        <is>
          <t xml:space="preserve">819eabfbd96880cd7f6d42202600e24bdb384108</t>
        </is>
      </c>
      <c r="B1920" t="inlineStr">
        <is>
          <t xml:space="preserve">Primal Partners</t>
        </is>
      </c>
      <c r="C1920" t="inlineStr">
        <is>
          <t xml:space="preserve">Primal Partners (New)</t>
        </is>
      </c>
      <c r="D1920" t="inlineStr">
        <is>
          <t xml:space="preserve">1da999f85221624fbb0097601b21572f29f14e0d</t>
        </is>
      </c>
      <c r="E1920" t="inlineStr">
        <is>
          <t xml:space="preserve">Episode 105: Zenit-Fähigkeitslevel</t>
        </is>
      </c>
      <c r="F1920">
        <v>105</v>
      </c>
      <c r="G1920" t="inlineStr">
        <is>
          <t xml:space="preserve">2:43-2:55</t>
        </is>
      </c>
      <c r="H1920" t="inlineStr">
        <is>
          <t xml:space="preserve">Resolved</t>
        </is>
      </c>
      <c r="I1920" t="inlineStr">
        <is>
          <t xml:space="preserve">Remarks: [Script Error]
Line from script:
"FÃ¤higkeiten wurden in sechs Stufen eingeteilt: Einstieg, GeÃ¼bt, Adept, Gemeistert, Perfektion und Zenit, die absolut hÃ¶chste Stufe, die eine FÃ¤higkeit erreichen konnte."
Note: This newly introduced six-level system contradicts the previously established mastery progression of Einstieg, GeÃ¼bt and Vollendet. Terms such as Adept, Gemeistert, Perfektion and Zenit have not been established. Suggested: â€œFÃ¤higkeiten wurden in drei Stufen eingeteilt: Einstieg, GeÃ¼bt und Vollendet, die hÃ¶chste Stufe, die eine FÃ¤higkeit erreichen konnte.â€_x009d_</t>
        </is>
      </c>
      <c r="J1920" t="inlineStr">
        <is>
          <t xml:space="preserve">VOA</t>
        </is>
      </c>
      <c r="K1920" t="inlineStr">
        <is>
          <t xml:space="preserve">Script Error</t>
        </is>
      </c>
      <c r="L1920" t="inlineStr">
        <is>
          <t xml:space="preserve">Script error</t>
        </is>
      </c>
      <c r="M1920" t="str">
        <f>IFERROR(IF(VLOOKUP(L1920,'Quantification'!$A:$B,2,FALSE)&amp;""="","Unclassified",VLOOKUP(L1920,'Quantification'!$A:$B,2,FALSE)),"Unclassified")</f>
        <v>Major</v>
      </c>
      <c r="N1920" t="inlineStr">
        <is>
          <t xml:space="preserve">con-khera.mirjam@pocketfm.com</t>
        </is>
      </c>
      <c r="O1920" t="inlineStr">
        <is>
          <t xml:space="preserve">Issues found in raw</t>
        </is>
      </c>
      <c r="P1920" t="str">
        <f>IF(OR(O1920="Issues found in master",O1920="Final master"),"Master",IF(OR(O1920="Ready for Master",O1920="Issues found in raw",O1920="Raw under QC",O1920="Issues resolved in raw"),"Raw","-"))</f>
        <v>Raw</v>
      </c>
      <c r="Q1920" s="13">
        <v>46289.39097222222</v>
      </c>
      <c r="R1920" t="inlineStr">
        <is>
          <t xml:space="preserve">2026-09 (Sept)</t>
        </is>
      </c>
      <c r="S1920">
        <f>IF(M1920="Not an error",0,IF(COUNTIFS($A$2:$A1920,$A1920,$D$2:$D1920,$D1920,$M$2:$M1920,"&lt;&gt;Not an error")=1,1,0))</f>
        <v>0</v>
      </c>
      <c r="T1920">
        <f>IF(M1920&lt;&gt;"Major",0,IF(COUNTIFS($A$2:$A1920,$A1920,$D$2:$D1920,$D1920,$M$2:$M1920,"Major")=1,1,0))</f>
        <v>0</v>
      </c>
      <c r="U1920">
        <f>IF(M1920&lt;&gt;"Minor",0,IF(COUNTIFS($A$2:$A1920,$A1920,$D$2:$D1920,$D1920,$M$2:$M1920,"Minor")=1,1,0))</f>
        <v>0</v>
      </c>
    </row>
    <row r="1921">
      <c r="A1921" t="inlineStr">
        <is>
          <t xml:space="preserve">819eabfbd96880cd7f6d42202600e24bdb384108</t>
        </is>
      </c>
      <c r="B1921" t="inlineStr">
        <is>
          <t xml:space="preserve">Primal Partners</t>
        </is>
      </c>
      <c r="C1921" t="inlineStr">
        <is>
          <t xml:space="preserve">Primal Partners (New)</t>
        </is>
      </c>
      <c r="D1921" t="inlineStr">
        <is>
          <t xml:space="preserve">1da999f85221624fbb0097601b21572f29f14e0d</t>
        </is>
      </c>
      <c r="E1921" t="inlineStr">
        <is>
          <t xml:space="preserve">Episode 105: Zenit-Fähigkeitslevel</t>
        </is>
      </c>
      <c r="F1921">
        <v>105</v>
      </c>
      <c r="G1921" t="inlineStr">
        <is>
          <t xml:space="preserve">3:00-3:09</t>
        </is>
      </c>
      <c r="H1921" t="inlineStr">
        <is>
          <t xml:space="preserve">Resolved</t>
        </is>
      </c>
      <c r="I1921" t="inlineStr">
        <is>
          <t xml:space="preserve">Remarks: [Script Error]
Line from script:
"Zahn hatte eine Feuer-FÃ¤higkeit auf das Zenit-Level gebracht, was bedeutete, dass seine Kontrolle Ã¼ber die Feuerenergie auÃŸerordentlich sein musste."
Note: The established highest ability-mastery level is â€œVollendet,â€_x009d_ not â€œZenit.â€_x009d_ Suggested: â€œZahn hatte eine FeuerfÃ¤higkeit auf das Vollendet-Level gebracht, was bedeutete, dass seine Kontrolle Ã¼ber die Feuerenergie auÃŸerordentlich sein musste.â€_x009d_</t>
        </is>
      </c>
      <c r="J1921" t="inlineStr">
        <is>
          <t xml:space="preserve">VOA</t>
        </is>
      </c>
      <c r="K1921" t="inlineStr">
        <is>
          <t xml:space="preserve">Script Error</t>
        </is>
      </c>
      <c r="L1921" t="inlineStr">
        <is>
          <t xml:space="preserve">Script error</t>
        </is>
      </c>
      <c r="M1921" t="str">
        <f>IFERROR(IF(VLOOKUP(L1921,'Quantification'!$A:$B,2,FALSE)&amp;""="","Unclassified",VLOOKUP(L1921,'Quantification'!$A:$B,2,FALSE)),"Unclassified")</f>
        <v>Major</v>
      </c>
      <c r="N1921" t="inlineStr">
        <is>
          <t xml:space="preserve">con-khera.mirjam@pocketfm.com</t>
        </is>
      </c>
      <c r="O1921" t="inlineStr">
        <is>
          <t xml:space="preserve">Issues found in raw</t>
        </is>
      </c>
      <c r="P1921" t="str">
        <f>IF(OR(O1921="Issues found in master",O1921="Final master"),"Master",IF(OR(O1921="Ready for Master",O1921="Issues found in raw",O1921="Raw under QC",O1921="Issues resolved in raw"),"Raw","-"))</f>
        <v>Raw</v>
      </c>
      <c r="Q1921" s="13">
        <v>46289.39097222222</v>
      </c>
      <c r="R1921" t="inlineStr">
        <is>
          <t xml:space="preserve">2026-09 (Sept)</t>
        </is>
      </c>
      <c r="S1921">
        <f>IF(M1921="Not an error",0,IF(COUNTIFS($A$2:$A1921,$A1921,$D$2:$D1921,$D1921,$M$2:$M1921,"&lt;&gt;Not an error")=1,1,0))</f>
        <v>0</v>
      </c>
      <c r="T1921">
        <f>IF(M1921&lt;&gt;"Major",0,IF(COUNTIFS($A$2:$A1921,$A1921,$D$2:$D1921,$D1921,$M$2:$M1921,"Major")=1,1,0))</f>
        <v>0</v>
      </c>
      <c r="U1921">
        <f>IF(M1921&lt;&gt;"Minor",0,IF(COUNTIFS($A$2:$A1921,$A1921,$D$2:$D1921,$D1921,$M$2:$M1921,"Minor")=1,1,0))</f>
        <v>0</v>
      </c>
    </row>
    <row r="1922">
      <c r="A1922" t="inlineStr">
        <is>
          <t xml:space="preserve">819eabfbd96880cd7f6d42202600e24bdb384108</t>
        </is>
      </c>
      <c r="B1922" t="inlineStr">
        <is>
          <t xml:space="preserve">Primal Partners</t>
        </is>
      </c>
      <c r="C1922" t="inlineStr">
        <is>
          <t xml:space="preserve">Primal Partners (New)</t>
        </is>
      </c>
      <c r="D1922" t="inlineStr">
        <is>
          <t xml:space="preserve">1da999f85221624fbb0097601b21572f29f14e0d</t>
        </is>
      </c>
      <c r="E1922" t="inlineStr">
        <is>
          <t xml:space="preserve">Episode 105: Zenit-Fähigkeitslevel</t>
        </is>
      </c>
      <c r="F1922">
        <v>105</v>
      </c>
      <c r="G1922" t="inlineStr">
        <is>
          <t xml:space="preserve">3:34-3:43</t>
        </is>
      </c>
      <c r="H1922" t="inlineStr">
        <is>
          <t xml:space="preserve">Resolved</t>
        </is>
      </c>
      <c r="I1922" t="inlineStr">
        <is>
          <t xml:space="preserve">Remarks: [Script Error]
Line from script:
"Tierbestien hatten nur begrenzte Energie, und kein BÃ¤ndiger bei klarem Verstand wÃ¼rde seine Tierbestie im PrimÃ¤rstadium eine einzige FÃ¤higkeit bis zum Zenit-Level trainieren lassen."
Note: The established highest ability-mastery level is â€œVollendet,â€_x009d_ not â€œZenit.â€_x009d_ Suggested: â€œTierbestien hatten nur begrenzte Energie, und kein BÃ¤ndiger bei klarem Verstand wÃ¼rde seine Tierbestie im PrimÃ¤rstadium eine einzige FÃ¤higkeit bis zum Vollendet-Level trainieren lassen.â€_x009d_</t>
        </is>
      </c>
      <c r="J1922" t="inlineStr">
        <is>
          <t xml:space="preserve">VOA</t>
        </is>
      </c>
      <c r="K1922" t="inlineStr">
        <is>
          <t xml:space="preserve">Script Error</t>
        </is>
      </c>
      <c r="L1922" t="inlineStr">
        <is>
          <t xml:space="preserve">Script error</t>
        </is>
      </c>
      <c r="M1922" t="str">
        <f>IFERROR(IF(VLOOKUP(L1922,'Quantification'!$A:$B,2,FALSE)&amp;""="","Unclassified",VLOOKUP(L1922,'Quantification'!$A:$B,2,FALSE)),"Unclassified")</f>
        <v>Major</v>
      </c>
      <c r="N1922" t="inlineStr">
        <is>
          <t xml:space="preserve">con-khera.mirjam@pocketfm.com</t>
        </is>
      </c>
      <c r="O1922" t="inlineStr">
        <is>
          <t xml:space="preserve">Issues found in raw</t>
        </is>
      </c>
      <c r="P1922" t="str">
        <f>IF(OR(O1922="Issues found in master",O1922="Final master"),"Master",IF(OR(O1922="Ready for Master",O1922="Issues found in raw",O1922="Raw under QC",O1922="Issues resolved in raw"),"Raw","-"))</f>
        <v>Raw</v>
      </c>
      <c r="Q1922" s="13">
        <v>46289.39097222222</v>
      </c>
      <c r="R1922" t="inlineStr">
        <is>
          <t xml:space="preserve">2026-09 (Sept)</t>
        </is>
      </c>
      <c r="S1922">
        <f>IF(M1922="Not an error",0,IF(COUNTIFS($A$2:$A1922,$A1922,$D$2:$D1922,$D1922,$M$2:$M1922,"&lt;&gt;Not an error")=1,1,0))</f>
        <v>0</v>
      </c>
      <c r="T1922">
        <f>IF(M1922&lt;&gt;"Major",0,IF(COUNTIFS($A$2:$A1922,$A1922,$D$2:$D1922,$D1922,$M$2:$M1922,"Major")=1,1,0))</f>
        <v>0</v>
      </c>
      <c r="U1922">
        <f>IF(M1922&lt;&gt;"Minor",0,IF(COUNTIFS($A$2:$A1922,$A1922,$D$2:$D1922,$D1922,$M$2:$M1922,"Minor")=1,1,0))</f>
        <v>0</v>
      </c>
    </row>
    <row r="1923">
      <c r="A1923" t="inlineStr">
        <is>
          <t xml:space="preserve">819eabfbd96880cd7f6d42202600e24bdb384108</t>
        </is>
      </c>
      <c r="B1923" t="inlineStr">
        <is>
          <t xml:space="preserve">Primal Partners</t>
        </is>
      </c>
      <c r="C1923" t="inlineStr">
        <is>
          <t xml:space="preserve">Primal Partners (New)</t>
        </is>
      </c>
      <c r="D1923" t="inlineStr">
        <is>
          <t xml:space="preserve">1da999f85221624fbb0097601b21572f29f14e0d</t>
        </is>
      </c>
      <c r="E1923" t="inlineStr">
        <is>
          <t xml:space="preserve">Episode 105: Zenit-Fähigkeitslevel</t>
        </is>
      </c>
      <c r="F1923">
        <v>105</v>
      </c>
      <c r="G1923" t="inlineStr">
        <is>
          <t xml:space="preserve">3:43-3:45</t>
        </is>
      </c>
      <c r="H1923" t="inlineStr">
        <is>
          <t xml:space="preserve">Resolved</t>
        </is>
      </c>
      <c r="I1923" t="inlineStr">
        <is>
          <t xml:space="preserve">Remarks: [Script Error]
Line from script:
"Das war das Zenit-Level!"
Note: The established highest ability-mastery level is â€œVollendet,â€_x009d_ not â€œZenit.â€_x009d_ Suggested: â€œDas war das Vollendet-Level!â€_x009d_</t>
        </is>
      </c>
      <c r="J1923" t="inlineStr">
        <is>
          <t xml:space="preserve">VOA</t>
        </is>
      </c>
      <c r="K1923" t="inlineStr">
        <is>
          <t xml:space="preserve">Script Error</t>
        </is>
      </c>
      <c r="L1923" t="inlineStr">
        <is>
          <t xml:space="preserve">Script error</t>
        </is>
      </c>
      <c r="M1923" t="str">
        <f>IFERROR(IF(VLOOKUP(L1923,'Quantification'!$A:$B,2,FALSE)&amp;""="","Unclassified",VLOOKUP(L1923,'Quantification'!$A:$B,2,FALSE)),"Unclassified")</f>
        <v>Major</v>
      </c>
      <c r="N1923" t="inlineStr">
        <is>
          <t xml:space="preserve">con-khera.mirjam@pocketfm.com</t>
        </is>
      </c>
      <c r="O1923" t="inlineStr">
        <is>
          <t xml:space="preserve">Issues found in raw</t>
        </is>
      </c>
      <c r="P1923" t="str">
        <f>IF(OR(O1923="Issues found in master",O1923="Final master"),"Master",IF(OR(O1923="Ready for Master",O1923="Issues found in raw",O1923="Raw under QC",O1923="Issues resolved in raw"),"Raw","-"))</f>
        <v>Raw</v>
      </c>
      <c r="Q1923" s="13">
        <v>46289.39097222222</v>
      </c>
      <c r="R1923" t="inlineStr">
        <is>
          <t xml:space="preserve">2026-09 (Sept)</t>
        </is>
      </c>
      <c r="S1923">
        <f>IF(M1923="Not an error",0,IF(COUNTIFS($A$2:$A1923,$A1923,$D$2:$D1923,$D1923,$M$2:$M1923,"&lt;&gt;Not an error")=1,1,0))</f>
        <v>0</v>
      </c>
      <c r="T1923">
        <f>IF(M1923&lt;&gt;"Major",0,IF(COUNTIFS($A$2:$A1923,$A1923,$D$2:$D1923,$D1923,$M$2:$M1923,"Major")=1,1,0))</f>
        <v>0</v>
      </c>
      <c r="U1923">
        <f>IF(M1923&lt;&gt;"Minor",0,IF(COUNTIFS($A$2:$A1923,$A1923,$D$2:$D1923,$D1923,$M$2:$M1923,"Minor")=1,1,0))</f>
        <v>0</v>
      </c>
    </row>
    <row r="1924">
      <c r="A1924" t="inlineStr">
        <is>
          <t xml:space="preserve">819eabfbd96880cd7f6d42202600e24bdb384108</t>
        </is>
      </c>
      <c r="B1924" t="inlineStr">
        <is>
          <t xml:space="preserve">Primal Partners</t>
        </is>
      </c>
      <c r="C1924" t="inlineStr">
        <is>
          <t xml:space="preserve">Primal Partners (New)</t>
        </is>
      </c>
      <c r="D1924" t="inlineStr">
        <is>
          <t xml:space="preserve">1da999f85221624fbb0097601b21572f29f14e0d</t>
        </is>
      </c>
      <c r="E1924" t="inlineStr">
        <is>
          <t xml:space="preserve">Episode 105: Zenit-Fähigkeitslevel</t>
        </is>
      </c>
      <c r="F1924">
        <v>105</v>
      </c>
      <c r="G1924" t="inlineStr">
        <is>
          <t xml:space="preserve">5:29-5:38</t>
        </is>
      </c>
      <c r="H1924" t="inlineStr">
        <is>
          <t xml:space="preserve">Resolved</t>
        </is>
      </c>
      <c r="I1924" t="inlineStr">
        <is>
          <t xml:space="preserve">Remarks: [Script Error]
Line from script:
"Der Finder, der das Ganze von der Seite beobachtet hatte, schwebte leise einen Schritt zurÃ¼ck und drehte seine Geistesfokusperle hinter den RÃ¼cken."
Note: â€œFinderâ€_x009d_ is a personal name and should not be used with the article â€œder.â€_x009d_ â€œSchwebte einen Schrittâ€_x009d_ and â€œdrehte die Perle hinter den RÃ¼ckenâ€_x009d_ are also unnatural descriptions. Suggested: â€œDer Schatzgeist, der das Ganze von der Seite beobachtet hatte, schwebte leise ein StÃ¼ck zurÃ¼ck und versteckte seine Geistesfokusperle hinter dem RÃ¼cken.â€_x009d_</t>
        </is>
      </c>
      <c r="J1924" t="inlineStr">
        <is>
          <t xml:space="preserve">VOA</t>
        </is>
      </c>
      <c r="K1924" t="inlineStr">
        <is>
          <t xml:space="preserve">Script Error</t>
        </is>
      </c>
      <c r="L1924" t="inlineStr">
        <is>
          <t xml:space="preserve">Script error</t>
        </is>
      </c>
      <c r="M1924" t="str">
        <f>IFERROR(IF(VLOOKUP(L1924,'Quantification'!$A:$B,2,FALSE)&amp;""="","Unclassified",VLOOKUP(L1924,'Quantification'!$A:$B,2,FALSE)),"Unclassified")</f>
        <v>Major</v>
      </c>
      <c r="N1924" t="inlineStr">
        <is>
          <t xml:space="preserve">con-khera.mirjam@pocketfm.com</t>
        </is>
      </c>
      <c r="O1924" t="inlineStr">
        <is>
          <t xml:space="preserve">Issues found in raw</t>
        </is>
      </c>
      <c r="P1924" t="str">
        <f>IF(OR(O1924="Issues found in master",O1924="Final master"),"Master",IF(OR(O1924="Ready for Master",O1924="Issues found in raw",O1924="Raw under QC",O1924="Issues resolved in raw"),"Raw","-"))</f>
        <v>Raw</v>
      </c>
      <c r="Q1924" s="13">
        <v>46289.39097222222</v>
      </c>
      <c r="R1924" t="inlineStr">
        <is>
          <t xml:space="preserve">2026-09 (Sept)</t>
        </is>
      </c>
      <c r="S1924">
        <f>IF(M1924="Not an error",0,IF(COUNTIFS($A$2:$A1924,$A1924,$D$2:$D1924,$D1924,$M$2:$M1924,"&lt;&gt;Not an error")=1,1,0))</f>
        <v>0</v>
      </c>
      <c r="T1924">
        <f>IF(M1924&lt;&gt;"Major",0,IF(COUNTIFS($A$2:$A1924,$A1924,$D$2:$D1924,$D1924,$M$2:$M1924,"Major")=1,1,0))</f>
        <v>0</v>
      </c>
      <c r="U1924">
        <f>IF(M1924&lt;&gt;"Minor",0,IF(COUNTIFS($A$2:$A1924,$A1924,$D$2:$D1924,$D1924,$M$2:$M1924,"Minor")=1,1,0))</f>
        <v>0</v>
      </c>
    </row>
    <row r="1925">
      <c r="A1925" t="inlineStr">
        <is>
          <t xml:space="preserve">819eabfbd96880cd7f6d42202600e24bdb384108</t>
        </is>
      </c>
      <c r="B1925" t="inlineStr">
        <is>
          <t xml:space="preserve">Primal Partners</t>
        </is>
      </c>
      <c r="C1925" t="inlineStr">
        <is>
          <t xml:space="preserve">Primal Partners (New)</t>
        </is>
      </c>
      <c r="D1925" t="inlineStr">
        <is>
          <t xml:space="preserve">1da999f85221624fbb0097601b21572f29f14e0d</t>
        </is>
      </c>
      <c r="E1925" t="inlineStr">
        <is>
          <t xml:space="preserve">Episode 105: Zenit-Fähigkeitslevel</t>
        </is>
      </c>
      <c r="F1925">
        <v>105</v>
      </c>
      <c r="G1925" t="inlineStr">
        <is>
          <t xml:space="preserve">7:22-7:25</t>
        </is>
      </c>
      <c r="H1925" t="inlineStr">
        <is>
          <t xml:space="preserve">Resolved</t>
        </is>
      </c>
      <c r="I1925" t="inlineStr">
        <is>
          <t xml:space="preserve">Remarks: [Script Error]
Line from script:
"Der Finder schwebte am Bett und blinzelte schnell."
Note: â€œFinderâ€_x009d_ is a personal name and should not be used with the article â€œder.â€_x009d_ Suggested: â€œFinder schwebte am Bett und blinzelte schnell.â€_x009d_</t>
        </is>
      </c>
      <c r="J1925" t="inlineStr">
        <is>
          <t xml:space="preserve">VOA</t>
        </is>
      </c>
      <c r="K1925" t="inlineStr">
        <is>
          <t xml:space="preserve">Script Error</t>
        </is>
      </c>
      <c r="L1925" t="inlineStr">
        <is>
          <t xml:space="preserve">Script error</t>
        </is>
      </c>
      <c r="M1925" t="str">
        <f>IFERROR(IF(VLOOKUP(L1925,'Quantification'!$A:$B,2,FALSE)&amp;""="","Unclassified",VLOOKUP(L1925,'Quantification'!$A:$B,2,FALSE)),"Unclassified")</f>
        <v>Major</v>
      </c>
      <c r="N1925" t="inlineStr">
        <is>
          <t xml:space="preserve">con-khera.mirjam@pocketfm.com</t>
        </is>
      </c>
      <c r="O1925" t="inlineStr">
        <is>
          <t xml:space="preserve">Issues found in raw</t>
        </is>
      </c>
      <c r="P1925" t="str">
        <f>IF(OR(O1925="Issues found in master",O1925="Final master"),"Master",IF(OR(O1925="Ready for Master",O1925="Issues found in raw",O1925="Raw under QC",O1925="Issues resolved in raw"),"Raw","-"))</f>
        <v>Raw</v>
      </c>
      <c r="Q1925" s="13">
        <v>46289.39097222222</v>
      </c>
      <c r="R1925" t="inlineStr">
        <is>
          <t xml:space="preserve">2026-09 (Sept)</t>
        </is>
      </c>
      <c r="S1925">
        <f>IF(M1925="Not an error",0,IF(COUNTIFS($A$2:$A1925,$A1925,$D$2:$D1925,$D1925,$M$2:$M1925,"&lt;&gt;Not an error")=1,1,0))</f>
        <v>0</v>
      </c>
      <c r="T1925">
        <f>IF(M1925&lt;&gt;"Major",0,IF(COUNTIFS($A$2:$A1925,$A1925,$D$2:$D1925,$D1925,$M$2:$M1925,"Major")=1,1,0))</f>
        <v>0</v>
      </c>
      <c r="U1925">
        <f>IF(M1925&lt;&gt;"Minor",0,IF(COUNTIFS($A$2:$A1925,$A1925,$D$2:$D1925,$D1925,$M$2:$M1925,"Minor")=1,1,0))</f>
        <v>0</v>
      </c>
    </row>
    <row r="1926">
      <c r="A1926" t="inlineStr">
        <is>
          <t xml:space="preserve">819eabfbd96880cd7f6d42202600e24bdb384108</t>
        </is>
      </c>
      <c r="B1926" t="inlineStr">
        <is>
          <t xml:space="preserve">Primal Partners</t>
        </is>
      </c>
      <c r="C1926" t="inlineStr">
        <is>
          <t xml:space="preserve">Primal Partners (New)</t>
        </is>
      </c>
      <c r="D1926" t="inlineStr">
        <is>
          <t xml:space="preserve">1da999f85221624fbb0097601b21572f29f14e0d</t>
        </is>
      </c>
      <c r="E1926" t="inlineStr">
        <is>
          <t xml:space="preserve">Episode 105: Zenit-Fähigkeitslevel</t>
        </is>
      </c>
      <c r="F1926">
        <v>105</v>
      </c>
      <c r="G1926" t="inlineStr">
        <is>
          <t xml:space="preserve">7:37-7:39</t>
        </is>
      </c>
      <c r="H1926" t="inlineStr">
        <is>
          <t xml:space="preserve">Resolved</t>
        </is>
      </c>
      <c r="I1926" t="inlineStr">
        <is>
          <t xml:space="preserve">Remarks: [Script Error]
Line from script:
"Der Finder deutete auf sein Hinterteil."
Note: â€œFinderâ€_x009d_ is a personal name and should not be used with the article â€œder.â€_x009d_ If a generic reference is intended, use the species designation. Suggested: â€œDer Schatzgeist deutete auf sein Hinterteil.â€_x009d_</t>
        </is>
      </c>
      <c r="J1926" t="inlineStr">
        <is>
          <t xml:space="preserve">VOA</t>
        </is>
      </c>
      <c r="K1926" t="inlineStr">
        <is>
          <t xml:space="preserve">Script Error</t>
        </is>
      </c>
      <c r="L1926" t="inlineStr">
        <is>
          <t xml:space="preserve">Script error</t>
        </is>
      </c>
      <c r="M1926" t="str">
        <f>IFERROR(IF(VLOOKUP(L1926,'Quantification'!$A:$B,2,FALSE)&amp;""="","Unclassified",VLOOKUP(L1926,'Quantification'!$A:$B,2,FALSE)),"Unclassified")</f>
        <v>Major</v>
      </c>
      <c r="N1926" t="inlineStr">
        <is>
          <t xml:space="preserve">con-khera.mirjam@pocketfm.com</t>
        </is>
      </c>
      <c r="O1926" t="inlineStr">
        <is>
          <t xml:space="preserve">Issues found in raw</t>
        </is>
      </c>
      <c r="P1926" t="str">
        <f>IF(OR(O1926="Issues found in master",O1926="Final master"),"Master",IF(OR(O1926="Ready for Master",O1926="Issues found in raw",O1926="Raw under QC",O1926="Issues resolved in raw"),"Raw","-"))</f>
        <v>Raw</v>
      </c>
      <c r="Q1926" s="13">
        <v>46289.39097222222</v>
      </c>
      <c r="R1926" t="inlineStr">
        <is>
          <t xml:space="preserve">2026-09 (Sept)</t>
        </is>
      </c>
      <c r="S1926">
        <f>IF(M1926="Not an error",0,IF(COUNTIFS($A$2:$A1926,$A1926,$D$2:$D1926,$D1926,$M$2:$M1926,"&lt;&gt;Not an error")=1,1,0))</f>
        <v>0</v>
      </c>
      <c r="T1926">
        <f>IF(M1926&lt;&gt;"Major",0,IF(COUNTIFS($A$2:$A1926,$A1926,$D$2:$D1926,$D1926,$M$2:$M1926,"Major")=1,1,0))</f>
        <v>0</v>
      </c>
      <c r="U1926">
        <f>IF(M1926&lt;&gt;"Minor",0,IF(COUNTIFS($A$2:$A1926,$A1926,$D$2:$D1926,$D1926,$M$2:$M1926,"Minor")=1,1,0))</f>
        <v>0</v>
      </c>
    </row>
    <row r="1927">
      <c r="A1927" t="inlineStr">
        <is>
          <t xml:space="preserve">819eabfbd96880cd7f6d42202600e24bdb384108</t>
        </is>
      </c>
      <c r="B1927" t="inlineStr">
        <is>
          <t xml:space="preserve">Primal Partners</t>
        </is>
      </c>
      <c r="C1927" t="inlineStr">
        <is>
          <t xml:space="preserve">Primal Partners (New)</t>
        </is>
      </c>
      <c r="D1927" t="inlineStr">
        <is>
          <t xml:space="preserve">694298e7cd5a68b775aed1b17b8e3ef745b7104f</t>
        </is>
      </c>
      <c r="E1927" t="inlineStr">
        <is>
          <t xml:space="preserve">Episode 106: Der Letzte Der Aufsteht</t>
        </is>
      </c>
      <c r="F1927">
        <v>106</v>
      </c>
      <c r="G1927" t="inlineStr">
        <is>
          <t xml:space="preserve">0:00-0:04</t>
        </is>
      </c>
      <c r="H1927" t="inlineStr">
        <is>
          <t xml:space="preserve">Resolved</t>
        </is>
      </c>
      <c r="I1927" t="inlineStr">
        <is>
          <t xml:space="preserve">Remarks: [Script Error]
Line from script:
"Der kleine Finder war vÃ¶llig anders als der Feuerzahn-Hund."
Note: â€œFinderâ€_x009d_ is a personal name and should not be used with the article â€œder.â€_x009d_ If a generic reference is intended, use the species designation. Suggested: â€œDer kleine Schatzgeist war vÃ¶llig anders als der Feuerzahn-Hund.â€_x009d_</t>
        </is>
      </c>
      <c r="J1927" t="inlineStr">
        <is>
          <t xml:space="preserve">VOA</t>
        </is>
      </c>
      <c r="K1927" t="inlineStr">
        <is>
          <t xml:space="preserve">Script Error</t>
        </is>
      </c>
      <c r="L1927" t="inlineStr">
        <is>
          <t xml:space="preserve">Script error</t>
        </is>
      </c>
      <c r="M1927" t="str">
        <f>IFERROR(IF(VLOOKUP(L1927,'Quantification'!$A:$B,2,FALSE)&amp;""="","Unclassified",VLOOKUP(L1927,'Quantification'!$A:$B,2,FALSE)),"Unclassified")</f>
        <v>Major</v>
      </c>
      <c r="N1927" t="inlineStr">
        <is>
          <t xml:space="preserve">con-khera.mirjam@pocketfm.com</t>
        </is>
      </c>
      <c r="O1927" t="inlineStr">
        <is>
          <t xml:space="preserve">Issues found in raw</t>
        </is>
      </c>
      <c r="P1927" t="str">
        <f>IF(OR(O1927="Issues found in master",O1927="Final master"),"Master",IF(OR(O1927="Ready for Master",O1927="Issues found in raw",O1927="Raw under QC",O1927="Issues resolved in raw"),"Raw","-"))</f>
        <v>Raw</v>
      </c>
      <c r="Q1927" s="13">
        <v>46289.39097222222</v>
      </c>
      <c r="R1927" t="inlineStr">
        <is>
          <t xml:space="preserve">2026-09 (Sept)</t>
        </is>
      </c>
      <c r="S1927">
        <f>IF(M1927="Not an error",0,IF(COUNTIFS($A$2:$A1927,$A1927,$D$2:$D1927,$D1927,$M$2:$M1927,"&lt;&gt;Not an error")=1,1,0))</f>
        <v>1</v>
      </c>
      <c r="T1927">
        <f>IF(M1927&lt;&gt;"Major",0,IF(COUNTIFS($A$2:$A1927,$A1927,$D$2:$D1927,$D1927,$M$2:$M1927,"Major")=1,1,0))</f>
        <v>1</v>
      </c>
      <c r="U1927">
        <f>IF(M1927&lt;&gt;"Minor",0,IF(COUNTIFS($A$2:$A1927,$A1927,$D$2:$D1927,$D1927,$M$2:$M1927,"Minor")=1,1,0))</f>
        <v>0</v>
      </c>
    </row>
    <row r="1928">
      <c r="A1928" t="inlineStr">
        <is>
          <t xml:space="preserve">819eabfbd96880cd7f6d42202600e24bdb384108</t>
        </is>
      </c>
      <c r="B1928" t="inlineStr">
        <is>
          <t xml:space="preserve">Primal Partners</t>
        </is>
      </c>
      <c r="C1928" t="inlineStr">
        <is>
          <t xml:space="preserve">Primal Partners (New)</t>
        </is>
      </c>
      <c r="D1928" t="inlineStr">
        <is>
          <t xml:space="preserve">694298e7cd5a68b775aed1b17b8e3ef745b7104f</t>
        </is>
      </c>
      <c r="E1928" t="inlineStr">
        <is>
          <t xml:space="preserve">Episode 106: Der Letzte Der Aufsteht</t>
        </is>
      </c>
      <c r="F1928">
        <v>106</v>
      </c>
      <c r="G1928" t="inlineStr">
        <is>
          <t xml:space="preserve">0:16-0:22</t>
        </is>
      </c>
      <c r="H1928" t="inlineStr">
        <is>
          <t xml:space="preserve">Resolved</t>
        </is>
      </c>
      <c r="I1928" t="inlineStr">
        <is>
          <t xml:space="preserve">Remarks: [Script Error]
Line from script:
"Damals in Willow Creek musste er einfach jedem KÃ¤fer oder Vogel folgen, den er sah, um ihn aus der NÃ¤he zu betrachten."
Note: Sofia and Finder are still staying near Willow Creek and have been training there regularly. â€œDamalsâ€_x009d_ incorrectly makes the event sound distant or part of a previous stay. Suggested: â€œBeim Training am Willow Creek musste er einfach jedem KÃ¤fer oder Vogel folgen, den er sah, um ihn aus der NÃ¤he zu betrachten.â€_x009d_</t>
        </is>
      </c>
      <c r="J1928" t="inlineStr">
        <is>
          <t xml:space="preserve">VOA</t>
        </is>
      </c>
      <c r="K1928" t="inlineStr">
        <is>
          <t xml:space="preserve">Script Error</t>
        </is>
      </c>
      <c r="L1928" t="inlineStr">
        <is>
          <t xml:space="preserve">Script error</t>
        </is>
      </c>
      <c r="M1928" t="str">
        <f>IFERROR(IF(VLOOKUP(L1928,'Quantification'!$A:$B,2,FALSE)&amp;""="","Unclassified",VLOOKUP(L1928,'Quantification'!$A:$B,2,FALSE)),"Unclassified")</f>
        <v>Major</v>
      </c>
      <c r="N1928" t="inlineStr">
        <is>
          <t xml:space="preserve">con-khera.mirjam@pocketfm.com</t>
        </is>
      </c>
      <c r="O1928" t="inlineStr">
        <is>
          <t xml:space="preserve">Issues found in raw</t>
        </is>
      </c>
      <c r="P1928" t="str">
        <f>IF(OR(O1928="Issues found in master",O1928="Final master"),"Master",IF(OR(O1928="Ready for Master",O1928="Issues found in raw",O1928="Raw under QC",O1928="Issues resolved in raw"),"Raw","-"))</f>
        <v>Raw</v>
      </c>
      <c r="Q1928" s="13">
        <v>46289.39097222222</v>
      </c>
      <c r="R1928" t="inlineStr">
        <is>
          <t xml:space="preserve">2026-09 (Sept)</t>
        </is>
      </c>
      <c r="S1928">
        <f>IF(M1928="Not an error",0,IF(COUNTIFS($A$2:$A1928,$A1928,$D$2:$D1928,$D1928,$M$2:$M1928,"&lt;&gt;Not an error")=1,1,0))</f>
        <v>0</v>
      </c>
      <c r="T1928">
        <f>IF(M1928&lt;&gt;"Major",0,IF(COUNTIFS($A$2:$A1928,$A1928,$D$2:$D1928,$D1928,$M$2:$M1928,"Major")=1,1,0))</f>
        <v>0</v>
      </c>
      <c r="U1928">
        <f>IF(M1928&lt;&gt;"Minor",0,IF(COUNTIFS($A$2:$A1928,$A1928,$D$2:$D1928,$D1928,$M$2:$M1928,"Minor")=1,1,0))</f>
        <v>0</v>
      </c>
    </row>
    <row r="1929">
      <c r="A1929" t="inlineStr">
        <is>
          <t xml:space="preserve">819eabfbd96880cd7f6d42202600e24bdb384108</t>
        </is>
      </c>
      <c r="B1929" t="inlineStr">
        <is>
          <t xml:space="preserve">Primal Partners</t>
        </is>
      </c>
      <c r="C1929" t="inlineStr">
        <is>
          <t xml:space="preserve">Primal Partners (New)</t>
        </is>
      </c>
      <c r="D1929" t="inlineStr">
        <is>
          <t xml:space="preserve">694298e7cd5a68b775aed1b17b8e3ef745b7104f</t>
        </is>
      </c>
      <c r="E1929" t="inlineStr">
        <is>
          <t xml:space="preserve">Episode 106: Der Letzte Der Aufsteht</t>
        </is>
      </c>
      <c r="F1929">
        <v>106</v>
      </c>
      <c r="G1929" t="inlineStr">
        <is>
          <t xml:space="preserve">0:22-0:31</t>
        </is>
      </c>
      <c r="H1929" t="inlineStr">
        <is>
          <t xml:space="preserve">Resolved</t>
        </is>
      </c>
      <c r="I1929" t="inlineStr">
        <is>
          <t xml:space="preserve">Remarks: [Script Error]
Line from script:
"Er war ihr sogar in die KÃ¼che gefolgt, nur um zuzusehen, wie sie den Fisch zubereitete, den er fÃ¼r Sofias dritte Tante gefangen hatte."
Note: Finder did not catch the fish for Sofiaâ€™s aunt; he used his psychic ability to retrieve fish that were hit during the Feuerzahn-Hundâ€™s training. The numbered designation â€œdritte Tanteâ€_x009d_ is also unnecessary. Suggested: â€œEr war ihr sogar in die KÃ¼che gefolgt, nur um zuzusehen, wie sie einen der Fische zubereitete, die er am Willow Creek aus dem Wasser geholt hatte.â€_x009d_</t>
        </is>
      </c>
      <c r="J1929" t="inlineStr">
        <is>
          <t xml:space="preserve">VOA</t>
        </is>
      </c>
      <c r="K1929" t="inlineStr">
        <is>
          <t xml:space="preserve">Script Error</t>
        </is>
      </c>
      <c r="L1929" t="inlineStr">
        <is>
          <t xml:space="preserve">Script error</t>
        </is>
      </c>
      <c r="M1929" t="str">
        <f>IFERROR(IF(VLOOKUP(L1929,'Quantification'!$A:$B,2,FALSE)&amp;""="","Unclassified",VLOOKUP(L1929,'Quantification'!$A:$B,2,FALSE)),"Unclassified")</f>
        <v>Major</v>
      </c>
      <c r="N1929" t="inlineStr">
        <is>
          <t xml:space="preserve">con-khera.mirjam@pocketfm.com</t>
        </is>
      </c>
      <c r="O1929" t="inlineStr">
        <is>
          <t xml:space="preserve">Issues found in raw</t>
        </is>
      </c>
      <c r="P1929" t="str">
        <f>IF(OR(O1929="Issues found in master",O1929="Final master"),"Master",IF(OR(O1929="Ready for Master",O1929="Issues found in raw",O1929="Raw under QC",O1929="Issues resolved in raw"),"Raw","-"))</f>
        <v>Raw</v>
      </c>
      <c r="Q1929" s="13">
        <v>46289.39097222222</v>
      </c>
      <c r="R1929" t="inlineStr">
        <is>
          <t xml:space="preserve">2026-09 (Sept)</t>
        </is>
      </c>
      <c r="S1929">
        <f>IF(M1929="Not an error",0,IF(COUNTIFS($A$2:$A1929,$A1929,$D$2:$D1929,$D1929,$M$2:$M1929,"&lt;&gt;Not an error")=1,1,0))</f>
        <v>0</v>
      </c>
      <c r="T1929">
        <f>IF(M1929&lt;&gt;"Major",0,IF(COUNTIFS($A$2:$A1929,$A1929,$D$2:$D1929,$D1929,$M$2:$M1929,"Major")=1,1,0))</f>
        <v>0</v>
      </c>
      <c r="U1929">
        <f>IF(M1929&lt;&gt;"Minor",0,IF(COUNTIFS($A$2:$A1929,$A1929,$D$2:$D1929,$D1929,$M$2:$M1929,"Minor")=1,1,0))</f>
        <v>0</v>
      </c>
    </row>
    <row r="1930">
      <c r="A1930" t="inlineStr">
        <is>
          <t xml:space="preserve">819eabfbd96880cd7f6d42202600e24bdb384108</t>
        </is>
      </c>
      <c r="B1930" t="inlineStr">
        <is>
          <t xml:space="preserve">Primal Partners</t>
        </is>
      </c>
      <c r="C1930" t="inlineStr">
        <is>
          <t xml:space="preserve">Primal Partners (New)</t>
        </is>
      </c>
      <c r="D1930" t="inlineStr">
        <is>
          <t xml:space="preserve">694298e7cd5a68b775aed1b17b8e3ef745b7104f</t>
        </is>
      </c>
      <c r="E1930" t="inlineStr">
        <is>
          <t xml:space="preserve">Episode 106: Der Letzte Der Aufsteht</t>
        </is>
      </c>
      <c r="F1930">
        <v>106</v>
      </c>
      <c r="G1930" t="inlineStr">
        <is>
          <t xml:space="preserve">0:31-0:41</t>
        </is>
      </c>
      <c r="H1930" t="inlineStr">
        <is>
          <t xml:space="preserve">Resolved</t>
        </is>
      </c>
      <c r="I1930" t="inlineStr">
        <is>
          <t xml:space="preserve">Remarks: [Script Error]
Line from script:
"Obwohl der kleine Finder noch nicht offiziell mit dem Training begonnen hatte, zeigten seine Versuche, seine Teleport-Haltung zu â€žkorrigierenâ€œ, dass er seinen eigenen Kopf hatte."
Note: â€œFinderâ€_x009d_ is a personal name and should not be used with the article-style construction â€œder kleine Finder.â€_x009d_ Use the species designation instead. Suggested: â€œObwohl der kleine Schatzgeist noch nicht offiziell mit dem Training begonnen hatte, zeigten seine Versuche, seine Teleport-Haltung zu â€žkorrigierenâ€œ, dass er seinen eigenen Kopf hatte.â€_x009d_</t>
        </is>
      </c>
      <c r="J1930" t="inlineStr">
        <is>
          <t xml:space="preserve">VOA</t>
        </is>
      </c>
      <c r="K1930" t="inlineStr">
        <is>
          <t xml:space="preserve">Script Error</t>
        </is>
      </c>
      <c r="L1930" t="inlineStr">
        <is>
          <t xml:space="preserve">Script error</t>
        </is>
      </c>
      <c r="M1930" t="str">
        <f>IFERROR(IF(VLOOKUP(L1930,'Quantification'!$A:$B,2,FALSE)&amp;""="","Unclassified",VLOOKUP(L1930,'Quantification'!$A:$B,2,FALSE)),"Unclassified")</f>
        <v>Major</v>
      </c>
      <c r="N1930" t="inlineStr">
        <is>
          <t xml:space="preserve">con-khera.mirjam@pocketfm.com</t>
        </is>
      </c>
      <c r="O1930" t="inlineStr">
        <is>
          <t xml:space="preserve">Issues found in raw</t>
        </is>
      </c>
      <c r="P1930" t="str">
        <f>IF(OR(O1930="Issues found in master",O1930="Final master"),"Master",IF(OR(O1930="Ready for Master",O1930="Issues found in raw",O1930="Raw under QC",O1930="Issues resolved in raw"),"Raw","-"))</f>
        <v>Raw</v>
      </c>
      <c r="Q1930" s="13">
        <v>46289.39097222222</v>
      </c>
      <c r="R1930" t="inlineStr">
        <is>
          <t xml:space="preserve">2026-09 (Sept)</t>
        </is>
      </c>
      <c r="S1930">
        <f>IF(M1930="Not an error",0,IF(COUNTIFS($A$2:$A1930,$A1930,$D$2:$D1930,$D1930,$M$2:$M1930,"&lt;&gt;Not an error")=1,1,0))</f>
        <v>0</v>
      </c>
      <c r="T1930">
        <f>IF(M1930&lt;&gt;"Major",0,IF(COUNTIFS($A$2:$A1930,$A1930,$D$2:$D1930,$D1930,$M$2:$M1930,"Major")=1,1,0))</f>
        <v>0</v>
      </c>
      <c r="U1930">
        <f>IF(M1930&lt;&gt;"Minor",0,IF(COUNTIFS($A$2:$A1930,$A1930,$D$2:$D1930,$D1930,$M$2:$M1930,"Minor")=1,1,0))</f>
        <v>0</v>
      </c>
    </row>
    <row r="1931">
      <c r="A1931" t="inlineStr">
        <is>
          <t xml:space="preserve">819eabfbd96880cd7f6d42202600e24bdb384108</t>
        </is>
      </c>
      <c r="B1931" t="inlineStr">
        <is>
          <t xml:space="preserve">Primal Partners</t>
        </is>
      </c>
      <c r="C1931" t="inlineStr">
        <is>
          <t xml:space="preserve">Primal Partners (New)</t>
        </is>
      </c>
      <c r="D1931" t="inlineStr">
        <is>
          <t xml:space="preserve">694298e7cd5a68b775aed1b17b8e3ef745b7104f</t>
        </is>
      </c>
      <c r="E1931" t="inlineStr">
        <is>
          <t xml:space="preserve">Episode 106: Der Letzte Der Aufsteht</t>
        </is>
      </c>
      <c r="F1931">
        <v>106</v>
      </c>
      <c r="G1931" t="inlineStr">
        <is>
          <t xml:space="preserve">0:45-0:50</t>
        </is>
      </c>
      <c r="H1931" t="inlineStr">
        <is>
          <t xml:space="preserve">Resolved</t>
        </is>
      </c>
      <c r="I1931" t="inlineStr">
        <is>
          <t xml:space="preserve">Remarks: [Script Error]
Line from script:
"Der kleine Finder zeigte erneut auf seinen Hintern und deutete dann zur TÃ¼r."
Note: â€œFinderâ€_x009d_ is a personal name and should not be used with the article-style construction â€œder kleine Finder.â€_x009d_ Use the species designation instead. Suggested: â€œDer kleine Schatzgeist zeigte erneut auf seinen Hintern und deutete dann zur TÃ¼r.â€_x009d_</t>
        </is>
      </c>
      <c r="J1931" t="inlineStr">
        <is>
          <t xml:space="preserve">VOA</t>
        </is>
      </c>
      <c r="K1931" t="inlineStr">
        <is>
          <t xml:space="preserve">Script Error</t>
        </is>
      </c>
      <c r="L1931" t="inlineStr">
        <is>
          <t xml:space="preserve">Script error</t>
        </is>
      </c>
      <c r="M1931" t="str">
        <f>IFERROR(IF(VLOOKUP(L1931,'Quantification'!$A:$B,2,FALSE)&amp;""="","Unclassified",VLOOKUP(L1931,'Quantification'!$A:$B,2,FALSE)),"Unclassified")</f>
        <v>Major</v>
      </c>
      <c r="N1931" t="inlineStr">
        <is>
          <t xml:space="preserve">con-khera.mirjam@pocketfm.com</t>
        </is>
      </c>
      <c r="O1931" t="inlineStr">
        <is>
          <t xml:space="preserve">Issues found in raw</t>
        </is>
      </c>
      <c r="P1931" t="str">
        <f>IF(OR(O1931="Issues found in master",O1931="Final master"),"Master",IF(OR(O1931="Ready for Master",O1931="Issues found in raw",O1931="Raw under QC",O1931="Issues resolved in raw"),"Raw","-"))</f>
        <v>Raw</v>
      </c>
      <c r="Q1931" s="13">
        <v>46289.39097222222</v>
      </c>
      <c r="R1931" t="inlineStr">
        <is>
          <t xml:space="preserve">2026-09 (Sept)</t>
        </is>
      </c>
      <c r="S1931">
        <f>IF(M1931="Not an error",0,IF(COUNTIFS($A$2:$A1931,$A1931,$D$2:$D1931,$D1931,$M$2:$M1931,"&lt;&gt;Not an error")=1,1,0))</f>
        <v>0</v>
      </c>
      <c r="T1931">
        <f>IF(M1931&lt;&gt;"Major",0,IF(COUNTIFS($A$2:$A1931,$A1931,$D$2:$D1931,$D1931,$M$2:$M1931,"Major")=1,1,0))</f>
        <v>0</v>
      </c>
      <c r="U1931">
        <f>IF(M1931&lt;&gt;"Minor",0,IF(COUNTIFS($A$2:$A1931,$A1931,$D$2:$D1931,$D1931,$M$2:$M1931,"Minor")=1,1,0))</f>
        <v>0</v>
      </c>
    </row>
    <row r="1932">
      <c r="A1932" t="inlineStr">
        <is>
          <t xml:space="preserve">819eabfbd96880cd7f6d42202600e24bdb384108</t>
        </is>
      </c>
      <c r="B1932" t="inlineStr">
        <is>
          <t xml:space="preserve">Primal Partners</t>
        </is>
      </c>
      <c r="C1932" t="inlineStr">
        <is>
          <t xml:space="preserve">Primal Partners (New)</t>
        </is>
      </c>
      <c r="D1932" t="inlineStr">
        <is>
          <t xml:space="preserve">694298e7cd5a68b775aed1b17b8e3ef745b7104f</t>
        </is>
      </c>
      <c r="E1932" t="inlineStr">
        <is>
          <t xml:space="preserve">Episode 106: Der Letzte Der Aufsteht</t>
        </is>
      </c>
      <c r="F1932">
        <v>106</v>
      </c>
      <c r="G1932" t="inlineStr">
        <is>
          <t xml:space="preserve">0:59-1:02</t>
        </is>
      </c>
      <c r="H1932" t="inlineStr">
        <is>
          <t xml:space="preserve">Resolved</t>
        </is>
      </c>
      <c r="I1932" t="inlineStr">
        <is>
          <t xml:space="preserve">Remarks: [Script Error]
Line from script:
"Der kleine Finder schien es nur halb zu verstehen."
Note: â€œFinderâ€_x009d_ is a personal name and should not be used with the article-style construction â€œder kleine Finder.â€_x009d_ Use the species designation instead. Suggested: â€œDer kleine Schatzgeist schien es nur halb zu verstehen.â€_x009d_</t>
        </is>
      </c>
      <c r="J1932" t="inlineStr">
        <is>
          <t xml:space="preserve">VOA</t>
        </is>
      </c>
      <c r="K1932" t="inlineStr">
        <is>
          <t xml:space="preserve">Script Error</t>
        </is>
      </c>
      <c r="L1932" t="inlineStr">
        <is>
          <t xml:space="preserve">Script error</t>
        </is>
      </c>
      <c r="M1932" t="str">
        <f>IFERROR(IF(VLOOKUP(L1932,'Quantification'!$A:$B,2,FALSE)&amp;""="","Unclassified",VLOOKUP(L1932,'Quantification'!$A:$B,2,FALSE)),"Unclassified")</f>
        <v>Major</v>
      </c>
      <c r="N1932" t="inlineStr">
        <is>
          <t xml:space="preserve">con-khera.mirjam@pocketfm.com</t>
        </is>
      </c>
      <c r="O1932" t="inlineStr">
        <is>
          <t xml:space="preserve">Issues found in raw</t>
        </is>
      </c>
      <c r="P1932" t="str">
        <f>IF(OR(O1932="Issues found in master",O1932="Final master"),"Master",IF(OR(O1932="Ready for Master",O1932="Issues found in raw",O1932="Raw under QC",O1932="Issues resolved in raw"),"Raw","-"))</f>
        <v>Raw</v>
      </c>
      <c r="Q1932" s="13">
        <v>46289.39097222222</v>
      </c>
      <c r="R1932" t="inlineStr">
        <is>
          <t xml:space="preserve">2026-09 (Sept)</t>
        </is>
      </c>
      <c r="S1932">
        <f>IF(M1932="Not an error",0,IF(COUNTIFS($A$2:$A1932,$A1932,$D$2:$D1932,$D1932,$M$2:$M1932,"&lt;&gt;Not an error")=1,1,0))</f>
        <v>0</v>
      </c>
      <c r="T1932">
        <f>IF(M1932&lt;&gt;"Major",0,IF(COUNTIFS($A$2:$A1932,$A1932,$D$2:$D1932,$D1932,$M$2:$M1932,"Major")=1,1,0))</f>
        <v>0</v>
      </c>
      <c r="U1932">
        <f>IF(M1932&lt;&gt;"Minor",0,IF(COUNTIFS($A$2:$A1932,$A1932,$D$2:$D1932,$D1932,$M$2:$M1932,"Minor")=1,1,0))</f>
        <v>0</v>
      </c>
    </row>
    <row r="1933">
      <c r="A1933" t="inlineStr">
        <is>
          <t xml:space="preserve">819eabfbd96880cd7f6d42202600e24bdb384108</t>
        </is>
      </c>
      <c r="B1933" t="inlineStr">
        <is>
          <t xml:space="preserve">Primal Partners</t>
        </is>
      </c>
      <c r="C1933" t="inlineStr">
        <is>
          <t xml:space="preserve">Primal Partners (New)</t>
        </is>
      </c>
      <c r="D1933" t="inlineStr">
        <is>
          <t xml:space="preserve">694298e7cd5a68b775aed1b17b8e3ef745b7104f</t>
        </is>
      </c>
      <c r="E1933" t="inlineStr">
        <is>
          <t xml:space="preserve">Episode 106: Der Letzte Der Aufsteht</t>
        </is>
      </c>
      <c r="F1933">
        <v>106</v>
      </c>
      <c r="G1933" t="inlineStr">
        <is>
          <t xml:space="preserve">1:22-1:25</t>
        </is>
      </c>
      <c r="H1933" t="inlineStr">
        <is>
          <t xml:space="preserve">Resolved</t>
        </is>
      </c>
      <c r="I1933" t="inlineStr">
        <is>
          <t xml:space="preserve">Remarks: [Mispronunciation]
Line from script:
"â€žUnd das Stachelseepferdchen, das du gesehen hast?â€œ"
Note: â€œStachelseepferdchenâ€_x009d_ is mispronounced in the audio. Please pronounce the compound clearly as â€œStachelâ€“Seeâ€“Pferdchen.â€_x009d_</t>
        </is>
      </c>
      <c r="J1933" t="inlineStr">
        <is>
          <t xml:space="preserve">VOA</t>
        </is>
      </c>
      <c r="K1933" t="inlineStr">
        <is>
          <t xml:space="preserve">Mispronunciation</t>
        </is>
      </c>
      <c r="L1933" t="inlineStr">
        <is>
          <t xml:space="preserve">Mispronunciation</t>
        </is>
      </c>
      <c r="M1933" t="str">
        <f>IFERROR(IF(VLOOKUP(L1933,'Quantification'!$A:$B,2,FALSE)&amp;""="","Unclassified",VLOOKUP(L1933,'Quantification'!$A:$B,2,FALSE)),"Unclassified")</f>
        <v>Major</v>
      </c>
      <c r="N1933" t="inlineStr">
        <is>
          <t xml:space="preserve">con-khera.mirjam@pocketfm.com</t>
        </is>
      </c>
      <c r="O1933" t="inlineStr">
        <is>
          <t xml:space="preserve">Issues found in raw</t>
        </is>
      </c>
      <c r="P1933" t="str">
        <f>IF(OR(O1933="Issues found in master",O1933="Final master"),"Master",IF(OR(O1933="Ready for Master",O1933="Issues found in raw",O1933="Raw under QC",O1933="Issues resolved in raw"),"Raw","-"))</f>
        <v>Raw</v>
      </c>
      <c r="Q1933" s="13">
        <v>46289.39097222222</v>
      </c>
      <c r="R1933" t="inlineStr">
        <is>
          <t xml:space="preserve">2026-09 (Sept)</t>
        </is>
      </c>
      <c r="S1933">
        <f>IF(M1933="Not an error",0,IF(COUNTIFS($A$2:$A1933,$A1933,$D$2:$D1933,$D1933,$M$2:$M1933,"&lt;&gt;Not an error")=1,1,0))</f>
        <v>0</v>
      </c>
      <c r="T1933">
        <f>IF(M1933&lt;&gt;"Major",0,IF(COUNTIFS($A$2:$A1933,$A1933,$D$2:$D1933,$D1933,$M$2:$M1933,"Major")=1,1,0))</f>
        <v>0</v>
      </c>
      <c r="U1933">
        <f>IF(M1933&lt;&gt;"Minor",0,IF(COUNTIFS($A$2:$A1933,$A1933,$D$2:$D1933,$D1933,$M$2:$M1933,"Minor")=1,1,0))</f>
        <v>0</v>
      </c>
    </row>
    <row r="1934">
      <c r="A1934" t="inlineStr">
        <is>
          <t xml:space="preserve">819eabfbd96880cd7f6d42202600e24bdb384108</t>
        </is>
      </c>
      <c r="B1934" t="inlineStr">
        <is>
          <t xml:space="preserve">Primal Partners</t>
        </is>
      </c>
      <c r="C1934" t="inlineStr">
        <is>
          <t xml:space="preserve">Primal Partners (New)</t>
        </is>
      </c>
      <c r="D1934" t="inlineStr">
        <is>
          <t xml:space="preserve">694298e7cd5a68b775aed1b17b8e3ef745b7104f</t>
        </is>
      </c>
      <c r="E1934" t="inlineStr">
        <is>
          <t xml:space="preserve">Episode 106: Der Letzte Der Aufsteht</t>
        </is>
      </c>
      <c r="F1934">
        <v>106</v>
      </c>
      <c r="G1934" t="inlineStr">
        <is>
          <t xml:space="preserve">1:55-1:57</t>
        </is>
      </c>
      <c r="H1934" t="inlineStr">
        <is>
          <t xml:space="preserve">Resolved</t>
        </is>
      </c>
      <c r="I1934" t="inlineStr">
        <is>
          <t xml:space="preserve">Remarks: [Script Error]
Line from script:
"Die Augen des kleinen Finders leuchteten auf."
Note: â€œFinderâ€_x009d_ is a personal name and should not be used with the construction â€œdes kleinen Finders.â€_x009d_ Use the species designation instead. Suggested: â€œDie Augen des kleinen Schatzgeistes leuchteten auf.â€_x009d_</t>
        </is>
      </c>
      <c r="J1934" t="inlineStr">
        <is>
          <t xml:space="preserve">VOA</t>
        </is>
      </c>
      <c r="K1934" t="inlineStr">
        <is>
          <t xml:space="preserve">Script Error</t>
        </is>
      </c>
      <c r="L1934" t="inlineStr">
        <is>
          <t xml:space="preserve">Script error</t>
        </is>
      </c>
      <c r="M1934" t="str">
        <f>IFERROR(IF(VLOOKUP(L1934,'Quantification'!$A:$B,2,FALSE)&amp;""="","Unclassified",VLOOKUP(L1934,'Quantification'!$A:$B,2,FALSE)),"Unclassified")</f>
        <v>Major</v>
      </c>
      <c r="N1934" t="inlineStr">
        <is>
          <t xml:space="preserve">con-khera.mirjam@pocketfm.com</t>
        </is>
      </c>
      <c r="O1934" t="inlineStr">
        <is>
          <t xml:space="preserve">Issues found in raw</t>
        </is>
      </c>
      <c r="P1934" t="str">
        <f>IF(OR(O1934="Issues found in master",O1934="Final master"),"Master",IF(OR(O1934="Ready for Master",O1934="Issues found in raw",O1934="Raw under QC",O1934="Issues resolved in raw"),"Raw","-"))</f>
        <v>Raw</v>
      </c>
      <c r="Q1934" s="13">
        <v>46289.39097222222</v>
      </c>
      <c r="R1934" t="inlineStr">
        <is>
          <t xml:space="preserve">2026-09 (Sept)</t>
        </is>
      </c>
      <c r="S1934">
        <f>IF(M1934="Not an error",0,IF(COUNTIFS($A$2:$A1934,$A1934,$D$2:$D1934,$D1934,$M$2:$M1934,"&lt;&gt;Not an error")=1,1,0))</f>
        <v>0</v>
      </c>
      <c r="T1934">
        <f>IF(M1934&lt;&gt;"Major",0,IF(COUNTIFS($A$2:$A1934,$A1934,$D$2:$D1934,$D1934,$M$2:$M1934,"Major")=1,1,0))</f>
        <v>0</v>
      </c>
      <c r="U1934">
        <f>IF(M1934&lt;&gt;"Minor",0,IF(COUNTIFS($A$2:$A1934,$A1934,$D$2:$D1934,$D1934,$M$2:$M1934,"Minor")=1,1,0))</f>
        <v>0</v>
      </c>
    </row>
    <row r="1935">
      <c r="A1935" t="inlineStr">
        <is>
          <t xml:space="preserve">819eabfbd96880cd7f6d42202600e24bdb384108</t>
        </is>
      </c>
      <c r="B1935" t="inlineStr">
        <is>
          <t xml:space="preserve">Primal Partners</t>
        </is>
      </c>
      <c r="C1935" t="inlineStr">
        <is>
          <t xml:space="preserve">Primal Partners (New)</t>
        </is>
      </c>
      <c r="D1935" t="inlineStr">
        <is>
          <t xml:space="preserve">694298e7cd5a68b775aed1b17b8e3ef745b7104f</t>
        </is>
      </c>
      <c r="E1935" t="inlineStr">
        <is>
          <t xml:space="preserve">Episode 106: Der Letzte Der Aufsteht</t>
        </is>
      </c>
      <c r="F1935">
        <v>106</v>
      </c>
      <c r="G1935" t="inlineStr">
        <is>
          <t xml:space="preserve">2:39-2:41</t>
        </is>
      </c>
      <c r="H1935" t="inlineStr">
        <is>
          <t xml:space="preserve">Resolved</t>
        </is>
      </c>
      <c r="I1935" t="inlineStr">
        <is>
          <t xml:space="preserve">Remarks: [Script Error]
Line from script:
"Sofia war sprachlos."
Note: â€œSprachlosâ€_x009d_ is repeatedly used as Sofiaâ€™s default reaction and adds nothing necessary to the scene. Suggested: Remove the sentence.</t>
        </is>
      </c>
      <c r="J1935" t="inlineStr">
        <is>
          <t xml:space="preserve">VOA</t>
        </is>
      </c>
      <c r="K1935" t="inlineStr">
        <is>
          <t xml:space="preserve">Script Error</t>
        </is>
      </c>
      <c r="L1935" t="inlineStr">
        <is>
          <t xml:space="preserve">Script error</t>
        </is>
      </c>
      <c r="M1935" t="str">
        <f>IFERROR(IF(VLOOKUP(L1935,'Quantification'!$A:$B,2,FALSE)&amp;""="","Unclassified",VLOOKUP(L1935,'Quantification'!$A:$B,2,FALSE)),"Unclassified")</f>
        <v>Major</v>
      </c>
      <c r="N1935" t="inlineStr">
        <is>
          <t xml:space="preserve">con-khera.mirjam@pocketfm.com</t>
        </is>
      </c>
      <c r="O1935" t="inlineStr">
        <is>
          <t xml:space="preserve">Issues found in raw</t>
        </is>
      </c>
      <c r="P1935" t="str">
        <f>IF(OR(O1935="Issues found in master",O1935="Final master"),"Master",IF(OR(O1935="Ready for Master",O1935="Issues found in raw",O1935="Raw under QC",O1935="Issues resolved in raw"),"Raw","-"))</f>
        <v>Raw</v>
      </c>
      <c r="Q1935" s="13">
        <v>46289.39097222222</v>
      </c>
      <c r="R1935" t="inlineStr">
        <is>
          <t xml:space="preserve">2026-09 (Sept)</t>
        </is>
      </c>
      <c r="S1935">
        <f>IF(M1935="Not an error",0,IF(COUNTIFS($A$2:$A1935,$A1935,$D$2:$D1935,$D1935,$M$2:$M1935,"&lt;&gt;Not an error")=1,1,0))</f>
        <v>0</v>
      </c>
      <c r="T1935">
        <f>IF(M1935&lt;&gt;"Major",0,IF(COUNTIFS($A$2:$A1935,$A1935,$D$2:$D1935,$D1935,$M$2:$M1935,"Major")=1,1,0))</f>
        <v>0</v>
      </c>
      <c r="U1935">
        <f>IF(M1935&lt;&gt;"Minor",0,IF(COUNTIFS($A$2:$A1935,$A1935,$D$2:$D1935,$D1935,$M$2:$M1935,"Minor")=1,1,0))</f>
        <v>0</v>
      </c>
    </row>
    <row r="1936">
      <c r="A1936" t="inlineStr">
        <is>
          <t xml:space="preserve">819eabfbd96880cd7f6d42202600e24bdb384108</t>
        </is>
      </c>
      <c r="B1936" t="inlineStr">
        <is>
          <t xml:space="preserve">Primal Partners</t>
        </is>
      </c>
      <c r="C1936" t="inlineStr">
        <is>
          <t xml:space="preserve">Primal Partners (New)</t>
        </is>
      </c>
      <c r="D1936" t="inlineStr">
        <is>
          <t xml:space="preserve">694298e7cd5a68b775aed1b17b8e3ef745b7104f</t>
        </is>
      </c>
      <c r="E1936" t="inlineStr">
        <is>
          <t xml:space="preserve">Episode 106: Der Letzte Der Aufsteht</t>
        </is>
      </c>
      <c r="F1936">
        <v>106</v>
      </c>
      <c r="G1936" t="inlineStr">
        <is>
          <t xml:space="preserve">2:56-3:01</t>
        </is>
      </c>
      <c r="H1936" t="inlineStr">
        <is>
          <t xml:space="preserve">Resolved</t>
        </is>
      </c>
      <c r="I1936" t="inlineStr">
        <is>
          <t xml:space="preserve">Remarks: [Script Error]
Line from script:
"Der kleine Finder blickte seine BÃ¤ndigerin mit einem Ausdruck reiner Unschuld an."
Note: â€œFinderâ€_x009d_ is a personal name and should not be used with the article-style construction â€œder kleine Finder.â€_x009d_ Use the species designation instead. Suggested: â€œDer kleine Schatzgeist blickte seine BÃ¤ndigerin mit einem Ausdruck reiner Unschuld an.â€_x009d_</t>
        </is>
      </c>
      <c r="J1936" t="inlineStr">
        <is>
          <t xml:space="preserve">VOA</t>
        </is>
      </c>
      <c r="K1936" t="inlineStr">
        <is>
          <t xml:space="preserve">Script Error</t>
        </is>
      </c>
      <c r="L1936" t="inlineStr">
        <is>
          <t xml:space="preserve">Script error</t>
        </is>
      </c>
      <c r="M1936" t="str">
        <f>IFERROR(IF(VLOOKUP(L1936,'Quantification'!$A:$B,2,FALSE)&amp;""="","Unclassified",VLOOKUP(L1936,'Quantification'!$A:$B,2,FALSE)),"Unclassified")</f>
        <v>Major</v>
      </c>
      <c r="N1936" t="inlineStr">
        <is>
          <t xml:space="preserve">con-khera.mirjam@pocketfm.com</t>
        </is>
      </c>
      <c r="O1936" t="inlineStr">
        <is>
          <t xml:space="preserve">Issues found in raw</t>
        </is>
      </c>
      <c r="P1936" t="str">
        <f>IF(OR(O1936="Issues found in master",O1936="Final master"),"Master",IF(OR(O1936="Ready for Master",O1936="Issues found in raw",O1936="Raw under QC",O1936="Issues resolved in raw"),"Raw","-"))</f>
        <v>Raw</v>
      </c>
      <c r="Q1936" s="13">
        <v>46289.39097222222</v>
      </c>
      <c r="R1936" t="inlineStr">
        <is>
          <t xml:space="preserve">2026-09 (Sept)</t>
        </is>
      </c>
      <c r="S1936">
        <f>IF(M1936="Not an error",0,IF(COUNTIFS($A$2:$A1936,$A1936,$D$2:$D1936,$D1936,$M$2:$M1936,"&lt;&gt;Not an error")=1,1,0))</f>
        <v>0</v>
      </c>
      <c r="T1936">
        <f>IF(M1936&lt;&gt;"Major",0,IF(COUNTIFS($A$2:$A1936,$A1936,$D$2:$D1936,$D1936,$M$2:$M1936,"Major")=1,1,0))</f>
        <v>0</v>
      </c>
      <c r="U1936">
        <f>IF(M1936&lt;&gt;"Minor",0,IF(COUNTIFS($A$2:$A1936,$A1936,$D$2:$D1936,$D1936,$M$2:$M1936,"Minor")=1,1,0))</f>
        <v>0</v>
      </c>
    </row>
    <row r="1937">
      <c r="A1937" t="inlineStr">
        <is>
          <t xml:space="preserve">819eabfbd96880cd7f6d42202600e24bdb384108</t>
        </is>
      </c>
      <c r="B1937" t="inlineStr">
        <is>
          <t xml:space="preserve">Primal Partners</t>
        </is>
      </c>
      <c r="C1937" t="inlineStr">
        <is>
          <t xml:space="preserve">Primal Partners (New)</t>
        </is>
      </c>
      <c r="D1937" t="inlineStr">
        <is>
          <t xml:space="preserve">694298e7cd5a68b775aed1b17b8e3ef745b7104f</t>
        </is>
      </c>
      <c r="E1937" t="inlineStr">
        <is>
          <t xml:space="preserve">Episode 106: Der Letzte Der Aufsteht</t>
        </is>
      </c>
      <c r="F1937">
        <v>106</v>
      </c>
      <c r="G1937" t="inlineStr">
        <is>
          <t xml:space="preserve">3:18-3:25</t>
        </is>
      </c>
      <c r="H1937" t="inlineStr">
        <is>
          <t xml:space="preserve">Resolved</t>
        </is>
      </c>
      <c r="I1937" t="inlineStr">
        <is>
          <t xml:space="preserve">Remarks: [Script Error]
Line from script:
"Da sie immer noch auf die Benachrichtigung Ã¼ber den fÃ¼nf Millionen Credits Preis wartete, hatte sie die LautstÃ¤rke voll aufgedreht."
Note: The five million credits are a bounty for capturing Zayn Horren, not a prize. Suggested: â€œDa sie immer noch auf die Benachrichtigung Ã¼ber das Kopfgeld von fÃ¼nf Millionen Credits wartete, hatte sie die LautstÃ¤rke voll aufgedreht.â€_x009d_</t>
        </is>
      </c>
      <c r="J1937" t="inlineStr">
        <is>
          <t xml:space="preserve">VOA</t>
        </is>
      </c>
      <c r="K1937" t="inlineStr">
        <is>
          <t xml:space="preserve">Script Error</t>
        </is>
      </c>
      <c r="L1937" t="inlineStr">
        <is>
          <t xml:space="preserve">Script error</t>
        </is>
      </c>
      <c r="M1937" t="str">
        <f>IFERROR(IF(VLOOKUP(L1937,'Quantification'!$A:$B,2,FALSE)&amp;""="","Unclassified",VLOOKUP(L1937,'Quantification'!$A:$B,2,FALSE)),"Unclassified")</f>
        <v>Major</v>
      </c>
      <c r="N1937" t="inlineStr">
        <is>
          <t xml:space="preserve">con-khera.mirjam@pocketfm.com</t>
        </is>
      </c>
      <c r="O1937" t="inlineStr">
        <is>
          <t xml:space="preserve">Issues found in raw</t>
        </is>
      </c>
      <c r="P1937" t="str">
        <f>IF(OR(O1937="Issues found in master",O1937="Final master"),"Master",IF(OR(O1937="Ready for Master",O1937="Issues found in raw",O1937="Raw under QC",O1937="Issues resolved in raw"),"Raw","-"))</f>
        <v>Raw</v>
      </c>
      <c r="Q1937" s="13">
        <v>46289.39097222222</v>
      </c>
      <c r="R1937" t="inlineStr">
        <is>
          <t xml:space="preserve">2026-09 (Sept)</t>
        </is>
      </c>
      <c r="S1937">
        <f>IF(M1937="Not an error",0,IF(COUNTIFS($A$2:$A1937,$A1937,$D$2:$D1937,$D1937,$M$2:$M1937,"&lt;&gt;Not an error")=1,1,0))</f>
        <v>0</v>
      </c>
      <c r="T1937">
        <f>IF(M1937&lt;&gt;"Major",0,IF(COUNTIFS($A$2:$A1937,$A1937,$D$2:$D1937,$D1937,$M$2:$M1937,"Major")=1,1,0))</f>
        <v>0</v>
      </c>
      <c r="U1937">
        <f>IF(M1937&lt;&gt;"Minor",0,IF(COUNTIFS($A$2:$A1937,$A1937,$D$2:$D1937,$D1937,$M$2:$M1937,"Minor")=1,1,0))</f>
        <v>0</v>
      </c>
    </row>
    <row r="1938">
      <c r="A1938" t="inlineStr">
        <is>
          <t xml:space="preserve">819eabfbd96880cd7f6d42202600e24bdb384108</t>
        </is>
      </c>
      <c r="B1938" t="inlineStr">
        <is>
          <t xml:space="preserve">Primal Partners</t>
        </is>
      </c>
      <c r="C1938" t="inlineStr">
        <is>
          <t xml:space="preserve">Primal Partners (New)</t>
        </is>
      </c>
      <c r="D1938" t="inlineStr">
        <is>
          <t xml:space="preserve">694298e7cd5a68b775aed1b17b8e3ef745b7104f</t>
        </is>
      </c>
      <c r="E1938" t="inlineStr">
        <is>
          <t xml:space="preserve">Episode 106: Der Letzte Der Aufsteht</t>
        </is>
      </c>
      <c r="F1938">
        <v>106</v>
      </c>
      <c r="G1938" t="inlineStr">
        <is>
          <t xml:space="preserve">3:46-3:50</t>
        </is>
      </c>
      <c r="H1938" t="inlineStr">
        <is>
          <t xml:space="preserve">Resolved</t>
        </is>
      </c>
      <c r="I1938" t="inlineStr">
        <is>
          <t xml:space="preserve">Remarks: [Script Error]
Line from script:
"„Welche Schule denn sonst! Die Saintwater-High-School!“"
Note: The response sounds more natural if the school is named first and the rhetorical question follows. Suggested: „Die Saintwater-High-School! Welche denn sonst?“</t>
        </is>
      </c>
      <c r="J1938" t="inlineStr">
        <is>
          <t xml:space="preserve">VOA</t>
        </is>
      </c>
      <c r="K1938" t="inlineStr">
        <is>
          <t xml:space="preserve">Script Error</t>
        </is>
      </c>
      <c r="L1938" t="inlineStr">
        <is>
          <t xml:space="preserve">Script error</t>
        </is>
      </c>
      <c r="M1938" t="str">
        <f>IFERROR(IF(VLOOKUP(L1938,'Quantification'!$A:$B,2,FALSE)&amp;""="","Unclassified",VLOOKUP(L1938,'Quantification'!$A:$B,2,FALSE)),"Unclassified")</f>
        <v>Major</v>
      </c>
      <c r="N1938" t="inlineStr">
        <is>
          <t xml:space="preserve">con-khera.mirjam@pocketfm.com</t>
        </is>
      </c>
      <c r="O1938" t="inlineStr">
        <is>
          <t xml:space="preserve">Issues found in raw</t>
        </is>
      </c>
      <c r="P1938" t="str">
        <f>IF(OR(O1938="Issues found in master",O1938="Final master"),"Master",IF(OR(O1938="Ready for Master",O1938="Issues found in raw",O1938="Raw under QC",O1938="Issues resolved in raw"),"Raw","-"))</f>
        <v>Raw</v>
      </c>
      <c r="Q1938" s="13">
        <v>46289.39097222222</v>
      </c>
      <c r="R1938" t="inlineStr">
        <is>
          <t xml:space="preserve">2026-09 (Sept)</t>
        </is>
      </c>
      <c r="S1938">
        <f>IF(M1938="Not an error",0,IF(COUNTIFS($A$2:$A1938,$A1938,$D$2:$D1938,$D1938,$M$2:$M1938,"&lt;&gt;Not an error")=1,1,0))</f>
        <v>0</v>
      </c>
      <c r="T1938">
        <f>IF(M1938&lt;&gt;"Major",0,IF(COUNTIFS($A$2:$A1938,$A1938,$D$2:$D1938,$D1938,$M$2:$M1938,"Major")=1,1,0))</f>
        <v>0</v>
      </c>
      <c r="U1938">
        <f>IF(M1938&lt;&gt;"Minor",0,IF(COUNTIFS($A$2:$A1938,$A1938,$D$2:$D1938,$D1938,$M$2:$M1938,"Minor")=1,1,0))</f>
        <v>0</v>
      </c>
    </row>
    <row r="1939">
      <c r="A1939" t="inlineStr">
        <is>
          <t xml:space="preserve">819eabfbd96880cd7f6d42202600e24bdb384108</t>
        </is>
      </c>
      <c r="B1939" t="inlineStr">
        <is>
          <t xml:space="preserve">Primal Partners</t>
        </is>
      </c>
      <c r="C1939" t="inlineStr">
        <is>
          <t xml:space="preserve">Primal Partners (New)</t>
        </is>
      </c>
      <c r="D1939" t="inlineStr">
        <is>
          <t xml:space="preserve">694298e7cd5a68b775aed1b17b8e3ef745b7104f</t>
        </is>
      </c>
      <c r="E1939" t="inlineStr">
        <is>
          <t xml:space="preserve">Episode 106: Der Letzte Der Aufsteht</t>
        </is>
      </c>
      <c r="F1939">
        <v>106</v>
      </c>
      <c r="G1939" t="inlineStr">
        <is>
          <t xml:space="preserve">4:06-4:15</t>
        </is>
      </c>
      <c r="H1939" t="inlineStr">
        <is>
          <t xml:space="preserve">Resolved</t>
        </is>
      </c>
      <c r="I1939" t="inlineStr">
        <is>
          <t xml:space="preserve">Remarks: [Mispronunciation]
Line from script:
"Nachdem sie endlich den Zentralen Eignungstest ZET hinter sich gebracht hatte, sollte sie eigentlich zwei Monate Ferien haben, in denen sie jeden Tag ausschlafen konnte."
Note: â€œZETâ€_x009d_ should be pronounced as the individual letters â€œZâ€“Eâ€“T,â€_x009d_ not as a single word. Please regenerate the line with the abbreviation spelled out.</t>
        </is>
      </c>
      <c r="J1939" t="inlineStr">
        <is>
          <t xml:space="preserve">VOA</t>
        </is>
      </c>
      <c r="K1939" t="inlineStr">
        <is>
          <t xml:space="preserve">Script Error</t>
        </is>
      </c>
      <c r="L1939" t="inlineStr">
        <is>
          <t xml:space="preserve">Script error</t>
        </is>
      </c>
      <c r="M1939" t="str">
        <f>IFERROR(IF(VLOOKUP(L1939,'Quantification'!$A:$B,2,FALSE)&amp;""="","Unclassified",VLOOKUP(L1939,'Quantification'!$A:$B,2,FALSE)),"Unclassified")</f>
        <v>Major</v>
      </c>
      <c r="N1939" t="inlineStr">
        <is>
          <t xml:space="preserve">con-khera.mirjam@pocketfm.com</t>
        </is>
      </c>
      <c r="O1939" t="inlineStr">
        <is>
          <t xml:space="preserve">Issues found in raw</t>
        </is>
      </c>
      <c r="P1939" t="str">
        <f>IF(OR(O1939="Issues found in master",O1939="Final master"),"Master",IF(OR(O1939="Ready for Master",O1939="Issues found in raw",O1939="Raw under QC",O1939="Issues resolved in raw"),"Raw","-"))</f>
        <v>Raw</v>
      </c>
      <c r="Q1939" s="13">
        <v>46289.39097222222</v>
      </c>
      <c r="R1939" t="inlineStr">
        <is>
          <t xml:space="preserve">2026-09 (Sept)</t>
        </is>
      </c>
      <c r="S1939">
        <f>IF(M1939="Not an error",0,IF(COUNTIFS($A$2:$A1939,$A1939,$D$2:$D1939,$D1939,$M$2:$M1939,"&lt;&gt;Not an error")=1,1,0))</f>
        <v>0</v>
      </c>
      <c r="T1939">
        <f>IF(M1939&lt;&gt;"Major",0,IF(COUNTIFS($A$2:$A1939,$A1939,$D$2:$D1939,$D1939,$M$2:$M1939,"Major")=1,1,0))</f>
        <v>0</v>
      </c>
      <c r="U1939">
        <f>IF(M1939&lt;&gt;"Minor",0,IF(COUNTIFS($A$2:$A1939,$A1939,$D$2:$D1939,$D1939,$M$2:$M1939,"Minor")=1,1,0))</f>
        <v>0</v>
      </c>
    </row>
    <row r="1940">
      <c r="A1940" t="inlineStr">
        <is>
          <t xml:space="preserve">819eabfbd96880cd7f6d42202600e24bdb384108</t>
        </is>
      </c>
      <c r="B1940" t="inlineStr">
        <is>
          <t xml:space="preserve">Primal Partners</t>
        </is>
      </c>
      <c r="C1940" t="inlineStr">
        <is>
          <t xml:space="preserve">Primal Partners (New)</t>
        </is>
      </c>
      <c r="D1940" t="inlineStr">
        <is>
          <t xml:space="preserve">694298e7cd5a68b775aed1b17b8e3ef745b7104f</t>
        </is>
      </c>
      <c r="E1940" t="inlineStr">
        <is>
          <t xml:space="preserve">Episode 106: Der Letzte Der Aufsteht</t>
        </is>
      </c>
      <c r="F1940">
        <v>106</v>
      </c>
      <c r="G1940" t="inlineStr">
        <is>
          <t xml:space="preserve">4:40-4:46</t>
        </is>
      </c>
      <c r="H1940" t="inlineStr">
        <is>
          <t xml:space="preserve">Resolved</t>
        </is>
      </c>
      <c r="I1940" t="inlineStr">
        <is>
          <t xml:space="preserve">Remarks: [Script Error]
Line from script:
"â€žMuss ich fÃ¼r das Lager in einem Wohnheimzimmer bleiben?â€œ, fragte Sofia und fÃ¼gte sich schnell in ihr Schicksal."
Note: â€œIn einem Wohnheimzimmer bleibenâ€_x009d_ sounds unnatural. Sofia is asking whether she must stay in a dormitory during the training camp. Suggested: â€žMuss ich wÃ¤hrend des Trainingslagers im Wohnheim bleiben?â€œ, fragte Sofia und fÃ¼gte sich schnell in ihr Schicksal.</t>
        </is>
      </c>
      <c r="J1940" t="inlineStr">
        <is>
          <t xml:space="preserve">VOA</t>
        </is>
      </c>
      <c r="K1940" t="inlineStr">
        <is>
          <t xml:space="preserve">Script Error</t>
        </is>
      </c>
      <c r="L1940" t="inlineStr">
        <is>
          <t xml:space="preserve">Script error</t>
        </is>
      </c>
      <c r="M1940" t="str">
        <f>IFERROR(IF(VLOOKUP(L1940,'Quantification'!$A:$B,2,FALSE)&amp;""="","Unclassified",VLOOKUP(L1940,'Quantification'!$A:$B,2,FALSE)),"Unclassified")</f>
        <v>Major</v>
      </c>
      <c r="N1940" t="inlineStr">
        <is>
          <t xml:space="preserve">con-khera.mirjam@pocketfm.com</t>
        </is>
      </c>
      <c r="O1940" t="inlineStr">
        <is>
          <t xml:space="preserve">Issues found in raw</t>
        </is>
      </c>
      <c r="P1940" t="str">
        <f>IF(OR(O1940="Issues found in master",O1940="Final master"),"Master",IF(OR(O1940="Ready for Master",O1940="Issues found in raw",O1940="Raw under QC",O1940="Issues resolved in raw"),"Raw","-"))</f>
        <v>Raw</v>
      </c>
      <c r="Q1940" s="13">
        <v>46289.39097222222</v>
      </c>
      <c r="R1940" t="inlineStr">
        <is>
          <t xml:space="preserve">2026-09 (Sept)</t>
        </is>
      </c>
      <c r="S1940">
        <f>IF(M1940="Not an error",0,IF(COUNTIFS($A$2:$A1940,$A1940,$D$2:$D1940,$D1940,$M$2:$M1940,"&lt;&gt;Not an error")=1,1,0))</f>
        <v>0</v>
      </c>
      <c r="T1940">
        <f>IF(M1940&lt;&gt;"Major",0,IF(COUNTIFS($A$2:$A1940,$A1940,$D$2:$D1940,$D1940,$M$2:$M1940,"Major")=1,1,0))</f>
        <v>0</v>
      </c>
      <c r="U1940">
        <f>IF(M1940&lt;&gt;"Minor",0,IF(COUNTIFS($A$2:$A1940,$A1940,$D$2:$D1940,$D1940,$M$2:$M1940,"Minor")=1,1,0))</f>
        <v>0</v>
      </c>
    </row>
    <row r="1941">
      <c r="A1941" t="inlineStr">
        <is>
          <t xml:space="preserve">819eabfbd96880cd7f6d42202600e24bdb384108</t>
        </is>
      </c>
      <c r="B1941" t="inlineStr">
        <is>
          <t xml:space="preserve">Primal Partners</t>
        </is>
      </c>
      <c r="C1941" t="inlineStr">
        <is>
          <t xml:space="preserve">Primal Partners (New)</t>
        </is>
      </c>
      <c r="D1941" t="inlineStr">
        <is>
          <t xml:space="preserve">694298e7cd5a68b775aed1b17b8e3ef745b7104f</t>
        </is>
      </c>
      <c r="E1941" t="inlineStr">
        <is>
          <t xml:space="preserve">Episode 106: Der Letzte Der Aufsteht</t>
        </is>
      </c>
      <c r="F1941">
        <v>106</v>
      </c>
      <c r="G1941" t="inlineStr">
        <is>
          <t xml:space="preserve">4:51-4:57</t>
        </is>
      </c>
      <c r="H1941" t="inlineStr">
        <is>
          <t xml:space="preserve">Resolved</t>
        </is>
      </c>
      <c r="I1941" t="inlineStr">
        <is>
          <t xml:space="preserve">Remarks: [Script Error]
Line from script:
"â€žWenn du ein Wohnheimzimmer brauchst, ruf mich an, dann bringe ich dir alles, was du brauchstâ€œ, antwortete ihre Mutter."
Note: â€œEin Wohnheimzimmer brauchenâ€_x009d_ sounds unnatural because the school assigns the accommodation; Sofia would need supplies for staying there, not the room itself. Suggested: â€žWenn du im Wohnheim bleiben musst, ruf mich an, dann bringe ich dir alles, was du brauchstâ€œ, antwortete ihre Mutter.</t>
        </is>
      </c>
      <c r="J1941" t="inlineStr">
        <is>
          <t xml:space="preserve">VOA</t>
        </is>
      </c>
      <c r="K1941" t="inlineStr">
        <is>
          <t xml:space="preserve">Script Error</t>
        </is>
      </c>
      <c r="L1941" t="inlineStr">
        <is>
          <t xml:space="preserve">Script error</t>
        </is>
      </c>
      <c r="M1941" t="str">
        <f>IFERROR(IF(VLOOKUP(L1941,'Quantification'!$A:$B,2,FALSE)&amp;""="","Unclassified",VLOOKUP(L1941,'Quantification'!$A:$B,2,FALSE)),"Unclassified")</f>
        <v>Major</v>
      </c>
      <c r="N1941" t="inlineStr">
        <is>
          <t xml:space="preserve">con-khera.mirjam@pocketfm.com</t>
        </is>
      </c>
      <c r="O1941" t="inlineStr">
        <is>
          <t xml:space="preserve">Issues found in raw</t>
        </is>
      </c>
      <c r="P1941" t="str">
        <f>IF(OR(O1941="Issues found in master",O1941="Final master"),"Master",IF(OR(O1941="Ready for Master",O1941="Issues found in raw",O1941="Raw under QC",O1941="Issues resolved in raw"),"Raw","-"))</f>
        <v>Raw</v>
      </c>
      <c r="Q1941" s="13">
        <v>46289.39097222222</v>
      </c>
      <c r="R1941" t="inlineStr">
        <is>
          <t xml:space="preserve">2026-09 (Sept)</t>
        </is>
      </c>
      <c r="S1941">
        <f>IF(M1941="Not an error",0,IF(COUNTIFS($A$2:$A1941,$A1941,$D$2:$D1941,$D1941,$M$2:$M1941,"&lt;&gt;Not an error")=1,1,0))</f>
        <v>0</v>
      </c>
      <c r="T1941">
        <f>IF(M1941&lt;&gt;"Major",0,IF(COUNTIFS($A$2:$A1941,$A1941,$D$2:$D1941,$D1941,$M$2:$M1941,"Major")=1,1,0))</f>
        <v>0</v>
      </c>
      <c r="U1941">
        <f>IF(M1941&lt;&gt;"Minor",0,IF(COUNTIFS($A$2:$A1941,$A1941,$D$2:$D1941,$D1941,$M$2:$M1941,"Minor")=1,1,0))</f>
        <v>0</v>
      </c>
    </row>
    <row r="1942">
      <c r="A1942" t="inlineStr">
        <is>
          <t xml:space="preserve">819eabfbd96880cd7f6d42202600e24bdb384108</t>
        </is>
      </c>
      <c r="B1942" t="inlineStr">
        <is>
          <t xml:space="preserve">Primal Partners</t>
        </is>
      </c>
      <c r="C1942" t="inlineStr">
        <is>
          <t xml:space="preserve">Primal Partners (New)</t>
        </is>
      </c>
      <c r="D1942" t="inlineStr">
        <is>
          <t xml:space="preserve">694298e7cd5a68b775aed1b17b8e3ef745b7104f</t>
        </is>
      </c>
      <c r="E1942" t="inlineStr">
        <is>
          <t xml:space="preserve">Episode 106: Der Letzte Der Aufsteht</t>
        </is>
      </c>
      <c r="F1942">
        <v>106</v>
      </c>
      <c r="G1942" t="inlineStr">
        <is>
          <t xml:space="preserve">5:00-5:06</t>
        </is>
      </c>
      <c r="H1942" t="inlineStr">
        <is>
          <t xml:space="preserve">Resolved</t>
        </is>
      </c>
      <c r="I1942" t="inlineStr">
        <is>
          <t xml:space="preserve">Remarks: [Script Error]
Line from script:
"â€žOh, und ich habe es deiner dritten Tante schon gesagt, aber du solltest es ihr, deiner Oma und den anderen selbst sagen.â€œ"
Note: The numbered family designation â€œdritte Tanteâ€_x009d_ is unnecessary and unnatural in the localized German script. Suggested: â€žOh, und ich habe es deiner Tante schon gesagt, aber du solltest es ihr, deiner Oma und den anderen selbst sagen.â€œ</t>
        </is>
      </c>
      <c r="J1942" t="inlineStr">
        <is>
          <t xml:space="preserve">VOA</t>
        </is>
      </c>
      <c r="K1942" t="inlineStr">
        <is>
          <t xml:space="preserve">Script Error</t>
        </is>
      </c>
      <c r="L1942" t="inlineStr">
        <is>
          <t xml:space="preserve">Script error</t>
        </is>
      </c>
      <c r="M1942" t="str">
        <f>IFERROR(IF(VLOOKUP(L1942,'Quantification'!$A:$B,2,FALSE)&amp;""="","Unclassified",VLOOKUP(L1942,'Quantification'!$A:$B,2,FALSE)),"Unclassified")</f>
        <v>Major</v>
      </c>
      <c r="N1942" t="inlineStr">
        <is>
          <t xml:space="preserve">con-khera.mirjam@pocketfm.com</t>
        </is>
      </c>
      <c r="O1942" t="inlineStr">
        <is>
          <t xml:space="preserve">Issues found in raw</t>
        </is>
      </c>
      <c r="P1942" t="str">
        <f>IF(OR(O1942="Issues found in master",O1942="Final master"),"Master",IF(OR(O1942="Ready for Master",O1942="Issues found in raw",O1942="Raw under QC",O1942="Issues resolved in raw"),"Raw","-"))</f>
        <v>Raw</v>
      </c>
      <c r="Q1942" s="13">
        <v>46289.39097222222</v>
      </c>
      <c r="R1942" t="inlineStr">
        <is>
          <t xml:space="preserve">2026-09 (Sept)</t>
        </is>
      </c>
      <c r="S1942">
        <f>IF(M1942="Not an error",0,IF(COUNTIFS($A$2:$A1942,$A1942,$D$2:$D1942,$D1942,$M$2:$M1942,"&lt;&gt;Not an error")=1,1,0))</f>
        <v>0</v>
      </c>
      <c r="T1942">
        <f>IF(M1942&lt;&gt;"Major",0,IF(COUNTIFS($A$2:$A1942,$A1942,$D$2:$D1942,$D1942,$M$2:$M1942,"Major")=1,1,0))</f>
        <v>0</v>
      </c>
      <c r="U1942">
        <f>IF(M1942&lt;&gt;"Minor",0,IF(COUNTIFS($A$2:$A1942,$A1942,$D$2:$D1942,$D1942,$M$2:$M1942,"Minor")=1,1,0))</f>
        <v>0</v>
      </c>
    </row>
    <row r="1943">
      <c r="A1943" t="inlineStr">
        <is>
          <t xml:space="preserve">819eabfbd96880cd7f6d42202600e24bdb384108</t>
        </is>
      </c>
      <c r="B1943" t="inlineStr">
        <is>
          <t xml:space="preserve">Primal Partners</t>
        </is>
      </c>
      <c r="C1943" t="inlineStr">
        <is>
          <t xml:space="preserve">Primal Partners (New)</t>
        </is>
      </c>
      <c r="D1943" t="inlineStr">
        <is>
          <t xml:space="preserve">694298e7cd5a68b775aed1b17b8e3ef745b7104f</t>
        </is>
      </c>
      <c r="E1943" t="inlineStr">
        <is>
          <t xml:space="preserve">Episode 106: Der Letzte Der Aufsteht</t>
        </is>
      </c>
      <c r="F1943">
        <v>106</v>
      </c>
      <c r="G1943" t="inlineStr">
        <is>
          <t xml:space="preserve">5:49-5:56</t>
        </is>
      </c>
      <c r="H1943" t="inlineStr">
        <is>
          <t xml:space="preserve">Resolved</t>
        </is>
      </c>
      <c r="I1943" t="inlineStr">
        <is>
          <t xml:space="preserve">Remarks: [Script Error]
Line from script:
"Sie blinzelte verschlafen und sah, dass der Feuerzahn-Hund und der kleine Finder bereits ihre Ursprungsmilch schlabberten."
Note: â€œFinderâ€_x009d_ is a personal name and should not be used with the article-style construction â€œder kleine Finder.â€_x009d_ Use the species designation instead. Suggested: â€œSie blinzelte verschlafen und sah, dass der Feuerzahn-Hund und der kleine Schatzgeist bereits ihre Ursprungsmilch schlabberten.â€_x009d_</t>
        </is>
      </c>
      <c r="J1943" t="inlineStr">
        <is>
          <t xml:space="preserve">VOA</t>
        </is>
      </c>
      <c r="K1943" t="inlineStr">
        <is>
          <t xml:space="preserve">Script Error</t>
        </is>
      </c>
      <c r="L1943" t="inlineStr">
        <is>
          <t xml:space="preserve">Script error</t>
        </is>
      </c>
      <c r="M1943" t="str">
        <f>IFERROR(IF(VLOOKUP(L1943,'Quantification'!$A:$B,2,FALSE)&amp;""="","Unclassified",VLOOKUP(L1943,'Quantification'!$A:$B,2,FALSE)),"Unclassified")</f>
        <v>Major</v>
      </c>
      <c r="N1943" t="inlineStr">
        <is>
          <t xml:space="preserve">con-khera.mirjam@pocketfm.com</t>
        </is>
      </c>
      <c r="O1943" t="inlineStr">
        <is>
          <t xml:space="preserve">Issues found in raw</t>
        </is>
      </c>
      <c r="P1943" t="str">
        <f>IF(OR(O1943="Issues found in master",O1943="Final master"),"Master",IF(OR(O1943="Ready for Master",O1943="Issues found in raw",O1943="Raw under QC",O1943="Issues resolved in raw"),"Raw","-"))</f>
        <v>Raw</v>
      </c>
      <c r="Q1943" s="13">
        <v>46289.39097222222</v>
      </c>
      <c r="R1943" t="inlineStr">
        <is>
          <t xml:space="preserve">2026-09 (Sept)</t>
        </is>
      </c>
      <c r="S1943">
        <f>IF(M1943="Not an error",0,IF(COUNTIFS($A$2:$A1943,$A1943,$D$2:$D1943,$D1943,$M$2:$M1943,"&lt;&gt;Not an error")=1,1,0))</f>
        <v>0</v>
      </c>
      <c r="T1943">
        <f>IF(M1943&lt;&gt;"Major",0,IF(COUNTIFS($A$2:$A1943,$A1943,$D$2:$D1943,$D1943,$M$2:$M1943,"Major")=1,1,0))</f>
        <v>0</v>
      </c>
      <c r="U1943">
        <f>IF(M1943&lt;&gt;"Minor",0,IF(COUNTIFS($A$2:$A1943,$A1943,$D$2:$D1943,$D1943,$M$2:$M1943,"Minor")=1,1,0))</f>
        <v>0</v>
      </c>
    </row>
    <row r="1944">
      <c r="A1944" t="inlineStr">
        <is>
          <t xml:space="preserve">819eabfbd96880cd7f6d42202600e24bdb384108</t>
        </is>
      </c>
      <c r="B1944" t="inlineStr">
        <is>
          <t xml:space="preserve">Primal Partners</t>
        </is>
      </c>
      <c r="C1944" t="inlineStr">
        <is>
          <t xml:space="preserve">Primal Partners (New)</t>
        </is>
      </c>
      <c r="D1944" t="inlineStr">
        <is>
          <t xml:space="preserve">694298e7cd5a68b775aed1b17b8e3ef745b7104f</t>
        </is>
      </c>
      <c r="E1944" t="inlineStr">
        <is>
          <t xml:space="preserve">Episode 106: Der Letzte Der Aufsteht</t>
        </is>
      </c>
      <c r="F1944">
        <v>106</v>
      </c>
      <c r="G1944" t="inlineStr">
        <is>
          <t xml:space="preserve">6:03-6:09</t>
        </is>
      </c>
      <c r="H1944" t="inlineStr">
        <is>
          <t xml:space="preserve">Resolved</t>
        </is>
      </c>
      <c r="I1944" t="inlineStr">
        <is>
          <t xml:space="preserve">Remarks: [Script Error]
Line from script:
"Im Esszimmer wuselte ihre dritte Tante hin und her und trug ein Gericht nach dem anderen aus der KÃ¼che."
Note: The numbered family designation â€œdritte Tanteâ€_x009d_ is unnecessary and unnatural in the localized German script. Suggested: â€œIm Esszimmer wuselte ihre Tante hin und her und trug ein Gericht nach dem anderen aus der KÃ¼che.â€_x009d_</t>
        </is>
      </c>
      <c r="J1944" t="inlineStr">
        <is>
          <t xml:space="preserve">VOA</t>
        </is>
      </c>
      <c r="K1944" t="inlineStr">
        <is>
          <t xml:space="preserve">Script Error</t>
        </is>
      </c>
      <c r="L1944" t="inlineStr">
        <is>
          <t xml:space="preserve">Script error</t>
        </is>
      </c>
      <c r="M1944" t="str">
        <f>IFERROR(IF(VLOOKUP(L1944,'Quantification'!$A:$B,2,FALSE)&amp;""="","Unclassified",VLOOKUP(L1944,'Quantification'!$A:$B,2,FALSE)),"Unclassified")</f>
        <v>Major</v>
      </c>
      <c r="N1944" t="inlineStr">
        <is>
          <t xml:space="preserve">con-khera.mirjam@pocketfm.com</t>
        </is>
      </c>
      <c r="O1944" t="inlineStr">
        <is>
          <t xml:space="preserve">Issues found in raw</t>
        </is>
      </c>
      <c r="P1944" t="str">
        <f>IF(OR(O1944="Issues found in master",O1944="Final master"),"Master",IF(OR(O1944="Ready for Master",O1944="Issues found in raw",O1944="Raw under QC",O1944="Issues resolved in raw"),"Raw","-"))</f>
        <v>Raw</v>
      </c>
      <c r="Q1944" s="13">
        <v>46289.39097222222</v>
      </c>
      <c r="R1944" t="inlineStr">
        <is>
          <t xml:space="preserve">2026-09 (Sept)</t>
        </is>
      </c>
      <c r="S1944">
        <f>IF(M1944="Not an error",0,IF(COUNTIFS($A$2:$A1944,$A1944,$D$2:$D1944,$D1944,$M$2:$M1944,"&lt;&gt;Not an error")=1,1,0))</f>
        <v>0</v>
      </c>
      <c r="T1944">
        <f>IF(M1944&lt;&gt;"Major",0,IF(COUNTIFS($A$2:$A1944,$A1944,$D$2:$D1944,$D1944,$M$2:$M1944,"Major")=1,1,0))</f>
        <v>0</v>
      </c>
      <c r="U1944">
        <f>IF(M1944&lt;&gt;"Minor",0,IF(COUNTIFS($A$2:$A1944,$A1944,$D$2:$D1944,$D1944,$M$2:$M1944,"Minor")=1,1,0))</f>
        <v>0</v>
      </c>
    </row>
    <row r="1945">
      <c r="A1945" t="inlineStr">
        <is>
          <t xml:space="preserve">819eabfbd96880cd7f6d42202600e24bdb384108</t>
        </is>
      </c>
      <c r="B1945" t="inlineStr">
        <is>
          <t xml:space="preserve">Primal Partners</t>
        </is>
      </c>
      <c r="C1945" t="inlineStr">
        <is>
          <t xml:space="preserve">Primal Partners (New)</t>
        </is>
      </c>
      <c r="D1945" t="inlineStr">
        <is>
          <t xml:space="preserve">9eb94b3a17aabf421c40bf2ace86dde1d0cfcb2f</t>
        </is>
      </c>
      <c r="E1945" t="inlineStr">
        <is>
          <t xml:space="preserve">Episode 107: Knapp Über Dem Grenzwert</t>
        </is>
      </c>
      <c r="F1945">
        <v>107</v>
      </c>
      <c r="G1945" t="inlineStr">
        <is>
          <t xml:space="preserve">5:17-5:19</t>
        </is>
      </c>
      <c r="H1945" t="inlineStr">
        <is>
          <t xml:space="preserve">Resolved</t>
        </is>
      </c>
      <c r="I1945" t="inlineStr">
        <is>
          <t xml:space="preserve">Remarks: [Script Error]
Line from script:
"Sofia war fassungslos."
Note: â€œFassungslosâ€_x009d_ is repeatedly used as Sofiaâ€™s default reaction and adds nothing necessary to the scene. Suggested: Remove the sentence.</t>
        </is>
      </c>
      <c r="J1945" t="inlineStr">
        <is>
          <t xml:space="preserve">VOA</t>
        </is>
      </c>
      <c r="K1945" t="inlineStr">
        <is>
          <t xml:space="preserve">Script Error</t>
        </is>
      </c>
      <c r="L1945" t="inlineStr">
        <is>
          <t xml:space="preserve">Script error</t>
        </is>
      </c>
      <c r="M1945" t="str">
        <f>IFERROR(IF(VLOOKUP(L1945,'Quantification'!$A:$B,2,FALSE)&amp;""="","Unclassified",VLOOKUP(L1945,'Quantification'!$A:$B,2,FALSE)),"Unclassified")</f>
        <v>Major</v>
      </c>
      <c r="N1945" t="inlineStr">
        <is>
          <t xml:space="preserve">con-khera.mirjam@pocketfm.com</t>
        </is>
      </c>
      <c r="O1945" t="inlineStr">
        <is>
          <t xml:space="preserve">Issues found in raw</t>
        </is>
      </c>
      <c r="P1945" t="str">
        <f>IF(OR(O1945="Issues found in master",O1945="Final master"),"Master",IF(OR(O1945="Ready for Master",O1945="Issues found in raw",O1945="Raw under QC",O1945="Issues resolved in raw"),"Raw","-"))</f>
        <v>Raw</v>
      </c>
      <c r="Q1945" s="13">
        <v>46289.39166666666</v>
      </c>
      <c r="R1945" t="inlineStr">
        <is>
          <t xml:space="preserve">2026-09 (Sept)</t>
        </is>
      </c>
      <c r="S1945">
        <f>IF(M1945="Not an error",0,IF(COUNTIFS($A$2:$A1945,$A1945,$D$2:$D1945,$D1945,$M$2:$M1945,"&lt;&gt;Not an error")=1,1,0))</f>
        <v>1</v>
      </c>
      <c r="T1945">
        <f>IF(M1945&lt;&gt;"Major",0,IF(COUNTIFS($A$2:$A1945,$A1945,$D$2:$D1945,$D1945,$M$2:$M1945,"Major")=1,1,0))</f>
        <v>1</v>
      </c>
      <c r="U1945">
        <f>IF(M1945&lt;&gt;"Minor",0,IF(COUNTIFS($A$2:$A1945,$A1945,$D$2:$D1945,$D1945,$M$2:$M1945,"Minor")=1,1,0))</f>
        <v>0</v>
      </c>
    </row>
    <row r="1946">
      <c r="A1946" t="inlineStr">
        <is>
          <t xml:space="preserve">819eabfbd96880cd7f6d42202600e24bdb384108</t>
        </is>
      </c>
      <c r="B1946" t="inlineStr">
        <is>
          <t xml:space="preserve">Primal Partners</t>
        </is>
      </c>
      <c r="C1946" t="inlineStr">
        <is>
          <t xml:space="preserve">Primal Partners (New)</t>
        </is>
      </c>
      <c r="D1946" t="inlineStr">
        <is>
          <t xml:space="preserve">9eb94b3a17aabf421c40bf2ace86dde1d0cfcb2f</t>
        </is>
      </c>
      <c r="E1946" t="inlineStr">
        <is>
          <t xml:space="preserve">Episode 107: Knapp Über Dem Grenzwert</t>
        </is>
      </c>
      <c r="F1946">
        <v>107</v>
      </c>
      <c r="G1946" t="inlineStr">
        <is>
          <t xml:space="preserve">5:24-5:27</t>
        </is>
      </c>
      <c r="H1946" t="inlineStr">
        <is>
          <t xml:space="preserve">Resolved</t>
        </is>
      </c>
      <c r="I1946" t="inlineStr">
        <is>
          <t xml:space="preserve">Remarks: [Script Error]
Line from script:
"Sein FÃ¤higkeitslevel musste auf Perfektion sein!"
Note: The established highest ability-mastery level is â€œVollendet,â€_x009d_ not â€œPerfektion.â€_x009d_ Suggested: â€œSein FÃ¤higkeitslevel musste auf Vollendet sein!â€_x009d_</t>
        </is>
      </c>
      <c r="J1946" t="inlineStr">
        <is>
          <t xml:space="preserve">VOA</t>
        </is>
      </c>
      <c r="K1946" t="inlineStr">
        <is>
          <t xml:space="preserve">Script Error</t>
        </is>
      </c>
      <c r="L1946" t="inlineStr">
        <is>
          <t xml:space="preserve">Script error</t>
        </is>
      </c>
      <c r="M1946" t="str">
        <f>IFERROR(IF(VLOOKUP(L1946,'Quantification'!$A:$B,2,FALSE)&amp;""="","Unclassified",VLOOKUP(L1946,'Quantification'!$A:$B,2,FALSE)),"Unclassified")</f>
        <v>Major</v>
      </c>
      <c r="N1946" t="inlineStr">
        <is>
          <t xml:space="preserve">con-khera.mirjam@pocketfm.com</t>
        </is>
      </c>
      <c r="O1946" t="inlineStr">
        <is>
          <t xml:space="preserve">Issues found in raw</t>
        </is>
      </c>
      <c r="P1946" t="str">
        <f>IF(OR(O1946="Issues found in master",O1946="Final master"),"Master",IF(OR(O1946="Ready for Master",O1946="Issues found in raw",O1946="Raw under QC",O1946="Issues resolved in raw"),"Raw","-"))</f>
        <v>Raw</v>
      </c>
      <c r="Q1946" s="13">
        <v>46289.39166666666</v>
      </c>
      <c r="R1946" t="inlineStr">
        <is>
          <t xml:space="preserve">2026-09 (Sept)</t>
        </is>
      </c>
      <c r="S1946">
        <f>IF(M1946="Not an error",0,IF(COUNTIFS($A$2:$A1946,$A1946,$D$2:$D1946,$D1946,$M$2:$M1946,"&lt;&gt;Not an error")=1,1,0))</f>
        <v>0</v>
      </c>
      <c r="T1946">
        <f>IF(M1946&lt;&gt;"Major",0,IF(COUNTIFS($A$2:$A1946,$A1946,$D$2:$D1946,$D1946,$M$2:$M1946,"Major")=1,1,0))</f>
        <v>0</v>
      </c>
      <c r="U1946">
        <f>IF(M1946&lt;&gt;"Minor",0,IF(COUNTIFS($A$2:$A1946,$A1946,$D$2:$D1946,$D1946,$M$2:$M1946,"Minor")=1,1,0))</f>
        <v>0</v>
      </c>
    </row>
    <row r="1947">
      <c r="A1947" t="inlineStr">
        <is>
          <t xml:space="preserve">819eabfbd96880cd7f6d42202600e24bdb384108</t>
        </is>
      </c>
      <c r="B1947" t="inlineStr">
        <is>
          <t xml:space="preserve">Primal Partners</t>
        </is>
      </c>
      <c r="C1947" t="inlineStr">
        <is>
          <t xml:space="preserve">Primal Partners (New)</t>
        </is>
      </c>
      <c r="D1947" t="inlineStr">
        <is>
          <t xml:space="preserve">9eb94b3a17aabf421c40bf2ace86dde1d0cfcb2f</t>
        </is>
      </c>
      <c r="E1947" t="inlineStr">
        <is>
          <t xml:space="preserve">Episode 107: Knapp Über Dem Grenzwert</t>
        </is>
      </c>
      <c r="F1947">
        <v>107</v>
      </c>
      <c r="G1947" t="inlineStr">
        <is>
          <t xml:space="preserve">5:27-5:37</t>
        </is>
      </c>
      <c r="H1947" t="inlineStr">
        <is>
          <t xml:space="preserve">Resolved</t>
        </is>
      </c>
      <c r="I1947" t="inlineStr">
        <is>
          <t xml:space="preserve">Remarks: [Script Error]
Line from script:
"Sie wusste, dass es ohne eine Art Cheat-FÃ¤higkeit nur einer Tierbestie von sehr hohem Rang gelingen konnte, eine FÃ¤higkeit der Hochstufe auf das Level der Perfektion zu bringen."
Note: â€œCheat-FÃ¤higkeit,â€_x009d_ â€œFÃ¤higkeit der Hochstufeâ€_x009d_ and â€œLevel der Perfektionâ€_x009d_ are inconsistent with the established terms â€œCheat-Code,â€_x009d_ â€œhochrangige FÃ¤higkeitâ€_x009d_ and â€œVollendet-Level.â€_x009d_ Suggested: â€œSie wusste, dass es ohne eine Art Cheat-Code nur einer Tierbestie von sehr hohem Rang gelingen konnte, eine hochrangige FÃ¤higkeit auf das Vollendet-Level zu bringen.â€_x009d_</t>
        </is>
      </c>
      <c r="J1947" t="inlineStr">
        <is>
          <t xml:space="preserve">VOA</t>
        </is>
      </c>
      <c r="K1947" t="inlineStr">
        <is>
          <t xml:space="preserve">Script Error</t>
        </is>
      </c>
      <c r="L1947" t="inlineStr">
        <is>
          <t xml:space="preserve">Script error</t>
        </is>
      </c>
      <c r="M1947" t="str">
        <f>IFERROR(IF(VLOOKUP(L1947,'Quantification'!$A:$B,2,FALSE)&amp;""="","Unclassified",VLOOKUP(L1947,'Quantification'!$A:$B,2,FALSE)),"Unclassified")</f>
        <v>Major</v>
      </c>
      <c r="N1947" t="inlineStr">
        <is>
          <t xml:space="preserve">con-khera.mirjam@pocketfm.com</t>
        </is>
      </c>
      <c r="O1947" t="inlineStr">
        <is>
          <t xml:space="preserve">Issues found in raw</t>
        </is>
      </c>
      <c r="P1947" t="str">
        <f>IF(OR(O1947="Issues found in master",O1947="Final master"),"Master",IF(OR(O1947="Ready for Master",O1947="Issues found in raw",O1947="Raw under QC",O1947="Issues resolved in raw"),"Raw","-"))</f>
        <v>Raw</v>
      </c>
      <c r="Q1947" s="13">
        <v>46289.39166666666</v>
      </c>
      <c r="R1947" t="inlineStr">
        <is>
          <t xml:space="preserve">2026-09 (Sept)</t>
        </is>
      </c>
      <c r="S1947">
        <f>IF(M1947="Not an error",0,IF(COUNTIFS($A$2:$A1947,$A1947,$D$2:$D1947,$D1947,$M$2:$M1947,"&lt;&gt;Not an error")=1,1,0))</f>
        <v>0</v>
      </c>
      <c r="T1947">
        <f>IF(M1947&lt;&gt;"Major",0,IF(COUNTIFS($A$2:$A1947,$A1947,$D$2:$D1947,$D1947,$M$2:$M1947,"Major")=1,1,0))</f>
        <v>0</v>
      </c>
      <c r="U1947">
        <f>IF(M1947&lt;&gt;"Minor",0,IF(COUNTIFS($A$2:$A1947,$A1947,$D$2:$D1947,$D1947,$M$2:$M1947,"Minor")=1,1,0))</f>
        <v>0</v>
      </c>
    </row>
    <row r="1948">
      <c r="A1948" t="inlineStr">
        <is>
          <t xml:space="preserve">819eabfbd96880cd7f6d42202600e24bdb384108</t>
        </is>
      </c>
      <c r="B1948" t="inlineStr">
        <is>
          <t xml:space="preserve">Primal Partners</t>
        </is>
      </c>
      <c r="C1948" t="inlineStr">
        <is>
          <t xml:space="preserve">Primal Partners (New)</t>
        </is>
      </c>
      <c r="D1948" t="inlineStr">
        <is>
          <t xml:space="preserve">9eb94b3a17aabf421c40bf2ace86dde1d0cfcb2f</t>
        </is>
      </c>
      <c r="E1948" t="inlineStr">
        <is>
          <t xml:space="preserve">Episode 107: Knapp Über Dem Grenzwert</t>
        </is>
      </c>
      <c r="F1948">
        <v>107</v>
      </c>
      <c r="G1948" t="inlineStr">
        <is>
          <t xml:space="preserve">6:36-6:40</t>
        </is>
      </c>
      <c r="H1948" t="inlineStr">
        <is>
          <t xml:space="preserve">Resolved</t>
        </is>
      </c>
      <c r="I1948" t="inlineStr">
        <is>
          <t xml:space="preserve">Remarks: [Script Error]
Line from script:
"â€žSofia Warren, ist das dein Finder?â€œ"
Note: â€œFinderâ€_x009d_ is the beastâ€™s personal name and Lucius has not been told it. He should use the species designation instead. Suggested: â€žSofia Warren, ist das dein Schatzgeist?â€œ</t>
        </is>
      </c>
      <c r="J1948" t="inlineStr">
        <is>
          <t xml:space="preserve">VOA</t>
        </is>
      </c>
      <c r="K1948" t="inlineStr">
        <is>
          <t xml:space="preserve">Script Error</t>
        </is>
      </c>
      <c r="L1948" t="inlineStr">
        <is>
          <t xml:space="preserve">Script error</t>
        </is>
      </c>
      <c r="M1948" t="str">
        <f>IFERROR(IF(VLOOKUP(L1948,'Quantification'!$A:$B,2,FALSE)&amp;""="","Unclassified",VLOOKUP(L1948,'Quantification'!$A:$B,2,FALSE)),"Unclassified")</f>
        <v>Major</v>
      </c>
      <c r="N1948" t="inlineStr">
        <is>
          <t xml:space="preserve">con-khera.mirjam@pocketfm.com</t>
        </is>
      </c>
      <c r="O1948" t="inlineStr">
        <is>
          <t xml:space="preserve">Issues found in raw</t>
        </is>
      </c>
      <c r="P1948" t="str">
        <f>IF(OR(O1948="Issues found in master",O1948="Final master"),"Master",IF(OR(O1948="Ready for Master",O1948="Issues found in raw",O1948="Raw under QC",O1948="Issues resolved in raw"),"Raw","-"))</f>
        <v>Raw</v>
      </c>
      <c r="Q1948" s="13">
        <v>46289.39166666666</v>
      </c>
      <c r="R1948" t="inlineStr">
        <is>
          <t xml:space="preserve">2026-09 (Sept)</t>
        </is>
      </c>
      <c r="S1948">
        <f>IF(M1948="Not an error",0,IF(COUNTIFS($A$2:$A1948,$A1948,$D$2:$D1948,$D1948,$M$2:$M1948,"&lt;&gt;Not an error")=1,1,0))</f>
        <v>0</v>
      </c>
      <c r="T1948">
        <f>IF(M1948&lt;&gt;"Major",0,IF(COUNTIFS($A$2:$A1948,$A1948,$D$2:$D1948,$D1948,$M$2:$M1948,"Major")=1,1,0))</f>
        <v>0</v>
      </c>
      <c r="U1948">
        <f>IF(M1948&lt;&gt;"Minor",0,IF(COUNTIFS($A$2:$A1948,$A1948,$D$2:$D1948,$D1948,$M$2:$M1948,"Minor")=1,1,0))</f>
        <v>0</v>
      </c>
    </row>
    <row r="1949">
      <c r="A1949" t="inlineStr">
        <is>
          <t xml:space="preserve">819eabfbd96880cd7f6d42202600e24bdb384108</t>
        </is>
      </c>
      <c r="B1949" t="inlineStr">
        <is>
          <t xml:space="preserve">Primal Partners</t>
        </is>
      </c>
      <c r="C1949" t="inlineStr">
        <is>
          <t xml:space="preserve">Primal Partners (New)</t>
        </is>
      </c>
      <c r="D1949" t="inlineStr">
        <is>
          <t xml:space="preserve">5d34df7b01358c9c2238249139da73efbc5c48bd</t>
        </is>
      </c>
      <c r="E1949" t="inlineStr">
        <is>
          <t xml:space="preserve">Episode 108: Noch Einer Angebissen</t>
        </is>
      </c>
      <c r="F1949">
        <v>108</v>
      </c>
      <c r="G1949" t="inlineStr">
        <is>
          <t xml:space="preserve">0:05-0:11</t>
        </is>
      </c>
      <c r="H1949" t="inlineStr">
        <is>
          <t xml:space="preserve">Resolved</t>
        </is>
      </c>
      <c r="I1949" t="inlineStr">
        <is>
          <t xml:space="preserve">Remarks: [Script Error]
Line from script:
"Sie blickte auf eine lange, ruhmreiche Geschichte zurÃ¼ck und hatte so oft den Namen gewechselt, dass es niemand mehr mitzÃ¤hlte."
Note: The repeated name changes are irrelevant to the scene and undermine the image of a prestigious school with a long, continuous tradition. Unless this detail becomes plot-relevant later, it should be removed. Suggested: â€œSie blickte auf eine lange, ruhmreiche Geschichte zurÃ¼ck.â€_x009d_</t>
        </is>
      </c>
      <c r="J1949" t="inlineStr">
        <is>
          <t xml:space="preserve">VOA</t>
        </is>
      </c>
      <c r="K1949" t="inlineStr">
        <is>
          <t xml:space="preserve">Script Error</t>
        </is>
      </c>
      <c r="L1949" t="inlineStr">
        <is>
          <t xml:space="preserve">Script error</t>
        </is>
      </c>
      <c r="M1949" t="str">
        <f>IFERROR(IF(VLOOKUP(L1949,'Quantification'!$A:$B,2,FALSE)&amp;""="","Unclassified",VLOOKUP(L1949,'Quantification'!$A:$B,2,FALSE)),"Unclassified")</f>
        <v>Major</v>
      </c>
      <c r="N1949" t="inlineStr">
        <is>
          <t xml:space="preserve">con-khera.mirjam@pocketfm.com</t>
        </is>
      </c>
      <c r="O1949" t="inlineStr">
        <is>
          <t xml:space="preserve">Issues found in raw</t>
        </is>
      </c>
      <c r="P1949" t="str">
        <f>IF(OR(O1949="Issues found in master",O1949="Final master"),"Master",IF(OR(O1949="Ready for Master",O1949="Issues found in raw",O1949="Raw under QC",O1949="Issues resolved in raw"),"Raw","-"))</f>
        <v>Raw</v>
      </c>
      <c r="Q1949" s="13">
        <v>46289.39166666666</v>
      </c>
      <c r="R1949" t="inlineStr">
        <is>
          <t xml:space="preserve">2026-09 (Sept)</t>
        </is>
      </c>
      <c r="S1949">
        <f>IF(M1949="Not an error",0,IF(COUNTIFS($A$2:$A1949,$A1949,$D$2:$D1949,$D1949,$M$2:$M1949,"&lt;&gt;Not an error")=1,1,0))</f>
        <v>1</v>
      </c>
      <c r="T1949">
        <f>IF(M1949&lt;&gt;"Major",0,IF(COUNTIFS($A$2:$A1949,$A1949,$D$2:$D1949,$D1949,$M$2:$M1949,"Major")=1,1,0))</f>
        <v>1</v>
      </c>
      <c r="U1949">
        <f>IF(M1949&lt;&gt;"Minor",0,IF(COUNTIFS($A$2:$A1949,$A1949,$D$2:$D1949,$D1949,$M$2:$M1949,"Minor")=1,1,0))</f>
        <v>0</v>
      </c>
    </row>
    <row r="1950">
      <c r="A1950" t="inlineStr">
        <is>
          <t xml:space="preserve">819eabfbd96880cd7f6d42202600e24bdb384108</t>
        </is>
      </c>
      <c r="B1950" t="inlineStr">
        <is>
          <t xml:space="preserve">Primal Partners</t>
        </is>
      </c>
      <c r="C1950" t="inlineStr">
        <is>
          <t xml:space="preserve">Primal Partners (New)</t>
        </is>
      </c>
      <c r="D1950" t="inlineStr">
        <is>
          <t xml:space="preserve">5d34df7b01358c9c2238249139da73efbc5c48bd</t>
        </is>
      </c>
      <c r="E1950" t="inlineStr">
        <is>
          <t xml:space="preserve">Episode 108: Noch Einer Angebissen</t>
        </is>
      </c>
      <c r="F1950">
        <v>108</v>
      </c>
      <c r="G1950" t="inlineStr">
        <is>
          <t xml:space="preserve">4:33-4:41</t>
        </is>
      </c>
      <c r="H1950" t="inlineStr">
        <is>
          <t xml:space="preserve">Resolved</t>
        </is>
      </c>
      <c r="I1950" t="inlineStr">
        <is>
          <t xml:space="preserve">Remarks: [Script Error]
Line from script:
"â€žIch werde auÃŸerdem einen individuellen Zuchtplan zusammenstellen, der auf die spezifischen BedÃ¼rfnisse eurer Tierbestien zugeschnitten ist.â€œ"
Note: â€œZuchtplanâ€_x009d_ refers to breeding and reproduction, but Lucius is describing a personalized plan for training and developing each beast. Suggested: â€žIch werde auÃŸerdem einen individuellen Entwicklungsplan zusammenstellen, der auf die spezifischen BedÃ¼rfnisse eurer Tierbestien zugeschnitten ist.â€œ</t>
        </is>
      </c>
      <c r="J1950" t="inlineStr">
        <is>
          <t xml:space="preserve">VOA</t>
        </is>
      </c>
      <c r="K1950" t="inlineStr">
        <is>
          <t xml:space="preserve">Script Error</t>
        </is>
      </c>
      <c r="L1950" t="inlineStr">
        <is>
          <t xml:space="preserve">Script error</t>
        </is>
      </c>
      <c r="M1950" t="str">
        <f>IFERROR(IF(VLOOKUP(L1950,'Quantification'!$A:$B,2,FALSE)&amp;""="","Unclassified",VLOOKUP(L1950,'Quantification'!$A:$B,2,FALSE)),"Unclassified")</f>
        <v>Major</v>
      </c>
      <c r="N1950" t="inlineStr">
        <is>
          <t xml:space="preserve">con-khera.mirjam@pocketfm.com</t>
        </is>
      </c>
      <c r="O1950" t="inlineStr">
        <is>
          <t xml:space="preserve">Issues found in raw</t>
        </is>
      </c>
      <c r="P1950" t="str">
        <f>IF(OR(O1950="Issues found in master",O1950="Final master"),"Master",IF(OR(O1950="Ready for Master",O1950="Issues found in raw",O1950="Raw under QC",O1950="Issues resolved in raw"),"Raw","-"))</f>
        <v>Raw</v>
      </c>
      <c r="Q1950" s="13">
        <v>46289.39166666666</v>
      </c>
      <c r="R1950" t="inlineStr">
        <is>
          <t xml:space="preserve">2026-09 (Sept)</t>
        </is>
      </c>
      <c r="S1950">
        <f>IF(M1950="Not an error",0,IF(COUNTIFS($A$2:$A1950,$A1950,$D$2:$D1950,$D1950,$M$2:$M1950,"&lt;&gt;Not an error")=1,1,0))</f>
        <v>0</v>
      </c>
      <c r="T1950">
        <f>IF(M1950&lt;&gt;"Major",0,IF(COUNTIFS($A$2:$A1950,$A1950,$D$2:$D1950,$D1950,$M$2:$M1950,"Major")=1,1,0))</f>
        <v>0</v>
      </c>
      <c r="U1950">
        <f>IF(M1950&lt;&gt;"Minor",0,IF(COUNTIFS($A$2:$A1950,$A1950,$D$2:$D1950,$D1950,$M$2:$M1950,"Minor")=1,1,0))</f>
        <v>0</v>
      </c>
    </row>
    <row r="1951">
      <c r="A1951" t="inlineStr">
        <is>
          <t xml:space="preserve">819eabfbd96880cd7f6d42202600e24bdb384108</t>
        </is>
      </c>
      <c r="B1951" t="inlineStr">
        <is>
          <t xml:space="preserve">Primal Partners</t>
        </is>
      </c>
      <c r="C1951" t="inlineStr">
        <is>
          <t xml:space="preserve">Primal Partners (New)</t>
        </is>
      </c>
      <c r="D1951" t="inlineStr">
        <is>
          <t xml:space="preserve">c882ab906676c882c49eefb4333db1da2a3c7fd8</t>
        </is>
      </c>
      <c r="E1951" t="inlineStr">
        <is>
          <t xml:space="preserve">Episode 109: Leicht Zu Handhaben</t>
        </is>
      </c>
      <c r="F1951">
        <v>109</v>
      </c>
      <c r="G1951" t="inlineStr">
        <is>
          <t xml:space="preserve">0:13-0:18</t>
        </is>
      </c>
      <c r="H1951" t="inlineStr">
        <is>
          <t xml:space="preserve">Resolved</t>
        </is>
      </c>
      <c r="I1951" t="inlineStr">
        <is>
          <t xml:space="preserve">Remarks: [Script Error]
Line from script:
"VÃ¶llig erschÃ¶pft kam Sofia in der Strebsam-Halle an, dem Wohnheim fÃ¼r die MÃ¤dchen."
Note: â€œStrebsam-Halleâ€_x009d_ sounds like an awkward literal translation. The dormitory name should remain easy for German listeners to understand while preserving the meaning. Suggested: â€œVÃ¶llig erschÃ¶pft kam Sofia in der Study Hall an, dem MÃ¤dchenwohnheim.â€_x009d_</t>
        </is>
      </c>
      <c r="J1951" t="inlineStr">
        <is>
          <t xml:space="preserve">VOA</t>
        </is>
      </c>
      <c r="K1951" t="inlineStr">
        <is>
          <t xml:space="preserve">Script Error</t>
        </is>
      </c>
      <c r="L1951" t="inlineStr">
        <is>
          <t xml:space="preserve">Script error</t>
        </is>
      </c>
      <c r="M1951" t="str">
        <f>IFERROR(IF(VLOOKUP(L1951,'Quantification'!$A:$B,2,FALSE)&amp;""="","Unclassified",VLOOKUP(L1951,'Quantification'!$A:$B,2,FALSE)),"Unclassified")</f>
        <v>Major</v>
      </c>
      <c r="N1951" t="inlineStr">
        <is>
          <t xml:space="preserve">con-khera.mirjam@pocketfm.com</t>
        </is>
      </c>
      <c r="O1951" t="inlineStr">
        <is>
          <t xml:space="preserve">Issues found in raw</t>
        </is>
      </c>
      <c r="P1951" t="str">
        <f>IF(OR(O1951="Issues found in master",O1951="Final master"),"Master",IF(OR(O1951="Ready for Master",O1951="Issues found in raw",O1951="Raw under QC",O1951="Issues resolved in raw"),"Raw","-"))</f>
        <v>Raw</v>
      </c>
      <c r="Q1951" s="13">
        <v>46289.39166666666</v>
      </c>
      <c r="R1951" t="inlineStr">
        <is>
          <t xml:space="preserve">2026-09 (Sept)</t>
        </is>
      </c>
      <c r="S1951">
        <f>IF(M1951="Not an error",0,IF(COUNTIFS($A$2:$A1951,$A1951,$D$2:$D1951,$D1951,$M$2:$M1951,"&lt;&gt;Not an error")=1,1,0))</f>
        <v>1</v>
      </c>
      <c r="T1951">
        <f>IF(M1951&lt;&gt;"Major",0,IF(COUNTIFS($A$2:$A1951,$A1951,$D$2:$D1951,$D1951,$M$2:$M1951,"Major")=1,1,0))</f>
        <v>1</v>
      </c>
      <c r="U1951">
        <f>IF(M1951&lt;&gt;"Minor",0,IF(COUNTIFS($A$2:$A1951,$A1951,$D$2:$D1951,$D1951,$M$2:$M1951,"Minor")=1,1,0))</f>
        <v>0</v>
      </c>
    </row>
    <row r="1952">
      <c r="A1952" t="inlineStr">
        <is>
          <t xml:space="preserve">819eabfbd96880cd7f6d42202600e24bdb384108</t>
        </is>
      </c>
      <c r="B1952" t="inlineStr">
        <is>
          <t xml:space="preserve">Primal Partners</t>
        </is>
      </c>
      <c r="C1952" t="inlineStr">
        <is>
          <t xml:space="preserve">Primal Partners (New)</t>
        </is>
      </c>
      <c r="D1952" t="inlineStr">
        <is>
          <t xml:space="preserve">c882ab906676c882c49eefb4333db1da2a3c7fd8</t>
        </is>
      </c>
      <c r="E1952" t="inlineStr">
        <is>
          <t xml:space="preserve">Episode 109: Leicht Zu Handhaben</t>
        </is>
      </c>
      <c r="F1952">
        <v>109</v>
      </c>
      <c r="G1952" t="inlineStr">
        <is>
          <t xml:space="preserve">1:03-1:06</t>
        </is>
      </c>
      <c r="H1952" t="inlineStr">
        <is>
          <t xml:space="preserve">Resolved</t>
        </is>
      </c>
      <c r="I1952" t="inlineStr">
        <is>
          <t xml:space="preserve">Remarks: [Script Error]
Line from script:
"Sofia und ihr kleiner Finder hielten sich beide die Ohren zu."
Note: â€œFinderâ€_x009d_ is the creatureâ€™s personal name and should not be used with â€œihr kleiner.â€_x009d_ Suggested: â€œSofia und ihr kleiner Schatzgeist hielten sich beide die Ohren zu.â€_x009d_</t>
        </is>
      </c>
      <c r="J1952" t="inlineStr">
        <is>
          <t xml:space="preserve">VOA</t>
        </is>
      </c>
      <c r="K1952" t="inlineStr">
        <is>
          <t xml:space="preserve">Script Error</t>
        </is>
      </c>
      <c r="L1952" t="inlineStr">
        <is>
          <t xml:space="preserve">Script error</t>
        </is>
      </c>
      <c r="M1952" t="str">
        <f>IFERROR(IF(VLOOKUP(L1952,'Quantification'!$A:$B,2,FALSE)&amp;""="","Unclassified",VLOOKUP(L1952,'Quantification'!$A:$B,2,FALSE)),"Unclassified")</f>
        <v>Major</v>
      </c>
      <c r="N1952" t="inlineStr">
        <is>
          <t xml:space="preserve">con-khera.mirjam@pocketfm.com</t>
        </is>
      </c>
      <c r="O1952" t="inlineStr">
        <is>
          <t xml:space="preserve">Issues found in raw</t>
        </is>
      </c>
      <c r="P1952" t="str">
        <f>IF(OR(O1952="Issues found in master",O1952="Final master"),"Master",IF(OR(O1952="Ready for Master",O1952="Issues found in raw",O1952="Raw under QC",O1952="Issues resolved in raw"),"Raw","-"))</f>
        <v>Raw</v>
      </c>
      <c r="Q1952" s="13">
        <v>46289.39166666666</v>
      </c>
      <c r="R1952" t="inlineStr">
        <is>
          <t xml:space="preserve">2026-09 (Sept)</t>
        </is>
      </c>
      <c r="S1952">
        <f>IF(M1952="Not an error",0,IF(COUNTIFS($A$2:$A1952,$A1952,$D$2:$D1952,$D1952,$M$2:$M1952,"&lt;&gt;Not an error")=1,1,0))</f>
        <v>0</v>
      </c>
      <c r="T1952">
        <f>IF(M1952&lt;&gt;"Major",0,IF(COUNTIFS($A$2:$A1952,$A1952,$D$2:$D1952,$D1952,$M$2:$M1952,"Major")=1,1,0))</f>
        <v>0</v>
      </c>
      <c r="U1952">
        <f>IF(M1952&lt;&gt;"Minor",0,IF(COUNTIFS($A$2:$A1952,$A1952,$D$2:$D1952,$D1952,$M$2:$M1952,"Minor")=1,1,0))</f>
        <v>0</v>
      </c>
    </row>
    <row r="1953">
      <c r="A1953" t="inlineStr">
        <is>
          <t xml:space="preserve">819eabfbd96880cd7f6d42202600e24bdb384108</t>
        </is>
      </c>
      <c r="B1953" t="inlineStr">
        <is>
          <t xml:space="preserve">Primal Partners</t>
        </is>
      </c>
      <c r="C1953" t="inlineStr">
        <is>
          <t xml:space="preserve">Primal Partners (New)</t>
        </is>
      </c>
      <c r="D1953" t="inlineStr">
        <is>
          <t xml:space="preserve">c882ab906676c882c49eefb4333db1da2a3c7fd8</t>
        </is>
      </c>
      <c r="E1953" t="inlineStr">
        <is>
          <t xml:space="preserve">Episode 109: Leicht Zu Handhaben</t>
        </is>
      </c>
      <c r="F1953">
        <v>109</v>
      </c>
      <c r="G1953" t="inlineStr">
        <is>
          <t xml:space="preserve">1:32-1:35</t>
        </is>
      </c>
      <c r="H1953" t="inlineStr">
        <is>
          <t xml:space="preserve">Resolved</t>
        </is>
      </c>
      <c r="I1953" t="inlineStr">
        <is>
          <t xml:space="preserve">Remarks: [Script Error]
Line from script:
"Woher hast du einen SchlÃ¼ssel fÃ¼r unser Zimmer?"
Note: Faye has not yet accepted or understood that Sofia is her roommate, so â€œunser Zimmerâ€_x009d_ is premature. Suggested: â€œWoher hast du einen SchlÃ¼ssel fÃ¼r mein Zimmer?â€_x009d_</t>
        </is>
      </c>
      <c r="J1953" t="inlineStr">
        <is>
          <t xml:space="preserve">VOA</t>
        </is>
      </c>
      <c r="K1953" t="inlineStr">
        <is>
          <t xml:space="preserve">Script Error</t>
        </is>
      </c>
      <c r="L1953" t="inlineStr">
        <is>
          <t xml:space="preserve">Script error</t>
        </is>
      </c>
      <c r="M1953" t="str">
        <f>IFERROR(IF(VLOOKUP(L1953,'Quantification'!$A:$B,2,FALSE)&amp;""="","Unclassified",VLOOKUP(L1953,'Quantification'!$A:$B,2,FALSE)),"Unclassified")</f>
        <v>Major</v>
      </c>
      <c r="N1953" t="inlineStr">
        <is>
          <t xml:space="preserve">con-khera.mirjam@pocketfm.com</t>
        </is>
      </c>
      <c r="O1953" t="inlineStr">
        <is>
          <t xml:space="preserve">Issues found in raw</t>
        </is>
      </c>
      <c r="P1953" t="str">
        <f>IF(OR(O1953="Issues found in master",O1953="Final master"),"Master",IF(OR(O1953="Ready for Master",O1953="Issues found in raw",O1953="Raw under QC",O1953="Issues resolved in raw"),"Raw","-"))</f>
        <v>Raw</v>
      </c>
      <c r="Q1953" s="13">
        <v>46289.39166666666</v>
      </c>
      <c r="R1953" t="inlineStr">
        <is>
          <t xml:space="preserve">2026-09 (Sept)</t>
        </is>
      </c>
      <c r="S1953">
        <f>IF(M1953="Not an error",0,IF(COUNTIFS($A$2:$A1953,$A1953,$D$2:$D1953,$D1953,$M$2:$M1953,"&lt;&gt;Not an error")=1,1,0))</f>
        <v>0</v>
      </c>
      <c r="T1953">
        <f>IF(M1953&lt;&gt;"Major",0,IF(COUNTIFS($A$2:$A1953,$A1953,$D$2:$D1953,$D1953,$M$2:$M1953,"Major")=1,1,0))</f>
        <v>0</v>
      </c>
      <c r="U1953">
        <f>IF(M1953&lt;&gt;"Minor",0,IF(COUNTIFS($A$2:$A1953,$A1953,$D$2:$D1953,$D1953,$M$2:$M1953,"Minor")=1,1,0))</f>
        <v>0</v>
      </c>
    </row>
    <row r="1954">
      <c r="A1954" t="inlineStr">
        <is>
          <t xml:space="preserve">819eabfbd96880cd7f6d42202600e24bdb384108</t>
        </is>
      </c>
      <c r="B1954" t="inlineStr">
        <is>
          <t xml:space="preserve">Primal Partners</t>
        </is>
      </c>
      <c r="C1954" t="inlineStr">
        <is>
          <t xml:space="preserve">Primal Partners (New)</t>
        </is>
      </c>
      <c r="D1954" t="inlineStr">
        <is>
          <t xml:space="preserve">c882ab906676c882c49eefb4333db1da2a3c7fd8</t>
        </is>
      </c>
      <c r="E1954" t="inlineStr">
        <is>
          <t xml:space="preserve">Episode 109: Leicht Zu Handhaben</t>
        </is>
      </c>
      <c r="F1954">
        <v>109</v>
      </c>
      <c r="G1954" t="inlineStr">
        <is>
          <t xml:space="preserve">2:05-2:09</t>
        </is>
      </c>
      <c r="H1954" t="inlineStr">
        <is>
          <t xml:space="preserve">Resolved</t>
        </is>
      </c>
      <c r="I1954" t="inlineStr">
        <is>
          <t xml:space="preserve">Remarks: [Script Error]
Line from script:
"Und sie warf einen schÃ¼chternen Blick auf den Feuerzahn-Hund und den Finder."
Note: The opening conjunction is unnecessary, and the creature should be referred to by its species rather than using the personal name with an article. Suggested: â€œSie warf einen schÃ¼chternen Blick auf den Feuerzahn-Hund und den Schatzgeist.â€_x009d_</t>
        </is>
      </c>
      <c r="J1954" t="inlineStr">
        <is>
          <t xml:space="preserve">VOA</t>
        </is>
      </c>
      <c r="K1954" t="inlineStr">
        <is>
          <t xml:space="preserve">Script Error</t>
        </is>
      </c>
      <c r="L1954" t="inlineStr">
        <is>
          <t xml:space="preserve">Script error</t>
        </is>
      </c>
      <c r="M1954" t="str">
        <f>IFERROR(IF(VLOOKUP(L1954,'Quantification'!$A:$B,2,FALSE)&amp;""="","Unclassified",VLOOKUP(L1954,'Quantification'!$A:$B,2,FALSE)),"Unclassified")</f>
        <v>Major</v>
      </c>
      <c r="N1954" t="inlineStr">
        <is>
          <t xml:space="preserve">con-khera.mirjam@pocketfm.com</t>
        </is>
      </c>
      <c r="O1954" t="inlineStr">
        <is>
          <t xml:space="preserve">Issues found in raw</t>
        </is>
      </c>
      <c r="P1954" t="str">
        <f>IF(OR(O1954="Issues found in master",O1954="Final master"),"Master",IF(OR(O1954="Ready for Master",O1954="Issues found in raw",O1954="Raw under QC",O1954="Issues resolved in raw"),"Raw","-"))</f>
        <v>Raw</v>
      </c>
      <c r="Q1954" s="13">
        <v>46289.39166666666</v>
      </c>
      <c r="R1954" t="inlineStr">
        <is>
          <t xml:space="preserve">2026-09 (Sept)</t>
        </is>
      </c>
      <c r="S1954">
        <f>IF(M1954="Not an error",0,IF(COUNTIFS($A$2:$A1954,$A1954,$D$2:$D1954,$D1954,$M$2:$M1954,"&lt;&gt;Not an error")=1,1,0))</f>
        <v>0</v>
      </c>
      <c r="T1954">
        <f>IF(M1954&lt;&gt;"Major",0,IF(COUNTIFS($A$2:$A1954,$A1954,$D$2:$D1954,$D1954,$M$2:$M1954,"Major")=1,1,0))</f>
        <v>0</v>
      </c>
      <c r="U1954">
        <f>IF(M1954&lt;&gt;"Minor",0,IF(COUNTIFS($A$2:$A1954,$A1954,$D$2:$D1954,$D1954,$M$2:$M1954,"Minor")=1,1,0))</f>
        <v>0</v>
      </c>
    </row>
    <row r="1955">
      <c r="A1955" t="inlineStr">
        <is>
          <t xml:space="preserve">819eabfbd96880cd7f6d42202600e24bdb384108</t>
        </is>
      </c>
      <c r="B1955" t="inlineStr">
        <is>
          <t xml:space="preserve">Primal Partners</t>
        </is>
      </c>
      <c r="C1955" t="inlineStr">
        <is>
          <t xml:space="preserve">Primal Partners (New)</t>
        </is>
      </c>
      <c r="D1955" t="inlineStr">
        <is>
          <t xml:space="preserve">c882ab906676c882c49eefb4333db1da2a3c7fd8</t>
        </is>
      </c>
      <c r="E1955" t="inlineStr">
        <is>
          <t xml:space="preserve">Episode 109: Leicht Zu Handhaben</t>
        </is>
      </c>
      <c r="F1955">
        <v>109</v>
      </c>
      <c r="G1955" t="inlineStr">
        <is>
          <t xml:space="preserve">3:42-3:47</t>
        </is>
      </c>
      <c r="H1955" t="inlineStr">
        <is>
          <t xml:space="preserve">Resolved</t>
        </is>
      </c>
      <c r="I1955" t="inlineStr">
        <is>
          <t xml:space="preserve">Remarks: [Script Error]
Line from script:
"Diese Mitbewohnerin ist wie ihre Tierbestie, dachte sie. So schÃ¼chtern."
Note: The perspective is unclear, and neither interpretation works logically: Faye has no reason to describe Sofia as shy, while Sofia has not yet seen Fayeâ€™s beast. Suggested: â€œDiese Mitbewohnerin ist wirklich schÃ¼chtern, dachte Sofia.â€_x009d_</t>
        </is>
      </c>
      <c r="J1955" t="inlineStr">
        <is>
          <t xml:space="preserve">VOA</t>
        </is>
      </c>
      <c r="K1955" t="inlineStr">
        <is>
          <t xml:space="preserve">Script Error</t>
        </is>
      </c>
      <c r="L1955" t="inlineStr">
        <is>
          <t xml:space="preserve">Script error</t>
        </is>
      </c>
      <c r="M1955" t="str">
        <f>IFERROR(IF(VLOOKUP(L1955,'Quantification'!$A:$B,2,FALSE)&amp;""="","Unclassified",VLOOKUP(L1955,'Quantification'!$A:$B,2,FALSE)),"Unclassified")</f>
        <v>Major</v>
      </c>
      <c r="N1955" t="inlineStr">
        <is>
          <t xml:space="preserve">con-khera.mirjam@pocketfm.com</t>
        </is>
      </c>
      <c r="O1955" t="inlineStr">
        <is>
          <t xml:space="preserve">Issues found in raw</t>
        </is>
      </c>
      <c r="P1955" t="str">
        <f>IF(OR(O1955="Issues found in master",O1955="Final master"),"Master",IF(OR(O1955="Ready for Master",O1955="Issues found in raw",O1955="Raw under QC",O1955="Issues resolved in raw"),"Raw","-"))</f>
        <v>Raw</v>
      </c>
      <c r="Q1955" s="13">
        <v>46289.39166666666</v>
      </c>
      <c r="R1955" t="inlineStr">
        <is>
          <t xml:space="preserve">2026-09 (Sept)</t>
        </is>
      </c>
      <c r="S1955">
        <f>IF(M1955="Not an error",0,IF(COUNTIFS($A$2:$A1955,$A1955,$D$2:$D1955,$D1955,$M$2:$M1955,"&lt;&gt;Not an error")=1,1,0))</f>
        <v>0</v>
      </c>
      <c r="T1955">
        <f>IF(M1955&lt;&gt;"Major",0,IF(COUNTIFS($A$2:$A1955,$A1955,$D$2:$D1955,$D1955,$M$2:$M1955,"Major")=1,1,0))</f>
        <v>0</v>
      </c>
      <c r="U1955">
        <f>IF(M1955&lt;&gt;"Minor",0,IF(COUNTIFS($A$2:$A1955,$A1955,$D$2:$D1955,$D1955,$M$2:$M1955,"Minor")=1,1,0))</f>
        <v>0</v>
      </c>
    </row>
    <row r="1956">
      <c r="A1956" t="inlineStr">
        <is>
          <t xml:space="preserve">819eabfbd96880cd7f6d42202600e24bdb384108</t>
        </is>
      </c>
      <c r="B1956" t="inlineStr">
        <is>
          <t xml:space="preserve">Primal Partners</t>
        </is>
      </c>
      <c r="C1956" t="inlineStr">
        <is>
          <t xml:space="preserve">Primal Partners (New)</t>
        </is>
      </c>
      <c r="D1956" t="inlineStr">
        <is>
          <t xml:space="preserve">c882ab906676c882c49eefb4333db1da2a3c7fd8</t>
        </is>
      </c>
      <c r="E1956" t="inlineStr">
        <is>
          <t xml:space="preserve">Episode 109: Leicht Zu Handhaben</t>
        </is>
      </c>
      <c r="F1956">
        <v>109</v>
      </c>
      <c r="G1956" t="inlineStr">
        <is>
          <t xml:space="preserve">6:46-6:54</t>
        </is>
      </c>
      <c r="H1956" t="inlineStr">
        <is>
          <t xml:space="preserve">Resolved</t>
        </is>
      </c>
      <c r="I1956" t="inlineStr">
        <is>
          <t xml:space="preserve">emarks: [Script Error]
Line from script:
"Finder war immer an ihrer Seite, daher wusste Sofia, dass er seine Milch niemals verschenkte. Der Feuerzahn-Hund war die einzige Ausnahme."
Note: This contradicts earlier scenes in which Finder offered his milk to several other creatures, including the Helmfels. Suggested: â€œFinder teilte seine Milch zwar gelegentlich mit anderen, doch normalerweise nur aus einem bestimmten Grund.â€_x009d_</t>
        </is>
      </c>
      <c r="J1956" t="inlineStr">
        <is>
          <t xml:space="preserve">VOA</t>
        </is>
      </c>
      <c r="K1956" t="inlineStr">
        <is>
          <t xml:space="preserve">Script Error</t>
        </is>
      </c>
      <c r="L1956" t="inlineStr">
        <is>
          <t xml:space="preserve">Script error</t>
        </is>
      </c>
      <c r="M1956" t="str">
        <f>IFERROR(IF(VLOOKUP(L1956,'Quantification'!$A:$B,2,FALSE)&amp;""="","Unclassified",VLOOKUP(L1956,'Quantification'!$A:$B,2,FALSE)),"Unclassified")</f>
        <v>Major</v>
      </c>
      <c r="N1956" t="inlineStr">
        <is>
          <t xml:space="preserve">con-khera.mirjam@pocketfm.com</t>
        </is>
      </c>
      <c r="O1956" t="inlineStr">
        <is>
          <t xml:space="preserve">Issues found in raw</t>
        </is>
      </c>
      <c r="P1956" t="str">
        <f>IF(OR(O1956="Issues found in master",O1956="Final master"),"Master",IF(OR(O1956="Ready for Master",O1956="Issues found in raw",O1956="Raw under QC",O1956="Issues resolved in raw"),"Raw","-"))</f>
        <v>Raw</v>
      </c>
      <c r="Q1956" s="13">
        <v>46289.39166666666</v>
      </c>
      <c r="R1956" t="inlineStr">
        <is>
          <t xml:space="preserve">2026-09 (Sept)</t>
        </is>
      </c>
      <c r="S1956">
        <f>IF(M1956="Not an error",0,IF(COUNTIFS($A$2:$A1956,$A1956,$D$2:$D1956,$D1956,$M$2:$M1956,"&lt;&gt;Not an error")=1,1,0))</f>
        <v>0</v>
      </c>
      <c r="T1956">
        <f>IF(M1956&lt;&gt;"Major",0,IF(COUNTIFS($A$2:$A1956,$A1956,$D$2:$D1956,$D1956,$M$2:$M1956,"Major")=1,1,0))</f>
        <v>0</v>
      </c>
      <c r="U1956">
        <f>IF(M1956&lt;&gt;"Minor",0,IF(COUNTIFS($A$2:$A1956,$A1956,$D$2:$D1956,$D1956,$M$2:$M1956,"Minor")=1,1,0))</f>
        <v>0</v>
      </c>
    </row>
    <row r="1957">
      <c r="A1957" t="inlineStr">
        <is>
          <t xml:space="preserve">819eabfbd96880cd7f6d42202600e24bdb384108</t>
        </is>
      </c>
      <c r="B1957" t="inlineStr">
        <is>
          <t xml:space="preserve">Primal Partners</t>
        </is>
      </c>
      <c r="C1957" t="inlineStr">
        <is>
          <t xml:space="preserve">Primal Partners (New)</t>
        </is>
      </c>
      <c r="D1957" t="inlineStr">
        <is>
          <t xml:space="preserve">c882ab906676c882c49eefb4333db1da2a3c7fd8</t>
        </is>
      </c>
      <c r="E1957" t="inlineStr">
        <is>
          <t xml:space="preserve">Episode 109: Leicht Zu Handhaben</t>
        </is>
      </c>
      <c r="F1957">
        <v>109</v>
      </c>
      <c r="G1957" t="inlineStr">
        <is>
          <t xml:space="preserve">7:00-7:04</t>
        </is>
      </c>
      <c r="H1957" t="inlineStr">
        <is>
          <t xml:space="preserve">Resolved</t>
        </is>
      </c>
      <c r="I1957" t="inlineStr">
        <is>
          <t xml:space="preserve">Remarks: [Script Error]
Line from script:
"Finder will nur Hallo sagenâ€œ, sagte Faye mit zitternder Stimme."
Note: Sofia has not introduced Finder by name, so Faye cannot know what he is called. Suggested: â€œDer Schatzgeist will nur Hallo sagenâ€œ, sagte Faye mit zitternder Stimme.â€_x009d_</t>
        </is>
      </c>
      <c r="J1957" t="inlineStr">
        <is>
          <t xml:space="preserve">VOA</t>
        </is>
      </c>
      <c r="K1957" t="inlineStr">
        <is>
          <t xml:space="preserve">Script Error</t>
        </is>
      </c>
      <c r="L1957" t="inlineStr">
        <is>
          <t xml:space="preserve">Script error</t>
        </is>
      </c>
      <c r="M1957" t="str">
        <f>IFERROR(IF(VLOOKUP(L1957,'Quantification'!$A:$B,2,FALSE)&amp;""="","Unclassified",VLOOKUP(L1957,'Quantification'!$A:$B,2,FALSE)),"Unclassified")</f>
        <v>Major</v>
      </c>
      <c r="N1957" t="inlineStr">
        <is>
          <t xml:space="preserve">con-khera.mirjam@pocketfm.com</t>
        </is>
      </c>
      <c r="O1957" t="inlineStr">
        <is>
          <t xml:space="preserve">Issues found in raw</t>
        </is>
      </c>
      <c r="P1957" t="str">
        <f>IF(OR(O1957="Issues found in master",O1957="Final master"),"Master",IF(OR(O1957="Ready for Master",O1957="Issues found in raw",O1957="Raw under QC",O1957="Issues resolved in raw"),"Raw","-"))</f>
        <v>Raw</v>
      </c>
      <c r="Q1957" s="13">
        <v>46289.39166666666</v>
      </c>
      <c r="R1957" t="inlineStr">
        <is>
          <t xml:space="preserve">2026-09 (Sept)</t>
        </is>
      </c>
      <c r="S1957">
        <f>IF(M1957="Not an error",0,IF(COUNTIFS($A$2:$A1957,$A1957,$D$2:$D1957,$D1957,$M$2:$M1957,"&lt;&gt;Not an error")=1,1,0))</f>
        <v>0</v>
      </c>
      <c r="T1957">
        <f>IF(M1957&lt;&gt;"Major",0,IF(COUNTIFS($A$2:$A1957,$A1957,$D$2:$D1957,$D1957,$M$2:$M1957,"Major")=1,1,0))</f>
        <v>0</v>
      </c>
      <c r="U1957">
        <f>IF(M1957&lt;&gt;"Minor",0,IF(COUNTIFS($A$2:$A1957,$A1957,$D$2:$D1957,$D1957,$M$2:$M1957,"Minor")=1,1,0))</f>
        <v>0</v>
      </c>
    </row>
    <row r="1958">
      <c r="A1958" t="inlineStr">
        <is>
          <t xml:space="preserve">819eabfbd96880cd7f6d42202600e24bdb384108</t>
        </is>
      </c>
      <c r="B1958" t="inlineStr">
        <is>
          <t xml:space="preserve">Primal Partners</t>
        </is>
      </c>
      <c r="C1958" t="inlineStr">
        <is>
          <t xml:space="preserve">Primal Partners (New)</t>
        </is>
      </c>
      <c r="D1958" t="inlineStr">
        <is>
          <t xml:space="preserve">c882ab906676c882c49eefb4333db1da2a3c7fd8</t>
        </is>
      </c>
      <c r="E1958" t="inlineStr">
        <is>
          <t xml:space="preserve">Episode 109: Leicht Zu Handhaben</t>
        </is>
      </c>
      <c r="F1958">
        <v>109</v>
      </c>
      <c r="G1958" t="inlineStr">
        <is>
          <t xml:space="preserve">10:11-10:16</t>
        </is>
      </c>
      <c r="H1958" t="inlineStr">
        <is>
          <t xml:space="preserve">Resolved</t>
        </is>
      </c>
      <c r="I1958" t="inlineStr">
        <is>
          <t xml:space="preserve">Remarks: [Script Error]
Line from script:
"Auf dem Zenit-Level war die Kraft von Funke auf einem ganz anderen Niveau."
Note: The established name of the highest skill level is â€œVollendet,â€_x009d_ not â€œZenit.â€_x009d_ Suggested: â€œAuf dem Vollendet-Level war die Kraft von Funke auf einem ganz anderen Niveau.â€_x009d_</t>
        </is>
      </c>
      <c r="J1958" t="inlineStr">
        <is>
          <t xml:space="preserve">VOA</t>
        </is>
      </c>
      <c r="K1958" t="inlineStr">
        <is>
          <t xml:space="preserve">Script Error</t>
        </is>
      </c>
      <c r="L1958" t="inlineStr">
        <is>
          <t xml:space="preserve">Script error</t>
        </is>
      </c>
      <c r="M1958" t="str">
        <f>IFERROR(IF(VLOOKUP(L1958,'Quantification'!$A:$B,2,FALSE)&amp;""="","Unclassified",VLOOKUP(L1958,'Quantification'!$A:$B,2,FALSE)),"Unclassified")</f>
        <v>Major</v>
      </c>
      <c r="N1958" t="inlineStr">
        <is>
          <t xml:space="preserve">con-khera.mirjam@pocketfm.com</t>
        </is>
      </c>
      <c r="O1958" t="inlineStr">
        <is>
          <t xml:space="preserve">Issues found in raw</t>
        </is>
      </c>
      <c r="P1958" t="str">
        <f>IF(OR(O1958="Issues found in master",O1958="Final master"),"Master",IF(OR(O1958="Ready for Master",O1958="Issues found in raw",O1958="Raw under QC",O1958="Issues resolved in raw"),"Raw","-"))</f>
        <v>Raw</v>
      </c>
      <c r="Q1958" s="13">
        <v>46289.39166666666</v>
      </c>
      <c r="R1958" t="inlineStr">
        <is>
          <t xml:space="preserve">2026-09 (Sept)</t>
        </is>
      </c>
      <c r="S1958">
        <f>IF(M1958="Not an error",0,IF(COUNTIFS($A$2:$A1958,$A1958,$D$2:$D1958,$D1958,$M$2:$M1958,"&lt;&gt;Not an error")=1,1,0))</f>
        <v>0</v>
      </c>
      <c r="T1958">
        <f>IF(M1958&lt;&gt;"Major",0,IF(COUNTIFS($A$2:$A1958,$A1958,$D$2:$D1958,$D1958,$M$2:$M1958,"Major")=1,1,0))</f>
        <v>0</v>
      </c>
      <c r="U1958">
        <f>IF(M1958&lt;&gt;"Minor",0,IF(COUNTIFS($A$2:$A1958,$A1958,$D$2:$D1958,$D1958,$M$2:$M1958,"Minor")=1,1,0))</f>
        <v>0</v>
      </c>
    </row>
    <row r="1959">
      <c r="A1959" t="inlineStr">
        <is>
          <t xml:space="preserve">819eabfbd96880cd7f6d42202600e24bdb384108</t>
        </is>
      </c>
      <c r="B1959" t="inlineStr">
        <is>
          <t xml:space="preserve">Primal Partners</t>
        </is>
      </c>
      <c r="C1959" t="inlineStr">
        <is>
          <t xml:space="preserve">Primal Partners (New)</t>
        </is>
      </c>
      <c r="D1959" t="inlineStr">
        <is>
          <t xml:space="preserve">b67cd38d675784156a7e7ffdfa32789c6e48c584</t>
        </is>
      </c>
      <c r="E1959" t="inlineStr">
        <is>
          <t xml:space="preserve">Episode 110: Vertrautes Gespräch (Regenerated)</t>
        </is>
      </c>
      <c r="F1959">
        <v>110</v>
      </c>
      <c r="G1959" t="inlineStr">
        <is>
          <t xml:space="preserve">0:18-0:32</t>
        </is>
      </c>
      <c r="H1959" t="inlineStr">
        <is>
          <t xml:space="preserve">Pending</t>
        </is>
      </c>
      <c r="I1959" t="inlineStr">
        <is>
          <t xml:space="preserve">Remarks: [Script Error]
Line from script:
"Herzhaftes GebÃ¤ck, Mini-Quiches, FrÃ¼hstÃ¼cks-Burritos, KrabbenkÃ¼chlein-Sandwiches, WÃ¼rstchen im Schlafrock, FleischbÃ¤llchen, Datteln im Speckmantel, SchÃ¼sseln mit MaisgrieÃŸ, gefÃ¼llte Eier, Zimtschnecken und Sojamilch."
Note: The breakfast selection should be localized consistently with the later references. Suggested: â€œHerzhaftes GebÃ¤ck, Mini-Quiches, FrÃ¼hstÃ¼cks-Burritos, KrabbenkÃ¼chlein-Sandwiches, WÃ¼rstchen im Schlafrock, Bagels, Datteln im Speckmantel, SchÃ¼sseln mit MaisgrieÃŸ, gefÃ¼llte Eier, Zimtschnecken und warme Milch.â€_x009d_</t>
        </is>
      </c>
      <c r="J1959" t="inlineStr">
        <is>
          <t xml:space="preserve">VOA</t>
        </is>
      </c>
      <c r="K1959" t="inlineStr">
        <is>
          <t xml:space="preserve">Script Error</t>
        </is>
      </c>
      <c r="L1959" t="inlineStr">
        <is>
          <t xml:space="preserve">Script error</t>
        </is>
      </c>
      <c r="M1959" t="str">
        <f>IFERROR(IF(VLOOKUP(L1959,'Quantification'!$A:$B,2,FALSE)&amp;""="","Unclassified",VLOOKUP(L1959,'Quantification'!$A:$B,2,FALSE)),"Unclassified")</f>
        <v>Major</v>
      </c>
      <c r="N1959" t="inlineStr">
        <is>
          <t xml:space="preserve">con-khera.mirjam@pocketfm.com</t>
        </is>
      </c>
      <c r="O1959" t="inlineStr">
        <is>
          <t xml:space="preserve">Issues found in raw</t>
        </is>
      </c>
      <c r="P1959" t="str">
        <f>IF(OR(O1959="Issues found in master",O1959="Final master"),"Master",IF(OR(O1959="Ready for Master",O1959="Issues found in raw",O1959="Raw under QC",O1959="Issues resolved in raw"),"Raw","-"))</f>
        <v>Raw</v>
      </c>
      <c r="Q1959" s="13">
        <v>46288.86458333333</v>
      </c>
      <c r="R1959" t="inlineStr">
        <is>
          <t xml:space="preserve">2026-09 (Sept)</t>
        </is>
      </c>
      <c r="S1959">
        <f>IF(M1959="Not an error",0,IF(COUNTIFS($A$2:$A1959,$A1959,$D$2:$D1959,$D1959,$M$2:$M1959,"&lt;&gt;Not an error")=1,1,0))</f>
        <v>1</v>
      </c>
      <c r="T1959">
        <f>IF(M1959&lt;&gt;"Major",0,IF(COUNTIFS($A$2:$A1959,$A1959,$D$2:$D1959,$D1959,$M$2:$M1959,"Major")=1,1,0))</f>
        <v>1</v>
      </c>
      <c r="U1959">
        <f>IF(M1959&lt;&gt;"Minor",0,IF(COUNTIFS($A$2:$A1959,$A1959,$D$2:$D1959,$D1959,$M$2:$M1959,"Minor")=1,1,0))</f>
        <v>0</v>
      </c>
    </row>
    <row r="1960">
      <c r="A1960" t="inlineStr">
        <is>
          <t xml:space="preserve">819eabfbd96880cd7f6d42202600e24bdb384108</t>
        </is>
      </c>
      <c r="B1960" t="inlineStr">
        <is>
          <t xml:space="preserve">Primal Partners</t>
        </is>
      </c>
      <c r="C1960" t="inlineStr">
        <is>
          <t xml:space="preserve">Primal Partners (New)</t>
        </is>
      </c>
      <c r="D1960" t="inlineStr">
        <is>
          <t xml:space="preserve">b67cd38d675784156a7e7ffdfa32789c6e48c584</t>
        </is>
      </c>
      <c r="E1960" t="inlineStr">
        <is>
          <t xml:space="preserve">Episode 110: Vertrautes Gespräch (Regenerated)</t>
        </is>
      </c>
      <c r="F1960">
        <v>110</v>
      </c>
      <c r="G1960" t="inlineStr">
        <is>
          <t xml:space="preserve">0:56-1:00</t>
        </is>
      </c>
      <c r="H1960" t="inlineStr">
        <is>
          <t xml:space="preserve">Pending</t>
        </is>
      </c>
      <c r="I1960" t="inlineStr">
        <is>
          <t xml:space="preserve">Remarks: [Script Error]
Line from script:
"Ehrlich, ein FleischbÃ¤llchen und etwas Sojamilch hÃ¤tten vÃ¶llig gereicht."
Note: The breakfast items should be localized consistently with the earlier change. Suggested: â€œEhrlich, ein Bagel und ein Glas Milch hÃ¤tten vÃ¶llig gereicht.â€_x009d_</t>
        </is>
      </c>
      <c r="J1960" t="inlineStr">
        <is>
          <t xml:space="preserve">VOA</t>
        </is>
      </c>
      <c r="K1960" t="inlineStr">
        <is>
          <t xml:space="preserve">Script Error</t>
        </is>
      </c>
      <c r="L1960" t="inlineStr">
        <is>
          <t xml:space="preserve">Script error</t>
        </is>
      </c>
      <c r="M1960" t="str">
        <f>IFERROR(IF(VLOOKUP(L1960,'Quantification'!$A:$B,2,FALSE)&amp;""="","Unclassified",VLOOKUP(L1960,'Quantification'!$A:$B,2,FALSE)),"Unclassified")</f>
        <v>Major</v>
      </c>
      <c r="N1960" t="inlineStr">
        <is>
          <t xml:space="preserve">con-khera.mirjam@pocketfm.com</t>
        </is>
      </c>
      <c r="O1960" t="inlineStr">
        <is>
          <t xml:space="preserve">Issues found in raw</t>
        </is>
      </c>
      <c r="P1960" t="str">
        <f>IF(OR(O1960="Issues found in master",O1960="Final master"),"Master",IF(OR(O1960="Ready for Master",O1960="Issues found in raw",O1960="Raw under QC",O1960="Issues resolved in raw"),"Raw","-"))</f>
        <v>Raw</v>
      </c>
      <c r="Q1960" s="13">
        <v>46288.86458333333</v>
      </c>
      <c r="R1960" t="inlineStr">
        <is>
          <t xml:space="preserve">2026-09 (Sept)</t>
        </is>
      </c>
      <c r="S1960">
        <f>IF(M1960="Not an error",0,IF(COUNTIFS($A$2:$A1960,$A1960,$D$2:$D1960,$D1960,$M$2:$M1960,"&lt;&gt;Not an error")=1,1,0))</f>
        <v>0</v>
      </c>
      <c r="T1960">
        <f>IF(M1960&lt;&gt;"Major",0,IF(COUNTIFS($A$2:$A1960,$A1960,$D$2:$D1960,$D1960,$M$2:$M1960,"Major")=1,1,0))</f>
        <v>0</v>
      </c>
      <c r="U1960">
        <f>IF(M1960&lt;&gt;"Minor",0,IF(COUNTIFS($A$2:$A1960,$A1960,$D$2:$D1960,$D1960,$M$2:$M1960,"Minor")=1,1,0))</f>
        <v>0</v>
      </c>
    </row>
    <row r="1961">
      <c r="A1961" t="inlineStr">
        <is>
          <t xml:space="preserve">819eabfbd96880cd7f6d42202600e24bdb384108</t>
        </is>
      </c>
      <c r="B1961" t="inlineStr">
        <is>
          <t xml:space="preserve">Primal Partners</t>
        </is>
      </c>
      <c r="C1961" t="inlineStr">
        <is>
          <t xml:space="preserve">Primal Partners (New)</t>
        </is>
      </c>
      <c r="D1961" t="inlineStr">
        <is>
          <t xml:space="preserve">b67cd38d675784156a7e7ffdfa32789c6e48c584</t>
        </is>
      </c>
      <c r="E1961" t="inlineStr">
        <is>
          <t xml:space="preserve">Episode 110: Vertrautes Gespräch (Regenerated)</t>
        </is>
      </c>
      <c r="F1961">
        <v>110</v>
      </c>
      <c r="G1961" t="inlineStr">
        <is>
          <t xml:space="preserve">1:00-1:03</t>
        </is>
      </c>
      <c r="H1961" t="inlineStr">
        <is>
          <t xml:space="preserve">Pending</t>
        </is>
      </c>
      <c r="I1961" t="inlineStr">
        <is>
          <t xml:space="preserve">Remarks: [Script Error]
Line from script:
"Sie nahm sich ein FleischbÃ¤llchen und begann zu essen."
Note: The breakfast item should be localized consistently with the earlier changes. Suggested: â€œSie nahm sich einen Bagel und begann zu essen.â€_x009d_</t>
        </is>
      </c>
      <c r="J1961" t="inlineStr">
        <is>
          <t xml:space="preserve">VOA</t>
        </is>
      </c>
      <c r="K1961" t="inlineStr">
        <is>
          <t xml:space="preserve">Script Error</t>
        </is>
      </c>
      <c r="L1961" t="inlineStr">
        <is>
          <t xml:space="preserve">Script error</t>
        </is>
      </c>
      <c r="M1961" t="str">
        <f>IFERROR(IF(VLOOKUP(L1961,'Quantification'!$A:$B,2,FALSE)&amp;""="","Unclassified",VLOOKUP(L1961,'Quantification'!$A:$B,2,FALSE)),"Unclassified")</f>
        <v>Major</v>
      </c>
      <c r="N1961" t="inlineStr">
        <is>
          <t xml:space="preserve">con-khera.mirjam@pocketfm.com</t>
        </is>
      </c>
      <c r="O1961" t="inlineStr">
        <is>
          <t xml:space="preserve">Issues found in raw</t>
        </is>
      </c>
      <c r="P1961" t="str">
        <f>IF(OR(O1961="Issues found in master",O1961="Final master"),"Master",IF(OR(O1961="Ready for Master",O1961="Issues found in raw",O1961="Raw under QC",O1961="Issues resolved in raw"),"Raw","-"))</f>
        <v>Raw</v>
      </c>
      <c r="Q1961" s="13">
        <v>46288.86458333333</v>
      </c>
      <c r="R1961" t="inlineStr">
        <is>
          <t xml:space="preserve">2026-09 (Sept)</t>
        </is>
      </c>
      <c r="S1961">
        <f>IF(M1961="Not an error",0,IF(COUNTIFS($A$2:$A1961,$A1961,$D$2:$D1961,$D1961,$M$2:$M1961,"&lt;&gt;Not an error")=1,1,0))</f>
        <v>0</v>
      </c>
      <c r="T1961">
        <f>IF(M1961&lt;&gt;"Major",0,IF(COUNTIFS($A$2:$A1961,$A1961,$D$2:$D1961,$D1961,$M$2:$M1961,"Major")=1,1,0))</f>
        <v>0</v>
      </c>
      <c r="U1961">
        <f>IF(M1961&lt;&gt;"Minor",0,IF(COUNTIFS($A$2:$A1961,$A1961,$D$2:$D1961,$D1961,$M$2:$M1961,"Minor")=1,1,0))</f>
        <v>0</v>
      </c>
    </row>
    <row r="1962">
      <c r="A1962" t="inlineStr">
        <is>
          <t xml:space="preserve">819eabfbd96880cd7f6d42202600e24bdb384108</t>
        </is>
      </c>
      <c r="B1962" t="inlineStr">
        <is>
          <t xml:space="preserve">Primal Partners</t>
        </is>
      </c>
      <c r="C1962" t="inlineStr">
        <is>
          <t xml:space="preserve">Primal Partners (New)</t>
        </is>
      </c>
      <c r="D1962" t="inlineStr">
        <is>
          <t xml:space="preserve">b67cd38d675784156a7e7ffdfa32789c6e48c584</t>
        </is>
      </c>
      <c r="E1962" t="inlineStr">
        <is>
          <t xml:space="preserve">Episode 110: Vertrautes Gespräch (Regenerated)</t>
        </is>
      </c>
      <c r="F1962">
        <v>110</v>
      </c>
      <c r="G1962" t="inlineStr">
        <is>
          <t xml:space="preserve">1:59-2:04</t>
        </is>
      </c>
      <c r="H1962" t="inlineStr">
        <is>
          <t xml:space="preserve">Pending</t>
        </is>
      </c>
      <c r="I1962" t="inlineStr">
        <is>
          <t xml:space="preserve">Remarks: [Script Error]
Line from script:
"Nachdem sie ein paar FleischbÃ¤llchen gegessen hatte, zog Sofia das Handy aus ihrer Tasche, um nachzusehen."
Note: The breakfast item should be localized consistently with the earlier changes. Suggested: â€œNachdem sie etwas von ihrem Bagel gegessen hatte, zog Sofia das Handy aus ihrer Tasche, um nachzusehen.â€_x009d_</t>
        </is>
      </c>
      <c r="J1962" t="inlineStr">
        <is>
          <t xml:space="preserve">VOA</t>
        </is>
      </c>
      <c r="K1962" t="inlineStr">
        <is>
          <t xml:space="preserve">Script Error</t>
        </is>
      </c>
      <c r="L1962" t="inlineStr">
        <is>
          <t xml:space="preserve">Script error</t>
        </is>
      </c>
      <c r="M1962" t="str">
        <f>IFERROR(IF(VLOOKUP(L1962,'Quantification'!$A:$B,2,FALSE)&amp;""="","Unclassified",VLOOKUP(L1962,'Quantification'!$A:$B,2,FALSE)),"Unclassified")</f>
        <v>Major</v>
      </c>
      <c r="N1962" t="inlineStr">
        <is>
          <t xml:space="preserve">con-khera.mirjam@pocketfm.com</t>
        </is>
      </c>
      <c r="O1962" t="inlineStr">
        <is>
          <t xml:space="preserve">Issues found in raw</t>
        </is>
      </c>
      <c r="P1962" t="str">
        <f>IF(OR(O1962="Issues found in master",O1962="Final master"),"Master",IF(OR(O1962="Ready for Master",O1962="Issues found in raw",O1962="Raw under QC",O1962="Issues resolved in raw"),"Raw","-"))</f>
        <v>Raw</v>
      </c>
      <c r="Q1962" s="13">
        <v>46288.86458333333</v>
      </c>
      <c r="R1962" t="inlineStr">
        <is>
          <t xml:space="preserve">2026-09 (Sept)</t>
        </is>
      </c>
      <c r="S1962">
        <f>IF(M1962="Not an error",0,IF(COUNTIFS($A$2:$A1962,$A1962,$D$2:$D1962,$D1962,$M$2:$M1962,"&lt;&gt;Not an error")=1,1,0))</f>
        <v>0</v>
      </c>
      <c r="T1962">
        <f>IF(M1962&lt;&gt;"Major",0,IF(COUNTIFS($A$2:$A1962,$A1962,$D$2:$D1962,$D1962,$M$2:$M1962,"Major")=1,1,0))</f>
        <v>0</v>
      </c>
      <c r="U1962">
        <f>IF(M1962&lt;&gt;"Minor",0,IF(COUNTIFS($A$2:$A1962,$A1962,$D$2:$D1962,$D1962,$M$2:$M1962,"Minor")=1,1,0))</f>
        <v>0</v>
      </c>
    </row>
    <row r="1963">
      <c r="A1963" t="inlineStr">
        <is>
          <t xml:space="preserve">819eabfbd96880cd7f6d42202600e24bdb384108</t>
        </is>
      </c>
      <c r="B1963" t="inlineStr">
        <is>
          <t xml:space="preserve">Primal Partners</t>
        </is>
      </c>
      <c r="C1963" t="inlineStr">
        <is>
          <t xml:space="preserve">Primal Partners (New)</t>
        </is>
      </c>
      <c r="D1963" t="inlineStr">
        <is>
          <t xml:space="preserve">c8c452e11549272f311973bb3afcff2a32baa45e</t>
        </is>
      </c>
      <c r="E1963" t="inlineStr">
        <is>
          <t xml:space="preserve">Episode 110: Vertrautes Gespräch (Ignore)</t>
        </is>
      </c>
      <c r="F1963">
        <v>110</v>
      </c>
      <c r="G1963" t="inlineStr">
        <is>
          <t xml:space="preserve">0:57-1:01</t>
        </is>
      </c>
      <c r="H1963" t="inlineStr">
        <is>
          <t xml:space="preserve">Resolved</t>
        </is>
      </c>
      <c r="I1963" t="inlineStr">
        <is>
          <t xml:space="preserve">Remarks: [Script Error]
Line from script:
"Ehrlich, ein FleischbÃ¤llchen und etwas Sojamilch hÃ¤tten vÃ¶llig gereicht."
Note: Meatballs and soy milk do not sound like a natural American breakfast combination and should be localized accordingly. Suggested: â€œEhrlich, ein Bagel und etwas Kaffee hÃ¤tten vÃ¶llig gereicht.â€_x009d_</t>
        </is>
      </c>
      <c r="J1963" t="inlineStr">
        <is>
          <t xml:space="preserve">VOA</t>
        </is>
      </c>
      <c r="K1963" t="inlineStr">
        <is>
          <t xml:space="preserve">Script Error</t>
        </is>
      </c>
      <c r="L1963" t="inlineStr">
        <is>
          <t xml:space="preserve">Script error</t>
        </is>
      </c>
      <c r="M1963" t="str">
        <f>IFERROR(IF(VLOOKUP(L1963,'Quantification'!$A:$B,2,FALSE)&amp;""="","Unclassified",VLOOKUP(L1963,'Quantification'!$A:$B,2,FALSE)),"Unclassified")</f>
        <v>Major</v>
      </c>
      <c r="N1963" t="inlineStr">
        <is>
          <t xml:space="preserve">con-khera.mirjam@pocketfm.com</t>
        </is>
      </c>
      <c r="O1963" t="inlineStr">
        <is>
          <t xml:space="preserve">Issues found in raw</t>
        </is>
      </c>
      <c r="P1963" t="str">
        <f>IF(OR(O1963="Issues found in master",O1963="Final master"),"Master",IF(OR(O1963="Ready for Master",O1963="Issues found in raw",O1963="Raw under QC",O1963="Issues resolved in raw"),"Raw","-"))</f>
        <v>Raw</v>
      </c>
      <c r="Q1963" s="13">
        <v>46289.39236111111</v>
      </c>
      <c r="R1963" t="inlineStr">
        <is>
          <t xml:space="preserve">2026-09 (Sept)</t>
        </is>
      </c>
      <c r="S1963">
        <f>IF(M1963="Not an error",0,IF(COUNTIFS($A$2:$A1963,$A1963,$D$2:$D1963,$D1963,$M$2:$M1963,"&lt;&gt;Not an error")=1,1,0))</f>
        <v>1</v>
      </c>
      <c r="T1963">
        <f>IF(M1963&lt;&gt;"Major",0,IF(COUNTIFS($A$2:$A1963,$A1963,$D$2:$D1963,$D1963,$M$2:$M1963,"Major")=1,1,0))</f>
        <v>1</v>
      </c>
      <c r="U1963">
        <f>IF(M1963&lt;&gt;"Minor",0,IF(COUNTIFS($A$2:$A1963,$A1963,$D$2:$D1963,$D1963,$M$2:$M1963,"Minor")=1,1,0))</f>
        <v>0</v>
      </c>
    </row>
    <row r="1964">
      <c r="A1964" t="inlineStr">
        <is>
          <t xml:space="preserve">819eabfbd96880cd7f6d42202600e24bdb384108</t>
        </is>
      </c>
      <c r="B1964" t="inlineStr">
        <is>
          <t xml:space="preserve">Primal Partners</t>
        </is>
      </c>
      <c r="C1964" t="inlineStr">
        <is>
          <t xml:space="preserve">Primal Partners (New)</t>
        </is>
      </c>
      <c r="D1964" t="inlineStr">
        <is>
          <t xml:space="preserve">c8c452e11549272f311973bb3afcff2a32baa45e</t>
        </is>
      </c>
      <c r="E1964" t="inlineStr">
        <is>
          <t xml:space="preserve">Episode 110: Vertrautes Gespräch (Ignore)</t>
        </is>
      </c>
      <c r="F1964">
        <v>110</v>
      </c>
      <c r="G1964" t="inlineStr">
        <is>
          <t xml:space="preserve">1:01-1:04</t>
        </is>
      </c>
      <c r="H1964" t="inlineStr">
        <is>
          <t xml:space="preserve">Resolved</t>
        </is>
      </c>
      <c r="I1964" t="inlineStr">
        <is>
          <t xml:space="preserve">Remarks: [Script Error]
Line from script:
"Sie nahm sich ein FleischbÃ¤llchen und begann zu essen."
Note: The breakfast item should be localized consistently with the previous line. Suggested: â€œSie nahm sich einen Bagel und begann zu essen.â€_x009d_</t>
        </is>
      </c>
      <c r="J1964" t="inlineStr">
        <is>
          <t xml:space="preserve">VOA</t>
        </is>
      </c>
      <c r="K1964" t="inlineStr">
        <is>
          <t xml:space="preserve">Script Error</t>
        </is>
      </c>
      <c r="L1964" t="inlineStr">
        <is>
          <t xml:space="preserve">Script error</t>
        </is>
      </c>
      <c r="M1964" t="str">
        <f>IFERROR(IF(VLOOKUP(L1964,'Quantification'!$A:$B,2,FALSE)&amp;""="","Unclassified",VLOOKUP(L1964,'Quantification'!$A:$B,2,FALSE)),"Unclassified")</f>
        <v>Major</v>
      </c>
      <c r="N1964" t="inlineStr">
        <is>
          <t xml:space="preserve">con-khera.mirjam@pocketfm.com</t>
        </is>
      </c>
      <c r="O1964" t="inlineStr">
        <is>
          <t xml:space="preserve">Issues found in raw</t>
        </is>
      </c>
      <c r="P1964" t="str">
        <f>IF(OR(O1964="Issues found in master",O1964="Final master"),"Master",IF(OR(O1964="Ready for Master",O1964="Issues found in raw",O1964="Raw under QC",O1964="Issues resolved in raw"),"Raw","-"))</f>
        <v>Raw</v>
      </c>
      <c r="Q1964" s="13">
        <v>46289.39236111111</v>
      </c>
      <c r="R1964" t="inlineStr">
        <is>
          <t xml:space="preserve">2026-09 (Sept)</t>
        </is>
      </c>
      <c r="S1964">
        <f>IF(M1964="Not an error",0,IF(COUNTIFS($A$2:$A1964,$A1964,$D$2:$D1964,$D1964,$M$2:$M1964,"&lt;&gt;Not an error")=1,1,0))</f>
        <v>0</v>
      </c>
      <c r="T1964">
        <f>IF(M1964&lt;&gt;"Major",0,IF(COUNTIFS($A$2:$A1964,$A1964,$D$2:$D1964,$D1964,$M$2:$M1964,"Major")=1,1,0))</f>
        <v>0</v>
      </c>
      <c r="U1964">
        <f>IF(M1964&lt;&gt;"Minor",0,IF(COUNTIFS($A$2:$A1964,$A1964,$D$2:$D1964,$D1964,$M$2:$M1964,"Minor")=1,1,0))</f>
        <v>0</v>
      </c>
    </row>
    <row r="1965">
      <c r="A1965" t="inlineStr">
        <is>
          <t xml:space="preserve">819eabfbd96880cd7f6d42202600e24bdb384108</t>
        </is>
      </c>
      <c r="B1965" t="inlineStr">
        <is>
          <t xml:space="preserve">Primal Partners</t>
        </is>
      </c>
      <c r="C1965" t="inlineStr">
        <is>
          <t xml:space="preserve">Primal Partners (New)</t>
        </is>
      </c>
      <c r="D1965" t="inlineStr">
        <is>
          <t xml:space="preserve">c8c452e11549272f311973bb3afcff2a32baa45e</t>
        </is>
      </c>
      <c r="E1965" t="inlineStr">
        <is>
          <t xml:space="preserve">Episode 110: Vertrautes Gespräch (Ignore)</t>
        </is>
      </c>
      <c r="F1965">
        <v>110</v>
      </c>
      <c r="G1965" t="inlineStr">
        <is>
          <t xml:space="preserve">1:42-1:44</t>
        </is>
      </c>
      <c r="H1965" t="inlineStr">
        <is>
          <t xml:space="preserve">Resolved</t>
        </is>
      </c>
      <c r="I1965" t="inlineStr">
        <is>
          <t xml:space="preserve">Remarks: [Script Error]
Line from script:
"Sofia war sprachlos."
Note: This reaction is repetitive and overused throughout the script. Suggested: Delete the sentence.</t>
        </is>
      </c>
      <c r="J1965" t="inlineStr">
        <is>
          <t xml:space="preserve">VOA</t>
        </is>
      </c>
      <c r="K1965" t="inlineStr">
        <is>
          <t xml:space="preserve">Script Error</t>
        </is>
      </c>
      <c r="L1965" t="inlineStr">
        <is>
          <t xml:space="preserve">Script error</t>
        </is>
      </c>
      <c r="M1965" t="str">
        <f>IFERROR(IF(VLOOKUP(L1965,'Quantification'!$A:$B,2,FALSE)&amp;""="","Unclassified",VLOOKUP(L1965,'Quantification'!$A:$B,2,FALSE)),"Unclassified")</f>
        <v>Major</v>
      </c>
      <c r="N1965" t="inlineStr">
        <is>
          <t xml:space="preserve">con-khera.mirjam@pocketfm.com</t>
        </is>
      </c>
      <c r="O1965" t="inlineStr">
        <is>
          <t xml:space="preserve">Issues found in raw</t>
        </is>
      </c>
      <c r="P1965" t="str">
        <f>IF(OR(O1965="Issues found in master",O1965="Final master"),"Master",IF(OR(O1965="Ready for Master",O1965="Issues found in raw",O1965="Raw under QC",O1965="Issues resolved in raw"),"Raw","-"))</f>
        <v>Raw</v>
      </c>
      <c r="Q1965" s="13">
        <v>46289.39236111111</v>
      </c>
      <c r="R1965" t="inlineStr">
        <is>
          <t xml:space="preserve">2026-09 (Sept)</t>
        </is>
      </c>
      <c r="S1965">
        <f>IF(M1965="Not an error",0,IF(COUNTIFS($A$2:$A1965,$A1965,$D$2:$D1965,$D1965,$M$2:$M1965,"&lt;&gt;Not an error")=1,1,0))</f>
        <v>0</v>
      </c>
      <c r="T1965">
        <f>IF(M1965&lt;&gt;"Major",0,IF(COUNTIFS($A$2:$A1965,$A1965,$D$2:$D1965,$D1965,$M$2:$M1965,"Major")=1,1,0))</f>
        <v>0</v>
      </c>
      <c r="U1965">
        <f>IF(M1965&lt;&gt;"Minor",0,IF(COUNTIFS($A$2:$A1965,$A1965,$D$2:$D1965,$D1965,$M$2:$M1965,"Minor")=1,1,0))</f>
        <v>0</v>
      </c>
    </row>
    <row r="1966">
      <c r="A1966" t="inlineStr">
        <is>
          <t xml:space="preserve">819eabfbd96880cd7f6d42202600e24bdb384108</t>
        </is>
      </c>
      <c r="B1966" t="inlineStr">
        <is>
          <t xml:space="preserve">Primal Partners</t>
        </is>
      </c>
      <c r="C1966" t="inlineStr">
        <is>
          <t xml:space="preserve">Primal Partners (New)</t>
        </is>
      </c>
      <c r="D1966" t="inlineStr">
        <is>
          <t xml:space="preserve">c8c452e11549272f311973bb3afcff2a32baa45e</t>
        </is>
      </c>
      <c r="E1966" t="inlineStr">
        <is>
          <t xml:space="preserve">Episode 110: Vertrautes Gespräch (Ignore)</t>
        </is>
      </c>
      <c r="F1966">
        <v>110</v>
      </c>
      <c r="G1966" t="inlineStr">
        <is>
          <t xml:space="preserve">2:00-2:06</t>
        </is>
      </c>
      <c r="H1966" t="inlineStr">
        <is>
          <t xml:space="preserve">Resolved</t>
        </is>
      </c>
      <c r="I1966" t="inlineStr">
        <is>
          <t xml:space="preserve">Remarks: [Script Error]
Line from script:
"Nachdem sie ein paar FleischbÃ¤llchen gegessen hatte, zog Sofia das Handy aus ihrer Tasche, um nachzusehen."
Note: Meatballs are not a typical American breakfast item and should be localized consistently with the earlier changes. Suggested: â€œNachdem sie etwas von ihrem Bagel gegessen hatte, zog Sofia das Handy aus ihrer Tasche, um nachzusehen.â€_x009d_</t>
        </is>
      </c>
      <c r="J1966" t="inlineStr">
        <is>
          <t xml:space="preserve">VOA</t>
        </is>
      </c>
      <c r="K1966" t="inlineStr">
        <is>
          <t xml:space="preserve">Script Error</t>
        </is>
      </c>
      <c r="L1966" t="inlineStr">
        <is>
          <t xml:space="preserve">Script error</t>
        </is>
      </c>
      <c r="M1966" t="str">
        <f>IFERROR(IF(VLOOKUP(L1966,'Quantification'!$A:$B,2,FALSE)&amp;""="","Unclassified",VLOOKUP(L1966,'Quantification'!$A:$B,2,FALSE)),"Unclassified")</f>
        <v>Major</v>
      </c>
      <c r="N1966" t="inlineStr">
        <is>
          <t xml:space="preserve">con-khera.mirjam@pocketfm.com</t>
        </is>
      </c>
      <c r="O1966" t="inlineStr">
        <is>
          <t xml:space="preserve">Issues found in raw</t>
        </is>
      </c>
      <c r="P1966" t="str">
        <f>IF(OR(O1966="Issues found in master",O1966="Final master"),"Master",IF(OR(O1966="Ready for Master",O1966="Issues found in raw",O1966="Raw under QC",O1966="Issues resolved in raw"),"Raw","-"))</f>
        <v>Raw</v>
      </c>
      <c r="Q1966" s="13">
        <v>46289.39236111111</v>
      </c>
      <c r="R1966" t="inlineStr">
        <is>
          <t xml:space="preserve">2026-09 (Sept)</t>
        </is>
      </c>
      <c r="S1966">
        <f>IF(M1966="Not an error",0,IF(COUNTIFS($A$2:$A1966,$A1966,$D$2:$D1966,$D1966,$M$2:$M1966,"&lt;&gt;Not an error")=1,1,0))</f>
        <v>0</v>
      </c>
      <c r="T1966">
        <f>IF(M1966&lt;&gt;"Major",0,IF(COUNTIFS($A$2:$A1966,$A1966,$D$2:$D1966,$D1966,$M$2:$M1966,"Major")=1,1,0))</f>
        <v>0</v>
      </c>
      <c r="U1966">
        <f>IF(M1966&lt;&gt;"Minor",0,IF(COUNTIFS($A$2:$A1966,$A1966,$D$2:$D1966,$D1966,$M$2:$M1966,"Minor")=1,1,0))</f>
        <v>0</v>
      </c>
    </row>
    <row r="1967">
      <c r="A1967" t="inlineStr">
        <is>
          <t xml:space="preserve">819eabfbd96880cd7f6d42202600e24bdb384108</t>
        </is>
      </c>
      <c r="B1967" t="inlineStr">
        <is>
          <t xml:space="preserve">Primal Partners</t>
        </is>
      </c>
      <c r="C1967" t="inlineStr">
        <is>
          <t xml:space="preserve">Primal Partners (New)</t>
        </is>
      </c>
      <c r="D1967" t="inlineStr">
        <is>
          <t xml:space="preserve">c8c452e11549272f311973bb3afcff2a32baa45e</t>
        </is>
      </c>
      <c r="E1967" t="inlineStr">
        <is>
          <t xml:space="preserve">Episode 110: Vertrautes Gespräch (Ignore)</t>
        </is>
      </c>
      <c r="F1967">
        <v>110</v>
      </c>
      <c r="G1967" t="inlineStr">
        <is>
          <t xml:space="preserve">4:23-4:30</t>
        </is>
      </c>
      <c r="H1967" t="inlineStr">
        <is>
          <t xml:space="preserve">Resolved</t>
        </is>
      </c>
      <c r="I1967" t="inlineStr">
        <is>
          <t xml:space="preserve">Remarks: [Script Error]
Line from script:
"Meine Mitbewohnerin scheint nett zu sein, dachte Sofia. Viel weniger einschÃ¼chternd als meine beiden Bestien."
Note: Sofia has never been intimidated by her beasts. This thought should belong to Faye, who has already shown that she is frightened of them. Suggested: â€œMeine Mitbewohnerin scheint nett zu sein, dachte Faye. Viel weniger einschÃ¼chternd als ihre beiden Bestien.â€_x009d_</t>
        </is>
      </c>
      <c r="J1967" t="inlineStr">
        <is>
          <t xml:space="preserve">VOA</t>
        </is>
      </c>
      <c r="K1967" t="inlineStr">
        <is>
          <t xml:space="preserve">Script Error</t>
        </is>
      </c>
      <c r="L1967" t="inlineStr">
        <is>
          <t xml:space="preserve">Script error</t>
        </is>
      </c>
      <c r="M1967" t="str">
        <f>IFERROR(IF(VLOOKUP(L1967,'Quantification'!$A:$B,2,FALSE)&amp;""="","Unclassified",VLOOKUP(L1967,'Quantification'!$A:$B,2,FALSE)),"Unclassified")</f>
        <v>Major</v>
      </c>
      <c r="N1967" t="inlineStr">
        <is>
          <t xml:space="preserve">con-khera.mirjam@pocketfm.com</t>
        </is>
      </c>
      <c r="O1967" t="inlineStr">
        <is>
          <t xml:space="preserve">Issues found in raw</t>
        </is>
      </c>
      <c r="P1967" t="str">
        <f>IF(OR(O1967="Issues found in master",O1967="Final master"),"Master",IF(OR(O1967="Ready for Master",O1967="Issues found in raw",O1967="Raw under QC",O1967="Issues resolved in raw"),"Raw","-"))</f>
        <v>Raw</v>
      </c>
      <c r="Q1967" s="13">
        <v>46289.39236111111</v>
      </c>
      <c r="R1967" t="inlineStr">
        <is>
          <t xml:space="preserve">2026-09 (Sept)</t>
        </is>
      </c>
      <c r="S1967">
        <f>IF(M1967="Not an error",0,IF(COUNTIFS($A$2:$A1967,$A1967,$D$2:$D1967,$D1967,$M$2:$M1967,"&lt;&gt;Not an error")=1,1,0))</f>
        <v>0</v>
      </c>
      <c r="T1967">
        <f>IF(M1967&lt;&gt;"Major",0,IF(COUNTIFS($A$2:$A1967,$A1967,$D$2:$D1967,$D1967,$M$2:$M1967,"Major")=1,1,0))</f>
        <v>0</v>
      </c>
      <c r="U1967">
        <f>IF(M1967&lt;&gt;"Minor",0,IF(COUNTIFS($A$2:$A1967,$A1967,$D$2:$D1967,$D1967,$M$2:$M1967,"Minor")=1,1,0))</f>
        <v>0</v>
      </c>
    </row>
    <row r="1968">
      <c r="A1968" t="inlineStr">
        <is>
          <t xml:space="preserve">819eabfbd96880cd7f6d42202600e24bdb384108</t>
        </is>
      </c>
      <c r="B1968" t="inlineStr">
        <is>
          <t xml:space="preserve">Primal Partners</t>
        </is>
      </c>
      <c r="C1968" t="inlineStr">
        <is>
          <t xml:space="preserve">Primal Partners (New)</t>
        </is>
      </c>
      <c r="D1968" t="inlineStr">
        <is>
          <t xml:space="preserve">c8c452e11549272f311973bb3afcff2a32baa45e</t>
        </is>
      </c>
      <c r="E1968" t="inlineStr">
        <is>
          <t xml:space="preserve">Episode 110: Vertrautes Gespräch (Ignore)</t>
        </is>
      </c>
      <c r="F1968">
        <v>110</v>
      </c>
      <c r="G1968" t="inlineStr">
        <is>
          <t xml:space="preserve">5:16-6:59</t>
        </is>
      </c>
      <c r="H1968" t="inlineStr">
        <is>
          <t xml:space="preserve">Resolved</t>
        </is>
      </c>
      <c r="I1968" t="inlineStr">
        <is>
          <t xml:space="preserve">Remarks: [Script Error]
Line from script:
"Es war acht Uhr fünfundfünfzig im Trainingsgelände zwei.
„Wer fehlt noch?“, fragte ein schlanker Mann mit überraschend heller Haut, der an der Wand lehnte.
Eine Frau in einem eleganten Hosenanzug, die in der Nähe stand, warf einen Blick auf eine Akte in ihrer Hand und verglich sie mit den bereits anwesenden Jugendlichen.
„Uns fehlen noch Sofia Warren und Faye King“, antwortete Yvonne Song.
„Was ist nur los mit Frauen, egal ob jung oder alt? Keine Einzige hat einen Sinn für Pünktlichkeit“, murrte der Mann.
Yvonne warf ihm einen Blick zu. „Das Treffen ist um neun Uhr. Es ist acht Uhr fünfundfünfzig“, sagte sie kühl. „Wenn hier jemand kein Zeitgefühl hat, Ron, dann bist du das.“
„Hey, ich war heute früh und pünktlich hier“, schoss Ron zurück.
Yvonne spottete. „Du kommst zu acht von zehn Besprechungen zu spät. Die letzte zu den Zulassungen für spontan Erwachte hast du komplett geschwänzt, und bei der Leistungsprüfung warst du fast vierzig Minuten zu spät. Soll ich weitermachen?“
„Na gut, du hast gewonnen. Es war nur eine kleine Bemerkung. Musstest du mich deswegen gleich so fertigmachen?“, knurrte Ron und gab nach.
„Lass das“, sagte Yvonne kalt. „Ich bin einunddreißig. Du bist zweiunddreißig. Ich bin nicht deine Vorgesetzte, also vergiss es einfach.“
Kein Wunder, dass sie Single ist, dachte er. Wer hält so ein Temperament schon aus? Der arme Kerl, der sie mal abkriegt, tut mir jetzt schon leid.
„Wie wäre es damit? Wenn wir sie später in Gruppen aufteilen, lasse ich dir die erste Wahl“, bot Ron entnervt an.
„Nimmst du das hier überhaupt ernst?“, sagte Yvonne sichtlich verärgert. „Wir sollen das beste Team zusammenstellen, um gegen die Evergreen-Akademie anzutreten, nicht Kinder für Völkerball auswählen. Wir machen das nach Vorschrift.“
Ron sagte nichts.
Genau in diesem Moment schwangen die Türen zum Trainingsgelände auf und Sofia Warren und Faye King traten ein.
Es war acht Uhr neunundfünfzig."
Note: Yvonne Song was previously established as the CEO of the sunglasses company Sofia has an advertising contract with. This passage incorrectly reuses her as an instructor at Saintwater High School without any explanation. The instructor must be given a different name throughout the entire passage.</t>
        </is>
      </c>
      <c r="J1968" t="inlineStr">
        <is>
          <t xml:space="preserve">VOA</t>
        </is>
      </c>
      <c r="K1968" t="inlineStr">
        <is>
          <t xml:space="preserve">Script Error</t>
        </is>
      </c>
      <c r="L1968" t="inlineStr">
        <is>
          <t xml:space="preserve">Script error</t>
        </is>
      </c>
      <c r="M1968" t="str">
        <f>IFERROR(IF(VLOOKUP(L1968,'Quantification'!$A:$B,2,FALSE)&amp;""="","Unclassified",VLOOKUP(L1968,'Quantification'!$A:$B,2,FALSE)),"Unclassified")</f>
        <v>Major</v>
      </c>
      <c r="N1968" t="inlineStr">
        <is>
          <t xml:space="preserve">con-khera.mirjam@pocketfm.com</t>
        </is>
      </c>
      <c r="O1968" t="inlineStr">
        <is>
          <t xml:space="preserve">Issues found in raw</t>
        </is>
      </c>
      <c r="P1968" t="str">
        <f>IF(OR(O1968="Issues found in master",O1968="Final master"),"Master",IF(OR(O1968="Ready for Master",O1968="Issues found in raw",O1968="Raw under QC",O1968="Issues resolved in raw"),"Raw","-"))</f>
        <v>Raw</v>
      </c>
      <c r="Q1968" s="13">
        <v>46289.39236111111</v>
      </c>
      <c r="R1968" t="inlineStr">
        <is>
          <t xml:space="preserve">2026-09 (Sept)</t>
        </is>
      </c>
      <c r="S1968">
        <f>IF(M1968="Not an error",0,IF(COUNTIFS($A$2:$A1968,$A1968,$D$2:$D1968,$D1968,$M$2:$M1968,"&lt;&gt;Not an error")=1,1,0))</f>
        <v>0</v>
      </c>
      <c r="T1968">
        <f>IF(M1968&lt;&gt;"Major",0,IF(COUNTIFS($A$2:$A1968,$A1968,$D$2:$D1968,$D1968,$M$2:$M1968,"Major")=1,1,0))</f>
        <v>0</v>
      </c>
      <c r="U1968">
        <f>IF(M1968&lt;&gt;"Minor",0,IF(COUNTIFS($A$2:$A1968,$A1968,$D$2:$D1968,$D1968,$M$2:$M1968,"Minor")=1,1,0))</f>
        <v>0</v>
      </c>
    </row>
    <row r="1969">
      <c r="A1969" t="inlineStr">
        <is>
          <t xml:space="preserve">819eabfbd96880cd7f6d42202600e24bdb384108</t>
        </is>
      </c>
      <c r="B1969" t="inlineStr">
        <is>
          <t xml:space="preserve">Primal Partners</t>
        </is>
      </c>
      <c r="C1969" t="inlineStr">
        <is>
          <t xml:space="preserve">Primal Partners (New)</t>
        </is>
      </c>
      <c r="D1969" t="inlineStr">
        <is>
          <t xml:space="preserve">c8c452e11549272f311973bb3afcff2a32baa45e</t>
        </is>
      </c>
      <c r="E1969" t="inlineStr">
        <is>
          <t xml:space="preserve">Episode 110: Vertrautes Gespräch (Ignore)</t>
        </is>
      </c>
      <c r="F1969">
        <v>110</v>
      </c>
      <c r="G1969" t="inlineStr">
        <is>
          <t xml:space="preserve">6:59-7:05</t>
        </is>
      </c>
      <c r="H1969" t="inlineStr">
        <is>
          <t xml:space="preserve">Resolved</t>
        </is>
      </c>
      <c r="I1969" t="inlineStr">
        <is>
          <t xml:space="preserve">Remarks: [Script Error]
Line from script:
"Sofia war schon nach fÃ¼nf FleischbÃ¤llchen satt, aber sie wollte das viele Essen nicht verkommen lassen."
Note: The breakfast item should be localized consistently with the earlier changes. Suggested: â€œSofia war schon nach einem Bagel satt, aber sie wollte das viele Essen nicht verkommen lassen.â€_x009d_</t>
        </is>
      </c>
      <c r="J1969" t="inlineStr">
        <is>
          <t xml:space="preserve">VOA</t>
        </is>
      </c>
      <c r="K1969" t="inlineStr">
        <is>
          <t xml:space="preserve">Script Error</t>
        </is>
      </c>
      <c r="L1969" t="inlineStr">
        <is>
          <t xml:space="preserve">Script error</t>
        </is>
      </c>
      <c r="M1969" t="str">
        <f>IFERROR(IF(VLOOKUP(L1969,'Quantification'!$A:$B,2,FALSE)&amp;""="","Unclassified",VLOOKUP(L1969,'Quantification'!$A:$B,2,FALSE)),"Unclassified")</f>
        <v>Major</v>
      </c>
      <c r="N1969" t="inlineStr">
        <is>
          <t xml:space="preserve">con-khera.mirjam@pocketfm.com</t>
        </is>
      </c>
      <c r="O1969" t="inlineStr">
        <is>
          <t xml:space="preserve">Issues found in raw</t>
        </is>
      </c>
      <c r="P1969" t="str">
        <f>IF(OR(O1969="Issues found in master",O1969="Final master"),"Master",IF(OR(O1969="Ready for Master",O1969="Issues found in raw",O1969="Raw under QC",O1969="Issues resolved in raw"),"Raw","-"))</f>
        <v>Raw</v>
      </c>
      <c r="Q1969" s="13">
        <v>46289.39236111111</v>
      </c>
      <c r="R1969" t="inlineStr">
        <is>
          <t xml:space="preserve">2026-09 (Sept)</t>
        </is>
      </c>
      <c r="S1969">
        <f>IF(M1969="Not an error",0,IF(COUNTIFS($A$2:$A1969,$A1969,$D$2:$D1969,$D1969,$M$2:$M1969,"&lt;&gt;Not an error")=1,1,0))</f>
        <v>0</v>
      </c>
      <c r="T1969">
        <f>IF(M1969&lt;&gt;"Major",0,IF(COUNTIFS($A$2:$A1969,$A1969,$D$2:$D1969,$D1969,$M$2:$M1969,"Major")=1,1,0))</f>
        <v>0</v>
      </c>
      <c r="U1969">
        <f>IF(M1969&lt;&gt;"Minor",0,IF(COUNTIFS($A$2:$A1969,$A1969,$D$2:$D1969,$D1969,$M$2:$M1969,"Minor")=1,1,0))</f>
        <v>0</v>
      </c>
    </row>
    <row r="1970">
      <c r="A1970" t="inlineStr">
        <is>
          <t xml:space="preserve">819eabfbd96880cd7f6d42202600e24bdb384108</t>
        </is>
      </c>
      <c r="B1970" t="inlineStr">
        <is>
          <t xml:space="preserve">Primal Partners</t>
        </is>
      </c>
      <c r="C1970" t="inlineStr">
        <is>
          <t xml:space="preserve">Primal Partners (New)</t>
        </is>
      </c>
      <c r="D1970" t="inlineStr">
        <is>
          <t xml:space="preserve">c8c452e11549272f311973bb3afcff2a32baa45e</t>
        </is>
      </c>
      <c r="E1970" t="inlineStr">
        <is>
          <t xml:space="preserve">Episode 110: Vertrautes Gespräch (Ignore)</t>
        </is>
      </c>
      <c r="F1970">
        <v>110</v>
      </c>
      <c r="G1970" t="inlineStr">
        <is>
          <t xml:space="preserve">7:50-7:55</t>
        </is>
      </c>
      <c r="H1970" t="inlineStr">
        <is>
          <t xml:space="preserve">Resolved</t>
        </is>
      </c>
      <c r="I1970" t="inlineStr">
        <is>
          <t xml:space="preserve">Remarks: [Script Error]
Line from script:
"„Also gut, alle sind da. Kommt bitte zusammen“, sagte Yvonne und klatschte in die Hände."
Note: Yvonne Song was previously established as the CEO of the sunglasses company and should not appear as an instructor at Saintwater High School. The instructor’s name must be replaced consistently throughout the scene.</t>
        </is>
      </c>
      <c r="J1970" t="inlineStr">
        <is>
          <t xml:space="preserve">VOA</t>
        </is>
      </c>
      <c r="K1970" t="inlineStr">
        <is>
          <t xml:space="preserve">Script Error</t>
        </is>
      </c>
      <c r="L1970" t="inlineStr">
        <is>
          <t xml:space="preserve">Script error</t>
        </is>
      </c>
      <c r="M1970" t="str">
        <f>IFERROR(IF(VLOOKUP(L1970,'Quantification'!$A:$B,2,FALSE)&amp;""="","Unclassified",VLOOKUP(L1970,'Quantification'!$A:$B,2,FALSE)),"Unclassified")</f>
        <v>Major</v>
      </c>
      <c r="N1970" t="inlineStr">
        <is>
          <t xml:space="preserve">con-khera.mirjam@pocketfm.com</t>
        </is>
      </c>
      <c r="O1970" t="inlineStr">
        <is>
          <t xml:space="preserve">Issues found in raw</t>
        </is>
      </c>
      <c r="P1970" t="str">
        <f>IF(OR(O1970="Issues found in master",O1970="Final master"),"Master",IF(OR(O1970="Ready for Master",O1970="Issues found in raw",O1970="Raw under QC",O1970="Issues resolved in raw"),"Raw","-"))</f>
        <v>Raw</v>
      </c>
      <c r="Q1970" s="13">
        <v>46289.39236111111</v>
      </c>
      <c r="R1970" t="inlineStr">
        <is>
          <t xml:space="preserve">2026-09 (Sept)</t>
        </is>
      </c>
      <c r="S1970">
        <f>IF(M1970="Not an error",0,IF(COUNTIFS($A$2:$A1970,$A1970,$D$2:$D1970,$D1970,$M$2:$M1970,"&lt;&gt;Not an error")=1,1,0))</f>
        <v>0</v>
      </c>
      <c r="T1970">
        <f>IF(M1970&lt;&gt;"Major",0,IF(COUNTIFS($A$2:$A1970,$A1970,$D$2:$D1970,$D1970,$M$2:$M1970,"Major")=1,1,0))</f>
        <v>0</v>
      </c>
      <c r="U1970">
        <f>IF(M1970&lt;&gt;"Minor",0,IF(COUNTIFS($A$2:$A1970,$A1970,$D$2:$D1970,$D1970,$M$2:$M1970,"Minor")=1,1,0))</f>
        <v>0</v>
      </c>
    </row>
    <row r="1971">
      <c r="A1971" t="inlineStr">
        <is>
          <t xml:space="preserve">819eabfbd96880cd7f6d42202600e24bdb384108</t>
        </is>
      </c>
      <c r="B1971" t="inlineStr">
        <is>
          <t xml:space="preserve">Primal Partners</t>
        </is>
      </c>
      <c r="C1971" t="inlineStr">
        <is>
          <t xml:space="preserve">Primal Partners (New)</t>
        </is>
      </c>
      <c r="D1971" t="inlineStr">
        <is>
          <t xml:space="preserve">c8c452e11549272f311973bb3afcff2a32baa45e</t>
        </is>
      </c>
      <c r="E1971" t="inlineStr">
        <is>
          <t xml:space="preserve">Episode 110: Vertrautes Gespräch (Ignore)</t>
        </is>
      </c>
      <c r="F1971">
        <v>110</v>
      </c>
      <c r="G1971" t="inlineStr">
        <is>
          <t xml:space="preserve">8:04-8:12</t>
        </is>
      </c>
      <c r="H1971" t="inlineStr">
        <is>
          <t xml:space="preserve">Resolved</t>
        </is>
      </c>
      <c r="I1971" t="inlineStr">
        <is>
          <t xml:space="preserve">Remarks: [Script Error]
Line from script:
"AuÃŸerdem fiel Yvonnes Blick unauffÃ¤llig auf die junge Frau, die einen Feuerzahn-Hund hielt, wÃ¤hrend ein Finder auf ihrem Kopf saÃŸ."
Note: Yvonne Song should not appear as an instructor because she was established as the CEO of the sunglasses company. Additionally, â€œFinderâ€_x009d_ is the creatureâ€™s personal name, not its species. Suggested: â€œAuÃŸerdem fiel der Blick der Ausbilderin unauffÃ¤llig auf das MÃ¤dchen, das einen Feuerzahn-Hund hielt, wÃ¤hrend ein Schatzgeist auf ihrem Kopf saÃŸ.â€_x009d_</t>
        </is>
      </c>
      <c r="J1971" t="inlineStr">
        <is>
          <t xml:space="preserve">VOA</t>
        </is>
      </c>
      <c r="K1971" t="inlineStr">
        <is>
          <t xml:space="preserve">Script Error</t>
        </is>
      </c>
      <c r="L1971" t="inlineStr">
        <is>
          <t xml:space="preserve">Script error</t>
        </is>
      </c>
      <c r="M1971" t="str">
        <f>IFERROR(IF(VLOOKUP(L1971,'Quantification'!$A:$B,2,FALSE)&amp;""="","Unclassified",VLOOKUP(L1971,'Quantification'!$A:$B,2,FALSE)),"Unclassified")</f>
        <v>Major</v>
      </c>
      <c r="N1971" t="inlineStr">
        <is>
          <t xml:space="preserve">con-khera.mirjam@pocketfm.com</t>
        </is>
      </c>
      <c r="O1971" t="inlineStr">
        <is>
          <t xml:space="preserve">Issues found in raw</t>
        </is>
      </c>
      <c r="P1971" t="str">
        <f>IF(OR(O1971="Issues found in master",O1971="Final master"),"Master",IF(OR(O1971="Ready for Master",O1971="Issues found in raw",O1971="Raw under QC",O1971="Issues resolved in raw"),"Raw","-"))</f>
        <v>Raw</v>
      </c>
      <c r="Q1971" s="13">
        <v>46289.39236111111</v>
      </c>
      <c r="R1971" t="inlineStr">
        <is>
          <t xml:space="preserve">2026-09 (Sept)</t>
        </is>
      </c>
      <c r="S1971">
        <f>IF(M1971="Not an error",0,IF(COUNTIFS($A$2:$A1971,$A1971,$D$2:$D1971,$D1971,$M$2:$M1971,"&lt;&gt;Not an error")=1,1,0))</f>
        <v>0</v>
      </c>
      <c r="T1971">
        <f>IF(M1971&lt;&gt;"Major",0,IF(COUNTIFS($A$2:$A1971,$A1971,$D$2:$D1971,$D1971,$M$2:$M1971,"Major")=1,1,0))</f>
        <v>0</v>
      </c>
      <c r="U1971">
        <f>IF(M1971&lt;&gt;"Minor",0,IF(COUNTIFS($A$2:$A1971,$A1971,$D$2:$D1971,$D1971,$M$2:$M1971,"Minor")=1,1,0))</f>
        <v>0</v>
      </c>
    </row>
    <row r="1972">
      <c r="A1972" t="inlineStr">
        <is>
          <t xml:space="preserve">819eabfbd96880cd7f6d42202600e24bdb384108</t>
        </is>
      </c>
      <c r="B1972" t="inlineStr">
        <is>
          <t xml:space="preserve">Primal Partners</t>
        </is>
      </c>
      <c r="C1972" t="inlineStr">
        <is>
          <t xml:space="preserve">Primal Partners (New)</t>
        </is>
      </c>
      <c r="D1972" t="inlineStr">
        <is>
          <t xml:space="preserve">c8c452e11549272f311973bb3afcff2a32baa45e</t>
        </is>
      </c>
      <c r="E1972" t="inlineStr">
        <is>
          <t xml:space="preserve">Episode 110: Vertrautes Gespräch (Ignore)</t>
        </is>
      </c>
      <c r="F1972">
        <v>110</v>
      </c>
      <c r="G1972" t="inlineStr">
        <is>
          <t xml:space="preserve">8:12-8:23</t>
        </is>
      </c>
      <c r="H1972" t="inlineStr">
        <is>
          <t xml:space="preserve">Resolved</t>
        </is>
      </c>
      <c r="I1972" t="inlineStr">
        <is>
          <t xml:space="preserve">Remarks: [Script Error]
Line from script:
"Der Vizedirektor hatte sie bereits informiert, aber es mit eigenen Augen zu sehen, war doch etwas anderes. Zum GlÃ¼ck hatte der Vizedirektor sie vorgewarnt, sodass sie mental vorbereitet war."
Note: Both sentences repeat that the vice principal had already informed and prepared her. Suggested: â€œDer Vizedirektor hatte sie zwar vorgewarnt, doch es mit eigenen Augen zu sehen, war trotzdem etwas anderes.â€_x009d_</t>
        </is>
      </c>
      <c r="J1972" t="inlineStr">
        <is>
          <t xml:space="preserve">VOA</t>
        </is>
      </c>
      <c r="K1972" t="inlineStr">
        <is>
          <t xml:space="preserve">Script Error</t>
        </is>
      </c>
      <c r="L1972" t="inlineStr">
        <is>
          <t xml:space="preserve">Script error</t>
        </is>
      </c>
      <c r="M1972" t="str">
        <f>IFERROR(IF(VLOOKUP(L1972,'Quantification'!$A:$B,2,FALSE)&amp;""="","Unclassified",VLOOKUP(L1972,'Quantification'!$A:$B,2,FALSE)),"Unclassified")</f>
        <v>Major</v>
      </c>
      <c r="N1972" t="inlineStr">
        <is>
          <t xml:space="preserve">con-khera.mirjam@pocketfm.com</t>
        </is>
      </c>
      <c r="O1972" t="inlineStr">
        <is>
          <t xml:space="preserve">Issues found in raw</t>
        </is>
      </c>
      <c r="P1972" t="str">
        <f>IF(OR(O1972="Issues found in master",O1972="Final master"),"Master",IF(OR(O1972="Ready for Master",O1972="Issues found in raw",O1972="Raw under QC",O1972="Issues resolved in raw"),"Raw","-"))</f>
        <v>Raw</v>
      </c>
      <c r="Q1972" s="13">
        <v>46289.39236111111</v>
      </c>
      <c r="R1972" t="inlineStr">
        <is>
          <t xml:space="preserve">2026-09 (Sept)</t>
        </is>
      </c>
      <c r="S1972">
        <f>IF(M1972="Not an error",0,IF(COUNTIFS($A$2:$A1972,$A1972,$D$2:$D1972,$D1972,$M$2:$M1972,"&lt;&gt;Not an error")=1,1,0))</f>
        <v>0</v>
      </c>
      <c r="T1972">
        <f>IF(M1972&lt;&gt;"Major",0,IF(COUNTIFS($A$2:$A1972,$A1972,$D$2:$D1972,$D1972,$M$2:$M1972,"Major")=1,1,0))</f>
        <v>0</v>
      </c>
      <c r="U1972">
        <f>IF(M1972&lt;&gt;"Minor",0,IF(COUNTIFS($A$2:$A1972,$A1972,$D$2:$D1972,$D1972,$M$2:$M1972,"Minor")=1,1,0))</f>
        <v>0</v>
      </c>
    </row>
    <row r="1973">
      <c r="A1973" t="inlineStr">
        <is>
          <t xml:space="preserve">819eabfbd96880cd7f6d42202600e24bdb384108</t>
        </is>
      </c>
      <c r="B1973" t="inlineStr">
        <is>
          <t xml:space="preserve">Primal Partners</t>
        </is>
      </c>
      <c r="C1973" t="inlineStr">
        <is>
          <t xml:space="preserve">Primal Partners (New)</t>
        </is>
      </c>
      <c r="D1973" t="inlineStr">
        <is>
          <t xml:space="preserve">c8c452e11549272f311973bb3afcff2a32baa45e</t>
        </is>
      </c>
      <c r="E1973" t="inlineStr">
        <is>
          <t xml:space="preserve">Episode 110: Vertrautes Gespräch (Ignore)</t>
        </is>
      </c>
      <c r="F1973">
        <v>110</v>
      </c>
      <c r="G1973" t="inlineStr">
        <is>
          <t xml:space="preserve">8:37-8:40</t>
        </is>
      </c>
      <c r="H1973" t="inlineStr">
        <is>
          <t xml:space="preserve">Resolved</t>
        </is>
      </c>
      <c r="I1973" t="inlineStr">
        <is>
          <t xml:space="preserve">Remarks: [Script Error]
Line from script:
"Und sieh sie dir an, ein Feuerzahn-Hund und ein Finder!"
Note: â€œFinderâ€_x009d_ is the creatureâ€™s personal name, not its species. Suggested: â€œUnd sieh sie dir an, ein Feuerzahn-Hund und ein Schatzgeist!â€_x009d_</t>
        </is>
      </c>
      <c r="J1973" t="inlineStr">
        <is>
          <t xml:space="preserve">VOA</t>
        </is>
      </c>
      <c r="K1973" t="inlineStr">
        <is>
          <t xml:space="preserve">Script Error</t>
        </is>
      </c>
      <c r="L1973" t="inlineStr">
        <is>
          <t xml:space="preserve">Script error</t>
        </is>
      </c>
      <c r="M1973" t="str">
        <f>IFERROR(IF(VLOOKUP(L1973,'Quantification'!$A:$B,2,FALSE)&amp;""="","Unclassified",VLOOKUP(L1973,'Quantification'!$A:$B,2,FALSE)),"Unclassified")</f>
        <v>Major</v>
      </c>
      <c r="N1973" t="inlineStr">
        <is>
          <t xml:space="preserve">con-khera.mirjam@pocketfm.com</t>
        </is>
      </c>
      <c r="O1973" t="inlineStr">
        <is>
          <t xml:space="preserve">Issues found in raw</t>
        </is>
      </c>
      <c r="P1973" t="str">
        <f>IF(OR(O1973="Issues found in master",O1973="Final master"),"Master",IF(OR(O1973="Ready for Master",O1973="Issues found in raw",O1973="Raw under QC",O1973="Issues resolved in raw"),"Raw","-"))</f>
        <v>Raw</v>
      </c>
      <c r="Q1973" s="13">
        <v>46289.39236111111</v>
      </c>
      <c r="R1973" t="inlineStr">
        <is>
          <t xml:space="preserve">2026-09 (Sept)</t>
        </is>
      </c>
      <c r="S1973">
        <f>IF(M1973="Not an error",0,IF(COUNTIFS($A$2:$A1973,$A1973,$D$2:$D1973,$D1973,$M$2:$M1973,"&lt;&gt;Not an error")=1,1,0))</f>
        <v>0</v>
      </c>
      <c r="T1973">
        <f>IF(M1973&lt;&gt;"Major",0,IF(COUNTIFS($A$2:$A1973,$A1973,$D$2:$D1973,$D1973,$M$2:$M1973,"Major")=1,1,0))</f>
        <v>0</v>
      </c>
      <c r="U1973">
        <f>IF(M1973&lt;&gt;"Minor",0,IF(COUNTIFS($A$2:$A1973,$A1973,$D$2:$D1973,$D1973,$M$2:$M1973,"Minor")=1,1,0))</f>
        <v>0</v>
      </c>
    </row>
    <row r="1974">
      <c r="A1974" t="inlineStr">
        <is>
          <t xml:space="preserve">819eabfbd96880cd7f6d42202600e24bdb384108</t>
        </is>
      </c>
      <c r="B1974" t="inlineStr">
        <is>
          <t xml:space="preserve">Primal Partners</t>
        </is>
      </c>
      <c r="C1974" t="inlineStr">
        <is>
          <t xml:space="preserve">Primal Partners (New)</t>
        </is>
      </c>
      <c r="D1974" t="inlineStr">
        <is>
          <t xml:space="preserve">c8c452e11549272f311973bb3afcff2a32baa45e</t>
        </is>
      </c>
      <c r="E1974" t="inlineStr">
        <is>
          <t xml:space="preserve">Episode 110: Vertrautes Gespräch (Ignore)</t>
        </is>
      </c>
      <c r="F1974">
        <v>110</v>
      </c>
      <c r="G1974" t="inlineStr">
        <is>
          <t xml:space="preserve">8:40-8:43</t>
        </is>
      </c>
      <c r="H1974" t="inlineStr">
        <is>
          <t xml:space="preserve">Resolved</t>
        </is>
      </c>
      <c r="I1974" t="inlineStr">
        <is>
          <t xml:space="preserve">Remarks: [Script Error]
Line from script:
"Yvonne ignorierte ihn."
Note: Yvonne Song was previously established as the CEO of the sunglasses company and should not appear as an instructor at Saintwater High School. The instructor’s name must be replaced consistently throughout the scene.</t>
        </is>
      </c>
      <c r="J1974" t="inlineStr">
        <is>
          <t xml:space="preserve">VOA</t>
        </is>
      </c>
      <c r="K1974" t="inlineStr">
        <is>
          <t xml:space="preserve">Script Error</t>
        </is>
      </c>
      <c r="L1974" t="inlineStr">
        <is>
          <t xml:space="preserve">Script error</t>
        </is>
      </c>
      <c r="M1974" t="str">
        <f>IFERROR(IF(VLOOKUP(L1974,'Quantification'!$A:$B,2,FALSE)&amp;""="","Unclassified",VLOOKUP(L1974,'Quantification'!$A:$B,2,FALSE)),"Unclassified")</f>
        <v>Major</v>
      </c>
      <c r="N1974" t="inlineStr">
        <is>
          <t xml:space="preserve">con-khera.mirjam@pocketfm.com</t>
        </is>
      </c>
      <c r="O1974" t="inlineStr">
        <is>
          <t xml:space="preserve">Issues found in raw</t>
        </is>
      </c>
      <c r="P1974" t="str">
        <f>IF(OR(O1974="Issues found in master",O1974="Final master"),"Master",IF(OR(O1974="Ready for Master",O1974="Issues found in raw",O1974="Raw under QC",O1974="Issues resolved in raw"),"Raw","-"))</f>
        <v>Raw</v>
      </c>
      <c r="Q1974" s="13">
        <v>46289.39236111111</v>
      </c>
      <c r="R1974" t="inlineStr">
        <is>
          <t xml:space="preserve">2026-09 (Sept)</t>
        </is>
      </c>
      <c r="S1974">
        <f>IF(M1974="Not an error",0,IF(COUNTIFS($A$2:$A1974,$A1974,$D$2:$D1974,$D1974,$M$2:$M1974,"&lt;&gt;Not an error")=1,1,0))</f>
        <v>0</v>
      </c>
      <c r="T1974">
        <f>IF(M1974&lt;&gt;"Major",0,IF(COUNTIFS($A$2:$A1974,$A1974,$D$2:$D1974,$D1974,$M$2:$M1974,"Major")=1,1,0))</f>
        <v>0</v>
      </c>
      <c r="U1974">
        <f>IF(M1974&lt;&gt;"Minor",0,IF(COUNTIFS($A$2:$A1974,$A1974,$D$2:$D1974,$D1974,$M$2:$M1974,"Minor")=1,1,0))</f>
        <v>0</v>
      </c>
    </row>
    <row r="1975">
      <c r="A1975" t="inlineStr">
        <is>
          <t xml:space="preserve">819eabfbd96880cd7f6d42202600e24bdb384108</t>
        </is>
      </c>
      <c r="B1975" t="inlineStr">
        <is>
          <t xml:space="preserve">Primal Partners</t>
        </is>
      </c>
      <c r="C1975" t="inlineStr">
        <is>
          <t xml:space="preserve">Primal Partners (New)</t>
        </is>
      </c>
      <c r="D1975" t="inlineStr">
        <is>
          <t xml:space="preserve">c8c452e11549272f311973bb3afcff2a32baa45e</t>
        </is>
      </c>
      <c r="E1975" t="inlineStr">
        <is>
          <t xml:space="preserve">Episode 110: Vertrautes Gespräch (Ignore)</t>
        </is>
      </c>
      <c r="F1975">
        <v>110</v>
      </c>
      <c r="G1975" t="inlineStr">
        <is>
          <t xml:space="preserve">8:43-8:50</t>
        </is>
      </c>
      <c r="H1975" t="inlineStr">
        <is>
          <t xml:space="preserve">Resolved</t>
        </is>
      </c>
      <c r="I1975" t="inlineStr">
        <is>
          <t xml:space="preserve">Remarks: [Script Error]
Line from script:
"Der Frauenheld war wahrscheinlich zu sehr damit beschÃ¤ftigt gewesen, MÃ¤dchen nachzujagen, um den Arbeitschat zu lesen."
Note: Referring to a teacher as â€œchasing girlsâ€_x009d_ sounds predatory, especially in a school setting where â€œMÃ¤dchenâ€_x009d_ can imply underage students. Suggested: â€œDer Frauenheld war wahrscheinlich zu sehr mit seinem Liebesleben beschÃ¤ftigt gewesen, um den Arbeitschat zu lesen.â€_x009d_</t>
        </is>
      </c>
      <c r="J1975" t="inlineStr">
        <is>
          <t xml:space="preserve">VOA</t>
        </is>
      </c>
      <c r="K1975" t="inlineStr">
        <is>
          <t xml:space="preserve">Script Error</t>
        </is>
      </c>
      <c r="L1975" t="inlineStr">
        <is>
          <t xml:space="preserve">Script error</t>
        </is>
      </c>
      <c r="M1975" t="str">
        <f>IFERROR(IF(VLOOKUP(L1975,'Quantification'!$A:$B,2,FALSE)&amp;""="","Unclassified",VLOOKUP(L1975,'Quantification'!$A:$B,2,FALSE)),"Unclassified")</f>
        <v>Major</v>
      </c>
      <c r="N1975" t="inlineStr">
        <is>
          <t xml:space="preserve">con-khera.mirjam@pocketfm.com</t>
        </is>
      </c>
      <c r="O1975" t="inlineStr">
        <is>
          <t xml:space="preserve">Issues found in raw</t>
        </is>
      </c>
      <c r="P1975" t="str">
        <f>IF(OR(O1975="Issues found in master",O1975="Final master"),"Master",IF(OR(O1975="Ready for Master",O1975="Issues found in raw",O1975="Raw under QC",O1975="Issues resolved in raw"),"Raw","-"))</f>
        <v>Raw</v>
      </c>
      <c r="Q1975" s="13">
        <v>46289.39236111111</v>
      </c>
      <c r="R1975" t="inlineStr">
        <is>
          <t xml:space="preserve">2026-09 (Sept)</t>
        </is>
      </c>
      <c r="S1975">
        <f>IF(M1975="Not an error",0,IF(COUNTIFS($A$2:$A1975,$A1975,$D$2:$D1975,$D1975,$M$2:$M1975,"&lt;&gt;Not an error")=1,1,0))</f>
        <v>0</v>
      </c>
      <c r="T1975">
        <f>IF(M1975&lt;&gt;"Major",0,IF(COUNTIFS($A$2:$A1975,$A1975,$D$2:$D1975,$D1975,$M$2:$M1975,"Major")=1,1,0))</f>
        <v>0</v>
      </c>
      <c r="U1975">
        <f>IF(M1975&lt;&gt;"Minor",0,IF(COUNTIFS($A$2:$A1975,$A1975,$D$2:$D1975,$D1975,$M$2:$M1975,"Minor")=1,1,0))</f>
        <v>0</v>
      </c>
    </row>
    <row r="1976">
      <c r="A1976" t="inlineStr">
        <is>
          <t xml:space="preserve">819eabfbd96880cd7f6d42202600e24bdb384108</t>
        </is>
      </c>
      <c r="B1976" t="inlineStr">
        <is>
          <t xml:space="preserve">Primal Partners</t>
        </is>
      </c>
      <c r="C1976" t="inlineStr">
        <is>
          <t xml:space="preserve">Primal Partners (New)</t>
        </is>
      </c>
      <c r="D1976" t="inlineStr">
        <is>
          <t xml:space="preserve">c8c452e11549272f311973bb3afcff2a32baa45e</t>
        </is>
      </c>
      <c r="E1976" t="inlineStr">
        <is>
          <t xml:space="preserve">Episode 110: Vertrautes Gespräch (Ignore)</t>
        </is>
      </c>
      <c r="F1976">
        <v>110</v>
      </c>
      <c r="G1976" t="inlineStr">
        <is>
          <t xml:space="preserve">10:45-10:51</t>
        </is>
      </c>
      <c r="H1976" t="inlineStr">
        <is>
          <t xml:space="preserve">Resolved</t>
        </is>
      </c>
      <c r="I1976" t="inlineStr">
        <is>
          <t xml:space="preserve">Remarks: [Script Error]
Line from script:
"Ich bin Yvonne Song und bin für die Abteilungen Einzel- und Teamkampf zuständig“, sagte Yvonne."
Note: Yvonne Song was previously established as the CEO of the sunglasses company and should not appear as an instructor at Saintwater High School. The instructor must be given a different name consistently throughout the scene.</t>
        </is>
      </c>
      <c r="J1976" t="inlineStr">
        <is>
          <t xml:space="preserve">VOA</t>
        </is>
      </c>
      <c r="K1976" t="inlineStr">
        <is>
          <t xml:space="preserve">Script Error</t>
        </is>
      </c>
      <c r="L1976" t="inlineStr">
        <is>
          <t xml:space="preserve">Script error</t>
        </is>
      </c>
      <c r="M1976" t="str">
        <f>IFERROR(IF(VLOOKUP(L1976,'Quantification'!$A:$B,2,FALSE)&amp;""="","Unclassified",VLOOKUP(L1976,'Quantification'!$A:$B,2,FALSE)),"Unclassified")</f>
        <v>Major</v>
      </c>
      <c r="N1976" t="inlineStr">
        <is>
          <t xml:space="preserve">con-khera.mirjam@pocketfm.com</t>
        </is>
      </c>
      <c r="O1976" t="inlineStr">
        <is>
          <t xml:space="preserve">Issues found in raw</t>
        </is>
      </c>
      <c r="P1976" t="str">
        <f>IF(OR(O1976="Issues found in master",O1976="Final master"),"Master",IF(OR(O1976="Ready for Master",O1976="Issues found in raw",O1976="Raw under QC",O1976="Issues resolved in raw"),"Raw","-"))</f>
        <v>Raw</v>
      </c>
      <c r="Q1976" s="13">
        <v>46289.39236111111</v>
      </c>
      <c r="R1976" t="inlineStr">
        <is>
          <t xml:space="preserve">2026-09 (Sept)</t>
        </is>
      </c>
      <c r="S1976">
        <f>IF(M1976="Not an error",0,IF(COUNTIFS($A$2:$A1976,$A1976,$D$2:$D1976,$D1976,$M$2:$M1976,"&lt;&gt;Not an error")=1,1,0))</f>
        <v>0</v>
      </c>
      <c r="T1976">
        <f>IF(M1976&lt;&gt;"Major",0,IF(COUNTIFS($A$2:$A1976,$A1976,$D$2:$D1976,$D1976,$M$2:$M1976,"Major")=1,1,0))</f>
        <v>0</v>
      </c>
      <c r="U1976">
        <f>IF(M1976&lt;&gt;"Minor",0,IF(COUNTIFS($A$2:$A1976,$A1976,$D$2:$D1976,$D1976,$M$2:$M1976,"Minor")=1,1,0))</f>
        <v>0</v>
      </c>
    </row>
    <row r="1977">
      <c r="A1977" t="inlineStr">
        <is>
          <t xml:space="preserve">819eabfbd96880cd7f6d42202600e24bdb384108</t>
        </is>
      </c>
      <c r="B1977" t="inlineStr">
        <is>
          <t xml:space="preserve">Primal Partners</t>
        </is>
      </c>
      <c r="C1977" t="inlineStr">
        <is>
          <t xml:space="preserve">Primal Partners (New)</t>
        </is>
      </c>
      <c r="D1977" t="inlineStr">
        <is>
          <t xml:space="preserve">593a34e35e70addfbde5fe1ba37b4b6ddabf6e0f</t>
        </is>
      </c>
      <c r="E1977" t="inlineStr">
        <is>
          <t xml:space="preserve">Episode 111: Rot Wie Eine Bete Werden</t>
        </is>
      </c>
      <c r="F1977">
        <v>111</v>
      </c>
      <c r="G1977" t="inlineStr">
        <is>
          <t xml:space="preserve">0:54-1:04</t>
        </is>
      </c>
      <c r="H1977" t="inlineStr">
        <is>
          <t xml:space="preserve">Resolved</t>
        </is>
      </c>
      <c r="I1977" t="inlineStr">
        <is>
          <t xml:space="preserve">Remarks: [Script Error]
Line from script:
"â€žManche von euch gehÃ¶ren akademisch vielleicht nicht zur Spitze, aber wenn es um die Aufzucht von Bestien geht, seid ihr die Allerbesten!â€œ, erklÃ¤rte Yvonne Song mit ermutigender Stimme."
Note: Yvonne Song was previously established as the CEO of the sunglasses company and should not appear as an instructor. Additionally, commanding and cooperating with a beast demonstrates handling ability, not skill in breeding or raising beasts. Suggested: â€œâ€žManche von euch gehÃ¶ren akademisch vielleicht nicht zur Spitze, aber wenn es um den Umgang mit euren Bestien geht, seid ihr die Allerbesten!â€œ, erklÃ¤rte die Ausbilderin mit ermutigender Stimme.â€_x009d_</t>
        </is>
      </c>
      <c r="J1977" t="inlineStr">
        <is>
          <t xml:space="preserve">VOA</t>
        </is>
      </c>
      <c r="K1977" t="inlineStr">
        <is>
          <t xml:space="preserve">Script Error</t>
        </is>
      </c>
      <c r="L1977" t="inlineStr">
        <is>
          <t xml:space="preserve">Script error</t>
        </is>
      </c>
      <c r="M1977" t="str">
        <f>IFERROR(IF(VLOOKUP(L1977,'Quantification'!$A:$B,2,FALSE)&amp;""="","Unclassified",VLOOKUP(L1977,'Quantification'!$A:$B,2,FALSE)),"Unclassified")</f>
        <v>Major</v>
      </c>
      <c r="N1977" t="inlineStr">
        <is>
          <t xml:space="preserve">con-khera.mirjam@pocketfm.com</t>
        </is>
      </c>
      <c r="O1977" t="inlineStr">
        <is>
          <t xml:space="preserve">Issues found in raw</t>
        </is>
      </c>
      <c r="P1977" t="str">
        <f>IF(OR(O1977="Issues found in master",O1977="Final master"),"Master",IF(OR(O1977="Ready for Master",O1977="Issues found in raw",O1977="Raw under QC",O1977="Issues resolved in raw"),"Raw","-"))</f>
        <v>Raw</v>
      </c>
      <c r="Q1977" s="13">
        <v>46289.39236111111</v>
      </c>
      <c r="R1977" t="inlineStr">
        <is>
          <t xml:space="preserve">2026-09 (Sept)</t>
        </is>
      </c>
      <c r="S1977">
        <f>IF(M1977="Not an error",0,IF(COUNTIFS($A$2:$A1977,$A1977,$D$2:$D1977,$D1977,$M$2:$M1977,"&lt;&gt;Not an error")=1,1,0))</f>
        <v>1</v>
      </c>
      <c r="T1977">
        <f>IF(M1977&lt;&gt;"Major",0,IF(COUNTIFS($A$2:$A1977,$A1977,$D$2:$D1977,$D1977,$M$2:$M1977,"Major")=1,1,0))</f>
        <v>1</v>
      </c>
      <c r="U1977">
        <f>IF(M1977&lt;&gt;"Minor",0,IF(COUNTIFS($A$2:$A1977,$A1977,$D$2:$D1977,$D1977,$M$2:$M1977,"Minor")=1,1,0))</f>
        <v>0</v>
      </c>
    </row>
    <row r="1978">
      <c r="A1978" t="inlineStr">
        <is>
          <t xml:space="preserve">819eabfbd96880cd7f6d42202600e24bdb384108</t>
        </is>
      </c>
      <c r="B1978" t="inlineStr">
        <is>
          <t xml:space="preserve">Primal Partners</t>
        </is>
      </c>
      <c r="C1978" t="inlineStr">
        <is>
          <t xml:space="preserve">Primal Partners (New)</t>
        </is>
      </c>
      <c r="D1978" t="inlineStr">
        <is>
          <t xml:space="preserve">593a34e35e70addfbde5fe1ba37b4b6ddabf6e0f</t>
        </is>
      </c>
      <c r="E1978" t="inlineStr">
        <is>
          <t xml:space="preserve">Episode 111: Rot Wie Eine Bete Werden</t>
        </is>
      </c>
      <c r="F1978">
        <v>111</v>
      </c>
      <c r="G1978" t="inlineStr">
        <is>
          <t xml:space="preserve">1:24-1:29</t>
        </is>
      </c>
      <c r="H1978" t="inlineStr">
        <is>
          <t xml:space="preserve">Resolved</t>
        </is>
      </c>
      <c r="I1978" t="inlineStr">
        <is>
          <t xml:space="preserve">Remarks: [Script Error]
Line from script:
"Yvonne Song nahm die Reaktionen aller zur Kenntnis und ihr Ton wurde schärfer."
Note: Yvonne Song was previously established as the CEO of the sunglasses company and should not appear as an instructor at Saintwater High School. The instructor’s name must be replaced consistently throughout the scene.</t>
        </is>
      </c>
      <c r="J1978" t="inlineStr">
        <is>
          <t xml:space="preserve">VOA</t>
        </is>
      </c>
      <c r="K1978" t="inlineStr">
        <is>
          <t xml:space="preserve">Script Error</t>
        </is>
      </c>
      <c r="L1978" t="inlineStr">
        <is>
          <t xml:space="preserve">Script error</t>
        </is>
      </c>
      <c r="M1978" t="str">
        <f>IFERROR(IF(VLOOKUP(L1978,'Quantification'!$A:$B,2,FALSE)&amp;""="","Unclassified",VLOOKUP(L1978,'Quantification'!$A:$B,2,FALSE)),"Unclassified")</f>
        <v>Major</v>
      </c>
      <c r="N1978" t="inlineStr">
        <is>
          <t xml:space="preserve">con-khera.mirjam@pocketfm.com</t>
        </is>
      </c>
      <c r="O1978" t="inlineStr">
        <is>
          <t xml:space="preserve">Issues found in raw</t>
        </is>
      </c>
      <c r="P1978" t="str">
        <f>IF(OR(O1978="Issues found in master",O1978="Final master"),"Master",IF(OR(O1978="Ready for Master",O1978="Issues found in raw",O1978="Raw under QC",O1978="Issues resolved in raw"),"Raw","-"))</f>
        <v>Raw</v>
      </c>
      <c r="Q1978" s="13">
        <v>46289.39236111111</v>
      </c>
      <c r="R1978" t="inlineStr">
        <is>
          <t xml:space="preserve">2026-09 (Sept)</t>
        </is>
      </c>
      <c r="S1978">
        <f>IF(M1978="Not an error",0,IF(COUNTIFS($A$2:$A1978,$A1978,$D$2:$D1978,$D1978,$M$2:$M1978,"&lt;&gt;Not an error")=1,1,0))</f>
        <v>0</v>
      </c>
      <c r="T1978">
        <f>IF(M1978&lt;&gt;"Major",0,IF(COUNTIFS($A$2:$A1978,$A1978,$D$2:$D1978,$D1978,$M$2:$M1978,"Major")=1,1,0))</f>
        <v>0</v>
      </c>
      <c r="U1978">
        <f>IF(M1978&lt;&gt;"Minor",0,IF(COUNTIFS($A$2:$A1978,$A1978,$D$2:$D1978,$D1978,$M$2:$M1978,"Minor")=1,1,0))</f>
        <v>0</v>
      </c>
    </row>
    <row r="1979">
      <c r="A1979" t="inlineStr">
        <is>
          <t xml:space="preserve">819eabfbd96880cd7f6d42202600e24bdb384108</t>
        </is>
      </c>
      <c r="B1979" t="inlineStr">
        <is>
          <t xml:space="preserve">Primal Partners</t>
        </is>
      </c>
      <c r="C1979" t="inlineStr">
        <is>
          <t xml:space="preserve">Primal Partners (New)</t>
        </is>
      </c>
      <c r="D1979" t="inlineStr">
        <is>
          <t xml:space="preserve">593a34e35e70addfbde5fe1ba37b4b6ddabf6e0f</t>
        </is>
      </c>
      <c r="E1979" t="inlineStr">
        <is>
          <t xml:space="preserve">Episode 111: Rot Wie Eine Bete Werden</t>
        </is>
      </c>
      <c r="F1979">
        <v>111</v>
      </c>
      <c r="G1979" t="inlineStr">
        <is>
          <t xml:space="preserve">2:04-2:09</t>
        </is>
      </c>
      <c r="H1979" t="inlineStr">
        <is>
          <t xml:space="preserve">Resolved</t>
        </is>
      </c>
      <c r="I1979" t="inlineStr">
        <is>
          <t xml:space="preserve">Remarks: [Script Error]
Line from script:
"„So, genug geredet“, sagte Yvonne und deutete auf eine Maschine neben sich."
Note: Yvonne Song was previously established as the CEO of the sunglasses company and should not appear as an instructor at Saintwater High School. The instructor’s name must be replaced consistently throughout the scene.</t>
        </is>
      </c>
      <c r="J1979" t="inlineStr">
        <is>
          <t xml:space="preserve">VOA</t>
        </is>
      </c>
      <c r="K1979" t="inlineStr">
        <is>
          <t xml:space="preserve">Script Error</t>
        </is>
      </c>
      <c r="L1979" t="inlineStr">
        <is>
          <t xml:space="preserve">Script error</t>
        </is>
      </c>
      <c r="M1979" t="str">
        <f>IFERROR(IF(VLOOKUP(L1979,'Quantification'!$A:$B,2,FALSE)&amp;""="","Unclassified",VLOOKUP(L1979,'Quantification'!$A:$B,2,FALSE)),"Unclassified")</f>
        <v>Major</v>
      </c>
      <c r="N1979" t="inlineStr">
        <is>
          <t xml:space="preserve">con-khera.mirjam@pocketfm.com</t>
        </is>
      </c>
      <c r="O1979" t="inlineStr">
        <is>
          <t xml:space="preserve">Issues found in raw</t>
        </is>
      </c>
      <c r="P1979" t="str">
        <f>IF(OR(O1979="Issues found in master",O1979="Final master"),"Master",IF(OR(O1979="Ready for Master",O1979="Issues found in raw",O1979="Raw under QC",O1979="Issues resolved in raw"),"Raw","-"))</f>
        <v>Raw</v>
      </c>
      <c r="Q1979" s="13">
        <v>46289.39236111111</v>
      </c>
      <c r="R1979" t="inlineStr">
        <is>
          <t xml:space="preserve">2026-09 (Sept)</t>
        </is>
      </c>
      <c r="S1979">
        <f>IF(M1979="Not an error",0,IF(COUNTIFS($A$2:$A1979,$A1979,$D$2:$D1979,$D1979,$M$2:$M1979,"&lt;&gt;Not an error")=1,1,0))</f>
        <v>0</v>
      </c>
      <c r="T1979">
        <f>IF(M1979&lt;&gt;"Major",0,IF(COUNTIFS($A$2:$A1979,$A1979,$D$2:$D1979,$D1979,$M$2:$M1979,"Major")=1,1,0))</f>
        <v>0</v>
      </c>
      <c r="U1979">
        <f>IF(M1979&lt;&gt;"Minor",0,IF(COUNTIFS($A$2:$A1979,$A1979,$D$2:$D1979,$D1979,$M$2:$M1979,"Minor")=1,1,0))</f>
        <v>0</v>
      </c>
    </row>
    <row r="1980">
      <c r="A1980" t="inlineStr">
        <is>
          <t xml:space="preserve">819eabfbd96880cd7f6d42202600e24bdb384108</t>
        </is>
      </c>
      <c r="B1980" t="inlineStr">
        <is>
          <t xml:space="preserve">Primal Partners</t>
        </is>
      </c>
      <c r="C1980" t="inlineStr">
        <is>
          <t xml:space="preserve">Primal Partners (New)</t>
        </is>
      </c>
      <c r="D1980" t="inlineStr">
        <is>
          <t xml:space="preserve">593a34e35e70addfbde5fe1ba37b4b6ddabf6e0f</t>
        </is>
      </c>
      <c r="E1980" t="inlineStr">
        <is>
          <t xml:space="preserve">Episode 111: Rot Wie Eine Bete Werden</t>
        </is>
      </c>
      <c r="F1980">
        <v>111</v>
      </c>
      <c r="G1980" t="inlineStr">
        <is>
          <t xml:space="preserve">4:15-4:20</t>
        </is>
      </c>
      <c r="H1980" t="inlineStr">
        <is>
          <t xml:space="preserve">Resolved</t>
        </is>
      </c>
      <c r="I1980" t="inlineStr">
        <is>
          <t xml:space="preserve">Remarks: [Script Error]
Line from script:
"Yvonne Song verkündete die Zahl auf dem Monitor, der mit dem Scannerhelm verbunden war."
Note: Yvonne Song was previously established as the CEO of the sunglasses company and should not appear as an instructor at Saintwater High School. The instructor’s name must be replaced consistently throughout the scene.</t>
        </is>
      </c>
      <c r="J1980" t="inlineStr">
        <is>
          <t xml:space="preserve">VOA</t>
        </is>
      </c>
      <c r="K1980" t="inlineStr">
        <is>
          <t xml:space="preserve">Script Error</t>
        </is>
      </c>
      <c r="L1980" t="inlineStr">
        <is>
          <t xml:space="preserve">Script error</t>
        </is>
      </c>
      <c r="M1980" t="str">
        <f>IFERROR(IF(VLOOKUP(L1980,'Quantification'!$A:$B,2,FALSE)&amp;""="","Unclassified",VLOOKUP(L1980,'Quantification'!$A:$B,2,FALSE)),"Unclassified")</f>
        <v>Major</v>
      </c>
      <c r="N1980" t="inlineStr">
        <is>
          <t xml:space="preserve">con-khera.mirjam@pocketfm.com</t>
        </is>
      </c>
      <c r="O1980" t="inlineStr">
        <is>
          <t xml:space="preserve">Issues found in raw</t>
        </is>
      </c>
      <c r="P1980" t="str">
        <f>IF(OR(O1980="Issues found in master",O1980="Final master"),"Master",IF(OR(O1980="Ready for Master",O1980="Issues found in raw",O1980="Raw under QC",O1980="Issues resolved in raw"),"Raw","-"))</f>
        <v>Raw</v>
      </c>
      <c r="Q1980" s="13">
        <v>46289.39236111111</v>
      </c>
      <c r="R1980" t="inlineStr">
        <is>
          <t xml:space="preserve">2026-09 (Sept)</t>
        </is>
      </c>
      <c r="S1980">
        <f>IF(M1980="Not an error",0,IF(COUNTIFS($A$2:$A1980,$A1980,$D$2:$D1980,$D1980,$M$2:$M1980,"&lt;&gt;Not an error")=1,1,0))</f>
        <v>0</v>
      </c>
      <c r="T1980">
        <f>IF(M1980&lt;&gt;"Major",0,IF(COUNTIFS($A$2:$A1980,$A1980,$D$2:$D1980,$D1980,$M$2:$M1980,"Major")=1,1,0))</f>
        <v>0</v>
      </c>
      <c r="U1980">
        <f>IF(M1980&lt;&gt;"Minor",0,IF(COUNTIFS($A$2:$A1980,$A1980,$D$2:$D1980,$D1980,$M$2:$M1980,"Minor")=1,1,0))</f>
        <v>0</v>
      </c>
    </row>
    <row r="1981">
      <c r="A1981" t="inlineStr">
        <is>
          <t xml:space="preserve">819eabfbd96880cd7f6d42202600e24bdb384108</t>
        </is>
      </c>
      <c r="B1981" t="inlineStr">
        <is>
          <t xml:space="preserve">Primal Partners</t>
        </is>
      </c>
      <c r="C1981" t="inlineStr">
        <is>
          <t xml:space="preserve">Primal Partners (New)</t>
        </is>
      </c>
      <c r="D1981" t="inlineStr">
        <is>
          <t xml:space="preserve">593a34e35e70addfbde5fe1ba37b4b6ddabf6e0f</t>
        </is>
      </c>
      <c r="E1981" t="inlineStr">
        <is>
          <t xml:space="preserve">Episode 111: Rot Wie Eine Bete Werden</t>
        </is>
      </c>
      <c r="F1981">
        <v>111</v>
      </c>
      <c r="G1981" t="inlineStr">
        <is>
          <t xml:space="preserve">4:29-4:33</t>
        </is>
      </c>
      <c r="H1981" t="inlineStr">
        <is>
          <t xml:space="preserve">Resolved</t>
        </is>
      </c>
      <c r="I1981" t="inlineStr">
        <is>
          <t xml:space="preserve">Remarks: [Script Error]
Line from script:
"In der NÃ¤he notierte ein Mann namens Ron Miles die Zahlen mit einem Stift."
Note: Ron Miles was already introduced earlier in the scene, so introducing him again as â€œa man named Ron Milesâ€_x009d_ is redundant. Suggested: â€œIn der NÃ¤he notierte Ron Miles die Zahlen mit einem Stift.â€_x009d_</t>
        </is>
      </c>
      <c r="J1981" t="inlineStr">
        <is>
          <t xml:space="preserve">VOA</t>
        </is>
      </c>
      <c r="K1981" t="inlineStr">
        <is>
          <t xml:space="preserve">Script Error</t>
        </is>
      </c>
      <c r="L1981" t="inlineStr">
        <is>
          <t xml:space="preserve">Script error</t>
        </is>
      </c>
      <c r="M1981" t="str">
        <f>IFERROR(IF(VLOOKUP(L1981,'Quantification'!$A:$B,2,FALSE)&amp;""="","Unclassified",VLOOKUP(L1981,'Quantification'!$A:$B,2,FALSE)),"Unclassified")</f>
        <v>Major</v>
      </c>
      <c r="N1981" t="inlineStr">
        <is>
          <t xml:space="preserve">con-khera.mirjam@pocketfm.com</t>
        </is>
      </c>
      <c r="O1981" t="inlineStr">
        <is>
          <t xml:space="preserve">Issues found in raw</t>
        </is>
      </c>
      <c r="P1981" t="str">
        <f>IF(OR(O1981="Issues found in master",O1981="Final master"),"Master",IF(OR(O1981="Ready for Master",O1981="Issues found in raw",O1981="Raw under QC",O1981="Issues resolved in raw"),"Raw","-"))</f>
        <v>Raw</v>
      </c>
      <c r="Q1981" s="13">
        <v>46289.39236111111</v>
      </c>
      <c r="R1981" t="inlineStr">
        <is>
          <t xml:space="preserve">2026-09 (Sept)</t>
        </is>
      </c>
      <c r="S1981">
        <f>IF(M1981="Not an error",0,IF(COUNTIFS($A$2:$A1981,$A1981,$D$2:$D1981,$D1981,$M$2:$M1981,"&lt;&gt;Not an error")=1,1,0))</f>
        <v>0</v>
      </c>
      <c r="T1981">
        <f>IF(M1981&lt;&gt;"Major",0,IF(COUNTIFS($A$2:$A1981,$A1981,$D$2:$D1981,$D1981,$M$2:$M1981,"Major")=1,1,0))</f>
        <v>0</v>
      </c>
      <c r="U1981">
        <f>IF(M1981&lt;&gt;"Minor",0,IF(COUNTIFS($A$2:$A1981,$A1981,$D$2:$D1981,$D1981,$M$2:$M1981,"Minor")=1,1,0))</f>
        <v>0</v>
      </c>
    </row>
    <row r="1982">
      <c r="A1982" t="inlineStr">
        <is>
          <t xml:space="preserve">819eabfbd96880cd7f6d42202600e24bdb384108</t>
        </is>
      </c>
      <c r="B1982" t="inlineStr">
        <is>
          <t xml:space="preserve">Primal Partners</t>
        </is>
      </c>
      <c r="C1982" t="inlineStr">
        <is>
          <t xml:space="preserve">Primal Partners (New)</t>
        </is>
      </c>
      <c r="D1982" t="inlineStr">
        <is>
          <t xml:space="preserve">593a34e35e70addfbde5fe1ba37b4b6ddabf6e0f</t>
        </is>
      </c>
      <c r="E1982" t="inlineStr">
        <is>
          <t xml:space="preserve">Episode 111: Rot Wie Eine Bete Werden</t>
        </is>
      </c>
      <c r="F1982">
        <v>111</v>
      </c>
      <c r="G1982" t="inlineStr">
        <is>
          <t xml:space="preserve">4:34-4:40</t>
        </is>
      </c>
      <c r="H1982" t="inlineStr">
        <is>
          <t xml:space="preserve">Resolved</t>
        </is>
      </c>
      <c r="I1982" t="inlineStr">
        <is>
          <t xml:space="preserve">Remarks: [Script Error]
Line from script:
"Während sie sprach, streckte Yvonne die Hand aus, um der Psi-Glocke den Scannerhelm vom Kopf zu nehmen."
Note: Yvonne Song was previously established as the CEO of the sunglasses company and should not appear as an instructor at Saintwater High School. The instructor’s name must be replaced consistently throughout the scene.</t>
        </is>
      </c>
      <c r="J1982" t="inlineStr">
        <is>
          <t xml:space="preserve">VOA</t>
        </is>
      </c>
      <c r="K1982" t="inlineStr">
        <is>
          <t xml:space="preserve">Script Error</t>
        </is>
      </c>
      <c r="L1982" t="inlineStr">
        <is>
          <t xml:space="preserve">Script error</t>
        </is>
      </c>
      <c r="M1982" t="str">
        <f>IFERROR(IF(VLOOKUP(L1982,'Quantification'!$A:$B,2,FALSE)&amp;""="","Unclassified",VLOOKUP(L1982,'Quantification'!$A:$B,2,FALSE)),"Unclassified")</f>
        <v>Major</v>
      </c>
      <c r="N1982" t="inlineStr">
        <is>
          <t xml:space="preserve">con-khera.mirjam@pocketfm.com</t>
        </is>
      </c>
      <c r="O1982" t="inlineStr">
        <is>
          <t xml:space="preserve">Issues found in raw</t>
        </is>
      </c>
      <c r="P1982" t="str">
        <f>IF(OR(O1982="Issues found in master",O1982="Final master"),"Master",IF(OR(O1982="Ready for Master",O1982="Issues found in raw",O1982="Raw under QC",O1982="Issues resolved in raw"),"Raw","-"))</f>
        <v>Raw</v>
      </c>
      <c r="Q1982" s="13">
        <v>46289.39236111111</v>
      </c>
      <c r="R1982" t="inlineStr">
        <is>
          <t xml:space="preserve">2026-09 (Sept)</t>
        </is>
      </c>
      <c r="S1982">
        <f>IF(M1982="Not an error",0,IF(COUNTIFS($A$2:$A1982,$A1982,$D$2:$D1982,$D1982,$M$2:$M1982,"&lt;&gt;Not an error")=1,1,0))</f>
        <v>0</v>
      </c>
      <c r="T1982">
        <f>IF(M1982&lt;&gt;"Major",0,IF(COUNTIFS($A$2:$A1982,$A1982,$D$2:$D1982,$D1982,$M$2:$M1982,"Major")=1,1,0))</f>
        <v>0</v>
      </c>
      <c r="U1982">
        <f>IF(M1982&lt;&gt;"Minor",0,IF(COUNTIFS($A$2:$A1982,$A1982,$D$2:$D1982,$D1982,$M$2:$M1982,"Minor")=1,1,0))</f>
        <v>0</v>
      </c>
    </row>
    <row r="1983">
      <c r="A1983" t="inlineStr">
        <is>
          <t xml:space="preserve">819eabfbd96880cd7f6d42202600e24bdb384108</t>
        </is>
      </c>
      <c r="B1983" t="inlineStr">
        <is>
          <t xml:space="preserve">Primal Partners</t>
        </is>
      </c>
      <c r="C1983" t="inlineStr">
        <is>
          <t xml:space="preserve">Primal Partners (New)</t>
        </is>
      </c>
      <c r="D1983" t="inlineStr">
        <is>
          <t xml:space="preserve">593a34e35e70addfbde5fe1ba37b4b6ddabf6e0f</t>
        </is>
      </c>
      <c r="E1983" t="inlineStr">
        <is>
          <t xml:space="preserve">Episode 111: Rot Wie Eine Bete Werden</t>
        </is>
      </c>
      <c r="F1983">
        <v>111</v>
      </c>
      <c r="G1983" t="inlineStr">
        <is>
          <t xml:space="preserve">4:44-4:47</t>
        </is>
      </c>
      <c r="H1983" t="inlineStr">
        <is>
          <t xml:space="preserve">Resolved</t>
        </is>
      </c>
      <c r="I1983" t="inlineStr">
        <is>
          <t xml:space="preserve">Remarks: [Script Error]
Line from script:
"Yvonne hielt inne und versuchte es erneut."
Note: Yvonne Song was previously established as the CEO of the sunglasses company and should not appear as an instructor at Saintwater High School. The instructor’s name must be replaced consistently throughout the scene.</t>
        </is>
      </c>
      <c r="J1983" t="inlineStr">
        <is>
          <t xml:space="preserve">VOA</t>
        </is>
      </c>
      <c r="K1983" t="inlineStr">
        <is>
          <t xml:space="preserve">Script Error</t>
        </is>
      </c>
      <c r="L1983" t="inlineStr">
        <is>
          <t xml:space="preserve">Script error</t>
        </is>
      </c>
      <c r="M1983" t="str">
        <f>IFERROR(IF(VLOOKUP(L1983,'Quantification'!$A:$B,2,FALSE)&amp;""="","Unclassified",VLOOKUP(L1983,'Quantification'!$A:$B,2,FALSE)),"Unclassified")</f>
        <v>Major</v>
      </c>
      <c r="N1983" t="inlineStr">
        <is>
          <t xml:space="preserve">con-khera.mirjam@pocketfm.com</t>
        </is>
      </c>
      <c r="O1983" t="inlineStr">
        <is>
          <t xml:space="preserve">Issues found in raw</t>
        </is>
      </c>
      <c r="P1983" t="str">
        <f>IF(OR(O1983="Issues found in master",O1983="Final master"),"Master",IF(OR(O1983="Ready for Master",O1983="Issues found in raw",O1983="Raw under QC",O1983="Issues resolved in raw"),"Raw","-"))</f>
        <v>Raw</v>
      </c>
      <c r="Q1983" s="13">
        <v>46289.39236111111</v>
      </c>
      <c r="R1983" t="inlineStr">
        <is>
          <t xml:space="preserve">2026-09 (Sept)</t>
        </is>
      </c>
      <c r="S1983">
        <f>IF(M1983="Not an error",0,IF(COUNTIFS($A$2:$A1983,$A1983,$D$2:$D1983,$D1983,$M$2:$M1983,"&lt;&gt;Not an error")=1,1,0))</f>
        <v>0</v>
      </c>
      <c r="T1983">
        <f>IF(M1983&lt;&gt;"Major",0,IF(COUNTIFS($A$2:$A1983,$A1983,$D$2:$D1983,$D1983,$M$2:$M1983,"Major")=1,1,0))</f>
        <v>0</v>
      </c>
      <c r="U1983">
        <f>IF(M1983&lt;&gt;"Minor",0,IF(COUNTIFS($A$2:$A1983,$A1983,$D$2:$D1983,$D1983,$M$2:$M1983,"Minor")=1,1,0))</f>
        <v>0</v>
      </c>
    </row>
    <row r="1984">
      <c r="A1984" t="inlineStr">
        <is>
          <t xml:space="preserve">819eabfbd96880cd7f6d42202600e24bdb384108</t>
        </is>
      </c>
      <c r="B1984" t="inlineStr">
        <is>
          <t xml:space="preserve">Primal Partners</t>
        </is>
      </c>
      <c r="C1984" t="inlineStr">
        <is>
          <t xml:space="preserve">Primal Partners (New)</t>
        </is>
      </c>
      <c r="D1984" t="inlineStr">
        <is>
          <t xml:space="preserve">593a34e35e70addfbde5fe1ba37b4b6ddabf6e0f</t>
        </is>
      </c>
      <c r="E1984" t="inlineStr">
        <is>
          <t xml:space="preserve">Episode 111: Rot Wie Eine Bete Werden</t>
        </is>
      </c>
      <c r="F1984">
        <v>111</v>
      </c>
      <c r="G1984" t="inlineStr">
        <is>
          <t xml:space="preserve">4:57-5:01</t>
        </is>
      </c>
      <c r="H1984" t="inlineStr">
        <is>
          <t xml:space="preserve">Resolved</t>
        </is>
      </c>
      <c r="I1984" t="inlineStr">
        <is>
          <t xml:space="preserve">Remarks: [Script Error]
Line from script:
"„Wayne Wallace“, rief Yvonne mit hilfloser Stimme."
Note: Yvonne Song was previously established as the CEO of the sunglasses company and should not appear as an instructor at Saintwater High School. The instructor’s name must be replaced consistently throughout the scene.</t>
        </is>
      </c>
      <c r="J1984" t="inlineStr">
        <is>
          <t xml:space="preserve">VOA</t>
        </is>
      </c>
      <c r="K1984" t="inlineStr">
        <is>
          <t xml:space="preserve">Script Error</t>
        </is>
      </c>
      <c r="L1984" t="inlineStr">
        <is>
          <t xml:space="preserve">Script error</t>
        </is>
      </c>
      <c r="M1984" t="str">
        <f>IFERROR(IF(VLOOKUP(L1984,'Quantification'!$A:$B,2,FALSE)&amp;""="","Unclassified",VLOOKUP(L1984,'Quantification'!$A:$B,2,FALSE)),"Unclassified")</f>
        <v>Major</v>
      </c>
      <c r="N1984" t="inlineStr">
        <is>
          <t xml:space="preserve">con-khera.mirjam@pocketfm.com</t>
        </is>
      </c>
      <c r="O1984" t="inlineStr">
        <is>
          <t xml:space="preserve">Issues found in raw</t>
        </is>
      </c>
      <c r="P1984" t="str">
        <f>IF(OR(O1984="Issues found in master",O1984="Final master"),"Master",IF(OR(O1984="Ready for Master",O1984="Issues found in raw",O1984="Raw under QC",O1984="Issues resolved in raw"),"Raw","-"))</f>
        <v>Raw</v>
      </c>
      <c r="Q1984" s="13">
        <v>46289.39236111111</v>
      </c>
      <c r="R1984" t="inlineStr">
        <is>
          <t xml:space="preserve">2026-09 (Sept)</t>
        </is>
      </c>
      <c r="S1984">
        <f>IF(M1984="Not an error",0,IF(COUNTIFS($A$2:$A1984,$A1984,$D$2:$D1984,$D1984,$M$2:$M1984,"&lt;&gt;Not an error")=1,1,0))</f>
        <v>0</v>
      </c>
      <c r="T1984">
        <f>IF(M1984&lt;&gt;"Major",0,IF(COUNTIFS($A$2:$A1984,$A1984,$D$2:$D1984,$D1984,$M$2:$M1984,"Major")=1,1,0))</f>
        <v>0</v>
      </c>
      <c r="U1984">
        <f>IF(M1984&lt;&gt;"Minor",0,IF(COUNTIFS($A$2:$A1984,$A1984,$D$2:$D1984,$D1984,$M$2:$M1984,"Minor")=1,1,0))</f>
        <v>0</v>
      </c>
    </row>
    <row r="1985">
      <c r="A1985" t="inlineStr">
        <is>
          <t xml:space="preserve">819eabfbd96880cd7f6d42202600e24bdb384108</t>
        </is>
      </c>
      <c r="B1985" t="inlineStr">
        <is>
          <t xml:space="preserve">Primal Partners</t>
        </is>
      </c>
      <c r="C1985" t="inlineStr">
        <is>
          <t xml:space="preserve">Primal Partners (New)</t>
        </is>
      </c>
      <c r="D1985" t="inlineStr">
        <is>
          <t xml:space="preserve">593a34e35e70addfbde5fe1ba37b4b6ddabf6e0f</t>
        </is>
      </c>
      <c r="E1985" t="inlineStr">
        <is>
          <t xml:space="preserve">Episode 111: Rot Wie Eine Bete Werden</t>
        </is>
      </c>
      <c r="F1985">
        <v>111</v>
      </c>
      <c r="G1985" t="inlineStr">
        <is>
          <t xml:space="preserve">6:46-6:52</t>
        </is>
      </c>
      <c r="H1985" t="inlineStr">
        <is>
          <t xml:space="preserve">Resolved</t>
        </is>
      </c>
      <c r="I1985" t="inlineStr">
        <is>
          <t xml:space="preserve">Remarks: [Script Error]
Line from script:
"Sie hatte es sogar geschafft, eine Schuppendieb-Marionette mit einem gewÃ¶hnlichen Feuerzahn-Hund zu besiegen."
Note: Sofia defeated a Gravitron in the Recruit Cup, not a â€œSchuppendieb-Marionette.â€_x009d_ Suggested: â€œSie hatte es sogar geschafft, einen Gravitron mit einem gewÃ¶hnlichen Feuerzahn-Hund zu besiegen.â€_x009d_</t>
        </is>
      </c>
      <c r="J1985" t="inlineStr">
        <is>
          <t xml:space="preserve">VOA</t>
        </is>
      </c>
      <c r="K1985" t="inlineStr">
        <is>
          <t xml:space="preserve">Script Error</t>
        </is>
      </c>
      <c r="L1985" t="inlineStr">
        <is>
          <t xml:space="preserve">Script error</t>
        </is>
      </c>
      <c r="M1985" t="str">
        <f>IFERROR(IF(VLOOKUP(L1985,'Quantification'!$A:$B,2,FALSE)&amp;""="","Unclassified",VLOOKUP(L1985,'Quantification'!$A:$B,2,FALSE)),"Unclassified")</f>
        <v>Major</v>
      </c>
      <c r="N1985" t="inlineStr">
        <is>
          <t xml:space="preserve">con-khera.mirjam@pocketfm.com</t>
        </is>
      </c>
      <c r="O1985" t="inlineStr">
        <is>
          <t xml:space="preserve">Issues found in raw</t>
        </is>
      </c>
      <c r="P1985" t="str">
        <f>IF(OR(O1985="Issues found in master",O1985="Final master"),"Master",IF(OR(O1985="Ready for Master",O1985="Issues found in raw",O1985="Raw under QC",O1985="Issues resolved in raw"),"Raw","-"))</f>
        <v>Raw</v>
      </c>
      <c r="Q1985" s="13">
        <v>46289.39236111111</v>
      </c>
      <c r="R1985" t="inlineStr">
        <is>
          <t xml:space="preserve">2026-09 (Sept)</t>
        </is>
      </c>
      <c r="S1985">
        <f>IF(M1985="Not an error",0,IF(COUNTIFS($A$2:$A1985,$A1985,$D$2:$D1985,$D1985,$M$2:$M1985,"&lt;&gt;Not an error")=1,1,0))</f>
        <v>0</v>
      </c>
      <c r="T1985">
        <f>IF(M1985&lt;&gt;"Major",0,IF(COUNTIFS($A$2:$A1985,$A1985,$D$2:$D1985,$D1985,$M$2:$M1985,"Major")=1,1,0))</f>
        <v>0</v>
      </c>
      <c r="U1985">
        <f>IF(M1985&lt;&gt;"Minor",0,IF(COUNTIFS($A$2:$A1985,$A1985,$D$2:$D1985,$D1985,$M$2:$M1985,"Minor")=1,1,0))</f>
        <v>0</v>
      </c>
    </row>
    <row r="1986">
      <c r="A1986" t="inlineStr">
        <is>
          <t xml:space="preserve">819eabfbd96880cd7f6d42202600e24bdb384108</t>
        </is>
      </c>
      <c r="B1986" t="inlineStr">
        <is>
          <t xml:space="preserve">Primal Partners</t>
        </is>
      </c>
      <c r="C1986" t="inlineStr">
        <is>
          <t xml:space="preserve">Primal Partners (New)</t>
        </is>
      </c>
      <c r="D1986" t="inlineStr">
        <is>
          <t xml:space="preserve">593a34e35e70addfbde5fe1ba37b4b6ddabf6e0f</t>
        </is>
      </c>
      <c r="E1986" t="inlineStr">
        <is>
          <t xml:space="preserve">Episode 111: Rot Wie Eine Bete Werden</t>
        </is>
      </c>
      <c r="F1986">
        <v>111</v>
      </c>
      <c r="G1986" t="inlineStr">
        <is>
          <t xml:space="preserve">7:53-7:58</t>
        </is>
      </c>
      <c r="H1986" t="inlineStr">
        <is>
          <t xml:space="preserve">Resolved</t>
        </is>
      </c>
      <c r="I1986" t="inlineStr">
        <is>
          <t xml:space="preserve">Remarks: [Script Error]
Line from script:
"Yvonne blinzelte, fasste sich dann und setzte dem Schatz-Ghul den Helm auf den Kopf."
Note: Yvonne Song was previously established as the CEO of the sunglasses company and should not appear as an instructor at Saintwater High School. The instructor’s name must be replaced consistently throughout the scene.</t>
        </is>
      </c>
      <c r="J1986" t="inlineStr">
        <is>
          <t xml:space="preserve">VOA</t>
        </is>
      </c>
      <c r="K1986" t="inlineStr">
        <is>
          <t xml:space="preserve">Script Error</t>
        </is>
      </c>
      <c r="L1986" t="inlineStr">
        <is>
          <t xml:space="preserve">Script error</t>
        </is>
      </c>
      <c r="M1986" t="str">
        <f>IFERROR(IF(VLOOKUP(L1986,'Quantification'!$A:$B,2,FALSE)&amp;""="","Unclassified",VLOOKUP(L1986,'Quantification'!$A:$B,2,FALSE)),"Unclassified")</f>
        <v>Major</v>
      </c>
      <c r="N1986" t="inlineStr">
        <is>
          <t xml:space="preserve">con-khera.mirjam@pocketfm.com</t>
        </is>
      </c>
      <c r="O1986" t="inlineStr">
        <is>
          <t xml:space="preserve">Issues found in raw</t>
        </is>
      </c>
      <c r="P1986" t="str">
        <f>IF(OR(O1986="Issues found in master",O1986="Final master"),"Master",IF(OR(O1986="Ready for Master",O1986="Issues found in raw",O1986="Raw under QC",O1986="Issues resolved in raw"),"Raw","-"))</f>
        <v>Raw</v>
      </c>
      <c r="Q1986" s="13">
        <v>46289.39236111111</v>
      </c>
      <c r="R1986" t="inlineStr">
        <is>
          <t xml:space="preserve">2026-09 (Sept)</t>
        </is>
      </c>
      <c r="S1986">
        <f>IF(M1986="Not an error",0,IF(COUNTIFS($A$2:$A1986,$A1986,$D$2:$D1986,$D1986,$M$2:$M1986,"&lt;&gt;Not an error")=1,1,0))</f>
        <v>0</v>
      </c>
      <c r="T1986">
        <f>IF(M1986&lt;&gt;"Major",0,IF(COUNTIFS($A$2:$A1986,$A1986,$D$2:$D1986,$D1986,$M$2:$M1986,"Major")=1,1,0))</f>
        <v>0</v>
      </c>
      <c r="U1986">
        <f>IF(M1986&lt;&gt;"Minor",0,IF(COUNTIFS($A$2:$A1986,$A1986,$D$2:$D1986,$D1986,$M$2:$M1986,"Minor")=1,1,0))</f>
        <v>0</v>
      </c>
    </row>
    <row r="1987">
      <c r="A1987" t="inlineStr">
        <is>
          <t xml:space="preserve">819eabfbd96880cd7f6d42202600e24bdb384108</t>
        </is>
      </c>
      <c r="B1987" t="inlineStr">
        <is>
          <t xml:space="preserve">Primal Partners</t>
        </is>
      </c>
      <c r="C1987" t="inlineStr">
        <is>
          <t xml:space="preserve">Primal Partners (New)</t>
        </is>
      </c>
      <c r="D1987" t="inlineStr">
        <is>
          <t xml:space="preserve">593a34e35e70addfbde5fe1ba37b4b6ddabf6e0f</t>
        </is>
      </c>
      <c r="E1987" t="inlineStr">
        <is>
          <t xml:space="preserve">Episode 111: Rot Wie Eine Bete Werden</t>
        </is>
      </c>
      <c r="F1987">
        <v>111</v>
      </c>
      <c r="G1987" t="inlineStr">
        <is>
          <t xml:space="preserve">8:06-8:09</t>
        </is>
      </c>
      <c r="H1987" t="inlineStr">
        <is>
          <t xml:space="preserve">Resolved</t>
        </is>
      </c>
      <c r="I1987" t="inlineStr">
        <is>
          <t xml:space="preserve">Remarks: [Script Error]
Line from script:
"Die anderen wussten es vielleicht nicht, aber ihr."
Note: The pronoun is grammatically incorrect in this construction. Suggested: â€œDie anderen wussten es vielleicht nicht, aber sie.â€_x009d_</t>
        </is>
      </c>
      <c r="J1987" t="inlineStr">
        <is>
          <t xml:space="preserve">VOA</t>
        </is>
      </c>
      <c r="K1987" t="inlineStr">
        <is>
          <t xml:space="preserve">Script Error</t>
        </is>
      </c>
      <c r="L1987" t="inlineStr">
        <is>
          <t xml:space="preserve">Script error</t>
        </is>
      </c>
      <c r="M1987" t="str">
        <f>IFERROR(IF(VLOOKUP(L1987,'Quantification'!$A:$B,2,FALSE)&amp;""="","Unclassified",VLOOKUP(L1987,'Quantification'!$A:$B,2,FALSE)),"Unclassified")</f>
        <v>Major</v>
      </c>
      <c r="N1987" t="inlineStr">
        <is>
          <t xml:space="preserve">con-khera.mirjam@pocketfm.com</t>
        </is>
      </c>
      <c r="O1987" t="inlineStr">
        <is>
          <t xml:space="preserve">Issues found in raw</t>
        </is>
      </c>
      <c r="P1987" t="str">
        <f>IF(OR(O1987="Issues found in master",O1987="Final master"),"Master",IF(OR(O1987="Ready for Master",O1987="Issues found in raw",O1987="Raw under QC",O1987="Issues resolved in raw"),"Raw","-"))</f>
        <v>Raw</v>
      </c>
      <c r="Q1987" s="13">
        <v>46289.39236111111</v>
      </c>
      <c r="R1987" t="inlineStr">
        <is>
          <t xml:space="preserve">2026-09 (Sept)</t>
        </is>
      </c>
      <c r="S1987">
        <f>IF(M1987="Not an error",0,IF(COUNTIFS($A$2:$A1987,$A1987,$D$2:$D1987,$D1987,$M$2:$M1987,"&lt;&gt;Not an error")=1,1,0))</f>
        <v>0</v>
      </c>
      <c r="T1987">
        <f>IF(M1987&lt;&gt;"Major",0,IF(COUNTIFS($A$2:$A1987,$A1987,$D$2:$D1987,$D1987,$M$2:$M1987,"Major")=1,1,0))</f>
        <v>0</v>
      </c>
      <c r="U1987">
        <f>IF(M1987&lt;&gt;"Minor",0,IF(COUNTIFS($A$2:$A1987,$A1987,$D$2:$D1987,$D1987,$M$2:$M1987,"Minor")=1,1,0))</f>
        <v>0</v>
      </c>
    </row>
    <row r="1988">
      <c r="A1988" t="inlineStr">
        <is>
          <t xml:space="preserve">819eabfbd96880cd7f6d42202600e24bdb384108</t>
        </is>
      </c>
      <c r="B1988" t="inlineStr">
        <is>
          <t xml:space="preserve">Primal Partners</t>
        </is>
      </c>
      <c r="C1988" t="inlineStr">
        <is>
          <t xml:space="preserve">Primal Partners (New)</t>
        </is>
      </c>
      <c r="D1988" t="inlineStr">
        <is>
          <t xml:space="preserve">593a34e35e70addfbde5fe1ba37b4b6ddabf6e0f</t>
        </is>
      </c>
      <c r="E1988" t="inlineStr">
        <is>
          <t xml:space="preserve">Episode 111: Rot Wie Eine Bete Werden</t>
        </is>
      </c>
      <c r="F1988">
        <v>111</v>
      </c>
      <c r="G1988" t="inlineStr">
        <is>
          <t xml:space="preserve">8:18-8:24</t>
        </is>
      </c>
      <c r="H1988" t="inlineStr">
        <is>
          <t xml:space="preserve">Resolved</t>
        </is>
      </c>
      <c r="I1988" t="inlineStr">
        <is>
          <t xml:space="preserve">Remarks: [Script Error]
Line from script:
"Nachdem sie den Wert verkündet hatte, streckte Yvonne die Hand aus, um den Helm abzunehmen."
Note: Yvonne Song was previously established as the CEO of the sunglasses company and should not appear as an instructor at Saintwater High School. The instructor’s name must be replaced consistently throughout the scene.</t>
        </is>
      </c>
      <c r="J1988" t="inlineStr">
        <is>
          <t xml:space="preserve">VOA</t>
        </is>
      </c>
      <c r="K1988" t="inlineStr">
        <is>
          <t xml:space="preserve">Script Error</t>
        </is>
      </c>
      <c r="L1988" t="inlineStr">
        <is>
          <t xml:space="preserve">Script error</t>
        </is>
      </c>
      <c r="M1988" t="str">
        <f>IFERROR(IF(VLOOKUP(L1988,'Quantification'!$A:$B,2,FALSE)&amp;""="","Unclassified",VLOOKUP(L1988,'Quantification'!$A:$B,2,FALSE)),"Unclassified")</f>
        <v>Major</v>
      </c>
      <c r="N1988" t="inlineStr">
        <is>
          <t xml:space="preserve">con-khera.mirjam@pocketfm.com</t>
        </is>
      </c>
      <c r="O1988" t="inlineStr">
        <is>
          <t xml:space="preserve">Issues found in raw</t>
        </is>
      </c>
      <c r="P1988" t="str">
        <f>IF(OR(O1988="Issues found in master",O1988="Final master"),"Master",IF(OR(O1988="Ready for Master",O1988="Issues found in raw",O1988="Raw under QC",O1988="Issues resolved in raw"),"Raw","-"))</f>
        <v>Raw</v>
      </c>
      <c r="Q1988" s="13">
        <v>46289.39236111111</v>
      </c>
      <c r="R1988" t="inlineStr">
        <is>
          <t xml:space="preserve">2026-09 (Sept)</t>
        </is>
      </c>
      <c r="S1988">
        <f>IF(M1988="Not an error",0,IF(COUNTIFS($A$2:$A1988,$A1988,$D$2:$D1988,$D1988,$M$2:$M1988,"&lt;&gt;Not an error")=1,1,0))</f>
        <v>0</v>
      </c>
      <c r="T1988">
        <f>IF(M1988&lt;&gt;"Major",0,IF(COUNTIFS($A$2:$A1988,$A1988,$D$2:$D1988,$D1988,$M$2:$M1988,"Major")=1,1,0))</f>
        <v>0</v>
      </c>
      <c r="U1988">
        <f>IF(M1988&lt;&gt;"Minor",0,IF(COUNTIFS($A$2:$A1988,$A1988,$D$2:$D1988,$D1988,$M$2:$M1988,"Minor")=1,1,0))</f>
        <v>0</v>
      </c>
    </row>
    <row r="1989">
      <c r="A1989" t="inlineStr">
        <is>
          <t xml:space="preserve">819eabfbd96880cd7f6d42202600e24bdb384108</t>
        </is>
      </c>
      <c r="B1989" t="inlineStr">
        <is>
          <t xml:space="preserve">Primal Partners</t>
        </is>
      </c>
      <c r="C1989" t="inlineStr">
        <is>
          <t xml:space="preserve">Primal Partners (New)</t>
        </is>
      </c>
      <c r="D1989" t="inlineStr">
        <is>
          <t xml:space="preserve">593a34e35e70addfbde5fe1ba37b4b6ddabf6e0f</t>
        </is>
      </c>
      <c r="E1989" t="inlineStr">
        <is>
          <t xml:space="preserve">Episode 111: Rot Wie Eine Bete Werden</t>
        </is>
      </c>
      <c r="F1989">
        <v>111</v>
      </c>
      <c r="G1989" t="inlineStr">
        <is>
          <t xml:space="preserve">8:31-8:32</t>
        </is>
      </c>
      <c r="H1989" t="inlineStr">
        <is>
          <t xml:space="preserve">Resolved</t>
        </is>
      </c>
      <c r="I1989" t="inlineStr">
        <is>
          <t xml:space="preserve">Remarks: [Script Error]
Line from script:
"Yvonne war sprachlos."
Note: Yvonne Song was previously established as the CEO of the sunglasses company, and â€œwar sprachlosâ€_x009d_ is repeatedly overused throughout the script. Suggested: â€œDie Ausbilderin wusste einen Moment lang nicht, wie sie reagieren sollte.â€_x009d_</t>
        </is>
      </c>
      <c r="J1989" t="inlineStr">
        <is>
          <t xml:space="preserve">VOA</t>
        </is>
      </c>
      <c r="K1989" t="inlineStr">
        <is>
          <t xml:space="preserve">Script Error</t>
        </is>
      </c>
      <c r="L1989" t="inlineStr">
        <is>
          <t xml:space="preserve">Script error</t>
        </is>
      </c>
      <c r="M1989" t="str">
        <f>IFERROR(IF(VLOOKUP(L1989,'Quantification'!$A:$B,2,FALSE)&amp;""="","Unclassified",VLOOKUP(L1989,'Quantification'!$A:$B,2,FALSE)),"Unclassified")</f>
        <v>Major</v>
      </c>
      <c r="N1989" t="inlineStr">
        <is>
          <t xml:space="preserve">con-khera.mirjam@pocketfm.com</t>
        </is>
      </c>
      <c r="O1989" t="inlineStr">
        <is>
          <t xml:space="preserve">Issues found in raw</t>
        </is>
      </c>
      <c r="P1989" t="str">
        <f>IF(OR(O1989="Issues found in master",O1989="Final master"),"Master",IF(OR(O1989="Ready for Master",O1989="Issues found in raw",O1989="Raw under QC",O1989="Issues resolved in raw"),"Raw","-"))</f>
        <v>Raw</v>
      </c>
      <c r="Q1989" s="13">
        <v>46289.39236111111</v>
      </c>
      <c r="R1989" t="inlineStr">
        <is>
          <t xml:space="preserve">2026-09 (Sept)</t>
        </is>
      </c>
      <c r="S1989">
        <f>IF(M1989="Not an error",0,IF(COUNTIFS($A$2:$A1989,$A1989,$D$2:$D1989,$D1989,$M$2:$M1989,"&lt;&gt;Not an error")=1,1,0))</f>
        <v>0</v>
      </c>
      <c r="T1989">
        <f>IF(M1989&lt;&gt;"Major",0,IF(COUNTIFS($A$2:$A1989,$A1989,$D$2:$D1989,$D1989,$M$2:$M1989,"Major")=1,1,0))</f>
        <v>0</v>
      </c>
      <c r="U1989">
        <f>IF(M1989&lt;&gt;"Minor",0,IF(COUNTIFS($A$2:$A1989,$A1989,$D$2:$D1989,$D1989,$M$2:$M1989,"Minor")=1,1,0))</f>
        <v>0</v>
      </c>
    </row>
    <row r="1990">
      <c r="A1990" t="inlineStr">
        <is>
          <t xml:space="preserve">819eabfbd96880cd7f6d42202600e24bdb384108</t>
        </is>
      </c>
      <c r="B1990" t="inlineStr">
        <is>
          <t xml:space="preserve">Primal Partners</t>
        </is>
      </c>
      <c r="C1990" t="inlineStr">
        <is>
          <t xml:space="preserve">Primal Partners (New)</t>
        </is>
      </c>
      <c r="D1990" t="inlineStr">
        <is>
          <t xml:space="preserve">593a34e35e70addfbde5fe1ba37b4b6ddabf6e0f</t>
        </is>
      </c>
      <c r="E1990" t="inlineStr">
        <is>
          <t xml:space="preserve">Episode 111: Rot Wie Eine Bete Werden</t>
        </is>
      </c>
      <c r="F1990">
        <v>111</v>
      </c>
      <c r="G1990" t="inlineStr">
        <is>
          <t xml:space="preserve">9:02-9:04</t>
        </is>
      </c>
      <c r="H1990" t="inlineStr">
        <is>
          <t xml:space="preserve">Resolved</t>
        </is>
      </c>
      <c r="I1990" t="inlineStr">
        <is>
          <t xml:space="preserve">Remarks: [Script Error]
Line from script:
"Yvonne fiel die Kinnlade herunter."
Note: Yvonne Song was previously established as the CEO of the sunglasses company. Additionally, this exaggerated reaction is repetitive and unnatural. Suggested: â€œDie Ausbilderin sah Finder verblÃ¼fft an.â€_x009d_</t>
        </is>
      </c>
      <c r="J1990" t="inlineStr">
        <is>
          <t xml:space="preserve">VOA</t>
        </is>
      </c>
      <c r="K1990" t="inlineStr">
        <is>
          <t xml:space="preserve">Script Error</t>
        </is>
      </c>
      <c r="L1990" t="inlineStr">
        <is>
          <t xml:space="preserve">Script error</t>
        </is>
      </c>
      <c r="M1990" t="str">
        <f>IFERROR(IF(VLOOKUP(L1990,'Quantification'!$A:$B,2,FALSE)&amp;""="","Unclassified",VLOOKUP(L1990,'Quantification'!$A:$B,2,FALSE)),"Unclassified")</f>
        <v>Major</v>
      </c>
      <c r="N1990" t="inlineStr">
        <is>
          <t xml:space="preserve">con-khera.mirjam@pocketfm.com</t>
        </is>
      </c>
      <c r="O1990" t="inlineStr">
        <is>
          <t xml:space="preserve">Issues found in raw</t>
        </is>
      </c>
      <c r="P1990" t="str">
        <f>IF(OR(O1990="Issues found in master",O1990="Final master"),"Master",IF(OR(O1990="Ready for Master",O1990="Issues found in raw",O1990="Raw under QC",O1990="Issues resolved in raw"),"Raw","-"))</f>
        <v>Raw</v>
      </c>
      <c r="Q1990" s="13">
        <v>46289.39236111111</v>
      </c>
      <c r="R1990" t="inlineStr">
        <is>
          <t xml:space="preserve">2026-09 (Sept)</t>
        </is>
      </c>
      <c r="S1990">
        <f>IF(M1990="Not an error",0,IF(COUNTIFS($A$2:$A1990,$A1990,$D$2:$D1990,$D1990,$M$2:$M1990,"&lt;&gt;Not an error")=1,1,0))</f>
        <v>0</v>
      </c>
      <c r="T1990">
        <f>IF(M1990&lt;&gt;"Major",0,IF(COUNTIFS($A$2:$A1990,$A1990,$D$2:$D1990,$D1990,$M$2:$M1990,"Major")=1,1,0))</f>
        <v>0</v>
      </c>
      <c r="U1990">
        <f>IF(M1990&lt;&gt;"Minor",0,IF(COUNTIFS($A$2:$A1990,$A1990,$D$2:$D1990,$D1990,$M$2:$M1990,"Minor")=1,1,0))</f>
        <v>0</v>
      </c>
    </row>
    <row r="1991">
      <c r="A1991" t="inlineStr">
        <is>
          <t xml:space="preserve">819eabfbd96880cd7f6d42202600e24bdb384108</t>
        </is>
      </c>
      <c r="B1991" t="inlineStr">
        <is>
          <t xml:space="preserve">Primal Partners</t>
        </is>
      </c>
      <c r="C1991" t="inlineStr">
        <is>
          <t xml:space="preserve">Primal Partners (New)</t>
        </is>
      </c>
      <c r="D1991" t="inlineStr">
        <is>
          <t xml:space="preserve">37ac7bb43b9e835ccbfdf05c02f88f558c4b55fc</t>
        </is>
      </c>
      <c r="E1991" t="inlineStr">
        <is>
          <t xml:space="preserve">Episode 112: Einfache Fünfstellige Zahl</t>
        </is>
      </c>
      <c r="F1991">
        <v>112</v>
      </c>
      <c r="G1991" t="inlineStr">
        <is>
          <t xml:space="preserve">0:23-0:32</t>
        </is>
      </c>
      <c r="H1991" t="inlineStr">
        <is>
          <t xml:space="preserve">Pending</t>
        </is>
      </c>
      <c r="I1991" t="inlineStr">
        <is>
          <t xml:space="preserve">Remarks: [Script Error]
Line from script:
"Sein Blick wanderte zu dem Finder, der Ã¼ber Sofia Warrens Kopf schwebte, und ein bitterer Anflug von Neid durchfuhr ihn.
Ein Finder!"
Note: â€œFinderâ€_x009d_ is the creatureâ€™s personal name, not its species. Suggested: â€œSein Blick wanderte zu dem Schatzgeist, der Ã¼ber Sofia Warrens Kopf schwebte, und ein bitterer Anflug von Neid durchfuhr ihn. Ein Schatzgeist!â€_x009d_</t>
        </is>
      </c>
      <c r="J1991" t="inlineStr">
        <is>
          <t xml:space="preserve">VOA</t>
        </is>
      </c>
      <c r="K1991" t="inlineStr">
        <is>
          <t xml:space="preserve">Script Error</t>
        </is>
      </c>
      <c r="L1991" t="inlineStr">
        <is>
          <t xml:space="preserve">Script error</t>
        </is>
      </c>
      <c r="M1991" t="str">
        <f>IFERROR(IF(VLOOKUP(L1991,'Quantification'!$A:$B,2,FALSE)&amp;""="","Unclassified",VLOOKUP(L1991,'Quantification'!$A:$B,2,FALSE)),"Unclassified")</f>
        <v>Major</v>
      </c>
      <c r="N1991" t="inlineStr">
        <is>
          <t xml:space="preserve">con-khera.mirjam@pocketfm.com</t>
        </is>
      </c>
      <c r="O1991" t="inlineStr">
        <is>
          <t xml:space="preserve">Issues found in raw</t>
        </is>
      </c>
      <c r="P1991" t="str">
        <f>IF(OR(O1991="Issues found in master",O1991="Final master"),"Master",IF(OR(O1991="Ready for Master",O1991="Issues found in raw",O1991="Raw under QC",O1991="Issues resolved in raw"),"Raw","-"))</f>
        <v>Raw</v>
      </c>
      <c r="Q1991" s="13">
        <v>46287.32708333334</v>
      </c>
      <c r="R1991" t="inlineStr">
        <is>
          <t xml:space="preserve">2026-09 (Sept)</t>
        </is>
      </c>
      <c r="S1991">
        <f>IF(M1991="Not an error",0,IF(COUNTIFS($A$2:$A1991,$A1991,$D$2:$D1991,$D1991,$M$2:$M1991,"&lt;&gt;Not an error")=1,1,0))</f>
        <v>1</v>
      </c>
      <c r="T1991">
        <f>IF(M1991&lt;&gt;"Major",0,IF(COUNTIFS($A$2:$A1991,$A1991,$D$2:$D1991,$D1991,$M$2:$M1991,"Major")=1,1,0))</f>
        <v>1</v>
      </c>
      <c r="U1991">
        <f>IF(M1991&lt;&gt;"Minor",0,IF(COUNTIFS($A$2:$A1991,$A1991,$D$2:$D1991,$D1991,$M$2:$M1991,"Minor")=1,1,0))</f>
        <v>0</v>
      </c>
    </row>
    <row r="1992">
      <c r="A1992" t="inlineStr">
        <is>
          <t xml:space="preserve">819eabfbd96880cd7f6d42202600e24bdb384108</t>
        </is>
      </c>
      <c r="B1992" t="inlineStr">
        <is>
          <t xml:space="preserve">Primal Partners</t>
        </is>
      </c>
      <c r="C1992" t="inlineStr">
        <is>
          <t xml:space="preserve">Primal Partners (New)</t>
        </is>
      </c>
      <c r="D1992" t="inlineStr">
        <is>
          <t xml:space="preserve">37ac7bb43b9e835ccbfdf05c02f88f558c4b55fc</t>
        </is>
      </c>
      <c r="E1992" t="inlineStr">
        <is>
          <t xml:space="preserve">Episode 112: Einfache Fünfstellige Zahl</t>
        </is>
      </c>
      <c r="F1992">
        <v>112</v>
      </c>
      <c r="G1992" t="inlineStr">
        <is>
          <t xml:space="preserve">7:02-7:04</t>
        </is>
      </c>
      <c r="H1992" t="inlineStr">
        <is>
          <t xml:space="preserve">Pending</t>
        </is>
      </c>
      <c r="I1992" t="inlineStr">
        <is>
          <t xml:space="preserve">Remarks: [Script Error]
Line from script:
"Sofia war erneut sprachlos."
Note: This reaction is repetitive and heavily overused throughout the script. Suggested: Delete the sentence.</t>
        </is>
      </c>
      <c r="J1992" t="inlineStr">
        <is>
          <t xml:space="preserve">VOA</t>
        </is>
      </c>
      <c r="K1992" t="inlineStr">
        <is>
          <t xml:space="preserve">Script Error</t>
        </is>
      </c>
      <c r="L1992" t="inlineStr">
        <is>
          <t xml:space="preserve">Script error</t>
        </is>
      </c>
      <c r="M1992" t="str">
        <f>IFERROR(IF(VLOOKUP(L1992,'Quantification'!$A:$B,2,FALSE)&amp;""="","Unclassified",VLOOKUP(L1992,'Quantification'!$A:$B,2,FALSE)),"Unclassified")</f>
        <v>Major</v>
      </c>
      <c r="N1992" t="inlineStr">
        <is>
          <t xml:space="preserve">con-khera.mirjam@pocketfm.com</t>
        </is>
      </c>
      <c r="O1992" t="inlineStr">
        <is>
          <t xml:space="preserve">Issues found in raw</t>
        </is>
      </c>
      <c r="P1992" t="str">
        <f>IF(OR(O1992="Issues found in master",O1992="Final master"),"Master",IF(OR(O1992="Ready for Master",O1992="Issues found in raw",O1992="Raw under QC",O1992="Issues resolved in raw"),"Raw","-"))</f>
        <v>Raw</v>
      </c>
      <c r="Q1992" s="13">
        <v>46287.32708333334</v>
      </c>
      <c r="R1992" t="inlineStr">
        <is>
          <t xml:space="preserve">2026-09 (Sept)</t>
        </is>
      </c>
      <c r="S1992">
        <f>IF(M1992="Not an error",0,IF(COUNTIFS($A$2:$A1992,$A1992,$D$2:$D1992,$D1992,$M$2:$M1992,"&lt;&gt;Not an error")=1,1,0))</f>
        <v>0</v>
      </c>
      <c r="T1992">
        <f>IF(M1992&lt;&gt;"Major",0,IF(COUNTIFS($A$2:$A1992,$A1992,$D$2:$D1992,$D1992,$M$2:$M1992,"Major")=1,1,0))</f>
        <v>0</v>
      </c>
      <c r="U1992">
        <f>IF(M1992&lt;&gt;"Minor",0,IF(COUNTIFS($A$2:$A1992,$A1992,$D$2:$D1992,$D1992,$M$2:$M1992,"Minor")=1,1,0))</f>
        <v>0</v>
      </c>
    </row>
    <row r="1993">
      <c r="A1993" t="inlineStr">
        <is>
          <t xml:space="preserve">819eabfbd96880cd7f6d42202600e24bdb384108</t>
        </is>
      </c>
      <c r="B1993" t="inlineStr">
        <is>
          <t xml:space="preserve">Primal Partners</t>
        </is>
      </c>
      <c r="C1993" t="inlineStr">
        <is>
          <t xml:space="preserve">Primal Partners (New)</t>
        </is>
      </c>
      <c r="D1993" t="inlineStr">
        <is>
          <t xml:space="preserve">e00f052d9e3b90f73ac915043809c5cadc1ec8c3</t>
        </is>
      </c>
      <c r="E1993" t="inlineStr">
        <is>
          <t xml:space="preserve">Episode 113: Immer Zweiter</t>
        </is>
      </c>
      <c r="F1993">
        <v>113</v>
      </c>
      <c r="G1993" t="inlineStr">
        <is>
          <t xml:space="preserve">5:39-5:44</t>
        </is>
      </c>
      <c r="H1993" t="inlineStr">
        <is>
          <t xml:space="preserve">Pending</t>
        </is>
      </c>
      <c r="I1993" t="inlineStr">
        <is>
          <t xml:space="preserve">Remarks: [Script Error]
Line from script:
"HÃ¤tte er nicht den Ruf, SchÃ¼ler ein paar Sekunden zu lange anzustarren, hÃ¤tte er sie offen bewundert."
Note: This makes an adult teacherâ€™s interest in a fifteen-year-old student sound inappropriate and predatory. His admiration should refer exclusively to her potential as a beast coordinator. Suggested: â€œAm liebsten hÃ¤tte er seine Bewunderung fÃ¼r ihr auÃŸergewÃ¶hnliches Potenzial offen gezeigt.â€_x009d_</t>
        </is>
      </c>
      <c r="J1993" t="inlineStr">
        <is>
          <t xml:space="preserve">VOA</t>
        </is>
      </c>
      <c r="K1993" t="inlineStr">
        <is>
          <t xml:space="preserve">Script Error</t>
        </is>
      </c>
      <c r="L1993" t="inlineStr">
        <is>
          <t xml:space="preserve">Script error</t>
        </is>
      </c>
      <c r="M1993" t="str">
        <f>IFERROR(IF(VLOOKUP(L1993,'Quantification'!$A:$B,2,FALSE)&amp;""="","Unclassified",VLOOKUP(L1993,'Quantification'!$A:$B,2,FALSE)),"Unclassified")</f>
        <v>Major</v>
      </c>
      <c r="N1993" t="inlineStr">
        <is>
          <t xml:space="preserve">con-khera.mirjam@pocketfm.com</t>
        </is>
      </c>
      <c r="O1993" t="inlineStr">
        <is>
          <t xml:space="preserve">Issues found in raw</t>
        </is>
      </c>
      <c r="P1993" t="str">
        <f>IF(OR(O1993="Issues found in master",O1993="Final master"),"Master",IF(OR(O1993="Ready for Master",O1993="Issues found in raw",O1993="Raw under QC",O1993="Issues resolved in raw"),"Raw","-"))</f>
        <v>Raw</v>
      </c>
      <c r="Q1993" s="13">
        <v>46287.32777777778</v>
      </c>
      <c r="R1993" t="inlineStr">
        <is>
          <t xml:space="preserve">2026-09 (Sept)</t>
        </is>
      </c>
      <c r="S1993">
        <f>IF(M1993="Not an error",0,IF(COUNTIFS($A$2:$A1993,$A1993,$D$2:$D1993,$D1993,$M$2:$M1993,"&lt;&gt;Not an error")=1,1,0))</f>
        <v>1</v>
      </c>
      <c r="T1993">
        <f>IF(M1993&lt;&gt;"Major",0,IF(COUNTIFS($A$2:$A1993,$A1993,$D$2:$D1993,$D1993,$M$2:$M1993,"Major")=1,1,0))</f>
        <v>1</v>
      </c>
      <c r="U1993">
        <f>IF(M1993&lt;&gt;"Minor",0,IF(COUNTIFS($A$2:$A1993,$A1993,$D$2:$D1993,$D1993,$M$2:$M1993,"Minor")=1,1,0))</f>
        <v>0</v>
      </c>
    </row>
    <row r="1994">
      <c r="A1994" t="inlineStr">
        <is>
          <t xml:space="preserve">819eabfbd96880cd7f6d42202600e24bdb384108</t>
        </is>
      </c>
      <c r="B1994" t="inlineStr">
        <is>
          <t xml:space="preserve">Primal Partners</t>
        </is>
      </c>
      <c r="C1994" t="inlineStr">
        <is>
          <t xml:space="preserve">Primal Partners (New)</t>
        </is>
      </c>
      <c r="D1994" t="inlineStr">
        <is>
          <t xml:space="preserve">e00f052d9e3b90f73ac915043809c5cadc1ec8c3</t>
        </is>
      </c>
      <c r="E1994" t="inlineStr">
        <is>
          <t xml:space="preserve">Episode 113: Immer Zweiter</t>
        </is>
      </c>
      <c r="F1994">
        <v>113</v>
      </c>
      <c r="G1994" t="inlineStr">
        <is>
          <t xml:space="preserve">7:50-7:59</t>
        </is>
      </c>
      <c r="H1994" t="inlineStr">
        <is>
          <t xml:space="preserve">Pending</t>
        </is>
      </c>
      <c r="I1994" t="inlineStr">
        <is>
          <t xml:space="preserve">Remarks: [Script Error]
Line from script:
"Sofia Warren hat bereits VertrÃ¤ge mit zwei Bestien, und ihre zweite, ein Finder, scheint sehr gehorsam zu sein, sodass das Training mit ihr sie nicht zurÃ¼ckhalten sollte."
Note: â€œFinderâ€_x009d_ is the creatureâ€™s personal name, not its species. Suggested: â€œSofia Warren hat bereits VertrÃ¤ge mit zwei Bestien, und ihre zweite, ein Schatzgeist, scheint sehr gehorsam zu sein, sodass das Training mit ihm sie nicht zurÃ¼ckhalten sollte.â€_x009d_</t>
        </is>
      </c>
      <c r="J1994" t="inlineStr">
        <is>
          <t xml:space="preserve">VOA</t>
        </is>
      </c>
      <c r="K1994" t="inlineStr">
        <is>
          <t xml:space="preserve">Script Error</t>
        </is>
      </c>
      <c r="L1994" t="inlineStr">
        <is>
          <t xml:space="preserve">Script error</t>
        </is>
      </c>
      <c r="M1994" t="str">
        <f>IFERROR(IF(VLOOKUP(L1994,'Quantification'!$A:$B,2,FALSE)&amp;""="","Unclassified",VLOOKUP(L1994,'Quantification'!$A:$B,2,FALSE)),"Unclassified")</f>
        <v>Major</v>
      </c>
      <c r="N1994" t="inlineStr">
        <is>
          <t xml:space="preserve">con-khera.mirjam@pocketfm.com</t>
        </is>
      </c>
      <c r="O1994" t="inlineStr">
        <is>
          <t xml:space="preserve">Issues found in raw</t>
        </is>
      </c>
      <c r="P1994" t="str">
        <f>IF(OR(O1994="Issues found in master",O1994="Final master"),"Master",IF(OR(O1994="Ready for Master",O1994="Issues found in raw",O1994="Raw under QC",O1994="Issues resolved in raw"),"Raw","-"))</f>
        <v>Raw</v>
      </c>
      <c r="Q1994" s="13">
        <v>46287.32777777778</v>
      </c>
      <c r="R1994" t="inlineStr">
        <is>
          <t xml:space="preserve">2026-09 (Sept)</t>
        </is>
      </c>
      <c r="S1994">
        <f>IF(M1994="Not an error",0,IF(COUNTIFS($A$2:$A1994,$A1994,$D$2:$D1994,$D1994,$M$2:$M1994,"&lt;&gt;Not an error")=1,1,0))</f>
        <v>0</v>
      </c>
      <c r="T1994">
        <f>IF(M1994&lt;&gt;"Major",0,IF(COUNTIFS($A$2:$A1994,$A1994,$D$2:$D1994,$D1994,$M$2:$M1994,"Major")=1,1,0))</f>
        <v>0</v>
      </c>
      <c r="U1994">
        <f>IF(M1994&lt;&gt;"Minor",0,IF(COUNTIFS($A$2:$A1994,$A1994,$D$2:$D1994,$D1994,$M$2:$M1994,"Minor")=1,1,0))</f>
        <v>0</v>
      </c>
    </row>
    <row r="1995">
      <c r="A1995" t="inlineStr">
        <is>
          <t xml:space="preserve">819eabfbd96880cd7f6d42202600e24bdb384108</t>
        </is>
      </c>
      <c r="B1995" t="inlineStr">
        <is>
          <t xml:space="preserve">Primal Partners</t>
        </is>
      </c>
      <c r="C1995" t="inlineStr">
        <is>
          <t xml:space="preserve">Primal Partners (New)</t>
        </is>
      </c>
      <c r="D1995" t="inlineStr">
        <is>
          <t xml:space="preserve">5d7250148bf88073726ef4491abe8b733c026ccb</t>
        </is>
      </c>
      <c r="E1995" t="inlineStr">
        <is>
          <t xml:space="preserve">Episode 114: Stärke-Demonstration</t>
        </is>
      </c>
      <c r="F1995">
        <v>114</v>
      </c>
      <c r="G1995" t="inlineStr">
        <is>
          <t xml:space="preserve">1:25-1:30</t>
        </is>
      </c>
      <c r="H1995" t="inlineStr">
        <is>
          <t xml:space="preserve">Pending</t>
        </is>
      </c>
      <c r="I1995" t="inlineStr">
        <is>
          <t xml:space="preserve">Remarks: [Script Error]
Line from script:
"In stressigen Situationen war Fayes Selbstwahrnehmung oft im Wandel. Doch egal wie, Faye war immer Faye."
Note: The statement is vague and does not convey a clear meaning in this context. Suggested: â€œIn stressigen Situationen schwankte Fayes Selbstvertrauen stark, doch sie versuchte, sich nichts anmerken zu lassen.â€_x009d_</t>
        </is>
      </c>
      <c r="J1995" t="inlineStr">
        <is>
          <t xml:space="preserve">VOA</t>
        </is>
      </c>
      <c r="K1995" t="inlineStr">
        <is>
          <t xml:space="preserve">Script Error</t>
        </is>
      </c>
      <c r="L1995" t="inlineStr">
        <is>
          <t xml:space="preserve">Script error</t>
        </is>
      </c>
      <c r="M1995" t="str">
        <f>IFERROR(IF(VLOOKUP(L1995,'Quantification'!$A:$B,2,FALSE)&amp;""="","Unclassified",VLOOKUP(L1995,'Quantification'!$A:$B,2,FALSE)),"Unclassified")</f>
        <v>Major</v>
      </c>
      <c r="N1995" t="inlineStr">
        <is>
          <t xml:space="preserve">con-khera.mirjam@pocketfm.com</t>
        </is>
      </c>
      <c r="O1995" t="inlineStr">
        <is>
          <t xml:space="preserve">Issues found in raw</t>
        </is>
      </c>
      <c r="P1995" t="str">
        <f>IF(OR(O1995="Issues found in master",O1995="Final master"),"Master",IF(OR(O1995="Ready for Master",O1995="Issues found in raw",O1995="Raw under QC",O1995="Issues resolved in raw"),"Raw","-"))</f>
        <v>Raw</v>
      </c>
      <c r="Q1995" s="13">
        <v>46288.71805555555</v>
      </c>
      <c r="R1995" t="inlineStr">
        <is>
          <t xml:space="preserve">2026-09 (Sept)</t>
        </is>
      </c>
      <c r="S1995">
        <f>IF(M1995="Not an error",0,IF(COUNTIFS($A$2:$A1995,$A1995,$D$2:$D1995,$D1995,$M$2:$M1995,"&lt;&gt;Not an error")=1,1,0))</f>
        <v>1</v>
      </c>
      <c r="T1995">
        <f>IF(M1995&lt;&gt;"Major",0,IF(COUNTIFS($A$2:$A1995,$A1995,$D$2:$D1995,$D1995,$M$2:$M1995,"Major")=1,1,0))</f>
        <v>1</v>
      </c>
      <c r="U1995">
        <f>IF(M1995&lt;&gt;"Minor",0,IF(COUNTIFS($A$2:$A1995,$A1995,$D$2:$D1995,$D1995,$M$2:$M1995,"Minor")=1,1,0))</f>
        <v>0</v>
      </c>
    </row>
    <row r="1996">
      <c r="A1996" t="inlineStr">
        <is>
          <t xml:space="preserve">819eabfbd96880cd7f6d42202600e24bdb384108</t>
        </is>
      </c>
      <c r="B1996" t="inlineStr">
        <is>
          <t xml:space="preserve">Primal Partners</t>
        </is>
      </c>
      <c r="C1996" t="inlineStr">
        <is>
          <t xml:space="preserve">Primal Partners (New)</t>
        </is>
      </c>
      <c r="D1996" t="inlineStr">
        <is>
          <t xml:space="preserve">5d7250148bf88073726ef4491abe8b733c026ccb</t>
        </is>
      </c>
      <c r="E1996" t="inlineStr">
        <is>
          <t xml:space="preserve">Episode 114: Stärke-Demonstration</t>
        </is>
      </c>
      <c r="F1996">
        <v>114</v>
      </c>
      <c r="G1996" t="inlineStr">
        <is>
          <t xml:space="preserve">5:01-5:05</t>
        </is>
      </c>
      <c r="H1996" t="inlineStr">
        <is>
          <t xml:space="preserve">Pending</t>
        </is>
      </c>
      <c r="I1996" t="inlineStr">
        <is>
          <t xml:space="preserve">Remarks: [Script Error]
Line from script:
"Sofia war einen langen Moment sprachlos."
Note: This reaction is repetitive and heavily overused throughout the script. Suggested: Delete the sentence.</t>
        </is>
      </c>
      <c r="J1996" t="inlineStr">
        <is>
          <t xml:space="preserve">VOA</t>
        </is>
      </c>
      <c r="K1996" t="inlineStr">
        <is>
          <t xml:space="preserve">Script Error</t>
        </is>
      </c>
      <c r="L1996" t="inlineStr">
        <is>
          <t xml:space="preserve">Script error</t>
        </is>
      </c>
      <c r="M1996" t="str">
        <f>IFERROR(IF(VLOOKUP(L1996,'Quantification'!$A:$B,2,FALSE)&amp;""="","Unclassified",VLOOKUP(L1996,'Quantification'!$A:$B,2,FALSE)),"Unclassified")</f>
        <v>Major</v>
      </c>
      <c r="N1996" t="inlineStr">
        <is>
          <t xml:space="preserve">con-khera.mirjam@pocketfm.com</t>
        </is>
      </c>
      <c r="O1996" t="inlineStr">
        <is>
          <t xml:space="preserve">Issues found in raw</t>
        </is>
      </c>
      <c r="P1996" t="str">
        <f>IF(OR(O1996="Issues found in master",O1996="Final master"),"Master",IF(OR(O1996="Ready for Master",O1996="Issues found in raw",O1996="Raw under QC",O1996="Issues resolved in raw"),"Raw","-"))</f>
        <v>Raw</v>
      </c>
      <c r="Q1996" s="13">
        <v>46288.71805555555</v>
      </c>
      <c r="R1996" t="inlineStr">
        <is>
          <t xml:space="preserve">2026-09 (Sept)</t>
        </is>
      </c>
      <c r="S1996">
        <f>IF(M1996="Not an error",0,IF(COUNTIFS($A$2:$A1996,$A1996,$D$2:$D1996,$D1996,$M$2:$M1996,"&lt;&gt;Not an error")=1,1,0))</f>
        <v>0</v>
      </c>
      <c r="T1996">
        <f>IF(M1996&lt;&gt;"Major",0,IF(COUNTIFS($A$2:$A1996,$A1996,$D$2:$D1996,$D1996,$M$2:$M1996,"Major")=1,1,0))</f>
        <v>0</v>
      </c>
      <c r="U1996">
        <f>IF(M1996&lt;&gt;"Minor",0,IF(COUNTIFS($A$2:$A1996,$A1996,$D$2:$D1996,$D1996,$M$2:$M1996,"Minor")=1,1,0))</f>
        <v>0</v>
      </c>
    </row>
    <row r="1997">
      <c r="A1997" t="inlineStr">
        <is>
          <t xml:space="preserve">819eabfbd96880cd7f6d42202600e24bdb384108</t>
        </is>
      </c>
      <c r="B1997" t="inlineStr">
        <is>
          <t xml:space="preserve">Primal Partners</t>
        </is>
      </c>
      <c r="C1997" t="inlineStr">
        <is>
          <t xml:space="preserve">Primal Partners (New)</t>
        </is>
      </c>
      <c r="D1997" t="inlineStr">
        <is>
          <t xml:space="preserve">5d7250148bf88073726ef4491abe8b733c026ccb</t>
        </is>
      </c>
      <c r="E1997" t="inlineStr">
        <is>
          <t xml:space="preserve">Episode 114: Stärke-Demonstration</t>
        </is>
      </c>
      <c r="F1997">
        <v>114</v>
      </c>
      <c r="G1997" t="inlineStr">
        <is>
          <t xml:space="preserve">7:36-7:41</t>
        </is>
      </c>
      <c r="H1997" t="inlineStr">
        <is>
          <t xml:space="preserve">Pending</t>
        </is>
      </c>
      <c r="I1997" t="inlineStr">
        <is>
          <t xml:space="preserve">Remarks: [Script Error]
Line from script:
"Als NÃ¤chstes hakte er seine mittleren Zehen unter die Augenlider und zog sie nach unten."
Note: Finder is using his hands, so â€œZehenâ€_x009d_ is anatomically incorrect. Suggested: â€œAls NÃ¤chstes hakte er seine Mittelfinger unter die Augenlider und zog sie nach unten.â€_x009d_</t>
        </is>
      </c>
      <c r="J1997" t="inlineStr">
        <is>
          <t xml:space="preserve">VOA</t>
        </is>
      </c>
      <c r="K1997" t="inlineStr">
        <is>
          <t xml:space="preserve">Script Error</t>
        </is>
      </c>
      <c r="L1997" t="inlineStr">
        <is>
          <t xml:space="preserve">Script error</t>
        </is>
      </c>
      <c r="M1997" t="str">
        <f>IFERROR(IF(VLOOKUP(L1997,'Quantification'!$A:$B,2,FALSE)&amp;""="","Unclassified",VLOOKUP(L1997,'Quantification'!$A:$B,2,FALSE)),"Unclassified")</f>
        <v>Major</v>
      </c>
      <c r="N1997" t="inlineStr">
        <is>
          <t xml:space="preserve">con-khera.mirjam@pocketfm.com</t>
        </is>
      </c>
      <c r="O1997" t="inlineStr">
        <is>
          <t xml:space="preserve">Issues found in raw</t>
        </is>
      </c>
      <c r="P1997" t="str">
        <f>IF(OR(O1997="Issues found in master",O1997="Final master"),"Master",IF(OR(O1997="Ready for Master",O1997="Issues found in raw",O1997="Raw under QC",O1997="Issues resolved in raw"),"Raw","-"))</f>
        <v>Raw</v>
      </c>
      <c r="Q1997" s="13">
        <v>46288.71805555555</v>
      </c>
      <c r="R1997" t="inlineStr">
        <is>
          <t xml:space="preserve">2026-09 (Sept)</t>
        </is>
      </c>
      <c r="S1997">
        <f>IF(M1997="Not an error",0,IF(COUNTIFS($A$2:$A1997,$A1997,$D$2:$D1997,$D1997,$M$2:$M1997,"&lt;&gt;Not an error")=1,1,0))</f>
        <v>0</v>
      </c>
      <c r="T1997">
        <f>IF(M1997&lt;&gt;"Major",0,IF(COUNTIFS($A$2:$A1997,$A1997,$D$2:$D1997,$D1997,$M$2:$M1997,"Major")=1,1,0))</f>
        <v>0</v>
      </c>
      <c r="U1997">
        <f>IF(M1997&lt;&gt;"Minor",0,IF(COUNTIFS($A$2:$A1997,$A1997,$D$2:$D1997,$D1997,$M$2:$M1997,"Minor")=1,1,0))</f>
        <v>0</v>
      </c>
    </row>
    <row r="1998">
      <c r="A1998" t="inlineStr">
        <is>
          <t xml:space="preserve">819eabfbd96880cd7f6d42202600e24bdb384108</t>
        </is>
      </c>
      <c r="B1998" t="inlineStr">
        <is>
          <t xml:space="preserve">Primal Partners</t>
        </is>
      </c>
      <c r="C1998" t="inlineStr">
        <is>
          <t xml:space="preserve">Primal Partners (New)</t>
        </is>
      </c>
      <c r="D1998" t="inlineStr">
        <is>
          <t xml:space="preserve">5d7250148bf88073726ef4491abe8b733c026ccb</t>
        </is>
      </c>
      <c r="E1998" t="inlineStr">
        <is>
          <t xml:space="preserve">Episode 114: Stärke-Demonstration</t>
        </is>
      </c>
      <c r="F1998">
        <v>114</v>
      </c>
      <c r="G1998" t="inlineStr">
        <is>
          <t xml:space="preserve">7:41-7:49</t>
        </is>
      </c>
      <c r="H1998" t="inlineStr">
        <is>
          <t xml:space="preserve">Pending</t>
        </is>
      </c>
      <c r="I1998" t="inlineStr">
        <is>
          <t xml:space="preserve">Remarks: [Script Error]
Line from script:
"Einen Moment spÃ¤ter setzte er seine Zehen an die Augenwinkel und zog sie nach oben, wobei er den Mund Ã¶ffnete, um seine lange Zunge herauszustrecken."
Note: Finder is using his hands, so â€œZehenâ€_x009d_ is anatomically incorrect. Suggested: â€œEinen Moment spÃ¤ter setzte er seine Finger an die Augenwinkel und zog sie nach oben, wobei er den Mund Ã¶ffnete und seine lange Zunge herausstreckte.â€_x009d_</t>
        </is>
      </c>
      <c r="J1998" t="inlineStr">
        <is>
          <t xml:space="preserve">VOA</t>
        </is>
      </c>
      <c r="K1998" t="inlineStr">
        <is>
          <t xml:space="preserve">Script Error</t>
        </is>
      </c>
      <c r="L1998" t="inlineStr">
        <is>
          <t xml:space="preserve">Script error</t>
        </is>
      </c>
      <c r="M1998" t="str">
        <f>IFERROR(IF(VLOOKUP(L1998,'Quantification'!$A:$B,2,FALSE)&amp;""="","Unclassified",VLOOKUP(L1998,'Quantification'!$A:$B,2,FALSE)),"Unclassified")</f>
        <v>Major</v>
      </c>
      <c r="N1998" t="inlineStr">
        <is>
          <t xml:space="preserve">con-khera.mirjam@pocketfm.com</t>
        </is>
      </c>
      <c r="O1998" t="inlineStr">
        <is>
          <t xml:space="preserve">Issues found in raw</t>
        </is>
      </c>
      <c r="P1998" t="str">
        <f>IF(OR(O1998="Issues found in master",O1998="Final master"),"Master",IF(OR(O1998="Ready for Master",O1998="Issues found in raw",O1998="Raw under QC",O1998="Issues resolved in raw"),"Raw","-"))</f>
        <v>Raw</v>
      </c>
      <c r="Q1998" s="13">
        <v>46288.71805555555</v>
      </c>
      <c r="R1998" t="inlineStr">
        <is>
          <t xml:space="preserve">2026-09 (Sept)</t>
        </is>
      </c>
      <c r="S1998">
        <f>IF(M1998="Not an error",0,IF(COUNTIFS($A$2:$A1998,$A1998,$D$2:$D1998,$D1998,$M$2:$M1998,"&lt;&gt;Not an error")=1,1,0))</f>
        <v>0</v>
      </c>
      <c r="T1998">
        <f>IF(M1998&lt;&gt;"Major",0,IF(COUNTIFS($A$2:$A1998,$A1998,$D$2:$D1998,$D1998,$M$2:$M1998,"Major")=1,1,0))</f>
        <v>0</v>
      </c>
      <c r="U1998">
        <f>IF(M1998&lt;&gt;"Minor",0,IF(COUNTIFS($A$2:$A1998,$A1998,$D$2:$D1998,$D1998,$M$2:$M1998,"Minor")=1,1,0))</f>
        <v>0</v>
      </c>
    </row>
    <row r="1999">
      <c r="A1999" t="inlineStr">
        <is>
          <t xml:space="preserve">819eabfbd96880cd7f6d42202600e24bdb384108</t>
        </is>
      </c>
      <c r="B1999" t="inlineStr">
        <is>
          <t xml:space="preserve">Primal Partners</t>
        </is>
      </c>
      <c r="C1999" t="inlineStr">
        <is>
          <t xml:space="preserve">Primal Partners (New)</t>
        </is>
      </c>
      <c r="D1999" t="inlineStr">
        <is>
          <t xml:space="preserve">5d7250148bf88073726ef4491abe8b733c026ccb</t>
        </is>
      </c>
      <c r="E1999" t="inlineStr">
        <is>
          <t xml:space="preserve">Episode 114: Stärke-Demonstration</t>
        </is>
      </c>
      <c r="F1999">
        <v>114</v>
      </c>
      <c r="G1999" t="inlineStr">
        <is>
          <t xml:space="preserve">7:49-7:51</t>
        </is>
      </c>
      <c r="H1999" t="inlineStr">
        <is>
          <t xml:space="preserve">Pending</t>
        </is>
      </c>
      <c r="I1999" t="inlineStr">
        <is>
          <t xml:space="preserve">Remarks: [Script Error]
Line from script:
"Sofia war sprachlos."
Note: This reaction is repetitive and heavily overused throughout the script. Suggested: Delete the sentence.</t>
        </is>
      </c>
      <c r="J1999" t="inlineStr">
        <is>
          <t xml:space="preserve">VOA</t>
        </is>
      </c>
      <c r="K1999" t="inlineStr">
        <is>
          <t xml:space="preserve">Modulation</t>
        </is>
      </c>
      <c r="L1999" t="inlineStr">
        <is>
          <t xml:space="preserve">Modulation</t>
        </is>
      </c>
      <c r="M1999" t="str">
        <f>IFERROR(IF(VLOOKUP(L1999,'Quantification'!$A:$B,2,FALSE)&amp;""="","Unclassified",VLOOKUP(L1999,'Quantification'!$A:$B,2,FALSE)),"Unclassified")</f>
        <v>Minor</v>
      </c>
      <c r="N1999" t="inlineStr">
        <is>
          <t xml:space="preserve">con-khera.mirjam@pocketfm.com</t>
        </is>
      </c>
      <c r="O1999" t="inlineStr">
        <is>
          <t xml:space="preserve">Issues found in raw</t>
        </is>
      </c>
      <c r="P1999" t="str">
        <f>IF(OR(O1999="Issues found in master",O1999="Final master"),"Master",IF(OR(O1999="Ready for Master",O1999="Issues found in raw",O1999="Raw under QC",O1999="Issues resolved in raw"),"Raw","-"))</f>
        <v>Raw</v>
      </c>
      <c r="Q1999" s="13">
        <v>46288.71805555555</v>
      </c>
      <c r="R1999" t="inlineStr">
        <is>
          <t xml:space="preserve">2026-09 (Sept)</t>
        </is>
      </c>
      <c r="S1999">
        <f>IF(M1999="Not an error",0,IF(COUNTIFS($A$2:$A1999,$A1999,$D$2:$D1999,$D1999,$M$2:$M1999,"&lt;&gt;Not an error")=1,1,0))</f>
        <v>0</v>
      </c>
      <c r="T1999">
        <f>IF(M1999&lt;&gt;"Major",0,IF(COUNTIFS($A$2:$A1999,$A1999,$D$2:$D1999,$D1999,$M$2:$M1999,"Major")=1,1,0))</f>
        <v>0</v>
      </c>
      <c r="U1999">
        <f>IF(M1999&lt;&gt;"Minor",0,IF(COUNTIFS($A$2:$A1999,$A1999,$D$2:$D1999,$D1999,$M$2:$M1999,"Minor")=1,1,0))</f>
        <v>1</v>
      </c>
    </row>
    <row r="2000">
      <c r="A2000" t="inlineStr">
        <is>
          <t xml:space="preserve">819eabfbd96880cd7f6d42202600e24bdb384108</t>
        </is>
      </c>
      <c r="B2000" t="inlineStr">
        <is>
          <t xml:space="preserve">Primal Partners</t>
        </is>
      </c>
      <c r="C2000" t="inlineStr">
        <is>
          <t xml:space="preserve">Primal Partners (New)</t>
        </is>
      </c>
      <c r="D2000" t="inlineStr">
        <is>
          <t xml:space="preserve">2d70e18bedd21a3639f26041570fa8c88c25db3a</t>
        </is>
      </c>
      <c r="E2000" t="inlineStr">
        <is>
          <t xml:space="preserve">Episode 115: Es Gibt Immer Ausnahmen</t>
        </is>
      </c>
      <c r="F2000">
        <v>115</v>
      </c>
      <c r="G2000" t="inlineStr">
        <is>
          <t xml:space="preserve">4:24-4:30</t>
        </is>
      </c>
      <c r="H2000" t="inlineStr">
        <is>
          <t xml:space="preserve">Pending</t>
        </is>
      </c>
      <c r="I2000" t="inlineStr">
        <is>
          <t xml:space="preserve">Remarks: [Script Error]
Line from script:
"â€žJa, nehmen Sie Platzâ€œ, sagte Lucius Bell, wÃ¤hrend er eine rote FlÃ¼ssigkeit in ein Reagenzglas goss."
Note: Lucius Bell and Sofia previously addressed each other informally, so the sudden formal address is inconsistent. Suggested: â€œâ€žJa, setz dichâ€œ, sagte Lucius Bell, wÃ¤hrend er eine rote FlÃ¼ssigkeit in ein Reagenzglas goss.â€_x009d_</t>
        </is>
      </c>
      <c r="J2000" t="inlineStr">
        <is>
          <t xml:space="preserve">VOA</t>
        </is>
      </c>
      <c r="K2000" t="inlineStr">
        <is>
          <t xml:space="preserve">Script Error</t>
        </is>
      </c>
      <c r="L2000" t="inlineStr">
        <is>
          <t xml:space="preserve">Script error</t>
        </is>
      </c>
      <c r="M2000" t="str">
        <f>IFERROR(IF(VLOOKUP(L2000,'Quantification'!$A:$B,2,FALSE)&amp;""="","Unclassified",VLOOKUP(L2000,'Quantification'!$A:$B,2,FALSE)),"Unclassified")</f>
        <v>Major</v>
      </c>
      <c r="N2000" t="inlineStr">
        <is>
          <t xml:space="preserve">con-khera.mirjam@pocketfm.com</t>
        </is>
      </c>
      <c r="O2000" t="inlineStr">
        <is>
          <t xml:space="preserve">Issues found in raw</t>
        </is>
      </c>
      <c r="P2000" t="str">
        <f>IF(OR(O2000="Issues found in master",O2000="Final master"),"Master",IF(OR(O2000="Ready for Master",O2000="Issues found in raw",O2000="Raw under QC",O2000="Issues resolved in raw"),"Raw","-"))</f>
        <v>Raw</v>
      </c>
      <c r="Q2000" s="13">
        <v>46288.71805555555</v>
      </c>
      <c r="R2000" t="inlineStr">
        <is>
          <t xml:space="preserve">2026-09 (Sept)</t>
        </is>
      </c>
      <c r="S2000">
        <f>IF(M2000="Not an error",0,IF(COUNTIFS($A$2:$A2000,$A2000,$D$2:$D2000,$D2000,$M$2:$M2000,"&lt;&gt;Not an error")=1,1,0))</f>
        <v>1</v>
      </c>
      <c r="T2000">
        <f>IF(M2000&lt;&gt;"Major",0,IF(COUNTIFS($A$2:$A2000,$A2000,$D$2:$D2000,$D2000,$M$2:$M2000,"Major")=1,1,0))</f>
        <v>1</v>
      </c>
      <c r="U2000">
        <f>IF(M2000&lt;&gt;"Minor",0,IF(COUNTIFS($A$2:$A2000,$A2000,$D$2:$D2000,$D2000,$M$2:$M2000,"Minor")=1,1,0))</f>
        <v>0</v>
      </c>
    </row>
    <row r="2001">
      <c r="A2001" t="inlineStr">
        <is>
          <t xml:space="preserve">819eabfbd96880cd7f6d42202600e24bdb384108</t>
        </is>
      </c>
      <c r="B2001" t="inlineStr">
        <is>
          <t xml:space="preserve">Primal Partners</t>
        </is>
      </c>
      <c r="C2001" t="inlineStr">
        <is>
          <t xml:space="preserve">Primal Partners (New)</t>
        </is>
      </c>
      <c r="D2001" t="inlineStr">
        <is>
          <t xml:space="preserve">2d70e18bedd21a3639f26041570fa8c88c25db3a</t>
        </is>
      </c>
      <c r="E2001" t="inlineStr">
        <is>
          <t xml:space="preserve">Episode 115: Es Gibt Immer Ausnahmen</t>
        </is>
      </c>
      <c r="F2001">
        <v>115</v>
      </c>
      <c r="G2001" t="inlineStr">
        <is>
          <t xml:space="preserve">5:59-6:09</t>
        </is>
      </c>
      <c r="H2001" t="inlineStr">
        <is>
          <t xml:space="preserve">Pending</t>
        </is>
      </c>
      <c r="I2001" t="inlineStr">
        <is>
          <t xml:space="preserve">Remarks: [Script Error]
Line from script:
"Es gab so viele verschiedene Obstsorten auf der Welt, jede Region, jedes Land und sogar jeder Planet hatte seine eigenen lokalen Varianten."
Note: â€œAuf der Weltâ€_x009d_ contradicts the reference to multiple planets, and the sequence should move from the largest geographical unit to the smallest. Suggested: â€œEs gab so viele verschiedene Obstsorten im Universum. Jeder Planet, jedes Land und sogar jede Region hatte ihre eigenen lokalen Varianten.â€_x009d_</t>
        </is>
      </c>
      <c r="J2001" t="inlineStr">
        <is>
          <t xml:space="preserve">VOA</t>
        </is>
      </c>
      <c r="K2001" t="inlineStr">
        <is>
          <t xml:space="preserve">Script Error</t>
        </is>
      </c>
      <c r="L2001" t="inlineStr">
        <is>
          <t xml:space="preserve">Script error</t>
        </is>
      </c>
      <c r="M2001" t="str">
        <f>IFERROR(IF(VLOOKUP(L2001,'Quantification'!$A:$B,2,FALSE)&amp;""="","Unclassified",VLOOKUP(L2001,'Quantification'!$A:$B,2,FALSE)),"Unclassified")</f>
        <v>Major</v>
      </c>
      <c r="N2001" t="inlineStr">
        <is>
          <t xml:space="preserve">con-khera.mirjam@pocketfm.com</t>
        </is>
      </c>
      <c r="O2001" t="inlineStr">
        <is>
          <t xml:space="preserve">Issues found in raw</t>
        </is>
      </c>
      <c r="P2001" t="str">
        <f>IF(OR(O2001="Issues found in master",O2001="Final master"),"Master",IF(OR(O2001="Ready for Master",O2001="Issues found in raw",O2001="Raw under QC",O2001="Issues resolved in raw"),"Raw","-"))</f>
        <v>Raw</v>
      </c>
      <c r="Q2001" s="13">
        <v>46288.71805555555</v>
      </c>
      <c r="R2001" t="inlineStr">
        <is>
          <t xml:space="preserve">2026-09 (Sept)</t>
        </is>
      </c>
      <c r="S2001">
        <f>IF(M2001="Not an error",0,IF(COUNTIFS($A$2:$A2001,$A2001,$D$2:$D2001,$D2001,$M$2:$M2001,"&lt;&gt;Not an error")=1,1,0))</f>
        <v>0</v>
      </c>
      <c r="T2001">
        <f>IF(M2001&lt;&gt;"Major",0,IF(COUNTIFS($A$2:$A2001,$A2001,$D$2:$D2001,$D2001,$M$2:$M2001,"Major")=1,1,0))</f>
        <v>0</v>
      </c>
      <c r="U2001">
        <f>IF(M2001&lt;&gt;"Minor",0,IF(COUNTIFS($A$2:$A2001,$A2001,$D$2:$D2001,$D2001,$M$2:$M2001,"Minor")=1,1,0))</f>
        <v>0</v>
      </c>
    </row>
    <row r="2002">
      <c r="A2002" t="inlineStr">
        <is>
          <t xml:space="preserve">819eabfbd96880cd7f6d42202600e24bdb384108</t>
        </is>
      </c>
      <c r="B2002" t="inlineStr">
        <is>
          <t xml:space="preserve">Primal Partners</t>
        </is>
      </c>
      <c r="C2002" t="inlineStr">
        <is>
          <t xml:space="preserve">Primal Partners (New)</t>
        </is>
      </c>
      <c r="D2002" t="inlineStr">
        <is>
          <t xml:space="preserve">2d70e18bedd21a3639f26041570fa8c88c25db3a</t>
        </is>
      </c>
      <c r="E2002" t="inlineStr">
        <is>
          <t xml:space="preserve">Episode 115: Es Gibt Immer Ausnahmen</t>
        </is>
      </c>
      <c r="F2002">
        <v>115</v>
      </c>
      <c r="G2002" t="inlineStr">
        <is>
          <t xml:space="preserve">6:39-6:47</t>
        </is>
      </c>
      <c r="H2002" t="inlineStr">
        <is>
          <t xml:space="preserve">Pending</t>
        </is>
      </c>
      <c r="I2002" t="inlineStr">
        <is>
          <t xml:space="preserve">Remarks: [Script Error]
Line from script:
"â€žWarten Sie!â€œ, rief Lucius, der bis dahin vollkommen gefasst gewesen war, plÃ¶tzlich und seine Stimme schoss eine Oktave in die HÃ¶he."
Note: Lucius Bell and Sofia previously addressed each other informally, so the formal address is inconsistent. Suggested: â€œâ€žWarte!â€œ, rief Lucius, der bis dahin vollkommen gefasst gewesen war, plÃ¶tzlich, und seine Stimme schoss eine Oktave in die HÃ¶he.â€_x009d_</t>
        </is>
      </c>
      <c r="J2002" t="inlineStr">
        <is>
          <t xml:space="preserve">VOA</t>
        </is>
      </c>
      <c r="K2002" t="inlineStr">
        <is>
          <t xml:space="preserve">Script Error</t>
        </is>
      </c>
      <c r="L2002" t="inlineStr">
        <is>
          <t xml:space="preserve">Script error</t>
        </is>
      </c>
      <c r="M2002" t="str">
        <f>IFERROR(IF(VLOOKUP(L2002,'Quantification'!$A:$B,2,FALSE)&amp;""="","Unclassified",VLOOKUP(L2002,'Quantification'!$A:$B,2,FALSE)),"Unclassified")</f>
        <v>Major</v>
      </c>
      <c r="N2002" t="inlineStr">
        <is>
          <t xml:space="preserve">con-khera.mirjam@pocketfm.com</t>
        </is>
      </c>
      <c r="O2002" t="inlineStr">
        <is>
          <t xml:space="preserve">Issues found in raw</t>
        </is>
      </c>
      <c r="P2002" t="str">
        <f>IF(OR(O2002="Issues found in master",O2002="Final master"),"Master",IF(OR(O2002="Ready for Master",O2002="Issues found in raw",O2002="Raw under QC",O2002="Issues resolved in raw"),"Raw","-"))</f>
        <v>Raw</v>
      </c>
      <c r="Q2002" s="13">
        <v>46288.71805555555</v>
      </c>
      <c r="R2002" t="inlineStr">
        <is>
          <t xml:space="preserve">2026-09 (Sept)</t>
        </is>
      </c>
      <c r="S2002">
        <f>IF(M2002="Not an error",0,IF(COUNTIFS($A$2:$A2002,$A2002,$D$2:$D2002,$D2002,$M$2:$M2002,"&lt;&gt;Not an error")=1,1,0))</f>
        <v>0</v>
      </c>
      <c r="T2002">
        <f>IF(M2002&lt;&gt;"Major",0,IF(COUNTIFS($A$2:$A2002,$A2002,$D$2:$D2002,$D2002,$M$2:$M2002,"Major")=1,1,0))</f>
        <v>0</v>
      </c>
      <c r="U2002">
        <f>IF(M2002&lt;&gt;"Minor",0,IF(COUNTIFS($A$2:$A2002,$A2002,$D$2:$D2002,$D2002,$M$2:$M2002,"Minor")=1,1,0))</f>
        <v>0</v>
      </c>
    </row>
    <row r="2003">
      <c r="A2003" t="inlineStr">
        <is>
          <t xml:space="preserve">819eabfbd96880cd7f6d42202600e24bdb384108</t>
        </is>
      </c>
      <c r="B2003" t="inlineStr">
        <is>
          <t xml:space="preserve">Primal Partners</t>
        </is>
      </c>
      <c r="C2003" t="inlineStr">
        <is>
          <t xml:space="preserve">Primal Partners (New)</t>
        </is>
      </c>
      <c r="D2003" t="inlineStr">
        <is>
          <t xml:space="preserve">2d70e18bedd21a3639f26041570fa8c88c25db3a</t>
        </is>
      </c>
      <c r="E2003" t="inlineStr">
        <is>
          <t xml:space="preserve">Episode 115: Es Gibt Immer Ausnahmen</t>
        </is>
      </c>
      <c r="F2003">
        <v>115</v>
      </c>
      <c r="G2003" t="inlineStr">
        <is>
          <t xml:space="preserve">7:53-7:55</t>
        </is>
      </c>
      <c r="H2003" t="inlineStr">
        <is>
          <t xml:space="preserve">Pending</t>
        </is>
      </c>
      <c r="I2003" t="inlineStr">
        <is>
          <t xml:space="preserve">Remarks: [Script Error]
Line from script:
"Lucius war sprachlos."
Note: This reaction is repetitive and heavily overused throughout the script. Suggested: Delete the sentence.</t>
        </is>
      </c>
      <c r="J2003" t="inlineStr">
        <is>
          <t xml:space="preserve">VOA</t>
        </is>
      </c>
      <c r="K2003" t="inlineStr">
        <is>
          <t xml:space="preserve">Script Error</t>
        </is>
      </c>
      <c r="L2003" t="inlineStr">
        <is>
          <t xml:space="preserve">Script error</t>
        </is>
      </c>
      <c r="M2003" t="str">
        <f>IFERROR(IF(VLOOKUP(L2003,'Quantification'!$A:$B,2,FALSE)&amp;""="","Unclassified",VLOOKUP(L2003,'Quantification'!$A:$B,2,FALSE)),"Unclassified")</f>
        <v>Major</v>
      </c>
      <c r="N2003" t="inlineStr">
        <is>
          <t xml:space="preserve">con-khera.mirjam@pocketfm.com</t>
        </is>
      </c>
      <c r="O2003" t="inlineStr">
        <is>
          <t xml:space="preserve">Issues found in raw</t>
        </is>
      </c>
      <c r="P2003" t="str">
        <f>IF(OR(O2003="Issues found in master",O2003="Final master"),"Master",IF(OR(O2003="Ready for Master",O2003="Issues found in raw",O2003="Raw under QC",O2003="Issues resolved in raw"),"Raw","-"))</f>
        <v>Raw</v>
      </c>
      <c r="Q2003" s="13">
        <v>46288.71805555555</v>
      </c>
      <c r="R2003" t="inlineStr">
        <is>
          <t xml:space="preserve">2026-09 (Sept)</t>
        </is>
      </c>
      <c r="S2003">
        <f>IF(M2003="Not an error",0,IF(COUNTIFS($A$2:$A2003,$A2003,$D$2:$D2003,$D2003,$M$2:$M2003,"&lt;&gt;Not an error")=1,1,0))</f>
        <v>0</v>
      </c>
      <c r="T2003">
        <f>IF(M2003&lt;&gt;"Major",0,IF(COUNTIFS($A$2:$A2003,$A2003,$D$2:$D2003,$D2003,$M$2:$M2003,"Major")=1,1,0))</f>
        <v>0</v>
      </c>
      <c r="U2003">
        <f>IF(M2003&lt;&gt;"Minor",0,IF(COUNTIFS($A$2:$A2003,$A2003,$D$2:$D2003,$D2003,$M$2:$M2003,"Minor")=1,1,0))</f>
        <v>0</v>
      </c>
    </row>
    <row r="2004">
      <c r="A2004" t="inlineStr">
        <is>
          <t xml:space="preserve">819eabfbd96880cd7f6d42202600e24bdb384108</t>
        </is>
      </c>
      <c r="B2004" t="inlineStr">
        <is>
          <t xml:space="preserve">Primal Partners</t>
        </is>
      </c>
      <c r="C2004" t="inlineStr">
        <is>
          <t xml:space="preserve">Primal Partners (New)</t>
        </is>
      </c>
      <c r="D2004" t="inlineStr">
        <is>
          <t xml:space="preserve">2d70e18bedd21a3639f26041570fa8c88c25db3a</t>
        </is>
      </c>
      <c r="E2004" t="inlineStr">
        <is>
          <t xml:space="preserve">Episode 115: Es Gibt Immer Ausnahmen</t>
        </is>
      </c>
      <c r="F2004">
        <v>115</v>
      </c>
      <c r="G2004" t="inlineStr">
        <is>
          <t xml:space="preserve">8:00-8:06</t>
        </is>
      </c>
      <c r="H2004" t="inlineStr">
        <is>
          <t xml:space="preserve">Pending</t>
        </is>
      </c>
      <c r="I2004" t="inlineStr">
        <is>
          <t xml:space="preserve">Remarks: [Script Error]
Line from script:
"â€žSie sagte, das Energielevel Ihres Feuerzahn-Hundes hat fast vierzehntausend erreicht.â€œ"
Note: Lucius Bell and Sofia previously addressed each other informally, so the formal possessive is inconsistent. Suggested: â€œâ€žSie sagte, das Energielevel deines Feuerzahn-Hundes hat fast vierzehntausend erreicht.â€œâ€_x009d_</t>
        </is>
      </c>
      <c r="J2004" t="inlineStr">
        <is>
          <t xml:space="preserve">VOA</t>
        </is>
      </c>
      <c r="K2004" t="inlineStr">
        <is>
          <t xml:space="preserve">Script Error</t>
        </is>
      </c>
      <c r="L2004" t="inlineStr">
        <is>
          <t xml:space="preserve">Script error</t>
        </is>
      </c>
      <c r="M2004" t="str">
        <f>IFERROR(IF(VLOOKUP(L2004,'Quantification'!$A:$B,2,FALSE)&amp;""="","Unclassified",VLOOKUP(L2004,'Quantification'!$A:$B,2,FALSE)),"Unclassified")</f>
        <v>Major</v>
      </c>
      <c r="N2004" t="inlineStr">
        <is>
          <t xml:space="preserve">con-khera.mirjam@pocketfm.com</t>
        </is>
      </c>
      <c r="O2004" t="inlineStr">
        <is>
          <t xml:space="preserve">Issues found in raw</t>
        </is>
      </c>
      <c r="P2004" t="str">
        <f>IF(OR(O2004="Issues found in master",O2004="Final master"),"Master",IF(OR(O2004="Ready for Master",O2004="Issues found in raw",O2004="Raw under QC",O2004="Issues resolved in raw"),"Raw","-"))</f>
        <v>Raw</v>
      </c>
      <c r="Q2004" s="13">
        <v>46288.71805555555</v>
      </c>
      <c r="R2004" t="inlineStr">
        <is>
          <t xml:space="preserve">2026-09 (Sept)</t>
        </is>
      </c>
      <c r="S2004">
        <f>IF(M2004="Not an error",0,IF(COUNTIFS($A$2:$A2004,$A2004,$D$2:$D2004,$D2004,$M$2:$M2004,"&lt;&gt;Not an error")=1,1,0))</f>
        <v>0</v>
      </c>
      <c r="T2004">
        <f>IF(M2004&lt;&gt;"Major",0,IF(COUNTIFS($A$2:$A2004,$A2004,$D$2:$D2004,$D2004,$M$2:$M2004,"Major")=1,1,0))</f>
        <v>0</v>
      </c>
      <c r="U2004">
        <f>IF(M2004&lt;&gt;"Minor",0,IF(COUNTIFS($A$2:$A2004,$A2004,$D$2:$D2004,$D2004,$M$2:$M2004,"Minor")=1,1,0))</f>
        <v>0</v>
      </c>
    </row>
    <row r="2005">
      <c r="A2005" t="inlineStr">
        <is>
          <t xml:space="preserve">819eabfbd96880cd7f6d42202600e24bdb384108</t>
        </is>
      </c>
      <c r="B2005" t="inlineStr">
        <is>
          <t xml:space="preserve">Primal Partners</t>
        </is>
      </c>
      <c r="C2005" t="inlineStr">
        <is>
          <t xml:space="preserve">Primal Partners (New)</t>
        </is>
      </c>
      <c r="D2005" t="inlineStr">
        <is>
          <t xml:space="preserve">2d70e18bedd21a3639f26041570fa8c88c25db3a</t>
        </is>
      </c>
      <c r="E2005" t="inlineStr">
        <is>
          <t xml:space="preserve">Episode 115: Es Gibt Immer Ausnahmen</t>
        </is>
      </c>
      <c r="F2005">
        <v>115</v>
      </c>
      <c r="G2005" t="inlineStr">
        <is>
          <t xml:space="preserve">8:17-8:22</t>
        </is>
      </c>
      <c r="H2005" t="inlineStr">
        <is>
          <t xml:space="preserve">Pending</t>
        </is>
      </c>
      <c r="I2005" t="inlineStr">
        <is>
          <t xml:space="preserve">Remarks: [Script Error]
Line from script:
"â€žKennen Sie den Energielevel-Bereich fÃ¼r eine Bestie des PrimÃ¤rrangs?â€œ, fragte Lucius."
Note: Lucius Bell and Sofia previously addressed each other informally, so the formal address is inconsistent. Suggested: â€œâ€žKennst du den Energielevel-Bereich fÃ¼r eine Bestie des PrimÃ¤rrangs?â€œ, fragte Lucius.â€_x009d_</t>
        </is>
      </c>
      <c r="J2005" t="inlineStr">
        <is>
          <t xml:space="preserve">VOA</t>
        </is>
      </c>
      <c r="K2005" t="inlineStr">
        <is>
          <t xml:space="preserve">Script Error</t>
        </is>
      </c>
      <c r="L2005" t="inlineStr">
        <is>
          <t xml:space="preserve">Script error</t>
        </is>
      </c>
      <c r="M2005" t="str">
        <f>IFERROR(IF(VLOOKUP(L2005,'Quantification'!$A:$B,2,FALSE)&amp;""="","Unclassified",VLOOKUP(L2005,'Quantification'!$A:$B,2,FALSE)),"Unclassified")</f>
        <v>Major</v>
      </c>
      <c r="N2005" t="inlineStr">
        <is>
          <t xml:space="preserve">con-khera.mirjam@pocketfm.com</t>
        </is>
      </c>
      <c r="O2005" t="inlineStr">
        <is>
          <t xml:space="preserve">Issues found in raw</t>
        </is>
      </c>
      <c r="P2005" t="str">
        <f>IF(OR(O2005="Issues found in master",O2005="Final master"),"Master",IF(OR(O2005="Ready for Master",O2005="Issues found in raw",O2005="Raw under QC",O2005="Issues resolved in raw"),"Raw","-"))</f>
        <v>Raw</v>
      </c>
      <c r="Q2005" s="13">
        <v>46288.71805555555</v>
      </c>
      <c r="R2005" t="inlineStr">
        <is>
          <t xml:space="preserve">2026-09 (Sept)</t>
        </is>
      </c>
      <c r="S2005">
        <f>IF(M2005="Not an error",0,IF(COUNTIFS($A$2:$A2005,$A2005,$D$2:$D2005,$D2005,$M$2:$M2005,"&lt;&gt;Not an error")=1,1,0))</f>
        <v>0</v>
      </c>
      <c r="T2005">
        <f>IF(M2005&lt;&gt;"Major",0,IF(COUNTIFS($A$2:$A2005,$A2005,$D$2:$D2005,$D2005,$M$2:$M2005,"Major")=1,1,0))</f>
        <v>0</v>
      </c>
      <c r="U2005">
        <f>IF(M2005&lt;&gt;"Minor",0,IF(COUNTIFS($A$2:$A2005,$A2005,$D$2:$D2005,$D2005,$M$2:$M2005,"Minor")=1,1,0))</f>
        <v>0</v>
      </c>
    </row>
    <row r="2006">
      <c r="A2006" t="inlineStr">
        <is>
          <t xml:space="preserve">819eabfbd96880cd7f6d42202600e24bdb384108</t>
        </is>
      </c>
      <c r="B2006" t="inlineStr">
        <is>
          <t xml:space="preserve">Primal Partners</t>
        </is>
      </c>
      <c r="C2006" t="inlineStr">
        <is>
          <t xml:space="preserve">Primal Partners (New)</t>
        </is>
      </c>
      <c r="D2006" t="inlineStr">
        <is>
          <t xml:space="preserve">7cb20fa6ef8a9ac97a88c19ba6765ceeeec7b613</t>
        </is>
      </c>
      <c r="E2006" t="inlineStr">
        <is>
          <t xml:space="preserve">Episode 117: Gleißendes Weißes Licht</t>
        </is>
      </c>
      <c r="F2006">
        <v>117</v>
      </c>
      <c r="G2006" t="inlineStr">
        <is>
          <t xml:space="preserve">3:58-3:59</t>
        </is>
      </c>
      <c r="H2006" t="inlineStr">
        <is>
          <t xml:space="preserve">Pending</t>
        </is>
      </c>
      <c r="I2006" t="inlineStr">
        <is>
          <t xml:space="preserve">Remarks: [Script Error]
Line from script:
"Lucius war sprachlos."
Note: This reaction is repetitive and heavily overused throughout the script. Suggested: Delete the sentence.</t>
        </is>
      </c>
      <c r="J2006" t="inlineStr">
        <is>
          <t xml:space="preserve">VOA</t>
        </is>
      </c>
      <c r="K2006" t="inlineStr">
        <is>
          <t xml:space="preserve">Script Error</t>
        </is>
      </c>
      <c r="L2006" t="inlineStr">
        <is>
          <t xml:space="preserve">Script error</t>
        </is>
      </c>
      <c r="M2006" t="str">
        <f>IFERROR(IF(VLOOKUP(L2006,'Quantification'!$A:$B,2,FALSE)&amp;""="","Unclassified",VLOOKUP(L2006,'Quantification'!$A:$B,2,FALSE)),"Unclassified")</f>
        <v>Major</v>
      </c>
      <c r="N2006" t="inlineStr">
        <is>
          <t xml:space="preserve">con-khera.mirjam@pocketfm.com</t>
        </is>
      </c>
      <c r="O2006" t="inlineStr">
        <is>
          <t xml:space="preserve">Issues found in raw</t>
        </is>
      </c>
      <c r="P2006" t="str">
        <f>IF(OR(O2006="Issues found in master",O2006="Final master"),"Master",IF(OR(O2006="Ready for Master",O2006="Issues found in raw",O2006="Raw under QC",O2006="Issues resolved in raw"),"Raw","-"))</f>
        <v>Raw</v>
      </c>
      <c r="Q2006" s="13">
        <v>46281.20347222222</v>
      </c>
      <c r="R2006" t="inlineStr">
        <is>
          <t xml:space="preserve">2026-09 (Sept)</t>
        </is>
      </c>
      <c r="S2006">
        <f>IF(M2006="Not an error",0,IF(COUNTIFS($A$2:$A2006,$A2006,$D$2:$D2006,$D2006,$M$2:$M2006,"&lt;&gt;Not an error")=1,1,0))</f>
        <v>1</v>
      </c>
      <c r="T2006">
        <f>IF(M2006&lt;&gt;"Major",0,IF(COUNTIFS($A$2:$A2006,$A2006,$D$2:$D2006,$D2006,$M$2:$M2006,"Major")=1,1,0))</f>
        <v>1</v>
      </c>
      <c r="U2006">
        <f>IF(M2006&lt;&gt;"Minor",0,IF(COUNTIFS($A$2:$A2006,$A2006,$D$2:$D2006,$D2006,$M$2:$M2006,"Minor")=1,1,0))</f>
        <v>0</v>
      </c>
    </row>
    <row r="2007">
      <c r="A2007" t="inlineStr">
        <is>
          <t xml:space="preserve">819eabfbd96880cd7f6d42202600e24bdb384108</t>
        </is>
      </c>
      <c r="B2007" t="inlineStr">
        <is>
          <t xml:space="preserve">Primal Partners</t>
        </is>
      </c>
      <c r="C2007" t="inlineStr">
        <is>
          <t xml:space="preserve">Primal Partners (New)</t>
        </is>
      </c>
      <c r="D2007" t="inlineStr">
        <is>
          <t xml:space="preserve">7cb20fa6ef8a9ac97a88c19ba6765ceeeec7b613</t>
        </is>
      </c>
      <c r="E2007" t="inlineStr">
        <is>
          <t xml:space="preserve">Episode 117: Gleißendes Weißes Licht</t>
        </is>
      </c>
      <c r="F2007">
        <v>117</v>
      </c>
      <c r="G2007" t="inlineStr">
        <is>
          <t xml:space="preserve">3:59-4:03</t>
        </is>
      </c>
      <c r="H2007" t="inlineStr">
        <is>
          <t xml:space="preserve">Pending</t>
        </is>
      </c>
      <c r="I2007" t="inlineStr">
        <is>
          <t xml:space="preserve">Remarks: [Script Error]
Line from script:
"„Und ich hätte gern mein Handy während des Schuljahres.“"
Note: No rule prohibiting students from keeping their phones has been established. Sofia has also been using her phone normally throughout the training camp, so this request has no clear basis. Suggested: Delete the line.</t>
        </is>
      </c>
      <c r="J2007" t="inlineStr">
        <is>
          <t xml:space="preserve">VOA</t>
        </is>
      </c>
      <c r="K2007" t="inlineStr">
        <is>
          <t xml:space="preserve">Script Error</t>
        </is>
      </c>
      <c r="L2007" t="inlineStr">
        <is>
          <t xml:space="preserve">Script error</t>
        </is>
      </c>
      <c r="M2007" t="str">
        <f>IFERROR(IF(VLOOKUP(L2007,'Quantification'!$A:$B,2,FALSE)&amp;""="","Unclassified",VLOOKUP(L2007,'Quantification'!$A:$B,2,FALSE)),"Unclassified")</f>
        <v>Major</v>
      </c>
      <c r="N2007" t="inlineStr">
        <is>
          <t xml:space="preserve">con-khera.mirjam@pocketfm.com</t>
        </is>
      </c>
      <c r="O2007" t="inlineStr">
        <is>
          <t xml:space="preserve">Issues found in raw</t>
        </is>
      </c>
      <c r="P2007" t="str">
        <f>IF(OR(O2007="Issues found in master",O2007="Final master"),"Master",IF(OR(O2007="Ready for Master",O2007="Issues found in raw",O2007="Raw under QC",O2007="Issues resolved in raw"),"Raw","-"))</f>
        <v>Raw</v>
      </c>
      <c r="Q2007" s="13">
        <v>46281.20347222222</v>
      </c>
      <c r="R2007" t="inlineStr">
        <is>
          <t xml:space="preserve">2026-09 (Sept)</t>
        </is>
      </c>
      <c r="S2007">
        <f>IF(M2007="Not an error",0,IF(COUNTIFS($A$2:$A2007,$A2007,$D$2:$D2007,$D2007,$M$2:$M2007,"&lt;&gt;Not an error")=1,1,0))</f>
        <v>0</v>
      </c>
      <c r="T2007">
        <f>IF(M2007&lt;&gt;"Major",0,IF(COUNTIFS($A$2:$A2007,$A2007,$D$2:$D2007,$D2007,$M$2:$M2007,"Major")=1,1,0))</f>
        <v>0</v>
      </c>
      <c r="U2007">
        <f>IF(M2007&lt;&gt;"Minor",0,IF(COUNTIFS($A$2:$A2007,$A2007,$D$2:$D2007,$D2007,$M$2:$M2007,"Minor")=1,1,0))</f>
        <v>0</v>
      </c>
    </row>
    <row r="2008">
      <c r="A2008" t="inlineStr">
        <is>
          <t xml:space="preserve">819eabfbd96880cd7f6d42202600e24bdb384108</t>
        </is>
      </c>
      <c r="B2008" t="inlineStr">
        <is>
          <t xml:space="preserve">Primal Partners</t>
        </is>
      </c>
      <c r="C2008" t="inlineStr">
        <is>
          <t xml:space="preserve">Primal Partners (New)</t>
        </is>
      </c>
      <c r="D2008" t="inlineStr">
        <is>
          <t xml:space="preserve">7cb20fa6ef8a9ac97a88c19ba6765ceeeec7b613</t>
        </is>
      </c>
      <c r="E2008" t="inlineStr">
        <is>
          <t xml:space="preserve">Episode 117: Gleißendes Weißes Licht</t>
        </is>
      </c>
      <c r="F2008">
        <v>117</v>
      </c>
      <c r="G2008" t="inlineStr">
        <is>
          <t xml:space="preserve">5:03-5:13</t>
        </is>
      </c>
      <c r="H2008" t="inlineStr">
        <is>
          <t xml:space="preserve">Pending</t>
        </is>
      </c>
      <c r="I2008" t="inlineStr">
        <is>
          <t xml:space="preserve">Remarks: [Script Error]
Line from script:
"Der Vizedirektor hatte ihre Bitten, auÃŸerhalb des Campus zu wohnen oder ein Handy zu behalten, zwar nicht erhÃ¶rt, aber er hatte ihr erlaubt, die Nachmittagseinheit ausfallen zu lassen."
Note: No rule requiring students to surrender their phones has been established, and Sofia has been using hers normally throughout the training camp. Suggested: â€œDer Vizedirektor hatte ihre Bitte, auÃŸerhalb des Campus zu wohnen, zwar nicht erhÃ¶rt, aber er hatte ihr erlaubt, die Nachmittagseinheit ausfallen zu lassen.â€_x009d_</t>
        </is>
      </c>
      <c r="J2008" t="inlineStr">
        <is>
          <t xml:space="preserve">VOA</t>
        </is>
      </c>
      <c r="K2008" t="inlineStr">
        <is>
          <t xml:space="preserve">Script Error</t>
        </is>
      </c>
      <c r="L2008" t="inlineStr">
        <is>
          <t xml:space="preserve">Script error</t>
        </is>
      </c>
      <c r="M2008" t="str">
        <f>IFERROR(IF(VLOOKUP(L2008,'Quantification'!$A:$B,2,FALSE)&amp;""="","Unclassified",VLOOKUP(L2008,'Quantification'!$A:$B,2,FALSE)),"Unclassified")</f>
        <v>Major</v>
      </c>
      <c r="N2008" t="inlineStr">
        <is>
          <t xml:space="preserve">con-khera.mirjam@pocketfm.com</t>
        </is>
      </c>
      <c r="O2008" t="inlineStr">
        <is>
          <t xml:space="preserve">Issues found in raw</t>
        </is>
      </c>
      <c r="P2008" t="str">
        <f>IF(OR(O2008="Issues found in master",O2008="Final master"),"Master",IF(OR(O2008="Ready for Master",O2008="Issues found in raw",O2008="Raw under QC",O2008="Issues resolved in raw"),"Raw","-"))</f>
        <v>Raw</v>
      </c>
      <c r="Q2008" s="13">
        <v>46281.20347222222</v>
      </c>
      <c r="R2008" t="inlineStr">
        <is>
          <t xml:space="preserve">2026-09 (Sept)</t>
        </is>
      </c>
      <c r="S2008">
        <f>IF(M2008="Not an error",0,IF(COUNTIFS($A$2:$A2008,$A2008,$D$2:$D2008,$D2008,$M$2:$M2008,"&lt;&gt;Not an error")=1,1,0))</f>
        <v>0</v>
      </c>
      <c r="T2008">
        <f>IF(M2008&lt;&gt;"Major",0,IF(COUNTIFS($A$2:$A2008,$A2008,$D$2:$D2008,$D2008,$M$2:$M2008,"Major")=1,1,0))</f>
        <v>0</v>
      </c>
      <c r="U2008">
        <f>IF(M2008&lt;&gt;"Minor",0,IF(COUNTIFS($A$2:$A2008,$A2008,$D$2:$D2008,$D2008,$M$2:$M2008,"Minor")=1,1,0))</f>
        <v>0</v>
      </c>
    </row>
    <row r="2009">
      <c r="A2009" t="inlineStr">
        <is>
          <t xml:space="preserve">819eabfbd96880cd7f6d42202600e24bdb384108</t>
        </is>
      </c>
      <c r="B2009" t="inlineStr">
        <is>
          <t xml:space="preserve">Primal Partners</t>
        </is>
      </c>
      <c r="C2009" t="inlineStr">
        <is>
          <t xml:space="preserve">Primal Partners (New)</t>
        </is>
      </c>
      <c r="D2009" t="inlineStr">
        <is>
          <t xml:space="preserve">7cb20fa6ef8a9ac97a88c19ba6765ceeeec7b613</t>
        </is>
      </c>
      <c r="E2009" t="inlineStr">
        <is>
          <t xml:space="preserve">Episode 117: Gleißendes Weißes Licht</t>
        </is>
      </c>
      <c r="F2009">
        <v>117</v>
      </c>
      <c r="G2009" t="inlineStr">
        <is>
          <t xml:space="preserve">5:32-5:48</t>
        </is>
      </c>
      <c r="H2009" t="inlineStr">
        <is>
          <t xml:space="preserve">Pending</t>
        </is>
      </c>
      <c r="I2009" t="inlineStr">
        <is>
          <t xml:space="preserve">Remarks: [Script Error]
Line from script:
"Der kleine Finder blickte von seiner BÃ¤ndigerin zum Feuerzahn-Hund und nahm dann seinen Dimensionsreif ab."
Note: â€œFinderâ€_x009d_ is the creatureâ€™s personal name and should not be used with â€œder kleine.â€_x009d_ Additionally, â€œDimensionsreifâ€_x009d_ is inconsistent with the previously established storage ring. Suggested: â€œDer kleine Schatzgeist blickte von seiner BÃ¤ndigerin zum Feuerzahn-Hund und nahm dann seinen Speicherring ab.â€_x009d_</t>
        </is>
      </c>
      <c r="J2009" t="inlineStr">
        <is>
          <t xml:space="preserve">VOA</t>
        </is>
      </c>
      <c r="K2009" t="inlineStr">
        <is>
          <t xml:space="preserve">Script Error</t>
        </is>
      </c>
      <c r="L2009" t="inlineStr">
        <is>
          <t xml:space="preserve">Script error</t>
        </is>
      </c>
      <c r="M2009" t="str">
        <f>IFERROR(IF(VLOOKUP(L2009,'Quantification'!$A:$B,2,FALSE)&amp;""="","Unclassified",VLOOKUP(L2009,'Quantification'!$A:$B,2,FALSE)),"Unclassified")</f>
        <v>Major</v>
      </c>
      <c r="N2009" t="inlineStr">
        <is>
          <t xml:space="preserve">con-khera.mirjam@pocketfm.com</t>
        </is>
      </c>
      <c r="O2009" t="inlineStr">
        <is>
          <t xml:space="preserve">Issues found in raw</t>
        </is>
      </c>
      <c r="P2009" t="str">
        <f>IF(OR(O2009="Issues found in master",O2009="Final master"),"Master",IF(OR(O2009="Ready for Master",O2009="Issues found in raw",O2009="Raw under QC",O2009="Issues resolved in raw"),"Raw","-"))</f>
        <v>Raw</v>
      </c>
      <c r="Q2009" s="13">
        <v>46281.20347222222</v>
      </c>
      <c r="R2009" t="inlineStr">
        <is>
          <t xml:space="preserve">2026-09 (Sept)</t>
        </is>
      </c>
      <c r="S2009">
        <f>IF(M2009="Not an error",0,IF(COUNTIFS($A$2:$A2009,$A2009,$D$2:$D2009,$D2009,$M$2:$M2009,"&lt;&gt;Not an error")=1,1,0))</f>
        <v>0</v>
      </c>
      <c r="T2009">
        <f>IF(M2009&lt;&gt;"Major",0,IF(COUNTIFS($A$2:$A2009,$A2009,$D$2:$D2009,$D2009,$M$2:$M2009,"Major")=1,1,0))</f>
        <v>0</v>
      </c>
      <c r="U2009">
        <f>IF(M2009&lt;&gt;"Minor",0,IF(COUNTIFS($A$2:$A2009,$A2009,$D$2:$D2009,$D2009,$M$2:$M2009,"Minor")=1,1,0))</f>
        <v>0</v>
      </c>
    </row>
    <row r="2010">
      <c r="A2010" t="inlineStr">
        <is>
          <t xml:space="preserve">819eabfbd96880cd7f6d42202600e24bdb384108</t>
        </is>
      </c>
      <c r="B2010" t="inlineStr">
        <is>
          <t xml:space="preserve">Primal Partners</t>
        </is>
      </c>
      <c r="C2010" t="inlineStr">
        <is>
          <t xml:space="preserve">Primal Partners (New)</t>
        </is>
      </c>
      <c r="D2010" t="inlineStr">
        <is>
          <t xml:space="preserve">7cb20fa6ef8a9ac97a88c19ba6765ceeeec7b613</t>
        </is>
      </c>
      <c r="E2010" t="inlineStr">
        <is>
          <t xml:space="preserve">Episode 117: Gleißendes Weißes Licht</t>
        </is>
      </c>
      <c r="F2010">
        <v>117</v>
      </c>
      <c r="G2010" t="inlineStr">
        <is>
          <t xml:space="preserve">6:24-6:31</t>
        </is>
      </c>
      <c r="H2010" t="inlineStr">
        <is>
          <t xml:space="preserve">Pending</t>
        </is>
      </c>
      <c r="I2010" t="inlineStr">
        <is>
          <t xml:space="preserve">Remarks: [Script Error]
Line from script:
"Da der Feuerzahn-Hund erneut ablehnte, trottete er in eine Ecke des Zimmers, lieÃŸ den Kopf hÃ¤ngen und setzte sich."
Note: The pronoun â€œerâ€_x009d_ creates unnecessary ambiguity about whether Finder or the Feuerzahn-Hund moves into the corner. Suggested: â€œDer Feuerzahn-Hund lehnte erneut ab, trottete in eine Ecke des Zimmers, lieÃŸ den Kopf hÃ¤ngen und setzte sich.â€_x009d_</t>
        </is>
      </c>
      <c r="J2010" t="inlineStr">
        <is>
          <t xml:space="preserve">VOA</t>
        </is>
      </c>
      <c r="K2010" t="inlineStr">
        <is>
          <t xml:space="preserve">Script Error</t>
        </is>
      </c>
      <c r="L2010" t="inlineStr">
        <is>
          <t xml:space="preserve">Script error</t>
        </is>
      </c>
      <c r="M2010" t="str">
        <f>IFERROR(IF(VLOOKUP(L2010,'Quantification'!$A:$B,2,FALSE)&amp;""="","Unclassified",VLOOKUP(L2010,'Quantification'!$A:$B,2,FALSE)),"Unclassified")</f>
        <v>Major</v>
      </c>
      <c r="N2010" t="inlineStr">
        <is>
          <t xml:space="preserve">con-khera.mirjam@pocketfm.com</t>
        </is>
      </c>
      <c r="O2010" t="inlineStr">
        <is>
          <t xml:space="preserve">Issues found in raw</t>
        </is>
      </c>
      <c r="P2010" t="str">
        <f>IF(OR(O2010="Issues found in master",O2010="Final master"),"Master",IF(OR(O2010="Ready for Master",O2010="Issues found in raw",O2010="Raw under QC",O2010="Issues resolved in raw"),"Raw","-"))</f>
        <v>Raw</v>
      </c>
      <c r="Q2010" s="13">
        <v>46281.20347222222</v>
      </c>
      <c r="R2010" t="inlineStr">
        <is>
          <t xml:space="preserve">2026-09 (Sept)</t>
        </is>
      </c>
      <c r="S2010">
        <f>IF(M2010="Not an error",0,IF(COUNTIFS($A$2:$A2010,$A2010,$D$2:$D2010,$D2010,$M$2:$M2010,"&lt;&gt;Not an error")=1,1,0))</f>
        <v>0</v>
      </c>
      <c r="T2010">
        <f>IF(M2010&lt;&gt;"Major",0,IF(COUNTIFS($A$2:$A2010,$A2010,$D$2:$D2010,$D2010,$M$2:$M2010,"Major")=1,1,0))</f>
        <v>0</v>
      </c>
      <c r="U2010">
        <f>IF(M2010&lt;&gt;"Minor",0,IF(COUNTIFS($A$2:$A2010,$A2010,$D$2:$D2010,$D2010,$M$2:$M2010,"Minor")=1,1,0))</f>
        <v>0</v>
      </c>
    </row>
    <row r="2011">
      <c r="A2011" t="inlineStr">
        <is>
          <t xml:space="preserve">819eabfbd96880cd7f6d42202600e24bdb384108</t>
        </is>
      </c>
      <c r="B2011" t="inlineStr">
        <is>
          <t xml:space="preserve">Primal Partners</t>
        </is>
      </c>
      <c r="C2011" t="inlineStr">
        <is>
          <t xml:space="preserve">Primal Partners (New)</t>
        </is>
      </c>
      <c r="D2011" t="inlineStr">
        <is>
          <t xml:space="preserve">7cb20fa6ef8a9ac97a88c19ba6765ceeeec7b613</t>
        </is>
      </c>
      <c r="E2011" t="inlineStr">
        <is>
          <t xml:space="preserve">Episode 117: Gleißendes Weißes Licht</t>
        </is>
      </c>
      <c r="F2011">
        <v>117</v>
      </c>
      <c r="G2011" t="inlineStr">
        <is>
          <t xml:space="preserve">9:43-9:49</t>
        </is>
      </c>
      <c r="H2011" t="inlineStr">
        <is>
          <t xml:space="preserve">Pending</t>
        </is>
      </c>
      <c r="I2011" t="inlineStr">
        <is>
          <t xml:space="preserve">Remarks: [Script Error]
Line from script:
"Ehrlich gesagt, die Vorstellung, dich heute als Infernohund zu sehen, macht mich richtig aufgeregt."
Note: â€œMacht mich richtig aufgeregtâ€_x009d_ sounds like a literal translation of â€œexcites meâ€_x009d_ and can carry an unintended sexual connotation in German. Suggested: â€œEhrlich gesagt freue ich mich richtig darauf, dich heute als Infernohund zu sehen.â€_x009d_</t>
        </is>
      </c>
      <c r="J2011" t="inlineStr">
        <is>
          <t xml:space="preserve">VOA</t>
        </is>
      </c>
      <c r="K2011" t="inlineStr">
        <is>
          <t xml:space="preserve">Script Error</t>
        </is>
      </c>
      <c r="L2011" t="inlineStr">
        <is>
          <t xml:space="preserve">Script error</t>
        </is>
      </c>
      <c r="M2011" t="str">
        <f>IFERROR(IF(VLOOKUP(L2011,'Quantification'!$A:$B,2,FALSE)&amp;""="","Unclassified",VLOOKUP(L2011,'Quantification'!$A:$B,2,FALSE)),"Unclassified")</f>
        <v>Major</v>
      </c>
      <c r="N2011" t="inlineStr">
        <is>
          <t xml:space="preserve">con-khera.mirjam@pocketfm.com</t>
        </is>
      </c>
      <c r="O2011" t="inlineStr">
        <is>
          <t xml:space="preserve">Issues found in raw</t>
        </is>
      </c>
      <c r="P2011" t="str">
        <f>IF(OR(O2011="Issues found in master",O2011="Final master"),"Master",IF(OR(O2011="Ready for Master",O2011="Issues found in raw",O2011="Raw under QC",O2011="Issues resolved in raw"),"Raw","-"))</f>
        <v>Raw</v>
      </c>
      <c r="Q2011" s="13">
        <v>46281.20347222222</v>
      </c>
      <c r="R2011" t="inlineStr">
        <is>
          <t xml:space="preserve">2026-09 (Sept)</t>
        </is>
      </c>
      <c r="S2011">
        <f>IF(M2011="Not an error",0,IF(COUNTIFS($A$2:$A2011,$A2011,$D$2:$D2011,$D2011,$M$2:$M2011,"&lt;&gt;Not an error")=1,1,0))</f>
        <v>0</v>
      </c>
      <c r="T2011">
        <f>IF(M2011&lt;&gt;"Major",0,IF(COUNTIFS($A$2:$A2011,$A2011,$D$2:$D2011,$D2011,$M$2:$M2011,"Major")=1,1,0))</f>
        <v>0</v>
      </c>
      <c r="U2011">
        <f>IF(M2011&lt;&gt;"Minor",0,IF(COUNTIFS($A$2:$A2011,$A2011,$D$2:$D2011,$D2011,$M$2:$M2011,"Minor")=1,1,0))</f>
        <v>0</v>
      </c>
    </row>
    <row r="2012">
      <c r="A2012" t="inlineStr">
        <is>
          <t xml:space="preserve">819eabfbd96880cd7f6d42202600e24bdb384108</t>
        </is>
      </c>
      <c r="B2012" t="inlineStr">
        <is>
          <t xml:space="preserve">Primal Partners</t>
        </is>
      </c>
      <c r="C2012" t="inlineStr">
        <is>
          <t xml:space="preserve">Primal Partners (New)</t>
        </is>
      </c>
      <c r="D2012" t="inlineStr">
        <is>
          <t xml:space="preserve">7cb20fa6ef8a9ac97a88c19ba6765ceeeec7b613</t>
        </is>
      </c>
      <c r="E2012" t="inlineStr">
        <is>
          <t xml:space="preserve">Episode 117: Gleißendes Weißes Licht</t>
        </is>
      </c>
      <c r="F2012">
        <v>117</v>
      </c>
      <c r="G2012" t="inlineStr">
        <is>
          <t xml:space="preserve">11:04-11:13</t>
        </is>
      </c>
      <c r="H2012" t="inlineStr">
        <is>
          <t xml:space="preserve">Pending</t>
        </is>
      </c>
      <c r="I2012" t="inlineStr">
        <is>
          <t xml:space="preserve">Remarks: [Script Error]
Line from script:
"Unbemerkt von allen begann tief in Sofias GeistesdomÃ¤ne die Seite fÃ¼r den Feuerzahn-Hund im Kodex des BÃ¤ndigers schwach zu leuchten."
Note: â€œGeistesdomÃ¤neâ€_x009d_ is inconsistent with the established term â€œNexus.â€_x009d_ Suggested: â€œUnbemerkt von allen begann die Seite des Feuerzahn-Hundes im Kodex des BÃ¤ndigers tief in Sofias Nexus schwach zu leuchten.â€_x009d_</t>
        </is>
      </c>
      <c r="J2012" t="inlineStr">
        <is>
          <t xml:space="preserve">VOA</t>
        </is>
      </c>
      <c r="K2012" t="inlineStr">
        <is>
          <t xml:space="preserve">Script Error</t>
        </is>
      </c>
      <c r="L2012" t="inlineStr">
        <is>
          <t xml:space="preserve">Script error</t>
        </is>
      </c>
      <c r="M2012" t="str">
        <f>IFERROR(IF(VLOOKUP(L2012,'Quantification'!$A:$B,2,FALSE)&amp;""="","Unclassified",VLOOKUP(L2012,'Quantification'!$A:$B,2,FALSE)),"Unclassified")</f>
        <v>Major</v>
      </c>
      <c r="N2012" t="inlineStr">
        <is>
          <t xml:space="preserve">con-khera.mirjam@pocketfm.com</t>
        </is>
      </c>
      <c r="O2012" t="inlineStr">
        <is>
          <t xml:space="preserve">Issues found in raw</t>
        </is>
      </c>
      <c r="P2012" t="str">
        <f>IF(OR(O2012="Issues found in master",O2012="Final master"),"Master",IF(OR(O2012="Ready for Master",O2012="Issues found in raw",O2012="Raw under QC",O2012="Issues resolved in raw"),"Raw","-"))</f>
        <v>Raw</v>
      </c>
      <c r="Q2012" s="13">
        <v>46281.20347222222</v>
      </c>
      <c r="R2012" t="inlineStr">
        <is>
          <t xml:space="preserve">2026-09 (Sept)</t>
        </is>
      </c>
      <c r="S2012">
        <f>IF(M2012="Not an error",0,IF(COUNTIFS($A$2:$A2012,$A2012,$D$2:$D2012,$D2012,$M$2:$M2012,"&lt;&gt;Not an error")=1,1,0))</f>
        <v>0</v>
      </c>
      <c r="T2012">
        <f>IF(M2012&lt;&gt;"Major",0,IF(COUNTIFS($A$2:$A2012,$A2012,$D$2:$D2012,$D2012,$M$2:$M2012,"Major")=1,1,0))</f>
        <v>0</v>
      </c>
      <c r="U2012">
        <f>IF(M2012&lt;&gt;"Minor",0,IF(COUNTIFS($A$2:$A2012,$A2012,$D$2:$D2012,$D2012,$M$2:$M2012,"Minor")=1,1,0))</f>
        <v>0</v>
      </c>
    </row>
    <row r="2013">
      <c r="A2013" t="inlineStr">
        <is>
          <t xml:space="preserve">819eabfbd96880cd7f6d42202600e24bdb384108</t>
        </is>
      </c>
      <c r="B2013" t="inlineStr">
        <is>
          <t xml:space="preserve">Primal Partners</t>
        </is>
      </c>
      <c r="C2013" t="inlineStr">
        <is>
          <t xml:space="preserve">Primal Partners (New)</t>
        </is>
      </c>
      <c r="D2013" t="inlineStr">
        <is>
          <t xml:space="preserve">33f0c642b12d82010fd12652ca67772d27a0ecdd</t>
        </is>
      </c>
      <c r="E2013" t="inlineStr">
        <is>
          <t xml:space="preserve">Episode 118: Es Zurückhalten</t>
        </is>
      </c>
      <c r="F2013">
        <v>118</v>
      </c>
      <c r="G2013" t="inlineStr">
        <is>
          <t xml:space="preserve">2:46-2:49</t>
        </is>
      </c>
      <c r="H2013" t="inlineStr">
        <is>
          <t xml:space="preserve">Pending</t>
        </is>
      </c>
      <c r="I2013" t="inlineStr">
        <is>
          <t xml:space="preserve">Remarks: [Script Error]
Line from script:
"â€žWir kÃ¶nnen uns die StornogebÃ¼hr leisten.â€œ"
Note: This concerns a breach of an advertising contract, not the cancellation of a booking. The established term is â€œVertragsstrafe.â€_x009d_ Suggested: â€œâ€žWir kÃ¶nnen uns die Vertragsstrafe leisten.â€œâ€_x009d_</t>
        </is>
      </c>
      <c r="J2013" t="inlineStr">
        <is>
          <t xml:space="preserve">VOA</t>
        </is>
      </c>
      <c r="K2013" t="inlineStr">
        <is>
          <t xml:space="preserve">Script Error</t>
        </is>
      </c>
      <c r="L2013" t="inlineStr">
        <is>
          <t xml:space="preserve">Script error</t>
        </is>
      </c>
      <c r="M2013" t="str">
        <f>IFERROR(IF(VLOOKUP(L2013,'Quantification'!$A:$B,2,FALSE)&amp;""="","Unclassified",VLOOKUP(L2013,'Quantification'!$A:$B,2,FALSE)),"Unclassified")</f>
        <v>Major</v>
      </c>
      <c r="N2013" t="inlineStr">
        <is>
          <t xml:space="preserve">con-khera.mirjam@pocketfm.com</t>
        </is>
      </c>
      <c r="O2013" t="inlineStr">
        <is>
          <t xml:space="preserve">Issues found in raw</t>
        </is>
      </c>
      <c r="P2013" t="str">
        <f>IF(OR(O2013="Issues found in master",O2013="Final master"),"Master",IF(OR(O2013="Ready for Master",O2013="Issues found in raw",O2013="Raw under QC",O2013="Issues resolved in raw"),"Raw","-"))</f>
        <v>Raw</v>
      </c>
      <c r="Q2013" s="13">
        <v>46287.32847222222</v>
      </c>
      <c r="R2013" t="inlineStr">
        <is>
          <t xml:space="preserve">2026-09 (Sept)</t>
        </is>
      </c>
      <c r="S2013">
        <f>IF(M2013="Not an error",0,IF(COUNTIFS($A$2:$A2013,$A2013,$D$2:$D2013,$D2013,$M$2:$M2013,"&lt;&gt;Not an error")=1,1,0))</f>
        <v>1</v>
      </c>
      <c r="T2013">
        <f>IF(M2013&lt;&gt;"Major",0,IF(COUNTIFS($A$2:$A2013,$A2013,$D$2:$D2013,$D2013,$M$2:$M2013,"Major")=1,1,0))</f>
        <v>1</v>
      </c>
      <c r="U2013">
        <f>IF(M2013&lt;&gt;"Minor",0,IF(COUNTIFS($A$2:$A2013,$A2013,$D$2:$D2013,$D2013,$M$2:$M2013,"Minor")=1,1,0))</f>
        <v>0</v>
      </c>
    </row>
    <row r="2014">
      <c r="A2014" t="inlineStr">
        <is>
          <t xml:space="preserve">819eabfbd96880cd7f6d42202600e24bdb384108</t>
        </is>
      </c>
      <c r="B2014" t="inlineStr">
        <is>
          <t xml:space="preserve">Primal Partners</t>
        </is>
      </c>
      <c r="C2014" t="inlineStr">
        <is>
          <t xml:space="preserve">Primal Partners (New)</t>
        </is>
      </c>
      <c r="D2014" t="inlineStr">
        <is>
          <t xml:space="preserve">33f0c642b12d82010fd12652ca67772d27a0ecdd</t>
        </is>
      </c>
      <c r="E2014" t="inlineStr">
        <is>
          <t xml:space="preserve">Episode 118: Es Zurückhalten</t>
        </is>
      </c>
      <c r="F2014">
        <v>118</v>
      </c>
      <c r="G2014" t="inlineStr">
        <is>
          <t xml:space="preserve">3:34-3:37</t>
        </is>
      </c>
      <c r="H2014" t="inlineStr">
        <is>
          <t xml:space="preserve">Pending</t>
        </is>
      </c>
      <c r="I2014" t="inlineStr">
        <is>
          <t xml:space="preserve">Remarks: [Script Error]
Line from script:
"Sofia war von seiner Reaktion fassungslos."
Note: This reaction is repetitive and heavily overused throughout the script. Suggested: Delete the sentence.</t>
        </is>
      </c>
      <c r="J2014" t="inlineStr">
        <is>
          <t xml:space="preserve">VOA</t>
        </is>
      </c>
      <c r="K2014" t="inlineStr">
        <is>
          <t xml:space="preserve">Script Error</t>
        </is>
      </c>
      <c r="L2014" t="inlineStr">
        <is>
          <t xml:space="preserve">Script error</t>
        </is>
      </c>
      <c r="M2014" t="str">
        <f>IFERROR(IF(VLOOKUP(L2014,'Quantification'!$A:$B,2,FALSE)&amp;""="","Unclassified",VLOOKUP(L2014,'Quantification'!$A:$B,2,FALSE)),"Unclassified")</f>
        <v>Major</v>
      </c>
      <c r="N2014" t="inlineStr">
        <is>
          <t xml:space="preserve">con-khera.mirjam@pocketfm.com</t>
        </is>
      </c>
      <c r="O2014" t="inlineStr">
        <is>
          <t xml:space="preserve">Issues found in raw</t>
        </is>
      </c>
      <c r="P2014" t="str">
        <f>IF(OR(O2014="Issues found in master",O2014="Final master"),"Master",IF(OR(O2014="Ready for Master",O2014="Issues found in raw",O2014="Raw under QC",O2014="Issues resolved in raw"),"Raw","-"))</f>
        <v>Raw</v>
      </c>
      <c r="Q2014" s="13">
        <v>46287.32847222222</v>
      </c>
      <c r="R2014" t="inlineStr">
        <is>
          <t xml:space="preserve">2026-09 (Sept)</t>
        </is>
      </c>
      <c r="S2014">
        <f>IF(M2014="Not an error",0,IF(COUNTIFS($A$2:$A2014,$A2014,$D$2:$D2014,$D2014,$M$2:$M2014,"&lt;&gt;Not an error")=1,1,0))</f>
        <v>0</v>
      </c>
      <c r="T2014">
        <f>IF(M2014&lt;&gt;"Major",0,IF(COUNTIFS($A$2:$A2014,$A2014,$D$2:$D2014,$D2014,$M$2:$M2014,"Major")=1,1,0))</f>
        <v>0</v>
      </c>
      <c r="U2014">
        <f>IF(M2014&lt;&gt;"Minor",0,IF(COUNTIFS($A$2:$A2014,$A2014,$D$2:$D2014,$D2014,$M$2:$M2014,"Minor")=1,1,0))</f>
        <v>0</v>
      </c>
    </row>
    <row r="2015">
      <c r="A2015" t="inlineStr">
        <is>
          <t xml:space="preserve">819eabfbd96880cd7f6d42202600e24bdb384108</t>
        </is>
      </c>
      <c r="B2015" t="inlineStr">
        <is>
          <t xml:space="preserve">Primal Partners</t>
        </is>
      </c>
      <c r="C2015" t="inlineStr">
        <is>
          <t xml:space="preserve">Primal Partners (New)</t>
        </is>
      </c>
      <c r="D2015" t="inlineStr">
        <is>
          <t xml:space="preserve">33f0c642b12d82010fd12652ca67772d27a0ecdd</t>
        </is>
      </c>
      <c r="E2015" t="inlineStr">
        <is>
          <t xml:space="preserve">Episode 118: Es Zurückhalten</t>
        </is>
      </c>
      <c r="F2015">
        <v>118</v>
      </c>
      <c r="G2015" t="inlineStr">
        <is>
          <t xml:space="preserve">3:50-3:54</t>
        </is>
      </c>
      <c r="H2015" t="inlineStr">
        <is>
          <t xml:space="preserve">Pending</t>
        </is>
      </c>
      <c r="I2015" t="inlineStr">
        <is>
          <t xml:space="preserve">Remarks: [Script Error]
Line from script:
"Es war der kalte SchweiÃŸ, der dem Feuerzahn-Hund vor Schmerz ausbrach."
Note: A dog-like beast would not sweat through its body or fur. Suggested: â€œUnter ihrer Hand zitterte der Feuerzahn-Hund vor Schmerz.â€_x009d_</t>
        </is>
      </c>
      <c r="J2015" t="inlineStr">
        <is>
          <t xml:space="preserve">VOA</t>
        </is>
      </c>
      <c r="K2015" t="inlineStr">
        <is>
          <t xml:space="preserve">Script Error</t>
        </is>
      </c>
      <c r="L2015" t="inlineStr">
        <is>
          <t xml:space="preserve">Script error</t>
        </is>
      </c>
      <c r="M2015" t="str">
        <f>IFERROR(IF(VLOOKUP(L2015,'Quantification'!$A:$B,2,FALSE)&amp;""="","Unclassified",VLOOKUP(L2015,'Quantification'!$A:$B,2,FALSE)),"Unclassified")</f>
        <v>Major</v>
      </c>
      <c r="N2015" t="inlineStr">
        <is>
          <t xml:space="preserve">con-khera.mirjam@pocketfm.com</t>
        </is>
      </c>
      <c r="O2015" t="inlineStr">
        <is>
          <t xml:space="preserve">Issues found in raw</t>
        </is>
      </c>
      <c r="P2015" t="str">
        <f>IF(OR(O2015="Issues found in master",O2015="Final master"),"Master",IF(OR(O2015="Ready for Master",O2015="Issues found in raw",O2015="Raw under QC",O2015="Issues resolved in raw"),"Raw","-"))</f>
        <v>Raw</v>
      </c>
      <c r="Q2015" s="13">
        <v>46287.32847222222</v>
      </c>
      <c r="R2015" t="inlineStr">
        <is>
          <t xml:space="preserve">2026-09 (Sept)</t>
        </is>
      </c>
      <c r="S2015">
        <f>IF(M2015="Not an error",0,IF(COUNTIFS($A$2:$A2015,$A2015,$D$2:$D2015,$D2015,$M$2:$M2015,"&lt;&gt;Not an error")=1,1,0))</f>
        <v>0</v>
      </c>
      <c r="T2015">
        <f>IF(M2015&lt;&gt;"Major",0,IF(COUNTIFS($A$2:$A2015,$A2015,$D$2:$D2015,$D2015,$M$2:$M2015,"Major")=1,1,0))</f>
        <v>0</v>
      </c>
      <c r="U2015">
        <f>IF(M2015&lt;&gt;"Minor",0,IF(COUNTIFS($A$2:$A2015,$A2015,$D$2:$D2015,$D2015,$M$2:$M2015,"Minor")=1,1,0))</f>
        <v>0</v>
      </c>
    </row>
    <row r="2016">
      <c r="A2016" t="inlineStr">
        <is>
          <t xml:space="preserve">819eabfbd96880cd7f6d42202600e24bdb384108</t>
        </is>
      </c>
      <c r="B2016" t="inlineStr">
        <is>
          <t xml:space="preserve">Primal Partners</t>
        </is>
      </c>
      <c r="C2016" t="inlineStr">
        <is>
          <t xml:space="preserve">Primal Partners (New)</t>
        </is>
      </c>
      <c r="D2016" t="inlineStr">
        <is>
          <t xml:space="preserve">33f0c642b12d82010fd12652ca67772d27a0ecdd</t>
        </is>
      </c>
      <c r="E2016" t="inlineStr">
        <is>
          <t xml:space="preserve">Episode 118: Es Zurückhalten</t>
        </is>
      </c>
      <c r="F2016">
        <v>118</v>
      </c>
      <c r="G2016" t="inlineStr">
        <is>
          <t xml:space="preserve">4:19-5:14</t>
        </is>
      </c>
      <c r="H2016" t="inlineStr">
        <is>
          <t xml:space="preserve">Pending</t>
        </is>
      </c>
      <c r="I2016" t="inlineStr">
        <is>
          <t xml:space="preserve">Remarks: [Script Error]
Line from script:
"Die Verbindung kam sofort zustande.
„Hallo? Das ist aber eine Überraschung“, lachte eine Frauenstimme am anderen Ende.
„Ich muss den Vertrag kündigen“, sagte Sofia rundheraus.
Wenn Zahn sich wegen des Werbevertrags nicht entwickeln wollte, würde sie ihn eben kündigen.
Yvonne Song saß an ihrem Schreibtisch und strahlte, während sie die Verkaufszahlen von gestern durchging.
Sie wusste, dass sie auf das richtige Pferd gesetzt hatte. In dem Monat, seit der Feuerzahn-Hund ihr Werbegesicht geworden war, waren die Verkäufe stetig gestiegen und ihr Online-Traffic hatte sich vervielfacht.
Sie musste nur auf die Einführung der neuen Modelle im nächsten Quartal warten, und sie würde wieder ein Vermögen machen.
Ein schriller Klingelton riss Yvonne aus ihrem Tagtraum.
Sie schaute auf den Bildschirm. Wenn man vom Teufel spricht. Es war ihr kleiner Goldesel.
Yvonne nahm mit einem Lächeln ab.
„Ich muss den Vertrag kündigen.“"
Note: The scene begins the phone call, then abruptly rewinds to Yvonne before the phone rings and repeats Sofia’s line. The unmarked POV and timeline shift makes the call sound accidentally duplicated. The scene should switch to Yvonne before she answers the phone, and Sofia’s line should occur only once.</t>
        </is>
      </c>
      <c r="J2016" t="inlineStr">
        <is>
          <t xml:space="preserve">VOA</t>
        </is>
      </c>
      <c r="K2016" t="inlineStr">
        <is>
          <t xml:space="preserve">Script Error</t>
        </is>
      </c>
      <c r="L2016" t="inlineStr">
        <is>
          <t xml:space="preserve">Script error</t>
        </is>
      </c>
      <c r="M2016" t="str">
        <f>IFERROR(IF(VLOOKUP(L2016,'Quantification'!$A:$B,2,FALSE)&amp;""="","Unclassified",VLOOKUP(L2016,'Quantification'!$A:$B,2,FALSE)),"Unclassified")</f>
        <v>Major</v>
      </c>
      <c r="N2016" t="inlineStr">
        <is>
          <t xml:space="preserve">con-khera.mirjam@pocketfm.com</t>
        </is>
      </c>
      <c r="O2016" t="inlineStr">
        <is>
          <t xml:space="preserve">Issues found in raw</t>
        </is>
      </c>
      <c r="P2016" t="str">
        <f>IF(OR(O2016="Issues found in master",O2016="Final master"),"Master",IF(OR(O2016="Ready for Master",O2016="Issues found in raw",O2016="Raw under QC",O2016="Issues resolved in raw"),"Raw","-"))</f>
        <v>Raw</v>
      </c>
      <c r="Q2016" s="13">
        <v>46287.32847222222</v>
      </c>
      <c r="R2016" t="inlineStr">
        <is>
          <t xml:space="preserve">2026-09 (Sept)</t>
        </is>
      </c>
      <c r="S2016">
        <f>IF(M2016="Not an error",0,IF(COUNTIFS($A$2:$A2016,$A2016,$D$2:$D2016,$D2016,$M$2:$M2016,"&lt;&gt;Not an error")=1,1,0))</f>
        <v>0</v>
      </c>
      <c r="T2016">
        <f>IF(M2016&lt;&gt;"Major",0,IF(COUNTIFS($A$2:$A2016,$A2016,$D$2:$D2016,$D2016,$M$2:$M2016,"Major")=1,1,0))</f>
        <v>0</v>
      </c>
      <c r="U2016">
        <f>IF(M2016&lt;&gt;"Minor",0,IF(COUNTIFS($A$2:$A2016,$A2016,$D$2:$D2016,$D2016,$M$2:$M2016,"Minor")=1,1,0))</f>
        <v>0</v>
      </c>
    </row>
    <row r="2017">
      <c r="A2017" t="inlineStr">
        <is>
          <t xml:space="preserve">819eabfbd96880cd7f6d42202600e24bdb384108</t>
        </is>
      </c>
      <c r="B2017" t="inlineStr">
        <is>
          <t xml:space="preserve">Primal Partners</t>
        </is>
      </c>
      <c r="C2017" t="inlineStr">
        <is>
          <t xml:space="preserve">Primal Partners (New)</t>
        </is>
      </c>
      <c r="D2017" t="inlineStr">
        <is>
          <t xml:space="preserve">33f0c642b12d82010fd12652ca67772d27a0ecdd</t>
        </is>
      </c>
      <c r="E2017" t="inlineStr">
        <is>
          <t xml:space="preserve">Episode 118: Es Zurückhalten</t>
        </is>
      </c>
      <c r="F2017">
        <v>118</v>
      </c>
      <c r="G2017" t="inlineStr">
        <is>
          <t xml:space="preserve">5:32-5:35</t>
        </is>
      </c>
      <c r="H2017" t="inlineStr">
        <is>
          <t xml:space="preserve">Pending</t>
        </is>
      </c>
      <c r="I2017" t="inlineStr">
        <is>
          <t xml:space="preserve">Remarks: [Script Error]
Line from script:
"Yvonne war sprachlos."
Note: This reaction is repetitive and heavily overused throughout the script. Suggested: Delete the sentence.</t>
        </is>
      </c>
      <c r="J2017" t="inlineStr">
        <is>
          <t xml:space="preserve">VOA</t>
        </is>
      </c>
      <c r="K2017" t="inlineStr">
        <is>
          <t xml:space="preserve">Script Error</t>
        </is>
      </c>
      <c r="L2017" t="inlineStr">
        <is>
          <t xml:space="preserve">Script error</t>
        </is>
      </c>
      <c r="M2017" t="str">
        <f>IFERROR(IF(VLOOKUP(L2017,'Quantification'!$A:$B,2,FALSE)&amp;""="","Unclassified",VLOOKUP(L2017,'Quantification'!$A:$B,2,FALSE)),"Unclassified")</f>
        <v>Major</v>
      </c>
      <c r="N2017" t="inlineStr">
        <is>
          <t xml:space="preserve">con-khera.mirjam@pocketfm.com</t>
        </is>
      </c>
      <c r="O2017" t="inlineStr">
        <is>
          <t xml:space="preserve">Issues found in raw</t>
        </is>
      </c>
      <c r="P2017" t="str">
        <f>IF(OR(O2017="Issues found in master",O2017="Final master"),"Master",IF(OR(O2017="Ready for Master",O2017="Issues found in raw",O2017="Raw under QC",O2017="Issues resolved in raw"),"Raw","-"))</f>
        <v>Raw</v>
      </c>
      <c r="Q2017" s="13">
        <v>46287.32847222222</v>
      </c>
      <c r="R2017" t="inlineStr">
        <is>
          <t xml:space="preserve">2026-09 (Sept)</t>
        </is>
      </c>
      <c r="S2017">
        <f>IF(M2017="Not an error",0,IF(COUNTIFS($A$2:$A2017,$A2017,$D$2:$D2017,$D2017,$M$2:$M2017,"&lt;&gt;Not an error")=1,1,0))</f>
        <v>0</v>
      </c>
      <c r="T2017">
        <f>IF(M2017&lt;&gt;"Major",0,IF(COUNTIFS($A$2:$A2017,$A2017,$D$2:$D2017,$D2017,$M$2:$M2017,"Major")=1,1,0))</f>
        <v>0</v>
      </c>
      <c r="U2017">
        <f>IF(M2017&lt;&gt;"Minor",0,IF(COUNTIFS($A$2:$A2017,$A2017,$D$2:$D2017,$D2017,$M$2:$M2017,"Minor")=1,1,0))</f>
        <v>0</v>
      </c>
    </row>
    <row r="2018">
      <c r="A2018" t="inlineStr">
        <is>
          <t xml:space="preserve">819eabfbd96880cd7f6d42202600e24bdb384108</t>
        </is>
      </c>
      <c r="B2018" t="inlineStr">
        <is>
          <t xml:space="preserve">Primal Partners</t>
        </is>
      </c>
      <c r="C2018" t="inlineStr">
        <is>
          <t xml:space="preserve">Primal Partners (New)</t>
        </is>
      </c>
      <c r="D2018" t="inlineStr">
        <is>
          <t xml:space="preserve">33f0c642b12d82010fd12652ca67772d27a0ecdd</t>
        </is>
      </c>
      <c r="E2018" t="inlineStr">
        <is>
          <t xml:space="preserve">Episode 118: Es Zurückhalten</t>
        </is>
      </c>
      <c r="F2018">
        <v>118</v>
      </c>
      <c r="G2018" t="inlineStr">
        <is>
          <t xml:space="preserve">6:06-6:14</t>
        </is>
      </c>
      <c r="H2018" t="inlineStr">
        <is>
          <t xml:space="preserve">Pending</t>
        </is>
      </c>
      <c r="I2018" t="inlineStr">
        <is>
          <t xml:space="preserve">Remarks: [Script Error]
Line from script:
"â€žWarten Sieâ€œ, sagte Yvonne nach einem Moment, wÃ¤hrend ihre Gedanken rasten. â€žKÃ¶nnen Sie Zahn hierherbringen? Heute noch?â€œ"
Note: Yvonne and Sofia previously addressed each other informally, so the formal address is inconsistent. Suggested: â€œâ€žWarteâ€œ, sagte Yvonne nach einem Moment, wÃ¤hrend ihre Gedanken rasten. â€žKannst du Zahn hierherbringen? Heute noch?â€œâ€_x009d_</t>
        </is>
      </c>
      <c r="J2018" t="inlineStr">
        <is>
          <t xml:space="preserve">VOA</t>
        </is>
      </c>
      <c r="K2018" t="inlineStr">
        <is>
          <t xml:space="preserve">Script Error</t>
        </is>
      </c>
      <c r="L2018" t="inlineStr">
        <is>
          <t xml:space="preserve">Script error</t>
        </is>
      </c>
      <c r="M2018" t="str">
        <f>IFERROR(IF(VLOOKUP(L2018,'Quantification'!$A:$B,2,FALSE)&amp;""="","Unclassified",VLOOKUP(L2018,'Quantification'!$A:$B,2,FALSE)),"Unclassified")</f>
        <v>Major</v>
      </c>
      <c r="N2018" t="inlineStr">
        <is>
          <t xml:space="preserve">con-khera.mirjam@pocketfm.com</t>
        </is>
      </c>
      <c r="O2018" t="inlineStr">
        <is>
          <t xml:space="preserve">Issues found in raw</t>
        </is>
      </c>
      <c r="P2018" t="str">
        <f>IF(OR(O2018="Issues found in master",O2018="Final master"),"Master",IF(OR(O2018="Ready for Master",O2018="Issues found in raw",O2018="Raw under QC",O2018="Issues resolved in raw"),"Raw","-"))</f>
        <v>Raw</v>
      </c>
      <c r="Q2018" s="13">
        <v>46287.32847222222</v>
      </c>
      <c r="R2018" t="inlineStr">
        <is>
          <t xml:space="preserve">2026-09 (Sept)</t>
        </is>
      </c>
      <c r="S2018">
        <f>IF(M2018="Not an error",0,IF(COUNTIFS($A$2:$A2018,$A2018,$D$2:$D2018,$D2018,$M$2:$M2018,"&lt;&gt;Not an error")=1,1,0))</f>
        <v>0</v>
      </c>
      <c r="T2018">
        <f>IF(M2018&lt;&gt;"Major",0,IF(COUNTIFS($A$2:$A2018,$A2018,$D$2:$D2018,$D2018,$M$2:$M2018,"Major")=1,1,0))</f>
        <v>0</v>
      </c>
      <c r="U2018">
        <f>IF(M2018&lt;&gt;"Minor",0,IF(COUNTIFS($A$2:$A2018,$A2018,$D$2:$D2018,$D2018,$M$2:$M2018,"Minor")=1,1,0))</f>
        <v>0</v>
      </c>
    </row>
    <row r="2019">
      <c r="A2019" t="inlineStr">
        <is>
          <t xml:space="preserve">819eabfbd96880cd7f6d42202600e24bdb384108</t>
        </is>
      </c>
      <c r="B2019" t="inlineStr">
        <is>
          <t xml:space="preserve">Primal Partners</t>
        </is>
      </c>
      <c r="C2019" t="inlineStr">
        <is>
          <t xml:space="preserve">Primal Partners (New)</t>
        </is>
      </c>
      <c r="D2019" t="inlineStr">
        <is>
          <t xml:space="preserve">33f0c642b12d82010fd12652ca67772d27a0ecdd</t>
        </is>
      </c>
      <c r="E2019" t="inlineStr">
        <is>
          <t xml:space="preserve">Episode 118: Es Zurückhalten</t>
        </is>
      </c>
      <c r="F2019">
        <v>118</v>
      </c>
      <c r="G2019" t="inlineStr">
        <is>
          <t xml:space="preserve">6:25-6:27</t>
        </is>
      </c>
      <c r="H2019" t="inlineStr">
        <is>
          <t xml:space="preserve">Pending</t>
        </is>
      </c>
      <c r="I2019" t="inlineStr">
        <is>
          <t xml:space="preserve">Remarks: [Script Error]
Line from script:
"â€žUnd Sie mÃ¼ssen die StornogebÃ¼hr nicht bezahlen.â€œ"
Note: Yvonne and Sofia previously addressed each other informally. Additionally, this concerns a contractual penalty, not a cancellation fee. Suggested: â€œâ€žUnd du musst die Vertragsstrafe nicht bezahlen.â€œâ€_x009d_</t>
        </is>
      </c>
      <c r="J2019" t="inlineStr">
        <is>
          <t xml:space="preserve">VOA</t>
        </is>
      </c>
      <c r="K2019" t="inlineStr">
        <is>
          <t xml:space="preserve">Script Error</t>
        </is>
      </c>
      <c r="L2019" t="inlineStr">
        <is>
          <t xml:space="preserve">Script error</t>
        </is>
      </c>
      <c r="M2019" t="str">
        <f>IFERROR(IF(VLOOKUP(L2019,'Quantification'!$A:$B,2,FALSE)&amp;""="","Unclassified",VLOOKUP(L2019,'Quantification'!$A:$B,2,FALSE)),"Unclassified")</f>
        <v>Major</v>
      </c>
      <c r="N2019" t="inlineStr">
        <is>
          <t xml:space="preserve">con-khera.mirjam@pocketfm.com</t>
        </is>
      </c>
      <c r="O2019" t="inlineStr">
        <is>
          <t xml:space="preserve">Issues found in raw</t>
        </is>
      </c>
      <c r="P2019" t="str">
        <f>IF(OR(O2019="Issues found in master",O2019="Final master"),"Master",IF(OR(O2019="Ready for Master",O2019="Issues found in raw",O2019="Raw under QC",O2019="Issues resolved in raw"),"Raw","-"))</f>
        <v>Raw</v>
      </c>
      <c r="Q2019" s="13">
        <v>46287.32847222222</v>
      </c>
      <c r="R2019" t="inlineStr">
        <is>
          <t xml:space="preserve">2026-09 (Sept)</t>
        </is>
      </c>
      <c r="S2019">
        <f>IF(M2019="Not an error",0,IF(COUNTIFS($A$2:$A2019,$A2019,$D$2:$D2019,$D2019,$M$2:$M2019,"&lt;&gt;Not an error")=1,1,0))</f>
        <v>0</v>
      </c>
      <c r="T2019">
        <f>IF(M2019&lt;&gt;"Major",0,IF(COUNTIFS($A$2:$A2019,$A2019,$D$2:$D2019,$D2019,$M$2:$M2019,"Major")=1,1,0))</f>
        <v>0</v>
      </c>
      <c r="U2019">
        <f>IF(M2019&lt;&gt;"Minor",0,IF(COUNTIFS($A$2:$A2019,$A2019,$D$2:$D2019,$D2019,$M$2:$M2019,"Minor")=1,1,0))</f>
        <v>0</v>
      </c>
    </row>
    <row r="2020">
      <c r="A2020" t="inlineStr">
        <is>
          <t xml:space="preserve">819eabfbd96880cd7f6d42202600e24bdb384108</t>
        </is>
      </c>
      <c r="B2020" t="inlineStr">
        <is>
          <t xml:space="preserve">Primal Partners</t>
        </is>
      </c>
      <c r="C2020" t="inlineStr">
        <is>
          <t xml:space="preserve">Primal Partners (New)</t>
        </is>
      </c>
      <c r="D2020" t="inlineStr">
        <is>
          <t xml:space="preserve">33f0c642b12d82010fd12652ca67772d27a0ecdd</t>
        </is>
      </c>
      <c r="E2020" t="inlineStr">
        <is>
          <t xml:space="preserve">Episode 118: Es Zurückhalten</t>
        </is>
      </c>
      <c r="F2020">
        <v>118</v>
      </c>
      <c r="G2020" t="inlineStr">
        <is>
          <t xml:space="preserve">8:12-8:19</t>
        </is>
      </c>
      <c r="H2020" t="inlineStr">
        <is>
          <t xml:space="preserve">Pending</t>
        </is>
      </c>
      <c r="I2020" t="inlineStr">
        <is>
          <t xml:space="preserve">Remarks: [Script Error]
Line from script:
"Er hatte ihr nicht nur seine Nummer gegeben, sondern schickte nun auch Lehrer Wang, um sie zu fahren und Zeit zu sparen."
Note: Teacher Wang does not drive Sofia; he transports her using Raumsprung. Suggested: â€œEr hatte ihr nicht nur seine Nummer gegeben, sondern schickte nun auch Lehrer Wang, um sie per Raumsprung abzuholen und Zeit zu sparen.â€_x009d_</t>
        </is>
      </c>
      <c r="J2020" t="inlineStr">
        <is>
          <t xml:space="preserve">VOA</t>
        </is>
      </c>
      <c r="K2020" t="inlineStr">
        <is>
          <t xml:space="preserve">Script Error</t>
        </is>
      </c>
      <c r="L2020" t="inlineStr">
        <is>
          <t xml:space="preserve">Script error</t>
        </is>
      </c>
      <c r="M2020" t="str">
        <f>IFERROR(IF(VLOOKUP(L2020,'Quantification'!$A:$B,2,FALSE)&amp;""="","Unclassified",VLOOKUP(L2020,'Quantification'!$A:$B,2,FALSE)),"Unclassified")</f>
        <v>Major</v>
      </c>
      <c r="N2020" t="inlineStr">
        <is>
          <t xml:space="preserve">con-khera.mirjam@pocketfm.com</t>
        </is>
      </c>
      <c r="O2020" t="inlineStr">
        <is>
          <t xml:space="preserve">Issues found in raw</t>
        </is>
      </c>
      <c r="P2020" t="str">
        <f>IF(OR(O2020="Issues found in master",O2020="Final master"),"Master",IF(OR(O2020="Ready for Master",O2020="Issues found in raw",O2020="Raw under QC",O2020="Issues resolved in raw"),"Raw","-"))</f>
        <v>Raw</v>
      </c>
      <c r="Q2020" s="13">
        <v>46287.32847222222</v>
      </c>
      <c r="R2020" t="inlineStr">
        <is>
          <t xml:space="preserve">2026-09 (Sept)</t>
        </is>
      </c>
      <c r="S2020">
        <f>IF(M2020="Not an error",0,IF(COUNTIFS($A$2:$A2020,$A2020,$D$2:$D2020,$D2020,$M$2:$M2020,"&lt;&gt;Not an error")=1,1,0))</f>
        <v>0</v>
      </c>
      <c r="T2020">
        <f>IF(M2020&lt;&gt;"Major",0,IF(COUNTIFS($A$2:$A2020,$A2020,$D$2:$D2020,$D2020,$M$2:$M2020,"Major")=1,1,0))</f>
        <v>0</v>
      </c>
      <c r="U2020">
        <f>IF(M2020&lt;&gt;"Minor",0,IF(COUNTIFS($A$2:$A2020,$A2020,$D$2:$D2020,$D2020,$M$2:$M2020,"Minor")=1,1,0))</f>
        <v>0</v>
      </c>
    </row>
    <row r="2021">
      <c r="A2021" t="inlineStr">
        <is>
          <t xml:space="preserve">819eabfbd96880cd7f6d42202600e24bdb384108</t>
        </is>
      </c>
      <c r="B2021" t="inlineStr">
        <is>
          <t xml:space="preserve">Primal Partners</t>
        </is>
      </c>
      <c r="C2021" t="inlineStr">
        <is>
          <t xml:space="preserve">Primal Partners (New)</t>
        </is>
      </c>
      <c r="D2021" t="inlineStr">
        <is>
          <t xml:space="preserve">33f0c642b12d82010fd12652ca67772d27a0ecdd</t>
        </is>
      </c>
      <c r="E2021" t="inlineStr">
        <is>
          <t xml:space="preserve">Episode 118: Es Zurückhalten</t>
        </is>
      </c>
      <c r="F2021">
        <v>118</v>
      </c>
      <c r="G2021" t="inlineStr">
        <is>
          <t xml:space="preserve">8:19-8:27</t>
        </is>
      </c>
      <c r="H2021" t="inlineStr">
        <is>
          <t xml:space="preserve">Pending</t>
        </is>
      </c>
      <c r="I2021" t="inlineStr">
        <is>
          <t xml:space="preserve">Remarks: [Script Error]
Line from script:
"Die Tierbestie von Lehrer Wang verkÃ¼rzte eine Fahrt, die selbst ohne Verkehr Ã¼ber eine halbe Stunde gedauert hÃ¤tte, auf nur zehn Minuten."
Note: Teacher Wang is the Himmelsseher-Fledermaus, not a human teacher with a separate beast. Suggested: â€œLehrer Wang verkÃ¼rzte eine Strecke, die selbst ohne Verkehr Ã¼ber eine halbe Stunde gedauert hÃ¤tte, mithilfe seines Raumsprungs auf nur zehn Minuten.â€_x009d_</t>
        </is>
      </c>
      <c r="J2021" t="inlineStr">
        <is>
          <t xml:space="preserve">VOA</t>
        </is>
      </c>
      <c r="K2021" t="inlineStr">
        <is>
          <t xml:space="preserve">Script Error</t>
        </is>
      </c>
      <c r="L2021" t="inlineStr">
        <is>
          <t xml:space="preserve">Script error</t>
        </is>
      </c>
      <c r="M2021" t="str">
        <f>IFERROR(IF(VLOOKUP(L2021,'Quantification'!$A:$B,2,FALSE)&amp;""="","Unclassified",VLOOKUP(L2021,'Quantification'!$A:$B,2,FALSE)),"Unclassified")</f>
        <v>Major</v>
      </c>
      <c r="N2021" t="inlineStr">
        <is>
          <t xml:space="preserve">con-khera.mirjam@pocketfm.com</t>
        </is>
      </c>
      <c r="O2021" t="inlineStr">
        <is>
          <t xml:space="preserve">Issues found in raw</t>
        </is>
      </c>
      <c r="P2021" t="str">
        <f>IF(OR(O2021="Issues found in master",O2021="Final master"),"Master",IF(OR(O2021="Ready for Master",O2021="Issues found in raw",O2021="Raw under QC",O2021="Issues resolved in raw"),"Raw","-"))</f>
        <v>Raw</v>
      </c>
      <c r="Q2021" s="13">
        <v>46287.32847222222</v>
      </c>
      <c r="R2021" t="inlineStr">
        <is>
          <t xml:space="preserve">2026-09 (Sept)</t>
        </is>
      </c>
      <c r="S2021">
        <f>IF(M2021="Not an error",0,IF(COUNTIFS($A$2:$A2021,$A2021,$D$2:$D2021,$D2021,$M$2:$M2021,"&lt;&gt;Not an error")=1,1,0))</f>
        <v>0</v>
      </c>
      <c r="T2021">
        <f>IF(M2021&lt;&gt;"Major",0,IF(COUNTIFS($A$2:$A2021,$A2021,$D$2:$D2021,$D2021,$M$2:$M2021,"Major")=1,1,0))</f>
        <v>0</v>
      </c>
      <c r="U2021">
        <f>IF(M2021&lt;&gt;"Minor",0,IF(COUNTIFS($A$2:$A2021,$A2021,$D$2:$D2021,$D2021,$M$2:$M2021,"Minor")=1,1,0))</f>
        <v>0</v>
      </c>
    </row>
    <row r="2022">
      <c r="A2022" t="inlineStr">
        <is>
          <t xml:space="preserve">819eabfbd96880cd7f6d42202600e24bdb384108</t>
        </is>
      </c>
      <c r="B2022" t="inlineStr">
        <is>
          <t xml:space="preserve">Primal Partners</t>
        </is>
      </c>
      <c r="C2022" t="inlineStr">
        <is>
          <t xml:space="preserve">Primal Partners (New)</t>
        </is>
      </c>
      <c r="D2022" t="inlineStr">
        <is>
          <t xml:space="preserve">33f0c642b12d82010fd12652ca67772d27a0ecdd</t>
        </is>
      </c>
      <c r="E2022" t="inlineStr">
        <is>
          <t xml:space="preserve">Episode 118: Es Zurückhalten</t>
        </is>
      </c>
      <c r="F2022">
        <v>118</v>
      </c>
      <c r="G2022" t="inlineStr">
        <is>
          <t xml:space="preserve">8:36-8:40</t>
        </is>
      </c>
      <c r="H2022" t="inlineStr">
        <is>
          <t xml:space="preserve">Pending</t>
        </is>
      </c>
      <c r="I2022" t="inlineStr">
        <is>
          <t xml:space="preserve">Remarks: [Script Error]
Line from script:
"Sie materialisierten sich direkt im achtzehnten Stock des Stieglitz-Turms."
Note: The building was previously established as the Glint Entertainment Tower. Suggested: â€œSie materialisierten sich direkt im achtzehnten Stock des Glint Entertainment Towers.â€_x009d_</t>
        </is>
      </c>
      <c r="J2022" t="inlineStr">
        <is>
          <t xml:space="preserve">VOA</t>
        </is>
      </c>
      <c r="K2022" t="inlineStr">
        <is>
          <t xml:space="preserve">Script Error</t>
        </is>
      </c>
      <c r="L2022" t="inlineStr">
        <is>
          <t xml:space="preserve">Script error</t>
        </is>
      </c>
      <c r="M2022" t="str">
        <f>IFERROR(IF(VLOOKUP(L2022,'Quantification'!$A:$B,2,FALSE)&amp;""="","Unclassified",VLOOKUP(L2022,'Quantification'!$A:$B,2,FALSE)),"Unclassified")</f>
        <v>Major</v>
      </c>
      <c r="N2022" t="inlineStr">
        <is>
          <t xml:space="preserve">con-khera.mirjam@pocketfm.com</t>
        </is>
      </c>
      <c r="O2022" t="inlineStr">
        <is>
          <t xml:space="preserve">Issues found in raw</t>
        </is>
      </c>
      <c r="P2022" t="str">
        <f>IF(OR(O2022="Issues found in master",O2022="Final master"),"Master",IF(OR(O2022="Ready for Master",O2022="Issues found in raw",O2022="Raw under QC",O2022="Issues resolved in raw"),"Raw","-"))</f>
        <v>Raw</v>
      </c>
      <c r="Q2022" s="13">
        <v>46287.32847222222</v>
      </c>
      <c r="R2022" t="inlineStr">
        <is>
          <t xml:space="preserve">2026-09 (Sept)</t>
        </is>
      </c>
      <c r="S2022">
        <f>IF(M2022="Not an error",0,IF(COUNTIFS($A$2:$A2022,$A2022,$D$2:$D2022,$D2022,$M$2:$M2022,"&lt;&gt;Not an error")=1,1,0))</f>
        <v>0</v>
      </c>
      <c r="T2022">
        <f>IF(M2022&lt;&gt;"Major",0,IF(COUNTIFS($A$2:$A2022,$A2022,$D$2:$D2022,$D2022,$M$2:$M2022,"Major")=1,1,0))</f>
        <v>0</v>
      </c>
      <c r="U2022">
        <f>IF(M2022&lt;&gt;"Minor",0,IF(COUNTIFS($A$2:$A2022,$A2022,$D$2:$D2022,$D2022,$M$2:$M2022,"Minor")=1,1,0))</f>
        <v>0</v>
      </c>
    </row>
    <row r="2023">
      <c r="A2023" t="inlineStr">
        <is>
          <t xml:space="preserve">819eabfbd96880cd7f6d42202600e24bdb384108</t>
        </is>
      </c>
      <c r="B2023" t="inlineStr">
        <is>
          <t xml:space="preserve">Primal Partners</t>
        </is>
      </c>
      <c r="C2023" t="inlineStr">
        <is>
          <t xml:space="preserve">Primal Partners (New)</t>
        </is>
      </c>
      <c r="D2023" t="inlineStr">
        <is>
          <t xml:space="preserve">ac700163e114f1404e39cb88497eeedc16fd9ad1</t>
        </is>
      </c>
      <c r="E2023" t="inlineStr">
        <is>
          <t xml:space="preserve">Episode 119: Unangekündigte Form</t>
        </is>
      </c>
      <c r="F2023">
        <v>119</v>
      </c>
      <c r="G2023" t="inlineStr">
        <is>
          <t xml:space="preserve">1:19-1:30</t>
        </is>
      </c>
      <c r="H2023" t="inlineStr">
        <is>
          <t xml:space="preserve">Pending</t>
        </is>
      </c>
      <c r="I2023" t="inlineStr">
        <is>
          <t xml:space="preserve">Remarks: [Script Error]
Line from script:
"Zur selben Zeit verfestigte sich in Sofias GeistesdomÃ¤ne endlich die zweite Evolutionsoption im Kodex des BÃ¤ndigers, jene, die zuvor immer wieder geflackert hatte."
Note: â€œGeistesdomÃ¤neâ€_x009d_ is inconsistent with the established term â€œNexus.â€_x009d_ Suggested: â€œZur selben Zeit verfestigte sich in Sofias Nexus endlich die zweite Evolutionsoption im Kodex des BÃ¤ndigers, jene, die zuvor immer wieder geflackert hatte.â€_x009d_</t>
        </is>
      </c>
      <c r="J2023" t="inlineStr">
        <is>
          <t xml:space="preserve">VOA</t>
        </is>
      </c>
      <c r="K2023" t="inlineStr">
        <is>
          <t xml:space="preserve">Script Error</t>
        </is>
      </c>
      <c r="L2023" t="inlineStr">
        <is>
          <t xml:space="preserve">Script error</t>
        </is>
      </c>
      <c r="M2023" t="str">
        <f>IFERROR(IF(VLOOKUP(L2023,'Quantification'!$A:$B,2,FALSE)&amp;""="","Unclassified",VLOOKUP(L2023,'Quantification'!$A:$B,2,FALSE)),"Unclassified")</f>
        <v>Major</v>
      </c>
      <c r="N2023" t="inlineStr">
        <is>
          <t xml:space="preserve">con-khera.mirjam@pocketfm.com</t>
        </is>
      </c>
      <c r="O2023" t="inlineStr">
        <is>
          <t xml:space="preserve">Issues found in raw</t>
        </is>
      </c>
      <c r="P2023" t="str">
        <f>IF(OR(O2023="Issues found in master",O2023="Final master"),"Master",IF(OR(O2023="Ready for Master",O2023="Issues found in raw",O2023="Raw under QC",O2023="Issues resolved in raw"),"Raw","-"))</f>
        <v>Raw</v>
      </c>
      <c r="Q2023" s="13">
        <v>46288.71875</v>
      </c>
      <c r="R2023" t="inlineStr">
        <is>
          <t xml:space="preserve">2026-09 (Sept)</t>
        </is>
      </c>
      <c r="S2023">
        <f>IF(M2023="Not an error",0,IF(COUNTIFS($A$2:$A2023,$A2023,$D$2:$D2023,$D2023,$M$2:$M2023,"&lt;&gt;Not an error")=1,1,0))</f>
        <v>1</v>
      </c>
      <c r="T2023">
        <f>IF(M2023&lt;&gt;"Major",0,IF(COUNTIFS($A$2:$A2023,$A2023,$D$2:$D2023,$D2023,$M$2:$M2023,"Major")=1,1,0))</f>
        <v>1</v>
      </c>
      <c r="U2023">
        <f>IF(M2023&lt;&gt;"Minor",0,IF(COUNTIFS($A$2:$A2023,$A2023,$D$2:$D2023,$D2023,$M$2:$M2023,"Minor")=1,1,0))</f>
        <v>0</v>
      </c>
    </row>
    <row r="2024">
      <c r="A2024" t="inlineStr">
        <is>
          <t xml:space="preserve">819eabfbd96880cd7f6d42202600e24bdb384108</t>
        </is>
      </c>
      <c r="B2024" t="inlineStr">
        <is>
          <t xml:space="preserve">Primal Partners</t>
        </is>
      </c>
      <c r="C2024" t="inlineStr">
        <is>
          <t xml:space="preserve">Primal Partners (New)</t>
        </is>
      </c>
      <c r="D2024" t="inlineStr">
        <is>
          <t xml:space="preserve">ac700163e114f1404e39cb88497eeedc16fd9ad1</t>
        </is>
      </c>
      <c r="E2024" t="inlineStr">
        <is>
          <t xml:space="preserve">Episode 119: Unangekündigte Form</t>
        </is>
      </c>
      <c r="F2024">
        <v>119</v>
      </c>
      <c r="G2024" t="inlineStr">
        <is>
          <t xml:space="preserve">7:02-7:05</t>
        </is>
      </c>
      <c r="H2024" t="inlineStr">
        <is>
          <t xml:space="preserve">Pending</t>
        </is>
      </c>
      <c r="I2024" t="inlineStr">
        <is>
          <t xml:space="preserve">Remarks: [Script Error]
Line from script:
"â€žWarum wissen Sie dann nicht, wie sie heiÃŸt?â€œ"
Note: Yvonne and Sofia previously addressed each other informally, so the formal address is inconsistent. Suggested: â€œâ€žWarum weiÃŸt du dann nicht, wie sie heiÃŸt?â€œâ€_x009d_</t>
        </is>
      </c>
      <c r="J2024" t="inlineStr">
        <is>
          <t xml:space="preserve">VOA</t>
        </is>
      </c>
      <c r="K2024" t="inlineStr">
        <is>
          <t xml:space="preserve">Script Error</t>
        </is>
      </c>
      <c r="L2024" t="inlineStr">
        <is>
          <t xml:space="preserve">Script error</t>
        </is>
      </c>
      <c r="M2024" t="str">
        <f>IFERROR(IF(VLOOKUP(L2024,'Quantification'!$A:$B,2,FALSE)&amp;""="","Unclassified",VLOOKUP(L2024,'Quantification'!$A:$B,2,FALSE)),"Unclassified")</f>
        <v>Major</v>
      </c>
      <c r="N2024" t="inlineStr">
        <is>
          <t xml:space="preserve">con-khera.mirjam@pocketfm.com</t>
        </is>
      </c>
      <c r="O2024" t="inlineStr">
        <is>
          <t xml:space="preserve">Issues found in raw</t>
        </is>
      </c>
      <c r="P2024" t="str">
        <f>IF(OR(O2024="Issues found in master",O2024="Final master"),"Master",IF(OR(O2024="Ready for Master",O2024="Issues found in raw",O2024="Raw under QC",O2024="Issues resolved in raw"),"Raw","-"))</f>
        <v>Raw</v>
      </c>
      <c r="Q2024" s="13">
        <v>46288.71875</v>
      </c>
      <c r="R2024" t="inlineStr">
        <is>
          <t xml:space="preserve">2026-09 (Sept)</t>
        </is>
      </c>
      <c r="S2024">
        <f>IF(M2024="Not an error",0,IF(COUNTIFS($A$2:$A2024,$A2024,$D$2:$D2024,$D2024,$M$2:$M2024,"&lt;&gt;Not an error")=1,1,0))</f>
        <v>0</v>
      </c>
      <c r="T2024">
        <f>IF(M2024&lt;&gt;"Major",0,IF(COUNTIFS($A$2:$A2024,$A2024,$D$2:$D2024,$D2024,$M$2:$M2024,"Major")=1,1,0))</f>
        <v>0</v>
      </c>
      <c r="U2024">
        <f>IF(M2024&lt;&gt;"Minor",0,IF(COUNTIFS($A$2:$A2024,$A2024,$D$2:$D2024,$D2024,$M$2:$M2024,"Minor")=1,1,0))</f>
        <v>0</v>
      </c>
    </row>
    <row r="2025">
      <c r="A2025" t="inlineStr">
        <is>
          <t xml:space="preserve">819eabfbd96880cd7f6d42202600e24bdb384108</t>
        </is>
      </c>
      <c r="B2025" t="inlineStr">
        <is>
          <t xml:space="preserve">Primal Partners</t>
        </is>
      </c>
      <c r="C2025" t="inlineStr">
        <is>
          <t xml:space="preserve">Primal Partners (New)</t>
        </is>
      </c>
      <c r="D2025" t="inlineStr">
        <is>
          <t xml:space="preserve">ac700163e114f1404e39cb88497eeedc16fd9ad1</t>
        </is>
      </c>
      <c r="E2025" t="inlineStr">
        <is>
          <t xml:space="preserve">Episode 119: Unangekündigte Form</t>
        </is>
      </c>
      <c r="F2025">
        <v>119</v>
      </c>
      <c r="G2025" t="inlineStr">
        <is>
          <t xml:space="preserve">8:43-8:53</t>
        </is>
      </c>
      <c r="H2025" t="inlineStr">
        <is>
          <t xml:space="preserve">Pending</t>
        </is>
      </c>
      <c r="I2025" t="inlineStr">
        <is>
          <t xml:space="preserve">Remarks: [Script Error]
Line from script:
"â€žNennen Sie mich nicht Frau Song, das ist so fÃ¶rmlich! Wenn es Ihnen nichts ausmacht, nennen Sie mich von jetzt an einfach Yvonneâ€œ, sagte sie mit einem strahlenden LÃ¤cheln."
Note: Yvonne and Sofia previously addressed each other informally, so the formal pronouns are inconsistent. Suggested: â€œâ€žNenn mich nicht Frau Song, das ist so fÃ¶rmlich! Wenn es dir nichts ausmacht, nenn mich von jetzt an einfach Yvonneâ€œ, sagte sie mit einem strahlenden LÃ¤cheln.â€_x009d_</t>
        </is>
      </c>
      <c r="J2025" t="inlineStr">
        <is>
          <t xml:space="preserve">VOA</t>
        </is>
      </c>
      <c r="K2025" t="inlineStr">
        <is>
          <t xml:space="preserve">Script Error</t>
        </is>
      </c>
      <c r="L2025" t="inlineStr">
        <is>
          <t xml:space="preserve">Script error</t>
        </is>
      </c>
      <c r="M2025" t="str">
        <f>IFERROR(IF(VLOOKUP(L2025,'Quantification'!$A:$B,2,FALSE)&amp;""="","Unclassified",VLOOKUP(L2025,'Quantification'!$A:$B,2,FALSE)),"Unclassified")</f>
        <v>Major</v>
      </c>
      <c r="N2025" t="inlineStr">
        <is>
          <t xml:space="preserve">con-khera.mirjam@pocketfm.com</t>
        </is>
      </c>
      <c r="O2025" t="inlineStr">
        <is>
          <t xml:space="preserve">Issues found in raw</t>
        </is>
      </c>
      <c r="P2025" t="str">
        <f>IF(OR(O2025="Issues found in master",O2025="Final master"),"Master",IF(OR(O2025="Ready for Master",O2025="Issues found in raw",O2025="Raw under QC",O2025="Issues resolved in raw"),"Raw","-"))</f>
        <v>Raw</v>
      </c>
      <c r="Q2025" s="13">
        <v>46288.71875</v>
      </c>
      <c r="R2025" t="inlineStr">
        <is>
          <t xml:space="preserve">2026-09 (Sept)</t>
        </is>
      </c>
      <c r="S2025">
        <f>IF(M2025="Not an error",0,IF(COUNTIFS($A$2:$A2025,$A2025,$D$2:$D2025,$D2025,$M$2:$M2025,"&lt;&gt;Not an error")=1,1,0))</f>
        <v>0</v>
      </c>
      <c r="T2025">
        <f>IF(M2025&lt;&gt;"Major",0,IF(COUNTIFS($A$2:$A2025,$A2025,$D$2:$D2025,$D2025,$M$2:$M2025,"Major")=1,1,0))</f>
        <v>0</v>
      </c>
      <c r="U2025">
        <f>IF(M2025&lt;&gt;"Minor",0,IF(COUNTIFS($A$2:$A2025,$A2025,$D$2:$D2025,$D2025,$M$2:$M2025,"Minor")=1,1,0))</f>
        <v>0</v>
      </c>
    </row>
    <row r="2026">
      <c r="A2026" t="inlineStr">
        <is>
          <t xml:space="preserve">819eabfbd96880cd7f6d42202600e24bdb384108</t>
        </is>
      </c>
      <c r="B2026" t="inlineStr">
        <is>
          <t xml:space="preserve">Primal Partners</t>
        </is>
      </c>
      <c r="C2026" t="inlineStr">
        <is>
          <t xml:space="preserve">Primal Partners (New)</t>
        </is>
      </c>
      <c r="D2026" t="inlineStr">
        <is>
          <t xml:space="preserve">ac700163e114f1404e39cb88497eeedc16fd9ad1</t>
        </is>
      </c>
      <c r="E2026" t="inlineStr">
        <is>
          <t xml:space="preserve">Episode 119: Unangekündigte Form</t>
        </is>
      </c>
      <c r="F2026">
        <v>119</v>
      </c>
      <c r="G2026" t="inlineStr">
        <is>
          <t xml:space="preserve">8:58-9:07</t>
        </is>
      </c>
      <c r="H2026" t="inlineStr">
        <is>
          <t xml:space="preserve">Pending</t>
        </is>
      </c>
      <c r="I2026" t="inlineStr">
        <is>
          <t xml:space="preserve">Remarks: [Script Error]
Line from script:
"â€žIch habe ein Trainingslager, kÃ¶nnten Sie mir also fÃ¼r den nÃ¤chsten Dreh zwei Tage im Voraus Bescheid geben, damit ich mich freistellen lassen kann?â€œ"
Note: Yvonne and Sofia previously addressed each other informally, so the formal address is inconsistent. Suggested: â€œâ€žIch bin in einem Trainingslager. KÃ¶nntest du mir fÃ¼r den nÃ¤chsten Dreh zwei Tage im Voraus Bescheid geben, damit ich mich freistellen lassen kann?â€œâ€_x009d_</t>
        </is>
      </c>
      <c r="J2026" t="inlineStr">
        <is>
          <t xml:space="preserve">VOA</t>
        </is>
      </c>
      <c r="K2026" t="inlineStr">
        <is>
          <t xml:space="preserve">Script Error</t>
        </is>
      </c>
      <c r="L2026" t="inlineStr">
        <is>
          <t xml:space="preserve">Script error</t>
        </is>
      </c>
      <c r="M2026" t="str">
        <f>IFERROR(IF(VLOOKUP(L2026,'Quantification'!$A:$B,2,FALSE)&amp;""="","Unclassified",VLOOKUP(L2026,'Quantification'!$A:$B,2,FALSE)),"Unclassified")</f>
        <v>Major</v>
      </c>
      <c r="N2026" t="inlineStr">
        <is>
          <t xml:space="preserve">con-khera.mirjam@pocketfm.com</t>
        </is>
      </c>
      <c r="O2026" t="inlineStr">
        <is>
          <t xml:space="preserve">Issues found in raw</t>
        </is>
      </c>
      <c r="P2026" t="str">
        <f>IF(OR(O2026="Issues found in master",O2026="Final master"),"Master",IF(OR(O2026="Ready for Master",O2026="Issues found in raw",O2026="Raw under QC",O2026="Issues resolved in raw"),"Raw","-"))</f>
        <v>Raw</v>
      </c>
      <c r="Q2026" s="13">
        <v>46288.71875</v>
      </c>
      <c r="R2026" t="inlineStr">
        <is>
          <t xml:space="preserve">2026-09 (Sept)</t>
        </is>
      </c>
      <c r="S2026">
        <f>IF(M2026="Not an error",0,IF(COUNTIFS($A$2:$A2026,$A2026,$D$2:$D2026,$D2026,$M$2:$M2026,"&lt;&gt;Not an error")=1,1,0))</f>
        <v>0</v>
      </c>
      <c r="T2026">
        <f>IF(M2026&lt;&gt;"Major",0,IF(COUNTIFS($A$2:$A2026,$A2026,$D$2:$D2026,$D2026,$M$2:$M2026,"Major")=1,1,0))</f>
        <v>0</v>
      </c>
      <c r="U2026">
        <f>IF(M2026&lt;&gt;"Minor",0,IF(COUNTIFS($A$2:$A2026,$A2026,$D$2:$D2026,$D2026,$M$2:$M2026,"Minor")=1,1,0))</f>
        <v>0</v>
      </c>
    </row>
    <row r="2027">
      <c r="A2027" t="inlineStr">
        <is>
          <t xml:space="preserve">819eabfbd96880cd7f6d42202600e24bdb384108</t>
        </is>
      </c>
      <c r="B2027" t="inlineStr">
        <is>
          <t xml:space="preserve">Primal Partners</t>
        </is>
      </c>
      <c r="C2027" t="inlineStr">
        <is>
          <t xml:space="preserve">Primal Partners (New)</t>
        </is>
      </c>
      <c r="D2027" t="inlineStr">
        <is>
          <t xml:space="preserve">ac700163e114f1404e39cb88497eeedc16fd9ad1</t>
        </is>
      </c>
      <c r="E2027" t="inlineStr">
        <is>
          <t xml:space="preserve">Episode 119: Unangekündigte Form</t>
        </is>
      </c>
      <c r="F2027">
        <v>119</v>
      </c>
      <c r="G2027" t="inlineStr">
        <is>
          <t xml:space="preserve">9:08-9:14</t>
        </is>
      </c>
      <c r="H2027" t="inlineStr">
        <is>
          <t xml:space="preserve">Pending</t>
        </is>
      </c>
      <c r="I2027" t="inlineStr">
        <is>
          <t xml:space="preserve">Remarks: [Script Error]
Line from script:
"â€žIch weiÃŸ, dass es schwer ist, von einem Schultrainingslager wegzukommen, also machen Sie sich keine Sorgen.â€œ"
Note: Yvonne and Sofia previously addressed each other informally, so the formal address is inconsistent. Suggested: â€œâ€žIch weiÃŸ, dass es schwer ist, von einem Schultrainingslager wegzukommen, also mach dir keine Sorgen.â€œâ€_x009d_</t>
        </is>
      </c>
      <c r="J2027" t="inlineStr">
        <is>
          <t xml:space="preserve">VOA</t>
        </is>
      </c>
      <c r="K2027" t="inlineStr">
        <is>
          <t xml:space="preserve">Script Error</t>
        </is>
      </c>
      <c r="L2027" t="inlineStr">
        <is>
          <t xml:space="preserve">Script error</t>
        </is>
      </c>
      <c r="M2027" t="str">
        <f>IFERROR(IF(VLOOKUP(L2027,'Quantification'!$A:$B,2,FALSE)&amp;""="","Unclassified",VLOOKUP(L2027,'Quantification'!$A:$B,2,FALSE)),"Unclassified")</f>
        <v>Major</v>
      </c>
      <c r="N2027" t="inlineStr">
        <is>
          <t xml:space="preserve">con-khera.mirjam@pocketfm.com</t>
        </is>
      </c>
      <c r="O2027" t="inlineStr">
        <is>
          <t xml:space="preserve">Issues found in raw</t>
        </is>
      </c>
      <c r="P2027" t="str">
        <f>IF(OR(O2027="Issues found in master",O2027="Final master"),"Master",IF(OR(O2027="Ready for Master",O2027="Issues found in raw",O2027="Raw under QC",O2027="Issues resolved in raw"),"Raw","-"))</f>
        <v>Raw</v>
      </c>
      <c r="Q2027" s="13">
        <v>46288.71875</v>
      </c>
      <c r="R2027" t="inlineStr">
        <is>
          <t xml:space="preserve">2026-09 (Sept)</t>
        </is>
      </c>
      <c r="S2027">
        <f>IF(M2027="Not an error",0,IF(COUNTIFS($A$2:$A2027,$A2027,$D$2:$D2027,$D2027,$M$2:$M2027,"&lt;&gt;Not an error")=1,1,0))</f>
        <v>0</v>
      </c>
      <c r="T2027">
        <f>IF(M2027&lt;&gt;"Major",0,IF(COUNTIFS($A$2:$A2027,$A2027,$D$2:$D2027,$D2027,$M$2:$M2027,"Major")=1,1,0))</f>
        <v>0</v>
      </c>
      <c r="U2027">
        <f>IF(M2027&lt;&gt;"Minor",0,IF(COUNTIFS($A$2:$A2027,$A2027,$D$2:$D2027,$D2027,$M$2:$M2027,"Minor")=1,1,0))</f>
        <v>0</v>
      </c>
    </row>
    <row r="2028">
      <c r="A2028" t="inlineStr">
        <is>
          <t xml:space="preserve">819eabfbd96880cd7f6d42202600e24bdb384108</t>
        </is>
      </c>
      <c r="B2028" t="inlineStr">
        <is>
          <t xml:space="preserve">Primal Partners</t>
        </is>
      </c>
      <c r="C2028" t="inlineStr">
        <is>
          <t xml:space="preserve">Primal Partners (New)</t>
        </is>
      </c>
      <c r="D2028" t="inlineStr">
        <is>
          <t xml:space="preserve">ac700163e114f1404e39cb88497eeedc16fd9ad1</t>
        </is>
      </c>
      <c r="E2028" t="inlineStr">
        <is>
          <t xml:space="preserve">Episode 119: Unangekündigte Form</t>
        </is>
      </c>
      <c r="F2028">
        <v>119</v>
      </c>
      <c r="G2028" t="inlineStr">
        <is>
          <t xml:space="preserve">9:20-9:28</t>
        </is>
      </c>
      <c r="H2028" t="inlineStr">
        <is>
          <t xml:space="preserve">Pending</t>
        </is>
      </c>
      <c r="I2028" t="inlineStr">
        <is>
          <t xml:space="preserve">Remarks: [Script Error]
Line from script:
"â€žRufen Sie mich einfach an, wann immer Sie einen Tag frei haben, und ich werde alles nach Ihrem Zeitplan ausrichtenâ€œ, sagte Yvonne lachend."
Note: Yvonne and Sofia previously addressed each other informally, so the formal address is inconsistent. Suggested: â€œâ€žRuf mich einfach an, wann immer du einen Tag frei hast, und ich werde alles nach deinem Zeitplan ausrichtenâ€œ, sagte Yvonne lachend.â€_x009d_</t>
        </is>
      </c>
      <c r="J2028" t="inlineStr">
        <is>
          <t xml:space="preserve">VOA</t>
        </is>
      </c>
      <c r="K2028" t="inlineStr">
        <is>
          <t xml:space="preserve">Script Error</t>
        </is>
      </c>
      <c r="L2028" t="inlineStr">
        <is>
          <t xml:space="preserve">Script error</t>
        </is>
      </c>
      <c r="M2028" t="str">
        <f>IFERROR(IF(VLOOKUP(L2028,'Quantification'!$A:$B,2,FALSE)&amp;""="","Unclassified",VLOOKUP(L2028,'Quantification'!$A:$B,2,FALSE)),"Unclassified")</f>
        <v>Major</v>
      </c>
      <c r="N2028" t="inlineStr">
        <is>
          <t xml:space="preserve">con-khera.mirjam@pocketfm.com</t>
        </is>
      </c>
      <c r="O2028" t="inlineStr">
        <is>
          <t xml:space="preserve">Issues found in raw</t>
        </is>
      </c>
      <c r="P2028" t="str">
        <f>IF(OR(O2028="Issues found in master",O2028="Final master"),"Master",IF(OR(O2028="Ready for Master",O2028="Issues found in raw",O2028="Raw under QC",O2028="Issues resolved in raw"),"Raw","-"))</f>
        <v>Raw</v>
      </c>
      <c r="Q2028" s="13">
        <v>46288.71875</v>
      </c>
      <c r="R2028" t="inlineStr">
        <is>
          <t xml:space="preserve">2026-09 (Sept)</t>
        </is>
      </c>
      <c r="S2028">
        <f>IF(M2028="Not an error",0,IF(COUNTIFS($A$2:$A2028,$A2028,$D$2:$D2028,$D2028,$M$2:$M2028,"&lt;&gt;Not an error")=1,1,0))</f>
        <v>0</v>
      </c>
      <c r="T2028">
        <f>IF(M2028&lt;&gt;"Major",0,IF(COUNTIFS($A$2:$A2028,$A2028,$D$2:$D2028,$D2028,$M$2:$M2028,"Major")=1,1,0))</f>
        <v>0</v>
      </c>
      <c r="U2028">
        <f>IF(M2028&lt;&gt;"Minor",0,IF(COUNTIFS($A$2:$A2028,$A2028,$D$2:$D2028,$D2028,$M$2:$M2028,"Minor")=1,1,0))</f>
        <v>0</v>
      </c>
    </row>
    <row r="2029">
      <c r="A2029" t="inlineStr">
        <is>
          <t xml:space="preserve">819eabfbd96880cd7f6d42202600e24bdb384108</t>
        </is>
      </c>
      <c r="B2029" t="inlineStr">
        <is>
          <t xml:space="preserve">Primal Partners</t>
        </is>
      </c>
      <c r="C2029" t="inlineStr">
        <is>
          <t xml:space="preserve">Primal Partners (New)</t>
        </is>
      </c>
      <c r="D2029" t="inlineStr">
        <is>
          <t xml:space="preserve">ac700163e114f1404e39cb88497eeedc16fd9ad1</t>
        </is>
      </c>
      <c r="E2029" t="inlineStr">
        <is>
          <t xml:space="preserve">Episode 119: Unangekündigte Form</t>
        </is>
      </c>
      <c r="F2029">
        <v>119</v>
      </c>
      <c r="G2029" t="inlineStr">
        <is>
          <t xml:space="preserve">9:43-9:50</t>
        </is>
      </c>
      <c r="H2029" t="inlineStr">
        <is>
          <t xml:space="preserve">Pending</t>
        </is>
      </c>
      <c r="I2029" t="inlineStr">
        <is>
          <t xml:space="preserve">Remarks: [Script Error]
Line from script:
"â€žSie wollen jetzt schon zurÃ¼ck? Lassen Sie mich Sie fahrenâ€œ, bot Yvonne an und griff nach ihrer Tasche."
Note: Yvonne and Sofia previously addressed each other informally, so the formal address is inconsistent. Suggested: â€œâ€žDu willst jetzt schon zurÃ¼ck? Lass mich dich fahrenâ€œ, bot Yvonne an und griff nach ihrer Tasche.â€_x009d_</t>
        </is>
      </c>
      <c r="J2029" t="inlineStr">
        <is>
          <t xml:space="preserve">VOA</t>
        </is>
      </c>
      <c r="K2029" t="inlineStr">
        <is>
          <t xml:space="preserve">Script Error</t>
        </is>
      </c>
      <c r="L2029" t="inlineStr">
        <is>
          <t xml:space="preserve">Script error</t>
        </is>
      </c>
      <c r="M2029" t="str">
        <f>IFERROR(IF(VLOOKUP(L2029,'Quantification'!$A:$B,2,FALSE)&amp;""="","Unclassified",VLOOKUP(L2029,'Quantification'!$A:$B,2,FALSE)),"Unclassified")</f>
        <v>Major</v>
      </c>
      <c r="N2029" t="inlineStr">
        <is>
          <t xml:space="preserve">con-khera.mirjam@pocketfm.com</t>
        </is>
      </c>
      <c r="O2029" t="inlineStr">
        <is>
          <t xml:space="preserve">Issues found in raw</t>
        </is>
      </c>
      <c r="P2029" t="str">
        <f>IF(OR(O2029="Issues found in master",O2029="Final master"),"Master",IF(OR(O2029="Ready for Master",O2029="Issues found in raw",O2029="Raw under QC",O2029="Issues resolved in raw"),"Raw","-"))</f>
        <v>Raw</v>
      </c>
      <c r="Q2029" s="13">
        <v>46288.71875</v>
      </c>
      <c r="R2029" t="inlineStr">
        <is>
          <t xml:space="preserve">2026-09 (Sept)</t>
        </is>
      </c>
      <c r="S2029">
        <f>IF(M2029="Not an error",0,IF(COUNTIFS($A$2:$A2029,$A2029,$D$2:$D2029,$D2029,$M$2:$M2029,"&lt;&gt;Not an error")=1,1,0))</f>
        <v>0</v>
      </c>
      <c r="T2029">
        <f>IF(M2029&lt;&gt;"Major",0,IF(COUNTIFS($A$2:$A2029,$A2029,$D$2:$D2029,$D2029,$M$2:$M2029,"Major")=1,1,0))</f>
        <v>0</v>
      </c>
      <c r="U2029">
        <f>IF(M2029&lt;&gt;"Minor",0,IF(COUNTIFS($A$2:$A2029,$A2029,$D$2:$D2029,$D2029,$M$2:$M2029,"Minor")=1,1,0))</f>
        <v>0</v>
      </c>
    </row>
    <row r="2030">
      <c r="A2030" t="inlineStr">
        <is>
          <t xml:space="preserve">819eabfbd96880cd7f6d42202600e24bdb384108</t>
        </is>
      </c>
      <c r="B2030" t="inlineStr">
        <is>
          <t xml:space="preserve">Primal Partners</t>
        </is>
      </c>
      <c r="C2030" t="inlineStr">
        <is>
          <t xml:space="preserve">Primal Partners (New)</t>
        </is>
      </c>
      <c r="D2030" t="inlineStr">
        <is>
          <t xml:space="preserve">ac700163e114f1404e39cb88497eeedc16fd9ad1</t>
        </is>
      </c>
      <c r="E2030" t="inlineStr">
        <is>
          <t xml:space="preserve">Episode 119: Unangekündigte Form</t>
        </is>
      </c>
      <c r="F2030">
        <v>119</v>
      </c>
      <c r="G2030" t="inlineStr">
        <is>
          <t xml:space="preserve">10:16-10:19</t>
        </is>
      </c>
      <c r="H2030" t="inlineStr">
        <is>
          <t xml:space="preserve">Pending</t>
        </is>
      </c>
      <c r="I2030" t="inlineStr">
        <is>
          <t xml:space="preserve">Remarks: [Script Error]
Line from script:
"Yvonne blieb sprachlos zurück."
Note: This reaction is repetitive and heavily overused throughout the script. Suggested: Delete the sentence.</t>
        </is>
      </c>
      <c r="J2030" t="inlineStr">
        <is>
          <t xml:space="preserve">VOA</t>
        </is>
      </c>
      <c r="K2030" t="inlineStr">
        <is>
          <t xml:space="preserve">Script Error</t>
        </is>
      </c>
      <c r="L2030" t="inlineStr">
        <is>
          <t xml:space="preserve">Script error</t>
        </is>
      </c>
      <c r="M2030" t="str">
        <f>IFERROR(IF(VLOOKUP(L2030,'Quantification'!$A:$B,2,FALSE)&amp;""="","Unclassified",VLOOKUP(L2030,'Quantification'!$A:$B,2,FALSE)),"Unclassified")</f>
        <v>Major</v>
      </c>
      <c r="N2030" t="inlineStr">
        <is>
          <t xml:space="preserve">con-khera.mirjam@pocketfm.com</t>
        </is>
      </c>
      <c r="O2030" t="inlineStr">
        <is>
          <t xml:space="preserve">Issues found in raw</t>
        </is>
      </c>
      <c r="P2030" t="str">
        <f>IF(OR(O2030="Issues found in master",O2030="Final master"),"Master",IF(OR(O2030="Ready for Master",O2030="Issues found in raw",O2030="Raw under QC",O2030="Issues resolved in raw"),"Raw","-"))</f>
        <v>Raw</v>
      </c>
      <c r="Q2030" s="13">
        <v>46288.71875</v>
      </c>
      <c r="R2030" t="inlineStr">
        <is>
          <t xml:space="preserve">2026-09 (Sept)</t>
        </is>
      </c>
      <c r="S2030">
        <f>IF(M2030="Not an error",0,IF(COUNTIFS($A$2:$A2030,$A2030,$D$2:$D2030,$D2030,$M$2:$M2030,"&lt;&gt;Not an error")=1,1,0))</f>
        <v>0</v>
      </c>
      <c r="T2030">
        <f>IF(M2030&lt;&gt;"Major",0,IF(COUNTIFS($A$2:$A2030,$A2030,$D$2:$D2030,$D2030,$M$2:$M2030,"Major")=1,1,0))</f>
        <v>0</v>
      </c>
      <c r="U2030">
        <f>IF(M2030&lt;&gt;"Minor",0,IF(COUNTIFS($A$2:$A2030,$A2030,$D$2:$D2030,$D2030,$M$2:$M2030,"Minor")=1,1,0))</f>
        <v>0</v>
      </c>
    </row>
    <row r="2031">
      <c r="A2031" t="inlineStr">
        <is>
          <t xml:space="preserve">819eabfbd96880cd7f6d42202600e24bdb384108</t>
        </is>
      </c>
      <c r="B2031" t="inlineStr">
        <is>
          <t xml:space="preserve">Primal Partners</t>
        </is>
      </c>
      <c r="C2031" t="inlineStr">
        <is>
          <t xml:space="preserve">Primal Partners (New)</t>
        </is>
      </c>
      <c r="D2031" t="inlineStr">
        <is>
          <t xml:space="preserve">b05a13a6e7dcda70776fcf77872830c88faefdd0</t>
        </is>
      </c>
      <c r="E2031" t="inlineStr">
        <is>
          <t xml:space="preserve">Episode 120: Ich Kann Auch Fliegen</t>
        </is>
      </c>
      <c r="F2031">
        <v>120</v>
      </c>
      <c r="G2031" t="inlineStr">
        <is>
          <t xml:space="preserve">1:14-1:21</t>
        </is>
      </c>
      <c r="H2031" t="inlineStr">
        <is>
          <t xml:space="preserve">Pending</t>
        </is>
      </c>
      <c r="I2031" t="inlineStr">
        <is>
          <t xml:space="preserve">Als die Allianz bekannt gab, dass sich Platschflossen zu Abgrunddrachen entwickeln konnten, löste das einen wahren Hype aus. Der Marktpreis schoss von sechstausend auf sechshunderttausend Allianz-Münzen in die Höhe, und trotzdem waren sie sofort vergriffen.</t>
        </is>
      </c>
      <c r="J2031" t="inlineStr">
        <is>
          <t xml:space="preserve">VOA</t>
        </is>
      </c>
      <c r="K2031" t="inlineStr">
        <is>
          <t xml:space="preserve">Script Error</t>
        </is>
      </c>
      <c r="L2031" t="inlineStr">
        <is>
          <t xml:space="preserve">Script error</t>
        </is>
      </c>
      <c r="M2031" t="str">
        <f>IFERROR(IF(VLOOKUP(L2031,'Quantification'!$A:$B,2,FALSE)&amp;""="","Unclassified",VLOOKUP(L2031,'Quantification'!$A:$B,2,FALSE)),"Unclassified")</f>
        <v>Major</v>
      </c>
      <c r="N2031" t="inlineStr">
        <is>
          <t xml:space="preserve">con-khera.mirjam@pocketfm.com</t>
        </is>
      </c>
      <c r="O2031" t="inlineStr">
        <is>
          <t xml:space="preserve">Issues found in raw</t>
        </is>
      </c>
      <c r="P2031" t="str">
        <f>IF(OR(O2031="Issues found in master",O2031="Final master"),"Master",IF(OR(O2031="Ready for Master",O2031="Issues found in raw",O2031="Raw under QC",O2031="Issues resolved in raw"),"Raw","-"))</f>
        <v>Raw</v>
      </c>
      <c r="Q2031" s="13">
        <v>46281.20347222222</v>
      </c>
      <c r="R2031" t="inlineStr">
        <is>
          <t xml:space="preserve">2026-09 (Sept)</t>
        </is>
      </c>
      <c r="S2031">
        <f>IF(M2031="Not an error",0,IF(COUNTIFS($A$2:$A2031,$A2031,$D$2:$D2031,$D2031,$M$2:$M2031,"&lt;&gt;Not an error")=1,1,0))</f>
        <v>1</v>
      </c>
      <c r="T2031">
        <f>IF(M2031&lt;&gt;"Major",0,IF(COUNTIFS($A$2:$A2031,$A2031,$D$2:$D2031,$D2031,$M$2:$M2031,"Major")=1,1,0))</f>
        <v>1</v>
      </c>
      <c r="U2031">
        <f>IF(M2031&lt;&gt;"Minor",0,IF(COUNTIFS($A$2:$A2031,$A2031,$D$2:$D2031,$D2031,$M$2:$M2031,"Minor")=1,1,0))</f>
        <v>0</v>
      </c>
    </row>
    <row r="2032">
      <c r="A2032" t="inlineStr">
        <is>
          <t xml:space="preserve">819eabfbd96880cd7f6d42202600e24bdb384108</t>
        </is>
      </c>
      <c r="B2032" t="inlineStr">
        <is>
          <t xml:space="preserve">Primal Partners</t>
        </is>
      </c>
      <c r="C2032" t="inlineStr">
        <is>
          <t xml:space="preserve">Primal Partners (New)</t>
        </is>
      </c>
      <c r="D2032" t="inlineStr">
        <is>
          <t xml:space="preserve">b05a13a6e7dcda70776fcf77872830c88faefdd0</t>
        </is>
      </c>
      <c r="E2032" t="inlineStr">
        <is>
          <t xml:space="preserve">Episode 120: Ich Kann Auch Fliegen</t>
        </is>
      </c>
      <c r="F2032">
        <v>120</v>
      </c>
      <c r="G2032" t="inlineStr">
        <is>
          <t xml:space="preserve">1:54-2:05</t>
        </is>
      </c>
      <c r="H2032" t="inlineStr">
        <is>
          <t xml:space="preserve">Pending</t>
        </is>
      </c>
      <c r="I2032" t="inlineStr">
        <is>
          <t xml:space="preserve">Remarks: [Script Error]
Line from script:
"Sie besaÃŸ eine CheatfÃ¤higkeit, Zahn hatte bereits auf dem AnfÃ¤ngerrang eine hochstufige FÃ¤higkeit erlernt und sie war Ã¼ber einen Finder gestolpert, eine Tierbestie mit der seltenen Kombination aus Typ Geist und Typ Psycho."
Note: Several established terms are incorrect: â€œCheatfÃ¤higkeitâ€_x009d_ should be â€œCheatcode,â€_x009d_ â€œAnfÃ¤ngerrangâ€_x009d_ should be â€œPrimÃ¤rrang,â€_x009d_ â€œhochstufige FÃ¤higkeitâ€_x009d_ should be â€œHochrang-FÃ¤higkeit,â€_x009d_ and Finder is the creatureâ€™s personal name, not its species. Suggested: â€œSie besaÃŸ einen Cheatcode, Zahn hatte bereits auf dem PrimÃ¤rrang eine Hochrang-FÃ¤higkeit erlernt, und sie war Ã¼ber einen Schatzgeist mit der seltenen Typenkombination Geist und Psycho gestolpert.â€_x009d_</t>
        </is>
      </c>
      <c r="J2032" t="inlineStr">
        <is>
          <t xml:space="preserve">VOA</t>
        </is>
      </c>
      <c r="K2032" t="inlineStr">
        <is>
          <t xml:space="preserve">Script Error</t>
        </is>
      </c>
      <c r="L2032" t="inlineStr">
        <is>
          <t xml:space="preserve">Script error</t>
        </is>
      </c>
      <c r="M2032" t="str">
        <f>IFERROR(IF(VLOOKUP(L2032,'Quantification'!$A:$B,2,FALSE)&amp;""="","Unclassified",VLOOKUP(L2032,'Quantification'!$A:$B,2,FALSE)),"Unclassified")</f>
        <v>Major</v>
      </c>
      <c r="N2032" t="inlineStr">
        <is>
          <t xml:space="preserve">con-khera.mirjam@pocketfm.com</t>
        </is>
      </c>
      <c r="O2032" t="inlineStr">
        <is>
          <t xml:space="preserve">Issues found in raw</t>
        </is>
      </c>
      <c r="P2032" t="str">
        <f>IF(OR(O2032="Issues found in master",O2032="Final master"),"Master",IF(OR(O2032="Ready for Master",O2032="Issues found in raw",O2032="Raw under QC",O2032="Issues resolved in raw"),"Raw","-"))</f>
        <v>Raw</v>
      </c>
      <c r="Q2032" s="13">
        <v>46281.20347222222</v>
      </c>
      <c r="R2032" t="inlineStr">
        <is>
          <t xml:space="preserve">2026-09 (Sept)</t>
        </is>
      </c>
      <c r="S2032">
        <f>IF(M2032="Not an error",0,IF(COUNTIFS($A$2:$A2032,$A2032,$D$2:$D2032,$D2032,$M$2:$M2032,"&lt;&gt;Not an error")=1,1,0))</f>
        <v>0</v>
      </c>
      <c r="T2032">
        <f>IF(M2032&lt;&gt;"Major",0,IF(COUNTIFS($A$2:$A2032,$A2032,$D$2:$D2032,$D2032,$M$2:$M2032,"Major")=1,1,0))</f>
        <v>0</v>
      </c>
      <c r="U2032">
        <f>IF(M2032&lt;&gt;"Minor",0,IF(COUNTIFS($A$2:$A2032,$A2032,$D$2:$D2032,$D2032,$M$2:$M2032,"Minor")=1,1,0))</f>
        <v>0</v>
      </c>
    </row>
    <row r="2033">
      <c r="A2033" t="inlineStr">
        <is>
          <t xml:space="preserve">819eabfbd96880cd7f6d42202600e24bdb384108</t>
        </is>
      </c>
      <c r="B2033" t="inlineStr">
        <is>
          <t xml:space="preserve">Primal Partners</t>
        </is>
      </c>
      <c r="C2033" t="inlineStr">
        <is>
          <t xml:space="preserve">Primal Partners (New)</t>
        </is>
      </c>
      <c r="D2033" t="inlineStr">
        <is>
          <t xml:space="preserve">b05a13a6e7dcda70776fcf77872830c88faefdd0</t>
        </is>
      </c>
      <c r="E2033" t="inlineStr">
        <is>
          <t xml:space="preserve">Episode 120: Ich Kann Auch Fliegen</t>
        </is>
      </c>
      <c r="F2033">
        <v>120</v>
      </c>
      <c r="G2033" t="inlineStr">
        <is>
          <t xml:space="preserve">7:50-8:00</t>
        </is>
      </c>
      <c r="H2033" t="inlineStr">
        <is>
          <t xml:space="preserve">Pending</t>
        </is>
      </c>
      <c r="I2033" t="inlineStr">
        <is>
          <t xml:space="preserve">Remarks: [Script Error]
Line from script:
"Zahn war bereits super talentiert, und seine Kontrolle Ã¼ber seine innere Energie hatte nach der Meisterung des Sternenfeuerregens ein ganz neues Niveau erreicht."
Note: Zahn only recently learned Sternenfeuerregen and has not mastered it. Suggested: â€œZahn war bereits ausgesprochen talentiert, und seine Kontrolle Ã¼ber seine innere Energie hatte seit dem Erlernen des Sternenfeuerregens ein ganz neues Niveau erreicht.â€_x009d_</t>
        </is>
      </c>
      <c r="J2033" t="inlineStr">
        <is>
          <t xml:space="preserve">VOA</t>
        </is>
      </c>
      <c r="K2033" t="inlineStr">
        <is>
          <t xml:space="preserve">Script Error</t>
        </is>
      </c>
      <c r="L2033" t="inlineStr">
        <is>
          <t xml:space="preserve">Script error</t>
        </is>
      </c>
      <c r="M2033" t="str">
        <f>IFERROR(IF(VLOOKUP(L2033,'Quantification'!$A:$B,2,FALSE)&amp;""="","Unclassified",VLOOKUP(L2033,'Quantification'!$A:$B,2,FALSE)),"Unclassified")</f>
        <v>Major</v>
      </c>
      <c r="N2033" t="inlineStr">
        <is>
          <t xml:space="preserve">con-khera.mirjam@pocketfm.com</t>
        </is>
      </c>
      <c r="O2033" t="inlineStr">
        <is>
          <t xml:space="preserve">Issues found in raw</t>
        </is>
      </c>
      <c r="P2033" t="str">
        <f>IF(OR(O2033="Issues found in master",O2033="Final master"),"Master",IF(OR(O2033="Ready for Master",O2033="Issues found in raw",O2033="Raw under QC",O2033="Issues resolved in raw"),"Raw","-"))</f>
        <v>Raw</v>
      </c>
      <c r="Q2033" s="13">
        <v>46281.20347222222</v>
      </c>
      <c r="R2033" t="inlineStr">
        <is>
          <t xml:space="preserve">2026-09 (Sept)</t>
        </is>
      </c>
      <c r="S2033">
        <f>IF(M2033="Not an error",0,IF(COUNTIFS($A$2:$A2033,$A2033,$D$2:$D2033,$D2033,$M$2:$M2033,"&lt;&gt;Not an error")=1,1,0))</f>
        <v>0</v>
      </c>
      <c r="T2033">
        <f>IF(M2033&lt;&gt;"Major",0,IF(COUNTIFS($A$2:$A2033,$A2033,$D$2:$D2033,$D2033,$M$2:$M2033,"Major")=1,1,0))</f>
        <v>0</v>
      </c>
      <c r="U2033">
        <f>IF(M2033&lt;&gt;"Minor",0,IF(COUNTIFS($A$2:$A2033,$A2033,$D$2:$D2033,$D2033,$M$2:$M2033,"Minor")=1,1,0))</f>
        <v>0</v>
      </c>
    </row>
    <row r="2034">
      <c r="A2034" t="inlineStr">
        <is>
          <t xml:space="preserve">819eabfbd96880cd7f6d42202600e24bdb384108</t>
        </is>
      </c>
      <c r="B2034" t="inlineStr">
        <is>
          <t xml:space="preserve">Primal Partners</t>
        </is>
      </c>
      <c r="C2034" t="inlineStr">
        <is>
          <t xml:space="preserve">Primal Partners (New)</t>
        </is>
      </c>
      <c r="D2034" t="inlineStr">
        <is>
          <t xml:space="preserve">cbaed7718dec0058c731c0e27882510b6bf3db2a</t>
        </is>
      </c>
      <c r="E2034" t="inlineStr">
        <is>
          <t xml:space="preserve">Episode 121: Völlig Zerstört</t>
        </is>
      </c>
      <c r="F2034">
        <v>121</v>
      </c>
      <c r="G2034" t="inlineStr">
        <is>
          <t xml:space="preserve">0:00-0:03</t>
        </is>
      </c>
      <c r="H2034" t="inlineStr">
        <is>
          <t xml:space="preserve">Pending</t>
        </is>
      </c>
      <c r="I2034" t="inlineStr">
        <is>
          <t xml:space="preserve">Remarks: [Script Error]
Line from script:
"Siebzehn Uhr zweiundvierzig."
Note: The exact minute is unnecessarily specific and sounds unnatural in narration. Suggested: â€œGegen Abend.â€_x009d_</t>
        </is>
      </c>
      <c r="J2034" t="inlineStr">
        <is>
          <t xml:space="preserve">VOA</t>
        </is>
      </c>
      <c r="K2034" t="inlineStr">
        <is>
          <t xml:space="preserve">Script Error</t>
        </is>
      </c>
      <c r="L2034" t="inlineStr">
        <is>
          <t xml:space="preserve">Script error</t>
        </is>
      </c>
      <c r="M2034" t="str">
        <f>IFERROR(IF(VLOOKUP(L2034,'Quantification'!$A:$B,2,FALSE)&amp;""="","Unclassified",VLOOKUP(L2034,'Quantification'!$A:$B,2,FALSE)),"Unclassified")</f>
        <v>Major</v>
      </c>
      <c r="N2034" t="inlineStr">
        <is>
          <t xml:space="preserve">con-khera.mirjam@pocketfm.com</t>
        </is>
      </c>
      <c r="O2034" t="inlineStr">
        <is>
          <t xml:space="preserve">Issues found in raw</t>
        </is>
      </c>
      <c r="P2034" t="str">
        <f>IF(OR(O2034="Issues found in master",O2034="Final master"),"Master",IF(OR(O2034="Ready for Master",O2034="Issues found in raw",O2034="Raw under QC",O2034="Issues resolved in raw"),"Raw","-"))</f>
        <v>Raw</v>
      </c>
      <c r="Q2034" s="13">
        <v>46288.71875</v>
      </c>
      <c r="R2034" t="inlineStr">
        <is>
          <t xml:space="preserve">2026-09 (Sept)</t>
        </is>
      </c>
      <c r="S2034">
        <f>IF(M2034="Not an error",0,IF(COUNTIFS($A$2:$A2034,$A2034,$D$2:$D2034,$D2034,$M$2:$M2034,"&lt;&gt;Not an error")=1,1,0))</f>
        <v>1</v>
      </c>
      <c r="T2034">
        <f>IF(M2034&lt;&gt;"Major",0,IF(COUNTIFS($A$2:$A2034,$A2034,$D$2:$D2034,$D2034,$M$2:$M2034,"Major")=1,1,0))</f>
        <v>1</v>
      </c>
      <c r="U2034">
        <f>IF(M2034&lt;&gt;"Minor",0,IF(COUNTIFS($A$2:$A2034,$A2034,$D$2:$D2034,$D2034,$M$2:$M2034,"Minor")=1,1,0))</f>
        <v>0</v>
      </c>
    </row>
    <row r="2035">
      <c r="A2035" t="inlineStr">
        <is>
          <t xml:space="preserve">819eabfbd96880cd7f6d42202600e24bdb384108</t>
        </is>
      </c>
      <c r="B2035" t="inlineStr">
        <is>
          <t xml:space="preserve">Primal Partners</t>
        </is>
      </c>
      <c r="C2035" t="inlineStr">
        <is>
          <t xml:space="preserve">Primal Partners (New)</t>
        </is>
      </c>
      <c r="D2035" t="inlineStr">
        <is>
          <t xml:space="preserve">cbaed7718dec0058c731c0e27882510b6bf3db2a</t>
        </is>
      </c>
      <c r="E2035" t="inlineStr">
        <is>
          <t xml:space="preserve">Episode 121: Völlig Zerstört</t>
        </is>
      </c>
      <c r="F2035">
        <v>121</v>
      </c>
      <c r="G2035" t="inlineStr">
        <is>
          <t xml:space="preserve">2:27-2:32</t>
        </is>
      </c>
      <c r="H2035" t="inlineStr">
        <is>
          <t xml:space="preserve">Pending</t>
        </is>
      </c>
      <c r="I2035" t="inlineStr">
        <is>
          <t xml:space="preserve">Remarks: [Tone / Consent Issue]
Line from script:
"Sie brauchte es gar nicht auszusprechen. Sie konnte einfach Psychometrie einsetzen."
Note: Sofia considers accessing Fayeâ€™s memories without her knowledge or consent, which is a serious invasion of privacy. Suggested: â€œSie kÃ¶nnte Faye fragen, ob Zahn mit ihrer Erlaubnis Psychometrie einsetzen durfte.â€_x009d_</t>
        </is>
      </c>
      <c r="J2035" t="inlineStr">
        <is>
          <t xml:space="preserve">VOA</t>
        </is>
      </c>
      <c r="K2035" t="inlineStr">
        <is>
          <t xml:space="preserve">Script Error</t>
        </is>
      </c>
      <c r="L2035" t="inlineStr">
        <is>
          <t xml:space="preserve">Script error</t>
        </is>
      </c>
      <c r="M2035" t="str">
        <f>IFERROR(IF(VLOOKUP(L2035,'Quantification'!$A:$B,2,FALSE)&amp;""="","Unclassified",VLOOKUP(L2035,'Quantification'!$A:$B,2,FALSE)),"Unclassified")</f>
        <v>Major</v>
      </c>
      <c r="N2035" t="inlineStr">
        <is>
          <t xml:space="preserve">con-khera.mirjam@pocketfm.com</t>
        </is>
      </c>
      <c r="O2035" t="inlineStr">
        <is>
          <t xml:space="preserve">Issues found in raw</t>
        </is>
      </c>
      <c r="P2035" t="str">
        <f>IF(OR(O2035="Issues found in master",O2035="Final master"),"Master",IF(OR(O2035="Ready for Master",O2035="Issues found in raw",O2035="Raw under QC",O2035="Issues resolved in raw"),"Raw","-"))</f>
        <v>Raw</v>
      </c>
      <c r="Q2035" s="13">
        <v>46288.71875</v>
      </c>
      <c r="R2035" t="inlineStr">
        <is>
          <t xml:space="preserve">2026-09 (Sept)</t>
        </is>
      </c>
      <c r="S2035">
        <f>IF(M2035="Not an error",0,IF(COUNTIFS($A$2:$A2035,$A2035,$D$2:$D2035,$D2035,$M$2:$M2035,"&lt;&gt;Not an error")=1,1,0))</f>
        <v>0</v>
      </c>
      <c r="T2035">
        <f>IF(M2035&lt;&gt;"Major",0,IF(COUNTIFS($A$2:$A2035,$A2035,$D$2:$D2035,$D2035,$M$2:$M2035,"Major")=1,1,0))</f>
        <v>0</v>
      </c>
      <c r="U2035">
        <f>IF(M2035&lt;&gt;"Minor",0,IF(COUNTIFS($A$2:$A2035,$A2035,$D$2:$D2035,$D2035,$M$2:$M2035,"Minor")=1,1,0))</f>
        <v>0</v>
      </c>
    </row>
    <row r="2036">
      <c r="A2036" t="inlineStr">
        <is>
          <t xml:space="preserve">819eabfbd96880cd7f6d42202600e24bdb384108</t>
        </is>
      </c>
      <c r="B2036" t="inlineStr">
        <is>
          <t xml:space="preserve">Primal Partners</t>
        </is>
      </c>
      <c r="C2036" t="inlineStr">
        <is>
          <t xml:space="preserve">Primal Partners (New)</t>
        </is>
      </c>
      <c r="D2036" t="inlineStr">
        <is>
          <t xml:space="preserve">cbaed7718dec0058c731c0e27882510b6bf3db2a</t>
        </is>
      </c>
      <c r="E2036" t="inlineStr">
        <is>
          <t xml:space="preserve">Episode 121: Völlig Zerstört</t>
        </is>
      </c>
      <c r="F2036">
        <v>121</v>
      </c>
      <c r="G2036" t="inlineStr">
        <is>
          <t xml:space="preserve">3:53-5:54</t>
        </is>
      </c>
      <c r="H2036" t="inlineStr">
        <is>
          <t xml:space="preserve">Pending</t>
        </is>
      </c>
      <c r="I2036" t="inlineStr">
        <is>
          <t xml:space="preserve">Remarks: [Script Error]
Line from script:
"Faye war sprachlos."
Note: This reaction is repetitive and heavily overused throughout the script. Suggested: Delete the sentence.</t>
        </is>
      </c>
      <c r="J2036" t="inlineStr">
        <is>
          <t xml:space="preserve">VOA</t>
        </is>
      </c>
      <c r="K2036" t="inlineStr">
        <is>
          <t xml:space="preserve">Script Error</t>
        </is>
      </c>
      <c r="L2036" t="inlineStr">
        <is>
          <t xml:space="preserve">Script error</t>
        </is>
      </c>
      <c r="M2036" t="str">
        <f>IFERROR(IF(VLOOKUP(L2036,'Quantification'!$A:$B,2,FALSE)&amp;""="","Unclassified",VLOOKUP(L2036,'Quantification'!$A:$B,2,FALSE)),"Unclassified")</f>
        <v>Major</v>
      </c>
      <c r="N2036" t="inlineStr">
        <is>
          <t xml:space="preserve">con-khera.mirjam@pocketfm.com</t>
        </is>
      </c>
      <c r="O2036" t="inlineStr">
        <is>
          <t xml:space="preserve">Issues found in raw</t>
        </is>
      </c>
      <c r="P2036" t="str">
        <f>IF(OR(O2036="Issues found in master",O2036="Final master"),"Master",IF(OR(O2036="Ready for Master",O2036="Issues found in raw",O2036="Raw under QC",O2036="Issues resolved in raw"),"Raw","-"))</f>
        <v>Raw</v>
      </c>
      <c r="Q2036" s="13">
        <v>46288.71875</v>
      </c>
      <c r="R2036" t="inlineStr">
        <is>
          <t xml:space="preserve">2026-09 (Sept)</t>
        </is>
      </c>
      <c r="S2036">
        <f>IF(M2036="Not an error",0,IF(COUNTIFS($A$2:$A2036,$A2036,$D$2:$D2036,$D2036,$M$2:$M2036,"&lt;&gt;Not an error")=1,1,0))</f>
        <v>0</v>
      </c>
      <c r="T2036">
        <f>IF(M2036&lt;&gt;"Major",0,IF(COUNTIFS($A$2:$A2036,$A2036,$D$2:$D2036,$D2036,$M$2:$M2036,"Major")=1,1,0))</f>
        <v>0</v>
      </c>
      <c r="U2036">
        <f>IF(M2036&lt;&gt;"Minor",0,IF(COUNTIFS($A$2:$A2036,$A2036,$D$2:$D2036,$D2036,$M$2:$M2036,"Minor")=1,1,0))</f>
        <v>0</v>
      </c>
    </row>
    <row r="2037">
      <c r="A2037" t="inlineStr">
        <is>
          <t xml:space="preserve">819eabfbd96880cd7f6d42202600e24bdb384108</t>
        </is>
      </c>
      <c r="B2037" t="inlineStr">
        <is>
          <t xml:space="preserve">Primal Partners</t>
        </is>
      </c>
      <c r="C2037" t="inlineStr">
        <is>
          <t xml:space="preserve">Primal Partners (New)</t>
        </is>
      </c>
      <c r="D2037" t="inlineStr">
        <is>
          <t xml:space="preserve">cbaed7718dec0058c731c0e27882510b6bf3db2a</t>
        </is>
      </c>
      <c r="E2037" t="inlineStr">
        <is>
          <t xml:space="preserve">Episode 121: Völlig Zerstört</t>
        </is>
      </c>
      <c r="F2037">
        <v>121</v>
      </c>
      <c r="G2037" t="inlineStr">
        <is>
          <t xml:space="preserve">7:08-7:11</t>
        </is>
      </c>
      <c r="H2037" t="inlineStr">
        <is>
          <t xml:space="preserve">Pending</t>
        </is>
      </c>
      <c r="I2037" t="inlineStr">
        <is>
          <t xml:space="preserve">Remarks: [Audio Quality]
Line from script:
"Die Gruppe feuerte eine Frage nach der anderen ab."
Note: The line has noticeably unnatural and unclear audio delivery. Please regenerate the audio.</t>
        </is>
      </c>
      <c r="J2037" t="inlineStr">
        <is>
          <t xml:space="preserve">VOA</t>
        </is>
      </c>
      <c r="K2037" t="inlineStr">
        <is>
          <t xml:space="preserve">Script Error</t>
        </is>
      </c>
      <c r="L2037" t="inlineStr">
        <is>
          <t xml:space="preserve">Script error</t>
        </is>
      </c>
      <c r="M2037" t="str">
        <f>IFERROR(IF(VLOOKUP(L2037,'Quantification'!$A:$B,2,FALSE)&amp;""="","Unclassified",VLOOKUP(L2037,'Quantification'!$A:$B,2,FALSE)),"Unclassified")</f>
        <v>Major</v>
      </c>
      <c r="N2037" t="inlineStr">
        <is>
          <t xml:space="preserve">con-khera.mirjam@pocketfm.com</t>
        </is>
      </c>
      <c r="O2037" t="inlineStr">
        <is>
          <t xml:space="preserve">Issues found in raw</t>
        </is>
      </c>
      <c r="P2037" t="str">
        <f>IF(OR(O2037="Issues found in master",O2037="Final master"),"Master",IF(OR(O2037="Ready for Master",O2037="Issues found in raw",O2037="Raw under QC",O2037="Issues resolved in raw"),"Raw","-"))</f>
        <v>Raw</v>
      </c>
      <c r="Q2037" s="13">
        <v>46288.71875</v>
      </c>
      <c r="R2037" t="inlineStr">
        <is>
          <t xml:space="preserve">2026-09 (Sept)</t>
        </is>
      </c>
      <c r="S2037">
        <f>IF(M2037="Not an error",0,IF(COUNTIFS($A$2:$A2037,$A2037,$D$2:$D2037,$D2037,$M$2:$M2037,"&lt;&gt;Not an error")=1,1,0))</f>
        <v>0</v>
      </c>
      <c r="T2037">
        <f>IF(M2037&lt;&gt;"Major",0,IF(COUNTIFS($A$2:$A2037,$A2037,$D$2:$D2037,$D2037,$M$2:$M2037,"Major")=1,1,0))</f>
        <v>0</v>
      </c>
      <c r="U2037">
        <f>IF(M2037&lt;&gt;"Minor",0,IF(COUNTIFS($A$2:$A2037,$A2037,$D$2:$D2037,$D2037,$M$2:$M2037,"Minor")=1,1,0))</f>
        <v>0</v>
      </c>
    </row>
    <row r="2038">
      <c r="A2038" t="inlineStr">
        <is>
          <t xml:space="preserve">819eabfbd96880cd7f6d42202600e24bdb384108</t>
        </is>
      </c>
      <c r="B2038" t="inlineStr">
        <is>
          <t xml:space="preserve">Primal Partners</t>
        </is>
      </c>
      <c r="C2038" t="inlineStr">
        <is>
          <t xml:space="preserve">Primal Partners (New)</t>
        </is>
      </c>
      <c r="D2038" t="inlineStr">
        <is>
          <t xml:space="preserve">cbaed7718dec0058c731c0e27882510b6bf3db2a</t>
        </is>
      </c>
      <c r="E2038" t="inlineStr">
        <is>
          <t xml:space="preserve">Episode 121: Völlig Zerstört</t>
        </is>
      </c>
      <c r="F2038">
        <v>121</v>
      </c>
      <c r="G2038" t="inlineStr">
        <is>
          <t xml:space="preserve">7:54-7:58</t>
        </is>
      </c>
      <c r="H2038" t="inlineStr">
        <is>
          <t xml:space="preserve">Pending</t>
        </is>
      </c>
      <c r="I2038" t="inlineStr">
        <is>
          <t xml:space="preserve">Remarks: [Script Error]
Line from script:
"Quinn Shaw, die das Ganze von der Seite beobachtet hatte, erstarrte."
Note: â€œErstarrteâ€_x009d_ is repeatedly overused as a default reaction throughout the script. Suggested: â€œQuinn Shaw, die das Ganze von der Seite beobachtet hatte, riss Ã¼berrascht die Augen auf.â€_x009d_</t>
        </is>
      </c>
      <c r="J2038" t="inlineStr">
        <is>
          <t xml:space="preserve">VOA</t>
        </is>
      </c>
      <c r="K2038" t="inlineStr">
        <is>
          <t xml:space="preserve">Script Error</t>
        </is>
      </c>
      <c r="L2038" t="inlineStr">
        <is>
          <t xml:space="preserve">Script error</t>
        </is>
      </c>
      <c r="M2038" t="str">
        <f>IFERROR(IF(VLOOKUP(L2038,'Quantification'!$A:$B,2,FALSE)&amp;""="","Unclassified",VLOOKUP(L2038,'Quantification'!$A:$B,2,FALSE)),"Unclassified")</f>
        <v>Major</v>
      </c>
      <c r="N2038" t="inlineStr">
        <is>
          <t xml:space="preserve">con-khera.mirjam@pocketfm.com</t>
        </is>
      </c>
      <c r="O2038" t="inlineStr">
        <is>
          <t xml:space="preserve">Issues found in raw</t>
        </is>
      </c>
      <c r="P2038" t="str">
        <f>IF(OR(O2038="Issues found in master",O2038="Final master"),"Master",IF(OR(O2038="Ready for Master",O2038="Issues found in raw",O2038="Raw under QC",O2038="Issues resolved in raw"),"Raw","-"))</f>
        <v>Raw</v>
      </c>
      <c r="Q2038" s="13">
        <v>46288.71875</v>
      </c>
      <c r="R2038" t="inlineStr">
        <is>
          <t xml:space="preserve">2026-09 (Sept)</t>
        </is>
      </c>
      <c r="S2038">
        <f>IF(M2038="Not an error",0,IF(COUNTIFS($A$2:$A2038,$A2038,$D$2:$D2038,$D2038,$M$2:$M2038,"&lt;&gt;Not an error")=1,1,0))</f>
        <v>0</v>
      </c>
      <c r="T2038">
        <f>IF(M2038&lt;&gt;"Major",0,IF(COUNTIFS($A$2:$A2038,$A2038,$D$2:$D2038,$D2038,$M$2:$M2038,"Major")=1,1,0))</f>
        <v>0</v>
      </c>
      <c r="U2038">
        <f>IF(M2038&lt;&gt;"Minor",0,IF(COUNTIFS($A$2:$A2038,$A2038,$D$2:$D2038,$D2038,$M$2:$M2038,"Minor")=1,1,0))</f>
        <v>0</v>
      </c>
    </row>
    <row r="2039">
      <c r="A2039" t="inlineStr">
        <is>
          <t xml:space="preserve">819eabfbd96880cd7f6d42202600e24bdb384108</t>
        </is>
      </c>
      <c r="B2039" t="inlineStr">
        <is>
          <t xml:space="preserve">Primal Partners</t>
        </is>
      </c>
      <c r="C2039" t="inlineStr">
        <is>
          <t xml:space="preserve">Primal Partners (New)</t>
        </is>
      </c>
      <c r="D2039" t="inlineStr">
        <is>
          <t xml:space="preserve">3c16cfbd9b2601b570ac51c13cabbeae267196fd</t>
        </is>
      </c>
      <c r="E2039" t="inlineStr">
        <is>
          <t xml:space="preserve">Episode 122: Panik Ist Der Feind</t>
        </is>
      </c>
      <c r="F2039">
        <v>122</v>
      </c>
      <c r="G2039" t="inlineStr">
        <is>
          <t xml:space="preserve">0:18-0:25</t>
        </is>
      </c>
      <c r="H2039" t="inlineStr">
        <is>
          <t xml:space="preserve">Pending</t>
        </is>
      </c>
      <c r="I2039" t="inlineStr">
        <is>
          <t xml:space="preserve">Remarks: [Script Error]
Line from script:
"Bereits der fÃ¼nfte, oder eigentlich erst der vierte, wenn man den vorbereiteten Ausflug zum Stieglitz-Turm nicht mitzÃ¤hlte."
Note: The building was previously established as the Glint Entertainment Tower. The count itself is correct because the outbound trip was announced in advance, while the return trip was not. Suggested: â€œBereits der fÃ¼nfte, oder eigentlich erst der vierte, wenn man den angekÃ¼ndigten Raumsprung zum Glint Entertainment Tower nicht mitzÃ¤hlte.â€_x009d_</t>
        </is>
      </c>
      <c r="J2039" t="inlineStr">
        <is>
          <t xml:space="preserve">VOA</t>
        </is>
      </c>
      <c r="K2039" t="inlineStr">
        <is>
          <t xml:space="preserve">Script Error</t>
        </is>
      </c>
      <c r="L2039" t="inlineStr">
        <is>
          <t xml:space="preserve">Script error</t>
        </is>
      </c>
      <c r="M2039" t="str">
        <f>IFERROR(IF(VLOOKUP(L2039,'Quantification'!$A:$B,2,FALSE)&amp;""="","Unclassified",VLOOKUP(L2039,'Quantification'!$A:$B,2,FALSE)),"Unclassified")</f>
        <v>Major</v>
      </c>
      <c r="N2039" t="inlineStr">
        <is>
          <t xml:space="preserve">con-khera.mirjam@pocketfm.com</t>
        </is>
      </c>
      <c r="O2039" t="inlineStr">
        <is>
          <t xml:space="preserve">Issues found in raw</t>
        </is>
      </c>
      <c r="P2039" t="str">
        <f>IF(OR(O2039="Issues found in master",O2039="Final master"),"Master",IF(OR(O2039="Ready for Master",O2039="Issues found in raw",O2039="Raw under QC",O2039="Issues resolved in raw"),"Raw","-"))</f>
        <v>Raw</v>
      </c>
      <c r="Q2039" s="13">
        <v>46288.71875</v>
      </c>
      <c r="R2039" t="inlineStr">
        <is>
          <t xml:space="preserve">2026-09 (Sept)</t>
        </is>
      </c>
      <c r="S2039">
        <f>IF(M2039="Not an error",0,IF(COUNTIFS($A$2:$A2039,$A2039,$D$2:$D2039,$D2039,$M$2:$M2039,"&lt;&gt;Not an error")=1,1,0))</f>
        <v>1</v>
      </c>
      <c r="T2039">
        <f>IF(M2039&lt;&gt;"Major",0,IF(COUNTIFS($A$2:$A2039,$A2039,$D$2:$D2039,$D2039,$M$2:$M2039,"Major")=1,1,0))</f>
        <v>1</v>
      </c>
      <c r="U2039">
        <f>IF(M2039&lt;&gt;"Minor",0,IF(COUNTIFS($A$2:$A2039,$A2039,$D$2:$D2039,$D2039,$M$2:$M2039,"Minor")=1,1,0))</f>
        <v>0</v>
      </c>
    </row>
    <row r="2040">
      <c r="A2040" t="inlineStr">
        <is>
          <t xml:space="preserve">819eabfbd96880cd7f6d42202600e24bdb384108</t>
        </is>
      </c>
      <c r="B2040" t="inlineStr">
        <is>
          <t xml:space="preserve">Primal Partners</t>
        </is>
      </c>
      <c r="C2040" t="inlineStr">
        <is>
          <t xml:space="preserve">Primal Partners (New)</t>
        </is>
      </c>
      <c r="D2040" t="inlineStr">
        <is>
          <t xml:space="preserve">3c16cfbd9b2601b570ac51c13cabbeae267196fd</t>
        </is>
      </c>
      <c r="E2040" t="inlineStr">
        <is>
          <t xml:space="preserve">Episode 122: Panik Ist Der Feind</t>
        </is>
      </c>
      <c r="F2040">
        <v>122</v>
      </c>
      <c r="G2040" t="inlineStr">
        <is>
          <t xml:space="preserve">3:30-3:34</t>
        </is>
      </c>
      <c r="H2040" t="inlineStr">
        <is>
          <t xml:space="preserve">Pending</t>
        </is>
      </c>
      <c r="I2040" t="inlineStr">
        <is>
          <t xml:space="preserve">Remarks: [Script Error]
Line from script:
"â€žWissen Sie, warum sich Ihr Feuerzahn-Hund zu dieser neuen Form entwickelt hat?â€œ"
Note: Lucius and Sofia previously addressed each other informally, so the formal address is inconsistent. Suggested: â€œâ€žWeiÃŸt du, warum sich dein Feuerzahn-Hund zu dieser neuen Form entwickelt hat?â€œâ€_x009d_</t>
        </is>
      </c>
      <c r="J2040" t="inlineStr">
        <is>
          <t xml:space="preserve">VOA</t>
        </is>
      </c>
      <c r="K2040" t="inlineStr">
        <is>
          <t xml:space="preserve">Script Error</t>
        </is>
      </c>
      <c r="L2040" t="inlineStr">
        <is>
          <t xml:space="preserve">Script error</t>
        </is>
      </c>
      <c r="M2040" t="str">
        <f>IFERROR(IF(VLOOKUP(L2040,'Quantification'!$A:$B,2,FALSE)&amp;""="","Unclassified",VLOOKUP(L2040,'Quantification'!$A:$B,2,FALSE)),"Unclassified")</f>
        <v>Major</v>
      </c>
      <c r="N2040" t="inlineStr">
        <is>
          <t xml:space="preserve">con-khera.mirjam@pocketfm.com</t>
        </is>
      </c>
      <c r="O2040" t="inlineStr">
        <is>
          <t xml:space="preserve">Issues found in raw</t>
        </is>
      </c>
      <c r="P2040" t="str">
        <f>IF(OR(O2040="Issues found in master",O2040="Final master"),"Master",IF(OR(O2040="Ready for Master",O2040="Issues found in raw",O2040="Raw under QC",O2040="Issues resolved in raw"),"Raw","-"))</f>
        <v>Raw</v>
      </c>
      <c r="Q2040" s="13">
        <v>46288.71875</v>
      </c>
      <c r="R2040" t="inlineStr">
        <is>
          <t xml:space="preserve">2026-09 (Sept)</t>
        </is>
      </c>
      <c r="S2040">
        <f>IF(M2040="Not an error",0,IF(COUNTIFS($A$2:$A2040,$A2040,$D$2:$D2040,$D2040,$M$2:$M2040,"&lt;&gt;Not an error")=1,1,0))</f>
        <v>0</v>
      </c>
      <c r="T2040">
        <f>IF(M2040&lt;&gt;"Major",0,IF(COUNTIFS($A$2:$A2040,$A2040,$D$2:$D2040,$D2040,$M$2:$M2040,"Major")=1,1,0))</f>
        <v>0</v>
      </c>
      <c r="U2040">
        <f>IF(M2040&lt;&gt;"Minor",0,IF(COUNTIFS($A$2:$A2040,$A2040,$D$2:$D2040,$D2040,$M$2:$M2040,"Minor")=1,1,0))</f>
        <v>0</v>
      </c>
    </row>
    <row r="2041">
      <c r="A2041" t="inlineStr">
        <is>
          <t xml:space="preserve">819eabfbd96880cd7f6d42202600e24bdb384108</t>
        </is>
      </c>
      <c r="B2041" t="inlineStr">
        <is>
          <t xml:space="preserve">Primal Partners</t>
        </is>
      </c>
      <c r="C2041" t="inlineStr">
        <is>
          <t xml:space="preserve">Primal Partners (New)</t>
        </is>
      </c>
      <c r="D2041" t="inlineStr">
        <is>
          <t xml:space="preserve">3c16cfbd9b2601b570ac51c13cabbeae267196fd</t>
        </is>
      </c>
      <c r="E2041" t="inlineStr">
        <is>
          <t xml:space="preserve">Episode 122: Panik Ist Der Feind</t>
        </is>
      </c>
      <c r="F2041">
        <v>122</v>
      </c>
      <c r="G2041" t="inlineStr">
        <is>
          <t xml:space="preserve">3:47-3:51</t>
        </is>
      </c>
      <c r="H2041" t="inlineStr">
        <is>
          <t xml:space="preserve">Pending</t>
        </is>
      </c>
      <c r="I2041" t="inlineStr">
        <is>
          <t xml:space="preserve">Remarks: [Script Error]
Line from script:
"â€žWas ist dann Ihre Theorie?â€œ, hakte Lucius nach."
Note: Lucius and Sofia previously addressed each other informally, so the formal possessive is inconsistent. Suggested: â€œâ€žWas ist dann deine Theorie?â€œ, hakte Lucius nach.â€_x009d_</t>
        </is>
      </c>
      <c r="J2041" t="inlineStr">
        <is>
          <t xml:space="preserve">VOA</t>
        </is>
      </c>
      <c r="K2041" t="inlineStr">
        <is>
          <t xml:space="preserve">Script Error</t>
        </is>
      </c>
      <c r="L2041" t="inlineStr">
        <is>
          <t xml:space="preserve">Script error</t>
        </is>
      </c>
      <c r="M2041" t="str">
        <f>IFERROR(IF(VLOOKUP(L2041,'Quantification'!$A:$B,2,FALSE)&amp;""="","Unclassified",VLOOKUP(L2041,'Quantification'!$A:$B,2,FALSE)),"Unclassified")</f>
        <v>Major</v>
      </c>
      <c r="N2041" t="inlineStr">
        <is>
          <t xml:space="preserve">con-khera.mirjam@pocketfm.com</t>
        </is>
      </c>
      <c r="O2041" t="inlineStr">
        <is>
          <t xml:space="preserve">Issues found in raw</t>
        </is>
      </c>
      <c r="P2041" t="str">
        <f>IF(OR(O2041="Issues found in master",O2041="Final master"),"Master",IF(OR(O2041="Ready for Master",O2041="Issues found in raw",O2041="Raw under QC",O2041="Issues resolved in raw"),"Raw","-"))</f>
        <v>Raw</v>
      </c>
      <c r="Q2041" s="13">
        <v>46288.71875</v>
      </c>
      <c r="R2041" t="inlineStr">
        <is>
          <t xml:space="preserve">2026-09 (Sept)</t>
        </is>
      </c>
      <c r="S2041">
        <f>IF(M2041="Not an error",0,IF(COUNTIFS($A$2:$A2041,$A2041,$D$2:$D2041,$D2041,$M$2:$M2041,"&lt;&gt;Not an error")=1,1,0))</f>
        <v>0</v>
      </c>
      <c r="T2041">
        <f>IF(M2041&lt;&gt;"Major",0,IF(COUNTIFS($A$2:$A2041,$A2041,$D$2:$D2041,$D2041,$M$2:$M2041,"Major")=1,1,0))</f>
        <v>0</v>
      </c>
      <c r="U2041">
        <f>IF(M2041&lt;&gt;"Minor",0,IF(COUNTIFS($A$2:$A2041,$A2041,$D$2:$D2041,$D2041,$M$2:$M2041,"Minor")=1,1,0))</f>
        <v>0</v>
      </c>
    </row>
    <row r="2042">
      <c r="A2042" t="inlineStr">
        <is>
          <t xml:space="preserve">819eabfbd96880cd7f6d42202600e24bdb384108</t>
        </is>
      </c>
      <c r="B2042" t="inlineStr">
        <is>
          <t xml:space="preserve">Primal Partners</t>
        </is>
      </c>
      <c r="C2042" t="inlineStr">
        <is>
          <t xml:space="preserve">Primal Partners (New)</t>
        </is>
      </c>
      <c r="D2042" t="inlineStr">
        <is>
          <t xml:space="preserve">3c16cfbd9b2601b570ac51c13cabbeae267196fd</t>
        </is>
      </c>
      <c r="E2042" t="inlineStr">
        <is>
          <t xml:space="preserve">Episode 122: Panik Ist Der Feind</t>
        </is>
      </c>
      <c r="F2042">
        <v>122</v>
      </c>
      <c r="G2042" t="inlineStr">
        <is>
          <t xml:space="preserve">6:00-6:06</t>
        </is>
      </c>
      <c r="H2042" t="inlineStr">
        <is>
          <t xml:space="preserve">Pending</t>
        </is>
      </c>
      <c r="I2042" t="inlineStr">
        <is>
          <t xml:space="preserve">Remarks: [Script Error]
Line from script:
"â€žSie haben erst seit so kurzer Zeit einen Vertrag. Wie kÃ¶nnte Ihre Bindung schon so stark sein?â€œ"
Note: Lucius and Sofia previously addressed each other informally, so the formal address is inconsistent. Suggested: â€œâ€žIhr habt erst seit so kurzer Zeit einen Vertrag. Wie kÃ¶nnte eure Bindung schon so stark sein?â€œâ€_x009d_</t>
        </is>
      </c>
      <c r="J2042" t="inlineStr">
        <is>
          <t xml:space="preserve">VOA</t>
        </is>
      </c>
      <c r="K2042" t="inlineStr">
        <is>
          <t xml:space="preserve">Script Error</t>
        </is>
      </c>
      <c r="L2042" t="inlineStr">
        <is>
          <t xml:space="preserve">Script error</t>
        </is>
      </c>
      <c r="M2042" t="str">
        <f>IFERROR(IF(VLOOKUP(L2042,'Quantification'!$A:$B,2,FALSE)&amp;""="","Unclassified",VLOOKUP(L2042,'Quantification'!$A:$B,2,FALSE)),"Unclassified")</f>
        <v>Major</v>
      </c>
      <c r="N2042" t="inlineStr">
        <is>
          <t xml:space="preserve">con-khera.mirjam@pocketfm.com</t>
        </is>
      </c>
      <c r="O2042" t="inlineStr">
        <is>
          <t xml:space="preserve">Issues found in raw</t>
        </is>
      </c>
      <c r="P2042" t="str">
        <f>IF(OR(O2042="Issues found in master",O2042="Final master"),"Master",IF(OR(O2042="Ready for Master",O2042="Issues found in raw",O2042="Raw under QC",O2042="Issues resolved in raw"),"Raw","-"))</f>
        <v>Raw</v>
      </c>
      <c r="Q2042" s="13">
        <v>46288.71875</v>
      </c>
      <c r="R2042" t="inlineStr">
        <is>
          <t xml:space="preserve">2026-09 (Sept)</t>
        </is>
      </c>
      <c r="S2042">
        <f>IF(M2042="Not an error",0,IF(COUNTIFS($A$2:$A2042,$A2042,$D$2:$D2042,$D2042,$M$2:$M2042,"&lt;&gt;Not an error")=1,1,0))</f>
        <v>0</v>
      </c>
      <c r="T2042">
        <f>IF(M2042&lt;&gt;"Major",0,IF(COUNTIFS($A$2:$A2042,$A2042,$D$2:$D2042,$D2042,$M$2:$M2042,"Major")=1,1,0))</f>
        <v>0</v>
      </c>
      <c r="U2042">
        <f>IF(M2042&lt;&gt;"Minor",0,IF(COUNTIFS($A$2:$A2042,$A2042,$D$2:$D2042,$D2042,$M$2:$M2042,"Minor")=1,1,0))</f>
        <v>0</v>
      </c>
    </row>
    <row r="2043">
      <c r="A2043" t="inlineStr">
        <is>
          <t xml:space="preserve">819eabfbd96880cd7f6d42202600e24bdb384108</t>
        </is>
      </c>
      <c r="B2043" t="inlineStr">
        <is>
          <t xml:space="preserve">Primal Partners</t>
        </is>
      </c>
      <c r="C2043" t="inlineStr">
        <is>
          <t xml:space="preserve">Primal Partners (New)</t>
        </is>
      </c>
      <c r="D2043" t="inlineStr">
        <is>
          <t xml:space="preserve">3c16cfbd9b2601b570ac51c13cabbeae267196fd</t>
        </is>
      </c>
      <c r="E2043" t="inlineStr">
        <is>
          <t xml:space="preserve">Episode 122: Panik Ist Der Feind</t>
        </is>
      </c>
      <c r="F2043">
        <v>122</v>
      </c>
      <c r="G2043" t="inlineStr">
        <is>
          <t xml:space="preserve">6:39-6:45</t>
        </is>
      </c>
      <c r="H2043" t="inlineStr">
        <is>
          <t xml:space="preserve">Pending</t>
        </is>
      </c>
      <c r="I2043" t="inlineStr">
        <is>
          <t xml:space="preserve">Remarks: [Script Error]
Line from script:
"â€žDenken Sie noch einmal nach. Gibt es noch etwas an Ihrem Feuerzahn-Hund, das sich von anderen unterscheidet?â€œ"
Note: Lucius and Sofia previously addressed each other informally, so the formal address is inconsistent. Suggested: â€œâ€žDenk noch einmal nach. Gibt es noch etwas an deinem Feuerzahn-Hund, das sich von anderen unterscheidet?â€œâ€_x009d_</t>
        </is>
      </c>
      <c r="J2043" t="inlineStr">
        <is>
          <t xml:space="preserve">VOA</t>
        </is>
      </c>
      <c r="K2043" t="inlineStr">
        <is>
          <t xml:space="preserve">Script Error</t>
        </is>
      </c>
      <c r="L2043" t="inlineStr">
        <is>
          <t xml:space="preserve">Script error</t>
        </is>
      </c>
      <c r="M2043" t="str">
        <f>IFERROR(IF(VLOOKUP(L2043,'Quantification'!$A:$B,2,FALSE)&amp;""="","Unclassified",VLOOKUP(L2043,'Quantification'!$A:$B,2,FALSE)),"Unclassified")</f>
        <v>Major</v>
      </c>
      <c r="N2043" t="inlineStr">
        <is>
          <t xml:space="preserve">con-khera.mirjam@pocketfm.com</t>
        </is>
      </c>
      <c r="O2043" t="inlineStr">
        <is>
          <t xml:space="preserve">Issues found in raw</t>
        </is>
      </c>
      <c r="P2043" t="str">
        <f>IF(OR(O2043="Issues found in master",O2043="Final master"),"Master",IF(OR(O2043="Ready for Master",O2043="Issues found in raw",O2043="Raw under QC",O2043="Issues resolved in raw"),"Raw","-"))</f>
        <v>Raw</v>
      </c>
      <c r="Q2043" s="13">
        <v>46288.71875</v>
      </c>
      <c r="R2043" t="inlineStr">
        <is>
          <t xml:space="preserve">2026-09 (Sept)</t>
        </is>
      </c>
      <c r="S2043">
        <f>IF(M2043="Not an error",0,IF(COUNTIFS($A$2:$A2043,$A2043,$D$2:$D2043,$D2043,$M$2:$M2043,"&lt;&gt;Not an error")=1,1,0))</f>
        <v>0</v>
      </c>
      <c r="T2043">
        <f>IF(M2043&lt;&gt;"Major",0,IF(COUNTIFS($A$2:$A2043,$A2043,$D$2:$D2043,$D2043,$M$2:$M2043,"Major")=1,1,0))</f>
        <v>0</v>
      </c>
      <c r="U2043">
        <f>IF(M2043&lt;&gt;"Minor",0,IF(COUNTIFS($A$2:$A2043,$A2043,$D$2:$D2043,$D2043,$M$2:$M2043,"Minor")=1,1,0))</f>
        <v>0</v>
      </c>
    </row>
    <row r="2044">
      <c r="A2044" t="inlineStr">
        <is>
          <t xml:space="preserve">819eabfbd96880cd7f6d42202600e24bdb384108</t>
        </is>
      </c>
      <c r="B2044" t="inlineStr">
        <is>
          <t xml:space="preserve">Primal Partners</t>
        </is>
      </c>
      <c r="C2044" t="inlineStr">
        <is>
          <t xml:space="preserve">Primal Partners (New)</t>
        </is>
      </c>
      <c r="D2044" t="inlineStr">
        <is>
          <t xml:space="preserve">3c16cfbd9b2601b570ac51c13cabbeae267196fd</t>
        </is>
      </c>
      <c r="E2044" t="inlineStr">
        <is>
          <t xml:space="preserve">Episode 122: Panik Ist Der Feind</t>
        </is>
      </c>
      <c r="F2044">
        <v>122</v>
      </c>
      <c r="G2044" t="inlineStr">
        <is>
          <t xml:space="preserve">7:09-7:11</t>
        </is>
      </c>
      <c r="H2044" t="inlineStr">
        <is>
          <t xml:space="preserve">Pending</t>
        </is>
      </c>
      <c r="I2044" t="inlineStr">
        <is>
          <t xml:space="preserve">Remarks: [Script Error]
Line from script:
"Sofia war sprachlos."
Note: This reaction is repetitive and heavily overused throughout the script. Suggested: Delete the sentence.</t>
        </is>
      </c>
      <c r="J2044" t="inlineStr">
        <is>
          <t xml:space="preserve">VOA</t>
        </is>
      </c>
      <c r="K2044" t="inlineStr">
        <is>
          <t xml:space="preserve">Script Error</t>
        </is>
      </c>
      <c r="L2044" t="inlineStr">
        <is>
          <t xml:space="preserve">Script error</t>
        </is>
      </c>
      <c r="M2044" t="str">
        <f>IFERROR(IF(VLOOKUP(L2044,'Quantification'!$A:$B,2,FALSE)&amp;""="","Unclassified",VLOOKUP(L2044,'Quantification'!$A:$B,2,FALSE)),"Unclassified")</f>
        <v>Major</v>
      </c>
      <c r="N2044" t="inlineStr">
        <is>
          <t xml:space="preserve">con-khera.mirjam@pocketfm.com</t>
        </is>
      </c>
      <c r="O2044" t="inlineStr">
        <is>
          <t xml:space="preserve">Issues found in raw</t>
        </is>
      </c>
      <c r="P2044" t="str">
        <f>IF(OR(O2044="Issues found in master",O2044="Final master"),"Master",IF(OR(O2044="Ready for Master",O2044="Issues found in raw",O2044="Raw under QC",O2044="Issues resolved in raw"),"Raw","-"))</f>
        <v>Raw</v>
      </c>
      <c r="Q2044" s="13">
        <v>46288.71875</v>
      </c>
      <c r="R2044" t="inlineStr">
        <is>
          <t xml:space="preserve">2026-09 (Sept)</t>
        </is>
      </c>
      <c r="S2044">
        <f>IF(M2044="Not an error",0,IF(COUNTIFS($A$2:$A2044,$A2044,$D$2:$D2044,$D2044,$M$2:$M2044,"&lt;&gt;Not an error")=1,1,0))</f>
        <v>0</v>
      </c>
      <c r="T2044">
        <f>IF(M2044&lt;&gt;"Major",0,IF(COUNTIFS($A$2:$A2044,$A2044,$D$2:$D2044,$D2044,$M$2:$M2044,"Major")=1,1,0))</f>
        <v>0</v>
      </c>
      <c r="U2044">
        <f>IF(M2044&lt;&gt;"Minor",0,IF(COUNTIFS($A$2:$A2044,$A2044,$D$2:$D2044,$D2044,$M$2:$M2044,"Minor")=1,1,0))</f>
        <v>0</v>
      </c>
    </row>
    <row r="2045">
      <c r="A2045" t="inlineStr">
        <is>
          <t xml:space="preserve">819eabfbd96880cd7f6d42202600e24bdb384108</t>
        </is>
      </c>
      <c r="B2045" t="inlineStr">
        <is>
          <t xml:space="preserve">Primal Partners</t>
        </is>
      </c>
      <c r="C2045" t="inlineStr">
        <is>
          <t xml:space="preserve">Primal Partners (New)</t>
        </is>
      </c>
      <c r="D2045" t="inlineStr">
        <is>
          <t xml:space="preserve">3c16cfbd9b2601b570ac51c13cabbeae267196fd</t>
        </is>
      </c>
      <c r="E2045" t="inlineStr">
        <is>
          <t xml:space="preserve">Episode 122: Panik Ist Der Feind</t>
        </is>
      </c>
      <c r="F2045">
        <v>122</v>
      </c>
      <c r="G2045" t="inlineStr">
        <is>
          <t xml:space="preserve">7:25-7:38</t>
        </is>
      </c>
      <c r="H2045" t="inlineStr">
        <is>
          <t xml:space="preserve">Pending</t>
        </is>
      </c>
      <c r="I2045" t="inlineStr">
        <is>
          <t xml:space="preserve">Remarks: [Script Error]
Line from script:
"â€žAls erste BÃ¤ndigerin, die diese neue Evolution erfolgreich ausgelÃ¶st hat, hoffe ich, dass Sie mit dem Prentiss Institut kooperieren werdenâ€œ, fuhr Lucius fort. â€žSelbstverstÃ¤ndlich werden Sie fÃ¼r Ihren Zeitaufwand entschÃ¤digt.â€œ"
Note: Lucius and Sofia previously addressed each other informally, so the formal address is inconsistent. Suggested: â€œâ€žAls erste BÃ¤ndigerin, die diese neue Evolution erfolgreich ausgelÃ¶st hat, hoffe ich, dass du mit dem Prentiss Institut kooperieren wirstâ€œ, fuhr Lucius fort. â€žSelbstverstÃ¤ndlich wirst du fÃ¼r deinen Zeitaufwand entschÃ¤digt.â€œâ€_x009d_</t>
        </is>
      </c>
      <c r="J2045" t="inlineStr">
        <is>
          <t xml:space="preserve">VOA</t>
        </is>
      </c>
      <c r="K2045" t="inlineStr">
        <is>
          <t xml:space="preserve">Script Error</t>
        </is>
      </c>
      <c r="L2045" t="inlineStr">
        <is>
          <t xml:space="preserve">Script error</t>
        </is>
      </c>
      <c r="M2045" t="str">
        <f>IFERROR(IF(VLOOKUP(L2045,'Quantification'!$A:$B,2,FALSE)&amp;""="","Unclassified",VLOOKUP(L2045,'Quantification'!$A:$B,2,FALSE)),"Unclassified")</f>
        <v>Major</v>
      </c>
      <c r="N2045" t="inlineStr">
        <is>
          <t xml:space="preserve">con-khera.mirjam@pocketfm.com</t>
        </is>
      </c>
      <c r="O2045" t="inlineStr">
        <is>
          <t xml:space="preserve">Issues found in raw</t>
        </is>
      </c>
      <c r="P2045" t="str">
        <f>IF(OR(O2045="Issues found in master",O2045="Final master"),"Master",IF(OR(O2045="Ready for Master",O2045="Issues found in raw",O2045="Raw under QC",O2045="Issues resolved in raw"),"Raw","-"))</f>
        <v>Raw</v>
      </c>
      <c r="Q2045" s="13">
        <v>46288.71875</v>
      </c>
      <c r="R2045" t="inlineStr">
        <is>
          <t xml:space="preserve">2026-09 (Sept)</t>
        </is>
      </c>
      <c r="S2045">
        <f>IF(M2045="Not an error",0,IF(COUNTIFS($A$2:$A2045,$A2045,$D$2:$D2045,$D2045,$M$2:$M2045,"&lt;&gt;Not an error")=1,1,0))</f>
        <v>0</v>
      </c>
      <c r="T2045">
        <f>IF(M2045&lt;&gt;"Major",0,IF(COUNTIFS($A$2:$A2045,$A2045,$D$2:$D2045,$D2045,$M$2:$M2045,"Major")=1,1,0))</f>
        <v>0</v>
      </c>
      <c r="U2045">
        <f>IF(M2045&lt;&gt;"Minor",0,IF(COUNTIFS($A$2:$A2045,$A2045,$D$2:$D2045,$D2045,$M$2:$M2045,"Minor")=1,1,0))</f>
        <v>0</v>
      </c>
    </row>
    <row r="2046">
      <c r="A2046" t="inlineStr">
        <is>
          <t xml:space="preserve">819eabfbd96880cd7f6d42202600e24bdb384108</t>
        </is>
      </c>
      <c r="B2046" t="inlineStr">
        <is>
          <t xml:space="preserve">Primal Partners</t>
        </is>
      </c>
      <c r="C2046" t="inlineStr">
        <is>
          <t xml:space="preserve">Primal Partners (New)</t>
        </is>
      </c>
      <c r="D2046" t="inlineStr">
        <is>
          <t xml:space="preserve">3c16cfbd9b2601b570ac51c13cabbeae267196fd</t>
        </is>
      </c>
      <c r="E2046" t="inlineStr">
        <is>
          <t xml:space="preserve">Episode 122: Panik Ist Der Feind</t>
        </is>
      </c>
      <c r="F2046">
        <v>122</v>
      </c>
      <c r="G2046" t="inlineStr">
        <is>
          <t xml:space="preserve">7:44-7:53</t>
        </is>
      </c>
      <c r="H2046" t="inlineStr">
        <is>
          <t xml:space="preserve">Pending</t>
        </is>
      </c>
      <c r="I2046" t="inlineStr">
        <is>
          <t xml:space="preserve">Remarks: [Script Error]
Line from script:
„Ich kann Ihnen eine Anstellung als Juniorforscherin verschaffen. Falls Sie jemals eine Karriere in der Forschung anstreben, wäre dies eine ausgezeichnete Grundlage.“
Note: Lucius and Sofia already address each other informally, so the formal pronouns are inconsistent. Suggested: „Ich kann dir eine Stelle als Juniorforscherin verschaffen. Falls du später einmal eine Karriere in der Forschung anstrebst, wäre das eine ausgezeichnete Grundlage.“</t>
        </is>
      </c>
      <c r="J2046" t="inlineStr">
        <is>
          <t xml:space="preserve">VOA</t>
        </is>
      </c>
      <c r="K2046" t="inlineStr">
        <is>
          <t xml:space="preserve">Script Error</t>
        </is>
      </c>
      <c r="L2046" t="inlineStr">
        <is>
          <t xml:space="preserve">Script error</t>
        </is>
      </c>
      <c r="M2046" t="str">
        <f>IFERROR(IF(VLOOKUP(L2046,'Quantification'!$A:$B,2,FALSE)&amp;""="","Unclassified",VLOOKUP(L2046,'Quantification'!$A:$B,2,FALSE)),"Unclassified")</f>
        <v>Major</v>
      </c>
      <c r="N2046" t="inlineStr">
        <is>
          <t xml:space="preserve">con-khera.mirjam@pocketfm.com</t>
        </is>
      </c>
      <c r="O2046" t="inlineStr">
        <is>
          <t xml:space="preserve">Issues found in raw</t>
        </is>
      </c>
      <c r="P2046" t="str">
        <f>IF(OR(O2046="Issues found in master",O2046="Final master"),"Master",IF(OR(O2046="Ready for Master",O2046="Issues found in raw",O2046="Raw under QC",O2046="Issues resolved in raw"),"Raw","-"))</f>
        <v>Raw</v>
      </c>
      <c r="Q2046" s="13">
        <v>46288.71875</v>
      </c>
      <c r="R2046" t="inlineStr">
        <is>
          <t xml:space="preserve">2026-09 (Sept)</t>
        </is>
      </c>
      <c r="S2046">
        <f>IF(M2046="Not an error",0,IF(COUNTIFS($A$2:$A2046,$A2046,$D$2:$D2046,$D2046,$M$2:$M2046,"&lt;&gt;Not an error")=1,1,0))</f>
        <v>0</v>
      </c>
      <c r="T2046">
        <f>IF(M2046&lt;&gt;"Major",0,IF(COUNTIFS($A$2:$A2046,$A2046,$D$2:$D2046,$D2046,$M$2:$M2046,"Major")=1,1,0))</f>
        <v>0</v>
      </c>
      <c r="U2046">
        <f>IF(M2046&lt;&gt;"Minor",0,IF(COUNTIFS($A$2:$A2046,$A2046,$D$2:$D2046,$D2046,$M$2:$M2046,"Minor")=1,1,0))</f>
        <v>0</v>
      </c>
    </row>
    <row r="2047">
      <c r="A2047" t="inlineStr">
        <is>
          <t xml:space="preserve">819eabfbd96880cd7f6d42202600e24bdb384108</t>
        </is>
      </c>
      <c r="B2047" t="inlineStr">
        <is>
          <t xml:space="preserve">Primal Partners</t>
        </is>
      </c>
      <c r="C2047" t="inlineStr">
        <is>
          <t xml:space="preserve">Primal Partners (New)</t>
        </is>
      </c>
      <c r="D2047" t="inlineStr">
        <is>
          <t xml:space="preserve">3c16cfbd9b2601b570ac51c13cabbeae267196fd</t>
        </is>
      </c>
      <c r="E2047" t="inlineStr">
        <is>
          <t xml:space="preserve">Episode 122: Panik Ist Der Feind</t>
        </is>
      </c>
      <c r="F2047">
        <v>122</v>
      </c>
      <c r="G2047" t="inlineStr">
        <is>
          <t xml:space="preserve">8:52-9:00</t>
        </is>
      </c>
      <c r="H2047" t="inlineStr">
        <is>
          <t xml:space="preserve">Pending</t>
        </is>
      </c>
      <c r="I2047" t="inlineStr">
        <is>
          <t xml:space="preserve">Remarks: [Script Error]
Line from script:
„Ich erinnere mich, dass Sie erwähnt haben, außerhalb des Campus wohnen zu wollen. Wenn Sie an der Studie teilnehmen, genehmige ich diesen Antrag.“
Note: Lucius and Sofia already address each other informally, so the formal pronouns are inconsistent. Suggested: „Ich erinnere mich, dass du erwähnt hast, außerhalb des Campus wohnen zu wollen. Wenn du an der Studie teilnimmst, genehmige ich deinen Antrag.“</t>
        </is>
      </c>
      <c r="J2047" t="inlineStr">
        <is>
          <t xml:space="preserve">VOA</t>
        </is>
      </c>
      <c r="K2047" t="inlineStr">
        <is>
          <t xml:space="preserve">Script Error</t>
        </is>
      </c>
      <c r="L2047" t="inlineStr">
        <is>
          <t xml:space="preserve">Script error</t>
        </is>
      </c>
      <c r="M2047" t="str">
        <f>IFERROR(IF(VLOOKUP(L2047,'Quantification'!$A:$B,2,FALSE)&amp;""="","Unclassified",VLOOKUP(L2047,'Quantification'!$A:$B,2,FALSE)),"Unclassified")</f>
        <v>Major</v>
      </c>
      <c r="N2047" t="inlineStr">
        <is>
          <t xml:space="preserve">con-khera.mirjam@pocketfm.com</t>
        </is>
      </c>
      <c r="O2047" t="inlineStr">
        <is>
          <t xml:space="preserve">Issues found in raw</t>
        </is>
      </c>
      <c r="P2047" t="str">
        <f>IF(OR(O2047="Issues found in master",O2047="Final master"),"Master",IF(OR(O2047="Ready for Master",O2047="Issues found in raw",O2047="Raw under QC",O2047="Issues resolved in raw"),"Raw","-"))</f>
        <v>Raw</v>
      </c>
      <c r="Q2047" s="13">
        <v>46288.71875</v>
      </c>
      <c r="R2047" t="inlineStr">
        <is>
          <t xml:space="preserve">2026-09 (Sept)</t>
        </is>
      </c>
      <c r="S2047">
        <f>IF(M2047="Not an error",0,IF(COUNTIFS($A$2:$A2047,$A2047,$D$2:$D2047,$D2047,$M$2:$M2047,"&lt;&gt;Not an error")=1,1,0))</f>
        <v>0</v>
      </c>
      <c r="T2047">
        <f>IF(M2047&lt;&gt;"Major",0,IF(COUNTIFS($A$2:$A2047,$A2047,$D$2:$D2047,$D2047,$M$2:$M2047,"Major")=1,1,0))</f>
        <v>0</v>
      </c>
      <c r="U2047">
        <f>IF(M2047&lt;&gt;"Minor",0,IF(COUNTIFS($A$2:$A2047,$A2047,$D$2:$D2047,$D2047,$M$2:$M2047,"Minor")=1,1,0))</f>
        <v>0</v>
      </c>
    </row>
    <row r="2048">
      <c r="A2048" t="inlineStr">
        <is>
          <t xml:space="preserve">819eabfbd96880cd7f6d42202600e24bdb384108</t>
        </is>
      </c>
      <c r="B2048" t="inlineStr">
        <is>
          <t xml:space="preserve">Primal Partners</t>
        </is>
      </c>
      <c r="C2048" t="inlineStr">
        <is>
          <t xml:space="preserve">Primal Partners (New)</t>
        </is>
      </c>
      <c r="D2048" t="inlineStr">
        <is>
          <t xml:space="preserve">3c16cfbd9b2601b570ac51c13cabbeae267196fd</t>
        </is>
      </c>
      <c r="E2048" t="inlineStr">
        <is>
          <t xml:space="preserve">Episode 122: Panik Ist Der Feind</t>
        </is>
      </c>
      <c r="F2048">
        <v>122</v>
      </c>
      <c r="G2048" t="inlineStr">
        <is>
          <t xml:space="preserve">9:04-9:10</t>
        </is>
      </c>
      <c r="H2048" t="inlineStr">
        <is>
          <t xml:space="preserve">Pending</t>
        </is>
      </c>
      <c r="I2048" t="inlineStr">
        <is>
          <t xml:space="preserve">Remarks: [Script Error]
Line from script:
„Und ich kann Ihnen auch ein Handy erlauben, obwohl Sie es während des Unterrichts nicht herausholen dürfen.“
Note: This contradicts the established continuity, as Sofia has been using and carrying her phone throughout the story without needing special permission. The line should be removed.</t>
        </is>
      </c>
      <c r="J2048" t="inlineStr">
        <is>
          <t xml:space="preserve">VOA</t>
        </is>
      </c>
      <c r="K2048" t="inlineStr">
        <is>
          <t xml:space="preserve">Script Error</t>
        </is>
      </c>
      <c r="L2048" t="inlineStr">
        <is>
          <t xml:space="preserve">Script error</t>
        </is>
      </c>
      <c r="M2048" t="str">
        <f>IFERROR(IF(VLOOKUP(L2048,'Quantification'!$A:$B,2,FALSE)&amp;""="","Unclassified",VLOOKUP(L2048,'Quantification'!$A:$B,2,FALSE)),"Unclassified")</f>
        <v>Major</v>
      </c>
      <c r="N2048" t="inlineStr">
        <is>
          <t xml:space="preserve">con-khera.mirjam@pocketfm.com</t>
        </is>
      </c>
      <c r="O2048" t="inlineStr">
        <is>
          <t xml:space="preserve">Issues found in raw</t>
        </is>
      </c>
      <c r="P2048" t="str">
        <f>IF(OR(O2048="Issues found in master",O2048="Final master"),"Master",IF(OR(O2048="Ready for Master",O2048="Issues found in raw",O2048="Raw under QC",O2048="Issues resolved in raw"),"Raw","-"))</f>
        <v>Raw</v>
      </c>
      <c r="Q2048" s="13">
        <v>46288.71875</v>
      </c>
      <c r="R2048" t="inlineStr">
        <is>
          <t xml:space="preserve">2026-09 (Sept)</t>
        </is>
      </c>
      <c r="S2048">
        <f>IF(M2048="Not an error",0,IF(COUNTIFS($A$2:$A2048,$A2048,$D$2:$D2048,$D2048,$M$2:$M2048,"&lt;&gt;Not an error")=1,1,0))</f>
        <v>0</v>
      </c>
      <c r="T2048">
        <f>IF(M2048&lt;&gt;"Major",0,IF(COUNTIFS($A$2:$A2048,$A2048,$D$2:$D2048,$D2048,$M$2:$M2048,"Major")=1,1,0))</f>
        <v>0</v>
      </c>
      <c r="U2048">
        <f>IF(M2048&lt;&gt;"Minor",0,IF(COUNTIFS($A$2:$A2048,$A2048,$D$2:$D2048,$D2048,$M$2:$M2048,"Minor")=1,1,0))</f>
        <v>0</v>
      </c>
    </row>
    <row r="2049">
      <c r="A2049" t="inlineStr">
        <is>
          <t xml:space="preserve">819eabfbd96880cd7f6d42202600e24bdb384108</t>
        </is>
      </c>
      <c r="B2049" t="inlineStr">
        <is>
          <t xml:space="preserve">Primal Partners</t>
        </is>
      </c>
      <c r="C2049" t="inlineStr">
        <is>
          <t xml:space="preserve">Primal Partners (New)</t>
        </is>
      </c>
      <c r="D2049" t="inlineStr">
        <is>
          <t xml:space="preserve">367fa7d6fb6f3b6d678bb317917e1a37987aa19f</t>
        </is>
      </c>
      <c r="E2049" t="inlineStr">
        <is>
          <t xml:space="preserve">Episode 123: Großer Feuerball</t>
        </is>
      </c>
      <c r="F2049">
        <v>123</v>
      </c>
      <c r="G2049" t="inlineStr">
        <is>
          <t xml:space="preserve">0:08-0:16</t>
        </is>
      </c>
      <c r="H2049" t="inlineStr">
        <is>
          <t xml:space="preserve">Pending</t>
        </is>
      </c>
      <c r="I2049" t="inlineStr">
        <is>
          <t xml:space="preserve">Remarks: [Script Error]
Line from script:
„Selbst er hielt es für unwahrscheinlich, aber waren beim Rekruten-Pokal nicht alle schockiert gewesen, als Sofias Feuerzahn-Hund Jona Hubers Schuppendiebmarionette besiegt hatte?“
Note: The opponent at the Recruit Cup was not Jona Huber, and the beast was previously established as Gravitron. To avoid introducing another incorrect name, omit the tamer. Suggested: „Selbst er hielt es für unwahrscheinlich, aber waren beim Rekruten-Pokal nicht alle schockiert gewesen, als Sofias Feuerzahn-Hund das Gravitron besiegt hatte?“</t>
        </is>
      </c>
      <c r="J2049" t="inlineStr">
        <is>
          <t xml:space="preserve">VOA</t>
        </is>
      </c>
      <c r="K2049" t="inlineStr">
        <is>
          <t xml:space="preserve">Script Error</t>
        </is>
      </c>
      <c r="L2049" t="inlineStr">
        <is>
          <t xml:space="preserve">Script error</t>
        </is>
      </c>
      <c r="M2049" t="str">
        <f>IFERROR(IF(VLOOKUP(L2049,'Quantification'!$A:$B,2,FALSE)&amp;""="","Unclassified",VLOOKUP(L2049,'Quantification'!$A:$B,2,FALSE)),"Unclassified")</f>
        <v>Major</v>
      </c>
      <c r="N2049" t="inlineStr">
        <is>
          <t xml:space="preserve">con-khera.mirjam@pocketfm.com</t>
        </is>
      </c>
      <c r="O2049" t="inlineStr">
        <is>
          <t xml:space="preserve">Issues found in raw</t>
        </is>
      </c>
      <c r="P2049" t="str">
        <f>IF(OR(O2049="Issues found in master",O2049="Final master"),"Master",IF(OR(O2049="Ready for Master",O2049="Issues found in raw",O2049="Raw under QC",O2049="Issues resolved in raw"),"Raw","-"))</f>
        <v>Raw</v>
      </c>
      <c r="Q2049" s="13">
        <v>46288.72708333333</v>
      </c>
      <c r="R2049" t="inlineStr">
        <is>
          <t xml:space="preserve">2026-09 (Sept)</t>
        </is>
      </c>
      <c r="S2049">
        <f>IF(M2049="Not an error",0,IF(COUNTIFS($A$2:$A2049,$A2049,$D$2:$D2049,$D2049,$M$2:$M2049,"&lt;&gt;Not an error")=1,1,0))</f>
        <v>1</v>
      </c>
      <c r="T2049">
        <f>IF(M2049&lt;&gt;"Major",0,IF(COUNTIFS($A$2:$A2049,$A2049,$D$2:$D2049,$D2049,$M$2:$M2049,"Major")=1,1,0))</f>
        <v>1</v>
      </c>
      <c r="U2049">
        <f>IF(M2049&lt;&gt;"Minor",0,IF(COUNTIFS($A$2:$A2049,$A2049,$D$2:$D2049,$D2049,$M$2:$M2049,"Minor")=1,1,0))</f>
        <v>0</v>
      </c>
    </row>
    <row r="2050">
      <c r="A2050" t="inlineStr">
        <is>
          <t xml:space="preserve">819eabfbd96880cd7f6d42202600e24bdb384108</t>
        </is>
      </c>
      <c r="B2050" t="inlineStr">
        <is>
          <t xml:space="preserve">Primal Partners</t>
        </is>
      </c>
      <c r="C2050" t="inlineStr">
        <is>
          <t xml:space="preserve">Primal Partners (New)</t>
        </is>
      </c>
      <c r="D2050" t="inlineStr">
        <is>
          <t xml:space="preserve">367fa7d6fb6f3b6d678bb317917e1a37987aa19f</t>
        </is>
      </c>
      <c r="E2050" t="inlineStr">
        <is>
          <t xml:space="preserve">Episode 123: Großer Feuerball</t>
        </is>
      </c>
      <c r="F2050">
        <v>123</v>
      </c>
      <c r="G2050" t="inlineStr">
        <is>
          <t xml:space="preserve">1:10-1:12</t>
        </is>
      </c>
      <c r="H2050" t="inlineStr">
        <is>
          <t xml:space="preserve">Pending</t>
        </is>
      </c>
      <c r="I2050" t="inlineStr">
        <is>
          <t xml:space="preserve">Remarks: [Script Error]
Line from script:
„Erklären Sie.“
Note: Lucius and Sofia already address each other informally. Suggested: „Erklär mir, wie du darauf kommst.“</t>
        </is>
      </c>
      <c r="J2050" t="inlineStr">
        <is>
          <t xml:space="preserve">VOA</t>
        </is>
      </c>
      <c r="K2050" t="inlineStr">
        <is>
          <t xml:space="preserve">Script Error</t>
        </is>
      </c>
      <c r="L2050" t="inlineStr">
        <is>
          <t xml:space="preserve">Script error</t>
        </is>
      </c>
      <c r="M2050" t="str">
        <f>IFERROR(IF(VLOOKUP(L2050,'Quantification'!$A:$B,2,FALSE)&amp;""="","Unclassified",VLOOKUP(L2050,'Quantification'!$A:$B,2,FALSE)),"Unclassified")</f>
        <v>Major</v>
      </c>
      <c r="N2050" t="inlineStr">
        <is>
          <t xml:space="preserve">con-khera.mirjam@pocketfm.com</t>
        </is>
      </c>
      <c r="O2050" t="inlineStr">
        <is>
          <t xml:space="preserve">Issues found in raw</t>
        </is>
      </c>
      <c r="P2050" t="str">
        <f>IF(OR(O2050="Issues found in master",O2050="Final master"),"Master",IF(OR(O2050="Ready for Master",O2050="Issues found in raw",O2050="Raw under QC",O2050="Issues resolved in raw"),"Raw","-"))</f>
        <v>Raw</v>
      </c>
      <c r="Q2050" s="13">
        <v>46288.72708333333</v>
      </c>
      <c r="R2050" t="inlineStr">
        <is>
          <t xml:space="preserve">2026-09 (Sept)</t>
        </is>
      </c>
      <c r="S2050">
        <f>IF(M2050="Not an error",0,IF(COUNTIFS($A$2:$A2050,$A2050,$D$2:$D2050,$D2050,$M$2:$M2050,"&lt;&gt;Not an error")=1,1,0))</f>
        <v>0</v>
      </c>
      <c r="T2050">
        <f>IF(M2050&lt;&gt;"Major",0,IF(COUNTIFS($A$2:$A2050,$A2050,$D$2:$D2050,$D2050,$M$2:$M2050,"Major")=1,1,0))</f>
        <v>0</v>
      </c>
      <c r="U2050">
        <f>IF(M2050&lt;&gt;"Minor",0,IF(COUNTIFS($A$2:$A2050,$A2050,$D$2:$D2050,$D2050,$M$2:$M2050,"Minor")=1,1,0))</f>
        <v>0</v>
      </c>
    </row>
    <row r="2051">
      <c r="A2051" t="inlineStr">
        <is>
          <t xml:space="preserve">819eabfbd96880cd7f6d42202600e24bdb384108</t>
        </is>
      </c>
      <c r="B2051" t="inlineStr">
        <is>
          <t xml:space="preserve">Primal Partners</t>
        </is>
      </c>
      <c r="C2051" t="inlineStr">
        <is>
          <t xml:space="preserve">Primal Partners (New)</t>
        </is>
      </c>
      <c r="D2051" t="inlineStr">
        <is>
          <t xml:space="preserve">367fa7d6fb6f3b6d678bb317917e1a37987aa19f</t>
        </is>
      </c>
      <c r="E2051" t="inlineStr">
        <is>
          <t xml:space="preserve">Episode 123: Großer Feuerball</t>
        </is>
      </c>
      <c r="F2051">
        <v>123</v>
      </c>
      <c r="G2051" t="inlineStr">
        <is>
          <t xml:space="preserve">3:43-3:55</t>
        </is>
      </c>
      <c r="H2051" t="inlineStr">
        <is>
          <t xml:space="preserve">Pending</t>
        </is>
      </c>
      <c r="I2051" t="inlineStr">
        <is>
          <t xml:space="preserve">Remarks: [Script Error]
Line from script:
„Sofia tat es leid, dass ihr Zimmergenosse nicht in die gewünschte Gruppe gekommen war, aber mit den Fähigkeiten des Löwenzahn-Puschels passte der Teamkampfzweig eigentlich hervorragend zu ihm.“
Note: Faye is female, so the masculine references are incorrect. Suggested: „Sofia tat es leid, dass ihre Zimmergenossin nicht in die gewünschte Gruppe gekommen war, aber mit den Fähigkeiten des Löwenzahn-Puschels passte der Teamkampfzweig eigentlich hervorragend zu ihr.“</t>
        </is>
      </c>
      <c r="J2051" t="inlineStr">
        <is>
          <t xml:space="preserve">VOA</t>
        </is>
      </c>
      <c r="K2051" t="inlineStr">
        <is>
          <t xml:space="preserve">Script Error</t>
        </is>
      </c>
      <c r="L2051" t="inlineStr">
        <is>
          <t xml:space="preserve">Script error</t>
        </is>
      </c>
      <c r="M2051" t="str">
        <f>IFERROR(IF(VLOOKUP(L2051,'Quantification'!$A:$B,2,FALSE)&amp;""="","Unclassified",VLOOKUP(L2051,'Quantification'!$A:$B,2,FALSE)),"Unclassified")</f>
        <v>Major</v>
      </c>
      <c r="N2051" t="inlineStr">
        <is>
          <t xml:space="preserve">con-khera.mirjam@pocketfm.com</t>
        </is>
      </c>
      <c r="O2051" t="inlineStr">
        <is>
          <t xml:space="preserve">Issues found in raw</t>
        </is>
      </c>
      <c r="P2051" t="str">
        <f>IF(OR(O2051="Issues found in master",O2051="Final master"),"Master",IF(OR(O2051="Ready for Master",O2051="Issues found in raw",O2051="Raw under QC",O2051="Issues resolved in raw"),"Raw","-"))</f>
        <v>Raw</v>
      </c>
      <c r="Q2051" s="13">
        <v>46288.72708333333</v>
      </c>
      <c r="R2051" t="inlineStr">
        <is>
          <t xml:space="preserve">2026-09 (Sept)</t>
        </is>
      </c>
      <c r="S2051">
        <f>IF(M2051="Not an error",0,IF(COUNTIFS($A$2:$A2051,$A2051,$D$2:$D2051,$D2051,$M$2:$M2051,"&lt;&gt;Not an error")=1,1,0))</f>
        <v>0</v>
      </c>
      <c r="T2051">
        <f>IF(M2051&lt;&gt;"Major",0,IF(COUNTIFS($A$2:$A2051,$A2051,$D$2:$D2051,$D2051,$M$2:$M2051,"Major")=1,1,0))</f>
        <v>0</v>
      </c>
      <c r="U2051">
        <f>IF(M2051&lt;&gt;"Minor",0,IF(COUNTIFS($A$2:$A2051,$A2051,$D$2:$D2051,$D2051,$M$2:$M2051,"Minor")=1,1,0))</f>
        <v>0</v>
      </c>
    </row>
    <row r="2052">
      <c r="A2052" t="inlineStr">
        <is>
          <t xml:space="preserve">819eabfbd96880cd7f6d42202600e24bdb384108</t>
        </is>
      </c>
      <c r="B2052" t="inlineStr">
        <is>
          <t xml:space="preserve">Primal Partners</t>
        </is>
      </c>
      <c r="C2052" t="inlineStr">
        <is>
          <t xml:space="preserve">Primal Partners (New)</t>
        </is>
      </c>
      <c r="D2052" t="inlineStr">
        <is>
          <t xml:space="preserve">367fa7d6fb6f3b6d678bb317917e1a37987aa19f</t>
        </is>
      </c>
      <c r="E2052" t="inlineStr">
        <is>
          <t xml:space="preserve">Episode 123: Großer Feuerball</t>
        </is>
      </c>
      <c r="F2052">
        <v>123</v>
      </c>
      <c r="G2052" t="inlineStr">
        <is>
          <t xml:space="preserve">4:46-4:48</t>
        </is>
      </c>
      <c r="H2052" t="inlineStr">
        <is>
          <t xml:space="preserve">Pending</t>
        </is>
      </c>
      <c r="I2052" t="inlineStr">
        <is>
          <t xml:space="preserve">Remarks: [Script Error]
Line from script:
â€žRon Miles war sprachlos.â€œ
Note: â€œWar sprachlosâ€_x009d_ is repetitive and generic. Suggested: Delete the line.</t>
        </is>
      </c>
      <c r="J2052" t="inlineStr">
        <is>
          <t xml:space="preserve">VOA</t>
        </is>
      </c>
      <c r="K2052" t="inlineStr">
        <is>
          <t xml:space="preserve">Script Error</t>
        </is>
      </c>
      <c r="L2052" t="inlineStr">
        <is>
          <t xml:space="preserve">Script error</t>
        </is>
      </c>
      <c r="M2052" t="str">
        <f>IFERROR(IF(VLOOKUP(L2052,'Quantification'!$A:$B,2,FALSE)&amp;""="","Unclassified",VLOOKUP(L2052,'Quantification'!$A:$B,2,FALSE)),"Unclassified")</f>
        <v>Major</v>
      </c>
      <c r="N2052" t="inlineStr">
        <is>
          <t xml:space="preserve">con-khera.mirjam@pocketfm.com</t>
        </is>
      </c>
      <c r="O2052" t="inlineStr">
        <is>
          <t xml:space="preserve">Issues found in raw</t>
        </is>
      </c>
      <c r="P2052" t="str">
        <f>IF(OR(O2052="Issues found in master",O2052="Final master"),"Master",IF(OR(O2052="Ready for Master",O2052="Issues found in raw",O2052="Raw under QC",O2052="Issues resolved in raw"),"Raw","-"))</f>
        <v>Raw</v>
      </c>
      <c r="Q2052" s="13">
        <v>46288.72708333333</v>
      </c>
      <c r="R2052" t="inlineStr">
        <is>
          <t xml:space="preserve">2026-09 (Sept)</t>
        </is>
      </c>
      <c r="S2052">
        <f>IF(M2052="Not an error",0,IF(COUNTIFS($A$2:$A2052,$A2052,$D$2:$D2052,$D2052,$M$2:$M2052,"&lt;&gt;Not an error")=1,1,0))</f>
        <v>0</v>
      </c>
      <c r="T2052">
        <f>IF(M2052&lt;&gt;"Major",0,IF(COUNTIFS($A$2:$A2052,$A2052,$D$2:$D2052,$D2052,$M$2:$M2052,"Major")=1,1,0))</f>
        <v>0</v>
      </c>
      <c r="U2052">
        <f>IF(M2052&lt;&gt;"Minor",0,IF(COUNTIFS($A$2:$A2052,$A2052,$D$2:$D2052,$D2052,$M$2:$M2052,"Minor")=1,1,0))</f>
        <v>0</v>
      </c>
    </row>
    <row r="2053">
      <c r="A2053" t="inlineStr">
        <is>
          <t xml:space="preserve">819eabfbd96880cd7f6d42202600e24bdb384108</t>
        </is>
      </c>
      <c r="B2053" t="inlineStr">
        <is>
          <t xml:space="preserve">Primal Partners</t>
        </is>
      </c>
      <c r="C2053" t="inlineStr">
        <is>
          <t xml:space="preserve">Primal Partners (New)</t>
        </is>
      </c>
      <c r="D2053" t="inlineStr">
        <is>
          <t xml:space="preserve">367fa7d6fb6f3b6d678bb317917e1a37987aa19f</t>
        </is>
      </c>
      <c r="E2053" t="inlineStr">
        <is>
          <t xml:space="preserve">Episode 123: Großer Feuerball</t>
        </is>
      </c>
      <c r="F2053">
        <v>123</v>
      </c>
      <c r="G2053" t="inlineStr">
        <is>
          <t xml:space="preserve">7:16-7:27</t>
        </is>
      </c>
      <c r="H2053" t="inlineStr">
        <is>
          <t xml:space="preserve">Pending</t>
        </is>
      </c>
      <c r="I2053" t="inlineStr">
        <is>
          <t xml:space="preserve">Remarks: [Script Error]
Line from script:
„Selbst er hielt es für unwahrscheinlich, aber waren beim Rekruten-Pokal nicht alle schockiert gewesen, als Sofias Feuerzahn-Hund Jona Hubers Schuppendiebmarionette besiegt hatte?“
Note: The opponent at the Recruit Cup was not Jona Huber, and the beast was established as Gravitron. Suggested: „Selbst er hielt es für unwahrscheinlich, aber waren beim Rekruten-Pokal nicht alle schockiert gewesen, als Sofias Feuerzahn-Hund das Gravitron besiegt hatte?“</t>
        </is>
      </c>
      <c r="J2053" t="inlineStr">
        <is>
          <t xml:space="preserve">VOA</t>
        </is>
      </c>
      <c r="K2053" t="inlineStr">
        <is>
          <t xml:space="preserve">Script Error</t>
        </is>
      </c>
      <c r="L2053" t="inlineStr">
        <is>
          <t xml:space="preserve">Script error</t>
        </is>
      </c>
      <c r="M2053" t="str">
        <f>IFERROR(IF(VLOOKUP(L2053,'Quantification'!$A:$B,2,FALSE)&amp;""="","Unclassified",VLOOKUP(L2053,'Quantification'!$A:$B,2,FALSE)),"Unclassified")</f>
        <v>Major</v>
      </c>
      <c r="N2053" t="inlineStr">
        <is>
          <t xml:space="preserve">con-khera.mirjam@pocketfm.com</t>
        </is>
      </c>
      <c r="O2053" t="inlineStr">
        <is>
          <t xml:space="preserve">Issues found in raw</t>
        </is>
      </c>
      <c r="P2053" t="str">
        <f>IF(OR(O2053="Issues found in master",O2053="Final master"),"Master",IF(OR(O2053="Ready for Master",O2053="Issues found in raw",O2053="Raw under QC",O2053="Issues resolved in raw"),"Raw","-"))</f>
        <v>Raw</v>
      </c>
      <c r="Q2053" s="13">
        <v>46288.72708333333</v>
      </c>
      <c r="R2053" t="inlineStr">
        <is>
          <t xml:space="preserve">2026-09 (Sept)</t>
        </is>
      </c>
      <c r="S2053">
        <f>IF(M2053="Not an error",0,IF(COUNTIFS($A$2:$A2053,$A2053,$D$2:$D2053,$D2053,$M$2:$M2053,"&lt;&gt;Not an error")=1,1,0))</f>
        <v>0</v>
      </c>
      <c r="T2053">
        <f>IF(M2053&lt;&gt;"Major",0,IF(COUNTIFS($A$2:$A2053,$A2053,$D$2:$D2053,$D2053,$M$2:$M2053,"Major")=1,1,0))</f>
        <v>0</v>
      </c>
      <c r="U2053">
        <f>IF(M2053&lt;&gt;"Minor",0,IF(COUNTIFS($A$2:$A2053,$A2053,$D$2:$D2053,$D2053,$M$2:$M2053,"Minor")=1,1,0))</f>
        <v>0</v>
      </c>
    </row>
    <row r="2054">
      <c r="A2054" t="inlineStr">
        <is>
          <t xml:space="preserve">819eabfbd96880cd7f6d42202600e24bdb384108</t>
        </is>
      </c>
      <c r="B2054" t="inlineStr">
        <is>
          <t xml:space="preserve">Primal Partners</t>
        </is>
      </c>
      <c r="C2054" t="inlineStr">
        <is>
          <t xml:space="preserve">Primal Partners (New)</t>
        </is>
      </c>
      <c r="D2054" t="inlineStr">
        <is>
          <t xml:space="preserve">00a3b4d6daeda492b9d6e9330759fd5f9fb93a69</t>
        </is>
      </c>
      <c r="E2054" t="inlineStr">
        <is>
          <t xml:space="preserve">Episode 124: Stich Der Frustration</t>
        </is>
      </c>
      <c r="F2054">
        <v>124</v>
      </c>
      <c r="G2054" t="inlineStr">
        <is>
          <t xml:space="preserve">1:26-1:30</t>
        </is>
      </c>
      <c r="H2054" t="inlineStr">
        <is>
          <t xml:space="preserve">Pending</t>
        </is>
      </c>
      <c r="I2054" t="inlineStr">
        <is>
          <t xml:space="preserve">Remarks: [Script Error]
Line from script:
„Wäre sie nur ein wenig stärker gewesen, hätte er sich vielleicht auflehnen können.“
Note: The sentence suggests that Sofia is not strong enough, although the following context establishes that she is overwhelmingly stronger than Ryder. Suggested: „Wäre sie ihm nur ein wenig überlegen gewesen, hätte er vielleicht noch den Ehrgeiz aufgebracht, mit ihr zu konkurrieren.“</t>
        </is>
      </c>
      <c r="J2054" t="inlineStr">
        <is>
          <t xml:space="preserve">VOA</t>
        </is>
      </c>
      <c r="K2054" t="inlineStr">
        <is>
          <t xml:space="preserve">Script Error</t>
        </is>
      </c>
      <c r="L2054" t="inlineStr">
        <is>
          <t xml:space="preserve">Script error</t>
        </is>
      </c>
      <c r="M2054" t="str">
        <f>IFERROR(IF(VLOOKUP(L2054,'Quantification'!$A:$B,2,FALSE)&amp;""="","Unclassified",VLOOKUP(L2054,'Quantification'!$A:$B,2,FALSE)),"Unclassified")</f>
        <v>Major</v>
      </c>
      <c r="N2054" t="inlineStr">
        <is>
          <t xml:space="preserve">con-khera.mirjam@pocketfm.com</t>
        </is>
      </c>
      <c r="O2054" t="inlineStr">
        <is>
          <t xml:space="preserve">Issues found in raw</t>
        </is>
      </c>
      <c r="P2054" t="str">
        <f>IF(OR(O2054="Issues found in master",O2054="Final master"),"Master",IF(OR(O2054="Ready for Master",O2054="Issues found in raw",O2054="Raw under QC",O2054="Issues resolved in raw"),"Raw","-"))</f>
        <v>Raw</v>
      </c>
      <c r="Q2054" s="13">
        <v>46281.20347222222</v>
      </c>
      <c r="R2054" t="inlineStr">
        <is>
          <t xml:space="preserve">2026-09 (Sept)</t>
        </is>
      </c>
      <c r="S2054">
        <f>IF(M2054="Not an error",0,IF(COUNTIFS($A$2:$A2054,$A2054,$D$2:$D2054,$D2054,$M$2:$M2054,"&lt;&gt;Not an error")=1,1,0))</f>
        <v>1</v>
      </c>
      <c r="T2054">
        <f>IF(M2054&lt;&gt;"Major",0,IF(COUNTIFS($A$2:$A2054,$A2054,$D$2:$D2054,$D2054,$M$2:$M2054,"Major")=1,1,0))</f>
        <v>1</v>
      </c>
      <c r="U2054">
        <f>IF(M2054&lt;&gt;"Minor",0,IF(COUNTIFS($A$2:$A2054,$A2054,$D$2:$D2054,$D2054,$M$2:$M2054,"Minor")=1,1,0))</f>
        <v>0</v>
      </c>
    </row>
    <row r="2055">
      <c r="A2055" t="inlineStr">
        <is>
          <t xml:space="preserve">819eabfbd96880cd7f6d42202600e24bdb384108</t>
        </is>
      </c>
      <c r="B2055" t="inlineStr">
        <is>
          <t xml:space="preserve">Primal Partners</t>
        </is>
      </c>
      <c r="C2055" t="inlineStr">
        <is>
          <t xml:space="preserve">Primal Partners (New)</t>
        </is>
      </c>
      <c r="D2055" t="inlineStr">
        <is>
          <t xml:space="preserve">00a3b4d6daeda492b9d6e9330759fd5f9fb93a69</t>
        </is>
      </c>
      <c r="E2055" t="inlineStr">
        <is>
          <t xml:space="preserve">Episode 124: Stich Der Frustration</t>
        </is>
      </c>
      <c r="F2055">
        <v>124</v>
      </c>
      <c r="G2055" t="inlineStr">
        <is>
          <t xml:space="preserve">2:32-2:34</t>
        </is>
      </c>
      <c r="H2055" t="inlineStr">
        <is>
          <t xml:space="preserve">Pending</t>
        </is>
      </c>
      <c r="I2055" t="inlineStr">
        <is>
          <t xml:space="preserve">Remarks: [Script Error]
Line from script:
â€žEs erstarrte augenblicklich und war an Ort und Stelle gefesselt.â€œ
Note: â€œErstarrteâ€_x009d_ is repetitive and may incorrectly suggest that the beast was frozen. Suggested: â€žEs wurde augenblicklich an Ort und Stelle festgehalten und konnte sich nicht mehr bewegen.â€œ</t>
        </is>
      </c>
      <c r="J2055" t="inlineStr">
        <is>
          <t xml:space="preserve">VOA</t>
        </is>
      </c>
      <c r="K2055" t="inlineStr">
        <is>
          <t xml:space="preserve">Modulation</t>
        </is>
      </c>
      <c r="L2055" t="inlineStr">
        <is>
          <t xml:space="preserve">Modulation</t>
        </is>
      </c>
      <c r="M2055" t="str">
        <f>IFERROR(IF(VLOOKUP(L2055,'Quantification'!$A:$B,2,FALSE)&amp;""="","Unclassified",VLOOKUP(L2055,'Quantification'!$A:$B,2,FALSE)),"Unclassified")</f>
        <v>Minor</v>
      </c>
      <c r="N2055" t="inlineStr">
        <is>
          <t xml:space="preserve">con-khera.mirjam@pocketfm.com</t>
        </is>
      </c>
      <c r="O2055" t="inlineStr">
        <is>
          <t xml:space="preserve">Issues found in raw</t>
        </is>
      </c>
      <c r="P2055" t="str">
        <f>IF(OR(O2055="Issues found in master",O2055="Final master"),"Master",IF(OR(O2055="Ready for Master",O2055="Issues found in raw",O2055="Raw under QC",O2055="Issues resolved in raw"),"Raw","-"))</f>
        <v>Raw</v>
      </c>
      <c r="Q2055" s="13">
        <v>46281.20347222222</v>
      </c>
      <c r="R2055" t="inlineStr">
        <is>
          <t xml:space="preserve">2026-09 (Sept)</t>
        </is>
      </c>
      <c r="S2055">
        <f>IF(M2055="Not an error",0,IF(COUNTIFS($A$2:$A2055,$A2055,$D$2:$D2055,$D2055,$M$2:$M2055,"&lt;&gt;Not an error")=1,1,0))</f>
        <v>0</v>
      </c>
      <c r="T2055">
        <f>IF(M2055&lt;&gt;"Major",0,IF(COUNTIFS($A$2:$A2055,$A2055,$D$2:$D2055,$D2055,$M$2:$M2055,"Major")=1,1,0))</f>
        <v>0</v>
      </c>
      <c r="U2055">
        <f>IF(M2055&lt;&gt;"Minor",0,IF(COUNTIFS($A$2:$A2055,$A2055,$D$2:$D2055,$D2055,$M$2:$M2055,"Minor")=1,1,0))</f>
        <v>1</v>
      </c>
    </row>
    <row r="2056">
      <c r="A2056" t="inlineStr">
        <is>
          <t xml:space="preserve">819eabfbd96880cd7f6d42202600e24bdb384108</t>
        </is>
      </c>
      <c r="B2056" t="inlineStr">
        <is>
          <t xml:space="preserve">Primal Partners</t>
        </is>
      </c>
      <c r="C2056" t="inlineStr">
        <is>
          <t xml:space="preserve">Primal Partners (New)</t>
        </is>
      </c>
      <c r="D2056" t="inlineStr">
        <is>
          <t xml:space="preserve">00a3b4d6daeda492b9d6e9330759fd5f9fb93a69</t>
        </is>
      </c>
      <c r="E2056" t="inlineStr">
        <is>
          <t xml:space="preserve">Episode 124: Stich Der Frustration</t>
        </is>
      </c>
      <c r="F2056">
        <v>124</v>
      </c>
      <c r="G2056" t="inlineStr">
        <is>
          <t xml:space="preserve">2:34-2:36</t>
        </is>
      </c>
      <c r="H2056" t="inlineStr">
        <is>
          <t xml:space="preserve">Pending</t>
        </is>
      </c>
      <c r="I2056" t="inlineStr">
        <is>
          <t xml:space="preserve">Remarks: [Script Error]
Line from script:
â€žAuch Quinn erstarrte.â€œ
Note: â€œErstarrteâ€_x009d_ is repeated from the preceding sentence and creates an unintended parallel between Quinn and the immobilized beast. Suggested: â€žAuch Quinn stockte fÃ¼r einen Moment.â€œ</t>
        </is>
      </c>
      <c r="J2056" t="inlineStr">
        <is>
          <t xml:space="preserve">VOA</t>
        </is>
      </c>
      <c r="K2056" t="inlineStr">
        <is>
          <t xml:space="preserve">Modulation</t>
        </is>
      </c>
      <c r="L2056" t="inlineStr">
        <is>
          <t xml:space="preserve">Modulation</t>
        </is>
      </c>
      <c r="M2056" t="str">
        <f>IFERROR(IF(VLOOKUP(L2056,'Quantification'!$A:$B,2,FALSE)&amp;""="","Unclassified",VLOOKUP(L2056,'Quantification'!$A:$B,2,FALSE)),"Unclassified")</f>
        <v>Minor</v>
      </c>
      <c r="N2056" t="inlineStr">
        <is>
          <t xml:space="preserve">con-khera.mirjam@pocketfm.com</t>
        </is>
      </c>
      <c r="O2056" t="inlineStr">
        <is>
          <t xml:space="preserve">Issues found in raw</t>
        </is>
      </c>
      <c r="P2056" t="str">
        <f>IF(OR(O2056="Issues found in master",O2056="Final master"),"Master",IF(OR(O2056="Ready for Master",O2056="Issues found in raw",O2056="Raw under QC",O2056="Issues resolved in raw"),"Raw","-"))</f>
        <v>Raw</v>
      </c>
      <c r="Q2056" s="13">
        <v>46281.20347222222</v>
      </c>
      <c r="R2056" t="inlineStr">
        <is>
          <t xml:space="preserve">2026-09 (Sept)</t>
        </is>
      </c>
      <c r="S2056">
        <f>IF(M2056="Not an error",0,IF(COUNTIFS($A$2:$A2056,$A2056,$D$2:$D2056,$D2056,$M$2:$M2056,"&lt;&gt;Not an error")=1,1,0))</f>
        <v>0</v>
      </c>
      <c r="T2056">
        <f>IF(M2056&lt;&gt;"Major",0,IF(COUNTIFS($A$2:$A2056,$A2056,$D$2:$D2056,$D2056,$M$2:$M2056,"Major")=1,1,0))</f>
        <v>0</v>
      </c>
      <c r="U2056">
        <f>IF(M2056&lt;&gt;"Minor",0,IF(COUNTIFS($A$2:$A2056,$A2056,$D$2:$D2056,$D2056,$M$2:$M2056,"Minor")=1,1,0))</f>
        <v>0</v>
      </c>
    </row>
    <row r="2057">
      <c r="A2057" t="inlineStr">
        <is>
          <t xml:space="preserve">819eabfbd96880cd7f6d42202600e24bdb384108</t>
        </is>
      </c>
      <c r="B2057" t="inlineStr">
        <is>
          <t xml:space="preserve">Primal Partners</t>
        </is>
      </c>
      <c r="C2057" t="inlineStr">
        <is>
          <t xml:space="preserve">Primal Partners (New)</t>
        </is>
      </c>
      <c r="D2057" t="inlineStr">
        <is>
          <t xml:space="preserve">00a3b4d6daeda492b9d6e9330759fd5f9fb93a69</t>
        </is>
      </c>
      <c r="E2057" t="inlineStr">
        <is>
          <t xml:space="preserve">Episode 124: Stich Der Frustration</t>
        </is>
      </c>
      <c r="F2057">
        <v>124</v>
      </c>
      <c r="G2057" t="inlineStr">
        <is>
          <t xml:space="preserve">6:11-6:13</t>
        </is>
      </c>
      <c r="H2057" t="inlineStr">
        <is>
          <t xml:space="preserve">Pending</t>
        </is>
      </c>
      <c r="I2057" t="inlineStr">
        <is>
          <t xml:space="preserve">Remarks: [Script Error]
Line from script:
„Achtzehn Uhr sechsundfünfzig.“
Note: The exact timestamp is unnecessarily specific and also makes the visible night sky implausible at this time of year. Suggested: „Kurze Zeit später.“</t>
        </is>
      </c>
      <c r="J2057" t="inlineStr">
        <is>
          <t xml:space="preserve">VOA</t>
        </is>
      </c>
      <c r="K2057" t="inlineStr">
        <is>
          <t xml:space="preserve">Modulation</t>
        </is>
      </c>
      <c r="L2057" t="inlineStr">
        <is>
          <t xml:space="preserve">Modulation</t>
        </is>
      </c>
      <c r="M2057" t="str">
        <f>IFERROR(IF(VLOOKUP(L2057,'Quantification'!$A:$B,2,FALSE)&amp;""="","Unclassified",VLOOKUP(L2057,'Quantification'!$A:$B,2,FALSE)),"Unclassified")</f>
        <v>Minor</v>
      </c>
      <c r="N2057" t="inlineStr">
        <is>
          <t xml:space="preserve">con-khera.mirjam@pocketfm.com</t>
        </is>
      </c>
      <c r="O2057" t="inlineStr">
        <is>
          <t xml:space="preserve">Issues found in raw</t>
        </is>
      </c>
      <c r="P2057" t="str">
        <f>IF(OR(O2057="Issues found in master",O2057="Final master"),"Master",IF(OR(O2057="Ready for Master",O2057="Issues found in raw",O2057="Raw under QC",O2057="Issues resolved in raw"),"Raw","-"))</f>
        <v>Raw</v>
      </c>
      <c r="Q2057" s="13">
        <v>46281.20347222222</v>
      </c>
      <c r="R2057" t="inlineStr">
        <is>
          <t xml:space="preserve">2026-09 (Sept)</t>
        </is>
      </c>
      <c r="S2057">
        <f>IF(M2057="Not an error",0,IF(COUNTIFS($A$2:$A2057,$A2057,$D$2:$D2057,$D2057,$M$2:$M2057,"&lt;&gt;Not an error")=1,1,0))</f>
        <v>0</v>
      </c>
      <c r="T2057">
        <f>IF(M2057&lt;&gt;"Major",0,IF(COUNTIFS($A$2:$A2057,$A2057,$D$2:$D2057,$D2057,$M$2:$M2057,"Major")=1,1,0))</f>
        <v>0</v>
      </c>
      <c r="U2057">
        <f>IF(M2057&lt;&gt;"Minor",0,IF(COUNTIFS($A$2:$A2057,$A2057,$D$2:$D2057,$D2057,$M$2:$M2057,"Minor")=1,1,0))</f>
        <v>0</v>
      </c>
    </row>
    <row r="2058">
      <c r="A2058" t="inlineStr">
        <is>
          <t xml:space="preserve">819eabfbd96880cd7f6d42202600e24bdb384108</t>
        </is>
      </c>
      <c r="B2058" t="inlineStr">
        <is>
          <t xml:space="preserve">Primal Partners</t>
        </is>
      </c>
      <c r="C2058" t="inlineStr">
        <is>
          <t xml:space="preserve">Primal Partners (New)</t>
        </is>
      </c>
      <c r="D2058" t="inlineStr">
        <is>
          <t xml:space="preserve">954e6c3fba30e04ec55ce25f6b3192f16ce61f8f</t>
        </is>
      </c>
      <c r="E2058" t="inlineStr">
        <is>
          <t xml:space="preserve">Episode 125: Sterne Bekommen</t>
        </is>
      </c>
      <c r="F2058">
        <v>125</v>
      </c>
      <c r="G2058" t="inlineStr">
        <is>
          <t xml:space="preserve">1:18-1:20</t>
        </is>
      </c>
      <c r="H2058" t="inlineStr">
        <is>
          <t xml:space="preserve">Pending</t>
        </is>
      </c>
      <c r="I2058" t="inlineStr">
        <is>
          <t xml:space="preserve">Remarks: [Script Error]
Line from script:
â€žSofia war sprachlos.â€œ
Note: â€œWar sprachlosâ€_x009d_ is repetitive and generic. Suggested: Delete the line.</t>
        </is>
      </c>
      <c r="J2058" t="inlineStr">
        <is>
          <t xml:space="preserve">VOA</t>
        </is>
      </c>
      <c r="K2058" t="inlineStr">
        <is>
          <t xml:space="preserve">Script Error</t>
        </is>
      </c>
      <c r="L2058" t="inlineStr">
        <is>
          <t xml:space="preserve">Script error</t>
        </is>
      </c>
      <c r="M2058" t="str">
        <f>IFERROR(IF(VLOOKUP(L2058,'Quantification'!$A:$B,2,FALSE)&amp;""="","Unclassified",VLOOKUP(L2058,'Quantification'!$A:$B,2,FALSE)),"Unclassified")</f>
        <v>Major</v>
      </c>
      <c r="N2058" t="inlineStr">
        <is>
          <t xml:space="preserve">con-khera.mirjam@pocketfm.com</t>
        </is>
      </c>
      <c r="O2058" t="inlineStr">
        <is>
          <t xml:space="preserve">Issues found in raw</t>
        </is>
      </c>
      <c r="P2058" t="str">
        <f>IF(OR(O2058="Issues found in master",O2058="Final master"),"Master",IF(OR(O2058="Ready for Master",O2058="Issues found in raw",O2058="Raw under QC",O2058="Issues resolved in raw"),"Raw","-"))</f>
        <v>Raw</v>
      </c>
      <c r="Q2058" s="13">
        <v>46287.32916666666</v>
      </c>
      <c r="R2058" t="inlineStr">
        <is>
          <t xml:space="preserve">2026-09 (Sept)</t>
        </is>
      </c>
      <c r="S2058">
        <f>IF(M2058="Not an error",0,IF(COUNTIFS($A$2:$A2058,$A2058,$D$2:$D2058,$D2058,$M$2:$M2058,"&lt;&gt;Not an error")=1,1,0))</f>
        <v>1</v>
      </c>
      <c r="T2058">
        <f>IF(M2058&lt;&gt;"Major",0,IF(COUNTIFS($A$2:$A2058,$A2058,$D$2:$D2058,$D2058,$M$2:$M2058,"Major")=1,1,0))</f>
        <v>1</v>
      </c>
      <c r="U2058">
        <f>IF(M2058&lt;&gt;"Minor",0,IF(COUNTIFS($A$2:$A2058,$A2058,$D$2:$D2058,$D2058,$M$2:$M2058,"Minor")=1,1,0))</f>
        <v>0</v>
      </c>
    </row>
    <row r="2059">
      <c r="A2059" t="inlineStr">
        <is>
          <t xml:space="preserve">819eabfbd96880cd7f6d42202600e24bdb384108</t>
        </is>
      </c>
      <c r="B2059" t="inlineStr">
        <is>
          <t xml:space="preserve">Primal Partners</t>
        </is>
      </c>
      <c r="C2059" t="inlineStr">
        <is>
          <t xml:space="preserve">Primal Partners (New)</t>
        </is>
      </c>
      <c r="D2059" t="inlineStr">
        <is>
          <t xml:space="preserve">954e6c3fba30e04ec55ce25f6b3192f16ce61f8f</t>
        </is>
      </c>
      <c r="E2059" t="inlineStr">
        <is>
          <t xml:space="preserve">Episode 125: Sterne Bekommen</t>
        </is>
      </c>
      <c r="F2059">
        <v>125</v>
      </c>
      <c r="G2059" t="inlineStr">
        <is>
          <t xml:space="preserve">4:22-4:23</t>
        </is>
      </c>
      <c r="H2059" t="inlineStr">
        <is>
          <t xml:space="preserve">Pending</t>
        </is>
      </c>
      <c r="I2059" t="inlineStr">
        <is>
          <t xml:space="preserve">Faye erstarrte. Remarks: [Script Error]
Line from script:
â€žFaye erstarrte.â€œ
Note: â€œErstarrteâ€_x009d_ is repetitive and overused. Suggested: â€žFaye hielt erschrocken inne.â€œ</t>
        </is>
      </c>
      <c r="J2059" t="inlineStr">
        <is>
          <t xml:space="preserve">VOA</t>
        </is>
      </c>
      <c r="K2059" t="inlineStr">
        <is>
          <t xml:space="preserve">Script Error</t>
        </is>
      </c>
      <c r="L2059" t="inlineStr">
        <is>
          <t xml:space="preserve">Script error</t>
        </is>
      </c>
      <c r="M2059" t="str">
        <f>IFERROR(IF(VLOOKUP(L2059,'Quantification'!$A:$B,2,FALSE)&amp;""="","Unclassified",VLOOKUP(L2059,'Quantification'!$A:$B,2,FALSE)),"Unclassified")</f>
        <v>Major</v>
      </c>
      <c r="N2059" t="inlineStr">
        <is>
          <t xml:space="preserve">con-khera.mirjam@pocketfm.com</t>
        </is>
      </c>
      <c r="O2059" t="inlineStr">
        <is>
          <t xml:space="preserve">Issues found in raw</t>
        </is>
      </c>
      <c r="P2059" t="str">
        <f>IF(OR(O2059="Issues found in master",O2059="Final master"),"Master",IF(OR(O2059="Ready for Master",O2059="Issues found in raw",O2059="Raw under QC",O2059="Issues resolved in raw"),"Raw","-"))</f>
        <v>Raw</v>
      </c>
      <c r="Q2059" s="13">
        <v>46287.32916666666</v>
      </c>
      <c r="R2059" t="inlineStr">
        <is>
          <t xml:space="preserve">2026-09 (Sept)</t>
        </is>
      </c>
      <c r="S2059">
        <f>IF(M2059="Not an error",0,IF(COUNTIFS($A$2:$A2059,$A2059,$D$2:$D2059,$D2059,$M$2:$M2059,"&lt;&gt;Not an error")=1,1,0))</f>
        <v>0</v>
      </c>
      <c r="T2059">
        <f>IF(M2059&lt;&gt;"Major",0,IF(COUNTIFS($A$2:$A2059,$A2059,$D$2:$D2059,$D2059,$M$2:$M2059,"Major")=1,1,0))</f>
        <v>0</v>
      </c>
      <c r="U2059">
        <f>IF(M2059&lt;&gt;"Minor",0,IF(COUNTIFS($A$2:$A2059,$A2059,$D$2:$D2059,$D2059,$M$2:$M2059,"Minor")=1,1,0))</f>
        <v>0</v>
      </c>
    </row>
    <row r="2060">
      <c r="A2060" t="inlineStr">
        <is>
          <t xml:space="preserve">819eabfbd96880cd7f6d42202600e24bdb384108</t>
        </is>
      </c>
      <c r="B2060" t="inlineStr">
        <is>
          <t xml:space="preserve">Primal Partners</t>
        </is>
      </c>
      <c r="C2060" t="inlineStr">
        <is>
          <t xml:space="preserve">Primal Partners (New)</t>
        </is>
      </c>
      <c r="D2060" t="inlineStr">
        <is>
          <t xml:space="preserve">954e6c3fba30e04ec55ce25f6b3192f16ce61f8f</t>
        </is>
      </c>
      <c r="E2060" t="inlineStr">
        <is>
          <t xml:space="preserve">Episode 125: Sterne Bekommen</t>
        </is>
      </c>
      <c r="F2060">
        <v>125</v>
      </c>
      <c r="G2060" t="inlineStr">
        <is>
          <t xml:space="preserve">4:23-4:30</t>
        </is>
      </c>
      <c r="H2060" t="inlineStr">
        <is>
          <t xml:space="preserve">Pending</t>
        </is>
      </c>
      <c r="I2060" t="inlineStr">
        <is>
          <t xml:space="preserve">Remarks: [Script Error]
Line from script:
„Die Farbe wich aus seinem Gesicht, als all die Angst wieder hochkam, die er gerade erst verdrängt hatte.“
Note: Faye is female, so the masculine pronouns are incorrect. Suggested: „Die Farbe wich aus ihrem Gesicht, als all die Angst wieder hochkam, die sie gerade erst verdrängt hatte.“</t>
        </is>
      </c>
      <c r="J2060" t="inlineStr">
        <is>
          <t xml:space="preserve">VOA</t>
        </is>
      </c>
      <c r="K2060" t="inlineStr">
        <is>
          <t xml:space="preserve">Script Error</t>
        </is>
      </c>
      <c r="L2060" t="inlineStr">
        <is>
          <t xml:space="preserve">Script error</t>
        </is>
      </c>
      <c r="M2060" t="str">
        <f>IFERROR(IF(VLOOKUP(L2060,'Quantification'!$A:$B,2,FALSE)&amp;""="","Unclassified",VLOOKUP(L2060,'Quantification'!$A:$B,2,FALSE)),"Unclassified")</f>
        <v>Major</v>
      </c>
      <c r="N2060" t="inlineStr">
        <is>
          <t xml:space="preserve">con-khera.mirjam@pocketfm.com</t>
        </is>
      </c>
      <c r="O2060" t="inlineStr">
        <is>
          <t xml:space="preserve">Issues found in raw</t>
        </is>
      </c>
      <c r="P2060" t="str">
        <f>IF(OR(O2060="Issues found in master",O2060="Final master"),"Master",IF(OR(O2060="Ready for Master",O2060="Issues found in raw",O2060="Raw under QC",O2060="Issues resolved in raw"),"Raw","-"))</f>
        <v>Raw</v>
      </c>
      <c r="Q2060" s="13">
        <v>46287.32916666666</v>
      </c>
      <c r="R2060" t="inlineStr">
        <is>
          <t xml:space="preserve">2026-09 (Sept)</t>
        </is>
      </c>
      <c r="S2060">
        <f>IF(M2060="Not an error",0,IF(COUNTIFS($A$2:$A2060,$A2060,$D$2:$D2060,$D2060,$M$2:$M2060,"&lt;&gt;Not an error")=1,1,0))</f>
        <v>0</v>
      </c>
      <c r="T2060">
        <f>IF(M2060&lt;&gt;"Major",0,IF(COUNTIFS($A$2:$A2060,$A2060,$D$2:$D2060,$D2060,$M$2:$M2060,"Major")=1,1,0))</f>
        <v>0</v>
      </c>
      <c r="U2060">
        <f>IF(M2060&lt;&gt;"Minor",0,IF(COUNTIFS($A$2:$A2060,$A2060,$D$2:$D2060,$D2060,$M$2:$M2060,"Minor")=1,1,0))</f>
        <v>0</v>
      </c>
    </row>
    <row r="2061">
      <c r="A2061" t="inlineStr">
        <is>
          <t xml:space="preserve">819eabfbd96880cd7f6d42202600e24bdb384108</t>
        </is>
      </c>
      <c r="B2061" t="inlineStr">
        <is>
          <t xml:space="preserve">Primal Partners</t>
        </is>
      </c>
      <c r="C2061" t="inlineStr">
        <is>
          <t xml:space="preserve">Primal Partners (New)</t>
        </is>
      </c>
      <c r="D2061" t="inlineStr">
        <is>
          <t xml:space="preserve">954e6c3fba30e04ec55ce25f6b3192f16ce61f8f</t>
        </is>
      </c>
      <c r="E2061" t="inlineStr">
        <is>
          <t xml:space="preserve">Episode 125: Sterne Bekommen</t>
        </is>
      </c>
      <c r="F2061">
        <v>125</v>
      </c>
      <c r="G2061" t="inlineStr">
        <is>
          <t xml:space="preserve">4:30-4:34</t>
        </is>
      </c>
      <c r="H2061" t="inlineStr">
        <is>
          <t xml:space="preserve">Pending</t>
        </is>
      </c>
      <c r="I2061" t="inlineStr">
        <is>
          <t xml:space="preserve">Remarks: [Script Error]
Line from script:
„Sag mir nicht, dass ich der Einzige war, der das gehört hat.“
Note: Faye is female, so the masculine form is incorrect. Suggested: „Sag mir nicht, dass ich die Einzige war, die das gehört hat.“</t>
        </is>
      </c>
      <c r="J2061" t="inlineStr">
        <is>
          <t xml:space="preserve">VOA</t>
        </is>
      </c>
      <c r="K2061" t="inlineStr">
        <is>
          <t xml:space="preserve">Script Error</t>
        </is>
      </c>
      <c r="L2061" t="inlineStr">
        <is>
          <t xml:space="preserve">Script error</t>
        </is>
      </c>
      <c r="M2061" t="str">
        <f>IFERROR(IF(VLOOKUP(L2061,'Quantification'!$A:$B,2,FALSE)&amp;""="","Unclassified",VLOOKUP(L2061,'Quantification'!$A:$B,2,FALSE)),"Unclassified")</f>
        <v>Major</v>
      </c>
      <c r="N2061" t="inlineStr">
        <is>
          <t xml:space="preserve">con-khera.mirjam@pocketfm.com</t>
        </is>
      </c>
      <c r="O2061" t="inlineStr">
        <is>
          <t xml:space="preserve">Issues found in raw</t>
        </is>
      </c>
      <c r="P2061" t="str">
        <f>IF(OR(O2061="Issues found in master",O2061="Final master"),"Master",IF(OR(O2061="Ready for Master",O2061="Issues found in raw",O2061="Raw under QC",O2061="Issues resolved in raw"),"Raw","-"))</f>
        <v>Raw</v>
      </c>
      <c r="Q2061" s="13">
        <v>46287.32916666666</v>
      </c>
      <c r="R2061" t="inlineStr">
        <is>
          <t xml:space="preserve">2026-09 (Sept)</t>
        </is>
      </c>
      <c r="S2061">
        <f>IF(M2061="Not an error",0,IF(COUNTIFS($A$2:$A2061,$A2061,$D$2:$D2061,$D2061,$M$2:$M2061,"&lt;&gt;Not an error")=1,1,0))</f>
        <v>0</v>
      </c>
      <c r="T2061">
        <f>IF(M2061&lt;&gt;"Major",0,IF(COUNTIFS($A$2:$A2061,$A2061,$D$2:$D2061,$D2061,$M$2:$M2061,"Major")=1,1,0))</f>
        <v>0</v>
      </c>
      <c r="U2061">
        <f>IF(M2061&lt;&gt;"Minor",0,IF(COUNTIFS($A$2:$A2061,$A2061,$D$2:$D2061,$D2061,$M$2:$M2061,"Minor")=1,1,0))</f>
        <v>0</v>
      </c>
    </row>
    <row r="2062">
      <c r="A2062" t="inlineStr">
        <is>
          <t xml:space="preserve">819eabfbd96880cd7f6d42202600e24bdb384108</t>
        </is>
      </c>
      <c r="B2062" t="inlineStr">
        <is>
          <t xml:space="preserve">Primal Partners</t>
        </is>
      </c>
      <c r="C2062" t="inlineStr">
        <is>
          <t xml:space="preserve">Primal Partners (New)</t>
        </is>
      </c>
      <c r="D2062" t="inlineStr">
        <is>
          <t xml:space="preserve">954e6c3fba30e04ec55ce25f6b3192f16ce61f8f</t>
        </is>
      </c>
      <c r="E2062" t="inlineStr">
        <is>
          <t xml:space="preserve">Episode 125: Sterne Bekommen</t>
        </is>
      </c>
      <c r="F2062">
        <v>125</v>
      </c>
      <c r="G2062" t="inlineStr">
        <is>
          <t xml:space="preserve">4:36-4:39</t>
        </is>
      </c>
      <c r="H2062" t="inlineStr">
        <is>
          <t xml:space="preserve">Pending</t>
        </is>
      </c>
      <c r="I2062" t="inlineStr">
        <is>
          <t xml:space="preserve">Remarks: [Script Error]
Line from script:
„Er war so ein Angsthase.“
Note: Faye is female, so the pronoun is incorrect. Suggested: „Sie war so ein Angsthase.“</t>
        </is>
      </c>
      <c r="J2062" t="inlineStr">
        <is>
          <t xml:space="preserve">VOA</t>
        </is>
      </c>
      <c r="K2062" t="inlineStr">
        <is>
          <t xml:space="preserve">Script Error</t>
        </is>
      </c>
      <c r="L2062" t="inlineStr">
        <is>
          <t xml:space="preserve">Script error</t>
        </is>
      </c>
      <c r="M2062" t="str">
        <f>IFERROR(IF(VLOOKUP(L2062,'Quantification'!$A:$B,2,FALSE)&amp;""="","Unclassified",VLOOKUP(L2062,'Quantification'!$A:$B,2,FALSE)),"Unclassified")</f>
        <v>Major</v>
      </c>
      <c r="N2062" t="inlineStr">
        <is>
          <t xml:space="preserve">con-khera.mirjam@pocketfm.com</t>
        </is>
      </c>
      <c r="O2062" t="inlineStr">
        <is>
          <t xml:space="preserve">Issues found in raw</t>
        </is>
      </c>
      <c r="P2062" t="str">
        <f>IF(OR(O2062="Issues found in master",O2062="Final master"),"Master",IF(OR(O2062="Ready for Master",O2062="Issues found in raw",O2062="Raw under QC",O2062="Issues resolved in raw"),"Raw","-"))</f>
        <v>Raw</v>
      </c>
      <c r="Q2062" s="13">
        <v>46287.32916666666</v>
      </c>
      <c r="R2062" t="inlineStr">
        <is>
          <t xml:space="preserve">2026-09 (Sept)</t>
        </is>
      </c>
      <c r="S2062">
        <f>IF(M2062="Not an error",0,IF(COUNTIFS($A$2:$A2062,$A2062,$D$2:$D2062,$D2062,$M$2:$M2062,"&lt;&gt;Not an error")=1,1,0))</f>
        <v>0</v>
      </c>
      <c r="T2062">
        <f>IF(M2062&lt;&gt;"Major",0,IF(COUNTIFS($A$2:$A2062,$A2062,$D$2:$D2062,$D2062,$M$2:$M2062,"Major")=1,1,0))</f>
        <v>0</v>
      </c>
      <c r="U2062">
        <f>IF(M2062&lt;&gt;"Minor",0,IF(COUNTIFS($A$2:$A2062,$A2062,$D$2:$D2062,$D2062,$M$2:$M2062,"Minor")=1,1,0))</f>
        <v>0</v>
      </c>
    </row>
    <row r="2063">
      <c r="A2063" t="inlineStr">
        <is>
          <t xml:space="preserve">819eabfbd96880cd7f6d42202600e24bdb384108</t>
        </is>
      </c>
      <c r="B2063" t="inlineStr">
        <is>
          <t xml:space="preserve">Primal Partners</t>
        </is>
      </c>
      <c r="C2063" t="inlineStr">
        <is>
          <t xml:space="preserve">Primal Partners (New)</t>
        </is>
      </c>
      <c r="D2063" t="inlineStr">
        <is>
          <t xml:space="preserve">954e6c3fba30e04ec55ce25f6b3192f16ce61f8f</t>
        </is>
      </c>
      <c r="E2063" t="inlineStr">
        <is>
          <t xml:space="preserve">Episode 125: Sterne Bekommen</t>
        </is>
      </c>
      <c r="F2063">
        <v>125</v>
      </c>
      <c r="G2063" t="inlineStr">
        <is>
          <t xml:space="preserve">5:34-5:37</t>
        </is>
      </c>
      <c r="H2063" t="inlineStr">
        <is>
          <t xml:space="preserve">Pending</t>
        </is>
      </c>
      <c r="I2063" t="inlineStr">
        <is>
          <t xml:space="preserve">Remarks: [Script Error]
Line from script:
„Ich glaube, ich bin braun geworden“, sagte Sofia ernst.
Note: The line frames darker skin as an undesirable consequence of training and repeats an earlier culturally awkward concern. Suggested: „Ich glaube, ich habe einen Sonnenbrand bekommen“, sagte Sofia ernst.</t>
        </is>
      </c>
      <c r="J2063" t="inlineStr">
        <is>
          <t xml:space="preserve">VOA</t>
        </is>
      </c>
      <c r="K2063" t="inlineStr">
        <is>
          <t xml:space="preserve">Script Error</t>
        </is>
      </c>
      <c r="L2063" t="inlineStr">
        <is>
          <t xml:space="preserve">Script error</t>
        </is>
      </c>
      <c r="M2063" t="str">
        <f>IFERROR(IF(VLOOKUP(L2063,'Quantification'!$A:$B,2,FALSE)&amp;""="","Unclassified",VLOOKUP(L2063,'Quantification'!$A:$B,2,FALSE)),"Unclassified")</f>
        <v>Major</v>
      </c>
      <c r="N2063" t="inlineStr">
        <is>
          <t xml:space="preserve">con-khera.mirjam@pocketfm.com</t>
        </is>
      </c>
      <c r="O2063" t="inlineStr">
        <is>
          <t xml:space="preserve">Issues found in raw</t>
        </is>
      </c>
      <c r="P2063" t="str">
        <f>IF(OR(O2063="Issues found in master",O2063="Final master"),"Master",IF(OR(O2063="Ready for Master",O2063="Issues found in raw",O2063="Raw under QC",O2063="Issues resolved in raw"),"Raw","-"))</f>
        <v>Raw</v>
      </c>
      <c r="Q2063" s="13">
        <v>46287.32916666666</v>
      </c>
      <c r="R2063" t="inlineStr">
        <is>
          <t xml:space="preserve">2026-09 (Sept)</t>
        </is>
      </c>
      <c r="S2063">
        <f>IF(M2063="Not an error",0,IF(COUNTIFS($A$2:$A2063,$A2063,$D$2:$D2063,$D2063,$M$2:$M2063,"&lt;&gt;Not an error")=1,1,0))</f>
        <v>0</v>
      </c>
      <c r="T2063">
        <f>IF(M2063&lt;&gt;"Major",0,IF(COUNTIFS($A$2:$A2063,$A2063,$D$2:$D2063,$D2063,$M$2:$M2063,"Major")=1,1,0))</f>
        <v>0</v>
      </c>
      <c r="U2063">
        <f>IF(M2063&lt;&gt;"Minor",0,IF(COUNTIFS($A$2:$A2063,$A2063,$D$2:$D2063,$D2063,$M$2:$M2063,"Minor")=1,1,0))</f>
        <v>0</v>
      </c>
    </row>
    <row r="2064">
      <c r="A2064" t="inlineStr">
        <is>
          <t xml:space="preserve">819eabfbd96880cd7f6d42202600e24bdb384108</t>
        </is>
      </c>
      <c r="B2064" t="inlineStr">
        <is>
          <t xml:space="preserve">Primal Partners</t>
        </is>
      </c>
      <c r="C2064" t="inlineStr">
        <is>
          <t xml:space="preserve">Primal Partners (New)</t>
        </is>
      </c>
      <c r="D2064" t="inlineStr">
        <is>
          <t xml:space="preserve">954e6c3fba30e04ec55ce25f6b3192f16ce61f8f</t>
        </is>
      </c>
      <c r="E2064" t="inlineStr">
        <is>
          <t xml:space="preserve">Episode 125: Sterne Bekommen</t>
        </is>
      </c>
      <c r="F2064">
        <v>125</v>
      </c>
      <c r="G2064" t="inlineStr">
        <is>
          <t xml:space="preserve">5:50-5:52</t>
        </is>
      </c>
      <c r="H2064" t="inlineStr">
        <is>
          <t xml:space="preserve">Pending</t>
        </is>
      </c>
      <c r="I2064" t="inlineStr">
        <is>
          <t xml:space="preserve">Remarks: [Script Error]
Line from script:
â€žQuinn Shaw war sprachlos.â€œ
Note: â€œWar sprachlosâ€_x009d_ is repetitive and generic. Suggested: Delete the line.</t>
        </is>
      </c>
      <c r="J2064" t="inlineStr">
        <is>
          <t xml:space="preserve">VOA</t>
        </is>
      </c>
      <c r="K2064" t="inlineStr">
        <is>
          <t xml:space="preserve">Script Error</t>
        </is>
      </c>
      <c r="L2064" t="inlineStr">
        <is>
          <t xml:space="preserve">Script error</t>
        </is>
      </c>
      <c r="M2064" t="str">
        <f>IFERROR(IF(VLOOKUP(L2064,'Quantification'!$A:$B,2,FALSE)&amp;""="","Unclassified",VLOOKUP(L2064,'Quantification'!$A:$B,2,FALSE)),"Unclassified")</f>
        <v>Major</v>
      </c>
      <c r="N2064" t="inlineStr">
        <is>
          <t xml:space="preserve">con-khera.mirjam@pocketfm.com</t>
        </is>
      </c>
      <c r="O2064" t="inlineStr">
        <is>
          <t xml:space="preserve">Issues found in raw</t>
        </is>
      </c>
      <c r="P2064" t="str">
        <f>IF(OR(O2064="Issues found in master",O2064="Final master"),"Master",IF(OR(O2064="Ready for Master",O2064="Issues found in raw",O2064="Raw under QC",O2064="Issues resolved in raw"),"Raw","-"))</f>
        <v>Raw</v>
      </c>
      <c r="Q2064" s="13">
        <v>46287.32916666666</v>
      </c>
      <c r="R2064" t="inlineStr">
        <is>
          <t xml:space="preserve">2026-09 (Sept)</t>
        </is>
      </c>
      <c r="S2064">
        <f>IF(M2064="Not an error",0,IF(COUNTIFS($A$2:$A2064,$A2064,$D$2:$D2064,$D2064,$M$2:$M2064,"&lt;&gt;Not an error")=1,1,0))</f>
        <v>0</v>
      </c>
      <c r="T2064">
        <f>IF(M2064&lt;&gt;"Major",0,IF(COUNTIFS($A$2:$A2064,$A2064,$D$2:$D2064,$D2064,$M$2:$M2064,"Major")=1,1,0))</f>
        <v>0</v>
      </c>
      <c r="U2064">
        <f>IF(M2064&lt;&gt;"Minor",0,IF(COUNTIFS($A$2:$A2064,$A2064,$D$2:$D2064,$D2064,$M$2:$M2064,"Minor")=1,1,0))</f>
        <v>0</v>
      </c>
    </row>
    <row r="2065">
      <c r="A2065" t="inlineStr">
        <is>
          <t xml:space="preserve">819eabfbd96880cd7f6d42202600e24bdb384108</t>
        </is>
      </c>
      <c r="B2065" t="inlineStr">
        <is>
          <t xml:space="preserve">Primal Partners</t>
        </is>
      </c>
      <c r="C2065" t="inlineStr">
        <is>
          <t xml:space="preserve">Primal Partners (New)</t>
        </is>
      </c>
      <c r="D2065" t="inlineStr">
        <is>
          <t xml:space="preserve">954e6c3fba30e04ec55ce25f6b3192f16ce61f8f</t>
        </is>
      </c>
      <c r="E2065" t="inlineStr">
        <is>
          <t xml:space="preserve">Episode 125: Sterne Bekommen</t>
        </is>
      </c>
      <c r="F2065">
        <v>125</v>
      </c>
      <c r="G2065" t="inlineStr">
        <is>
          <t xml:space="preserve">5:57-6:02</t>
        </is>
      </c>
      <c r="H2065" t="inlineStr">
        <is>
          <t xml:space="preserve">Pending</t>
        </is>
      </c>
      <c r="I2065" t="inlineStr">
        <is>
          <t xml:space="preserve">Remarks: [Script Error]
Line from script:
„Sie könnten Ihren Finder die Fähigkeit ‚Schattenschirm‘ lernen lassen.“
Note: Quinn and Sofia already address each other informally, and Finder is a personal name rather than the species name. Suggested: „Du könntest deinem Schatzgeist die Fähigkeit ‚Schattenschirm‘ beibringen.“</t>
        </is>
      </c>
      <c r="J2065" t="inlineStr">
        <is>
          <t xml:space="preserve">VOA</t>
        </is>
      </c>
      <c r="K2065" t="inlineStr">
        <is>
          <t xml:space="preserve">Script Error</t>
        </is>
      </c>
      <c r="L2065" t="inlineStr">
        <is>
          <t xml:space="preserve">Script error</t>
        </is>
      </c>
      <c r="M2065" t="str">
        <f>IFERROR(IF(VLOOKUP(L2065,'Quantification'!$A:$B,2,FALSE)&amp;""="","Unclassified",VLOOKUP(L2065,'Quantification'!$A:$B,2,FALSE)),"Unclassified")</f>
        <v>Major</v>
      </c>
      <c r="N2065" t="inlineStr">
        <is>
          <t xml:space="preserve">con-khera.mirjam@pocketfm.com</t>
        </is>
      </c>
      <c r="O2065" t="inlineStr">
        <is>
          <t xml:space="preserve">Issues found in raw</t>
        </is>
      </c>
      <c r="P2065" t="str">
        <f>IF(OR(O2065="Issues found in master",O2065="Final master"),"Master",IF(OR(O2065="Ready for Master",O2065="Issues found in raw",O2065="Raw under QC",O2065="Issues resolved in raw"),"Raw","-"))</f>
        <v>Raw</v>
      </c>
      <c r="Q2065" s="13">
        <v>46287.32916666666</v>
      </c>
      <c r="R2065" t="inlineStr">
        <is>
          <t xml:space="preserve">2026-09 (Sept)</t>
        </is>
      </c>
      <c r="S2065">
        <f>IF(M2065="Not an error",0,IF(COUNTIFS($A$2:$A2065,$A2065,$D$2:$D2065,$D2065,$M$2:$M2065,"&lt;&gt;Not an error")=1,1,0))</f>
        <v>0</v>
      </c>
      <c r="T2065">
        <f>IF(M2065&lt;&gt;"Major",0,IF(COUNTIFS($A$2:$A2065,$A2065,$D$2:$D2065,$D2065,$M$2:$M2065,"Major")=1,1,0))</f>
        <v>0</v>
      </c>
      <c r="U2065">
        <f>IF(M2065&lt;&gt;"Minor",0,IF(COUNTIFS($A$2:$A2065,$A2065,$D$2:$D2065,$D2065,$M$2:$M2065,"Minor")=1,1,0))</f>
        <v>0</v>
      </c>
    </row>
    <row r="2066">
      <c r="A2066" t="inlineStr">
        <is>
          <t xml:space="preserve">819eabfbd96880cd7f6d42202600e24bdb384108</t>
        </is>
      </c>
      <c r="B2066" t="inlineStr">
        <is>
          <t xml:space="preserve">Primal Partners</t>
        </is>
      </c>
      <c r="C2066" t="inlineStr">
        <is>
          <t xml:space="preserve">Primal Partners (New)</t>
        </is>
      </c>
      <c r="D2066" t="inlineStr">
        <is>
          <t xml:space="preserve">954e6c3fba30e04ec55ce25f6b3192f16ce61f8f</t>
        </is>
      </c>
      <c r="E2066" t="inlineStr">
        <is>
          <t xml:space="preserve">Episode 125: Sterne Bekommen</t>
        </is>
      </c>
      <c r="F2066">
        <v>125</v>
      </c>
      <c r="G2066" t="inlineStr">
        <is>
          <t xml:space="preserve">6:21-6:33</t>
        </is>
      </c>
      <c r="H2066" t="inlineStr">
        <is>
          <t xml:space="preserve">Pending</t>
        </is>
      </c>
      <c r="I2066" t="inlineStr">
        <is>
          <t xml:space="preserve">Remarks: [Script Error]
Line from script:
â€žSie haben bereits VertrÃ¤ge mit zwei Bestien, und eine davon ist eine Bestie des mittleren Rangs. Damit sind Sie der Trainingsgruppe der ErstklÃ¤ssler entwachsenâ€œ, sagte Frau Shaw und kam direkt zum Punkt.
Note: Quinn and Sofia already address each other informally. â€œBestieâ€_x009d_ should also follow the established terminology. Suggested: â€žDu hast bereits VertrÃ¤ge mit zwei Tierbestien geschlossen, und eine davon hat den mittleren Rang erreicht. Damit bist du der Trainingsgruppe der ErstklÃ¤ssler entwachsenâ€œ, sagte Frau Shaw und kam direkt zum Punkt.</t>
        </is>
      </c>
      <c r="J2066" t="inlineStr">
        <is>
          <t xml:space="preserve">VOA</t>
        </is>
      </c>
      <c r="K2066" t="inlineStr">
        <is>
          <t xml:space="preserve">Script Error</t>
        </is>
      </c>
      <c r="L2066" t="inlineStr">
        <is>
          <t xml:space="preserve">Script error</t>
        </is>
      </c>
      <c r="M2066" t="str">
        <f>IFERROR(IF(VLOOKUP(L2066,'Quantification'!$A:$B,2,FALSE)&amp;""="","Unclassified",VLOOKUP(L2066,'Quantification'!$A:$B,2,FALSE)),"Unclassified")</f>
        <v>Major</v>
      </c>
      <c r="N2066" t="inlineStr">
        <is>
          <t xml:space="preserve">con-khera.mirjam@pocketfm.com</t>
        </is>
      </c>
      <c r="O2066" t="inlineStr">
        <is>
          <t xml:space="preserve">Issues found in raw</t>
        </is>
      </c>
      <c r="P2066" t="str">
        <f>IF(OR(O2066="Issues found in master",O2066="Final master"),"Master",IF(OR(O2066="Ready for Master",O2066="Issues found in raw",O2066="Raw under QC",O2066="Issues resolved in raw"),"Raw","-"))</f>
        <v>Raw</v>
      </c>
      <c r="Q2066" s="13">
        <v>46287.32916666666</v>
      </c>
      <c r="R2066" t="inlineStr">
        <is>
          <t xml:space="preserve">2026-09 (Sept)</t>
        </is>
      </c>
      <c r="S2066">
        <f>IF(M2066="Not an error",0,IF(COUNTIFS($A$2:$A2066,$A2066,$D$2:$D2066,$D2066,$M$2:$M2066,"&lt;&gt;Not an error")=1,1,0))</f>
        <v>0</v>
      </c>
      <c r="T2066">
        <f>IF(M2066&lt;&gt;"Major",0,IF(COUNTIFS($A$2:$A2066,$A2066,$D$2:$D2066,$D2066,$M$2:$M2066,"Major")=1,1,0))</f>
        <v>0</v>
      </c>
      <c r="U2066">
        <f>IF(M2066&lt;&gt;"Minor",0,IF(COUNTIFS($A$2:$A2066,$A2066,$D$2:$D2066,$D2066,$M$2:$M2066,"Minor")=1,1,0))</f>
        <v>0</v>
      </c>
    </row>
    <row r="2067">
      <c r="A2067" t="inlineStr">
        <is>
          <t xml:space="preserve">819eabfbd96880cd7f6d42202600e24bdb384108</t>
        </is>
      </c>
      <c r="B2067" t="inlineStr">
        <is>
          <t xml:space="preserve">Primal Partners</t>
        </is>
      </c>
      <c r="C2067" t="inlineStr">
        <is>
          <t xml:space="preserve">Primal Partners (New)</t>
        </is>
      </c>
      <c r="D2067" t="inlineStr">
        <is>
          <t xml:space="preserve">954e6c3fba30e04ec55ce25f6b3192f16ce61f8f</t>
        </is>
      </c>
      <c r="E2067" t="inlineStr">
        <is>
          <t xml:space="preserve">Episode 125: Sterne Bekommen</t>
        </is>
      </c>
      <c r="F2067">
        <v>125</v>
      </c>
      <c r="G2067" t="inlineStr">
        <is>
          <t xml:space="preserve">6:33-6:40</t>
        </is>
      </c>
      <c r="H2067" t="inlineStr">
        <is>
          <t xml:space="preserve">Pending</t>
        </is>
      </c>
      <c r="I2067" t="inlineStr">
        <is>
          <t xml:space="preserve">Remarks: [Script Error]
Line from script:
„Melden Sie sich morgen um acht Uhr auf Trainingsgelände fünf. Von nun an werden Sie mit dem Team der Zehntklässler trainieren.“
Note: Quinn and Sofia already address each other informally. Suggested: „Melde dich morgen um acht Uhr auf Trainingsgelände fünf. Von nun an wirst du mit dem Team der Zehntklässler trainieren.“</t>
        </is>
      </c>
      <c r="J2067" t="inlineStr">
        <is>
          <t xml:space="preserve">VOA</t>
        </is>
      </c>
      <c r="K2067" t="inlineStr">
        <is>
          <t xml:space="preserve">Script Error</t>
        </is>
      </c>
      <c r="L2067" t="inlineStr">
        <is>
          <t xml:space="preserve">Script error</t>
        </is>
      </c>
      <c r="M2067" t="str">
        <f>IFERROR(IF(VLOOKUP(L2067,'Quantification'!$A:$B,2,FALSE)&amp;""="","Unclassified",VLOOKUP(L2067,'Quantification'!$A:$B,2,FALSE)),"Unclassified")</f>
        <v>Major</v>
      </c>
      <c r="N2067" t="inlineStr">
        <is>
          <t xml:space="preserve">con-khera.mirjam@pocketfm.com</t>
        </is>
      </c>
      <c r="O2067" t="inlineStr">
        <is>
          <t xml:space="preserve">Issues found in raw</t>
        </is>
      </c>
      <c r="P2067" t="str">
        <f>IF(OR(O2067="Issues found in master",O2067="Final master"),"Master",IF(OR(O2067="Ready for Master",O2067="Issues found in raw",O2067="Raw under QC",O2067="Issues resolved in raw"),"Raw","-"))</f>
        <v>Raw</v>
      </c>
      <c r="Q2067" s="13">
        <v>46287.32916666666</v>
      </c>
      <c r="R2067" t="inlineStr">
        <is>
          <t xml:space="preserve">2026-09 (Sept)</t>
        </is>
      </c>
      <c r="S2067">
        <f>IF(M2067="Not an error",0,IF(COUNTIFS($A$2:$A2067,$A2067,$D$2:$D2067,$D2067,$M$2:$M2067,"&lt;&gt;Not an error")=1,1,0))</f>
        <v>0</v>
      </c>
      <c r="T2067">
        <f>IF(M2067&lt;&gt;"Major",0,IF(COUNTIFS($A$2:$A2067,$A2067,$D$2:$D2067,$D2067,$M$2:$M2067,"Major")=1,1,0))</f>
        <v>0</v>
      </c>
      <c r="U2067">
        <f>IF(M2067&lt;&gt;"Minor",0,IF(COUNTIFS($A$2:$A2067,$A2067,$D$2:$D2067,$D2067,$M$2:$M2067,"Minor")=1,1,0))</f>
        <v>0</v>
      </c>
    </row>
    <row r="2068">
      <c r="A2068" t="inlineStr">
        <is>
          <t xml:space="preserve">819eabfbd96880cd7f6d42202600e24bdb384108</t>
        </is>
      </c>
      <c r="B2068" t="inlineStr">
        <is>
          <t xml:space="preserve">Primal Partners</t>
        </is>
      </c>
      <c r="C2068" t="inlineStr">
        <is>
          <t xml:space="preserve">Primal Partners (New)</t>
        </is>
      </c>
      <c r="D2068" t="inlineStr">
        <is>
          <t xml:space="preserve">954e6c3fba30e04ec55ce25f6b3192f16ce61f8f</t>
        </is>
      </c>
      <c r="E2068" t="inlineStr">
        <is>
          <t xml:space="preserve">Episode 125: Sterne Bekommen</t>
        </is>
      </c>
      <c r="F2068">
        <v>125</v>
      </c>
      <c r="G2068" t="inlineStr">
        <is>
          <t xml:space="preserve">6:47-6:52</t>
        </is>
      </c>
      <c r="H2068" t="inlineStr">
        <is>
          <t xml:space="preserve">Pending</t>
        </is>
      </c>
      <c r="I2068" t="inlineStr">
        <is>
          <t xml:space="preserve">Remarks: [Script Error]
Line from script:
„Eigentlich hätten Sie schon gestern aufsteigen sollen, aber das Team war die letzten Tage auf einer Mission.“
Note: Quinn and Sofia already address each other informally. Suggested: „Eigentlich hättest du schon gestern aufsteigen sollen, aber das Team war in den letzten Tagen auf einer Mission.“</t>
        </is>
      </c>
      <c r="J2068" t="inlineStr">
        <is>
          <t xml:space="preserve">VOA</t>
        </is>
      </c>
      <c r="K2068" t="inlineStr">
        <is>
          <t xml:space="preserve">Script Error</t>
        </is>
      </c>
      <c r="L2068" t="inlineStr">
        <is>
          <t xml:space="preserve">Script error</t>
        </is>
      </c>
      <c r="M2068" t="str">
        <f>IFERROR(IF(VLOOKUP(L2068,'Quantification'!$A:$B,2,FALSE)&amp;""="","Unclassified",VLOOKUP(L2068,'Quantification'!$A:$B,2,FALSE)),"Unclassified")</f>
        <v>Major</v>
      </c>
      <c r="N2068" t="inlineStr">
        <is>
          <t xml:space="preserve">con-khera.mirjam@pocketfm.com</t>
        </is>
      </c>
      <c r="O2068" t="inlineStr">
        <is>
          <t xml:space="preserve">Issues found in raw</t>
        </is>
      </c>
      <c r="P2068" t="str">
        <f>IF(OR(O2068="Issues found in master",O2068="Final master"),"Master",IF(OR(O2068="Ready for Master",O2068="Issues found in raw",O2068="Raw under QC",O2068="Issues resolved in raw"),"Raw","-"))</f>
        <v>Raw</v>
      </c>
      <c r="Q2068" s="13">
        <v>46287.32916666666</v>
      </c>
      <c r="R2068" t="inlineStr">
        <is>
          <t xml:space="preserve">2026-09 (Sept)</t>
        </is>
      </c>
      <c r="S2068">
        <f>IF(M2068="Not an error",0,IF(COUNTIFS($A$2:$A2068,$A2068,$D$2:$D2068,$D2068,$M$2:$M2068,"&lt;&gt;Not an error")=1,1,0))</f>
        <v>0</v>
      </c>
      <c r="T2068">
        <f>IF(M2068&lt;&gt;"Major",0,IF(COUNTIFS($A$2:$A2068,$A2068,$D$2:$D2068,$D2068,$M$2:$M2068,"Major")=1,1,0))</f>
        <v>0</v>
      </c>
      <c r="U2068">
        <f>IF(M2068&lt;&gt;"Minor",0,IF(COUNTIFS($A$2:$A2068,$A2068,$D$2:$D2068,$D2068,$M$2:$M2068,"Minor")=1,1,0))</f>
        <v>0</v>
      </c>
    </row>
    <row r="2069">
      <c r="A2069" t="inlineStr">
        <is>
          <t xml:space="preserve">819eabfbd96880cd7f6d42202600e24bdb384108</t>
        </is>
      </c>
      <c r="B2069" t="inlineStr">
        <is>
          <t xml:space="preserve">Primal Partners</t>
        </is>
      </c>
      <c r="C2069" t="inlineStr">
        <is>
          <t xml:space="preserve">Primal Partners (New)</t>
        </is>
      </c>
      <c r="D2069" t="inlineStr">
        <is>
          <t xml:space="preserve">954e6c3fba30e04ec55ce25f6b3192f16ce61f8f</t>
        </is>
      </c>
      <c r="E2069" t="inlineStr">
        <is>
          <t xml:space="preserve">Episode 125: Sterne Bekommen</t>
        </is>
      </c>
      <c r="F2069">
        <v>125</v>
      </c>
      <c r="G2069" t="inlineStr">
        <is>
          <t xml:space="preserve">7:27-7:29</t>
        </is>
      </c>
      <c r="H2069" t="inlineStr">
        <is>
          <t xml:space="preserve">Pending</t>
        </is>
      </c>
      <c r="I2069" t="inlineStr">
        <is>
          <t xml:space="preserve">Remarks: [Script Error]
Line from script:
„Das gilt dann auch für Sie.“
Note: Quinn and Sofia already address each other informally. Suggested: „Das gilt dann auch für dich.“</t>
        </is>
      </c>
      <c r="J2069" t="inlineStr">
        <is>
          <t xml:space="preserve">VOA</t>
        </is>
      </c>
      <c r="K2069" t="inlineStr">
        <is>
          <t xml:space="preserve">Script Error</t>
        </is>
      </c>
      <c r="L2069" t="inlineStr">
        <is>
          <t xml:space="preserve">Script error</t>
        </is>
      </c>
      <c r="M2069" t="str">
        <f>IFERROR(IF(VLOOKUP(L2069,'Quantification'!$A:$B,2,FALSE)&amp;""="","Unclassified",VLOOKUP(L2069,'Quantification'!$A:$B,2,FALSE)),"Unclassified")</f>
        <v>Major</v>
      </c>
      <c r="N2069" t="inlineStr">
        <is>
          <t xml:space="preserve">con-khera.mirjam@pocketfm.com</t>
        </is>
      </c>
      <c r="O2069" t="inlineStr">
        <is>
          <t xml:space="preserve">Issues found in raw</t>
        </is>
      </c>
      <c r="P2069" t="str">
        <f>IF(OR(O2069="Issues found in master",O2069="Final master"),"Master",IF(OR(O2069="Ready for Master",O2069="Issues found in raw",O2069="Raw under QC",O2069="Issues resolved in raw"),"Raw","-"))</f>
        <v>Raw</v>
      </c>
      <c r="Q2069" s="13">
        <v>46287.32916666666</v>
      </c>
      <c r="R2069" t="inlineStr">
        <is>
          <t xml:space="preserve">2026-09 (Sept)</t>
        </is>
      </c>
      <c r="S2069">
        <f>IF(M2069="Not an error",0,IF(COUNTIFS($A$2:$A2069,$A2069,$D$2:$D2069,$D2069,$M$2:$M2069,"&lt;&gt;Not an error")=1,1,0))</f>
        <v>0</v>
      </c>
      <c r="T2069">
        <f>IF(M2069&lt;&gt;"Major",0,IF(COUNTIFS($A$2:$A2069,$A2069,$D$2:$D2069,$D2069,$M$2:$M2069,"Major")=1,1,0))</f>
        <v>0</v>
      </c>
      <c r="U2069">
        <f>IF(M2069&lt;&gt;"Minor",0,IF(COUNTIFS($A$2:$A2069,$A2069,$D$2:$D2069,$D2069,$M$2:$M2069,"Minor")=1,1,0))</f>
        <v>0</v>
      </c>
    </row>
    <row r="2070">
      <c r="A2070" t="inlineStr">
        <is>
          <t xml:space="preserve">819eabfbd96880cd7f6d42202600e24bdb384108</t>
        </is>
      </c>
      <c r="B2070" t="inlineStr">
        <is>
          <t xml:space="preserve">Primal Partners</t>
        </is>
      </c>
      <c r="C2070" t="inlineStr">
        <is>
          <t xml:space="preserve">Primal Partners (New)</t>
        </is>
      </c>
      <c r="D2070" t="inlineStr">
        <is>
          <t xml:space="preserve">954e6c3fba30e04ec55ce25f6b3192f16ce61f8f</t>
        </is>
      </c>
      <c r="E2070" t="inlineStr">
        <is>
          <t xml:space="preserve">Episode 125: Sterne Bekommen</t>
        </is>
      </c>
      <c r="F2070">
        <v>125</v>
      </c>
      <c r="G2070" t="inlineStr">
        <is>
          <t xml:space="preserve">7:32-7:36</t>
        </is>
      </c>
      <c r="H2070" t="inlineStr">
        <is>
          <t xml:space="preserve">Pending</t>
        </is>
      </c>
      <c r="I2070" t="inlineStr">
        <is>
          <t xml:space="preserve">Remarks: [Script Error]
Line from script:
„Sie erinnern sich vielleicht an ihn von Ihrer Sonderzulassungsprüfung.“
Note: Quinn and Sofia already address each other informally. Suggested: „Du erinnerst dich vielleicht an ihn aus deiner Sonderzulassungsprüfung.“</t>
        </is>
      </c>
      <c r="J2070" t="inlineStr">
        <is>
          <t xml:space="preserve">VOA</t>
        </is>
      </c>
      <c r="K2070" t="inlineStr">
        <is>
          <t xml:space="preserve">Script Error</t>
        </is>
      </c>
      <c r="L2070" t="inlineStr">
        <is>
          <t xml:space="preserve">Script error</t>
        </is>
      </c>
      <c r="M2070" t="str">
        <f>IFERROR(IF(VLOOKUP(L2070,'Quantification'!$A:$B,2,FALSE)&amp;""="","Unclassified",VLOOKUP(L2070,'Quantification'!$A:$B,2,FALSE)),"Unclassified")</f>
        <v>Major</v>
      </c>
      <c r="N2070" t="inlineStr">
        <is>
          <t xml:space="preserve">con-khera.mirjam@pocketfm.com</t>
        </is>
      </c>
      <c r="O2070" t="inlineStr">
        <is>
          <t xml:space="preserve">Issues found in raw</t>
        </is>
      </c>
      <c r="P2070" t="str">
        <f>IF(OR(O2070="Issues found in master",O2070="Final master"),"Master",IF(OR(O2070="Ready for Master",O2070="Issues found in raw",O2070="Raw under QC",O2070="Issues resolved in raw"),"Raw","-"))</f>
        <v>Raw</v>
      </c>
      <c r="Q2070" s="13">
        <v>46287.32916666666</v>
      </c>
      <c r="R2070" t="inlineStr">
        <is>
          <t xml:space="preserve">2026-09 (Sept)</t>
        </is>
      </c>
      <c r="S2070">
        <f>IF(M2070="Not an error",0,IF(COUNTIFS($A$2:$A2070,$A2070,$D$2:$D2070,$D2070,$M$2:$M2070,"&lt;&gt;Not an error")=1,1,0))</f>
        <v>0</v>
      </c>
      <c r="T2070">
        <f>IF(M2070&lt;&gt;"Major",0,IF(COUNTIFS($A$2:$A2070,$A2070,$D$2:$D2070,$D2070,$M$2:$M2070,"Major")=1,1,0))</f>
        <v>0</v>
      </c>
      <c r="U2070">
        <f>IF(M2070&lt;&gt;"Minor",0,IF(COUNTIFS($A$2:$A2070,$A2070,$D$2:$D2070,$D2070,$M$2:$M2070,"Minor")=1,1,0))</f>
        <v>0</v>
      </c>
    </row>
    <row r="2071">
      <c r="A2071" t="inlineStr">
        <is>
          <t xml:space="preserve">819eabfbd96880cd7f6d42202600e24bdb384108</t>
        </is>
      </c>
      <c r="B2071" t="inlineStr">
        <is>
          <t xml:space="preserve">Primal Partners</t>
        </is>
      </c>
      <c r="C2071" t="inlineStr">
        <is>
          <t xml:space="preserve">Primal Partners (New)</t>
        </is>
      </c>
      <c r="D2071" t="inlineStr">
        <is>
          <t xml:space="preserve">954e6c3fba30e04ec55ce25f6b3192f16ce61f8f</t>
        </is>
      </c>
      <c r="E2071" t="inlineStr">
        <is>
          <t xml:space="preserve">Episode 125: Sterne Bekommen</t>
        </is>
      </c>
      <c r="F2071">
        <v>125</v>
      </c>
      <c r="G2071" t="inlineStr">
        <is>
          <t xml:space="preserve">7:52-7:57</t>
        </is>
      </c>
      <c r="H2071" t="inlineStr">
        <is>
          <t xml:space="preserve">Pending</t>
        </is>
      </c>
      <c r="I2071" t="inlineStr">
        <is>
          <t xml:space="preserve">Remarks: [Audio Quality]
Line from script:
„Aber er ist ein guter Kerl“, fügte Frau Shaw mit einem beruhigenden Lächeln hinzu.
Note: There is an audible noise at the end of the line. Please remove the audio artifact.</t>
        </is>
      </c>
      <c r="J2071" t="inlineStr">
        <is>
          <t xml:space="preserve">VOA</t>
        </is>
      </c>
      <c r="K2071" t="inlineStr">
        <is>
          <t xml:space="preserve">Audio quality</t>
        </is>
      </c>
      <c r="L2071" t="inlineStr">
        <is>
          <t xml:space="preserve">Audio quality</t>
        </is>
      </c>
      <c r="M2071" t="str">
        <f>IFERROR(IF(VLOOKUP(L2071,'Quantification'!$A:$B,2,FALSE)&amp;""="","Unclassified",VLOOKUP(L2071,'Quantification'!$A:$B,2,FALSE)),"Unclassified")</f>
        <v>Major</v>
      </c>
      <c r="N2071" t="inlineStr">
        <is>
          <t xml:space="preserve">con-khera.mirjam@pocketfm.com</t>
        </is>
      </c>
      <c r="O2071" t="inlineStr">
        <is>
          <t xml:space="preserve">Issues found in raw</t>
        </is>
      </c>
      <c r="P2071" t="str">
        <f>IF(OR(O2071="Issues found in master",O2071="Final master"),"Master",IF(OR(O2071="Ready for Master",O2071="Issues found in raw",O2071="Raw under QC",O2071="Issues resolved in raw"),"Raw","-"))</f>
        <v>Raw</v>
      </c>
      <c r="Q2071" s="13">
        <v>46287.32916666666</v>
      </c>
      <c r="R2071" t="inlineStr">
        <is>
          <t xml:space="preserve">2026-09 (Sept)</t>
        </is>
      </c>
      <c r="S2071">
        <f>IF(M2071="Not an error",0,IF(COUNTIFS($A$2:$A2071,$A2071,$D$2:$D2071,$D2071,$M$2:$M2071,"&lt;&gt;Not an error")=1,1,0))</f>
        <v>0</v>
      </c>
      <c r="T2071">
        <f>IF(M2071&lt;&gt;"Major",0,IF(COUNTIFS($A$2:$A2071,$A2071,$D$2:$D2071,$D2071,$M$2:$M2071,"Major")=1,1,0))</f>
        <v>0</v>
      </c>
      <c r="U2071">
        <f>IF(M2071&lt;&gt;"Minor",0,IF(COUNTIFS($A$2:$A2071,$A2071,$D$2:$D2071,$D2071,$M$2:$M2071,"Minor")=1,1,0))</f>
        <v>0</v>
      </c>
    </row>
    <row r="2072">
      <c r="A2072" t="inlineStr">
        <is>
          <t xml:space="preserve">819eabfbd96880cd7f6d42202600e24bdb384108</t>
        </is>
      </c>
      <c r="B2072" t="inlineStr">
        <is>
          <t xml:space="preserve">Primal Partners</t>
        </is>
      </c>
      <c r="C2072" t="inlineStr">
        <is>
          <t xml:space="preserve">Primal Partners (New)</t>
        </is>
      </c>
      <c r="D2072" t="inlineStr">
        <is>
          <t xml:space="preserve">a59b834540bb7ca67149884645ee489f708b8098</t>
        </is>
      </c>
      <c r="E2072" t="inlineStr">
        <is>
          <t xml:space="preserve">Episode 127: Es Übertreiben</t>
        </is>
      </c>
      <c r="F2072">
        <v>127</v>
      </c>
      <c r="G2072" t="inlineStr">
        <is>
          <t xml:space="preserve">0:16-0:19</t>
        </is>
      </c>
      <c r="H2072" t="inlineStr">
        <is>
          <t xml:space="preserve">Pending</t>
        </is>
      </c>
      <c r="I2072" t="inlineStr">
        <is>
          <t xml:space="preserve">Remarks: [Script Error]
Line from script:
â€žStefan Gerber, was hast du gerade gesagt?â€œ
Note: â€œStefan Gerberâ€_x009d_ is not localized for the US setting. Suggested: â€žSteven Gardner, was hast du gerade gesagt?â€œ</t>
        </is>
      </c>
      <c r="J2072" t="inlineStr">
        <is>
          <t xml:space="preserve">VOA</t>
        </is>
      </c>
      <c r="K2072" t="inlineStr">
        <is>
          <t xml:space="preserve">Script Error</t>
        </is>
      </c>
      <c r="L2072" t="inlineStr">
        <is>
          <t xml:space="preserve">Script error</t>
        </is>
      </c>
      <c r="M2072" t="str">
        <f>IFERROR(IF(VLOOKUP(L2072,'Quantification'!$A:$B,2,FALSE)&amp;""="","Unclassified",VLOOKUP(L2072,'Quantification'!$A:$B,2,FALSE)),"Unclassified")</f>
        <v>Major</v>
      </c>
      <c r="N2072" t="inlineStr">
        <is>
          <t xml:space="preserve">con-khera.mirjam@pocketfm.com</t>
        </is>
      </c>
      <c r="O2072" t="inlineStr">
        <is>
          <t xml:space="preserve">Issues found in raw</t>
        </is>
      </c>
      <c r="P2072" t="str">
        <f>IF(OR(O2072="Issues found in master",O2072="Final master"),"Master",IF(OR(O2072="Ready for Master",O2072="Issues found in raw",O2072="Raw under QC",O2072="Issues resolved in raw"),"Raw","-"))</f>
        <v>Raw</v>
      </c>
      <c r="Q2072" s="13">
        <v>46288.72708333333</v>
      </c>
      <c r="R2072" t="inlineStr">
        <is>
          <t xml:space="preserve">2026-09 (Sept)</t>
        </is>
      </c>
      <c r="S2072">
        <f>IF(M2072="Not an error",0,IF(COUNTIFS($A$2:$A2072,$A2072,$D$2:$D2072,$D2072,$M$2:$M2072,"&lt;&gt;Not an error")=1,1,0))</f>
        <v>1</v>
      </c>
      <c r="T2072">
        <f>IF(M2072&lt;&gt;"Major",0,IF(COUNTIFS($A$2:$A2072,$A2072,$D$2:$D2072,$D2072,$M$2:$M2072,"Major")=1,1,0))</f>
        <v>1</v>
      </c>
      <c r="U2072">
        <f>IF(M2072&lt;&gt;"Minor",0,IF(COUNTIFS($A$2:$A2072,$A2072,$D$2:$D2072,$D2072,$M$2:$M2072,"Minor")=1,1,0))</f>
        <v>0</v>
      </c>
    </row>
    <row r="2073">
      <c r="A2073" t="inlineStr">
        <is>
          <t xml:space="preserve">819eabfbd96880cd7f6d42202600e24bdb384108</t>
        </is>
      </c>
      <c r="B2073" t="inlineStr">
        <is>
          <t xml:space="preserve">Primal Partners</t>
        </is>
      </c>
      <c r="C2073" t="inlineStr">
        <is>
          <t xml:space="preserve">Primal Partners (New)</t>
        </is>
      </c>
      <c r="D2073" t="inlineStr">
        <is>
          <t xml:space="preserve">a59b834540bb7ca67149884645ee489f708b8098</t>
        </is>
      </c>
      <c r="E2073" t="inlineStr">
        <is>
          <t xml:space="preserve">Episode 127: Es Übertreiben</t>
        </is>
      </c>
      <c r="F2073">
        <v>127</v>
      </c>
      <c r="G2073" t="inlineStr">
        <is>
          <t xml:space="preserve">0:28-0:31</t>
        </is>
      </c>
      <c r="H2073" t="inlineStr">
        <is>
          <t xml:space="preserve">Pending</t>
        </is>
      </c>
      <c r="I2073" t="inlineStr">
        <is>
          <t xml:space="preserve">Remarks: [Script Error]
Line from script:
â€žTrainer, ich kann das erklÃ¤renâ€œ, quiekte Stefan.
Note: The name should match the localized version â€œSteven Gardner.â€_x009d_ Suggested: â€žTrainer, ich kann das erklÃ¤renâ€œ, quiekte Steven.</t>
        </is>
      </c>
      <c r="J2073" t="inlineStr">
        <is>
          <t xml:space="preserve">VOA</t>
        </is>
      </c>
      <c r="K2073" t="inlineStr">
        <is>
          <t xml:space="preserve">Script Error</t>
        </is>
      </c>
      <c r="L2073" t="inlineStr">
        <is>
          <t xml:space="preserve">Script error</t>
        </is>
      </c>
      <c r="M2073" t="str">
        <f>IFERROR(IF(VLOOKUP(L2073,'Quantification'!$A:$B,2,FALSE)&amp;""="","Unclassified",VLOOKUP(L2073,'Quantification'!$A:$B,2,FALSE)),"Unclassified")</f>
        <v>Major</v>
      </c>
      <c r="N2073" t="inlineStr">
        <is>
          <t xml:space="preserve">con-khera.mirjam@pocketfm.com</t>
        </is>
      </c>
      <c r="O2073" t="inlineStr">
        <is>
          <t xml:space="preserve">Issues found in raw</t>
        </is>
      </c>
      <c r="P2073" t="str">
        <f>IF(OR(O2073="Issues found in master",O2073="Final master"),"Master",IF(OR(O2073="Ready for Master",O2073="Issues found in raw",O2073="Raw under QC",O2073="Issues resolved in raw"),"Raw","-"))</f>
        <v>Raw</v>
      </c>
      <c r="Q2073" s="13">
        <v>46288.72708333333</v>
      </c>
      <c r="R2073" t="inlineStr">
        <is>
          <t xml:space="preserve">2026-09 (Sept)</t>
        </is>
      </c>
      <c r="S2073">
        <f>IF(M2073="Not an error",0,IF(COUNTIFS($A$2:$A2073,$A2073,$D$2:$D2073,$D2073,$M$2:$M2073,"&lt;&gt;Not an error")=1,1,0))</f>
        <v>0</v>
      </c>
      <c r="T2073">
        <f>IF(M2073&lt;&gt;"Major",0,IF(COUNTIFS($A$2:$A2073,$A2073,$D$2:$D2073,$D2073,$M$2:$M2073,"Major")=1,1,0))</f>
        <v>0</v>
      </c>
      <c r="U2073">
        <f>IF(M2073&lt;&gt;"Minor",0,IF(COUNTIFS($A$2:$A2073,$A2073,$D$2:$D2073,$D2073,$M$2:$M2073,"Minor")=1,1,0))</f>
        <v>0</v>
      </c>
    </row>
    <row r="2074">
      <c r="A2074" t="inlineStr">
        <is>
          <t xml:space="preserve">819eabfbd96880cd7f6d42202600e24bdb384108</t>
        </is>
      </c>
      <c r="B2074" t="inlineStr">
        <is>
          <t xml:space="preserve">Primal Partners</t>
        </is>
      </c>
      <c r="C2074" t="inlineStr">
        <is>
          <t xml:space="preserve">Primal Partners (New)</t>
        </is>
      </c>
      <c r="D2074" t="inlineStr">
        <is>
          <t xml:space="preserve">a59b834540bb7ca67149884645ee489f708b8098</t>
        </is>
      </c>
      <c r="E2074" t="inlineStr">
        <is>
          <t xml:space="preserve">Episode 127: Es Übertreiben</t>
        </is>
      </c>
      <c r="F2074">
        <v>127</v>
      </c>
      <c r="G2074" t="inlineStr">
        <is>
          <t xml:space="preserve">0:56-0:57</t>
        </is>
      </c>
      <c r="H2074" t="inlineStr">
        <is>
          <t xml:space="preserve">Pending</t>
        </is>
      </c>
      <c r="I2074" t="inlineStr">
        <is>
          <t xml:space="preserve">Remarks: [Script Error]
Line from script:
â€žSofia war sprachlos.â€œ
Note: â€œWar sprachlosâ€_x009d_ is repetitive and generic. Suggested: Delete the line.</t>
        </is>
      </c>
      <c r="J2074" t="inlineStr">
        <is>
          <t xml:space="preserve">VOA</t>
        </is>
      </c>
      <c r="K2074" t="inlineStr">
        <is>
          <t xml:space="preserve">Script Error</t>
        </is>
      </c>
      <c r="L2074" t="inlineStr">
        <is>
          <t xml:space="preserve">Script error</t>
        </is>
      </c>
      <c r="M2074" t="str">
        <f>IFERROR(IF(VLOOKUP(L2074,'Quantification'!$A:$B,2,FALSE)&amp;""="","Unclassified",VLOOKUP(L2074,'Quantification'!$A:$B,2,FALSE)),"Unclassified")</f>
        <v>Major</v>
      </c>
      <c r="N2074" t="inlineStr">
        <is>
          <t xml:space="preserve">con-khera.mirjam@pocketfm.com</t>
        </is>
      </c>
      <c r="O2074" t="inlineStr">
        <is>
          <t xml:space="preserve">Issues found in raw</t>
        </is>
      </c>
      <c r="P2074" t="str">
        <f>IF(OR(O2074="Issues found in master",O2074="Final master"),"Master",IF(OR(O2074="Ready for Master",O2074="Issues found in raw",O2074="Raw under QC",O2074="Issues resolved in raw"),"Raw","-"))</f>
        <v>Raw</v>
      </c>
      <c r="Q2074" s="13">
        <v>46288.72708333333</v>
      </c>
      <c r="R2074" t="inlineStr">
        <is>
          <t xml:space="preserve">2026-09 (Sept)</t>
        </is>
      </c>
      <c r="S2074">
        <f>IF(M2074="Not an error",0,IF(COUNTIFS($A$2:$A2074,$A2074,$D$2:$D2074,$D2074,$M$2:$M2074,"&lt;&gt;Not an error")=1,1,0))</f>
        <v>0</v>
      </c>
      <c r="T2074">
        <f>IF(M2074&lt;&gt;"Major",0,IF(COUNTIFS($A$2:$A2074,$A2074,$D$2:$D2074,$D2074,$M$2:$M2074,"Major")=1,1,0))</f>
        <v>0</v>
      </c>
      <c r="U2074">
        <f>IF(M2074&lt;&gt;"Minor",0,IF(COUNTIFS($A$2:$A2074,$A2074,$D$2:$D2074,$D2074,$M$2:$M2074,"Minor")=1,1,0))</f>
        <v>0</v>
      </c>
    </row>
    <row r="2075">
      <c r="A2075" t="inlineStr">
        <is>
          <t xml:space="preserve">819eabfbd96880cd7f6d42202600e24bdb384108</t>
        </is>
      </c>
      <c r="B2075" t="inlineStr">
        <is>
          <t xml:space="preserve">Primal Partners</t>
        </is>
      </c>
      <c r="C2075" t="inlineStr">
        <is>
          <t xml:space="preserve">Primal Partners (New)</t>
        </is>
      </c>
      <c r="D2075" t="inlineStr">
        <is>
          <t xml:space="preserve">a59b834540bb7ca67149884645ee489f708b8098</t>
        </is>
      </c>
      <c r="E2075" t="inlineStr">
        <is>
          <t xml:space="preserve">Episode 127: Es Übertreiben</t>
        </is>
      </c>
      <c r="F2075">
        <v>127</v>
      </c>
      <c r="G2075" t="inlineStr">
        <is>
          <t xml:space="preserve">3:45-3:48</t>
        </is>
      </c>
      <c r="H2075" t="inlineStr">
        <is>
          <t xml:space="preserve">Pending</t>
        </is>
      </c>
      <c r="I2075" t="inlineStr">
        <is>
          <t xml:space="preserve">Remarks: [Script Error]
Line from script:
â€žStefan Gerber, was ist bei dieser Mission passiert?â€œ
Note: The name should match the localized version â€œSteven Gardner.â€_x009d_ Suggested: â€žSteven Gardner, was ist bei dieser Mission passiert?â€œ</t>
        </is>
      </c>
      <c r="J2075" t="inlineStr">
        <is>
          <t xml:space="preserve">VOA</t>
        </is>
      </c>
      <c r="K2075" t="inlineStr">
        <is>
          <t xml:space="preserve">Script Error</t>
        </is>
      </c>
      <c r="L2075" t="inlineStr">
        <is>
          <t xml:space="preserve">Script error</t>
        </is>
      </c>
      <c r="M2075" t="str">
        <f>IFERROR(IF(VLOOKUP(L2075,'Quantification'!$A:$B,2,FALSE)&amp;""="","Unclassified",VLOOKUP(L2075,'Quantification'!$A:$B,2,FALSE)),"Unclassified")</f>
        <v>Major</v>
      </c>
      <c r="N2075" t="inlineStr">
        <is>
          <t xml:space="preserve">con-khera.mirjam@pocketfm.com</t>
        </is>
      </c>
      <c r="O2075" t="inlineStr">
        <is>
          <t xml:space="preserve">Issues found in raw</t>
        </is>
      </c>
      <c r="P2075" t="str">
        <f>IF(OR(O2075="Issues found in master",O2075="Final master"),"Master",IF(OR(O2075="Ready for Master",O2075="Issues found in raw",O2075="Raw under QC",O2075="Issues resolved in raw"),"Raw","-"))</f>
        <v>Raw</v>
      </c>
      <c r="Q2075" s="13">
        <v>46288.72708333333</v>
      </c>
      <c r="R2075" t="inlineStr">
        <is>
          <t xml:space="preserve">2026-09 (Sept)</t>
        </is>
      </c>
      <c r="S2075">
        <f>IF(M2075="Not an error",0,IF(COUNTIFS($A$2:$A2075,$A2075,$D$2:$D2075,$D2075,$M$2:$M2075,"&lt;&gt;Not an error")=1,1,0))</f>
        <v>0</v>
      </c>
      <c r="T2075">
        <f>IF(M2075&lt;&gt;"Major",0,IF(COUNTIFS($A$2:$A2075,$A2075,$D$2:$D2075,$D2075,$M$2:$M2075,"Major")=1,1,0))</f>
        <v>0</v>
      </c>
      <c r="U2075">
        <f>IF(M2075&lt;&gt;"Minor",0,IF(COUNTIFS($A$2:$A2075,$A2075,$D$2:$D2075,$D2075,$M$2:$M2075,"Minor")=1,1,0))</f>
        <v>0</v>
      </c>
    </row>
    <row r="2076">
      <c r="A2076" t="inlineStr">
        <is>
          <t xml:space="preserve">819eabfbd96880cd7f6d42202600e24bdb384108</t>
        </is>
      </c>
      <c r="B2076" t="inlineStr">
        <is>
          <t xml:space="preserve">Primal Partners</t>
        </is>
      </c>
      <c r="C2076" t="inlineStr">
        <is>
          <t xml:space="preserve">Primal Partners (New)</t>
        </is>
      </c>
      <c r="D2076" t="inlineStr">
        <is>
          <t xml:space="preserve">a59b834540bb7ca67149884645ee489f708b8098</t>
        </is>
      </c>
      <c r="E2076" t="inlineStr">
        <is>
          <t xml:space="preserve">Episode 127: Es Übertreiben</t>
        </is>
      </c>
      <c r="F2076">
        <v>127</v>
      </c>
      <c r="G2076" t="inlineStr">
        <is>
          <t xml:space="preserve">3:58-4:00</t>
        </is>
      </c>
      <c r="H2076" t="inlineStr">
        <is>
          <t xml:space="preserve">Pending</t>
        </is>
      </c>
      <c r="I2076" t="inlineStr">
        <is>
          <t xml:space="preserve">Remarks: [Script Error]
Line from script:
â€žStefan protestierte:â€œ
Note: The name should match the localized version â€œSteven Gardner.â€_x009d_ Suggested: â€žSteven protestierte:â€œ</t>
        </is>
      </c>
      <c r="J2076" t="inlineStr">
        <is>
          <t xml:space="preserve">VOA</t>
        </is>
      </c>
      <c r="K2076" t="inlineStr">
        <is>
          <t xml:space="preserve">Script Error</t>
        </is>
      </c>
      <c r="L2076" t="inlineStr">
        <is>
          <t xml:space="preserve">Script error</t>
        </is>
      </c>
      <c r="M2076" t="str">
        <f>IFERROR(IF(VLOOKUP(L2076,'Quantification'!$A:$B,2,FALSE)&amp;""="","Unclassified",VLOOKUP(L2076,'Quantification'!$A:$B,2,FALSE)),"Unclassified")</f>
        <v>Major</v>
      </c>
      <c r="N2076" t="inlineStr">
        <is>
          <t xml:space="preserve">con-khera.mirjam@pocketfm.com</t>
        </is>
      </c>
      <c r="O2076" t="inlineStr">
        <is>
          <t xml:space="preserve">Issues found in raw</t>
        </is>
      </c>
      <c r="P2076" t="str">
        <f>IF(OR(O2076="Issues found in master",O2076="Final master"),"Master",IF(OR(O2076="Ready for Master",O2076="Issues found in raw",O2076="Raw under QC",O2076="Issues resolved in raw"),"Raw","-"))</f>
        <v>Raw</v>
      </c>
      <c r="Q2076" s="13">
        <v>46288.72708333333</v>
      </c>
      <c r="R2076" t="inlineStr">
        <is>
          <t xml:space="preserve">2026-09 (Sept)</t>
        </is>
      </c>
      <c r="S2076">
        <f>IF(M2076="Not an error",0,IF(COUNTIFS($A$2:$A2076,$A2076,$D$2:$D2076,$D2076,$M$2:$M2076,"&lt;&gt;Not an error")=1,1,0))</f>
        <v>0</v>
      </c>
      <c r="T2076">
        <f>IF(M2076&lt;&gt;"Major",0,IF(COUNTIFS($A$2:$A2076,$A2076,$D$2:$D2076,$D2076,$M$2:$M2076,"Major")=1,1,0))</f>
        <v>0</v>
      </c>
      <c r="U2076">
        <f>IF(M2076&lt;&gt;"Minor",0,IF(COUNTIFS($A$2:$A2076,$A2076,$D$2:$D2076,$D2076,$M$2:$M2076,"Minor")=1,1,0))</f>
        <v>0</v>
      </c>
    </row>
    <row r="2077">
      <c r="A2077" t="inlineStr">
        <is>
          <t xml:space="preserve">819eabfbd96880cd7f6d42202600e24bdb384108</t>
        </is>
      </c>
      <c r="B2077" t="inlineStr">
        <is>
          <t xml:space="preserve">Primal Partners</t>
        </is>
      </c>
      <c r="C2077" t="inlineStr">
        <is>
          <t xml:space="preserve">Primal Partners (New)</t>
        </is>
      </c>
      <c r="D2077" t="inlineStr">
        <is>
          <t xml:space="preserve">a59b834540bb7ca67149884645ee489f708b8098</t>
        </is>
      </c>
      <c r="E2077" t="inlineStr">
        <is>
          <t xml:space="preserve">Episode 127: Es Übertreiben</t>
        </is>
      </c>
      <c r="F2077">
        <v>127</v>
      </c>
      <c r="G2077" t="inlineStr">
        <is>
          <t xml:space="preserve">4:27-4:29</t>
        </is>
      </c>
      <c r="H2077" t="inlineStr">
        <is>
          <t xml:space="preserve">Pending</t>
        </is>
      </c>
      <c r="I2077" t="inlineStr">
        <is>
          <t xml:space="preserve">Remarks: [Script Error]
Line from script:
â€žSofia war schon wieder sprachlos.â€œ
Note: â€œWar sprachlosâ€_x009d_ is repetitive and generic, and â€œschon wiederâ€_x009d_ draws further attention to the repetition. Suggested: Delete the line.</t>
        </is>
      </c>
      <c r="J2077" t="inlineStr">
        <is>
          <t xml:space="preserve">VOA</t>
        </is>
      </c>
      <c r="K2077" t="inlineStr">
        <is>
          <t xml:space="preserve">Script Error</t>
        </is>
      </c>
      <c r="L2077" t="inlineStr">
        <is>
          <t xml:space="preserve">Script error</t>
        </is>
      </c>
      <c r="M2077" t="str">
        <f>IFERROR(IF(VLOOKUP(L2077,'Quantification'!$A:$B,2,FALSE)&amp;""="","Unclassified",VLOOKUP(L2077,'Quantification'!$A:$B,2,FALSE)),"Unclassified")</f>
        <v>Major</v>
      </c>
      <c r="N2077" t="inlineStr">
        <is>
          <t xml:space="preserve">con-khera.mirjam@pocketfm.com</t>
        </is>
      </c>
      <c r="O2077" t="inlineStr">
        <is>
          <t xml:space="preserve">Issues found in raw</t>
        </is>
      </c>
      <c r="P2077" t="str">
        <f>IF(OR(O2077="Issues found in master",O2077="Final master"),"Master",IF(OR(O2077="Ready for Master",O2077="Issues found in raw",O2077="Raw under QC",O2077="Issues resolved in raw"),"Raw","-"))</f>
        <v>Raw</v>
      </c>
      <c r="Q2077" s="13">
        <v>46288.72708333333</v>
      </c>
      <c r="R2077" t="inlineStr">
        <is>
          <t xml:space="preserve">2026-09 (Sept)</t>
        </is>
      </c>
      <c r="S2077">
        <f>IF(M2077="Not an error",0,IF(COUNTIFS($A$2:$A2077,$A2077,$D$2:$D2077,$D2077,$M$2:$M2077,"&lt;&gt;Not an error")=1,1,0))</f>
        <v>0</v>
      </c>
      <c r="T2077">
        <f>IF(M2077&lt;&gt;"Major",0,IF(COUNTIFS($A$2:$A2077,$A2077,$D$2:$D2077,$D2077,$M$2:$M2077,"Major")=1,1,0))</f>
        <v>0</v>
      </c>
      <c r="U2077">
        <f>IF(M2077&lt;&gt;"Minor",0,IF(COUNTIFS($A$2:$A2077,$A2077,$D$2:$D2077,$D2077,$M$2:$M2077,"Minor")=1,1,0))</f>
        <v>0</v>
      </c>
    </row>
    <row r="2078">
      <c r="A2078" t="inlineStr">
        <is>
          <t xml:space="preserve">819eabfbd96880cd7f6d42202600e24bdb384108</t>
        </is>
      </c>
      <c r="B2078" t="inlineStr">
        <is>
          <t xml:space="preserve">Primal Partners</t>
        </is>
      </c>
      <c r="C2078" t="inlineStr">
        <is>
          <t xml:space="preserve">Primal Partners (New)</t>
        </is>
      </c>
      <c r="D2078" t="inlineStr">
        <is>
          <t xml:space="preserve">a59b834540bb7ca67149884645ee489f708b8098</t>
        </is>
      </c>
      <c r="E2078" t="inlineStr">
        <is>
          <t xml:space="preserve">Episode 127: Es Übertreiben</t>
        </is>
      </c>
      <c r="F2078">
        <v>127</v>
      </c>
      <c r="G2078" t="inlineStr">
        <is>
          <t xml:space="preserve">6:55-6:57</t>
        </is>
      </c>
      <c r="H2078" t="inlineStr">
        <is>
          <t xml:space="preserve">Pending</t>
        </is>
      </c>
      <c r="I2078" t="inlineStr">
        <is>
          <t xml:space="preserve">Remarks: [Script Error]
Line from script:
â€žUnd das in nur zwei Monaten.â€œ
Note: The reference of â€œdasâ€_x009d_ is unclear. The preceding sentence only establishes that Sofia awakened spontaneously two months ago, not what she achieved during that period. Suggested: â€žUnd innerhalb dieser zwei Monate hatte ihre erste Tierbestie bereits den mittleren Rang erreicht.â€œ</t>
        </is>
      </c>
      <c r="J2078" t="inlineStr">
        <is>
          <t xml:space="preserve">VOA</t>
        </is>
      </c>
      <c r="K2078" t="inlineStr">
        <is>
          <t xml:space="preserve">Script Error</t>
        </is>
      </c>
      <c r="L2078" t="inlineStr">
        <is>
          <t xml:space="preserve">Script error</t>
        </is>
      </c>
      <c r="M2078" t="str">
        <f>IFERROR(IF(VLOOKUP(L2078,'Quantification'!$A:$B,2,FALSE)&amp;""="","Unclassified",VLOOKUP(L2078,'Quantification'!$A:$B,2,FALSE)),"Unclassified")</f>
        <v>Major</v>
      </c>
      <c r="N2078" t="inlineStr">
        <is>
          <t xml:space="preserve">con-khera.mirjam@pocketfm.com</t>
        </is>
      </c>
      <c r="O2078" t="inlineStr">
        <is>
          <t xml:space="preserve">Issues found in raw</t>
        </is>
      </c>
      <c r="P2078" t="str">
        <f>IF(OR(O2078="Issues found in master",O2078="Final master"),"Master",IF(OR(O2078="Ready for Master",O2078="Issues found in raw",O2078="Raw under QC",O2078="Issues resolved in raw"),"Raw","-"))</f>
        <v>Raw</v>
      </c>
      <c r="Q2078" s="13">
        <v>46288.72708333333</v>
      </c>
      <c r="R2078" t="inlineStr">
        <is>
          <t xml:space="preserve">2026-09 (Sept)</t>
        </is>
      </c>
      <c r="S2078">
        <f>IF(M2078="Not an error",0,IF(COUNTIFS($A$2:$A2078,$A2078,$D$2:$D2078,$D2078,$M$2:$M2078,"&lt;&gt;Not an error")=1,1,0))</f>
        <v>0</v>
      </c>
      <c r="T2078">
        <f>IF(M2078&lt;&gt;"Major",0,IF(COUNTIFS($A$2:$A2078,$A2078,$D$2:$D2078,$D2078,$M$2:$M2078,"Major")=1,1,0))</f>
        <v>0</v>
      </c>
      <c r="U2078">
        <f>IF(M2078&lt;&gt;"Minor",0,IF(COUNTIFS($A$2:$A2078,$A2078,$D$2:$D2078,$D2078,$M$2:$M2078,"Minor")=1,1,0))</f>
        <v>0</v>
      </c>
    </row>
    <row r="2079">
      <c r="A2079" t="inlineStr">
        <is>
          <t xml:space="preserve">819eabfbd96880cd7f6d42202600e24bdb384108</t>
        </is>
      </c>
      <c r="B2079" t="inlineStr">
        <is>
          <t xml:space="preserve">Primal Partners</t>
        </is>
      </c>
      <c r="C2079" t="inlineStr">
        <is>
          <t xml:space="preserve">Primal Partners (New)</t>
        </is>
      </c>
      <c r="D2079" t="inlineStr">
        <is>
          <t xml:space="preserve">a59b834540bb7ca67149884645ee489f708b8098</t>
        </is>
      </c>
      <c r="E2079" t="inlineStr">
        <is>
          <t xml:space="preserve">Episode 127: Es Übertreiben</t>
        </is>
      </c>
      <c r="F2079">
        <v>127</v>
      </c>
      <c r="G2079" t="inlineStr">
        <is>
          <t xml:space="preserve">8:14-8:20</t>
        </is>
      </c>
      <c r="H2079" t="inlineStr">
        <is>
          <t xml:space="preserve">Pending</t>
        </is>
      </c>
      <c r="I2079" t="inlineStr">
        <is>
          <t xml:space="preserve">Remarks: [Script Error]
Line from script:
â€žStefan Gerber klopfte Aiden auf die Schulter, ein Ausdruck von schadenfrohem Mitleid auf seinem Gesicht.â€œ
Note: The name should match the localized version â€œSteven Gardner.â€_x009d_ Suggested: â€žSteven Gardner klopfte Aiden auf die Schulter, ein Ausdruck von schadenfrohem Mitleid auf seinem Gesicht.â€œ</t>
        </is>
      </c>
      <c r="J2079" t="inlineStr">
        <is>
          <t xml:space="preserve">VOA</t>
        </is>
      </c>
      <c r="K2079" t="inlineStr">
        <is>
          <t xml:space="preserve">Script Error</t>
        </is>
      </c>
      <c r="L2079" t="inlineStr">
        <is>
          <t xml:space="preserve">Script error</t>
        </is>
      </c>
      <c r="M2079" t="str">
        <f>IFERROR(IF(VLOOKUP(L2079,'Quantification'!$A:$B,2,FALSE)&amp;""="","Unclassified",VLOOKUP(L2079,'Quantification'!$A:$B,2,FALSE)),"Unclassified")</f>
        <v>Major</v>
      </c>
      <c r="N2079" t="inlineStr">
        <is>
          <t xml:space="preserve">con-khera.mirjam@pocketfm.com</t>
        </is>
      </c>
      <c r="O2079" t="inlineStr">
        <is>
          <t xml:space="preserve">Issues found in raw</t>
        </is>
      </c>
      <c r="P2079" t="str">
        <f>IF(OR(O2079="Issues found in master",O2079="Final master"),"Master",IF(OR(O2079="Ready for Master",O2079="Issues found in raw",O2079="Raw under QC",O2079="Issues resolved in raw"),"Raw","-"))</f>
        <v>Raw</v>
      </c>
      <c r="Q2079" s="13">
        <v>46288.72708333333</v>
      </c>
      <c r="R2079" t="inlineStr">
        <is>
          <t xml:space="preserve">2026-09 (Sept)</t>
        </is>
      </c>
      <c r="S2079">
        <f>IF(M2079="Not an error",0,IF(COUNTIFS($A$2:$A2079,$A2079,$D$2:$D2079,$D2079,$M$2:$M2079,"&lt;&gt;Not an error")=1,1,0))</f>
        <v>0</v>
      </c>
      <c r="T2079">
        <f>IF(M2079&lt;&gt;"Major",0,IF(COUNTIFS($A$2:$A2079,$A2079,$D$2:$D2079,$D2079,$M$2:$M2079,"Major")=1,1,0))</f>
        <v>0</v>
      </c>
      <c r="U2079">
        <f>IF(M2079&lt;&gt;"Minor",0,IF(COUNTIFS($A$2:$A2079,$A2079,$D$2:$D2079,$D2079,$M$2:$M2079,"Minor")=1,1,0))</f>
        <v>0</v>
      </c>
    </row>
    <row r="2080">
      <c r="A2080" t="inlineStr">
        <is>
          <t xml:space="preserve">819eabfbd96880cd7f6d42202600e24bdb384108</t>
        </is>
      </c>
      <c r="B2080" t="inlineStr">
        <is>
          <t xml:space="preserve">Primal Partners</t>
        </is>
      </c>
      <c r="C2080" t="inlineStr">
        <is>
          <t xml:space="preserve">Primal Partners (New)</t>
        </is>
      </c>
      <c r="D2080" t="inlineStr">
        <is>
          <t xml:space="preserve">c9a42680322971e47c8b97aded157006f440f602</t>
        </is>
      </c>
      <c r="E2080" t="inlineStr">
        <is>
          <t xml:space="preserve">Episode 128: Wie Erwartet</t>
        </is>
      </c>
      <c r="F2080">
        <v>128</v>
      </c>
      <c r="G2080" t="inlineStr">
        <is>
          <t xml:space="preserve">0:56-1:01</t>
        </is>
      </c>
      <c r="H2080" t="inlineStr">
        <is>
          <t xml:space="preserve">Pending</t>
        </is>
      </c>
      <c r="I2080" t="inlineStr">
        <is>
          <t xml:space="preserve">Remarks: [Script Error]
Line from script:
â€žStefan Gerber und die anderen starrten fassungslos auf die Stelle, an der Finder verschwunden war.â€œ
Note: The name should match the localized version â€œSteven Gardner.â€_x009d_ Suggested: â€žSteven Gardner und die anderen starrten fassungslos auf die Stelle, an der Finder verschwunden war.â€œ</t>
        </is>
      </c>
      <c r="J2080" t="inlineStr">
        <is>
          <t xml:space="preserve">VOA</t>
        </is>
      </c>
      <c r="K2080" t="inlineStr">
        <is>
          <t xml:space="preserve">Script Error</t>
        </is>
      </c>
      <c r="L2080" t="inlineStr">
        <is>
          <t xml:space="preserve">Script error</t>
        </is>
      </c>
      <c r="M2080" t="str">
        <f>IFERROR(IF(VLOOKUP(L2080,'Quantification'!$A:$B,2,FALSE)&amp;""="","Unclassified",VLOOKUP(L2080,'Quantification'!$A:$B,2,FALSE)),"Unclassified")</f>
        <v>Major</v>
      </c>
      <c r="N2080" t="inlineStr">
        <is>
          <t xml:space="preserve">con-khera.mirjam@pocketfm.com</t>
        </is>
      </c>
      <c r="O2080" t="inlineStr">
        <is>
          <t xml:space="preserve">Issues found in raw</t>
        </is>
      </c>
      <c r="P2080" t="str">
        <f>IF(OR(O2080="Issues found in master",O2080="Final master"),"Master",IF(OR(O2080="Ready for Master",O2080="Issues found in raw",O2080="Raw under QC",O2080="Issues resolved in raw"),"Raw","-"))</f>
        <v>Raw</v>
      </c>
      <c r="Q2080" s="13">
        <v>46281.20416666666</v>
      </c>
      <c r="R2080" t="inlineStr">
        <is>
          <t xml:space="preserve">2026-09 (Sept)</t>
        </is>
      </c>
      <c r="S2080">
        <f>IF(M2080="Not an error",0,IF(COUNTIFS($A$2:$A2080,$A2080,$D$2:$D2080,$D2080,$M$2:$M2080,"&lt;&gt;Not an error")=1,1,0))</f>
        <v>1</v>
      </c>
      <c r="T2080">
        <f>IF(M2080&lt;&gt;"Major",0,IF(COUNTIFS($A$2:$A2080,$A2080,$D$2:$D2080,$D2080,$M$2:$M2080,"Major")=1,1,0))</f>
        <v>1</v>
      </c>
      <c r="U2080">
        <f>IF(M2080&lt;&gt;"Minor",0,IF(COUNTIFS($A$2:$A2080,$A2080,$D$2:$D2080,$D2080,$M$2:$M2080,"Minor")=1,1,0))</f>
        <v>0</v>
      </c>
    </row>
    <row r="2081">
      <c r="A2081" t="inlineStr">
        <is>
          <t xml:space="preserve">819eabfbd96880cd7f6d42202600e24bdb384108</t>
        </is>
      </c>
      <c r="B2081" t="inlineStr">
        <is>
          <t xml:space="preserve">Primal Partners</t>
        </is>
      </c>
      <c r="C2081" t="inlineStr">
        <is>
          <t xml:space="preserve">Primal Partners (New)</t>
        </is>
      </c>
      <c r="D2081" t="inlineStr">
        <is>
          <t xml:space="preserve">c9a42680322971e47c8b97aded157006f440f602</t>
        </is>
      </c>
      <c r="E2081" t="inlineStr">
        <is>
          <t xml:space="preserve">Episode 128: Wie Erwartet</t>
        </is>
      </c>
      <c r="F2081">
        <v>128</v>
      </c>
      <c r="G2081" t="inlineStr">
        <is>
          <t xml:space="preserve">4:15-4:20</t>
        </is>
      </c>
      <c r="H2081" t="inlineStr">
        <is>
          <t xml:space="preserve">Pending</t>
        </is>
      </c>
      <c r="I2081" t="inlineStr">
        <is>
          <t xml:space="preserve">Remarks: [Script Error]
Line from script:
â€žNachdem Yara Wallace und Stefan Gerber ihre Tests beendet hatten, rief Gregory Nash:â€œ
Note: The name should match the localized version â€œSteven Gardner.â€_x009d_ Suggested: â€žNachdem Yara Wallace und Steven Gardner ihre Tests beendet hatten, rief Gregory Nash:â€œ</t>
        </is>
      </c>
      <c r="J2081" t="inlineStr">
        <is>
          <t xml:space="preserve">VOA</t>
        </is>
      </c>
      <c r="K2081" t="inlineStr">
        <is>
          <t xml:space="preserve">Script Error</t>
        </is>
      </c>
      <c r="L2081" t="inlineStr">
        <is>
          <t xml:space="preserve">Script error</t>
        </is>
      </c>
      <c r="M2081" t="str">
        <f>IFERROR(IF(VLOOKUP(L2081,'Quantification'!$A:$B,2,FALSE)&amp;""="","Unclassified",VLOOKUP(L2081,'Quantification'!$A:$B,2,FALSE)),"Unclassified")</f>
        <v>Major</v>
      </c>
      <c r="N2081" t="inlineStr">
        <is>
          <t xml:space="preserve">con-khera.mirjam@pocketfm.com</t>
        </is>
      </c>
      <c r="O2081" t="inlineStr">
        <is>
          <t xml:space="preserve">Issues found in raw</t>
        </is>
      </c>
      <c r="P2081" t="str">
        <f>IF(OR(O2081="Issues found in master",O2081="Final master"),"Master",IF(OR(O2081="Ready for Master",O2081="Issues found in raw",O2081="Raw under QC",O2081="Issues resolved in raw"),"Raw","-"))</f>
        <v>Raw</v>
      </c>
      <c r="Q2081" s="13">
        <v>46281.20416666666</v>
      </c>
      <c r="R2081" t="inlineStr">
        <is>
          <t xml:space="preserve">2026-09 (Sept)</t>
        </is>
      </c>
      <c r="S2081">
        <f>IF(M2081="Not an error",0,IF(COUNTIFS($A$2:$A2081,$A2081,$D$2:$D2081,$D2081,$M$2:$M2081,"&lt;&gt;Not an error")=1,1,0))</f>
        <v>0</v>
      </c>
      <c r="T2081">
        <f>IF(M2081&lt;&gt;"Major",0,IF(COUNTIFS($A$2:$A2081,$A2081,$D$2:$D2081,$D2081,$M$2:$M2081,"Major")=1,1,0))</f>
        <v>0</v>
      </c>
      <c r="U2081">
        <f>IF(M2081&lt;&gt;"Minor",0,IF(COUNTIFS($A$2:$A2081,$A2081,$D$2:$D2081,$D2081,$M$2:$M2081,"Minor")=1,1,0))</f>
        <v>0</v>
      </c>
    </row>
    <row r="2082">
      <c r="A2082" t="inlineStr">
        <is>
          <t xml:space="preserve">819eabfbd96880cd7f6d42202600e24bdb384108</t>
        </is>
      </c>
      <c r="B2082" t="inlineStr">
        <is>
          <t xml:space="preserve">Primal Partners</t>
        </is>
      </c>
      <c r="C2082" t="inlineStr">
        <is>
          <t xml:space="preserve">Primal Partners (New)</t>
        </is>
      </c>
      <c r="D2082" t="inlineStr">
        <is>
          <t xml:space="preserve">9c13fc2bb9e3d1ab79d981d94852877d2f8e4056</t>
        </is>
      </c>
      <c r="E2082" t="inlineStr">
        <is>
          <t xml:space="preserve">Episode 129: Training Mit Den Zehntklässlern</t>
        </is>
      </c>
      <c r="F2082">
        <v>129</v>
      </c>
      <c r="G2082" t="inlineStr">
        <is>
          <t xml:space="preserve">0:05-0:13</t>
        </is>
      </c>
      <c r="H2082" t="inlineStr">
        <is>
          <t xml:space="preserve">Pending</t>
        </is>
      </c>
      <c r="I2082" t="inlineStr">
        <is>
          <t xml:space="preserve">Remarks: [Script Error]
Line from script:
â€žStefan Gerber und Yara Wallace starrten mit offenen MÃ¼ndern auf den unglaublich groÃŸen Flammenwirbel vor ihnen.â€œ
Note: The name should match the localized version â€œSteven Gardner.â€_x009d_ Suggested: â€žSteven Gardner und Yara Wallace starrten mit offenen MÃ¼ndern auf den unglaublich groÃŸen Flammenwirbel vor ihnen.â€œ</t>
        </is>
      </c>
      <c r="J2082" t="inlineStr">
        <is>
          <t xml:space="preserve">VOA</t>
        </is>
      </c>
      <c r="K2082" t="inlineStr">
        <is>
          <t xml:space="preserve">Script Error</t>
        </is>
      </c>
      <c r="L2082" t="inlineStr">
        <is>
          <t xml:space="preserve">Script error</t>
        </is>
      </c>
      <c r="M2082" t="str">
        <f>IFERROR(IF(VLOOKUP(L2082,'Quantification'!$A:$B,2,FALSE)&amp;""="","Unclassified",VLOOKUP(L2082,'Quantification'!$A:$B,2,FALSE)),"Unclassified")</f>
        <v>Major</v>
      </c>
      <c r="N2082" t="inlineStr">
        <is>
          <t xml:space="preserve">con-khera.mirjam@pocketfm.com</t>
        </is>
      </c>
      <c r="O2082" t="inlineStr">
        <is>
          <t xml:space="preserve">Issues found in raw</t>
        </is>
      </c>
      <c r="P2082" t="str">
        <f>IF(OR(O2082="Issues found in master",O2082="Final master"),"Master",IF(OR(O2082="Ready for Master",O2082="Issues found in raw",O2082="Raw under QC",O2082="Issues resolved in raw"),"Raw","-"))</f>
        <v>Raw</v>
      </c>
      <c r="Q2082" s="13">
        <v>46288.72777777778</v>
      </c>
      <c r="R2082" t="inlineStr">
        <is>
          <t xml:space="preserve">2026-09 (Sept)</t>
        </is>
      </c>
      <c r="S2082">
        <f>IF(M2082="Not an error",0,IF(COUNTIFS($A$2:$A2082,$A2082,$D$2:$D2082,$D2082,$M$2:$M2082,"&lt;&gt;Not an error")=1,1,0))</f>
        <v>1</v>
      </c>
      <c r="T2082">
        <f>IF(M2082&lt;&gt;"Major",0,IF(COUNTIFS($A$2:$A2082,$A2082,$D$2:$D2082,$D2082,$M$2:$M2082,"Major")=1,1,0))</f>
        <v>1</v>
      </c>
      <c r="U2082">
        <f>IF(M2082&lt;&gt;"Minor",0,IF(COUNTIFS($A$2:$A2082,$A2082,$D$2:$D2082,$D2082,$M$2:$M2082,"Minor")=1,1,0))</f>
        <v>0</v>
      </c>
    </row>
    <row r="2083">
      <c r="A2083" t="inlineStr">
        <is>
          <t xml:space="preserve">819eabfbd96880cd7f6d42202600e24bdb384108</t>
        </is>
      </c>
      <c r="B2083" t="inlineStr">
        <is>
          <t xml:space="preserve">Primal Partners</t>
        </is>
      </c>
      <c r="C2083" t="inlineStr">
        <is>
          <t xml:space="preserve">Primal Partners (New)</t>
        </is>
      </c>
      <c r="D2083" t="inlineStr">
        <is>
          <t xml:space="preserve">9c13fc2bb9e3d1ab79d981d94852877d2f8e4056</t>
        </is>
      </c>
      <c r="E2083" t="inlineStr">
        <is>
          <t xml:space="preserve">Episode 129: Training Mit Den Zehntklässlern</t>
        </is>
      </c>
      <c r="F2083">
        <v>129</v>
      </c>
      <c r="G2083" t="inlineStr">
        <is>
          <t xml:space="preserve">0:39-0:44</t>
        </is>
      </c>
      <c r="H2083" t="inlineStr">
        <is>
          <t xml:space="preserve">Pending</t>
        </is>
      </c>
      <c r="I2083" t="inlineStr">
        <is>
          <t xml:space="preserve">Remarks: [Script Error]
Line from script:
â€žStefan blickte zu Yara hinÃ¼ber, die immer noch wie geistesabwesend dastand.â€œ
Note: The name should match the localized version â€œSteven.â€_x009d_ Suggested: â€žSteven blickte zu Yara hinÃ¼ber, die immer noch wie geistesabwesend dastand.â€œ</t>
        </is>
      </c>
      <c r="J2083" t="inlineStr">
        <is>
          <t xml:space="preserve">VOA</t>
        </is>
      </c>
      <c r="K2083" t="inlineStr">
        <is>
          <t xml:space="preserve">Script Error</t>
        </is>
      </c>
      <c r="L2083" t="inlineStr">
        <is>
          <t xml:space="preserve">Script error</t>
        </is>
      </c>
      <c r="M2083" t="str">
        <f>IFERROR(IF(VLOOKUP(L2083,'Quantification'!$A:$B,2,FALSE)&amp;""="","Unclassified",VLOOKUP(L2083,'Quantification'!$A:$B,2,FALSE)),"Unclassified")</f>
        <v>Major</v>
      </c>
      <c r="N2083" t="inlineStr">
        <is>
          <t xml:space="preserve">con-khera.mirjam@pocketfm.com</t>
        </is>
      </c>
      <c r="O2083" t="inlineStr">
        <is>
          <t xml:space="preserve">Issues found in raw</t>
        </is>
      </c>
      <c r="P2083" t="str">
        <f>IF(OR(O2083="Issues found in master",O2083="Final master"),"Master",IF(OR(O2083="Ready for Master",O2083="Issues found in raw",O2083="Raw under QC",O2083="Issues resolved in raw"),"Raw","-"))</f>
        <v>Raw</v>
      </c>
      <c r="Q2083" s="13">
        <v>46288.72777777778</v>
      </c>
      <c r="R2083" t="inlineStr">
        <is>
          <t xml:space="preserve">2026-09 (Sept)</t>
        </is>
      </c>
      <c r="S2083">
        <f>IF(M2083="Not an error",0,IF(COUNTIFS($A$2:$A2083,$A2083,$D$2:$D2083,$D2083,$M$2:$M2083,"&lt;&gt;Not an error")=1,1,0))</f>
        <v>0</v>
      </c>
      <c r="T2083">
        <f>IF(M2083&lt;&gt;"Major",0,IF(COUNTIFS($A$2:$A2083,$A2083,$D$2:$D2083,$D2083,$M$2:$M2083,"Major")=1,1,0))</f>
        <v>0</v>
      </c>
      <c r="U2083">
        <f>IF(M2083&lt;&gt;"Minor",0,IF(COUNTIFS($A$2:$A2083,$A2083,$D$2:$D2083,$D2083,$M$2:$M2083,"Minor")=1,1,0))</f>
        <v>0</v>
      </c>
    </row>
    <row r="2084">
      <c r="A2084" t="inlineStr">
        <is>
          <t xml:space="preserve">819eabfbd96880cd7f6d42202600e24bdb384108</t>
        </is>
      </c>
      <c r="B2084" t="inlineStr">
        <is>
          <t xml:space="preserve">Primal Partners</t>
        </is>
      </c>
      <c r="C2084" t="inlineStr">
        <is>
          <t xml:space="preserve">Primal Partners (New)</t>
        </is>
      </c>
      <c r="D2084" t="inlineStr">
        <is>
          <t xml:space="preserve">9c13fc2bb9e3d1ab79d981d94852877d2f8e4056</t>
        </is>
      </c>
      <c r="E2084" t="inlineStr">
        <is>
          <t xml:space="preserve">Episode 129: Training Mit Den Zehntklässlern</t>
        </is>
      </c>
      <c r="F2084">
        <v>129</v>
      </c>
      <c r="G2084" t="inlineStr">
        <is>
          <t xml:space="preserve">3:04-3:08</t>
        </is>
      </c>
      <c r="H2084" t="inlineStr">
        <is>
          <t xml:space="preserve">Pending</t>
        </is>
      </c>
      <c r="I2084" t="inlineStr">
        <is>
          <t xml:space="preserve">Remarks: [Script Error]
Line from script:
„Alles in allem war das Training weitaus effektiver als im letzten Jahr.“
Note: Sofia was not enrolled at the school last year. The comparison is with the ninth-grade training group. Suggested: „Alles in allem war das Training weitaus effektiver als das der neunten Klasse.“</t>
        </is>
      </c>
      <c r="J2084" t="inlineStr">
        <is>
          <t xml:space="preserve">VOA</t>
        </is>
      </c>
      <c r="K2084" t="inlineStr">
        <is>
          <t xml:space="preserve">Script Error</t>
        </is>
      </c>
      <c r="L2084" t="inlineStr">
        <is>
          <t xml:space="preserve">Script error</t>
        </is>
      </c>
      <c r="M2084" t="str">
        <f>IFERROR(IF(VLOOKUP(L2084,'Quantification'!$A:$B,2,FALSE)&amp;""="","Unclassified",VLOOKUP(L2084,'Quantification'!$A:$B,2,FALSE)),"Unclassified")</f>
        <v>Major</v>
      </c>
      <c r="N2084" t="inlineStr">
        <is>
          <t xml:space="preserve">con-khera.mirjam@pocketfm.com</t>
        </is>
      </c>
      <c r="O2084" t="inlineStr">
        <is>
          <t xml:space="preserve">Issues found in raw</t>
        </is>
      </c>
      <c r="P2084" t="str">
        <f>IF(OR(O2084="Issues found in master",O2084="Final master"),"Master",IF(OR(O2084="Ready for Master",O2084="Issues found in raw",O2084="Raw under QC",O2084="Issues resolved in raw"),"Raw","-"))</f>
        <v>Raw</v>
      </c>
      <c r="Q2084" s="13">
        <v>46288.72777777778</v>
      </c>
      <c r="R2084" t="inlineStr">
        <is>
          <t xml:space="preserve">2026-09 (Sept)</t>
        </is>
      </c>
      <c r="S2084">
        <f>IF(M2084="Not an error",0,IF(COUNTIFS($A$2:$A2084,$A2084,$D$2:$D2084,$D2084,$M$2:$M2084,"&lt;&gt;Not an error")=1,1,0))</f>
        <v>0</v>
      </c>
      <c r="T2084">
        <f>IF(M2084&lt;&gt;"Major",0,IF(COUNTIFS($A$2:$A2084,$A2084,$D$2:$D2084,$D2084,$M$2:$M2084,"Major")=1,1,0))</f>
        <v>0</v>
      </c>
      <c r="U2084">
        <f>IF(M2084&lt;&gt;"Minor",0,IF(COUNTIFS($A$2:$A2084,$A2084,$D$2:$D2084,$D2084,$M$2:$M2084,"Minor")=1,1,0))</f>
        <v>0</v>
      </c>
    </row>
    <row r="2085">
      <c r="A2085" t="inlineStr">
        <is>
          <t xml:space="preserve">819eabfbd96880cd7f6d42202600e24bdb384108</t>
        </is>
      </c>
      <c r="B2085" t="inlineStr">
        <is>
          <t xml:space="preserve">Primal Partners</t>
        </is>
      </c>
      <c r="C2085" t="inlineStr">
        <is>
          <t xml:space="preserve">Primal Partners (New)</t>
        </is>
      </c>
      <c r="D2085" t="inlineStr">
        <is>
          <t xml:space="preserve">9c13fc2bb9e3d1ab79d981d94852877d2f8e4056</t>
        </is>
      </c>
      <c r="E2085" t="inlineStr">
        <is>
          <t xml:space="preserve">Episode 129: Training Mit Den Zehntklässlern</t>
        </is>
      </c>
      <c r="F2085">
        <v>129</v>
      </c>
      <c r="G2085" t="inlineStr">
        <is>
          <t xml:space="preserve">5:57-6:04</t>
        </is>
      </c>
      <c r="H2085" t="inlineStr">
        <is>
          <t xml:space="preserve">Pending</t>
        </is>
      </c>
      <c r="I2085" t="inlineStr">
        <is>
          <t xml:space="preserve">Remarks: [Script Error]
Line from script:
„Das Foto hatte wahrscheinlich einer der Schaulustigen, die sich versammelt hatten, während ihrer Zeit im Stieglitz-Turm aus der Bürotür heraus aufgenommen.“
Note: The building was established as the Glint Entertainment Tower. The sentence structure is also awkward. Suggested: „Das Foto war wahrscheinlich während ihres Besuchs im Glint Entertainment Tower von einem der Schaulustigen vor der Bürotür aufgenommen worden.“</t>
        </is>
      </c>
      <c r="J2085" t="inlineStr">
        <is>
          <t xml:space="preserve">VOA</t>
        </is>
      </c>
      <c r="K2085" t="inlineStr">
        <is>
          <t xml:space="preserve">Script Error</t>
        </is>
      </c>
      <c r="L2085" t="inlineStr">
        <is>
          <t xml:space="preserve">Script error</t>
        </is>
      </c>
      <c r="M2085" t="str">
        <f>IFERROR(IF(VLOOKUP(L2085,'Quantification'!$A:$B,2,FALSE)&amp;""="","Unclassified",VLOOKUP(L2085,'Quantification'!$A:$B,2,FALSE)),"Unclassified")</f>
        <v>Major</v>
      </c>
      <c r="N2085" t="inlineStr">
        <is>
          <t xml:space="preserve">con-khera.mirjam@pocketfm.com</t>
        </is>
      </c>
      <c r="O2085" t="inlineStr">
        <is>
          <t xml:space="preserve">Issues found in raw</t>
        </is>
      </c>
      <c r="P2085" t="str">
        <f>IF(OR(O2085="Issues found in master",O2085="Final master"),"Master",IF(OR(O2085="Ready for Master",O2085="Issues found in raw",O2085="Raw under QC",O2085="Issues resolved in raw"),"Raw","-"))</f>
        <v>Raw</v>
      </c>
      <c r="Q2085" s="13">
        <v>46288.72777777778</v>
      </c>
      <c r="R2085" t="inlineStr">
        <is>
          <t xml:space="preserve">2026-09 (Sept)</t>
        </is>
      </c>
      <c r="S2085">
        <f>IF(M2085="Not an error",0,IF(COUNTIFS($A$2:$A2085,$A2085,$D$2:$D2085,$D2085,$M$2:$M2085,"&lt;&gt;Not an error")=1,1,0))</f>
        <v>0</v>
      </c>
      <c r="T2085">
        <f>IF(M2085&lt;&gt;"Major",0,IF(COUNTIFS($A$2:$A2085,$A2085,$D$2:$D2085,$D2085,$M$2:$M2085,"Major")=1,1,0))</f>
        <v>0</v>
      </c>
      <c r="U2085">
        <f>IF(M2085&lt;&gt;"Minor",0,IF(COUNTIFS($A$2:$A2085,$A2085,$D$2:$D2085,$D2085,$M$2:$M2085,"Minor")=1,1,0))</f>
        <v>0</v>
      </c>
    </row>
    <row r="2086">
      <c r="A2086" t="inlineStr">
        <is>
          <t xml:space="preserve">819eabfbd96880cd7f6d42202600e24bdb384108</t>
        </is>
      </c>
      <c r="B2086" t="inlineStr">
        <is>
          <t xml:space="preserve">Primal Partners</t>
        </is>
      </c>
      <c r="C2086" t="inlineStr">
        <is>
          <t xml:space="preserve">Primal Partners (New)</t>
        </is>
      </c>
      <c r="D2086" t="inlineStr">
        <is>
          <t xml:space="preserve">9c13fc2bb9e3d1ab79d981d94852877d2f8e4056</t>
        </is>
      </c>
      <c r="E2086" t="inlineStr">
        <is>
          <t xml:space="preserve">Episode 129: Training Mit Den Zehntklässlern</t>
        </is>
      </c>
      <c r="F2086">
        <v>129</v>
      </c>
      <c r="G2086" t="inlineStr">
        <is>
          <t xml:space="preserve">7:48-7:53</t>
        </is>
      </c>
      <c r="H2086" t="inlineStr">
        <is>
          <t xml:space="preserve">Pending</t>
        </is>
      </c>
      <c r="I2086" t="inlineStr">
        <is>
          <t xml:space="preserve">Remarks: [Script Error]
Line from script:
„Der Besucher war schließlich wegen Zahn hier. Er sollte wenigstens von seiner besten Seite aussehen.“
Note: Teacher Wang is only there to collect them; the people waiting to see Zahn are the researchers. Suggested: „Die Besucher waren schließlich wegen Zahn gekommen. Da sollte er sich wenigstens von seiner besten Seite zeigen.“</t>
        </is>
      </c>
      <c r="J2086" t="inlineStr">
        <is>
          <t xml:space="preserve">VOA</t>
        </is>
      </c>
      <c r="K2086" t="inlineStr">
        <is>
          <t xml:space="preserve">Script Error</t>
        </is>
      </c>
      <c r="L2086" t="inlineStr">
        <is>
          <t xml:space="preserve">Script error</t>
        </is>
      </c>
      <c r="M2086" t="str">
        <f>IFERROR(IF(VLOOKUP(L2086,'Quantification'!$A:$B,2,FALSE)&amp;""="","Unclassified",VLOOKUP(L2086,'Quantification'!$A:$B,2,FALSE)),"Unclassified")</f>
        <v>Major</v>
      </c>
      <c r="N2086" t="inlineStr">
        <is>
          <t xml:space="preserve">con-khera.mirjam@pocketfm.com</t>
        </is>
      </c>
      <c r="O2086" t="inlineStr">
        <is>
          <t xml:space="preserve">Issues found in raw</t>
        </is>
      </c>
      <c r="P2086" t="str">
        <f>IF(OR(O2086="Issues found in master",O2086="Final master"),"Master",IF(OR(O2086="Ready for Master",O2086="Issues found in raw",O2086="Raw under QC",O2086="Issues resolved in raw"),"Raw","-"))</f>
        <v>Raw</v>
      </c>
      <c r="Q2086" s="13">
        <v>46288.72777777778</v>
      </c>
      <c r="R2086" t="inlineStr">
        <is>
          <t xml:space="preserve">2026-09 (Sept)</t>
        </is>
      </c>
      <c r="S2086">
        <f>IF(M2086="Not an error",0,IF(COUNTIFS($A$2:$A2086,$A2086,$D$2:$D2086,$D2086,$M$2:$M2086,"&lt;&gt;Not an error")=1,1,0))</f>
        <v>0</v>
      </c>
      <c r="T2086">
        <f>IF(M2086&lt;&gt;"Major",0,IF(COUNTIFS($A$2:$A2086,$A2086,$D$2:$D2086,$D2086,$M$2:$M2086,"Major")=1,1,0))</f>
        <v>0</v>
      </c>
      <c r="U2086">
        <f>IF(M2086&lt;&gt;"Minor",0,IF(COUNTIFS($A$2:$A2086,$A2086,$D$2:$D2086,$D2086,$M$2:$M2086,"Minor")=1,1,0))</f>
        <v>0</v>
      </c>
    </row>
    <row r="2087">
      <c r="A2087" t="inlineStr">
        <is>
          <t xml:space="preserve">819eabfbd96880cd7f6d42202600e24bdb384108</t>
        </is>
      </c>
      <c r="B2087" t="inlineStr">
        <is>
          <t xml:space="preserve">Primal Partners</t>
        </is>
      </c>
      <c r="C2087" t="inlineStr">
        <is>
          <t xml:space="preserve">Primal Partners (New)</t>
        </is>
      </c>
      <c r="D2087" t="inlineStr">
        <is>
          <t xml:space="preserve">9c13fc2bb9e3d1ab79d981d94852877d2f8e4056</t>
        </is>
      </c>
      <c r="E2087" t="inlineStr">
        <is>
          <t xml:space="preserve">Episode 129: Training Mit Den Zehntklässlern</t>
        </is>
      </c>
      <c r="F2087">
        <v>129</v>
      </c>
      <c r="G2087" t="inlineStr">
        <is>
          <t xml:space="preserve">6:26-6:40</t>
        </is>
      </c>
      <c r="H2087" t="inlineStr">
        <is>
          <t xml:space="preserve">Pending</t>
        </is>
      </c>
      <c r="I2087" t="inlineStr">
        <is>
          <t xml:space="preserve">Remarks: [Script Error]
Line from script:
â€žEin Artikel wie dieser wÃ¼rde garantiert die Ã¶ffentliche Aufmerksamkeit auf sich ziehen. In Kombination mit dem, was der Vizedirektor Ã¼ber die Ankunft der anderen Forscher gesagt hatte, war es leicht zu erkennen, dass dies ein Schachzug war, um die Aufmerksamkeit seiner Vorgesetzten zu erregen und die Genehmigung des Projekts zu beschleunigen.â€œ
Note: â€œThe approval of the projectâ€_x009d_ is too vague. It refers to the formal approval and funding of the research project by the institute. Suggested: â€žEin Artikel wie dieser wÃ¼rde garantiert Ã¶ffentliche Aufmerksamkeit erregen. Zusammen mit der plÃ¶tzlichen Ankunft der anderen Forscher deutete alles darauf hin, dass der Vizedirektor damit die offizielle Genehmigung und Finanzierung des Forschungsprojekts beschleunigen wollte.â€œ</t>
        </is>
      </c>
      <c r="J2087" t="inlineStr">
        <is>
          <t xml:space="preserve">VOA</t>
        </is>
      </c>
      <c r="K2087" t="inlineStr">
        <is>
          <t xml:space="preserve">Script Error</t>
        </is>
      </c>
      <c r="L2087" t="inlineStr">
        <is>
          <t xml:space="preserve">Script error</t>
        </is>
      </c>
      <c r="M2087" t="str">
        <f>IFERROR(IF(VLOOKUP(L2087,'Quantification'!$A:$B,2,FALSE)&amp;""="","Unclassified",VLOOKUP(L2087,'Quantification'!$A:$B,2,FALSE)),"Unclassified")</f>
        <v>Major</v>
      </c>
      <c r="N2087" t="inlineStr">
        <is>
          <t xml:space="preserve">con-khera.mirjam@pocketfm.com</t>
        </is>
      </c>
      <c r="O2087" t="inlineStr">
        <is>
          <t xml:space="preserve">Issues found in raw</t>
        </is>
      </c>
      <c r="P2087" t="str">
        <f>IF(OR(O2087="Issues found in master",O2087="Final master"),"Master",IF(OR(O2087="Ready for Master",O2087="Issues found in raw",O2087="Raw under QC",O2087="Issues resolved in raw"),"Raw","-"))</f>
        <v>Raw</v>
      </c>
      <c r="Q2087" s="13">
        <v>46288.72777777778</v>
      </c>
      <c r="R2087" t="inlineStr">
        <is>
          <t xml:space="preserve">2026-09 (Sept)</t>
        </is>
      </c>
      <c r="S2087">
        <f>IF(M2087="Not an error",0,IF(COUNTIFS($A$2:$A2087,$A2087,$D$2:$D2087,$D2087,$M$2:$M2087,"&lt;&gt;Not an error")=1,1,0))</f>
        <v>0</v>
      </c>
      <c r="T2087">
        <f>IF(M2087&lt;&gt;"Major",0,IF(COUNTIFS($A$2:$A2087,$A2087,$D$2:$D2087,$D2087,$M$2:$M2087,"Major")=1,1,0))</f>
        <v>0</v>
      </c>
      <c r="U2087">
        <f>IF(M2087&lt;&gt;"Minor",0,IF(COUNTIFS($A$2:$A2087,$A2087,$D$2:$D2087,$D2087,$M$2:$M2087,"Minor")=1,1,0))</f>
        <v>0</v>
      </c>
    </row>
    <row r="2088">
      <c r="A2088" t="inlineStr">
        <is>
          <t xml:space="preserve">819eabfbd96880cd7f6d42202600e24bdb384108</t>
        </is>
      </c>
      <c r="B2088" t="inlineStr">
        <is>
          <t xml:space="preserve">Primal Partners</t>
        </is>
      </c>
      <c r="C2088" t="inlineStr">
        <is>
          <t xml:space="preserve">Primal Partners (New)</t>
        </is>
      </c>
      <c r="D2088" t="inlineStr">
        <is>
          <t xml:space="preserve">9c13fc2bb9e3d1ab79d981d94852877d2f8e4056</t>
        </is>
      </c>
      <c r="E2088" t="inlineStr">
        <is>
          <t xml:space="preserve">Episode 129: Training Mit Den Zehntklässlern</t>
        </is>
      </c>
      <c r="F2088">
        <v>129</v>
      </c>
      <c r="G2088" t="inlineStr">
        <is>
          <t xml:space="preserve">8:46-8:48</t>
        </is>
      </c>
      <c r="H2088" t="inlineStr">
        <is>
          <t xml:space="preserve">Pending</t>
        </is>
      </c>
      <c r="I2088" t="inlineStr">
        <is>
          <t xml:space="preserve">Remarks: [Script Error]
Line from script:
â€žSofia war sprachlos.â€œ
Note: â€œWar sprachlosâ€_x009d_ is repetitive and generic. Suggested: Delete the line.</t>
        </is>
      </c>
      <c r="J2088" t="inlineStr">
        <is>
          <t xml:space="preserve">VOA</t>
        </is>
      </c>
      <c r="K2088" t="inlineStr">
        <is>
          <t xml:space="preserve">Script Error</t>
        </is>
      </c>
      <c r="L2088" t="inlineStr">
        <is>
          <t xml:space="preserve">Script error</t>
        </is>
      </c>
      <c r="M2088" t="str">
        <f>IFERROR(IF(VLOOKUP(L2088,'Quantification'!$A:$B,2,FALSE)&amp;""="","Unclassified",VLOOKUP(L2088,'Quantification'!$A:$B,2,FALSE)),"Unclassified")</f>
        <v>Major</v>
      </c>
      <c r="N2088" t="inlineStr">
        <is>
          <t xml:space="preserve">con-khera.mirjam@pocketfm.com</t>
        </is>
      </c>
      <c r="O2088" t="inlineStr">
        <is>
          <t xml:space="preserve">Issues found in raw</t>
        </is>
      </c>
      <c r="P2088" t="str">
        <f>IF(OR(O2088="Issues found in master",O2088="Final master"),"Master",IF(OR(O2088="Ready for Master",O2088="Issues found in raw",O2088="Raw under QC",O2088="Issues resolved in raw"),"Raw","-"))</f>
        <v>Raw</v>
      </c>
      <c r="Q2088" s="13">
        <v>46288.72777777778</v>
      </c>
      <c r="R2088" t="inlineStr">
        <is>
          <t xml:space="preserve">2026-09 (Sept)</t>
        </is>
      </c>
      <c r="S2088">
        <f>IF(M2088="Not an error",0,IF(COUNTIFS($A$2:$A2088,$A2088,$D$2:$D2088,$D2088,$M$2:$M2088,"&lt;&gt;Not an error")=1,1,0))</f>
        <v>0</v>
      </c>
      <c r="T2088">
        <f>IF(M2088&lt;&gt;"Major",0,IF(COUNTIFS($A$2:$A2088,$A2088,$D$2:$D2088,$D2088,$M$2:$M2088,"Major")=1,1,0))</f>
        <v>0</v>
      </c>
      <c r="U2088">
        <f>IF(M2088&lt;&gt;"Minor",0,IF(COUNTIFS($A$2:$A2088,$A2088,$D$2:$D2088,$D2088,$M$2:$M2088,"Minor")=1,1,0))</f>
        <v>0</v>
      </c>
    </row>
    <row r="2089">
      <c r="A2089" t="inlineStr">
        <is>
          <t xml:space="preserve">819eabfbd96880cd7f6d42202600e24bdb384108</t>
        </is>
      </c>
      <c r="B2089" t="inlineStr">
        <is>
          <t xml:space="preserve">Primal Partners</t>
        </is>
      </c>
      <c r="C2089" t="inlineStr">
        <is>
          <t xml:space="preserve">Primal Partners (New)</t>
        </is>
      </c>
      <c r="D2089" t="inlineStr">
        <is>
          <t xml:space="preserve">9e0ac4d1e71ffd292f4fc4c4c4f5eae465e20b90</t>
        </is>
      </c>
      <c r="E2089" t="inlineStr">
        <is>
          <t xml:space="preserve">Episode 130: Gutaussehendes Biest</t>
        </is>
      </c>
      <c r="F2089">
        <v>130</v>
      </c>
      <c r="G2089" t="inlineStr">
        <is>
          <t xml:space="preserve">0:07-0:10</t>
        </is>
      </c>
      <c r="H2089" t="inlineStr">
        <is>
          <t xml:space="preserve">Pending</t>
        </is>
      </c>
      <c r="I2089" t="inlineStr">
        <is>
          <t xml:space="preserve">Remarks: [Script Error]
Line from script:
„Du meinst, für längere Zeit?“
Note: Sofia addresses the vice principal formally, even though he addresses her informally. Suggested: „Sie meinen, für längere Zeit?“</t>
        </is>
      </c>
      <c r="J2089" t="inlineStr">
        <is>
          <t xml:space="preserve">VOA</t>
        </is>
      </c>
      <c r="K2089" t="inlineStr">
        <is>
          <t xml:space="preserve">Script Error</t>
        </is>
      </c>
      <c r="L2089" t="inlineStr">
        <is>
          <t xml:space="preserve">Script error</t>
        </is>
      </c>
      <c r="M2089" t="str">
        <f>IFERROR(IF(VLOOKUP(L2089,'Quantification'!$A:$B,2,FALSE)&amp;""="","Unclassified",VLOOKUP(L2089,'Quantification'!$A:$B,2,FALSE)),"Unclassified")</f>
        <v>Major</v>
      </c>
      <c r="N2089" t="inlineStr">
        <is>
          <t xml:space="preserve">con-khera.mirjam@pocketfm.com</t>
        </is>
      </c>
      <c r="O2089" t="inlineStr">
        <is>
          <t xml:space="preserve">Issues found in raw</t>
        </is>
      </c>
      <c r="P2089" t="str">
        <f>IF(OR(O2089="Issues found in master",O2089="Final master"),"Master",IF(OR(O2089="Ready for Master",O2089="Issues found in raw",O2089="Raw under QC",O2089="Issues resolved in raw"),"Raw","-"))</f>
        <v>Raw</v>
      </c>
      <c r="Q2089" s="13">
        <v>46287.32916666666</v>
      </c>
      <c r="R2089" t="inlineStr">
        <is>
          <t xml:space="preserve">2026-09 (Sept)</t>
        </is>
      </c>
      <c r="S2089">
        <f>IF(M2089="Not an error",0,IF(COUNTIFS($A$2:$A2089,$A2089,$D$2:$D2089,$D2089,$M$2:$M2089,"&lt;&gt;Not an error")=1,1,0))</f>
        <v>1</v>
      </c>
      <c r="T2089">
        <f>IF(M2089&lt;&gt;"Major",0,IF(COUNTIFS($A$2:$A2089,$A2089,$D$2:$D2089,$D2089,$M$2:$M2089,"Major")=1,1,0))</f>
        <v>1</v>
      </c>
      <c r="U2089">
        <f>IF(M2089&lt;&gt;"Minor",0,IF(COUNTIFS($A$2:$A2089,$A2089,$D$2:$D2089,$D2089,$M$2:$M2089,"Minor")=1,1,0))</f>
        <v>0</v>
      </c>
    </row>
    <row r="2090">
      <c r="A2090" t="inlineStr">
        <is>
          <t xml:space="preserve">819eabfbd96880cd7f6d42202600e24bdb384108</t>
        </is>
      </c>
      <c r="B2090" t="inlineStr">
        <is>
          <t xml:space="preserve">Primal Partners</t>
        </is>
      </c>
      <c r="C2090" t="inlineStr">
        <is>
          <t xml:space="preserve">Primal Partners (New)</t>
        </is>
      </c>
      <c r="D2090" t="inlineStr">
        <is>
          <t xml:space="preserve">9e0ac4d1e71ffd292f4fc4c4c4f5eae465e20b90</t>
        </is>
      </c>
      <c r="E2090" t="inlineStr">
        <is>
          <t xml:space="preserve">Episode 130: Gutaussehendes Biest</t>
        </is>
      </c>
      <c r="F2090">
        <v>130</v>
      </c>
      <c r="G2090" t="inlineStr">
        <is>
          <t xml:space="preserve">4:01-4:11</t>
        </is>
      </c>
      <c r="H2090" t="inlineStr">
        <is>
          <t xml:space="preserve">Pending</t>
        </is>
      </c>
      <c r="I2090" t="inlineStr">
        <is>
          <t xml:space="preserve">Remarks: [Script Error]
Line from script:
„An dem Projekt waren neun Forscher beteiligt, aber aus irgendeinem Grund fehlten heute zwei von ihnen. Der Vizedirektor erwähnte es nicht, also schwieg auch Sofia.“
Note: Lucius had already explained that some researchers were delayed because of a breakdown, so their absence is not unexplained. Suggested: „An dem Projekt waren neun Forscher beteiligt, doch zwei von ihnen verspäteten sich wegen der Panne, die der Vizedirektor zuvor erwähnt hatte.“</t>
        </is>
      </c>
      <c r="J2090" t="inlineStr">
        <is>
          <t xml:space="preserve">VOA</t>
        </is>
      </c>
      <c r="K2090" t="inlineStr">
        <is>
          <t xml:space="preserve">Script Error</t>
        </is>
      </c>
      <c r="L2090" t="inlineStr">
        <is>
          <t xml:space="preserve">Script error</t>
        </is>
      </c>
      <c r="M2090" t="str">
        <f>IFERROR(IF(VLOOKUP(L2090,'Quantification'!$A:$B,2,FALSE)&amp;""="","Unclassified",VLOOKUP(L2090,'Quantification'!$A:$B,2,FALSE)),"Unclassified")</f>
        <v>Major</v>
      </c>
      <c r="N2090" t="inlineStr">
        <is>
          <t xml:space="preserve">con-khera.mirjam@pocketfm.com</t>
        </is>
      </c>
      <c r="O2090" t="inlineStr">
        <is>
          <t xml:space="preserve">Issues found in raw</t>
        </is>
      </c>
      <c r="P2090" t="str">
        <f>IF(OR(O2090="Issues found in master",O2090="Final master"),"Master",IF(OR(O2090="Ready for Master",O2090="Issues found in raw",O2090="Raw under QC",O2090="Issues resolved in raw"),"Raw","-"))</f>
        <v>Raw</v>
      </c>
      <c r="Q2090" s="13">
        <v>46287.32916666666</v>
      </c>
      <c r="R2090" t="inlineStr">
        <is>
          <t xml:space="preserve">2026-09 (Sept)</t>
        </is>
      </c>
      <c r="S2090">
        <f>IF(M2090="Not an error",0,IF(COUNTIFS($A$2:$A2090,$A2090,$D$2:$D2090,$D2090,$M$2:$M2090,"&lt;&gt;Not an error")=1,1,0))</f>
        <v>0</v>
      </c>
      <c r="T2090">
        <f>IF(M2090&lt;&gt;"Major",0,IF(COUNTIFS($A$2:$A2090,$A2090,$D$2:$D2090,$D2090,$M$2:$M2090,"Major")=1,1,0))</f>
        <v>0</v>
      </c>
      <c r="U2090">
        <f>IF(M2090&lt;&gt;"Minor",0,IF(COUNTIFS($A$2:$A2090,$A2090,$D$2:$D2090,$D2090,$M$2:$M2090,"Minor")=1,1,0))</f>
        <v>0</v>
      </c>
    </row>
    <row r="2091">
      <c r="A2091" t="inlineStr">
        <is>
          <t xml:space="preserve">819eabfbd96880cd7f6d42202600e24bdb384108</t>
        </is>
      </c>
      <c r="B2091" t="inlineStr">
        <is>
          <t xml:space="preserve">Primal Partners</t>
        </is>
      </c>
      <c r="C2091" t="inlineStr">
        <is>
          <t xml:space="preserve">Primal Partners (New)</t>
        </is>
      </c>
      <c r="D2091" t="inlineStr">
        <is>
          <t xml:space="preserve">9e0ac4d1e71ffd292f4fc4c4c4f5eae465e20b90</t>
        </is>
      </c>
      <c r="E2091" t="inlineStr">
        <is>
          <t xml:space="preserve">Episode 130: Gutaussehendes Biest</t>
        </is>
      </c>
      <c r="F2091">
        <v>130</v>
      </c>
      <c r="G2091" t="inlineStr">
        <is>
          <t xml:space="preserve">5:14-5:22</t>
        </is>
      </c>
      <c r="H2091" t="inlineStr">
        <is>
          <t xml:space="preserve">Pending</t>
        </is>
      </c>
      <c r="I2091" t="inlineStr">
        <is>
          <t xml:space="preserve">Remarks: [Script Error]
Line from script:
â€žDas Haus an der Stonepath Road kostete zwÃ¶lftausend Allianz-MÃ¼nzen im Monat, wÃ¤hrend das an der Longtable Road nur fÃ¼nftausend kostete.â€œ
Note: The established currency is Credits, not â€œAllianz-MÃ¼nzen.â€_x009d_ The street names also sound like literal translations and should be localized naturally for the US setting. Suggested: â€žDas Haus an der Stonebridge Road kostete zwÃ¶lftausend Credits im Monat, wÃ¤hrend das an der Longview Road nur fÃ¼nftausend kostete.â€œ</t>
        </is>
      </c>
      <c r="J2091" t="inlineStr">
        <is>
          <t xml:space="preserve">VOA</t>
        </is>
      </c>
      <c r="K2091" t="inlineStr">
        <is>
          <t xml:space="preserve">Script Error</t>
        </is>
      </c>
      <c r="L2091" t="inlineStr">
        <is>
          <t xml:space="preserve">Script error</t>
        </is>
      </c>
      <c r="M2091" t="str">
        <f>IFERROR(IF(VLOOKUP(L2091,'Quantification'!$A:$B,2,FALSE)&amp;""="","Unclassified",VLOOKUP(L2091,'Quantification'!$A:$B,2,FALSE)),"Unclassified")</f>
        <v>Major</v>
      </c>
      <c r="N2091" t="inlineStr">
        <is>
          <t xml:space="preserve">con-khera.mirjam@pocketfm.com</t>
        </is>
      </c>
      <c r="O2091" t="inlineStr">
        <is>
          <t xml:space="preserve">Issues found in raw</t>
        </is>
      </c>
      <c r="P2091" t="str">
        <f>IF(OR(O2091="Issues found in master",O2091="Final master"),"Master",IF(OR(O2091="Ready for Master",O2091="Issues found in raw",O2091="Raw under QC",O2091="Issues resolved in raw"),"Raw","-"))</f>
        <v>Raw</v>
      </c>
      <c r="Q2091" s="13">
        <v>46287.32916666666</v>
      </c>
      <c r="R2091" t="inlineStr">
        <is>
          <t xml:space="preserve">2026-09 (Sept)</t>
        </is>
      </c>
      <c r="S2091">
        <f>IF(M2091="Not an error",0,IF(COUNTIFS($A$2:$A2091,$A2091,$D$2:$D2091,$D2091,$M$2:$M2091,"&lt;&gt;Not an error")=1,1,0))</f>
        <v>0</v>
      </c>
      <c r="T2091">
        <f>IF(M2091&lt;&gt;"Major",0,IF(COUNTIFS($A$2:$A2091,$A2091,$D$2:$D2091,$D2091,$M$2:$M2091,"Major")=1,1,0))</f>
        <v>0</v>
      </c>
      <c r="U2091">
        <f>IF(M2091&lt;&gt;"Minor",0,IF(COUNTIFS($A$2:$A2091,$A2091,$D$2:$D2091,$D2091,$M$2:$M2091,"Minor")=1,1,0))</f>
        <v>0</v>
      </c>
    </row>
    <row r="2092">
      <c r="A2092" t="inlineStr">
        <is>
          <t xml:space="preserve">819eabfbd96880cd7f6d42202600e24bdb384108</t>
        </is>
      </c>
      <c r="B2092" t="inlineStr">
        <is>
          <t xml:space="preserve">Primal Partners</t>
        </is>
      </c>
      <c r="C2092" t="inlineStr">
        <is>
          <t xml:space="preserve">Primal Partners (New)</t>
        </is>
      </c>
      <c r="D2092" t="inlineStr">
        <is>
          <t xml:space="preserve">9e0ac4d1e71ffd292f4fc4c4c4f5eae465e20b90</t>
        </is>
      </c>
      <c r="E2092" t="inlineStr">
        <is>
          <t xml:space="preserve">Episode 130: Gutaussehendes Biest</t>
        </is>
      </c>
      <c r="F2092">
        <v>130</v>
      </c>
      <c r="G2092" t="inlineStr">
        <is>
          <t xml:space="preserve">6:54-6:59</t>
        </is>
      </c>
      <c r="H2092" t="inlineStr">
        <is>
          <t xml:space="preserve">Pending</t>
        </is>
      </c>
      <c r="I2092" t="inlineStr">
        <is>
          <t xml:space="preserve">Remarks: [Script Error]
Line from script:
„Die Ausdrucksweise hatte er sich wahrscheinlich von diesen Level-fünf-Wahnsinnsflügeln abgeschaut.“
Note: The wording was used by Sofia, not Zahn, so the masculine pronoun has no logical referent. The connection to the spicy chicken wings is also unclear. Suggested: Delete the line.</t>
        </is>
      </c>
      <c r="J2092" t="inlineStr">
        <is>
          <t xml:space="preserve">VOA</t>
        </is>
      </c>
      <c r="K2092" t="inlineStr">
        <is>
          <t xml:space="preserve">Script Error</t>
        </is>
      </c>
      <c r="L2092" t="inlineStr">
        <is>
          <t xml:space="preserve">Script error</t>
        </is>
      </c>
      <c r="M2092" t="str">
        <f>IFERROR(IF(VLOOKUP(L2092,'Quantification'!$A:$B,2,FALSE)&amp;""="","Unclassified",VLOOKUP(L2092,'Quantification'!$A:$B,2,FALSE)),"Unclassified")</f>
        <v>Major</v>
      </c>
      <c r="N2092" t="inlineStr">
        <is>
          <t xml:space="preserve">con-khera.mirjam@pocketfm.com</t>
        </is>
      </c>
      <c r="O2092" t="inlineStr">
        <is>
          <t xml:space="preserve">Issues found in raw</t>
        </is>
      </c>
      <c r="P2092" t="str">
        <f>IF(OR(O2092="Issues found in master",O2092="Final master"),"Master",IF(OR(O2092="Ready for Master",O2092="Issues found in raw",O2092="Raw under QC",O2092="Issues resolved in raw"),"Raw","-"))</f>
        <v>Raw</v>
      </c>
      <c r="Q2092" s="13">
        <v>46287.32916666666</v>
      </c>
      <c r="R2092" t="inlineStr">
        <is>
          <t xml:space="preserve">2026-09 (Sept)</t>
        </is>
      </c>
      <c r="S2092">
        <f>IF(M2092="Not an error",0,IF(COUNTIFS($A$2:$A2092,$A2092,$D$2:$D2092,$D2092,$M$2:$M2092,"&lt;&gt;Not an error")=1,1,0))</f>
        <v>0</v>
      </c>
      <c r="T2092">
        <f>IF(M2092&lt;&gt;"Major",0,IF(COUNTIFS($A$2:$A2092,$A2092,$D$2:$D2092,$D2092,$M$2:$M2092,"Major")=1,1,0))</f>
        <v>0</v>
      </c>
      <c r="U2092">
        <f>IF(M2092&lt;&gt;"Minor",0,IF(COUNTIFS($A$2:$A2092,$A2092,$D$2:$D2092,$D2092,$M$2:$M2092,"Minor")=1,1,0))</f>
        <v>0</v>
      </c>
    </row>
    <row r="2093">
      <c r="A2093" t="inlineStr">
        <is>
          <t xml:space="preserve">819eabfbd96880cd7f6d42202600e24bdb384108</t>
        </is>
      </c>
      <c r="B2093" t="inlineStr">
        <is>
          <t xml:space="preserve">Primal Partners</t>
        </is>
      </c>
      <c r="C2093" t="inlineStr">
        <is>
          <t xml:space="preserve">Primal Partners (New)</t>
        </is>
      </c>
      <c r="D2093" t="inlineStr">
        <is>
          <t xml:space="preserve">9e0ac4d1e71ffd292f4fc4c4c4f5eae465e20b90</t>
        </is>
      </c>
      <c r="E2093" t="inlineStr">
        <is>
          <t xml:space="preserve">Episode 130: Gutaussehendes Biest</t>
        </is>
      </c>
      <c r="F2093">
        <v>130</v>
      </c>
      <c r="G2093" t="inlineStr">
        <is>
          <t xml:space="preserve">7:18-7:19</t>
        </is>
      </c>
      <c r="H2093" t="inlineStr">
        <is>
          <t xml:space="preserve">Pending</t>
        </is>
      </c>
      <c r="I2093" t="inlineStr">
        <is>
          <t xml:space="preserve">Remarks: [Script Error]
Line from script:
â€žSofia war sprachlos.â€œ
Note: â€œWar sprachlosâ€_x009d_ is repetitive and generic. Suggested: Delete the line.</t>
        </is>
      </c>
      <c r="J2093" t="inlineStr">
        <is>
          <t xml:space="preserve">VOA</t>
        </is>
      </c>
      <c r="K2093" t="inlineStr">
        <is>
          <t xml:space="preserve">Script Error</t>
        </is>
      </c>
      <c r="L2093" t="inlineStr">
        <is>
          <t xml:space="preserve">Script error</t>
        </is>
      </c>
      <c r="M2093" t="str">
        <f>IFERROR(IF(VLOOKUP(L2093,'Quantification'!$A:$B,2,FALSE)&amp;""="","Unclassified",VLOOKUP(L2093,'Quantification'!$A:$B,2,FALSE)),"Unclassified")</f>
        <v>Major</v>
      </c>
      <c r="N2093" t="inlineStr">
        <is>
          <t xml:space="preserve">con-khera.mirjam@pocketfm.com</t>
        </is>
      </c>
      <c r="O2093" t="inlineStr">
        <is>
          <t xml:space="preserve">Issues found in raw</t>
        </is>
      </c>
      <c r="P2093" t="str">
        <f>IF(OR(O2093="Issues found in master",O2093="Final master"),"Master",IF(OR(O2093="Ready for Master",O2093="Issues found in raw",O2093="Raw under QC",O2093="Issues resolved in raw"),"Raw","-"))</f>
        <v>Raw</v>
      </c>
      <c r="Q2093" s="13">
        <v>46287.32916666666</v>
      </c>
      <c r="R2093" t="inlineStr">
        <is>
          <t xml:space="preserve">2026-09 (Sept)</t>
        </is>
      </c>
      <c r="S2093">
        <f>IF(M2093="Not an error",0,IF(COUNTIFS($A$2:$A2093,$A2093,$D$2:$D2093,$D2093,$M$2:$M2093,"&lt;&gt;Not an error")=1,1,0))</f>
        <v>0</v>
      </c>
      <c r="T2093">
        <f>IF(M2093&lt;&gt;"Major",0,IF(COUNTIFS($A$2:$A2093,$A2093,$D$2:$D2093,$D2093,$M$2:$M2093,"Major")=1,1,0))</f>
        <v>0</v>
      </c>
      <c r="U2093">
        <f>IF(M2093&lt;&gt;"Minor",0,IF(COUNTIFS($A$2:$A2093,$A2093,$D$2:$D2093,$D2093,$M$2:$M2093,"Minor")=1,1,0))</f>
        <v>0</v>
      </c>
    </row>
    <row r="2094">
      <c r="A2094" t="inlineStr">
        <is>
          <t xml:space="preserve">819eabfbd96880cd7f6d42202600e24bdb384108</t>
        </is>
      </c>
      <c r="B2094" t="inlineStr">
        <is>
          <t xml:space="preserve">Primal Partners</t>
        </is>
      </c>
      <c r="C2094" t="inlineStr">
        <is>
          <t xml:space="preserve">Primal Partners (New)</t>
        </is>
      </c>
      <c r="D2094" t="inlineStr">
        <is>
          <t xml:space="preserve">a17b4a6fe7e86b47c2313073066deea29badcce2</t>
        </is>
      </c>
      <c r="E2094" t="inlineStr">
        <is>
          <t xml:space="preserve">Episode 131: Im Wasser Spielen</t>
        </is>
      </c>
      <c r="F2094">
        <v>131</v>
      </c>
      <c r="G2094" t="inlineStr">
        <is>
          <t xml:space="preserve">3:55-4:03</t>
        </is>
      </c>
      <c r="H2094" t="inlineStr">
        <is>
          <t xml:space="preserve">Pending</t>
        </is>
      </c>
      <c r="I2094" t="inlineStr">
        <is>
          <t xml:space="preserve">Remarks: [Script Error]
Line from script:
„Ich habe auch beantragt, außerhalb des Campus zu wohnen, aber die Uni hat es abgelehnt“, sagte Faye mit einem Anflug von Neid in der Stimme.
Note: Faye attends a high school, not a university. Suggested: „Ich habe auch beantragt, außerhalb des Campus zu wohnen, aber die Schule hat es abgelehnt“, sagte Faye mit einem Anflug von Neid in der Stimme.</t>
        </is>
      </c>
      <c r="J2094" t="inlineStr">
        <is>
          <t xml:space="preserve">VOA</t>
        </is>
      </c>
      <c r="K2094" t="inlineStr">
        <is>
          <t xml:space="preserve">Script Error</t>
        </is>
      </c>
      <c r="L2094" t="inlineStr">
        <is>
          <t xml:space="preserve">Script error</t>
        </is>
      </c>
      <c r="M2094" t="str">
        <f>IFERROR(IF(VLOOKUP(L2094,'Quantification'!$A:$B,2,FALSE)&amp;""="","Unclassified",VLOOKUP(L2094,'Quantification'!$A:$B,2,FALSE)),"Unclassified")</f>
        <v>Major</v>
      </c>
      <c r="N2094" t="inlineStr">
        <is>
          <t xml:space="preserve">con-khera.mirjam@pocketfm.com</t>
        </is>
      </c>
      <c r="O2094" t="inlineStr">
        <is>
          <t xml:space="preserve">Issues found in raw</t>
        </is>
      </c>
      <c r="P2094" t="str">
        <f>IF(OR(O2094="Issues found in master",O2094="Final master"),"Master",IF(OR(O2094="Ready for Master",O2094="Issues found in raw",O2094="Raw under QC",O2094="Issues resolved in raw"),"Raw","-"))</f>
        <v>Raw</v>
      </c>
      <c r="Q2094" s="13">
        <v>46287.32916666666</v>
      </c>
      <c r="R2094" t="inlineStr">
        <is>
          <t xml:space="preserve">2026-09 (Sept)</t>
        </is>
      </c>
      <c r="S2094">
        <f>IF(M2094="Not an error",0,IF(COUNTIFS($A$2:$A2094,$A2094,$D$2:$D2094,$D2094,$M$2:$M2094,"&lt;&gt;Not an error")=1,1,0))</f>
        <v>1</v>
      </c>
      <c r="T2094">
        <f>IF(M2094&lt;&gt;"Major",0,IF(COUNTIFS($A$2:$A2094,$A2094,$D$2:$D2094,$D2094,$M$2:$M2094,"Major")=1,1,0))</f>
        <v>1</v>
      </c>
      <c r="U2094">
        <f>IF(M2094&lt;&gt;"Minor",0,IF(COUNTIFS($A$2:$A2094,$A2094,$D$2:$D2094,$D2094,$M$2:$M2094,"Minor")=1,1,0))</f>
        <v>0</v>
      </c>
    </row>
    <row r="2095">
      <c r="A2095" t="inlineStr">
        <is>
          <t xml:space="preserve">819eabfbd96880cd7f6d42202600e24bdb384108</t>
        </is>
      </c>
      <c r="B2095" t="inlineStr">
        <is>
          <t xml:space="preserve">Primal Partners</t>
        </is>
      </c>
      <c r="C2095" t="inlineStr">
        <is>
          <t xml:space="preserve">Primal Partners (New)</t>
        </is>
      </c>
      <c r="D2095" t="inlineStr">
        <is>
          <t xml:space="preserve">a17b4a6fe7e86b47c2313073066deea29badcce2</t>
        </is>
      </c>
      <c r="E2095" t="inlineStr">
        <is>
          <t xml:space="preserve">Episode 131: Im Wasser Spielen</t>
        </is>
      </c>
      <c r="F2095">
        <v>131</v>
      </c>
      <c r="G2095" t="inlineStr">
        <is>
          <t xml:space="preserve">4:12-4:14</t>
        </is>
      </c>
      <c r="H2095" t="inlineStr">
        <is>
          <t xml:space="preserve">Pending</t>
        </is>
      </c>
      <c r="I2095" t="inlineStr">
        <is>
          <t xml:space="preserve">Remarks: [Script Error]
Line from script:
„Er brach abrupt ab.“
Note: Faye is female, so the pronoun is incorrect. Suggested: „Sie brach abrupt ab.“</t>
        </is>
      </c>
      <c r="J2095" t="inlineStr">
        <is>
          <t xml:space="preserve">VOA</t>
        </is>
      </c>
      <c r="K2095" t="inlineStr">
        <is>
          <t xml:space="preserve">Script Error</t>
        </is>
      </c>
      <c r="L2095" t="inlineStr">
        <is>
          <t xml:space="preserve">Script error</t>
        </is>
      </c>
      <c r="M2095" t="str">
        <f>IFERROR(IF(VLOOKUP(L2095,'Quantification'!$A:$B,2,FALSE)&amp;""="","Unclassified",VLOOKUP(L2095,'Quantification'!$A:$B,2,FALSE)),"Unclassified")</f>
        <v>Major</v>
      </c>
      <c r="N2095" t="inlineStr">
        <is>
          <t xml:space="preserve">con-khera.mirjam@pocketfm.com</t>
        </is>
      </c>
      <c r="O2095" t="inlineStr">
        <is>
          <t xml:space="preserve">Issues found in raw</t>
        </is>
      </c>
      <c r="P2095" t="str">
        <f>IF(OR(O2095="Issues found in master",O2095="Final master"),"Master",IF(OR(O2095="Ready for Master",O2095="Issues found in raw",O2095="Raw under QC",O2095="Issues resolved in raw"),"Raw","-"))</f>
        <v>Raw</v>
      </c>
      <c r="Q2095" s="13">
        <v>46287.32916666666</v>
      </c>
      <c r="R2095" t="inlineStr">
        <is>
          <t xml:space="preserve">2026-09 (Sept)</t>
        </is>
      </c>
      <c r="S2095">
        <f>IF(M2095="Not an error",0,IF(COUNTIFS($A$2:$A2095,$A2095,$D$2:$D2095,$D2095,$M$2:$M2095,"&lt;&gt;Not an error")=1,1,0))</f>
        <v>0</v>
      </c>
      <c r="T2095">
        <f>IF(M2095&lt;&gt;"Major",0,IF(COUNTIFS($A$2:$A2095,$A2095,$D$2:$D2095,$D2095,$M$2:$M2095,"Major")=1,1,0))</f>
        <v>0</v>
      </c>
      <c r="U2095">
        <f>IF(M2095&lt;&gt;"Minor",0,IF(COUNTIFS($A$2:$A2095,$A2095,$D$2:$D2095,$D2095,$M$2:$M2095,"Minor")=1,1,0))</f>
        <v>0</v>
      </c>
    </row>
    <row r="2096">
      <c r="A2096" t="inlineStr">
        <is>
          <t xml:space="preserve">819eabfbd96880cd7f6d42202600e24bdb384108</t>
        </is>
      </c>
      <c r="B2096" t="inlineStr">
        <is>
          <t xml:space="preserve">Primal Partners</t>
        </is>
      </c>
      <c r="C2096" t="inlineStr">
        <is>
          <t xml:space="preserve">Primal Partners (New)</t>
        </is>
      </c>
      <c r="D2096" t="inlineStr">
        <is>
          <t xml:space="preserve">a17b4a6fe7e86b47c2313073066deea29badcce2</t>
        </is>
      </c>
      <c r="E2096" t="inlineStr">
        <is>
          <t xml:space="preserve">Episode 131: Im Wasser Spielen</t>
        </is>
      </c>
      <c r="F2096">
        <v>131</v>
      </c>
      <c r="G2096" t="inlineStr">
        <is>
          <t xml:space="preserve">4:22-4:30</t>
        </is>
      </c>
      <c r="H2096" t="inlineStr">
        <is>
          <t xml:space="preserve">Pending</t>
        </is>
      </c>
      <c r="I2096" t="inlineStr">
        <is>
          <t xml:space="preserve">Remarks: [Script Error]
Line from script:
„So wie er mitten im Satz aufgehört hatte, klang es, als hätte er den Antrag gestellt, weil sie eingezogen war, und nicht schon davor!“
Note: Faye is female, so the masculine pronouns are incorrect. The second pronoun is also ambiguous. Suggested: „So wie sie mitten im Satz aufgehört hatte, klang es, als hätte sie den Antrag erst gestellt, weil Sofia eingezogen war, und nicht schon davor!“</t>
        </is>
      </c>
      <c r="J2096" t="inlineStr">
        <is>
          <t xml:space="preserve">VOA</t>
        </is>
      </c>
      <c r="K2096" t="inlineStr">
        <is>
          <t xml:space="preserve">Script Error</t>
        </is>
      </c>
      <c r="L2096" t="inlineStr">
        <is>
          <t xml:space="preserve">Script error</t>
        </is>
      </c>
      <c r="M2096" t="str">
        <f>IFERROR(IF(VLOOKUP(L2096,'Quantification'!$A:$B,2,FALSE)&amp;""="","Unclassified",VLOOKUP(L2096,'Quantification'!$A:$B,2,FALSE)),"Unclassified")</f>
        <v>Major</v>
      </c>
      <c r="N2096" t="inlineStr">
        <is>
          <t xml:space="preserve">con-khera.mirjam@pocketfm.com</t>
        </is>
      </c>
      <c r="O2096" t="inlineStr">
        <is>
          <t xml:space="preserve">Issues found in raw</t>
        </is>
      </c>
      <c r="P2096" t="str">
        <f>IF(OR(O2096="Issues found in master",O2096="Final master"),"Master",IF(OR(O2096="Ready for Master",O2096="Issues found in raw",O2096="Raw under QC",O2096="Issues resolved in raw"),"Raw","-"))</f>
        <v>Raw</v>
      </c>
      <c r="Q2096" s="13">
        <v>46287.32916666666</v>
      </c>
      <c r="R2096" t="inlineStr">
        <is>
          <t xml:space="preserve">2026-09 (Sept)</t>
        </is>
      </c>
      <c r="S2096">
        <f>IF(M2096="Not an error",0,IF(COUNTIFS($A$2:$A2096,$A2096,$D$2:$D2096,$D2096,$M$2:$M2096,"&lt;&gt;Not an error")=1,1,0))</f>
        <v>0</v>
      </c>
      <c r="T2096">
        <f>IF(M2096&lt;&gt;"Major",0,IF(COUNTIFS($A$2:$A2096,$A2096,$D$2:$D2096,$D2096,$M$2:$M2096,"Major")=1,1,0))</f>
        <v>0</v>
      </c>
      <c r="U2096">
        <f>IF(M2096&lt;&gt;"Minor",0,IF(COUNTIFS($A$2:$A2096,$A2096,$D$2:$D2096,$D2096,$M$2:$M2096,"Minor")=1,1,0))</f>
        <v>0</v>
      </c>
    </row>
    <row r="2097">
      <c r="A2097" t="inlineStr">
        <is>
          <t xml:space="preserve">819eabfbd96880cd7f6d42202600e24bdb384108</t>
        </is>
      </c>
      <c r="B2097" t="inlineStr">
        <is>
          <t xml:space="preserve">Primal Partners</t>
        </is>
      </c>
      <c r="C2097" t="inlineStr">
        <is>
          <t xml:space="preserve">Primal Partners (New)</t>
        </is>
      </c>
      <c r="D2097" t="inlineStr">
        <is>
          <t xml:space="preserve">a17b4a6fe7e86b47c2313073066deea29badcce2</t>
        </is>
      </c>
      <c r="E2097" t="inlineStr">
        <is>
          <t xml:space="preserve">Episode 131: Im Wasser Spielen</t>
        </is>
      </c>
      <c r="F2097">
        <v>131</v>
      </c>
      <c r="G2097" t="inlineStr">
        <is>
          <t xml:space="preserve">4:48-4:54</t>
        </is>
      </c>
      <c r="H2097" t="inlineStr">
        <is>
          <t xml:space="preserve">Pending</t>
        </is>
      </c>
      <c r="I2097" t="inlineStr">
        <is>
          <t xml:space="preserve">Remarks: [Script Error]
Line from script:
â€žAls sie das erste Mal eingezogen war, hatte ihr Mitbewohner eine Heidenangst vor Zahn und Finder gehabt.â€œ
Note: Faye is female, and â€œsieâ€_x009d_ is ambiguous. â€œDas erste Malâ€_x009d_ is also unnecessary. Suggested: â€žAls Sofia eingezogen war, hatte ihre Mitbewohnerin eine Heidenangst vor Zahn und Finder gehabt.â€œ</t>
        </is>
      </c>
      <c r="J2097" t="inlineStr">
        <is>
          <t xml:space="preserve">VOA</t>
        </is>
      </c>
      <c r="K2097" t="inlineStr">
        <is>
          <t xml:space="preserve">Script Error</t>
        </is>
      </c>
      <c r="L2097" t="inlineStr">
        <is>
          <t xml:space="preserve">Script error</t>
        </is>
      </c>
      <c r="M2097" t="str">
        <f>IFERROR(IF(VLOOKUP(L2097,'Quantification'!$A:$B,2,FALSE)&amp;""="","Unclassified",VLOOKUP(L2097,'Quantification'!$A:$B,2,FALSE)),"Unclassified")</f>
        <v>Major</v>
      </c>
      <c r="N2097" t="inlineStr">
        <is>
          <t xml:space="preserve">con-khera.mirjam@pocketfm.com</t>
        </is>
      </c>
      <c r="O2097" t="inlineStr">
        <is>
          <t xml:space="preserve">Issues found in raw</t>
        </is>
      </c>
      <c r="P2097" t="str">
        <f>IF(OR(O2097="Issues found in master",O2097="Final master"),"Master",IF(OR(O2097="Ready for Master",O2097="Issues found in raw",O2097="Raw under QC",O2097="Issues resolved in raw"),"Raw","-"))</f>
        <v>Raw</v>
      </c>
      <c r="Q2097" s="13">
        <v>46287.32916666666</v>
      </c>
      <c r="R2097" t="inlineStr">
        <is>
          <t xml:space="preserve">2026-09 (Sept)</t>
        </is>
      </c>
      <c r="S2097">
        <f>IF(M2097="Not an error",0,IF(COUNTIFS($A$2:$A2097,$A2097,$D$2:$D2097,$D2097,$M$2:$M2097,"&lt;&gt;Not an error")=1,1,0))</f>
        <v>0</v>
      </c>
      <c r="T2097">
        <f>IF(M2097&lt;&gt;"Major",0,IF(COUNTIFS($A$2:$A2097,$A2097,$D$2:$D2097,$D2097,$M$2:$M2097,"Major")=1,1,0))</f>
        <v>0</v>
      </c>
      <c r="U2097">
        <f>IF(M2097&lt;&gt;"Minor",0,IF(COUNTIFS($A$2:$A2097,$A2097,$D$2:$D2097,$D2097,$M$2:$M2097,"Minor")=1,1,0))</f>
        <v>0</v>
      </c>
    </row>
    <row r="2098">
      <c r="A2098" t="inlineStr">
        <is>
          <t xml:space="preserve">819eabfbd96880cd7f6d42202600e24bdb384108</t>
        </is>
      </c>
      <c r="B2098" t="inlineStr">
        <is>
          <t xml:space="preserve">Primal Partners</t>
        </is>
      </c>
      <c r="C2098" t="inlineStr">
        <is>
          <t xml:space="preserve">Primal Partners (New)</t>
        </is>
      </c>
      <c r="D2098" t="inlineStr">
        <is>
          <t xml:space="preserve">a17b4a6fe7e86b47c2313073066deea29badcce2</t>
        </is>
      </c>
      <c r="E2098" t="inlineStr">
        <is>
          <t xml:space="preserve">Episode 131: Im Wasser Spielen</t>
        </is>
      </c>
      <c r="F2098">
        <v>131</v>
      </c>
      <c r="G2098" t="inlineStr">
        <is>
          <t xml:space="preserve">8:37-8:42</t>
        </is>
      </c>
      <c r="H2098" t="inlineStr">
        <is>
          <t xml:space="preserve">Pending</t>
        </is>
      </c>
      <c r="I2098" t="inlineStr">
        <is>
          <t xml:space="preserve">Remarks: [Mispronunciation]
Line from script:
â€žZahn, hast du mit Wasser gespielt?â€œ
Note: â€œZahnâ€_x009d_ is mispronounced and sounds like â€œzahm.â€_x009d_ Please pronounce the final consonant clearly as â€œZahn.â€_x009d_</t>
        </is>
      </c>
      <c r="J2098" t="inlineStr">
        <is>
          <t xml:space="preserve">VOA</t>
        </is>
      </c>
      <c r="K2098" t="inlineStr">
        <is>
          <t xml:space="preserve">Mispronunciation</t>
        </is>
      </c>
      <c r="L2098" t="inlineStr">
        <is>
          <t xml:space="preserve">Mispronunciation</t>
        </is>
      </c>
      <c r="M2098" t="str">
        <f>IFERROR(IF(VLOOKUP(L2098,'Quantification'!$A:$B,2,FALSE)&amp;""="","Unclassified",VLOOKUP(L2098,'Quantification'!$A:$B,2,FALSE)),"Unclassified")</f>
        <v>Major</v>
      </c>
      <c r="N2098" t="inlineStr">
        <is>
          <t xml:space="preserve">con-khera.mirjam@pocketfm.com</t>
        </is>
      </c>
      <c r="O2098" t="inlineStr">
        <is>
          <t xml:space="preserve">Issues found in raw</t>
        </is>
      </c>
      <c r="P2098" t="str">
        <f>IF(OR(O2098="Issues found in master",O2098="Final master"),"Master",IF(OR(O2098="Ready for Master",O2098="Issues found in raw",O2098="Raw under QC",O2098="Issues resolved in raw"),"Raw","-"))</f>
        <v>Raw</v>
      </c>
      <c r="Q2098" s="13">
        <v>46287.32916666666</v>
      </c>
      <c r="R2098" t="inlineStr">
        <is>
          <t xml:space="preserve">2026-09 (Sept)</t>
        </is>
      </c>
      <c r="S2098">
        <f>IF(M2098="Not an error",0,IF(COUNTIFS($A$2:$A2098,$A2098,$D$2:$D2098,$D2098,$M$2:$M2098,"&lt;&gt;Not an error")=1,1,0))</f>
        <v>0</v>
      </c>
      <c r="T2098">
        <f>IF(M2098&lt;&gt;"Major",0,IF(COUNTIFS($A$2:$A2098,$A2098,$D$2:$D2098,$D2098,$M$2:$M2098,"Major")=1,1,0))</f>
        <v>0</v>
      </c>
      <c r="U2098">
        <f>IF(M2098&lt;&gt;"Minor",0,IF(COUNTIFS($A$2:$A2098,$A2098,$D$2:$D2098,$D2098,$M$2:$M2098,"Minor")=1,1,0))</f>
        <v>0</v>
      </c>
    </row>
    <row r="2099">
      <c r="A2099" t="inlineStr">
        <is>
          <t xml:space="preserve">819eabfbd96880cd7f6d42202600e24bdb384108</t>
        </is>
      </c>
      <c r="B2099" t="inlineStr">
        <is>
          <t xml:space="preserve">Primal Partners</t>
        </is>
      </c>
      <c r="C2099" t="inlineStr">
        <is>
          <t xml:space="preserve">Primal Partners (New)</t>
        </is>
      </c>
      <c r="D2099" t="inlineStr">
        <is>
          <t xml:space="preserve">01307df948554f97921a5697b6483a533c0a5a73</t>
        </is>
      </c>
      <c r="E2099" t="inlineStr">
        <is>
          <t xml:space="preserve">Episode 133: Die Spur Verlieren</t>
        </is>
      </c>
      <c r="F2099">
        <v>133</v>
      </c>
      <c r="G2099" t="inlineStr">
        <is>
          <t xml:space="preserve">0:00-0:04</t>
        </is>
      </c>
      <c r="H2099" t="inlineStr">
        <is>
          <t xml:space="preserve">Pending</t>
        </is>
      </c>
      <c r="I2099" t="inlineStr">
        <is>
          <t xml:space="preserve">Remarks: [Script Error]
Line from script:
â€žIn diesem Moment nahm Finder einen Duft wahr, der vom Haus in den Garten wehte.â€œ
Note: Finder already noticed and began following the scent in the previous episode, so â€œIn diesem Momentâ€_x009d_ incorrectly presents it as a new event. Suggested: â€žFinder folgte dem Duft, den er kurz zuvor wahrgenommen hatte, weiter in den Garten.â€œ</t>
        </is>
      </c>
      <c r="J2099" t="inlineStr">
        <is>
          <t xml:space="preserve">VOA</t>
        </is>
      </c>
      <c r="K2099" t="inlineStr">
        <is>
          <t xml:space="preserve">Script Error</t>
        </is>
      </c>
      <c r="L2099" t="inlineStr">
        <is>
          <t xml:space="preserve">Script error</t>
        </is>
      </c>
      <c r="M2099" t="str">
        <f>IFERROR(IF(VLOOKUP(L2099,'Quantification'!$A:$B,2,FALSE)&amp;""="","Unclassified",VLOOKUP(L2099,'Quantification'!$A:$B,2,FALSE)),"Unclassified")</f>
        <v>Major</v>
      </c>
      <c r="N2099" t="inlineStr">
        <is>
          <t xml:space="preserve">con-khera.mirjam@pocketfm.com</t>
        </is>
      </c>
      <c r="O2099" t="inlineStr">
        <is>
          <t xml:space="preserve">Issues found in raw</t>
        </is>
      </c>
      <c r="P2099" t="str">
        <f>IF(OR(O2099="Issues found in master",O2099="Final master"),"Master",IF(OR(O2099="Ready for Master",O2099="Issues found in raw",O2099="Raw under QC",O2099="Issues resolved in raw"),"Raw","-"))</f>
        <v>Raw</v>
      </c>
      <c r="Q2099" s="13">
        <v>46281.20416666666</v>
      </c>
      <c r="R2099" t="inlineStr">
        <is>
          <t xml:space="preserve">2026-09 (Sept)</t>
        </is>
      </c>
      <c r="S2099">
        <f>IF(M2099="Not an error",0,IF(COUNTIFS($A$2:$A2099,$A2099,$D$2:$D2099,$D2099,$M$2:$M2099,"&lt;&gt;Not an error")=1,1,0))</f>
        <v>1</v>
      </c>
      <c r="T2099">
        <f>IF(M2099&lt;&gt;"Major",0,IF(COUNTIFS($A$2:$A2099,$A2099,$D$2:$D2099,$D2099,$M$2:$M2099,"Major")=1,1,0))</f>
        <v>1</v>
      </c>
      <c r="U2099">
        <f>IF(M2099&lt;&gt;"Minor",0,IF(COUNTIFS($A$2:$A2099,$A2099,$D$2:$D2099,$D2099,$M$2:$M2099,"Minor")=1,1,0))</f>
        <v>0</v>
      </c>
    </row>
    <row r="2100">
      <c r="A2100" t="inlineStr">
        <is>
          <t xml:space="preserve">819eabfbd96880cd7f6d42202600e24bdb384108</t>
        </is>
      </c>
      <c r="B2100" t="inlineStr">
        <is>
          <t xml:space="preserve">Primal Partners</t>
        </is>
      </c>
      <c r="C2100" t="inlineStr">
        <is>
          <t xml:space="preserve">Primal Partners (New)</t>
        </is>
      </c>
      <c r="D2100" t="inlineStr">
        <is>
          <t xml:space="preserve">01307df948554f97921a5697b6483a533c0a5a73</t>
        </is>
      </c>
      <c r="E2100" t="inlineStr">
        <is>
          <t xml:space="preserve">Episode 133: Die Spur Verlieren</t>
        </is>
      </c>
      <c r="F2100">
        <v>133</v>
      </c>
      <c r="G2100" t="inlineStr">
        <is>
          <t xml:space="preserve">1:20-1:28</t>
        </is>
      </c>
      <c r="H2100" t="inlineStr">
        <is>
          <t xml:space="preserve">Pending</t>
        </is>
      </c>
      <c r="I2100" t="inlineStr">
        <is>
          <t xml:space="preserve">Remarks: [Script Error]
Line from script:
„Um zweiundzwanzig Uhr dreiunddreißig lag Sofia nach einer Dusche im Bett und betrachtete die Daten im Kodex des Bändigers.“
Note: The exact timestamp is unnecessarily specific. Suggested: „Später am Abend lag Sofia nach einer Dusche im Bett und betrachtete die Daten im Kodex des Bändigers.“</t>
        </is>
      </c>
      <c r="J2100" t="inlineStr">
        <is>
          <t xml:space="preserve">VOA</t>
        </is>
      </c>
      <c r="K2100" t="inlineStr">
        <is>
          <t xml:space="preserve">Script Error</t>
        </is>
      </c>
      <c r="L2100" t="inlineStr">
        <is>
          <t xml:space="preserve">Script error</t>
        </is>
      </c>
      <c r="M2100" t="str">
        <f>IFERROR(IF(VLOOKUP(L2100,'Quantification'!$A:$B,2,FALSE)&amp;""="","Unclassified",VLOOKUP(L2100,'Quantification'!$A:$B,2,FALSE)),"Unclassified")</f>
        <v>Major</v>
      </c>
      <c r="N2100" t="inlineStr">
        <is>
          <t xml:space="preserve">con-khera.mirjam@pocketfm.com</t>
        </is>
      </c>
      <c r="O2100" t="inlineStr">
        <is>
          <t xml:space="preserve">Issues found in raw</t>
        </is>
      </c>
      <c r="P2100" t="str">
        <f>IF(OR(O2100="Issues found in master",O2100="Final master"),"Master",IF(OR(O2100="Ready for Master",O2100="Issues found in raw",O2100="Raw under QC",O2100="Issues resolved in raw"),"Raw","-"))</f>
        <v>Raw</v>
      </c>
      <c r="Q2100" s="13">
        <v>46281.20416666666</v>
      </c>
      <c r="R2100" t="inlineStr">
        <is>
          <t xml:space="preserve">2026-09 (Sept)</t>
        </is>
      </c>
      <c r="S2100">
        <f>IF(M2100="Not an error",0,IF(COUNTIFS($A$2:$A2100,$A2100,$D$2:$D2100,$D2100,$M$2:$M2100,"&lt;&gt;Not an error")=1,1,0))</f>
        <v>0</v>
      </c>
      <c r="T2100">
        <f>IF(M2100&lt;&gt;"Major",0,IF(COUNTIFS($A$2:$A2100,$A2100,$D$2:$D2100,$D2100,$M$2:$M2100,"Major")=1,1,0))</f>
        <v>0</v>
      </c>
      <c r="U2100">
        <f>IF(M2100&lt;&gt;"Minor",0,IF(COUNTIFS($A$2:$A2100,$A2100,$D$2:$D2100,$D2100,$M$2:$M2100,"Minor")=1,1,0))</f>
        <v>0</v>
      </c>
    </row>
    <row r="2101">
      <c r="A2101" t="inlineStr">
        <is>
          <t xml:space="preserve">819eabfbd96880cd7f6d42202600e24bdb384108</t>
        </is>
      </c>
      <c r="B2101" t="inlineStr">
        <is>
          <t xml:space="preserve">Primal Partners</t>
        </is>
      </c>
      <c r="C2101" t="inlineStr">
        <is>
          <t xml:space="preserve">Primal Partners (New)</t>
        </is>
      </c>
      <c r="D2101" t="inlineStr">
        <is>
          <t xml:space="preserve">01307df948554f97921a5697b6483a533c0a5a73</t>
        </is>
      </c>
      <c r="E2101" t="inlineStr">
        <is>
          <t xml:space="preserve">Episode 133: Die Spur Verlieren</t>
        </is>
      </c>
      <c r="F2101">
        <v>133</v>
      </c>
      <c r="G2101" t="inlineStr">
        <is>
          <t xml:space="preserve">2:35-2:43</t>
        </is>
      </c>
      <c r="H2101" t="inlineStr">
        <is>
          <t xml:space="preserve">Pending</t>
        </is>
      </c>
      <c r="I2101" t="inlineStr">
        <is>
          <t xml:space="preserve">Remarks: [Script Error / TBC]
Line from script:
â€žWenn sie ihn einfach nur herumschweben und nichts tun lieÃŸe, wÃ¼rde er sich in drei Monaten trotzdem zu einem FinddÃ¤mon des mittleren Ranges entwickeln.â€œ
Note: â€œFinderâ€_x009d_ is the beastâ€™s personal name, so â€œFinddÃ¤monâ€_x009d_ appears to derive the species evolution from his nickname. Please confirm the official evolved form of the Schatz-Ghul/Schatzgeist in the glossary. Suggested: â€žWenn sie ihn einfach nur herumschweben und nichts tun lieÃŸe, wÃ¼rde er sich in drei Monaten trotzdem zu einem SchatzdÃ¤mon des mittleren Ranges entwickeln.â€œ</t>
        </is>
      </c>
      <c r="J2101" t="inlineStr">
        <is>
          <t xml:space="preserve">VOA</t>
        </is>
      </c>
      <c r="K2101" t="inlineStr">
        <is>
          <t xml:space="preserve">Script Error</t>
        </is>
      </c>
      <c r="L2101" t="inlineStr">
        <is>
          <t xml:space="preserve">Script error</t>
        </is>
      </c>
      <c r="M2101" t="str">
        <f>IFERROR(IF(VLOOKUP(L2101,'Quantification'!$A:$B,2,FALSE)&amp;""="","Unclassified",VLOOKUP(L2101,'Quantification'!$A:$B,2,FALSE)),"Unclassified")</f>
        <v>Major</v>
      </c>
      <c r="N2101" t="inlineStr">
        <is>
          <t xml:space="preserve">con-khera.mirjam@pocketfm.com</t>
        </is>
      </c>
      <c r="O2101" t="inlineStr">
        <is>
          <t xml:space="preserve">Issues found in raw</t>
        </is>
      </c>
      <c r="P2101" t="str">
        <f>IF(OR(O2101="Issues found in master",O2101="Final master"),"Master",IF(OR(O2101="Ready for Master",O2101="Issues found in raw",O2101="Raw under QC",O2101="Issues resolved in raw"),"Raw","-"))</f>
        <v>Raw</v>
      </c>
      <c r="Q2101" s="13">
        <v>46281.20416666666</v>
      </c>
      <c r="R2101" t="inlineStr">
        <is>
          <t xml:space="preserve">2026-09 (Sept)</t>
        </is>
      </c>
      <c r="S2101">
        <f>IF(M2101="Not an error",0,IF(COUNTIFS($A$2:$A2101,$A2101,$D$2:$D2101,$D2101,$M$2:$M2101,"&lt;&gt;Not an error")=1,1,0))</f>
        <v>0</v>
      </c>
      <c r="T2101">
        <f>IF(M2101&lt;&gt;"Major",0,IF(COUNTIFS($A$2:$A2101,$A2101,$D$2:$D2101,$D2101,$M$2:$M2101,"Major")=1,1,0))</f>
        <v>0</v>
      </c>
      <c r="U2101">
        <f>IF(M2101&lt;&gt;"Minor",0,IF(COUNTIFS($A$2:$A2101,$A2101,$D$2:$D2101,$D2101,$M$2:$M2101,"Minor")=1,1,0))</f>
        <v>0</v>
      </c>
    </row>
    <row r="2102">
      <c r="A2102" t="inlineStr">
        <is>
          <t xml:space="preserve">819eabfbd96880cd7f6d42202600e24bdb384108</t>
        </is>
      </c>
      <c r="B2102" t="inlineStr">
        <is>
          <t xml:space="preserve">Primal Partners</t>
        </is>
      </c>
      <c r="C2102" t="inlineStr">
        <is>
          <t xml:space="preserve">Primal Partners (New)</t>
        </is>
      </c>
      <c r="D2102" t="inlineStr">
        <is>
          <t xml:space="preserve">fdf583356ff08cae00f3191a5dee2b8d7c611dc2</t>
        </is>
      </c>
      <c r="E2102" t="inlineStr">
        <is>
          <t xml:space="preserve">Episode 134: Spuck Es Aus</t>
        </is>
      </c>
      <c r="F2102">
        <v>134</v>
      </c>
      <c r="G2102" t="inlineStr">
        <is>
          <t xml:space="preserve">2:42-2:44</t>
        </is>
      </c>
      <c r="H2102" t="inlineStr">
        <is>
          <t xml:space="preserve">Pending</t>
        </is>
      </c>
      <c r="I2102" t="inlineStr">
        <is>
          <t xml:space="preserve">Remarks: [Script Error]
Line from script:
â€žSofia war einen Moment lang sprachlos.â€œ
Note: â€œWar sprachlosâ€_x009d_ is repetitive and generic. Suggested: Delete the line.</t>
        </is>
      </c>
      <c r="J2102" t="inlineStr">
        <is>
          <t xml:space="preserve">VOA</t>
        </is>
      </c>
      <c r="K2102" t="inlineStr">
        <is>
          <t xml:space="preserve">Script Error</t>
        </is>
      </c>
      <c r="L2102" t="inlineStr">
        <is>
          <t xml:space="preserve">Script error</t>
        </is>
      </c>
      <c r="M2102" t="str">
        <f>IFERROR(IF(VLOOKUP(L2102,'Quantification'!$A:$B,2,FALSE)&amp;""="","Unclassified",VLOOKUP(L2102,'Quantification'!$A:$B,2,FALSE)),"Unclassified")</f>
        <v>Major</v>
      </c>
      <c r="N2102" t="inlineStr">
        <is>
          <t xml:space="preserve">con-khera.mirjam@pocketfm.com</t>
        </is>
      </c>
      <c r="O2102" t="inlineStr">
        <is>
          <t xml:space="preserve">Issues found in raw</t>
        </is>
      </c>
      <c r="P2102" t="str">
        <f>IF(OR(O2102="Issues found in master",O2102="Final master"),"Master",IF(OR(O2102="Ready for Master",O2102="Issues found in raw",O2102="Raw under QC",O2102="Issues resolved in raw"),"Raw","-"))</f>
        <v>Raw</v>
      </c>
      <c r="Q2102" s="13">
        <v>46288.72777777778</v>
      </c>
      <c r="R2102" t="inlineStr">
        <is>
          <t xml:space="preserve">2026-09 (Sept)</t>
        </is>
      </c>
      <c r="S2102">
        <f>IF(M2102="Not an error",0,IF(COUNTIFS($A$2:$A2102,$A2102,$D$2:$D2102,$D2102,$M$2:$M2102,"&lt;&gt;Not an error")=1,1,0))</f>
        <v>1</v>
      </c>
      <c r="T2102">
        <f>IF(M2102&lt;&gt;"Major",0,IF(COUNTIFS($A$2:$A2102,$A2102,$D$2:$D2102,$D2102,$M$2:$M2102,"Major")=1,1,0))</f>
        <v>1</v>
      </c>
      <c r="U2102">
        <f>IF(M2102&lt;&gt;"Minor",0,IF(COUNTIFS($A$2:$A2102,$A2102,$D$2:$D2102,$D2102,$M$2:$M2102,"Minor")=1,1,0))</f>
        <v>0</v>
      </c>
    </row>
    <row r="2103">
      <c r="A2103" t="inlineStr">
        <is>
          <t xml:space="preserve">819eabfbd96880cd7f6d42202600e24bdb384108</t>
        </is>
      </c>
      <c r="B2103" t="inlineStr">
        <is>
          <t xml:space="preserve">Primal Partners</t>
        </is>
      </c>
      <c r="C2103" t="inlineStr">
        <is>
          <t xml:space="preserve">Primal Partners (New)</t>
        </is>
      </c>
      <c r="D2103" t="inlineStr">
        <is>
          <t xml:space="preserve">fdf583356ff08cae00f3191a5dee2b8d7c611dc2</t>
        </is>
      </c>
      <c r="E2103" t="inlineStr">
        <is>
          <t xml:space="preserve">Episode 134: Spuck Es Aus</t>
        </is>
      </c>
      <c r="F2103">
        <v>134</v>
      </c>
      <c r="G2103" t="inlineStr">
        <is>
          <t xml:space="preserve">5:07-5:09</t>
        </is>
      </c>
      <c r="H2103" t="inlineStr">
        <is>
          <t xml:space="preserve">Pending</t>
        </is>
      </c>
      <c r="I2103" t="inlineStr">
        <is>
          <t xml:space="preserve">Remarks: [Script Error]
Line from script:
„Zahn brachte es einfach nicht.“
Note: The phrasing is vague and unnatural in this context. Suggested: „Zahn war noch weit von seinem Ziel entfernt.“</t>
        </is>
      </c>
      <c r="J2103" t="inlineStr">
        <is>
          <t xml:space="preserve">VOA</t>
        </is>
      </c>
      <c r="K2103" t="inlineStr">
        <is>
          <t xml:space="preserve">Script Error</t>
        </is>
      </c>
      <c r="L2103" t="inlineStr">
        <is>
          <t xml:space="preserve">Script error</t>
        </is>
      </c>
      <c r="M2103" t="str">
        <f>IFERROR(IF(VLOOKUP(L2103,'Quantification'!$A:$B,2,FALSE)&amp;""="","Unclassified",VLOOKUP(L2103,'Quantification'!$A:$B,2,FALSE)),"Unclassified")</f>
        <v>Major</v>
      </c>
      <c r="N2103" t="inlineStr">
        <is>
          <t xml:space="preserve">con-khera.mirjam@pocketfm.com</t>
        </is>
      </c>
      <c r="O2103" t="inlineStr">
        <is>
          <t xml:space="preserve">Issues found in raw</t>
        </is>
      </c>
      <c r="P2103" t="str">
        <f>IF(OR(O2103="Issues found in master",O2103="Final master"),"Master",IF(OR(O2103="Ready for Master",O2103="Issues found in raw",O2103="Raw under QC",O2103="Issues resolved in raw"),"Raw","-"))</f>
        <v>Raw</v>
      </c>
      <c r="Q2103" s="13">
        <v>46288.72777777778</v>
      </c>
      <c r="R2103" t="inlineStr">
        <is>
          <t xml:space="preserve">2026-09 (Sept)</t>
        </is>
      </c>
      <c r="S2103">
        <f>IF(M2103="Not an error",0,IF(COUNTIFS($A$2:$A2103,$A2103,$D$2:$D2103,$D2103,$M$2:$M2103,"&lt;&gt;Not an error")=1,1,0))</f>
        <v>0</v>
      </c>
      <c r="T2103">
        <f>IF(M2103&lt;&gt;"Major",0,IF(COUNTIFS($A$2:$A2103,$A2103,$D$2:$D2103,$D2103,$M$2:$M2103,"Major")=1,1,0))</f>
        <v>0</v>
      </c>
      <c r="U2103">
        <f>IF(M2103&lt;&gt;"Minor",0,IF(COUNTIFS($A$2:$A2103,$A2103,$D$2:$D2103,$D2103,$M$2:$M2103,"Minor")=1,1,0))</f>
        <v>0</v>
      </c>
    </row>
    <row r="2104">
      <c r="A2104" t="inlineStr">
        <is>
          <t xml:space="preserve">819eabfbd96880cd7f6d42202600e24bdb384108</t>
        </is>
      </c>
      <c r="B2104" t="inlineStr">
        <is>
          <t xml:space="preserve">Primal Partners</t>
        </is>
      </c>
      <c r="C2104" t="inlineStr">
        <is>
          <t xml:space="preserve">Primal Partners (New)</t>
        </is>
      </c>
      <c r="D2104" t="inlineStr">
        <is>
          <t xml:space="preserve">13eef3a91df92becfb308328379e7ce1cafdef7f</t>
        </is>
      </c>
      <c r="E2104" t="inlineStr">
        <is>
          <t xml:space="preserve">Episode 135: Die Reise Der Juju-Frucht</t>
        </is>
      </c>
      <c r="F2104">
        <v>135</v>
      </c>
      <c r="G2104" t="inlineStr">
        <is>
          <t xml:space="preserve">0:10-0:15</t>
        </is>
      </c>
      <c r="H2104" t="inlineStr">
        <is>
          <t xml:space="preserve">Pending</t>
        </is>
      </c>
      <c r="I2104" t="inlineStr">
        <is>
          <t xml:space="preserve">Remarks: [Script Error]
Line from script:
â€žDie Paste im Wert von Zehntausenden Allianz-MÃ¼nzen lag immer noch auf seiner Zunge.â€œ
Note: The established currency is Credits, not â€œAllianz-MÃ¼nzen.â€_x009d_ Suggested: â€žDie Paste im Wert von Zehntausenden Credits lag immer noch auf seiner Zunge.â€œ</t>
        </is>
      </c>
      <c r="J2104" t="inlineStr">
        <is>
          <t xml:space="preserve">VOA</t>
        </is>
      </c>
      <c r="K2104" t="inlineStr">
        <is>
          <t xml:space="preserve">Script Error</t>
        </is>
      </c>
      <c r="L2104" t="inlineStr">
        <is>
          <t xml:space="preserve">Script error</t>
        </is>
      </c>
      <c r="M2104" t="str">
        <f>IFERROR(IF(VLOOKUP(L2104,'Quantification'!$A:$B,2,FALSE)&amp;""="","Unclassified",VLOOKUP(L2104,'Quantification'!$A:$B,2,FALSE)),"Unclassified")</f>
        <v>Major</v>
      </c>
      <c r="N2104" t="inlineStr">
        <is>
          <t xml:space="preserve">con-khera.mirjam@pocketfm.com</t>
        </is>
      </c>
      <c r="O2104" t="inlineStr">
        <is>
          <t xml:space="preserve">Issues found in raw</t>
        </is>
      </c>
      <c r="P2104" t="str">
        <f>IF(OR(O2104="Issues found in master",O2104="Final master"),"Master",IF(OR(O2104="Ready for Master",O2104="Issues found in raw",O2104="Raw under QC",O2104="Issues resolved in raw"),"Raw","-"))</f>
        <v>Raw</v>
      </c>
      <c r="Q2104" s="13">
        <v>46281.20416666666</v>
      </c>
      <c r="R2104" t="inlineStr">
        <is>
          <t xml:space="preserve">2026-09 (Sept)</t>
        </is>
      </c>
      <c r="S2104">
        <f>IF(M2104="Not an error",0,IF(COUNTIFS($A$2:$A2104,$A2104,$D$2:$D2104,$D2104,$M$2:$M2104,"&lt;&gt;Not an error")=1,1,0))</f>
        <v>1</v>
      </c>
      <c r="T2104">
        <f>IF(M2104&lt;&gt;"Major",0,IF(COUNTIFS($A$2:$A2104,$A2104,$D$2:$D2104,$D2104,$M$2:$M2104,"Major")=1,1,0))</f>
        <v>1</v>
      </c>
      <c r="U2104">
        <f>IF(M2104&lt;&gt;"Minor",0,IF(COUNTIFS($A$2:$A2104,$A2104,$D$2:$D2104,$D2104,$M$2:$M2104,"Minor")=1,1,0))</f>
        <v>0</v>
      </c>
    </row>
    <row r="2105">
      <c r="A2105" t="inlineStr">
        <is>
          <t xml:space="preserve">819eabfbd96880cd7f6d42202600e24bdb384108</t>
        </is>
      </c>
      <c r="B2105" t="inlineStr">
        <is>
          <t xml:space="preserve">Primal Partners</t>
        </is>
      </c>
      <c r="C2105" t="inlineStr">
        <is>
          <t xml:space="preserve">Primal Partners (New)</t>
        </is>
      </c>
      <c r="D2105" t="inlineStr">
        <is>
          <t xml:space="preserve">13eef3a91df92becfb308328379e7ce1cafdef7f</t>
        </is>
      </c>
      <c r="E2105" t="inlineStr">
        <is>
          <t xml:space="preserve">Episode 135: Die Reise Der Juju-Frucht</t>
        </is>
      </c>
      <c r="F2105">
        <v>135</v>
      </c>
      <c r="G2105" t="inlineStr">
        <is>
          <t xml:space="preserve">4:57-5:05</t>
        </is>
      </c>
      <c r="H2105" t="inlineStr">
        <is>
          <t xml:space="preserve">Pending</t>
        </is>
      </c>
      <c r="I2105" t="inlineStr">
        <is>
          <t xml:space="preserve">Remarks: [Script Error]
Line from script:
â€žBevor Yara antworten konnte, rief Stefan Gerber, der gerade sein Training beendet hatte und sich zum Ausruhen zu ihnen gesellte:â€œ
Note: The name should match the localized version â€œSteven Gardner.â€_x009d_ Suggested: â€žBevor Yara antworten konnte, rief Steven Gardner, der gerade sein Training beendet hatte und sich zum Ausruhen zu ihnen gesellte:â€œ</t>
        </is>
      </c>
      <c r="J2105" t="inlineStr">
        <is>
          <t xml:space="preserve">VOA</t>
        </is>
      </c>
      <c r="K2105" t="inlineStr">
        <is>
          <t xml:space="preserve">Script Error</t>
        </is>
      </c>
      <c r="L2105" t="inlineStr">
        <is>
          <t xml:space="preserve">Script error</t>
        </is>
      </c>
      <c r="M2105" t="str">
        <f>IFERROR(IF(VLOOKUP(L2105,'Quantification'!$A:$B,2,FALSE)&amp;""="","Unclassified",VLOOKUP(L2105,'Quantification'!$A:$B,2,FALSE)),"Unclassified")</f>
        <v>Major</v>
      </c>
      <c r="N2105" t="inlineStr">
        <is>
          <t xml:space="preserve">con-khera.mirjam@pocketfm.com</t>
        </is>
      </c>
      <c r="O2105" t="inlineStr">
        <is>
          <t xml:space="preserve">Issues found in raw</t>
        </is>
      </c>
      <c r="P2105" t="str">
        <f>IF(OR(O2105="Issues found in master",O2105="Final master"),"Master",IF(OR(O2105="Ready for Master",O2105="Issues found in raw",O2105="Raw under QC",O2105="Issues resolved in raw"),"Raw","-"))</f>
        <v>Raw</v>
      </c>
      <c r="Q2105" s="13">
        <v>46281.20416666666</v>
      </c>
      <c r="R2105" t="inlineStr">
        <is>
          <t xml:space="preserve">2026-09 (Sept)</t>
        </is>
      </c>
      <c r="S2105">
        <f>IF(M2105="Not an error",0,IF(COUNTIFS($A$2:$A2105,$A2105,$D$2:$D2105,$D2105,$M$2:$M2105,"&lt;&gt;Not an error")=1,1,0))</f>
        <v>0</v>
      </c>
      <c r="T2105">
        <f>IF(M2105&lt;&gt;"Major",0,IF(COUNTIFS($A$2:$A2105,$A2105,$D$2:$D2105,$D2105,$M$2:$M2105,"Major")=1,1,0))</f>
        <v>0</v>
      </c>
      <c r="U2105">
        <f>IF(M2105&lt;&gt;"Minor",0,IF(COUNTIFS($A$2:$A2105,$A2105,$D$2:$D2105,$D2105,$M$2:$M2105,"Minor")=1,1,0))</f>
        <v>0</v>
      </c>
    </row>
    <row r="2106">
      <c r="A2106" t="inlineStr">
        <is>
          <t xml:space="preserve">819eabfbd96880cd7f6d42202600e24bdb384108</t>
        </is>
      </c>
      <c r="B2106" t="inlineStr">
        <is>
          <t xml:space="preserve">Primal Partners</t>
        </is>
      </c>
      <c r="C2106" t="inlineStr">
        <is>
          <t xml:space="preserve">Primal Partners (New)</t>
        </is>
      </c>
      <c r="D2106" t="inlineStr">
        <is>
          <t xml:space="preserve">13eef3a91df92becfb308328379e7ce1cafdef7f</t>
        </is>
      </c>
      <c r="E2106" t="inlineStr">
        <is>
          <t xml:space="preserve">Episode 135: Die Reise Der Juju-Frucht</t>
        </is>
      </c>
      <c r="F2106">
        <v>135</v>
      </c>
      <c r="G2106" t="inlineStr">
        <is>
          <t xml:space="preserve">5:07-5:11</t>
        </is>
      </c>
      <c r="H2106" t="inlineStr">
        <is>
          <t xml:space="preserve">Pending</t>
        </is>
      </c>
      <c r="I2106" t="inlineStr">
        <is>
          <t xml:space="preserve">Remarks: [Script Error]
Line from script:
â€žJa, Guido GÃ¤rtner und der Rest der Teamkampftruppe sind heute zurÃ¼ckgekommen.â€œ
Note: â€œGuido GÃ¤rtnerâ€_x009d_ is not localized for the US setting, and â€œTeamkampftruppeâ€_x009d_ sounds awkward. Suggested: â€žJa, Guy Gardner und der Rest der Teamkampfgruppe sind heute zurÃ¼ckgekommen.â€œ</t>
        </is>
      </c>
      <c r="J2106" t="inlineStr">
        <is>
          <t xml:space="preserve">VOA</t>
        </is>
      </c>
      <c r="K2106" t="inlineStr">
        <is>
          <t xml:space="preserve">Script Error</t>
        </is>
      </c>
      <c r="L2106" t="inlineStr">
        <is>
          <t xml:space="preserve">Script error</t>
        </is>
      </c>
      <c r="M2106" t="str">
        <f>IFERROR(IF(VLOOKUP(L2106,'Quantification'!$A:$B,2,FALSE)&amp;""="","Unclassified",VLOOKUP(L2106,'Quantification'!$A:$B,2,FALSE)),"Unclassified")</f>
        <v>Major</v>
      </c>
      <c r="N2106" t="inlineStr">
        <is>
          <t xml:space="preserve">con-khera.mirjam@pocketfm.com</t>
        </is>
      </c>
      <c r="O2106" t="inlineStr">
        <is>
          <t xml:space="preserve">Issues found in raw</t>
        </is>
      </c>
      <c r="P2106" t="str">
        <f>IF(OR(O2106="Issues found in master",O2106="Final master"),"Master",IF(OR(O2106="Ready for Master",O2106="Issues found in raw",O2106="Raw under QC",O2106="Issues resolved in raw"),"Raw","-"))</f>
        <v>Raw</v>
      </c>
      <c r="Q2106" s="13">
        <v>46281.20416666666</v>
      </c>
      <c r="R2106" t="inlineStr">
        <is>
          <t xml:space="preserve">2026-09 (Sept)</t>
        </is>
      </c>
      <c r="S2106">
        <f>IF(M2106="Not an error",0,IF(COUNTIFS($A$2:$A2106,$A2106,$D$2:$D2106,$D2106,$M$2:$M2106,"&lt;&gt;Not an error")=1,1,0))</f>
        <v>0</v>
      </c>
      <c r="T2106">
        <f>IF(M2106&lt;&gt;"Major",0,IF(COUNTIFS($A$2:$A2106,$A2106,$D$2:$D2106,$D2106,$M$2:$M2106,"Major")=1,1,0))</f>
        <v>0</v>
      </c>
      <c r="U2106">
        <f>IF(M2106&lt;&gt;"Minor",0,IF(COUNTIFS($A$2:$A2106,$A2106,$D$2:$D2106,$D2106,$M$2:$M2106,"Minor")=1,1,0))</f>
        <v>0</v>
      </c>
    </row>
    <row r="2107">
      <c r="A2107" t="inlineStr">
        <is>
          <t xml:space="preserve">819eabfbd96880cd7f6d42202600e24bdb384108</t>
        </is>
      </c>
      <c r="B2107" t="inlineStr">
        <is>
          <t xml:space="preserve">Primal Partners</t>
        </is>
      </c>
      <c r="C2107" t="inlineStr">
        <is>
          <t xml:space="preserve">Primal Partners (New)</t>
        </is>
      </c>
      <c r="D2107" t="inlineStr">
        <is>
          <t xml:space="preserve">13eef3a91df92becfb308328379e7ce1cafdef7f</t>
        </is>
      </c>
      <c r="E2107" t="inlineStr">
        <is>
          <t xml:space="preserve">Episode 135: Die Reise Der Juju-Frucht</t>
        </is>
      </c>
      <c r="F2107">
        <v>135</v>
      </c>
      <c r="G2107" t="inlineStr">
        <is>
          <t xml:space="preserve">5:35-5:38</t>
        </is>
      </c>
      <c r="H2107" t="inlineStr">
        <is>
          <t xml:space="preserve">Pending</t>
        </is>
      </c>
      <c r="I2107" t="inlineStr">
        <is>
          <t xml:space="preserve">Remarks: [Script Error]
Line from script:
â€žStefan Gerber fuhr mit brettsteifem Nacken herum.â€œ
Note: The name should match the localized version â€œSteven Gardner,â€_x009d_ and â€œmit brettsteifem Nacken herumfahrenâ€_x009d_ sounds unnatural. Suggested: â€žSteven Gardner drehte sich stocksteif um.â€œ</t>
        </is>
      </c>
      <c r="J2107" t="inlineStr">
        <is>
          <t xml:space="preserve">VOA</t>
        </is>
      </c>
      <c r="K2107" t="inlineStr">
        <is>
          <t xml:space="preserve">Script Error</t>
        </is>
      </c>
      <c r="L2107" t="inlineStr">
        <is>
          <t xml:space="preserve">Script error</t>
        </is>
      </c>
      <c r="M2107" t="str">
        <f>IFERROR(IF(VLOOKUP(L2107,'Quantification'!$A:$B,2,FALSE)&amp;""="","Unclassified",VLOOKUP(L2107,'Quantification'!$A:$B,2,FALSE)),"Unclassified")</f>
        <v>Major</v>
      </c>
      <c r="N2107" t="inlineStr">
        <is>
          <t xml:space="preserve">con-khera.mirjam@pocketfm.com</t>
        </is>
      </c>
      <c r="O2107" t="inlineStr">
        <is>
          <t xml:space="preserve">Issues found in raw</t>
        </is>
      </c>
      <c r="P2107" t="str">
        <f>IF(OR(O2107="Issues found in master",O2107="Final master"),"Master",IF(OR(O2107="Ready for Master",O2107="Issues found in raw",O2107="Raw under QC",O2107="Issues resolved in raw"),"Raw","-"))</f>
        <v>Raw</v>
      </c>
      <c r="Q2107" s="13">
        <v>46281.20416666666</v>
      </c>
      <c r="R2107" t="inlineStr">
        <is>
          <t xml:space="preserve">2026-09 (Sept)</t>
        </is>
      </c>
      <c r="S2107">
        <f>IF(M2107="Not an error",0,IF(COUNTIFS($A$2:$A2107,$A2107,$D$2:$D2107,$D2107,$M$2:$M2107,"&lt;&gt;Not an error")=1,1,0))</f>
        <v>0</v>
      </c>
      <c r="T2107">
        <f>IF(M2107&lt;&gt;"Major",0,IF(COUNTIFS($A$2:$A2107,$A2107,$D$2:$D2107,$D2107,$M$2:$M2107,"Major")=1,1,0))</f>
        <v>0</v>
      </c>
      <c r="U2107">
        <f>IF(M2107&lt;&gt;"Minor",0,IF(COUNTIFS($A$2:$A2107,$A2107,$D$2:$D2107,$D2107,$M$2:$M2107,"Minor")=1,1,0))</f>
        <v>0</v>
      </c>
    </row>
    <row r="2108">
      <c r="A2108" t="inlineStr">
        <is>
          <t xml:space="preserve">819eabfbd96880cd7f6d42202600e24bdb384108</t>
        </is>
      </c>
      <c r="B2108" t="inlineStr">
        <is>
          <t xml:space="preserve">Primal Partners</t>
        </is>
      </c>
      <c r="C2108" t="inlineStr">
        <is>
          <t xml:space="preserve">Primal Partners (New)</t>
        </is>
      </c>
      <c r="D2108" t="inlineStr">
        <is>
          <t xml:space="preserve">13eef3a91df92becfb308328379e7ce1cafdef7f</t>
        </is>
      </c>
      <c r="E2108" t="inlineStr">
        <is>
          <t xml:space="preserve">Episode 135: Die Reise Der Juju-Frucht</t>
        </is>
      </c>
      <c r="F2108">
        <v>135</v>
      </c>
      <c r="G2108" t="inlineStr">
        <is>
          <t xml:space="preserve">7:58-8:02</t>
        </is>
      </c>
      <c r="H2108" t="inlineStr">
        <is>
          <t xml:space="preserve">Pending</t>
        </is>
      </c>
      <c r="I2108" t="inlineStr">
        <is>
          <t xml:space="preserve">Remarks: [Script Error]
Line from script:
„Wer eine so große Wohnung besitzt, braucht nicht dringend lächerliche fünfzehntausend an Mieteinnahmen.“
Note: The amount of fifteen thousand is unexplained. The reduced monthly rent is five thousand Credits, and no three-month advance payment was established. Suggested: „Wenn der Vermieter wirklich dringend Bargeld brauchte, ergab es keinen Sinn, die monatliche Miete so drastisch zu senken.“</t>
        </is>
      </c>
      <c r="J2108" t="inlineStr">
        <is>
          <t xml:space="preserve">VOA</t>
        </is>
      </c>
      <c r="K2108" t="inlineStr">
        <is>
          <t xml:space="preserve">Script Error</t>
        </is>
      </c>
      <c r="L2108" t="inlineStr">
        <is>
          <t xml:space="preserve">Script error</t>
        </is>
      </c>
      <c r="M2108" t="str">
        <f>IFERROR(IF(VLOOKUP(L2108,'Quantification'!$A:$B,2,FALSE)&amp;""="","Unclassified",VLOOKUP(L2108,'Quantification'!$A:$B,2,FALSE)),"Unclassified")</f>
        <v>Major</v>
      </c>
      <c r="N2108" t="inlineStr">
        <is>
          <t xml:space="preserve">con-khera.mirjam@pocketfm.com</t>
        </is>
      </c>
      <c r="O2108" t="inlineStr">
        <is>
          <t xml:space="preserve">Issues found in raw</t>
        </is>
      </c>
      <c r="P2108" t="str">
        <f>IF(OR(O2108="Issues found in master",O2108="Final master"),"Master",IF(OR(O2108="Ready for Master",O2108="Issues found in raw",O2108="Raw under QC",O2108="Issues resolved in raw"),"Raw","-"))</f>
        <v>Raw</v>
      </c>
      <c r="Q2108" s="13">
        <v>46281.20416666666</v>
      </c>
      <c r="R2108" t="inlineStr">
        <is>
          <t xml:space="preserve">2026-09 (Sept)</t>
        </is>
      </c>
      <c r="S2108">
        <f>IF(M2108="Not an error",0,IF(COUNTIFS($A$2:$A2108,$A2108,$D$2:$D2108,$D2108,$M$2:$M2108,"&lt;&gt;Not an error")=1,1,0))</f>
        <v>0</v>
      </c>
      <c r="T2108">
        <f>IF(M2108&lt;&gt;"Major",0,IF(COUNTIFS($A$2:$A2108,$A2108,$D$2:$D2108,$D2108,$M$2:$M2108,"Major")=1,1,0))</f>
        <v>0</v>
      </c>
      <c r="U2108">
        <f>IF(M2108&lt;&gt;"Minor",0,IF(COUNTIFS($A$2:$A2108,$A2108,$D$2:$D2108,$D2108,$M$2:$M2108,"Minor")=1,1,0))</f>
        <v>0</v>
      </c>
    </row>
    <row r="2109">
      <c r="A2109" t="inlineStr">
        <is>
          <t xml:space="preserve">819eabfbd96880cd7f6d42202600e24bdb384108</t>
        </is>
      </c>
      <c r="B2109" t="inlineStr">
        <is>
          <t xml:space="preserve">Primal Partners</t>
        </is>
      </c>
      <c r="C2109" t="inlineStr">
        <is>
          <t xml:space="preserve">Primal Partners (New)</t>
        </is>
      </c>
      <c r="D2109" t="inlineStr">
        <is>
          <t xml:space="preserve">0a559fb669914b4f5944076162eac6738d6bc447</t>
        </is>
      </c>
      <c r="E2109" t="inlineStr">
        <is>
          <t xml:space="preserve">Episode 136: Feuriger Wolkenbruch</t>
        </is>
      </c>
      <c r="F2109">
        <v>136</v>
      </c>
      <c r="G2109" t="inlineStr">
        <is>
          <t xml:space="preserve">3:06-3:14</t>
        </is>
      </c>
      <c r="H2109" t="inlineStr">
        <is>
          <t xml:space="preserve">Pending</t>
        </is>
      </c>
      <c r="I2109" t="inlineStr">
        <is>
          <t xml:space="preserve">Remarks: [Script Error]
Line from script:
„Außerdem war ihre erste Bestie, ein Feuerzahn-Hund, außergewöhnlich talentiert, und ihre zweite, ein Finder, war ebenfalls begabt.“
Note: Zahn has already evolved into a Flammenlore-Hund, and Finder is the second beast’s personal name rather than its species. Suggested: „Außerdem war ihre erste Tierbestie, der Flammenlore-Hund Zahn, außergewöhnlich talentiert, und ihre zweite, ein Schatzgeist namens Finder, war ebenfalls begabt.“</t>
        </is>
      </c>
      <c r="J2109" t="inlineStr">
        <is>
          <t xml:space="preserve">VOA</t>
        </is>
      </c>
      <c r="K2109" t="inlineStr">
        <is>
          <t xml:space="preserve">Script Error</t>
        </is>
      </c>
      <c r="L2109" t="inlineStr">
        <is>
          <t xml:space="preserve">Script error</t>
        </is>
      </c>
      <c r="M2109" t="str">
        <f>IFERROR(IF(VLOOKUP(L2109,'Quantification'!$A:$B,2,FALSE)&amp;""="","Unclassified",VLOOKUP(L2109,'Quantification'!$A:$B,2,FALSE)),"Unclassified")</f>
        <v>Major</v>
      </c>
      <c r="N2109" t="inlineStr">
        <is>
          <t xml:space="preserve">con-khera.mirjam@pocketfm.com</t>
        </is>
      </c>
      <c r="O2109" t="inlineStr">
        <is>
          <t xml:space="preserve">Issues found in raw</t>
        </is>
      </c>
      <c r="P2109" t="str">
        <f>IF(OR(O2109="Issues found in master",O2109="Final master"),"Master",IF(OR(O2109="Ready for Master",O2109="Issues found in raw",O2109="Raw under QC",O2109="Issues resolved in raw"),"Raw","-"))</f>
        <v>Raw</v>
      </c>
      <c r="Q2109" s="13">
        <v>46281.20416666666</v>
      </c>
      <c r="R2109" t="inlineStr">
        <is>
          <t xml:space="preserve">2026-09 (Sept)</t>
        </is>
      </c>
      <c r="S2109">
        <f>IF(M2109="Not an error",0,IF(COUNTIFS($A$2:$A2109,$A2109,$D$2:$D2109,$D2109,$M$2:$M2109,"&lt;&gt;Not an error")=1,1,0))</f>
        <v>1</v>
      </c>
      <c r="T2109">
        <f>IF(M2109&lt;&gt;"Major",0,IF(COUNTIFS($A$2:$A2109,$A2109,$D$2:$D2109,$D2109,$M$2:$M2109,"Major")=1,1,0))</f>
        <v>1</v>
      </c>
      <c r="U2109">
        <f>IF(M2109&lt;&gt;"Minor",0,IF(COUNTIFS($A$2:$A2109,$A2109,$D$2:$D2109,$D2109,$M$2:$M2109,"Minor")=1,1,0))</f>
        <v>0</v>
      </c>
    </row>
    <row r="2110">
      <c r="A2110" t="inlineStr">
        <is>
          <t xml:space="preserve">819eabfbd96880cd7f6d42202600e24bdb384108</t>
        </is>
      </c>
      <c r="B2110" t="inlineStr">
        <is>
          <t xml:space="preserve">Primal Partners</t>
        </is>
      </c>
      <c r="C2110" t="inlineStr">
        <is>
          <t xml:space="preserve">Primal Partners (New)</t>
        </is>
      </c>
      <c r="D2110" t="inlineStr">
        <is>
          <t xml:space="preserve">b142126a41b6a646fc4532399e7d078536cde03f</t>
        </is>
      </c>
      <c r="E2110" t="inlineStr">
        <is>
          <t xml:space="preserve">Episode 137: Weit Weg Von Zuhause</t>
        </is>
      </c>
      <c r="F2110">
        <v>137</v>
      </c>
      <c r="G2110" t="inlineStr">
        <is>
          <t xml:space="preserve">0:11-0:20</t>
        </is>
      </c>
      <c r="H2110" t="inlineStr">
        <is>
          <t xml:space="preserve">Pending</t>
        </is>
      </c>
      <c r="I2110" t="inlineStr">
        <is>
          <t xml:space="preserve">Remarks: [Script Error]
Line from script:
â€žDie Ohren der hellblauen Haustierbestie wogten wie flieÃŸendes Wasser, woraufhin er neugierig eine Klaue ausstreckte und eines davon anstupste.â€œ
Note: â€œHaustierbestieâ€_x009d_ is inconsistent with the established terminology. Suggested: â€žDie Ohren der hellblauen Tierbestie wogten wie flieÃŸendes Wasser, woraufhin er neugierig eine Klaue ausstreckte und eines davon anstupste.â€œ</t>
        </is>
      </c>
      <c r="J2110" t="inlineStr">
        <is>
          <t xml:space="preserve">VOA</t>
        </is>
      </c>
      <c r="K2110" t="inlineStr">
        <is>
          <t xml:space="preserve">Script Error</t>
        </is>
      </c>
      <c r="L2110" t="inlineStr">
        <is>
          <t xml:space="preserve">Script error</t>
        </is>
      </c>
      <c r="M2110" t="str">
        <f>IFERROR(IF(VLOOKUP(L2110,'Quantification'!$A:$B,2,FALSE)&amp;""="","Unclassified",VLOOKUP(L2110,'Quantification'!$A:$B,2,FALSE)),"Unclassified")</f>
        <v>Major</v>
      </c>
      <c r="N2110" t="inlineStr">
        <is>
          <t xml:space="preserve">con-khera.mirjam@pocketfm.com</t>
        </is>
      </c>
      <c r="O2110" t="inlineStr">
        <is>
          <t xml:space="preserve">Issues found in raw</t>
        </is>
      </c>
      <c r="P2110" t="str">
        <f>IF(OR(O2110="Issues found in master",O2110="Final master"),"Master",IF(OR(O2110="Ready for Master",O2110="Issues found in raw",O2110="Raw under QC",O2110="Issues resolved in raw"),"Raw","-"))</f>
        <v>Raw</v>
      </c>
      <c r="Q2110" s="13">
        <v>46281.20416666666</v>
      </c>
      <c r="R2110" t="inlineStr">
        <is>
          <t xml:space="preserve">2026-09 (Sept)</t>
        </is>
      </c>
      <c r="S2110">
        <f>IF(M2110="Not an error",0,IF(COUNTIFS($A$2:$A2110,$A2110,$D$2:$D2110,$D2110,$M$2:$M2110,"&lt;&gt;Not an error")=1,1,0))</f>
        <v>1</v>
      </c>
      <c r="T2110">
        <f>IF(M2110&lt;&gt;"Major",0,IF(COUNTIFS($A$2:$A2110,$A2110,$D$2:$D2110,$D2110,$M$2:$M2110,"Major")=1,1,0))</f>
        <v>1</v>
      </c>
      <c r="U2110">
        <f>IF(M2110&lt;&gt;"Minor",0,IF(COUNTIFS($A$2:$A2110,$A2110,$D$2:$D2110,$D2110,$M$2:$M2110,"Minor")=1,1,0))</f>
        <v>0</v>
      </c>
    </row>
    <row r="2111">
      <c r="A2111" t="inlineStr">
        <is>
          <t xml:space="preserve">819eabfbd96880cd7f6d42202600e24bdb384108</t>
        </is>
      </c>
      <c r="B2111" t="inlineStr">
        <is>
          <t xml:space="preserve">Primal Partners</t>
        </is>
      </c>
      <c r="C2111" t="inlineStr">
        <is>
          <t xml:space="preserve">Primal Partners (New)</t>
        </is>
      </c>
      <c r="D2111" t="inlineStr">
        <is>
          <t xml:space="preserve">b142126a41b6a646fc4532399e7d078536cde03f</t>
        </is>
      </c>
      <c r="E2111" t="inlineStr">
        <is>
          <t xml:space="preserve">Episode 137: Weit Weg Von Zuhause</t>
        </is>
      </c>
      <c r="F2111">
        <v>137</v>
      </c>
      <c r="G2111" t="inlineStr">
        <is>
          <t xml:space="preserve">3:36-3:45</t>
        </is>
      </c>
      <c r="H2111" t="inlineStr">
        <is>
          <t xml:space="preserve">Pending</t>
        </is>
      </c>
      <c r="I2111" t="inlineStr">
        <is>
          <t xml:space="preserve">Remarks: [Script Error]
Line from script:
â€žShuiluyana: Eine vom Aussterben bedrohte Haustierbestie des PrimÃ¤rrangs vom Typ Wasser aus der Azmar-Region.â€œ
Note: â€œHaustierbestieâ€_x009d_ is inconsistent with the established terminology. â€œShuiluyanaâ€_x009d_ is also difficult to pronounce naturally in German and should be localized to a more accessible fantasy name. Suggested: â€žAquayana: Eine vom Aussterben bedrohte Tierbestie des PrimÃ¤rrangs vom Typ Wasser aus der Azmar-Region.â€œ</t>
        </is>
      </c>
      <c r="J2111" t="inlineStr">
        <is>
          <t xml:space="preserve">VOA</t>
        </is>
      </c>
      <c r="K2111" t="inlineStr">
        <is>
          <t xml:space="preserve">Script Error</t>
        </is>
      </c>
      <c r="L2111" t="inlineStr">
        <is>
          <t xml:space="preserve">Script error</t>
        </is>
      </c>
      <c r="M2111" t="str">
        <f>IFERROR(IF(VLOOKUP(L2111,'Quantification'!$A:$B,2,FALSE)&amp;""="","Unclassified",VLOOKUP(L2111,'Quantification'!$A:$B,2,FALSE)),"Unclassified")</f>
        <v>Major</v>
      </c>
      <c r="N2111" t="inlineStr">
        <is>
          <t xml:space="preserve">con-khera.mirjam@pocketfm.com</t>
        </is>
      </c>
      <c r="O2111" t="inlineStr">
        <is>
          <t xml:space="preserve">Issues found in raw</t>
        </is>
      </c>
      <c r="P2111" t="str">
        <f>IF(OR(O2111="Issues found in master",O2111="Final master"),"Master",IF(OR(O2111="Ready for Master",O2111="Issues found in raw",O2111="Raw under QC",O2111="Issues resolved in raw"),"Raw","-"))</f>
        <v>Raw</v>
      </c>
      <c r="Q2111" s="13">
        <v>46281.20416666666</v>
      </c>
      <c r="R2111" t="inlineStr">
        <is>
          <t xml:space="preserve">2026-09 (Sept)</t>
        </is>
      </c>
      <c r="S2111">
        <f>IF(M2111="Not an error",0,IF(COUNTIFS($A$2:$A2111,$A2111,$D$2:$D2111,$D2111,$M$2:$M2111,"&lt;&gt;Not an error")=1,1,0))</f>
        <v>0</v>
      </c>
      <c r="T2111">
        <f>IF(M2111&lt;&gt;"Major",0,IF(COUNTIFS($A$2:$A2111,$A2111,$D$2:$D2111,$D2111,$M$2:$M2111,"Major")=1,1,0))</f>
        <v>0</v>
      </c>
      <c r="U2111">
        <f>IF(M2111&lt;&gt;"Minor",0,IF(COUNTIFS($A$2:$A2111,$A2111,$D$2:$D2111,$D2111,$M$2:$M2111,"Minor")=1,1,0))</f>
        <v>0</v>
      </c>
    </row>
    <row r="2112">
      <c r="A2112" t="inlineStr">
        <is>
          <t xml:space="preserve">819eabfbd96880cd7f6d42202600e24bdb384108</t>
        </is>
      </c>
      <c r="B2112" t="inlineStr">
        <is>
          <t xml:space="preserve">Primal Partners</t>
        </is>
      </c>
      <c r="C2112" t="inlineStr">
        <is>
          <t xml:space="preserve">Primal Partners (New)</t>
        </is>
      </c>
      <c r="D2112" t="inlineStr">
        <is>
          <t xml:space="preserve">b142126a41b6a646fc4532399e7d078536cde03f</t>
        </is>
      </c>
      <c r="E2112" t="inlineStr">
        <is>
          <t xml:space="preserve">Episode 137: Weit Weg Von Zuhause</t>
        </is>
      </c>
      <c r="F2112">
        <v>137</v>
      </c>
      <c r="G2112" t="inlineStr">
        <is>
          <t xml:space="preserve">4:40-4:45</t>
        </is>
      </c>
      <c r="H2112" t="inlineStr">
        <is>
          <t xml:space="preserve">Pending</t>
        </is>
      </c>
      <c r="I2112" t="inlineStr">
        <is>
          <t xml:space="preserve">Remarks: [Script Error]
Line from script:
â€žWie um alles in der Welt war eine Haustierbestie von so weit her hier gelandet?â€œ
Note: â€œHaustierbestieâ€_x009d_ is inconsistent with the established terminology. Suggested: â€žWie um alles in der Welt war eine Tierbestie von so weit her hier gelandet?â€œ</t>
        </is>
      </c>
      <c r="J2112" t="inlineStr">
        <is>
          <t xml:space="preserve">VOA</t>
        </is>
      </c>
      <c r="K2112" t="inlineStr">
        <is>
          <t xml:space="preserve">Script Error</t>
        </is>
      </c>
      <c r="L2112" t="inlineStr">
        <is>
          <t xml:space="preserve">Script error</t>
        </is>
      </c>
      <c r="M2112" t="str">
        <f>IFERROR(IF(VLOOKUP(L2112,'Quantification'!$A:$B,2,FALSE)&amp;""="","Unclassified",VLOOKUP(L2112,'Quantification'!$A:$B,2,FALSE)),"Unclassified")</f>
        <v>Major</v>
      </c>
      <c r="N2112" t="inlineStr">
        <is>
          <t xml:space="preserve">con-khera.mirjam@pocketfm.com</t>
        </is>
      </c>
      <c r="O2112" t="inlineStr">
        <is>
          <t xml:space="preserve">Issues found in raw</t>
        </is>
      </c>
      <c r="P2112" t="str">
        <f>IF(OR(O2112="Issues found in master",O2112="Final master"),"Master",IF(OR(O2112="Ready for Master",O2112="Issues found in raw",O2112="Raw under QC",O2112="Issues resolved in raw"),"Raw","-"))</f>
        <v>Raw</v>
      </c>
      <c r="Q2112" s="13">
        <v>46281.20416666666</v>
      </c>
      <c r="R2112" t="inlineStr">
        <is>
          <t xml:space="preserve">2026-09 (Sept)</t>
        </is>
      </c>
      <c r="S2112">
        <f>IF(M2112="Not an error",0,IF(COUNTIFS($A$2:$A2112,$A2112,$D$2:$D2112,$D2112,$M$2:$M2112,"&lt;&gt;Not an error")=1,1,0))</f>
        <v>0</v>
      </c>
      <c r="T2112">
        <f>IF(M2112&lt;&gt;"Major",0,IF(COUNTIFS($A$2:$A2112,$A2112,$D$2:$D2112,$D2112,$M$2:$M2112,"Major")=1,1,0))</f>
        <v>0</v>
      </c>
      <c r="U2112">
        <f>IF(M2112&lt;&gt;"Minor",0,IF(COUNTIFS($A$2:$A2112,$A2112,$D$2:$D2112,$D2112,$M$2:$M2112,"Minor")=1,1,0))</f>
        <v>0</v>
      </c>
    </row>
    <row r="2113">
      <c r="A2113" t="inlineStr">
        <is>
          <t xml:space="preserve">819eabfbd96880cd7f6d42202600e24bdb384108</t>
        </is>
      </c>
      <c r="B2113" t="inlineStr">
        <is>
          <t xml:space="preserve">Primal Partners</t>
        </is>
      </c>
      <c r="C2113" t="inlineStr">
        <is>
          <t xml:space="preserve">Primal Partners (New)</t>
        </is>
      </c>
      <c r="D2113" t="inlineStr">
        <is>
          <t xml:space="preserve">b142126a41b6a646fc4532399e7d078536cde03f</t>
        </is>
      </c>
      <c r="E2113" t="inlineStr">
        <is>
          <t xml:space="preserve">Episode 137: Weit Weg Von Zuhause</t>
        </is>
      </c>
      <c r="F2113">
        <v>137</v>
      </c>
      <c r="G2113" t="inlineStr">
        <is>
          <t xml:space="preserve">4:55-5:00</t>
        </is>
      </c>
      <c r="H2113" t="inlineStr">
        <is>
          <t xml:space="preserve">Pending</t>
        </is>
      </c>
      <c r="I2113" t="inlineStr">
        <is>
          <t xml:space="preserve">Remarks: [Script Error / TBC]
Line from script:
â€žSie suchte nach dem Grund, warum die Shuiluyana vom Aussterben bedroht war.â€œ
Note: â€œShuiluyanaâ€_x009d_ may be difficult to pronounce naturally in German. Please confirm whether the species name should be localized. Suggested: â€žSie suchte nach dem Grund, warum die Aquayana vom Aussterben bedroht war.â€œ</t>
        </is>
      </c>
      <c r="J2113" t="inlineStr">
        <is>
          <t xml:space="preserve">VOA</t>
        </is>
      </c>
      <c r="K2113" t="inlineStr">
        <is>
          <t xml:space="preserve">Script Error</t>
        </is>
      </c>
      <c r="L2113" t="inlineStr">
        <is>
          <t xml:space="preserve">Script error</t>
        </is>
      </c>
      <c r="M2113" t="str">
        <f>IFERROR(IF(VLOOKUP(L2113,'Quantification'!$A:$B,2,FALSE)&amp;""="","Unclassified",VLOOKUP(L2113,'Quantification'!$A:$B,2,FALSE)),"Unclassified")</f>
        <v>Major</v>
      </c>
      <c r="N2113" t="inlineStr">
        <is>
          <t xml:space="preserve">con-khera.mirjam@pocketfm.com</t>
        </is>
      </c>
      <c r="O2113" t="inlineStr">
        <is>
          <t xml:space="preserve">Issues found in raw</t>
        </is>
      </c>
      <c r="P2113" t="str">
        <f>IF(OR(O2113="Issues found in master",O2113="Final master"),"Master",IF(OR(O2113="Ready for Master",O2113="Issues found in raw",O2113="Raw under QC",O2113="Issues resolved in raw"),"Raw","-"))</f>
        <v>Raw</v>
      </c>
      <c r="Q2113" s="13">
        <v>46281.20416666666</v>
      </c>
      <c r="R2113" t="inlineStr">
        <is>
          <t xml:space="preserve">2026-09 (Sept)</t>
        </is>
      </c>
      <c r="S2113">
        <f>IF(M2113="Not an error",0,IF(COUNTIFS($A$2:$A2113,$A2113,$D$2:$D2113,$D2113,$M$2:$M2113,"&lt;&gt;Not an error")=1,1,0))</f>
        <v>0</v>
      </c>
      <c r="T2113">
        <f>IF(M2113&lt;&gt;"Major",0,IF(COUNTIFS($A$2:$A2113,$A2113,$D$2:$D2113,$D2113,$M$2:$M2113,"Major")=1,1,0))</f>
        <v>0</v>
      </c>
      <c r="U2113">
        <f>IF(M2113&lt;&gt;"Minor",0,IF(COUNTIFS($A$2:$A2113,$A2113,$D$2:$D2113,$D2113,$M$2:$M2113,"Minor")=1,1,0))</f>
        <v>0</v>
      </c>
    </row>
    <row r="2114">
      <c r="A2114" t="inlineStr">
        <is>
          <t xml:space="preserve">819eabfbd96880cd7f6d42202600e24bdb384108</t>
        </is>
      </c>
      <c r="B2114" t="inlineStr">
        <is>
          <t xml:space="preserve">Primal Partners</t>
        </is>
      </c>
      <c r="C2114" t="inlineStr">
        <is>
          <t xml:space="preserve">Primal Partners (New)</t>
        </is>
      </c>
      <c r="D2114" t="inlineStr">
        <is>
          <t xml:space="preserve">b142126a41b6a646fc4532399e7d078536cde03f</t>
        </is>
      </c>
      <c r="E2114" t="inlineStr">
        <is>
          <t xml:space="preserve">Episode 137: Weit Weg Von Zuhause</t>
        </is>
      </c>
      <c r="F2114">
        <v>137</v>
      </c>
      <c r="G2114" t="inlineStr">
        <is>
          <t xml:space="preserve">5:00-5:08</t>
        </is>
      </c>
      <c r="H2114" t="inlineStr">
        <is>
          <t xml:space="preserve">Pending</t>
        </is>
      </c>
      <c r="I2114" t="inlineStr">
        <is>
          <t xml:space="preserve">Remarks: [Script Error]
Line from script:
â€žHaustierbestien landeten normalerweise aufgrund von Naturkatastrophen in der Antike oder durch die Jagd natÃ¼rlicher Feinde auf dieser Liste.â€œ
Note: â€œHaustierbestienâ€_x009d_ is inconsistent with the established terminology, and â€œNaturkatastrophen in der Antikeâ€_x009d_ sounds awkward in this context. Suggested: â€žTierbestien landeten normalerweise infolge verheerender Naturkatastrophen oder durch die starke Bejagung seitens ihrer natÃ¼rlichen Feinde auf dieser Liste.â€œ</t>
        </is>
      </c>
      <c r="J2114" t="inlineStr">
        <is>
          <t xml:space="preserve">VOA</t>
        </is>
      </c>
      <c r="K2114" t="inlineStr">
        <is>
          <t xml:space="preserve">Script Error</t>
        </is>
      </c>
      <c r="L2114" t="inlineStr">
        <is>
          <t xml:space="preserve">Script error</t>
        </is>
      </c>
      <c r="M2114" t="str">
        <f>IFERROR(IF(VLOOKUP(L2114,'Quantification'!$A:$B,2,FALSE)&amp;""="","Unclassified",VLOOKUP(L2114,'Quantification'!$A:$B,2,FALSE)),"Unclassified")</f>
        <v>Major</v>
      </c>
      <c r="N2114" t="inlineStr">
        <is>
          <t xml:space="preserve">con-khera.mirjam@pocketfm.com</t>
        </is>
      </c>
      <c r="O2114" t="inlineStr">
        <is>
          <t xml:space="preserve">Issues found in raw</t>
        </is>
      </c>
      <c r="P2114" t="str">
        <f>IF(OR(O2114="Issues found in master",O2114="Final master"),"Master",IF(OR(O2114="Ready for Master",O2114="Issues found in raw",O2114="Raw under QC",O2114="Issues resolved in raw"),"Raw","-"))</f>
        <v>Raw</v>
      </c>
      <c r="Q2114" s="13">
        <v>46281.20416666666</v>
      </c>
      <c r="R2114" t="inlineStr">
        <is>
          <t xml:space="preserve">2026-09 (Sept)</t>
        </is>
      </c>
      <c r="S2114">
        <f>IF(M2114="Not an error",0,IF(COUNTIFS($A$2:$A2114,$A2114,$D$2:$D2114,$D2114,$M$2:$M2114,"&lt;&gt;Not an error")=1,1,0))</f>
        <v>0</v>
      </c>
      <c r="T2114">
        <f>IF(M2114&lt;&gt;"Major",0,IF(COUNTIFS($A$2:$A2114,$A2114,$D$2:$D2114,$D2114,$M$2:$M2114,"Major")=1,1,0))</f>
        <v>0</v>
      </c>
      <c r="U2114">
        <f>IF(M2114&lt;&gt;"Minor",0,IF(COUNTIFS($A$2:$A2114,$A2114,$D$2:$D2114,$D2114,$M$2:$M2114,"Minor")=1,1,0))</f>
        <v>0</v>
      </c>
    </row>
    <row r="2115">
      <c r="A2115" t="inlineStr">
        <is>
          <t xml:space="preserve">819eabfbd96880cd7f6d42202600e24bdb384108</t>
        </is>
      </c>
      <c r="B2115" t="inlineStr">
        <is>
          <t xml:space="preserve">Primal Partners</t>
        </is>
      </c>
      <c r="C2115" t="inlineStr">
        <is>
          <t xml:space="preserve">Primal Partners (New)</t>
        </is>
      </c>
      <c r="D2115" t="inlineStr">
        <is>
          <t xml:space="preserve">b142126a41b6a646fc4532399e7d078536cde03f</t>
        </is>
      </c>
      <c r="E2115" t="inlineStr">
        <is>
          <t xml:space="preserve">Episode 137: Weit Weg Von Zuhause</t>
        </is>
      </c>
      <c r="F2115">
        <v>137</v>
      </c>
      <c r="G2115" t="inlineStr">
        <is>
          <t xml:space="preserve">5:59-6:04</t>
        </is>
      </c>
      <c r="H2115" t="inlineStr">
        <is>
          <t xml:space="preserve">Pending</t>
        </is>
      </c>
      <c r="I2115" t="inlineStr">
        <is>
          <t xml:space="preserve">Remarks: [Script Error / TBC]
Line from script:
â€žSofia blickte auf die immer noch bewusstlose Shuiluyana auf ihrer Couch.â€œ
Note: â€œShuiluyanaâ€_x009d_ may be difficult to pronounce naturally in German. Please confirm whether the species name should be localized. Suggested: â€žSofia blickte auf die immer noch bewusstlose Aquayana auf ihrer Couch.â€œ</t>
        </is>
      </c>
      <c r="J2115" t="inlineStr">
        <is>
          <t xml:space="preserve">VOA</t>
        </is>
      </c>
      <c r="K2115" t="inlineStr">
        <is>
          <t xml:space="preserve">Script Error</t>
        </is>
      </c>
      <c r="L2115" t="inlineStr">
        <is>
          <t xml:space="preserve">Script error</t>
        </is>
      </c>
      <c r="M2115" t="str">
        <f>IFERROR(IF(VLOOKUP(L2115,'Quantification'!$A:$B,2,FALSE)&amp;""="","Unclassified",VLOOKUP(L2115,'Quantification'!$A:$B,2,FALSE)),"Unclassified")</f>
        <v>Major</v>
      </c>
      <c r="N2115" t="inlineStr">
        <is>
          <t xml:space="preserve">con-khera.mirjam@pocketfm.com</t>
        </is>
      </c>
      <c r="O2115" t="inlineStr">
        <is>
          <t xml:space="preserve">Issues found in raw</t>
        </is>
      </c>
      <c r="P2115" t="str">
        <f>IF(OR(O2115="Issues found in master",O2115="Final master"),"Master",IF(OR(O2115="Ready for Master",O2115="Issues found in raw",O2115="Raw under QC",O2115="Issues resolved in raw"),"Raw","-"))</f>
        <v>Raw</v>
      </c>
      <c r="Q2115" s="13">
        <v>46281.20416666666</v>
      </c>
      <c r="R2115" t="inlineStr">
        <is>
          <t xml:space="preserve">2026-09 (Sept)</t>
        </is>
      </c>
      <c r="S2115">
        <f>IF(M2115="Not an error",0,IF(COUNTIFS($A$2:$A2115,$A2115,$D$2:$D2115,$D2115,$M$2:$M2115,"&lt;&gt;Not an error")=1,1,0))</f>
        <v>0</v>
      </c>
      <c r="T2115">
        <f>IF(M2115&lt;&gt;"Major",0,IF(COUNTIFS($A$2:$A2115,$A2115,$D$2:$D2115,$D2115,$M$2:$M2115,"Major")=1,1,0))</f>
        <v>0</v>
      </c>
      <c r="U2115">
        <f>IF(M2115&lt;&gt;"Minor",0,IF(COUNTIFS($A$2:$A2115,$A2115,$D$2:$D2115,$D2115,$M$2:$M2115,"Minor")=1,1,0))</f>
        <v>0</v>
      </c>
    </row>
    <row r="2116">
      <c r="A2116" t="inlineStr">
        <is>
          <t xml:space="preserve">819eabfbd96880cd7f6d42202600e24bdb384108</t>
        </is>
      </c>
      <c r="B2116" t="inlineStr">
        <is>
          <t xml:space="preserve">Primal Partners</t>
        </is>
      </c>
      <c r="C2116" t="inlineStr">
        <is>
          <t xml:space="preserve">Primal Partners (New)</t>
        </is>
      </c>
      <c r="D2116" t="inlineStr">
        <is>
          <t xml:space="preserve">b142126a41b6a646fc4532399e7d078536cde03f</t>
        </is>
      </c>
      <c r="E2116" t="inlineStr">
        <is>
          <t xml:space="preserve">Episode 137: Weit Weg Von Zuhause</t>
        </is>
      </c>
      <c r="F2116">
        <v>137</v>
      </c>
      <c r="G2116" t="inlineStr">
        <is>
          <t xml:space="preserve">6:07-6:19</t>
        </is>
      </c>
      <c r="H2116" t="inlineStr">
        <is>
          <t xml:space="preserve">Pending</t>
        </is>
      </c>
      <c r="I2116" t="inlineStr">
        <is>
          <t xml:space="preserve">Remarks: [Script Error]
Line from script:
â€žMal ehrlich: Wer wÃ¼rde nicht in Versuchung geraten, wenn eine Haustierbestie mit unglaublichen HeilkrÃ¤ften und einer Seltenheit, die einer LegendÃ¤ren Bestie ebenbÃ¼rtig war, direkt vor einem liegt?â€œ
Note: â€œHaustierbestieâ€_x009d_ is inconsistent with the established terminology. The sentence also contains an awkward comparison and inconsistent tense. Suggested: â€žMal ehrlich: Wer wÃ¼rde nicht in Versuchung geraten, wenn eine Tierbestie mit unglaublichen HeilkrÃ¤ften, die so selten war wie eine legendÃ¤re Tierbestie, direkt vor einem lag?â€œ</t>
        </is>
      </c>
      <c r="J2116" t="inlineStr">
        <is>
          <t xml:space="preserve">VOA</t>
        </is>
      </c>
      <c r="K2116" t="inlineStr">
        <is>
          <t xml:space="preserve">Script Error</t>
        </is>
      </c>
      <c r="L2116" t="inlineStr">
        <is>
          <t xml:space="preserve">Script error</t>
        </is>
      </c>
      <c r="M2116" t="str">
        <f>IFERROR(IF(VLOOKUP(L2116,'Quantification'!$A:$B,2,FALSE)&amp;""="","Unclassified",VLOOKUP(L2116,'Quantification'!$A:$B,2,FALSE)),"Unclassified")</f>
        <v>Major</v>
      </c>
      <c r="N2116" t="inlineStr">
        <is>
          <t xml:space="preserve">con-khera.mirjam@pocketfm.com</t>
        </is>
      </c>
      <c r="O2116" t="inlineStr">
        <is>
          <t xml:space="preserve">Issues found in raw</t>
        </is>
      </c>
      <c r="P2116" t="str">
        <f>IF(OR(O2116="Issues found in master",O2116="Final master"),"Master",IF(OR(O2116="Ready for Master",O2116="Issues found in raw",O2116="Raw under QC",O2116="Issues resolved in raw"),"Raw","-"))</f>
        <v>Raw</v>
      </c>
      <c r="Q2116" s="13">
        <v>46281.20416666666</v>
      </c>
      <c r="R2116" t="inlineStr">
        <is>
          <t xml:space="preserve">2026-09 (Sept)</t>
        </is>
      </c>
      <c r="S2116">
        <f>IF(M2116="Not an error",0,IF(COUNTIFS($A$2:$A2116,$A2116,$D$2:$D2116,$D2116,$M$2:$M2116,"&lt;&gt;Not an error")=1,1,0))</f>
        <v>0</v>
      </c>
      <c r="T2116">
        <f>IF(M2116&lt;&gt;"Major",0,IF(COUNTIFS($A$2:$A2116,$A2116,$D$2:$D2116,$D2116,$M$2:$M2116,"Major")=1,1,0))</f>
        <v>0</v>
      </c>
      <c r="U2116">
        <f>IF(M2116&lt;&gt;"Minor",0,IF(COUNTIFS($A$2:$A2116,$A2116,$D$2:$D2116,$D2116,$M$2:$M2116,"Minor")=1,1,0))</f>
        <v>0</v>
      </c>
    </row>
    <row r="2117">
      <c r="A2117" t="inlineStr">
        <is>
          <t xml:space="preserve">819eabfbd96880cd7f6d42202600e24bdb384108</t>
        </is>
      </c>
      <c r="B2117" t="inlineStr">
        <is>
          <t xml:space="preserve">Primal Partners</t>
        </is>
      </c>
      <c r="C2117" t="inlineStr">
        <is>
          <t xml:space="preserve">Primal Partners (New)</t>
        </is>
      </c>
      <c r="D2117" t="inlineStr">
        <is>
          <t xml:space="preserve">b142126a41b6a646fc4532399e7d078536cde03f</t>
        </is>
      </c>
      <c r="E2117" t="inlineStr">
        <is>
          <t xml:space="preserve">Episode 137: Weit Weg Von Zuhause</t>
        </is>
      </c>
      <c r="F2117">
        <v>137</v>
      </c>
      <c r="G2117" t="inlineStr">
        <is>
          <t xml:space="preserve">8:16-8:19</t>
        </is>
      </c>
      <c r="H2117" t="inlineStr">
        <is>
          <t xml:space="preserve">Pending</t>
        </is>
      </c>
      <c r="I2117" t="inlineStr">
        <is>
          <t xml:space="preserve">Remarks: [Script Error]
Line from script:
â€žWeiÃŸt du, wer diese Haustierbestie ist?â€œ
Note: â€œHaustierbestieâ€_x009d_ is inconsistent with the established terminology. Suggested: â€žWeiÃŸt du, wer diese Tierbestie ist?â€œ</t>
        </is>
      </c>
      <c r="J2117" t="inlineStr">
        <is>
          <t xml:space="preserve">VOA</t>
        </is>
      </c>
      <c r="K2117" t="inlineStr">
        <is>
          <t xml:space="preserve">Script Error</t>
        </is>
      </c>
      <c r="L2117" t="inlineStr">
        <is>
          <t xml:space="preserve">Script error</t>
        </is>
      </c>
      <c r="M2117" t="str">
        <f>IFERROR(IF(VLOOKUP(L2117,'Quantification'!$A:$B,2,FALSE)&amp;""="","Unclassified",VLOOKUP(L2117,'Quantification'!$A:$B,2,FALSE)),"Unclassified")</f>
        <v>Major</v>
      </c>
      <c r="N2117" t="inlineStr">
        <is>
          <t xml:space="preserve">con-khera.mirjam@pocketfm.com</t>
        </is>
      </c>
      <c r="O2117" t="inlineStr">
        <is>
          <t xml:space="preserve">Issues found in raw</t>
        </is>
      </c>
      <c r="P2117" t="str">
        <f>IF(OR(O2117="Issues found in master",O2117="Final master"),"Master",IF(OR(O2117="Ready for Master",O2117="Issues found in raw",O2117="Raw under QC",O2117="Issues resolved in raw"),"Raw","-"))</f>
        <v>Raw</v>
      </c>
      <c r="Q2117" s="13">
        <v>46281.20416666666</v>
      </c>
      <c r="R2117" t="inlineStr">
        <is>
          <t xml:space="preserve">2026-09 (Sept)</t>
        </is>
      </c>
      <c r="S2117">
        <f>IF(M2117="Not an error",0,IF(COUNTIFS($A$2:$A2117,$A2117,$D$2:$D2117,$D2117,$M$2:$M2117,"&lt;&gt;Not an error")=1,1,0))</f>
        <v>0</v>
      </c>
      <c r="T2117">
        <f>IF(M2117&lt;&gt;"Major",0,IF(COUNTIFS($A$2:$A2117,$A2117,$D$2:$D2117,$D2117,$M$2:$M2117,"Major")=1,1,0))</f>
        <v>0</v>
      </c>
      <c r="U2117">
        <f>IF(M2117&lt;&gt;"Minor",0,IF(COUNTIFS($A$2:$A2117,$A2117,$D$2:$D2117,$D2117,$M$2:$M2117,"Minor")=1,1,0))</f>
        <v>0</v>
      </c>
    </row>
    <row r="2118">
      <c r="A2118" t="inlineStr">
        <is>
          <t xml:space="preserve">819eabfbd96880cd7f6d42202600e24bdb384108</t>
        </is>
      </c>
      <c r="B2118" t="inlineStr">
        <is>
          <t xml:space="preserve">Primal Partners</t>
        </is>
      </c>
      <c r="C2118" t="inlineStr">
        <is>
          <t xml:space="preserve">Primal Partners (New)</t>
        </is>
      </c>
      <c r="D2118" t="inlineStr">
        <is>
          <t xml:space="preserve">8fa2977e4701daea5b52879d89b4c43b84ea6447</t>
        </is>
      </c>
      <c r="E2118" t="inlineStr">
        <is>
          <t xml:space="preserve">Episode 138: Zehnfache Vorräte</t>
        </is>
      </c>
      <c r="F2118">
        <v>138</v>
      </c>
      <c r="G2118" t="inlineStr">
        <is>
          <t xml:space="preserve">0:00-0:04</t>
        </is>
      </c>
      <c r="H2118" t="inlineStr">
        <is>
          <t xml:space="preserve">Pending</t>
        </is>
      </c>
      <c r="I2118" t="inlineStr">
        <is>
          <t xml:space="preserve">Remarks: [Script Error / TBC]
Line from script:
â€žZahn erstarrte und blickte zu dem noch immer bewusstlosen Shuiluyana auf dem Sofa.â€œ
Note: â€œShuiluyanaâ€_x009d_ may be difficult to pronounce naturally in German and should be confirmed for localization. â€œErstarrteâ€_x009d_ is also overused. Suggested: â€žZahn hielt Ã¼berrascht inne und blickte zu der noch immer bewusstlosen Aquayana auf dem Sofa.â€œ</t>
        </is>
      </c>
      <c r="J2118" t="inlineStr">
        <is>
          <t xml:space="preserve">VOA</t>
        </is>
      </c>
      <c r="K2118" t="inlineStr">
        <is>
          <t xml:space="preserve">Script Error</t>
        </is>
      </c>
      <c r="L2118" t="inlineStr">
        <is>
          <t xml:space="preserve">Script error</t>
        </is>
      </c>
      <c r="M2118" t="str">
        <f>IFERROR(IF(VLOOKUP(L2118,'Quantification'!$A:$B,2,FALSE)&amp;""="","Unclassified",VLOOKUP(L2118,'Quantification'!$A:$B,2,FALSE)),"Unclassified")</f>
        <v>Major</v>
      </c>
      <c r="N2118" t="inlineStr">
        <is>
          <t xml:space="preserve">con-khera.mirjam@pocketfm.com</t>
        </is>
      </c>
      <c r="O2118" t="inlineStr">
        <is>
          <t xml:space="preserve">Issues found in raw</t>
        </is>
      </c>
      <c r="P2118" t="str">
        <f>IF(OR(O2118="Issues found in master",O2118="Final master"),"Master",IF(OR(O2118="Ready for Master",O2118="Issues found in raw",O2118="Raw under QC",O2118="Issues resolved in raw"),"Raw","-"))</f>
        <v>Raw</v>
      </c>
      <c r="Q2118" s="13">
        <v>46288.728472222225</v>
      </c>
      <c r="R2118" t="inlineStr">
        <is>
          <t xml:space="preserve">2026-09 (Sept)</t>
        </is>
      </c>
      <c r="S2118">
        <f>IF(M2118="Not an error",0,IF(COUNTIFS($A$2:$A2118,$A2118,$D$2:$D2118,$D2118,$M$2:$M2118,"&lt;&gt;Not an error")=1,1,0))</f>
        <v>1</v>
      </c>
      <c r="T2118">
        <f>IF(M2118&lt;&gt;"Major",0,IF(COUNTIFS($A$2:$A2118,$A2118,$D$2:$D2118,$D2118,$M$2:$M2118,"Major")=1,1,0))</f>
        <v>1</v>
      </c>
      <c r="U2118">
        <f>IF(M2118&lt;&gt;"Minor",0,IF(COUNTIFS($A$2:$A2118,$A2118,$D$2:$D2118,$D2118,$M$2:$M2118,"Minor")=1,1,0))</f>
        <v>0</v>
      </c>
    </row>
    <row r="2119">
      <c r="A2119" t="inlineStr">
        <is>
          <t xml:space="preserve">819eabfbd96880cd7f6d42202600e24bdb384108</t>
        </is>
      </c>
      <c r="B2119" t="inlineStr">
        <is>
          <t xml:space="preserve">Primal Partners</t>
        </is>
      </c>
      <c r="C2119" t="inlineStr">
        <is>
          <t xml:space="preserve">Primal Partners (New)</t>
        </is>
      </c>
      <c r="D2119" t="inlineStr">
        <is>
          <t xml:space="preserve">8fa2977e4701daea5b52879d89b4c43b84ea6447</t>
        </is>
      </c>
      <c r="E2119" t="inlineStr">
        <is>
          <t xml:space="preserve">Episode 138: Zehnfache Vorräte</t>
        </is>
      </c>
      <c r="F2119">
        <v>138</v>
      </c>
      <c r="G2119" t="inlineStr">
        <is>
          <t xml:space="preserve">0:53-0:58</t>
        </is>
      </c>
      <c r="H2119" t="inlineStr">
        <is>
          <t xml:space="preserve">Pending</t>
        </is>
      </c>
      <c r="I2119" t="inlineStr">
        <is>
          <t xml:space="preserve">Remarks: [Script Error / TBC]
Line from script:
â€žEr warf einen weiteren Blick auf das Shuiluyana, dessen Augen immer noch fest geschlossen waren.â€œ
Note: â€œShuiluyanaâ€_x009d_ may be difficult to pronounce naturally in German and should be confirmed for localization. Suggested: â€žEr warf einen weiteren Blick auf die Aquayana, deren Augen immer noch fest geschlossen waren.â€œ</t>
        </is>
      </c>
      <c r="J2119" t="inlineStr">
        <is>
          <t xml:space="preserve">VOA</t>
        </is>
      </c>
      <c r="K2119" t="inlineStr">
        <is>
          <t xml:space="preserve">Script Error</t>
        </is>
      </c>
      <c r="L2119" t="inlineStr">
        <is>
          <t xml:space="preserve">Script error</t>
        </is>
      </c>
      <c r="M2119" t="str">
        <f>IFERROR(IF(VLOOKUP(L2119,'Quantification'!$A:$B,2,FALSE)&amp;""="","Unclassified",VLOOKUP(L2119,'Quantification'!$A:$B,2,FALSE)),"Unclassified")</f>
        <v>Major</v>
      </c>
      <c r="N2119" t="inlineStr">
        <is>
          <t xml:space="preserve">con-khera.mirjam@pocketfm.com</t>
        </is>
      </c>
      <c r="O2119" t="inlineStr">
        <is>
          <t xml:space="preserve">Issues found in raw</t>
        </is>
      </c>
      <c r="P2119" t="str">
        <f>IF(OR(O2119="Issues found in master",O2119="Final master"),"Master",IF(OR(O2119="Ready for Master",O2119="Issues found in raw",O2119="Raw under QC",O2119="Issues resolved in raw"),"Raw","-"))</f>
        <v>Raw</v>
      </c>
      <c r="Q2119" s="13">
        <v>46288.728472222225</v>
      </c>
      <c r="R2119" t="inlineStr">
        <is>
          <t xml:space="preserve">2026-09 (Sept)</t>
        </is>
      </c>
      <c r="S2119">
        <f>IF(M2119="Not an error",0,IF(COUNTIFS($A$2:$A2119,$A2119,$D$2:$D2119,$D2119,$M$2:$M2119,"&lt;&gt;Not an error")=1,1,0))</f>
        <v>0</v>
      </c>
      <c r="T2119">
        <f>IF(M2119&lt;&gt;"Major",0,IF(COUNTIFS($A$2:$A2119,$A2119,$D$2:$D2119,$D2119,$M$2:$M2119,"Major")=1,1,0))</f>
        <v>0</v>
      </c>
      <c r="U2119">
        <f>IF(M2119&lt;&gt;"Minor",0,IF(COUNTIFS($A$2:$A2119,$A2119,$D$2:$D2119,$D2119,$M$2:$M2119,"Minor")=1,1,0))</f>
        <v>0</v>
      </c>
    </row>
    <row r="2120">
      <c r="A2120" t="inlineStr">
        <is>
          <t xml:space="preserve">819eabfbd96880cd7f6d42202600e24bdb384108</t>
        </is>
      </c>
      <c r="B2120" t="inlineStr">
        <is>
          <t xml:space="preserve">Primal Partners</t>
        </is>
      </c>
      <c r="C2120" t="inlineStr">
        <is>
          <t xml:space="preserve">Primal Partners (New)</t>
        </is>
      </c>
      <c r="D2120" t="inlineStr">
        <is>
          <t xml:space="preserve">8fa2977e4701daea5b52879d89b4c43b84ea6447</t>
        </is>
      </c>
      <c r="E2120" t="inlineStr">
        <is>
          <t xml:space="preserve">Episode 138: Zehnfache Vorräte</t>
        </is>
      </c>
      <c r="F2120">
        <v>138</v>
      </c>
      <c r="G2120" t="inlineStr">
        <is>
          <t xml:space="preserve">1:25-1:29</t>
        </is>
      </c>
      <c r="H2120" t="inlineStr">
        <is>
          <t xml:space="preserve">Pending</t>
        </is>
      </c>
      <c r="I2120" t="inlineStr">
        <is>
          <t xml:space="preserve">Remarks: [Script Error / TBC]
Line from script:
â€žEs war nicht schwer zu erraten, warum das Shuiluyana Zahn angegriffen hatte.â€œ
Note: â€œShuiluyanaâ€_x009d_ may be difficult to pronounce naturally in German and should be confirmed for localization. Suggested: â€žEs war nicht schwer zu erraten, warum die Aquayana Zahn angegriffen hatte.â€œ</t>
        </is>
      </c>
      <c r="J2120" t="inlineStr">
        <is>
          <t xml:space="preserve">VOA</t>
        </is>
      </c>
      <c r="K2120" t="inlineStr">
        <is>
          <t xml:space="preserve">Script Error</t>
        </is>
      </c>
      <c r="L2120" t="inlineStr">
        <is>
          <t xml:space="preserve">Script error</t>
        </is>
      </c>
      <c r="M2120" t="str">
        <f>IFERROR(IF(VLOOKUP(L2120,'Quantification'!$A:$B,2,FALSE)&amp;""="","Unclassified",VLOOKUP(L2120,'Quantification'!$A:$B,2,FALSE)),"Unclassified")</f>
        <v>Major</v>
      </c>
      <c r="N2120" t="inlineStr">
        <is>
          <t xml:space="preserve">con-khera.mirjam@pocketfm.com</t>
        </is>
      </c>
      <c r="O2120" t="inlineStr">
        <is>
          <t xml:space="preserve">Issues found in raw</t>
        </is>
      </c>
      <c r="P2120" t="str">
        <f>IF(OR(O2120="Issues found in master",O2120="Final master"),"Master",IF(OR(O2120="Ready for Master",O2120="Issues found in raw",O2120="Raw under QC",O2120="Issues resolved in raw"),"Raw","-"))</f>
        <v>Raw</v>
      </c>
      <c r="Q2120" s="13">
        <v>46288.728472222225</v>
      </c>
      <c r="R2120" t="inlineStr">
        <is>
          <t xml:space="preserve">2026-09 (Sept)</t>
        </is>
      </c>
      <c r="S2120">
        <f>IF(M2120="Not an error",0,IF(COUNTIFS($A$2:$A2120,$A2120,$D$2:$D2120,$D2120,$M$2:$M2120,"&lt;&gt;Not an error")=1,1,0))</f>
        <v>0</v>
      </c>
      <c r="T2120">
        <f>IF(M2120&lt;&gt;"Major",0,IF(COUNTIFS($A$2:$A2120,$A2120,$D$2:$D2120,$D2120,$M$2:$M2120,"Major")=1,1,0))</f>
        <v>0</v>
      </c>
      <c r="U2120">
        <f>IF(M2120&lt;&gt;"Minor",0,IF(COUNTIFS($A$2:$A2120,$A2120,$D$2:$D2120,$D2120,$M$2:$M2120,"Minor")=1,1,0))</f>
        <v>0</v>
      </c>
    </row>
    <row r="2121">
      <c r="A2121" t="inlineStr">
        <is>
          <t xml:space="preserve">819eabfbd96880cd7f6d42202600e24bdb384108</t>
        </is>
      </c>
      <c r="B2121" t="inlineStr">
        <is>
          <t xml:space="preserve">Primal Partners</t>
        </is>
      </c>
      <c r="C2121" t="inlineStr">
        <is>
          <t xml:space="preserve">Primal Partners (New)</t>
        </is>
      </c>
      <c r="D2121" t="inlineStr">
        <is>
          <t xml:space="preserve">8fa2977e4701daea5b52879d89b4c43b84ea6447</t>
        </is>
      </c>
      <c r="E2121" t="inlineStr">
        <is>
          <t xml:space="preserve">Episode 138: Zehnfache Vorräte</t>
        </is>
      </c>
      <c r="F2121">
        <v>138</v>
      </c>
      <c r="G2121" t="inlineStr">
        <is>
          <t xml:space="preserve">1:36-1:43</t>
        </is>
      </c>
      <c r="H2121" t="inlineStr">
        <is>
          <t xml:space="preserve">Pending</t>
        </is>
      </c>
      <c r="I2121" t="inlineStr">
        <is>
          <t xml:space="preserve">Remarks: [Script Error / TBC]
Line from script:
â€žIm Internet stand, Shuiluyanas hÃ¤tten ein sanftes Wesen; sie seien ein Symbol fÃ¼r SchÃ¶nheit und Frieden.â€œ
Note: â€œShuiluyanaâ€_x009d_ may be difficult to pronounce naturally in German and should be confirmed for localization. Suggested: â€žIm Internet stand, Aquayanas hÃ¤tten ein sanftes Wesen; sie seien ein Symbol fÃ¼r SchÃ¶nheit und Frieden.â€œ</t>
        </is>
      </c>
      <c r="J2121" t="inlineStr">
        <is>
          <t xml:space="preserve">VOA</t>
        </is>
      </c>
      <c r="K2121" t="inlineStr">
        <is>
          <t xml:space="preserve">Script Error</t>
        </is>
      </c>
      <c r="L2121" t="inlineStr">
        <is>
          <t xml:space="preserve">Script error</t>
        </is>
      </c>
      <c r="M2121" t="str">
        <f>IFERROR(IF(VLOOKUP(L2121,'Quantification'!$A:$B,2,FALSE)&amp;""="","Unclassified",VLOOKUP(L2121,'Quantification'!$A:$B,2,FALSE)),"Unclassified")</f>
        <v>Major</v>
      </c>
      <c r="N2121" t="inlineStr">
        <is>
          <t xml:space="preserve">con-khera.mirjam@pocketfm.com</t>
        </is>
      </c>
      <c r="O2121" t="inlineStr">
        <is>
          <t xml:space="preserve">Issues found in raw</t>
        </is>
      </c>
      <c r="P2121" t="str">
        <f>IF(OR(O2121="Issues found in master",O2121="Final master"),"Master",IF(OR(O2121="Ready for Master",O2121="Issues found in raw",O2121="Raw under QC",O2121="Issues resolved in raw"),"Raw","-"))</f>
        <v>Raw</v>
      </c>
      <c r="Q2121" s="13">
        <v>46288.728472222225</v>
      </c>
      <c r="R2121" t="inlineStr">
        <is>
          <t xml:space="preserve">2026-09 (Sept)</t>
        </is>
      </c>
      <c r="S2121">
        <f>IF(M2121="Not an error",0,IF(COUNTIFS($A$2:$A2121,$A2121,$D$2:$D2121,$D2121,$M$2:$M2121,"&lt;&gt;Not an error")=1,1,0))</f>
        <v>0</v>
      </c>
      <c r="T2121">
        <f>IF(M2121&lt;&gt;"Major",0,IF(COUNTIFS($A$2:$A2121,$A2121,$D$2:$D2121,$D2121,$M$2:$M2121,"Major")=1,1,0))</f>
        <v>0</v>
      </c>
      <c r="U2121">
        <f>IF(M2121&lt;&gt;"Minor",0,IF(COUNTIFS($A$2:$A2121,$A2121,$D$2:$D2121,$D2121,$M$2:$M2121,"Minor")=1,1,0))</f>
        <v>0</v>
      </c>
    </row>
    <row r="2122">
      <c r="A2122" t="inlineStr">
        <is>
          <t xml:space="preserve">819eabfbd96880cd7f6d42202600e24bdb384108</t>
        </is>
      </c>
      <c r="B2122" t="inlineStr">
        <is>
          <t xml:space="preserve">Primal Partners</t>
        </is>
      </c>
      <c r="C2122" t="inlineStr">
        <is>
          <t xml:space="preserve">Primal Partners (New)</t>
        </is>
      </c>
      <c r="D2122" t="inlineStr">
        <is>
          <t xml:space="preserve">8fa2977e4701daea5b52879d89b4c43b84ea6447</t>
        </is>
      </c>
      <c r="E2122" t="inlineStr">
        <is>
          <t xml:space="preserve">Episode 138: Zehnfache Vorräte</t>
        </is>
      </c>
      <c r="F2122">
        <v>138</v>
      </c>
      <c r="G2122" t="inlineStr">
        <is>
          <t xml:space="preserve">1:52-1:59</t>
        </is>
      </c>
      <c r="H2122" t="inlineStr">
        <is>
          <t xml:space="preserve">Pending</t>
        </is>
      </c>
      <c r="I2122" t="inlineStr">
        <is>
          <t xml:space="preserve">Remarks: [Script Error]
Line from script:
â€žMorgen wÃ¼rde sie zu ihrer Lehrerin gehen und nach der Meditationsmethode fragen, um ihre GeistesdomÃ¤ne zu erweitern.â€œ
Note: The established term is â€œNexus,â€_x009d_ not â€œGeistesdomÃ¤ne.â€_x009d_ Suggested: â€žMorgen wÃ¼rde sie ihre Lehrerin nach einer Meditationsmethode fragen, mit der sie ihren Nexus erweitern konnte.â€œ</t>
        </is>
      </c>
      <c r="J2122" t="inlineStr">
        <is>
          <t xml:space="preserve">VOA</t>
        </is>
      </c>
      <c r="K2122" t="inlineStr">
        <is>
          <t xml:space="preserve">Script Error</t>
        </is>
      </c>
      <c r="L2122" t="inlineStr">
        <is>
          <t xml:space="preserve">Script error</t>
        </is>
      </c>
      <c r="M2122" t="str">
        <f>IFERROR(IF(VLOOKUP(L2122,'Quantification'!$A:$B,2,FALSE)&amp;""="","Unclassified",VLOOKUP(L2122,'Quantification'!$A:$B,2,FALSE)),"Unclassified")</f>
        <v>Major</v>
      </c>
      <c r="N2122" t="inlineStr">
        <is>
          <t xml:space="preserve">con-khera.mirjam@pocketfm.com</t>
        </is>
      </c>
      <c r="O2122" t="inlineStr">
        <is>
          <t xml:space="preserve">Issues found in raw</t>
        </is>
      </c>
      <c r="P2122" t="str">
        <f>IF(OR(O2122="Issues found in master",O2122="Final master"),"Master",IF(OR(O2122="Ready for Master",O2122="Issues found in raw",O2122="Raw under QC",O2122="Issues resolved in raw"),"Raw","-"))</f>
        <v>Raw</v>
      </c>
      <c r="Q2122" s="13">
        <v>46288.728472222225</v>
      </c>
      <c r="R2122" t="inlineStr">
        <is>
          <t xml:space="preserve">2026-09 (Sept)</t>
        </is>
      </c>
      <c r="S2122">
        <f>IF(M2122="Not an error",0,IF(COUNTIFS($A$2:$A2122,$A2122,$D$2:$D2122,$D2122,$M$2:$M2122,"&lt;&gt;Not an error")=1,1,0))</f>
        <v>0</v>
      </c>
      <c r="T2122">
        <f>IF(M2122&lt;&gt;"Major",0,IF(COUNTIFS($A$2:$A2122,$A2122,$D$2:$D2122,$D2122,$M$2:$M2122,"Major")=1,1,0))</f>
        <v>0</v>
      </c>
      <c r="U2122">
        <f>IF(M2122&lt;&gt;"Minor",0,IF(COUNTIFS($A$2:$A2122,$A2122,$D$2:$D2122,$D2122,$M$2:$M2122,"Minor")=1,1,0))</f>
        <v>0</v>
      </c>
    </row>
    <row r="2123">
      <c r="A2123" t="inlineStr">
        <is>
          <t xml:space="preserve">819eabfbd96880cd7f6d42202600e24bdb384108</t>
        </is>
      </c>
      <c r="B2123" t="inlineStr">
        <is>
          <t xml:space="preserve">Primal Partners</t>
        </is>
      </c>
      <c r="C2123" t="inlineStr">
        <is>
          <t xml:space="preserve">Primal Partners (New)</t>
        </is>
      </c>
      <c r="D2123" t="inlineStr">
        <is>
          <t xml:space="preserve">8fa2977e4701daea5b52879d89b4c43b84ea6447</t>
        </is>
      </c>
      <c r="E2123" t="inlineStr">
        <is>
          <t xml:space="preserve">Episode 138: Zehnfache Vorräte</t>
        </is>
      </c>
      <c r="F2123">
        <v>138</v>
      </c>
      <c r="G2123" t="inlineStr">
        <is>
          <t xml:space="preserve">2:20-2:24</t>
        </is>
      </c>
      <c r="H2123" t="inlineStr">
        <is>
          <t xml:space="preserve">Pending</t>
        </is>
      </c>
      <c r="I2123" t="inlineStr">
        <is>
          <t xml:space="preserve">Remarks: [Script Error / TBC]
Line from script:
â€žGenau in diesem Moment Ã¶ffnete das Shuiluyana auf dem Sofa die Augen.â€œ
Note: â€œShuiluyanaâ€_x009d_ may be difficult to pronounce naturally in German and should be confirmed for localization. Suggested: â€žGenau in diesem Moment Ã¶ffnete die Aquayana auf dem Sofa die Augen.â€œ</t>
        </is>
      </c>
      <c r="J2123" t="inlineStr">
        <is>
          <t xml:space="preserve">VOA</t>
        </is>
      </c>
      <c r="K2123" t="inlineStr">
        <is>
          <t xml:space="preserve">Script Error</t>
        </is>
      </c>
      <c r="L2123" t="inlineStr">
        <is>
          <t xml:space="preserve">Script error</t>
        </is>
      </c>
      <c r="M2123" t="str">
        <f>IFERROR(IF(VLOOKUP(L2123,'Quantification'!$A:$B,2,FALSE)&amp;""="","Unclassified",VLOOKUP(L2123,'Quantification'!$A:$B,2,FALSE)),"Unclassified")</f>
        <v>Major</v>
      </c>
      <c r="N2123" t="inlineStr">
        <is>
          <t xml:space="preserve">con-khera.mirjam@pocketfm.com</t>
        </is>
      </c>
      <c r="O2123" t="inlineStr">
        <is>
          <t xml:space="preserve">Issues found in raw</t>
        </is>
      </c>
      <c r="P2123" t="str">
        <f>IF(OR(O2123="Issues found in master",O2123="Final master"),"Master",IF(OR(O2123="Ready for Master",O2123="Issues found in raw",O2123="Raw under QC",O2123="Issues resolved in raw"),"Raw","-"))</f>
        <v>Raw</v>
      </c>
      <c r="Q2123" s="13">
        <v>46288.728472222225</v>
      </c>
      <c r="R2123" t="inlineStr">
        <is>
          <t xml:space="preserve">2026-09 (Sept)</t>
        </is>
      </c>
      <c r="S2123">
        <f>IF(M2123="Not an error",0,IF(COUNTIFS($A$2:$A2123,$A2123,$D$2:$D2123,$D2123,$M$2:$M2123,"&lt;&gt;Not an error")=1,1,0))</f>
        <v>0</v>
      </c>
      <c r="T2123">
        <f>IF(M2123&lt;&gt;"Major",0,IF(COUNTIFS($A$2:$A2123,$A2123,$D$2:$D2123,$D2123,$M$2:$M2123,"Major")=1,1,0))</f>
        <v>0</v>
      </c>
      <c r="U2123">
        <f>IF(M2123&lt;&gt;"Minor",0,IF(COUNTIFS($A$2:$A2123,$A2123,$D$2:$D2123,$D2123,$M$2:$M2123,"Minor")=1,1,0))</f>
        <v>0</v>
      </c>
    </row>
    <row r="2124">
      <c r="A2124" t="inlineStr">
        <is>
          <t xml:space="preserve">819eabfbd96880cd7f6d42202600e24bdb384108</t>
        </is>
      </c>
      <c r="B2124" t="inlineStr">
        <is>
          <t xml:space="preserve">Primal Partners</t>
        </is>
      </c>
      <c r="C2124" t="inlineStr">
        <is>
          <t xml:space="preserve">Primal Partners (New)</t>
        </is>
      </c>
      <c r="D2124" t="inlineStr">
        <is>
          <t xml:space="preserve">8fa2977e4701daea5b52879d89b4c43b84ea6447</t>
        </is>
      </c>
      <c r="E2124" t="inlineStr">
        <is>
          <t xml:space="preserve">Episode 138: Zehnfache Vorräte</t>
        </is>
      </c>
      <c r="F2124">
        <v>138</v>
      </c>
      <c r="G2124" t="inlineStr">
        <is>
          <t xml:space="preserve">2:37-2:45</t>
        </is>
      </c>
      <c r="H2124" t="inlineStr">
        <is>
          <t xml:space="preserve">Pending</t>
        </is>
      </c>
      <c r="I2124" t="inlineStr">
        <is>
          <t xml:space="preserve">Remarks: [Script Error / TBC]
Line from script:
â€žMit geschlossenen Augen war das Shuiluyana lÃ¤cherlich niedlich, aber mit offenen Augen hatte es eine vÃ¶llig andere Ausstrahlung.â€œ
Note: â€œShuiluyanaâ€_x009d_ may be difficult to pronounce naturally in German and should be confirmed for localization. Suggested: â€žMit geschlossenen Augen war die Aquayana lÃ¤cherlich niedlich, aber mit offenen Augen hatte sie eine vÃ¶llig andere Ausstrahlung.â€œ</t>
        </is>
      </c>
      <c r="J2124" t="inlineStr">
        <is>
          <t xml:space="preserve">VOA</t>
        </is>
      </c>
      <c r="K2124" t="inlineStr">
        <is>
          <t xml:space="preserve">Script Error</t>
        </is>
      </c>
      <c r="L2124" t="inlineStr">
        <is>
          <t xml:space="preserve">Script error</t>
        </is>
      </c>
      <c r="M2124" t="str">
        <f>IFERROR(IF(VLOOKUP(L2124,'Quantification'!$A:$B,2,FALSE)&amp;""="","Unclassified",VLOOKUP(L2124,'Quantification'!$A:$B,2,FALSE)),"Unclassified")</f>
        <v>Major</v>
      </c>
      <c r="N2124" t="inlineStr">
        <is>
          <t xml:space="preserve">con-khera.mirjam@pocketfm.com</t>
        </is>
      </c>
      <c r="O2124" t="inlineStr">
        <is>
          <t xml:space="preserve">Issues found in raw</t>
        </is>
      </c>
      <c r="P2124" t="str">
        <f>IF(OR(O2124="Issues found in master",O2124="Final master"),"Master",IF(OR(O2124="Ready for Master",O2124="Issues found in raw",O2124="Raw under QC",O2124="Issues resolved in raw"),"Raw","-"))</f>
        <v>Raw</v>
      </c>
      <c r="Q2124" s="13">
        <v>46288.728472222225</v>
      </c>
      <c r="R2124" t="inlineStr">
        <is>
          <t xml:space="preserve">2026-09 (Sept)</t>
        </is>
      </c>
      <c r="S2124">
        <f>IF(M2124="Not an error",0,IF(COUNTIFS($A$2:$A2124,$A2124,$D$2:$D2124,$D2124,$M$2:$M2124,"&lt;&gt;Not an error")=1,1,0))</f>
        <v>0</v>
      </c>
      <c r="T2124">
        <f>IF(M2124&lt;&gt;"Major",0,IF(COUNTIFS($A$2:$A2124,$A2124,$D$2:$D2124,$D2124,$M$2:$M2124,"Major")=1,1,0))</f>
        <v>0</v>
      </c>
      <c r="U2124">
        <f>IF(M2124&lt;&gt;"Minor",0,IF(COUNTIFS($A$2:$A2124,$A2124,$D$2:$D2124,$D2124,$M$2:$M2124,"Minor")=1,1,0))</f>
        <v>0</v>
      </c>
    </row>
    <row r="2125">
      <c r="A2125" t="inlineStr">
        <is>
          <t xml:space="preserve">819eabfbd96880cd7f6d42202600e24bdb384108</t>
        </is>
      </c>
      <c r="B2125" t="inlineStr">
        <is>
          <t xml:space="preserve">Primal Partners</t>
        </is>
      </c>
      <c r="C2125" t="inlineStr">
        <is>
          <t xml:space="preserve">Primal Partners (New)</t>
        </is>
      </c>
      <c r="D2125" t="inlineStr">
        <is>
          <t xml:space="preserve">8fa2977e4701daea5b52879d89b4c43b84ea6447</t>
        </is>
      </c>
      <c r="E2125" t="inlineStr">
        <is>
          <t xml:space="preserve">Episode 138: Zehnfache Vorräte</t>
        </is>
      </c>
      <c r="F2125">
        <v>138</v>
      </c>
      <c r="G2125" t="inlineStr">
        <is>
          <t xml:space="preserve">3:26-3:29</t>
        </is>
      </c>
      <c r="H2125" t="inlineStr">
        <is>
          <t xml:space="preserve">Pending</t>
        </is>
      </c>
      <c r="I2125" t="inlineStr">
        <is>
          <t xml:space="preserve">Remarks: [Script Error / TBC]
Line from script:
â€žDie Reaktion des Shuiluyanas war verstÃ¤ndlich.â€œ
Note: â€œShuiluyanaâ€_x009d_ may be difficult to pronounce naturally in German and should be confirmed for localization. Suggested: â€žDie Reaktion der Aquayana war verstÃ¤ndlich.â€œ</t>
        </is>
      </c>
      <c r="J2125" t="inlineStr">
        <is>
          <t xml:space="preserve">VOA</t>
        </is>
      </c>
      <c r="K2125" t="inlineStr">
        <is>
          <t xml:space="preserve">Script Error</t>
        </is>
      </c>
      <c r="L2125" t="inlineStr">
        <is>
          <t xml:space="preserve">Script error</t>
        </is>
      </c>
      <c r="M2125" t="str">
        <f>IFERROR(IF(VLOOKUP(L2125,'Quantification'!$A:$B,2,FALSE)&amp;""="","Unclassified",VLOOKUP(L2125,'Quantification'!$A:$B,2,FALSE)),"Unclassified")</f>
        <v>Major</v>
      </c>
      <c r="N2125" t="inlineStr">
        <is>
          <t xml:space="preserve">con-khera.mirjam@pocketfm.com</t>
        </is>
      </c>
      <c r="O2125" t="inlineStr">
        <is>
          <t xml:space="preserve">Issues found in raw</t>
        </is>
      </c>
      <c r="P2125" t="str">
        <f>IF(OR(O2125="Issues found in master",O2125="Final master"),"Master",IF(OR(O2125="Ready for Master",O2125="Issues found in raw",O2125="Raw under QC",O2125="Issues resolved in raw"),"Raw","-"))</f>
        <v>Raw</v>
      </c>
      <c r="Q2125" s="13">
        <v>46288.728472222225</v>
      </c>
      <c r="R2125" t="inlineStr">
        <is>
          <t xml:space="preserve">2026-09 (Sept)</t>
        </is>
      </c>
      <c r="S2125">
        <f>IF(M2125="Not an error",0,IF(COUNTIFS($A$2:$A2125,$A2125,$D$2:$D2125,$D2125,$M$2:$M2125,"&lt;&gt;Not an error")=1,1,0))</f>
        <v>0</v>
      </c>
      <c r="T2125">
        <f>IF(M2125&lt;&gt;"Major",0,IF(COUNTIFS($A$2:$A2125,$A2125,$D$2:$D2125,$D2125,$M$2:$M2125,"Major")=1,1,0))</f>
        <v>0</v>
      </c>
      <c r="U2125">
        <f>IF(M2125&lt;&gt;"Minor",0,IF(COUNTIFS($A$2:$A2125,$A2125,$D$2:$D2125,$D2125,$M$2:$M2125,"Minor")=1,1,0))</f>
        <v>0</v>
      </c>
    </row>
    <row r="2126">
      <c r="A2126" t="inlineStr">
        <is>
          <t xml:space="preserve">819eabfbd96880cd7f6d42202600e24bdb384108</t>
        </is>
      </c>
      <c r="B2126" t="inlineStr">
        <is>
          <t xml:space="preserve">Primal Partners</t>
        </is>
      </c>
      <c r="C2126" t="inlineStr">
        <is>
          <t xml:space="preserve">Primal Partners (New)</t>
        </is>
      </c>
      <c r="D2126" t="inlineStr">
        <is>
          <t xml:space="preserve">8fa2977e4701daea5b52879d89b4c43b84ea6447</t>
        </is>
      </c>
      <c r="E2126" t="inlineStr">
        <is>
          <t xml:space="preserve">Episode 138: Zehnfache Vorräte</t>
        </is>
      </c>
      <c r="F2126">
        <v>138</v>
      </c>
      <c r="G2126" t="inlineStr">
        <is>
          <t xml:space="preserve">3:39-3:44</t>
        </is>
      </c>
      <c r="H2126" t="inlineStr">
        <is>
          <t xml:space="preserve">Pending</t>
        </is>
      </c>
      <c r="I2126" t="inlineStr">
        <is>
          <t xml:space="preserve">Remarks: [Script Error / TBC]
Line from script:
â€žShuiluyanas sind von sanfter Natur, ein Symbol fÃ¼r SchÃ¶nheit und Frieden!â€œ
Note: â€œShuiluyanaâ€_x009d_ may be difficult to pronounce naturally in German and should be confirmed for localization. Suggested: â€žAquayanas sind von sanfter Natur, ein Symbol fÃ¼r SchÃ¶nheit und Frieden!â€œ</t>
        </is>
      </c>
      <c r="J2126" t="inlineStr">
        <is>
          <t xml:space="preserve">VOA</t>
        </is>
      </c>
      <c r="K2126" t="inlineStr">
        <is>
          <t xml:space="preserve">Script Error</t>
        </is>
      </c>
      <c r="L2126" t="inlineStr">
        <is>
          <t xml:space="preserve">Script error</t>
        </is>
      </c>
      <c r="M2126" t="str">
        <f>IFERROR(IF(VLOOKUP(L2126,'Quantification'!$A:$B,2,FALSE)&amp;""="","Unclassified",VLOOKUP(L2126,'Quantification'!$A:$B,2,FALSE)),"Unclassified")</f>
        <v>Major</v>
      </c>
      <c r="N2126" t="inlineStr">
        <is>
          <t xml:space="preserve">con-khera.mirjam@pocketfm.com</t>
        </is>
      </c>
      <c r="O2126" t="inlineStr">
        <is>
          <t xml:space="preserve">Issues found in raw</t>
        </is>
      </c>
      <c r="P2126" t="str">
        <f>IF(OR(O2126="Issues found in master",O2126="Final master"),"Master",IF(OR(O2126="Ready for Master",O2126="Issues found in raw",O2126="Raw under QC",O2126="Issues resolved in raw"),"Raw","-"))</f>
        <v>Raw</v>
      </c>
      <c r="Q2126" s="13">
        <v>46288.728472222225</v>
      </c>
      <c r="R2126" t="inlineStr">
        <is>
          <t xml:space="preserve">2026-09 (Sept)</t>
        </is>
      </c>
      <c r="S2126">
        <f>IF(M2126="Not an error",0,IF(COUNTIFS($A$2:$A2126,$A2126,$D$2:$D2126,$D2126,$M$2:$M2126,"&lt;&gt;Not an error")=1,1,0))</f>
        <v>0</v>
      </c>
      <c r="T2126">
        <f>IF(M2126&lt;&gt;"Major",0,IF(COUNTIFS($A$2:$A2126,$A2126,$D$2:$D2126,$D2126,$M$2:$M2126,"Major")=1,1,0))</f>
        <v>0</v>
      </c>
      <c r="U2126">
        <f>IF(M2126&lt;&gt;"Minor",0,IF(COUNTIFS($A$2:$A2126,$A2126,$D$2:$D2126,$D2126,$M$2:$M2126,"Minor")=1,1,0))</f>
        <v>0</v>
      </c>
    </row>
    <row r="2127">
      <c r="A2127" t="inlineStr">
        <is>
          <t xml:space="preserve">819eabfbd96880cd7f6d42202600e24bdb384108</t>
        </is>
      </c>
      <c r="B2127" t="inlineStr">
        <is>
          <t xml:space="preserve">Primal Partners</t>
        </is>
      </c>
      <c r="C2127" t="inlineStr">
        <is>
          <t xml:space="preserve">Primal Partners (New)</t>
        </is>
      </c>
      <c r="D2127" t="inlineStr">
        <is>
          <t xml:space="preserve">8fa2977e4701daea5b52879d89b4c43b84ea6447</t>
        </is>
      </c>
      <c r="E2127" t="inlineStr">
        <is>
          <t xml:space="preserve">Episode 138: Zehnfache Vorräte</t>
        </is>
      </c>
      <c r="F2127">
        <v>138</v>
      </c>
      <c r="G2127" t="inlineStr">
        <is>
          <t xml:space="preserve">3:59-4:03</t>
        </is>
      </c>
      <c r="H2127" t="inlineStr">
        <is>
          <t xml:space="preserve">Pending</t>
        </is>
      </c>
      <c r="I2127" t="inlineStr">
        <is>
          <t xml:space="preserve">Remarks: [Script Error / TBC]
Line from script:
â€žZahns Fell strÃ¤ubte sich, als er das Shuiluyana anstarrte.â€œ
Note: â€œShuiluyanaâ€_x009d_ may be difficult to pronounce naturally in German and should be confirmed for localization. Suggested: â€žZahns Fell strÃ¤ubte sich, als er die Aquayana anstarrte.â€œ</t>
        </is>
      </c>
      <c r="J2127" t="inlineStr">
        <is>
          <t xml:space="preserve">VOA</t>
        </is>
      </c>
      <c r="K2127" t="inlineStr">
        <is>
          <t xml:space="preserve">Script Error</t>
        </is>
      </c>
      <c r="L2127" t="inlineStr">
        <is>
          <t xml:space="preserve">Script error</t>
        </is>
      </c>
      <c r="M2127" t="str">
        <f>IFERROR(IF(VLOOKUP(L2127,'Quantification'!$A:$B,2,FALSE)&amp;""="","Unclassified",VLOOKUP(L2127,'Quantification'!$A:$B,2,FALSE)),"Unclassified")</f>
        <v>Major</v>
      </c>
      <c r="N2127" t="inlineStr">
        <is>
          <t xml:space="preserve">con-khera.mirjam@pocketfm.com</t>
        </is>
      </c>
      <c r="O2127" t="inlineStr">
        <is>
          <t xml:space="preserve">Issues found in raw</t>
        </is>
      </c>
      <c r="P2127" t="str">
        <f>IF(OR(O2127="Issues found in master",O2127="Final master"),"Master",IF(OR(O2127="Ready for Master",O2127="Issues found in raw",O2127="Raw under QC",O2127="Issues resolved in raw"),"Raw","-"))</f>
        <v>Raw</v>
      </c>
      <c r="Q2127" s="13">
        <v>46288.728472222225</v>
      </c>
      <c r="R2127" t="inlineStr">
        <is>
          <t xml:space="preserve">2026-09 (Sept)</t>
        </is>
      </c>
      <c r="S2127">
        <f>IF(M2127="Not an error",0,IF(COUNTIFS($A$2:$A2127,$A2127,$D$2:$D2127,$D2127,$M$2:$M2127,"&lt;&gt;Not an error")=1,1,0))</f>
        <v>0</v>
      </c>
      <c r="T2127">
        <f>IF(M2127&lt;&gt;"Major",0,IF(COUNTIFS($A$2:$A2127,$A2127,$D$2:$D2127,$D2127,$M$2:$M2127,"Major")=1,1,0))</f>
        <v>0</v>
      </c>
      <c r="U2127">
        <f>IF(M2127&lt;&gt;"Minor",0,IF(COUNTIFS($A$2:$A2127,$A2127,$D$2:$D2127,$D2127,$M$2:$M2127,"Minor")=1,1,0))</f>
        <v>0</v>
      </c>
    </row>
    <row r="2128">
      <c r="A2128" t="inlineStr">
        <is>
          <t xml:space="preserve">819eabfbd96880cd7f6d42202600e24bdb384108</t>
        </is>
      </c>
      <c r="B2128" t="inlineStr">
        <is>
          <t xml:space="preserve">Primal Partners</t>
        </is>
      </c>
      <c r="C2128" t="inlineStr">
        <is>
          <t xml:space="preserve">Primal Partners (New)</t>
        </is>
      </c>
      <c r="D2128" t="inlineStr">
        <is>
          <t xml:space="preserve">8fa2977e4701daea5b52879d89b4c43b84ea6447</t>
        </is>
      </c>
      <c r="E2128" t="inlineStr">
        <is>
          <t xml:space="preserve">Episode 138: Zehnfache Vorräte</t>
        </is>
      </c>
      <c r="F2128">
        <v>138</v>
      </c>
      <c r="G2128" t="inlineStr">
        <is>
          <t xml:space="preserve">4:05-4:12</t>
        </is>
      </c>
      <c r="H2128" t="inlineStr">
        <is>
          <t xml:space="preserve">Pending</t>
        </is>
      </c>
      <c r="I2128" t="inlineStr">
        <is>
          <t xml:space="preserve">Remarks: [Script Error / TBC]
Line from script:
â€žDas Shuiluyana lieÃŸ sich von dem Flammenlore-Hund, der um ein Vielfaches grÃ¶ÃŸer war als es selbst, nicht im Geringsten einschÃ¼chtern.â€œ
Note: â€œShuiluyanaâ€_x009d_ may be difficult to pronounce naturally in German and should be confirmed for localization. Suggested: â€žDie Aquayana lieÃŸ sich von dem Flammenlore-Hund, der um ein Vielfaches grÃ¶ÃŸer war als sie selbst, nicht im Geringsten</t>
        </is>
      </c>
      <c r="J2128" t="inlineStr">
        <is>
          <t xml:space="preserve">VOA</t>
        </is>
      </c>
      <c r="K2128" t="inlineStr">
        <is>
          <t xml:space="preserve">Script Error</t>
        </is>
      </c>
      <c r="L2128" t="inlineStr">
        <is>
          <t xml:space="preserve">Script error</t>
        </is>
      </c>
      <c r="M2128" t="str">
        <f>IFERROR(IF(VLOOKUP(L2128,'Quantification'!$A:$B,2,FALSE)&amp;""="","Unclassified",VLOOKUP(L2128,'Quantification'!$A:$B,2,FALSE)),"Unclassified")</f>
        <v>Major</v>
      </c>
      <c r="N2128" t="inlineStr">
        <is>
          <t xml:space="preserve">con-khera.mirjam@pocketfm.com</t>
        </is>
      </c>
      <c r="O2128" t="inlineStr">
        <is>
          <t xml:space="preserve">Issues found in raw</t>
        </is>
      </c>
      <c r="P2128" t="str">
        <f>IF(OR(O2128="Issues found in master",O2128="Final master"),"Master",IF(OR(O2128="Ready for Master",O2128="Issues found in raw",O2128="Raw under QC",O2128="Issues resolved in raw"),"Raw","-"))</f>
        <v>Raw</v>
      </c>
      <c r="Q2128" s="13">
        <v>46288.728472222225</v>
      </c>
      <c r="R2128" t="inlineStr">
        <is>
          <t xml:space="preserve">2026-09 (Sept)</t>
        </is>
      </c>
      <c r="S2128">
        <f>IF(M2128="Not an error",0,IF(COUNTIFS($A$2:$A2128,$A2128,$D$2:$D2128,$D2128,$M$2:$M2128,"&lt;&gt;Not an error")=1,1,0))</f>
        <v>0</v>
      </c>
      <c r="T2128">
        <f>IF(M2128&lt;&gt;"Major",0,IF(COUNTIFS($A$2:$A2128,$A2128,$D$2:$D2128,$D2128,$M$2:$M2128,"Major")=1,1,0))</f>
        <v>0</v>
      </c>
      <c r="U2128">
        <f>IF(M2128&lt;&gt;"Minor",0,IF(COUNTIFS($A$2:$A2128,$A2128,$D$2:$D2128,$D2128,$M$2:$M2128,"Minor")=1,1,0))</f>
        <v>0</v>
      </c>
    </row>
    <row r="2129">
      <c r="A2129" t="inlineStr">
        <is>
          <t xml:space="preserve">819eabfbd96880cd7f6d42202600e24bdb384108</t>
        </is>
      </c>
      <c r="B2129" t="inlineStr">
        <is>
          <t xml:space="preserve">Primal Partners</t>
        </is>
      </c>
      <c r="C2129" t="inlineStr">
        <is>
          <t xml:space="preserve">Primal Partners (New)</t>
        </is>
      </c>
      <c r="D2129" t="inlineStr">
        <is>
          <t xml:space="preserve">8fa2977e4701daea5b52879d89b4c43b84ea6447</t>
        </is>
      </c>
      <c r="E2129" t="inlineStr">
        <is>
          <t xml:space="preserve">Episode 138: Zehnfache Vorräte</t>
        </is>
      </c>
      <c r="F2129">
        <v>138</v>
      </c>
      <c r="G2129" t="inlineStr">
        <is>
          <t xml:space="preserve">4:57-5:01</t>
        </is>
      </c>
      <c r="H2129" t="inlineStr">
        <is>
          <t xml:space="preserve">Pending</t>
        </is>
      </c>
      <c r="I2129" t="inlineStr">
        <is>
          <t xml:space="preserve">Remarks: [Script Error / TBC]
Line from script:
â€žWenn das Shuiluyana nicht mit ihr reden wollte, wÃ¼rde es vielleicht auf eine andere Bestie hÃ¶ren.â€œ
Note: â€œShuiluyanaâ€_x009d_ may be difficult to pronounce naturally in German and should be confirmed for localization. The beast does not speak human language, so â€œmit ihr redenâ€_x009d_ is also inaccurate. Suggested: â€žWenn die Aquayana nichts mit ihr zu tun haben wollte, wÃ¼rde sie vielleicht auf eine andere Tierbestie hÃ¶ren.â€œ</t>
        </is>
      </c>
      <c r="J2129" t="inlineStr">
        <is>
          <t xml:space="preserve">VOA</t>
        </is>
      </c>
      <c r="K2129" t="inlineStr">
        <is>
          <t xml:space="preserve">Script Error</t>
        </is>
      </c>
      <c r="L2129" t="inlineStr">
        <is>
          <t xml:space="preserve">Script error</t>
        </is>
      </c>
      <c r="M2129" t="str">
        <f>IFERROR(IF(VLOOKUP(L2129,'Quantification'!$A:$B,2,FALSE)&amp;""="","Unclassified",VLOOKUP(L2129,'Quantification'!$A:$B,2,FALSE)),"Unclassified")</f>
        <v>Major</v>
      </c>
      <c r="N2129" t="inlineStr">
        <is>
          <t xml:space="preserve">con-khera.mirjam@pocketfm.com</t>
        </is>
      </c>
      <c r="O2129" t="inlineStr">
        <is>
          <t xml:space="preserve">Issues found in raw</t>
        </is>
      </c>
      <c r="P2129" t="str">
        <f>IF(OR(O2129="Issues found in master",O2129="Final master"),"Master",IF(OR(O2129="Ready for Master",O2129="Issues found in raw",O2129="Raw under QC",O2129="Issues resolved in raw"),"Raw","-"))</f>
        <v>Raw</v>
      </c>
      <c r="Q2129" s="13">
        <v>46288.728472222225</v>
      </c>
      <c r="R2129" t="inlineStr">
        <is>
          <t xml:space="preserve">2026-09 (Sept)</t>
        </is>
      </c>
      <c r="S2129">
        <f>IF(M2129="Not an error",0,IF(COUNTIFS($A$2:$A2129,$A2129,$D$2:$D2129,$D2129,$M$2:$M2129,"&lt;&gt;Not an error")=1,1,0))</f>
        <v>0</v>
      </c>
      <c r="T2129">
        <f>IF(M2129&lt;&gt;"Major",0,IF(COUNTIFS($A$2:$A2129,$A2129,$D$2:$D2129,$D2129,$M$2:$M2129,"Major")=1,1,0))</f>
        <v>0</v>
      </c>
      <c r="U2129">
        <f>IF(M2129&lt;&gt;"Minor",0,IF(COUNTIFS($A$2:$A2129,$A2129,$D$2:$D2129,$D2129,$M$2:$M2129,"Minor")=1,1,0))</f>
        <v>0</v>
      </c>
    </row>
    <row r="2130">
      <c r="A2130" t="inlineStr">
        <is>
          <t xml:space="preserve">819eabfbd96880cd7f6d42202600e24bdb384108</t>
        </is>
      </c>
      <c r="B2130" t="inlineStr">
        <is>
          <t xml:space="preserve">Primal Partners</t>
        </is>
      </c>
      <c r="C2130" t="inlineStr">
        <is>
          <t xml:space="preserve">Primal Partners (New)</t>
        </is>
      </c>
      <c r="D2130" t="inlineStr">
        <is>
          <t xml:space="preserve">8fa2977e4701daea5b52879d89b4c43b84ea6447</t>
        </is>
      </c>
      <c r="E2130" t="inlineStr">
        <is>
          <t xml:space="preserve">Episode 138: Zehnfache Vorräte</t>
        </is>
      </c>
      <c r="F2130">
        <v>138</v>
      </c>
      <c r="G2130" t="inlineStr">
        <is>
          <t xml:space="preserve">5:06-5:12</t>
        </is>
      </c>
      <c r="H2130" t="inlineStr">
        <is>
          <t xml:space="preserve">Pending</t>
        </is>
      </c>
      <c r="I2130" t="inlineStr">
        <is>
          <t xml:space="preserve">Remarks: [Script Error / TBC]
Line from script:
â€žDas Shuiluyana starrte auf die Milch, und die beiden Blasen unter ihren NasenlÃ¶chern platzten.â€œ
Note: â€œShuiluyanaâ€_x009d_ may be difficult to pronounce naturally in German and should be confirmed for localization. Suggested: â€žDie Aquayana starrte auf die Milch, und die beiden Blasen unter ihren NasenlÃ¶chern platzten.â€œ</t>
        </is>
      </c>
      <c r="J2130" t="inlineStr">
        <is>
          <t xml:space="preserve">VOA</t>
        </is>
      </c>
      <c r="K2130" t="inlineStr">
        <is>
          <t xml:space="preserve">Script Error</t>
        </is>
      </c>
      <c r="L2130" t="inlineStr">
        <is>
          <t xml:space="preserve">Script error</t>
        </is>
      </c>
      <c r="M2130" t="str">
        <f>IFERROR(IF(VLOOKUP(L2130,'Quantification'!$A:$B,2,FALSE)&amp;""="","Unclassified",VLOOKUP(L2130,'Quantification'!$A:$B,2,FALSE)),"Unclassified")</f>
        <v>Major</v>
      </c>
      <c r="N2130" t="inlineStr">
        <is>
          <t xml:space="preserve">con-khera.mirjam@pocketfm.com</t>
        </is>
      </c>
      <c r="O2130" t="inlineStr">
        <is>
          <t xml:space="preserve">Issues found in raw</t>
        </is>
      </c>
      <c r="P2130" t="str">
        <f>IF(OR(O2130="Issues found in master",O2130="Final master"),"Master",IF(OR(O2130="Ready for Master",O2130="Issues found in raw",O2130="Raw under QC",O2130="Issues resolved in raw"),"Raw","-"))</f>
        <v>Raw</v>
      </c>
      <c r="Q2130" s="13">
        <v>46288.728472222225</v>
      </c>
      <c r="R2130" t="inlineStr">
        <is>
          <t xml:space="preserve">2026-09 (Sept)</t>
        </is>
      </c>
      <c r="S2130">
        <f>IF(M2130="Not an error",0,IF(COUNTIFS($A$2:$A2130,$A2130,$D$2:$D2130,$D2130,$M$2:$M2130,"&lt;&gt;Not an error")=1,1,0))</f>
        <v>0</v>
      </c>
      <c r="T2130">
        <f>IF(M2130&lt;&gt;"Major",0,IF(COUNTIFS($A$2:$A2130,$A2130,$D$2:$D2130,$D2130,$M$2:$M2130,"Major")=1,1,0))</f>
        <v>0</v>
      </c>
      <c r="U2130">
        <f>IF(M2130&lt;&gt;"Minor",0,IF(COUNTIFS($A$2:$A2130,$A2130,$D$2:$D2130,$D2130,$M$2:$M2130,"Minor")=1,1,0))</f>
        <v>0</v>
      </c>
    </row>
    <row r="2131">
      <c r="A2131" t="inlineStr">
        <is>
          <t xml:space="preserve">819eabfbd96880cd7f6d42202600e24bdb384108</t>
        </is>
      </c>
      <c r="B2131" t="inlineStr">
        <is>
          <t xml:space="preserve">Primal Partners</t>
        </is>
      </c>
      <c r="C2131" t="inlineStr">
        <is>
          <t xml:space="preserve">Primal Partners (New)</t>
        </is>
      </c>
      <c r="D2131" t="inlineStr">
        <is>
          <t xml:space="preserve">8fa2977e4701daea5b52879d89b4c43b84ea6447</t>
        </is>
      </c>
      <c r="E2131" t="inlineStr">
        <is>
          <t xml:space="preserve">Episode 138: Zehnfache Vorräte</t>
        </is>
      </c>
      <c r="F2131">
        <v>138</v>
      </c>
      <c r="G2131" t="inlineStr">
        <is>
          <t xml:space="preserve">5:30-5:39</t>
        </is>
      </c>
      <c r="H2131" t="inlineStr">
        <is>
          <t xml:space="preserve">Pending</t>
        </is>
      </c>
      <c r="I2131" t="inlineStr">
        <is>
          <t xml:space="preserve">Remarks: [Script Error / TBC]
Line from script:
â€žDas Shuiluyana blickte kÃ¼hl auf, sein Schwanz leuchtete blau auf und die sichtbaren Wasserwellen auf seiner Haut begannen schneller zu flieÃŸen.â€œ
Note: â€œShuiluyanaâ€_x009d_ may be difficult to pronounce naturally in German and should be confirmed for localization. Suggested: â€žDie Aquayana blickte kÃ¼hl auf, ihr Schwanz leuchtete blau und die sichtbaren Wasserwellen auf ihrer Haut begannen schneller zu flieÃŸen.â€œ</t>
        </is>
      </c>
      <c r="J2131" t="inlineStr">
        <is>
          <t xml:space="preserve">VOA</t>
        </is>
      </c>
      <c r="K2131" t="inlineStr">
        <is>
          <t xml:space="preserve">Script Error</t>
        </is>
      </c>
      <c r="L2131" t="inlineStr">
        <is>
          <t xml:space="preserve">Script error</t>
        </is>
      </c>
      <c r="M2131" t="str">
        <f>IFERROR(IF(VLOOKUP(L2131,'Quantification'!$A:$B,2,FALSE)&amp;""="","Unclassified",VLOOKUP(L2131,'Quantification'!$A:$B,2,FALSE)),"Unclassified")</f>
        <v>Major</v>
      </c>
      <c r="N2131" t="inlineStr">
        <is>
          <t xml:space="preserve">con-khera.mirjam@pocketfm.com</t>
        </is>
      </c>
      <c r="O2131" t="inlineStr">
        <is>
          <t xml:space="preserve">Issues found in raw</t>
        </is>
      </c>
      <c r="P2131" t="str">
        <f>IF(OR(O2131="Issues found in master",O2131="Final master"),"Master",IF(OR(O2131="Ready for Master",O2131="Issues found in raw",O2131="Raw under QC",O2131="Issues resolved in raw"),"Raw","-"))</f>
        <v>Raw</v>
      </c>
      <c r="Q2131" s="13">
        <v>46288.728472222225</v>
      </c>
      <c r="R2131" t="inlineStr">
        <is>
          <t xml:space="preserve">2026-09 (Sept)</t>
        </is>
      </c>
      <c r="S2131">
        <f>IF(M2131="Not an error",0,IF(COUNTIFS($A$2:$A2131,$A2131,$D$2:$D2131,$D2131,$M$2:$M2131,"&lt;&gt;Not an error")=1,1,0))</f>
        <v>0</v>
      </c>
      <c r="T2131">
        <f>IF(M2131&lt;&gt;"Major",0,IF(COUNTIFS($A$2:$A2131,$A2131,$D$2:$D2131,$D2131,$M$2:$M2131,"Major")=1,1,0))</f>
        <v>0</v>
      </c>
      <c r="U2131">
        <f>IF(M2131&lt;&gt;"Minor",0,IF(COUNTIFS($A$2:$A2131,$A2131,$D$2:$D2131,$D2131,$M$2:$M2131,"Minor")=1,1,0))</f>
        <v>0</v>
      </c>
    </row>
    <row r="2132">
      <c r="A2132" t="inlineStr">
        <is>
          <t xml:space="preserve">819eabfbd96880cd7f6d42202600e24bdb384108</t>
        </is>
      </c>
      <c r="B2132" t="inlineStr">
        <is>
          <t xml:space="preserve">Primal Partners</t>
        </is>
      </c>
      <c r="C2132" t="inlineStr">
        <is>
          <t xml:space="preserve">Primal Partners (New)</t>
        </is>
      </c>
      <c r="D2132" t="inlineStr">
        <is>
          <t xml:space="preserve">8fa2977e4701daea5b52879d89b4c43b84ea6447</t>
        </is>
      </c>
      <c r="E2132" t="inlineStr">
        <is>
          <t xml:space="preserve">Episode 138: Zehnfache Vorräte</t>
        </is>
      </c>
      <c r="F2132">
        <v>138</v>
      </c>
      <c r="G2132" t="inlineStr">
        <is>
          <t xml:space="preserve">5:46-5:51</t>
        </is>
      </c>
      <c r="H2132" t="inlineStr">
        <is>
          <t xml:space="preserve">Pending</t>
        </is>
      </c>
      <c r="I2132" t="inlineStr">
        <is>
          <t xml:space="preserve">Remarks: [Script Error / TBC]
Line from script:
â€žDas Shuiluyana erstarrte und starrte auf die Milch, die es gerade weggeschlagen hatte.â€œ
Note: â€œShuiluyanaâ€_x009d_ may be difficult to pronounce naturally in German and should be confirmed for localization. â€œErstarrteâ€_x009d_ is also overused. Suggested: â€žDie Aquayana hielt abrupt inne und starrte auf die Milch, die sie gerade weggeschlagen hatte.â€œ</t>
        </is>
      </c>
      <c r="J2132" t="inlineStr">
        <is>
          <t xml:space="preserve">VOA</t>
        </is>
      </c>
      <c r="K2132" t="inlineStr">
        <is>
          <t xml:space="preserve">Script Error</t>
        </is>
      </c>
      <c r="L2132" t="inlineStr">
        <is>
          <t xml:space="preserve">Script error</t>
        </is>
      </c>
      <c r="M2132" t="str">
        <f>IFERROR(IF(VLOOKUP(L2132,'Quantification'!$A:$B,2,FALSE)&amp;""="","Unclassified",VLOOKUP(L2132,'Quantification'!$A:$B,2,FALSE)),"Unclassified")</f>
        <v>Major</v>
      </c>
      <c r="N2132" t="inlineStr">
        <is>
          <t xml:space="preserve">con-khera.mirjam@pocketfm.com</t>
        </is>
      </c>
      <c r="O2132" t="inlineStr">
        <is>
          <t xml:space="preserve">Issues found in raw</t>
        </is>
      </c>
      <c r="P2132" t="str">
        <f>IF(OR(O2132="Issues found in master",O2132="Final master"),"Master",IF(OR(O2132="Ready for Master",O2132="Issues found in raw",O2132="Raw under QC",O2132="Issues resolved in raw"),"Raw","-"))</f>
        <v>Raw</v>
      </c>
      <c r="Q2132" s="13">
        <v>46288.728472222225</v>
      </c>
      <c r="R2132" t="inlineStr">
        <is>
          <t xml:space="preserve">2026-09 (Sept)</t>
        </is>
      </c>
      <c r="S2132">
        <f>IF(M2132="Not an error",0,IF(COUNTIFS($A$2:$A2132,$A2132,$D$2:$D2132,$D2132,$M$2:$M2132,"&lt;&gt;Not an error")=1,1,0))</f>
        <v>0</v>
      </c>
      <c r="T2132">
        <f>IF(M2132&lt;&gt;"Major",0,IF(COUNTIFS($A$2:$A2132,$A2132,$D$2:$D2132,$D2132,$M$2:$M2132,"Major")=1,1,0))</f>
        <v>0</v>
      </c>
      <c r="U2132">
        <f>IF(M2132&lt;&gt;"Minor",0,IF(COUNTIFS($A$2:$A2132,$A2132,$D$2:$D2132,$D2132,$M$2:$M2132,"Minor")=1,1,0))</f>
        <v>0</v>
      </c>
    </row>
    <row r="2133">
      <c r="A2133" t="inlineStr">
        <is>
          <t xml:space="preserve">819eabfbd96880cd7f6d42202600e24bdb384108</t>
        </is>
      </c>
      <c r="B2133" t="inlineStr">
        <is>
          <t xml:space="preserve">Primal Partners</t>
        </is>
      </c>
      <c r="C2133" t="inlineStr">
        <is>
          <t xml:space="preserve">Primal Partners (New)</t>
        </is>
      </c>
      <c r="D2133" t="inlineStr">
        <is>
          <t xml:space="preserve">8fa2977e4701daea5b52879d89b4c43b84ea6447</t>
        </is>
      </c>
      <c r="E2133" t="inlineStr">
        <is>
          <t xml:space="preserve">Episode 138: Zehnfache Vorräte</t>
        </is>
      </c>
      <c r="F2133">
        <v>138</v>
      </c>
      <c r="G2133" t="inlineStr">
        <is>
          <t xml:space="preserve">6:05-6:14</t>
        </is>
      </c>
      <c r="H2133" t="inlineStr">
        <is>
          <t xml:space="preserve">Pending</t>
        </is>
      </c>
      <c r="I2133" t="inlineStr">
        <is>
          <t xml:space="preserve">Remarks: [Script Error / TBC]
Line from script:
â€žNachdem er seinen Trick vorgefÃ¼hrt hatte, bot Finder dem Shuiluyana die Milch erneut an. Das Shuiluyana starrte fassungslos auf die Flaschen.â€œ
Note: â€œShuiluyanaâ€_x009d_ may be difficult to pronounce naturally in German and should be confirmed for localization. â€œFassungslosâ€_x009d_ is also generic and overused. Suggested: â€žNachdem er seinen Trick vorgefÃ¼hrt hatte, bot Finder der Aquayana die Milch erneut an. Die Aquayana betrachtete die Flaschen sichtlich Ã¼berrascht.â€œ</t>
        </is>
      </c>
      <c r="J2133" t="inlineStr">
        <is>
          <t xml:space="preserve">VOA</t>
        </is>
      </c>
      <c r="K2133" t="inlineStr">
        <is>
          <t xml:space="preserve">Script Error</t>
        </is>
      </c>
      <c r="L2133" t="inlineStr">
        <is>
          <t xml:space="preserve">Script error</t>
        </is>
      </c>
      <c r="M2133" t="str">
        <f>IFERROR(IF(VLOOKUP(L2133,'Quantification'!$A:$B,2,FALSE)&amp;""="","Unclassified",VLOOKUP(L2133,'Quantification'!$A:$B,2,FALSE)),"Unclassified")</f>
        <v>Major</v>
      </c>
      <c r="N2133" t="inlineStr">
        <is>
          <t xml:space="preserve">con-khera.mirjam@pocketfm.com</t>
        </is>
      </c>
      <c r="O2133" t="inlineStr">
        <is>
          <t xml:space="preserve">Issues found in raw</t>
        </is>
      </c>
      <c r="P2133" t="str">
        <f>IF(OR(O2133="Issues found in master",O2133="Final master"),"Master",IF(OR(O2133="Ready for Master",O2133="Issues found in raw",O2133="Raw under QC",O2133="Issues resolved in raw"),"Raw","-"))</f>
        <v>Raw</v>
      </c>
      <c r="Q2133" s="13">
        <v>46288.728472222225</v>
      </c>
      <c r="R2133" t="inlineStr">
        <is>
          <t xml:space="preserve">2026-09 (Sept)</t>
        </is>
      </c>
      <c r="S2133">
        <f>IF(M2133="Not an error",0,IF(COUNTIFS($A$2:$A2133,$A2133,$D$2:$D2133,$D2133,$M$2:$M2133,"&lt;&gt;Not an error")=1,1,0))</f>
        <v>0</v>
      </c>
      <c r="T2133">
        <f>IF(M2133&lt;&gt;"Major",0,IF(COUNTIFS($A$2:$A2133,$A2133,$D$2:$D2133,$D2133,$M$2:$M2133,"Major")=1,1,0))</f>
        <v>0</v>
      </c>
      <c r="U2133">
        <f>IF(M2133&lt;&gt;"Minor",0,IF(COUNTIFS($A$2:$A2133,$A2133,$D$2:$D2133,$D2133,$M$2:$M2133,"Minor")=1,1,0))</f>
        <v>0</v>
      </c>
    </row>
    <row r="2134">
      <c r="A2134" t="inlineStr">
        <is>
          <t xml:space="preserve">819eabfbd96880cd7f6d42202600e24bdb384108</t>
        </is>
      </c>
      <c r="B2134" t="inlineStr">
        <is>
          <t xml:space="preserve">Primal Partners</t>
        </is>
      </c>
      <c r="C2134" t="inlineStr">
        <is>
          <t xml:space="preserve">Primal Partners (New)</t>
        </is>
      </c>
      <c r="D2134" t="inlineStr">
        <is>
          <t xml:space="preserve">8fa2977e4701daea5b52879d89b4c43b84ea6447</t>
        </is>
      </c>
      <c r="E2134" t="inlineStr">
        <is>
          <t xml:space="preserve">Episode 138: Zehnfache Vorräte</t>
        </is>
      </c>
      <c r="F2134">
        <v>138</v>
      </c>
      <c r="G2134" t="inlineStr">
        <is>
          <t xml:space="preserve">6:48-6:55</t>
        </is>
      </c>
      <c r="H2134" t="inlineStr">
        <is>
          <t xml:space="preserve">Pending</t>
        </is>
      </c>
      <c r="I2134" t="inlineStr">
        <is>
          <t xml:space="preserve">Remarks: [Script Error / TBC]
Line from script:
â€žDas Shuiluyana starrte ein paar Sekunden lang Finder an, der sich anscheinend fÃ¼r es einsetzte.â€œ
Note: â€œShuiluyanaâ€_x009d_ may be difficult to pronounce naturally in German and should be confirmed for localization. The pronoun should also be feminine to match â€œAquayana.â€_x009d_ Suggested: â€žDie Aquayana starrte Finder ein paar Sekunden lang an, der sich anscheinend fÃ¼r sie einsetzte.â€œ</t>
        </is>
      </c>
      <c r="J2134" t="inlineStr">
        <is>
          <t xml:space="preserve">VOA</t>
        </is>
      </c>
      <c r="K2134" t="inlineStr">
        <is>
          <t xml:space="preserve">Script Error</t>
        </is>
      </c>
      <c r="L2134" t="inlineStr">
        <is>
          <t xml:space="preserve">Script error</t>
        </is>
      </c>
      <c r="M2134" t="str">
        <f>IFERROR(IF(VLOOKUP(L2134,'Quantification'!$A:$B,2,FALSE)&amp;""="","Unclassified",VLOOKUP(L2134,'Quantification'!$A:$B,2,FALSE)),"Unclassified")</f>
        <v>Major</v>
      </c>
      <c r="N2134" t="inlineStr">
        <is>
          <t xml:space="preserve">con-khera.mirjam@pocketfm.com</t>
        </is>
      </c>
      <c r="O2134" t="inlineStr">
        <is>
          <t xml:space="preserve">Issues found in raw</t>
        </is>
      </c>
      <c r="P2134" t="str">
        <f>IF(OR(O2134="Issues found in master",O2134="Final master"),"Master",IF(OR(O2134="Ready for Master",O2134="Issues found in raw",O2134="Raw under QC",O2134="Issues resolved in raw"),"Raw","-"))</f>
        <v>Raw</v>
      </c>
      <c r="Q2134" s="13">
        <v>46288.728472222225</v>
      </c>
      <c r="R2134" t="inlineStr">
        <is>
          <t xml:space="preserve">2026-09 (Sept)</t>
        </is>
      </c>
      <c r="S2134">
        <f>IF(M2134="Not an error",0,IF(COUNTIFS($A$2:$A2134,$A2134,$D$2:$D2134,$D2134,$M$2:$M2134,"&lt;&gt;Not an error")=1,1,0))</f>
        <v>0</v>
      </c>
      <c r="T2134">
        <f>IF(M2134&lt;&gt;"Major",0,IF(COUNTIFS($A$2:$A2134,$A2134,$D$2:$D2134,$D2134,$M$2:$M2134,"Major")=1,1,0))</f>
        <v>0</v>
      </c>
      <c r="U2134">
        <f>IF(M2134&lt;&gt;"Minor",0,IF(COUNTIFS($A$2:$A2134,$A2134,$D$2:$D2134,$D2134,$M$2:$M2134,"Minor")=1,1,0))</f>
        <v>0</v>
      </c>
    </row>
    <row r="2135">
      <c r="A2135" t="inlineStr">
        <is>
          <t xml:space="preserve">819eabfbd96880cd7f6d42202600e24bdb384108</t>
        </is>
      </c>
      <c r="B2135" t="inlineStr">
        <is>
          <t xml:space="preserve">Primal Partners</t>
        </is>
      </c>
      <c r="C2135" t="inlineStr">
        <is>
          <t xml:space="preserve">Primal Partners (New)</t>
        </is>
      </c>
      <c r="D2135" t="inlineStr">
        <is>
          <t xml:space="preserve">8fa2977e4701daea5b52879d89b4c43b84ea6447</t>
        </is>
      </c>
      <c r="E2135" t="inlineStr">
        <is>
          <t xml:space="preserve">Episode 138: Zehnfache Vorräte</t>
        </is>
      </c>
      <c r="F2135">
        <v>138</v>
      </c>
      <c r="G2135" t="inlineStr">
        <is>
          <t xml:space="preserve">7:39-7:44</t>
        </is>
      </c>
      <c r="H2135" t="inlineStr">
        <is>
          <t xml:space="preserve">Pending</t>
        </is>
      </c>
      <c r="I2135" t="inlineStr">
        <is>
          <t xml:space="preserve">Remarks: [Script Error / TBC]
Line from script:
â€žDieses Shuiluyana war Ã¼berhaupt nicht so, wie es im Internet beschrieben wurde.â€œ
Note: â€œShuiluyanaâ€_x009d_ may be difficult to pronounce naturally in German and should be confirmed for localization. Suggested: â€žDiese Aquayana war Ã¼berhaupt nicht so, wie sie im Internet beschrieben wurde.â€œ</t>
        </is>
      </c>
      <c r="J2135" t="inlineStr">
        <is>
          <t xml:space="preserve">VOA</t>
        </is>
      </c>
      <c r="K2135" t="inlineStr">
        <is>
          <t xml:space="preserve">Script Error</t>
        </is>
      </c>
      <c r="L2135" t="inlineStr">
        <is>
          <t xml:space="preserve">Script error</t>
        </is>
      </c>
      <c r="M2135" t="str">
        <f>IFERROR(IF(VLOOKUP(L2135,'Quantification'!$A:$B,2,FALSE)&amp;""="","Unclassified",VLOOKUP(L2135,'Quantification'!$A:$B,2,FALSE)),"Unclassified")</f>
        <v>Major</v>
      </c>
      <c r="N2135" t="inlineStr">
        <is>
          <t xml:space="preserve">con-khera.mirjam@pocketfm.com</t>
        </is>
      </c>
      <c r="O2135" t="inlineStr">
        <is>
          <t xml:space="preserve">Issues found in raw</t>
        </is>
      </c>
      <c r="P2135" t="str">
        <f>IF(OR(O2135="Issues found in master",O2135="Final master"),"Master",IF(OR(O2135="Ready for Master",O2135="Issues found in raw",O2135="Raw under QC",O2135="Issues resolved in raw"),"Raw","-"))</f>
        <v>Raw</v>
      </c>
      <c r="Q2135" s="13">
        <v>46288.728472222225</v>
      </c>
      <c r="R2135" t="inlineStr">
        <is>
          <t xml:space="preserve">2026-09 (Sept)</t>
        </is>
      </c>
      <c r="S2135">
        <f>IF(M2135="Not an error",0,IF(COUNTIFS($A$2:$A2135,$A2135,$D$2:$D2135,$D2135,$M$2:$M2135,"&lt;&gt;Not an error")=1,1,0))</f>
        <v>0</v>
      </c>
      <c r="T2135">
        <f>IF(M2135&lt;&gt;"Major",0,IF(COUNTIFS($A$2:$A2135,$A2135,$D$2:$D2135,$D2135,$M$2:$M2135,"Major")=1,1,0))</f>
        <v>0</v>
      </c>
      <c r="U2135">
        <f>IF(M2135&lt;&gt;"Minor",0,IF(COUNTIFS($A$2:$A2135,$A2135,$D$2:$D2135,$D2135,$M$2:$M2135,"Minor")=1,1,0))</f>
        <v>0</v>
      </c>
    </row>
    <row r="2136">
      <c r="A2136" t="inlineStr">
        <is>
          <t xml:space="preserve">819eabfbd96880cd7f6d42202600e24bdb384108</t>
        </is>
      </c>
      <c r="B2136" t="inlineStr">
        <is>
          <t xml:space="preserve">Primal Partners</t>
        </is>
      </c>
      <c r="C2136" t="inlineStr">
        <is>
          <t xml:space="preserve">Primal Partners (New)</t>
        </is>
      </c>
      <c r="D2136" t="inlineStr">
        <is>
          <t xml:space="preserve">8fa2977e4701daea5b52879d89b4c43b84ea6447</t>
        </is>
      </c>
      <c r="E2136" t="inlineStr">
        <is>
          <t xml:space="preserve">Episode 138: Zehnfache Vorräte</t>
        </is>
      </c>
      <c r="F2136">
        <v>138</v>
      </c>
      <c r="G2136" t="inlineStr">
        <is>
          <t xml:space="preserve">7:59-8:06</t>
        </is>
      </c>
      <c r="H2136" t="inlineStr">
        <is>
          <t xml:space="preserve">Pending</t>
        </is>
      </c>
      <c r="I2136" t="inlineStr">
        <is>
          <t xml:space="preserve">Remarks: [Script Error / TBC]
Line from script:
â€žEs war klar, dass das Shuiluyana kampfbereit gewesen war, aber nach Finders Eingreifen nachgegeben hatte.â€œ
Note: â€œShuiluyanaâ€_x009d_ may be difficult to pronounce naturally in German and should be confirmed for localization. Suggested: â€žEs war klar, dass die Aquayana kampfbereit gewesen war, nach Finders Eingreifen jedoch nachgegeben hatte.â€œ</t>
        </is>
      </c>
      <c r="J2136" t="inlineStr">
        <is>
          <t xml:space="preserve">VOA</t>
        </is>
      </c>
      <c r="K2136" t="inlineStr">
        <is>
          <t xml:space="preserve">Script Error</t>
        </is>
      </c>
      <c r="L2136" t="inlineStr">
        <is>
          <t xml:space="preserve">Script error</t>
        </is>
      </c>
      <c r="M2136" t="str">
        <f>IFERROR(IF(VLOOKUP(L2136,'Quantification'!$A:$B,2,FALSE)&amp;""="","Unclassified",VLOOKUP(L2136,'Quantification'!$A:$B,2,FALSE)),"Unclassified")</f>
        <v>Major</v>
      </c>
      <c r="N2136" t="inlineStr">
        <is>
          <t xml:space="preserve">con-khera.mirjam@pocketfm.com</t>
        </is>
      </c>
      <c r="O2136" t="inlineStr">
        <is>
          <t xml:space="preserve">Issues found in raw</t>
        </is>
      </c>
      <c r="P2136" t="str">
        <f>IF(OR(O2136="Issues found in master",O2136="Final master"),"Master",IF(OR(O2136="Ready for Master",O2136="Issues found in raw",O2136="Raw under QC",O2136="Issues resolved in raw"),"Raw","-"))</f>
        <v>Raw</v>
      </c>
      <c r="Q2136" s="13">
        <v>46288.728472222225</v>
      </c>
      <c r="R2136" t="inlineStr">
        <is>
          <t xml:space="preserve">2026-09 (Sept)</t>
        </is>
      </c>
      <c r="S2136">
        <f>IF(M2136="Not an error",0,IF(COUNTIFS($A$2:$A2136,$A2136,$D$2:$D2136,$D2136,$M$2:$M2136,"&lt;&gt;Not an error")=1,1,0))</f>
        <v>0</v>
      </c>
      <c r="T2136">
        <f>IF(M2136&lt;&gt;"Major",0,IF(COUNTIFS($A$2:$A2136,$A2136,$D$2:$D2136,$D2136,$M$2:$M2136,"Major")=1,1,0))</f>
        <v>0</v>
      </c>
      <c r="U2136">
        <f>IF(M2136&lt;&gt;"Minor",0,IF(COUNTIFS($A$2:$A2136,$A2136,$D$2:$D2136,$D2136,$M$2:$M2136,"Minor")=1,1,0))</f>
        <v>0</v>
      </c>
    </row>
    <row r="2137">
      <c r="A2137" t="inlineStr">
        <is>
          <t xml:space="preserve">819eabfbd96880cd7f6d42202600e24bdb384108</t>
        </is>
      </c>
      <c r="B2137" t="inlineStr">
        <is>
          <t xml:space="preserve">Primal Partners</t>
        </is>
      </c>
      <c r="C2137" t="inlineStr">
        <is>
          <t xml:space="preserve">Primal Partners (New)</t>
        </is>
      </c>
      <c r="D2137" t="inlineStr">
        <is>
          <t xml:space="preserve">8fa2977e4701daea5b52879d89b4c43b84ea6447</t>
        </is>
      </c>
      <c r="E2137" t="inlineStr">
        <is>
          <t xml:space="preserve">Episode 138: Zehnfache Vorräte</t>
        </is>
      </c>
      <c r="F2137">
        <v>138</v>
      </c>
      <c r="G2137" t="inlineStr">
        <is>
          <t xml:space="preserve">8:10-8:16</t>
        </is>
      </c>
      <c r="H2137" t="inlineStr">
        <is>
          <t xml:space="preserve">Pending</t>
        </is>
      </c>
      <c r="I2137" t="inlineStr">
        <is>
          <t xml:space="preserve">Remarks: [Script Error / TBC]
Line from script:
â€žSofia vermutete, dass das Shuiluyana das GrundstÃ¼ck gar nicht wirklich verlassen hatte.â€œ
Note: â€œShuiluyanaâ€_x009d_ may be difficult to pronounce naturally in German and should be confirmed for localization. Suggested: â€žSofia vermutete, dass die Aquayana das GrundstÃ¼ck gar nicht wirklich verlassen hatte.â€œ</t>
        </is>
      </c>
      <c r="J2137" t="inlineStr">
        <is>
          <t xml:space="preserve">VOA</t>
        </is>
      </c>
      <c r="K2137" t="inlineStr">
        <is>
          <t xml:space="preserve">Script Error</t>
        </is>
      </c>
      <c r="L2137" t="inlineStr">
        <is>
          <t xml:space="preserve">Script error</t>
        </is>
      </c>
      <c r="M2137" t="str">
        <f>IFERROR(IF(VLOOKUP(L2137,'Quantification'!$A:$B,2,FALSE)&amp;""="","Unclassified",VLOOKUP(L2137,'Quantification'!$A:$B,2,FALSE)),"Unclassified")</f>
        <v>Major</v>
      </c>
      <c r="N2137" t="inlineStr">
        <is>
          <t xml:space="preserve">con-khera.mirjam@pocketfm.com</t>
        </is>
      </c>
      <c r="O2137" t="inlineStr">
        <is>
          <t xml:space="preserve">Issues found in raw</t>
        </is>
      </c>
      <c r="P2137" t="str">
        <f>IF(OR(O2137="Issues found in master",O2137="Final master"),"Master",IF(OR(O2137="Ready for Master",O2137="Issues found in raw",O2137="Raw under QC",O2137="Issues resolved in raw"),"Raw","-"))</f>
        <v>Raw</v>
      </c>
      <c r="Q2137" s="13">
        <v>46288.728472222225</v>
      </c>
      <c r="R2137" t="inlineStr">
        <is>
          <t xml:space="preserve">2026-09 (Sept)</t>
        </is>
      </c>
      <c r="S2137">
        <f>IF(M2137="Not an error",0,IF(COUNTIFS($A$2:$A2137,$A2137,$D$2:$D2137,$D2137,$M$2:$M2137,"&lt;&gt;Not an error")=1,1,0))</f>
        <v>0</v>
      </c>
      <c r="T2137">
        <f>IF(M2137&lt;&gt;"Major",0,IF(COUNTIFS($A$2:$A2137,$A2137,$D$2:$D2137,$D2137,$M$2:$M2137,"Major")=1,1,0))</f>
        <v>0</v>
      </c>
      <c r="U2137">
        <f>IF(M2137&lt;&gt;"Minor",0,IF(COUNTIFS($A$2:$A2137,$A2137,$D$2:$D2137,$D2137,$M$2:$M2137,"Minor")=1,1,0))</f>
        <v>0</v>
      </c>
    </row>
    <row r="2138">
      <c r="A2138" t="inlineStr">
        <is>
          <t xml:space="preserve">819eabfbd96880cd7f6d42202600e24bdb384108</t>
        </is>
      </c>
      <c r="B2138" t="inlineStr">
        <is>
          <t xml:space="preserve">Primal Partners</t>
        </is>
      </c>
      <c r="C2138" t="inlineStr">
        <is>
          <t xml:space="preserve">Primal Partners (New)</t>
        </is>
      </c>
      <c r="D2138" t="inlineStr">
        <is>
          <t xml:space="preserve">8fa2977e4701daea5b52879d89b4c43b84ea6447</t>
        </is>
      </c>
      <c r="E2138" t="inlineStr">
        <is>
          <t xml:space="preserve">Episode 138: Zehnfache Vorräte</t>
        </is>
      </c>
      <c r="F2138">
        <v>138</v>
      </c>
      <c r="G2138" t="inlineStr">
        <is>
          <t xml:space="preserve">9:06-9:08</t>
        </is>
      </c>
      <c r="H2138" t="inlineStr">
        <is>
          <t xml:space="preserve">Pending</t>
        </is>
      </c>
      <c r="I2138" t="inlineStr">
        <is>
          <t xml:space="preserve">Remarks: [Script Error]
Line from script:
„Aber ich habe ihm ja gar nichts gegeben.“
Note: The pronoun refers to the female Aquayana and should therefore be feminine. Suggested: „Aber ich habe ihr ja gar nichts gegeben.“</t>
        </is>
      </c>
      <c r="J2138" t="inlineStr">
        <is>
          <t xml:space="preserve">VOA</t>
        </is>
      </c>
      <c r="K2138" t="inlineStr">
        <is>
          <t xml:space="preserve">Script Error</t>
        </is>
      </c>
      <c r="L2138" t="inlineStr">
        <is>
          <t xml:space="preserve">Script error</t>
        </is>
      </c>
      <c r="M2138" t="str">
        <f>IFERROR(IF(VLOOKUP(L2138,'Quantification'!$A:$B,2,FALSE)&amp;""="","Unclassified",VLOOKUP(L2138,'Quantification'!$A:$B,2,FALSE)),"Unclassified")</f>
        <v>Major</v>
      </c>
      <c r="N2138" t="inlineStr">
        <is>
          <t xml:space="preserve">con-khera.mirjam@pocketfm.com</t>
        </is>
      </c>
      <c r="O2138" t="inlineStr">
        <is>
          <t xml:space="preserve">Issues found in raw</t>
        </is>
      </c>
      <c r="P2138" t="str">
        <f>IF(OR(O2138="Issues found in master",O2138="Final master"),"Master",IF(OR(O2138="Ready for Master",O2138="Issues found in raw",O2138="Raw under QC",O2138="Issues resolved in raw"),"Raw","-"))</f>
        <v>Raw</v>
      </c>
      <c r="Q2138" s="13">
        <v>46288.728472222225</v>
      </c>
      <c r="R2138" t="inlineStr">
        <is>
          <t xml:space="preserve">2026-09 (Sept)</t>
        </is>
      </c>
      <c r="S2138">
        <f>IF(M2138="Not an error",0,IF(COUNTIFS($A$2:$A2138,$A2138,$D$2:$D2138,$D2138,$M$2:$M2138,"&lt;&gt;Not an error")=1,1,0))</f>
        <v>0</v>
      </c>
      <c r="T2138">
        <f>IF(M2138&lt;&gt;"Major",0,IF(COUNTIFS($A$2:$A2138,$A2138,$D$2:$D2138,$D2138,$M$2:$M2138,"Major")=1,1,0))</f>
        <v>0</v>
      </c>
      <c r="U2138">
        <f>IF(M2138&lt;&gt;"Minor",0,IF(COUNTIFS($A$2:$A2138,$A2138,$D$2:$D2138,$D2138,$M$2:$M2138,"Minor")=1,1,0))</f>
        <v>0</v>
      </c>
    </row>
    <row r="2139">
      <c r="A2139" t="inlineStr">
        <is>
          <t xml:space="preserve">819eabfbd96880cd7f6d42202600e24bdb384108</t>
        </is>
      </c>
      <c r="B2139" t="inlineStr">
        <is>
          <t xml:space="preserve">Primal Partners</t>
        </is>
      </c>
      <c r="C2139" t="inlineStr">
        <is>
          <t xml:space="preserve">Primal Partners (New)</t>
        </is>
      </c>
      <c r="D2139" t="inlineStr">
        <is>
          <t xml:space="preserve">d5e88c00143998c9958e3397ba08b16d6f7e6d20</t>
        </is>
      </c>
      <c r="E2139" t="inlineStr">
        <is>
          <t xml:space="preserve">Episode 139: Wir Haben Uns Gerade Erst Kennengelernt</t>
        </is>
      </c>
      <c r="F2139">
        <v>139</v>
      </c>
      <c r="G2139" t="inlineStr">
        <is>
          <t xml:space="preserve">2:42-2:55</t>
        </is>
      </c>
      <c r="H2139" t="inlineStr">
        <is>
          <t xml:space="preserve">Pending</t>
        </is>
      </c>
      <c r="I2139" t="inlineStr">
        <is>
          <t xml:space="preserve">Remarks: [Script Error]
Line from script:
â€žEs reichte ihr nicht, Feuer in den Teich geworfen zu haben, was die Shuiluyana gezwungen hatte, die HÃ¤lfte des Wassers zu ersetzen. Jetzt verschmutzte sie ihn einfach direkt und zwang die arme Kreatur, jeden letzten Tropfen auszutauschen.â€œ
Note: The pronouns are ambiguous, and â€œFeuer in den Teich werfenâ€_x009d_ sounds unnatural. Suggested: â€žNicht genug, dass die menschliche Frau Feuer in den Teich geschossen und die Shuiluyana damit gezwungen hatte, die HÃ¤lfte des Wassers zu ersetzen. Jetzt hatte sie ihn auch noch verschmutzt, sodass die arme Kreatur das gesamte Wasser austauschen musste.â€œ</t>
        </is>
      </c>
      <c r="J2139" t="inlineStr">
        <is>
          <t xml:space="preserve">VOA</t>
        </is>
      </c>
      <c r="K2139" t="inlineStr">
        <is>
          <t xml:space="preserve">Script Error</t>
        </is>
      </c>
      <c r="L2139" t="inlineStr">
        <is>
          <t xml:space="preserve">Script error</t>
        </is>
      </c>
      <c r="M2139" t="str">
        <f>IFERROR(IF(VLOOKUP(L2139,'Quantification'!$A:$B,2,FALSE)&amp;""="","Unclassified",VLOOKUP(L2139,'Quantification'!$A:$B,2,FALSE)),"Unclassified")</f>
        <v>Major</v>
      </c>
      <c r="N2139" t="inlineStr">
        <is>
          <t xml:space="preserve">con-khera.mirjam@pocketfm.com</t>
        </is>
      </c>
      <c r="O2139" t="inlineStr">
        <is>
          <t xml:space="preserve">Issues found in raw</t>
        </is>
      </c>
      <c r="P2139" t="str">
        <f>IF(OR(O2139="Issues found in master",O2139="Final master"),"Master",IF(OR(O2139="Ready for Master",O2139="Issues found in raw",O2139="Raw under QC",O2139="Issues resolved in raw"),"Raw","-"))</f>
        <v>Raw</v>
      </c>
      <c r="Q2139" s="13">
        <v>46281.20416666666</v>
      </c>
      <c r="R2139" t="inlineStr">
        <is>
          <t xml:space="preserve">2026-09 (Sept)</t>
        </is>
      </c>
      <c r="S2139">
        <f>IF(M2139="Not an error",0,IF(COUNTIFS($A$2:$A2139,$A2139,$D$2:$D2139,$D2139,$M$2:$M2139,"&lt;&gt;Not an error")=1,1,0))</f>
        <v>1</v>
      </c>
      <c r="T2139">
        <f>IF(M2139&lt;&gt;"Major",0,IF(COUNTIFS($A$2:$A2139,$A2139,$D$2:$D2139,$D2139,$M$2:$M2139,"Major")=1,1,0))</f>
        <v>1</v>
      </c>
      <c r="U2139">
        <f>IF(M2139&lt;&gt;"Minor",0,IF(COUNTIFS($A$2:$A2139,$A2139,$D$2:$D2139,$D2139,$M$2:$M2139,"Minor")=1,1,0))</f>
        <v>0</v>
      </c>
    </row>
    <row r="2140">
      <c r="A2140" t="inlineStr">
        <is>
          <t xml:space="preserve">819eabfbd96880cd7f6d42202600e24bdb384108</t>
        </is>
      </c>
      <c r="B2140" t="inlineStr">
        <is>
          <t xml:space="preserve">Primal Partners</t>
        </is>
      </c>
      <c r="C2140" t="inlineStr">
        <is>
          <t xml:space="preserve">Primal Partners (New)</t>
        </is>
      </c>
      <c r="D2140" t="inlineStr">
        <is>
          <t xml:space="preserve">d5e88c00143998c9958e3397ba08b16d6f7e6d20</t>
        </is>
      </c>
      <c r="E2140" t="inlineStr">
        <is>
          <t xml:space="preserve">Episode 139: Wir Haben Uns Gerade Erst Kennengelernt</t>
        </is>
      </c>
      <c r="F2140">
        <v>139</v>
      </c>
      <c r="G2140" t="inlineStr">
        <is>
          <t xml:space="preserve">5:15-5:20</t>
        </is>
      </c>
      <c r="H2140" t="inlineStr">
        <is>
          <t xml:space="preserve">Pending</t>
        </is>
      </c>
      <c r="I2140" t="inlineStr">
        <is>
          <t xml:space="preserve">Remarks: [Script Error]
Line from script:
â€žDer Himmel wusste, wie viele schlaflose NÃ¤chte sie sich umhergewÃ¤lzt und auf diesen Anruf gewartet hatte.â€œ
Note: The phrasing sounds like a literal translation and â€œsich umherwÃ¤lzenâ€_x009d_ is unnatural here. Suggested: â€žWeiÃŸ der Himmel, wie viele NÃ¤chte sie sich schlaflos im Bett hin und her gewÃ¤lzt und auf diesen Anruf gewartet hatte.â€œ</t>
        </is>
      </c>
      <c r="J2140" t="inlineStr">
        <is>
          <t xml:space="preserve">VOA</t>
        </is>
      </c>
      <c r="K2140" t="inlineStr">
        <is>
          <t xml:space="preserve">Script Error</t>
        </is>
      </c>
      <c r="L2140" t="inlineStr">
        <is>
          <t xml:space="preserve">Script error</t>
        </is>
      </c>
      <c r="M2140" t="str">
        <f>IFERROR(IF(VLOOKUP(L2140,'Quantification'!$A:$B,2,FALSE)&amp;""="","Unclassified",VLOOKUP(L2140,'Quantification'!$A:$B,2,FALSE)),"Unclassified")</f>
        <v>Major</v>
      </c>
      <c r="N2140" t="inlineStr">
        <is>
          <t xml:space="preserve">con-khera.mirjam@pocketfm.com</t>
        </is>
      </c>
      <c r="O2140" t="inlineStr">
        <is>
          <t xml:space="preserve">Issues found in raw</t>
        </is>
      </c>
      <c r="P2140" t="str">
        <f>IF(OR(O2140="Issues found in master",O2140="Final master"),"Master",IF(OR(O2140="Ready for Master",O2140="Issues found in raw",O2140="Raw under QC",O2140="Issues resolved in raw"),"Raw","-"))</f>
        <v>Raw</v>
      </c>
      <c r="Q2140" s="13">
        <v>46281.20416666666</v>
      </c>
      <c r="R2140" t="inlineStr">
        <is>
          <t xml:space="preserve">2026-09 (Sept)</t>
        </is>
      </c>
      <c r="S2140">
        <f>IF(M2140="Not an error",0,IF(COUNTIFS($A$2:$A2140,$A2140,$D$2:$D2140,$D2140,$M$2:$M2140,"&lt;&gt;Not an error")=1,1,0))</f>
        <v>0</v>
      </c>
      <c r="T2140">
        <f>IF(M2140&lt;&gt;"Major",0,IF(COUNTIFS($A$2:$A2140,$A2140,$D$2:$D2140,$D2140,$M$2:$M2140,"Major")=1,1,0))</f>
        <v>0</v>
      </c>
      <c r="U2140">
        <f>IF(M2140&lt;&gt;"Minor",0,IF(COUNTIFS($A$2:$A2140,$A2140,$D$2:$D2140,$D2140,$M$2:$M2140,"Minor")=1,1,0))</f>
        <v>0</v>
      </c>
    </row>
    <row r="2141">
      <c r="A2141" t="inlineStr">
        <is>
          <t xml:space="preserve">819eabfbd96880cd7f6d42202600e24bdb384108</t>
        </is>
      </c>
      <c r="B2141" t="inlineStr">
        <is>
          <t xml:space="preserve">Primal Partners</t>
        </is>
      </c>
      <c r="C2141" t="inlineStr">
        <is>
          <t xml:space="preserve">Primal Partners (New)</t>
        </is>
      </c>
      <c r="D2141" t="inlineStr">
        <is>
          <t xml:space="preserve">d5e88c00143998c9958e3397ba08b16d6f7e6d20</t>
        </is>
      </c>
      <c r="E2141" t="inlineStr">
        <is>
          <t xml:space="preserve">Episode 139: Wir Haben Uns Gerade Erst Kennengelernt</t>
        </is>
      </c>
      <c r="F2141">
        <v>139</v>
      </c>
      <c r="G2141" t="inlineStr">
        <is>
          <t xml:space="preserve">5:31-5:33</t>
        </is>
      </c>
      <c r="H2141" t="inlineStr">
        <is>
          <t xml:space="preserve">Pending</t>
        </is>
      </c>
      <c r="I2141" t="inlineStr">
        <is>
          <t xml:space="preserve">Remarks: [Script Error]
Line from script:
â€žLucius Bell war sprachlos, als er abnahm.â€œ
Note: â€œWar sprachlosâ€_x009d_ is repetitive and generic. Suggested: Delete the line.</t>
        </is>
      </c>
      <c r="J2141" t="inlineStr">
        <is>
          <t xml:space="preserve">VOA</t>
        </is>
      </c>
      <c r="K2141" t="inlineStr">
        <is>
          <t xml:space="preserve">Script Error</t>
        </is>
      </c>
      <c r="L2141" t="inlineStr">
        <is>
          <t xml:space="preserve">Script error</t>
        </is>
      </c>
      <c r="M2141" t="str">
        <f>IFERROR(IF(VLOOKUP(L2141,'Quantification'!$A:$B,2,FALSE)&amp;""="","Unclassified",VLOOKUP(L2141,'Quantification'!$A:$B,2,FALSE)),"Unclassified")</f>
        <v>Major</v>
      </c>
      <c r="N2141" t="inlineStr">
        <is>
          <t xml:space="preserve">con-khera.mirjam@pocketfm.com</t>
        </is>
      </c>
      <c r="O2141" t="inlineStr">
        <is>
          <t xml:space="preserve">Issues found in raw</t>
        </is>
      </c>
      <c r="P2141" t="str">
        <f>IF(OR(O2141="Issues found in master",O2141="Final master"),"Master",IF(OR(O2141="Ready for Master",O2141="Issues found in raw",O2141="Raw under QC",O2141="Issues resolved in raw"),"Raw","-"))</f>
        <v>Raw</v>
      </c>
      <c r="Q2141" s="13">
        <v>46281.20416666666</v>
      </c>
      <c r="R2141" t="inlineStr">
        <is>
          <t xml:space="preserve">2026-09 (Sept)</t>
        </is>
      </c>
      <c r="S2141">
        <f>IF(M2141="Not an error",0,IF(COUNTIFS($A$2:$A2141,$A2141,$D$2:$D2141,$D2141,$M$2:$M2141,"&lt;&gt;Not an error")=1,1,0))</f>
        <v>0</v>
      </c>
      <c r="T2141">
        <f>IF(M2141&lt;&gt;"Major",0,IF(COUNTIFS($A$2:$A2141,$A2141,$D$2:$D2141,$D2141,$M$2:$M2141,"Major")=1,1,0))</f>
        <v>0</v>
      </c>
      <c r="U2141">
        <f>IF(M2141&lt;&gt;"Minor",0,IF(COUNTIFS($A$2:$A2141,$A2141,$D$2:$D2141,$D2141,$M$2:$M2141,"Minor")=1,1,0))</f>
        <v>0</v>
      </c>
    </row>
    <row r="2142">
      <c r="A2142" t="inlineStr">
        <is>
          <t xml:space="preserve">819eabfbd96880cd7f6d42202600e24bdb384108</t>
        </is>
      </c>
      <c r="B2142" t="inlineStr">
        <is>
          <t xml:space="preserve">Primal Partners</t>
        </is>
      </c>
      <c r="C2142" t="inlineStr">
        <is>
          <t xml:space="preserve">Primal Partners (New)</t>
        </is>
      </c>
      <c r="D2142" t="inlineStr">
        <is>
          <t xml:space="preserve">d5e88c00143998c9958e3397ba08b16d6f7e6d20</t>
        </is>
      </c>
      <c r="E2142" t="inlineStr">
        <is>
          <t xml:space="preserve">Episode 139: Wir Haben Uns Gerade Erst Kennengelernt</t>
        </is>
      </c>
      <c r="F2142">
        <v>139</v>
      </c>
      <c r="G2142" t="inlineStr">
        <is>
          <t xml:space="preserve">5:37-5:41</t>
        </is>
      </c>
      <c r="H2142" t="inlineStr">
        <is>
          <t xml:space="preserve">Pending</t>
        </is>
      </c>
      <c r="I2142" t="inlineStr">
        <is>
          <t xml:space="preserve">Remarks: [Script Error]
Line from script:
„Haben Sie nicht die Nummer von Herrn Nash?“, fragte Lucius etwas spitz.
Note: Lucius addresses Sofia informally. Suggested: „Hast du nicht die Nummer von Herrn Nash?“, fragte Lucius etwas spitz.</t>
        </is>
      </c>
      <c r="J2142" t="inlineStr">
        <is>
          <t xml:space="preserve">VOA</t>
        </is>
      </c>
      <c r="K2142" t="inlineStr">
        <is>
          <t xml:space="preserve">Script Error</t>
        </is>
      </c>
      <c r="L2142" t="inlineStr">
        <is>
          <t xml:space="preserve">Script error</t>
        </is>
      </c>
      <c r="M2142" t="str">
        <f>IFERROR(IF(VLOOKUP(L2142,'Quantification'!$A:$B,2,FALSE)&amp;""="","Unclassified",VLOOKUP(L2142,'Quantification'!$A:$B,2,FALSE)),"Unclassified")</f>
        <v>Major</v>
      </c>
      <c r="N2142" t="inlineStr">
        <is>
          <t xml:space="preserve">con-khera.mirjam@pocketfm.com</t>
        </is>
      </c>
      <c r="O2142" t="inlineStr">
        <is>
          <t xml:space="preserve">Issues found in raw</t>
        </is>
      </c>
      <c r="P2142" t="str">
        <f>IF(OR(O2142="Issues found in master",O2142="Final master"),"Master",IF(OR(O2142="Ready for Master",O2142="Issues found in raw",O2142="Raw under QC",O2142="Issues resolved in raw"),"Raw","-"))</f>
        <v>Raw</v>
      </c>
      <c r="Q2142" s="13">
        <v>46281.20416666666</v>
      </c>
      <c r="R2142" t="inlineStr">
        <is>
          <t xml:space="preserve">2026-09 (Sept)</t>
        </is>
      </c>
      <c r="S2142">
        <f>IF(M2142="Not an error",0,IF(COUNTIFS($A$2:$A2142,$A2142,$D$2:$D2142,$D2142,$M$2:$M2142,"&lt;&gt;Not an error")=1,1,0))</f>
        <v>0</v>
      </c>
      <c r="T2142">
        <f>IF(M2142&lt;&gt;"Major",0,IF(COUNTIFS($A$2:$A2142,$A2142,$D$2:$D2142,$D2142,$M$2:$M2142,"Major")=1,1,0))</f>
        <v>0</v>
      </c>
      <c r="U2142">
        <f>IF(M2142&lt;&gt;"Minor",0,IF(COUNTIFS($A$2:$A2142,$A2142,$D$2:$D2142,$D2142,$M$2:$M2142,"Minor")=1,1,0))</f>
        <v>0</v>
      </c>
    </row>
    <row r="2143">
      <c r="A2143" t="inlineStr">
        <is>
          <t xml:space="preserve">819eabfbd96880cd7f6d42202600e24bdb384108</t>
        </is>
      </c>
      <c r="B2143" t="inlineStr">
        <is>
          <t xml:space="preserve">Primal Partners</t>
        </is>
      </c>
      <c r="C2143" t="inlineStr">
        <is>
          <t xml:space="preserve">Primal Partners (New)</t>
        </is>
      </c>
      <c r="D2143" t="inlineStr">
        <is>
          <t xml:space="preserve">d5e88c00143998c9958e3397ba08b16d6f7e6d20</t>
        </is>
      </c>
      <c r="E2143" t="inlineStr">
        <is>
          <t xml:space="preserve">Episode 139: Wir Haben Uns Gerade Erst Kennengelernt</t>
        </is>
      </c>
      <c r="F2143">
        <v>139</v>
      </c>
      <c r="G2143" t="inlineStr">
        <is>
          <t xml:space="preserve">5:55-5:59</t>
        </is>
      </c>
      <c r="H2143" t="inlineStr">
        <is>
          <t xml:space="preserve">Pending</t>
        </is>
      </c>
      <c r="I2143" t="inlineStr">
        <is>
          <t xml:space="preserve">Remarks: [Script Error]
Line from script:
„Wenn Sie heute nach Ihren Erledigungen Zeit haben, kommen Sie in meinem Büro vorbei.“
Note: Lucius addresses Sofia informally. The preposition is also awkward. Suggested: „Wenn du heute nach deinen Erledigungen noch Zeit hast, komm bei mir im Büro vorbei.“</t>
        </is>
      </c>
      <c r="J2143" t="inlineStr">
        <is>
          <t xml:space="preserve">VOA</t>
        </is>
      </c>
      <c r="K2143" t="inlineStr">
        <is>
          <t xml:space="preserve">Script Error</t>
        </is>
      </c>
      <c r="L2143" t="inlineStr">
        <is>
          <t xml:space="preserve">Script error</t>
        </is>
      </c>
      <c r="M2143" t="str">
        <f>IFERROR(IF(VLOOKUP(L2143,'Quantification'!$A:$B,2,FALSE)&amp;""="","Unclassified",VLOOKUP(L2143,'Quantification'!$A:$B,2,FALSE)),"Unclassified")</f>
        <v>Major</v>
      </c>
      <c r="N2143" t="inlineStr">
        <is>
          <t xml:space="preserve">con-khera.mirjam@pocketfm.com</t>
        </is>
      </c>
      <c r="O2143" t="inlineStr">
        <is>
          <t xml:space="preserve">Issues found in raw</t>
        </is>
      </c>
      <c r="P2143" t="str">
        <f>IF(OR(O2143="Issues found in master",O2143="Final master"),"Master",IF(OR(O2143="Ready for Master",O2143="Issues found in raw",O2143="Raw under QC",O2143="Issues resolved in raw"),"Raw","-"))</f>
        <v>Raw</v>
      </c>
      <c r="Q2143" s="13">
        <v>46281.20416666666</v>
      </c>
      <c r="R2143" t="inlineStr">
        <is>
          <t xml:space="preserve">2026-09 (Sept)</t>
        </is>
      </c>
      <c r="S2143">
        <f>IF(M2143="Not an error",0,IF(COUNTIFS($A$2:$A2143,$A2143,$D$2:$D2143,$D2143,$M$2:$M2143,"&lt;&gt;Not an error")=1,1,0))</f>
        <v>0</v>
      </c>
      <c r="T2143">
        <f>IF(M2143&lt;&gt;"Major",0,IF(COUNTIFS($A$2:$A2143,$A2143,$D$2:$D2143,$D2143,$M$2:$M2143,"Major")=1,1,0))</f>
        <v>0</v>
      </c>
      <c r="U2143">
        <f>IF(M2143&lt;&gt;"Minor",0,IF(COUNTIFS($A$2:$A2143,$A2143,$D$2:$D2143,$D2143,$M$2:$M2143,"Minor")=1,1,0))</f>
        <v>0</v>
      </c>
    </row>
    <row r="2144">
      <c r="A2144" t="inlineStr">
        <is>
          <t xml:space="preserve">819eabfbd96880cd7f6d42202600e24bdb384108</t>
        </is>
      </c>
      <c r="B2144" t="inlineStr">
        <is>
          <t xml:space="preserve">Primal Partners</t>
        </is>
      </c>
      <c r="C2144" t="inlineStr">
        <is>
          <t xml:space="preserve">Primal Partners (New)</t>
        </is>
      </c>
      <c r="D2144" t="inlineStr">
        <is>
          <t xml:space="preserve">d5e88c00143998c9958e3397ba08b16d6f7e6d20</t>
        </is>
      </c>
      <c r="E2144" t="inlineStr">
        <is>
          <t xml:space="preserve">Episode 139: Wir Haben Uns Gerade Erst Kennengelernt</t>
        </is>
      </c>
      <c r="F2144">
        <v>139</v>
      </c>
      <c r="G2144" t="inlineStr">
        <is>
          <t xml:space="preserve">5:59-6:06</t>
        </is>
      </c>
      <c r="H2144" t="inlineStr">
        <is>
          <t xml:space="preserve">Pending</t>
        </is>
      </c>
      <c r="I2144" t="inlineStr">
        <is>
          <t xml:space="preserve">Remarks: [Script Error]
Line from script:
â€žIn letzter Zeit war so viel los, dass ich ganz vergessen habe, Ihnen bei der Ausarbeitung eines Entwicklungsplans fÃ¼r Ihre Bestie zu helfen.â€œ
Note: Lucius addresses Sofia informally, and â€œTierbestieâ€_x009d_ matches the established terminology. Suggested: â€žIn letzter Zeit war so viel los, dass ich ganz vergessen habe, dir bei der Ausarbeitung eines Entwicklungsplans fÃ¼r deine Tierbestie zu helfen.â€œ</t>
        </is>
      </c>
      <c r="J2144" t="inlineStr">
        <is>
          <t xml:space="preserve">VOA</t>
        </is>
      </c>
      <c r="K2144" t="inlineStr">
        <is>
          <t xml:space="preserve">Script Error</t>
        </is>
      </c>
      <c r="L2144" t="inlineStr">
        <is>
          <t xml:space="preserve">Script error</t>
        </is>
      </c>
      <c r="M2144" t="str">
        <f>IFERROR(IF(VLOOKUP(L2144,'Quantification'!$A:$B,2,FALSE)&amp;""="","Unclassified",VLOOKUP(L2144,'Quantification'!$A:$B,2,FALSE)),"Unclassified")</f>
        <v>Major</v>
      </c>
      <c r="N2144" t="inlineStr">
        <is>
          <t xml:space="preserve">con-khera.mirjam@pocketfm.com</t>
        </is>
      </c>
      <c r="O2144" t="inlineStr">
        <is>
          <t xml:space="preserve">Issues found in raw</t>
        </is>
      </c>
      <c r="P2144" t="str">
        <f>IF(OR(O2144="Issues found in master",O2144="Final master"),"Master",IF(OR(O2144="Ready for Master",O2144="Issues found in raw",O2144="Raw under QC",O2144="Issues resolved in raw"),"Raw","-"))</f>
        <v>Raw</v>
      </c>
      <c r="Q2144" s="13">
        <v>46281.20416666666</v>
      </c>
      <c r="R2144" t="inlineStr">
        <is>
          <t xml:space="preserve">2026-09 (Sept)</t>
        </is>
      </c>
      <c r="S2144">
        <f>IF(M2144="Not an error",0,IF(COUNTIFS($A$2:$A2144,$A2144,$D$2:$D2144,$D2144,$M$2:$M2144,"&lt;&gt;Not an error")=1,1,0))</f>
        <v>0</v>
      </c>
      <c r="T2144">
        <f>IF(M2144&lt;&gt;"Major",0,IF(COUNTIFS($A$2:$A2144,$A2144,$D$2:$D2144,$D2144,$M$2:$M2144,"Major")=1,1,0))</f>
        <v>0</v>
      </c>
      <c r="U2144">
        <f>IF(M2144&lt;&gt;"Minor",0,IF(COUNTIFS($A$2:$A2144,$A2144,$D$2:$D2144,$D2144,$M$2:$M2144,"Minor")=1,1,0))</f>
        <v>0</v>
      </c>
    </row>
    <row r="2145">
      <c r="A2145" t="inlineStr">
        <is>
          <t xml:space="preserve">819eabfbd96880cd7f6d42202600e24bdb384108</t>
        </is>
      </c>
      <c r="B2145" t="inlineStr">
        <is>
          <t xml:space="preserve">Primal Partners</t>
        </is>
      </c>
      <c r="C2145" t="inlineStr">
        <is>
          <t xml:space="preserve">Primal Partners (New)</t>
        </is>
      </c>
      <c r="D2145" t="inlineStr">
        <is>
          <t xml:space="preserve">d5e88c00143998c9958e3397ba08b16d6f7e6d20</t>
        </is>
      </c>
      <c r="E2145" t="inlineStr">
        <is>
          <t xml:space="preserve">Episode 139: Wir Haben Uns Gerade Erst Kennengelernt</t>
        </is>
      </c>
      <c r="F2145">
        <v>139</v>
      </c>
      <c r="G2145" t="inlineStr">
        <is>
          <t xml:space="preserve">8:06-8:18</t>
        </is>
      </c>
      <c r="H2145" t="inlineStr">
        <is>
          <t xml:space="preserve">Pending</t>
        </is>
      </c>
      <c r="I2145" t="inlineStr">
        <is>
          <t xml:space="preserve">Remarks: [Script Error]
Line from script:
„Sie müssen Frau Warren sein, diejenige, die den A-Klasse-Verbrecher Cole Carter zur Strecke gebracht hat“, sagte die Reporterin von vorhin strahlend und hielt ihr Mikrofon hoch.
Note: The criminal was previously established as Zane Horan, not Cole Carter. The established classification also uses ranks rather than classes. Suggested: „Sie müssen Frau Warren sein, diejenige, die den A-Rang-Verbrecher Zane Horan zur Strecke gebracht hat“, sagte die Reporterin von vorhin strahlend und hielt ihr Mikrofon hoch.</t>
        </is>
      </c>
      <c r="J2145" t="inlineStr">
        <is>
          <t xml:space="preserve">VOA</t>
        </is>
      </c>
      <c r="K2145" t="inlineStr">
        <is>
          <t xml:space="preserve">Script Error</t>
        </is>
      </c>
      <c r="L2145" t="inlineStr">
        <is>
          <t xml:space="preserve">Script error</t>
        </is>
      </c>
      <c r="M2145" t="str">
        <f>IFERROR(IF(VLOOKUP(L2145,'Quantification'!$A:$B,2,FALSE)&amp;""="","Unclassified",VLOOKUP(L2145,'Quantification'!$A:$B,2,FALSE)),"Unclassified")</f>
        <v>Major</v>
      </c>
      <c r="N2145" t="inlineStr">
        <is>
          <t xml:space="preserve">con-khera.mirjam@pocketfm.com</t>
        </is>
      </c>
      <c r="O2145" t="inlineStr">
        <is>
          <t xml:space="preserve">Issues found in raw</t>
        </is>
      </c>
      <c r="P2145" t="str">
        <f>IF(OR(O2145="Issues found in master",O2145="Final master"),"Master",IF(OR(O2145="Ready for Master",O2145="Issues found in raw",O2145="Raw under QC",O2145="Issues resolved in raw"),"Raw","-"))</f>
        <v>Raw</v>
      </c>
      <c r="Q2145" s="13">
        <v>46281.20416666666</v>
      </c>
      <c r="R2145" t="inlineStr">
        <is>
          <t xml:space="preserve">2026-09 (Sept)</t>
        </is>
      </c>
      <c r="S2145">
        <f>IF(M2145="Not an error",0,IF(COUNTIFS($A$2:$A2145,$A2145,$D$2:$D2145,$D2145,$M$2:$M2145,"&lt;&gt;Not an error")=1,1,0))</f>
        <v>0</v>
      </c>
      <c r="T2145">
        <f>IF(M2145&lt;&gt;"Major",0,IF(COUNTIFS($A$2:$A2145,$A2145,$D$2:$D2145,$D2145,$M$2:$M2145,"Major")=1,1,0))</f>
        <v>0</v>
      </c>
      <c r="U2145">
        <f>IF(M2145&lt;&gt;"Minor",0,IF(COUNTIFS($A$2:$A2145,$A2145,$D$2:$D2145,$D2145,$M$2:$M2145,"Minor")=1,1,0))</f>
        <v>0</v>
      </c>
    </row>
    <row r="2146">
      <c r="A2146" t="inlineStr">
        <is>
          <t xml:space="preserve">819eabfbd96880cd7f6d42202600e24bdb384108</t>
        </is>
      </c>
      <c r="B2146" t="inlineStr">
        <is>
          <t xml:space="preserve">Primal Partners</t>
        </is>
      </c>
      <c r="C2146" t="inlineStr">
        <is>
          <t xml:space="preserve">Primal Partners (New)</t>
        </is>
      </c>
      <c r="D2146" t="inlineStr">
        <is>
          <t xml:space="preserve">0633644eca013cca22660bb31ee292f34fd3fb43</t>
        </is>
      </c>
      <c r="E2146" t="inlineStr">
        <is>
          <t xml:space="preserve">Episode 140: Eine Fantastische Geschichte</t>
        </is>
      </c>
      <c r="F2146">
        <v>140</v>
      </c>
      <c r="G2146" t="inlineStr">
        <is>
          <t xml:space="preserve">1:16-1:23</t>
        </is>
      </c>
      <c r="H2146" t="inlineStr">
        <is>
          <t xml:space="preserve">Pending</t>
        </is>
      </c>
      <c r="I2146" t="inlineStr">
        <is>
          <t xml:space="preserve">Remarks: [Script Error]
Line from script:
„Sie wollten nicht nur wissen, wie sie Cole Carter, den hochrangig gesuchten Verbrecher, ausgeschaltet hatte, sondern fragten auch nach Zahn.“
Note: The criminal was previously established as Zayn Horren, not Cole Carter. The classification should also use the established rank terminology. Suggested: „Sie wollten nicht nur wissen, wie sie den gesuchten A-Rang-Verbrecher Zayn Horren ausgeschaltet hatte, sondern fragten auch nach Zahn.“</t>
        </is>
      </c>
      <c r="J2146" t="inlineStr">
        <is>
          <t xml:space="preserve">VOA</t>
        </is>
      </c>
      <c r="K2146" t="inlineStr">
        <is>
          <t xml:space="preserve">Script Error</t>
        </is>
      </c>
      <c r="L2146" t="inlineStr">
        <is>
          <t xml:space="preserve">Script error</t>
        </is>
      </c>
      <c r="M2146" t="str">
        <f>IFERROR(IF(VLOOKUP(L2146,'Quantification'!$A:$B,2,FALSE)&amp;""="","Unclassified",VLOOKUP(L2146,'Quantification'!$A:$B,2,FALSE)),"Unclassified")</f>
        <v>Major</v>
      </c>
      <c r="N2146" t="inlineStr">
        <is>
          <t xml:space="preserve">con-khera.mirjam@pocketfm.com</t>
        </is>
      </c>
      <c r="O2146" t="inlineStr">
        <is>
          <t xml:space="preserve">Issues found in raw</t>
        </is>
      </c>
      <c r="P2146" t="str">
        <f>IF(OR(O2146="Issues found in master",O2146="Final master"),"Master",IF(OR(O2146="Ready for Master",O2146="Issues found in raw",O2146="Raw under QC",O2146="Issues resolved in raw"),"Raw","-"))</f>
        <v>Raw</v>
      </c>
      <c r="Q2146" s="13">
        <v>46288.728472222225</v>
      </c>
      <c r="R2146" t="inlineStr">
        <is>
          <t xml:space="preserve">2026-09 (Sept)</t>
        </is>
      </c>
      <c r="S2146">
        <f>IF(M2146="Not an error",0,IF(COUNTIFS($A$2:$A2146,$A2146,$D$2:$D2146,$D2146,$M$2:$M2146,"&lt;&gt;Not an error")=1,1,0))</f>
        <v>1</v>
      </c>
      <c r="T2146">
        <f>IF(M2146&lt;&gt;"Major",0,IF(COUNTIFS($A$2:$A2146,$A2146,$D$2:$D2146,$D2146,$M$2:$M2146,"Major")=1,1,0))</f>
        <v>1</v>
      </c>
      <c r="U2146">
        <f>IF(M2146&lt;&gt;"Minor",0,IF(COUNTIFS($A$2:$A2146,$A2146,$D$2:$D2146,$D2146,$M$2:$M2146,"Minor")=1,1,0))</f>
        <v>0</v>
      </c>
    </row>
    <row r="2147">
      <c r="A2147" t="inlineStr">
        <is>
          <t xml:space="preserve">819eabfbd96880cd7f6d42202600e24bdb384108</t>
        </is>
      </c>
      <c r="B2147" t="inlineStr">
        <is>
          <t xml:space="preserve">Primal Partners</t>
        </is>
      </c>
      <c r="C2147" t="inlineStr">
        <is>
          <t xml:space="preserve">Primal Partners (New)</t>
        </is>
      </c>
      <c r="D2147" t="inlineStr">
        <is>
          <t xml:space="preserve">0633644eca013cca22660bb31ee292f34fd3fb43</t>
        </is>
      </c>
      <c r="E2147" t="inlineStr">
        <is>
          <t xml:space="preserve">Episode 140: Eine Fantastische Geschichte</t>
        </is>
      </c>
      <c r="F2147">
        <v>140</v>
      </c>
      <c r="G2147" t="inlineStr">
        <is>
          <t xml:space="preserve">5:34-:35</t>
        </is>
      </c>
      <c r="H2147" t="inlineStr">
        <is>
          <t xml:space="preserve">Pending</t>
        </is>
      </c>
      <c r="I2147" t="inlineStr">
        <is>
          <t xml:space="preserve">Remarks: [Script Error]
Line from script:
â€žLucius war sprachlos.â€œ
Note: â€œWar sprachlosâ€_x009d_ is repetitive and generic. Suggested: Delete the line.</t>
        </is>
      </c>
      <c r="J2147" t="inlineStr">
        <is>
          <t xml:space="preserve">VOA</t>
        </is>
      </c>
      <c r="K2147" t="inlineStr">
        <is>
          <t xml:space="preserve">Script Error</t>
        </is>
      </c>
      <c r="L2147" t="inlineStr">
        <is>
          <t xml:space="preserve">Script error</t>
        </is>
      </c>
      <c r="M2147" t="str">
        <f>IFERROR(IF(VLOOKUP(L2147,'Quantification'!$A:$B,2,FALSE)&amp;""="","Unclassified",VLOOKUP(L2147,'Quantification'!$A:$B,2,FALSE)),"Unclassified")</f>
        <v>Major</v>
      </c>
      <c r="N2147" t="inlineStr">
        <is>
          <t xml:space="preserve">con-khera.mirjam@pocketfm.com</t>
        </is>
      </c>
      <c r="O2147" t="inlineStr">
        <is>
          <t xml:space="preserve">Issues found in raw</t>
        </is>
      </c>
      <c r="P2147" t="str">
        <f>IF(OR(O2147="Issues found in master",O2147="Final master"),"Master",IF(OR(O2147="Ready for Master",O2147="Issues found in raw",O2147="Raw under QC",O2147="Issues resolved in raw"),"Raw","-"))</f>
        <v>Raw</v>
      </c>
      <c r="Q2147" s="13">
        <v>46288.728472222225</v>
      </c>
      <c r="R2147" t="inlineStr">
        <is>
          <t xml:space="preserve">2026-09 (Sept)</t>
        </is>
      </c>
      <c r="S2147">
        <f>IF(M2147="Not an error",0,IF(COUNTIFS($A$2:$A2147,$A2147,$D$2:$D2147,$D2147,$M$2:$M2147,"&lt;&gt;Not an error")=1,1,0))</f>
        <v>0</v>
      </c>
      <c r="T2147">
        <f>IF(M2147&lt;&gt;"Major",0,IF(COUNTIFS($A$2:$A2147,$A2147,$D$2:$D2147,$D2147,$M$2:$M2147,"Major")=1,1,0))</f>
        <v>0</v>
      </c>
      <c r="U2147">
        <f>IF(M2147&lt;&gt;"Minor",0,IF(COUNTIFS($A$2:$A2147,$A2147,$D$2:$D2147,$D2147,$M$2:$M2147,"Minor")=1,1,0))</f>
        <v>0</v>
      </c>
    </row>
    <row r="2148">
      <c r="A2148" t="inlineStr">
        <is>
          <t xml:space="preserve">819eabfbd96880cd7f6d42202600e24bdb384108</t>
        </is>
      </c>
      <c r="B2148" t="inlineStr">
        <is>
          <t xml:space="preserve">Primal Partners</t>
        </is>
      </c>
      <c r="C2148" t="inlineStr">
        <is>
          <t xml:space="preserve">Primal Partners (New)</t>
        </is>
      </c>
      <c r="D2148" t="inlineStr">
        <is>
          <t xml:space="preserve">0633644eca013cca22660bb31ee292f34fd3fb43</t>
        </is>
      </c>
      <c r="E2148" t="inlineStr">
        <is>
          <t xml:space="preserve">Episode 140: Eine Fantastische Geschichte</t>
        </is>
      </c>
      <c r="F2148">
        <v>140</v>
      </c>
      <c r="G2148" t="inlineStr">
        <is>
          <t xml:space="preserve">6:42-6:44</t>
        </is>
      </c>
      <c r="H2148" t="inlineStr">
        <is>
          <t xml:space="preserve">Pending</t>
        </is>
      </c>
      <c r="I2148" t="inlineStr">
        <is>
          <t xml:space="preserve">Remarks: [Script Error]
Line from script:
â€žLucius war wieder sprachlos.â€œ
Note: â€œWar sprachlosâ€_x009d_ is repetitive and generic, and â€œwiederâ€_x009d_ draws further attention to the repetition. Suggested: Delete the line.</t>
        </is>
      </c>
      <c r="J2148" t="inlineStr">
        <is>
          <t xml:space="preserve">VOA</t>
        </is>
      </c>
      <c r="K2148" t="inlineStr">
        <is>
          <t xml:space="preserve">Script Error</t>
        </is>
      </c>
      <c r="L2148" t="inlineStr">
        <is>
          <t xml:space="preserve">Script error</t>
        </is>
      </c>
      <c r="M2148" t="str">
        <f>IFERROR(IF(VLOOKUP(L2148,'Quantification'!$A:$B,2,FALSE)&amp;""="","Unclassified",VLOOKUP(L2148,'Quantification'!$A:$B,2,FALSE)),"Unclassified")</f>
        <v>Major</v>
      </c>
      <c r="N2148" t="inlineStr">
        <is>
          <t xml:space="preserve">con-khera.mirjam@pocketfm.com</t>
        </is>
      </c>
      <c r="O2148" t="inlineStr">
        <is>
          <t xml:space="preserve">Issues found in raw</t>
        </is>
      </c>
      <c r="P2148" t="str">
        <f>IF(OR(O2148="Issues found in master",O2148="Final master"),"Master",IF(OR(O2148="Ready for Master",O2148="Issues found in raw",O2148="Raw under QC",O2148="Issues resolved in raw"),"Raw","-"))</f>
        <v>Raw</v>
      </c>
      <c r="Q2148" s="13">
        <v>46288.728472222225</v>
      </c>
      <c r="R2148" t="inlineStr">
        <is>
          <t xml:space="preserve">2026-09 (Sept)</t>
        </is>
      </c>
      <c r="S2148">
        <f>IF(M2148="Not an error",0,IF(COUNTIFS($A$2:$A2148,$A2148,$D$2:$D2148,$D2148,$M$2:$M2148,"&lt;&gt;Not an error")=1,1,0))</f>
        <v>0</v>
      </c>
      <c r="T2148">
        <f>IF(M2148&lt;&gt;"Major",0,IF(COUNTIFS($A$2:$A2148,$A2148,$D$2:$D2148,$D2148,$M$2:$M2148,"Major")=1,1,0))</f>
        <v>0</v>
      </c>
      <c r="U2148">
        <f>IF(M2148&lt;&gt;"Minor",0,IF(COUNTIFS($A$2:$A2148,$A2148,$D$2:$D2148,$D2148,$M$2:$M2148,"Minor")=1,1,0))</f>
        <v>0</v>
      </c>
    </row>
    <row r="2149">
      <c r="A2149" t="inlineStr">
        <is>
          <t xml:space="preserve">819eabfbd96880cd7f6d42202600e24bdb384108</t>
        </is>
      </c>
      <c r="B2149" t="inlineStr">
        <is>
          <t xml:space="preserve">Primal Partners</t>
        </is>
      </c>
      <c r="C2149" t="inlineStr">
        <is>
          <t xml:space="preserve">Primal Partners (New)</t>
        </is>
      </c>
      <c r="D2149" t="inlineStr">
        <is>
          <t xml:space="preserve">0633644eca013cca22660bb31ee292f34fd3fb43</t>
        </is>
      </c>
      <c r="E2149" t="inlineStr">
        <is>
          <t xml:space="preserve">Episode 140: Eine Fantastische Geschichte</t>
        </is>
      </c>
      <c r="F2149">
        <v>140</v>
      </c>
      <c r="G2149" t="inlineStr">
        <is>
          <t xml:space="preserve">8:31-8:40</t>
        </is>
      </c>
      <c r="H2149" t="inlineStr">
        <is>
          <t xml:space="preserve">Pending</t>
        </is>
      </c>
      <c r="I2149" t="inlineStr">
        <is>
          <t xml:space="preserve">Remarks: [Script Error]
Line from script:
„Mit dem Flammenlore-Hund bin ich fertig. Sie haben doch auch einen Schatz-Ghul, richtig? Rufen Sie ihn bitte. Ich würde ihn mir gern ansehen“, sagte Lucius und stand auf.
Note: Lucius addresses Sofia informally. Suggested: „Mit dem Flammenlore-Hund bin ich fertig. Du hast doch auch einen Schatz-Ghul, richtig? Ruf ihn bitte. Ich würde ihn mir gern ansehen“, sagte Lucius und stand auf.</t>
        </is>
      </c>
      <c r="J2149" t="inlineStr">
        <is>
          <t xml:space="preserve">VOA</t>
        </is>
      </c>
      <c r="K2149" t="inlineStr">
        <is>
          <t xml:space="preserve">Script Error</t>
        </is>
      </c>
      <c r="L2149" t="inlineStr">
        <is>
          <t xml:space="preserve">Script error</t>
        </is>
      </c>
      <c r="M2149" t="str">
        <f>IFERROR(IF(VLOOKUP(L2149,'Quantification'!$A:$B,2,FALSE)&amp;""="","Unclassified",VLOOKUP(L2149,'Quantification'!$A:$B,2,FALSE)),"Unclassified")</f>
        <v>Major</v>
      </c>
      <c r="N2149" t="inlineStr">
        <is>
          <t xml:space="preserve">con-khera.mirjam@pocketfm.com</t>
        </is>
      </c>
      <c r="O2149" t="inlineStr">
        <is>
          <t xml:space="preserve">Issues found in raw</t>
        </is>
      </c>
      <c r="P2149" t="str">
        <f>IF(OR(O2149="Issues found in master",O2149="Final master"),"Master",IF(OR(O2149="Ready for Master",O2149="Issues found in raw",O2149="Raw under QC",O2149="Issues resolved in raw"),"Raw","-"))</f>
        <v>Raw</v>
      </c>
      <c r="Q2149" s="13">
        <v>46288.728472222225</v>
      </c>
      <c r="R2149" t="inlineStr">
        <is>
          <t xml:space="preserve">2026-09 (Sept)</t>
        </is>
      </c>
      <c r="S2149">
        <f>IF(M2149="Not an error",0,IF(COUNTIFS($A$2:$A2149,$A2149,$D$2:$D2149,$D2149,$M$2:$M2149,"&lt;&gt;Not an error")=1,1,0))</f>
        <v>0</v>
      </c>
      <c r="T2149">
        <f>IF(M2149&lt;&gt;"Major",0,IF(COUNTIFS($A$2:$A2149,$A2149,$D$2:$D2149,$D2149,$M$2:$M2149,"Major")=1,1,0))</f>
        <v>0</v>
      </c>
      <c r="U2149">
        <f>IF(M2149&lt;&gt;"Minor",0,IF(COUNTIFS($A$2:$A2149,$A2149,$D$2:$D2149,$D2149,$M$2:$M2149,"Minor")=1,1,0))</f>
        <v>0</v>
      </c>
    </row>
    <row r="2150">
      <c r="A2150" t="inlineStr">
        <is>
          <t xml:space="preserve">819eabfbd96880cd7f6d42202600e24bdb384108</t>
        </is>
      </c>
      <c r="B2150" t="inlineStr">
        <is>
          <t xml:space="preserve">Primal Partners</t>
        </is>
      </c>
      <c r="C2150" t="inlineStr">
        <is>
          <t xml:space="preserve">Primal Partners (New)</t>
        </is>
      </c>
      <c r="D2150" t="inlineStr">
        <is>
          <t xml:space="preserve">a70cf7365fb338d430a5383780ba0d902b119f2c</t>
        </is>
      </c>
      <c r="E2150" t="inlineStr">
        <is>
          <t xml:space="preserve">Episode 141: Unleserliche Arztschrift</t>
        </is>
      </c>
      <c r="F2150">
        <v>141</v>
      </c>
      <c r="G2150" t="inlineStr">
        <is>
          <t xml:space="preserve">1:13-1:19</t>
        </is>
      </c>
      <c r="H2150" t="inlineStr">
        <is>
          <t xml:space="preserve">Pending</t>
        </is>
      </c>
      <c r="I2150" t="inlineStr">
        <is>
          <t xml:space="preserve">Remarks: [Script Error]
Line from script:
â€žSie wusste, dass die meisten Schatz-Ghule mittelgelbe Augen hatten, aber goldgelb war immerhin noch gelb.â€œ
Note: â€œMittelgelbâ€_x009d_ is not a natural German color description. Suggested: â€žSie wusste, dass die meisten Schatz-Ghule hellgelbe Augen hatten, aber goldgelb war immerhin noch gelb.â€œ</t>
        </is>
      </c>
      <c r="J2150" t="inlineStr">
        <is>
          <t xml:space="preserve">VOA</t>
        </is>
      </c>
      <c r="K2150" t="inlineStr">
        <is>
          <t xml:space="preserve">Script Error</t>
        </is>
      </c>
      <c r="L2150" t="inlineStr">
        <is>
          <t xml:space="preserve">Script error</t>
        </is>
      </c>
      <c r="M2150" t="str">
        <f>IFERROR(IF(VLOOKUP(L2150,'Quantification'!$A:$B,2,FALSE)&amp;""="","Unclassified",VLOOKUP(L2150,'Quantification'!$A:$B,2,FALSE)),"Unclassified")</f>
        <v>Major</v>
      </c>
      <c r="N2150" t="inlineStr">
        <is>
          <t xml:space="preserve">con-khera.mirjam@pocketfm.com</t>
        </is>
      </c>
      <c r="O2150" t="inlineStr">
        <is>
          <t xml:space="preserve">Issues found in raw</t>
        </is>
      </c>
      <c r="P2150" t="str">
        <f>IF(OR(O2150="Issues found in master",O2150="Final master"),"Master",IF(OR(O2150="Ready for Master",O2150="Issues found in raw",O2150="Raw under QC",O2150="Issues resolved in raw"),"Raw","-"))</f>
        <v>Raw</v>
      </c>
      <c r="Q2150" s="13">
        <v>46288.728472222225</v>
      </c>
      <c r="R2150" t="inlineStr">
        <is>
          <t xml:space="preserve">2026-09 (Sept)</t>
        </is>
      </c>
      <c r="S2150">
        <f>IF(M2150="Not an error",0,IF(COUNTIFS($A$2:$A2150,$A2150,$D$2:$D2150,$D2150,$M$2:$M2150,"&lt;&gt;Not an error")=1,1,0))</f>
        <v>1</v>
      </c>
      <c r="T2150">
        <f>IF(M2150&lt;&gt;"Major",0,IF(COUNTIFS($A$2:$A2150,$A2150,$D$2:$D2150,$D2150,$M$2:$M2150,"Major")=1,1,0))</f>
        <v>1</v>
      </c>
      <c r="U2150">
        <f>IF(M2150&lt;&gt;"Minor",0,IF(COUNTIFS($A$2:$A2150,$A2150,$D$2:$D2150,$D2150,$M$2:$M2150,"Minor")=1,1,0))</f>
        <v>0</v>
      </c>
    </row>
    <row r="2151">
      <c r="A2151" t="inlineStr">
        <is>
          <t xml:space="preserve">819eabfbd96880cd7f6d42202600e24bdb384108</t>
        </is>
      </c>
      <c r="B2151" t="inlineStr">
        <is>
          <t xml:space="preserve">Primal Partners</t>
        </is>
      </c>
      <c r="C2151" t="inlineStr">
        <is>
          <t xml:space="preserve">Primal Partners (New)</t>
        </is>
      </c>
      <c r="D2151" t="inlineStr">
        <is>
          <t xml:space="preserve">a70cf7365fb338d430a5383780ba0d902b119f2c</t>
        </is>
      </c>
      <c r="E2151" t="inlineStr">
        <is>
          <t xml:space="preserve">Episode 141: Unleserliche Arztschrift</t>
        </is>
      </c>
      <c r="F2151">
        <v>141</v>
      </c>
      <c r="G2151" t="inlineStr">
        <is>
          <t xml:space="preserve">1:55-2:02</t>
        </is>
      </c>
      <c r="H2151" t="inlineStr">
        <is>
          <t xml:space="preserve">Pending</t>
        </is>
      </c>
      <c r="I2151" t="inlineStr">
        <is>
          <t xml:space="preserve">Remarks: [Script Error]
Line from script:
„Sie haben ihn hervorragend aufgezogen. Haben Sie schon über seinen zukünftigen Entwicklungsweg nachgedacht?“
Note: Lucius addresses Sofia informally. Suggested: „Du hast ihn hervorragend aufgezogen. Hast du schon über seinen zukünftigen Entwicklungsweg nachgedacht?“</t>
        </is>
      </c>
      <c r="J2151" t="inlineStr">
        <is>
          <t xml:space="preserve">VOA</t>
        </is>
      </c>
      <c r="K2151" t="inlineStr">
        <is>
          <t xml:space="preserve">Script Error</t>
        </is>
      </c>
      <c r="L2151" t="inlineStr">
        <is>
          <t xml:space="preserve">Script error</t>
        </is>
      </c>
      <c r="M2151" t="str">
        <f>IFERROR(IF(VLOOKUP(L2151,'Quantification'!$A:$B,2,FALSE)&amp;""="","Unclassified",VLOOKUP(L2151,'Quantification'!$A:$B,2,FALSE)),"Unclassified")</f>
        <v>Major</v>
      </c>
      <c r="N2151" t="inlineStr">
        <is>
          <t xml:space="preserve">con-khera.mirjam@pocketfm.com</t>
        </is>
      </c>
      <c r="O2151" t="inlineStr">
        <is>
          <t xml:space="preserve">Issues found in raw</t>
        </is>
      </c>
      <c r="P2151" t="str">
        <f>IF(OR(O2151="Issues found in master",O2151="Final master"),"Master",IF(OR(O2151="Ready for Master",O2151="Issues found in raw",O2151="Raw under QC",O2151="Issues resolved in raw"),"Raw","-"))</f>
        <v>Raw</v>
      </c>
      <c r="Q2151" s="13">
        <v>46288.728472222225</v>
      </c>
      <c r="R2151" t="inlineStr">
        <is>
          <t xml:space="preserve">2026-09 (Sept)</t>
        </is>
      </c>
      <c r="S2151">
        <f>IF(M2151="Not an error",0,IF(COUNTIFS($A$2:$A2151,$A2151,$D$2:$D2151,$D2151,$M$2:$M2151,"&lt;&gt;Not an error")=1,1,0))</f>
        <v>0</v>
      </c>
      <c r="T2151">
        <f>IF(M2151&lt;&gt;"Major",0,IF(COUNTIFS($A$2:$A2151,$A2151,$D$2:$D2151,$D2151,$M$2:$M2151,"Major")=1,1,0))</f>
        <v>0</v>
      </c>
      <c r="U2151">
        <f>IF(M2151&lt;&gt;"Minor",0,IF(COUNTIFS($A$2:$A2151,$A2151,$D$2:$D2151,$D2151,$M$2:$M2151,"Minor")=1,1,0))</f>
        <v>0</v>
      </c>
    </row>
    <row r="2152">
      <c r="A2152" t="inlineStr">
        <is>
          <t xml:space="preserve">819eabfbd96880cd7f6d42202600e24bdb384108</t>
        </is>
      </c>
      <c r="B2152" t="inlineStr">
        <is>
          <t xml:space="preserve">Primal Partners</t>
        </is>
      </c>
      <c r="C2152" t="inlineStr">
        <is>
          <t xml:space="preserve">Primal Partners (New)</t>
        </is>
      </c>
      <c r="D2152" t="inlineStr">
        <is>
          <t xml:space="preserve">a70cf7365fb338d430a5383780ba0d902b119f2c</t>
        </is>
      </c>
      <c r="E2152" t="inlineStr">
        <is>
          <t xml:space="preserve">Episode 141: Unleserliche Arztschrift</t>
        </is>
      </c>
      <c r="F2152">
        <v>141</v>
      </c>
      <c r="G2152" t="inlineStr">
        <is>
          <t xml:space="preserve">2:34-2:41</t>
        </is>
      </c>
      <c r="H2152" t="inlineStr">
        <is>
          <t xml:space="preserve">Pending</t>
        </is>
      </c>
      <c r="I2152" t="inlineStr">
        <is>
          <t xml:space="preserve">Remarks: [Script Error]
Line from script:
„Nun, dann sollten Sie jetzt damit anfangen“, sagte Lucius, unterbrach seine Untersuchung und blickte zu ihr auf.
Note: Lucius addresses Sofia informally. Suggested: „Nun, dann solltest du jetzt damit anfangen“, sagte Lucius, unterbrach seine Untersuchung und blickte zu ihr auf.</t>
        </is>
      </c>
      <c r="J2152" t="inlineStr">
        <is>
          <t xml:space="preserve">VOA</t>
        </is>
      </c>
      <c r="K2152" t="inlineStr">
        <is>
          <t xml:space="preserve">Script Error</t>
        </is>
      </c>
      <c r="L2152" t="inlineStr">
        <is>
          <t xml:space="preserve">Script error</t>
        </is>
      </c>
      <c r="M2152" t="str">
        <f>IFERROR(IF(VLOOKUP(L2152,'Quantification'!$A:$B,2,FALSE)&amp;""="","Unclassified",VLOOKUP(L2152,'Quantification'!$A:$B,2,FALSE)),"Unclassified")</f>
        <v>Major</v>
      </c>
      <c r="N2152" t="inlineStr">
        <is>
          <t xml:space="preserve">con-khera.mirjam@pocketfm.com</t>
        </is>
      </c>
      <c r="O2152" t="inlineStr">
        <is>
          <t xml:space="preserve">Issues found in raw</t>
        </is>
      </c>
      <c r="P2152" t="str">
        <f>IF(OR(O2152="Issues found in master",O2152="Final master"),"Master",IF(OR(O2152="Ready for Master",O2152="Issues found in raw",O2152="Raw under QC",O2152="Issues resolved in raw"),"Raw","-"))</f>
        <v>Raw</v>
      </c>
      <c r="Q2152" s="13">
        <v>46288.728472222225</v>
      </c>
      <c r="R2152" t="inlineStr">
        <is>
          <t xml:space="preserve">2026-09 (Sept)</t>
        </is>
      </c>
      <c r="S2152">
        <f>IF(M2152="Not an error",0,IF(COUNTIFS($A$2:$A2152,$A2152,$D$2:$D2152,$D2152,$M$2:$M2152,"&lt;&gt;Not an error")=1,1,0))</f>
        <v>0</v>
      </c>
      <c r="T2152">
        <f>IF(M2152&lt;&gt;"Major",0,IF(COUNTIFS($A$2:$A2152,$A2152,$D$2:$D2152,$D2152,$M$2:$M2152,"Major")=1,1,0))</f>
        <v>0</v>
      </c>
      <c r="U2152">
        <f>IF(M2152&lt;&gt;"Minor",0,IF(COUNTIFS($A$2:$A2152,$A2152,$D$2:$D2152,$D2152,$M$2:$M2152,"Minor")=1,1,0))</f>
        <v>0</v>
      </c>
    </row>
    <row r="2153">
      <c r="A2153" t="inlineStr">
        <is>
          <t xml:space="preserve">819eabfbd96880cd7f6d42202600e24bdb384108</t>
        </is>
      </c>
      <c r="B2153" t="inlineStr">
        <is>
          <t xml:space="preserve">Primal Partners</t>
        </is>
      </c>
      <c r="C2153" t="inlineStr">
        <is>
          <t xml:space="preserve">Primal Partners (New)</t>
        </is>
      </c>
      <c r="D2153" t="inlineStr">
        <is>
          <t xml:space="preserve">a70cf7365fb338d430a5383780ba0d902b119f2c</t>
        </is>
      </c>
      <c r="E2153" t="inlineStr">
        <is>
          <t xml:space="preserve">Episode 141: Unleserliche Arztschrift</t>
        </is>
      </c>
      <c r="F2153">
        <v>141</v>
      </c>
      <c r="G2153" t="inlineStr">
        <is>
          <t xml:space="preserve">2:41-2:56</t>
        </is>
      </c>
      <c r="H2153" t="inlineStr">
        <is>
          <t xml:space="preserve">Pending</t>
        </is>
      </c>
      <c r="I2153" t="inlineStr">
        <is>
          <t xml:space="preserve">Remarks: [Script Error]
Line from script:
„Wenn Sie wollen, dass sich Ihr Schatz-Ghul zu einem Hortgeist entwickelt, ist das keine große Sache. Ziehen Sie ihn einfach so weiter auf wie bisher. Aber wenn er ein Schemenring werden soll, müssen Sie mit einem anderen Trainingsplan beginnen, solange er noch ein Schatz-Ghul ist.“
Note: Lucius addresses Sofia informally. Suggested: „Wenn du willst, dass sich dein Schatz-Ghul zu einem Hortgeist entwickelt, ist das keine große Sache. Zieh ihn einfach so weiter auf wie bisher. Aber wenn er ein Schemenring werden soll, musst du mit einem anderen Trainingsplan beginnen, solange er noch ein Schatz-Ghul ist.“</t>
        </is>
      </c>
      <c r="J2153" t="inlineStr">
        <is>
          <t xml:space="preserve">VOA</t>
        </is>
      </c>
      <c r="K2153" t="inlineStr">
        <is>
          <t xml:space="preserve">Script Error</t>
        </is>
      </c>
      <c r="L2153" t="inlineStr">
        <is>
          <t xml:space="preserve">Script error</t>
        </is>
      </c>
      <c r="M2153" t="str">
        <f>IFERROR(IF(VLOOKUP(L2153,'Quantification'!$A:$B,2,FALSE)&amp;""="","Unclassified",VLOOKUP(L2153,'Quantification'!$A:$B,2,FALSE)),"Unclassified")</f>
        <v>Major</v>
      </c>
      <c r="N2153" t="inlineStr">
        <is>
          <t xml:space="preserve">con-khera.mirjam@pocketfm.com</t>
        </is>
      </c>
      <c r="O2153" t="inlineStr">
        <is>
          <t xml:space="preserve">Issues found in raw</t>
        </is>
      </c>
      <c r="P2153" t="str">
        <f>IF(OR(O2153="Issues found in master",O2153="Final master"),"Master",IF(OR(O2153="Ready for Master",O2153="Issues found in raw",O2153="Raw under QC",O2153="Issues resolved in raw"),"Raw","-"))</f>
        <v>Raw</v>
      </c>
      <c r="Q2153" s="13">
        <v>46288.728472222225</v>
      </c>
      <c r="R2153" t="inlineStr">
        <is>
          <t xml:space="preserve">2026-09 (Sept)</t>
        </is>
      </c>
      <c r="S2153">
        <f>IF(M2153="Not an error",0,IF(COUNTIFS($A$2:$A2153,$A2153,$D$2:$D2153,$D2153,$M$2:$M2153,"&lt;&gt;Not an error")=1,1,0))</f>
        <v>0</v>
      </c>
      <c r="T2153">
        <f>IF(M2153&lt;&gt;"Major",0,IF(COUNTIFS($A$2:$A2153,$A2153,$D$2:$D2153,$D2153,$M$2:$M2153,"Major")=1,1,0))</f>
        <v>0</v>
      </c>
      <c r="U2153">
        <f>IF(M2153&lt;&gt;"Minor",0,IF(COUNTIFS($A$2:$A2153,$A2153,$D$2:$D2153,$D2153,$M$2:$M2153,"Minor")=1,1,0))</f>
        <v>0</v>
      </c>
    </row>
    <row r="2154">
      <c r="A2154" t="inlineStr">
        <is>
          <t xml:space="preserve">819eabfbd96880cd7f6d42202600e24bdb384108</t>
        </is>
      </c>
      <c r="B2154" t="inlineStr">
        <is>
          <t xml:space="preserve">Primal Partners</t>
        </is>
      </c>
      <c r="C2154" t="inlineStr">
        <is>
          <t xml:space="preserve">Primal Partners (New)</t>
        </is>
      </c>
      <c r="D2154" t="inlineStr">
        <is>
          <t xml:space="preserve">a70cf7365fb338d430a5383780ba0d902b119f2c</t>
        </is>
      </c>
      <c r="E2154" t="inlineStr">
        <is>
          <t xml:space="preserve">Episode 141: Unleserliche Arztschrift</t>
        </is>
      </c>
      <c r="F2154">
        <v>141</v>
      </c>
      <c r="G2154" t="inlineStr">
        <is>
          <t xml:space="preserve">4:50-5:09</t>
        </is>
      </c>
      <c r="H2154" t="inlineStr">
        <is>
          <t xml:space="preserve">Pending</t>
        </is>
      </c>
      <c r="I2154" t="inlineStr">
        <is>
          <t xml:space="preserve">Remarks: [Script Error]
Line from script:
„Um ihn zu einem Schemenring zu entwickeln, müssen Sie ihm zuerst Irrlicht beibringen. Dann müssen Sie diese Attacke eine ganze Woche lang benutzen, um seinen Ring des Schatz-Geistes zu schmieden. Sobald sich der Ring in zwei Teile gespalten hat, können Sie nachts einen Dunklen Netherkristall bei ihm anwenden, um die Entwicklung auszulösen.“
Note: Lucius addresses Sofia informally. Suggested: „Um ihn zu einem Schemenring zu entwickeln, musst du ihm zuerst Irrlicht beibringen. Dann musst du diese Attacke eine ganze Woche lang benutzen, um seinen Ring des Schatz-Geistes zu schmieden. Sobald sich der Ring in zwei Teile gespalten hat, kannst du nachts einen Dunklen Netherkristall bei ihm anwenden, um die Entwicklung auszulösen.“</t>
        </is>
      </c>
      <c r="J2154" t="inlineStr">
        <is>
          <t xml:space="preserve">VOA</t>
        </is>
      </c>
      <c r="K2154" t="inlineStr">
        <is>
          <t xml:space="preserve">Script Error</t>
        </is>
      </c>
      <c r="L2154" t="inlineStr">
        <is>
          <t xml:space="preserve">Script error</t>
        </is>
      </c>
      <c r="M2154" t="str">
        <f>IFERROR(IF(VLOOKUP(L2154,'Quantification'!$A:$B,2,FALSE)&amp;""="","Unclassified",VLOOKUP(L2154,'Quantification'!$A:$B,2,FALSE)),"Unclassified")</f>
        <v>Major</v>
      </c>
      <c r="N2154" t="inlineStr">
        <is>
          <t xml:space="preserve">con-khera.mirjam@pocketfm.com</t>
        </is>
      </c>
      <c r="O2154" t="inlineStr">
        <is>
          <t xml:space="preserve">Issues found in raw</t>
        </is>
      </c>
      <c r="P2154" t="str">
        <f>IF(OR(O2154="Issues found in master",O2154="Final master"),"Master",IF(OR(O2154="Ready for Master",O2154="Issues found in raw",O2154="Raw under QC",O2154="Issues resolved in raw"),"Raw","-"))</f>
        <v>Raw</v>
      </c>
      <c r="Q2154" s="13">
        <v>46288.728472222225</v>
      </c>
      <c r="R2154" t="inlineStr">
        <is>
          <t xml:space="preserve">2026-09 (Sept)</t>
        </is>
      </c>
      <c r="S2154">
        <f>IF(M2154="Not an error",0,IF(COUNTIFS($A$2:$A2154,$A2154,$D$2:$D2154,$D2154,$M$2:$M2154,"&lt;&gt;Not an error")=1,1,0))</f>
        <v>0</v>
      </c>
      <c r="T2154">
        <f>IF(M2154&lt;&gt;"Major",0,IF(COUNTIFS($A$2:$A2154,$A2154,$D$2:$D2154,$D2154,$M$2:$M2154,"Major")=1,1,0))</f>
        <v>0</v>
      </c>
      <c r="U2154">
        <f>IF(M2154&lt;&gt;"Minor",0,IF(COUNTIFS($A$2:$A2154,$A2154,$D$2:$D2154,$D2154,$M$2:$M2154,"Minor")=1,1,0))</f>
        <v>0</v>
      </c>
    </row>
    <row r="2155">
      <c r="A2155" t="inlineStr">
        <is>
          <t xml:space="preserve">819eabfbd96880cd7f6d42202600e24bdb384108</t>
        </is>
      </c>
      <c r="B2155" t="inlineStr">
        <is>
          <t xml:space="preserve">Primal Partners</t>
        </is>
      </c>
      <c r="C2155" t="inlineStr">
        <is>
          <t xml:space="preserve">Primal Partners (New)</t>
        </is>
      </c>
      <c r="D2155" t="inlineStr">
        <is>
          <t xml:space="preserve">a70cf7365fb338d430a5383780ba0d902b119f2c</t>
        </is>
      </c>
      <c r="E2155" t="inlineStr">
        <is>
          <t xml:space="preserve">Episode 141: Unleserliche Arztschrift</t>
        </is>
      </c>
      <c r="F2155">
        <v>141</v>
      </c>
      <c r="G2155" t="inlineStr">
        <is>
          <t xml:space="preserve">5:15-5:20</t>
        </is>
      </c>
      <c r="H2155" t="inlineStr">
        <is>
          <t xml:space="preserve">Pending</t>
        </is>
      </c>
      <c r="I2155" t="inlineStr">
        <is>
          <t xml:space="preserve">Remarks: [Script Error]
Line from script:
„Deshalb sollten Sie jetzt mit den Vorbereitungen anfangen, solange er noch ein Schatz-Ghul ist.“
Note: Lucius addresses Sofia informally. Suggested: „Deshalb solltest du jetzt mit den Vorbereitungen anfangen, solange er noch ein Schatz-Ghul ist.“</t>
        </is>
      </c>
      <c r="J2155" t="inlineStr">
        <is>
          <t xml:space="preserve">VOA</t>
        </is>
      </c>
      <c r="K2155" t="inlineStr">
        <is>
          <t xml:space="preserve">Script Error</t>
        </is>
      </c>
      <c r="L2155" t="inlineStr">
        <is>
          <t xml:space="preserve">Script error</t>
        </is>
      </c>
      <c r="M2155" t="str">
        <f>IFERROR(IF(VLOOKUP(L2155,'Quantification'!$A:$B,2,FALSE)&amp;""="","Unclassified",VLOOKUP(L2155,'Quantification'!$A:$B,2,FALSE)),"Unclassified")</f>
        <v>Major</v>
      </c>
      <c r="N2155" t="inlineStr">
        <is>
          <t xml:space="preserve">con-khera.mirjam@pocketfm.com</t>
        </is>
      </c>
      <c r="O2155" t="inlineStr">
        <is>
          <t xml:space="preserve">Issues found in raw</t>
        </is>
      </c>
      <c r="P2155" t="str">
        <f>IF(OR(O2155="Issues found in master",O2155="Final master"),"Master",IF(OR(O2155="Ready for Master",O2155="Issues found in raw",O2155="Raw under QC",O2155="Issues resolved in raw"),"Raw","-"))</f>
        <v>Raw</v>
      </c>
      <c r="Q2155" s="13">
        <v>46288.728472222225</v>
      </c>
      <c r="R2155" t="inlineStr">
        <is>
          <t xml:space="preserve">2026-09 (Sept)</t>
        </is>
      </c>
      <c r="S2155">
        <f>IF(M2155="Not an error",0,IF(COUNTIFS($A$2:$A2155,$A2155,$D$2:$D2155,$D2155,$M$2:$M2155,"&lt;&gt;Not an error")=1,1,0))</f>
        <v>0</v>
      </c>
      <c r="T2155">
        <f>IF(M2155&lt;&gt;"Major",0,IF(COUNTIFS($A$2:$A2155,$A2155,$D$2:$D2155,$D2155,$M$2:$M2155,"Major")=1,1,0))</f>
        <v>0</v>
      </c>
      <c r="U2155">
        <f>IF(M2155&lt;&gt;"Minor",0,IF(COUNTIFS($A$2:$A2155,$A2155,$D$2:$D2155,$D2155,$M$2:$M2155,"Minor")=1,1,0))</f>
        <v>0</v>
      </c>
    </row>
    <row r="2156">
      <c r="A2156" t="inlineStr">
        <is>
          <t xml:space="preserve">819eabfbd96880cd7f6d42202600e24bdb384108</t>
        </is>
      </c>
      <c r="B2156" t="inlineStr">
        <is>
          <t xml:space="preserve">Primal Partners</t>
        </is>
      </c>
      <c r="C2156" t="inlineStr">
        <is>
          <t xml:space="preserve">Primal Partners (New)</t>
        </is>
      </c>
      <c r="D2156" t="inlineStr">
        <is>
          <t xml:space="preserve">a70cf7365fb338d430a5383780ba0d902b119f2c</t>
        </is>
      </c>
      <c r="E2156" t="inlineStr">
        <is>
          <t xml:space="preserve">Episode 141: Unleserliche Arztschrift</t>
        </is>
      </c>
      <c r="F2156">
        <v>141</v>
      </c>
      <c r="G2156" t="inlineStr">
        <is>
          <t xml:space="preserve">5:33-5:43</t>
        </is>
      </c>
      <c r="H2156" t="inlineStr">
        <is>
          <t xml:space="preserve">Pending</t>
        </is>
      </c>
      <c r="I2156" t="inlineStr">
        <is>
          <t xml:space="preserve">Remarks: [Script Error]
Line from script:
„Wenn Sie warten, bis er ein Finddämon ist, um ihm Irrlicht beizubringen, werden Sie mehr als das Zehnfache an Materialien benötigen“, erklärte Lucius.
Note: Lucius addresses Sofia informally. Suggested: „Wenn du wartest, bis er ein Finddämon ist, um ihm Irrlicht beizubringen, wirst du mehr als das Zehnfache an Materialien benötigen“, erklärte Lucius.</t>
        </is>
      </c>
      <c r="J2156" t="inlineStr">
        <is>
          <t xml:space="preserve">VOA</t>
        </is>
      </c>
      <c r="K2156" t="inlineStr">
        <is>
          <t xml:space="preserve">Script Error</t>
        </is>
      </c>
      <c r="L2156" t="inlineStr">
        <is>
          <t xml:space="preserve">Script error</t>
        </is>
      </c>
      <c r="M2156" t="str">
        <f>IFERROR(IF(VLOOKUP(L2156,'Quantification'!$A:$B,2,FALSE)&amp;""="","Unclassified",VLOOKUP(L2156,'Quantification'!$A:$B,2,FALSE)),"Unclassified")</f>
        <v>Major</v>
      </c>
      <c r="N2156" t="inlineStr">
        <is>
          <t xml:space="preserve">con-khera.mirjam@pocketfm.com</t>
        </is>
      </c>
      <c r="O2156" t="inlineStr">
        <is>
          <t xml:space="preserve">Issues found in raw</t>
        </is>
      </c>
      <c r="P2156" t="str">
        <f>IF(OR(O2156="Issues found in master",O2156="Final master"),"Master",IF(OR(O2156="Ready for Master",O2156="Issues found in raw",O2156="Raw under QC",O2156="Issues resolved in raw"),"Raw","-"))</f>
        <v>Raw</v>
      </c>
      <c r="Q2156" s="13">
        <v>46288.728472222225</v>
      </c>
      <c r="R2156" t="inlineStr">
        <is>
          <t xml:space="preserve">2026-09 (Sept)</t>
        </is>
      </c>
      <c r="S2156">
        <f>IF(M2156="Not an error",0,IF(COUNTIFS($A$2:$A2156,$A2156,$D$2:$D2156,$D2156,$M$2:$M2156,"&lt;&gt;Not an error")=1,1,0))</f>
        <v>0</v>
      </c>
      <c r="T2156">
        <f>IF(M2156&lt;&gt;"Major",0,IF(COUNTIFS($A$2:$A2156,$A2156,$D$2:$D2156,$D2156,$M$2:$M2156,"Major")=1,1,0))</f>
        <v>0</v>
      </c>
      <c r="U2156">
        <f>IF(M2156&lt;&gt;"Minor",0,IF(COUNTIFS($A$2:$A2156,$A2156,$D$2:$D2156,$D2156,$M$2:$M2156,"Minor")=1,1,0))</f>
        <v>0</v>
      </c>
    </row>
    <row r="2157">
      <c r="A2157" t="inlineStr">
        <is>
          <t xml:space="preserve">819eabfbd96880cd7f6d42202600e24bdb384108</t>
        </is>
      </c>
      <c r="B2157" t="inlineStr">
        <is>
          <t xml:space="preserve">Primal Partners</t>
        </is>
      </c>
      <c r="C2157" t="inlineStr">
        <is>
          <t xml:space="preserve">Primal Partners (New)</t>
        </is>
      </c>
      <c r="D2157" t="inlineStr">
        <is>
          <t xml:space="preserve">a70cf7365fb338d430a5383780ba0d902b119f2c</t>
        </is>
      </c>
      <c r="E2157" t="inlineStr">
        <is>
          <t xml:space="preserve">Episode 141: Unleserliche Arztschrift</t>
        </is>
      </c>
      <c r="F2157">
        <v>141</v>
      </c>
      <c r="G2157" t="inlineStr">
        <is>
          <t xml:space="preserve">6:28-6:31</t>
        </is>
      </c>
      <c r="H2157" t="inlineStr">
        <is>
          <t xml:space="preserve">Pending</t>
        </is>
      </c>
      <c r="I2157" t="inlineStr">
        <is>
          <t xml:space="preserve">Remarks: [Script Error]
Line from script:
„Sie haben eine blühende Fantasie“, lachte Lucius.
Note: Lucius addresses Sofia informally. Suggested: „Du hast eine blühende Fantasie“, lachte Lucius.</t>
        </is>
      </c>
      <c r="J2157" t="inlineStr">
        <is>
          <t xml:space="preserve">VOA</t>
        </is>
      </c>
      <c r="K2157" t="inlineStr">
        <is>
          <t xml:space="preserve">Script Error</t>
        </is>
      </c>
      <c r="L2157" t="inlineStr">
        <is>
          <t xml:space="preserve">Script error</t>
        </is>
      </c>
      <c r="M2157" t="str">
        <f>IFERROR(IF(VLOOKUP(L2157,'Quantification'!$A:$B,2,FALSE)&amp;""="","Unclassified",VLOOKUP(L2157,'Quantification'!$A:$B,2,FALSE)),"Unclassified")</f>
        <v>Major</v>
      </c>
      <c r="N2157" t="inlineStr">
        <is>
          <t xml:space="preserve">con-khera.mirjam@pocketfm.com</t>
        </is>
      </c>
      <c r="O2157" t="inlineStr">
        <is>
          <t xml:space="preserve">Issues found in raw</t>
        </is>
      </c>
      <c r="P2157" t="str">
        <f>IF(OR(O2157="Issues found in master",O2157="Final master"),"Master",IF(OR(O2157="Ready for Master",O2157="Issues found in raw",O2157="Raw under QC",O2157="Issues resolved in raw"),"Raw","-"))</f>
        <v>Raw</v>
      </c>
      <c r="Q2157" s="13">
        <v>46288.728472222225</v>
      </c>
      <c r="R2157" t="inlineStr">
        <is>
          <t xml:space="preserve">2026-09 (Sept)</t>
        </is>
      </c>
      <c r="S2157">
        <f>IF(M2157="Not an error",0,IF(COUNTIFS($A$2:$A2157,$A2157,$D$2:$D2157,$D2157,$M$2:$M2157,"&lt;&gt;Not an error")=1,1,0))</f>
        <v>0</v>
      </c>
      <c r="T2157">
        <f>IF(M2157&lt;&gt;"Major",0,IF(COUNTIFS($A$2:$A2157,$A2157,$D$2:$D2157,$D2157,$M$2:$M2157,"Major")=1,1,0))</f>
        <v>0</v>
      </c>
      <c r="U2157">
        <f>IF(M2157&lt;&gt;"Minor",0,IF(COUNTIFS($A$2:$A2157,$A2157,$D$2:$D2157,$D2157,$M$2:$M2157,"Minor")=1,1,0))</f>
        <v>0</v>
      </c>
    </row>
    <row r="2158">
      <c r="A2158" t="inlineStr">
        <is>
          <t xml:space="preserve">819eabfbd96880cd7f6d42202600e24bdb384108</t>
        </is>
      </c>
      <c r="B2158" t="inlineStr">
        <is>
          <t xml:space="preserve">Primal Partners</t>
        </is>
      </c>
      <c r="C2158" t="inlineStr">
        <is>
          <t xml:space="preserve">Primal Partners (New)</t>
        </is>
      </c>
      <c r="D2158" t="inlineStr">
        <is>
          <t xml:space="preserve">a70cf7365fb338d430a5383780ba0d902b119f2c</t>
        </is>
      </c>
      <c r="E2158" t="inlineStr">
        <is>
          <t xml:space="preserve">Episode 141: Unleserliche Arztschrift</t>
        </is>
      </c>
      <c r="F2158">
        <v>141</v>
      </c>
      <c r="G2158" t="inlineStr">
        <is>
          <t xml:space="preserve">6:50-6:57</t>
        </is>
      </c>
      <c r="H2158" t="inlineStr">
        <is>
          <t xml:space="preserve">Pending</t>
        </is>
      </c>
      <c r="I2158" t="inlineStr">
        <is>
          <t xml:space="preserve">Remarks: [Script Error]
Line from script:
„Sie können ihn nicht einfach irgendein Material vom Typ Feuer absorbieren lassen und erwarten, dass er Irrlicht einsetzt.“
Note: Lucius addresses Sofia informally. Suggested: „Du kannst ihn nicht einfach irgendein Material vom Typ Feuer absorbieren lassen und erwarten, dass er Irrlicht einsetzt.“</t>
        </is>
      </c>
      <c r="J2158" t="inlineStr">
        <is>
          <t xml:space="preserve">VOA</t>
        </is>
      </c>
      <c r="K2158" t="inlineStr">
        <is>
          <t xml:space="preserve">Script Error</t>
        </is>
      </c>
      <c r="L2158" t="inlineStr">
        <is>
          <t xml:space="preserve">Script error</t>
        </is>
      </c>
      <c r="M2158" t="str">
        <f>IFERROR(IF(VLOOKUP(L2158,'Quantification'!$A:$B,2,FALSE)&amp;""="","Unclassified",VLOOKUP(L2158,'Quantification'!$A:$B,2,FALSE)),"Unclassified")</f>
        <v>Major</v>
      </c>
      <c r="N2158" t="inlineStr">
        <is>
          <t xml:space="preserve">con-khera.mirjam@pocketfm.com</t>
        </is>
      </c>
      <c r="O2158" t="inlineStr">
        <is>
          <t xml:space="preserve">Issues found in raw</t>
        </is>
      </c>
      <c r="P2158" t="str">
        <f>IF(OR(O2158="Issues found in master",O2158="Final master"),"Master",IF(OR(O2158="Ready for Master",O2158="Issues found in raw",O2158="Raw under QC",O2158="Issues resolved in raw"),"Raw","-"))</f>
        <v>Raw</v>
      </c>
      <c r="Q2158" s="13">
        <v>46288.728472222225</v>
      </c>
      <c r="R2158" t="inlineStr">
        <is>
          <t xml:space="preserve">2026-09 (Sept)</t>
        </is>
      </c>
      <c r="S2158">
        <f>IF(M2158="Not an error",0,IF(COUNTIFS($A$2:$A2158,$A2158,$D$2:$D2158,$D2158,$M$2:$M2158,"&lt;&gt;Not an error")=1,1,0))</f>
        <v>0</v>
      </c>
      <c r="T2158">
        <f>IF(M2158&lt;&gt;"Major",0,IF(COUNTIFS($A$2:$A2158,$A2158,$D$2:$D2158,$D2158,$M$2:$M2158,"Major")=1,1,0))</f>
        <v>0</v>
      </c>
      <c r="U2158">
        <f>IF(M2158&lt;&gt;"Minor",0,IF(COUNTIFS($A$2:$A2158,$A2158,$D$2:$D2158,$D2158,$M$2:$M2158,"Minor")=1,1,0))</f>
        <v>0</v>
      </c>
    </row>
    <row r="2159">
      <c r="A2159" t="inlineStr">
        <is>
          <t xml:space="preserve">819eabfbd96880cd7f6d42202600e24bdb384108</t>
        </is>
      </c>
      <c r="B2159" t="inlineStr">
        <is>
          <t xml:space="preserve">Primal Partners</t>
        </is>
      </c>
      <c r="C2159" t="inlineStr">
        <is>
          <t xml:space="preserve">Primal Partners (New)</t>
        </is>
      </c>
      <c r="D2159" t="inlineStr">
        <is>
          <t xml:space="preserve">a70cf7365fb338d430a5383780ba0d902b119f2c</t>
        </is>
      </c>
      <c r="E2159" t="inlineStr">
        <is>
          <t xml:space="preserve">Episode 141: Unleserliche Arztschrift</t>
        </is>
      </c>
      <c r="F2159">
        <v>141</v>
      </c>
      <c r="G2159" t="inlineStr">
        <is>
          <t xml:space="preserve">7:09-7:15</t>
        </is>
      </c>
      <c r="H2159" t="inlineStr">
        <is>
          <t xml:space="preserve">Pending</t>
        </is>
      </c>
      <c r="I2159" t="inlineStr">
        <is>
          <t xml:space="preserve">Remarks: [Script Error]
Line from script:
â€žAls Lucius mit der Untersuchung fertig war, stand er auf, ging zu seinem Schreibtisch und schrieb handschriftlich zwei ZuchtplÃ¤ne.â€œ
Note: â€œZuchtplÃ¤neâ€_x009d_ incorrectly suggests breeding. Suggested: â€žAls Lucius mit der Untersuchung fertig war, stand er auf, ging zu seinem Schreibtisch und schrieb von Hand zwei TrainingsplÃ¤ne.â€œ</t>
        </is>
      </c>
      <c r="J2159" t="inlineStr">
        <is>
          <t xml:space="preserve">VOA</t>
        </is>
      </c>
      <c r="K2159" t="inlineStr">
        <is>
          <t xml:space="preserve">Script Error</t>
        </is>
      </c>
      <c r="L2159" t="inlineStr">
        <is>
          <t xml:space="preserve">Script error</t>
        </is>
      </c>
      <c r="M2159" t="str">
        <f>IFERROR(IF(VLOOKUP(L2159,'Quantification'!$A:$B,2,FALSE)&amp;""="","Unclassified",VLOOKUP(L2159,'Quantification'!$A:$B,2,FALSE)),"Unclassified")</f>
        <v>Major</v>
      </c>
      <c r="N2159" t="inlineStr">
        <is>
          <t xml:space="preserve">con-khera.mirjam@pocketfm.com</t>
        </is>
      </c>
      <c r="O2159" t="inlineStr">
        <is>
          <t xml:space="preserve">Issues found in raw</t>
        </is>
      </c>
      <c r="P2159" t="str">
        <f>IF(OR(O2159="Issues found in master",O2159="Final master"),"Master",IF(OR(O2159="Ready for Master",O2159="Issues found in raw",O2159="Raw under QC",O2159="Issues resolved in raw"),"Raw","-"))</f>
        <v>Raw</v>
      </c>
      <c r="Q2159" s="13">
        <v>46288.728472222225</v>
      </c>
      <c r="R2159" t="inlineStr">
        <is>
          <t xml:space="preserve">2026-09 (Sept)</t>
        </is>
      </c>
      <c r="S2159">
        <f>IF(M2159="Not an error",0,IF(COUNTIFS($A$2:$A2159,$A2159,$D$2:$D2159,$D2159,$M$2:$M2159,"&lt;&gt;Not an error")=1,1,0))</f>
        <v>0</v>
      </c>
      <c r="T2159">
        <f>IF(M2159&lt;&gt;"Major",0,IF(COUNTIFS($A$2:$A2159,$A2159,$D$2:$D2159,$D2159,$M$2:$M2159,"Major")=1,1,0))</f>
        <v>0</v>
      </c>
      <c r="U2159">
        <f>IF(M2159&lt;&gt;"Minor",0,IF(COUNTIFS($A$2:$A2159,$A2159,$D$2:$D2159,$D2159,$M$2:$M2159,"Minor")=1,1,0))</f>
        <v>0</v>
      </c>
    </row>
    <row r="2160">
      <c r="A2160" t="inlineStr">
        <is>
          <t xml:space="preserve">819eabfbd96880cd7f6d42202600e24bdb384108</t>
        </is>
      </c>
      <c r="B2160" t="inlineStr">
        <is>
          <t xml:space="preserve">Primal Partners</t>
        </is>
      </c>
      <c r="C2160" t="inlineStr">
        <is>
          <t xml:space="preserve">Primal Partners (New)</t>
        </is>
      </c>
      <c r="D2160" t="inlineStr">
        <is>
          <t xml:space="preserve">a70cf7365fb338d430a5383780ba0d902b119f2c</t>
        </is>
      </c>
      <c r="E2160" t="inlineStr">
        <is>
          <t xml:space="preserve">Episode 141: Unleserliche Arztschrift</t>
        </is>
      </c>
      <c r="F2160">
        <v>141</v>
      </c>
      <c r="G2160" t="inlineStr">
        <is>
          <t xml:space="preserve">7:23-7:32</t>
        </is>
      </c>
      <c r="H2160" t="inlineStr">
        <is>
          <t xml:space="preserve">Pending</t>
        </is>
      </c>
      <c r="I2160" t="inlineStr">
        <is>
          <t xml:space="preserve">Remarks: [Script Error]
Line from script:
â€žMit den beiden ZuchtplÃ¤nen des A-Rang BestienzÃ¼chters in der Hand verlieÃŸ Sofia die Schule und machte sich auf den Weg zu einer nahegelegenen Tierzuchtanlage.â€œ
Note: â€œZuchtplÃ¤neâ€_x009d_ and â€œTierzuchtanlageâ€_x009d_ incorrectly suggest breeding. The established context concerns individual beast development. The compound title also requires hyphens. Suggested: â€žMit den beiden EntwicklungsplÃ¤nen des A-Rang-BestienzÃ¼chters in der Hand verlieÃŸ Sofia die Schule und machte sich auf den Weg zu einem nahe gelegenen Tierbestien-Entwicklungszentrum.â€œ</t>
        </is>
      </c>
      <c r="J2160" t="inlineStr">
        <is>
          <t xml:space="preserve">VOA</t>
        </is>
      </c>
      <c r="K2160" t="inlineStr">
        <is>
          <t xml:space="preserve">Script Error</t>
        </is>
      </c>
      <c r="L2160" t="inlineStr">
        <is>
          <t xml:space="preserve">Script error</t>
        </is>
      </c>
      <c r="M2160" t="str">
        <f>IFERROR(IF(VLOOKUP(L2160,'Quantification'!$A:$B,2,FALSE)&amp;""="","Unclassified",VLOOKUP(L2160,'Quantification'!$A:$B,2,FALSE)),"Unclassified")</f>
        <v>Major</v>
      </c>
      <c r="N2160" t="inlineStr">
        <is>
          <t xml:space="preserve">con-khera.mirjam@pocketfm.com</t>
        </is>
      </c>
      <c r="O2160" t="inlineStr">
        <is>
          <t xml:space="preserve">Issues found in raw</t>
        </is>
      </c>
      <c r="P2160" t="str">
        <f>IF(OR(O2160="Issues found in master",O2160="Final master"),"Master",IF(OR(O2160="Ready for Master",O2160="Issues found in raw",O2160="Raw under QC",O2160="Issues resolved in raw"),"Raw","-"))</f>
        <v>Raw</v>
      </c>
      <c r="Q2160" s="13">
        <v>46288.728472222225</v>
      </c>
      <c r="R2160" t="inlineStr">
        <is>
          <t xml:space="preserve">2026-09 (Sept)</t>
        </is>
      </c>
      <c r="S2160">
        <f>IF(M2160="Not an error",0,IF(COUNTIFS($A$2:$A2160,$A2160,$D$2:$D2160,$D2160,$M$2:$M2160,"&lt;&gt;Not an error")=1,1,0))</f>
        <v>0</v>
      </c>
      <c r="T2160">
        <f>IF(M2160&lt;&gt;"Major",0,IF(COUNTIFS($A$2:$A2160,$A2160,$D$2:$D2160,$D2160,$M$2:$M2160,"Major")=1,1,0))</f>
        <v>0</v>
      </c>
      <c r="U2160">
        <f>IF(M2160&lt;&gt;"Minor",0,IF(COUNTIFS($A$2:$A2160,$A2160,$D$2:$D2160,$D2160,$M$2:$M2160,"Minor")=1,1,0))</f>
        <v>0</v>
      </c>
    </row>
    <row r="2161">
      <c r="A2161" t="inlineStr">
        <is>
          <t xml:space="preserve">819eabfbd96880cd7f6d42202600e24bdb384108</t>
        </is>
      </c>
      <c r="B2161" t="inlineStr">
        <is>
          <t xml:space="preserve">Primal Partners</t>
        </is>
      </c>
      <c r="C2161" t="inlineStr">
        <is>
          <t xml:space="preserve">Primal Partners (New)</t>
        </is>
      </c>
      <c r="D2161" t="inlineStr">
        <is>
          <t xml:space="preserve">31bde7661b56b52d261aa4005d7c76b682db727d</t>
        </is>
      </c>
      <c r="E2161" t="inlineStr">
        <is>
          <t xml:space="preserve">Episode 142: Völlige Abzocke</t>
        </is>
      </c>
      <c r="F2161">
        <v>142</v>
      </c>
      <c r="G2161" t="inlineStr">
        <is>
          <t xml:space="preserve">0:00-0:04</t>
        </is>
      </c>
      <c r="H2161" t="inlineStr">
        <is>
          <t xml:space="preserve">Pending</t>
        </is>
      </c>
      <c r="I2161" t="inlineStr">
        <is>
          <t xml:space="preserve">Remarks: [Script Error]
Line from script:
â€žDie Tierzuchtanlage war ein kleiner, verlassen wirkender Ort.â€œ
Note: â€œTierzuchtanlageâ€_x009d_ incorrectly suggests animal breeding. Suggested: â€žDas Tierbestien-Entwicklungszentrum war ein kleiner, verlassen wirkender Ort.â€œ</t>
        </is>
      </c>
      <c r="J2161" t="inlineStr">
        <is>
          <t xml:space="preserve">VOA</t>
        </is>
      </c>
      <c r="K2161" t="inlineStr">
        <is>
          <t xml:space="preserve">Script Error</t>
        </is>
      </c>
      <c r="L2161" t="inlineStr">
        <is>
          <t xml:space="preserve">Script error</t>
        </is>
      </c>
      <c r="M2161" t="str">
        <f>IFERROR(IF(VLOOKUP(L2161,'Quantification'!$A:$B,2,FALSE)&amp;""="","Unclassified",VLOOKUP(L2161,'Quantification'!$A:$B,2,FALSE)),"Unclassified")</f>
        <v>Major</v>
      </c>
      <c r="N2161" t="inlineStr">
        <is>
          <t xml:space="preserve">con-khera.mirjam@pocketfm.com</t>
        </is>
      </c>
      <c r="O2161" t="inlineStr">
        <is>
          <t xml:space="preserve">Issues found in raw</t>
        </is>
      </c>
      <c r="P2161" t="str">
        <f>IF(OR(O2161="Issues found in master",O2161="Final master"),"Master",IF(OR(O2161="Ready for Master",O2161="Issues found in raw",O2161="Raw under QC",O2161="Issues resolved in raw"),"Raw","-"))</f>
        <v>Raw</v>
      </c>
      <c r="Q2161" s="13">
        <v>46281.20416666666</v>
      </c>
      <c r="R2161" t="inlineStr">
        <is>
          <t xml:space="preserve">2026-09 (Sept)</t>
        </is>
      </c>
      <c r="S2161">
        <f>IF(M2161="Not an error",0,IF(COUNTIFS($A$2:$A2161,$A2161,$D$2:$D2161,$D2161,$M$2:$M2161,"&lt;&gt;Not an error")=1,1,0))</f>
        <v>1</v>
      </c>
      <c r="T2161">
        <f>IF(M2161&lt;&gt;"Major",0,IF(COUNTIFS($A$2:$A2161,$A2161,$D$2:$D2161,$D2161,$M$2:$M2161,"Major")=1,1,0))</f>
        <v>1</v>
      </c>
      <c r="U2161">
        <f>IF(M2161&lt;&gt;"Minor",0,IF(COUNTIFS($A$2:$A2161,$A2161,$D$2:$D2161,$D2161,$M$2:$M2161,"Minor")=1,1,0))</f>
        <v>0</v>
      </c>
    </row>
    <row r="2162">
      <c r="A2162" t="inlineStr">
        <is>
          <t xml:space="preserve">819eabfbd96880cd7f6d42202600e24bdb384108</t>
        </is>
      </c>
      <c r="B2162" t="inlineStr">
        <is>
          <t xml:space="preserve">Primal Partners</t>
        </is>
      </c>
      <c r="C2162" t="inlineStr">
        <is>
          <t xml:space="preserve">Primal Partners (New)</t>
        </is>
      </c>
      <c r="D2162" t="inlineStr">
        <is>
          <t xml:space="preserve">31bde7661b56b52d261aa4005d7c76b682db727d</t>
        </is>
      </c>
      <c r="E2162" t="inlineStr">
        <is>
          <t xml:space="preserve">Episode 142: Völlige Abzocke</t>
        </is>
      </c>
      <c r="F2162">
        <v>142</v>
      </c>
      <c r="G2162" t="inlineStr">
        <is>
          <t xml:space="preserve">2:04-2:12</t>
        </is>
      </c>
      <c r="H2162" t="inlineStr">
        <is>
          <t xml:space="preserve">Pending</t>
        </is>
      </c>
      <c r="I2162" t="inlineStr">
        <is>
          <t xml:space="preserve">Remarks: [Script Error]
Line from script:
â€žWelche FÃ¤higkeit Ihr Tier auch immer lernen soll, Werwolf, Dungeons und Dragons, sogar ein Krimidinner, wir garantieren, dass es sie meistern wird.â€œ
Note: â€œTierâ€_x009d_ is inconsistent with the established terminology. Suggested: â€žWelche FÃ¤higkeit Ihre Tierbestie auch immer lernen soll, Werwolf, Dungeons und Dragons, sogar ein Krimidinner, wir garantieren, dass sie sie meistern wird.â€œ</t>
        </is>
      </c>
      <c r="J2162" t="inlineStr">
        <is>
          <t xml:space="preserve">VOA</t>
        </is>
      </c>
      <c r="K2162" t="inlineStr">
        <is>
          <t xml:space="preserve">Script Error</t>
        </is>
      </c>
      <c r="L2162" t="inlineStr">
        <is>
          <t xml:space="preserve">Script error</t>
        </is>
      </c>
      <c r="M2162" t="str">
        <f>IFERROR(IF(VLOOKUP(L2162,'Quantification'!$A:$B,2,FALSE)&amp;""="","Unclassified",VLOOKUP(L2162,'Quantification'!$A:$B,2,FALSE)),"Unclassified")</f>
        <v>Major</v>
      </c>
      <c r="N2162" t="inlineStr">
        <is>
          <t xml:space="preserve">con-khera.mirjam@pocketfm.com</t>
        </is>
      </c>
      <c r="O2162" t="inlineStr">
        <is>
          <t xml:space="preserve">Issues found in raw</t>
        </is>
      </c>
      <c r="P2162" t="str">
        <f>IF(OR(O2162="Issues found in master",O2162="Final master"),"Master",IF(OR(O2162="Ready for Master",O2162="Issues found in raw",O2162="Raw under QC",O2162="Issues resolved in raw"),"Raw","-"))</f>
        <v>Raw</v>
      </c>
      <c r="Q2162" s="13">
        <v>46281.20416666666</v>
      </c>
      <c r="R2162" t="inlineStr">
        <is>
          <t xml:space="preserve">2026-09 (Sept)</t>
        </is>
      </c>
      <c r="S2162">
        <f>IF(M2162="Not an error",0,IF(COUNTIFS($A$2:$A2162,$A2162,$D$2:$D2162,$D2162,$M$2:$M2162,"&lt;&gt;Not an error")=1,1,0))</f>
        <v>0</v>
      </c>
      <c r="T2162">
        <f>IF(M2162&lt;&gt;"Major",0,IF(COUNTIFS($A$2:$A2162,$A2162,$D$2:$D2162,$D2162,$M$2:$M2162,"Major")=1,1,0))</f>
        <v>0</v>
      </c>
      <c r="U2162">
        <f>IF(M2162&lt;&gt;"Minor",0,IF(COUNTIFS($A$2:$A2162,$A2162,$D$2:$D2162,$D2162,$M$2:$M2162,"Minor")=1,1,0))</f>
        <v>0</v>
      </c>
    </row>
    <row r="2163">
      <c r="A2163" t="inlineStr">
        <is>
          <t xml:space="preserve">819eabfbd96880cd7f6d42202600e24bdb384108</t>
        </is>
      </c>
      <c r="B2163" t="inlineStr">
        <is>
          <t xml:space="preserve">Primal Partners</t>
        </is>
      </c>
      <c r="C2163" t="inlineStr">
        <is>
          <t xml:space="preserve">Primal Partners (New)</t>
        </is>
      </c>
      <c r="D2163" t="inlineStr">
        <is>
          <t xml:space="preserve">31bde7661b56b52d261aa4005d7c76b682db727d</t>
        </is>
      </c>
      <c r="E2163" t="inlineStr">
        <is>
          <t xml:space="preserve">Episode 142: Völlige Abzocke</t>
        </is>
      </c>
      <c r="F2163">
        <v>142</v>
      </c>
      <c r="G2163" t="inlineStr">
        <is>
          <t xml:space="preserve">2:13-2:15</t>
        </is>
      </c>
      <c r="H2163" t="inlineStr">
        <is>
          <t xml:space="preserve">Pending</t>
        </is>
      </c>
      <c r="I2163" t="inlineStr">
        <is>
          <t xml:space="preserve">Remarks: [Script Error]
Line from script:
â€žSofia starrte ihn sprachlos an.â€œ
Note: â€œSprachlosâ€_x009d_ is repetitive and generic. Suggested: Delete the line.</t>
        </is>
      </c>
      <c r="J2163" t="inlineStr">
        <is>
          <t xml:space="preserve">VOA</t>
        </is>
      </c>
      <c r="K2163" t="inlineStr">
        <is>
          <t xml:space="preserve">Script Error</t>
        </is>
      </c>
      <c r="L2163" t="inlineStr">
        <is>
          <t xml:space="preserve">Script error</t>
        </is>
      </c>
      <c r="M2163" t="str">
        <f>IFERROR(IF(VLOOKUP(L2163,'Quantification'!$A:$B,2,FALSE)&amp;""="","Unclassified",VLOOKUP(L2163,'Quantification'!$A:$B,2,FALSE)),"Unclassified")</f>
        <v>Major</v>
      </c>
      <c r="N2163" t="inlineStr">
        <is>
          <t xml:space="preserve">con-khera.mirjam@pocketfm.com</t>
        </is>
      </c>
      <c r="O2163" t="inlineStr">
        <is>
          <t xml:space="preserve">Issues found in raw</t>
        </is>
      </c>
      <c r="P2163" t="str">
        <f>IF(OR(O2163="Issues found in master",O2163="Final master"),"Master",IF(OR(O2163="Ready for Master",O2163="Issues found in raw",O2163="Raw under QC",O2163="Issues resolved in raw"),"Raw","-"))</f>
        <v>Raw</v>
      </c>
      <c r="Q2163" s="13">
        <v>46281.20416666666</v>
      </c>
      <c r="R2163" t="inlineStr">
        <is>
          <t xml:space="preserve">2026-09 (Sept)</t>
        </is>
      </c>
      <c r="S2163">
        <f>IF(M2163="Not an error",0,IF(COUNTIFS($A$2:$A2163,$A2163,$D$2:$D2163,$D2163,$M$2:$M2163,"&lt;&gt;Not an error")=1,1,0))</f>
        <v>0</v>
      </c>
      <c r="T2163">
        <f>IF(M2163&lt;&gt;"Major",0,IF(COUNTIFS($A$2:$A2163,$A2163,$D$2:$D2163,$D2163,$M$2:$M2163,"Major")=1,1,0))</f>
        <v>0</v>
      </c>
      <c r="U2163">
        <f>IF(M2163&lt;&gt;"Minor",0,IF(COUNTIFS($A$2:$A2163,$A2163,$D$2:$D2163,$D2163,$M$2:$M2163,"Minor")=1,1,0))</f>
        <v>0</v>
      </c>
    </row>
    <row r="2164">
      <c r="A2164" t="inlineStr">
        <is>
          <t xml:space="preserve">819eabfbd96880cd7f6d42202600e24bdb384108</t>
        </is>
      </c>
      <c r="B2164" t="inlineStr">
        <is>
          <t xml:space="preserve">Primal Partners</t>
        </is>
      </c>
      <c r="C2164" t="inlineStr">
        <is>
          <t xml:space="preserve">Primal Partners (New)</t>
        </is>
      </c>
      <c r="D2164" t="inlineStr">
        <is>
          <t xml:space="preserve">31bde7661b56b52d261aa4005d7c76b682db727d</t>
        </is>
      </c>
      <c r="E2164" t="inlineStr">
        <is>
          <t xml:space="preserve">Episode 142: Völlige Abzocke</t>
        </is>
      </c>
      <c r="F2164">
        <v>142</v>
      </c>
      <c r="G2164" t="inlineStr">
        <is>
          <t xml:space="preserve">2:18-2:27</t>
        </is>
      </c>
      <c r="H2164" t="inlineStr">
        <is>
          <t xml:space="preserve">Pending</t>
        </is>
      </c>
      <c r="I2164" t="inlineStr">
        <is>
          <t xml:space="preserve">Remarks: [Script Error]
Line from script:
â€žIch hÃ¤tte gern Energiepillen fÃ¼r einen Monat, basierend auf diesen PlÃ¤nenâ€œ, sagte Sofia und zog zwei ZuchtplÃ¤ne hervor, um ihm zu zeigen, was sie brauchte.
Note: â€œZuchtplÃ¤neâ€_x009d_ incorrectly suggests breeding. Suggested: â€žIch hÃ¤tte gern Energiepillen fÃ¼r einen Monat, basierend auf diesen PlÃ¤nenâ€œ, sagte Sofia und zog zwei EntwicklungsplÃ¤ne hervor, um ihm zu zeigen, was sie brauchte.</t>
        </is>
      </c>
      <c r="J2164" t="inlineStr">
        <is>
          <t xml:space="preserve">VOA</t>
        </is>
      </c>
      <c r="K2164" t="inlineStr">
        <is>
          <t xml:space="preserve">Script Error</t>
        </is>
      </c>
      <c r="L2164" t="inlineStr">
        <is>
          <t xml:space="preserve">Script error</t>
        </is>
      </c>
      <c r="M2164" t="str">
        <f>IFERROR(IF(VLOOKUP(L2164,'Quantification'!$A:$B,2,FALSE)&amp;""="","Unclassified",VLOOKUP(L2164,'Quantification'!$A:$B,2,FALSE)),"Unclassified")</f>
        <v>Major</v>
      </c>
      <c r="N2164" t="inlineStr">
        <is>
          <t xml:space="preserve">con-khera.mirjam@pocketfm.com</t>
        </is>
      </c>
      <c r="O2164" t="inlineStr">
        <is>
          <t xml:space="preserve">Issues found in raw</t>
        </is>
      </c>
      <c r="P2164" t="str">
        <f>IF(OR(O2164="Issues found in master",O2164="Final master"),"Master",IF(OR(O2164="Ready for Master",O2164="Issues found in raw",O2164="Raw under QC",O2164="Issues resolved in raw"),"Raw","-"))</f>
        <v>Raw</v>
      </c>
      <c r="Q2164" s="13">
        <v>46281.20416666666</v>
      </c>
      <c r="R2164" t="inlineStr">
        <is>
          <t xml:space="preserve">2026-09 (Sept)</t>
        </is>
      </c>
      <c r="S2164">
        <f>IF(M2164="Not an error",0,IF(COUNTIFS($A$2:$A2164,$A2164,$D$2:$D2164,$D2164,$M$2:$M2164,"&lt;&gt;Not an error")=1,1,0))</f>
        <v>0</v>
      </c>
      <c r="T2164">
        <f>IF(M2164&lt;&gt;"Major",0,IF(COUNTIFS($A$2:$A2164,$A2164,$D$2:$D2164,$D2164,$M$2:$M2164,"Major")=1,1,0))</f>
        <v>0</v>
      </c>
      <c r="U2164">
        <f>IF(M2164&lt;&gt;"Minor",0,IF(COUNTIFS($A$2:$A2164,$A2164,$D$2:$D2164,$D2164,$M$2:$M2164,"Minor")=1,1,0))</f>
        <v>0</v>
      </c>
    </row>
    <row r="2165">
      <c r="A2165" t="inlineStr">
        <is>
          <t xml:space="preserve">819eabfbd96880cd7f6d42202600e24bdb384108</t>
        </is>
      </c>
      <c r="B2165" t="inlineStr">
        <is>
          <t xml:space="preserve">Primal Partners</t>
        </is>
      </c>
      <c r="C2165" t="inlineStr">
        <is>
          <t xml:space="preserve">Primal Partners (New)</t>
        </is>
      </c>
      <c r="D2165" t="inlineStr">
        <is>
          <t xml:space="preserve">31bde7661b56b52d261aa4005d7c76b682db727d</t>
        </is>
      </c>
      <c r="E2165" t="inlineStr">
        <is>
          <t xml:space="preserve">Episode 142: Völlige Abzocke</t>
        </is>
      </c>
      <c r="F2165">
        <v>142</v>
      </c>
      <c r="G2165" t="inlineStr">
        <is>
          <t xml:space="preserve">3:31-3:36</t>
        </is>
      </c>
      <c r="H2165" t="inlineStr">
        <is>
          <t xml:space="preserve">Pending</t>
        </is>
      </c>
      <c r="I2165" t="inlineStr">
        <is>
          <t xml:space="preserve">Remarks: [Script Error]
Line from script:
â€žImmerhin war sie stolze Besitzerin eines VermÃ¶gens von fÃ¼nf Millionen MÃ¼nzen.â€œ
Note: The established currency is Credits, not â€œMÃ¼nzen.â€_x009d_ Suggested: â€žImmerhin war sie stolze Besitzerin eines VermÃ¶gens von fÃ¼nf Millionen Credits.â€œ</t>
        </is>
      </c>
      <c r="J2165" t="inlineStr">
        <is>
          <t xml:space="preserve">VOA</t>
        </is>
      </c>
      <c r="K2165" t="inlineStr">
        <is>
          <t xml:space="preserve">Script Error</t>
        </is>
      </c>
      <c r="L2165" t="inlineStr">
        <is>
          <t xml:space="preserve">Script error</t>
        </is>
      </c>
      <c r="M2165" t="str">
        <f>IFERROR(IF(VLOOKUP(L2165,'Quantification'!$A:$B,2,FALSE)&amp;""="","Unclassified",VLOOKUP(L2165,'Quantification'!$A:$B,2,FALSE)),"Unclassified")</f>
        <v>Major</v>
      </c>
      <c r="N2165" t="inlineStr">
        <is>
          <t xml:space="preserve">con-khera.mirjam@pocketfm.com</t>
        </is>
      </c>
      <c r="O2165" t="inlineStr">
        <is>
          <t xml:space="preserve">Issues found in raw</t>
        </is>
      </c>
      <c r="P2165" t="str">
        <f>IF(OR(O2165="Issues found in master",O2165="Final master"),"Master",IF(OR(O2165="Ready for Master",O2165="Issues found in raw",O2165="Raw under QC",O2165="Issues resolved in raw"),"Raw","-"))</f>
        <v>Raw</v>
      </c>
      <c r="Q2165" s="13">
        <v>46281.20416666666</v>
      </c>
      <c r="R2165" t="inlineStr">
        <is>
          <t xml:space="preserve">2026-09 (Sept)</t>
        </is>
      </c>
      <c r="S2165">
        <f>IF(M2165="Not an error",0,IF(COUNTIFS($A$2:$A2165,$A2165,$D$2:$D2165,$D2165,$M$2:$M2165,"&lt;&gt;Not an error")=1,1,0))</f>
        <v>0</v>
      </c>
      <c r="T2165">
        <f>IF(M2165&lt;&gt;"Major",0,IF(COUNTIFS($A$2:$A2165,$A2165,$D$2:$D2165,$D2165,$M$2:$M2165,"Major")=1,1,0))</f>
        <v>0</v>
      </c>
      <c r="U2165">
        <f>IF(M2165&lt;&gt;"Minor",0,IF(COUNTIFS($A$2:$A2165,$A2165,$D$2:$D2165,$D2165,$M$2:$M2165,"Minor")=1,1,0))</f>
        <v>0</v>
      </c>
    </row>
    <row r="2166">
      <c r="A2166" t="inlineStr">
        <is>
          <t xml:space="preserve">819eabfbd96880cd7f6d42202600e24bdb384108</t>
        </is>
      </c>
      <c r="B2166" t="inlineStr">
        <is>
          <t xml:space="preserve">Primal Partners</t>
        </is>
      </c>
      <c r="C2166" t="inlineStr">
        <is>
          <t xml:space="preserve">Primal Partners (New)</t>
        </is>
      </c>
      <c r="D2166" t="inlineStr">
        <is>
          <t xml:space="preserve">31bde7661b56b52d261aa4005d7c76b682db727d</t>
        </is>
      </c>
      <c r="E2166" t="inlineStr">
        <is>
          <t xml:space="preserve">Episode 142: Völlige Abzocke</t>
        </is>
      </c>
      <c r="F2166">
        <v>142</v>
      </c>
      <c r="G2166" t="inlineStr">
        <is>
          <t xml:space="preserve">3:36-3:42</t>
        </is>
      </c>
      <c r="H2166" t="inlineStr">
        <is>
          <t xml:space="preserve">Pending</t>
        </is>
      </c>
      <c r="I2166" t="inlineStr">
        <is>
          <t xml:space="preserve">Remarks: [Script Error]
Line from script:
„Etwa zweihunderttausend Münzen für einen Monatsvorrat beider Pillensorten“, schätzte der Mann.
Note: The established currency is Credits, not coins. Suggested: „Etwa zweihunderttausend Credits für einen Monatsvorrat beider Pillensorten“, schätzte der Mann.</t>
        </is>
      </c>
      <c r="J2166" t="inlineStr">
        <is>
          <t xml:space="preserve">VOA</t>
        </is>
      </c>
      <c r="K2166" t="inlineStr">
        <is>
          <t xml:space="preserve">Script Error</t>
        </is>
      </c>
      <c r="L2166" t="inlineStr">
        <is>
          <t xml:space="preserve">Script error</t>
        </is>
      </c>
      <c r="M2166" t="str">
        <f>IFERROR(IF(VLOOKUP(L2166,'Quantification'!$A:$B,2,FALSE)&amp;""="","Unclassified",VLOOKUP(L2166,'Quantification'!$A:$B,2,FALSE)),"Unclassified")</f>
        <v>Major</v>
      </c>
      <c r="N2166" t="inlineStr">
        <is>
          <t xml:space="preserve">con-khera.mirjam@pocketfm.com</t>
        </is>
      </c>
      <c r="O2166" t="inlineStr">
        <is>
          <t xml:space="preserve">Issues found in raw</t>
        </is>
      </c>
      <c r="P2166" t="str">
        <f>IF(OR(O2166="Issues found in master",O2166="Final master"),"Master",IF(OR(O2166="Ready for Master",O2166="Issues found in raw",O2166="Raw under QC",O2166="Issues resolved in raw"),"Raw","-"))</f>
        <v>Raw</v>
      </c>
      <c r="Q2166" s="13">
        <v>46281.20416666666</v>
      </c>
      <c r="R2166" t="inlineStr">
        <is>
          <t xml:space="preserve">2026-09 (Sept)</t>
        </is>
      </c>
      <c r="S2166">
        <f>IF(M2166="Not an error",0,IF(COUNTIFS($A$2:$A2166,$A2166,$D$2:$D2166,$D2166,$M$2:$M2166,"&lt;&gt;Not an error")=1,1,0))</f>
        <v>0</v>
      </c>
      <c r="T2166">
        <f>IF(M2166&lt;&gt;"Major",0,IF(COUNTIFS($A$2:$A2166,$A2166,$D$2:$D2166,$D2166,$M$2:$M2166,"Major")=1,1,0))</f>
        <v>0</v>
      </c>
      <c r="U2166">
        <f>IF(M2166&lt;&gt;"Minor",0,IF(COUNTIFS($A$2:$A2166,$A2166,$D$2:$D2166,$D2166,$M$2:$M2166,"Minor")=1,1,0))</f>
        <v>0</v>
      </c>
    </row>
    <row r="2167">
      <c r="A2167" t="inlineStr">
        <is>
          <t xml:space="preserve">819eabfbd96880cd7f6d42202600e24bdb384108</t>
        </is>
      </c>
      <c r="B2167" t="inlineStr">
        <is>
          <t xml:space="preserve">Primal Partners</t>
        </is>
      </c>
      <c r="C2167" t="inlineStr">
        <is>
          <t xml:space="preserve">Primal Partners (New)</t>
        </is>
      </c>
      <c r="D2167" t="inlineStr">
        <is>
          <t xml:space="preserve">31bde7661b56b52d261aa4005d7c76b682db727d</t>
        </is>
      </c>
      <c r="E2167" t="inlineStr">
        <is>
          <t xml:space="preserve">Episode 142: Völlige Abzocke</t>
        </is>
      </c>
      <c r="F2167">
        <v>142</v>
      </c>
      <c r="G2167" t="inlineStr">
        <is>
          <t xml:space="preserve">3:42-3:45</t>
        </is>
      </c>
      <c r="H2167" t="inlineStr">
        <is>
          <t xml:space="preserve">Pending</t>
        </is>
      </c>
      <c r="I2167" t="inlineStr">
        <is>
          <t xml:space="preserve">Remarks: [Script Error]
Line from script:
â€žSofia erstarrte, ihr Verstand ratterte.â€œ
Note: â€œErstarrteâ€_x009d_ is used excessively throughout the script. Suggested: â€žSofia hielt inne, wÃ¤hrend ihr Verstand auf Hochtouren lief.â€œ</t>
        </is>
      </c>
      <c r="J2167" t="inlineStr">
        <is>
          <t xml:space="preserve">VOA</t>
        </is>
      </c>
      <c r="K2167" t="inlineStr">
        <is>
          <t xml:space="preserve">Script Error</t>
        </is>
      </c>
      <c r="L2167" t="inlineStr">
        <is>
          <t xml:space="preserve">Script error</t>
        </is>
      </c>
      <c r="M2167" t="str">
        <f>IFERROR(IF(VLOOKUP(L2167,'Quantification'!$A:$B,2,FALSE)&amp;""="","Unclassified",VLOOKUP(L2167,'Quantification'!$A:$B,2,FALSE)),"Unclassified")</f>
        <v>Major</v>
      </c>
      <c r="N2167" t="inlineStr">
        <is>
          <t xml:space="preserve">con-khera.mirjam@pocketfm.com</t>
        </is>
      </c>
      <c r="O2167" t="inlineStr">
        <is>
          <t xml:space="preserve">Issues found in raw</t>
        </is>
      </c>
      <c r="P2167" t="str">
        <f>IF(OR(O2167="Issues found in master",O2167="Final master"),"Master",IF(OR(O2167="Ready for Master",O2167="Issues found in raw",O2167="Raw under QC",O2167="Issues resolved in raw"),"Raw","-"))</f>
        <v>Raw</v>
      </c>
      <c r="Q2167" s="13">
        <v>46281.20416666666</v>
      </c>
      <c r="R2167" t="inlineStr">
        <is>
          <t xml:space="preserve">2026-09 (Sept)</t>
        </is>
      </c>
      <c r="S2167">
        <f>IF(M2167="Not an error",0,IF(COUNTIFS($A$2:$A2167,$A2167,$D$2:$D2167,$D2167,$M$2:$M2167,"&lt;&gt;Not an error")=1,1,0))</f>
        <v>0</v>
      </c>
      <c r="T2167">
        <f>IF(M2167&lt;&gt;"Major",0,IF(COUNTIFS($A$2:$A2167,$A2167,$D$2:$D2167,$D2167,$M$2:$M2167,"Major")=1,1,0))</f>
        <v>0</v>
      </c>
      <c r="U2167">
        <f>IF(M2167&lt;&gt;"Minor",0,IF(COUNTIFS($A$2:$A2167,$A2167,$D$2:$D2167,$D2167,$M$2:$M2167,"Minor")=1,1,0))</f>
        <v>0</v>
      </c>
    </row>
    <row r="2168">
      <c r="A2168" t="inlineStr">
        <is>
          <t xml:space="preserve">819eabfbd96880cd7f6d42202600e24bdb384108</t>
        </is>
      </c>
      <c r="B2168" t="inlineStr">
        <is>
          <t xml:space="preserve">Primal Partners</t>
        </is>
      </c>
      <c r="C2168" t="inlineStr">
        <is>
          <t xml:space="preserve">Primal Partners (New)</t>
        </is>
      </c>
      <c r="D2168" t="inlineStr">
        <is>
          <t xml:space="preserve">31bde7661b56b52d261aa4005d7c76b682db727d</t>
        </is>
      </c>
      <c r="E2168" t="inlineStr">
        <is>
          <t xml:space="preserve">Episode 142: Völlige Abzocke</t>
        </is>
      </c>
      <c r="F2168">
        <v>142</v>
      </c>
      <c r="G2168" t="inlineStr">
        <is>
          <t xml:space="preserve">3:45-3:47</t>
        </is>
      </c>
      <c r="H2168" t="inlineStr">
        <is>
          <t xml:space="preserve">Pending</t>
        </is>
      </c>
      <c r="I2168" t="inlineStr">
        <is>
          <t xml:space="preserve">Remarks: [Script Error]
Line from script:
„Zweihunderttausend Münzen.“
Note: The established currency is Credits, not coins. Suggested: „Zweihunderttausend Credits.“</t>
        </is>
      </c>
      <c r="J2168" t="inlineStr">
        <is>
          <t xml:space="preserve">VOA</t>
        </is>
      </c>
      <c r="K2168" t="inlineStr">
        <is>
          <t xml:space="preserve">Script Error</t>
        </is>
      </c>
      <c r="L2168" t="inlineStr">
        <is>
          <t xml:space="preserve">Script error</t>
        </is>
      </c>
      <c r="M2168" t="str">
        <f>IFERROR(IF(VLOOKUP(L2168,'Quantification'!$A:$B,2,FALSE)&amp;""="","Unclassified",VLOOKUP(L2168,'Quantification'!$A:$B,2,FALSE)),"Unclassified")</f>
        <v>Major</v>
      </c>
      <c r="N2168" t="inlineStr">
        <is>
          <t xml:space="preserve">con-khera.mirjam@pocketfm.com</t>
        </is>
      </c>
      <c r="O2168" t="inlineStr">
        <is>
          <t xml:space="preserve">Issues found in raw</t>
        </is>
      </c>
      <c r="P2168" t="str">
        <f>IF(OR(O2168="Issues found in master",O2168="Final master"),"Master",IF(OR(O2168="Ready for Master",O2168="Issues found in raw",O2168="Raw under QC",O2168="Issues resolved in raw"),"Raw","-"))</f>
        <v>Raw</v>
      </c>
      <c r="Q2168" s="13">
        <v>46281.20416666666</v>
      </c>
      <c r="R2168" t="inlineStr">
        <is>
          <t xml:space="preserve">2026-09 (Sept)</t>
        </is>
      </c>
      <c r="S2168">
        <f>IF(M2168="Not an error",0,IF(COUNTIFS($A$2:$A2168,$A2168,$D$2:$D2168,$D2168,$M$2:$M2168,"&lt;&gt;Not an error")=1,1,0))</f>
        <v>0</v>
      </c>
      <c r="T2168">
        <f>IF(M2168&lt;&gt;"Major",0,IF(COUNTIFS($A$2:$A2168,$A2168,$D$2:$D2168,$D2168,$M$2:$M2168,"Major")=1,1,0))</f>
        <v>0</v>
      </c>
      <c r="U2168">
        <f>IF(M2168&lt;&gt;"Minor",0,IF(COUNTIFS($A$2:$A2168,$A2168,$D$2:$D2168,$D2168,$M$2:$M2168,"Minor")=1,1,0))</f>
        <v>0</v>
      </c>
    </row>
    <row r="2169">
      <c r="A2169" t="inlineStr">
        <is>
          <t xml:space="preserve">819eabfbd96880cd7f6d42202600e24bdb384108</t>
        </is>
      </c>
      <c r="B2169" t="inlineStr">
        <is>
          <t xml:space="preserve">Primal Partners</t>
        </is>
      </c>
      <c r="C2169" t="inlineStr">
        <is>
          <t xml:space="preserve">Primal Partners (New)</t>
        </is>
      </c>
      <c r="D2169" t="inlineStr">
        <is>
          <t xml:space="preserve">31bde7661b56b52d261aa4005d7c76b682db727d</t>
        </is>
      </c>
      <c r="E2169" t="inlineStr">
        <is>
          <t xml:space="preserve">Episode 142: Völlige Abzocke</t>
        </is>
      </c>
      <c r="F2169">
        <v>142</v>
      </c>
      <c r="G2169" t="inlineStr">
        <is>
          <t xml:space="preserve">3:39-4:41</t>
        </is>
      </c>
      <c r="H2169" t="inlineStr">
        <is>
          <t xml:space="preserve">Pending</t>
        </is>
      </c>
      <c r="I2169" t="inlineStr">
        <is>
          <t xml:space="preserve">Remarks: [Script Error]
Line from script:
„Sofia war sprachlos.“
Note: This reaction is used excessively throughout the script and sounds repetitive. Suggested: Delete the line.</t>
        </is>
      </c>
      <c r="J2169" t="inlineStr">
        <is>
          <t xml:space="preserve">VOA</t>
        </is>
      </c>
      <c r="K2169" t="inlineStr">
        <is>
          <t xml:space="preserve">Script Error</t>
        </is>
      </c>
      <c r="L2169" t="inlineStr">
        <is>
          <t xml:space="preserve">Script error</t>
        </is>
      </c>
      <c r="M2169" t="str">
        <f>IFERROR(IF(VLOOKUP(L2169,'Quantification'!$A:$B,2,FALSE)&amp;""="","Unclassified",VLOOKUP(L2169,'Quantification'!$A:$B,2,FALSE)),"Unclassified")</f>
        <v>Major</v>
      </c>
      <c r="N2169" t="inlineStr">
        <is>
          <t xml:space="preserve">con-khera.mirjam@pocketfm.com</t>
        </is>
      </c>
      <c r="O2169" t="inlineStr">
        <is>
          <t xml:space="preserve">Issues found in raw</t>
        </is>
      </c>
      <c r="P2169" t="str">
        <f>IF(OR(O2169="Issues found in master",O2169="Final master"),"Master",IF(OR(O2169="Ready for Master",O2169="Issues found in raw",O2169="Raw under QC",O2169="Issues resolved in raw"),"Raw","-"))</f>
        <v>Raw</v>
      </c>
      <c r="Q2169" s="13">
        <v>46281.20416666666</v>
      </c>
      <c r="R2169" t="inlineStr">
        <is>
          <t xml:space="preserve">2026-09 (Sept)</t>
        </is>
      </c>
      <c r="S2169">
        <f>IF(M2169="Not an error",0,IF(COUNTIFS($A$2:$A2169,$A2169,$D$2:$D2169,$D2169,$M$2:$M2169,"&lt;&gt;Not an error")=1,1,0))</f>
        <v>0</v>
      </c>
      <c r="T2169">
        <f>IF(M2169&lt;&gt;"Major",0,IF(COUNTIFS($A$2:$A2169,$A2169,$D$2:$D2169,$D2169,$M$2:$M2169,"Major")=1,1,0))</f>
        <v>0</v>
      </c>
      <c r="U2169">
        <f>IF(M2169&lt;&gt;"Minor",0,IF(COUNTIFS($A$2:$A2169,$A2169,$D$2:$D2169,$D2169,$M$2:$M2169,"Minor")=1,1,0))</f>
        <v>0</v>
      </c>
    </row>
    <row r="2170">
      <c r="A2170" t="inlineStr">
        <is>
          <t xml:space="preserve">819eabfbd96880cd7f6d42202600e24bdb384108</t>
        </is>
      </c>
      <c r="B2170" t="inlineStr">
        <is>
          <t xml:space="preserve">Primal Partners</t>
        </is>
      </c>
      <c r="C2170" t="inlineStr">
        <is>
          <t xml:space="preserve">Primal Partners (New)</t>
        </is>
      </c>
      <c r="D2170" t="inlineStr">
        <is>
          <t xml:space="preserve">31bde7661b56b52d261aa4005d7c76b682db727d</t>
        </is>
      </c>
      <c r="E2170" t="inlineStr">
        <is>
          <t xml:space="preserve">Episode 142: Völlige Abzocke</t>
        </is>
      </c>
      <c r="F2170">
        <v>142</v>
      </c>
      <c r="G2170" t="inlineStr">
        <is>
          <t xml:space="preserve">4:48-4:58</t>
        </is>
      </c>
      <c r="H2170" t="inlineStr">
        <is>
          <t xml:space="preserve">Pending</t>
        </is>
      </c>
      <c r="I2170" t="inlineStr">
        <is>
          <t xml:space="preserve">Remarks: [Script Error]
Line from script:
„Sie hatte ihren Vizedirektor angerufen, der ihr bestätigt hatte, dass sich die Materialkosten plus Herstellungsgebühr tatsächlich auf knapp zweihunderttausend Münzen beliefen.“
Note: The established currency is Credits, not coins. Suggested: „Sie hatte ihren Vizedirektor angerufen, der ihr bestätigt hatte, dass sich die Materialkosten plus Herstellungsgebühr tatsächlich auf knapp zweihunderttausend Credits beliefen.“</t>
        </is>
      </c>
      <c r="J2170" t="inlineStr">
        <is>
          <t xml:space="preserve">VOA</t>
        </is>
      </c>
      <c r="K2170" t="inlineStr">
        <is>
          <t xml:space="preserve">Script Error</t>
        </is>
      </c>
      <c r="L2170" t="inlineStr">
        <is>
          <t xml:space="preserve">Script error</t>
        </is>
      </c>
      <c r="M2170" t="str">
        <f>IFERROR(IF(VLOOKUP(L2170,'Quantification'!$A:$B,2,FALSE)&amp;""="","Unclassified",VLOOKUP(L2170,'Quantification'!$A:$B,2,FALSE)),"Unclassified")</f>
        <v>Major</v>
      </c>
      <c r="N2170" t="inlineStr">
        <is>
          <t xml:space="preserve">con-khera.mirjam@pocketfm.com</t>
        </is>
      </c>
      <c r="O2170" t="inlineStr">
        <is>
          <t xml:space="preserve">Issues found in raw</t>
        </is>
      </c>
      <c r="P2170" t="str">
        <f>IF(OR(O2170="Issues found in master",O2170="Final master"),"Master",IF(OR(O2170="Ready for Master",O2170="Issues found in raw",O2170="Raw under QC",O2170="Issues resolved in raw"),"Raw","-"))</f>
        <v>Raw</v>
      </c>
      <c r="Q2170" s="13">
        <v>46281.20416666666</v>
      </c>
      <c r="R2170" t="inlineStr">
        <is>
          <t xml:space="preserve">2026-09 (Sept)</t>
        </is>
      </c>
      <c r="S2170">
        <f>IF(M2170="Not an error",0,IF(COUNTIFS($A$2:$A2170,$A2170,$D$2:$D2170,$D2170,$M$2:$M2170,"&lt;&gt;Not an error")=1,1,0))</f>
        <v>0</v>
      </c>
      <c r="T2170">
        <f>IF(M2170&lt;&gt;"Major",0,IF(COUNTIFS($A$2:$A2170,$A2170,$D$2:$D2170,$D2170,$M$2:$M2170,"Major")=1,1,0))</f>
        <v>0</v>
      </c>
      <c r="U2170">
        <f>IF(M2170&lt;&gt;"Minor",0,IF(COUNTIFS($A$2:$A2170,$A2170,$D$2:$D2170,$D2170,$M$2:$M2170,"Minor")=1,1,0))</f>
        <v>0</v>
      </c>
    </row>
    <row r="2171">
      <c r="A2171" t="inlineStr">
        <is>
          <t xml:space="preserve">819eabfbd96880cd7f6d42202600e24bdb384108</t>
        </is>
      </c>
      <c r="B2171" t="inlineStr">
        <is>
          <t xml:space="preserve">Primal Partners</t>
        </is>
      </c>
      <c r="C2171" t="inlineStr">
        <is>
          <t xml:space="preserve">Primal Partners (New)</t>
        </is>
      </c>
      <c r="D2171" t="inlineStr">
        <is>
          <t xml:space="preserve">31bde7661b56b52d261aa4005d7c76b682db727d</t>
        </is>
      </c>
      <c r="E2171" t="inlineStr">
        <is>
          <t xml:space="preserve">Episode 142: Völlige Abzocke</t>
        </is>
      </c>
      <c r="F2171">
        <v>142</v>
      </c>
      <c r="G2171" t="inlineStr">
        <is>
          <t xml:space="preserve">5:08-5:16</t>
        </is>
      </c>
      <c r="H2171" t="inlineStr">
        <is>
          <t xml:space="preserve">Pending</t>
        </is>
      </c>
      <c r="I2171" t="inlineStr">
        <is>
          <t xml:space="preserve">Remarks: [Script Error]
Line from script:
„Nach einer freundlichen halbstündigen Verhandlung einigten sie sich auf einen Endpreis von etwas mehr als hundertachtzigtausend Münzen pro Monat.“
Note: The established currency is Credits, not coins. Suggested: „Nach einer freundlichen halbstündigen Verhandlung einigten sie sich auf einen Endpreis von etwas mehr als hundertachtzigtausend Credits pro Monat.“</t>
        </is>
      </c>
      <c r="J2171" t="inlineStr">
        <is>
          <t xml:space="preserve">VOA</t>
        </is>
      </c>
      <c r="K2171" t="inlineStr">
        <is>
          <t xml:space="preserve">Script Error</t>
        </is>
      </c>
      <c r="L2171" t="inlineStr">
        <is>
          <t xml:space="preserve">Script error</t>
        </is>
      </c>
      <c r="M2171" t="str">
        <f>IFERROR(IF(VLOOKUP(L2171,'Quantification'!$A:$B,2,FALSE)&amp;""="","Unclassified",VLOOKUP(L2171,'Quantification'!$A:$B,2,FALSE)),"Unclassified")</f>
        <v>Major</v>
      </c>
      <c r="N2171" t="inlineStr">
        <is>
          <t xml:space="preserve">con-khera.mirjam@pocketfm.com</t>
        </is>
      </c>
      <c r="O2171" t="inlineStr">
        <is>
          <t xml:space="preserve">Issues found in raw</t>
        </is>
      </c>
      <c r="P2171" t="str">
        <f>IF(OR(O2171="Issues found in master",O2171="Final master"),"Master",IF(OR(O2171="Ready for Master",O2171="Issues found in raw",O2171="Raw under QC",O2171="Issues resolved in raw"),"Raw","-"))</f>
        <v>Raw</v>
      </c>
      <c r="Q2171" s="13">
        <v>46281.20416666666</v>
      </c>
      <c r="R2171" t="inlineStr">
        <is>
          <t xml:space="preserve">2026-09 (Sept)</t>
        </is>
      </c>
      <c r="S2171">
        <f>IF(M2171="Not an error",0,IF(COUNTIFS($A$2:$A2171,$A2171,$D$2:$D2171,$D2171,$M$2:$M2171,"&lt;&gt;Not an error")=1,1,0))</f>
        <v>0</v>
      </c>
      <c r="T2171">
        <f>IF(M2171&lt;&gt;"Major",0,IF(COUNTIFS($A$2:$A2171,$A2171,$D$2:$D2171,$D2171,$M$2:$M2171,"Major")=1,1,0))</f>
        <v>0</v>
      </c>
      <c r="U2171">
        <f>IF(M2171&lt;&gt;"Minor",0,IF(COUNTIFS($A$2:$A2171,$A2171,$D$2:$D2171,$D2171,$M$2:$M2171,"Minor")=1,1,0))</f>
        <v>0</v>
      </c>
    </row>
    <row r="2172">
      <c r="A2172" t="inlineStr">
        <is>
          <t xml:space="preserve">819eabfbd96880cd7f6d42202600e24bdb384108</t>
        </is>
      </c>
      <c r="B2172" t="inlineStr">
        <is>
          <t xml:space="preserve">Primal Partners</t>
        </is>
      </c>
      <c r="C2172" t="inlineStr">
        <is>
          <t xml:space="preserve">Primal Partners (New)</t>
        </is>
      </c>
      <c r="D2172" t="inlineStr">
        <is>
          <t xml:space="preserve">31bde7661b56b52d261aa4005d7c76b682db727d</t>
        </is>
      </c>
      <c r="E2172" t="inlineStr">
        <is>
          <t xml:space="preserve">Episode 142: Völlige Abzocke</t>
        </is>
      </c>
      <c r="F2172">
        <v>142</v>
      </c>
      <c r="G2172" t="inlineStr">
        <is>
          <t xml:space="preserve">5:18-5:26</t>
        </is>
      </c>
      <c r="H2172" t="inlineStr">
        <is>
          <t xml:space="preserve">Pending</t>
        </is>
      </c>
      <c r="I2172" t="inlineStr">
        <is>
          <t xml:space="preserve">Remarks: [Script Error]
Line from script:
„Sie leistete eine Anzahlung von zwanzigtausend Münzen, der Rest war bei Lieferung des jeweiligen Monatsvorrats an Energiepillen fällig.“
Note: The established currency is Credits, not coins. Suggested: „Sie leistete eine Anzahlung von zwanzigtausend Credits, der Rest war bei Lieferung des jeweiligen Monatsvorrats an Energiepillen fällig.“</t>
        </is>
      </c>
      <c r="J2172" t="inlineStr">
        <is>
          <t xml:space="preserve">VOA</t>
        </is>
      </c>
      <c r="K2172" t="inlineStr">
        <is>
          <t xml:space="preserve">Script Error</t>
        </is>
      </c>
      <c r="L2172" t="inlineStr">
        <is>
          <t xml:space="preserve">Script error</t>
        </is>
      </c>
      <c r="M2172" t="str">
        <f>IFERROR(IF(VLOOKUP(L2172,'Quantification'!$A:$B,2,FALSE)&amp;""="","Unclassified",VLOOKUP(L2172,'Quantification'!$A:$B,2,FALSE)),"Unclassified")</f>
        <v>Major</v>
      </c>
      <c r="N2172" t="inlineStr">
        <is>
          <t xml:space="preserve">con-khera.mirjam@pocketfm.com</t>
        </is>
      </c>
      <c r="O2172" t="inlineStr">
        <is>
          <t xml:space="preserve">Issues found in raw</t>
        </is>
      </c>
      <c r="P2172" t="str">
        <f>IF(OR(O2172="Issues found in master",O2172="Final master"),"Master",IF(OR(O2172="Ready for Master",O2172="Issues found in raw",O2172="Raw under QC",O2172="Issues resolved in raw"),"Raw","-"))</f>
        <v>Raw</v>
      </c>
      <c r="Q2172" s="13">
        <v>46281.20416666666</v>
      </c>
      <c r="R2172" t="inlineStr">
        <is>
          <t xml:space="preserve">2026-09 (Sept)</t>
        </is>
      </c>
      <c r="S2172">
        <f>IF(M2172="Not an error",0,IF(COUNTIFS($A$2:$A2172,$A2172,$D$2:$D2172,$D2172,$M$2:$M2172,"&lt;&gt;Not an error")=1,1,0))</f>
        <v>0</v>
      </c>
      <c r="T2172">
        <f>IF(M2172&lt;&gt;"Major",0,IF(COUNTIFS($A$2:$A2172,$A2172,$D$2:$D2172,$D2172,$M$2:$M2172,"Major")=1,1,0))</f>
        <v>0</v>
      </c>
      <c r="U2172">
        <f>IF(M2172&lt;&gt;"Minor",0,IF(COUNTIFS($A$2:$A2172,$A2172,$D$2:$D2172,$D2172,$M$2:$M2172,"Minor")=1,1,0))</f>
        <v>0</v>
      </c>
    </row>
    <row r="2173">
      <c r="A2173" t="inlineStr">
        <is>
          <t xml:space="preserve">819eabfbd96880cd7f6d42202600e24bdb384108</t>
        </is>
      </c>
      <c r="B2173" t="inlineStr">
        <is>
          <t xml:space="preserve">Primal Partners</t>
        </is>
      </c>
      <c r="C2173" t="inlineStr">
        <is>
          <t xml:space="preserve">Primal Partners (New)</t>
        </is>
      </c>
      <c r="D2173" t="inlineStr">
        <is>
          <t xml:space="preserve">31bde7661b56b52d261aa4005d7c76b682db727d</t>
        </is>
      </c>
      <c r="E2173" t="inlineStr">
        <is>
          <t xml:space="preserve">Episode 142: Völlige Abzocke</t>
        </is>
      </c>
      <c r="F2173">
        <v>142</v>
      </c>
      <c r="G2173" t="inlineStr">
        <is>
          <t xml:space="preserve">5:30-5:36</t>
        </is>
      </c>
      <c r="H2173" t="inlineStr">
        <is>
          <t xml:space="preserve">Pending</t>
        </is>
      </c>
      <c r="I2173" t="inlineStr">
        <is>
          <t xml:space="preserve">Remarks: [Script Error]
Line from script:
„Sie hatte geglaubt, mit fünf Millionen Münzen könnte sie eine lange, lange Zeit nach Herzenslust Geld ausgeben.“
Note: The established currency is Credits, not coins. Suggested: „Sie hatte geglaubt, mit fünf Millionen Credits könnte sie eine lange, lange Zeit nach Herzenslust Geld ausgeben.“</t>
        </is>
      </c>
      <c r="J2173" t="inlineStr">
        <is>
          <t xml:space="preserve">VOA</t>
        </is>
      </c>
      <c r="K2173" t="inlineStr">
        <is>
          <t xml:space="preserve">Script Error</t>
        </is>
      </c>
      <c r="L2173" t="inlineStr">
        <is>
          <t xml:space="preserve">Script error</t>
        </is>
      </c>
      <c r="M2173" t="str">
        <f>IFERROR(IF(VLOOKUP(L2173,'Quantification'!$A:$B,2,FALSE)&amp;""="","Unclassified",VLOOKUP(L2173,'Quantification'!$A:$B,2,FALSE)),"Unclassified")</f>
        <v>Major</v>
      </c>
      <c r="N2173" t="inlineStr">
        <is>
          <t xml:space="preserve">con-khera.mirjam@pocketfm.com</t>
        </is>
      </c>
      <c r="O2173" t="inlineStr">
        <is>
          <t xml:space="preserve">Issues found in raw</t>
        </is>
      </c>
      <c r="P2173" t="str">
        <f>IF(OR(O2173="Issues found in master",O2173="Final master"),"Master",IF(OR(O2173="Ready for Master",O2173="Issues found in raw",O2173="Raw under QC",O2173="Issues resolved in raw"),"Raw","-"))</f>
        <v>Raw</v>
      </c>
      <c r="Q2173" s="13">
        <v>46281.20416666666</v>
      </c>
      <c r="R2173" t="inlineStr">
        <is>
          <t xml:space="preserve">2026-09 (Sept)</t>
        </is>
      </c>
      <c r="S2173">
        <f>IF(M2173="Not an error",0,IF(COUNTIFS($A$2:$A2173,$A2173,$D$2:$D2173,$D2173,$M$2:$M2173,"&lt;&gt;Not an error")=1,1,0))</f>
        <v>0</v>
      </c>
      <c r="T2173">
        <f>IF(M2173&lt;&gt;"Major",0,IF(COUNTIFS($A$2:$A2173,$A2173,$D$2:$D2173,$D2173,$M$2:$M2173,"Major")=1,1,0))</f>
        <v>0</v>
      </c>
      <c r="U2173">
        <f>IF(M2173&lt;&gt;"Minor",0,IF(COUNTIFS($A$2:$A2173,$A2173,$D$2:$D2173,$D2173,$M$2:$M2173,"Minor")=1,1,0))</f>
        <v>0</v>
      </c>
    </row>
    <row r="2174">
      <c r="A2174" t="inlineStr">
        <is>
          <t xml:space="preserve">819eabfbd96880cd7f6d42202600e24bdb384108</t>
        </is>
      </c>
      <c r="B2174" t="inlineStr">
        <is>
          <t xml:space="preserve">Primal Partners</t>
        </is>
      </c>
      <c r="C2174" t="inlineStr">
        <is>
          <t xml:space="preserve">Primal Partners (New)</t>
        </is>
      </c>
      <c r="D2174" t="inlineStr">
        <is>
          <t xml:space="preserve">31bde7661b56b52d261aa4005d7c76b682db727d</t>
        </is>
      </c>
      <c r="E2174" t="inlineStr">
        <is>
          <t xml:space="preserve">Episode 142: Völlige Abzocke</t>
        </is>
      </c>
      <c r="F2174">
        <v>142</v>
      </c>
      <c r="G2174" t="inlineStr">
        <is>
          <t xml:space="preserve">6:25-6:31</t>
        </is>
      </c>
      <c r="H2174" t="inlineStr">
        <is>
          <t xml:space="preserve">Pending</t>
        </is>
      </c>
      <c r="I2174" t="inlineStr">
        <is>
          <t xml:space="preserve">Remarks: [Script Error]
Line from script:
„Sie bestellte acht der Artikel sofort online und gab nur zweiunddreißigtausend Allianz-Münzen aus.“
Note: The established currency is Credits, not Alliance coins. Suggested: „Sie bestellte acht der Artikel sofort online und gab nur zweiunddreißigtausend Credits aus.“</t>
        </is>
      </c>
      <c r="J2174" t="inlineStr">
        <is>
          <t xml:space="preserve">VOA</t>
        </is>
      </c>
      <c r="K2174" t="inlineStr">
        <is>
          <t xml:space="preserve">Script Error</t>
        </is>
      </c>
      <c r="L2174" t="inlineStr">
        <is>
          <t xml:space="preserve">Script error</t>
        </is>
      </c>
      <c r="M2174" t="str">
        <f>IFERROR(IF(VLOOKUP(L2174,'Quantification'!$A:$B,2,FALSE)&amp;""="","Unclassified",VLOOKUP(L2174,'Quantification'!$A:$B,2,FALSE)),"Unclassified")</f>
        <v>Major</v>
      </c>
      <c r="N2174" t="inlineStr">
        <is>
          <t xml:space="preserve">con-khera.mirjam@pocketfm.com</t>
        </is>
      </c>
      <c r="O2174" t="inlineStr">
        <is>
          <t xml:space="preserve">Issues found in raw</t>
        </is>
      </c>
      <c r="P2174" t="str">
        <f>IF(OR(O2174="Issues found in master",O2174="Final master"),"Master",IF(OR(O2174="Ready for Master",O2174="Issues found in raw",O2174="Raw under QC",O2174="Issues resolved in raw"),"Raw","-"))</f>
        <v>Raw</v>
      </c>
      <c r="Q2174" s="13">
        <v>46281.20416666666</v>
      </c>
      <c r="R2174" t="inlineStr">
        <is>
          <t xml:space="preserve">2026-09 (Sept)</t>
        </is>
      </c>
      <c r="S2174">
        <f>IF(M2174="Not an error",0,IF(COUNTIFS($A$2:$A2174,$A2174,$D$2:$D2174,$D2174,$M$2:$M2174,"&lt;&gt;Not an error")=1,1,0))</f>
        <v>0</v>
      </c>
      <c r="T2174">
        <f>IF(M2174&lt;&gt;"Major",0,IF(COUNTIFS($A$2:$A2174,$A2174,$D$2:$D2174,$D2174,$M$2:$M2174,"Major")=1,1,0))</f>
        <v>0</v>
      </c>
      <c r="U2174">
        <f>IF(M2174&lt;&gt;"Minor",0,IF(COUNTIFS($A$2:$A2174,$A2174,$D$2:$D2174,$D2174,$M$2:$M2174,"Minor")=1,1,0))</f>
        <v>0</v>
      </c>
    </row>
    <row r="2175">
      <c r="A2175" t="inlineStr">
        <is>
          <t xml:space="preserve">819eabfbd96880cd7f6d42202600e24bdb384108</t>
        </is>
      </c>
      <c r="B2175" t="inlineStr">
        <is>
          <t xml:space="preserve">Primal Partners</t>
        </is>
      </c>
      <c r="C2175" t="inlineStr">
        <is>
          <t xml:space="preserve">Primal Partners (New)</t>
        </is>
      </c>
      <c r="D2175" t="inlineStr">
        <is>
          <t xml:space="preserve">31bde7661b56b52d261aa4005d7c76b682db727d</t>
        </is>
      </c>
      <c r="E2175" t="inlineStr">
        <is>
          <t xml:space="preserve">Episode 142: Völlige Abzocke</t>
        </is>
      </c>
      <c r="F2175">
        <v>142</v>
      </c>
      <c r="G2175" t="inlineStr">
        <is>
          <t xml:space="preserve">6:42-6:47</t>
        </is>
      </c>
      <c r="H2175" t="inlineStr">
        <is>
          <t xml:space="preserve">Pending</t>
        </is>
      </c>
      <c r="I2175" t="inlineStr">
        <is>
          <t xml:space="preserve">Remarks: [Script Error]
Line from script:
„Sie kosteten über sechzig beziehungsweise achtzigtausend Münzen.“
Note: The established currency is Credits, not coins. Suggested: „Sie kosteten über sechzig- beziehungsweise achtzigtausend Credits.“</t>
        </is>
      </c>
      <c r="J2175" t="inlineStr">
        <is>
          <t xml:space="preserve">VOA</t>
        </is>
      </c>
      <c r="K2175" t="inlineStr">
        <is>
          <t xml:space="preserve">Script Error</t>
        </is>
      </c>
      <c r="L2175" t="inlineStr">
        <is>
          <t xml:space="preserve">Script error</t>
        </is>
      </c>
      <c r="M2175" t="str">
        <f>IFERROR(IF(VLOOKUP(L2175,'Quantification'!$A:$B,2,FALSE)&amp;""="","Unclassified",VLOOKUP(L2175,'Quantification'!$A:$B,2,FALSE)),"Unclassified")</f>
        <v>Major</v>
      </c>
      <c r="N2175" t="inlineStr">
        <is>
          <t xml:space="preserve">con-khera.mirjam@pocketfm.com</t>
        </is>
      </c>
      <c r="O2175" t="inlineStr">
        <is>
          <t xml:space="preserve">Issues found in raw</t>
        </is>
      </c>
      <c r="P2175" t="str">
        <f>IF(OR(O2175="Issues found in master",O2175="Final master"),"Master",IF(OR(O2175="Ready for Master",O2175="Issues found in raw",O2175="Raw under QC",O2175="Issues resolved in raw"),"Raw","-"))</f>
        <v>Raw</v>
      </c>
      <c r="Q2175" s="13">
        <v>46281.20416666666</v>
      </c>
      <c r="R2175" t="inlineStr">
        <is>
          <t xml:space="preserve">2026-09 (Sept)</t>
        </is>
      </c>
      <c r="S2175">
        <f>IF(M2175="Not an error",0,IF(COUNTIFS($A$2:$A2175,$A2175,$D$2:$D2175,$D2175,$M$2:$M2175,"&lt;&gt;Not an error")=1,1,0))</f>
        <v>0</v>
      </c>
      <c r="T2175">
        <f>IF(M2175&lt;&gt;"Major",0,IF(COUNTIFS($A$2:$A2175,$A2175,$D$2:$D2175,$D2175,$M$2:$M2175,"Major")=1,1,0))</f>
        <v>0</v>
      </c>
      <c r="U2175">
        <f>IF(M2175&lt;&gt;"Minor",0,IF(COUNTIFS($A$2:$A2175,$A2175,$D$2:$D2175,$D2175,$M$2:$M2175,"Minor")=1,1,0))</f>
        <v>0</v>
      </c>
    </row>
    <row r="2176">
      <c r="A2176" t="inlineStr">
        <is>
          <t xml:space="preserve">819eabfbd96880cd7f6d42202600e24bdb384108</t>
        </is>
      </c>
      <c r="B2176" t="inlineStr">
        <is>
          <t xml:space="preserve">Primal Partners</t>
        </is>
      </c>
      <c r="C2176" t="inlineStr">
        <is>
          <t xml:space="preserve">Primal Partners (New)</t>
        </is>
      </c>
      <c r="D2176" t="inlineStr">
        <is>
          <t xml:space="preserve">7e2e4d5ff2d01174b61210b6411824a6f65f542b</t>
        </is>
      </c>
      <c r="E2176" t="inlineStr">
        <is>
          <t xml:space="preserve">Episode 151: Versuch Zu Entkommen</t>
        </is>
      </c>
      <c r="F2176">
        <v>151</v>
      </c>
      <c r="G2176" t="inlineStr">
        <is>
          <t xml:space="preserve">0:41-0:45</t>
        </is>
      </c>
      <c r="H2176" t="inlineStr">
        <is>
          <t xml:space="preserve">Pending</t>
        </is>
      </c>
      <c r="I2176" t="inlineStr">
        <is>
          <t xml:space="preserve">Remarks: [Script Error]
Line from script:
„Stefan Gerber antwortete: ‚Trag doch noch dicker auf, dann erstickst du sie noch.‘“
Note: The character’s established localized name is Shane Gordon, not Stefan Gerber. Suggested: „Shane Gordon antwortete: ‚Trag doch noch dicker auf, dann erstickst du sie noch.‘“</t>
        </is>
      </c>
      <c r="J2176" t="inlineStr">
        <is>
          <t xml:space="preserve">VOA</t>
        </is>
      </c>
      <c r="K2176" t="inlineStr">
        <is>
          <t xml:space="preserve">Script Error</t>
        </is>
      </c>
      <c r="L2176" t="inlineStr">
        <is>
          <t xml:space="preserve">Script error</t>
        </is>
      </c>
      <c r="M2176" t="str">
        <f>IFERROR(IF(VLOOKUP(L2176,'Quantification'!$A:$B,2,FALSE)&amp;""="","Unclassified",VLOOKUP(L2176,'Quantification'!$A:$B,2,FALSE)),"Unclassified")</f>
        <v>Major</v>
      </c>
      <c r="N2176" t="inlineStr">
        <is>
          <t xml:space="preserve">con-khera.mirjam@pocketfm.com</t>
        </is>
      </c>
      <c r="O2176" t="inlineStr">
        <is>
          <t xml:space="preserve">Raw under QC</t>
        </is>
      </c>
      <c r="P2176" t="str">
        <f>IF(OR(O2176="Issues found in master",O2176="Final master"),"Master",IF(OR(O2176="Ready for Master",O2176="Issues found in raw",O2176="Raw under QC",O2176="Issues resolved in raw"),"Raw","-"))</f>
        <v>Raw</v>
      </c>
      <c r="Q2176" s="13">
        <v>46281.20416666666</v>
      </c>
      <c r="R2176" t="inlineStr">
        <is>
          <t xml:space="preserve">2026-09 (Sept)</t>
        </is>
      </c>
      <c r="S2176">
        <f>IF(M2176="Not an error",0,IF(COUNTIFS($A$2:$A2176,$A2176,$D$2:$D2176,$D2176,$M$2:$M2176,"&lt;&gt;Not an error")=1,1,0))</f>
        <v>1</v>
      </c>
      <c r="T2176">
        <f>IF(M2176&lt;&gt;"Major",0,IF(COUNTIFS($A$2:$A2176,$A2176,$D$2:$D2176,$D2176,$M$2:$M2176,"Major")=1,1,0))</f>
        <v>1</v>
      </c>
      <c r="U2176">
        <f>IF(M2176&lt;&gt;"Minor",0,IF(COUNTIFS($A$2:$A2176,$A2176,$D$2:$D2176,$D2176,$M$2:$M2176,"Minor")=1,1,0))</f>
        <v>0</v>
      </c>
    </row>
    <row r="2177">
      <c r="A2177" t="inlineStr">
        <is>
          <t xml:space="preserve">819eabfbd96880cd7f6d42202600e24bdb384108</t>
        </is>
      </c>
      <c r="B2177" t="inlineStr">
        <is>
          <t xml:space="preserve">Primal Partners</t>
        </is>
      </c>
      <c r="C2177" t="inlineStr">
        <is>
          <t xml:space="preserve">Primal Partners (New)</t>
        </is>
      </c>
      <c r="D2177" t="inlineStr">
        <is>
          <t xml:space="preserve">7e2e4d5ff2d01174b61210b6411824a6f65f542b</t>
        </is>
      </c>
      <c r="E2177" t="inlineStr">
        <is>
          <t xml:space="preserve">Episode 151: Versuch Zu Entkommen</t>
        </is>
      </c>
      <c r="F2177">
        <v>151</v>
      </c>
      <c r="G2177" t="inlineStr">
        <is>
          <t xml:space="preserve">0:55-1:03</t>
        </is>
      </c>
      <c r="H2177" t="inlineStr">
        <is>
          <t xml:space="preserve">Pending</t>
        </is>
      </c>
      <c r="I2177" t="inlineStr">
        <is>
          <t xml:space="preserve">Remarks: [Script Error]
Line from script:
â€žStefan Gerber prahlte: â€šMein Klient ist ein superheiÃŸer Typ, eins neunzig groÃŸ, mit einem Achtpack, und er ist super hÃ¶flich.â€˜â€œ
Note: The characterâ€™s established localized name is Shane Gordon. Additionally, â€œAchtpackâ€_x009d_ sounds unnatural in German; â€œSixpackâ€_x009d_ is the common expression. Suggested: â€žShane Gordon prahlte: â€šMein Klient ist ein superheiÃŸer Typ, eins neunzig groÃŸ, mit einem Sixpack, und er ist super hÃ¶flich.â€˜â€œ</t>
        </is>
      </c>
      <c r="J2177" t="inlineStr">
        <is>
          <t xml:space="preserve">VOA</t>
        </is>
      </c>
      <c r="K2177" t="inlineStr">
        <is>
          <t xml:space="preserve">Script Error</t>
        </is>
      </c>
      <c r="L2177" t="inlineStr">
        <is>
          <t xml:space="preserve">Script error</t>
        </is>
      </c>
      <c r="M2177" t="str">
        <f>IFERROR(IF(VLOOKUP(L2177,'Quantification'!$A:$B,2,FALSE)&amp;""="","Unclassified",VLOOKUP(L2177,'Quantification'!$A:$B,2,FALSE)),"Unclassified")</f>
        <v>Major</v>
      </c>
      <c r="N2177" t="inlineStr">
        <is>
          <t xml:space="preserve">con-khera.mirjam@pocketfm.com</t>
        </is>
      </c>
      <c r="O2177" t="inlineStr">
        <is>
          <t xml:space="preserve">Raw under QC</t>
        </is>
      </c>
      <c r="P2177" t="str">
        <f>IF(OR(O2177="Issues found in master",O2177="Final master"),"Master",IF(OR(O2177="Ready for Master",O2177="Issues found in raw",O2177="Raw under QC",O2177="Issues resolved in raw"),"Raw","-"))</f>
        <v>Raw</v>
      </c>
      <c r="Q2177" s="13">
        <v>46281.20416666666</v>
      </c>
      <c r="R2177" t="inlineStr">
        <is>
          <t xml:space="preserve">2026-09 (Sept)</t>
        </is>
      </c>
      <c r="S2177">
        <f>IF(M2177="Not an error",0,IF(COUNTIFS($A$2:$A2177,$A2177,$D$2:$D2177,$D2177,$M$2:$M2177,"&lt;&gt;Not an error")=1,1,0))</f>
        <v>0</v>
      </c>
      <c r="T2177">
        <f>IF(M2177&lt;&gt;"Major",0,IF(COUNTIFS($A$2:$A2177,$A2177,$D$2:$D2177,$D2177,$M$2:$M2177,"Major")=1,1,0))</f>
        <v>0</v>
      </c>
      <c r="U2177">
        <f>IF(M2177&lt;&gt;"Minor",0,IF(COUNTIFS($A$2:$A2177,$A2177,$D$2:$D2177,$D2177,$M$2:$M2177,"Minor")=1,1,0))</f>
        <v>0</v>
      </c>
    </row>
    <row r="2178">
      <c r="A2178" t="inlineStr">
        <is>
          <t xml:space="preserve">819eabfbd96880cd7f6d42202600e24bdb384108</t>
        </is>
      </c>
      <c r="B2178" t="inlineStr">
        <is>
          <t xml:space="preserve">Primal Partners</t>
        </is>
      </c>
      <c r="C2178" t="inlineStr">
        <is>
          <t xml:space="preserve">Primal Partners (New)</t>
        </is>
      </c>
      <c r="D2178" t="inlineStr">
        <is>
          <t xml:space="preserve">7e2e4d5ff2d01174b61210b6411824a6f65f542b</t>
        </is>
      </c>
      <c r="E2178" t="inlineStr">
        <is>
          <t xml:space="preserve">Episode 151: Versuch Zu Entkommen</t>
        </is>
      </c>
      <c r="F2178">
        <v>151</v>
      </c>
      <c r="G2178" t="inlineStr">
        <is>
          <t xml:space="preserve">1:21-1:25</t>
        </is>
      </c>
      <c r="H2178" t="inlineStr">
        <is>
          <t xml:space="preserve">Pending</t>
        </is>
      </c>
      <c r="I2178" t="inlineStr">
        <is>
          <t xml:space="preserve">Remarks: [Script Error]
Line from script:
„Stefan Gerber verteidigte sich: ‚Ich lüge nicht!‘“
Note: The character’s established localized name is Shane Gordon, not Stefan Gerber. Suggested: „Shane Gordon verteidigte sich: ‚Ich lüge nicht!‘“</t>
        </is>
      </c>
      <c r="J2178" t="inlineStr">
        <is>
          <t xml:space="preserve">VOA</t>
        </is>
      </c>
      <c r="K2178" t="inlineStr">
        <is>
          <t xml:space="preserve">Script Error</t>
        </is>
      </c>
      <c r="L2178" t="inlineStr">
        <is>
          <t xml:space="preserve">Script error</t>
        </is>
      </c>
      <c r="M2178" t="str">
        <f>IFERROR(IF(VLOOKUP(L2178,'Quantification'!$A:$B,2,FALSE)&amp;""="","Unclassified",VLOOKUP(L2178,'Quantification'!$A:$B,2,FALSE)),"Unclassified")</f>
        <v>Major</v>
      </c>
      <c r="N2178" t="inlineStr">
        <is>
          <t xml:space="preserve">con-khera.mirjam@pocketfm.com</t>
        </is>
      </c>
      <c r="O2178" t="inlineStr">
        <is>
          <t xml:space="preserve">Raw under QC</t>
        </is>
      </c>
      <c r="P2178" t="str">
        <f>IF(OR(O2178="Issues found in master",O2178="Final master"),"Master",IF(OR(O2178="Ready for Master",O2178="Issues found in raw",O2178="Raw under QC",O2178="Issues resolved in raw"),"Raw","-"))</f>
        <v>Raw</v>
      </c>
      <c r="Q2178" s="13">
        <v>46281.20416666666</v>
      </c>
      <c r="R2178" t="inlineStr">
        <is>
          <t xml:space="preserve">2026-09 (Sept)</t>
        </is>
      </c>
      <c r="S2178">
        <f>IF(M2178="Not an error",0,IF(COUNTIFS($A$2:$A2178,$A2178,$D$2:$D2178,$D2178,$M$2:$M2178,"&lt;&gt;Not an error")=1,1,0))</f>
        <v>0</v>
      </c>
      <c r="T2178">
        <f>IF(M2178&lt;&gt;"Major",0,IF(COUNTIFS($A$2:$A2178,$A2178,$D$2:$D2178,$D2178,$M$2:$M2178,"Major")=1,1,0))</f>
        <v>0</v>
      </c>
      <c r="U2178">
        <f>IF(M2178&lt;&gt;"Minor",0,IF(COUNTIFS($A$2:$A2178,$A2178,$D$2:$D2178,$D2178,$M$2:$M2178,"Minor")=1,1,0))</f>
        <v>0</v>
      </c>
    </row>
    <row r="2179">
      <c r="A2179" t="inlineStr">
        <is>
          <t xml:space="preserve">819eabfbd96880cd7f6d42202600e24bdb384108</t>
        </is>
      </c>
      <c r="B2179" t="inlineStr">
        <is>
          <t xml:space="preserve">Primal Partners</t>
        </is>
      </c>
      <c r="C2179" t="inlineStr">
        <is>
          <t xml:space="preserve">Primal Partners (New)</t>
        </is>
      </c>
      <c r="D2179" t="inlineStr">
        <is>
          <t xml:space="preserve">7e2e4d5ff2d01174b61210b6411824a6f65f542b</t>
        </is>
      </c>
      <c r="E2179" t="inlineStr">
        <is>
          <t xml:space="preserve">Episode 151: Versuch Zu Entkommen</t>
        </is>
      </c>
      <c r="F2179">
        <v>151</v>
      </c>
      <c r="G2179" t="inlineStr">
        <is>
          <t xml:space="preserve">1:38-1:40</t>
        </is>
      </c>
      <c r="H2179" t="inlineStr">
        <is>
          <t xml:space="preserve">Pending</t>
        </is>
      </c>
      <c r="I2179" t="inlineStr">
        <is>
          <t xml:space="preserve">Remarks: [Script Error]
Line from script:
„Von Stefan Gerber kam keine Antwort.“
Note: The character’s established localized name is Shane Gordon, not Stefan Gerber. Suggested: „Von Shane Gordon kam keine Antwort.“</t>
        </is>
      </c>
      <c r="J2179" t="inlineStr">
        <is>
          <t xml:space="preserve">VOA</t>
        </is>
      </c>
      <c r="K2179" t="inlineStr">
        <is>
          <t xml:space="preserve">Script Error</t>
        </is>
      </c>
      <c r="L2179" t="inlineStr">
        <is>
          <t xml:space="preserve">Script error</t>
        </is>
      </c>
      <c r="M2179" t="str">
        <f>IFERROR(IF(VLOOKUP(L2179,'Quantification'!$A:$B,2,FALSE)&amp;""="","Unclassified",VLOOKUP(L2179,'Quantification'!$A:$B,2,FALSE)),"Unclassified")</f>
        <v>Major</v>
      </c>
      <c r="N2179" t="inlineStr">
        <is>
          <t xml:space="preserve">con-khera.mirjam@pocketfm.com</t>
        </is>
      </c>
      <c r="O2179" t="inlineStr">
        <is>
          <t xml:space="preserve">Raw under QC</t>
        </is>
      </c>
      <c r="P2179" t="str">
        <f>IF(OR(O2179="Issues found in master",O2179="Final master"),"Master",IF(OR(O2179="Ready for Master",O2179="Issues found in raw",O2179="Raw under QC",O2179="Issues resolved in raw"),"Raw","-"))</f>
        <v>Raw</v>
      </c>
      <c r="Q2179" s="13">
        <v>46281.20416666666</v>
      </c>
      <c r="R2179" t="inlineStr">
        <is>
          <t xml:space="preserve">2026-09 (Sept)</t>
        </is>
      </c>
      <c r="S2179">
        <f>IF(M2179="Not an error",0,IF(COUNTIFS($A$2:$A2179,$A2179,$D$2:$D2179,$D2179,$M$2:$M2179,"&lt;&gt;Not an error")=1,1,0))</f>
        <v>0</v>
      </c>
      <c r="T2179">
        <f>IF(M2179&lt;&gt;"Major",0,IF(COUNTIFS($A$2:$A2179,$A2179,$D$2:$D2179,$D2179,$M$2:$M2179,"Major")=1,1,0))</f>
        <v>0</v>
      </c>
      <c r="U2179">
        <f>IF(M2179&lt;&gt;"Minor",0,IF(COUNTIFS($A$2:$A2179,$A2179,$D$2:$D2179,$D2179,$M$2:$M2179,"Minor")=1,1,0))</f>
        <v>0</v>
      </c>
    </row>
    <row r="2180">
      <c r="A2180" t="inlineStr">
        <is>
          <t xml:space="preserve">819eabfbd96880cd7f6d42202600e24bdb384108</t>
        </is>
      </c>
      <c r="B2180" t="inlineStr">
        <is>
          <t xml:space="preserve">Primal Partners</t>
        </is>
      </c>
      <c r="C2180" t="inlineStr">
        <is>
          <t xml:space="preserve">Primal Partners (New)</t>
        </is>
      </c>
      <c r="D2180" t="inlineStr">
        <is>
          <t xml:space="preserve">7e2e4d5ff2d01174b61210b6411824a6f65f542b</t>
        </is>
      </c>
      <c r="E2180" t="inlineStr">
        <is>
          <t xml:space="preserve">Episode 151: Versuch Zu Entkommen</t>
        </is>
      </c>
      <c r="F2180">
        <v>151</v>
      </c>
      <c r="G2180" t="inlineStr">
        <is>
          <t xml:space="preserve">2:03-2:08</t>
        </is>
      </c>
      <c r="H2180" t="inlineStr">
        <is>
          <t xml:space="preserve">Pending</t>
        </is>
      </c>
      <c r="I2180" t="inlineStr">
        <is>
          <t xml:space="preserve">Remarks: [Script Error]
Line from script:
„Wieder herrschte Schweigen von Stefan Gerbers Seite.“
Note: The character’s established localized name is Shane Gordon, not Stefan Gerber. Suggested: „Wieder herrschte Schweigen von Shane Gordons Seite.“</t>
        </is>
      </c>
      <c r="J2180" t="inlineStr">
        <is>
          <t xml:space="preserve">VOA</t>
        </is>
      </c>
      <c r="K2180" t="inlineStr">
        <is>
          <t xml:space="preserve">Script Error</t>
        </is>
      </c>
      <c r="L2180" t="inlineStr">
        <is>
          <t xml:space="preserve">Script error</t>
        </is>
      </c>
      <c r="M2180" t="str">
        <f>IFERROR(IF(VLOOKUP(L2180,'Quantification'!$A:$B,2,FALSE)&amp;""="","Unclassified",VLOOKUP(L2180,'Quantification'!$A:$B,2,FALSE)),"Unclassified")</f>
        <v>Major</v>
      </c>
      <c r="N2180" t="inlineStr">
        <is>
          <t xml:space="preserve">con-khera.mirjam@pocketfm.com</t>
        </is>
      </c>
      <c r="O2180" t="inlineStr">
        <is>
          <t xml:space="preserve">Raw under QC</t>
        </is>
      </c>
      <c r="P2180" t="str">
        <f>IF(OR(O2180="Issues found in master",O2180="Final master"),"Master",IF(OR(O2180="Ready for Master",O2180="Issues found in raw",O2180="Raw under QC",O2180="Issues resolved in raw"),"Raw","-"))</f>
        <v>Raw</v>
      </c>
      <c r="Q2180" s="13">
        <v>46281.20416666666</v>
      </c>
      <c r="R2180" t="inlineStr">
        <is>
          <t xml:space="preserve">2026-09 (Sept)</t>
        </is>
      </c>
      <c r="S2180">
        <f>IF(M2180="Not an error",0,IF(COUNTIFS($A$2:$A2180,$A2180,$D$2:$D2180,$D2180,$M$2:$M2180,"&lt;&gt;Not an error")=1,1,0))</f>
        <v>0</v>
      </c>
      <c r="T2180">
        <f>IF(M2180&lt;&gt;"Major",0,IF(COUNTIFS($A$2:$A2180,$A2180,$D$2:$D2180,$D2180,$M$2:$M2180,"Major")=1,1,0))</f>
        <v>0</v>
      </c>
      <c r="U2180">
        <f>IF(M2180&lt;&gt;"Minor",0,IF(COUNTIFS($A$2:$A2180,$A2180,$D$2:$D2180,$D2180,$M$2:$M2180,"Minor")=1,1,0))</f>
        <v>0</v>
      </c>
    </row>
    <row r="2181">
      <c r="A2181" t="inlineStr">
        <is>
          <t xml:space="preserve">819eabfbd96880cd7f6d42202600e24bdb384108</t>
        </is>
      </c>
      <c r="B2181" t="inlineStr">
        <is>
          <t xml:space="preserve">Primal Partners</t>
        </is>
      </c>
      <c r="C2181" t="inlineStr">
        <is>
          <t xml:space="preserve">Primal Partners (New)</t>
        </is>
      </c>
      <c r="D2181" t="inlineStr">
        <is>
          <t xml:space="preserve">7e2e4d5ff2d01174b61210b6411824a6f65f542b</t>
        </is>
      </c>
      <c r="E2181" t="inlineStr">
        <is>
          <t xml:space="preserve">Episode 151: Versuch Zu Entkommen</t>
        </is>
      </c>
      <c r="F2181">
        <v>151</v>
      </c>
      <c r="G2181" t="inlineStr">
        <is>
          <t xml:space="preserve">2:17-2:22</t>
        </is>
      </c>
      <c r="H2181" t="inlineStr">
        <is>
          <t xml:space="preserve">Pending</t>
        </is>
      </c>
      <c r="I2181" t="inlineStr">
        <is>
          <t xml:space="preserve">Remarks: [Script Error]
Line from script:
„Stefan, mein Freund, ich sehe die Ein-Stern-Bewertung schon vor mir.“
Note: The character’s established localized name is Shane Gordon, not Stefan. Suggested: „Shane, mein Freund, ich sehe die Ein-Stern-Bewertung schon vor mir.“</t>
        </is>
      </c>
      <c r="J2181" t="inlineStr">
        <is>
          <t xml:space="preserve">VOA</t>
        </is>
      </c>
      <c r="K2181" t="inlineStr">
        <is>
          <t xml:space="preserve">Script Error</t>
        </is>
      </c>
      <c r="L2181" t="inlineStr">
        <is>
          <t xml:space="preserve">Script error</t>
        </is>
      </c>
      <c r="M2181" t="str">
        <f>IFERROR(IF(VLOOKUP(L2181,'Quantification'!$A:$B,2,FALSE)&amp;""="","Unclassified",VLOOKUP(L2181,'Quantification'!$A:$B,2,FALSE)),"Unclassified")</f>
        <v>Major</v>
      </c>
      <c r="N2181" t="inlineStr">
        <is>
          <t xml:space="preserve">con-khera.mirjam@pocketfm.com</t>
        </is>
      </c>
      <c r="O2181" t="inlineStr">
        <is>
          <t xml:space="preserve">Raw under QC</t>
        </is>
      </c>
      <c r="P2181" t="str">
        <f>IF(OR(O2181="Issues found in master",O2181="Final master"),"Master",IF(OR(O2181="Ready for Master",O2181="Issues found in raw",O2181="Raw under QC",O2181="Issues resolved in raw"),"Raw","-"))</f>
        <v>Raw</v>
      </c>
      <c r="Q2181" s="13">
        <v>46281.20416666666</v>
      </c>
      <c r="R2181" t="inlineStr">
        <is>
          <t xml:space="preserve">2026-09 (Sept)</t>
        </is>
      </c>
      <c r="S2181">
        <f>IF(M2181="Not an error",0,IF(COUNTIFS($A$2:$A2181,$A2181,$D$2:$D2181,$D2181,$M$2:$M2181,"&lt;&gt;Not an error")=1,1,0))</f>
        <v>0</v>
      </c>
      <c r="T2181">
        <f>IF(M2181&lt;&gt;"Major",0,IF(COUNTIFS($A$2:$A2181,$A2181,$D$2:$D2181,$D2181,$M$2:$M2181,"Major")=1,1,0))</f>
        <v>0</v>
      </c>
      <c r="U2181">
        <f>IF(M2181&lt;&gt;"Minor",0,IF(COUNTIFS($A$2:$A2181,$A2181,$D$2:$D2181,$D2181,$M$2:$M2181,"Minor")=1,1,0))</f>
        <v>0</v>
      </c>
    </row>
    <row r="2182">
      <c r="A2182" t="inlineStr">
        <is>
          <t xml:space="preserve">819eabfbd96880cd7f6d42202600e24bdb384108</t>
        </is>
      </c>
      <c r="B2182" t="inlineStr">
        <is>
          <t xml:space="preserve">Primal Partners</t>
        </is>
      </c>
      <c r="C2182" t="inlineStr">
        <is>
          <t xml:space="preserve">Primal Partners (New)</t>
        </is>
      </c>
      <c r="D2182" t="inlineStr">
        <is>
          <t xml:space="preserve">7e2e4d5ff2d01174b61210b6411824a6f65f542b</t>
        </is>
      </c>
      <c r="E2182" t="inlineStr">
        <is>
          <t xml:space="preserve">Episode 151: Versuch Zu Entkommen</t>
        </is>
      </c>
      <c r="F2182">
        <v>151</v>
      </c>
      <c r="G2182" t="inlineStr">
        <is>
          <t xml:space="preserve">2:22-2:27</t>
        </is>
      </c>
      <c r="H2182" t="inlineStr">
        <is>
          <t xml:space="preserve">Pending</t>
        </is>
      </c>
      <c r="I2182" t="inlineStr">
        <is>
          <t xml:space="preserve">Remarks: [Script Error]
Line from script:
„Stefan Gerber verabschiedete sich: ‚Ich bin raus. Ciao.‘“
Note: The character’s established localized name is Shane Gordon, not Stefan Gerber. Suggested: „Shane Gordon verabschiedete sich: ‚Ich bin raus. Ciao.‘“</t>
        </is>
      </c>
      <c r="J2182" t="inlineStr">
        <is>
          <t xml:space="preserve">VOA</t>
        </is>
      </c>
      <c r="K2182" t="inlineStr">
        <is>
          <t xml:space="preserve">Script Error</t>
        </is>
      </c>
      <c r="L2182" t="inlineStr">
        <is>
          <t xml:space="preserve">Script error</t>
        </is>
      </c>
      <c r="M2182" t="str">
        <f>IFERROR(IF(VLOOKUP(L2182,'Quantification'!$A:$B,2,FALSE)&amp;""="","Unclassified",VLOOKUP(L2182,'Quantification'!$A:$B,2,FALSE)),"Unclassified")</f>
        <v>Major</v>
      </c>
      <c r="N2182" t="inlineStr">
        <is>
          <t xml:space="preserve">con-khera.mirjam@pocketfm.com</t>
        </is>
      </c>
      <c r="O2182" t="inlineStr">
        <is>
          <t xml:space="preserve">Raw under QC</t>
        </is>
      </c>
      <c r="P2182" t="str">
        <f>IF(OR(O2182="Issues found in master",O2182="Final master"),"Master",IF(OR(O2182="Ready for Master",O2182="Issues found in raw",O2182="Raw under QC",O2182="Issues resolved in raw"),"Raw","-"))</f>
        <v>Raw</v>
      </c>
      <c r="Q2182" s="13">
        <v>46281.20416666666</v>
      </c>
      <c r="R2182" t="inlineStr">
        <is>
          <t xml:space="preserve">2026-09 (Sept)</t>
        </is>
      </c>
      <c r="S2182">
        <f>IF(M2182="Not an error",0,IF(COUNTIFS($A$2:$A2182,$A2182,$D$2:$D2182,$D2182,$M$2:$M2182,"&lt;&gt;Not an error")=1,1,0))</f>
        <v>0</v>
      </c>
      <c r="T2182">
        <f>IF(M2182&lt;&gt;"Major",0,IF(COUNTIFS($A$2:$A2182,$A2182,$D$2:$D2182,$D2182,$M$2:$M2182,"Major")=1,1,0))</f>
        <v>0</v>
      </c>
      <c r="U2182">
        <f>IF(M2182&lt;&gt;"Minor",0,IF(COUNTIFS($A$2:$A2182,$A2182,$D$2:$D2182,$D2182,$M$2:$M2182,"Minor")=1,1,0))</f>
        <v>0</v>
      </c>
    </row>
    <row r="2183">
      <c r="A2183" t="inlineStr">
        <is>
          <t xml:space="preserve">819eabfbd96880cd7f6d42202600e24bdb384108</t>
        </is>
      </c>
      <c r="B2183" t="inlineStr">
        <is>
          <t xml:space="preserve">Primal Partners</t>
        </is>
      </c>
      <c r="C2183" t="inlineStr">
        <is>
          <t xml:space="preserve">Primal Partners (New)</t>
        </is>
      </c>
      <c r="D2183" t="inlineStr">
        <is>
          <t xml:space="preserve">7e2e4d5ff2d01174b61210b6411824a6f65f542b</t>
        </is>
      </c>
      <c r="E2183" t="inlineStr">
        <is>
          <t xml:space="preserve">Episode 151: Versuch Zu Entkommen</t>
        </is>
      </c>
      <c r="F2183">
        <v>151</v>
      </c>
      <c r="G2183" t="inlineStr">
        <is>
          <t xml:space="preserve">3:50-3:54</t>
        </is>
      </c>
      <c r="H2183" t="inlineStr">
        <is>
          <t xml:space="preserve">Pending</t>
        </is>
      </c>
      <c r="I2183" t="inlineStr">
        <is>
          <t xml:space="preserve">Remarks: [Script Error]
Line from script:
„Da sonst niemand in der Nähe war, durchdrang der Lärm die Stille wie ein schriller Ton.“
Note: This repeats the previous sentence, which already states that the coin sounded loud in the silence of the night. Suggested: Delete the line.</t>
        </is>
      </c>
      <c r="J2183" t="inlineStr">
        <is>
          <t xml:space="preserve">VOA</t>
        </is>
      </c>
      <c r="K2183" t="inlineStr">
        <is>
          <t xml:space="preserve">Script Error</t>
        </is>
      </c>
      <c r="L2183" t="inlineStr">
        <is>
          <t xml:space="preserve">Script error</t>
        </is>
      </c>
      <c r="M2183" t="str">
        <f>IFERROR(IF(VLOOKUP(L2183,'Quantification'!$A:$B,2,FALSE)&amp;""="","Unclassified",VLOOKUP(L2183,'Quantification'!$A:$B,2,FALSE)),"Unclassified")</f>
        <v>Major</v>
      </c>
      <c r="N2183" t="inlineStr">
        <is>
          <t xml:space="preserve">con-khera.mirjam@pocketfm.com</t>
        </is>
      </c>
      <c r="O2183" t="inlineStr">
        <is>
          <t xml:space="preserve">Raw under QC</t>
        </is>
      </c>
      <c r="P2183" t="str">
        <f>IF(OR(O2183="Issues found in master",O2183="Final master"),"Master",IF(OR(O2183="Ready for Master",O2183="Issues found in raw",O2183="Raw under QC",O2183="Issues resolved in raw"),"Raw","-"))</f>
        <v>Raw</v>
      </c>
      <c r="Q2183" s="13">
        <v>46281.20416666666</v>
      </c>
      <c r="R2183" t="inlineStr">
        <is>
          <t xml:space="preserve">2026-09 (Sept)</t>
        </is>
      </c>
      <c r="S2183">
        <f>IF(M2183="Not an error",0,IF(COUNTIFS($A$2:$A2183,$A2183,$D$2:$D2183,$D2183,$M$2:$M2183,"&lt;&gt;Not an error")=1,1,0))</f>
        <v>0</v>
      </c>
      <c r="T2183">
        <f>IF(M2183&lt;&gt;"Major",0,IF(COUNTIFS($A$2:$A2183,$A2183,$D$2:$D2183,$D2183,$M$2:$M2183,"Major")=1,1,0))</f>
        <v>0</v>
      </c>
      <c r="U2183">
        <f>IF(M2183&lt;&gt;"Minor",0,IF(COUNTIFS($A$2:$A2183,$A2183,$D$2:$D2183,$D2183,$M$2:$M2183,"Minor")=1,1,0))</f>
        <v>0</v>
      </c>
    </row>
    <row r="2184">
      <c r="A2184" t="inlineStr">
        <is>
          <t xml:space="preserve">819eabfbd96880cd7f6d42202600e24bdb384108</t>
        </is>
      </c>
      <c r="B2184" t="inlineStr">
        <is>
          <t xml:space="preserve">Primal Partners</t>
        </is>
      </c>
      <c r="C2184" t="inlineStr">
        <is>
          <t xml:space="preserve">Primal Partners (New)</t>
        </is>
      </c>
      <c r="D2184" t="inlineStr">
        <is>
          <t xml:space="preserve">7e2e4d5ff2d01174b61210b6411824a6f65f542b</t>
        </is>
      </c>
      <c r="E2184" t="inlineStr">
        <is>
          <t xml:space="preserve">Episode 151: Versuch Zu Entkommen</t>
        </is>
      </c>
      <c r="F2184">
        <v>151</v>
      </c>
      <c r="G2184" t="inlineStr">
        <is>
          <t xml:space="preserve">5:04-5:06</t>
        </is>
      </c>
      <c r="H2184" t="inlineStr">
        <is>
          <t xml:space="preserve">Pending</t>
        </is>
      </c>
      <c r="I2184" t="inlineStr">
        <is>
          <t xml:space="preserve">Remarks: [Script Error]
Line from script:
„Sofia war sprachlos.“
Note: This reaction is used excessively throughout the script and sounds repetitive. Suggested: Delete the line.</t>
        </is>
      </c>
      <c r="J2184" t="inlineStr">
        <is>
          <t xml:space="preserve">VOA</t>
        </is>
      </c>
      <c r="K2184" t="inlineStr">
        <is>
          <t xml:space="preserve">Script Error</t>
        </is>
      </c>
      <c r="L2184" t="inlineStr">
        <is>
          <t xml:space="preserve">Script error</t>
        </is>
      </c>
      <c r="M2184" t="str">
        <f>IFERROR(IF(VLOOKUP(L2184,'Quantification'!$A:$B,2,FALSE)&amp;""="","Unclassified",VLOOKUP(L2184,'Quantification'!$A:$B,2,FALSE)),"Unclassified")</f>
        <v>Major</v>
      </c>
      <c r="N2184" t="inlineStr">
        <is>
          <t xml:space="preserve">con-khera.mirjam@pocketfm.com</t>
        </is>
      </c>
      <c r="O2184" t="inlineStr">
        <is>
          <t xml:space="preserve">Raw under QC</t>
        </is>
      </c>
      <c r="P2184" t="str">
        <f>IF(OR(O2184="Issues found in master",O2184="Final master"),"Master",IF(OR(O2184="Ready for Master",O2184="Issues found in raw",O2184="Raw under QC",O2184="Issues resolved in raw"),"Raw","-"))</f>
        <v>Raw</v>
      </c>
      <c r="Q2184" s="13">
        <v>46281.20416666666</v>
      </c>
      <c r="R2184" t="inlineStr">
        <is>
          <t xml:space="preserve">2026-09 (Sept)</t>
        </is>
      </c>
      <c r="S2184">
        <f>IF(M2184="Not an error",0,IF(COUNTIFS($A$2:$A2184,$A2184,$D$2:$D2184,$D2184,$M$2:$M2184,"&lt;&gt;Not an error")=1,1,0))</f>
        <v>0</v>
      </c>
      <c r="T2184">
        <f>IF(M2184&lt;&gt;"Major",0,IF(COUNTIFS($A$2:$A2184,$A2184,$D$2:$D2184,$D2184,$M$2:$M2184,"Major")=1,1,0))</f>
        <v>0</v>
      </c>
      <c r="U2184">
        <f>IF(M2184&lt;&gt;"Minor",0,IF(COUNTIFS($A$2:$A2184,$A2184,$D$2:$D2184,$D2184,$M$2:$M2184,"Minor")=1,1,0))</f>
        <v>0</v>
      </c>
    </row>
    <row r="2185">
      <c r="A2185" t="inlineStr">
        <is>
          <t xml:space="preserve">819eabfbd96880cd7f6d42202600e24bdb384108</t>
        </is>
      </c>
      <c r="B2185" t="inlineStr">
        <is>
          <t xml:space="preserve">Primal Partners</t>
        </is>
      </c>
      <c r="C2185" t="inlineStr">
        <is>
          <t xml:space="preserve">Primal Partners (New)</t>
        </is>
      </c>
      <c r="D2185" t="inlineStr">
        <is>
          <t xml:space="preserve">7e2e4d5ff2d01174b61210b6411824a6f65f542b</t>
        </is>
      </c>
      <c r="E2185" t="inlineStr">
        <is>
          <t xml:space="preserve">Episode 151: Versuch Zu Entkommen</t>
        </is>
      </c>
      <c r="F2185">
        <v>151</v>
      </c>
      <c r="G2185" t="inlineStr">
        <is>
          <t xml:space="preserve">5:28-5:31</t>
        </is>
      </c>
      <c r="H2185" t="inlineStr">
        <is>
          <t xml:space="preserve">Pending</t>
        </is>
      </c>
      <c r="I2185" t="inlineStr">
        <is>
          <t xml:space="preserve">Remarks: [Script Error]
Line from script:
â€žDer Westwald-Hof war eine alte Wohnanlage.â€œ
Note: The location was previously established as â€œWohnanlage Westwald,â€_x009d_ not â€œWestwald-Hof.â€_x009d_ Suggested: â€žDie Wohnanlage Westwald war bereits ziemlich alt.â€œ</t>
        </is>
      </c>
      <c r="J2185" t="inlineStr">
        <is>
          <t xml:space="preserve">VOA</t>
        </is>
      </c>
      <c r="K2185" t="inlineStr">
        <is>
          <t xml:space="preserve">Script Error</t>
        </is>
      </c>
      <c r="L2185" t="inlineStr">
        <is>
          <t xml:space="preserve">Script error</t>
        </is>
      </c>
      <c r="M2185" t="str">
        <f>IFERROR(IF(VLOOKUP(L2185,'Quantification'!$A:$B,2,FALSE)&amp;""="","Unclassified",VLOOKUP(L2185,'Quantification'!$A:$B,2,FALSE)),"Unclassified")</f>
        <v>Major</v>
      </c>
      <c r="N2185" t="inlineStr">
        <is>
          <t xml:space="preserve">con-khera.mirjam@pocketfm.com</t>
        </is>
      </c>
      <c r="O2185" t="inlineStr">
        <is>
          <t xml:space="preserve">Raw under QC</t>
        </is>
      </c>
      <c r="P2185" t="str">
        <f>IF(OR(O2185="Issues found in master",O2185="Final master"),"Master",IF(OR(O2185="Ready for Master",O2185="Issues found in raw",O2185="Raw under QC",O2185="Issues resolved in raw"),"Raw","-"))</f>
        <v>Raw</v>
      </c>
      <c r="Q2185" s="13">
        <v>46281.20416666666</v>
      </c>
      <c r="R2185" t="inlineStr">
        <is>
          <t xml:space="preserve">2026-09 (Sept)</t>
        </is>
      </c>
      <c r="S2185">
        <f>IF(M2185="Not an error",0,IF(COUNTIFS($A$2:$A2185,$A2185,$D$2:$D2185,$D2185,$M$2:$M2185,"&lt;&gt;Not an error")=1,1,0))</f>
        <v>0</v>
      </c>
      <c r="T2185">
        <f>IF(M2185&lt;&gt;"Major",0,IF(COUNTIFS($A$2:$A2185,$A2185,$D$2:$D2185,$D2185,$M$2:$M2185,"Major")=1,1,0))</f>
        <v>0</v>
      </c>
      <c r="U2185">
        <f>IF(M2185&lt;&gt;"Minor",0,IF(COUNTIFS($A$2:$A2185,$A2185,$D$2:$D2185,$D2185,$M$2:$M2185,"Minor")=1,1,0))</f>
        <v>0</v>
      </c>
    </row>
    <row r="2186">
      <c r="A2186" t="inlineStr">
        <is>
          <t xml:space="preserve">819eabfbd96880cd7f6d42202600e24bdb384108</t>
        </is>
      </c>
      <c r="B2186" t="inlineStr">
        <is>
          <t xml:space="preserve">Primal Partners</t>
        </is>
      </c>
      <c r="C2186" t="inlineStr">
        <is>
          <t xml:space="preserve">Primal Partners (New)</t>
        </is>
      </c>
      <c r="D2186" t="inlineStr">
        <is>
          <t xml:space="preserve">7e2e4d5ff2d01174b61210b6411824a6f65f542b</t>
        </is>
      </c>
      <c r="E2186" t="inlineStr">
        <is>
          <t xml:space="preserve">Episode 151: Versuch Zu Entkommen</t>
        </is>
      </c>
      <c r="F2186">
        <v>151</v>
      </c>
      <c r="G2186" t="inlineStr">
        <is>
          <t xml:space="preserve">6:28-6:33</t>
        </is>
      </c>
      <c r="H2186" t="inlineStr">
        <is>
          <t xml:space="preserve">Pending</t>
        </is>
      </c>
      <c r="I2186" t="inlineStr">
        <is>
          <t xml:space="preserve">Remarks: [Script Error]
Line from script:
â€žFinder drehte sich um, um seine Dompteuse zu warnen, zÃ¶gerte aber.â€œ
Note: â€œDompteuseâ€_x009d_ refers to a circus animal trainer and is inconsistent with the established term â€œBÃ¤ndigerin.â€_x009d_ Suggested: â€žFinder drehte sich um, um seine BÃ¤ndigerin zu warnen, zÃ¶gerte aber.â€œ</t>
        </is>
      </c>
      <c r="J2186" t="inlineStr">
        <is>
          <t xml:space="preserve">VOA</t>
        </is>
      </c>
      <c r="K2186" t="inlineStr">
        <is>
          <t xml:space="preserve">Script Error</t>
        </is>
      </c>
      <c r="L2186" t="inlineStr">
        <is>
          <t xml:space="preserve">Script error</t>
        </is>
      </c>
      <c r="M2186" t="str">
        <f>IFERROR(IF(VLOOKUP(L2186,'Quantification'!$A:$B,2,FALSE)&amp;""="","Unclassified",VLOOKUP(L2186,'Quantification'!$A:$B,2,FALSE)),"Unclassified")</f>
        <v>Major</v>
      </c>
      <c r="N2186" t="inlineStr">
        <is>
          <t xml:space="preserve">con-khera.mirjam@pocketfm.com</t>
        </is>
      </c>
      <c r="O2186" t="inlineStr">
        <is>
          <t xml:space="preserve">Raw under QC</t>
        </is>
      </c>
      <c r="P2186" t="str">
        <f>IF(OR(O2186="Issues found in master",O2186="Final master"),"Master",IF(OR(O2186="Ready for Master",O2186="Issues found in raw",O2186="Raw under QC",O2186="Issues resolved in raw"),"Raw","-"))</f>
        <v>Raw</v>
      </c>
      <c r="Q2186" s="13">
        <v>46281.20416666666</v>
      </c>
      <c r="R2186" t="inlineStr">
        <is>
          <t xml:space="preserve">2026-09 (Sept)</t>
        </is>
      </c>
      <c r="S2186">
        <f>IF(M2186="Not an error",0,IF(COUNTIFS($A$2:$A2186,$A2186,$D$2:$D2186,$D2186,$M$2:$M2186,"&lt;&gt;Not an error")=1,1,0))</f>
        <v>0</v>
      </c>
      <c r="T2186">
        <f>IF(M2186&lt;&gt;"Major",0,IF(COUNTIFS($A$2:$A2186,$A2186,$D$2:$D2186,$D2186,$M$2:$M2186,"Major")=1,1,0))</f>
        <v>0</v>
      </c>
      <c r="U2186">
        <f>IF(M2186&lt;&gt;"Minor",0,IF(COUNTIFS($A$2:$A2186,$A2186,$D$2:$D2186,$D2186,$M$2:$M2186,"Minor")=1,1,0))</f>
        <v>0</v>
      </c>
    </row>
    <row r="2187">
      <c r="A2187" t="inlineStr">
        <is>
          <t xml:space="preserve">af2d64963a0b2a4ae6e1645ebec6e6220c089166</t>
        </is>
      </c>
      <c r="B2187" t="inlineStr">
        <is>
          <t xml:space="preserve">Rise of the Beastmaster</t>
        </is>
      </c>
      <c r="C2187" t="inlineStr">
        <is>
          <t xml:space="preserve">Der Aufstieg Des Beastmasters</t>
        </is>
      </c>
      <c r="D2187" t="inlineStr">
        <is>
          <t xml:space="preserve">a08694e0c361f44128e87f9a4072873959946ccb</t>
        </is>
      </c>
      <c r="E2187" t="inlineStr">
        <is>
          <t xml:space="preserve">Episode 1: Geboren Aus Feuer</t>
        </is>
      </c>
      <c r="F2187">
        <v>1</v>
      </c>
      <c r="G2187" t="inlineStr">
        <is>
          <t xml:space="preserve">3:51-4:24</t>
        </is>
      </c>
      <c r="H2187" t="inlineStr">
        <is>
          <t xml:space="preserve">Resolved</t>
        </is>
      </c>
      <c r="I2187" t="inlineStr">
        <is>
          <t xml:space="preserve">Niall should be pronounced english - "Niall rief wütend: „Jake Cooke, wie kannst du es wagen, Lydia unter Drogen zu setzen und zu überfallen!“
Als Antwort schoss der dreiäugige Adler einen Blitz ab, der in Jake einschlug. Die Geistquell-Kraft der Bestie durchfuhr Jakes Körper und lähmte ihn, woraufhin er mit einem dumpfen Aufprall zusammenbrach.
„Niall Redfern?“, fragte Jake fassungslos.
Er wusste, wer das war. Schließlich war Niall am Kolleg eine große Nummer."</t>
        </is>
      </c>
      <c r="J2187" t="inlineStr">
        <is>
          <t xml:space="preserve">VOA</t>
        </is>
      </c>
      <c r="K2187" t="inlineStr">
        <is>
          <t xml:space="preserve">Mispronunciation</t>
        </is>
      </c>
      <c r="L2187" t="inlineStr">
        <is>
          <t xml:space="preserve">Mispronunciation</t>
        </is>
      </c>
      <c r="M2187" t="str">
        <f>IFERROR(IF(VLOOKUP(L2187,'Quantification'!$A:$B,2,FALSE)&amp;""="","Unclassified",VLOOKUP(L2187,'Quantification'!$A:$B,2,FALSE)),"Unclassified")</f>
        <v>Major</v>
      </c>
      <c r="N2187" t="inlineStr">
        <is>
          <t xml:space="preserve">frl-denis.sobol@pocketfm.com</t>
        </is>
      </c>
      <c r="O2187" t="inlineStr">
        <is>
          <t xml:space="preserve">Issues found in raw</t>
        </is>
      </c>
      <c r="P2187" t="str">
        <f>IF(OR(O2187="Issues found in master",O2187="Final master"),"Master",IF(OR(O2187="Ready for Master",O2187="Issues found in raw",O2187="Raw under QC",O2187="Issues resolved in raw"),"Raw","-"))</f>
        <v>Raw</v>
      </c>
      <c r="Q2187" s="13">
        <v>46274.47777777778</v>
      </c>
      <c r="R2187" t="inlineStr">
        <is>
          <t xml:space="preserve">2026-09 (Sept)</t>
        </is>
      </c>
      <c r="S2187">
        <f>IF(M2187="Not an error",0,IF(COUNTIFS($A$2:$A2187,$A2187,$D$2:$D2187,$D2187,$M$2:$M2187,"&lt;&gt;Not an error")=1,1,0))</f>
        <v>1</v>
      </c>
      <c r="T2187">
        <f>IF(M2187&lt;&gt;"Major",0,IF(COUNTIFS($A$2:$A2187,$A2187,$D$2:$D2187,$D2187,$M$2:$M2187,"Major")=1,1,0))</f>
        <v>1</v>
      </c>
      <c r="U2187">
        <f>IF(M2187&lt;&gt;"Minor",0,IF(COUNTIFS($A$2:$A2187,$A2187,$D$2:$D2187,$D2187,$M$2:$M2187,"Minor")=1,1,0))</f>
        <v>0</v>
      </c>
    </row>
    <row r="2188">
      <c r="A2188" t="inlineStr">
        <is>
          <t xml:space="preserve">af2d64963a0b2a4ae6e1645ebec6e6220c089166</t>
        </is>
      </c>
      <c r="B2188" t="inlineStr">
        <is>
          <t xml:space="preserve">Rise of the Beastmaster</t>
        </is>
      </c>
      <c r="C2188" t="inlineStr">
        <is>
          <t xml:space="preserve">Der Aufstieg Des Beastmasters</t>
        </is>
      </c>
      <c r="D2188" t="inlineStr">
        <is>
          <t xml:space="preserve">a08694e0c361f44128e87f9a4072873959946ccb</t>
        </is>
      </c>
      <c r="E2188" t="inlineStr">
        <is>
          <t xml:space="preserve">Episode 1: Geboren Aus Feuer</t>
        </is>
      </c>
      <c r="F2188">
        <v>1</v>
      </c>
      <c r="G2188" t="inlineStr">
        <is>
          <t xml:space="preserve">4:28-5:32</t>
        </is>
      </c>
      <c r="H2188" t="inlineStr">
        <is>
          <t xml:space="preserve">Resolved</t>
        </is>
      </c>
      <c r="I2188" t="inlineStr">
        <is>
          <t xml:space="preserve">Direktorat -&gt; Reliquiar; Bund -&gt; KÃ¶nigreich - â€œEr war nicht nur einer der Studenten des Himmelswacht-Direktorats des Kollegs, sondern stammte auch aus dem Herrenhaus Sturmfels in Feuerfels. Von all den SprÃ¶sslingen der mÃ¤chtigen Familien im ScharlachphÃ¶nix-Bund stand er allein an der Spitze.
Jake und Lydia stammten beide aus kleinen StÃ¤dten im Bund und hatten lange und hart gekÃ¤mpft, nur um sich einen Ausbildungsplatz am Amberfurt-Kolleg zu verdienen. Niall Redfern sollte eigentlich in einer vÃ¶llig anderen Welt existieren, jemand, dem sie niemals hÃ¤tten Ã¼ber den Weg laufen dÃ¼rfen.
â€žNiall, rette mich!â€œ, rief Lydia panisch.
Als Jake aufblickte, schmiegte sich Lydia mit zerzauster Kleidung bereits an Niall und starrte Jake weinend mit hasserfÃ¼llten Augen an.
Niall verkÃ¼ndete: â€žJake Cooke, kraft meiner AutoritÃ¤t als Student des Himmelswacht-Direktorats habe ich jedes Recht, dich dafÃ¼r zu bestrafen, dass du dich schlimmer als ein Tier verhalten hast.â€_x009d_ -&gt; Er war nicht nur einer der Studenten des Himmelswacht-Reliquiars des Kollegs, sondern stammte auch aus dem Herrenhaus Sturmfels in Feuerfels. Von all den SprÃ¶sslingen der mÃ¤chtigen Familien im ScharlachphÃ¶nix-KÃ¶nigreich stand er allein an der Spitze.
Jake und Lydia stammten beide aus kleinen StÃ¤dten im KÃ¶nigreich und hatten lange und hart gekÃ¤mpft, nur um sich einen Ausbildungsplatz am Amberfurt-Kolleg zu verdienen. Niall Redfern sollte eigentlich in einer vÃ¶llig anderen Welt existieren, jemand, dem sie niemals hÃ¤tten Ã¼ber den Weg laufen dÃ¼rfen.
â€žNiall, rette mich!â€œ, rief Lydia panisch.
Als Jake aufblickte, schmiegte sich Lydia mit zerzauster Kleidung bereits an Niall und starrte Jake weinend mit hasserfÃ¼llten Augen an.
Niall verkÃ¼ndete: â€žJake Cooke, kraft meiner AutoritÃ¤t als Student des Himmelswacht-Reliquiars habe ich jedes Recht, dich dafÃ¼r zu bestrafen, dass du dich schlimmer als ein Tier verhalten hast.</t>
        </is>
      </c>
      <c r="J2188" t="inlineStr">
        <is>
          <t xml:space="preserve">AI</t>
        </is>
      </c>
      <c r="K2188" t="inlineStr">
        <is>
          <t xml:space="preserve">Script error</t>
        </is>
      </c>
      <c r="L2188" t="inlineStr">
        <is>
          <t xml:space="preserve">Script error</t>
        </is>
      </c>
      <c r="M2188" t="str">
        <f>IFERROR(IF(VLOOKUP(L2188,'Quantification'!$A:$B,2,FALSE)&amp;""="","Unclassified",VLOOKUP(L2188,'Quantification'!$A:$B,2,FALSE)),"Unclassified")</f>
        <v>Major</v>
      </c>
      <c r="N2188" t="inlineStr">
        <is>
          <t xml:space="preserve">frl-denis.sobol@pocketfm.com</t>
        </is>
      </c>
      <c r="O2188" t="inlineStr">
        <is>
          <t xml:space="preserve">Issues found in raw</t>
        </is>
      </c>
      <c r="P2188" t="str">
        <f>IF(OR(O2188="Issues found in master",O2188="Final master"),"Master",IF(OR(O2188="Ready for Master",O2188="Issues found in raw",O2188="Raw under QC",O2188="Issues resolved in raw"),"Raw","-"))</f>
        <v>Raw</v>
      </c>
      <c r="Q2188" s="13">
        <v>46274.47777777778</v>
      </c>
      <c r="R2188" t="inlineStr">
        <is>
          <t xml:space="preserve">2026-09 (Sept)</t>
        </is>
      </c>
      <c r="S2188">
        <f>IF(M2188="Not an error",0,IF(COUNTIFS($A$2:$A2188,$A2188,$D$2:$D2188,$D2188,$M$2:$M2188,"&lt;&gt;Not an error")=1,1,0))</f>
        <v>0</v>
      </c>
      <c r="T2188">
        <f>IF(M2188&lt;&gt;"Major",0,IF(COUNTIFS($A$2:$A2188,$A2188,$D$2:$D2188,$D2188,$M$2:$M2188,"Major")=1,1,0))</f>
        <v>0</v>
      </c>
      <c r="U2188">
        <f>IF(M2188&lt;&gt;"Minor",0,IF(COUNTIFS($A$2:$A2188,$A2188,$D$2:$D2188,$D2188,$M$2:$M2188,"Minor")=1,1,0))</f>
        <v>0</v>
      </c>
    </row>
    <row r="2189">
      <c r="A2189" t="inlineStr">
        <is>
          <t xml:space="preserve">af2d64963a0b2a4ae6e1645ebec6e6220c089166</t>
        </is>
      </c>
      <c r="B2189" t="inlineStr">
        <is>
          <t xml:space="preserve">Rise of the Beastmaster</t>
        </is>
      </c>
      <c r="C2189" t="inlineStr">
        <is>
          <t xml:space="preserve">Der Aufstieg Des Beastmasters</t>
        </is>
      </c>
      <c r="D2189" t="inlineStr">
        <is>
          <t xml:space="preserve">a08694e0c361f44128e87f9a4072873959946ccb</t>
        </is>
      </c>
      <c r="E2189" t="inlineStr">
        <is>
          <t xml:space="preserve">Episode 1: Geboren Aus Feuer</t>
        </is>
      </c>
      <c r="F2189">
        <v>1</v>
      </c>
      <c r="G2189" t="inlineStr">
        <is>
          <t xml:space="preserve">7:12-7:16</t>
        </is>
      </c>
      <c r="H2189" t="inlineStr">
        <is>
          <t xml:space="preserve">Resolved</t>
        </is>
      </c>
      <c r="I2189" t="inlineStr">
        <is>
          <t xml:space="preserve">"Midas hatte die von Jake gefundene bereits in seine Federn integriert." -&gt; Midas hatte die von Jake gefundene Heiligenbestien-Kampfseele bereits in seine Federn integriert.</t>
        </is>
      </c>
      <c r="J2189" t="inlineStr">
        <is>
          <t xml:space="preserve">AI</t>
        </is>
      </c>
      <c r="K2189" t="inlineStr">
        <is>
          <t xml:space="preserve">Script error</t>
        </is>
      </c>
      <c r="L2189" t="inlineStr">
        <is>
          <t xml:space="preserve">Script error</t>
        </is>
      </c>
      <c r="M2189" t="str">
        <f>IFERROR(IF(VLOOKUP(L2189,'Quantification'!$A:$B,2,FALSE)&amp;""="","Unclassified",VLOOKUP(L2189,'Quantification'!$A:$B,2,FALSE)),"Unclassified")</f>
        <v>Major</v>
      </c>
      <c r="N2189" t="inlineStr">
        <is>
          <t xml:space="preserve">frl-denis.sobol@pocketfm.com</t>
        </is>
      </c>
      <c r="O2189" t="inlineStr">
        <is>
          <t xml:space="preserve">Issues found in raw</t>
        </is>
      </c>
      <c r="P2189" t="str">
        <f>IF(OR(O2189="Issues found in master",O2189="Final master"),"Master",IF(OR(O2189="Ready for Master",O2189="Issues found in raw",O2189="Raw under QC",O2189="Issues resolved in raw"),"Raw","-"))</f>
        <v>Raw</v>
      </c>
      <c r="Q2189" s="13">
        <v>46274.47777777778</v>
      </c>
      <c r="R2189" t="inlineStr">
        <is>
          <t xml:space="preserve">2026-09 (Sept)</t>
        </is>
      </c>
      <c r="S2189">
        <f>IF(M2189="Not an error",0,IF(COUNTIFS($A$2:$A2189,$A2189,$D$2:$D2189,$D2189,$M$2:$M2189,"&lt;&gt;Not an error")=1,1,0))</f>
        <v>0</v>
      </c>
      <c r="T2189">
        <f>IF(M2189&lt;&gt;"Major",0,IF(COUNTIFS($A$2:$A2189,$A2189,$D$2:$D2189,$D2189,$M$2:$M2189,"Major")=1,1,0))</f>
        <v>0</v>
      </c>
      <c r="U2189">
        <f>IF(M2189&lt;&gt;"Minor",0,IF(COUNTIFS($A$2:$A2189,$A2189,$D$2:$D2189,$D2189,$M$2:$M2189,"Minor")=1,1,0))</f>
        <v>0</v>
      </c>
    </row>
    <row r="2190">
      <c r="A2190" t="inlineStr">
        <is>
          <t xml:space="preserve">af2d64963a0b2a4ae6e1645ebec6e6220c089166</t>
        </is>
      </c>
      <c r="B2190" t="inlineStr">
        <is>
          <t xml:space="preserve">Rise of the Beastmaster</t>
        </is>
      </c>
      <c r="C2190" t="inlineStr">
        <is>
          <t xml:space="preserve">Der Aufstieg Des Beastmasters</t>
        </is>
      </c>
      <c r="D2190" t="inlineStr">
        <is>
          <t xml:space="preserve">a08694e0c361f44128e87f9a4072873959946ccb</t>
        </is>
      </c>
      <c r="E2190" t="inlineStr">
        <is>
          <t xml:space="preserve">Episode 1: Geboren Aus Feuer</t>
        </is>
      </c>
      <c r="F2190">
        <v>1</v>
      </c>
      <c r="G2190" t="inlineStr">
        <is>
          <t xml:space="preserve">11:42-11:48</t>
        </is>
      </c>
      <c r="H2190" t="inlineStr">
        <is>
          <t xml:space="preserve">Resolved</t>
        </is>
      </c>
      <c r="I2190" t="inlineStr">
        <is>
          <t xml:space="preserve">"Sie war zur Primus-Studentin des Himmelswacht-Reliquiars aufgestiegen, dem Kern des Amberfurt-Kollegs." -&gt; Sie war zur einer Schülerin des Himmelswacht-Reliquiars aufgestiegen, dem Kern des Amberfurt-Kollegs.</t>
        </is>
      </c>
      <c r="J2190" t="inlineStr">
        <is>
          <t xml:space="preserve">AI</t>
        </is>
      </c>
      <c r="K2190" t="inlineStr">
        <is>
          <t xml:space="preserve">Script error</t>
        </is>
      </c>
      <c r="L2190" t="inlineStr">
        <is>
          <t xml:space="preserve">Script error</t>
        </is>
      </c>
      <c r="M2190" t="str">
        <f>IFERROR(IF(VLOOKUP(L2190,'Quantification'!$A:$B,2,FALSE)&amp;""="","Unclassified",VLOOKUP(L2190,'Quantification'!$A:$B,2,FALSE)),"Unclassified")</f>
        <v>Major</v>
      </c>
      <c r="N2190" t="inlineStr">
        <is>
          <t xml:space="preserve">frl-denis.sobol@pocketfm.com</t>
        </is>
      </c>
      <c r="O2190" t="inlineStr">
        <is>
          <t xml:space="preserve">Issues found in raw</t>
        </is>
      </c>
      <c r="P2190" t="str">
        <f>IF(OR(O2190="Issues found in master",O2190="Final master"),"Master",IF(OR(O2190="Ready for Master",O2190="Issues found in raw",O2190="Raw under QC",O2190="Issues resolved in raw"),"Raw","-"))</f>
        <v>Raw</v>
      </c>
      <c r="Q2190" s="13">
        <v>46274.47777777778</v>
      </c>
      <c r="R2190" t="inlineStr">
        <is>
          <t xml:space="preserve">2026-09 (Sept)</t>
        </is>
      </c>
      <c r="S2190">
        <f>IF(M2190="Not an error",0,IF(COUNTIFS($A$2:$A2190,$A2190,$D$2:$D2190,$D2190,$M$2:$M2190,"&lt;&gt;Not an error")=1,1,0))</f>
        <v>0</v>
      </c>
      <c r="T2190">
        <f>IF(M2190&lt;&gt;"Major",0,IF(COUNTIFS($A$2:$A2190,$A2190,$D$2:$D2190,$D2190,$M$2:$M2190,"Major")=1,1,0))</f>
        <v>0</v>
      </c>
      <c r="U2190">
        <f>IF(M2190&lt;&gt;"Minor",0,IF(COUNTIFS($A$2:$A2190,$A2190,$D$2:$D2190,$D2190,$M$2:$M2190,"Minor")=1,1,0))</f>
        <v>0</v>
      </c>
    </row>
    <row r="2191">
      <c r="A2191" t="inlineStr">
        <is>
          <t xml:space="preserve">af2d64963a0b2a4ae6e1645ebec6e6220c089166</t>
        </is>
      </c>
      <c r="B2191" t="inlineStr">
        <is>
          <t xml:space="preserve">Rise of the Beastmaster</t>
        </is>
      </c>
      <c r="C2191" t="inlineStr">
        <is>
          <t xml:space="preserve">Der Aufstieg Des Beastmasters</t>
        </is>
      </c>
      <c r="D2191" t="inlineStr">
        <is>
          <t xml:space="preserve">04338aecb50e0d120d303ef6c66dca7462a7d159</t>
        </is>
      </c>
      <c r="E2191" t="inlineStr">
        <is>
          <t xml:space="preserve">Episode 3: Kein Zurück Mehr</t>
        </is>
      </c>
      <c r="F2191">
        <v>3</v>
      </c>
      <c r="G2191" t="inlineStr">
        <is>
          <t xml:space="preserve">0:00-0:08</t>
        </is>
      </c>
      <c r="H2191" t="inlineStr">
        <is>
          <t xml:space="preserve">Resolved</t>
        </is>
      </c>
      <c r="I2191" t="inlineStr">
        <is>
          <t xml:space="preserve">gluttal -&gt; glut-tal - "Jakes Vater, Archie Cooke, war der Statthalter von Gluttal und seine Mutter, Freya Ashdown, dessen Frau."</t>
        </is>
      </c>
      <c r="J2191" t="inlineStr">
        <is>
          <t xml:space="preserve">AI</t>
        </is>
      </c>
      <c r="K2191" t="inlineStr">
        <is>
          <t xml:space="preserve">Script error</t>
        </is>
      </c>
      <c r="L2191" t="inlineStr">
        <is>
          <t xml:space="preserve">Script error</t>
        </is>
      </c>
      <c r="M2191" t="str">
        <f>IFERROR(IF(VLOOKUP(L2191,'Quantification'!$A:$B,2,FALSE)&amp;""="","Unclassified",VLOOKUP(L2191,'Quantification'!$A:$B,2,FALSE)),"Unclassified")</f>
        <v>Major</v>
      </c>
      <c r="N2191" t="inlineStr">
        <is>
          <t xml:space="preserve">frl-denis.sobol@pocketfm.com</t>
        </is>
      </c>
      <c r="O2191" t="inlineStr">
        <is>
          <t xml:space="preserve">Issues found in raw</t>
        </is>
      </c>
      <c r="P2191" t="str">
        <f>IF(OR(O2191="Issues found in master",O2191="Final master"),"Master",IF(OR(O2191="Ready for Master",O2191="Issues found in raw",O2191="Raw under QC",O2191="Issues resolved in raw"),"Raw","-"))</f>
        <v>Raw</v>
      </c>
      <c r="Q2191" s="13">
        <v>46274.47777777778</v>
      </c>
      <c r="R2191" t="inlineStr">
        <is>
          <t xml:space="preserve">2026-09 (Sept)</t>
        </is>
      </c>
      <c r="S2191">
        <f>IF(M2191="Not an error",0,IF(COUNTIFS($A$2:$A2191,$A2191,$D$2:$D2191,$D2191,$M$2:$M2191,"&lt;&gt;Not an error")=1,1,0))</f>
        <v>1</v>
      </c>
      <c r="T2191">
        <f>IF(M2191&lt;&gt;"Major",0,IF(COUNTIFS($A$2:$A2191,$A2191,$D$2:$D2191,$D2191,$M$2:$M2191,"Major")=1,1,0))</f>
        <v>1</v>
      </c>
      <c r="U2191">
        <f>IF(M2191&lt;&gt;"Minor",0,IF(COUNTIFS($A$2:$A2191,$A2191,$D$2:$D2191,$D2191,$M$2:$M2191,"Minor")=1,1,0))</f>
        <v>0</v>
      </c>
    </row>
    <row r="2192">
      <c r="A2192" t="inlineStr">
        <is>
          <t xml:space="preserve">af2d64963a0b2a4ae6e1645ebec6e6220c089166</t>
        </is>
      </c>
      <c r="B2192" t="inlineStr">
        <is>
          <t xml:space="preserve">Rise of the Beastmaster</t>
        </is>
      </c>
      <c r="C2192" t="inlineStr">
        <is>
          <t xml:space="preserve">Der Aufstieg Des Beastmasters</t>
        </is>
      </c>
      <c r="D2192" t="inlineStr">
        <is>
          <t xml:space="preserve">04338aecb50e0d120d303ef6c66dca7462a7d159</t>
        </is>
      </c>
      <c r="E2192" t="inlineStr">
        <is>
          <t xml:space="preserve">Episode 3: Kein Zurück Mehr</t>
        </is>
      </c>
      <c r="F2192">
        <v>3</v>
      </c>
      <c r="G2192" t="inlineStr">
        <is>
          <t xml:space="preserve">2:48-3:08</t>
        </is>
      </c>
      <c r="H2192" t="inlineStr">
        <is>
          <t xml:space="preserve">Resolved</t>
        </is>
      </c>
      <c r="I2192" t="inlineStr">
        <is>
          <t xml:space="preserve">gluttal -&gt; glut-tal - "Als Ehefrau hatte Lois einen hohen Status im Herrenhaus und ihre Familie war auch in Gluttal sehr angesehen. Das junge Mädchen an ihrer Seite war ihre Tochter Marcy, Jakes jüngere Halbschwester. Ihr Talent war nicht schlecht und in den letzten drei Jahren war sie in Gluttal schnell berühmt geworden."</t>
        </is>
      </c>
      <c r="J2192" t="inlineStr">
        <is>
          <t xml:space="preserve">AI</t>
        </is>
      </c>
      <c r="K2192" t="inlineStr">
        <is>
          <t xml:space="preserve">Script error</t>
        </is>
      </c>
      <c r="L2192" t="inlineStr">
        <is>
          <t xml:space="preserve">Script error</t>
        </is>
      </c>
      <c r="M2192" t="str">
        <f>IFERROR(IF(VLOOKUP(L2192,'Quantification'!$A:$B,2,FALSE)&amp;""="","Unclassified",VLOOKUP(L2192,'Quantification'!$A:$B,2,FALSE)),"Unclassified")</f>
        <v>Major</v>
      </c>
      <c r="N2192" t="inlineStr">
        <is>
          <t xml:space="preserve">frl-denis.sobol@pocketfm.com</t>
        </is>
      </c>
      <c r="O2192" t="inlineStr">
        <is>
          <t xml:space="preserve">Issues found in raw</t>
        </is>
      </c>
      <c r="P2192" t="str">
        <f>IF(OR(O2192="Issues found in master",O2192="Final master"),"Master",IF(OR(O2192="Ready for Master",O2192="Issues found in raw",O2192="Raw under QC",O2192="Issues resolved in raw"),"Raw","-"))</f>
        <v>Raw</v>
      </c>
      <c r="Q2192" s="13">
        <v>46274.47777777778</v>
      </c>
      <c r="R2192" t="inlineStr">
        <is>
          <t xml:space="preserve">2026-09 (Sept)</t>
        </is>
      </c>
      <c r="S2192">
        <f>IF(M2192="Not an error",0,IF(COUNTIFS($A$2:$A2192,$A2192,$D$2:$D2192,$D2192,$M$2:$M2192,"&lt;&gt;Not an error")=1,1,0))</f>
        <v>0</v>
      </c>
      <c r="T2192">
        <f>IF(M2192&lt;&gt;"Major",0,IF(COUNTIFS($A$2:$A2192,$A2192,$D$2:$D2192,$D2192,$M$2:$M2192,"Major")=1,1,0))</f>
        <v>0</v>
      </c>
      <c r="U2192">
        <f>IF(M2192&lt;&gt;"Minor",0,IF(COUNTIFS($A$2:$A2192,$A2192,$D$2:$D2192,$D2192,$M$2:$M2192,"Minor")=1,1,0))</f>
        <v>0</v>
      </c>
    </row>
    <row r="2193">
      <c r="A2193" t="inlineStr">
        <is>
          <t xml:space="preserve">af2d64963a0b2a4ae6e1645ebec6e6220c089166</t>
        </is>
      </c>
      <c r="B2193" t="inlineStr">
        <is>
          <t xml:space="preserve">Rise of the Beastmaster</t>
        </is>
      </c>
      <c r="C2193" t="inlineStr">
        <is>
          <t xml:space="preserve">Der Aufstieg Des Beastmasters</t>
        </is>
      </c>
      <c r="D2193" t="inlineStr">
        <is>
          <t xml:space="preserve">04338aecb50e0d120d303ef6c66dca7462a7d159</t>
        </is>
      </c>
      <c r="E2193" t="inlineStr">
        <is>
          <t xml:space="preserve">Episode 3: Kein Zurück Mehr</t>
        </is>
      </c>
      <c r="F2193">
        <v>3</v>
      </c>
      <c r="G2193" t="inlineStr">
        <is>
          <t xml:space="preserve">12:33-12:38</t>
        </is>
      </c>
      <c r="H2193" t="inlineStr">
        <is>
          <t xml:space="preserve">Resolved</t>
        </is>
      </c>
      <c r="I2193" t="inlineStr">
        <is>
          <t xml:space="preserve">gluttal -&gt; glut-tal - "Wenn die Lachnummer von Gluttal ein Comeback schaffen könnte, dann können Schweine auch fliegen.“</t>
        </is>
      </c>
      <c r="J2193" t="inlineStr">
        <is>
          <t xml:space="preserve">AI</t>
        </is>
      </c>
      <c r="K2193" t="inlineStr">
        <is>
          <t xml:space="preserve">Script error</t>
        </is>
      </c>
      <c r="L2193" t="inlineStr">
        <is>
          <t xml:space="preserve">Script error</t>
        </is>
      </c>
      <c r="M2193" t="str">
        <f>IFERROR(IF(VLOOKUP(L2193,'Quantification'!$A:$B,2,FALSE)&amp;""="","Unclassified",VLOOKUP(L2193,'Quantification'!$A:$B,2,FALSE)),"Unclassified")</f>
        <v>Major</v>
      </c>
      <c r="N2193" t="inlineStr">
        <is>
          <t xml:space="preserve">frl-denis.sobol@pocketfm.com</t>
        </is>
      </c>
      <c r="O2193" t="inlineStr">
        <is>
          <t xml:space="preserve">Issues found in raw</t>
        </is>
      </c>
      <c r="P2193" t="str">
        <f>IF(OR(O2193="Issues found in master",O2193="Final master"),"Master",IF(OR(O2193="Ready for Master",O2193="Issues found in raw",O2193="Raw under QC",O2193="Issues resolved in raw"),"Raw","-"))</f>
        <v>Raw</v>
      </c>
      <c r="Q2193" s="13">
        <v>46274.47777777778</v>
      </c>
      <c r="R2193" t="inlineStr">
        <is>
          <t xml:space="preserve">2026-09 (Sept)</t>
        </is>
      </c>
      <c r="S2193">
        <f>IF(M2193="Not an error",0,IF(COUNTIFS($A$2:$A2193,$A2193,$D$2:$D2193,$D2193,$M$2:$M2193,"&lt;&gt;Not an error")=1,1,0))</f>
        <v>0</v>
      </c>
      <c r="T2193">
        <f>IF(M2193&lt;&gt;"Major",0,IF(COUNTIFS($A$2:$A2193,$A2193,$D$2:$D2193,$D2193,$M$2:$M2193,"Major")=1,1,0))</f>
        <v>0</v>
      </c>
      <c r="U2193">
        <f>IF(M2193&lt;&gt;"Minor",0,IF(COUNTIFS($A$2:$A2193,$A2193,$D$2:$D2193,$D2193,$M$2:$M2193,"Minor")=1,1,0))</f>
        <v>0</v>
      </c>
    </row>
    <row r="2194">
      <c r="A2194" t="inlineStr">
        <is>
          <t xml:space="preserve">af2d64963a0b2a4ae6e1645ebec6e6220c089166</t>
        </is>
      </c>
      <c r="B2194" t="inlineStr">
        <is>
          <t xml:space="preserve">Rise of the Beastmaster</t>
        </is>
      </c>
      <c r="C2194" t="inlineStr">
        <is>
          <t xml:space="preserve">Der Aufstieg Des Beastmasters</t>
        </is>
      </c>
      <c r="D2194" t="inlineStr">
        <is>
          <t xml:space="preserve">0ad68942272abc490bf23835371cd0d187c1540c</t>
        </is>
      </c>
      <c r="E2194" t="inlineStr">
        <is>
          <t xml:space="preserve">Episode 3: Der Ausgestoßene Erwacht, Teil 2</t>
        </is>
      </c>
      <c r="F2194">
        <v>3</v>
      </c>
      <c r="G2194" t="inlineStr">
        <is>
          <t xml:space="preserve">0:57-1:07</t>
        </is>
      </c>
      <c r="H2194" t="inlineStr">
        <is>
          <t xml:space="preserve">Resolved</t>
        </is>
      </c>
      <c r="I2194" t="inlineStr">
        <is>
          <t xml:space="preserve">"Sobald alle Verbindungen hergestellt waren, konnten sie die Energie um sich herum anziehen und zu etwas veredeln, das „Bestien-Essenz“ genannt wurde." -&gt; Sobald alle Verbindungen hergestellt waren, konnten sie die Energie um sich herum anziehen und zu etwas veredeln, das „Bestien-Essenz“ oder auch „Bestienkraft" genannt wurde.</t>
        </is>
      </c>
      <c r="J2194" t="inlineStr">
        <is>
          <t xml:space="preserve">AI</t>
        </is>
      </c>
      <c r="K2194" t="inlineStr">
        <is>
          <t xml:space="preserve">Script error</t>
        </is>
      </c>
      <c r="L2194" t="inlineStr">
        <is>
          <t xml:space="preserve">Script error</t>
        </is>
      </c>
      <c r="M2194" t="str">
        <f>IFERROR(IF(VLOOKUP(L2194,'Quantification'!$A:$B,2,FALSE)&amp;""="","Unclassified",VLOOKUP(L2194,'Quantification'!$A:$B,2,FALSE)),"Unclassified")</f>
        <v>Major</v>
      </c>
      <c r="N2194" t="inlineStr">
        <is>
          <t xml:space="preserve">frl-denis.sobol@pocketfm.com</t>
        </is>
      </c>
      <c r="O2194" t="inlineStr">
        <is>
          <t xml:space="preserve">Issues found in raw</t>
        </is>
      </c>
      <c r="P2194" t="str">
        <f>IF(OR(O2194="Issues found in master",O2194="Final master"),"Master",IF(OR(O2194="Ready for Master",O2194="Issues found in raw",O2194="Raw under QC",O2194="Issues resolved in raw"),"Raw","-"))</f>
        <v>Raw</v>
      </c>
      <c r="Q2194" s="13">
        <v>46255.82291666667</v>
      </c>
      <c r="R2194" t="inlineStr">
        <is>
          <t xml:space="preserve">2026-08 (Aug)</t>
        </is>
      </c>
      <c r="S2194">
        <f>IF(M2194="Not an error",0,IF(COUNTIFS($A$2:$A2194,$A2194,$D$2:$D2194,$D2194,$M$2:$M2194,"&lt;&gt;Not an error")=1,1,0))</f>
        <v>1</v>
      </c>
      <c r="T2194">
        <f>IF(M2194&lt;&gt;"Major",0,IF(COUNTIFS($A$2:$A2194,$A2194,$D$2:$D2194,$D2194,$M$2:$M2194,"Major")=1,1,0))</f>
        <v>1</v>
      </c>
      <c r="U2194">
        <f>IF(M2194&lt;&gt;"Minor",0,IF(COUNTIFS($A$2:$A2194,$A2194,$D$2:$D2194,$D2194,$M$2:$M2194,"Minor")=1,1,0))</f>
        <v>0</v>
      </c>
    </row>
    <row r="2195">
      <c r="A2195" t="inlineStr">
        <is>
          <t xml:space="preserve">af2d64963a0b2a4ae6e1645ebec6e6220c089166</t>
        </is>
      </c>
      <c r="B2195" t="inlineStr">
        <is>
          <t xml:space="preserve">Rise of the Beastmaster</t>
        </is>
      </c>
      <c r="C2195" t="inlineStr">
        <is>
          <t xml:space="preserve">Der Aufstieg Des Beastmasters</t>
        </is>
      </c>
      <c r="D2195" t="inlineStr">
        <is>
          <t xml:space="preserve">b624c88154d5b591fb6ec5363ff50bdeeac258fc</t>
        </is>
      </c>
      <c r="E2195" t="inlineStr">
        <is>
          <t xml:space="preserve">Episode 5: Bestie in Meinen Adern</t>
        </is>
      </c>
      <c r="F2195">
        <v>5</v>
      </c>
      <c r="G2195" t="inlineStr">
        <is>
          <t xml:space="preserve">1:34-1:40</t>
        </is>
      </c>
      <c r="H2195" t="inlineStr">
        <is>
          <t xml:space="preserve">Resolved</t>
        </is>
      </c>
      <c r="I2195" t="inlineStr">
        <is>
          <t xml:space="preserve">"Zum Glück war niemand sonst in der Nähe des Regenliebpavillons, sonst hätte sie eine ordentliche Szene gemacht." -&gt; Zum Glück war niemand sonst in der Nähe der Regenliebterasse, sonst hätte sie eine ordentliche Szene gemacht.</t>
        </is>
      </c>
      <c r="J2195" t="inlineStr">
        <is>
          <t xml:space="preserve">AI</t>
        </is>
      </c>
      <c r="K2195" t="inlineStr">
        <is>
          <t xml:space="preserve">Script error</t>
        </is>
      </c>
      <c r="L2195" t="inlineStr">
        <is>
          <t xml:space="preserve">Script error</t>
        </is>
      </c>
      <c r="M2195" t="str">
        <f>IFERROR(IF(VLOOKUP(L2195,'Quantification'!$A:$B,2,FALSE)&amp;""="","Unclassified",VLOOKUP(L2195,'Quantification'!$A:$B,2,FALSE)),"Unclassified")</f>
        <v>Major</v>
      </c>
      <c r="N2195" t="inlineStr">
        <is>
          <t xml:space="preserve">frl-denis.sobol@pocketfm.com</t>
        </is>
      </c>
      <c r="O2195" t="inlineStr">
        <is>
          <t xml:space="preserve">Issues found in raw</t>
        </is>
      </c>
      <c r="P2195" t="str">
        <f>IF(OR(O2195="Issues found in master",O2195="Final master"),"Master",IF(OR(O2195="Ready for Master",O2195="Issues found in raw",O2195="Raw under QC",O2195="Issues resolved in raw"),"Raw","-"))</f>
        <v>Raw</v>
      </c>
      <c r="Q2195" s="13">
        <v>46274.47777777778</v>
      </c>
      <c r="R2195" t="inlineStr">
        <is>
          <t xml:space="preserve">2026-09 (Sept)</t>
        </is>
      </c>
      <c r="S2195">
        <f>IF(M2195="Not an error",0,IF(COUNTIFS($A$2:$A2195,$A2195,$D$2:$D2195,$D2195,$M$2:$M2195,"&lt;&gt;Not an error")=1,1,0))</f>
        <v>1</v>
      </c>
      <c r="T2195">
        <f>IF(M2195&lt;&gt;"Major",0,IF(COUNTIFS($A$2:$A2195,$A2195,$D$2:$D2195,$D2195,$M$2:$M2195,"Major")=1,1,0))</f>
        <v>1</v>
      </c>
      <c r="U2195">
        <f>IF(M2195&lt;&gt;"Minor",0,IF(COUNTIFS($A$2:$A2195,$A2195,$D$2:$D2195,$D2195,$M$2:$M2195,"Minor")=1,1,0))</f>
        <v>0</v>
      </c>
    </row>
    <row r="2196">
      <c r="A2196" t="inlineStr">
        <is>
          <t xml:space="preserve">af2d64963a0b2a4ae6e1645ebec6e6220c089166</t>
        </is>
      </c>
      <c r="B2196" t="inlineStr">
        <is>
          <t xml:space="preserve">Rise of the Beastmaster</t>
        </is>
      </c>
      <c r="C2196" t="inlineStr">
        <is>
          <t xml:space="preserve">Der Aufstieg Des Beastmasters</t>
        </is>
      </c>
      <c r="D2196" t="inlineStr">
        <is>
          <t xml:space="preserve">b624c88154d5b591fb6ec5363ff50bdeeac258fc</t>
        </is>
      </c>
      <c r="E2196" t="inlineStr">
        <is>
          <t xml:space="preserve">Episode 5: Bestie in Meinen Adern</t>
        </is>
      </c>
      <c r="F2196">
        <v>5</v>
      </c>
      <c r="G2196" t="inlineStr">
        <is>
          <t xml:space="preserve">3:39-3:45</t>
        </is>
      </c>
      <c r="H2196" t="inlineStr">
        <is>
          <t xml:space="preserve">Resolved</t>
        </is>
      </c>
      <c r="I2196" t="inlineStr">
        <is>
          <t xml:space="preserve">gibberish - „Ich habe nicht erwartet, dass du deine Kräfte zurückhast. Das werde ich dir nicht vergessen. Ich werde es dir hundertfach heimzahlen!“</t>
        </is>
      </c>
      <c r="J2196" t="inlineStr">
        <is>
          <t xml:space="preserve">VOA</t>
        </is>
      </c>
      <c r="K2196" t="inlineStr">
        <is>
          <t xml:space="preserve">Mispronunciation</t>
        </is>
      </c>
      <c r="L2196" t="inlineStr">
        <is>
          <t xml:space="preserve">Mispronunciation</t>
        </is>
      </c>
      <c r="M2196" t="str">
        <f>IFERROR(IF(VLOOKUP(L2196,'Quantification'!$A:$B,2,FALSE)&amp;""="","Unclassified",VLOOKUP(L2196,'Quantification'!$A:$B,2,FALSE)),"Unclassified")</f>
        <v>Major</v>
      </c>
      <c r="N2196" t="inlineStr">
        <is>
          <t xml:space="preserve">frl-denis.sobol@pocketfm.com</t>
        </is>
      </c>
      <c r="O2196" t="inlineStr">
        <is>
          <t xml:space="preserve">Issues found in raw</t>
        </is>
      </c>
      <c r="P2196" t="str">
        <f>IF(OR(O2196="Issues found in master",O2196="Final master"),"Master",IF(OR(O2196="Ready for Master",O2196="Issues found in raw",O2196="Raw under QC",O2196="Issues resolved in raw"),"Raw","-"))</f>
        <v>Raw</v>
      </c>
      <c r="Q2196" s="13">
        <v>46274.47777777778</v>
      </c>
      <c r="R2196" t="inlineStr">
        <is>
          <t xml:space="preserve">2026-09 (Sept)</t>
        </is>
      </c>
      <c r="S2196">
        <f>IF(M2196="Not an error",0,IF(COUNTIFS($A$2:$A2196,$A2196,$D$2:$D2196,$D2196,$M$2:$M2196,"&lt;&gt;Not an error")=1,1,0))</f>
        <v>0</v>
      </c>
      <c r="T2196">
        <f>IF(M2196&lt;&gt;"Major",0,IF(COUNTIFS($A$2:$A2196,$A2196,$D$2:$D2196,$D2196,$M$2:$M2196,"Major")=1,1,0))</f>
        <v>0</v>
      </c>
      <c r="U2196">
        <f>IF(M2196&lt;&gt;"Minor",0,IF(COUNTIFS($A$2:$A2196,$A2196,$D$2:$D2196,$D2196,$M$2:$M2196,"Minor")=1,1,0))</f>
        <v>0</v>
      </c>
    </row>
    <row r="2197">
      <c r="A2197" t="inlineStr">
        <is>
          <t xml:space="preserve">af2d64963a0b2a4ae6e1645ebec6e6220c089166</t>
        </is>
      </c>
      <c r="B2197" t="inlineStr">
        <is>
          <t xml:space="preserve">Rise of the Beastmaster</t>
        </is>
      </c>
      <c r="C2197" t="inlineStr">
        <is>
          <t xml:space="preserve">Der Aufstieg Des Beastmasters</t>
        </is>
      </c>
      <c r="D2197" t="inlineStr">
        <is>
          <t xml:space="preserve">b624c88154d5b591fb6ec5363ff50bdeeac258fc</t>
        </is>
      </c>
      <c r="E2197" t="inlineStr">
        <is>
          <t xml:space="preserve">Episode 5: Bestie in Meinen Adern</t>
        </is>
      </c>
      <c r="F2197">
        <v>5</v>
      </c>
      <c r="G2197" t="inlineStr">
        <is>
          <t xml:space="preserve">3:56-4:04</t>
        </is>
      </c>
      <c r="H2197" t="inlineStr">
        <is>
          <t xml:space="preserve">Resolved</t>
        </is>
      </c>
      <c r="I2197" t="inlineStr">
        <is>
          <t xml:space="preserve">VA mispronounces erwarte - „Du kannst jederzeit wiederkommen, wenn du willst. Aber erwarte nicht, dass deine andere Gesichtshälfte heil davonkommt.“</t>
        </is>
      </c>
      <c r="J2197" t="inlineStr">
        <is>
          <t xml:space="preserve">VOA</t>
        </is>
      </c>
      <c r="K2197" t="inlineStr">
        <is>
          <t xml:space="preserve">Mispronunciation</t>
        </is>
      </c>
      <c r="L2197" t="inlineStr">
        <is>
          <t xml:space="preserve">Mispronunciation</t>
        </is>
      </c>
      <c r="M2197" t="str">
        <f>IFERROR(IF(VLOOKUP(L2197,'Quantification'!$A:$B,2,FALSE)&amp;""="","Unclassified",VLOOKUP(L2197,'Quantification'!$A:$B,2,FALSE)),"Unclassified")</f>
        <v>Major</v>
      </c>
      <c r="N2197" t="inlineStr">
        <is>
          <t xml:space="preserve">frl-denis.sobol@pocketfm.com</t>
        </is>
      </c>
      <c r="O2197" t="inlineStr">
        <is>
          <t xml:space="preserve">Issues found in raw</t>
        </is>
      </c>
      <c r="P2197" t="str">
        <f>IF(OR(O2197="Issues found in master",O2197="Final master"),"Master",IF(OR(O2197="Ready for Master",O2197="Issues found in raw",O2197="Raw under QC",O2197="Issues resolved in raw"),"Raw","-"))</f>
        <v>Raw</v>
      </c>
      <c r="Q2197" s="13">
        <v>46274.47777777778</v>
      </c>
      <c r="R2197" t="inlineStr">
        <is>
          <t xml:space="preserve">2026-09 (Sept)</t>
        </is>
      </c>
      <c r="S2197">
        <f>IF(M2197="Not an error",0,IF(COUNTIFS($A$2:$A2197,$A2197,$D$2:$D2197,$D2197,$M$2:$M2197,"&lt;&gt;Not an error")=1,1,0))</f>
        <v>0</v>
      </c>
      <c r="T2197">
        <f>IF(M2197&lt;&gt;"Major",0,IF(COUNTIFS($A$2:$A2197,$A2197,$D$2:$D2197,$D2197,$M$2:$M2197,"Major")=1,1,0))</f>
        <v>0</v>
      </c>
      <c r="U2197">
        <f>IF(M2197&lt;&gt;"Minor",0,IF(COUNTIFS($A$2:$A2197,$A2197,$D$2:$D2197,$D2197,$M$2:$M2197,"Minor")=1,1,0))</f>
        <v>0</v>
      </c>
    </row>
    <row r="2198">
      <c r="A2198" t="inlineStr">
        <is>
          <t xml:space="preserve">af2d64963a0b2a4ae6e1645ebec6e6220c089166</t>
        </is>
      </c>
      <c r="B2198" t="inlineStr">
        <is>
          <t xml:space="preserve">Rise of the Beastmaster</t>
        </is>
      </c>
      <c r="C2198" t="inlineStr">
        <is>
          <t xml:space="preserve">Der Aufstieg Des Beastmasters</t>
        </is>
      </c>
      <c r="D2198" t="inlineStr">
        <is>
          <t xml:space="preserve">b624c88154d5b591fb6ec5363ff50bdeeac258fc</t>
        </is>
      </c>
      <c r="E2198" t="inlineStr">
        <is>
          <t xml:space="preserve">Episode 5: Bestie in Meinen Adern</t>
        </is>
      </c>
      <c r="F2198">
        <v>5</v>
      </c>
      <c r="G2198" t="inlineStr">
        <is>
          <t xml:space="preserve">4:44-4:51</t>
        </is>
      </c>
      <c r="H2198" t="inlineStr">
        <is>
          <t xml:space="preserve">Resolved</t>
        </is>
      </c>
      <c r="I2198" t="inlineStr">
        <is>
          <t xml:space="preserve">"Im Scharlachphönix-Bund konnten Männer, die nicht der König waren, drei Ehefrauen und vier Konkubinen haben." -&gt; Im Scharlachphönix-Königreich konnten Männer, die nicht der König waren, drei Ehefrauen und vier Konkubinen haben.</t>
        </is>
      </c>
      <c r="J2198" t="inlineStr">
        <is>
          <t xml:space="preserve">AI</t>
        </is>
      </c>
      <c r="K2198" t="inlineStr">
        <is>
          <t xml:space="preserve">Script error</t>
        </is>
      </c>
      <c r="L2198" t="inlineStr">
        <is>
          <t xml:space="preserve">Script error</t>
        </is>
      </c>
      <c r="M2198" t="str">
        <f>IFERROR(IF(VLOOKUP(L2198,'Quantification'!$A:$B,2,FALSE)&amp;""="","Unclassified",VLOOKUP(L2198,'Quantification'!$A:$B,2,FALSE)),"Unclassified")</f>
        <v>Major</v>
      </c>
      <c r="N2198" t="inlineStr">
        <is>
          <t xml:space="preserve">frl-denis.sobol@pocketfm.com</t>
        </is>
      </c>
      <c r="O2198" t="inlineStr">
        <is>
          <t xml:space="preserve">Issues found in raw</t>
        </is>
      </c>
      <c r="P2198" t="str">
        <f>IF(OR(O2198="Issues found in master",O2198="Final master"),"Master",IF(OR(O2198="Ready for Master",O2198="Issues found in raw",O2198="Raw under QC",O2198="Issues resolved in raw"),"Raw","-"))</f>
        <v>Raw</v>
      </c>
      <c r="Q2198" s="13">
        <v>46274.47777777778</v>
      </c>
      <c r="R2198" t="inlineStr">
        <is>
          <t xml:space="preserve">2026-09 (Sept)</t>
        </is>
      </c>
      <c r="S2198">
        <f>IF(M2198="Not an error",0,IF(COUNTIFS($A$2:$A2198,$A2198,$D$2:$D2198,$D2198,$M$2:$M2198,"&lt;&gt;Not an error")=1,1,0))</f>
        <v>0</v>
      </c>
      <c r="T2198">
        <f>IF(M2198&lt;&gt;"Major",0,IF(COUNTIFS($A$2:$A2198,$A2198,$D$2:$D2198,$D2198,$M$2:$M2198,"Major")=1,1,0))</f>
        <v>0</v>
      </c>
      <c r="U2198">
        <f>IF(M2198&lt;&gt;"Minor",0,IF(COUNTIFS($A$2:$A2198,$A2198,$D$2:$D2198,$D2198,$M$2:$M2198,"Minor")=1,1,0))</f>
        <v>0</v>
      </c>
    </row>
    <row r="2199">
      <c r="A2199" t="inlineStr">
        <is>
          <t xml:space="preserve">af2d64963a0b2a4ae6e1645ebec6e6220c089166</t>
        </is>
      </c>
      <c r="B2199" t="inlineStr">
        <is>
          <t xml:space="preserve">Rise of the Beastmaster</t>
        </is>
      </c>
      <c r="C2199" t="inlineStr">
        <is>
          <t xml:space="preserve">Der Aufstieg Des Beastmasters</t>
        </is>
      </c>
      <c r="D2199" t="inlineStr">
        <is>
          <t xml:space="preserve">b624c88154d5b591fb6ec5363ff50bdeeac258fc</t>
        </is>
      </c>
      <c r="E2199" t="inlineStr">
        <is>
          <t xml:space="preserve">Episode 5: Bestie in Meinen Adern</t>
        </is>
      </c>
      <c r="F2199">
        <v>5</v>
      </c>
      <c r="G2199" t="inlineStr">
        <is>
          <t xml:space="preserve">6:08-6:14</t>
        </is>
      </c>
      <c r="H2199" t="inlineStr">
        <is>
          <t xml:space="preserve">Resolved</t>
        </is>
      </c>
      <c r="I2199" t="inlineStr">
        <is>
          <t xml:space="preserve">"Das Herrenhaus Sturmfels war der Sitz der mächtigsten Familie des Scharlachphönix-Bunds." -&gt; Das Herrenhaus Sturmfels war der Sitz der mächtigsten Familie des Scharlachphönix-Königreichs.</t>
        </is>
      </c>
      <c r="J2199" t="inlineStr">
        <is>
          <t xml:space="preserve">AI</t>
        </is>
      </c>
      <c r="K2199" t="inlineStr">
        <is>
          <t xml:space="preserve">Script error</t>
        </is>
      </c>
      <c r="L2199" t="inlineStr">
        <is>
          <t xml:space="preserve">Script error</t>
        </is>
      </c>
      <c r="M2199" t="str">
        <f>IFERROR(IF(VLOOKUP(L2199,'Quantification'!$A:$B,2,FALSE)&amp;""="","Unclassified",VLOOKUP(L2199,'Quantification'!$A:$B,2,FALSE)),"Unclassified")</f>
        <v>Major</v>
      </c>
      <c r="N2199" t="inlineStr">
        <is>
          <t xml:space="preserve">frl-denis.sobol@pocketfm.com</t>
        </is>
      </c>
      <c r="O2199" t="inlineStr">
        <is>
          <t xml:space="preserve">Issues found in raw</t>
        </is>
      </c>
      <c r="P2199" t="str">
        <f>IF(OR(O2199="Issues found in master",O2199="Final master"),"Master",IF(OR(O2199="Ready for Master",O2199="Issues found in raw",O2199="Raw under QC",O2199="Issues resolved in raw"),"Raw","-"))</f>
        <v>Raw</v>
      </c>
      <c r="Q2199" s="13">
        <v>46274.47777777778</v>
      </c>
      <c r="R2199" t="inlineStr">
        <is>
          <t xml:space="preserve">2026-09 (Sept)</t>
        </is>
      </c>
      <c r="S2199">
        <f>IF(M2199="Not an error",0,IF(COUNTIFS($A$2:$A2199,$A2199,$D$2:$D2199,$D2199,$M$2:$M2199,"&lt;&gt;Not an error")=1,1,0))</f>
        <v>0</v>
      </c>
      <c r="T2199">
        <f>IF(M2199&lt;&gt;"Major",0,IF(COUNTIFS($A$2:$A2199,$A2199,$D$2:$D2199,$D2199,$M$2:$M2199,"Major")=1,1,0))</f>
        <v>0</v>
      </c>
      <c r="U2199">
        <f>IF(M2199&lt;&gt;"Minor",0,IF(COUNTIFS($A$2:$A2199,$A2199,$D$2:$D2199,$D2199,$M$2:$M2199,"Minor")=1,1,0))</f>
        <v>0</v>
      </c>
    </row>
    <row r="2200">
      <c r="A2200" t="inlineStr">
        <is>
          <t xml:space="preserve">af2d64963a0b2a4ae6e1645ebec6e6220c089166</t>
        </is>
      </c>
      <c r="B2200" t="inlineStr">
        <is>
          <t xml:space="preserve">Rise of the Beastmaster</t>
        </is>
      </c>
      <c r="C2200" t="inlineStr">
        <is>
          <t xml:space="preserve">Der Aufstieg Des Beastmasters</t>
        </is>
      </c>
      <c r="D2200" t="inlineStr">
        <is>
          <t xml:space="preserve">b624c88154d5b591fb6ec5363ff50bdeeac258fc</t>
        </is>
      </c>
      <c r="E2200" t="inlineStr">
        <is>
          <t xml:space="preserve">Episode 5: Bestie in Meinen Adern</t>
        </is>
      </c>
      <c r="F2200">
        <v>5</v>
      </c>
      <c r="G2200" t="inlineStr">
        <is>
          <t xml:space="preserve">8:37-8:49</t>
        </is>
      </c>
      <c r="H2200" t="inlineStr">
        <is>
          <t xml:space="preserve">Pending</t>
        </is>
      </c>
      <c r="I2200" t="inlineStr">
        <is>
          <t xml:space="preserve">"Da Gluttal eine der abgelegeneren Städte war, hofften die Leute dort, dass ihre lokalen Talente zum Kolleg gehen und mit den Besten aus dem Herzen des Scharlachphönix-Bunds konkurrieren könnten." -&gt; Da Gluttal eine der abgelegeneren Städte war, hofften die Leute dort, dass ihre lokalen Talente zum Kolleg gehen und mit den Besten aus dem Herzen des Scharlachphönix-Königreichs konkurrieren könnten.</t>
        </is>
      </c>
      <c r="J2200" t="inlineStr">
        <is>
          <t xml:space="preserve">AI</t>
        </is>
      </c>
      <c r="K2200" t="inlineStr">
        <is>
          <t xml:space="preserve">Script error</t>
        </is>
      </c>
      <c r="L2200" t="inlineStr">
        <is>
          <t xml:space="preserve">Script error</t>
        </is>
      </c>
      <c r="M2200" t="str">
        <f>IFERROR(IF(VLOOKUP(L2200,'Quantification'!$A:$B,2,FALSE)&amp;""="","Unclassified",VLOOKUP(L2200,'Quantification'!$A:$B,2,FALSE)),"Unclassified")</f>
        <v>Major</v>
      </c>
      <c r="N2200" t="inlineStr">
        <is>
          <t xml:space="preserve">frl-denis.sobol@pocketfm.com</t>
        </is>
      </c>
      <c r="O2200" t="inlineStr">
        <is>
          <t xml:space="preserve">Issues found in raw</t>
        </is>
      </c>
      <c r="P2200" t="str">
        <f>IF(OR(O2200="Issues found in master",O2200="Final master"),"Master",IF(OR(O2200="Ready for Master",O2200="Issues found in raw",O2200="Raw under QC",O2200="Issues resolved in raw"),"Raw","-"))</f>
        <v>Raw</v>
      </c>
      <c r="Q2200" s="13">
        <v>46274.47777777778</v>
      </c>
      <c r="R2200" t="inlineStr">
        <is>
          <t xml:space="preserve">2026-09 (Sept)</t>
        </is>
      </c>
      <c r="S2200">
        <f>IF(M2200="Not an error",0,IF(COUNTIFS($A$2:$A2200,$A2200,$D$2:$D2200,$D2200,$M$2:$M2200,"&lt;&gt;Not an error")=1,1,0))</f>
        <v>0</v>
      </c>
      <c r="T2200">
        <f>IF(M2200&lt;&gt;"Major",0,IF(COUNTIFS($A$2:$A2200,$A2200,$D$2:$D2200,$D2200,$M$2:$M2200,"Major")=1,1,0))</f>
        <v>0</v>
      </c>
      <c r="U2200">
        <f>IF(M2200&lt;&gt;"Minor",0,IF(COUNTIFS($A$2:$A2200,$A2200,$D$2:$D2200,$D2200,$M$2:$M2200,"Minor")=1,1,0))</f>
        <v>0</v>
      </c>
    </row>
    <row r="2201">
      <c r="A2201" t="inlineStr">
        <is>
          <t xml:space="preserve">af2d64963a0b2a4ae6e1645ebec6e6220c089166</t>
        </is>
      </c>
      <c r="B2201" t="inlineStr">
        <is>
          <t xml:space="preserve">Rise of the Beastmaster</t>
        </is>
      </c>
      <c r="C2201" t="inlineStr">
        <is>
          <t xml:space="preserve">Der Aufstieg Des Beastmasters</t>
        </is>
      </c>
      <c r="D2201" t="inlineStr">
        <is>
          <t xml:space="preserve">591555c0582f63f4b2566d5e9df68268562ba2f7</t>
        </is>
      </c>
      <c r="E2201" t="inlineStr">
        <is>
          <t xml:space="preserve">Episode 6: Das Schicksal Bricht Auf</t>
        </is>
      </c>
      <c r="F2201">
        <v>6</v>
      </c>
      <c r="G2201" t="inlineStr">
        <is>
          <t xml:space="preserve">0:17-0:27</t>
        </is>
      </c>
      <c r="H2201" t="inlineStr">
        <is>
          <t xml:space="preserve">Resolved</t>
        </is>
      </c>
      <c r="I2201" t="inlineStr">
        <is>
          <t xml:space="preserve">"Sobald er die Aufnahme in den Orden der Amberflamme geschafft hatte, die ihm den Weg zum Amberfurt-Kolleg ebnen würde, wollte er Gluttal für immer verlassen." -&gt; Sobald er den Orden der Amberflamme erhalten hatte, die ihm den Weg zum Amberfurt-Kolleg ebnen würde, wollte er Gluttal für immer verlassen.</t>
        </is>
      </c>
      <c r="J2201" t="inlineStr">
        <is>
          <t xml:space="preserve">AI</t>
        </is>
      </c>
      <c r="K2201" t="inlineStr">
        <is>
          <t xml:space="preserve">Script error</t>
        </is>
      </c>
      <c r="L2201" t="inlineStr">
        <is>
          <t xml:space="preserve">Script error</t>
        </is>
      </c>
      <c r="M2201" t="str">
        <f>IFERROR(IF(VLOOKUP(L2201,'Quantification'!$A:$B,2,FALSE)&amp;""="","Unclassified",VLOOKUP(L2201,'Quantification'!$A:$B,2,FALSE)),"Unclassified")</f>
        <v>Major</v>
      </c>
      <c r="N2201" t="inlineStr">
        <is>
          <t xml:space="preserve">frl-denis.sobol@pocketfm.com</t>
        </is>
      </c>
      <c r="O2201" t="inlineStr">
        <is>
          <t xml:space="preserve">Issues found in raw</t>
        </is>
      </c>
      <c r="P2201" t="str">
        <f>IF(OR(O2201="Issues found in master",O2201="Final master"),"Master",IF(OR(O2201="Ready for Master",O2201="Issues found in raw",O2201="Raw under QC",O2201="Issues resolved in raw"),"Raw","-"))</f>
        <v>Raw</v>
      </c>
      <c r="Q2201" s="13">
        <v>46274.47777777778</v>
      </c>
      <c r="R2201" t="inlineStr">
        <is>
          <t xml:space="preserve">2026-09 (Sept)</t>
        </is>
      </c>
      <c r="S2201">
        <f>IF(M2201="Not an error",0,IF(COUNTIFS($A$2:$A2201,$A2201,$D$2:$D2201,$D2201,$M$2:$M2201,"&lt;&gt;Not an error")=1,1,0))</f>
        <v>1</v>
      </c>
      <c r="T2201">
        <f>IF(M2201&lt;&gt;"Major",0,IF(COUNTIFS($A$2:$A2201,$A2201,$D$2:$D2201,$D2201,$M$2:$M2201,"Major")=1,1,0))</f>
        <v>1</v>
      </c>
      <c r="U2201">
        <f>IF(M2201&lt;&gt;"Minor",0,IF(COUNTIFS($A$2:$A2201,$A2201,$D$2:$D2201,$D2201,$M$2:$M2201,"Minor")=1,1,0))</f>
        <v>0</v>
      </c>
    </row>
    <row r="2202">
      <c r="A2202" t="inlineStr">
        <is>
          <t xml:space="preserve">af2d64963a0b2a4ae6e1645ebec6e6220c089166</t>
        </is>
      </c>
      <c r="B2202" t="inlineStr">
        <is>
          <t xml:space="preserve">Rise of the Beastmaster</t>
        </is>
      </c>
      <c r="C2202" t="inlineStr">
        <is>
          <t xml:space="preserve">Der Aufstieg Des Beastmasters</t>
        </is>
      </c>
      <c r="D2202" t="inlineStr">
        <is>
          <t xml:space="preserve">591555c0582f63f4b2566d5e9df68268562ba2f7</t>
        </is>
      </c>
      <c r="E2202" t="inlineStr">
        <is>
          <t xml:space="preserve">Episode 6: Das Schicksal Bricht Auf</t>
        </is>
      </c>
      <c r="F2202">
        <v>6</v>
      </c>
      <c r="G2202" t="inlineStr">
        <is>
          <t xml:space="preserve">0:54-0:58</t>
        </is>
      </c>
      <c r="H2202" t="inlineStr">
        <is>
          <t xml:space="preserve">Resolved</t>
        </is>
      </c>
      <c r="I2202" t="inlineStr">
        <is>
          <t xml:space="preserve">"Jeder Geistjuwel war von dünnen roten Linien durchzogen." -&gt; Jedes Geistjuwel war von dünnen roten Linien durchzogen.</t>
        </is>
      </c>
      <c r="J2202" t="inlineStr">
        <is>
          <t xml:space="preserve">AI</t>
        </is>
      </c>
      <c r="K2202" t="inlineStr">
        <is>
          <t xml:space="preserve">Script error</t>
        </is>
      </c>
      <c r="L2202" t="inlineStr">
        <is>
          <t xml:space="preserve">Script error</t>
        </is>
      </c>
      <c r="M2202" t="str">
        <f>IFERROR(IF(VLOOKUP(L2202,'Quantification'!$A:$B,2,FALSE)&amp;""="","Unclassified",VLOOKUP(L2202,'Quantification'!$A:$B,2,FALSE)),"Unclassified")</f>
        <v>Major</v>
      </c>
      <c r="N2202" t="inlineStr">
        <is>
          <t xml:space="preserve">frl-denis.sobol@pocketfm.com</t>
        </is>
      </c>
      <c r="O2202" t="inlineStr">
        <is>
          <t xml:space="preserve">Issues found in raw</t>
        </is>
      </c>
      <c r="P2202" t="str">
        <f>IF(OR(O2202="Issues found in master",O2202="Final master"),"Master",IF(OR(O2202="Ready for Master",O2202="Issues found in raw",O2202="Raw under QC",O2202="Issues resolved in raw"),"Raw","-"))</f>
        <v>Raw</v>
      </c>
      <c r="Q2202" s="13">
        <v>46274.47777777778</v>
      </c>
      <c r="R2202" t="inlineStr">
        <is>
          <t xml:space="preserve">2026-09 (Sept)</t>
        </is>
      </c>
      <c r="S2202">
        <f>IF(M2202="Not an error",0,IF(COUNTIFS($A$2:$A2202,$A2202,$D$2:$D2202,$D2202,$M$2:$M2202,"&lt;&gt;Not an error")=1,1,0))</f>
        <v>0</v>
      </c>
      <c r="T2202">
        <f>IF(M2202&lt;&gt;"Major",0,IF(COUNTIFS($A$2:$A2202,$A2202,$D$2:$D2202,$D2202,$M$2:$M2202,"Major")=1,1,0))</f>
        <v>0</v>
      </c>
      <c r="U2202">
        <f>IF(M2202&lt;&gt;"Minor",0,IF(COUNTIFS($A$2:$A2202,$A2202,$D$2:$D2202,$D2202,$M$2:$M2202,"Minor")=1,1,0))</f>
        <v>0</v>
      </c>
    </row>
    <row r="2203">
      <c r="A2203" t="inlineStr">
        <is>
          <t xml:space="preserve">af2d64963a0b2a4ae6e1645ebec6e6220c089166</t>
        </is>
      </c>
      <c r="B2203" t="inlineStr">
        <is>
          <t xml:space="preserve">Rise of the Beastmaster</t>
        </is>
      </c>
      <c r="C2203" t="inlineStr">
        <is>
          <t xml:space="preserve">Der Aufstieg Des Beastmasters</t>
        </is>
      </c>
      <c r="D2203" t="inlineStr">
        <is>
          <t xml:space="preserve">591555c0582f63f4b2566d5e9df68268562ba2f7</t>
        </is>
      </c>
      <c r="E2203" t="inlineStr">
        <is>
          <t xml:space="preserve">Episode 6: Das Schicksal Bricht Auf</t>
        </is>
      </c>
      <c r="F2203">
        <v>6</v>
      </c>
      <c r="G2203" t="inlineStr">
        <is>
          <t xml:space="preserve">5:24-7:49</t>
        </is>
      </c>
      <c r="H2203" t="inlineStr">
        <is>
          <t xml:space="preserve">Resolved</t>
        </is>
      </c>
      <c r="I2203" t="inlineStr">
        <is>
          <t xml:space="preserve">Tome der Nachtglut -&gt; Glut-Tome; Nachtglutkörper -&gt; Ewigglut-Infernokörper; einen juwel -&gt; ein juwel; der juwel -&gt; das juwel; Geisterze -&gt; Geist-erze; - Das kleine Küken verbarg seinen Hunger hinter gespielter Großzügigkeit, hob einen Juwel mit seinem Schnabel auf und watschelte zu Jake hinüber, um ihn ihm in die Handfläche fallen zu lassen.
Jake überlegte scharf. Das gemeinsame Stärkerwerden hatte ihm den Nachtglutkörper verliehen. Es war also nur logisch: Wenn das Küken einen Juwel im Ganzen schlucken konnte, um die Energie zu erhalten, sollte er als sein Bestienmeister dazu ebenfalls in der Lage sein.
Das brennende Gefühl, als der rote Juwel seinen Hals hinunterrutschte, war, als würde man starken Schnaps hinunterstürzen. Der Schmerz, den er erwartet hatte, blieb aus und der Juwel glitt mühelos in seinen Magen. Der rote Juwel begann sich aufzulösen und eine gewaltige Menge Energie freizusetzen, die in ihm zu brennen begann.
Mit einem Zischen versuchte Jake auszuatmen und stieß dabei einen Flammenstrahl zusammen mit einer gewaltigen Menge Feuerenergie in die Luft.
„Spuck hier nicht rum, du verschwendest es!“, warf ihm das Küken einen verächtlichen Blick zu.
Jake blickte auf seine Brust, die nun in Flammen stand. Konnte das ein Traum sein? Das war es offensichtlich nicht. Zu was für einem Monster wurde er? Aber eines war sicher: Genau wie der Ewigglut-Inferno-Phönix konnte auch er Geisterze fressen!
„Wenn du einen Juwel auf die übliche Weise absorbierst, erhältst du nur etwa ein Drittel der Energie, als wenn du ihn im Ganzen isst. Außerdem ist es viel einfacher, die Energie aufzunehmen. Du sammelst die Energie einfach in deinem Bauch und verarbeitest sie mit dem Tome der Nachtglut. Das wandelt die Energie direkt in Bestien-Essenz um und speichert sie in deinem Tierblut. Was mich betrifft: Wenn ich genug Geistjuwelen bekomme, kann ich wahrscheinlich viel schneller trainieren“, erklärte das Küken.
Jake wurde klar, warum das kleine Küken immer weiter fressen konnte und nie satt wurde. Es benutzte tatsächlich den Tome der Nachtglut, um die Energie in Bestien-Essenz umzuwandeln. -&gt; Das kleine Küken verbarg seinen Hunger hinter gespielter Großzügigkeit, hob ein Juwel mit seinem Schnabel auf und watschelte zu Jake hinüber, um ihn ihm in die Handfläche fallen zu lassen.
Jake überlegte scharf. Das gemeinsame Stärkerwerden hatte ihm den Ewigglut-Infernokörper verliehen. Es war also nur logisch: Wenn das Küken ein Juwel im Ganzen schlucken konnte, um die Energie zu erhalten, sollte er als sein Bestienmeister dazu ebenfalls in der Lage sein.
Das brennende Gefühl, als das rote Juwel seinen Hals hinunterrutschte, war, als würde man starken Schnaps hinunterstürzen. Der Schmerz, den er erwartet hatte, blieb aus und das Juwel glitt mühelos in seinen Magen. Das rote Juwel begann sich aufzulösen und eine gewaltige Menge Energie freizusetzen, die in ihm zu brennen begann.
Mit einem Zischen versuchte Jake auszuatmen und stieß dabei einen Flammenstrahl zusammen mit einer gewaltigen Menge Feuerenergie in die Luft.
„Spuck hier nicht rum, du verschwendest es!“, warf ihm das Küken einen verächtlichen Blick zu.
Jake blickte auf seine Brust, die nun in Flammen stand. Konnte das ein Traum sein? Das war es offensichtlich nicht. Zu was für einem Monster wurde er? Aber eines war sicher: Genau wie der Ewigglut-Inferno-Phönix konnte auch er Geist-erze fressen!
„Wenn du ein Juwel auf die übliche Weise absorbierst, erhältst du nur etwa ein Drittel der Energie, als wenn du ihn im Ganzen isst. Außerdem ist es viel einfacher, die Energie aufzunehmen. Du sammelst die Energie einfach in deinem Bauch und verarbeitest sie mit dem Glut-Tome. Das wandelt die Energie direkt in Bestien-Essenz um und speichert sie in deinem Tierblut. Was mich betrifft: Wenn ich genug Geistjuwelen bekomme, kann ich wahrscheinlich viel schneller trainieren“, erklärte das Küken.
Jake wurde klar, warum das kleine Küken immer weiter fressen konnte und nie satt wurde. Es benutzte tatsächlich den Glut-Tome, um die Energie in Bestien-Essenz umzuwandeln.</t>
        </is>
      </c>
      <c r="J2203" t="inlineStr">
        <is>
          <t xml:space="preserve">VOA</t>
        </is>
      </c>
      <c r="K2203" t="inlineStr">
        <is>
          <t xml:space="preserve">Script Error</t>
        </is>
      </c>
      <c r="L2203" t="inlineStr">
        <is>
          <t xml:space="preserve">Script error</t>
        </is>
      </c>
      <c r="M2203" t="str">
        <f>IFERROR(IF(VLOOKUP(L2203,'Quantification'!$A:$B,2,FALSE)&amp;""="","Unclassified",VLOOKUP(L2203,'Quantification'!$A:$B,2,FALSE)),"Unclassified")</f>
        <v>Major</v>
      </c>
      <c r="N2203" t="inlineStr">
        <is>
          <t xml:space="preserve">frl-denis.sobol@pocketfm.com</t>
        </is>
      </c>
      <c r="O2203" t="inlineStr">
        <is>
          <t xml:space="preserve">Issues found in raw</t>
        </is>
      </c>
      <c r="P2203" t="str">
        <f>IF(OR(O2203="Issues found in master",O2203="Final master"),"Master",IF(OR(O2203="Ready for Master",O2203="Issues found in raw",O2203="Raw under QC",O2203="Issues resolved in raw"),"Raw","-"))</f>
        <v>Raw</v>
      </c>
      <c r="Q2203" s="13">
        <v>46274.47777777778</v>
      </c>
      <c r="R2203" t="inlineStr">
        <is>
          <t xml:space="preserve">2026-09 (Sept)</t>
        </is>
      </c>
      <c r="S2203">
        <f>IF(M2203="Not an error",0,IF(COUNTIFS($A$2:$A2203,$A2203,$D$2:$D2203,$D2203,$M$2:$M2203,"&lt;&gt;Not an error")=1,1,0))</f>
        <v>0</v>
      </c>
      <c r="T2203">
        <f>IF(M2203&lt;&gt;"Major",0,IF(COUNTIFS($A$2:$A2203,$A2203,$D$2:$D2203,$D2203,$M$2:$M2203,"Major")=1,1,0))</f>
        <v>0</v>
      </c>
      <c r="U2203">
        <f>IF(M2203&lt;&gt;"Minor",0,IF(COUNTIFS($A$2:$A2203,$A2203,$D$2:$D2203,$D2203,$M$2:$M2203,"Minor")=1,1,0))</f>
        <v>0</v>
      </c>
    </row>
    <row r="2204">
      <c r="A2204" t="inlineStr">
        <is>
          <t xml:space="preserve">af2d64963a0b2a4ae6e1645ebec6e6220c089166</t>
        </is>
      </c>
      <c r="B2204" t="inlineStr">
        <is>
          <t xml:space="preserve">Rise of the Beastmaster</t>
        </is>
      </c>
      <c r="C2204" t="inlineStr">
        <is>
          <t xml:space="preserve">Der Aufstieg Des Beastmasters</t>
        </is>
      </c>
      <c r="D2204" t="inlineStr">
        <is>
          <t xml:space="preserve">e9c3b688f0a1138c6dc13e6b4142111f18e63e62</t>
        </is>
      </c>
      <c r="E2204" t="inlineStr">
        <is>
          <t xml:space="preserve">Episode 8: Furcht Trifft Zorn</t>
        </is>
      </c>
      <c r="F2204">
        <v>8</v>
      </c>
      <c r="G2204" t="inlineStr">
        <is>
          <t xml:space="preserve">9:23-9:26</t>
        </is>
      </c>
      <c r="H2204" t="inlineStr">
        <is>
          <t xml:space="preserve">Resolved</t>
        </is>
      </c>
      <c r="I2204" t="inlineStr">
        <is>
          <t xml:space="preserve">gluttal -&gt; glut-tal - "Und damit war Gluttal dieser Peinlichkeit losgeworden."</t>
        </is>
      </c>
      <c r="J2204" t="inlineStr">
        <is>
          <t xml:space="preserve">AI</t>
        </is>
      </c>
      <c r="K2204" t="inlineStr">
        <is>
          <t xml:space="preserve">Script error</t>
        </is>
      </c>
      <c r="L2204" t="inlineStr">
        <is>
          <t xml:space="preserve">Script error</t>
        </is>
      </c>
      <c r="M2204" t="str">
        <f>IFERROR(IF(VLOOKUP(L2204,'Quantification'!$A:$B,2,FALSE)&amp;""="","Unclassified",VLOOKUP(L2204,'Quantification'!$A:$B,2,FALSE)),"Unclassified")</f>
        <v>Major</v>
      </c>
      <c r="N2204" t="inlineStr">
        <is>
          <t xml:space="preserve">frl-denis.sobol@pocketfm.com</t>
        </is>
      </c>
      <c r="O2204" t="inlineStr">
        <is>
          <t xml:space="preserve">Issues found in raw</t>
        </is>
      </c>
      <c r="P2204" t="str">
        <f>IF(OR(O2204="Issues found in master",O2204="Final master"),"Master",IF(OR(O2204="Ready for Master",O2204="Issues found in raw",O2204="Raw under QC",O2204="Issues resolved in raw"),"Raw","-"))</f>
        <v>Raw</v>
      </c>
      <c r="Q2204" s="13">
        <v>46274.478472222225</v>
      </c>
      <c r="R2204" t="inlineStr">
        <is>
          <t xml:space="preserve">2026-09 (Sept)</t>
        </is>
      </c>
      <c r="S2204">
        <f>IF(M2204="Not an error",0,IF(COUNTIFS($A$2:$A2204,$A2204,$D$2:$D2204,$D2204,$M$2:$M2204,"&lt;&gt;Not an error")=1,1,0))</f>
        <v>1</v>
      </c>
      <c r="T2204">
        <f>IF(M2204&lt;&gt;"Major",0,IF(COUNTIFS($A$2:$A2204,$A2204,$D$2:$D2204,$D2204,$M$2:$M2204,"Major")=1,1,0))</f>
        <v>1</v>
      </c>
      <c r="U2204">
        <f>IF(M2204&lt;&gt;"Minor",0,IF(COUNTIFS($A$2:$A2204,$A2204,$D$2:$D2204,$D2204,$M$2:$M2204,"Minor")=1,1,0))</f>
        <v>0</v>
      </c>
    </row>
    <row r="2205">
      <c r="A2205" t="inlineStr">
        <is>
          <t xml:space="preserve">af2d64963a0b2a4ae6e1645ebec6e6220c089166</t>
        </is>
      </c>
      <c r="B2205" t="inlineStr">
        <is>
          <t xml:space="preserve">Rise of the Beastmaster</t>
        </is>
      </c>
      <c r="C2205" t="inlineStr">
        <is>
          <t xml:space="preserve">Der Aufstieg Des Beastmasters</t>
        </is>
      </c>
      <c r="D2205" t="inlineStr">
        <is>
          <t xml:space="preserve">e9c3b688f0a1138c6dc13e6b4142111f18e63e62</t>
        </is>
      </c>
      <c r="E2205" t="inlineStr">
        <is>
          <t xml:space="preserve">Episode 8: Furcht Trifft Zorn</t>
        </is>
      </c>
      <c r="F2205">
        <v>8</v>
      </c>
      <c r="G2205" t="inlineStr">
        <is>
          <t xml:space="preserve">10:28-10:34</t>
        </is>
      </c>
      <c r="H2205" t="inlineStr">
        <is>
          <t xml:space="preserve">Resolved</t>
        </is>
      </c>
      <c r="I2205" t="inlineStr">
        <is>
          <t xml:space="preserve">Rotmilan Land -&gt; Scharlachphönix-Königreich - "Im Allgemeinen galten Menschen mit Fünf Sterne Lebensbund Bestien im Rotmilan Land als Genies."</t>
        </is>
      </c>
      <c r="J2205" t="inlineStr">
        <is>
          <t xml:space="preserve">AI</t>
        </is>
      </c>
      <c r="K2205" t="inlineStr">
        <is>
          <t xml:space="preserve">Script error</t>
        </is>
      </c>
      <c r="L2205" t="inlineStr">
        <is>
          <t xml:space="preserve">Script error</t>
        </is>
      </c>
      <c r="M2205" t="str">
        <f>IFERROR(IF(VLOOKUP(L2205,'Quantification'!$A:$B,2,FALSE)&amp;""="","Unclassified",VLOOKUP(L2205,'Quantification'!$A:$B,2,FALSE)),"Unclassified")</f>
        <v>Major</v>
      </c>
      <c r="N2205" t="inlineStr">
        <is>
          <t xml:space="preserve">frl-denis.sobol@pocketfm.com</t>
        </is>
      </c>
      <c r="O2205" t="inlineStr">
        <is>
          <t xml:space="preserve">Issues found in raw</t>
        </is>
      </c>
      <c r="P2205" t="str">
        <f>IF(OR(O2205="Issues found in master",O2205="Final master"),"Master",IF(OR(O2205="Ready for Master",O2205="Issues found in raw",O2205="Raw under QC",O2205="Issues resolved in raw"),"Raw","-"))</f>
        <v>Raw</v>
      </c>
      <c r="Q2205" s="13">
        <v>46274.478472222225</v>
      </c>
      <c r="R2205" t="inlineStr">
        <is>
          <t xml:space="preserve">2026-09 (Sept)</t>
        </is>
      </c>
      <c r="S2205">
        <f>IF(M2205="Not an error",0,IF(COUNTIFS($A$2:$A2205,$A2205,$D$2:$D2205,$D2205,$M$2:$M2205,"&lt;&gt;Not an error")=1,1,0))</f>
        <v>0</v>
      </c>
      <c r="T2205">
        <f>IF(M2205&lt;&gt;"Major",0,IF(COUNTIFS($A$2:$A2205,$A2205,$D$2:$D2205,$D2205,$M$2:$M2205,"Major")=1,1,0))</f>
        <v>0</v>
      </c>
      <c r="U2205">
        <f>IF(M2205&lt;&gt;"Minor",0,IF(COUNTIFS($A$2:$A2205,$A2205,$D$2:$D2205,$D2205,$M$2:$M2205,"Minor")=1,1,0))</f>
        <v>0</v>
      </c>
    </row>
    <row r="2206">
      <c r="A2206" t="inlineStr">
        <is>
          <t xml:space="preserve">af2d64963a0b2a4ae6e1645ebec6e6220c089166</t>
        </is>
      </c>
      <c r="B2206" t="inlineStr">
        <is>
          <t xml:space="preserve">Rise of the Beastmaster</t>
        </is>
      </c>
      <c r="C2206" t="inlineStr">
        <is>
          <t xml:space="preserve">Der Aufstieg Des Beastmasters</t>
        </is>
      </c>
      <c r="D2206" t="inlineStr">
        <is>
          <t xml:space="preserve">e9c3b688f0a1138c6dc13e6b4142111f18e63e62</t>
        </is>
      </c>
      <c r="E2206" t="inlineStr">
        <is>
          <t xml:space="preserve">Episode 8: Furcht Trifft Zorn</t>
        </is>
      </c>
      <c r="F2206">
        <v>8</v>
      </c>
      <c r="G2206" t="inlineStr">
        <is>
          <t xml:space="preserve">12:03-12:13</t>
        </is>
      </c>
      <c r="H2206" t="inlineStr">
        <is>
          <t xml:space="preserve">Resolved</t>
        </is>
      </c>
      <c r="I2206" t="inlineStr">
        <is>
          <t xml:space="preserve">gluttal -&gt; glut-tal - „Welch erstaunliches Talent! Nur ein junger Mann mit solchen Fähigkeiten ist würdig, der Erbe von Gluttal zu werden!“, lobte die Menge.</t>
        </is>
      </c>
      <c r="J2206" t="inlineStr">
        <is>
          <t xml:space="preserve">AI</t>
        </is>
      </c>
      <c r="K2206" t="inlineStr">
        <is>
          <t xml:space="preserve">Script error</t>
        </is>
      </c>
      <c r="L2206" t="inlineStr">
        <is>
          <t xml:space="preserve">Script error</t>
        </is>
      </c>
      <c r="M2206" t="str">
        <f>IFERROR(IF(VLOOKUP(L2206,'Quantification'!$A:$B,2,FALSE)&amp;""="","Unclassified",VLOOKUP(L2206,'Quantification'!$A:$B,2,FALSE)),"Unclassified")</f>
        <v>Major</v>
      </c>
      <c r="N2206" t="inlineStr">
        <is>
          <t xml:space="preserve">frl-denis.sobol@pocketfm.com</t>
        </is>
      </c>
      <c r="O2206" t="inlineStr">
        <is>
          <t xml:space="preserve">Issues found in raw</t>
        </is>
      </c>
      <c r="P2206" t="str">
        <f>IF(OR(O2206="Issues found in master",O2206="Final master"),"Master",IF(OR(O2206="Ready for Master",O2206="Issues found in raw",O2206="Raw under QC",O2206="Issues resolved in raw"),"Raw","-"))</f>
        <v>Raw</v>
      </c>
      <c r="Q2206" s="13">
        <v>46274.478472222225</v>
      </c>
      <c r="R2206" t="inlineStr">
        <is>
          <t xml:space="preserve">2026-09 (Sept)</t>
        </is>
      </c>
      <c r="S2206">
        <f>IF(M2206="Not an error",0,IF(COUNTIFS($A$2:$A2206,$A2206,$D$2:$D2206,$D2206,$M$2:$M2206,"&lt;&gt;Not an error")=1,1,0))</f>
        <v>0</v>
      </c>
      <c r="T2206">
        <f>IF(M2206&lt;&gt;"Major",0,IF(COUNTIFS($A$2:$A2206,$A2206,$D$2:$D2206,$D2206,$M$2:$M2206,"Major")=1,1,0))</f>
        <v>0</v>
      </c>
      <c r="U2206">
        <f>IF(M2206&lt;&gt;"Minor",0,IF(COUNTIFS($A$2:$A2206,$A2206,$D$2:$D2206,$D2206,$M$2:$M2206,"Minor")=1,1,0))</f>
        <v>0</v>
      </c>
    </row>
    <row r="2207">
      <c r="A2207" t="inlineStr">
        <is>
          <t xml:space="preserve">af2d64963a0b2a4ae6e1645ebec6e6220c089166</t>
        </is>
      </c>
      <c r="B2207" t="inlineStr">
        <is>
          <t xml:space="preserve">Rise of the Beastmaster</t>
        </is>
      </c>
      <c r="C2207" t="inlineStr">
        <is>
          <t xml:space="preserve">Der Aufstieg Des Beastmasters</t>
        </is>
      </c>
      <c r="D2207" t="inlineStr">
        <is>
          <t xml:space="preserve">65833a05189edc3f3231108c924d7b79919a23fa</t>
        </is>
      </c>
      <c r="E2207" t="inlineStr">
        <is>
          <t xml:space="preserve">Episode 9: Aufstieg Der Unerwünschten</t>
        </is>
      </c>
      <c r="F2207">
        <v>9</v>
      </c>
      <c r="G2207" t="inlineStr">
        <is>
          <t xml:space="preserve">3:11-3:16</t>
        </is>
      </c>
      <c r="H2207" t="inlineStr">
        <is>
          <t xml:space="preserve">Resolved</t>
        </is>
      </c>
      <c r="I2207" t="inlineStr">
        <is>
          <t xml:space="preserve">VA says mahnsinnig instead of wahnsinnig - „Jake Cooke? Du musst wahnsinnig sein!“, rief Elbie angewidert.</t>
        </is>
      </c>
      <c r="J2207" t="inlineStr">
        <is>
          <t xml:space="preserve">VOA</t>
        </is>
      </c>
      <c r="K2207" t="inlineStr">
        <is>
          <t xml:space="preserve">Mispronunciation</t>
        </is>
      </c>
      <c r="L2207" t="inlineStr">
        <is>
          <t xml:space="preserve">Mispronunciation</t>
        </is>
      </c>
      <c r="M2207" t="str">
        <f>IFERROR(IF(VLOOKUP(L2207,'Quantification'!$A:$B,2,FALSE)&amp;""="","Unclassified",VLOOKUP(L2207,'Quantification'!$A:$B,2,FALSE)),"Unclassified")</f>
        <v>Major</v>
      </c>
      <c r="N2207" t="inlineStr">
        <is>
          <t xml:space="preserve">frl-denis.sobol@pocketfm.com</t>
        </is>
      </c>
      <c r="O2207" t="inlineStr">
        <is>
          <t xml:space="preserve">Issues found in raw</t>
        </is>
      </c>
      <c r="P2207" t="str">
        <f>IF(OR(O2207="Issues found in master",O2207="Final master"),"Master",IF(OR(O2207="Ready for Master",O2207="Issues found in raw",O2207="Raw under QC",O2207="Issues resolved in raw"),"Raw","-"))</f>
        <v>Raw</v>
      </c>
      <c r="Q2207" s="13">
        <v>46274.478472222225</v>
      </c>
      <c r="R2207" t="inlineStr">
        <is>
          <t xml:space="preserve">2026-09 (Sept)</t>
        </is>
      </c>
      <c r="S2207">
        <f>IF(M2207="Not an error",0,IF(COUNTIFS($A$2:$A2207,$A2207,$D$2:$D2207,$D2207,$M$2:$M2207,"&lt;&gt;Not an error")=1,1,0))</f>
        <v>1</v>
      </c>
      <c r="T2207">
        <f>IF(M2207&lt;&gt;"Major",0,IF(COUNTIFS($A$2:$A2207,$A2207,$D$2:$D2207,$D2207,$M$2:$M2207,"Major")=1,1,0))</f>
        <v>1</v>
      </c>
      <c r="U2207">
        <f>IF(M2207&lt;&gt;"Minor",0,IF(COUNTIFS($A$2:$A2207,$A2207,$D$2:$D2207,$D2207,$M$2:$M2207,"Minor")=1,1,0))</f>
        <v>0</v>
      </c>
    </row>
    <row r="2208">
      <c r="A2208" t="inlineStr">
        <is>
          <t xml:space="preserve">af2d64963a0b2a4ae6e1645ebec6e6220c089166</t>
        </is>
      </c>
      <c r="B2208" t="inlineStr">
        <is>
          <t xml:space="preserve">Rise of the Beastmaster</t>
        </is>
      </c>
      <c r="C2208" t="inlineStr">
        <is>
          <t xml:space="preserve">Der Aufstieg Des Beastmasters</t>
        </is>
      </c>
      <c r="D2208" t="inlineStr">
        <is>
          <t xml:space="preserve">65833a05189edc3f3231108c924d7b79919a23fa</t>
        </is>
      </c>
      <c r="E2208" t="inlineStr">
        <is>
          <t xml:space="preserve">Episode 9: Aufstieg Der Unerwünschten</t>
        </is>
      </c>
      <c r="F2208">
        <v>9</v>
      </c>
      <c r="G2208" t="inlineStr">
        <is>
          <t xml:space="preserve">8:03-8:08</t>
        </is>
      </c>
      <c r="H2208" t="inlineStr">
        <is>
          <t xml:space="preserve">Resolved</t>
        </is>
      </c>
      <c r="I2208" t="inlineStr">
        <is>
          <t xml:space="preserve">„Zum Glück wird Elbie unsere Familie stolz machen“, sagte Madam Monet unterstützend. -&gt; „Zum Glück wird Elbie unsere Familie stolz machen“, sagte Archies zweite Frau, Madam Monet unterstützend.</t>
        </is>
      </c>
      <c r="J2208" t="inlineStr">
        <is>
          <t xml:space="preserve">AI</t>
        </is>
      </c>
      <c r="K2208" t="inlineStr">
        <is>
          <t xml:space="preserve">Script error</t>
        </is>
      </c>
      <c r="L2208" t="inlineStr">
        <is>
          <t xml:space="preserve">Script error</t>
        </is>
      </c>
      <c r="M2208" t="str">
        <f>IFERROR(IF(VLOOKUP(L2208,'Quantification'!$A:$B,2,FALSE)&amp;""="","Unclassified",VLOOKUP(L2208,'Quantification'!$A:$B,2,FALSE)),"Unclassified")</f>
        <v>Major</v>
      </c>
      <c r="N2208" t="inlineStr">
        <is>
          <t xml:space="preserve">frl-denis.sobol@pocketfm.com</t>
        </is>
      </c>
      <c r="O2208" t="inlineStr">
        <is>
          <t xml:space="preserve">Issues found in raw</t>
        </is>
      </c>
      <c r="P2208" t="str">
        <f>IF(OR(O2208="Issues found in master",O2208="Final master"),"Master",IF(OR(O2208="Ready for Master",O2208="Issues found in raw",O2208="Raw under QC",O2208="Issues resolved in raw"),"Raw","-"))</f>
        <v>Raw</v>
      </c>
      <c r="Q2208" s="13">
        <v>46274.478472222225</v>
      </c>
      <c r="R2208" t="inlineStr">
        <is>
          <t xml:space="preserve">2026-09 (Sept)</t>
        </is>
      </c>
      <c r="S2208">
        <f>IF(M2208="Not an error",0,IF(COUNTIFS($A$2:$A2208,$A2208,$D$2:$D2208,$D2208,$M$2:$M2208,"&lt;&gt;Not an error")=1,1,0))</f>
        <v>0</v>
      </c>
      <c r="T2208">
        <f>IF(M2208&lt;&gt;"Major",0,IF(COUNTIFS($A$2:$A2208,$A2208,$D$2:$D2208,$D2208,$M$2:$M2208,"Major")=1,1,0))</f>
        <v>0</v>
      </c>
      <c r="U2208">
        <f>IF(M2208&lt;&gt;"Minor",0,IF(COUNTIFS($A$2:$A2208,$A2208,$D$2:$D2208,$D2208,$M$2:$M2208,"Minor")=1,1,0))</f>
        <v>0</v>
      </c>
    </row>
    <row r="2209">
      <c r="A2209" t="inlineStr">
        <is>
          <t xml:space="preserve">af2d64963a0b2a4ae6e1645ebec6e6220c089166</t>
        </is>
      </c>
      <c r="B2209" t="inlineStr">
        <is>
          <t xml:space="preserve">Rise of the Beastmaster</t>
        </is>
      </c>
      <c r="C2209" t="inlineStr">
        <is>
          <t xml:space="preserve">Der Aufstieg Des Beastmasters</t>
        </is>
      </c>
      <c r="D2209" t="inlineStr">
        <is>
          <t xml:space="preserve">f071f62c28ccd80ffc3c20973d405ff87dadefe8</t>
        </is>
      </c>
      <c r="E2209" t="inlineStr">
        <is>
          <t xml:space="preserve">Episode 11: Das Biest Brüllt Zuerst</t>
        </is>
      </c>
      <c r="F2209">
        <v>11</v>
      </c>
      <c r="G2209" t="inlineStr">
        <is>
          <t xml:space="preserve">0:34-0:43</t>
        </is>
      </c>
      <c r="H2209" t="inlineStr">
        <is>
          <t xml:space="preserve">Resolved</t>
        </is>
      </c>
      <c r="I2209" t="inlineStr">
        <is>
          <t xml:space="preserve">gluttal -&gt; glut-tal - "Jake, die Lachnummer von Gluttal, der Junge, den alle für erledigt hielten, war mit einer Kraft zurückgekehrt, die es mit Elbies aufnehmen konnte?"</t>
        </is>
      </c>
      <c r="J2209" t="inlineStr">
        <is>
          <t xml:space="preserve">AI</t>
        </is>
      </c>
      <c r="K2209" t="inlineStr">
        <is>
          <t xml:space="preserve">Script error</t>
        </is>
      </c>
      <c r="L2209" t="inlineStr">
        <is>
          <t xml:space="preserve">Script error</t>
        </is>
      </c>
      <c r="M2209" t="str">
        <f>IFERROR(IF(VLOOKUP(L2209,'Quantification'!$A:$B,2,FALSE)&amp;""="","Unclassified",VLOOKUP(L2209,'Quantification'!$A:$B,2,FALSE)),"Unclassified")</f>
        <v>Major</v>
      </c>
      <c r="N2209" t="inlineStr">
        <is>
          <t xml:space="preserve">frl-denis.sobol@pocketfm.com</t>
        </is>
      </c>
      <c r="O2209" t="inlineStr">
        <is>
          <t xml:space="preserve">Issues found in raw</t>
        </is>
      </c>
      <c r="P2209" t="str">
        <f>IF(OR(O2209="Issues found in master",O2209="Final master"),"Master",IF(OR(O2209="Ready for Master",O2209="Issues found in raw",O2209="Raw under QC",O2209="Issues resolved in raw"),"Raw","-"))</f>
        <v>Raw</v>
      </c>
      <c r="Q2209" s="13">
        <v>46274.48055555555</v>
      </c>
      <c r="R2209" t="inlineStr">
        <is>
          <t xml:space="preserve">2026-09 (Sept)</t>
        </is>
      </c>
      <c r="S2209">
        <f>IF(M2209="Not an error",0,IF(COUNTIFS($A$2:$A2209,$A2209,$D$2:$D2209,$D2209,$M$2:$M2209,"&lt;&gt;Not an error")=1,1,0))</f>
        <v>1</v>
      </c>
      <c r="T2209">
        <f>IF(M2209&lt;&gt;"Major",0,IF(COUNTIFS($A$2:$A2209,$A2209,$D$2:$D2209,$D2209,$M$2:$M2209,"Major")=1,1,0))</f>
        <v>1</v>
      </c>
      <c r="U2209">
        <f>IF(M2209&lt;&gt;"Minor",0,IF(COUNTIFS($A$2:$A2209,$A2209,$D$2:$D2209,$D2209,$M$2:$M2209,"Minor")=1,1,0))</f>
        <v>0</v>
      </c>
    </row>
    <row r="2210">
      <c r="A2210" t="inlineStr">
        <is>
          <t xml:space="preserve">af2d64963a0b2a4ae6e1645ebec6e6220c089166</t>
        </is>
      </c>
      <c r="B2210" t="inlineStr">
        <is>
          <t xml:space="preserve">Rise of the Beastmaster</t>
        </is>
      </c>
      <c r="C2210" t="inlineStr">
        <is>
          <t xml:space="preserve">Der Aufstieg Des Beastmasters</t>
        </is>
      </c>
      <c r="D2210" t="inlineStr">
        <is>
          <t xml:space="preserve">f071f62c28ccd80ffc3c20973d405ff87dadefe8</t>
        </is>
      </c>
      <c r="E2210" t="inlineStr">
        <is>
          <t xml:space="preserve">Episode 11: Das Biest Brüllt Zuerst</t>
        </is>
      </c>
      <c r="F2210">
        <v>11</v>
      </c>
      <c r="G2210" t="inlineStr">
        <is>
          <t xml:space="preserve">1:39-1:58</t>
        </is>
      </c>
      <c r="H2210" t="inlineStr">
        <is>
          <t xml:space="preserve">Resolved</t>
        </is>
      </c>
      <c r="I2210" t="inlineStr">
        <is>
          <t xml:space="preserve">"Wenn Jake bei seiner ersten Rückkehr nach Gluttal ein Opferritual durchgeführt hatte, um eine neue Lebensbundbestie zu finden, dann konnte er den Verlust seiner Bestienkraft tatsächlich verlangsamen und so einen Teil seiner Kraft bewahren.
Aber die Leute von Gluttal hatten keine Ahnung, was vor sich ging." -&gt; Wenn Jake bei seiner ersten Rückkehr nach Glut-Tal ein Blutpakt benutzt hatte, um eine neue Lebensbundbestie zu finden, dann konnte er den Verlust seiner Bestienkraft tatsächlich verlangsamen und so einen Teil seiner Kraft bewahren.
Aber die Leute von Glut-Tal hatten keine Ahnung, was vor sich ging.</t>
        </is>
      </c>
      <c r="J2210" t="inlineStr">
        <is>
          <t xml:space="preserve">AI</t>
        </is>
      </c>
      <c r="K2210" t="inlineStr">
        <is>
          <t xml:space="preserve">Script error</t>
        </is>
      </c>
      <c r="L2210" t="inlineStr">
        <is>
          <t xml:space="preserve">Script error</t>
        </is>
      </c>
      <c r="M2210" t="str">
        <f>IFERROR(IF(VLOOKUP(L2210,'Quantification'!$A:$B,2,FALSE)&amp;""="","Unclassified",VLOOKUP(L2210,'Quantification'!$A:$B,2,FALSE)),"Unclassified")</f>
        <v>Major</v>
      </c>
      <c r="N2210" t="inlineStr">
        <is>
          <t xml:space="preserve">frl-denis.sobol@pocketfm.com</t>
        </is>
      </c>
      <c r="O2210" t="inlineStr">
        <is>
          <t xml:space="preserve">Issues found in raw</t>
        </is>
      </c>
      <c r="P2210" t="str">
        <f>IF(OR(O2210="Issues found in master",O2210="Final master"),"Master",IF(OR(O2210="Ready for Master",O2210="Issues found in raw",O2210="Raw under QC",O2210="Issues resolved in raw"),"Raw","-"))</f>
        <v>Raw</v>
      </c>
      <c r="Q2210" s="13">
        <v>46274.48055555555</v>
      </c>
      <c r="R2210" t="inlineStr">
        <is>
          <t xml:space="preserve">2026-09 (Sept)</t>
        </is>
      </c>
      <c r="S2210">
        <f>IF(M2210="Not an error",0,IF(COUNTIFS($A$2:$A2210,$A2210,$D$2:$D2210,$D2210,$M$2:$M2210,"&lt;&gt;Not an error")=1,1,0))</f>
        <v>0</v>
      </c>
      <c r="T2210">
        <f>IF(M2210&lt;&gt;"Major",0,IF(COUNTIFS($A$2:$A2210,$A2210,$D$2:$D2210,$D2210,$M$2:$M2210,"Major")=1,1,0))</f>
        <v>0</v>
      </c>
      <c r="U2210">
        <f>IF(M2210&lt;&gt;"Minor",0,IF(COUNTIFS($A$2:$A2210,$A2210,$D$2:$D2210,$D2210,$M$2:$M2210,"Minor")=1,1,0))</f>
        <v>0</v>
      </c>
    </row>
    <row r="2211">
      <c r="A2211" t="inlineStr">
        <is>
          <t xml:space="preserve">af2d64963a0b2a4ae6e1645ebec6e6220c089166</t>
        </is>
      </c>
      <c r="B2211" t="inlineStr">
        <is>
          <t xml:space="preserve">Rise of the Beastmaster</t>
        </is>
      </c>
      <c r="C2211" t="inlineStr">
        <is>
          <t xml:space="preserve">Der Aufstieg Des Beastmasters</t>
        </is>
      </c>
      <c r="D2211" t="inlineStr">
        <is>
          <t xml:space="preserve">f071f62c28ccd80ffc3c20973d405ff87dadefe8</t>
        </is>
      </c>
      <c r="E2211" t="inlineStr">
        <is>
          <t xml:space="preserve">Episode 11: Das Biest Brüllt Zuerst</t>
        </is>
      </c>
      <c r="F2211">
        <v>11</v>
      </c>
      <c r="G2211" t="inlineStr">
        <is>
          <t xml:space="preserve">5:21-5:31</t>
        </is>
      </c>
      <c r="H2211" t="inlineStr">
        <is>
          <t xml:space="preserve">Resolved</t>
        </is>
      </c>
      <c r="I2211" t="inlineStr">
        <is>
          <t xml:space="preserve">"Dieser Schachzug war ein wahrer Beweis für Elbies Stärke; niemand unter der siebten Stufe des Tierblutrangs hätte ihn unmöglich abwehren können!" -&gt; Dieser Schachzug war ein wahrer Beweis für Elbies Stärke; jemand unter der siebten Stufe des Tierblutrangs hätte ihn unmöglich abwehren können!</t>
        </is>
      </c>
      <c r="J2211" t="inlineStr">
        <is>
          <t xml:space="preserve">AI</t>
        </is>
      </c>
      <c r="K2211" t="inlineStr">
        <is>
          <t xml:space="preserve">Script error</t>
        </is>
      </c>
      <c r="L2211" t="inlineStr">
        <is>
          <t xml:space="preserve">Script error</t>
        </is>
      </c>
      <c r="M2211" t="str">
        <f>IFERROR(IF(VLOOKUP(L2211,'Quantification'!$A:$B,2,FALSE)&amp;""="","Unclassified",VLOOKUP(L2211,'Quantification'!$A:$B,2,FALSE)),"Unclassified")</f>
        <v>Major</v>
      </c>
      <c r="N2211" t="inlineStr">
        <is>
          <t xml:space="preserve">frl-denis.sobol@pocketfm.com</t>
        </is>
      </c>
      <c r="O2211" t="inlineStr">
        <is>
          <t xml:space="preserve">Issues found in raw</t>
        </is>
      </c>
      <c r="P2211" t="str">
        <f>IF(OR(O2211="Issues found in master",O2211="Final master"),"Master",IF(OR(O2211="Ready for Master",O2211="Issues found in raw",O2211="Raw under QC",O2211="Issues resolved in raw"),"Raw","-"))</f>
        <v>Raw</v>
      </c>
      <c r="Q2211" s="13">
        <v>46274.48055555555</v>
      </c>
      <c r="R2211" t="inlineStr">
        <is>
          <t xml:space="preserve">2026-09 (Sept)</t>
        </is>
      </c>
      <c r="S2211">
        <f>IF(M2211="Not an error",0,IF(COUNTIFS($A$2:$A2211,$A2211,$D$2:$D2211,$D2211,$M$2:$M2211,"&lt;&gt;Not an error")=1,1,0))</f>
        <v>0</v>
      </c>
      <c r="T2211">
        <f>IF(M2211&lt;&gt;"Major",0,IF(COUNTIFS($A$2:$A2211,$A2211,$D$2:$D2211,$D2211,$M$2:$M2211,"Major")=1,1,0))</f>
        <v>0</v>
      </c>
      <c r="U2211">
        <f>IF(M2211&lt;&gt;"Minor",0,IF(COUNTIFS($A$2:$A2211,$A2211,$D$2:$D2211,$D2211,$M$2:$M2211,"Minor")=1,1,0))</f>
        <v>0</v>
      </c>
    </row>
    <row r="2212">
      <c r="A2212" t="inlineStr">
        <is>
          <t xml:space="preserve">af2d64963a0b2a4ae6e1645ebec6e6220c089166</t>
        </is>
      </c>
      <c r="B2212" t="inlineStr">
        <is>
          <t xml:space="preserve">Rise of the Beastmaster</t>
        </is>
      </c>
      <c r="C2212" t="inlineStr">
        <is>
          <t xml:space="preserve">Der Aufstieg Des Beastmasters</t>
        </is>
      </c>
      <c r="D2212" t="inlineStr">
        <is>
          <t xml:space="preserve">bbdf88dc9f36fe1371718fadcffe9533a366f736</t>
        </is>
      </c>
      <c r="E2212" t="inlineStr">
        <is>
          <t xml:space="preserve">Episode 12: Ein Unerwählter Held</t>
        </is>
      </c>
      <c r="F2212">
        <v>12</v>
      </c>
      <c r="G2212" t="inlineStr">
        <is>
          <t xml:space="preserve">2:47-2:52</t>
        </is>
      </c>
      <c r="H2212" t="inlineStr">
        <is>
          <t xml:space="preserve">Resolved</t>
        </is>
      </c>
      <c r="I2212" t="inlineStr">
        <is>
          <t xml:space="preserve">gluttal -&gt; glut-tal - "Dieser Tag würde zweifellos in die Geschichtsbücher von Gluttal eingehen."</t>
        </is>
      </c>
      <c r="J2212" t="inlineStr">
        <is>
          <t xml:space="preserve">AI</t>
        </is>
      </c>
      <c r="K2212" t="inlineStr">
        <is>
          <t xml:space="preserve">Script error</t>
        </is>
      </c>
      <c r="L2212" t="inlineStr">
        <is>
          <t xml:space="preserve">Script error</t>
        </is>
      </c>
      <c r="M2212" t="str">
        <f>IFERROR(IF(VLOOKUP(L2212,'Quantification'!$A:$B,2,FALSE)&amp;""="","Unclassified",VLOOKUP(L2212,'Quantification'!$A:$B,2,FALSE)),"Unclassified")</f>
        <v>Major</v>
      </c>
      <c r="N2212" t="inlineStr">
        <is>
          <t xml:space="preserve">frl-denis.sobol@pocketfm.com</t>
        </is>
      </c>
      <c r="O2212" t="inlineStr">
        <is>
          <t xml:space="preserve">Issues found in raw</t>
        </is>
      </c>
      <c r="P2212" t="str">
        <f>IF(OR(O2212="Issues found in master",O2212="Final master"),"Master",IF(OR(O2212="Ready for Master",O2212="Issues found in raw",O2212="Raw under QC",O2212="Issues resolved in raw"),"Raw","-"))</f>
        <v>Raw</v>
      </c>
      <c r="Q2212" s="13">
        <v>46274.48055555555</v>
      </c>
      <c r="R2212" t="inlineStr">
        <is>
          <t xml:space="preserve">2026-09 (Sept)</t>
        </is>
      </c>
      <c r="S2212">
        <f>IF(M2212="Not an error",0,IF(COUNTIFS($A$2:$A2212,$A2212,$D$2:$D2212,$D2212,$M$2:$M2212,"&lt;&gt;Not an error")=1,1,0))</f>
        <v>1</v>
      </c>
      <c r="T2212">
        <f>IF(M2212&lt;&gt;"Major",0,IF(COUNTIFS($A$2:$A2212,$A2212,$D$2:$D2212,$D2212,$M$2:$M2212,"Major")=1,1,0))</f>
        <v>1</v>
      </c>
      <c r="U2212">
        <f>IF(M2212&lt;&gt;"Minor",0,IF(COUNTIFS($A$2:$A2212,$A2212,$D$2:$D2212,$D2212,$M$2:$M2212,"Minor")=1,1,0))</f>
        <v>0</v>
      </c>
    </row>
    <row r="2213">
      <c r="A2213" t="inlineStr">
        <is>
          <t xml:space="preserve">af2d64963a0b2a4ae6e1645ebec6e6220c089166</t>
        </is>
      </c>
      <c r="B2213" t="inlineStr">
        <is>
          <t xml:space="preserve">Rise of the Beastmaster</t>
        </is>
      </c>
      <c r="C2213" t="inlineStr">
        <is>
          <t xml:space="preserve">Der Aufstieg Des Beastmasters</t>
        </is>
      </c>
      <c r="D2213" t="inlineStr">
        <is>
          <t xml:space="preserve">bbdf88dc9f36fe1371718fadcffe9533a366f736</t>
        </is>
      </c>
      <c r="E2213" t="inlineStr">
        <is>
          <t xml:space="preserve">Episode 12: Ein Unerwählter Held</t>
        </is>
      </c>
      <c r="F2213">
        <v>12</v>
      </c>
      <c r="G2213" t="inlineStr">
        <is>
          <t xml:space="preserve">3:51-5:05</t>
        </is>
      </c>
      <c r="H2213" t="inlineStr">
        <is>
          <t xml:space="preserve">Resolved</t>
        </is>
      </c>
      <c r="I2213" t="inlineStr">
        <is>
          <t xml:space="preserve">Donnerschlag Halle -&gt; Herrenhaus Sturmfels - â€žDoch das Schweigen seines Vaters hatte ihm gezeigt, dass dieser zu viel Angst vor der Donnerschlag Halle hatte, um sich mit ihr anzulegen.
Obwohl es seine Aufgabe war, Gluttal zu fÃ¼hren, hatte er sich entschieden, Jake fallenzulassen, als er mit der gewaltigen Donnerschlag Halle konfrontiert wurde, und hatte Jakes Mutter ohne ZÃ¶gern verstoÃŸen. Die Scheidungspapiere waren sein bisher grausamster Schachzug gewesen, und Jake hatte sich jedes Wort eingeprÃ¤gt. Was war aus dem Respekt zwischen Mann und Frau geworden? Warum bekam sie stattdessen einen DolchstoÃŸ in den RÃ¼cken?
Sie mochten zwar blutsverwandt sein, Vater und Sohn, aber Jake wollte nichts mehr mit diesem Mann zu tun haben.
â€žUnd was sollte das jetzt, Elbie so zuzurichten?â€œ, fragte Archie ruhig.
Archie wollte die freundliche Fassade nicht fallen lassen, also sprach er mit ruhiger Stimme, um den Anschein von Fairness zu wahren.
Aber niemand kaufte es ihm ab. Jeder wusste, dass Archie im Begriff war, jemanden aus der Donnerschlag Halle zu heiraten, einer Gruppe, mit der Jake eine bittere Vergangenheit verband.â€_x009d_ -&gt; Doch das Schweigen seines Vaters hatte ihm gezeigt, dass dieser zu viel Angst vor dem Herrenhaus Sturmfels hatte, um sich mit ihnen anzulegen.
Obwohl es seine Aufgabe war, Glut-tal zu fÃ¼hren, hatte er sich entschieden, Jake fallenzulassen, als er mit dem gewaltigen Herrenhaus Sturmfels konfrontiert wurde, und hatte Jakes Mutter ohne ZÃ¶gern verstoÃŸen. Die Scheidungspapiere waren sein bisher grausamster Schachzug gewesen, und Jake hatte sich jedes Wort eingeprÃ¤gt. Was war aus dem Respekt zwischen Mann und Frau geworden? Warum bekam sie stattdessen einen DolchstoÃŸ in den RÃ¼cken?
Sie mochten zwar blutsverwandt sein, Vater und Sohn, aber Jake wollte nichts mehr mit diesem Mann zu tun haben.
â€žUnd was sollte das jetzt, Elbie so zuzurichten?â€œ, fragte Archie ruhig.
Archie wollte die freundliche Fassade nicht fallen lassen, also sprach er mit ruhiger Stimme, um den Anschein von Fairness zu wahren.
Aber niemand kaufte es ihm ab. Jeder wusste, dass Archie im Begriff war, jemanden aus dem Herrenhaus Sturmfels zu heiraten, einer Gruppe, mit der Jake eine bittere Vergangenheit verband.</t>
        </is>
      </c>
      <c r="J2213" t="inlineStr">
        <is>
          <t xml:space="preserve">AI</t>
        </is>
      </c>
      <c r="K2213" t="inlineStr">
        <is>
          <t xml:space="preserve">Script error</t>
        </is>
      </c>
      <c r="L2213" t="inlineStr">
        <is>
          <t xml:space="preserve">Script error</t>
        </is>
      </c>
      <c r="M2213" t="str">
        <f>IFERROR(IF(VLOOKUP(L2213,'Quantification'!$A:$B,2,FALSE)&amp;""="","Unclassified",VLOOKUP(L2213,'Quantification'!$A:$B,2,FALSE)),"Unclassified")</f>
        <v>Major</v>
      </c>
      <c r="N2213" t="inlineStr">
        <is>
          <t xml:space="preserve">frl-denis.sobol@pocketfm.com</t>
        </is>
      </c>
      <c r="O2213" t="inlineStr">
        <is>
          <t xml:space="preserve">Issues found in raw</t>
        </is>
      </c>
      <c r="P2213" t="str">
        <f>IF(OR(O2213="Issues found in master",O2213="Final master"),"Master",IF(OR(O2213="Ready for Master",O2213="Issues found in raw",O2213="Raw under QC",O2213="Issues resolved in raw"),"Raw","-"))</f>
        <v>Raw</v>
      </c>
      <c r="Q2213" s="13">
        <v>46274.48055555555</v>
      </c>
      <c r="R2213" t="inlineStr">
        <is>
          <t xml:space="preserve">2026-09 (Sept)</t>
        </is>
      </c>
      <c r="S2213">
        <f>IF(M2213="Not an error",0,IF(COUNTIFS($A$2:$A2213,$A2213,$D$2:$D2213,$D2213,$M$2:$M2213,"&lt;&gt;Not an error")=1,1,0))</f>
        <v>0</v>
      </c>
      <c r="T2213">
        <f>IF(M2213&lt;&gt;"Major",0,IF(COUNTIFS($A$2:$A2213,$A2213,$D$2:$D2213,$D2213,$M$2:$M2213,"Major")=1,1,0))</f>
        <v>0</v>
      </c>
      <c r="U2213">
        <f>IF(M2213&lt;&gt;"Minor",0,IF(COUNTIFS($A$2:$A2213,$A2213,$D$2:$D2213,$D2213,$M$2:$M2213,"Minor")=1,1,0))</f>
        <v>0</v>
      </c>
    </row>
    <row r="2214">
      <c r="A2214" t="inlineStr">
        <is>
          <t xml:space="preserve">af2d64963a0b2a4ae6e1645ebec6e6220c089166</t>
        </is>
      </c>
      <c r="B2214" t="inlineStr">
        <is>
          <t xml:space="preserve">Rise of the Beastmaster</t>
        </is>
      </c>
      <c r="C2214" t="inlineStr">
        <is>
          <t xml:space="preserve">Der Aufstieg Des Beastmasters</t>
        </is>
      </c>
      <c r="D2214" t="inlineStr">
        <is>
          <t xml:space="preserve">bbdf88dc9f36fe1371718fadcffe9533a366f736</t>
        </is>
      </c>
      <c r="E2214" t="inlineStr">
        <is>
          <t xml:space="preserve">Episode 12: Ein Unerwählter Held</t>
        </is>
      </c>
      <c r="F2214">
        <v>12</v>
      </c>
      <c r="G2214" t="inlineStr">
        <is>
          <t xml:space="preserve">6:07-6:18</t>
        </is>
      </c>
      <c r="H2214" t="inlineStr">
        <is>
          <t xml:space="preserve">Resolved</t>
        </is>
      </c>
      <c r="I2214" t="inlineStr">
        <is>
          <t xml:space="preserve">Himmelswacht Direktorat -&gt; Himmelswacht-Reliquiar - "Niall Redfern und Lydia Saxson sind Genies im Himmelswacht Direktorat und eine Million Mal stärker als er. Er sucht doch nur Ärger“, sagte ein anderer."</t>
        </is>
      </c>
      <c r="J2214" t="inlineStr">
        <is>
          <t xml:space="preserve">AI</t>
        </is>
      </c>
      <c r="K2214" t="inlineStr">
        <is>
          <t xml:space="preserve">Script error</t>
        </is>
      </c>
      <c r="L2214" t="inlineStr">
        <is>
          <t xml:space="preserve">Script error</t>
        </is>
      </c>
      <c r="M2214" t="str">
        <f>IFERROR(IF(VLOOKUP(L2214,'Quantification'!$A:$B,2,FALSE)&amp;""="","Unclassified",VLOOKUP(L2214,'Quantification'!$A:$B,2,FALSE)),"Unclassified")</f>
        <v>Major</v>
      </c>
      <c r="N2214" t="inlineStr">
        <is>
          <t xml:space="preserve">frl-denis.sobol@pocketfm.com</t>
        </is>
      </c>
      <c r="O2214" t="inlineStr">
        <is>
          <t xml:space="preserve">Issues found in raw</t>
        </is>
      </c>
      <c r="P2214" t="str">
        <f>IF(OR(O2214="Issues found in master",O2214="Final master"),"Master",IF(OR(O2214="Ready for Master",O2214="Issues found in raw",O2214="Raw under QC",O2214="Issues resolved in raw"),"Raw","-"))</f>
        <v>Raw</v>
      </c>
      <c r="Q2214" s="13">
        <v>46274.48055555555</v>
      </c>
      <c r="R2214" t="inlineStr">
        <is>
          <t xml:space="preserve">2026-09 (Sept)</t>
        </is>
      </c>
      <c r="S2214">
        <f>IF(M2214="Not an error",0,IF(COUNTIFS($A$2:$A2214,$A2214,$D$2:$D2214,$D2214,$M$2:$M2214,"&lt;&gt;Not an error")=1,1,0))</f>
        <v>0</v>
      </c>
      <c r="T2214">
        <f>IF(M2214&lt;&gt;"Major",0,IF(COUNTIFS($A$2:$A2214,$A2214,$D$2:$D2214,$D2214,$M$2:$M2214,"Major")=1,1,0))</f>
        <v>0</v>
      </c>
      <c r="U2214">
        <f>IF(M2214&lt;&gt;"Minor",0,IF(COUNTIFS($A$2:$A2214,$A2214,$D$2:$D2214,$D2214,$M$2:$M2214,"Minor")=1,1,0))</f>
        <v>0</v>
      </c>
    </row>
    <row r="2215">
      <c r="A2215" t="inlineStr">
        <is>
          <t xml:space="preserve">af2d64963a0b2a4ae6e1645ebec6e6220c089166</t>
        </is>
      </c>
      <c r="B2215" t="inlineStr">
        <is>
          <t xml:space="preserve">Rise of the Beastmaster</t>
        </is>
      </c>
      <c r="C2215" t="inlineStr">
        <is>
          <t xml:space="preserve">Der Aufstieg Des Beastmasters</t>
        </is>
      </c>
      <c r="D2215" t="inlineStr">
        <is>
          <t xml:space="preserve">bbdf88dc9f36fe1371718fadcffe9533a366f736</t>
        </is>
      </c>
      <c r="E2215" t="inlineStr">
        <is>
          <t xml:space="preserve">Episode 12: Ein Unerwählter Held</t>
        </is>
      </c>
      <c r="F2215">
        <v>12</v>
      </c>
      <c r="G2215" t="inlineStr">
        <is>
          <t xml:space="preserve">11:02-11:07</t>
        </is>
      </c>
      <c r="H2215" t="inlineStr">
        <is>
          <t xml:space="preserve">Resolved</t>
        </is>
      </c>
      <c r="I2215" t="inlineStr">
        <is>
          <t xml:space="preserve">"Er hatte kein gutes Gefühl bei dieser Frau, da sie aus der Donnerschlag Halle stammte." -&gt; Er hatte kein gutes Gefühl bei dieser Frau, da sie aus dem Herrenhaus Sturmfels stammte.</t>
        </is>
      </c>
      <c r="J2215" t="inlineStr">
        <is>
          <t xml:space="preserve">AI</t>
        </is>
      </c>
      <c r="K2215" t="inlineStr">
        <is>
          <t xml:space="preserve">Script error</t>
        </is>
      </c>
      <c r="L2215" t="inlineStr">
        <is>
          <t xml:space="preserve">Script error</t>
        </is>
      </c>
      <c r="M2215" t="str">
        <f>IFERROR(IF(VLOOKUP(L2215,'Quantification'!$A:$B,2,FALSE)&amp;""="","Unclassified",VLOOKUP(L2215,'Quantification'!$A:$B,2,FALSE)),"Unclassified")</f>
        <v>Major</v>
      </c>
      <c r="N2215" t="inlineStr">
        <is>
          <t xml:space="preserve">frl-denis.sobol@pocketfm.com</t>
        </is>
      </c>
      <c r="O2215" t="inlineStr">
        <is>
          <t xml:space="preserve">Issues found in raw</t>
        </is>
      </c>
      <c r="P2215" t="str">
        <f>IF(OR(O2215="Issues found in master",O2215="Final master"),"Master",IF(OR(O2215="Ready for Master",O2215="Issues found in raw",O2215="Raw under QC",O2215="Issues resolved in raw"),"Raw","-"))</f>
        <v>Raw</v>
      </c>
      <c r="Q2215" s="13">
        <v>46274.48055555555</v>
      </c>
      <c r="R2215" t="inlineStr">
        <is>
          <t xml:space="preserve">2026-09 (Sept)</t>
        </is>
      </c>
      <c r="S2215">
        <f>IF(M2215="Not an error",0,IF(COUNTIFS($A$2:$A2215,$A2215,$D$2:$D2215,$D2215,$M$2:$M2215,"&lt;&gt;Not an error")=1,1,0))</f>
        <v>0</v>
      </c>
      <c r="T2215">
        <f>IF(M2215&lt;&gt;"Major",0,IF(COUNTIFS($A$2:$A2215,$A2215,$D$2:$D2215,$D2215,$M$2:$M2215,"Major")=1,1,0))</f>
        <v>0</v>
      </c>
      <c r="U2215">
        <f>IF(M2215&lt;&gt;"Minor",0,IF(COUNTIFS($A$2:$A2215,$A2215,$D$2:$D2215,$D2215,$M$2:$M2215,"Minor")=1,1,0))</f>
        <v>0</v>
      </c>
    </row>
    <row r="2216">
      <c r="A2216" t="inlineStr">
        <is>
          <t xml:space="preserve">af2d64963a0b2a4ae6e1645ebec6e6220c089166</t>
        </is>
      </c>
      <c r="B2216" t="inlineStr">
        <is>
          <t xml:space="preserve">Rise of the Beastmaster</t>
        </is>
      </c>
      <c r="C2216" t="inlineStr">
        <is>
          <t xml:space="preserve">Der Aufstieg Des Beastmasters</t>
        </is>
      </c>
      <c r="D2216" t="inlineStr">
        <is>
          <t xml:space="preserve">c189548a2edfe54d2f02c3605f28558c008e4ad4</t>
        </is>
      </c>
      <c r="E2216" t="inlineStr">
        <is>
          <t xml:space="preserve">Episode 14: Gejagt Von Verwandten</t>
        </is>
      </c>
      <c r="F2216">
        <v>14</v>
      </c>
      <c r="G2216" t="inlineStr">
        <is>
          <t xml:space="preserve">0:36-3:46</t>
        </is>
      </c>
      <c r="H2216" t="inlineStr">
        <is>
          <t xml:space="preserve">Resolved</t>
        </is>
      </c>
      <c r="I2216" t="inlineStr">
        <is>
          <t xml:space="preserve">Donnerschlag Halle -&gt; Herrenhaus Sturmfels (I think I'll also just write 'Sturmfels' periodically, so that dialogue souinds more natural) - "Wenn er seine Bestie auf sechs Sterne bringen kann, hat er eine echte Chance, ins Himmelswachtreliquiar zu gelangen, und das würde dir mehr Einfluss in der Donnerschlaghalle verschaffen. Seit jeher sorgt Manna für Chaos. Selbst die einfachste Sorte ist ein Vermögen wert.“
Corra zwinkerte. „Archie, wir haben Glück, dass es auf dem Roten Grat aufgetaucht ist, direkt am Rande von Gluttal. Du bist der Einzige, der Enzo helfen kann, es zu bekommen und seinen Blitzgepard weiterzuentwickeln.“
Archie erklärte: „Der Rote Grat ist riesig. Er besteht aus Wäldern und tiefen Spalten und ist voller Wildbestien mit besonderen Fähigkeiten. Es ist ein gefährlicher Ort. Eure Nachwuchskräfte dort trainieren zu lassen, ist genau der Grund, warum die Donnerschlaghalle so mächtig ist.“
Corra antwortete: „Das stimmt. Und der Wettbewerb wird hart. Sieben andere Lehrlinge haben es auf denselben Preis abgesehen. Aber Enzo ist stärker als die meisten von ihnen, und er hat deine Unterstützung. Er hat eine gute Chance.“
Archie fragte: „Wann kommen die anderen hierher? Und wer ist bei ihnen? Experten aus der Donnerschlaghalle?“
Corra erklärte: „Bald. Ich durfte wegen unserer Hochzeit früher anreisen. Die Lehrlinge werden von Experten beschützt, aber es gibt Regeln, die sie befolgen müssen, sobald sie auf dem Roten Grat sind. Es soll ja schließlich ein Test für sie sein.“
Archie bestätigte: „Also bringen wir beide Enzo in drei Tagen zum Roten Grat?“
Corra antwortete: „Ja, alle Teams betreten den Grat an diesem Tag zur gleichen Zeit.“
Archie nickte.
Archie erklärte: „Manna hat vier Stufen: königlich, tiefgründig, irdisch und himmlisch. Selbst das einfachste königliche Manna kann eine Lebensbundbestie auf sieben Sterne weiterentwickeln! Wie es funktioniert, warum es überhaupt existiert, all das ist ein komplettes Rätsel. Die Leute vermuten einfach, dass es ein Geschenk des Himmels ist, weshalb sie es Manna nennen.“
Corra fügte hinzu: „Das Manna der höchsten Stufe ist so gut wie unmöglich zu bekommen. Das, hinter dem wir her sind, ist nur die einfachste Sorte. Man könnte es kaum königliches Manna nennen, und trotzdem ist die Jagd danach der reine Wahnsinn. Zum Glück ist die Donnerschlaghalle bestens informiert und war zuerst hier.“
Als Corra die Donnerschlaghalle erwähnte, war der Stolz auf ihrem Gesicht unübersehbar. Archie wusste, dass sie immer ein Teil der Donnerschlaghalle sein würde und niemals einer von Gluttal, selbst nach ihrer Heirat. Aber das machte nichts, denn er würde der Donnerschlaghalle ebenfalls beitreten." -&gt; Wenn er seine Bestie auf sechs Sterne bringen kann, hat er eine echte Chance, ins Himmelswachtreliquiar zu gelangen, und das würde dir mehr Einfluss im Herrenhaus Sturmfels verschaffen. Seit jeher sorgt Manna für Chaos. Selbst die einfachste Sorte ist ein Vermögen wert.“
Corra zwinkerte. „Archie, wir haben Glück, dass es auf dem Roten Grat aufgetaucht ist, direkt am Rande von Glut-Tal. Du bist der Einzige, der Enzo helfen kann, es zu bekommen und seinen Blitzgepard weiterzuentwickeln.“
Archie erklärte: „Der Rote Grat ist riesig. Er besteht aus Wäldern und tiefen Spalten und ist voller Wildbestien mit besonderen Fähigkeiten. Es ist ein gefährlicher Ort. Eure Nachwuchskräfte dort trainieren zu lassen, ist genau der Grund, warum das Herrenhaus Sturmfels so mächtig ist.“
Corra antwortete: „Das stimmt. Und der Wettbewerb wird hart. Sieben andere Lehrlinge haben es auf denselben Preis abgesehen. Aber Enzo ist stärker als die meisten von ihnen, und er hat deine Unterstützung. Er hat eine gute Chance.“
Archie fragte: „Wann kommen die anderen hierher? Und wer ist bei ihnen? Experten aus Sturmfels?“
Corra erklärte: „Bald. Ich durfte wegen unserer Hochzeit früher anreisen. Die Lehrlinge werden von Experten beschützt, aber es gibt Regeln, die sie befolgen müssen, sobald sie auf dem Roten Grat sind. Es soll ja schließlich ein Test für sie sein.“
Archie bestätigte: „Also bringen wir beide Enzo in drei Tagen zum Roten Grat?“
Corra antwortete: „Ja, alle Teams betreten den Grat an diesem Tag zur gleichen Zeit.“
Archie nickte.
Archie erklärte: „Manna hat vier Stufen: königlich, tiefgründig, irdisch und himmlisch. Selbst das einfachste königliche Manna kann eine Lebensbundbestie auf sieben Sterne weiterentwickeln! Wie es funktioniert, warum es überhaupt existiert, all das ist ein komplettes Rätsel. Die Leute vermuten einfach, dass es ein Geschenk des Himmels ist, weshalb sie es Manna nennen.“
Corra fügte hinzu: „Das Manna der höchsten Stufe ist so gut wie unmöglich zu bekommen. Das, hinter dem wir her sind, ist nur die einfachste Sorte. Man könnte es kaum königliches Manna nennen, und trotzdem ist die Jagd danach der reine Wahnsinn. Zum Glück ist Sturmfels bestens informiert und war zuerst hier.“
Als Corra Sturmfels erwähnte, war der Stolz auf ihrem Gesicht unübersehbar. Archie wusste, dass sie immer ein Teil von Sturmfels sein würde und niemals ein Teil von Glut-Tal, selbst nach ihrer Heirat. Aber das machte nichts, denn er würde Sturmfels ebenfalls beitreten.</t>
        </is>
      </c>
      <c r="J2216" t="inlineStr">
        <is>
          <t xml:space="preserve">AI</t>
        </is>
      </c>
      <c r="K2216" t="inlineStr">
        <is>
          <t xml:space="preserve">Script error</t>
        </is>
      </c>
      <c r="L2216" t="inlineStr">
        <is>
          <t xml:space="preserve">Script error</t>
        </is>
      </c>
      <c r="M2216" t="str">
        <f>IFERROR(IF(VLOOKUP(L2216,'Quantification'!$A:$B,2,FALSE)&amp;""="","Unclassified",VLOOKUP(L2216,'Quantification'!$A:$B,2,FALSE)),"Unclassified")</f>
        <v>Major</v>
      </c>
      <c r="N2216" t="inlineStr">
        <is>
          <t xml:space="preserve">frl-denis.sobol@pocketfm.com</t>
        </is>
      </c>
      <c r="O2216" t="inlineStr">
        <is>
          <t xml:space="preserve">Issues found in raw</t>
        </is>
      </c>
      <c r="P2216" t="str">
        <f>IF(OR(O2216="Issues found in master",O2216="Final master"),"Master",IF(OR(O2216="Ready for Master",O2216="Issues found in raw",O2216="Raw under QC",O2216="Issues resolved in raw"),"Raw","-"))</f>
        <v>Raw</v>
      </c>
      <c r="Q2216" s="13">
        <v>46274.48055555555</v>
      </c>
      <c r="R2216" t="inlineStr">
        <is>
          <t xml:space="preserve">2026-09 (Sept)</t>
        </is>
      </c>
      <c r="S2216">
        <f>IF(M2216="Not an error",0,IF(COUNTIFS($A$2:$A2216,$A2216,$D$2:$D2216,$D2216,$M$2:$M2216,"&lt;&gt;Not an error")=1,1,0))</f>
        <v>1</v>
      </c>
      <c r="T2216">
        <f>IF(M2216&lt;&gt;"Major",0,IF(COUNTIFS($A$2:$A2216,$A2216,$D$2:$D2216,$D2216,$M$2:$M2216,"Major")=1,1,0))</f>
        <v>1</v>
      </c>
      <c r="U2216">
        <f>IF(M2216&lt;&gt;"Minor",0,IF(COUNTIFS($A$2:$A2216,$A2216,$D$2:$D2216,$D2216,$M$2:$M2216,"Minor")=1,1,0))</f>
        <v>0</v>
      </c>
    </row>
    <row r="2217">
      <c r="A2217" t="inlineStr">
        <is>
          <t xml:space="preserve">af2d64963a0b2a4ae6e1645ebec6e6220c089166</t>
        </is>
      </c>
      <c r="B2217" t="inlineStr">
        <is>
          <t xml:space="preserve">Rise of the Beastmaster</t>
        </is>
      </c>
      <c r="C2217" t="inlineStr">
        <is>
          <t xml:space="preserve">Der Aufstieg Des Beastmasters</t>
        </is>
      </c>
      <c r="D2217" t="inlineStr">
        <is>
          <t xml:space="preserve">c189548a2edfe54d2f02c3605f28558c008e4ad4</t>
        </is>
      </c>
      <c r="E2217" t="inlineStr">
        <is>
          <t xml:space="preserve">Episode 14: Gejagt Von Verwandten</t>
        </is>
      </c>
      <c r="F2217">
        <v>14</v>
      </c>
      <c r="G2217" t="inlineStr">
        <is>
          <t xml:space="preserve">5:51-6:01</t>
        </is>
      </c>
      <c r="H2217" t="inlineStr">
        <is>
          <t xml:space="preserve">Resolved</t>
        </is>
      </c>
      <c r="I2217" t="inlineStr">
        <is>
          <t xml:space="preserve">Fielix rief wütend: „Als ob! Dieser Weichling kann sich das abschminken, wenn er glaubt, mich fressen zu können. Ich hacke ihm ins Gesicht!“ -&gt; Das Ewigglut-Inferno rief wütend: „Als ob! Dieser Weichling kann sich das abschminken, wenn er glaubt, mich fressen zu können. Ich hacke ihm ins Gesicht!“</t>
        </is>
      </c>
      <c r="J2217" t="inlineStr">
        <is>
          <t xml:space="preserve">AI</t>
        </is>
      </c>
      <c r="K2217" t="inlineStr">
        <is>
          <t xml:space="preserve">Script error</t>
        </is>
      </c>
      <c r="L2217" t="inlineStr">
        <is>
          <t xml:space="preserve">Script error</t>
        </is>
      </c>
      <c r="M2217" t="str">
        <f>IFERROR(IF(VLOOKUP(L2217,'Quantification'!$A:$B,2,FALSE)&amp;""="","Unclassified",VLOOKUP(L2217,'Quantification'!$A:$B,2,FALSE)),"Unclassified")</f>
        <v>Major</v>
      </c>
      <c r="N2217" t="inlineStr">
        <is>
          <t xml:space="preserve">frl-denis.sobol@pocketfm.com</t>
        </is>
      </c>
      <c r="O2217" t="inlineStr">
        <is>
          <t xml:space="preserve">Issues found in raw</t>
        </is>
      </c>
      <c r="P2217" t="str">
        <f>IF(OR(O2217="Issues found in master",O2217="Final master"),"Master",IF(OR(O2217="Ready for Master",O2217="Issues found in raw",O2217="Raw under QC",O2217="Issues resolved in raw"),"Raw","-"))</f>
        <v>Raw</v>
      </c>
      <c r="Q2217" s="13">
        <v>46274.48055555555</v>
      </c>
      <c r="R2217" t="inlineStr">
        <is>
          <t xml:space="preserve">2026-09 (Sept)</t>
        </is>
      </c>
      <c r="S2217">
        <f>IF(M2217="Not an error",0,IF(COUNTIFS($A$2:$A2217,$A2217,$D$2:$D2217,$D2217,$M$2:$M2217,"&lt;&gt;Not an error")=1,1,0))</f>
        <v>0</v>
      </c>
      <c r="T2217">
        <f>IF(M2217&lt;&gt;"Major",0,IF(COUNTIFS($A$2:$A2217,$A2217,$D$2:$D2217,$D2217,$M$2:$M2217,"Major")=1,1,0))</f>
        <v>0</v>
      </c>
      <c r="U2217">
        <f>IF(M2217&lt;&gt;"Minor",0,IF(COUNTIFS($A$2:$A2217,$A2217,$D$2:$D2217,$D2217,$M$2:$M2217,"Minor")=1,1,0))</f>
        <v>0</v>
      </c>
    </row>
    <row r="2218">
      <c r="A2218" t="inlineStr">
        <is>
          <t xml:space="preserve">af2d64963a0b2a4ae6e1645ebec6e6220c089166</t>
        </is>
      </c>
      <c r="B2218" t="inlineStr">
        <is>
          <t xml:space="preserve">Rise of the Beastmaster</t>
        </is>
      </c>
      <c r="C2218" t="inlineStr">
        <is>
          <t xml:space="preserve">Der Aufstieg Des Beastmasters</t>
        </is>
      </c>
      <c r="D2218" t="inlineStr">
        <is>
          <t xml:space="preserve">c189548a2edfe54d2f02c3605f28558c008e4ad4</t>
        </is>
      </c>
      <c r="E2218" t="inlineStr">
        <is>
          <t xml:space="preserve">Episode 14: Gejagt Von Verwandten</t>
        </is>
      </c>
      <c r="F2218">
        <v>14</v>
      </c>
      <c r="G2218" t="inlineStr">
        <is>
          <t xml:space="preserve">6:12-8:09</t>
        </is>
      </c>
      <c r="H2218" t="inlineStr">
        <is>
          <t xml:space="preserve">Resolved</t>
        </is>
      </c>
      <c r="I2218" t="inlineStr">
        <is>
          <t xml:space="preserve">Fielix -&gt; das Ewigglut-Inferno - "Fielix sagte ernst: „Hä? Da musst du dich irren. Das war ich nicht. Ich war kurz davor, dieser Katze das Gesicht zu zerfetzen, aber du hast mich angefleht, sie laufen zu lassen. Also habe ich großzügigerweise beschlossen, sie noch einen Monat leben zu lassen.“
Freya sagte zuneigend: „Hmm, ich glaube dem Küken. Er ist sehr schlau.“
Sie sah das kleine Küken liebevoll an.
Fielix neckte ihn: „Siehst du? Meine Mama schätzt mich, nicht so wie du.“
Das Ewigglut-Inferno flatterte neckisch und hüpfte in Freyas Arme.
Jake war sprachlos. „Oh, halt den Mund! Das ist meine Mama, nicht deine. Ich bin mir ziemlich sicher, dass sie keine Eier legt.“
Fielix erwiderte: „Wie auch immer. Ich bin in deiner Lebensbundweite entstanden und wurde geboren, als du es wurdest. Wenn sie nicht meine Mama ist, willst du dann damit sagen, dass du es bist? Mama Jake?“
Als Jake darüber nachdachte, stimmte es irgendwie. Wie die meisten Bestienmeister behandelte er seine Lebensbundbestie wie einen Bruder, ja sogar mehr als das. Sie kämpften und trainierten zusammen und teilten eine Bindung, die tiefer war, als die zwischen Brüdern sein konnte. Er hatte Midas mehr geschätzt als sein eigenes Leben, und obwohl er erst seit ein paar Wochen mit dem Ewigglut-Inferno zusammen war, konnte ihre Verbindung nur noch enger werden.
Jake hatte eine Idee. „Hey, da sie auch deine Mama ist, warum lassen wir sie dir nicht einen Namen geben? Es ist nervig, dich die ganze Zeit ‚das Ewigglut-Inferno‘ zu nennen.“
Fielix sagte stolz: „Mein Name ist der Ewigglut-Inferno Phönix.“</t>
        </is>
      </c>
      <c r="J2218" t="inlineStr">
        <is>
          <t xml:space="preserve">AI</t>
        </is>
      </c>
      <c r="K2218" t="inlineStr">
        <is>
          <t xml:space="preserve">Script error</t>
        </is>
      </c>
      <c r="L2218" t="inlineStr">
        <is>
          <t xml:space="preserve">Script error</t>
        </is>
      </c>
      <c r="M2218" t="str">
        <f>IFERROR(IF(VLOOKUP(L2218,'Quantification'!$A:$B,2,FALSE)&amp;""="","Unclassified",VLOOKUP(L2218,'Quantification'!$A:$B,2,FALSE)),"Unclassified")</f>
        <v>Major</v>
      </c>
      <c r="N2218" t="inlineStr">
        <is>
          <t xml:space="preserve">frl-denis.sobol@pocketfm.com</t>
        </is>
      </c>
      <c r="O2218" t="inlineStr">
        <is>
          <t xml:space="preserve">Issues found in raw</t>
        </is>
      </c>
      <c r="P2218" t="str">
        <f>IF(OR(O2218="Issues found in master",O2218="Final master"),"Master",IF(OR(O2218="Ready for Master",O2218="Issues found in raw",O2218="Raw under QC",O2218="Issues resolved in raw"),"Raw","-"))</f>
        <v>Raw</v>
      </c>
      <c r="Q2218" s="13">
        <v>46274.48055555555</v>
      </c>
      <c r="R2218" t="inlineStr">
        <is>
          <t xml:space="preserve">2026-09 (Sept)</t>
        </is>
      </c>
      <c r="S2218">
        <f>IF(M2218="Not an error",0,IF(COUNTIFS($A$2:$A2218,$A2218,$D$2:$D2218,$D2218,$M$2:$M2218,"&lt;&gt;Not an error")=1,1,0))</f>
        <v>0</v>
      </c>
      <c r="T2218">
        <f>IF(M2218&lt;&gt;"Major",0,IF(COUNTIFS($A$2:$A2218,$A2218,$D$2:$D2218,$D2218,$M$2:$M2218,"Major")=1,1,0))</f>
        <v>0</v>
      </c>
      <c r="U2218">
        <f>IF(M2218&lt;&gt;"Minor",0,IF(COUNTIFS($A$2:$A2218,$A2218,$D$2:$D2218,$D2218,$M$2:$M2218,"Minor")=1,1,0))</f>
        <v>0</v>
      </c>
    </row>
    <row r="2219">
      <c r="A2219" t="inlineStr">
        <is>
          <t xml:space="preserve">af2d64963a0b2a4ae6e1645ebec6e6220c089166</t>
        </is>
      </c>
      <c r="B2219" t="inlineStr">
        <is>
          <t xml:space="preserve">Rise of the Beastmaster</t>
        </is>
      </c>
      <c r="C2219" t="inlineStr">
        <is>
          <t xml:space="preserve">Der Aufstieg Des Beastmasters</t>
        </is>
      </c>
      <c r="D2219" t="inlineStr">
        <is>
          <t xml:space="preserve">a1a710b8a521d96cc51c69bc443dec96eea0604e</t>
        </is>
      </c>
      <c r="E2219" t="inlineStr">
        <is>
          <t xml:space="preserve">Episode 15: Zerschmettert, Aber Nicht Gebrochen, Teil 2</t>
        </is>
      </c>
      <c r="F2219">
        <v>15</v>
      </c>
      <c r="G2219" t="inlineStr">
        <is>
          <t xml:space="preserve">1:45-1:58</t>
        </is>
      </c>
      <c r="H2219" t="inlineStr">
        <is>
          <t xml:space="preserve">Resolved</t>
        </is>
      </c>
      <c r="I2219" t="inlineStr">
        <is>
          <t xml:space="preserve">"Als die Menge sah, dass Jake Enzo nicht einmal die Stirn bieten konnte, wurde ihnen klar, dass der Unterschied zwischen Gluttal und der Donnerschlag Halle größer war, als sie sich je vorgestellt hatten." -&gt; Als die Menge sah, dass Jake Enzo nicht einmal die Stirn bieten konnte, wurde ihnen klar, dass der Unterschied zwischen Glut-Tal und dem Herrenhaus Sturmfels größer war, als sie sich je vorgestellt hatten.</t>
        </is>
      </c>
      <c r="J2219" t="inlineStr">
        <is>
          <t xml:space="preserve">AI</t>
        </is>
      </c>
      <c r="K2219" t="inlineStr">
        <is>
          <t xml:space="preserve">Script error</t>
        </is>
      </c>
      <c r="L2219" t="inlineStr">
        <is>
          <t xml:space="preserve">Script error</t>
        </is>
      </c>
      <c r="M2219" t="str">
        <f>IFERROR(IF(VLOOKUP(L2219,'Quantification'!$A:$B,2,FALSE)&amp;""="","Unclassified",VLOOKUP(L2219,'Quantification'!$A:$B,2,FALSE)),"Unclassified")</f>
        <v>Major</v>
      </c>
      <c r="N2219" t="inlineStr">
        <is>
          <t xml:space="preserve">frl-denis.sobol@pocketfm.com</t>
        </is>
      </c>
      <c r="O2219" t="inlineStr">
        <is>
          <t xml:space="preserve">Issues found in raw</t>
        </is>
      </c>
      <c r="P2219" t="str">
        <f>IF(OR(O2219="Issues found in master",O2219="Final master"),"Master",IF(OR(O2219="Ready for Master",O2219="Issues found in raw",O2219="Raw under QC",O2219="Issues resolved in raw"),"Raw","-"))</f>
        <v>Raw</v>
      </c>
      <c r="Q2219" s="13">
        <v>46255.82361111111</v>
      </c>
      <c r="R2219" t="inlineStr">
        <is>
          <t xml:space="preserve">2026-08 (Aug)</t>
        </is>
      </c>
      <c r="S2219">
        <f>IF(M2219="Not an error",0,IF(COUNTIFS($A$2:$A2219,$A2219,$D$2:$D2219,$D2219,$M$2:$M2219,"&lt;&gt;Not an error")=1,1,0))</f>
        <v>1</v>
      </c>
      <c r="T2219">
        <f>IF(M2219&lt;&gt;"Major",0,IF(COUNTIFS($A$2:$A2219,$A2219,$D$2:$D2219,$D2219,$M$2:$M2219,"Major")=1,1,0))</f>
        <v>1</v>
      </c>
      <c r="U2219">
        <f>IF(M2219&lt;&gt;"Minor",0,IF(COUNTIFS($A$2:$A2219,$A2219,$D$2:$D2219,$D2219,$M$2:$M2219,"Minor")=1,1,0))</f>
        <v>0</v>
      </c>
    </row>
    <row r="2220">
      <c r="A2220" t="inlineStr">
        <is>
          <t xml:space="preserve">af2d64963a0b2a4ae6e1645ebec6e6220c089166</t>
        </is>
      </c>
      <c r="B2220" t="inlineStr">
        <is>
          <t xml:space="preserve">Rise of the Beastmaster</t>
        </is>
      </c>
      <c r="C2220" t="inlineStr">
        <is>
          <t xml:space="preserve">Der Aufstieg Des Beastmasters</t>
        </is>
      </c>
      <c r="D2220" t="inlineStr">
        <is>
          <t xml:space="preserve">a1a710b8a521d96cc51c69bc443dec96eea0604e</t>
        </is>
      </c>
      <c r="E2220" t="inlineStr">
        <is>
          <t xml:space="preserve">Episode 15: Zerschmettert, Aber Nicht Gebrochen, Teil 2</t>
        </is>
      </c>
      <c r="F2220">
        <v>15</v>
      </c>
      <c r="G2220" t="inlineStr">
        <is>
          <t xml:space="preserve">5:13-5:22</t>
        </is>
      </c>
      <c r="H2220" t="inlineStr">
        <is>
          <t xml:space="preserve">Resolved</t>
        </is>
      </c>
      <c r="I2220" t="inlineStr">
        <is>
          <t xml:space="preserve">"Ein Außenseiter aus der Donnerschlag Halle, der behauptete, Archie dabei zu helfen, seinen eigenen Sohn loszuwerden, und Archie reagierte nicht einmal." -&gt; Ein Außenseiter aus dem Herrenhaus Sturmfels, der behauptete, Archie dabei zu helfen, seinen eigenen Sohn loszuwerden, und Archie reagierte nicht einmal.</t>
        </is>
      </c>
      <c r="J2220" t="inlineStr">
        <is>
          <t xml:space="preserve">AI</t>
        </is>
      </c>
      <c r="K2220" t="inlineStr">
        <is>
          <t xml:space="preserve">Script error</t>
        </is>
      </c>
      <c r="L2220" t="inlineStr">
        <is>
          <t xml:space="preserve">Script error</t>
        </is>
      </c>
      <c r="M2220" t="str">
        <f>IFERROR(IF(VLOOKUP(L2220,'Quantification'!$A:$B,2,FALSE)&amp;""="","Unclassified",VLOOKUP(L2220,'Quantification'!$A:$B,2,FALSE)),"Unclassified")</f>
        <v>Major</v>
      </c>
      <c r="N2220" t="inlineStr">
        <is>
          <t xml:space="preserve">frl-denis.sobol@pocketfm.com</t>
        </is>
      </c>
      <c r="O2220" t="inlineStr">
        <is>
          <t xml:space="preserve">Issues found in raw</t>
        </is>
      </c>
      <c r="P2220" t="str">
        <f>IF(OR(O2220="Issues found in master",O2220="Final master"),"Master",IF(OR(O2220="Ready for Master",O2220="Issues found in raw",O2220="Raw under QC",O2220="Issues resolved in raw"),"Raw","-"))</f>
        <v>Raw</v>
      </c>
      <c r="Q2220" s="13">
        <v>46255.82361111111</v>
      </c>
      <c r="R2220" t="inlineStr">
        <is>
          <t xml:space="preserve">2026-08 (Aug)</t>
        </is>
      </c>
      <c r="S2220">
        <f>IF(M2220="Not an error",0,IF(COUNTIFS($A$2:$A2220,$A2220,$D$2:$D2220,$D2220,$M$2:$M2220,"&lt;&gt;Not an error")=1,1,0))</f>
        <v>0</v>
      </c>
      <c r="T2220">
        <f>IF(M2220&lt;&gt;"Major",0,IF(COUNTIFS($A$2:$A2220,$A2220,$D$2:$D2220,$D2220,$M$2:$M2220,"Major")=1,1,0))</f>
        <v>0</v>
      </c>
      <c r="U2220">
        <f>IF(M2220&lt;&gt;"Minor",0,IF(COUNTIFS($A$2:$A2220,$A2220,$D$2:$D2220,$D2220,$M$2:$M2220,"Minor")=1,1,0))</f>
        <v>0</v>
      </c>
    </row>
    <row r="2221">
      <c r="A2221" t="inlineStr">
        <is>
          <t xml:space="preserve">af2d64963a0b2a4ae6e1645ebec6e6220c089166</t>
        </is>
      </c>
      <c r="B2221" t="inlineStr">
        <is>
          <t xml:space="preserve">Rise of the Beastmaster</t>
        </is>
      </c>
      <c r="C2221" t="inlineStr">
        <is>
          <t xml:space="preserve">Der Aufstieg Des Beastmasters</t>
        </is>
      </c>
      <c r="D2221" t="inlineStr">
        <is>
          <t xml:space="preserve">a1a710b8a521d96cc51c69bc443dec96eea0604e</t>
        </is>
      </c>
      <c r="E2221" t="inlineStr">
        <is>
          <t xml:space="preserve">Episode 15: Zerschmettert, Aber Nicht Gebrochen, Teil 2</t>
        </is>
      </c>
      <c r="F2221">
        <v>15</v>
      </c>
      <c r="G2221" t="inlineStr">
        <is>
          <t xml:space="preserve">6:43-6:49</t>
        </is>
      </c>
      <c r="H2221" t="inlineStr">
        <is>
          <t xml:space="preserve">Resolved</t>
        </is>
      </c>
      <c r="I2221" t="inlineStr">
        <is>
          <t xml:space="preserve">„Warum hat er sich dann so aufgespielt, als könnte er es mit einem Genie aus der Donnerschlag Halle aufnehmen?“ -&gt; „Warum hat er sich dann so aufgespielt, als könnte er es mit einem Genie aus dem Herrenhaus Sturmfels aufnehmen?“</t>
        </is>
      </c>
      <c r="J2221" t="inlineStr">
        <is>
          <t xml:space="preserve">AI</t>
        </is>
      </c>
      <c r="K2221" t="inlineStr">
        <is>
          <t xml:space="preserve">Script error</t>
        </is>
      </c>
      <c r="L2221" t="inlineStr">
        <is>
          <t xml:space="preserve">Script error</t>
        </is>
      </c>
      <c r="M2221" t="str">
        <f>IFERROR(IF(VLOOKUP(L2221,'Quantification'!$A:$B,2,FALSE)&amp;""="","Unclassified",VLOOKUP(L2221,'Quantification'!$A:$B,2,FALSE)),"Unclassified")</f>
        <v>Major</v>
      </c>
      <c r="N2221" t="inlineStr">
        <is>
          <t xml:space="preserve">frl-denis.sobol@pocketfm.com</t>
        </is>
      </c>
      <c r="O2221" t="inlineStr">
        <is>
          <t xml:space="preserve">Issues found in raw</t>
        </is>
      </c>
      <c r="P2221" t="str">
        <f>IF(OR(O2221="Issues found in master",O2221="Final master"),"Master",IF(OR(O2221="Ready for Master",O2221="Issues found in raw",O2221="Raw under QC",O2221="Issues resolved in raw"),"Raw","-"))</f>
        <v>Raw</v>
      </c>
      <c r="Q2221" s="13">
        <v>46255.82361111111</v>
      </c>
      <c r="R2221" t="inlineStr">
        <is>
          <t xml:space="preserve">2026-08 (Aug)</t>
        </is>
      </c>
      <c r="S2221">
        <f>IF(M2221="Not an error",0,IF(COUNTIFS($A$2:$A2221,$A2221,$D$2:$D2221,$D2221,$M$2:$M2221,"&lt;&gt;Not an error")=1,1,0))</f>
        <v>0</v>
      </c>
      <c r="T2221">
        <f>IF(M2221&lt;&gt;"Major",0,IF(COUNTIFS($A$2:$A2221,$A2221,$D$2:$D2221,$D2221,$M$2:$M2221,"Major")=1,1,0))</f>
        <v>0</v>
      </c>
      <c r="U2221">
        <f>IF(M2221&lt;&gt;"Minor",0,IF(COUNTIFS($A$2:$A2221,$A2221,$D$2:$D2221,$D2221,$M$2:$M2221,"Minor")=1,1,0))</f>
        <v>0</v>
      </c>
    </row>
    <row r="2222">
      <c r="A2222" t="inlineStr">
        <is>
          <t xml:space="preserve">af2d64963a0b2a4ae6e1645ebec6e6220c089166</t>
        </is>
      </c>
      <c r="B2222" t="inlineStr">
        <is>
          <t xml:space="preserve">Rise of the Beastmaster</t>
        </is>
      </c>
      <c r="C2222" t="inlineStr">
        <is>
          <t xml:space="preserve">Der Aufstieg Des Beastmasters</t>
        </is>
      </c>
      <c r="D2222" t="inlineStr">
        <is>
          <t xml:space="preserve">ea620e38d6e223e39f6a556b2613a4a72fd75a87</t>
        </is>
      </c>
      <c r="E2222" t="inlineStr">
        <is>
          <t xml:space="preserve">Episode 15: Eine Entfesselte Macht</t>
        </is>
      </c>
      <c r="F2222">
        <v>15</v>
      </c>
      <c r="G2222" t="inlineStr">
        <is>
          <t xml:space="preserve">1:05-1:20</t>
        </is>
      </c>
      <c r="H2222" t="inlineStr">
        <is>
          <t xml:space="preserve">Resolved</t>
        </is>
      </c>
      <c r="I2222" t="inlineStr">
        <is>
          <t xml:space="preserve">Scharlachphönixbund -&gt; Scharlachphönix-Königreich; Scharlachphönixsippe -&gt; Scharlachphönix-Gemeinschaft; Donnerschlaghalle -&gt; Herrenhaus Sturmfels - "Feuerfels war die Hauptstadt des Scharlachphönixbundes. Nicht nur das Amberfurt Kolleg und die Donnerschlaghalle befanden sich dort, sondern es war auch die Heimat der Scharlachphönixsippe, die über die Nation herrschte." -&gt; Feuerfels war die Hauptstadt des Scharlachphönix-Königreichs. Nicht nur das Amberfurt Kolleg und das Herrenhaus Sturmfels befanden sich dort, sondern es war auch die Heimat der Scharlachphönix-Gemeinschaft, die über die Nation herrschte.</t>
        </is>
      </c>
      <c r="J2222" t="inlineStr">
        <is>
          <t xml:space="preserve">AI</t>
        </is>
      </c>
      <c r="K2222" t="inlineStr">
        <is>
          <t xml:space="preserve">Script error</t>
        </is>
      </c>
      <c r="L2222" t="inlineStr">
        <is>
          <t xml:space="preserve">Script error</t>
        </is>
      </c>
      <c r="M2222" t="str">
        <f>IFERROR(IF(VLOOKUP(L2222,'Quantification'!$A:$B,2,FALSE)&amp;""="","Unclassified",VLOOKUP(L2222,'Quantification'!$A:$B,2,FALSE)),"Unclassified")</f>
        <v>Major</v>
      </c>
      <c r="N2222" t="inlineStr">
        <is>
          <t xml:space="preserve">frl-denis.sobol@pocketfm.com</t>
        </is>
      </c>
      <c r="O2222" t="inlineStr">
        <is>
          <t xml:space="preserve">Issues found in raw</t>
        </is>
      </c>
      <c r="P2222" t="str">
        <f>IF(OR(O2222="Issues found in master",O2222="Final master"),"Master",IF(OR(O2222="Ready for Master",O2222="Issues found in raw",O2222="Raw under QC",O2222="Issues resolved in raw"),"Raw","-"))</f>
        <v>Raw</v>
      </c>
      <c r="Q2222" s="13">
        <v>46274.48055555555</v>
      </c>
      <c r="R2222" t="inlineStr">
        <is>
          <t xml:space="preserve">2026-09 (Sept)</t>
        </is>
      </c>
      <c r="S2222">
        <f>IF(M2222="Not an error",0,IF(COUNTIFS($A$2:$A2222,$A2222,$D$2:$D2222,$D2222,$M$2:$M2222,"&lt;&gt;Not an error")=1,1,0))</f>
        <v>1</v>
      </c>
      <c r="T2222">
        <f>IF(M2222&lt;&gt;"Major",0,IF(COUNTIFS($A$2:$A2222,$A2222,$D$2:$D2222,$D2222,$M$2:$M2222,"Major")=1,1,0))</f>
        <v>1</v>
      </c>
      <c r="U2222">
        <f>IF(M2222&lt;&gt;"Minor",0,IF(COUNTIFS($A$2:$A2222,$A2222,$D$2:$D2222,$D2222,$M$2:$M2222,"Minor")=1,1,0))</f>
        <v>0</v>
      </c>
    </row>
    <row r="2223">
      <c r="A2223" t="inlineStr">
        <is>
          <t xml:space="preserve">af2d64963a0b2a4ae6e1645ebec6e6220c089166</t>
        </is>
      </c>
      <c r="B2223" t="inlineStr">
        <is>
          <t xml:space="preserve">Rise of the Beastmaster</t>
        </is>
      </c>
      <c r="C2223" t="inlineStr">
        <is>
          <t xml:space="preserve">Der Aufstieg Des Beastmasters</t>
        </is>
      </c>
      <c r="D2223" t="inlineStr">
        <is>
          <t xml:space="preserve">ea620e38d6e223e39f6a556b2613a4a72fd75a87</t>
        </is>
      </c>
      <c r="E2223" t="inlineStr">
        <is>
          <t xml:space="preserve">Episode 15: Eine Entfesselte Macht</t>
        </is>
      </c>
      <c r="F2223">
        <v>15</v>
      </c>
      <c r="G2223" t="inlineStr">
        <is>
          <t xml:space="preserve">4:37-4:43</t>
        </is>
      </c>
      <c r="H2223" t="inlineStr">
        <is>
          <t xml:space="preserve">Resolved</t>
        </is>
      </c>
      <c r="I2223" t="inlineStr">
        <is>
          <t xml:space="preserve">geisterze -&gt; geist-erze - „Du Dummkopf. Wenn ich Geisterze verschlingen kann, warum sollte ich das hier nicht essen können?“</t>
        </is>
      </c>
      <c r="J2223" t="inlineStr">
        <is>
          <t xml:space="preserve">AI</t>
        </is>
      </c>
      <c r="K2223" t="inlineStr">
        <is>
          <t xml:space="preserve">Script error</t>
        </is>
      </c>
      <c r="L2223" t="inlineStr">
        <is>
          <t xml:space="preserve">Script error</t>
        </is>
      </c>
      <c r="M2223" t="str">
        <f>IFERROR(IF(VLOOKUP(L2223,'Quantification'!$A:$B,2,FALSE)&amp;""="","Unclassified",VLOOKUP(L2223,'Quantification'!$A:$B,2,FALSE)),"Unclassified")</f>
        <v>Major</v>
      </c>
      <c r="N2223" t="inlineStr">
        <is>
          <t xml:space="preserve">frl-denis.sobol@pocketfm.com</t>
        </is>
      </c>
      <c r="O2223" t="inlineStr">
        <is>
          <t xml:space="preserve">Issues found in raw</t>
        </is>
      </c>
      <c r="P2223" t="str">
        <f>IF(OR(O2223="Issues found in master",O2223="Final master"),"Master",IF(OR(O2223="Ready for Master",O2223="Issues found in raw",O2223="Raw under QC",O2223="Issues resolved in raw"),"Raw","-"))</f>
        <v>Raw</v>
      </c>
      <c r="Q2223" s="13">
        <v>46274.48055555555</v>
      </c>
      <c r="R2223" t="inlineStr">
        <is>
          <t xml:space="preserve">2026-09 (Sept)</t>
        </is>
      </c>
      <c r="S2223">
        <f>IF(M2223="Not an error",0,IF(COUNTIFS($A$2:$A2223,$A2223,$D$2:$D2223,$D2223,$M$2:$M2223,"&lt;&gt;Not an error")=1,1,0))</f>
        <v>0</v>
      </c>
      <c r="T2223">
        <f>IF(M2223&lt;&gt;"Major",0,IF(COUNTIFS($A$2:$A2223,$A2223,$D$2:$D2223,$D2223,$M$2:$M2223,"Major")=1,1,0))</f>
        <v>0</v>
      </c>
      <c r="U2223">
        <f>IF(M2223&lt;&gt;"Minor",0,IF(COUNTIFS($A$2:$A2223,$A2223,$D$2:$D2223,$D2223,$M$2:$M2223,"Minor")=1,1,0))</f>
        <v>0</v>
      </c>
    </row>
    <row r="2224">
      <c r="A2224" t="inlineStr">
        <is>
          <t xml:space="preserve">af2d64963a0b2a4ae6e1645ebec6e6220c089166</t>
        </is>
      </c>
      <c r="B2224" t="inlineStr">
        <is>
          <t xml:space="preserve">Rise of the Beastmaster</t>
        </is>
      </c>
      <c r="C2224" t="inlineStr">
        <is>
          <t xml:space="preserve">Der Aufstieg Des Beastmasters</t>
        </is>
      </c>
      <c r="D2224" t="inlineStr">
        <is>
          <t xml:space="preserve">ea620e38d6e223e39f6a556b2613a4a72fd75a87</t>
        </is>
      </c>
      <c r="E2224" t="inlineStr">
        <is>
          <t xml:space="preserve">Episode 15: Eine Entfesselte Macht</t>
        </is>
      </c>
      <c r="F2224">
        <v>15</v>
      </c>
      <c r="G2224" t="inlineStr">
        <is>
          <t xml:space="preserve">5:22-5:28</t>
        </is>
      </c>
      <c r="H2224" t="inlineStr">
        <is>
          <t xml:space="preserve">Resolved</t>
        </is>
      </c>
      <c r="I2224" t="inlineStr">
        <is>
          <t xml:space="preserve">"Er begann sogar, den Tome der Nachtglut zu benutzen, um die Energie des Krauts zu verarbeiten." -&gt; Er begann sogar, den Glut-Tome zu benutzen, um die Energie des Krauts zu verarbeiten.</t>
        </is>
      </c>
      <c r="J2224" t="inlineStr">
        <is>
          <t xml:space="preserve">AI</t>
        </is>
      </c>
      <c r="K2224" t="inlineStr">
        <is>
          <t xml:space="preserve">Script error</t>
        </is>
      </c>
      <c r="L2224" t="inlineStr">
        <is>
          <t xml:space="preserve">Script error</t>
        </is>
      </c>
      <c r="M2224" t="str">
        <f>IFERROR(IF(VLOOKUP(L2224,'Quantification'!$A:$B,2,FALSE)&amp;""="","Unclassified",VLOOKUP(L2224,'Quantification'!$A:$B,2,FALSE)),"Unclassified")</f>
        <v>Major</v>
      </c>
      <c r="N2224" t="inlineStr">
        <is>
          <t xml:space="preserve">frl-denis.sobol@pocketfm.com</t>
        </is>
      </c>
      <c r="O2224" t="inlineStr">
        <is>
          <t xml:space="preserve">Issues found in raw</t>
        </is>
      </c>
      <c r="P2224" t="str">
        <f>IF(OR(O2224="Issues found in master",O2224="Final master"),"Master",IF(OR(O2224="Ready for Master",O2224="Issues found in raw",O2224="Raw under QC",O2224="Issues resolved in raw"),"Raw","-"))</f>
        <v>Raw</v>
      </c>
      <c r="Q2224" s="13">
        <v>46274.48055555555</v>
      </c>
      <c r="R2224" t="inlineStr">
        <is>
          <t xml:space="preserve">2026-09 (Sept)</t>
        </is>
      </c>
      <c r="S2224">
        <f>IF(M2224="Not an error",0,IF(COUNTIFS($A$2:$A2224,$A2224,$D$2:$D2224,$D2224,$M$2:$M2224,"&lt;&gt;Not an error")=1,1,0))</f>
        <v>0</v>
      </c>
      <c r="T2224">
        <f>IF(M2224&lt;&gt;"Major",0,IF(COUNTIFS($A$2:$A2224,$A2224,$D$2:$D2224,$D2224,$M$2:$M2224,"Major")=1,1,0))</f>
        <v>0</v>
      </c>
      <c r="U2224">
        <f>IF(M2224&lt;&gt;"Minor",0,IF(COUNTIFS($A$2:$A2224,$A2224,$D$2:$D2224,$D2224,$M$2:$M2224,"Minor")=1,1,0))</f>
        <v>0</v>
      </c>
    </row>
    <row r="2225">
      <c r="A2225" t="inlineStr">
        <is>
          <t xml:space="preserve">af2d64963a0b2a4ae6e1645ebec6e6220c089166</t>
        </is>
      </c>
      <c r="B2225" t="inlineStr">
        <is>
          <t xml:space="preserve">Rise of the Beastmaster</t>
        </is>
      </c>
      <c r="C2225" t="inlineStr">
        <is>
          <t xml:space="preserve">Der Aufstieg Des Beastmasters</t>
        </is>
      </c>
      <c r="D2225" t="inlineStr">
        <is>
          <t xml:space="preserve">ea620e38d6e223e39f6a556b2613a4a72fd75a87</t>
        </is>
      </c>
      <c r="E2225" t="inlineStr">
        <is>
          <t xml:space="preserve">Episode 15: Eine Entfesselte Macht</t>
        </is>
      </c>
      <c r="F2225">
        <v>15</v>
      </c>
      <c r="G2225" t="inlineStr">
        <is>
          <t xml:space="preserve">10:13-10:22</t>
        </is>
      </c>
      <c r="H2225" t="inlineStr">
        <is>
          <t xml:space="preserve">Resolved</t>
        </is>
      </c>
      <c r="I2225" t="inlineStr">
        <is>
          <t xml:space="preserve">"In Feuerfels hatten sich viele der schönsten Frauen des Scharlachphönixbundes versammelt, einige talentiert, andere aus wichtigen Familien" -&gt; In Feuerfels hatten sich viele der schönsten Frauen des Scharlachphönix-Königreichs versammelt, einige talentiert, andere aus wichtigen Familien.</t>
        </is>
      </c>
      <c r="J2225" t="inlineStr">
        <is>
          <t xml:space="preserve">AI</t>
        </is>
      </c>
      <c r="K2225" t="inlineStr">
        <is>
          <t xml:space="preserve">Script error</t>
        </is>
      </c>
      <c r="L2225" t="inlineStr">
        <is>
          <t xml:space="preserve">Script error</t>
        </is>
      </c>
      <c r="M2225" t="str">
        <f>IFERROR(IF(VLOOKUP(L2225,'Quantification'!$A:$B,2,FALSE)&amp;""="","Unclassified",VLOOKUP(L2225,'Quantification'!$A:$B,2,FALSE)),"Unclassified")</f>
        <v>Major</v>
      </c>
      <c r="N2225" t="inlineStr">
        <is>
          <t xml:space="preserve">frl-denis.sobol@pocketfm.com</t>
        </is>
      </c>
      <c r="O2225" t="inlineStr">
        <is>
          <t xml:space="preserve">Issues found in raw</t>
        </is>
      </c>
      <c r="P2225" t="str">
        <f>IF(OR(O2225="Issues found in master",O2225="Final master"),"Master",IF(OR(O2225="Ready for Master",O2225="Issues found in raw",O2225="Raw under QC",O2225="Issues resolved in raw"),"Raw","-"))</f>
        <v>Raw</v>
      </c>
      <c r="Q2225" s="13">
        <v>46274.48055555555</v>
      </c>
      <c r="R2225" t="inlineStr">
        <is>
          <t xml:space="preserve">2026-09 (Sept)</t>
        </is>
      </c>
      <c r="S2225">
        <f>IF(M2225="Not an error",0,IF(COUNTIFS($A$2:$A2225,$A2225,$D$2:$D2225,$D2225,$M$2:$M2225,"&lt;&gt;Not an error")=1,1,0))</f>
        <v>0</v>
      </c>
      <c r="T2225">
        <f>IF(M2225&lt;&gt;"Major",0,IF(COUNTIFS($A$2:$A2225,$A2225,$D$2:$D2225,$D2225,$M$2:$M2225,"Major")=1,1,0))</f>
        <v>0</v>
      </c>
      <c r="U2225">
        <f>IF(M2225&lt;&gt;"Minor",0,IF(COUNTIFS($A$2:$A2225,$A2225,$D$2:$D2225,$D2225,$M$2:$M2225,"Minor")=1,1,0))</f>
        <v>0</v>
      </c>
    </row>
    <row r="2226">
      <c r="A2226" t="inlineStr">
        <is>
          <t xml:space="preserve">af2d64963a0b2a4ae6e1645ebec6e6220c089166</t>
        </is>
      </c>
      <c r="B2226" t="inlineStr">
        <is>
          <t xml:space="preserve">Rise of the Beastmaster</t>
        </is>
      </c>
      <c r="C2226" t="inlineStr">
        <is>
          <t xml:space="preserve">Der Aufstieg Des Beastmasters</t>
        </is>
      </c>
      <c r="D2226" t="inlineStr">
        <is>
          <t xml:space="preserve">10036d750742dad30ddaf2870cdda3e81ce3021f</t>
        </is>
      </c>
      <c r="E2226" t="inlineStr">
        <is>
          <t xml:space="preserve">Episode 16: Augen Auf Die Gefallenen</t>
        </is>
      </c>
      <c r="F2226">
        <v>16</v>
      </c>
      <c r="G2226" t="inlineStr">
        <is>
          <t xml:space="preserve">1:29-1:36</t>
        </is>
      </c>
      <c r="H2226" t="inlineStr">
        <is>
          <t xml:space="preserve">Resolved</t>
        </is>
      </c>
      <c r="I2226" t="inlineStr">
        <is>
          <t xml:space="preserve">"Sein Ewigflammenkörper, der bereits durch die Urchaos-Bestie verstärkt worden war, wurde noch kräftiger." -&gt; Sein Ewigglut-Infernokörper der bereits durch die Urchaos-Bestie verstärkt worden war, wurde noch kräftiger.</t>
        </is>
      </c>
      <c r="J2226" t="inlineStr">
        <is>
          <t xml:space="preserve">AI</t>
        </is>
      </c>
      <c r="K2226" t="inlineStr">
        <is>
          <t xml:space="preserve">Script error</t>
        </is>
      </c>
      <c r="L2226" t="inlineStr">
        <is>
          <t xml:space="preserve">Script error</t>
        </is>
      </c>
      <c r="M2226" t="str">
        <f>IFERROR(IF(VLOOKUP(L2226,'Quantification'!$A:$B,2,FALSE)&amp;""="","Unclassified",VLOOKUP(L2226,'Quantification'!$A:$B,2,FALSE)),"Unclassified")</f>
        <v>Major</v>
      </c>
      <c r="N2226" t="inlineStr">
        <is>
          <t xml:space="preserve">frl-denis.sobol@pocketfm.com</t>
        </is>
      </c>
      <c r="O2226" t="inlineStr">
        <is>
          <t xml:space="preserve">Issues found in raw</t>
        </is>
      </c>
      <c r="P2226" t="str">
        <f>IF(OR(O2226="Issues found in master",O2226="Final master"),"Master",IF(OR(O2226="Ready for Master",O2226="Issues found in raw",O2226="Raw under QC",O2226="Issues resolved in raw"),"Raw","-"))</f>
        <v>Raw</v>
      </c>
      <c r="Q2226" s="13">
        <v>46274.48055555555</v>
      </c>
      <c r="R2226" t="inlineStr">
        <is>
          <t xml:space="preserve">2026-09 (Sept)</t>
        </is>
      </c>
      <c r="S2226">
        <f>IF(M2226="Not an error",0,IF(COUNTIFS($A$2:$A2226,$A2226,$D$2:$D2226,$D2226,$M$2:$M2226,"&lt;&gt;Not an error")=1,1,0))</f>
        <v>1</v>
      </c>
      <c r="T2226">
        <f>IF(M2226&lt;&gt;"Major",0,IF(COUNTIFS($A$2:$A2226,$A2226,$D$2:$D2226,$D2226,$M$2:$M2226,"Major")=1,1,0))</f>
        <v>1</v>
      </c>
      <c r="U2226">
        <f>IF(M2226&lt;&gt;"Minor",0,IF(COUNTIFS($A$2:$A2226,$A2226,$D$2:$D2226,$D2226,$M$2:$M2226,"Minor")=1,1,0))</f>
        <v>0</v>
      </c>
    </row>
    <row r="2227">
      <c r="A2227" t="inlineStr">
        <is>
          <t xml:space="preserve">af2d64963a0b2a4ae6e1645ebec6e6220c089166</t>
        </is>
      </c>
      <c r="B2227" t="inlineStr">
        <is>
          <t xml:space="preserve">Rise of the Beastmaster</t>
        </is>
      </c>
      <c r="C2227" t="inlineStr">
        <is>
          <t xml:space="preserve">Der Aufstieg Des Beastmasters</t>
        </is>
      </c>
      <c r="D2227" t="inlineStr">
        <is>
          <t xml:space="preserve">4408be85b8e7bd7141c5812fed1c8aed75b23d34</t>
        </is>
      </c>
      <c r="E2227" t="inlineStr">
        <is>
          <t xml:space="preserve">Episode 17: Der Prozess Beginnt</t>
        </is>
      </c>
      <c r="F2227">
        <v>17</v>
      </c>
      <c r="G2227" t="inlineStr">
        <is>
          <t xml:space="preserve">1:58-2:04</t>
        </is>
      </c>
      <c r="H2227" t="inlineStr">
        <is>
          <t xml:space="preserve">Resolved</t>
        </is>
      </c>
      <c r="I2227" t="inlineStr">
        <is>
          <t xml:space="preserve">"Ein Schwall von Bestienenergie strömte aus ihr, dessen Stärke den Tierblut Rang übertraf." -&gt; Ein Schwall von Bestienkraft strömte aus ihr, dessen Stärke den Tierblut Rang übertraf.</t>
        </is>
      </c>
      <c r="J2227" t="inlineStr">
        <is>
          <t xml:space="preserve">AI</t>
        </is>
      </c>
      <c r="K2227" t="inlineStr">
        <is>
          <t xml:space="preserve">Script error</t>
        </is>
      </c>
      <c r="L2227" t="inlineStr">
        <is>
          <t xml:space="preserve">Script error</t>
        </is>
      </c>
      <c r="M2227" t="str">
        <f>IFERROR(IF(VLOOKUP(L2227,'Quantification'!$A:$B,2,FALSE)&amp;""="","Unclassified",VLOOKUP(L2227,'Quantification'!$A:$B,2,FALSE)),"Unclassified")</f>
        <v>Major</v>
      </c>
      <c r="N2227" t="inlineStr">
        <is>
          <t xml:space="preserve">frl-denis.sobol@pocketfm.com</t>
        </is>
      </c>
      <c r="O2227" t="inlineStr">
        <is>
          <t xml:space="preserve">Issues found in raw</t>
        </is>
      </c>
      <c r="P2227" t="str">
        <f>IF(OR(O2227="Issues found in master",O2227="Final master"),"Master",IF(OR(O2227="Ready for Master",O2227="Issues found in raw",O2227="Raw under QC",O2227="Issues resolved in raw"),"Raw","-"))</f>
        <v>Raw</v>
      </c>
      <c r="Q2227" s="13">
        <v>46274.48055555555</v>
      </c>
      <c r="R2227" t="inlineStr">
        <is>
          <t xml:space="preserve">2026-09 (Sept)</t>
        </is>
      </c>
      <c r="S2227">
        <f>IF(M2227="Not an error",0,IF(COUNTIFS($A$2:$A2227,$A2227,$D$2:$D2227,$D2227,$M$2:$M2227,"&lt;&gt;Not an error")=1,1,0))</f>
        <v>1</v>
      </c>
      <c r="T2227">
        <f>IF(M2227&lt;&gt;"Major",0,IF(COUNTIFS($A$2:$A2227,$A2227,$D$2:$D2227,$D2227,$M$2:$M2227,"Major")=1,1,0))</f>
        <v>1</v>
      </c>
      <c r="U2227">
        <f>IF(M2227&lt;&gt;"Minor",0,IF(COUNTIFS($A$2:$A2227,$A2227,$D$2:$D2227,$D2227,$M$2:$M2227,"Minor")=1,1,0))</f>
        <v>0</v>
      </c>
    </row>
    <row r="2228">
      <c r="A2228" t="inlineStr">
        <is>
          <t xml:space="preserve">af2d64963a0b2a4ae6e1645ebec6e6220c089166</t>
        </is>
      </c>
      <c r="B2228" t="inlineStr">
        <is>
          <t xml:space="preserve">Rise of the Beastmaster</t>
        </is>
      </c>
      <c r="C2228" t="inlineStr">
        <is>
          <t xml:space="preserve">Der Aufstieg Des Beastmasters</t>
        </is>
      </c>
      <c r="D2228" t="inlineStr">
        <is>
          <t xml:space="preserve">4408be85b8e7bd7141c5812fed1c8aed75b23d34</t>
        </is>
      </c>
      <c r="E2228" t="inlineStr">
        <is>
          <t xml:space="preserve">Episode 17: Der Prozess Beginnt</t>
        </is>
      </c>
      <c r="F2228">
        <v>17</v>
      </c>
      <c r="G2228" t="inlineStr">
        <is>
          <t xml:space="preserve">7:17-7:25</t>
        </is>
      </c>
      <c r="H2228" t="inlineStr">
        <is>
          <t xml:space="preserve">Resolved</t>
        </is>
      </c>
      <c r="I2228" t="inlineStr">
        <is>
          <t xml:space="preserve">"Mit deinem Hintergrund, ganz ehrlich, bleib einfach beim Ackerbau und hilf dabei, Nahrung für die Scharlachphönix Nation anzubauen.“ -&gt; Mit deinem Hintergrund, ganz ehrlich, bleib einfach beim Ackerbau und hilf dabei, Nahrung für das Scharlachphönix-Königreich anzubauen.“</t>
        </is>
      </c>
      <c r="J2228" t="inlineStr">
        <is>
          <t xml:space="preserve">AI</t>
        </is>
      </c>
      <c r="K2228" t="inlineStr">
        <is>
          <t xml:space="preserve">Script error</t>
        </is>
      </c>
      <c r="L2228" t="inlineStr">
        <is>
          <t xml:space="preserve">Script error</t>
        </is>
      </c>
      <c r="M2228" t="str">
        <f>IFERROR(IF(VLOOKUP(L2228,'Quantification'!$A:$B,2,FALSE)&amp;""="","Unclassified",VLOOKUP(L2228,'Quantification'!$A:$B,2,FALSE)),"Unclassified")</f>
        <v>Major</v>
      </c>
      <c r="N2228" t="inlineStr">
        <is>
          <t xml:space="preserve">frl-denis.sobol@pocketfm.com</t>
        </is>
      </c>
      <c r="O2228" t="inlineStr">
        <is>
          <t xml:space="preserve">Issues found in raw</t>
        </is>
      </c>
      <c r="P2228" t="str">
        <f>IF(OR(O2228="Issues found in master",O2228="Final master"),"Master",IF(OR(O2228="Ready for Master",O2228="Issues found in raw",O2228="Raw under QC",O2228="Issues resolved in raw"),"Raw","-"))</f>
        <v>Raw</v>
      </c>
      <c r="Q2228" s="13">
        <v>46274.48055555555</v>
      </c>
      <c r="R2228" t="inlineStr">
        <is>
          <t xml:space="preserve">2026-09 (Sept)</t>
        </is>
      </c>
      <c r="S2228">
        <f>IF(M2228="Not an error",0,IF(COUNTIFS($A$2:$A2228,$A2228,$D$2:$D2228,$D2228,$M$2:$M2228,"&lt;&gt;Not an error")=1,1,0))</f>
        <v>0</v>
      </c>
      <c r="T2228">
        <f>IF(M2228&lt;&gt;"Major",0,IF(COUNTIFS($A$2:$A2228,$A2228,$D$2:$D2228,$D2228,$M$2:$M2228,"Major")=1,1,0))</f>
        <v>0</v>
      </c>
      <c r="U2228">
        <f>IF(M2228&lt;&gt;"Minor",0,IF(COUNTIFS($A$2:$A2228,$A2228,$D$2:$D2228,$D2228,$M$2:$M2228,"Minor")=1,1,0))</f>
        <v>0</v>
      </c>
    </row>
    <row r="2229">
      <c r="A2229" t="inlineStr">
        <is>
          <t xml:space="preserve">af2d64963a0b2a4ae6e1645ebec6e6220c089166</t>
        </is>
      </c>
      <c r="B2229" t="inlineStr">
        <is>
          <t xml:space="preserve">Rise of the Beastmaster</t>
        </is>
      </c>
      <c r="C2229" t="inlineStr">
        <is>
          <t xml:space="preserve">Der Aufstieg Des Beastmasters</t>
        </is>
      </c>
      <c r="D2229" t="inlineStr">
        <is>
          <t xml:space="preserve">4408be85b8e7bd7141c5812fed1c8aed75b23d34</t>
        </is>
      </c>
      <c r="E2229" t="inlineStr">
        <is>
          <t xml:space="preserve">Episode 17: Der Prozess Beginnt</t>
        </is>
      </c>
      <c r="F2229">
        <v>17</v>
      </c>
      <c r="G2229" t="inlineStr">
        <is>
          <t xml:space="preserve">14:36-14:39</t>
        </is>
      </c>
      <c r="H2229" t="inlineStr">
        <is>
          <t xml:space="preserve">Resolved</t>
        </is>
      </c>
      <c r="I2229" t="inlineStr">
        <is>
          <t xml:space="preserve">"Stella Hathleys Flammenfalke war ein Vogel vom Typ Feuer;" -&gt; Marcy Hathleys Flammenfalke war ein Vogel vom Typ Feuer;</t>
        </is>
      </c>
      <c r="J2229" t="inlineStr">
        <is>
          <t xml:space="preserve">AI</t>
        </is>
      </c>
      <c r="K2229" t="inlineStr">
        <is>
          <t xml:space="preserve">Script error</t>
        </is>
      </c>
      <c r="L2229" t="inlineStr">
        <is>
          <t xml:space="preserve">Script error</t>
        </is>
      </c>
      <c r="M2229" t="str">
        <f>IFERROR(IF(VLOOKUP(L2229,'Quantification'!$A:$B,2,FALSE)&amp;""="","Unclassified",VLOOKUP(L2229,'Quantification'!$A:$B,2,FALSE)),"Unclassified")</f>
        <v>Major</v>
      </c>
      <c r="N2229" t="inlineStr">
        <is>
          <t xml:space="preserve">frl-denis.sobol@pocketfm.com</t>
        </is>
      </c>
      <c r="O2229" t="inlineStr">
        <is>
          <t xml:space="preserve">Issues found in raw</t>
        </is>
      </c>
      <c r="P2229" t="str">
        <f>IF(OR(O2229="Issues found in master",O2229="Final master"),"Master",IF(OR(O2229="Ready for Master",O2229="Issues found in raw",O2229="Raw under QC",O2229="Issues resolved in raw"),"Raw","-"))</f>
        <v>Raw</v>
      </c>
      <c r="Q2229" s="13">
        <v>46274.48055555555</v>
      </c>
      <c r="R2229" t="inlineStr">
        <is>
          <t xml:space="preserve">2026-09 (Sept)</t>
        </is>
      </c>
      <c r="S2229">
        <f>IF(M2229="Not an error",0,IF(COUNTIFS($A$2:$A2229,$A2229,$D$2:$D2229,$D2229,$M$2:$M2229,"&lt;&gt;Not an error")=1,1,0))</f>
        <v>0</v>
      </c>
      <c r="T2229">
        <f>IF(M2229&lt;&gt;"Major",0,IF(COUNTIFS($A$2:$A2229,$A2229,$D$2:$D2229,$D2229,$M$2:$M2229,"Major")=1,1,0))</f>
        <v>0</v>
      </c>
      <c r="U2229">
        <f>IF(M2229&lt;&gt;"Minor",0,IF(COUNTIFS($A$2:$A2229,$A2229,$D$2:$D2229,$D2229,$M$2:$M2229,"Minor")=1,1,0))</f>
        <v>0</v>
      </c>
    </row>
    <row r="2230">
      <c r="A2230" t="inlineStr">
        <is>
          <t xml:space="preserve">af2d64963a0b2a4ae6e1645ebec6e6220c089166</t>
        </is>
      </c>
      <c r="B2230" t="inlineStr">
        <is>
          <t xml:space="preserve">Rise of the Beastmaster</t>
        </is>
      </c>
      <c r="C2230" t="inlineStr">
        <is>
          <t xml:space="preserve">Der Aufstieg Des Beastmasters</t>
        </is>
      </c>
      <c r="D2230" t="inlineStr">
        <is>
          <t xml:space="preserve">0c51e564c8e1b6edb96205368c1013543858b51f</t>
        </is>
      </c>
      <c r="E2230" t="inlineStr">
        <is>
          <t xml:space="preserve">Episode 18: Für Großartigkeit Bestimmt</t>
        </is>
      </c>
      <c r="F2230">
        <v>18</v>
      </c>
      <c r="G2230" t="inlineStr">
        <is>
          <t xml:space="preserve">0:43-1:59</t>
        </is>
      </c>
      <c r="H2230" t="inlineStr">
        <is>
          <t xml:space="preserve">Resolved</t>
        </is>
      </c>
      <c r="I2230" t="inlineStr">
        <is>
          <t xml:space="preserve">Donerschlaghalle -&gt; Herrenhaus Sturmfels - "„Du bist nicht von der Donnerschlaghalle. Was gibt dir also die Frechheit, diesen Teil des Grats zu betreten? Fürchtest du den Tod nicht?“
Der Kerl in Grün starrte Jake an und strotzte förmlich vor Arroganz.
„Donnerschlaghalle? Nein, von dort bin ich nicht. Wieso? Bist du etwa von der Donnerschlaghalle und willst mir sagen, dass nur Leute von dort den Roten Grat betreten dürfen?“
Mitglieder der Donnerschlaghalle hatten normalerweise Lebensbundbestien vom Typ Blitz, während die Bestie dieses Jungen vom Typ Gift war. Daher hielt Jake die Wahrscheinlichkeit für gering, dass er von dort stammte.
„Dass ich das frage, sollte dir doch zeigen, dass ich von der Donnerschlaghalle bin. Nur damit du es weißt: Wir haben im Roten Grat zu tun. Wenn du nicht sofort verschwindest, wirst du diesen Ort nicht lebend verlassen.“
Die Arroganz des Kerls verlieh seiner Behauptung Glaubwürdigkeit. Ein gewaltiges Ego schien bei den Genies der Donnerschlaghalle üblich zu sein, und Enzo Pennington war da keine Ausnahme." -&gt; „Du bist nicht von dem Herrenhaus Sturmfels. Was gibt dir also die Frechheit, diesen Teil des Grats zu betreten? Fürchtest du den Tod nicht?“
Der Kerl in Grün starrte Jake an und strotzte förmlich vor Arroganz.
„Sturmfels? Nein, von dort bin ich nicht. Wieso? Bist du etwa von Sturmfels und willst mir sagen, dass nur Leute von dort den Roten Grat betreten dürfen?“
Mitglieder des Herrenhaus Sturmfels hatten normalerweise Lebensbundbestien vom Typ Blitz, während die Bestie dieses Jungen vom Typ Gift war. Daher hielt Jake die Wahrscheinlichkeit für gering, dass er von dort stammte.
„Dass ich das frage, sollte dir doch zeigen, dass ich vom Herrenhaus Sturmfels bin. Nur damit du es weißt: Wir haben im Roten Grat zu tun. Wenn du nicht sofort verschwindest, wirst du diesen Ort nicht lebend verlassen.“
Die Arroganz des Kerls verlieh seiner Behauptung Glaubwürdigkeit. Ein gewaltiges Ego schien bei den Genies von Sturmfels üblich zu sein, und Enzo Pennington war da keine Ausnahme.</t>
        </is>
      </c>
      <c r="J2230" t="inlineStr">
        <is>
          <t xml:space="preserve">AI</t>
        </is>
      </c>
      <c r="K2230" t="inlineStr">
        <is>
          <t xml:space="preserve">Script error</t>
        </is>
      </c>
      <c r="L2230" t="inlineStr">
        <is>
          <t xml:space="preserve">Script error</t>
        </is>
      </c>
      <c r="M2230" t="str">
        <f>IFERROR(IF(VLOOKUP(L2230,'Quantification'!$A:$B,2,FALSE)&amp;""="","Unclassified",VLOOKUP(L2230,'Quantification'!$A:$B,2,FALSE)),"Unclassified")</f>
        <v>Major</v>
      </c>
      <c r="N2230" t="inlineStr">
        <is>
          <t xml:space="preserve">frl-denis.sobol@pocketfm.com</t>
        </is>
      </c>
      <c r="O2230" t="inlineStr">
        <is>
          <t xml:space="preserve">Issues found in raw</t>
        </is>
      </c>
      <c r="P2230" t="str">
        <f>IF(OR(O2230="Issues found in master",O2230="Final master"),"Master",IF(OR(O2230="Ready for Master",O2230="Issues found in raw",O2230="Raw under QC",O2230="Issues resolved in raw"),"Raw","-"))</f>
        <v>Raw</v>
      </c>
      <c r="Q2230" s="13">
        <v>46274.48055555555</v>
      </c>
      <c r="R2230" t="inlineStr">
        <is>
          <t xml:space="preserve">2026-09 (Sept)</t>
        </is>
      </c>
      <c r="S2230">
        <f>IF(M2230="Not an error",0,IF(COUNTIFS($A$2:$A2230,$A2230,$D$2:$D2230,$D2230,$M$2:$M2230,"&lt;&gt;Not an error")=1,1,0))</f>
        <v>1</v>
      </c>
      <c r="T2230">
        <f>IF(M2230&lt;&gt;"Major",0,IF(COUNTIFS($A$2:$A2230,$A2230,$D$2:$D2230,$D2230,$M$2:$M2230,"Major")=1,1,0))</f>
        <v>1</v>
      </c>
      <c r="U2230">
        <f>IF(M2230&lt;&gt;"Minor",0,IF(COUNTIFS($A$2:$A2230,$A2230,$D$2:$D2230,$D2230,$M$2:$M2230,"Minor")=1,1,0))</f>
        <v>0</v>
      </c>
    </row>
    <row r="2231">
      <c r="A2231" t="inlineStr">
        <is>
          <t xml:space="preserve">af2d64963a0b2a4ae6e1645ebec6e6220c089166</t>
        </is>
      </c>
      <c r="B2231" t="inlineStr">
        <is>
          <t xml:space="preserve">Rise of the Beastmaster</t>
        </is>
      </c>
      <c r="C2231" t="inlineStr">
        <is>
          <t xml:space="preserve">Der Aufstieg Des Beastmasters</t>
        </is>
      </c>
      <c r="D2231" t="inlineStr">
        <is>
          <t xml:space="preserve">0c51e564c8e1b6edb96205368c1013543858b51f</t>
        </is>
      </c>
      <c r="E2231" t="inlineStr">
        <is>
          <t xml:space="preserve">Episode 18: Für Großartigkeit Bestimmt</t>
        </is>
      </c>
      <c r="F2231">
        <v>18</v>
      </c>
      <c r="G2231" t="inlineStr">
        <is>
          <t xml:space="preserve">5:20-5:24</t>
        </is>
      </c>
      <c r="H2231" t="inlineStr">
        <is>
          <t xml:space="preserve">Resolved</t>
        </is>
      </c>
      <c r="I2231" t="inlineStr">
        <is>
          <t xml:space="preserve">„Was für Idioten. Erledigt sie.“ -&gt; „Was für Idioten. Erledige sie.“</t>
        </is>
      </c>
      <c r="J2231" t="inlineStr">
        <is>
          <t xml:space="preserve">AI</t>
        </is>
      </c>
      <c r="K2231" t="inlineStr">
        <is>
          <t xml:space="preserve">Script error</t>
        </is>
      </c>
      <c r="L2231" t="inlineStr">
        <is>
          <t xml:space="preserve">Script error</t>
        </is>
      </c>
      <c r="M2231" t="str">
        <f>IFERROR(IF(VLOOKUP(L2231,'Quantification'!$A:$B,2,FALSE)&amp;""="","Unclassified",VLOOKUP(L2231,'Quantification'!$A:$B,2,FALSE)),"Unclassified")</f>
        <v>Major</v>
      </c>
      <c r="N2231" t="inlineStr">
        <is>
          <t xml:space="preserve">frl-denis.sobol@pocketfm.com</t>
        </is>
      </c>
      <c r="O2231" t="inlineStr">
        <is>
          <t xml:space="preserve">Issues found in raw</t>
        </is>
      </c>
      <c r="P2231" t="str">
        <f>IF(OR(O2231="Issues found in master",O2231="Final master"),"Master",IF(OR(O2231="Ready for Master",O2231="Issues found in raw",O2231="Raw under QC",O2231="Issues resolved in raw"),"Raw","-"))</f>
        <v>Raw</v>
      </c>
      <c r="Q2231" s="13">
        <v>46274.48055555555</v>
      </c>
      <c r="R2231" t="inlineStr">
        <is>
          <t xml:space="preserve">2026-09 (Sept)</t>
        </is>
      </c>
      <c r="S2231">
        <f>IF(M2231="Not an error",0,IF(COUNTIFS($A$2:$A2231,$A2231,$D$2:$D2231,$D2231,$M$2:$M2231,"&lt;&gt;Not an error")=1,1,0))</f>
        <v>0</v>
      </c>
      <c r="T2231">
        <f>IF(M2231&lt;&gt;"Major",0,IF(COUNTIFS($A$2:$A2231,$A2231,$D$2:$D2231,$D2231,$M$2:$M2231,"Major")=1,1,0))</f>
        <v>0</v>
      </c>
      <c r="U2231">
        <f>IF(M2231&lt;&gt;"Minor",0,IF(COUNTIFS($A$2:$A2231,$A2231,$D$2:$D2231,$D2231,$M$2:$M2231,"Minor")=1,1,0))</f>
        <v>0</v>
      </c>
    </row>
    <row r="2232">
      <c r="A2232" t="inlineStr">
        <is>
          <t xml:space="preserve">af2d64963a0b2a4ae6e1645ebec6e6220c089166</t>
        </is>
      </c>
      <c r="B2232" t="inlineStr">
        <is>
          <t xml:space="preserve">Rise of the Beastmaster</t>
        </is>
      </c>
      <c r="C2232" t="inlineStr">
        <is>
          <t xml:space="preserve">Der Aufstieg Des Beastmasters</t>
        </is>
      </c>
      <c r="D2232" t="inlineStr">
        <is>
          <t xml:space="preserve">0c51e564c8e1b6edb96205368c1013543858b51f</t>
        </is>
      </c>
      <c r="E2232" t="inlineStr">
        <is>
          <t xml:space="preserve">Episode 18: Für Großartigkeit Bestimmt</t>
        </is>
      </c>
      <c r="F2232">
        <v>18</v>
      </c>
      <c r="G2232" t="inlineStr">
        <is>
          <t xml:space="preserve">8:48-8:56</t>
        </is>
      </c>
      <c r="H2232" t="inlineStr">
        <is>
          <t xml:space="preserve">Resolved</t>
        </is>
      </c>
      <c r="I2232" t="inlineStr">
        <is>
          <t xml:space="preserve">"Diese silbernen Nadeln waren eindeutig Bestienwaffen von höchster Qualität, hergestellt aus kostbaren Geisterzen." -&gt; Diese silbernen Nadeln waren eindeutig Bestienwaffen von höchster Qualität, hergestellt aus kostbaren Geist-erzen.</t>
        </is>
      </c>
      <c r="J2232" t="inlineStr">
        <is>
          <t xml:space="preserve">AI</t>
        </is>
      </c>
      <c r="K2232" t="inlineStr">
        <is>
          <t xml:space="preserve">Script error</t>
        </is>
      </c>
      <c r="L2232" t="inlineStr">
        <is>
          <t xml:space="preserve">Script error</t>
        </is>
      </c>
      <c r="M2232" t="str">
        <f>IFERROR(IF(VLOOKUP(L2232,'Quantification'!$A:$B,2,FALSE)&amp;""="","Unclassified",VLOOKUP(L2232,'Quantification'!$A:$B,2,FALSE)),"Unclassified")</f>
        <v>Major</v>
      </c>
      <c r="N2232" t="inlineStr">
        <is>
          <t xml:space="preserve">frl-denis.sobol@pocketfm.com</t>
        </is>
      </c>
      <c r="O2232" t="inlineStr">
        <is>
          <t xml:space="preserve">Issues found in raw</t>
        </is>
      </c>
      <c r="P2232" t="str">
        <f>IF(OR(O2232="Issues found in master",O2232="Final master"),"Master",IF(OR(O2232="Ready for Master",O2232="Issues found in raw",O2232="Raw under QC",O2232="Issues resolved in raw"),"Raw","-"))</f>
        <v>Raw</v>
      </c>
      <c r="Q2232" s="13">
        <v>46274.48055555555</v>
      </c>
      <c r="R2232" t="inlineStr">
        <is>
          <t xml:space="preserve">2026-09 (Sept)</t>
        </is>
      </c>
      <c r="S2232">
        <f>IF(M2232="Not an error",0,IF(COUNTIFS($A$2:$A2232,$A2232,$D$2:$D2232,$D2232,$M$2:$M2232,"&lt;&gt;Not an error")=1,1,0))</f>
        <v>0</v>
      </c>
      <c r="T2232">
        <f>IF(M2232&lt;&gt;"Major",0,IF(COUNTIFS($A$2:$A2232,$A2232,$D$2:$D2232,$D2232,$M$2:$M2232,"Major")=1,1,0))</f>
        <v>0</v>
      </c>
      <c r="U2232">
        <f>IF(M2232&lt;&gt;"Minor",0,IF(COUNTIFS($A$2:$A2232,$A2232,$D$2:$D2232,$D2232,$M$2:$M2232,"Minor")=1,1,0))</f>
        <v>0</v>
      </c>
    </row>
    <row r="2233">
      <c r="A2233" t="inlineStr">
        <is>
          <t xml:space="preserve">af2d64963a0b2a4ae6e1645ebec6e6220c089166</t>
        </is>
      </c>
      <c r="B2233" t="inlineStr">
        <is>
          <t xml:space="preserve">Rise of the Beastmaster</t>
        </is>
      </c>
      <c r="C2233" t="inlineStr">
        <is>
          <t xml:space="preserve">Der Aufstieg Des Beastmasters</t>
        </is>
      </c>
      <c r="D2233" t="inlineStr">
        <is>
          <t xml:space="preserve">0c51e564c8e1b6edb96205368c1013543858b51f</t>
        </is>
      </c>
      <c r="E2233" t="inlineStr">
        <is>
          <t xml:space="preserve">Episode 18: Für Großartigkeit Bestimmt</t>
        </is>
      </c>
      <c r="F2233">
        <v>18</v>
      </c>
      <c r="G2233" t="inlineStr">
        <is>
          <t xml:space="preserve">11:11-11:16</t>
        </is>
      </c>
      <c r="H2233" t="inlineStr">
        <is>
          <t xml:space="preserve">Resolved</t>
        </is>
      </c>
      <c r="I2233" t="inlineStr">
        <is>
          <t xml:space="preserve">"Wenn er von der Donnerschlaghalle war, dann mussten es seine Eltern auch sein." -&gt; Wenn er vom Herrenhaus Sturmfels war, dann mussten es seine Eltern auch sein.</t>
        </is>
      </c>
      <c r="J2233" t="inlineStr">
        <is>
          <t xml:space="preserve">AI</t>
        </is>
      </c>
      <c r="K2233" t="inlineStr">
        <is>
          <t xml:space="preserve">Script error</t>
        </is>
      </c>
      <c r="L2233" t="inlineStr">
        <is>
          <t xml:space="preserve">Script error</t>
        </is>
      </c>
      <c r="M2233" t="str">
        <f>IFERROR(IF(VLOOKUP(L2233,'Quantification'!$A:$B,2,FALSE)&amp;""="","Unclassified",VLOOKUP(L2233,'Quantification'!$A:$B,2,FALSE)),"Unclassified")</f>
        <v>Major</v>
      </c>
      <c r="N2233" t="inlineStr">
        <is>
          <t xml:space="preserve">frl-denis.sobol@pocketfm.com</t>
        </is>
      </c>
      <c r="O2233" t="inlineStr">
        <is>
          <t xml:space="preserve">Issues found in raw</t>
        </is>
      </c>
      <c r="P2233" t="str">
        <f>IF(OR(O2233="Issues found in master",O2233="Final master"),"Master",IF(OR(O2233="Ready for Master",O2233="Issues found in raw",O2233="Raw under QC",O2233="Issues resolved in raw"),"Raw","-"))</f>
        <v>Raw</v>
      </c>
      <c r="Q2233" s="13">
        <v>46274.48055555555</v>
      </c>
      <c r="R2233" t="inlineStr">
        <is>
          <t xml:space="preserve">2026-09 (Sept)</t>
        </is>
      </c>
      <c r="S2233">
        <f>IF(M2233="Not an error",0,IF(COUNTIFS($A$2:$A2233,$A2233,$D$2:$D2233,$D2233,$M$2:$M2233,"&lt;&gt;Not an error")=1,1,0))</f>
        <v>0</v>
      </c>
      <c r="T2233">
        <f>IF(M2233&lt;&gt;"Major",0,IF(COUNTIFS($A$2:$A2233,$A2233,$D$2:$D2233,$D2233,$M$2:$M2233,"Major")=1,1,0))</f>
        <v>0</v>
      </c>
      <c r="U2233">
        <f>IF(M2233&lt;&gt;"Minor",0,IF(COUNTIFS($A$2:$A2233,$A2233,$D$2:$D2233,$D2233,$M$2:$M2233,"Minor")=1,1,0))</f>
        <v>0</v>
      </c>
    </row>
    <row r="2234">
      <c r="A2234" t="inlineStr">
        <is>
          <t xml:space="preserve">af2d64963a0b2a4ae6e1645ebec6e6220c089166</t>
        </is>
      </c>
      <c r="B2234" t="inlineStr">
        <is>
          <t xml:space="preserve">Rise of the Beastmaster</t>
        </is>
      </c>
      <c r="C2234" t="inlineStr">
        <is>
          <t xml:space="preserve">Der Aufstieg Des Beastmasters</t>
        </is>
      </c>
      <c r="D2234" t="inlineStr">
        <is>
          <t xml:space="preserve">9f689f007d9491080c5a31a1ffc65fa36294fa39</t>
        </is>
      </c>
      <c r="E2234" t="inlineStr">
        <is>
          <t xml:space="preserve">Episode 19: Wenn Legenden Erwachen</t>
        </is>
      </c>
      <c r="F2234">
        <v>19</v>
      </c>
      <c r="G2234" t="inlineStr">
        <is>
          <t xml:space="preserve">0:48-0:53</t>
        </is>
      </c>
      <c r="H2234" t="inlineStr">
        <is>
          <t xml:space="preserve">Resolved</t>
        </is>
      </c>
      <c r="I2234" t="inlineStr">
        <is>
          <t xml:space="preserve">"Und vor allem: Er wurde immer noch von Leuten aus der Donnerschlag Halle gejagt." -&gt; Und vor allem: Er wurde immer noch von Leuten aus dem Herrenhaus Sturmfels gejagt.</t>
        </is>
      </c>
      <c r="J2234" t="inlineStr">
        <is>
          <t xml:space="preserve">AI</t>
        </is>
      </c>
      <c r="K2234" t="inlineStr">
        <is>
          <t xml:space="preserve">Script error</t>
        </is>
      </c>
      <c r="L2234" t="inlineStr">
        <is>
          <t xml:space="preserve">Script error</t>
        </is>
      </c>
      <c r="M2234" t="str">
        <f>IFERROR(IF(VLOOKUP(L2234,'Quantification'!$A:$B,2,FALSE)&amp;""="","Unclassified",VLOOKUP(L2234,'Quantification'!$A:$B,2,FALSE)),"Unclassified")</f>
        <v>Major</v>
      </c>
      <c r="N2234" t="inlineStr">
        <is>
          <t xml:space="preserve">frl-denis.sobol@pocketfm.com</t>
        </is>
      </c>
      <c r="O2234" t="inlineStr">
        <is>
          <t xml:space="preserve">Issues found in raw</t>
        </is>
      </c>
      <c r="P2234" t="str">
        <f>IF(OR(O2234="Issues found in master",O2234="Final master"),"Master",IF(OR(O2234="Ready for Master",O2234="Issues found in raw",O2234="Raw under QC",O2234="Issues resolved in raw"),"Raw","-"))</f>
        <v>Raw</v>
      </c>
      <c r="Q2234" s="13">
        <v>46274.48055555555</v>
      </c>
      <c r="R2234" t="inlineStr">
        <is>
          <t xml:space="preserve">2026-09 (Sept)</t>
        </is>
      </c>
      <c r="S2234">
        <f>IF(M2234="Not an error",0,IF(COUNTIFS($A$2:$A2234,$A2234,$D$2:$D2234,$D2234,$M$2:$M2234,"&lt;&gt;Not an error")=1,1,0))</f>
        <v>1</v>
      </c>
      <c r="T2234">
        <f>IF(M2234&lt;&gt;"Major",0,IF(COUNTIFS($A$2:$A2234,$A2234,$D$2:$D2234,$D2234,$M$2:$M2234,"Major")=1,1,0))</f>
        <v>1</v>
      </c>
      <c r="U2234">
        <f>IF(M2234&lt;&gt;"Minor",0,IF(COUNTIFS($A$2:$A2234,$A2234,$D$2:$D2234,$D2234,$M$2:$M2234,"Minor")=1,1,0))</f>
        <v>0</v>
      </c>
    </row>
    <row r="2235">
      <c r="A2235" t="inlineStr">
        <is>
          <t xml:space="preserve">af2d64963a0b2a4ae6e1645ebec6e6220c089166</t>
        </is>
      </c>
      <c r="B2235" t="inlineStr">
        <is>
          <t xml:space="preserve">Rise of the Beastmaster</t>
        </is>
      </c>
      <c r="C2235" t="inlineStr">
        <is>
          <t xml:space="preserve">Der Aufstieg Des Beastmasters</t>
        </is>
      </c>
      <c r="D2235" t="inlineStr">
        <is>
          <t xml:space="preserve">9f689f007d9491080c5a31a1ffc65fa36294fa39</t>
        </is>
      </c>
      <c r="E2235" t="inlineStr">
        <is>
          <t xml:space="preserve">Episode 19: Wenn Legenden Erwachen</t>
        </is>
      </c>
      <c r="F2235">
        <v>19</v>
      </c>
      <c r="G2235" t="inlineStr">
        <is>
          <t xml:space="preserve">2:06-2:14</t>
        </is>
      </c>
      <c r="H2235" t="inlineStr">
        <is>
          <t xml:space="preserve">Resolved</t>
        </is>
      </c>
      <c r="I2235" t="inlineStr">
        <is>
          <t xml:space="preserve">„Ich bin Austin Pike von der Donnerschlag Halle, und das ist meine Frau. Es ist eine Ehre, Euch hier zu treffen.“ -&gt; „Ich bin Austin Pike von dem Herrenhaus Sturmfels, und das ist meine Frau. Es ist eine Ehre, Euch hier zu treffen.“</t>
        </is>
      </c>
      <c r="J2235" t="inlineStr">
        <is>
          <t xml:space="preserve">AI</t>
        </is>
      </c>
      <c r="K2235" t="inlineStr">
        <is>
          <t xml:space="preserve">Script error</t>
        </is>
      </c>
      <c r="L2235" t="inlineStr">
        <is>
          <t xml:space="preserve">Script error</t>
        </is>
      </c>
      <c r="M2235" t="str">
        <f>IFERROR(IF(VLOOKUP(L2235,'Quantification'!$A:$B,2,FALSE)&amp;""="","Unclassified",VLOOKUP(L2235,'Quantification'!$A:$B,2,FALSE)),"Unclassified")</f>
        <v>Major</v>
      </c>
      <c r="N2235" t="inlineStr">
        <is>
          <t xml:space="preserve">frl-denis.sobol@pocketfm.com</t>
        </is>
      </c>
      <c r="O2235" t="inlineStr">
        <is>
          <t xml:space="preserve">Issues found in raw</t>
        </is>
      </c>
      <c r="P2235" t="str">
        <f>IF(OR(O2235="Issues found in master",O2235="Final master"),"Master",IF(OR(O2235="Ready for Master",O2235="Issues found in raw",O2235="Raw under QC",O2235="Issues resolved in raw"),"Raw","-"))</f>
        <v>Raw</v>
      </c>
      <c r="Q2235" s="13">
        <v>46274.48055555555</v>
      </c>
      <c r="R2235" t="inlineStr">
        <is>
          <t xml:space="preserve">2026-09 (Sept)</t>
        </is>
      </c>
      <c r="S2235">
        <f>IF(M2235="Not an error",0,IF(COUNTIFS($A$2:$A2235,$A2235,$D$2:$D2235,$D2235,$M$2:$M2235,"&lt;&gt;Not an error")=1,1,0))</f>
        <v>0</v>
      </c>
      <c r="T2235">
        <f>IF(M2235&lt;&gt;"Major",0,IF(COUNTIFS($A$2:$A2235,$A2235,$D$2:$D2235,$D2235,$M$2:$M2235,"Major")=1,1,0))</f>
        <v>0</v>
      </c>
      <c r="U2235">
        <f>IF(M2235&lt;&gt;"Minor",0,IF(COUNTIFS($A$2:$A2235,$A2235,$D$2:$D2235,$D2235,$M$2:$M2235,"Minor")=1,1,0))</f>
        <v>0</v>
      </c>
    </row>
    <row r="2236">
      <c r="A2236" t="inlineStr">
        <is>
          <t xml:space="preserve">af2d64963a0b2a4ae6e1645ebec6e6220c089166</t>
        </is>
      </c>
      <c r="B2236" t="inlineStr">
        <is>
          <t xml:space="preserve">Rise of the Beastmaster</t>
        </is>
      </c>
      <c r="C2236" t="inlineStr">
        <is>
          <t xml:space="preserve">Der Aufstieg Des Beastmasters</t>
        </is>
      </c>
      <c r="D2236" t="inlineStr">
        <is>
          <t xml:space="preserve">9f689f007d9491080c5a31a1ffc65fa36294fa39</t>
        </is>
      </c>
      <c r="E2236" t="inlineStr">
        <is>
          <t xml:space="preserve">Episode 19: Wenn Legenden Erwachen</t>
        </is>
      </c>
      <c r="F2236">
        <v>19</v>
      </c>
      <c r="G2236" t="inlineStr">
        <is>
          <t xml:space="preserve">2:37-3:43</t>
        </is>
      </c>
      <c r="H2236" t="inlineStr">
        <is>
          <t xml:space="preserve">Resolved</t>
        </is>
      </c>
      <c r="I2236" t="inlineStr">
        <is>
          <t xml:space="preserve">"Jake hatte zwar bemerkt, dass Elowen aus einer bedeutenden Familie stammte, aber gleich aus der Scharlachphönix Sippe, den Herrschern des Landes? Selbst vor drei Jahren, als Student am Amberfurt Kolleg, hätte er nicht einmal davon geträumt, mit einer Prinzessin zu sprechen. Sogar Niall, das größte Genie des Himmelswacht Reliquiars, müsste sich vor ihr verbeugen, genau wie Austin es soeben getan hatte!
Schließlich war ihr Vater der Herrscher über dieses ganze Land!
Als Jake daran dachte, was er vor zwei Tagen zu ihr gesagt hatte, brach ihm kalter Schweiß aus. Hatte er wirklich eine Prinzessin gefragt, ob sie nicht ganz bei Trost sei?
Mit dieser neuen Information vermutete Jake, dass Prinzessin Elowens Macht wahrscheinlich eher mit der von Niall vergleichbar war. Schließlich herrschte die Scharlachphönix Sippe seit Tausenden von Jahren über das Land, und die Geschichte und der Reichtum ihres Klans übertrafen alles, wovon die Donnerschlag Halle auch nur zu träumen wagte." -&gt; Jake hatte zwar bemerkt, dass Elowen aus einer bedeutenden Familie stammte, aber gleich aus der Scharlachphönix-Gemeinschaft, den Herrschern des Landes? Selbst vor drei Jahren, als Student am Amberfurt Kolleg, hätte er nicht einmal davon geträumt, mit einer Prinzessin zu sprechen. Sogar Niall, das größte Genie des Himmelswacht Reliquiars, müsste sich vor ihr verbeugen, genau wie Austin es soeben getan hatte!
Schließlich war ihr Vater der Herrscher über dieses ganze Land!
Als Jake daran dachte, was er vor zwei Tagen zu ihr gesagt hatte, brach ihm kalter Schweiß aus. Hatte er wirklich eine Prinzessin gefragt, ob sie nicht ganz bei Trost sei?
Mit dieser neuen Information vermutete Jake, dass Prinzessin Elowens Macht wahrscheinlich eher mit der von Niall vergleichbar war. Schließlich herrschte die Scharlachphönix-Gemeinschaft seit Tausenden von Jahren über das Land, und die Geschichte und der Reichtum ihres Klans übertrafen alles, wovon das Herrenhaus Sturmfels auch nur zu träumen wagte.</t>
        </is>
      </c>
      <c r="J2236" t="inlineStr">
        <is>
          <t xml:space="preserve">AI</t>
        </is>
      </c>
      <c r="K2236" t="inlineStr">
        <is>
          <t xml:space="preserve">Script error</t>
        </is>
      </c>
      <c r="L2236" t="inlineStr">
        <is>
          <t xml:space="preserve">Script error</t>
        </is>
      </c>
      <c r="M2236" t="str">
        <f>IFERROR(IF(VLOOKUP(L2236,'Quantification'!$A:$B,2,FALSE)&amp;""="","Unclassified",VLOOKUP(L2236,'Quantification'!$A:$B,2,FALSE)),"Unclassified")</f>
        <v>Major</v>
      </c>
      <c r="N2236" t="inlineStr">
        <is>
          <t xml:space="preserve">frl-denis.sobol@pocketfm.com</t>
        </is>
      </c>
      <c r="O2236" t="inlineStr">
        <is>
          <t xml:space="preserve">Issues found in raw</t>
        </is>
      </c>
      <c r="P2236" t="str">
        <f>IF(OR(O2236="Issues found in master",O2236="Final master"),"Master",IF(OR(O2236="Ready for Master",O2236="Issues found in raw",O2236="Raw under QC",O2236="Issues resolved in raw"),"Raw","-"))</f>
        <v>Raw</v>
      </c>
      <c r="Q2236" s="13">
        <v>46274.48055555555</v>
      </c>
      <c r="R2236" t="inlineStr">
        <is>
          <t xml:space="preserve">2026-09 (Sept)</t>
        </is>
      </c>
      <c r="S2236">
        <f>IF(M2236="Not an error",0,IF(COUNTIFS($A$2:$A2236,$A2236,$D$2:$D2236,$D2236,$M$2:$M2236,"&lt;&gt;Not an error")=1,1,0))</f>
        <v>0</v>
      </c>
      <c r="T2236">
        <f>IF(M2236&lt;&gt;"Major",0,IF(COUNTIFS($A$2:$A2236,$A2236,$D$2:$D2236,$D2236,$M$2:$M2236,"Major")=1,1,0))</f>
        <v>0</v>
      </c>
      <c r="U2236">
        <f>IF(M2236&lt;&gt;"Minor",0,IF(COUNTIFS($A$2:$A2236,$A2236,$D$2:$D2236,$D2236,$M$2:$M2236,"Minor")=1,1,0))</f>
        <v>0</v>
      </c>
    </row>
    <row r="2237">
      <c r="A2237" t="inlineStr">
        <is>
          <t xml:space="preserve">af2d64963a0b2a4ae6e1645ebec6e6220c089166</t>
        </is>
      </c>
      <c r="B2237" t="inlineStr">
        <is>
          <t xml:space="preserve">Rise of the Beastmaster</t>
        </is>
      </c>
      <c r="C2237" t="inlineStr">
        <is>
          <t xml:space="preserve">Der Aufstieg Des Beastmasters</t>
        </is>
      </c>
      <c r="D2237" t="inlineStr">
        <is>
          <t xml:space="preserve">9f689f007d9491080c5a31a1ffc65fa36294fa39</t>
        </is>
      </c>
      <c r="E2237" t="inlineStr">
        <is>
          <t xml:space="preserve">Episode 19: Wenn Legenden Erwachen</t>
        </is>
      </c>
      <c r="F2237">
        <v>19</v>
      </c>
      <c r="G2237" t="inlineStr">
        <is>
          <t xml:space="preserve">5:20-6:56</t>
        </is>
      </c>
      <c r="H2237" t="inlineStr">
        <is>
          <t xml:space="preserve">Resolved</t>
        </is>
      </c>
      <c r="I2237" t="inlineStr">
        <is>
          <t xml:space="preserve">„Ihr sagtet, Ihr seid Austin Pike von der Donnerschlag Halle?“, fragte Elowen vornehm.
Elowen verschränkte die Hände hinter dem Rücken, eine Haltung, die perfekt zu ihrer vornehmen Herkunft passte.
„Ja, Eure Hoheit“, antwortete Austin respektvoll.
Der Mann konnte nur nicken.
„Und was macht die Donnerschlag Halle hier?“, fragte Elowen kühl. „Ich habe vor zwei Tagen ein paar andere aus Eurem Klan in der Gegend gesehen.“
Austin zögerte einen Moment.
„Seid Ihr lebensmüde?“, fragte Elowen drohend.
„Verzeihung, Prinzessin! Ich rede ja schon“, sagte Austin panisch.
Austin war schweißgebadet und sah überhaupt nicht mehr wie der wütende Mann aus, der kurz zuvor aufgetaucht war. Zu seinem Pech war er jemandem begegnet, der weitaus mächtiger war als er.
„Meine Geduld ist am Ende“, sagte Elowen ungeduldig.
Jake war genauso neugierig, was die Donnerschlag Halle auf dem Roten Grat zu suchen hatte.
„Folgendes ist passiert, Eure Hoheit“, erklärte Austin. „Die Donnerschlag Halle hat auf dem Roten Grat Manna gefunden, und wir haben sieben junge Leute ausgewählt, die darum wetteifern sollen. Jeder von ihnen wird von Ältesten begleitet, aber wir dürfen uns in keiner Weise in den Wettbewerb einmischen. Wir sind nur hier, um ihre Sicherheit zu gewährleisten.“ -&gt; „Ihr sagtet, Ihr seid Austin Pike vom Herrenhaus Sturmfels?“, fragte Elowen vornehm.
Elowen verschränkte die Hände hinter dem Rücken, eine Haltung, die perfekt zu ihrer vornehmen Herkunft passte.
„Ja, Eure Hoheit“, antwortete Austin respektvoll.
Der Mann konnte nur nicken.
„Und was macht Sturmfels hier?“, fragte Elowen kühl. „Ich habe vor zwei Tagen ein paar andere aus Eurem Herrenhaus in der Gegend gesehen.“
Austin zögerte einen Moment.
„Seid Ihr lebensmüde?“, fragte Elowen drohend.
„Verzeihung, Prinzessin! Ich rede ja schon“, sagte Austin panisch.
Austin war schweißgebadet und sah überhaupt nicht mehr wie der wütende Mann aus, der kurz zuvor aufgetaucht war. Zu seinem Pech war er jemandem begegnet, der weitaus mächtiger war als er.
„Meine Geduld ist am Ende“, sagte Elowen ungeduldig.
Jake war genauso neugierig, was das Herrenhaus Sturmfels auf dem Roten Grat zu suchen hatte.
„Folgendes ist passiert, Eure Hoheit“, erklärte Austin. „Das Herrenhaus Sturmfels hat auf dem Roten Grat Manna gefunden, und wir haben sieben junge Leute ausgewählt, die darum wetteifern sollen. Jeder von ihnen wird von Ältesten begleitet, aber wir dürfen uns in keiner Weise in den Wettbewerb einmischen. Wir sind nur hier, um ihre Sicherheit zu gewährleisten.“</t>
        </is>
      </c>
      <c r="J2237" t="inlineStr">
        <is>
          <t xml:space="preserve">AI</t>
        </is>
      </c>
      <c r="K2237" t="inlineStr">
        <is>
          <t xml:space="preserve">Script error</t>
        </is>
      </c>
      <c r="L2237" t="inlineStr">
        <is>
          <t xml:space="preserve">Script error</t>
        </is>
      </c>
      <c r="M2237" t="str">
        <f>IFERROR(IF(VLOOKUP(L2237,'Quantification'!$A:$B,2,FALSE)&amp;""="","Unclassified",VLOOKUP(L2237,'Quantification'!$A:$B,2,FALSE)),"Unclassified")</f>
        <v>Major</v>
      </c>
      <c r="N2237" t="inlineStr">
        <is>
          <t xml:space="preserve">frl-denis.sobol@pocketfm.com</t>
        </is>
      </c>
      <c r="O2237" t="inlineStr">
        <is>
          <t xml:space="preserve">Issues found in raw</t>
        </is>
      </c>
      <c r="P2237" t="str">
        <f>IF(OR(O2237="Issues found in master",O2237="Final master"),"Master",IF(OR(O2237="Ready for Master",O2237="Issues found in raw",O2237="Raw under QC",O2237="Issues resolved in raw"),"Raw","-"))</f>
        <v>Raw</v>
      </c>
      <c r="Q2237" s="13">
        <v>46274.48055555555</v>
      </c>
      <c r="R2237" t="inlineStr">
        <is>
          <t xml:space="preserve">2026-09 (Sept)</t>
        </is>
      </c>
      <c r="S2237">
        <f>IF(M2237="Not an error",0,IF(COUNTIFS($A$2:$A2237,$A2237,$D$2:$D2237,$D2237,$M$2:$M2237,"&lt;&gt;Not an error")=1,1,0))</f>
        <v>0</v>
      </c>
      <c r="T2237">
        <f>IF(M2237&lt;&gt;"Major",0,IF(COUNTIFS($A$2:$A2237,$A2237,$D$2:$D2237,$D2237,$M$2:$M2237,"Major")=1,1,0))</f>
        <v>0</v>
      </c>
      <c r="U2237">
        <f>IF(M2237&lt;&gt;"Minor",0,IF(COUNTIFS($A$2:$A2237,$A2237,$D$2:$D2237,$D2237,$M$2:$M2237,"Minor")=1,1,0))</f>
        <v>0</v>
      </c>
    </row>
    <row r="2238">
      <c r="A2238" t="inlineStr">
        <is>
          <t xml:space="preserve">af2d64963a0b2a4ae6e1645ebec6e6220c089166</t>
        </is>
      </c>
      <c r="B2238" t="inlineStr">
        <is>
          <t xml:space="preserve">Rise of the Beastmaster</t>
        </is>
      </c>
      <c r="C2238" t="inlineStr">
        <is>
          <t xml:space="preserve">Der Aufstieg Des Beastmasters</t>
        </is>
      </c>
      <c r="D2238" t="inlineStr">
        <is>
          <t xml:space="preserve">9f689f007d9491080c5a31a1ffc65fa36294fa39</t>
        </is>
      </c>
      <c r="E2238" t="inlineStr">
        <is>
          <t xml:space="preserve">Episode 19: Wenn Legenden Erwachen</t>
        </is>
      </c>
      <c r="F2238">
        <v>19</v>
      </c>
      <c r="G2238" t="inlineStr">
        <is>
          <t xml:space="preserve">8:12-8:20</t>
        </is>
      </c>
      <c r="H2238" t="inlineStr">
        <is>
          <t xml:space="preserve">Resolved</t>
        </is>
      </c>
      <c r="I2238" t="inlineStr">
        <is>
          <t xml:space="preserve">"Vielleicht rümpften nur die wahren Hochkaräter des Himmelswacht Direktorats oder der Scharlachphönix Sippe die Nase darüber." -&gt; Vielleicht rümpften nur die wahren Hochkaräter des Himmelswacht Reliquiars oder der Scharlachphönix-Gemeinschaft die Nase darüber.</t>
        </is>
      </c>
      <c r="J2238" t="inlineStr">
        <is>
          <t xml:space="preserve">AI</t>
        </is>
      </c>
      <c r="K2238" t="inlineStr">
        <is>
          <t xml:space="preserve">Script error</t>
        </is>
      </c>
      <c r="L2238" t="inlineStr">
        <is>
          <t xml:space="preserve">Script error</t>
        </is>
      </c>
      <c r="M2238" t="str">
        <f>IFERROR(IF(VLOOKUP(L2238,'Quantification'!$A:$B,2,FALSE)&amp;""="","Unclassified",VLOOKUP(L2238,'Quantification'!$A:$B,2,FALSE)),"Unclassified")</f>
        <v>Major</v>
      </c>
      <c r="N2238" t="inlineStr">
        <is>
          <t xml:space="preserve">frl-denis.sobol@pocketfm.com</t>
        </is>
      </c>
      <c r="O2238" t="inlineStr">
        <is>
          <t xml:space="preserve">Issues found in raw</t>
        </is>
      </c>
      <c r="P2238" t="str">
        <f>IF(OR(O2238="Issues found in master",O2238="Final master"),"Master",IF(OR(O2238="Ready for Master",O2238="Issues found in raw",O2238="Raw under QC",O2238="Issues resolved in raw"),"Raw","-"))</f>
        <v>Raw</v>
      </c>
      <c r="Q2238" s="13">
        <v>46274.48055555555</v>
      </c>
      <c r="R2238" t="inlineStr">
        <is>
          <t xml:space="preserve">2026-09 (Sept)</t>
        </is>
      </c>
      <c r="S2238">
        <f>IF(M2238="Not an error",0,IF(COUNTIFS($A$2:$A2238,$A2238,$D$2:$D2238,$D2238,$M$2:$M2238,"&lt;&gt;Not an error")=1,1,0))</f>
        <v>0</v>
      </c>
      <c r="T2238">
        <f>IF(M2238&lt;&gt;"Major",0,IF(COUNTIFS($A$2:$A2238,$A2238,$D$2:$D2238,$D2238,$M$2:$M2238,"Major")=1,1,0))</f>
        <v>0</v>
      </c>
      <c r="U2238">
        <f>IF(M2238&lt;&gt;"Minor",0,IF(COUNTIFS($A$2:$A2238,$A2238,$D$2:$D2238,$D2238,$M$2:$M2238,"Minor")=1,1,0))</f>
        <v>0</v>
      </c>
    </row>
    <row r="2239">
      <c r="A2239" t="inlineStr">
        <is>
          <t xml:space="preserve">af2d64963a0b2a4ae6e1645ebec6e6220c089166</t>
        </is>
      </c>
      <c r="B2239" t="inlineStr">
        <is>
          <t xml:space="preserve">Rise of the Beastmaster</t>
        </is>
      </c>
      <c r="C2239" t="inlineStr">
        <is>
          <t xml:space="preserve">Der Aufstieg Des Beastmasters</t>
        </is>
      </c>
      <c r="D2239" t="inlineStr">
        <is>
          <t xml:space="preserve">d3fbd5ab9e9f6956596aa42cb742ec6e0d1293d2</t>
        </is>
      </c>
      <c r="E2239" t="inlineStr">
        <is>
          <t xml:space="preserve">Episode 20: Ein Königreich Beobachtet</t>
        </is>
      </c>
      <c r="F2239">
        <v>20</v>
      </c>
      <c r="G2239" t="inlineStr">
        <is>
          <t xml:space="preserve">7:15-7:24</t>
        </is>
      </c>
      <c r="H2239" t="inlineStr">
        <is>
          <t xml:space="preserve">Resolved</t>
        </is>
      </c>
      <c r="I2239" t="inlineStr">
        <is>
          <t xml:space="preserve">"Im Reich des Scharlachvogels wurden Sieben Sterne Lebensbundbestien „Königsbestien“ genannt, die Herrscher über alle Lebensbundbestien." -&gt; Im Scharlachphönix-Königreich wurden Sieben Sterne Lebensbundbestien „Königsbestien“ genannt, die Herrscher über alle Lebensbundbestien.</t>
        </is>
      </c>
      <c r="J2239" t="inlineStr">
        <is>
          <t xml:space="preserve">AI</t>
        </is>
      </c>
      <c r="K2239" t="inlineStr">
        <is>
          <t xml:space="preserve">Script error</t>
        </is>
      </c>
      <c r="L2239" t="inlineStr">
        <is>
          <t xml:space="preserve">Script error</t>
        </is>
      </c>
      <c r="M2239" t="str">
        <f>IFERROR(IF(VLOOKUP(L2239,'Quantification'!$A:$B,2,FALSE)&amp;""="","Unclassified",VLOOKUP(L2239,'Quantification'!$A:$B,2,FALSE)),"Unclassified")</f>
        <v>Major</v>
      </c>
      <c r="N2239" t="inlineStr">
        <is>
          <t xml:space="preserve">frl-denis.sobol@pocketfm.com</t>
        </is>
      </c>
      <c r="O2239" t="inlineStr">
        <is>
          <t xml:space="preserve">Issues found in raw</t>
        </is>
      </c>
      <c r="P2239" t="str">
        <f>IF(OR(O2239="Issues found in master",O2239="Final master"),"Master",IF(OR(O2239="Ready for Master",O2239="Issues found in raw",O2239="Raw under QC",O2239="Issues resolved in raw"),"Raw","-"))</f>
        <v>Raw</v>
      </c>
      <c r="Q2239" s="13">
        <v>46274.48055555555</v>
      </c>
      <c r="R2239" t="inlineStr">
        <is>
          <t xml:space="preserve">2026-09 (Sept)</t>
        </is>
      </c>
      <c r="S2239">
        <f>IF(M2239="Not an error",0,IF(COUNTIFS($A$2:$A2239,$A2239,$D$2:$D2239,$D2239,$M$2:$M2239,"&lt;&gt;Not an error")=1,1,0))</f>
        <v>1</v>
      </c>
      <c r="T2239">
        <f>IF(M2239&lt;&gt;"Major",0,IF(COUNTIFS($A$2:$A2239,$A2239,$D$2:$D2239,$D2239,$M$2:$M2239,"Major")=1,1,0))</f>
        <v>1</v>
      </c>
      <c r="U2239">
        <f>IF(M2239&lt;&gt;"Minor",0,IF(COUNTIFS($A$2:$A2239,$A2239,$D$2:$D2239,$D2239,$M$2:$M2239,"Minor")=1,1,0))</f>
        <v>0</v>
      </c>
    </row>
    <row r="2240">
      <c r="A2240" t="inlineStr">
        <is>
          <t xml:space="preserve">af2d64963a0b2a4ae6e1645ebec6e6220c089166</t>
        </is>
      </c>
      <c r="B2240" t="inlineStr">
        <is>
          <t xml:space="preserve">Rise of the Beastmaster</t>
        </is>
      </c>
      <c r="C2240" t="inlineStr">
        <is>
          <t xml:space="preserve">Der Aufstieg Des Beastmasters</t>
        </is>
      </c>
      <c r="D2240" t="inlineStr">
        <is>
          <t xml:space="preserve">d3fbd5ab9e9f6956596aa42cb742ec6e0d1293d2</t>
        </is>
      </c>
      <c r="E2240" t="inlineStr">
        <is>
          <t xml:space="preserve">Episode 20: Ein Königreich Beobachtet</t>
        </is>
      </c>
      <c r="F2240">
        <v>20</v>
      </c>
      <c r="G2240" t="inlineStr">
        <is>
          <t xml:space="preserve">7:25-7:36</t>
        </is>
      </c>
      <c r="H2240" t="inlineStr">
        <is>
          <t xml:space="preserve">Resolved</t>
        </is>
      </c>
      <c r="I2240" t="inlineStr">
        <is>
          <t xml:space="preserve">"Profundes und Terrestrisches Manna waren noch bemerkenswerter. Terrestrisches Manna zum Beispiel konnte eine Lebensbundbestie zu einer legendären Heiligen Bestie entwickeln." -&gt; Tiefgründiges und irdisches Manna waren noch bemerkenswerter. Irdisches Manna zum Beispiel konnte eine Lebensbundbestie zu einer legendären Heiligen Bestie entwickeln.</t>
        </is>
      </c>
      <c r="J2240" t="inlineStr">
        <is>
          <t xml:space="preserve">AI</t>
        </is>
      </c>
      <c r="K2240" t="inlineStr">
        <is>
          <t xml:space="preserve">Script error</t>
        </is>
      </c>
      <c r="L2240" t="inlineStr">
        <is>
          <t xml:space="preserve">Script error</t>
        </is>
      </c>
      <c r="M2240" t="str">
        <f>IFERROR(IF(VLOOKUP(L2240,'Quantification'!$A:$B,2,FALSE)&amp;""="","Unclassified",VLOOKUP(L2240,'Quantification'!$A:$B,2,FALSE)),"Unclassified")</f>
        <v>Major</v>
      </c>
      <c r="N2240" t="inlineStr">
        <is>
          <t xml:space="preserve">frl-denis.sobol@pocketfm.com</t>
        </is>
      </c>
      <c r="O2240" t="inlineStr">
        <is>
          <t xml:space="preserve">Issues found in raw</t>
        </is>
      </c>
      <c r="P2240" t="str">
        <f>IF(OR(O2240="Issues found in master",O2240="Final master"),"Master",IF(OR(O2240="Ready for Master",O2240="Issues found in raw",O2240="Raw under QC",O2240="Issues resolved in raw"),"Raw","-"))</f>
        <v>Raw</v>
      </c>
      <c r="Q2240" s="13">
        <v>46274.48055555555</v>
      </c>
      <c r="R2240" t="inlineStr">
        <is>
          <t xml:space="preserve">2026-09 (Sept)</t>
        </is>
      </c>
      <c r="S2240">
        <f>IF(M2240="Not an error",0,IF(COUNTIFS($A$2:$A2240,$A2240,$D$2:$D2240,$D2240,$M$2:$M2240,"&lt;&gt;Not an error")=1,1,0))</f>
        <v>0</v>
      </c>
      <c r="T2240">
        <f>IF(M2240&lt;&gt;"Major",0,IF(COUNTIFS($A$2:$A2240,$A2240,$D$2:$D2240,$D2240,$M$2:$M2240,"Major")=1,1,0))</f>
        <v>0</v>
      </c>
      <c r="U2240">
        <f>IF(M2240&lt;&gt;"Minor",0,IF(COUNTIFS($A$2:$A2240,$A2240,$D$2:$D2240,$D2240,$M$2:$M2240,"Minor")=1,1,0))</f>
        <v>0</v>
      </c>
    </row>
    <row r="2241">
      <c r="A2241" t="inlineStr">
        <is>
          <t xml:space="preserve">af2d64963a0b2a4ae6e1645ebec6e6220c089166</t>
        </is>
      </c>
      <c r="B2241" t="inlineStr">
        <is>
          <t xml:space="preserve">Rise of the Beastmaster</t>
        </is>
      </c>
      <c r="C2241" t="inlineStr">
        <is>
          <t xml:space="preserve">Der Aufstieg Des Beastmasters</t>
        </is>
      </c>
      <c r="D2241" t="inlineStr">
        <is>
          <t xml:space="preserve">d3fbd5ab9e9f6956596aa42cb742ec6e0d1293d2</t>
        </is>
      </c>
      <c r="E2241" t="inlineStr">
        <is>
          <t xml:space="preserve">Episode 20: Ein Königreich Beobachtet</t>
        </is>
      </c>
      <c r="F2241">
        <v>20</v>
      </c>
      <c r="G2241" t="inlineStr">
        <is>
          <t xml:space="preserve">8:40-9:28</t>
        </is>
      </c>
      <c r="H2241" t="inlineStr">
        <is>
          <t xml:space="preserve">Resolved</t>
        </is>
      </c>
      <c r="I2241" t="inlineStr">
        <is>
          <t xml:space="preserve">„Willst du mir damit sagen, dass du das Manna der Donnerschlaghalle stehlen willst? Sie haben sieben Wettkämpfer, und jeder von ihnen wird von Eltern oder Ältesten bewacht, die dich mit links zerquetschen könnten.“
„Gegen ihre Eltern wird der Anhänger nützlich sein. So wie Austin auf die Prinzessin reagiert hat, scheint die Donnerschlaghalle in Feuerfels nicht viel Macht zu haben und bei den Herrschenden nicht hoch im Kurs zu stehen.“
Der Jadeanhänger bedeutete, dass Prinzessin Elowen ihn beschützte.
„Ich muss mich also nur um die Jüngeren kümmern.“
Obwohl Niall vielleicht der Hauptschuldige an Midas' Tod war, standen viele Schüler der Donnerschlaghalle am Rande, sahen zu und feuerten ihn an. -&gt; „Willst du mir damit sagen, dass du das Manna vom Herrenhaus Sturmfels stehlen willst? Sie haben sieben Wettkämpfer, und jeder von ihnen wird von Eltern oder Ältesten bewacht, die dich mit links zerquetschen könnten.“
„Gegen ihre Eltern wird der Anhänger nützlich sein. So wie Austin auf die Prinzessin reagiert hat, scheint Sturmfels in Feuerfels nicht viel Macht zu haben und bei den Herrschenden nicht hoch im Kurs zu stehen.“
Der Jadeanhänger bedeutete, dass Prinzessin Elowen ihn beschützte.
„Ich muss mich also nur um die Jüngeren kümmern.“
Obwohl Niall vielleicht der Hauptschuldige an Midas' Tod war, standen viele Schüler aus Sturmfels am Rande, sahen zu und feuerten ihn an.</t>
        </is>
      </c>
      <c r="J2241" t="inlineStr">
        <is>
          <t xml:space="preserve">AI</t>
        </is>
      </c>
      <c r="K2241" t="inlineStr">
        <is>
          <t xml:space="preserve">Script error</t>
        </is>
      </c>
      <c r="L2241" t="inlineStr">
        <is>
          <t xml:space="preserve">Script error</t>
        </is>
      </c>
      <c r="M2241" t="str">
        <f>IFERROR(IF(VLOOKUP(L2241,'Quantification'!$A:$B,2,FALSE)&amp;""="","Unclassified",VLOOKUP(L2241,'Quantification'!$A:$B,2,FALSE)),"Unclassified")</f>
        <v>Major</v>
      </c>
      <c r="N2241" t="inlineStr">
        <is>
          <t xml:space="preserve">frl-denis.sobol@pocketfm.com</t>
        </is>
      </c>
      <c r="O2241" t="inlineStr">
        <is>
          <t xml:space="preserve">Issues found in raw</t>
        </is>
      </c>
      <c r="P2241" t="str">
        <f>IF(OR(O2241="Issues found in master",O2241="Final master"),"Master",IF(OR(O2241="Ready for Master",O2241="Issues found in raw",O2241="Raw under QC",O2241="Issues resolved in raw"),"Raw","-"))</f>
        <v>Raw</v>
      </c>
      <c r="Q2241" s="13">
        <v>46274.48055555555</v>
      </c>
      <c r="R2241" t="inlineStr">
        <is>
          <t xml:space="preserve">2026-09 (Sept)</t>
        </is>
      </c>
      <c r="S2241">
        <f>IF(M2241="Not an error",0,IF(COUNTIFS($A$2:$A2241,$A2241,$D$2:$D2241,$D2241,$M$2:$M2241,"&lt;&gt;Not an error")=1,1,0))</f>
        <v>0</v>
      </c>
      <c r="T2241">
        <f>IF(M2241&lt;&gt;"Major",0,IF(COUNTIFS($A$2:$A2241,$A2241,$D$2:$D2241,$D2241,$M$2:$M2241,"Major")=1,1,0))</f>
        <v>0</v>
      </c>
      <c r="U2241">
        <f>IF(M2241&lt;&gt;"Minor",0,IF(COUNTIFS($A$2:$A2241,$A2241,$D$2:$D2241,$D2241,$M$2:$M2241,"Minor")=1,1,0))</f>
        <v>0</v>
      </c>
    </row>
    <row r="2242">
      <c r="A2242" t="inlineStr">
        <is>
          <t xml:space="preserve">af2d64963a0b2a4ae6e1645ebec6e6220c089166</t>
        </is>
      </c>
      <c r="B2242" t="inlineStr">
        <is>
          <t xml:space="preserve">Rise of the Beastmaster</t>
        </is>
      </c>
      <c r="C2242" t="inlineStr">
        <is>
          <t xml:space="preserve">Der Aufstieg Des Beastmasters</t>
        </is>
      </c>
      <c r="D2242" t="inlineStr">
        <is>
          <t xml:space="preserve">64ce2c107d708cbff183ed1111a9f9e14eae39cd</t>
        </is>
      </c>
      <c r="E2242" t="inlineStr">
        <is>
          <t xml:space="preserve">Episode 21: Das Unmögliche Erwecken</t>
        </is>
      </c>
      <c r="F2242">
        <v>21</v>
      </c>
      <c r="G2242" t="inlineStr">
        <is>
          <t xml:space="preserve">11:12-11:19</t>
        </is>
      </c>
      <c r="H2242" t="inlineStr">
        <is>
          <t xml:space="preserve">Resolved</t>
        </is>
      </c>
      <c r="I2242" t="inlineStr">
        <is>
          <t xml:space="preserve">"Seiner Meinung nach sollten sie sich nicht trennen, denn es waren immer noch Feinde aus der Donnerschlag-Halle in der Nähe." -&gt; Seiner Meinung nach sollten sie sich nicht trennen, denn es waren immer noch Feinde aus dem Herrenhaus Sturmfels in der Nähe.</t>
        </is>
      </c>
      <c r="J2242" t="inlineStr">
        <is>
          <t xml:space="preserve">AI</t>
        </is>
      </c>
      <c r="K2242" t="inlineStr">
        <is>
          <t xml:space="preserve">Script error</t>
        </is>
      </c>
      <c r="L2242" t="inlineStr">
        <is>
          <t xml:space="preserve">Script error</t>
        </is>
      </c>
      <c r="M2242" t="str">
        <f>IFERROR(IF(VLOOKUP(L2242,'Quantification'!$A:$B,2,FALSE)&amp;""="","Unclassified",VLOOKUP(L2242,'Quantification'!$A:$B,2,FALSE)),"Unclassified")</f>
        <v>Major</v>
      </c>
      <c r="N2242" t="inlineStr">
        <is>
          <t xml:space="preserve">frl-denis.sobol@pocketfm.com</t>
        </is>
      </c>
      <c r="O2242" t="inlineStr">
        <is>
          <t xml:space="preserve">Issues found in raw</t>
        </is>
      </c>
      <c r="P2242" t="str">
        <f>IF(OR(O2242="Issues found in master",O2242="Final master"),"Master",IF(OR(O2242="Ready for Master",O2242="Issues found in raw",O2242="Raw under QC",O2242="Issues resolved in raw"),"Raw","-"))</f>
        <v>Raw</v>
      </c>
      <c r="Q2242" s="13">
        <v>46274.486805555556</v>
      </c>
      <c r="R2242" t="inlineStr">
        <is>
          <t xml:space="preserve">2026-09 (Sept)</t>
        </is>
      </c>
      <c r="S2242">
        <f>IF(M2242="Not an error",0,IF(COUNTIFS($A$2:$A2242,$A2242,$D$2:$D2242,$D2242,$M$2:$M2242,"&lt;&gt;Not an error")=1,1,0))</f>
        <v>1</v>
      </c>
      <c r="T2242">
        <f>IF(M2242&lt;&gt;"Major",0,IF(COUNTIFS($A$2:$A2242,$A2242,$D$2:$D2242,$D2242,$M$2:$M2242,"Major")=1,1,0))</f>
        <v>1</v>
      </c>
      <c r="U2242">
        <f>IF(M2242&lt;&gt;"Minor",0,IF(COUNTIFS($A$2:$A2242,$A2242,$D$2:$D2242,$D2242,$M$2:$M2242,"Minor")=1,1,0))</f>
        <v>0</v>
      </c>
    </row>
    <row r="2243">
      <c r="A2243" t="inlineStr">
        <is>
          <t xml:space="preserve">af2d64963a0b2a4ae6e1645ebec6e6220c089166</t>
        </is>
      </c>
      <c r="B2243" t="inlineStr">
        <is>
          <t xml:space="preserve">Rise of the Beastmaster</t>
        </is>
      </c>
      <c r="C2243" t="inlineStr">
        <is>
          <t xml:space="preserve">Der Aufstieg Des Beastmasters</t>
        </is>
      </c>
      <c r="D2243" t="inlineStr">
        <is>
          <t xml:space="preserve">cc492a854e6d2b192c5a748191c21ae17fd9f6c0</t>
        </is>
      </c>
      <c r="E2243" t="inlineStr">
        <is>
          <t xml:space="preserve">Episode 22: Hoffnung Mit Krallen</t>
        </is>
      </c>
      <c r="F2243">
        <v>22</v>
      </c>
      <c r="G2243" t="inlineStr">
        <is>
          <t xml:space="preserve">1:30-1:37</t>
        </is>
      </c>
      <c r="H2243" t="inlineStr">
        <is>
          <t xml:space="preserve">Resolved</t>
        </is>
      </c>
      <c r="I2243" t="inlineStr">
        <is>
          <t xml:space="preserve">"Jake vermutete, sie sei vom Lärm des Kolossalkrokodils angelockt worden und gehöre zur Donnerschlag Halle." -&gt; Jake vermutete, sie sei vom Lärm des Kolossalkrokodils angelockt worden und gehöre zum Herrenhaus Sturmfels.</t>
        </is>
      </c>
      <c r="J2243" t="inlineStr">
        <is>
          <t xml:space="preserve">AI</t>
        </is>
      </c>
      <c r="K2243" t="inlineStr">
        <is>
          <t xml:space="preserve">Script error</t>
        </is>
      </c>
      <c r="L2243" t="inlineStr">
        <is>
          <t xml:space="preserve">Script error</t>
        </is>
      </c>
      <c r="M2243" t="str">
        <f>IFERROR(IF(VLOOKUP(L2243,'Quantification'!$A:$B,2,FALSE)&amp;""="","Unclassified",VLOOKUP(L2243,'Quantification'!$A:$B,2,FALSE)),"Unclassified")</f>
        <v>Major</v>
      </c>
      <c r="N2243" t="inlineStr">
        <is>
          <t xml:space="preserve">frl-denis.sobol@pocketfm.com</t>
        </is>
      </c>
      <c r="O2243" t="inlineStr">
        <is>
          <t xml:space="preserve">Issues found in raw</t>
        </is>
      </c>
      <c r="P2243" t="str">
        <f>IF(OR(O2243="Issues found in master",O2243="Final master"),"Master",IF(OR(O2243="Ready for Master",O2243="Issues found in raw",O2243="Raw under QC",O2243="Issues resolved in raw"),"Raw","-"))</f>
        <v>Raw</v>
      </c>
      <c r="Q2243" s="13">
        <v>46274.486805555556</v>
      </c>
      <c r="R2243" t="inlineStr">
        <is>
          <t xml:space="preserve">2026-09 (Sept)</t>
        </is>
      </c>
      <c r="S2243">
        <f>IF(M2243="Not an error",0,IF(COUNTIFS($A$2:$A2243,$A2243,$D$2:$D2243,$D2243,$M$2:$M2243,"&lt;&gt;Not an error")=1,1,0))</f>
        <v>1</v>
      </c>
      <c r="T2243">
        <f>IF(M2243&lt;&gt;"Major",0,IF(COUNTIFS($A$2:$A2243,$A2243,$D$2:$D2243,$D2243,$M$2:$M2243,"Major")=1,1,0))</f>
        <v>1</v>
      </c>
      <c r="U2243">
        <f>IF(M2243&lt;&gt;"Minor",0,IF(COUNTIFS($A$2:$A2243,$A2243,$D$2:$D2243,$D2243,$M$2:$M2243,"Minor")=1,1,0))</f>
        <v>0</v>
      </c>
    </row>
    <row r="2244">
      <c r="A2244" t="inlineStr">
        <is>
          <t xml:space="preserve">af2d64963a0b2a4ae6e1645ebec6e6220c089166</t>
        </is>
      </c>
      <c r="B2244" t="inlineStr">
        <is>
          <t xml:space="preserve">Rise of the Beastmaster</t>
        </is>
      </c>
      <c r="C2244" t="inlineStr">
        <is>
          <t xml:space="preserve">Der Aufstieg Des Beastmasters</t>
        </is>
      </c>
      <c r="D2244" t="inlineStr">
        <is>
          <t xml:space="preserve">cc492a854e6d2b192c5a748191c21ae17fd9f6c0</t>
        </is>
      </c>
      <c r="E2244" t="inlineStr">
        <is>
          <t xml:space="preserve">Episode 22: Hoffnung Mit Krallen</t>
        </is>
      </c>
      <c r="F2244">
        <v>22</v>
      </c>
      <c r="G2244" t="inlineStr">
        <is>
          <t xml:space="preserve">2:53-3:15</t>
        </is>
      </c>
      <c r="H2244" t="inlineStr">
        <is>
          <t xml:space="preserve">Resolved</t>
        </is>
      </c>
      <c r="I2244" t="inlineStr">
        <is>
          <t xml:space="preserve">"Dieses Manna gehört der Donnerschlag Halle. Ich gebe dir eine Chance. Lass es hier und verschwinde, oder du verlässt diesen Berg nicht lebend.“
Schüler der Donnerschlag Halle mussten wohl immer so herrisch und unhöflich sein, dachte Jake, als er sich wortlos umdrehte und wegging." -&gt; Dieses Manna gehört dem Herrenhaus Sturmfels. Ich gebe dir eine Chance. Lass es hier und verschwinde, oder du verlässt diesen Berg nicht lebend.“
Schüler aus Sturmfels mussten wohl immer so herrisch und unhöflich sein, dachte Jake, als er sich wortlos umdrehte und wegging.</t>
        </is>
      </c>
      <c r="J2244" t="inlineStr">
        <is>
          <t xml:space="preserve">AI</t>
        </is>
      </c>
      <c r="K2244" t="inlineStr">
        <is>
          <t xml:space="preserve">Script error</t>
        </is>
      </c>
      <c r="L2244" t="inlineStr">
        <is>
          <t xml:space="preserve">Script error</t>
        </is>
      </c>
      <c r="M2244" t="str">
        <f>IFERROR(IF(VLOOKUP(L2244,'Quantification'!$A:$B,2,FALSE)&amp;""="","Unclassified",VLOOKUP(L2244,'Quantification'!$A:$B,2,FALSE)),"Unclassified")</f>
        <v>Major</v>
      </c>
      <c r="N2244" t="inlineStr">
        <is>
          <t xml:space="preserve">frl-denis.sobol@pocketfm.com</t>
        </is>
      </c>
      <c r="O2244" t="inlineStr">
        <is>
          <t xml:space="preserve">Issues found in raw</t>
        </is>
      </c>
      <c r="P2244" t="str">
        <f>IF(OR(O2244="Issues found in master",O2244="Final master"),"Master",IF(OR(O2244="Ready for Master",O2244="Issues found in raw",O2244="Raw under QC",O2244="Issues resolved in raw"),"Raw","-"))</f>
        <v>Raw</v>
      </c>
      <c r="Q2244" s="13">
        <v>46274.486805555556</v>
      </c>
      <c r="R2244" t="inlineStr">
        <is>
          <t xml:space="preserve">2026-09 (Sept)</t>
        </is>
      </c>
      <c r="S2244">
        <f>IF(M2244="Not an error",0,IF(COUNTIFS($A$2:$A2244,$A2244,$D$2:$D2244,$D2244,$M$2:$M2244,"&lt;&gt;Not an error")=1,1,0))</f>
        <v>0</v>
      </c>
      <c r="T2244">
        <f>IF(M2244&lt;&gt;"Major",0,IF(COUNTIFS($A$2:$A2244,$A2244,$D$2:$D2244,$D2244,$M$2:$M2244,"Major")=1,1,0))</f>
        <v>0</v>
      </c>
      <c r="U2244">
        <f>IF(M2244&lt;&gt;"Minor",0,IF(COUNTIFS($A$2:$A2244,$A2244,$D$2:$D2244,$D2244,$M$2:$M2244,"Minor")=1,1,0))</f>
        <v>0</v>
      </c>
    </row>
    <row r="2245">
      <c r="A2245" t="inlineStr">
        <is>
          <t xml:space="preserve">af2d64963a0b2a4ae6e1645ebec6e6220c089166</t>
        </is>
      </c>
      <c r="B2245" t="inlineStr">
        <is>
          <t xml:space="preserve">Rise of the Beastmaster</t>
        </is>
      </c>
      <c r="C2245" t="inlineStr">
        <is>
          <t xml:space="preserve">Der Aufstieg Des Beastmasters</t>
        </is>
      </c>
      <c r="D2245" t="inlineStr">
        <is>
          <t xml:space="preserve">cc492a854e6d2b192c5a748191c21ae17fd9f6c0</t>
        </is>
      </c>
      <c r="E2245" t="inlineStr">
        <is>
          <t xml:space="preserve">Episode 22: Hoffnung Mit Krallen</t>
        </is>
      </c>
      <c r="F2245">
        <v>22</v>
      </c>
      <c r="G2245" t="inlineStr">
        <is>
          <t xml:space="preserve">4:59-5:17</t>
        </is>
      </c>
      <c r="H2245" t="inlineStr">
        <is>
          <t xml:space="preserve">Resolved</t>
        </is>
      </c>
      <c r="I2245" t="inlineStr">
        <is>
          <t xml:space="preserve">Verity drohte: „Du Idiot! Ich bin Verity Tate von der Donnerschlag Halle, und mein Dad und mein Onkel sind wichtige Mitglieder! Wenn du nicht sofort anhältst und das Manna zurückgibst, wird deine ganze Familie für das büßen, was du getan hast!“ -&gt; Verity drohte: „Du Idiot! Ich bin Verity Tate vom Herrenhaus Sturmfels, und mein Dad und mein Onkel sind wichtige Mitglieder! Wenn du nicht sofort anhältst und das Manna zurückgibst, wird deine ganze Familie für das büßen, was du getan hast!“</t>
        </is>
      </c>
      <c r="J2245" t="inlineStr">
        <is>
          <t xml:space="preserve">AI</t>
        </is>
      </c>
      <c r="K2245" t="inlineStr">
        <is>
          <t xml:space="preserve">Script error</t>
        </is>
      </c>
      <c r="L2245" t="inlineStr">
        <is>
          <t xml:space="preserve">Script error</t>
        </is>
      </c>
      <c r="M2245" t="str">
        <f>IFERROR(IF(VLOOKUP(L2245,'Quantification'!$A:$B,2,FALSE)&amp;""="","Unclassified",VLOOKUP(L2245,'Quantification'!$A:$B,2,FALSE)),"Unclassified")</f>
        <v>Major</v>
      </c>
      <c r="N2245" t="inlineStr">
        <is>
          <t xml:space="preserve">frl-denis.sobol@pocketfm.com</t>
        </is>
      </c>
      <c r="O2245" t="inlineStr">
        <is>
          <t xml:space="preserve">Issues found in raw</t>
        </is>
      </c>
      <c r="P2245" t="str">
        <f>IF(OR(O2245="Issues found in master",O2245="Final master"),"Master",IF(OR(O2245="Ready for Master",O2245="Issues found in raw",O2245="Raw under QC",O2245="Issues resolved in raw"),"Raw","-"))</f>
        <v>Raw</v>
      </c>
      <c r="Q2245" s="13">
        <v>46274.486805555556</v>
      </c>
      <c r="R2245" t="inlineStr">
        <is>
          <t xml:space="preserve">2026-09 (Sept)</t>
        </is>
      </c>
      <c r="S2245">
        <f>IF(M2245="Not an error",0,IF(COUNTIFS($A$2:$A2245,$A2245,$D$2:$D2245,$D2245,$M$2:$M2245,"&lt;&gt;Not an error")=1,1,0))</f>
        <v>0</v>
      </c>
      <c r="T2245">
        <f>IF(M2245&lt;&gt;"Major",0,IF(COUNTIFS($A$2:$A2245,$A2245,$D$2:$D2245,$D2245,$M$2:$M2245,"Major")=1,1,0))</f>
        <v>0</v>
      </c>
      <c r="U2245">
        <f>IF(M2245&lt;&gt;"Minor",0,IF(COUNTIFS($A$2:$A2245,$A2245,$D$2:$D2245,$D2245,$M$2:$M2245,"Minor")=1,1,0))</f>
        <v>0</v>
      </c>
    </row>
    <row r="2246">
      <c r="A2246" t="inlineStr">
        <is>
          <t xml:space="preserve">af2d64963a0b2a4ae6e1645ebec6e6220c089166</t>
        </is>
      </c>
      <c r="B2246" t="inlineStr">
        <is>
          <t xml:space="preserve">Rise of the Beastmaster</t>
        </is>
      </c>
      <c r="C2246" t="inlineStr">
        <is>
          <t xml:space="preserve">Der Aufstieg Des Beastmasters</t>
        </is>
      </c>
      <c r="D2246" t="inlineStr">
        <is>
          <t xml:space="preserve">cc492a854e6d2b192c5a748191c21ae17fd9f6c0</t>
        </is>
      </c>
      <c r="E2246" t="inlineStr">
        <is>
          <t xml:space="preserve">Episode 22: Hoffnung Mit Krallen</t>
        </is>
      </c>
      <c r="F2246">
        <v>22</v>
      </c>
      <c r="G2246" t="inlineStr">
        <is>
          <t xml:space="preserve">7:13-7:17</t>
        </is>
      </c>
      <c r="H2246" t="inlineStr">
        <is>
          <t xml:space="preserve">Resolved</t>
        </is>
      </c>
      <c r="I2246" t="inlineStr">
        <is>
          <t xml:space="preserve">"Jake, gestärkt durch die Immerflammen Höllenbestienessenz, war bereit." -&gt; Jake, gestärkt durch die Ewigglut-Inferno-Bestienessenz, war bereit.</t>
        </is>
      </c>
      <c r="J2246" t="inlineStr">
        <is>
          <t xml:space="preserve">AI</t>
        </is>
      </c>
      <c r="K2246" t="inlineStr">
        <is>
          <t xml:space="preserve">Script error</t>
        </is>
      </c>
      <c r="L2246" t="inlineStr">
        <is>
          <t xml:space="preserve">Script error</t>
        </is>
      </c>
      <c r="M2246" t="str">
        <f>IFERROR(IF(VLOOKUP(L2246,'Quantification'!$A:$B,2,FALSE)&amp;""="","Unclassified",VLOOKUP(L2246,'Quantification'!$A:$B,2,FALSE)),"Unclassified")</f>
        <v>Major</v>
      </c>
      <c r="N2246" t="inlineStr">
        <is>
          <t xml:space="preserve">frl-denis.sobol@pocketfm.com</t>
        </is>
      </c>
      <c r="O2246" t="inlineStr">
        <is>
          <t xml:space="preserve">Issues found in raw</t>
        </is>
      </c>
      <c r="P2246" t="str">
        <f>IF(OR(O2246="Issues found in master",O2246="Final master"),"Master",IF(OR(O2246="Ready for Master",O2246="Issues found in raw",O2246="Raw under QC",O2246="Issues resolved in raw"),"Raw","-"))</f>
        <v>Raw</v>
      </c>
      <c r="Q2246" s="13">
        <v>46274.486805555556</v>
      </c>
      <c r="R2246" t="inlineStr">
        <is>
          <t xml:space="preserve">2026-09 (Sept)</t>
        </is>
      </c>
      <c r="S2246">
        <f>IF(M2246="Not an error",0,IF(COUNTIFS($A$2:$A2246,$A2246,$D$2:$D2246,$D2246,$M$2:$M2246,"&lt;&gt;Not an error")=1,1,0))</f>
        <v>0</v>
      </c>
      <c r="T2246">
        <f>IF(M2246&lt;&gt;"Major",0,IF(COUNTIFS($A$2:$A2246,$A2246,$D$2:$D2246,$D2246,$M$2:$M2246,"Major")=1,1,0))</f>
        <v>0</v>
      </c>
      <c r="U2246">
        <f>IF(M2246&lt;&gt;"Minor",0,IF(COUNTIFS($A$2:$A2246,$A2246,$D$2:$D2246,$D2246,$M$2:$M2246,"Minor")=1,1,0))</f>
        <v>0</v>
      </c>
    </row>
    <row r="2247">
      <c r="A2247" t="inlineStr">
        <is>
          <t xml:space="preserve">af2d64963a0b2a4ae6e1645ebec6e6220c089166</t>
        </is>
      </c>
      <c r="B2247" t="inlineStr">
        <is>
          <t xml:space="preserve">Rise of the Beastmaster</t>
        </is>
      </c>
      <c r="C2247" t="inlineStr">
        <is>
          <t xml:space="preserve">Der Aufstieg Des Beastmasters</t>
        </is>
      </c>
      <c r="D2247" t="inlineStr">
        <is>
          <t xml:space="preserve">cc492a854e6d2b192c5a748191c21ae17fd9f6c0</t>
        </is>
      </c>
      <c r="E2247" t="inlineStr">
        <is>
          <t xml:space="preserve">Episode 22: Hoffnung Mit Krallen</t>
        </is>
      </c>
      <c r="F2247">
        <v>22</v>
      </c>
      <c r="G2247" t="inlineStr">
        <is>
          <t xml:space="preserve">11:47-12:03</t>
        </is>
      </c>
      <c r="H2247" t="inlineStr">
        <is>
          <t xml:space="preserve">Resolved</t>
        </is>
      </c>
      <c r="I2247" t="inlineStr">
        <is>
          <t xml:space="preserve">„Hör zu, Junge, du bist noch jung. Du hast keine Ahnung, was für eine Macht wir haben. Wenn du irgendetwas über die Donnerschlag Halle wüsstest, würdest du jetzt auf den Knien liegen, weinen und um Gnade flehen.“ -&gt; „Hör zu, Junge, du bist noch jung. Du hast keine Ahnung, was für eine Macht wir haben. Wenn du irgendetwas über das Herrenhaus Sturmfels wüsstest, würdest du jetzt auf den Knien liegen, weinen und um Gnade flehen.“</t>
        </is>
      </c>
      <c r="J2247" t="inlineStr">
        <is>
          <t xml:space="preserve">AI</t>
        </is>
      </c>
      <c r="K2247" t="inlineStr">
        <is>
          <t xml:space="preserve">Script error</t>
        </is>
      </c>
      <c r="L2247" t="inlineStr">
        <is>
          <t xml:space="preserve">Script error</t>
        </is>
      </c>
      <c r="M2247" t="str">
        <f>IFERROR(IF(VLOOKUP(L2247,'Quantification'!$A:$B,2,FALSE)&amp;""="","Unclassified",VLOOKUP(L2247,'Quantification'!$A:$B,2,FALSE)),"Unclassified")</f>
        <v>Major</v>
      </c>
      <c r="N2247" t="inlineStr">
        <is>
          <t xml:space="preserve">frl-denis.sobol@pocketfm.com</t>
        </is>
      </c>
      <c r="O2247" t="inlineStr">
        <is>
          <t xml:space="preserve">Issues found in raw</t>
        </is>
      </c>
      <c r="P2247" t="str">
        <f>IF(OR(O2247="Issues found in master",O2247="Final master"),"Master",IF(OR(O2247="Ready for Master",O2247="Issues found in raw",O2247="Raw under QC",O2247="Issues resolved in raw"),"Raw","-"))</f>
        <v>Raw</v>
      </c>
      <c r="Q2247" s="13">
        <v>46274.486805555556</v>
      </c>
      <c r="R2247" t="inlineStr">
        <is>
          <t xml:space="preserve">2026-09 (Sept)</t>
        </is>
      </c>
      <c r="S2247">
        <f>IF(M2247="Not an error",0,IF(COUNTIFS($A$2:$A2247,$A2247,$D$2:$D2247,$D2247,$M$2:$M2247,"&lt;&gt;Not an error")=1,1,0))</f>
        <v>0</v>
      </c>
      <c r="T2247">
        <f>IF(M2247&lt;&gt;"Major",0,IF(COUNTIFS($A$2:$A2247,$A2247,$D$2:$D2247,$D2247,$M$2:$M2247,"Major")=1,1,0))</f>
        <v>0</v>
      </c>
      <c r="U2247">
        <f>IF(M2247&lt;&gt;"Minor",0,IF(COUNTIFS($A$2:$A2247,$A2247,$D$2:$D2247,$D2247,$M$2:$M2247,"Minor")=1,1,0))</f>
        <v>0</v>
      </c>
    </row>
    <row r="2248">
      <c r="A2248" t="inlineStr">
        <is>
          <t xml:space="preserve">af2d64963a0b2a4ae6e1645ebec6e6220c089166</t>
        </is>
      </c>
      <c r="B2248" t="inlineStr">
        <is>
          <t xml:space="preserve">Rise of the Beastmaster</t>
        </is>
      </c>
      <c r="C2248" t="inlineStr">
        <is>
          <t xml:space="preserve">Der Aufstieg Des Beastmasters</t>
        </is>
      </c>
      <c r="D2248" t="inlineStr">
        <is>
          <t xml:space="preserve">d7c0fc74548bd528a7df9b2bcd5338e0477008b0</t>
        </is>
      </c>
      <c r="E2248" t="inlineStr">
        <is>
          <t xml:space="preserve">Episode 23: Vor Dem Sturm</t>
        </is>
      </c>
      <c r="F2248">
        <v>23</v>
      </c>
      <c r="G2248" t="inlineStr">
        <is>
          <t xml:space="preserve">0:10-0:19</t>
        </is>
      </c>
      <c r="H2248" t="inlineStr">
        <is>
          <t xml:space="preserve">Resolved</t>
        </is>
      </c>
      <c r="I2248" t="inlineStr">
        <is>
          <t xml:space="preserve">„Der Jade-Anhänger des Hauses Kronheim. Ein grüner Scharlachphönix. Das bedeutet, er gehört Elowen.“ -&gt; „Der Jade-Anhänger der Königsfamilie. Ein grüner Scharlachphönix. Das bedeutet, er gehört Elowen.“</t>
        </is>
      </c>
      <c r="J2248" t="inlineStr">
        <is>
          <t xml:space="preserve">AI</t>
        </is>
      </c>
      <c r="K2248" t="inlineStr">
        <is>
          <t xml:space="preserve">Script error</t>
        </is>
      </c>
      <c r="L2248" t="inlineStr">
        <is>
          <t xml:space="preserve">Script error</t>
        </is>
      </c>
      <c r="M2248" t="str">
        <f>IFERROR(IF(VLOOKUP(L2248,'Quantification'!$A:$B,2,FALSE)&amp;""="","Unclassified",VLOOKUP(L2248,'Quantification'!$A:$B,2,FALSE)),"Unclassified")</f>
        <v>Major</v>
      </c>
      <c r="N2248" t="inlineStr">
        <is>
          <t xml:space="preserve">frl-denis.sobol@pocketfm.com</t>
        </is>
      </c>
      <c r="O2248" t="inlineStr">
        <is>
          <t xml:space="preserve">Issues found in raw</t>
        </is>
      </c>
      <c r="P2248" t="str">
        <f>IF(OR(O2248="Issues found in master",O2248="Final master"),"Master",IF(OR(O2248="Ready for Master",O2248="Issues found in raw",O2248="Raw under QC",O2248="Issues resolved in raw"),"Raw","-"))</f>
        <v>Raw</v>
      </c>
      <c r="Q2248" s="13">
        <v>46274.486805555556</v>
      </c>
      <c r="R2248" t="inlineStr">
        <is>
          <t xml:space="preserve">2026-09 (Sept)</t>
        </is>
      </c>
      <c r="S2248">
        <f>IF(M2248="Not an error",0,IF(COUNTIFS($A$2:$A2248,$A2248,$D$2:$D2248,$D2248,$M$2:$M2248,"&lt;&gt;Not an error")=1,1,0))</f>
        <v>1</v>
      </c>
      <c r="T2248">
        <f>IF(M2248&lt;&gt;"Major",0,IF(COUNTIFS($A$2:$A2248,$A2248,$D$2:$D2248,$D2248,$M$2:$M2248,"Major")=1,1,0))</f>
        <v>1</v>
      </c>
      <c r="U2248">
        <f>IF(M2248&lt;&gt;"Minor",0,IF(COUNTIFS($A$2:$A2248,$A2248,$D$2:$D2248,$D2248,$M$2:$M2248,"Minor")=1,1,0))</f>
        <v>0</v>
      </c>
    </row>
    <row r="2249">
      <c r="A2249" t="inlineStr">
        <is>
          <t xml:space="preserve">af2d64963a0b2a4ae6e1645ebec6e6220c089166</t>
        </is>
      </c>
      <c r="B2249" t="inlineStr">
        <is>
          <t xml:space="preserve">Rise of the Beastmaster</t>
        </is>
      </c>
      <c r="C2249" t="inlineStr">
        <is>
          <t xml:space="preserve">Der Aufstieg Des Beastmasters</t>
        </is>
      </c>
      <c r="D2249" t="inlineStr">
        <is>
          <t xml:space="preserve">d7c0fc74548bd528a7df9b2bcd5338e0477008b0</t>
        </is>
      </c>
      <c r="E2249" t="inlineStr">
        <is>
          <t xml:space="preserve">Episode 23: Vor Dem Sturm</t>
        </is>
      </c>
      <c r="F2249">
        <v>23</v>
      </c>
      <c r="G2249" t="inlineStr">
        <is>
          <t xml:space="preserve">1:34-1:45</t>
        </is>
      </c>
      <c r="H2249" t="inlineStr">
        <is>
          <t xml:space="preserve">Resolved</t>
        </is>
      </c>
      <c r="I2249" t="inlineStr">
        <is>
          <t xml:space="preserve">„Das war doch sicher nur ein Scherz, junger Mann. Wir von der Donnerschlag-Halle würden das niemals wagen. Verzeiht die Neugier, aber wer ist dann Euer Vater?“ -&gt; „Das war doch sicher nur ein Scherz, junger Mann. Wir vom Herrenhaus Sturmfels würden das niemals wagen. Verzeiht die Neugier, aber wer ist dann Euer Vater?“</t>
        </is>
      </c>
      <c r="J2249" t="inlineStr">
        <is>
          <t xml:space="preserve">AI</t>
        </is>
      </c>
      <c r="K2249" t="inlineStr">
        <is>
          <t xml:space="preserve">Script error</t>
        </is>
      </c>
      <c r="L2249" t="inlineStr">
        <is>
          <t xml:space="preserve">Script error</t>
        </is>
      </c>
      <c r="M2249" t="str">
        <f>IFERROR(IF(VLOOKUP(L2249,'Quantification'!$A:$B,2,FALSE)&amp;""="","Unclassified",VLOOKUP(L2249,'Quantification'!$A:$B,2,FALSE)),"Unclassified")</f>
        <v>Major</v>
      </c>
      <c r="N2249" t="inlineStr">
        <is>
          <t xml:space="preserve">frl-denis.sobol@pocketfm.com</t>
        </is>
      </c>
      <c r="O2249" t="inlineStr">
        <is>
          <t xml:space="preserve">Issues found in raw</t>
        </is>
      </c>
      <c r="P2249" t="str">
        <f>IF(OR(O2249="Issues found in master",O2249="Final master"),"Master",IF(OR(O2249="Ready for Master",O2249="Issues found in raw",O2249="Raw under QC",O2249="Issues resolved in raw"),"Raw","-"))</f>
        <v>Raw</v>
      </c>
      <c r="Q2249" s="13">
        <v>46274.486805555556</v>
      </c>
      <c r="R2249" t="inlineStr">
        <is>
          <t xml:space="preserve">2026-09 (Sept)</t>
        </is>
      </c>
      <c r="S2249">
        <f>IF(M2249="Not an error",0,IF(COUNTIFS($A$2:$A2249,$A2249,$D$2:$D2249,$D2249,$M$2:$M2249,"&lt;&gt;Not an error")=1,1,0))</f>
        <v>0</v>
      </c>
      <c r="T2249">
        <f>IF(M2249&lt;&gt;"Major",0,IF(COUNTIFS($A$2:$A2249,$A2249,$D$2:$D2249,$D2249,$M$2:$M2249,"Major")=1,1,0))</f>
        <v>0</v>
      </c>
      <c r="U2249">
        <f>IF(M2249&lt;&gt;"Minor",0,IF(COUNTIFS($A$2:$A2249,$A2249,$D$2:$D2249,$D2249,$M$2:$M2249,"Minor")=1,1,0))</f>
        <v>0</v>
      </c>
    </row>
    <row r="2250">
      <c r="A2250" t="inlineStr">
        <is>
          <t xml:space="preserve">af2d64963a0b2a4ae6e1645ebec6e6220c089166</t>
        </is>
      </c>
      <c r="B2250" t="inlineStr">
        <is>
          <t xml:space="preserve">Rise of the Beastmaster</t>
        </is>
      </c>
      <c r="C2250" t="inlineStr">
        <is>
          <t xml:space="preserve">Der Aufstieg Des Beastmasters</t>
        </is>
      </c>
      <c r="D2250" t="inlineStr">
        <is>
          <t xml:space="preserve">d7c0fc74548bd528a7df9b2bcd5338e0477008b0</t>
        </is>
      </c>
      <c r="E2250" t="inlineStr">
        <is>
          <t xml:space="preserve">Episode 23: Vor Dem Sturm</t>
        </is>
      </c>
      <c r="F2250">
        <v>23</v>
      </c>
      <c r="G2250" t="inlineStr">
        <is>
          <t xml:space="preserve">2:51-2:56</t>
        </is>
      </c>
      <c r="H2250" t="inlineStr">
        <is>
          <t xml:space="preserve">Resolved</t>
        </is>
      </c>
      <c r="I2250" t="inlineStr">
        <is>
          <t xml:space="preserve">"Nur jemand, dem sie wirklich vertraut, würde einen Anhänger des Hauses Kronheim bekommen." -&gt; Nur jemand, dem sie wirklich vertraut, würde einen Anhänger der Königsfamilie bekommen.</t>
        </is>
      </c>
      <c r="J2250" t="inlineStr">
        <is>
          <t xml:space="preserve">AI</t>
        </is>
      </c>
      <c r="K2250" t="inlineStr">
        <is>
          <t xml:space="preserve">Script error</t>
        </is>
      </c>
      <c r="L2250" t="inlineStr">
        <is>
          <t xml:space="preserve">Script error</t>
        </is>
      </c>
      <c r="M2250" t="str">
        <f>IFERROR(IF(VLOOKUP(L2250,'Quantification'!$A:$B,2,FALSE)&amp;""="","Unclassified",VLOOKUP(L2250,'Quantification'!$A:$B,2,FALSE)),"Unclassified")</f>
        <v>Major</v>
      </c>
      <c r="N2250" t="inlineStr">
        <is>
          <t xml:space="preserve">frl-denis.sobol@pocketfm.com</t>
        </is>
      </c>
      <c r="O2250" t="inlineStr">
        <is>
          <t xml:space="preserve">Issues found in raw</t>
        </is>
      </c>
      <c r="P2250" t="str">
        <f>IF(OR(O2250="Issues found in master",O2250="Final master"),"Master",IF(OR(O2250="Ready for Master",O2250="Issues found in raw",O2250="Raw under QC",O2250="Issues resolved in raw"),"Raw","-"))</f>
        <v>Raw</v>
      </c>
      <c r="Q2250" s="13">
        <v>46274.486805555556</v>
      </c>
      <c r="R2250" t="inlineStr">
        <is>
          <t xml:space="preserve">2026-09 (Sept)</t>
        </is>
      </c>
      <c r="S2250">
        <f>IF(M2250="Not an error",0,IF(COUNTIFS($A$2:$A2250,$A2250,$D$2:$D2250,$D2250,$M$2:$M2250,"&lt;&gt;Not an error")=1,1,0))</f>
        <v>0</v>
      </c>
      <c r="T2250">
        <f>IF(M2250&lt;&gt;"Major",0,IF(COUNTIFS($A$2:$A2250,$A2250,$D$2:$D2250,$D2250,$M$2:$M2250,"Major")=1,1,0))</f>
        <v>0</v>
      </c>
      <c r="U2250">
        <f>IF(M2250&lt;&gt;"Minor",0,IF(COUNTIFS($A$2:$A2250,$A2250,$D$2:$D2250,$D2250,$M$2:$M2250,"Minor")=1,1,0))</f>
        <v>0</v>
      </c>
    </row>
    <row r="2251">
      <c r="A2251" t="inlineStr">
        <is>
          <t xml:space="preserve">af2d64963a0b2a4ae6e1645ebec6e6220c089166</t>
        </is>
      </c>
      <c r="B2251" t="inlineStr">
        <is>
          <t xml:space="preserve">Rise of the Beastmaster</t>
        </is>
      </c>
      <c r="C2251" t="inlineStr">
        <is>
          <t xml:space="preserve">Der Aufstieg Des Beastmasters</t>
        </is>
      </c>
      <c r="D2251" t="inlineStr">
        <is>
          <t xml:space="preserve">d7c0fc74548bd528a7df9b2bcd5338e0477008b0</t>
        </is>
      </c>
      <c r="E2251" t="inlineStr">
        <is>
          <t xml:space="preserve">Episode 23: Vor Dem Sturm</t>
        </is>
      </c>
      <c r="F2251">
        <v>23</v>
      </c>
      <c r="G2251" t="inlineStr">
        <is>
          <t xml:space="preserve">3:38-3:43</t>
        </is>
      </c>
      <c r="H2251" t="inlineStr">
        <is>
          <t xml:space="preserve">Resolved</t>
        </is>
      </c>
      <c r="I2251" t="inlineStr">
        <is>
          <t xml:space="preserve">the identity of the speaker is not supposed to be revealed yet - Enzo fragte: „Hast du das Manna, Verity?“ -&gt; „Hast du das Manna, Verity?“</t>
        </is>
      </c>
      <c r="J2251" t="inlineStr">
        <is>
          <t xml:space="preserve">AI</t>
        </is>
      </c>
      <c r="K2251" t="inlineStr">
        <is>
          <t xml:space="preserve">Script error</t>
        </is>
      </c>
      <c r="L2251" t="inlineStr">
        <is>
          <t xml:space="preserve">Script error</t>
        </is>
      </c>
      <c r="M2251" t="str">
        <f>IFERROR(IF(VLOOKUP(L2251,'Quantification'!$A:$B,2,FALSE)&amp;""="","Unclassified",VLOOKUP(L2251,'Quantification'!$A:$B,2,FALSE)),"Unclassified")</f>
        <v>Major</v>
      </c>
      <c r="N2251" t="inlineStr">
        <is>
          <t xml:space="preserve">frl-denis.sobol@pocketfm.com</t>
        </is>
      </c>
      <c r="O2251" t="inlineStr">
        <is>
          <t xml:space="preserve">Issues found in raw</t>
        </is>
      </c>
      <c r="P2251" t="str">
        <f>IF(OR(O2251="Issues found in master",O2251="Final master"),"Master",IF(OR(O2251="Ready for Master",O2251="Issues found in raw",O2251="Raw under QC",O2251="Issues resolved in raw"),"Raw","-"))</f>
        <v>Raw</v>
      </c>
      <c r="Q2251" s="13">
        <v>46274.486805555556</v>
      </c>
      <c r="R2251" t="inlineStr">
        <is>
          <t xml:space="preserve">2026-09 (Sept)</t>
        </is>
      </c>
      <c r="S2251">
        <f>IF(M2251="Not an error",0,IF(COUNTIFS($A$2:$A2251,$A2251,$D$2:$D2251,$D2251,$M$2:$M2251,"&lt;&gt;Not an error")=1,1,0))</f>
        <v>0</v>
      </c>
      <c r="T2251">
        <f>IF(M2251&lt;&gt;"Major",0,IF(COUNTIFS($A$2:$A2251,$A2251,$D$2:$D2251,$D2251,$M$2:$M2251,"Major")=1,1,0))</f>
        <v>0</v>
      </c>
      <c r="U2251">
        <f>IF(M2251&lt;&gt;"Minor",0,IF(COUNTIFS($A$2:$A2251,$A2251,$D$2:$D2251,$D2251,$M$2:$M2251,"Minor")=1,1,0))</f>
        <v>0</v>
      </c>
    </row>
    <row r="2252">
      <c r="A2252" t="inlineStr">
        <is>
          <t xml:space="preserve">af2d64963a0b2a4ae6e1645ebec6e6220c089166</t>
        </is>
      </c>
      <c r="B2252" t="inlineStr">
        <is>
          <t xml:space="preserve">Rise of the Beastmaster</t>
        </is>
      </c>
      <c r="C2252" t="inlineStr">
        <is>
          <t xml:space="preserve">Der Aufstieg Des Beastmasters</t>
        </is>
      </c>
      <c r="D2252" t="inlineStr">
        <is>
          <t xml:space="preserve">d7c0fc74548bd528a7df9b2bcd5338e0477008b0</t>
        </is>
      </c>
      <c r="E2252" t="inlineStr">
        <is>
          <t xml:space="preserve">Episode 23: Vor Dem Sturm</t>
        </is>
      </c>
      <c r="F2252">
        <v>23</v>
      </c>
      <c r="G2252" t="inlineStr">
        <is>
          <t xml:space="preserve">5:32-5:52</t>
        </is>
      </c>
      <c r="H2252" t="inlineStr">
        <is>
          <t xml:space="preserve">Resolved</t>
        </is>
      </c>
      <c r="I2252" t="inlineStr">
        <is>
          <t xml:space="preserve">"Der andere Junge hatte mächtige Verbindungen, und so wurde die Herausforderung der Donnerschlag-Halle für die Jüngeren zu einem Geschenk für einen Außenstehenden. Ein ranghohes Mitglied der Donnerschlag-Halle hatte das Manna gefunden, es aber nicht genommen, sondern es den Junioren zum Auskämpfen überlassen." -&gt; Der andere Junge hatte mächtige Verbindungen, und so wurde die Herausforderung von Sturmfels für die Jüngeren zu einem Geschenk für einen Außenstehenden. Ein ranghohes Mitglied von Sturmfels hatte das Manna gefunden, es aber nicht genommen, sondern es den Junioren zum Auskämpfen überlassen.</t>
        </is>
      </c>
      <c r="J2252" t="inlineStr">
        <is>
          <t xml:space="preserve">AI</t>
        </is>
      </c>
      <c r="K2252" t="inlineStr">
        <is>
          <t xml:space="preserve">Script error</t>
        </is>
      </c>
      <c r="L2252" t="inlineStr">
        <is>
          <t xml:space="preserve">Script error</t>
        </is>
      </c>
      <c r="M2252" t="str">
        <f>IFERROR(IF(VLOOKUP(L2252,'Quantification'!$A:$B,2,FALSE)&amp;""="","Unclassified",VLOOKUP(L2252,'Quantification'!$A:$B,2,FALSE)),"Unclassified")</f>
        <v>Major</v>
      </c>
      <c r="N2252" t="inlineStr">
        <is>
          <t xml:space="preserve">frl-denis.sobol@pocketfm.com</t>
        </is>
      </c>
      <c r="O2252" t="inlineStr">
        <is>
          <t xml:space="preserve">Issues found in raw</t>
        </is>
      </c>
      <c r="P2252" t="str">
        <f>IF(OR(O2252="Issues found in master",O2252="Final master"),"Master",IF(OR(O2252="Ready for Master",O2252="Issues found in raw",O2252="Raw under QC",O2252="Issues resolved in raw"),"Raw","-"))</f>
        <v>Raw</v>
      </c>
      <c r="Q2252" s="13">
        <v>46274.486805555556</v>
      </c>
      <c r="R2252" t="inlineStr">
        <is>
          <t xml:space="preserve">2026-09 (Sept)</t>
        </is>
      </c>
      <c r="S2252">
        <f>IF(M2252="Not an error",0,IF(COUNTIFS($A$2:$A2252,$A2252,$D$2:$D2252,$D2252,$M$2:$M2252,"&lt;&gt;Not an error")=1,1,0))</f>
        <v>0</v>
      </c>
      <c r="T2252">
        <f>IF(M2252&lt;&gt;"Major",0,IF(COUNTIFS($A$2:$A2252,$A2252,$D$2:$D2252,$D2252,$M$2:$M2252,"Major")=1,1,0))</f>
        <v>0</v>
      </c>
      <c r="U2252">
        <f>IF(M2252&lt;&gt;"Minor",0,IF(COUNTIFS($A$2:$A2252,$A2252,$D$2:$D2252,$D2252,$M$2:$M2252,"Minor")=1,1,0))</f>
        <v>0</v>
      </c>
    </row>
    <row r="2253">
      <c r="A2253" t="inlineStr">
        <is>
          <t xml:space="preserve">af2d64963a0b2a4ae6e1645ebec6e6220c089166</t>
        </is>
      </c>
      <c r="B2253" t="inlineStr">
        <is>
          <t xml:space="preserve">Rise of the Beastmaster</t>
        </is>
      </c>
      <c r="C2253" t="inlineStr">
        <is>
          <t xml:space="preserve">Der Aufstieg Des Beastmasters</t>
        </is>
      </c>
      <c r="D2253" t="inlineStr">
        <is>
          <t xml:space="preserve">d7c0fc74548bd528a7df9b2bcd5338e0477008b0</t>
        </is>
      </c>
      <c r="E2253" t="inlineStr">
        <is>
          <t xml:space="preserve">Episode 23: Vor Dem Sturm</t>
        </is>
      </c>
      <c r="F2253">
        <v>23</v>
      </c>
      <c r="G2253" t="inlineStr">
        <is>
          <t xml:space="preserve">7:45-7:50</t>
        </is>
      </c>
      <c r="H2253" t="inlineStr">
        <is>
          <t xml:space="preserve">Resolved</t>
        </is>
      </c>
      <c r="I2253" t="inlineStr">
        <is>
          <t xml:space="preserve">"Der Junge von eben hat mich nur wegen dieser seltsamen Rüstung an seinem linken Arm besiegt." -&gt; Der Junge von eben hat dich nur wegen dieser seltsamen Rüstung an seinem linken Arm besiegt.</t>
        </is>
      </c>
      <c r="J2253" t="inlineStr">
        <is>
          <t xml:space="preserve">AI</t>
        </is>
      </c>
      <c r="K2253" t="inlineStr">
        <is>
          <t xml:space="preserve">Script error</t>
        </is>
      </c>
      <c r="L2253" t="inlineStr">
        <is>
          <t xml:space="preserve">Script error</t>
        </is>
      </c>
      <c r="M2253" t="str">
        <f>IFERROR(IF(VLOOKUP(L2253,'Quantification'!$A:$B,2,FALSE)&amp;""="","Unclassified",VLOOKUP(L2253,'Quantification'!$A:$B,2,FALSE)),"Unclassified")</f>
        <v>Major</v>
      </c>
      <c r="N2253" t="inlineStr">
        <is>
          <t xml:space="preserve">frl-denis.sobol@pocketfm.com</t>
        </is>
      </c>
      <c r="O2253" t="inlineStr">
        <is>
          <t xml:space="preserve">Issues found in raw</t>
        </is>
      </c>
      <c r="P2253" t="str">
        <f>IF(OR(O2253="Issues found in master",O2253="Final master"),"Master",IF(OR(O2253="Ready for Master",O2253="Issues found in raw",O2253="Raw under QC",O2253="Issues resolved in raw"),"Raw","-"))</f>
        <v>Raw</v>
      </c>
      <c r="Q2253" s="13">
        <v>46274.486805555556</v>
      </c>
      <c r="R2253" t="inlineStr">
        <is>
          <t xml:space="preserve">2026-09 (Sept)</t>
        </is>
      </c>
      <c r="S2253">
        <f>IF(M2253="Not an error",0,IF(COUNTIFS($A$2:$A2253,$A2253,$D$2:$D2253,$D2253,$M$2:$M2253,"&lt;&gt;Not an error")=1,1,0))</f>
        <v>0</v>
      </c>
      <c r="T2253">
        <f>IF(M2253&lt;&gt;"Major",0,IF(COUNTIFS($A$2:$A2253,$A2253,$D$2:$D2253,$D2253,$M$2:$M2253,"Major")=1,1,0))</f>
        <v>0</v>
      </c>
      <c r="U2253">
        <f>IF(M2253&lt;&gt;"Minor",0,IF(COUNTIFS($A$2:$A2253,$A2253,$D$2:$D2253,$D2253,$M$2:$M2253,"Minor")=1,1,0))</f>
        <v>0</v>
      </c>
    </row>
    <row r="2254">
      <c r="A2254" t="inlineStr">
        <is>
          <t xml:space="preserve">af2d64963a0b2a4ae6e1645ebec6e6220c089166</t>
        </is>
      </c>
      <c r="B2254" t="inlineStr">
        <is>
          <t xml:space="preserve">Rise of the Beastmaster</t>
        </is>
      </c>
      <c r="C2254" t="inlineStr">
        <is>
          <t xml:space="preserve">Der Aufstieg Des Beastmasters</t>
        </is>
      </c>
      <c r="D2254" t="inlineStr">
        <is>
          <t xml:space="preserve">d7c0fc74548bd528a7df9b2bcd5338e0477008b0</t>
        </is>
      </c>
      <c r="E2254" t="inlineStr">
        <is>
          <t xml:space="preserve">Episode 23: Vor Dem Sturm</t>
        </is>
      </c>
      <c r="F2254">
        <v>23</v>
      </c>
      <c r="G2254" t="inlineStr">
        <is>
          <t xml:space="preserve">9:00-9:10</t>
        </is>
      </c>
      <c r="H2254" t="inlineStr">
        <is>
          <t xml:space="preserve">Resolved</t>
        </is>
      </c>
      <c r="I2254" t="inlineStr">
        <is>
          <t xml:space="preserve">„Nachdem ich das Manna hatte, bin ich Leuten von der Donnerschlag-Halle begegnet. Ich konnte entkommen, indem ich den Jade-Anhänger der Prinzessin benutzt habe.“ -&gt; „Nachdem ich das Manna hatte, bin ich Leuten von Sturmfels begegnet. Ich konnte entkommen, indem ich den Jade-Anhänger der Prinzessin benutzt habe.“</t>
        </is>
      </c>
      <c r="J2254" t="inlineStr">
        <is>
          <t xml:space="preserve">AI</t>
        </is>
      </c>
      <c r="K2254" t="inlineStr">
        <is>
          <t xml:space="preserve">Script error</t>
        </is>
      </c>
      <c r="L2254" t="inlineStr">
        <is>
          <t xml:space="preserve">Script error</t>
        </is>
      </c>
      <c r="M2254" t="str">
        <f>IFERROR(IF(VLOOKUP(L2254,'Quantification'!$A:$B,2,FALSE)&amp;""="","Unclassified",VLOOKUP(L2254,'Quantification'!$A:$B,2,FALSE)),"Unclassified")</f>
        <v>Major</v>
      </c>
      <c r="N2254" t="inlineStr">
        <is>
          <t xml:space="preserve">frl-denis.sobol@pocketfm.com</t>
        </is>
      </c>
      <c r="O2254" t="inlineStr">
        <is>
          <t xml:space="preserve">Issues found in raw</t>
        </is>
      </c>
      <c r="P2254" t="str">
        <f>IF(OR(O2254="Issues found in master",O2254="Final master"),"Master",IF(OR(O2254="Ready for Master",O2254="Issues found in raw",O2254="Raw under QC",O2254="Issues resolved in raw"),"Raw","-"))</f>
        <v>Raw</v>
      </c>
      <c r="Q2254" s="13">
        <v>46274.486805555556</v>
      </c>
      <c r="R2254" t="inlineStr">
        <is>
          <t xml:space="preserve">2026-09 (Sept)</t>
        </is>
      </c>
      <c r="S2254">
        <f>IF(M2254="Not an error",0,IF(COUNTIFS($A$2:$A2254,$A2254,$D$2:$D2254,$D2254,$M$2:$M2254,"&lt;&gt;Not an error")=1,1,0))</f>
        <v>0</v>
      </c>
      <c r="T2254">
        <f>IF(M2254&lt;&gt;"Major",0,IF(COUNTIFS($A$2:$A2254,$A2254,$D$2:$D2254,$D2254,$M$2:$M2254,"Major")=1,1,0))</f>
        <v>0</v>
      </c>
      <c r="U2254">
        <f>IF(M2254&lt;&gt;"Minor",0,IF(COUNTIFS($A$2:$A2254,$A2254,$D$2:$D2254,$D2254,$M$2:$M2254,"Minor")=1,1,0))</f>
        <v>0</v>
      </c>
    </row>
    <row r="2255">
      <c r="A2255" t="inlineStr">
        <is>
          <t xml:space="preserve">af2d64963a0b2a4ae6e1645ebec6e6220c089166</t>
        </is>
      </c>
      <c r="B2255" t="inlineStr">
        <is>
          <t xml:space="preserve">Rise of the Beastmaster</t>
        </is>
      </c>
      <c r="C2255" t="inlineStr">
        <is>
          <t xml:space="preserve">Der Aufstieg Des Beastmasters</t>
        </is>
      </c>
      <c r="D2255" t="inlineStr">
        <is>
          <t xml:space="preserve">4417e66e4a2e8fd6597be0e0c3f91bb9fc2ce517</t>
        </is>
      </c>
      <c r="E2255" t="inlineStr">
        <is>
          <t xml:space="preserve">Episode 24: Das Feuer, Das Kämpft</t>
        </is>
      </c>
      <c r="F2255">
        <v>24</v>
      </c>
      <c r="G2255" t="inlineStr">
        <is>
          <t xml:space="preserve">0:25-0:29</t>
        </is>
      </c>
      <c r="H2255" t="inlineStr">
        <is>
          <t xml:space="preserve">Resolved</t>
        </is>
      </c>
      <c r="I2255" t="inlineStr">
        <is>
          <t xml:space="preserve">"Die Donnerschlag-Halle hatte das Krokodil von Anfang an als Teil der Prüfung eingeplant." -&gt; Das Herrenhaus Sturmfels hatte das Krokodil von Anfang an als Teil der Prüfung eingeplant.</t>
        </is>
      </c>
      <c r="J2255" t="inlineStr">
        <is>
          <t xml:space="preserve">AI</t>
        </is>
      </c>
      <c r="K2255" t="inlineStr">
        <is>
          <t xml:space="preserve">Script error</t>
        </is>
      </c>
      <c r="L2255" t="inlineStr">
        <is>
          <t xml:space="preserve">Script error</t>
        </is>
      </c>
      <c r="M2255" t="str">
        <f>IFERROR(IF(VLOOKUP(L2255,'Quantification'!$A:$B,2,FALSE)&amp;""="","Unclassified",VLOOKUP(L2255,'Quantification'!$A:$B,2,FALSE)),"Unclassified")</f>
        <v>Major</v>
      </c>
      <c r="N2255" t="inlineStr">
        <is>
          <t xml:space="preserve">frl-denis.sobol@pocketfm.com</t>
        </is>
      </c>
      <c r="O2255" t="inlineStr">
        <is>
          <t xml:space="preserve">Issues found in raw</t>
        </is>
      </c>
      <c r="P2255" t="str">
        <f>IF(OR(O2255="Issues found in master",O2255="Final master"),"Master",IF(OR(O2255="Ready for Master",O2255="Issues found in raw",O2255="Raw under QC",O2255="Issues resolved in raw"),"Raw","-"))</f>
        <v>Raw</v>
      </c>
      <c r="Q2255" s="13">
        <v>46274.486805555556</v>
      </c>
      <c r="R2255" t="inlineStr">
        <is>
          <t xml:space="preserve">2026-09 (Sept)</t>
        </is>
      </c>
      <c r="S2255">
        <f>IF(M2255="Not an error",0,IF(COUNTIFS($A$2:$A2255,$A2255,$D$2:$D2255,$D2255,$M$2:$M2255,"&lt;&gt;Not an error")=1,1,0))</f>
        <v>1</v>
      </c>
      <c r="T2255">
        <f>IF(M2255&lt;&gt;"Major",0,IF(COUNTIFS($A$2:$A2255,$A2255,$D$2:$D2255,$D2255,$M$2:$M2255,"Major")=1,1,0))</f>
        <v>1</v>
      </c>
      <c r="U2255">
        <f>IF(M2255&lt;&gt;"Minor",0,IF(COUNTIFS($A$2:$A2255,$A2255,$D$2:$D2255,$D2255,$M$2:$M2255,"Minor")=1,1,0))</f>
        <v>0</v>
      </c>
    </row>
    <row r="2256">
      <c r="A2256" t="inlineStr">
        <is>
          <t xml:space="preserve">af2d64963a0b2a4ae6e1645ebec6e6220c089166</t>
        </is>
      </c>
      <c r="B2256" t="inlineStr">
        <is>
          <t xml:space="preserve">Rise of the Beastmaster</t>
        </is>
      </c>
      <c r="C2256" t="inlineStr">
        <is>
          <t xml:space="preserve">Der Aufstieg Des Beastmasters</t>
        </is>
      </c>
      <c r="D2256" t="inlineStr">
        <is>
          <t xml:space="preserve">4417e66e4a2e8fd6597be0e0c3f91bb9fc2ce517</t>
        </is>
      </c>
      <c r="E2256" t="inlineStr">
        <is>
          <t xml:space="preserve">Episode 24: Das Feuer, Das Kämpft</t>
        </is>
      </c>
      <c r="F2256">
        <v>24</v>
      </c>
      <c r="G2256" t="inlineStr">
        <is>
          <t xml:space="preserve">2:28-2:46</t>
        </is>
      </c>
      <c r="H2256" t="inlineStr">
        <is>
          <t xml:space="preserve">Resolved</t>
        </is>
      </c>
      <c r="I2256" t="inlineStr">
        <is>
          <t xml:space="preserve">"Corra tat es in der Seele weh, zuzusehen, wie ihr Bruder zerfleischt wurde, aber die Regeln der Donnerschlag-Halle verboten eine Einmischung." -&gt; Corra tat es in der Seele weh, zuzusehen, wie ihr Bruder zerfleischt wurde, aber die Regeln des Herrenhauses Sturmfels verboten eine Einmischung.</t>
        </is>
      </c>
      <c r="J2256" t="inlineStr">
        <is>
          <t xml:space="preserve">AI</t>
        </is>
      </c>
      <c r="K2256" t="inlineStr">
        <is>
          <t xml:space="preserve">Script error</t>
        </is>
      </c>
      <c r="L2256" t="inlineStr">
        <is>
          <t xml:space="preserve">Script error</t>
        </is>
      </c>
      <c r="M2256" t="str">
        <f>IFERROR(IF(VLOOKUP(L2256,'Quantification'!$A:$B,2,FALSE)&amp;""="","Unclassified",VLOOKUP(L2256,'Quantification'!$A:$B,2,FALSE)),"Unclassified")</f>
        <v>Major</v>
      </c>
      <c r="N2256" t="inlineStr">
        <is>
          <t xml:space="preserve">frl-denis.sobol@pocketfm.com</t>
        </is>
      </c>
      <c r="O2256" t="inlineStr">
        <is>
          <t xml:space="preserve">Issues found in raw</t>
        </is>
      </c>
      <c r="P2256" t="str">
        <f>IF(OR(O2256="Issues found in master",O2256="Final master"),"Master",IF(OR(O2256="Ready for Master",O2256="Issues found in raw",O2256="Raw under QC",O2256="Issues resolved in raw"),"Raw","-"))</f>
        <v>Raw</v>
      </c>
      <c r="Q2256" s="13">
        <v>46274.486805555556</v>
      </c>
      <c r="R2256" t="inlineStr">
        <is>
          <t xml:space="preserve">2026-09 (Sept)</t>
        </is>
      </c>
      <c r="S2256">
        <f>IF(M2256="Not an error",0,IF(COUNTIFS($A$2:$A2256,$A2256,$D$2:$D2256,$D2256,$M$2:$M2256,"&lt;&gt;Not an error")=1,1,0))</f>
        <v>0</v>
      </c>
      <c r="T2256">
        <f>IF(M2256&lt;&gt;"Major",0,IF(COUNTIFS($A$2:$A2256,$A2256,$D$2:$D2256,$D2256,$M$2:$M2256,"Major")=1,1,0))</f>
        <v>0</v>
      </c>
      <c r="U2256">
        <f>IF(M2256&lt;&gt;"Minor",0,IF(COUNTIFS($A$2:$A2256,$A2256,$D$2:$D2256,$D2256,$M$2:$M2256,"Minor")=1,1,0))</f>
        <v>0</v>
      </c>
    </row>
    <row r="2257">
      <c r="A2257" t="inlineStr">
        <is>
          <t xml:space="preserve">af2d64963a0b2a4ae6e1645ebec6e6220c089166</t>
        </is>
      </c>
      <c r="B2257" t="inlineStr">
        <is>
          <t xml:space="preserve">Rise of the Beastmaster</t>
        </is>
      </c>
      <c r="C2257" t="inlineStr">
        <is>
          <t xml:space="preserve">Der Aufstieg Des Beastmasters</t>
        </is>
      </c>
      <c r="D2257" t="inlineStr">
        <is>
          <t xml:space="preserve">4417e66e4a2e8fd6597be0e0c3f91bb9fc2ce517</t>
        </is>
      </c>
      <c r="E2257" t="inlineStr">
        <is>
          <t xml:space="preserve">Episode 24: Das Feuer, Das Kämpft</t>
        </is>
      </c>
      <c r="F2257">
        <v>24</v>
      </c>
      <c r="G2257" t="inlineStr">
        <is>
          <t xml:space="preserve">4:10-4:25</t>
        </is>
      </c>
      <c r="H2257" t="inlineStr">
        <is>
          <t xml:space="preserve">Resolved</t>
        </is>
      </c>
      <c r="I2257" t="inlineStr">
        <is>
          <t xml:space="preserve">„Ich denke, es war in Ordnung, dass du dich eingemischt hast. Die Regeln galten für die Lehrlinge der Donnerschlag-Halle. Da ein Außenstehender es gestohlen hat, können wir entscheiden, was wir als Nächstes tun, nachdem wir es zurückgeholt haben.“ -&gt; „Ich denke, es war in Ordnung, dass du dich eingemischt hast. Die Regeln galten für die Lehrlinge von Sturmfels. Da ein Außenstehender es gestohlen hat, können wir entscheiden, was wir als Nächstes tun, nachdem wir es zurückgeholt haben.“</t>
        </is>
      </c>
      <c r="J2257" t="inlineStr">
        <is>
          <t xml:space="preserve">AI</t>
        </is>
      </c>
      <c r="K2257" t="inlineStr">
        <is>
          <t xml:space="preserve">Script error</t>
        </is>
      </c>
      <c r="L2257" t="inlineStr">
        <is>
          <t xml:space="preserve">Script error</t>
        </is>
      </c>
      <c r="M2257" t="str">
        <f>IFERROR(IF(VLOOKUP(L2257,'Quantification'!$A:$B,2,FALSE)&amp;""="","Unclassified",VLOOKUP(L2257,'Quantification'!$A:$B,2,FALSE)),"Unclassified")</f>
        <v>Major</v>
      </c>
      <c r="N2257" t="inlineStr">
        <is>
          <t xml:space="preserve">frl-denis.sobol@pocketfm.com</t>
        </is>
      </c>
      <c r="O2257" t="inlineStr">
        <is>
          <t xml:space="preserve">Issues found in raw</t>
        </is>
      </c>
      <c r="P2257" t="str">
        <f>IF(OR(O2257="Issues found in master",O2257="Final master"),"Master",IF(OR(O2257="Ready for Master",O2257="Issues found in raw",O2257="Raw under QC",O2257="Issues resolved in raw"),"Raw","-"))</f>
        <v>Raw</v>
      </c>
      <c r="Q2257" s="13">
        <v>46274.486805555556</v>
      </c>
      <c r="R2257" t="inlineStr">
        <is>
          <t xml:space="preserve">2026-09 (Sept)</t>
        </is>
      </c>
      <c r="S2257">
        <f>IF(M2257="Not an error",0,IF(COUNTIFS($A$2:$A2257,$A2257,$D$2:$D2257,$D2257,$M$2:$M2257,"&lt;&gt;Not an error")=1,1,0))</f>
        <v>0</v>
      </c>
      <c r="T2257">
        <f>IF(M2257&lt;&gt;"Major",0,IF(COUNTIFS($A$2:$A2257,$A2257,$D$2:$D2257,$D2257,$M$2:$M2257,"Major")=1,1,0))</f>
        <v>0</v>
      </c>
      <c r="U2257">
        <f>IF(M2257&lt;&gt;"Minor",0,IF(COUNTIFS($A$2:$A2257,$A2257,$D$2:$D2257,$D2257,$M$2:$M2257,"Minor")=1,1,0))</f>
        <v>0</v>
      </c>
    </row>
    <row r="2258">
      <c r="A2258" t="inlineStr">
        <is>
          <t xml:space="preserve">af2d64963a0b2a4ae6e1645ebec6e6220c089166</t>
        </is>
      </c>
      <c r="B2258" t="inlineStr">
        <is>
          <t xml:space="preserve">Rise of the Beastmaster</t>
        </is>
      </c>
      <c r="C2258" t="inlineStr">
        <is>
          <t xml:space="preserve">Der Aufstieg Des Beastmasters</t>
        </is>
      </c>
      <c r="D2258" t="inlineStr">
        <is>
          <t xml:space="preserve">4417e66e4a2e8fd6597be0e0c3f91bb9fc2ce517</t>
        </is>
      </c>
      <c r="E2258" t="inlineStr">
        <is>
          <t xml:space="preserve">Episode 24: Das Feuer, Das Kämpft</t>
        </is>
      </c>
      <c r="F2258">
        <v>24</v>
      </c>
      <c r="G2258" t="inlineStr">
        <is>
          <t xml:space="preserve">8:08-8:14</t>
        </is>
      </c>
      <c r="H2258" t="inlineStr">
        <is>
          <t xml:space="preserve">Resolved</t>
        </is>
      </c>
      <c r="I2258" t="inlineStr">
        <is>
          <t xml:space="preserve">Wie konntet ihr zulassen, dass ein Fremder den Schatz der Donnerschlag-Halle in die Hände bekommt!“ -&gt; Wie konntet ihr zulassen, dass ein Fremder den Schatz des Herrenhauses Sturmfels in die Hände bekommt!“</t>
        </is>
      </c>
      <c r="J2258" t="inlineStr">
        <is>
          <t xml:space="preserve">AI</t>
        </is>
      </c>
      <c r="K2258" t="inlineStr">
        <is>
          <t xml:space="preserve">Script error</t>
        </is>
      </c>
      <c r="L2258" t="inlineStr">
        <is>
          <t xml:space="preserve">Script error</t>
        </is>
      </c>
      <c r="M2258" t="str">
        <f>IFERROR(IF(VLOOKUP(L2258,'Quantification'!$A:$B,2,FALSE)&amp;""="","Unclassified",VLOOKUP(L2258,'Quantification'!$A:$B,2,FALSE)),"Unclassified")</f>
        <v>Major</v>
      </c>
      <c r="N2258" t="inlineStr">
        <is>
          <t xml:space="preserve">frl-denis.sobol@pocketfm.com</t>
        </is>
      </c>
      <c r="O2258" t="inlineStr">
        <is>
          <t xml:space="preserve">Issues found in raw</t>
        </is>
      </c>
      <c r="P2258" t="str">
        <f>IF(OR(O2258="Issues found in master",O2258="Final master"),"Master",IF(OR(O2258="Ready for Master",O2258="Issues found in raw",O2258="Raw under QC",O2258="Issues resolved in raw"),"Raw","-"))</f>
        <v>Raw</v>
      </c>
      <c r="Q2258" s="13">
        <v>46274.486805555556</v>
      </c>
      <c r="R2258" t="inlineStr">
        <is>
          <t xml:space="preserve">2026-09 (Sept)</t>
        </is>
      </c>
      <c r="S2258">
        <f>IF(M2258="Not an error",0,IF(COUNTIFS($A$2:$A2258,$A2258,$D$2:$D2258,$D2258,$M$2:$M2258,"&lt;&gt;Not an error")=1,1,0))</f>
        <v>0</v>
      </c>
      <c r="T2258">
        <f>IF(M2258&lt;&gt;"Major",0,IF(COUNTIFS($A$2:$A2258,$A2258,$D$2:$D2258,$D2258,$M$2:$M2258,"Major")=1,1,0))</f>
        <v>0</v>
      </c>
      <c r="U2258">
        <f>IF(M2258&lt;&gt;"Minor",0,IF(COUNTIFS($A$2:$A2258,$A2258,$D$2:$D2258,$D2258,$M$2:$M2258,"Minor")=1,1,0))</f>
        <v>0</v>
      </c>
    </row>
    <row r="2259">
      <c r="A2259" t="inlineStr">
        <is>
          <t xml:space="preserve">af2d64963a0b2a4ae6e1645ebec6e6220c089166</t>
        </is>
      </c>
      <c r="B2259" t="inlineStr">
        <is>
          <t xml:space="preserve">Rise of the Beastmaster</t>
        </is>
      </c>
      <c r="C2259" t="inlineStr">
        <is>
          <t xml:space="preserve">Der Aufstieg Des Beastmasters</t>
        </is>
      </c>
      <c r="D2259" t="inlineStr">
        <is>
          <t xml:space="preserve">2fd1b10d7b5a873f4b80945926e95fb2a878cebd</t>
        </is>
      </c>
      <c r="E2259" t="inlineStr">
        <is>
          <t xml:space="preserve">Episode 25: Etwas Anderes Werden</t>
        </is>
      </c>
      <c r="F2259">
        <v>25</v>
      </c>
      <c r="G2259" t="inlineStr">
        <is>
          <t xml:space="preserve">9:18-9:25</t>
        </is>
      </c>
      <c r="H2259" t="inlineStr">
        <is>
          <t xml:space="preserve">Resolved</t>
        </is>
      </c>
      <c r="I2259" t="inlineStr">
        <is>
          <t xml:space="preserve">tome der nachtglut -&gt; glut-tome - "Zweitens, Trainingsfähigkeiten wie die Dunkelgoldtechnik oder der Tome der Nachtglut."</t>
        </is>
      </c>
      <c r="J2259" t="inlineStr">
        <is>
          <t xml:space="preserve">AI</t>
        </is>
      </c>
      <c r="K2259" t="inlineStr">
        <is>
          <t xml:space="preserve">Script error</t>
        </is>
      </c>
      <c r="L2259" t="inlineStr">
        <is>
          <t xml:space="preserve">Script error</t>
        </is>
      </c>
      <c r="M2259" t="str">
        <f>IFERROR(IF(VLOOKUP(L2259,'Quantification'!$A:$B,2,FALSE)&amp;""="","Unclassified",VLOOKUP(L2259,'Quantification'!$A:$B,2,FALSE)),"Unclassified")</f>
        <v>Major</v>
      </c>
      <c r="N2259" t="inlineStr">
        <is>
          <t xml:space="preserve">frl-denis.sobol@pocketfm.com</t>
        </is>
      </c>
      <c r="O2259" t="inlineStr">
        <is>
          <t xml:space="preserve">Issues found in raw</t>
        </is>
      </c>
      <c r="P2259" t="str">
        <f>IF(OR(O2259="Issues found in master",O2259="Final master"),"Master",IF(OR(O2259="Ready for Master",O2259="Issues found in raw",O2259="Raw under QC",O2259="Issues resolved in raw"),"Raw","-"))</f>
        <v>Raw</v>
      </c>
      <c r="Q2259" s="13">
        <v>46274.486805555556</v>
      </c>
      <c r="R2259" t="inlineStr">
        <is>
          <t xml:space="preserve">2026-09 (Sept)</t>
        </is>
      </c>
      <c r="S2259">
        <f>IF(M2259="Not an error",0,IF(COUNTIFS($A$2:$A2259,$A2259,$D$2:$D2259,$D2259,$M$2:$M2259,"&lt;&gt;Not an error")=1,1,0))</f>
        <v>1</v>
      </c>
      <c r="T2259">
        <f>IF(M2259&lt;&gt;"Major",0,IF(COUNTIFS($A$2:$A2259,$A2259,$D$2:$D2259,$D2259,$M$2:$M2259,"Major")=1,1,0))</f>
        <v>1</v>
      </c>
      <c r="U2259">
        <f>IF(M2259&lt;&gt;"Minor",0,IF(COUNTIFS($A$2:$A2259,$A2259,$D$2:$D2259,$D2259,$M$2:$M2259,"Minor")=1,1,0))</f>
        <v>0</v>
      </c>
    </row>
    <row r="2260">
      <c r="A2260" t="inlineStr">
        <is>
          <t xml:space="preserve">af2d64963a0b2a4ae6e1645ebec6e6220c089166</t>
        </is>
      </c>
      <c r="B2260" t="inlineStr">
        <is>
          <t xml:space="preserve">Rise of the Beastmaster</t>
        </is>
      </c>
      <c r="C2260" t="inlineStr">
        <is>
          <t xml:space="preserve">Der Aufstieg Des Beastmasters</t>
        </is>
      </c>
      <c r="D2260" t="inlineStr">
        <is>
          <t xml:space="preserve">91ae8a6e35559d6ee0de4ce3bb8a718ef0c4f85f</t>
        </is>
      </c>
      <c r="E2260" t="inlineStr">
        <is>
          <t xml:space="preserve">Episode 26: Rückkehr Zum Feuer</t>
        </is>
      </c>
      <c r="F2260">
        <v>26</v>
      </c>
      <c r="G2260" t="inlineStr">
        <is>
          <t xml:space="preserve">8:04-8:09</t>
        </is>
      </c>
      <c r="H2260" t="inlineStr">
        <is>
          <t xml:space="preserve">Resolved</t>
        </is>
      </c>
      <c r="I2260" t="inlineStr">
        <is>
          <t xml:space="preserve">Ewigflammenkörper -&gt; Ewigglut-Infernokörper - "Als sie das erste Mal zusammen trainiert hatten, hatte Jake einen Ewigflammenkörper erhalten."</t>
        </is>
      </c>
      <c r="J2260" t="inlineStr">
        <is>
          <t xml:space="preserve">AI</t>
        </is>
      </c>
      <c r="K2260" t="inlineStr">
        <is>
          <t xml:space="preserve">Script error</t>
        </is>
      </c>
      <c r="L2260" t="inlineStr">
        <is>
          <t xml:space="preserve">Script error</t>
        </is>
      </c>
      <c r="M2260" t="str">
        <f>IFERROR(IF(VLOOKUP(L2260,'Quantification'!$A:$B,2,FALSE)&amp;""="","Unclassified",VLOOKUP(L2260,'Quantification'!$A:$B,2,FALSE)),"Unclassified")</f>
        <v>Major</v>
      </c>
      <c r="N2260" t="inlineStr">
        <is>
          <t xml:space="preserve">frl-denis.sobol@pocketfm.com</t>
        </is>
      </c>
      <c r="O2260" t="inlineStr">
        <is>
          <t xml:space="preserve">Issues found in raw</t>
        </is>
      </c>
      <c r="P2260" t="str">
        <f>IF(OR(O2260="Issues found in master",O2260="Final master"),"Master",IF(OR(O2260="Ready for Master",O2260="Issues found in raw",O2260="Raw under QC",O2260="Issues resolved in raw"),"Raw","-"))</f>
        <v>Raw</v>
      </c>
      <c r="Q2260" s="13">
        <v>46274.486805555556</v>
      </c>
      <c r="R2260" t="inlineStr">
        <is>
          <t xml:space="preserve">2026-09 (Sept)</t>
        </is>
      </c>
      <c r="S2260">
        <f>IF(M2260="Not an error",0,IF(COUNTIFS($A$2:$A2260,$A2260,$D$2:$D2260,$D2260,$M$2:$M2260,"&lt;&gt;Not an error")=1,1,0))</f>
        <v>1</v>
      </c>
      <c r="T2260">
        <f>IF(M2260&lt;&gt;"Major",0,IF(COUNTIFS($A$2:$A2260,$A2260,$D$2:$D2260,$D2260,$M$2:$M2260,"Major")=1,1,0))</f>
        <v>1</v>
      </c>
      <c r="U2260">
        <f>IF(M2260&lt;&gt;"Minor",0,IF(COUNTIFS($A$2:$A2260,$A2260,$D$2:$D2260,$D2260,$M$2:$M2260,"Minor")=1,1,0))</f>
        <v>0</v>
      </c>
    </row>
    <row r="2261">
      <c r="A2261" t="inlineStr">
        <is>
          <t xml:space="preserve">af2d64963a0b2a4ae6e1645ebec6e6220c089166</t>
        </is>
      </c>
      <c r="B2261" t="inlineStr">
        <is>
          <t xml:space="preserve">Rise of the Beastmaster</t>
        </is>
      </c>
      <c r="C2261" t="inlineStr">
        <is>
          <t xml:space="preserve">Der Aufstieg Des Beastmasters</t>
        </is>
      </c>
      <c r="D2261" t="inlineStr">
        <is>
          <t xml:space="preserve">91ae8a6e35559d6ee0de4ce3bb8a718ef0c4f85f</t>
        </is>
      </c>
      <c r="E2261" t="inlineStr">
        <is>
          <t xml:space="preserve">Episode 26: Rückkehr Zum Feuer</t>
        </is>
      </c>
      <c r="F2261">
        <v>26</v>
      </c>
      <c r="G2261" t="inlineStr">
        <is>
          <t xml:space="preserve">9:16-9:27</t>
        </is>
      </c>
      <c r="H2261" t="inlineStr">
        <is>
          <t xml:space="preserve">Resolved</t>
        </is>
      </c>
      <c r="I2261" t="inlineStr">
        <is>
          <t xml:space="preserve">Ewigflammen Bestienkraft -&gt; Ewigglut-Inferno Bestienkraft - "Die magmaartige Ewigflammen Bestienkraft strömte durch die dicken, drachenähnlichen Adern der beiden und verwandelte sie in etwas, das an ausbrechende Vulkane erinnerte."</t>
        </is>
      </c>
      <c r="J2261" t="inlineStr">
        <is>
          <t xml:space="preserve">AI</t>
        </is>
      </c>
      <c r="K2261" t="inlineStr">
        <is>
          <t xml:space="preserve">Script error</t>
        </is>
      </c>
      <c r="L2261" t="inlineStr">
        <is>
          <t xml:space="preserve">Script error</t>
        </is>
      </c>
      <c r="M2261" t="str">
        <f>IFERROR(IF(VLOOKUP(L2261,'Quantification'!$A:$B,2,FALSE)&amp;""="","Unclassified",VLOOKUP(L2261,'Quantification'!$A:$B,2,FALSE)),"Unclassified")</f>
        <v>Major</v>
      </c>
      <c r="N2261" t="inlineStr">
        <is>
          <t xml:space="preserve">frl-denis.sobol@pocketfm.com</t>
        </is>
      </c>
      <c r="O2261" t="inlineStr">
        <is>
          <t xml:space="preserve">Issues found in raw</t>
        </is>
      </c>
      <c r="P2261" t="str">
        <f>IF(OR(O2261="Issues found in master",O2261="Final master"),"Master",IF(OR(O2261="Ready for Master",O2261="Issues found in raw",O2261="Raw under QC",O2261="Issues resolved in raw"),"Raw","-"))</f>
        <v>Raw</v>
      </c>
      <c r="Q2261" s="13">
        <v>46274.486805555556</v>
      </c>
      <c r="R2261" t="inlineStr">
        <is>
          <t xml:space="preserve">2026-09 (Sept)</t>
        </is>
      </c>
      <c r="S2261">
        <f>IF(M2261="Not an error",0,IF(COUNTIFS($A$2:$A2261,$A2261,$D$2:$D2261,$D2261,$M$2:$M2261,"&lt;&gt;Not an error")=1,1,0))</f>
        <v>0</v>
      </c>
      <c r="T2261">
        <f>IF(M2261&lt;&gt;"Major",0,IF(COUNTIFS($A$2:$A2261,$A2261,$D$2:$D2261,$D2261,$M$2:$M2261,"Major")=1,1,0))</f>
        <v>0</v>
      </c>
      <c r="U2261">
        <f>IF(M2261&lt;&gt;"Minor",0,IF(COUNTIFS($A$2:$A2261,$A2261,$D$2:$D2261,$D2261,$M$2:$M2261,"Minor")=1,1,0))</f>
        <v>0</v>
      </c>
    </row>
    <row r="2262">
      <c r="A2262" t="inlineStr">
        <is>
          <t xml:space="preserve">af2d64963a0b2a4ae6e1645ebec6e6220c089166</t>
        </is>
      </c>
      <c r="B2262" t="inlineStr">
        <is>
          <t xml:space="preserve">Rise of the Beastmaster</t>
        </is>
      </c>
      <c r="C2262" t="inlineStr">
        <is>
          <t xml:space="preserve">Der Aufstieg Des Beastmasters</t>
        </is>
      </c>
      <c r="D2262" t="inlineStr">
        <is>
          <t xml:space="preserve">654087bc0e92f69ea654466dddcc0f1c0e58e533</t>
        </is>
      </c>
      <c r="E2262" t="inlineStr">
        <is>
          <t xml:space="preserve">Episode 27: Augen Der Illusion</t>
        </is>
      </c>
      <c r="F2262">
        <v>27</v>
      </c>
      <c r="G2262" t="inlineStr">
        <is>
          <t xml:space="preserve">0:00-0:07</t>
        </is>
      </c>
      <c r="H2262" t="inlineStr">
        <is>
          <t xml:space="preserve">Resolved</t>
        </is>
      </c>
      <c r="I2262" t="inlineStr">
        <is>
          <t xml:space="preserve">Weidensee -&gt; Weidensee-Hotel - "Das Weidensee war an den meisten Tagen gut besucht und seine drei Stockwerke waren voller Gäste."</t>
        </is>
      </c>
      <c r="J2262" t="inlineStr">
        <is>
          <t xml:space="preserve">AI</t>
        </is>
      </c>
      <c r="K2262" t="inlineStr">
        <is>
          <t xml:space="preserve">Script error</t>
        </is>
      </c>
      <c r="L2262" t="inlineStr">
        <is>
          <t xml:space="preserve">Script error</t>
        </is>
      </c>
      <c r="M2262" t="str">
        <f>IFERROR(IF(VLOOKUP(L2262,'Quantification'!$A:$B,2,FALSE)&amp;""="","Unclassified",VLOOKUP(L2262,'Quantification'!$A:$B,2,FALSE)),"Unclassified")</f>
        <v>Major</v>
      </c>
      <c r="N2262" t="inlineStr">
        <is>
          <t xml:space="preserve">frl-denis.sobol@pocketfm.com</t>
        </is>
      </c>
      <c r="O2262" t="inlineStr">
        <is>
          <t xml:space="preserve">Issues found in raw</t>
        </is>
      </c>
      <c r="P2262" t="str">
        <f>IF(OR(O2262="Issues found in master",O2262="Final master"),"Master",IF(OR(O2262="Ready for Master",O2262="Issues found in raw",O2262="Raw under QC",O2262="Issues resolved in raw"),"Raw","-"))</f>
        <v>Raw</v>
      </c>
      <c r="Q2262" s="13">
        <v>46274.486805555556</v>
      </c>
      <c r="R2262" t="inlineStr">
        <is>
          <t xml:space="preserve">2026-09 (Sept)</t>
        </is>
      </c>
      <c r="S2262">
        <f>IF(M2262="Not an error",0,IF(COUNTIFS($A$2:$A2262,$A2262,$D$2:$D2262,$D2262,$M$2:$M2262,"&lt;&gt;Not an error")=1,1,0))</f>
        <v>1</v>
      </c>
      <c r="T2262">
        <f>IF(M2262&lt;&gt;"Major",0,IF(COUNTIFS($A$2:$A2262,$A2262,$D$2:$D2262,$D2262,$M$2:$M2262,"Major")=1,1,0))</f>
        <v>1</v>
      </c>
      <c r="U2262">
        <f>IF(M2262&lt;&gt;"Minor",0,IF(COUNTIFS($A$2:$A2262,$A2262,$D$2:$D2262,$D2262,$M$2:$M2262,"Minor")=1,1,0))</f>
        <v>0</v>
      </c>
    </row>
    <row r="2263">
      <c r="A2263" t="inlineStr">
        <is>
          <t xml:space="preserve">af2d64963a0b2a4ae6e1645ebec6e6220c089166</t>
        </is>
      </c>
      <c r="B2263" t="inlineStr">
        <is>
          <t xml:space="preserve">Rise of the Beastmaster</t>
        </is>
      </c>
      <c r="C2263" t="inlineStr">
        <is>
          <t xml:space="preserve">Der Aufstieg Des Beastmasters</t>
        </is>
      </c>
      <c r="D2263" t="inlineStr">
        <is>
          <t xml:space="preserve">7794c0288760583578909b88cca9a2135a9e288e</t>
        </is>
      </c>
      <c r="E2263" t="inlineStr">
        <is>
          <t xml:space="preserve">Episode 28: Phönix Schläft Noch</t>
        </is>
      </c>
      <c r="F2263">
        <v>28</v>
      </c>
      <c r="G2263" t="inlineStr">
        <is>
          <t xml:space="preserve">5:48-5:56</t>
        </is>
      </c>
      <c r="H2263" t="inlineStr">
        <is>
          <t xml:space="preserve">Resolved</t>
        </is>
      </c>
      <c r="I2263" t="inlineStr">
        <is>
          <t xml:space="preserve">Bestienbändiger -&gt; Bestienmeister - "Jake und Fielix wurden von sieben Paaren aus Bestienbändigern und ihren Lebensbundbestien über die Dächer der Stadt gejagt."</t>
        </is>
      </c>
      <c r="J2263" t="inlineStr">
        <is>
          <t xml:space="preserve">AI</t>
        </is>
      </c>
      <c r="K2263" t="inlineStr">
        <is>
          <t xml:space="preserve">Script error</t>
        </is>
      </c>
      <c r="L2263" t="inlineStr">
        <is>
          <t xml:space="preserve">Script error</t>
        </is>
      </c>
      <c r="M2263" t="str">
        <f>IFERROR(IF(VLOOKUP(L2263,'Quantification'!$A:$B,2,FALSE)&amp;""="","Unclassified",VLOOKUP(L2263,'Quantification'!$A:$B,2,FALSE)),"Unclassified")</f>
        <v>Major</v>
      </c>
      <c r="N2263" t="inlineStr">
        <is>
          <t xml:space="preserve">frl-denis.sobol@pocketfm.com</t>
        </is>
      </c>
      <c r="O2263" t="inlineStr">
        <is>
          <t xml:space="preserve">Issues found in raw</t>
        </is>
      </c>
      <c r="P2263" t="str">
        <f>IF(OR(O2263="Issues found in master",O2263="Final master"),"Master",IF(OR(O2263="Ready for Master",O2263="Issues found in raw",O2263="Raw under QC",O2263="Issues resolved in raw"),"Raw","-"))</f>
        <v>Raw</v>
      </c>
      <c r="Q2263" s="13">
        <v>46274.486805555556</v>
      </c>
      <c r="R2263" t="inlineStr">
        <is>
          <t xml:space="preserve">2026-09 (Sept)</t>
        </is>
      </c>
      <c r="S2263">
        <f>IF(M2263="Not an error",0,IF(COUNTIFS($A$2:$A2263,$A2263,$D$2:$D2263,$D2263,$M$2:$M2263,"&lt;&gt;Not an error")=1,1,0))</f>
        <v>1</v>
      </c>
      <c r="T2263">
        <f>IF(M2263&lt;&gt;"Major",0,IF(COUNTIFS($A$2:$A2263,$A2263,$D$2:$D2263,$D2263,$M$2:$M2263,"Major")=1,1,0))</f>
        <v>1</v>
      </c>
      <c r="U2263">
        <f>IF(M2263&lt;&gt;"Minor",0,IF(COUNTIFS($A$2:$A2263,$A2263,$D$2:$D2263,$D2263,$M$2:$M2263,"Minor")=1,1,0))</f>
        <v>0</v>
      </c>
    </row>
    <row r="2264">
      <c r="A2264" t="inlineStr">
        <is>
          <t xml:space="preserve">af2d64963a0b2a4ae6e1645ebec6e6220c089166</t>
        </is>
      </c>
      <c r="B2264" t="inlineStr">
        <is>
          <t xml:space="preserve">Rise of the Beastmaster</t>
        </is>
      </c>
      <c r="C2264" t="inlineStr">
        <is>
          <t xml:space="preserve">Der Aufstieg Des Beastmasters</t>
        </is>
      </c>
      <c r="D2264" t="inlineStr">
        <is>
          <t xml:space="preserve">7794c0288760583578909b88cca9a2135a9e288e</t>
        </is>
      </c>
      <c r="E2264" t="inlineStr">
        <is>
          <t xml:space="preserve">Episode 28: Phönix Schläft Noch</t>
        </is>
      </c>
      <c r="F2264">
        <v>28</v>
      </c>
      <c r="G2264" t="inlineStr">
        <is>
          <t xml:space="preserve">8:01-8:11</t>
        </is>
      </c>
      <c r="H2264" t="inlineStr">
        <is>
          <t xml:space="preserve">Resolved</t>
        </is>
      </c>
      <c r="I2264" t="inlineStr">
        <is>
          <t xml:space="preserve">Ewigflammenbestienkraft -&gt; Ewigglut-Inferno-Bestienkraft - "Jake konnte spüren, dass seine Ewigflammenbestienkraft sogar stärker war als die normale Bestienkraft von jemandem auf der neunten Stufe des Tierbluts."</t>
        </is>
      </c>
      <c r="J2264" t="inlineStr">
        <is>
          <t xml:space="preserve">AI</t>
        </is>
      </c>
      <c r="K2264" t="inlineStr">
        <is>
          <t xml:space="preserve">Script error</t>
        </is>
      </c>
      <c r="L2264" t="inlineStr">
        <is>
          <t xml:space="preserve">Script error</t>
        </is>
      </c>
      <c r="M2264" t="str">
        <f>IFERROR(IF(VLOOKUP(L2264,'Quantification'!$A:$B,2,FALSE)&amp;""="","Unclassified",VLOOKUP(L2264,'Quantification'!$A:$B,2,FALSE)),"Unclassified")</f>
        <v>Major</v>
      </c>
      <c r="N2264" t="inlineStr">
        <is>
          <t xml:space="preserve">frl-denis.sobol@pocketfm.com</t>
        </is>
      </c>
      <c r="O2264" t="inlineStr">
        <is>
          <t xml:space="preserve">Issues found in raw</t>
        </is>
      </c>
      <c r="P2264" t="str">
        <f>IF(OR(O2264="Issues found in master",O2264="Final master"),"Master",IF(OR(O2264="Ready for Master",O2264="Issues found in raw",O2264="Raw under QC",O2264="Issues resolved in raw"),"Raw","-"))</f>
        <v>Raw</v>
      </c>
      <c r="Q2264" s="13">
        <v>46274.486805555556</v>
      </c>
      <c r="R2264" t="inlineStr">
        <is>
          <t xml:space="preserve">2026-09 (Sept)</t>
        </is>
      </c>
      <c r="S2264">
        <f>IF(M2264="Not an error",0,IF(COUNTIFS($A$2:$A2264,$A2264,$D$2:$D2264,$D2264,$M$2:$M2264,"&lt;&gt;Not an error")=1,1,0))</f>
        <v>0</v>
      </c>
      <c r="T2264">
        <f>IF(M2264&lt;&gt;"Major",0,IF(COUNTIFS($A$2:$A2264,$A2264,$D$2:$D2264,$D2264,$M$2:$M2264,"Major")=1,1,0))</f>
        <v>0</v>
      </c>
      <c r="U2264">
        <f>IF(M2264&lt;&gt;"Minor",0,IF(COUNTIFS($A$2:$A2264,$A2264,$D$2:$D2264,$D2264,$M$2:$M2264,"Minor")=1,1,0))</f>
        <v>0</v>
      </c>
    </row>
    <row r="2265">
      <c r="A2265" t="inlineStr">
        <is>
          <t xml:space="preserve">af2d64963a0b2a4ae6e1645ebec6e6220c089166</t>
        </is>
      </c>
      <c r="B2265" t="inlineStr">
        <is>
          <t xml:space="preserve">Rise of the Beastmaster</t>
        </is>
      </c>
      <c r="C2265" t="inlineStr">
        <is>
          <t xml:space="preserve">Der Aufstieg Des Beastmasters</t>
        </is>
      </c>
      <c r="D2265" t="inlineStr">
        <is>
          <t xml:space="preserve">5b67156ad5dc5683dd2cdd3b331f42426dfac68e</t>
        </is>
      </c>
      <c r="E2265" t="inlineStr">
        <is>
          <t xml:space="preserve">Episode 29: Sieben Erwarten Ihn</t>
        </is>
      </c>
      <c r="F2265">
        <v>29</v>
      </c>
      <c r="G2265" t="inlineStr">
        <is>
          <t xml:space="preserve">9:10-9:20</t>
        </is>
      </c>
      <c r="H2265" t="inlineStr">
        <is>
          <t xml:space="preserve">Resolved</t>
        </is>
      </c>
      <c r="I2265" t="inlineStr">
        <is>
          <t xml:space="preserve">gluttal -&gt; glut-tal - "Sie war nach Gluttal gekommen und dachte, alles würde nach Plan laufen, nur um dann mitansehen zu müssen, wie irgendein Niemand ihre Pläne immer wieder durchkreuzte."</t>
        </is>
      </c>
      <c r="J2265" t="inlineStr">
        <is>
          <t xml:space="preserve">AI</t>
        </is>
      </c>
      <c r="K2265" t="inlineStr">
        <is>
          <t xml:space="preserve">Script error</t>
        </is>
      </c>
      <c r="L2265" t="inlineStr">
        <is>
          <t xml:space="preserve">Script error</t>
        </is>
      </c>
      <c r="M2265" t="str">
        <f>IFERROR(IF(VLOOKUP(L2265,'Quantification'!$A:$B,2,FALSE)&amp;""="","Unclassified",VLOOKUP(L2265,'Quantification'!$A:$B,2,FALSE)),"Unclassified")</f>
        <v>Major</v>
      </c>
      <c r="N2265" t="inlineStr">
        <is>
          <t xml:space="preserve">frl-denis.sobol@pocketfm.com</t>
        </is>
      </c>
      <c r="O2265" t="inlineStr">
        <is>
          <t xml:space="preserve">Issues found in raw</t>
        </is>
      </c>
      <c r="P2265" t="str">
        <f>IF(OR(O2265="Issues found in master",O2265="Final master"),"Master",IF(OR(O2265="Ready for Master",O2265="Issues found in raw",O2265="Raw under QC",O2265="Issues resolved in raw"),"Raw","-"))</f>
        <v>Raw</v>
      </c>
      <c r="Q2265" s="13">
        <v>46274.486805555556</v>
      </c>
      <c r="R2265" t="inlineStr">
        <is>
          <t xml:space="preserve">2026-09 (Sept)</t>
        </is>
      </c>
      <c r="S2265">
        <f>IF(M2265="Not an error",0,IF(COUNTIFS($A$2:$A2265,$A2265,$D$2:$D2265,$D2265,$M$2:$M2265,"&lt;&gt;Not an error")=1,1,0))</f>
        <v>1</v>
      </c>
      <c r="T2265">
        <f>IF(M2265&lt;&gt;"Major",0,IF(COUNTIFS($A$2:$A2265,$A2265,$D$2:$D2265,$D2265,$M$2:$M2265,"Major")=1,1,0))</f>
        <v>1</v>
      </c>
      <c r="U2265">
        <f>IF(M2265&lt;&gt;"Minor",0,IF(COUNTIFS($A$2:$A2265,$A2265,$D$2:$D2265,$D2265,$M$2:$M2265,"Minor")=1,1,0))</f>
        <v>0</v>
      </c>
    </row>
    <row r="2266">
      <c r="A2266" t="inlineStr">
        <is>
          <t xml:space="preserve">af2d64963a0b2a4ae6e1645ebec6e6220c089166</t>
        </is>
      </c>
      <c r="B2266" t="inlineStr">
        <is>
          <t xml:space="preserve">Rise of the Beastmaster</t>
        </is>
      </c>
      <c r="C2266" t="inlineStr">
        <is>
          <t xml:space="preserve">Der Aufstieg Des Beastmasters</t>
        </is>
      </c>
      <c r="D2266" t="inlineStr">
        <is>
          <t xml:space="preserve">5b67156ad5dc5683dd2cdd3b331f42426dfac68e</t>
        </is>
      </c>
      <c r="E2266" t="inlineStr">
        <is>
          <t xml:space="preserve">Episode 29: Sieben Erwarten Ihn</t>
        </is>
      </c>
      <c r="F2266">
        <v>29</v>
      </c>
      <c r="G2266" t="inlineStr">
        <is>
          <t xml:space="preserve">10:18-10:23</t>
        </is>
      </c>
      <c r="H2266" t="inlineStr">
        <is>
          <t xml:space="preserve">Resolved</t>
        </is>
      </c>
      <c r="I2266" t="inlineStr">
        <is>
          <t xml:space="preserve">gluttal -&gt; glut-tal - "Das war die Bühne, die er sich gewünscht hatte, und jetzt sprach halb Gluttal über ihn."</t>
        </is>
      </c>
      <c r="J2266" t="inlineStr">
        <is>
          <t xml:space="preserve">AI</t>
        </is>
      </c>
      <c r="K2266" t="inlineStr">
        <is>
          <t xml:space="preserve">Script error</t>
        </is>
      </c>
      <c r="L2266" t="inlineStr">
        <is>
          <t xml:space="preserve">Script error</t>
        </is>
      </c>
      <c r="M2266" t="str">
        <f>IFERROR(IF(VLOOKUP(L2266,'Quantification'!$A:$B,2,FALSE)&amp;""="","Unclassified",VLOOKUP(L2266,'Quantification'!$A:$B,2,FALSE)),"Unclassified")</f>
        <v>Major</v>
      </c>
      <c r="N2266" t="inlineStr">
        <is>
          <t xml:space="preserve">frl-denis.sobol@pocketfm.com</t>
        </is>
      </c>
      <c r="O2266" t="inlineStr">
        <is>
          <t xml:space="preserve">Issues found in raw</t>
        </is>
      </c>
      <c r="P2266" t="str">
        <f>IF(OR(O2266="Issues found in master",O2266="Final master"),"Master",IF(OR(O2266="Ready for Master",O2266="Issues found in raw",O2266="Raw under QC",O2266="Issues resolved in raw"),"Raw","-"))</f>
        <v>Raw</v>
      </c>
      <c r="Q2266" s="13">
        <v>46274.486805555556</v>
      </c>
      <c r="R2266" t="inlineStr">
        <is>
          <t xml:space="preserve">2026-09 (Sept)</t>
        </is>
      </c>
      <c r="S2266">
        <f>IF(M2266="Not an error",0,IF(COUNTIFS($A$2:$A2266,$A2266,$D$2:$D2266,$D2266,$M$2:$M2266,"&lt;&gt;Not an error")=1,1,0))</f>
        <v>0</v>
      </c>
      <c r="T2266">
        <f>IF(M2266&lt;&gt;"Major",0,IF(COUNTIFS($A$2:$A2266,$A2266,$D$2:$D2266,$D2266,$M$2:$M2266,"Major")=1,1,0))</f>
        <v>0</v>
      </c>
      <c r="U2266">
        <f>IF(M2266&lt;&gt;"Minor",0,IF(COUNTIFS($A$2:$A2266,$A2266,$D$2:$D2266,$D2266,$M$2:$M2266,"Minor")=1,1,0))</f>
        <v>0</v>
      </c>
    </row>
    <row r="2267">
      <c r="A2267" t="inlineStr">
        <is>
          <t xml:space="preserve">af2d64963a0b2a4ae6e1645ebec6e6220c089166</t>
        </is>
      </c>
      <c r="B2267" t="inlineStr">
        <is>
          <t xml:space="preserve">Rise of the Beastmaster</t>
        </is>
      </c>
      <c r="C2267" t="inlineStr">
        <is>
          <t xml:space="preserve">Der Aufstieg Des Beastmasters</t>
        </is>
      </c>
      <c r="D2267" t="inlineStr">
        <is>
          <t xml:space="preserve">5b67156ad5dc5683dd2cdd3b331f42426dfac68e</t>
        </is>
      </c>
      <c r="E2267" t="inlineStr">
        <is>
          <t xml:space="preserve">Episode 29: Sieben Erwarten Ihn</t>
        </is>
      </c>
      <c r="F2267">
        <v>29</v>
      </c>
      <c r="G2267" t="inlineStr">
        <is>
          <t xml:space="preserve">13:18-13:26</t>
        </is>
      </c>
      <c r="H2267" t="inlineStr">
        <is>
          <t xml:space="preserve">Resolved</t>
        </is>
      </c>
      <c r="I2267" t="inlineStr">
        <is>
          <t xml:space="preserve">geistereze -&gt; geist-erze; also VA mispronounces Geisteskräuter - "Geisterze, Geistergefahren und Geisteskräuter wie diese waren allesamt kostbare Schätze der Welt."</t>
        </is>
      </c>
      <c r="J2267" t="inlineStr">
        <is>
          <t xml:space="preserve">AI</t>
        </is>
      </c>
      <c r="K2267" t="inlineStr">
        <is>
          <t xml:space="preserve">Script error</t>
        </is>
      </c>
      <c r="L2267" t="inlineStr">
        <is>
          <t xml:space="preserve">Script error</t>
        </is>
      </c>
      <c r="M2267" t="str">
        <f>IFERROR(IF(VLOOKUP(L2267,'Quantification'!$A:$B,2,FALSE)&amp;""="","Unclassified",VLOOKUP(L2267,'Quantification'!$A:$B,2,FALSE)),"Unclassified")</f>
        <v>Major</v>
      </c>
      <c r="N2267" t="inlineStr">
        <is>
          <t xml:space="preserve">frl-denis.sobol@pocketfm.com</t>
        </is>
      </c>
      <c r="O2267" t="inlineStr">
        <is>
          <t xml:space="preserve">Issues found in raw</t>
        </is>
      </c>
      <c r="P2267" t="str">
        <f>IF(OR(O2267="Issues found in master",O2267="Final master"),"Master",IF(OR(O2267="Ready for Master",O2267="Issues found in raw",O2267="Raw under QC",O2267="Issues resolved in raw"),"Raw","-"))</f>
        <v>Raw</v>
      </c>
      <c r="Q2267" s="13">
        <v>46274.486805555556</v>
      </c>
      <c r="R2267" t="inlineStr">
        <is>
          <t xml:space="preserve">2026-09 (Sept)</t>
        </is>
      </c>
      <c r="S2267">
        <f>IF(M2267="Not an error",0,IF(COUNTIFS($A$2:$A2267,$A2267,$D$2:$D2267,$D2267,$M$2:$M2267,"&lt;&gt;Not an error")=1,1,0))</f>
        <v>0</v>
      </c>
      <c r="T2267">
        <f>IF(M2267&lt;&gt;"Major",0,IF(COUNTIFS($A$2:$A2267,$A2267,$D$2:$D2267,$D2267,$M$2:$M2267,"Major")=1,1,0))</f>
        <v>0</v>
      </c>
      <c r="U2267">
        <f>IF(M2267&lt;&gt;"Minor",0,IF(COUNTIFS($A$2:$A2267,$A2267,$D$2:$D2267,$D2267,$M$2:$M2267,"Minor")=1,1,0))</f>
        <v>0</v>
      </c>
    </row>
    <row r="2268">
      <c r="A2268" t="inlineStr">
        <is>
          <t xml:space="preserve">af2d64963a0b2a4ae6e1645ebec6e6220c089166</t>
        </is>
      </c>
      <c r="B2268" t="inlineStr">
        <is>
          <t xml:space="preserve">Rise of the Beastmaster</t>
        </is>
      </c>
      <c r="C2268" t="inlineStr">
        <is>
          <t xml:space="preserve">Der Aufstieg Des Beastmasters</t>
        </is>
      </c>
      <c r="D2268" t="inlineStr">
        <is>
          <t xml:space="preserve">66cbf71a4d06348e44a7f25b27490833eca6c6fe</t>
        </is>
      </c>
      <c r="E2268" t="inlineStr">
        <is>
          <t xml:space="preserve">Episode 31: Vom Schicksal Umgeben</t>
        </is>
      </c>
      <c r="F2268">
        <v>31</v>
      </c>
      <c r="G2268" t="inlineStr">
        <is>
          <t xml:space="preserve">5:48-6:00</t>
        </is>
      </c>
      <c r="H2268" t="inlineStr">
        <is>
          <t xml:space="preserve">Resolved</t>
        </is>
      </c>
      <c r="I2268" t="inlineStr">
        <is>
          <t xml:space="preserve">Bestienbändiger -&gt; Bestienmeister - "Statthalter, versucht, mitzuhalten! Wäre es nicht traurig, wenn ich diesen genialen Bestienbändiger einfach vor der Stadt absetze und niemand ihn auch nur aufliest?“</t>
        </is>
      </c>
      <c r="J2268" t="inlineStr">
        <is>
          <t xml:space="preserve">AI</t>
        </is>
      </c>
      <c r="K2268" t="inlineStr">
        <is>
          <t xml:space="preserve">Script error</t>
        </is>
      </c>
      <c r="L2268" t="inlineStr">
        <is>
          <t xml:space="preserve">Script error</t>
        </is>
      </c>
      <c r="M2268" t="str">
        <f>IFERROR(IF(VLOOKUP(L2268,'Quantification'!$A:$B,2,FALSE)&amp;""="","Unclassified",VLOOKUP(L2268,'Quantification'!$A:$B,2,FALSE)),"Unclassified")</f>
        <v>Major</v>
      </c>
      <c r="N2268" t="inlineStr">
        <is>
          <t xml:space="preserve">frl-denis.sobol@pocketfm.com</t>
        </is>
      </c>
      <c r="O2268" t="inlineStr">
        <is>
          <t xml:space="preserve">Issues found in raw</t>
        </is>
      </c>
      <c r="P2268" t="str">
        <f>IF(OR(O2268="Issues found in master",O2268="Final master"),"Master",IF(OR(O2268="Ready for Master",O2268="Issues found in raw",O2268="Raw under QC",O2268="Issues resolved in raw"),"Raw","-"))</f>
        <v>Raw</v>
      </c>
      <c r="Q2268" s="13">
        <v>46274.48958333333</v>
      </c>
      <c r="R2268" t="inlineStr">
        <is>
          <t xml:space="preserve">2026-09 (Sept)</t>
        </is>
      </c>
      <c r="S2268">
        <f>IF(M2268="Not an error",0,IF(COUNTIFS($A$2:$A2268,$A2268,$D$2:$D2268,$D2268,$M$2:$M2268,"&lt;&gt;Not an error")=1,1,0))</f>
        <v>1</v>
      </c>
      <c r="T2268">
        <f>IF(M2268&lt;&gt;"Major",0,IF(COUNTIFS($A$2:$A2268,$A2268,$D$2:$D2268,$D2268,$M$2:$M2268,"Major")=1,1,0))</f>
        <v>1</v>
      </c>
      <c r="U2268">
        <f>IF(M2268&lt;&gt;"Minor",0,IF(COUNTIFS($A$2:$A2268,$A2268,$D$2:$D2268,$D2268,$M$2:$M2268,"Minor")=1,1,0))</f>
        <v>0</v>
      </c>
    </row>
    <row r="2269">
      <c r="A2269" t="inlineStr">
        <is>
          <t xml:space="preserve">af2d64963a0b2a4ae6e1645ebec6e6220c089166</t>
        </is>
      </c>
      <c r="B2269" t="inlineStr">
        <is>
          <t xml:space="preserve">Rise of the Beastmaster</t>
        </is>
      </c>
      <c r="C2269" t="inlineStr">
        <is>
          <t xml:space="preserve">Der Aufstieg Des Beastmasters</t>
        </is>
      </c>
      <c r="D2269" t="inlineStr">
        <is>
          <t xml:space="preserve">66cbf71a4d06348e44a7f25b27490833eca6c6fe</t>
        </is>
      </c>
      <c r="E2269" t="inlineStr">
        <is>
          <t xml:space="preserve">Episode 31: Vom Schicksal Umgeben</t>
        </is>
      </c>
      <c r="F2269">
        <v>31</v>
      </c>
      <c r="G2269" t="inlineStr">
        <is>
          <t xml:space="preserve">10:05-10:18</t>
        </is>
      </c>
      <c r="H2269" t="inlineStr">
        <is>
          <t xml:space="preserve">Resolved</t>
        </is>
      </c>
      <c r="I2269" t="inlineStr">
        <is>
          <t xml:space="preserve">"Zwar gab es noch viele andere Möglichkeiten, in Das Kloster aufgenommen zu werden, aber die Ehre, bei der alle vier Jahre stattfindenden Prüfung Primus Schüler zu werden, war einzigartig." -&gt; Zwar gab es noch viele andere Möglichkeiten, in das Himmelswacht-Reliquiar, das auch unter anderen Namen wie „das Innere Heiligtum“ oder „das Himmlische Kloster“ bekannt war, aufgenommen zu werden, aber die Ehre, bei der alle vier Jahre stattfindenden Prüfung Primus Schüler zu werden, war einzigartig.</t>
        </is>
      </c>
      <c r="J2269" t="inlineStr">
        <is>
          <t xml:space="preserve">AI</t>
        </is>
      </c>
      <c r="K2269" t="inlineStr">
        <is>
          <t xml:space="preserve">Script error</t>
        </is>
      </c>
      <c r="L2269" t="inlineStr">
        <is>
          <t xml:space="preserve">Script error</t>
        </is>
      </c>
      <c r="M2269" t="str">
        <f>IFERROR(IF(VLOOKUP(L2269,'Quantification'!$A:$B,2,FALSE)&amp;""="","Unclassified",VLOOKUP(L2269,'Quantification'!$A:$B,2,FALSE)),"Unclassified")</f>
        <v>Major</v>
      </c>
      <c r="N2269" t="inlineStr">
        <is>
          <t xml:space="preserve">frl-denis.sobol@pocketfm.com</t>
        </is>
      </c>
      <c r="O2269" t="inlineStr">
        <is>
          <t xml:space="preserve">Issues found in raw</t>
        </is>
      </c>
      <c r="P2269" t="str">
        <f>IF(OR(O2269="Issues found in master",O2269="Final master"),"Master",IF(OR(O2269="Ready for Master",O2269="Issues found in raw",O2269="Raw under QC",O2269="Issues resolved in raw"),"Raw","-"))</f>
        <v>Raw</v>
      </c>
      <c r="Q2269" s="13">
        <v>46274.48958333333</v>
      </c>
      <c r="R2269" t="inlineStr">
        <is>
          <t xml:space="preserve">2026-09 (Sept)</t>
        </is>
      </c>
      <c r="S2269">
        <f>IF(M2269="Not an error",0,IF(COUNTIFS($A$2:$A2269,$A2269,$D$2:$D2269,$D2269,$M$2:$M2269,"&lt;&gt;Not an error")=1,1,0))</f>
        <v>0</v>
      </c>
      <c r="T2269">
        <f>IF(M2269&lt;&gt;"Major",0,IF(COUNTIFS($A$2:$A2269,$A2269,$D$2:$D2269,$D2269,$M$2:$M2269,"Major")=1,1,0))</f>
        <v>0</v>
      </c>
      <c r="U2269">
        <f>IF(M2269&lt;&gt;"Minor",0,IF(COUNTIFS($A$2:$A2269,$A2269,$D$2:$D2269,$D2269,$M$2:$M2269,"Minor")=1,1,0))</f>
        <v>0</v>
      </c>
    </row>
    <row r="2270">
      <c r="A2270" t="inlineStr">
        <is>
          <t xml:space="preserve">af2d64963a0b2a4ae6e1645ebec6e6220c089166</t>
        </is>
      </c>
      <c r="B2270" t="inlineStr">
        <is>
          <t xml:space="preserve">Rise of the Beastmaster</t>
        </is>
      </c>
      <c r="C2270" t="inlineStr">
        <is>
          <t xml:space="preserve">Der Aufstieg Des Beastmasters</t>
        </is>
      </c>
      <c r="D2270" t="inlineStr">
        <is>
          <t xml:space="preserve">66cbf71a4d06348e44a7f25b27490833eca6c6fe</t>
        </is>
      </c>
      <c r="E2270" t="inlineStr">
        <is>
          <t xml:space="preserve">Episode 31: Vom Schicksal Umgeben</t>
        </is>
      </c>
      <c r="F2270">
        <v>31</v>
      </c>
      <c r="G2270" t="inlineStr">
        <is>
          <t xml:space="preserve">10:55-11:06</t>
        </is>
      </c>
      <c r="H2270" t="inlineStr">
        <is>
          <t xml:space="preserve">Resolved</t>
        </is>
      </c>
      <c r="I2270" t="inlineStr">
        <is>
          <t xml:space="preserve">Bestienbändigerin -&gt; Bestienmeisterin -„Sie ist nicht nur Nialls jüngere Schwester, sie ist auch eine Zwillings Bestienbändigerin, genau wie er! Sie beide befehligen zwei lebensgebundene Bestien!“</t>
        </is>
      </c>
      <c r="J2270" t="inlineStr">
        <is>
          <t xml:space="preserve">AI</t>
        </is>
      </c>
      <c r="K2270" t="inlineStr">
        <is>
          <t xml:space="preserve">Script error</t>
        </is>
      </c>
      <c r="L2270" t="inlineStr">
        <is>
          <t xml:space="preserve">Script error</t>
        </is>
      </c>
      <c r="M2270" t="str">
        <f>IFERROR(IF(VLOOKUP(L2270,'Quantification'!$A:$B,2,FALSE)&amp;""="","Unclassified",VLOOKUP(L2270,'Quantification'!$A:$B,2,FALSE)),"Unclassified")</f>
        <v>Major</v>
      </c>
      <c r="N2270" t="inlineStr">
        <is>
          <t xml:space="preserve">frl-denis.sobol@pocketfm.com</t>
        </is>
      </c>
      <c r="O2270" t="inlineStr">
        <is>
          <t xml:space="preserve">Issues found in raw</t>
        </is>
      </c>
      <c r="P2270" t="str">
        <f>IF(OR(O2270="Issues found in master",O2270="Final master"),"Master",IF(OR(O2270="Ready for Master",O2270="Issues found in raw",O2270="Raw under QC",O2270="Issues resolved in raw"),"Raw","-"))</f>
        <v>Raw</v>
      </c>
      <c r="Q2270" s="13">
        <v>46274.48958333333</v>
      </c>
      <c r="R2270" t="inlineStr">
        <is>
          <t xml:space="preserve">2026-09 (Sept)</t>
        </is>
      </c>
      <c r="S2270">
        <f>IF(M2270="Not an error",0,IF(COUNTIFS($A$2:$A2270,$A2270,$D$2:$D2270,$D2270,$M$2:$M2270,"&lt;&gt;Not an error")=1,1,0))</f>
        <v>0</v>
      </c>
      <c r="T2270">
        <f>IF(M2270&lt;&gt;"Major",0,IF(COUNTIFS($A$2:$A2270,$A2270,$D$2:$D2270,$D2270,$M$2:$M2270,"Major")=1,1,0))</f>
        <v>0</v>
      </c>
      <c r="U2270">
        <f>IF(M2270&lt;&gt;"Minor",0,IF(COUNTIFS($A$2:$A2270,$A2270,$D$2:$D2270,$D2270,$M$2:$M2270,"Minor")=1,1,0))</f>
        <v>0</v>
      </c>
    </row>
    <row r="2271">
      <c r="A2271" t="inlineStr">
        <is>
          <t xml:space="preserve">af2d64963a0b2a4ae6e1645ebec6e6220c089166</t>
        </is>
      </c>
      <c r="B2271" t="inlineStr">
        <is>
          <t xml:space="preserve">Rise of the Beastmaster</t>
        </is>
      </c>
      <c r="C2271" t="inlineStr">
        <is>
          <t xml:space="preserve">Der Aufstieg Des Beastmasters</t>
        </is>
      </c>
      <c r="D2271" t="inlineStr">
        <is>
          <t xml:space="preserve">686011c0dce2f2010cdd715d1d90ae0736ee4402</t>
        </is>
      </c>
      <c r="E2271" t="inlineStr">
        <is>
          <t xml:space="preserve">Episode 32: Einer Gegen Sieben</t>
        </is>
      </c>
      <c r="F2271">
        <v>32</v>
      </c>
      <c r="G2271" t="inlineStr">
        <is>
          <t xml:space="preserve">3:23-3:32</t>
        </is>
      </c>
      <c r="H2271" t="inlineStr">
        <is>
          <t xml:space="preserve">Resolved</t>
        </is>
      </c>
      <c r="I2271" t="inlineStr">
        <is>
          <t xml:space="preserve">„Wer nicht? Die Kien Halle und das Herrenhaus Ried sind die prächtigsten Anwesen im Westen, nur kleiner als der Kronwacht Palast.“ -&gt; „Wer nicht? Die Kien Halle, das Anwesen von Haus Noble und das Herrenhaus Ried sind die prächtigsten Anwesen im Westen, nur kleiner als der Königspalast.“</t>
        </is>
      </c>
      <c r="J2271" t="inlineStr">
        <is>
          <t xml:space="preserve">AI</t>
        </is>
      </c>
      <c r="K2271" t="inlineStr">
        <is>
          <t xml:space="preserve">Script error</t>
        </is>
      </c>
      <c r="L2271" t="inlineStr">
        <is>
          <t xml:space="preserve">Script error</t>
        </is>
      </c>
      <c r="M2271" t="str">
        <f>IFERROR(IF(VLOOKUP(L2271,'Quantification'!$A:$B,2,FALSE)&amp;""="","Unclassified",VLOOKUP(L2271,'Quantification'!$A:$B,2,FALSE)),"Unclassified")</f>
        <v>Major</v>
      </c>
      <c r="N2271" t="inlineStr">
        <is>
          <t xml:space="preserve">frl-denis.sobol@pocketfm.com</t>
        </is>
      </c>
      <c r="O2271" t="inlineStr">
        <is>
          <t xml:space="preserve">Issues found in raw</t>
        </is>
      </c>
      <c r="P2271" t="str">
        <f>IF(OR(O2271="Issues found in master",O2271="Final master"),"Master",IF(OR(O2271="Ready for Master",O2271="Issues found in raw",O2271="Raw under QC",O2271="Issues resolved in raw"),"Raw","-"))</f>
        <v>Raw</v>
      </c>
      <c r="Q2271" s="13">
        <v>46274.48958333333</v>
      </c>
      <c r="R2271" t="inlineStr">
        <is>
          <t xml:space="preserve">2026-09 (Sept)</t>
        </is>
      </c>
      <c r="S2271">
        <f>IF(M2271="Not an error",0,IF(COUNTIFS($A$2:$A2271,$A2271,$D$2:$D2271,$D2271,$M$2:$M2271,"&lt;&gt;Not an error")=1,1,0))</f>
        <v>1</v>
      </c>
      <c r="T2271">
        <f>IF(M2271&lt;&gt;"Major",0,IF(COUNTIFS($A$2:$A2271,$A2271,$D$2:$D2271,$D2271,$M$2:$M2271,"Major")=1,1,0))</f>
        <v>1</v>
      </c>
      <c r="U2271">
        <f>IF(M2271&lt;&gt;"Minor",0,IF(COUNTIFS($A$2:$A2271,$A2271,$D$2:$D2271,$D2271,$M$2:$M2271,"Minor")=1,1,0))</f>
        <v>0</v>
      </c>
    </row>
    <row r="2272">
      <c r="A2272" t="inlineStr">
        <is>
          <t xml:space="preserve">af2d64963a0b2a4ae6e1645ebec6e6220c089166</t>
        </is>
      </c>
      <c r="B2272" t="inlineStr">
        <is>
          <t xml:space="preserve">Rise of the Beastmaster</t>
        </is>
      </c>
      <c r="C2272" t="inlineStr">
        <is>
          <t xml:space="preserve">Der Aufstieg Des Beastmasters</t>
        </is>
      </c>
      <c r="D2272" t="inlineStr">
        <is>
          <t xml:space="preserve">686011c0dce2f2010cdd715d1d90ae0736ee4402</t>
        </is>
      </c>
      <c r="E2272" t="inlineStr">
        <is>
          <t xml:space="preserve">Episode 32: Einer Gegen Sieben</t>
        </is>
      </c>
      <c r="F2272">
        <v>32</v>
      </c>
      <c r="G2272" t="inlineStr">
        <is>
          <t xml:space="preserve">7:59-8:06</t>
        </is>
      </c>
      <c r="H2272" t="inlineStr">
        <is>
          <t xml:space="preserve">Resolved</t>
        </is>
      </c>
      <c r="I2272" t="inlineStr">
        <is>
          <t xml:space="preserve">Ewiger Flammen Körper -&gt; Ewigglut-Infernokörper - "Seit er den Ewiger Flammen Körper erhalten hatte, war er viel stärker und konnte tagelang ohne Pause kultivieren."</t>
        </is>
      </c>
      <c r="J2272" t="inlineStr">
        <is>
          <t xml:space="preserve">AI</t>
        </is>
      </c>
      <c r="K2272" t="inlineStr">
        <is>
          <t xml:space="preserve">Script error</t>
        </is>
      </c>
      <c r="L2272" t="inlineStr">
        <is>
          <t xml:space="preserve">Script error</t>
        </is>
      </c>
      <c r="M2272" t="str">
        <f>IFERROR(IF(VLOOKUP(L2272,'Quantification'!$A:$B,2,FALSE)&amp;""="","Unclassified",VLOOKUP(L2272,'Quantification'!$A:$B,2,FALSE)),"Unclassified")</f>
        <v>Major</v>
      </c>
      <c r="N2272" t="inlineStr">
        <is>
          <t xml:space="preserve">frl-denis.sobol@pocketfm.com</t>
        </is>
      </c>
      <c r="O2272" t="inlineStr">
        <is>
          <t xml:space="preserve">Issues found in raw</t>
        </is>
      </c>
      <c r="P2272" t="str">
        <f>IF(OR(O2272="Issues found in master",O2272="Final master"),"Master",IF(OR(O2272="Ready for Master",O2272="Issues found in raw",O2272="Raw under QC",O2272="Issues resolved in raw"),"Raw","-"))</f>
        <v>Raw</v>
      </c>
      <c r="Q2272" s="13">
        <v>46274.48958333333</v>
      </c>
      <c r="R2272" t="inlineStr">
        <is>
          <t xml:space="preserve">2026-09 (Sept)</t>
        </is>
      </c>
      <c r="S2272">
        <f>IF(M2272="Not an error",0,IF(COUNTIFS($A$2:$A2272,$A2272,$D$2:$D2272,$D2272,$M$2:$M2272,"&lt;&gt;Not an error")=1,1,0))</f>
        <v>0</v>
      </c>
      <c r="T2272">
        <f>IF(M2272&lt;&gt;"Major",0,IF(COUNTIFS($A$2:$A2272,$A2272,$D$2:$D2272,$D2272,$M$2:$M2272,"Major")=1,1,0))</f>
        <v>0</v>
      </c>
      <c r="U2272">
        <f>IF(M2272&lt;&gt;"Minor",0,IF(COUNTIFS($A$2:$A2272,$A2272,$D$2:$D2272,$D2272,$M$2:$M2272,"Minor")=1,1,0))</f>
        <v>0</v>
      </c>
    </row>
    <row r="2273">
      <c r="A2273" t="inlineStr">
        <is>
          <t xml:space="preserve">af2d64963a0b2a4ae6e1645ebec6e6220c089166</t>
        </is>
      </c>
      <c r="B2273" t="inlineStr">
        <is>
          <t xml:space="preserve">Rise of the Beastmaster</t>
        </is>
      </c>
      <c r="C2273" t="inlineStr">
        <is>
          <t xml:space="preserve">Der Aufstieg Des Beastmasters</t>
        </is>
      </c>
      <c r="D2273" t="inlineStr">
        <is>
          <t xml:space="preserve">686011c0dce2f2010cdd715d1d90ae0736ee4402</t>
        </is>
      </c>
      <c r="E2273" t="inlineStr">
        <is>
          <t xml:space="preserve">Episode 32: Einer Gegen Sieben</t>
        </is>
      </c>
      <c r="F2273">
        <v>32</v>
      </c>
      <c r="G2273" t="inlineStr">
        <is>
          <t xml:space="preserve">3:20-8:49</t>
        </is>
      </c>
      <c r="H2273" t="inlineStr">
        <is>
          <t xml:space="preserve">Resolved</t>
        </is>
      </c>
      <c r="I2273" t="inlineStr">
        <is>
          <t xml:space="preserve">Kien -&gt; Noble; Blackwood -&gt; Noble, Edwin -&gt; Edwin Ried - "„Weißt du, wo die Kien Halle ist?“
„Wer nicht? Die Kien Halle und das Herrenhaus Ried sind die prächtigsten Anwesen im Westen, nur kleiner als der Kronwacht Palast.“
Jake hatte ein Jahr in Feuerfels gelebt, also kannte er die Stadt gut. Das Einzige, was die beiden großen Häuser davon abhielt, den Palast selbst in den Schatten zu stellen, war der Respekt vor der Scharlachphönix Gemeinschaft.
Diese schillernden Anwesen gehörten den Leitern des Handelshauses Ried &amp; Noble, dem größten Unternehmen des Landes, mit Niederlassungen überall, sogar in Gluttal. Man sagte oft: Es gibt nichts, was man nicht von Ried &amp; Noble bekommen kann.
Seine beiden Anführer waren Legenden. Einst als die Sternenzwillinge bekannt, waren sie vor zwanzig Jahren aus dem Nichts aufgestiegen. Jetzt waren sie die Sternen Weisen, die über einen Reichtum verfügten, der dem eines kleinen Landes entsprach, und eine Macht ausübten, die es mit dem Herrenhaus Sturmfels aufnehmen konnte.
Das Herrenhaus Ried und die Kien Halle, die Anwesen von Edwin und Harvey Blackwood, hatten unzählige berühmte Persönlichkeiten willkommen geheißen. Es waren Orte weit jenseits der Reichweite des gewöhnlichen Volkes und Jake hatte noch nie einen Fuß hineingesetzt.
„Warum gehen wir dorthin? Kennst du jemanden in der Kien Halle?“
Jake war neugierig auf die Freunde seiner Mutter.
„Eine alte Freundin von mir hat in die Familie eingeheiratet, der die Kien Halle gehört.“
Auch sie war nervös, eine Freundin nach zwanzig Jahren wiederzusehen, jetzt, da sie nur noch eine kranke, ältere Frau war, die von ihrer eigenen Familie verstoßen worden war.
Bald standen Mutter und Sohn vor einem Anwesen, das wie ein kleines Schloss in Feuerfels’ luxuriösestem Viertel glänzte. In Mauern und Statuen eingelassene Juwelen schimmerten und ließen das Anwesen nachts wie einen Stern leuchten.
Die Tore der Kien Halle wurden von hartgesottenen Männern und Lebensbund Bestien bewacht, ausgewachsene Tiger und Löwen lümmelten träge herum, strahlten aber eine Bedrohung aus, die ausreichte, um Passanten zu verschrecken.
Jake hielt mit der Kutsche davor an, deren feine Handwerkskunst sie als Archies ehemaligen Besitz auswies. Das allein genügte, um die Aufmerksamkeit der Wachen auf sich zu ziehen.
„Mein Herr, darf ich fragen, ob Sie hier sind, um die Kien Halle zu besuchen? Haben Sie eine Einladung?“, fragte eine Wache höflich. Die Höflichkeit der Wache rührte daher, dass sie nicht wusste, aus welcher bedeutenden Familie Jake stammen mochte.
„Könnten Sie bitte Ihrer Herrin, Lady Flora Blackwood, ausrichten, dass ihre alte Freundin Freya hier ist, um sie zu sehen?“, fragte Freya, nachdem sie den Vorhang des Wagens beiseitegeschoben hatte.
„Unsere Herrin? Sie empfängt für gewöhnlich keine Besucher. Es tut mir leid, aber ich kann Sie nicht hereinlassen.“
Die Wache nahm ihre Aufgabe ernst.
„Bitte, sagen Sie ihr nur meinen Namen. Wenn sie mich nicht sehen will, gehe ich wieder“, bat Freya höflich.
Sicherheitshalber ging die Wache trotzdem, um es seiner Herrin zu melden. Schließlich war Freya eine ältere Frau und könnte für ihre Herrin wichtig sein. Sie würden großen Ärger bekommen, wenn sie die falsche Person abwiesen.
Es dauerte eine Weile, bis die Wache zurückkam. Das war verständlich, wenn man bedachte, wie riesig die Kien Halle war.
„Mama, ist diese Dame, die du kennst, wichtig in der Kien Halle?“, fragte Jake neugierig.
„Natürlich. Wie könnte die Frau von Harvey Blackwood nicht von Bedeutung sein?“, antwortete Freya mit einem Lächeln.
„Was?“
Jake starrte seine Mutter ungläubig an. Wenn sie mit der Frau von Harvey Blackwood befreundet war, musste sie vor zwanzig Jahren in Feuerfels eine beachtliche Vergangenheit gehabt haben. Hier ging es um Harvey Blackwood, eine Legende in Feuerfels, so mächtig wie einige der wichtigsten Leute im Land. Jake konnte nur davon träumen, jemanden wie ihn zu treffen.
„Lady Flora Blackwood heißt ihre Gäste herzlich willkommen und lädt sie in den Morgenfrost Pavillon ein. Bitte folgen Sie mir.“
Erst als sie das Anwesen betraten, wurde Jake das wahre Ausmaß des Reichtums der Familie bewusst. Pavillons und Türme ragten überall auf dem Gelände empor, und alle waren reich mit Dekorationen und Juwelen verziert. Das Herrenhaus des Statthalters in Gluttal war nichts im Vergleich zur prächtigen Kien Halle.
Um die Herrin der Kien Halle zu sein, musste Flora eine außergewöhnliche Frau sein."</t>
        </is>
      </c>
      <c r="J2273" t="inlineStr">
        <is>
          <t xml:space="preserve">AI</t>
        </is>
      </c>
      <c r="K2273" t="inlineStr">
        <is>
          <t xml:space="preserve">Script error</t>
        </is>
      </c>
      <c r="L2273" t="inlineStr">
        <is>
          <t xml:space="preserve">Script error</t>
        </is>
      </c>
      <c r="M2273" t="str">
        <f>IFERROR(IF(VLOOKUP(L2273,'Quantification'!$A:$B,2,FALSE)&amp;""="","Unclassified",VLOOKUP(L2273,'Quantification'!$A:$B,2,FALSE)),"Unclassified")</f>
        <v>Major</v>
      </c>
      <c r="N2273" t="inlineStr">
        <is>
          <t xml:space="preserve">frl-denis.sobol@pocketfm.com</t>
        </is>
      </c>
      <c r="O2273" t="inlineStr">
        <is>
          <t xml:space="preserve">Issues resolved in raw</t>
        </is>
      </c>
      <c r="P2273" t="str">
        <f>IF(OR(O2273="Issues found in master",O2273="Final master"),"Master",IF(OR(O2273="Ready for Master",O2273="Issues found in raw",O2273="Raw under QC",O2273="Issues resolved in raw"),"Raw","-"))</f>
        <v>Raw</v>
      </c>
      <c r="Q2273" s="13">
        <v>46274.48958333333</v>
      </c>
      <c r="R2273" t="inlineStr">
        <is>
          <t xml:space="preserve">2026-09 (Sept)</t>
        </is>
      </c>
      <c r="S2273">
        <f>IF(M2273="Not an error",0,IF(COUNTIFS($A$2:$A2273,$A2273,$D$2:$D2273,$D2273,$M$2:$M2273,"&lt;&gt;Not an error")=1,1,0))</f>
        <v>0</v>
      </c>
      <c r="T2273">
        <f>IF(M2273&lt;&gt;"Major",0,IF(COUNTIFS($A$2:$A2273,$A2273,$D$2:$D2273,$D2273,$M$2:$M2273,"Major")=1,1,0))</f>
        <v>0</v>
      </c>
      <c r="U2273">
        <f>IF(M2273&lt;&gt;"Minor",0,IF(COUNTIFS($A$2:$A2273,$A2273,$D$2:$D2273,$D2273,$M$2:$M2273,"Minor")=1,1,0))</f>
        <v>0</v>
      </c>
    </row>
    <row r="2274">
      <c r="A2274" t="inlineStr">
        <is>
          <t xml:space="preserve">af2d64963a0b2a4ae6e1645ebec6e6220c089166</t>
        </is>
      </c>
      <c r="B2274" t="inlineStr">
        <is>
          <t xml:space="preserve">Rise of the Beastmaster</t>
        </is>
      </c>
      <c r="C2274" t="inlineStr">
        <is>
          <t xml:space="preserve">Der Aufstieg Des Beastmasters</t>
        </is>
      </c>
      <c r="D2274" t="inlineStr">
        <is>
          <t xml:space="preserve">31d8a988f88330b71fc1a2aa011c469880820f8c</t>
        </is>
      </c>
      <c r="E2274" t="inlineStr">
        <is>
          <t xml:space="preserve">Episode 33: Abrechnung Auf Dem Dach</t>
        </is>
      </c>
      <c r="F2274">
        <v>33</v>
      </c>
      <c r="G2274" t="inlineStr">
        <is>
          <t xml:space="preserve">1:48-1:52</t>
        </is>
      </c>
      <c r="H2274" t="inlineStr">
        <is>
          <t xml:space="preserve">Resolved</t>
        </is>
      </c>
      <c r="I2274" t="inlineStr">
        <is>
          <t xml:space="preserve">Blackwood -&gt; Noble - "Flora Blackwood führte sie in den Pavillon, wo sie sich setzten."</t>
        </is>
      </c>
      <c r="J2274" t="inlineStr">
        <is>
          <t xml:space="preserve">AI</t>
        </is>
      </c>
      <c r="K2274" t="inlineStr">
        <is>
          <t xml:space="preserve">Script error</t>
        </is>
      </c>
      <c r="L2274" t="inlineStr">
        <is>
          <t xml:space="preserve">Script error</t>
        </is>
      </c>
      <c r="M2274" t="str">
        <f>IFERROR(IF(VLOOKUP(L2274,'Quantification'!$A:$B,2,FALSE)&amp;""="","Unclassified",VLOOKUP(L2274,'Quantification'!$A:$B,2,FALSE)),"Unclassified")</f>
        <v>Major</v>
      </c>
      <c r="N2274" t="inlineStr">
        <is>
          <t xml:space="preserve">frl-denis.sobol@pocketfm.com</t>
        </is>
      </c>
      <c r="O2274" t="inlineStr">
        <is>
          <t xml:space="preserve">Issues found in raw</t>
        </is>
      </c>
      <c r="P2274" t="str">
        <f>IF(OR(O2274="Issues found in master",O2274="Final master"),"Master",IF(OR(O2274="Ready for Master",O2274="Issues found in raw",O2274="Raw under QC",O2274="Issues resolved in raw"),"Raw","-"))</f>
        <v>Raw</v>
      </c>
      <c r="Q2274" s="13">
        <v>46274.48958333333</v>
      </c>
      <c r="R2274" t="inlineStr">
        <is>
          <t xml:space="preserve">2026-09 (Sept)</t>
        </is>
      </c>
      <c r="S2274">
        <f>IF(M2274="Not an error",0,IF(COUNTIFS($A$2:$A2274,$A2274,$D$2:$D2274,$D2274,$M$2:$M2274,"&lt;&gt;Not an error")=1,1,0))</f>
        <v>1</v>
      </c>
      <c r="T2274">
        <f>IF(M2274&lt;&gt;"Major",0,IF(COUNTIFS($A$2:$A2274,$A2274,$D$2:$D2274,$D2274,$M$2:$M2274,"Major")=1,1,0))</f>
        <v>1</v>
      </c>
      <c r="U2274">
        <f>IF(M2274&lt;&gt;"Minor",0,IF(COUNTIFS($A$2:$A2274,$A2274,$D$2:$D2274,$D2274,$M$2:$M2274,"Minor")=1,1,0))</f>
        <v>0</v>
      </c>
    </row>
    <row r="2275">
      <c r="A2275" t="inlineStr">
        <is>
          <t xml:space="preserve">af2d64963a0b2a4ae6e1645ebec6e6220c089166</t>
        </is>
      </c>
      <c r="B2275" t="inlineStr">
        <is>
          <t xml:space="preserve">Rise of the Beastmaster</t>
        </is>
      </c>
      <c r="C2275" t="inlineStr">
        <is>
          <t xml:space="preserve">Der Aufstieg Des Beastmasters</t>
        </is>
      </c>
      <c r="D2275" t="inlineStr">
        <is>
          <t xml:space="preserve">31d8a988f88330b71fc1a2aa011c469880820f8c</t>
        </is>
      </c>
      <c r="E2275" t="inlineStr">
        <is>
          <t xml:space="preserve">Episode 33: Abrechnung Auf Dem Dach</t>
        </is>
      </c>
      <c r="F2275">
        <v>33</v>
      </c>
      <c r="G2275" t="inlineStr">
        <is>
          <t xml:space="preserve">5:16-5:21</t>
        </is>
      </c>
      <c r="H2275" t="inlineStr">
        <is>
          <t xml:space="preserve">Resolved</t>
        </is>
      </c>
      <c r="I2275" t="inlineStr">
        <is>
          <t xml:space="preserve">Kienhalle -&gt; Noble Halle - „Hör zu, bleib einfach in der Kienhalle. Dann kann ich mich auch leichter um dich kümmern.“</t>
        </is>
      </c>
      <c r="J2275" t="inlineStr">
        <is>
          <t xml:space="preserve">AI</t>
        </is>
      </c>
      <c r="K2275" t="inlineStr">
        <is>
          <t xml:space="preserve">Script error</t>
        </is>
      </c>
      <c r="L2275" t="inlineStr">
        <is>
          <t xml:space="preserve">Script error</t>
        </is>
      </c>
      <c r="M2275" t="str">
        <f>IFERROR(IF(VLOOKUP(L2275,'Quantification'!$A:$B,2,FALSE)&amp;""="","Unclassified",VLOOKUP(L2275,'Quantification'!$A:$B,2,FALSE)),"Unclassified")</f>
        <v>Major</v>
      </c>
      <c r="N2275" t="inlineStr">
        <is>
          <t xml:space="preserve">frl-denis.sobol@pocketfm.com</t>
        </is>
      </c>
      <c r="O2275" t="inlineStr">
        <is>
          <t xml:space="preserve">Issues found in raw</t>
        </is>
      </c>
      <c r="P2275" t="str">
        <f>IF(OR(O2275="Issues found in master",O2275="Final master"),"Master",IF(OR(O2275="Ready for Master",O2275="Issues found in raw",O2275="Raw under QC",O2275="Issues resolved in raw"),"Raw","-"))</f>
        <v>Raw</v>
      </c>
      <c r="Q2275" s="13">
        <v>46274.48958333333</v>
      </c>
      <c r="R2275" t="inlineStr">
        <is>
          <t xml:space="preserve">2026-09 (Sept)</t>
        </is>
      </c>
      <c r="S2275">
        <f>IF(M2275="Not an error",0,IF(COUNTIFS($A$2:$A2275,$A2275,$D$2:$D2275,$D2275,$M$2:$M2275,"&lt;&gt;Not an error")=1,1,0))</f>
        <v>0</v>
      </c>
      <c r="T2275">
        <f>IF(M2275&lt;&gt;"Major",0,IF(COUNTIFS($A$2:$A2275,$A2275,$D$2:$D2275,$D2275,$M$2:$M2275,"Major")=1,1,0))</f>
        <v>0</v>
      </c>
      <c r="U2275">
        <f>IF(M2275&lt;&gt;"Minor",0,IF(COUNTIFS($A$2:$A2275,$A2275,$D$2:$D2275,$D2275,$M$2:$M2275,"Minor")=1,1,0))</f>
        <v>0</v>
      </c>
    </row>
    <row r="2276">
      <c r="A2276" t="inlineStr">
        <is>
          <t xml:space="preserve">af2d64963a0b2a4ae6e1645ebec6e6220c089166</t>
        </is>
      </c>
      <c r="B2276" t="inlineStr">
        <is>
          <t xml:space="preserve">Rise of the Beastmaster</t>
        </is>
      </c>
      <c r="C2276" t="inlineStr">
        <is>
          <t xml:space="preserve">Der Aufstieg Des Beastmasters</t>
        </is>
      </c>
      <c r="D2276" t="inlineStr">
        <is>
          <t xml:space="preserve">31d8a988f88330b71fc1a2aa011c469880820f8c</t>
        </is>
      </c>
      <c r="E2276" t="inlineStr">
        <is>
          <t xml:space="preserve">Episode 33: Abrechnung Auf Dem Dach</t>
        </is>
      </c>
      <c r="F2276">
        <v>33</v>
      </c>
      <c r="G2276" t="inlineStr">
        <is>
          <t xml:space="preserve">12:49-13:08</t>
        </is>
      </c>
      <c r="H2276" t="inlineStr">
        <is>
          <t xml:space="preserve">Resolved</t>
        </is>
      </c>
      <c r="I2276" t="inlineStr">
        <is>
          <t xml:space="preserve">Kienhalle -&gt; Noble-Halle; Harvey Blackwood -&gt; Harvey Noble - "Flora hatte sich unterdessen amüsiert und wollte gerade die Kräutersuppe zubereiten, als ein Diener die Rückkehr von Harvey Blackwood meldete. Sie richtete sich sofort auf, bereit, ihn zu empfangen.
In dem Moment, als Harvey die Kienhalle betrat, wurde es still."</t>
        </is>
      </c>
      <c r="J2276" t="inlineStr">
        <is>
          <t xml:space="preserve">AI</t>
        </is>
      </c>
      <c r="K2276" t="inlineStr">
        <is>
          <t xml:space="preserve">Script error</t>
        </is>
      </c>
      <c r="L2276" t="inlineStr">
        <is>
          <t xml:space="preserve">Script error</t>
        </is>
      </c>
      <c r="M2276" t="str">
        <f>IFERROR(IF(VLOOKUP(L2276,'Quantification'!$A:$B,2,FALSE)&amp;""="","Unclassified",VLOOKUP(L2276,'Quantification'!$A:$B,2,FALSE)),"Unclassified")</f>
        <v>Major</v>
      </c>
      <c r="N2276" t="inlineStr">
        <is>
          <t xml:space="preserve">frl-denis.sobol@pocketfm.com</t>
        </is>
      </c>
      <c r="O2276" t="inlineStr">
        <is>
          <t xml:space="preserve">Issues found in raw</t>
        </is>
      </c>
      <c r="P2276" t="str">
        <f>IF(OR(O2276="Issues found in master",O2276="Final master"),"Master",IF(OR(O2276="Ready for Master",O2276="Issues found in raw",O2276="Raw under QC",O2276="Issues resolved in raw"),"Raw","-"))</f>
        <v>Raw</v>
      </c>
      <c r="Q2276" s="13">
        <v>46274.48958333333</v>
      </c>
      <c r="R2276" t="inlineStr">
        <is>
          <t xml:space="preserve">2026-09 (Sept)</t>
        </is>
      </c>
      <c r="S2276">
        <f>IF(M2276="Not an error",0,IF(COUNTIFS($A$2:$A2276,$A2276,$D$2:$D2276,$D2276,$M$2:$M2276,"&lt;&gt;Not an error")=1,1,0))</f>
        <v>0</v>
      </c>
      <c r="T2276">
        <f>IF(M2276&lt;&gt;"Major",0,IF(COUNTIFS($A$2:$A2276,$A2276,$D$2:$D2276,$D2276,$M$2:$M2276,"Major")=1,1,0))</f>
        <v>0</v>
      </c>
      <c r="U2276">
        <f>IF(M2276&lt;&gt;"Minor",0,IF(COUNTIFS($A$2:$A2276,$A2276,$D$2:$D2276,$D2276,$M$2:$M2276,"Minor")=1,1,0))</f>
        <v>0</v>
      </c>
    </row>
    <row r="2277">
      <c r="A2277" t="inlineStr">
        <is>
          <t xml:space="preserve">af2d64963a0b2a4ae6e1645ebec6e6220c089166</t>
        </is>
      </c>
      <c r="B2277" t="inlineStr">
        <is>
          <t xml:space="preserve">Rise of the Beastmaster</t>
        </is>
      </c>
      <c r="C2277" t="inlineStr">
        <is>
          <t xml:space="preserve">Der Aufstieg Des Beastmasters</t>
        </is>
      </c>
      <c r="D2277" t="inlineStr">
        <is>
          <t xml:space="preserve">6148f9801df72d6ce1055e40f0b83f65d46794bd</t>
        </is>
      </c>
      <c r="E2277" t="inlineStr">
        <is>
          <t xml:space="preserve">Episode 34: Blut Auf Fliesen</t>
        </is>
      </c>
      <c r="F2277">
        <v>34</v>
      </c>
      <c r="G2277" t="inlineStr">
        <is>
          <t xml:space="preserve">7:59-8:06</t>
        </is>
      </c>
      <c r="H2277" t="inlineStr">
        <is>
          <t xml:space="preserve">Resolved</t>
        </is>
      </c>
      <c r="I2277" t="inlineStr">
        <is>
          <t xml:space="preserve">Ewiger Flammen Körper -&gt; Ewigglut-Infernokörper - "Seit er den Ewiger Flammen Körper erhalten hatte, war er viel stärker und konnte tagelang ohne Pause kultivieren."</t>
        </is>
      </c>
      <c r="J2277" t="inlineStr">
        <is>
          <t xml:space="preserve">AI</t>
        </is>
      </c>
      <c r="K2277" t="inlineStr">
        <is>
          <t xml:space="preserve">Script error</t>
        </is>
      </c>
      <c r="L2277" t="inlineStr">
        <is>
          <t xml:space="preserve">Script error</t>
        </is>
      </c>
      <c r="M2277" t="str">
        <f>IFERROR(IF(VLOOKUP(L2277,'Quantification'!$A:$B,2,FALSE)&amp;""="","Unclassified",VLOOKUP(L2277,'Quantification'!$A:$B,2,FALSE)),"Unclassified")</f>
        <v>Major</v>
      </c>
      <c r="N2277" t="inlineStr">
        <is>
          <t xml:space="preserve">frl-laura.nissen@pocketfm.com</t>
        </is>
      </c>
      <c r="O2277" t="inlineStr">
        <is>
          <t xml:space="preserve">Final Master</t>
        </is>
      </c>
      <c r="P2277" t="str">
        <f>IF(OR(O2277="Issues found in master",O2277="Final master"),"Master",IF(OR(O2277="Ready for Master",O2277="Issues found in raw",O2277="Raw under QC",O2277="Issues resolved in raw"),"Raw","-"))</f>
        <v>Master</v>
      </c>
      <c r="Q2277" s="13">
        <v>46274.48958333333</v>
      </c>
      <c r="R2277" t="inlineStr">
        <is>
          <t xml:space="preserve">2026-09 (Sept)</t>
        </is>
      </c>
      <c r="S2277">
        <f>IF(M2277="Not an error",0,IF(COUNTIFS($A$2:$A2277,$A2277,$D$2:$D2277,$D2277,$M$2:$M2277,"&lt;&gt;Not an error")=1,1,0))</f>
        <v>1</v>
      </c>
      <c r="T2277">
        <f>IF(M2277&lt;&gt;"Major",0,IF(COUNTIFS($A$2:$A2277,$A2277,$D$2:$D2277,$D2277,$M$2:$M2277,"Major")=1,1,0))</f>
        <v>1</v>
      </c>
      <c r="U2277">
        <f>IF(M2277&lt;&gt;"Minor",0,IF(COUNTIFS($A$2:$A2277,$A2277,$D$2:$D2277,$D2277,$M$2:$M2277,"Minor")=1,1,0))</f>
        <v>0</v>
      </c>
    </row>
    <row r="2278">
      <c r="A2278" t="inlineStr">
        <is>
          <t xml:space="preserve">af2d64963a0b2a4ae6e1645ebec6e6220c089166</t>
        </is>
      </c>
      <c r="B2278" t="inlineStr">
        <is>
          <t xml:space="preserve">Rise of the Beastmaster</t>
        </is>
      </c>
      <c r="C2278" t="inlineStr">
        <is>
          <t xml:space="preserve">Der Aufstieg Des Beastmasters</t>
        </is>
      </c>
      <c r="D2278" t="inlineStr">
        <is>
          <t xml:space="preserve">4bd723c8db6bf18fe2b0ecc8fd7679db42e93ef3</t>
        </is>
      </c>
      <c r="E2278" t="inlineStr">
        <is>
          <t xml:space="preserve">Episode 35: Genies Fallen</t>
        </is>
      </c>
      <c r="F2278">
        <v>35</v>
      </c>
      <c r="G2278" t="inlineStr">
        <is>
          <t xml:space="preserve">2:07-2:15</t>
        </is>
      </c>
      <c r="H2278" t="inlineStr">
        <is>
          <t xml:space="preserve">Resolved</t>
        </is>
      </c>
      <c r="I2278" t="inlineStr">
        <is>
          <t xml:space="preserve">kein halle -&gt; noble halle - „Deine Augen erinnern mich auch an jemanden. Lio von der Kien Halle. Könntest du vielleicht sein.“</t>
        </is>
      </c>
      <c r="J2278" t="inlineStr">
        <is>
          <t xml:space="preserve">AI</t>
        </is>
      </c>
      <c r="K2278" t="inlineStr">
        <is>
          <t xml:space="preserve">Script error</t>
        </is>
      </c>
      <c r="L2278" t="inlineStr">
        <is>
          <t xml:space="preserve">Script error</t>
        </is>
      </c>
      <c r="M2278" t="str">
        <f>IFERROR(IF(VLOOKUP(L2278,'Quantification'!$A:$B,2,FALSE)&amp;""="","Unclassified",VLOOKUP(L2278,'Quantification'!$A:$B,2,FALSE)),"Unclassified")</f>
        <v>Major</v>
      </c>
      <c r="N2278" t="inlineStr">
        <is>
          <t xml:space="preserve">frl-denis.sobol@pocketfm.com</t>
        </is>
      </c>
      <c r="O2278" t="inlineStr">
        <is>
          <t xml:space="preserve">Issues found in raw</t>
        </is>
      </c>
      <c r="P2278" t="str">
        <f>IF(OR(O2278="Issues found in master",O2278="Final master"),"Master",IF(OR(O2278="Ready for Master",O2278="Issues found in raw",O2278="Raw under QC",O2278="Issues resolved in raw"),"Raw","-"))</f>
        <v>Raw</v>
      </c>
      <c r="Q2278" s="13">
        <v>46274.48958333333</v>
      </c>
      <c r="R2278" t="inlineStr">
        <is>
          <t xml:space="preserve">2026-09 (Sept)</t>
        </is>
      </c>
      <c r="S2278">
        <f>IF(M2278="Not an error",0,IF(COUNTIFS($A$2:$A2278,$A2278,$D$2:$D2278,$D2278,$M$2:$M2278,"&lt;&gt;Not an error")=1,1,0))</f>
        <v>1</v>
      </c>
      <c r="T2278">
        <f>IF(M2278&lt;&gt;"Major",0,IF(COUNTIFS($A$2:$A2278,$A2278,$D$2:$D2278,$D2278,$M$2:$M2278,"Major")=1,1,0))</f>
        <v>1</v>
      </c>
      <c r="U2278">
        <f>IF(M2278&lt;&gt;"Minor",0,IF(COUNTIFS($A$2:$A2278,$A2278,$D$2:$D2278,$D2278,$M$2:$M2278,"Minor")=1,1,0))</f>
        <v>0</v>
      </c>
    </row>
    <row r="2279">
      <c r="A2279" t="inlineStr">
        <is>
          <t xml:space="preserve">af2d64963a0b2a4ae6e1645ebec6e6220c089166</t>
        </is>
      </c>
      <c r="B2279" t="inlineStr">
        <is>
          <t xml:space="preserve">Rise of the Beastmaster</t>
        </is>
      </c>
      <c r="C2279" t="inlineStr">
        <is>
          <t xml:space="preserve">Der Aufstieg Des Beastmasters</t>
        </is>
      </c>
      <c r="D2279" t="inlineStr">
        <is>
          <t xml:space="preserve">ea9bc651ccbaf79a68c2443f0ee48f00a542809c</t>
        </is>
      </c>
      <c r="E2279" t="inlineStr">
        <is>
          <t xml:space="preserve">Episode 36: Unaufhaltsamer Aufstieg</t>
        </is>
      </c>
      <c r="F2279">
        <v>36</v>
      </c>
      <c r="G2279" t="inlineStr">
        <is>
          <t xml:space="preserve">0:00-0:06</t>
        </is>
      </c>
      <c r="H2279" t="inlineStr">
        <is>
          <t xml:space="preserve">Resolved</t>
        </is>
      </c>
      <c r="I2279" t="inlineStr">
        <is>
          <t xml:space="preserve">Jaden -&gt; Juwelen - "Mit tausend gelb markierten Jaden in der Tasche strotzte Jake nur so vor Selbstvertrauen. "</t>
        </is>
      </c>
      <c r="J2279" t="inlineStr">
        <is>
          <t xml:space="preserve">AI</t>
        </is>
      </c>
      <c r="K2279" t="inlineStr">
        <is>
          <t xml:space="preserve">Script error</t>
        </is>
      </c>
      <c r="L2279" t="inlineStr">
        <is>
          <t xml:space="preserve">Script error</t>
        </is>
      </c>
      <c r="M2279" t="str">
        <f>IFERROR(IF(VLOOKUP(L2279,'Quantification'!$A:$B,2,FALSE)&amp;""="","Unclassified",VLOOKUP(L2279,'Quantification'!$A:$B,2,FALSE)),"Unclassified")</f>
        <v>Major</v>
      </c>
      <c r="N2279" t="inlineStr">
        <is>
          <t xml:space="preserve">frl-denis.sobol@pocketfm.com</t>
        </is>
      </c>
      <c r="O2279" t="inlineStr">
        <is>
          <t xml:space="preserve">Issues found in raw</t>
        </is>
      </c>
      <c r="P2279" t="str">
        <f>IF(OR(O2279="Issues found in master",O2279="Final master"),"Master",IF(OR(O2279="Ready for Master",O2279="Issues found in raw",O2279="Raw under QC",O2279="Issues resolved in raw"),"Raw","-"))</f>
        <v>Raw</v>
      </c>
      <c r="Q2279" s="13">
        <v>46274.48958333333</v>
      </c>
      <c r="R2279" t="inlineStr">
        <is>
          <t xml:space="preserve">2026-09 (Sept)</t>
        </is>
      </c>
      <c r="S2279">
        <f>IF(M2279="Not an error",0,IF(COUNTIFS($A$2:$A2279,$A2279,$D$2:$D2279,$D2279,$M$2:$M2279,"&lt;&gt;Not an error")=1,1,0))</f>
        <v>1</v>
      </c>
      <c r="T2279">
        <f>IF(M2279&lt;&gt;"Major",0,IF(COUNTIFS($A$2:$A2279,$A2279,$D$2:$D2279,$D2279,$M$2:$M2279,"Major")=1,1,0))</f>
        <v>1</v>
      </c>
      <c r="U2279">
        <f>IF(M2279&lt;&gt;"Minor",0,IF(COUNTIFS($A$2:$A2279,$A2279,$D$2:$D2279,$D2279,$M$2:$M2279,"Minor")=1,1,0))</f>
        <v>0</v>
      </c>
    </row>
    <row r="2280">
      <c r="A2280" t="inlineStr">
        <is>
          <t xml:space="preserve">af2d64963a0b2a4ae6e1645ebec6e6220c089166</t>
        </is>
      </c>
      <c r="B2280" t="inlineStr">
        <is>
          <t xml:space="preserve">Rise of the Beastmaster</t>
        </is>
      </c>
      <c r="C2280" t="inlineStr">
        <is>
          <t xml:space="preserve">Der Aufstieg Des Beastmasters</t>
        </is>
      </c>
      <c r="D2280" t="inlineStr">
        <is>
          <t xml:space="preserve">ea9bc651ccbaf79a68c2443f0ee48f00a542809c</t>
        </is>
      </c>
      <c r="E2280" t="inlineStr">
        <is>
          <t xml:space="preserve">Episode 36: Unaufhaltsamer Aufstieg</t>
        </is>
      </c>
      <c r="F2280">
        <v>36</v>
      </c>
      <c r="G2280" t="inlineStr">
        <is>
          <t xml:space="preserve">1:33-1:40</t>
        </is>
      </c>
      <c r="H2280" t="inlineStr">
        <is>
          <t xml:space="preserve">Resolved</t>
        </is>
      </c>
      <c r="I2280" t="inlineStr">
        <is>
          <t xml:space="preserve">Bestien-Tschi -&gt; Bestien-Essenz - "Um sie zu meistern, brauchte man echtes Talent, eine solide Grundlage und genug Bestien-Tschi."</t>
        </is>
      </c>
      <c r="J2280" t="inlineStr">
        <is>
          <t xml:space="preserve">AI</t>
        </is>
      </c>
      <c r="K2280" t="inlineStr">
        <is>
          <t xml:space="preserve">Script error</t>
        </is>
      </c>
      <c r="L2280" t="inlineStr">
        <is>
          <t xml:space="preserve">Script error</t>
        </is>
      </c>
      <c r="M2280" t="str">
        <f>IFERROR(IF(VLOOKUP(L2280,'Quantification'!$A:$B,2,FALSE)&amp;""="","Unclassified",VLOOKUP(L2280,'Quantification'!$A:$B,2,FALSE)),"Unclassified")</f>
        <v>Major</v>
      </c>
      <c r="N2280" t="inlineStr">
        <is>
          <t xml:space="preserve">frl-denis.sobol@pocketfm.com</t>
        </is>
      </c>
      <c r="O2280" t="inlineStr">
        <is>
          <t xml:space="preserve">Issues found in raw</t>
        </is>
      </c>
      <c r="P2280" t="str">
        <f>IF(OR(O2280="Issues found in master",O2280="Final master"),"Master",IF(OR(O2280="Ready for Master",O2280="Issues found in raw",O2280="Raw under QC",O2280="Issues resolved in raw"),"Raw","-"))</f>
        <v>Raw</v>
      </c>
      <c r="Q2280" s="13">
        <v>46274.48958333333</v>
      </c>
      <c r="R2280" t="inlineStr">
        <is>
          <t xml:space="preserve">2026-09 (Sept)</t>
        </is>
      </c>
      <c r="S2280">
        <f>IF(M2280="Not an error",0,IF(COUNTIFS($A$2:$A2280,$A2280,$D$2:$D2280,$D2280,$M$2:$M2280,"&lt;&gt;Not an error")=1,1,0))</f>
        <v>0</v>
      </c>
      <c r="T2280">
        <f>IF(M2280&lt;&gt;"Major",0,IF(COUNTIFS($A$2:$A2280,$A2280,$D$2:$D2280,$D2280,$M$2:$M2280,"Major")=1,1,0))</f>
        <v>0</v>
      </c>
      <c r="U2280">
        <f>IF(M2280&lt;&gt;"Minor",0,IF(COUNTIFS($A$2:$A2280,$A2280,$D$2:$D2280,$D2280,$M$2:$M2280,"Minor")=1,1,0))</f>
        <v>0</v>
      </c>
    </row>
    <row r="2281">
      <c r="A2281" t="inlineStr">
        <is>
          <t xml:space="preserve">af2d64963a0b2a4ae6e1645ebec6e6220c089166</t>
        </is>
      </c>
      <c r="B2281" t="inlineStr">
        <is>
          <t xml:space="preserve">Rise of the Beastmaster</t>
        </is>
      </c>
      <c r="C2281" t="inlineStr">
        <is>
          <t xml:space="preserve">Der Aufstieg Des Beastmasters</t>
        </is>
      </c>
      <c r="D2281" t="inlineStr">
        <is>
          <t xml:space="preserve">ea9bc651ccbaf79a68c2443f0ee48f00a542809c</t>
        </is>
      </c>
      <c r="E2281" t="inlineStr">
        <is>
          <t xml:space="preserve">Episode 36: Unaufhaltsamer Aufstieg</t>
        </is>
      </c>
      <c r="F2281">
        <v>36</v>
      </c>
      <c r="G2281" t="inlineStr">
        <is>
          <t xml:space="preserve">4:00-4:09</t>
        </is>
      </c>
      <c r="H2281" t="inlineStr">
        <is>
          <t xml:space="preserve">Resolved</t>
        </is>
      </c>
      <c r="I2281" t="inlineStr">
        <is>
          <t xml:space="preserve">Jaden -&gt; Juwelen - „Bei den Quellrang-Kampfkünsten kosten die einfachen fünfzig gelb markierte Jaden und die mittleren zweihundert“, murmelte Jake.</t>
        </is>
      </c>
      <c r="J2281" t="inlineStr">
        <is>
          <t xml:space="preserve">AI</t>
        </is>
      </c>
      <c r="K2281" t="inlineStr">
        <is>
          <t xml:space="preserve">Script error</t>
        </is>
      </c>
      <c r="L2281" t="inlineStr">
        <is>
          <t xml:space="preserve">Script error</t>
        </is>
      </c>
      <c r="M2281" t="str">
        <f>IFERROR(IF(VLOOKUP(L2281,'Quantification'!$A:$B,2,FALSE)&amp;""="","Unclassified",VLOOKUP(L2281,'Quantification'!$A:$B,2,FALSE)),"Unclassified")</f>
        <v>Major</v>
      </c>
      <c r="N2281" t="inlineStr">
        <is>
          <t xml:space="preserve">frl-denis.sobol@pocketfm.com</t>
        </is>
      </c>
      <c r="O2281" t="inlineStr">
        <is>
          <t xml:space="preserve">Issues found in raw</t>
        </is>
      </c>
      <c r="P2281" t="str">
        <f>IF(OR(O2281="Issues found in master",O2281="Final master"),"Master",IF(OR(O2281="Ready for Master",O2281="Issues found in raw",O2281="Raw under QC",O2281="Issues resolved in raw"),"Raw","-"))</f>
        <v>Raw</v>
      </c>
      <c r="Q2281" s="13">
        <v>46274.48958333333</v>
      </c>
      <c r="R2281" t="inlineStr">
        <is>
          <t xml:space="preserve">2026-09 (Sept)</t>
        </is>
      </c>
      <c r="S2281">
        <f>IF(M2281="Not an error",0,IF(COUNTIFS($A$2:$A2281,$A2281,$D$2:$D2281,$D2281,$M$2:$M2281,"&lt;&gt;Not an error")=1,1,0))</f>
        <v>0</v>
      </c>
      <c r="T2281">
        <f>IF(M2281&lt;&gt;"Major",0,IF(COUNTIFS($A$2:$A2281,$A2281,$D$2:$D2281,$D2281,$M$2:$M2281,"Major")=1,1,0))</f>
        <v>0</v>
      </c>
      <c r="U2281">
        <f>IF(M2281&lt;&gt;"Minor",0,IF(COUNTIFS($A$2:$A2281,$A2281,$D$2:$D2281,$D2281,$M$2:$M2281,"Minor")=1,1,0))</f>
        <v>0</v>
      </c>
    </row>
    <row r="2282">
      <c r="A2282" t="inlineStr">
        <is>
          <t xml:space="preserve">af2d64963a0b2a4ae6e1645ebec6e6220c089166</t>
        </is>
      </c>
      <c r="B2282" t="inlineStr">
        <is>
          <t xml:space="preserve">Rise of the Beastmaster</t>
        </is>
      </c>
      <c r="C2282" t="inlineStr">
        <is>
          <t xml:space="preserve">Der Aufstieg Des Beastmasters</t>
        </is>
      </c>
      <c r="D2282" t="inlineStr">
        <is>
          <t xml:space="preserve">ea9bc651ccbaf79a68c2443f0ee48f00a542809c</t>
        </is>
      </c>
      <c r="E2282" t="inlineStr">
        <is>
          <t xml:space="preserve">Episode 36: Unaufhaltsamer Aufstieg</t>
        </is>
      </c>
      <c r="F2282">
        <v>36</v>
      </c>
      <c r="G2282" t="inlineStr">
        <is>
          <t xml:space="preserve">4:14-4:26</t>
        </is>
      </c>
      <c r="H2282" t="inlineStr">
        <is>
          <t xml:space="preserve">Resolved</t>
        </is>
      </c>
      <c r="I2282" t="inlineStr">
        <is>
          <t xml:space="preserve">Jaden -&gt; Juwelen - "Er hatte gedacht, die tausend gelb markierten Jaden, die er mitgebracht hatte, wären mehr als genug, aber es sah so aus, als könnte er sich nur ein paar Kampfkünste leisten."</t>
        </is>
      </c>
      <c r="J2282" t="inlineStr">
        <is>
          <t xml:space="preserve">AI</t>
        </is>
      </c>
      <c r="K2282" t="inlineStr">
        <is>
          <t xml:space="preserve">Script error</t>
        </is>
      </c>
      <c r="L2282" t="inlineStr">
        <is>
          <t xml:space="preserve">Script error</t>
        </is>
      </c>
      <c r="M2282" t="str">
        <f>IFERROR(IF(VLOOKUP(L2282,'Quantification'!$A:$B,2,FALSE)&amp;""="","Unclassified",VLOOKUP(L2282,'Quantification'!$A:$B,2,FALSE)),"Unclassified")</f>
        <v>Major</v>
      </c>
      <c r="N2282" t="inlineStr">
        <is>
          <t xml:space="preserve">frl-denis.sobol@pocketfm.com</t>
        </is>
      </c>
      <c r="O2282" t="inlineStr">
        <is>
          <t xml:space="preserve">Issues found in raw</t>
        </is>
      </c>
      <c r="P2282" t="str">
        <f>IF(OR(O2282="Issues found in master",O2282="Final master"),"Master",IF(OR(O2282="Ready for Master",O2282="Issues found in raw",O2282="Raw under QC",O2282="Issues resolved in raw"),"Raw","-"))</f>
        <v>Raw</v>
      </c>
      <c r="Q2282" s="13">
        <v>46274.48958333333</v>
      </c>
      <c r="R2282" t="inlineStr">
        <is>
          <t xml:space="preserve">2026-09 (Sept)</t>
        </is>
      </c>
      <c r="S2282">
        <f>IF(M2282="Not an error",0,IF(COUNTIFS($A$2:$A2282,$A2282,$D$2:$D2282,$D2282,$M$2:$M2282,"&lt;&gt;Not an error")=1,1,0))</f>
        <v>0</v>
      </c>
      <c r="T2282">
        <f>IF(M2282&lt;&gt;"Major",0,IF(COUNTIFS($A$2:$A2282,$A2282,$D$2:$D2282,$D2282,$M$2:$M2282,"Major")=1,1,0))</f>
        <v>0</v>
      </c>
      <c r="U2282">
        <f>IF(M2282&lt;&gt;"Minor",0,IF(COUNTIFS($A$2:$A2282,$A2282,$D$2:$D2282,$D2282,$M$2:$M2282,"Minor")=1,1,0))</f>
        <v>0</v>
      </c>
    </row>
    <row r="2283">
      <c r="A2283" t="inlineStr">
        <is>
          <t xml:space="preserve">af2d64963a0b2a4ae6e1645ebec6e6220c089166</t>
        </is>
      </c>
      <c r="B2283" t="inlineStr">
        <is>
          <t xml:space="preserve">Rise of the Beastmaster</t>
        </is>
      </c>
      <c r="C2283" t="inlineStr">
        <is>
          <t xml:space="preserve">Der Aufstieg Des Beastmasters</t>
        </is>
      </c>
      <c r="D2283" t="inlineStr">
        <is>
          <t xml:space="preserve">ea9bc651ccbaf79a68c2443f0ee48f00a542809c</t>
        </is>
      </c>
      <c r="E2283" t="inlineStr">
        <is>
          <t xml:space="preserve">Episode 36: Unaufhaltsamer Aufstieg</t>
        </is>
      </c>
      <c r="F2283">
        <v>36</v>
      </c>
      <c r="G2283" t="inlineStr">
        <is>
          <t xml:space="preserve">4:38-4:44</t>
        </is>
      </c>
      <c r="H2283" t="inlineStr">
        <is>
          <t xml:space="preserve">Resolved</t>
        </is>
      </c>
      <c r="I2283" t="inlineStr">
        <is>
          <t xml:space="preserve">Bestien-Tschi -&gt; Bestien-Essenz - "Seine Sorge war nicht, dass er sie nicht meistern könnte, sondern dass er nicht genug Bestien-Tschi hatte."</t>
        </is>
      </c>
      <c r="J2283" t="inlineStr">
        <is>
          <t xml:space="preserve">AI</t>
        </is>
      </c>
      <c r="K2283" t="inlineStr">
        <is>
          <t xml:space="preserve">Script error</t>
        </is>
      </c>
      <c r="L2283" t="inlineStr">
        <is>
          <t xml:space="preserve">Script error</t>
        </is>
      </c>
      <c r="M2283" t="str">
        <f>IFERROR(IF(VLOOKUP(L2283,'Quantification'!$A:$B,2,FALSE)&amp;""="","Unclassified",VLOOKUP(L2283,'Quantification'!$A:$B,2,FALSE)),"Unclassified")</f>
        <v>Major</v>
      </c>
      <c r="N2283" t="inlineStr">
        <is>
          <t xml:space="preserve">frl-denis.sobol@pocketfm.com</t>
        </is>
      </c>
      <c r="O2283" t="inlineStr">
        <is>
          <t xml:space="preserve">Issues found in raw</t>
        </is>
      </c>
      <c r="P2283" t="str">
        <f>IF(OR(O2283="Issues found in master",O2283="Final master"),"Master",IF(OR(O2283="Ready for Master",O2283="Issues found in raw",O2283="Raw under QC",O2283="Issues resolved in raw"),"Raw","-"))</f>
        <v>Raw</v>
      </c>
      <c r="Q2283" s="13">
        <v>46274.48958333333</v>
      </c>
      <c r="R2283" t="inlineStr">
        <is>
          <t xml:space="preserve">2026-09 (Sept)</t>
        </is>
      </c>
      <c r="S2283">
        <f>IF(M2283="Not an error",0,IF(COUNTIFS($A$2:$A2283,$A2283,$D$2:$D2283,$D2283,$M$2:$M2283,"&lt;&gt;Not an error")=1,1,0))</f>
        <v>0</v>
      </c>
      <c r="T2283">
        <f>IF(M2283&lt;&gt;"Major",0,IF(COUNTIFS($A$2:$A2283,$A2283,$D$2:$D2283,$D2283,$M$2:$M2283,"Major")=1,1,0))</f>
        <v>0</v>
      </c>
      <c r="U2283">
        <f>IF(M2283&lt;&gt;"Minor",0,IF(COUNTIFS($A$2:$A2283,$A2283,$D$2:$D2283,$D2283,$M$2:$M2283,"Minor")=1,1,0))</f>
        <v>0</v>
      </c>
    </row>
    <row r="2284">
      <c r="A2284" t="inlineStr">
        <is>
          <t xml:space="preserve">af2d64963a0b2a4ae6e1645ebec6e6220c089166</t>
        </is>
      </c>
      <c r="B2284" t="inlineStr">
        <is>
          <t xml:space="preserve">Rise of the Beastmaster</t>
        </is>
      </c>
      <c r="C2284" t="inlineStr">
        <is>
          <t xml:space="preserve">Der Aufstieg Des Beastmasters</t>
        </is>
      </c>
      <c r="D2284" t="inlineStr">
        <is>
          <t xml:space="preserve">ea9bc651ccbaf79a68c2443f0ee48f00a542809c</t>
        </is>
      </c>
      <c r="E2284" t="inlineStr">
        <is>
          <t xml:space="preserve">Episode 36: Unaufhaltsamer Aufstieg</t>
        </is>
      </c>
      <c r="F2284">
        <v>36</v>
      </c>
      <c r="G2284" t="inlineStr">
        <is>
          <t xml:space="preserve">5:14-5:21</t>
        </is>
      </c>
      <c r="H2284" t="inlineStr">
        <is>
          <t xml:space="preserve">Resolved</t>
        </is>
      </c>
      <c r="I2284" t="inlineStr">
        <is>
          <t xml:space="preserve">Jaden -&gt; Juwelen - "Sie gehörten zu den günstigeren Optionen, und die, die er wählte, war fünfzig gelb markierte Jaden wert."</t>
        </is>
      </c>
      <c r="J2284" t="inlineStr">
        <is>
          <t xml:space="preserve">AI</t>
        </is>
      </c>
      <c r="K2284" t="inlineStr">
        <is>
          <t xml:space="preserve">Script error</t>
        </is>
      </c>
      <c r="L2284" t="inlineStr">
        <is>
          <t xml:space="preserve">Script error</t>
        </is>
      </c>
      <c r="M2284" t="str">
        <f>IFERROR(IF(VLOOKUP(L2284,'Quantification'!$A:$B,2,FALSE)&amp;""="","Unclassified",VLOOKUP(L2284,'Quantification'!$A:$B,2,FALSE)),"Unclassified")</f>
        <v>Major</v>
      </c>
      <c r="N2284" t="inlineStr">
        <is>
          <t xml:space="preserve">frl-denis.sobol@pocketfm.com</t>
        </is>
      </c>
      <c r="O2284" t="inlineStr">
        <is>
          <t xml:space="preserve">Issues found in raw</t>
        </is>
      </c>
      <c r="P2284" t="str">
        <f>IF(OR(O2284="Issues found in master",O2284="Final master"),"Master",IF(OR(O2284="Ready for Master",O2284="Issues found in raw",O2284="Raw under QC",O2284="Issues resolved in raw"),"Raw","-"))</f>
        <v>Raw</v>
      </c>
      <c r="Q2284" s="13">
        <v>46274.48958333333</v>
      </c>
      <c r="R2284" t="inlineStr">
        <is>
          <t xml:space="preserve">2026-09 (Sept)</t>
        </is>
      </c>
      <c r="S2284">
        <f>IF(M2284="Not an error",0,IF(COUNTIFS($A$2:$A2284,$A2284,$D$2:$D2284,$D2284,$M$2:$M2284,"&lt;&gt;Not an error")=1,1,0))</f>
        <v>0</v>
      </c>
      <c r="T2284">
        <f>IF(M2284&lt;&gt;"Major",0,IF(COUNTIFS($A$2:$A2284,$A2284,$D$2:$D2284,$D2284,$M$2:$M2284,"Major")=1,1,0))</f>
        <v>0</v>
      </c>
      <c r="U2284">
        <f>IF(M2284&lt;&gt;"Minor",0,IF(COUNTIFS($A$2:$A2284,$A2284,$D$2:$D2284,$D2284,$M$2:$M2284,"Minor")=1,1,0))</f>
        <v>0</v>
      </c>
    </row>
    <row r="2285">
      <c r="A2285" t="inlineStr">
        <is>
          <t xml:space="preserve">af2d64963a0b2a4ae6e1645ebec6e6220c089166</t>
        </is>
      </c>
      <c r="B2285" t="inlineStr">
        <is>
          <t xml:space="preserve">Rise of the Beastmaster</t>
        </is>
      </c>
      <c r="C2285" t="inlineStr">
        <is>
          <t xml:space="preserve">Der Aufstieg Des Beastmasters</t>
        </is>
      </c>
      <c r="D2285" t="inlineStr">
        <is>
          <t xml:space="preserve">ea9bc651ccbaf79a68c2443f0ee48f00a542809c</t>
        </is>
      </c>
      <c r="E2285" t="inlineStr">
        <is>
          <t xml:space="preserve">Episode 36: Unaufhaltsamer Aufstieg</t>
        </is>
      </c>
      <c r="F2285">
        <v>36</v>
      </c>
      <c r="G2285" t="inlineStr">
        <is>
          <t xml:space="preserve">7:37-7:43</t>
        </is>
      </c>
      <c r="H2285" t="inlineStr">
        <is>
          <t xml:space="preserve">Resolved</t>
        </is>
      </c>
      <c r="I2285" t="inlineStr">
        <is>
          <t xml:space="preserve">jaden -&gt; juwelen - "Zehn gelb markierte Jaden reichten aus, um eine normale Person ein Leben lang zu versorgen."</t>
        </is>
      </c>
      <c r="J2285" t="inlineStr">
        <is>
          <t xml:space="preserve">AI</t>
        </is>
      </c>
      <c r="K2285" t="inlineStr">
        <is>
          <t xml:space="preserve">Script error</t>
        </is>
      </c>
      <c r="L2285" t="inlineStr">
        <is>
          <t xml:space="preserve">Script error</t>
        </is>
      </c>
      <c r="M2285" t="str">
        <f>IFERROR(IF(VLOOKUP(L2285,'Quantification'!$A:$B,2,FALSE)&amp;""="","Unclassified",VLOOKUP(L2285,'Quantification'!$A:$B,2,FALSE)),"Unclassified")</f>
        <v>Major</v>
      </c>
      <c r="N2285" t="inlineStr">
        <is>
          <t xml:space="preserve">frl-denis.sobol@pocketfm.com</t>
        </is>
      </c>
      <c r="O2285" t="inlineStr">
        <is>
          <t xml:space="preserve">Issues found in raw</t>
        </is>
      </c>
      <c r="P2285" t="str">
        <f>IF(OR(O2285="Issues found in master",O2285="Final master"),"Master",IF(OR(O2285="Ready for Master",O2285="Issues found in raw",O2285="Raw under QC",O2285="Issues resolved in raw"),"Raw","-"))</f>
        <v>Raw</v>
      </c>
      <c r="Q2285" s="13">
        <v>46274.48958333333</v>
      </c>
      <c r="R2285" t="inlineStr">
        <is>
          <t xml:space="preserve">2026-09 (Sept)</t>
        </is>
      </c>
      <c r="S2285">
        <f>IF(M2285="Not an error",0,IF(COUNTIFS($A$2:$A2285,$A2285,$D$2:$D2285,$D2285,$M$2:$M2285,"&lt;&gt;Not an error")=1,1,0))</f>
        <v>0</v>
      </c>
      <c r="T2285">
        <f>IF(M2285&lt;&gt;"Major",0,IF(COUNTIFS($A$2:$A2285,$A2285,$D$2:$D2285,$D2285,$M$2:$M2285,"Major")=1,1,0))</f>
        <v>0</v>
      </c>
      <c r="U2285">
        <f>IF(M2285&lt;&gt;"Minor",0,IF(COUNTIFS($A$2:$A2285,$A2285,$D$2:$D2285,$D2285,$M$2:$M2285,"Minor")=1,1,0))</f>
        <v>0</v>
      </c>
    </row>
    <row r="2286">
      <c r="A2286" t="inlineStr">
        <is>
          <t xml:space="preserve">af2d64963a0b2a4ae6e1645ebec6e6220c089166</t>
        </is>
      </c>
      <c r="B2286" t="inlineStr">
        <is>
          <t xml:space="preserve">Rise of the Beastmaster</t>
        </is>
      </c>
      <c r="C2286" t="inlineStr">
        <is>
          <t xml:space="preserve">Der Aufstieg Des Beastmasters</t>
        </is>
      </c>
      <c r="D2286" t="inlineStr">
        <is>
          <t xml:space="preserve">ea9bc651ccbaf79a68c2443f0ee48f00a542809c</t>
        </is>
      </c>
      <c r="E2286" t="inlineStr">
        <is>
          <t xml:space="preserve">Episode 36: Unaufhaltsamer Aufstieg</t>
        </is>
      </c>
      <c r="F2286">
        <v>36</v>
      </c>
      <c r="G2286" t="inlineStr">
        <is>
          <t xml:space="preserve">8:40-8:49</t>
        </is>
      </c>
      <c r="H2286" t="inlineStr">
        <is>
          <t xml:space="preserve">Resolved</t>
        </is>
      </c>
      <c r="I2286" t="inlineStr">
        <is>
          <t xml:space="preserve">jaden -&gt; juwelen - "Jake las: „Himmelsfeuer-Seelenbinder. Quellrang-Kampfkunst der mittleren Stufe. Einhundert gelb markierte Jaden."</t>
        </is>
      </c>
      <c r="J2286" t="inlineStr">
        <is>
          <t xml:space="preserve">AI</t>
        </is>
      </c>
      <c r="K2286" t="inlineStr">
        <is>
          <t xml:space="preserve">Script error</t>
        </is>
      </c>
      <c r="L2286" t="inlineStr">
        <is>
          <t xml:space="preserve">Script error</t>
        </is>
      </c>
      <c r="M2286" t="str">
        <f>IFERROR(IF(VLOOKUP(L2286,'Quantification'!$A:$B,2,FALSE)&amp;""="","Unclassified",VLOOKUP(L2286,'Quantification'!$A:$B,2,FALSE)),"Unclassified")</f>
        <v>Major</v>
      </c>
      <c r="N2286" t="inlineStr">
        <is>
          <t xml:space="preserve">frl-denis.sobol@pocketfm.com</t>
        </is>
      </c>
      <c r="O2286" t="inlineStr">
        <is>
          <t xml:space="preserve">Issues found in raw</t>
        </is>
      </c>
      <c r="P2286" t="str">
        <f>IF(OR(O2286="Issues found in master",O2286="Final master"),"Master",IF(OR(O2286="Ready for Master",O2286="Issues found in raw",O2286="Raw under QC",O2286="Issues resolved in raw"),"Raw","-"))</f>
        <v>Raw</v>
      </c>
      <c r="Q2286" s="13">
        <v>46274.48958333333</v>
      </c>
      <c r="R2286" t="inlineStr">
        <is>
          <t xml:space="preserve">2026-09 (Sept)</t>
        </is>
      </c>
      <c r="S2286">
        <f>IF(M2286="Not an error",0,IF(COUNTIFS($A$2:$A2286,$A2286,$D$2:$D2286,$D2286,$M$2:$M2286,"&lt;&gt;Not an error")=1,1,0))</f>
        <v>0</v>
      </c>
      <c r="T2286">
        <f>IF(M2286&lt;&gt;"Major",0,IF(COUNTIFS($A$2:$A2286,$A2286,$D$2:$D2286,$D2286,$M$2:$M2286,"Major")=1,1,0))</f>
        <v>0</v>
      </c>
      <c r="U2286">
        <f>IF(M2286&lt;&gt;"Minor",0,IF(COUNTIFS($A$2:$A2286,$A2286,$D$2:$D2286,$D2286,$M$2:$M2286,"Minor")=1,1,0))</f>
        <v>0</v>
      </c>
    </row>
    <row r="2287">
      <c r="A2287" t="inlineStr">
        <is>
          <t xml:space="preserve">af2d64963a0b2a4ae6e1645ebec6e6220c089166</t>
        </is>
      </c>
      <c r="B2287" t="inlineStr">
        <is>
          <t xml:space="preserve">Rise of the Beastmaster</t>
        </is>
      </c>
      <c r="C2287" t="inlineStr">
        <is>
          <t xml:space="preserve">Der Aufstieg Des Beastmasters</t>
        </is>
      </c>
      <c r="D2287" t="inlineStr">
        <is>
          <t xml:space="preserve">ea9bc651ccbaf79a68c2443f0ee48f00a542809c</t>
        </is>
      </c>
      <c r="E2287" t="inlineStr">
        <is>
          <t xml:space="preserve">Episode 36: Unaufhaltsamer Aufstieg</t>
        </is>
      </c>
      <c r="F2287">
        <v>36</v>
      </c>
      <c r="G2287" t="inlineStr">
        <is>
          <t xml:space="preserve">9:21-9:30</t>
        </is>
      </c>
      <c r="H2287" t="inlineStr">
        <is>
          <t xml:space="preserve">Resolved</t>
        </is>
      </c>
      <c r="I2287" t="inlineStr">
        <is>
          <t xml:space="preserve">jaden -&gt; juwelen - "Jake las: „Neun fliegende Bolzen. Quellrang-Kampfkunst der mittleren Stufe. Einhundertsiebzig gelb markierte Jaden."</t>
        </is>
      </c>
      <c r="J2287" t="inlineStr">
        <is>
          <t xml:space="preserve">AI</t>
        </is>
      </c>
      <c r="K2287" t="inlineStr">
        <is>
          <t xml:space="preserve">Script error</t>
        </is>
      </c>
      <c r="L2287" t="inlineStr">
        <is>
          <t xml:space="preserve">Script error</t>
        </is>
      </c>
      <c r="M2287" t="str">
        <f>IFERROR(IF(VLOOKUP(L2287,'Quantification'!$A:$B,2,FALSE)&amp;""="","Unclassified",VLOOKUP(L2287,'Quantification'!$A:$B,2,FALSE)),"Unclassified")</f>
        <v>Major</v>
      </c>
      <c r="N2287" t="inlineStr">
        <is>
          <t xml:space="preserve">frl-denis.sobol@pocketfm.com</t>
        </is>
      </c>
      <c r="O2287" t="inlineStr">
        <is>
          <t xml:space="preserve">Issues found in raw</t>
        </is>
      </c>
      <c r="P2287" t="str">
        <f>IF(OR(O2287="Issues found in master",O2287="Final master"),"Master",IF(OR(O2287="Ready for Master",O2287="Issues found in raw",O2287="Raw under QC",O2287="Issues resolved in raw"),"Raw","-"))</f>
        <v>Raw</v>
      </c>
      <c r="Q2287" s="13">
        <v>46274.48958333333</v>
      </c>
      <c r="R2287" t="inlineStr">
        <is>
          <t xml:space="preserve">2026-09 (Sept)</t>
        </is>
      </c>
      <c r="S2287">
        <f>IF(M2287="Not an error",0,IF(COUNTIFS($A$2:$A2287,$A2287,$D$2:$D2287,$D2287,$M$2:$M2287,"&lt;&gt;Not an error")=1,1,0))</f>
        <v>0</v>
      </c>
      <c r="T2287">
        <f>IF(M2287&lt;&gt;"Major",0,IF(COUNTIFS($A$2:$A2287,$A2287,$D$2:$D2287,$D2287,$M$2:$M2287,"Major")=1,1,0))</f>
        <v>0</v>
      </c>
      <c r="U2287">
        <f>IF(M2287&lt;&gt;"Minor",0,IF(COUNTIFS($A$2:$A2287,$A2287,$D$2:$D2287,$D2287,$M$2:$M2287,"Minor")=1,1,0))</f>
        <v>0</v>
      </c>
    </row>
    <row r="2288">
      <c r="A2288" t="inlineStr">
        <is>
          <t xml:space="preserve">af2d64963a0b2a4ae6e1645ebec6e6220c089166</t>
        </is>
      </c>
      <c r="B2288" t="inlineStr">
        <is>
          <t xml:space="preserve">Rise of the Beastmaster</t>
        </is>
      </c>
      <c r="C2288" t="inlineStr">
        <is>
          <t xml:space="preserve">Der Aufstieg Des Beastmasters</t>
        </is>
      </c>
      <c r="D2288" t="inlineStr">
        <is>
          <t xml:space="preserve">ea9bc651ccbaf79a68c2443f0ee48f00a542809c</t>
        </is>
      </c>
      <c r="E2288" t="inlineStr">
        <is>
          <t xml:space="preserve">Episode 36: Unaufhaltsamer Aufstieg</t>
        </is>
      </c>
      <c r="F2288">
        <v>36</v>
      </c>
      <c r="G2288" t="inlineStr">
        <is>
          <t xml:space="preserve">10:07-10:20</t>
        </is>
      </c>
      <c r="H2288" t="inlineStr">
        <is>
          <t xml:space="preserve">Resolved</t>
        </is>
      </c>
      <c r="I2288" t="inlineStr">
        <is>
          <t xml:space="preserve">jaden -&gt; juwelen - "Fielix klagte: „Vierhundertsiebzig gelb markierte Jaden! Du hast tatsächlich die Hälfte von dem ausgegeben, was du dir erst heute geliehen hast. Was für eine Verschwendung!“</t>
        </is>
      </c>
      <c r="J2288" t="inlineStr">
        <is>
          <t xml:space="preserve">AI</t>
        </is>
      </c>
      <c r="K2288" t="inlineStr">
        <is>
          <t xml:space="preserve">Script error</t>
        </is>
      </c>
      <c r="L2288" t="inlineStr">
        <is>
          <t xml:space="preserve">Script error</t>
        </is>
      </c>
      <c r="M2288" t="str">
        <f>IFERROR(IF(VLOOKUP(L2288,'Quantification'!$A:$B,2,FALSE)&amp;""="","Unclassified",VLOOKUP(L2288,'Quantification'!$A:$B,2,FALSE)),"Unclassified")</f>
        <v>Major</v>
      </c>
      <c r="N2288" t="inlineStr">
        <is>
          <t xml:space="preserve">frl-denis.sobol@pocketfm.com</t>
        </is>
      </c>
      <c r="O2288" t="inlineStr">
        <is>
          <t xml:space="preserve">Issues found in raw</t>
        </is>
      </c>
      <c r="P2288" t="str">
        <f>IF(OR(O2288="Issues found in master",O2288="Final master"),"Master",IF(OR(O2288="Ready for Master",O2288="Issues found in raw",O2288="Raw under QC",O2288="Issues resolved in raw"),"Raw","-"))</f>
        <v>Raw</v>
      </c>
      <c r="Q2288" s="13">
        <v>46274.48958333333</v>
      </c>
      <c r="R2288" t="inlineStr">
        <is>
          <t xml:space="preserve">2026-09 (Sept)</t>
        </is>
      </c>
      <c r="S2288">
        <f>IF(M2288="Not an error",0,IF(COUNTIFS($A$2:$A2288,$A2288,$D$2:$D2288,$D2288,$M$2:$M2288,"&lt;&gt;Not an error")=1,1,0))</f>
        <v>0</v>
      </c>
      <c r="T2288">
        <f>IF(M2288&lt;&gt;"Major",0,IF(COUNTIFS($A$2:$A2288,$A2288,$D$2:$D2288,$D2288,$M$2:$M2288,"Major")=1,1,0))</f>
        <v>0</v>
      </c>
      <c r="U2288">
        <f>IF(M2288&lt;&gt;"Minor",0,IF(COUNTIFS($A$2:$A2288,$A2288,$D$2:$D2288,$D2288,$M$2:$M2288,"Minor")=1,1,0))</f>
        <v>0</v>
      </c>
    </row>
    <row r="2289">
      <c r="A2289" t="inlineStr">
        <is>
          <t xml:space="preserve">af2d64963a0b2a4ae6e1645ebec6e6220c089166</t>
        </is>
      </c>
      <c r="B2289" t="inlineStr">
        <is>
          <t xml:space="preserve">Rise of the Beastmaster</t>
        </is>
      </c>
      <c r="C2289" t="inlineStr">
        <is>
          <t xml:space="preserve">Der Aufstieg Des Beastmasters</t>
        </is>
      </c>
      <c r="D2289" t="inlineStr">
        <is>
          <t xml:space="preserve">ea9bc651ccbaf79a68c2443f0ee48f00a542809c</t>
        </is>
      </c>
      <c r="E2289" t="inlineStr">
        <is>
          <t xml:space="preserve">Episode 36: Unaufhaltsamer Aufstieg</t>
        </is>
      </c>
      <c r="F2289">
        <v>36</v>
      </c>
      <c r="G2289" t="inlineStr">
        <is>
          <t xml:space="preserve">11:32-11:38</t>
        </is>
      </c>
      <c r="H2289" t="inlineStr">
        <is>
          <t xml:space="preserve">Resolved</t>
        </is>
      </c>
      <c r="I2289" t="inlineStr">
        <is>
          <t xml:space="preserve">"Das kleine Küken machte im Lebensbund-Bestiengehege weiterhin einen Riesenkrach." -&gt; Das kleine Küken machte in der Lebensbund-Weite weiterhin einen Riesenkrach.</t>
        </is>
      </c>
      <c r="J2289" t="inlineStr">
        <is>
          <t xml:space="preserve">AI</t>
        </is>
      </c>
      <c r="K2289" t="inlineStr">
        <is>
          <t xml:space="preserve">Script error</t>
        </is>
      </c>
      <c r="L2289" t="inlineStr">
        <is>
          <t xml:space="preserve">Script error</t>
        </is>
      </c>
      <c r="M2289" t="str">
        <f>IFERROR(IF(VLOOKUP(L2289,'Quantification'!$A:$B,2,FALSE)&amp;""="","Unclassified",VLOOKUP(L2289,'Quantification'!$A:$B,2,FALSE)),"Unclassified")</f>
        <v>Major</v>
      </c>
      <c r="N2289" t="inlineStr">
        <is>
          <t xml:space="preserve">frl-denis.sobol@pocketfm.com</t>
        </is>
      </c>
      <c r="O2289" t="inlineStr">
        <is>
          <t xml:space="preserve">Issues found in raw</t>
        </is>
      </c>
      <c r="P2289" t="str">
        <f>IF(OR(O2289="Issues found in master",O2289="Final master"),"Master",IF(OR(O2289="Ready for Master",O2289="Issues found in raw",O2289="Raw under QC",O2289="Issues resolved in raw"),"Raw","-"))</f>
        <v>Raw</v>
      </c>
      <c r="Q2289" s="13">
        <v>46274.48958333333</v>
      </c>
      <c r="R2289" t="inlineStr">
        <is>
          <t xml:space="preserve">2026-09 (Sept)</t>
        </is>
      </c>
      <c r="S2289">
        <f>IF(M2289="Not an error",0,IF(COUNTIFS($A$2:$A2289,$A2289,$D$2:$D2289,$D2289,$M$2:$M2289,"&lt;&gt;Not an error")=1,1,0))</f>
        <v>0</v>
      </c>
      <c r="T2289">
        <f>IF(M2289&lt;&gt;"Major",0,IF(COUNTIFS($A$2:$A2289,$A2289,$D$2:$D2289,$D2289,$M$2:$M2289,"Major")=1,1,0))</f>
        <v>0</v>
      </c>
      <c r="U2289">
        <f>IF(M2289&lt;&gt;"Minor",0,IF(COUNTIFS($A$2:$A2289,$A2289,$D$2:$D2289,$D2289,$M$2:$M2289,"Minor")=1,1,0))</f>
        <v>0</v>
      </c>
    </row>
    <row r="2290">
      <c r="A2290" t="inlineStr">
        <is>
          <t xml:space="preserve">af2d64963a0b2a4ae6e1645ebec6e6220c089166</t>
        </is>
      </c>
      <c r="B2290" t="inlineStr">
        <is>
          <t xml:space="preserve">Rise of the Beastmaster</t>
        </is>
      </c>
      <c r="C2290" t="inlineStr">
        <is>
          <t xml:space="preserve">Der Aufstieg Des Beastmasters</t>
        </is>
      </c>
      <c r="D2290" t="inlineStr">
        <is>
          <t xml:space="preserve">ea9bc651ccbaf79a68c2443f0ee48f00a542809c</t>
        </is>
      </c>
      <c r="E2290" t="inlineStr">
        <is>
          <t xml:space="preserve">Episode 36: Unaufhaltsamer Aufstieg</t>
        </is>
      </c>
      <c r="F2290">
        <v>36</v>
      </c>
      <c r="G2290" t="inlineStr">
        <is>
          <t xml:space="preserve">12:28-13:07</t>
        </is>
      </c>
      <c r="H2290" t="inlineStr">
        <is>
          <t xml:space="preserve">Resolved</t>
        </is>
      </c>
      <c r="I2290" t="inlineStr">
        <is>
          <t xml:space="preserve">Tierblut-Einheiten -&gt; Tierblutpunkte; Bestien-Tschi -&gt; Bestien-Essenz - "Zum Beispiel hätte ein Zwillings-Bestienmeister auf der neunten Stufe des Tierblut-Rangs insgesamt siebenundzwanzig Tierblut-Einheiten, während ein normaler Bestienmeister nur achtzehn hatte.
Neun zusätzliche Tierblut-Einheiten ermöglichen es, mehr Bestien-Tschi zu speichern. Die Tierblut-Einheiten des Bestienmeisters werden zudem zweimal von seinen Bestien umgeformt, was sie noch stärker macht. Und das Beste von allem: Wenn ein Zwillings-Bestienmeister gegen einen normalen Bestienmeister kämpft, ist es immer ein Kampf drei gegen zwei.´"</t>
        </is>
      </c>
      <c r="J2290" t="inlineStr">
        <is>
          <t xml:space="preserve">AI</t>
        </is>
      </c>
      <c r="K2290" t="inlineStr">
        <is>
          <t xml:space="preserve">Script error</t>
        </is>
      </c>
      <c r="L2290" t="inlineStr">
        <is>
          <t xml:space="preserve">Script error</t>
        </is>
      </c>
      <c r="M2290" t="str">
        <f>IFERROR(IF(VLOOKUP(L2290,'Quantification'!$A:$B,2,FALSE)&amp;""="","Unclassified",VLOOKUP(L2290,'Quantification'!$A:$B,2,FALSE)),"Unclassified")</f>
        <v>Major</v>
      </c>
      <c r="N2290" t="inlineStr">
        <is>
          <t xml:space="preserve">frl-denis.sobol@pocketfm.com</t>
        </is>
      </c>
      <c r="O2290" t="inlineStr">
        <is>
          <t xml:space="preserve">Issues found in raw</t>
        </is>
      </c>
      <c r="P2290" t="str">
        <f>IF(OR(O2290="Issues found in master",O2290="Final master"),"Master",IF(OR(O2290="Ready for Master",O2290="Issues found in raw",O2290="Raw under QC",O2290="Issues resolved in raw"),"Raw","-"))</f>
        <v>Raw</v>
      </c>
      <c r="Q2290" s="13">
        <v>46274.48958333333</v>
      </c>
      <c r="R2290" t="inlineStr">
        <is>
          <t xml:space="preserve">2026-09 (Sept)</t>
        </is>
      </c>
      <c r="S2290">
        <f>IF(M2290="Not an error",0,IF(COUNTIFS($A$2:$A2290,$A2290,$D$2:$D2290,$D2290,$M$2:$M2290,"&lt;&gt;Not an error")=1,1,0))</f>
        <v>0</v>
      </c>
      <c r="T2290">
        <f>IF(M2290&lt;&gt;"Major",0,IF(COUNTIFS($A$2:$A2290,$A2290,$D$2:$D2290,$D2290,$M$2:$M2290,"Major")=1,1,0))</f>
        <v>0</v>
      </c>
      <c r="U2290">
        <f>IF(M2290&lt;&gt;"Minor",0,IF(COUNTIFS($A$2:$A2290,$A2290,$D$2:$D2290,$D2290,$M$2:$M2290,"Minor")=1,1,0))</f>
        <v>0</v>
      </c>
    </row>
    <row r="2291">
      <c r="A2291" t="inlineStr">
        <is>
          <t xml:space="preserve">af2d64963a0b2a4ae6e1645ebec6e6220c089166</t>
        </is>
      </c>
      <c r="B2291" t="inlineStr">
        <is>
          <t xml:space="preserve">Rise of the Beastmaster</t>
        </is>
      </c>
      <c r="C2291" t="inlineStr">
        <is>
          <t xml:space="preserve">Der Aufstieg Des Beastmasters</t>
        </is>
      </c>
      <c r="D2291" t="inlineStr">
        <is>
          <t xml:space="preserve">353e2e0b2441fbae0f312ac33768e2853bfe1912</t>
        </is>
      </c>
      <c r="E2291" t="inlineStr">
        <is>
          <t xml:space="preserve">Episode 37: Sturmfels Zerschmettert</t>
        </is>
      </c>
      <c r="F2291">
        <v>37</v>
      </c>
      <c r="G2291" t="inlineStr">
        <is>
          <t xml:space="preserve">3:01-3:13</t>
        </is>
      </c>
      <c r="H2291" t="inlineStr">
        <is>
          <t xml:space="preserve">Resolved</t>
        </is>
      </c>
      <c r="I2291" t="inlineStr">
        <is>
          <t xml:space="preserve">Kienhalle -&gt; Noble-Halle; Harvey Blackwood -&gt; Harvey Noble - "Es war kein Geringerer als der junge Herr dieses Archivs von Ried &amp; Noble, Harvey Blackwoods jüngster Sohn, Lio Noble. Sie hatten sich erst gestern in der Kienhalle getroffen."</t>
        </is>
      </c>
      <c r="J2291" t="inlineStr">
        <is>
          <t xml:space="preserve">AI</t>
        </is>
      </c>
      <c r="K2291" t="inlineStr">
        <is>
          <t xml:space="preserve">Script error</t>
        </is>
      </c>
      <c r="L2291" t="inlineStr">
        <is>
          <t xml:space="preserve">Script error</t>
        </is>
      </c>
      <c r="M2291" t="str">
        <f>IFERROR(IF(VLOOKUP(L2291,'Quantification'!$A:$B,2,FALSE)&amp;""="","Unclassified",VLOOKUP(L2291,'Quantification'!$A:$B,2,FALSE)),"Unclassified")</f>
        <v>Major</v>
      </c>
      <c r="N2291" t="inlineStr">
        <is>
          <t xml:space="preserve">frl-denis.sobol@pocketfm.com</t>
        </is>
      </c>
      <c r="O2291" t="inlineStr">
        <is>
          <t xml:space="preserve">Issues found in raw</t>
        </is>
      </c>
      <c r="P2291" t="str">
        <f>IF(OR(O2291="Issues found in master",O2291="Final master"),"Master",IF(OR(O2291="Ready for Master",O2291="Issues found in raw",O2291="Raw under QC",O2291="Issues resolved in raw"),"Raw","-"))</f>
        <v>Raw</v>
      </c>
      <c r="Q2291" s="13">
        <v>46274.48958333333</v>
      </c>
      <c r="R2291" t="inlineStr">
        <is>
          <t xml:space="preserve">2026-09 (Sept)</t>
        </is>
      </c>
      <c r="S2291">
        <f>IF(M2291="Not an error",0,IF(COUNTIFS($A$2:$A2291,$A2291,$D$2:$D2291,$D2291,$M$2:$M2291,"&lt;&gt;Not an error")=1,1,0))</f>
        <v>1</v>
      </c>
      <c r="T2291">
        <f>IF(M2291&lt;&gt;"Major",0,IF(COUNTIFS($A$2:$A2291,$A2291,$D$2:$D2291,$D2291,$M$2:$M2291,"Major")=1,1,0))</f>
        <v>1</v>
      </c>
      <c r="U2291">
        <f>IF(M2291&lt;&gt;"Minor",0,IF(COUNTIFS($A$2:$A2291,$A2291,$D$2:$D2291,$D2291,$M$2:$M2291,"Minor")=1,1,0))</f>
        <v>0</v>
      </c>
    </row>
    <row r="2292">
      <c r="A2292" t="inlineStr">
        <is>
          <t xml:space="preserve">af2d64963a0b2a4ae6e1645ebec6e6220c089166</t>
        </is>
      </c>
      <c r="B2292" t="inlineStr">
        <is>
          <t xml:space="preserve">Rise of the Beastmaster</t>
        </is>
      </c>
      <c r="C2292" t="inlineStr">
        <is>
          <t xml:space="preserve">Der Aufstieg Des Beastmasters</t>
        </is>
      </c>
      <c r="D2292" t="inlineStr">
        <is>
          <t xml:space="preserve">353e2e0b2441fbae0f312ac33768e2853bfe1912</t>
        </is>
      </c>
      <c r="E2292" t="inlineStr">
        <is>
          <t xml:space="preserve">Episode 37: Sturmfels Zerschmettert</t>
        </is>
      </c>
      <c r="F2292">
        <v>37</v>
      </c>
      <c r="G2292" t="inlineStr">
        <is>
          <t xml:space="preserve">4:50-5:09</t>
        </is>
      </c>
      <c r="H2292" t="inlineStr">
        <is>
          <t xml:space="preserve">Resolved</t>
        </is>
      </c>
      <c r="I2292" t="inlineStr">
        <is>
          <t xml:space="preserve">Kienhalle -&gt; Noble-Halle - „War diese alte Schachtel gestern deine Mama? Was für ein schrecklicher Anblick. Wag es ja nicht, sie wieder in die Nähe meiner Mutter zu bringen. Du machst nicht nur die Kienhalle schmutzig, sondern ruinierst auch den guten Namen unserer Familie.“</t>
        </is>
      </c>
      <c r="J2292" t="inlineStr">
        <is>
          <t xml:space="preserve">AI</t>
        </is>
      </c>
      <c r="K2292" t="inlineStr">
        <is>
          <t xml:space="preserve">Script error</t>
        </is>
      </c>
      <c r="L2292" t="inlineStr">
        <is>
          <t xml:space="preserve">Script error</t>
        </is>
      </c>
      <c r="M2292" t="str">
        <f>IFERROR(IF(VLOOKUP(L2292,'Quantification'!$A:$B,2,FALSE)&amp;""="","Unclassified",VLOOKUP(L2292,'Quantification'!$A:$B,2,FALSE)),"Unclassified")</f>
        <v>Major</v>
      </c>
      <c r="N2292" t="inlineStr">
        <is>
          <t xml:space="preserve">frl-denis.sobol@pocketfm.com</t>
        </is>
      </c>
      <c r="O2292" t="inlineStr">
        <is>
          <t xml:space="preserve">Issues found in raw</t>
        </is>
      </c>
      <c r="P2292" t="str">
        <f>IF(OR(O2292="Issues found in master",O2292="Final master"),"Master",IF(OR(O2292="Ready for Master",O2292="Issues found in raw",O2292="Raw under QC",O2292="Issues resolved in raw"),"Raw","-"))</f>
        <v>Raw</v>
      </c>
      <c r="Q2292" s="13">
        <v>46274.48958333333</v>
      </c>
      <c r="R2292" t="inlineStr">
        <is>
          <t xml:space="preserve">2026-09 (Sept)</t>
        </is>
      </c>
      <c r="S2292">
        <f>IF(M2292="Not an error",0,IF(COUNTIFS($A$2:$A2292,$A2292,$D$2:$D2292,$D2292,$M$2:$M2292,"&lt;&gt;Not an error")=1,1,0))</f>
        <v>0</v>
      </c>
      <c r="T2292">
        <f>IF(M2292&lt;&gt;"Major",0,IF(COUNTIFS($A$2:$A2292,$A2292,$D$2:$D2292,$D2292,$M$2:$M2292,"Major")=1,1,0))</f>
        <v>0</v>
      </c>
      <c r="U2292">
        <f>IF(M2292&lt;&gt;"Minor",0,IF(COUNTIFS($A$2:$A2292,$A2292,$D$2:$D2292,$D2292,$M$2:$M2292,"Minor")=1,1,0))</f>
        <v>0</v>
      </c>
    </row>
    <row r="2293">
      <c r="A2293" t="inlineStr">
        <is>
          <t xml:space="preserve">af2d64963a0b2a4ae6e1645ebec6e6220c089166</t>
        </is>
      </c>
      <c r="B2293" t="inlineStr">
        <is>
          <t xml:space="preserve">Rise of the Beastmaster</t>
        </is>
      </c>
      <c r="C2293" t="inlineStr">
        <is>
          <t xml:space="preserve">Der Aufstieg Des Beastmasters</t>
        </is>
      </c>
      <c r="D2293" t="inlineStr">
        <is>
          <t xml:space="preserve">353e2e0b2441fbae0f312ac33768e2853bfe1912</t>
        </is>
      </c>
      <c r="E2293" t="inlineStr">
        <is>
          <t xml:space="preserve">Episode 37: Sturmfels Zerschmettert</t>
        </is>
      </c>
      <c r="F2293">
        <v>37</v>
      </c>
      <c r="G2293" t="inlineStr">
        <is>
          <t xml:space="preserve">10:43-10:59</t>
        </is>
      </c>
      <c r="H2293" t="inlineStr">
        <is>
          <t xml:space="preserve">Resolved</t>
        </is>
      </c>
      <c r="I2293" t="inlineStr">
        <is>
          <t xml:space="preserve">Harvey Blackwood -&gt; Harvey Noble - "Tatsächlich müsste Lio selbst den vollen Preis für alles bezahlen, was er wollte, da das Handelshaus Ried &amp; Noble nicht nur Harvey Blackwoods Privatgeschäft war, sondern ein Unternehmen, das von einer ganzen Gruppe verschiedener Leute geführt wurde."</t>
        </is>
      </c>
      <c r="J2293" t="inlineStr">
        <is>
          <t xml:space="preserve">AI</t>
        </is>
      </c>
      <c r="K2293" t="inlineStr">
        <is>
          <t xml:space="preserve">Script error</t>
        </is>
      </c>
      <c r="L2293" t="inlineStr">
        <is>
          <t xml:space="preserve">Script error</t>
        </is>
      </c>
      <c r="M2293" t="str">
        <f>IFERROR(IF(VLOOKUP(L2293,'Quantification'!$A:$B,2,FALSE)&amp;""="","Unclassified",VLOOKUP(L2293,'Quantification'!$A:$B,2,FALSE)),"Unclassified")</f>
        <v>Major</v>
      </c>
      <c r="N2293" t="inlineStr">
        <is>
          <t xml:space="preserve">frl-denis.sobol@pocketfm.com</t>
        </is>
      </c>
      <c r="O2293" t="inlineStr">
        <is>
          <t xml:space="preserve">Issues found in raw</t>
        </is>
      </c>
      <c r="P2293" t="str">
        <f>IF(OR(O2293="Issues found in master",O2293="Final master"),"Master",IF(OR(O2293="Ready for Master",O2293="Issues found in raw",O2293="Raw under QC",O2293="Issues resolved in raw"),"Raw","-"))</f>
        <v>Raw</v>
      </c>
      <c r="Q2293" s="13">
        <v>46274.48958333333</v>
      </c>
      <c r="R2293" t="inlineStr">
        <is>
          <t xml:space="preserve">2026-09 (Sept)</t>
        </is>
      </c>
      <c r="S2293">
        <f>IF(M2293="Not an error",0,IF(COUNTIFS($A$2:$A2293,$A2293,$D$2:$D2293,$D2293,$M$2:$M2293,"&lt;&gt;Not an error")=1,1,0))</f>
        <v>0</v>
      </c>
      <c r="T2293">
        <f>IF(M2293&lt;&gt;"Major",0,IF(COUNTIFS($A$2:$A2293,$A2293,$D$2:$D2293,$D2293,$M$2:$M2293,"Major")=1,1,0))</f>
        <v>0</v>
      </c>
      <c r="U2293">
        <f>IF(M2293&lt;&gt;"Minor",0,IF(COUNTIFS($A$2:$A2293,$A2293,$D$2:$D2293,$D2293,$M$2:$M2293,"Minor")=1,1,0))</f>
        <v>0</v>
      </c>
    </row>
    <row r="2294">
      <c r="A2294" t="inlineStr">
        <is>
          <t xml:space="preserve">af2d64963a0b2a4ae6e1645ebec6e6220c089166</t>
        </is>
      </c>
      <c r="B2294" t="inlineStr">
        <is>
          <t xml:space="preserve">Rise of the Beastmaster</t>
        </is>
      </c>
      <c r="C2294" t="inlineStr">
        <is>
          <t xml:space="preserve">Der Aufstieg Des Beastmasters</t>
        </is>
      </c>
      <c r="D2294" t="inlineStr">
        <is>
          <t xml:space="preserve">b0e77160fdcab7ca32c98b349213e5e42ed58bb8</t>
        </is>
      </c>
      <c r="E2294" t="inlineStr">
        <is>
          <t xml:space="preserve">Episode 38: Der Letzte, Der Noch Steht</t>
        </is>
      </c>
      <c r="F2294">
        <v>38</v>
      </c>
      <c r="G2294" t="inlineStr">
        <is>
          <t xml:space="preserve">0:36-0:47</t>
        </is>
      </c>
      <c r="H2294" t="inlineStr">
        <is>
          <t xml:space="preserve">Resolved</t>
        </is>
      </c>
      <c r="I2294" t="inlineStr">
        <is>
          <t xml:space="preserve">kronwachtpalast -&gt; königspalast - "Das Kolleg erstreckte sich über die Hälfte des nördlichen Hauptstadtdistrikts, war sogar größer als der Kronwachtpalast und hatte im Laufe der Zeit unzählige Bestienmeister hervorgebracht."</t>
        </is>
      </c>
      <c r="J2294" t="inlineStr">
        <is>
          <t xml:space="preserve">AI</t>
        </is>
      </c>
      <c r="K2294" t="inlineStr">
        <is>
          <t xml:space="preserve">Script error</t>
        </is>
      </c>
      <c r="L2294" t="inlineStr">
        <is>
          <t xml:space="preserve">Script error</t>
        </is>
      </c>
      <c r="M2294" t="str">
        <f>IFERROR(IF(VLOOKUP(L2294,'Quantification'!$A:$B,2,FALSE)&amp;""="","Unclassified",VLOOKUP(L2294,'Quantification'!$A:$B,2,FALSE)),"Unclassified")</f>
        <v>Major</v>
      </c>
      <c r="N2294" t="inlineStr">
        <is>
          <t xml:space="preserve">frl-denis.sobol@pocketfm.com</t>
        </is>
      </c>
      <c r="O2294" t="inlineStr">
        <is>
          <t xml:space="preserve">Issues found in raw</t>
        </is>
      </c>
      <c r="P2294" t="str">
        <f>IF(OR(O2294="Issues found in master",O2294="Final master"),"Master",IF(OR(O2294="Ready for Master",O2294="Issues found in raw",O2294="Raw under QC",O2294="Issues resolved in raw"),"Raw","-"))</f>
        <v>Raw</v>
      </c>
      <c r="Q2294" s="13">
        <v>46274.48958333333</v>
      </c>
      <c r="R2294" t="inlineStr">
        <is>
          <t xml:space="preserve">2026-09 (Sept)</t>
        </is>
      </c>
      <c r="S2294">
        <f>IF(M2294="Not an error",0,IF(COUNTIFS($A$2:$A2294,$A2294,$D$2:$D2294,$D2294,$M$2:$M2294,"&lt;&gt;Not an error")=1,1,0))</f>
        <v>1</v>
      </c>
      <c r="T2294">
        <f>IF(M2294&lt;&gt;"Major",0,IF(COUNTIFS($A$2:$A2294,$A2294,$D$2:$D2294,$D2294,$M$2:$M2294,"Major")=1,1,0))</f>
        <v>1</v>
      </c>
      <c r="U2294">
        <f>IF(M2294&lt;&gt;"Minor",0,IF(COUNTIFS($A$2:$A2294,$A2294,$D$2:$D2294,$D2294,$M$2:$M2294,"Minor")=1,1,0))</f>
        <v>0</v>
      </c>
    </row>
    <row r="2295">
      <c r="A2295" t="inlineStr">
        <is>
          <t xml:space="preserve">af2d64963a0b2a4ae6e1645ebec6e6220c089166</t>
        </is>
      </c>
      <c r="B2295" t="inlineStr">
        <is>
          <t xml:space="preserve">Rise of the Beastmaster</t>
        </is>
      </c>
      <c r="C2295" t="inlineStr">
        <is>
          <t xml:space="preserve">Der Aufstieg Des Beastmasters</t>
        </is>
      </c>
      <c r="D2295" t="inlineStr">
        <is>
          <t xml:space="preserve">fd8d30eb57afe3b2ca5beb2dfd62116d69f4953b</t>
        </is>
      </c>
      <c r="E2295" t="inlineStr">
        <is>
          <t xml:space="preserve">Episode 39: Blitzkette</t>
        </is>
      </c>
      <c r="F2295">
        <v>39</v>
      </c>
      <c r="G2295" t="inlineStr">
        <is>
          <t xml:space="preserve">0:31-0:38</t>
        </is>
      </c>
      <c r="H2295" t="inlineStr">
        <is>
          <t xml:space="preserve">Ignore</t>
        </is>
      </c>
      <c r="I2295" t="inlineStr">
        <is>
          <t xml:space="preserve">„Dass du Leute kennst und ihm diesmal einen Platz beim Bernstein-Orden von Westerstedt verschafft hast, hat ihn wirklich gerettet.“ -&gt; „Dass du Leute kennst und ihm einen Orden der Bernsteinflamme verschafft hast, hat ihn wirklich gerettet.“</t>
        </is>
      </c>
      <c r="J2295" t="inlineStr">
        <is>
          <t xml:space="preserve">AI</t>
        </is>
      </c>
      <c r="K2295" t="inlineStr">
        <is>
          <t xml:space="preserve">Script error</t>
        </is>
      </c>
      <c r="L2295" t="inlineStr">
        <is>
          <t xml:space="preserve">Script error</t>
        </is>
      </c>
      <c r="M2295" t="str">
        <f>IFERROR(IF(VLOOKUP(L2295,'Quantification'!$A:$B,2,FALSE)&amp;""="","Unclassified",VLOOKUP(L2295,'Quantification'!$A:$B,2,FALSE)),"Unclassified")</f>
        <v>Major</v>
      </c>
      <c r="N2295" t="inlineStr">
        <is>
          <t xml:space="preserve">frl-denis.sobol@pocketfm.com</t>
        </is>
      </c>
      <c r="O2295" t="inlineStr">
        <is>
          <t xml:space="preserve">Issues found in raw</t>
        </is>
      </c>
      <c r="P2295" t="str">
        <f>IF(OR(O2295="Issues found in master",O2295="Final master"),"Master",IF(OR(O2295="Ready for Master",O2295="Issues found in raw",O2295="Raw under QC",O2295="Issues resolved in raw"),"Raw","-"))</f>
        <v>Raw</v>
      </c>
      <c r="Q2295" s="13">
        <v>46274.48958333333</v>
      </c>
      <c r="R2295" t="inlineStr">
        <is>
          <t xml:space="preserve">2026-09 (Sept)</t>
        </is>
      </c>
      <c r="S2295">
        <f>IF(M2295="Not an error",0,IF(COUNTIFS($A$2:$A2295,$A2295,$D$2:$D2295,$D2295,$M$2:$M2295,"&lt;&gt;Not an error")=1,1,0))</f>
        <v>1</v>
      </c>
      <c r="T2295">
        <f>IF(M2295&lt;&gt;"Major",0,IF(COUNTIFS($A$2:$A2295,$A2295,$D$2:$D2295,$D2295,$M$2:$M2295,"Major")=1,1,0))</f>
        <v>1</v>
      </c>
      <c r="U2295">
        <f>IF(M2295&lt;&gt;"Minor",0,IF(COUNTIFS($A$2:$A2295,$A2295,$D$2:$D2295,$D2295,$M$2:$M2295,"Minor")=1,1,0))</f>
        <v>0</v>
      </c>
    </row>
    <row r="2296">
      <c r="A2296" t="inlineStr">
        <is>
          <t xml:space="preserve">af2d64963a0b2a4ae6e1645ebec6e6220c089166</t>
        </is>
      </c>
      <c r="B2296" t="inlineStr">
        <is>
          <t xml:space="preserve">Rise of the Beastmaster</t>
        </is>
      </c>
      <c r="C2296" t="inlineStr">
        <is>
          <t xml:space="preserve">Der Aufstieg Des Beastmasters</t>
        </is>
      </c>
      <c r="D2296" t="inlineStr">
        <is>
          <t xml:space="preserve">fd8d30eb57afe3b2ca5beb2dfd62116d69f4953b</t>
        </is>
      </c>
      <c r="E2296" t="inlineStr">
        <is>
          <t xml:space="preserve">Episode 39: Blitzkette</t>
        </is>
      </c>
      <c r="F2296">
        <v>39</v>
      </c>
      <c r="G2296" t="inlineStr">
        <is>
          <t xml:space="preserve">0:31-0:38</t>
        </is>
      </c>
      <c r="H2296" t="inlineStr">
        <is>
          <t xml:space="preserve">Resolved</t>
        </is>
      </c>
      <c r="I2296" t="inlineStr">
        <is>
          <t xml:space="preserve">„Dass du Leute kennst und ihm diesmal einen Platz beim Bernstein-Orden von Westerstedt verschafft hast, hat ihn wirklich gerettet.“ -&gt; „Dass du Leute kennst und ihm einen weiteren Orden der Amberflamme beschafft hast, hat ihn wirklich gerettet.“</t>
        </is>
      </c>
      <c r="J2296" t="inlineStr">
        <is>
          <t xml:space="preserve">AI</t>
        </is>
      </c>
      <c r="K2296" t="inlineStr">
        <is>
          <t xml:space="preserve">Script error</t>
        </is>
      </c>
      <c r="L2296" t="inlineStr">
        <is>
          <t xml:space="preserve">Script error</t>
        </is>
      </c>
      <c r="M2296" t="str">
        <f>IFERROR(IF(VLOOKUP(L2296,'Quantification'!$A:$B,2,FALSE)&amp;""="","Unclassified",VLOOKUP(L2296,'Quantification'!$A:$B,2,FALSE)),"Unclassified")</f>
        <v>Major</v>
      </c>
      <c r="N2296" t="inlineStr">
        <is>
          <t xml:space="preserve">frl-denis.sobol@pocketfm.com</t>
        </is>
      </c>
      <c r="O2296" t="inlineStr">
        <is>
          <t xml:space="preserve">Issues found in raw</t>
        </is>
      </c>
      <c r="P2296" t="str">
        <f>IF(OR(O2296="Issues found in master",O2296="Final master"),"Master",IF(OR(O2296="Ready for Master",O2296="Issues found in raw",O2296="Raw under QC",O2296="Issues resolved in raw"),"Raw","-"))</f>
        <v>Raw</v>
      </c>
      <c r="Q2296" s="13">
        <v>46274.48958333333</v>
      </c>
      <c r="R2296" t="inlineStr">
        <is>
          <t xml:space="preserve">2026-09 (Sept)</t>
        </is>
      </c>
      <c r="S2296">
        <f>IF(M2296="Not an error",0,IF(COUNTIFS($A$2:$A2296,$A2296,$D$2:$D2296,$D2296,$M$2:$M2296,"&lt;&gt;Not an error")=1,1,0))</f>
        <v>0</v>
      </c>
      <c r="T2296">
        <f>IF(M2296&lt;&gt;"Major",0,IF(COUNTIFS($A$2:$A2296,$A2296,$D$2:$D2296,$D2296,$M$2:$M2296,"Major")=1,1,0))</f>
        <v>0</v>
      </c>
      <c r="U2296">
        <f>IF(M2296&lt;&gt;"Minor",0,IF(COUNTIFS($A$2:$A2296,$A2296,$D$2:$D2296,$D2296,$M$2:$M2296,"Minor")=1,1,0))</f>
        <v>0</v>
      </c>
    </row>
    <row r="2297">
      <c r="A2297" t="inlineStr">
        <is>
          <t xml:space="preserve">af2d64963a0b2a4ae6e1645ebec6e6220c089166</t>
        </is>
      </c>
      <c r="B2297" t="inlineStr">
        <is>
          <t xml:space="preserve">Rise of the Beastmaster</t>
        </is>
      </c>
      <c r="C2297" t="inlineStr">
        <is>
          <t xml:space="preserve">Der Aufstieg Des Beastmasters</t>
        </is>
      </c>
      <c r="D2297" t="inlineStr">
        <is>
          <t xml:space="preserve">fd8d30eb57afe3b2ca5beb2dfd62116d69f4953b</t>
        </is>
      </c>
      <c r="E2297" t="inlineStr">
        <is>
          <t xml:space="preserve">Episode 39: Blitzkette</t>
        </is>
      </c>
      <c r="F2297">
        <v>39</v>
      </c>
      <c r="G2297" t="inlineStr">
        <is>
          <t xml:space="preserve">3:07-3:18</t>
        </is>
      </c>
      <c r="H2297" t="inlineStr">
        <is>
          <t xml:space="preserve">Resolved</t>
        </is>
      </c>
      <c r="I2297" t="inlineStr">
        <is>
          <t xml:space="preserve">"Zuerst eine Prüfung des Rangs der Lebensbundbestie und des Ki, wodurch die Bewerberzahl für den Phönix-Hof von eintausendsechshundert auf eintausend reduziert wurde." -&gt; Zuerst eine Prüfung des Rangs der Lebensbundbestie und der Bestienkraft, wodurch die Bewerberzahl für den Phönix-Hof von eintausendsechshundert auf eintausend reduziert wurde.</t>
        </is>
      </c>
      <c r="J2297" t="inlineStr">
        <is>
          <t xml:space="preserve">AI</t>
        </is>
      </c>
      <c r="K2297" t="inlineStr">
        <is>
          <t xml:space="preserve">Script error</t>
        </is>
      </c>
      <c r="L2297" t="inlineStr">
        <is>
          <t xml:space="preserve">Script error</t>
        </is>
      </c>
      <c r="M2297" t="str">
        <f>IFERROR(IF(VLOOKUP(L2297,'Quantification'!$A:$B,2,FALSE)&amp;""="","Unclassified",VLOOKUP(L2297,'Quantification'!$A:$B,2,FALSE)),"Unclassified")</f>
        <v>Major</v>
      </c>
      <c r="N2297" t="inlineStr">
        <is>
          <t xml:space="preserve">frl-denis.sobol@pocketfm.com</t>
        </is>
      </c>
      <c r="O2297" t="inlineStr">
        <is>
          <t xml:space="preserve">Issues found in raw</t>
        </is>
      </c>
      <c r="P2297" t="str">
        <f>IF(OR(O2297="Issues found in master",O2297="Final master"),"Master",IF(OR(O2297="Ready for Master",O2297="Issues found in raw",O2297="Raw under QC",O2297="Issues resolved in raw"),"Raw","-"))</f>
        <v>Raw</v>
      </c>
      <c r="Q2297" s="13">
        <v>46274.48958333333</v>
      </c>
      <c r="R2297" t="inlineStr">
        <is>
          <t xml:space="preserve">2026-09 (Sept)</t>
        </is>
      </c>
      <c r="S2297">
        <f>IF(M2297="Not an error",0,IF(COUNTIFS($A$2:$A2297,$A2297,$D$2:$D2297,$D2297,$M$2:$M2297,"&lt;&gt;Not an error")=1,1,0))</f>
        <v>0</v>
      </c>
      <c r="T2297">
        <f>IF(M2297&lt;&gt;"Major",0,IF(COUNTIFS($A$2:$A2297,$A2297,$D$2:$D2297,$D2297,$M$2:$M2297,"Major")=1,1,0))</f>
        <v>0</v>
      </c>
      <c r="U2297">
        <f>IF(M2297&lt;&gt;"Minor",0,IF(COUNTIFS($A$2:$A2297,$A2297,$D$2:$D2297,$D2297,$M$2:$M2297,"Minor")=1,1,0))</f>
        <v>0</v>
      </c>
    </row>
    <row r="2298">
      <c r="A2298" t="inlineStr">
        <is>
          <t xml:space="preserve">af2d64963a0b2a4ae6e1645ebec6e6220c089166</t>
        </is>
      </c>
      <c r="B2298" t="inlineStr">
        <is>
          <t xml:space="preserve">Rise of the Beastmaster</t>
        </is>
      </c>
      <c r="C2298" t="inlineStr">
        <is>
          <t xml:space="preserve">Der Aufstieg Des Beastmasters</t>
        </is>
      </c>
      <c r="D2298" t="inlineStr">
        <is>
          <t xml:space="preserve">fd8d30eb57afe3b2ca5beb2dfd62116d69f4953b</t>
        </is>
      </c>
      <c r="E2298" t="inlineStr">
        <is>
          <t xml:space="preserve">Episode 39: Blitzkette</t>
        </is>
      </c>
      <c r="F2298">
        <v>39</v>
      </c>
      <c r="G2298" t="inlineStr">
        <is>
          <t xml:space="preserve">4:10-4:38</t>
        </is>
      </c>
      <c r="H2298" t="inlineStr">
        <is>
          <t xml:space="preserve">Resolved</t>
        </is>
      </c>
      <c r="I2298" t="inlineStr">
        <is>
          <t xml:space="preserve">"Schließlich, wenn ich gegen jemanden auf dem gleichen Niveau kämpfe, der aber fünf Jahre jünger ist als ich, könnten mich die Tutoren trotzdem durchfallen lassen.
Bald begannen die fünf Hallen mit der ersten Prüfung. Im Bereich des Phönixhofs überwachten zehn Meistertutoren den Ablauf. Jeder Tutor befehligte eine Anfängerklasse von fünfzig Schülern, unterstützt von Lehrern und älteren Lehrlingen." -&gt; Schließlich, wenn ich gegen jemanden auf dem gleichen Niveau kämpfe, der aber fünf Jahre jünger ist als ich, könnten mich die Lehrer trotzdem durchfallen lassen.
Bald begannen die fünf Hallen mit der ersten Prüfung. Im Bereich des Phönixhofs überwachten zehn Oberlehrer den Ablauf. Jeder Lehrer befehligte eine Anfängerklasse von fünfzig Schülern, unterstützt von älteren Lehrlingen.</t>
        </is>
      </c>
      <c r="J2298" t="inlineStr">
        <is>
          <t xml:space="preserve">AI</t>
        </is>
      </c>
      <c r="K2298" t="inlineStr">
        <is>
          <t xml:space="preserve">Script error</t>
        </is>
      </c>
      <c r="L2298" t="inlineStr">
        <is>
          <t xml:space="preserve">Script error</t>
        </is>
      </c>
      <c r="M2298" t="str">
        <f>IFERROR(IF(VLOOKUP(L2298,'Quantification'!$A:$B,2,FALSE)&amp;""="","Unclassified",VLOOKUP(L2298,'Quantification'!$A:$B,2,FALSE)),"Unclassified")</f>
        <v>Major</v>
      </c>
      <c r="N2298" t="inlineStr">
        <is>
          <t xml:space="preserve">frl-denis.sobol@pocketfm.com</t>
        </is>
      </c>
      <c r="O2298" t="inlineStr">
        <is>
          <t xml:space="preserve">Issues found in raw</t>
        </is>
      </c>
      <c r="P2298" t="str">
        <f>IF(OR(O2298="Issues found in master",O2298="Final master"),"Master",IF(OR(O2298="Ready for Master",O2298="Issues found in raw",O2298="Raw under QC",O2298="Issues resolved in raw"),"Raw","-"))</f>
        <v>Raw</v>
      </c>
      <c r="Q2298" s="13">
        <v>46274.48958333333</v>
      </c>
      <c r="R2298" t="inlineStr">
        <is>
          <t xml:space="preserve">2026-09 (Sept)</t>
        </is>
      </c>
      <c r="S2298">
        <f>IF(M2298="Not an error",0,IF(COUNTIFS($A$2:$A2298,$A2298,$D$2:$D2298,$D2298,$M$2:$M2298,"&lt;&gt;Not an error")=1,1,0))</f>
        <v>0</v>
      </c>
      <c r="T2298">
        <f>IF(M2298&lt;&gt;"Major",0,IF(COUNTIFS($A$2:$A2298,$A2298,$D$2:$D2298,$D2298,$M$2:$M2298,"Major")=1,1,0))</f>
        <v>0</v>
      </c>
      <c r="U2298">
        <f>IF(M2298&lt;&gt;"Minor",0,IF(COUNTIFS($A$2:$A2298,$A2298,$D$2:$D2298,$D2298,$M$2:$M2298,"Minor")=1,1,0))</f>
        <v>0</v>
      </c>
    </row>
    <row r="2299">
      <c r="A2299" t="inlineStr">
        <is>
          <t xml:space="preserve">af2d64963a0b2a4ae6e1645ebec6e6220c089166</t>
        </is>
      </c>
      <c r="B2299" t="inlineStr">
        <is>
          <t xml:space="preserve">Rise of the Beastmaster</t>
        </is>
      </c>
      <c r="C2299" t="inlineStr">
        <is>
          <t xml:space="preserve">Der Aufstieg Des Beastmasters</t>
        </is>
      </c>
      <c r="D2299" t="inlineStr">
        <is>
          <t xml:space="preserve">fd8d30eb57afe3b2ca5beb2dfd62116d69f4953b</t>
        </is>
      </c>
      <c r="E2299" t="inlineStr">
        <is>
          <t xml:space="preserve">Episode 39: Blitzkette</t>
        </is>
      </c>
      <c r="F2299">
        <v>39</v>
      </c>
      <c r="G2299" t="inlineStr">
        <is>
          <t xml:space="preserve">5:07-5:22</t>
        </is>
      </c>
      <c r="H2299" t="inlineStr">
        <is>
          <t xml:space="preserve">Resolved</t>
        </is>
      </c>
      <c r="I2299" t="inlineStr">
        <is>
          <t xml:space="preserve">Meistertutoren -&gt; Oberlehrer - "Meistertutoren gehörten zu den angesehensten am Institut, es gab nur dreißig im Phönixhof, und das Gerücht besagte, dass sie alle, einschließlich Evelyn, Absolventen des elitären Himmelswachtreliquiars waren."</t>
        </is>
      </c>
      <c r="J2299" t="inlineStr">
        <is>
          <t xml:space="preserve">AI</t>
        </is>
      </c>
      <c r="K2299" t="inlineStr">
        <is>
          <t xml:space="preserve">Script error</t>
        </is>
      </c>
      <c r="L2299" t="inlineStr">
        <is>
          <t xml:space="preserve">Script error</t>
        </is>
      </c>
      <c r="M2299" t="str">
        <f>IFERROR(IF(VLOOKUP(L2299,'Quantification'!$A:$B,2,FALSE)&amp;""="","Unclassified",VLOOKUP(L2299,'Quantification'!$A:$B,2,FALSE)),"Unclassified")</f>
        <v>Major</v>
      </c>
      <c r="N2299" t="inlineStr">
        <is>
          <t xml:space="preserve">frl-denis.sobol@pocketfm.com</t>
        </is>
      </c>
      <c r="O2299" t="inlineStr">
        <is>
          <t xml:space="preserve">Issues found in raw</t>
        </is>
      </c>
      <c r="P2299" t="str">
        <f>IF(OR(O2299="Issues found in master",O2299="Final master"),"Master",IF(OR(O2299="Ready for Master",O2299="Issues found in raw",O2299="Raw under QC",O2299="Issues resolved in raw"),"Raw","-"))</f>
        <v>Raw</v>
      </c>
      <c r="Q2299" s="13">
        <v>46274.48958333333</v>
      </c>
      <c r="R2299" t="inlineStr">
        <is>
          <t xml:space="preserve">2026-09 (Sept)</t>
        </is>
      </c>
      <c r="S2299">
        <f>IF(M2299="Not an error",0,IF(COUNTIFS($A$2:$A2299,$A2299,$D$2:$D2299,$D2299,$M$2:$M2299,"&lt;&gt;Not an error")=1,1,0))</f>
        <v>0</v>
      </c>
      <c r="T2299">
        <f>IF(M2299&lt;&gt;"Major",0,IF(COUNTIFS($A$2:$A2299,$A2299,$D$2:$D2299,$D2299,$M$2:$M2299,"Major")=1,1,0))</f>
        <v>0</v>
      </c>
      <c r="U2299">
        <f>IF(M2299&lt;&gt;"Minor",0,IF(COUNTIFS($A$2:$A2299,$A2299,$D$2:$D2299,$D2299,$M$2:$M2299,"Minor")=1,1,0))</f>
        <v>0</v>
      </c>
    </row>
    <row r="2300">
      <c r="A2300" t="inlineStr">
        <is>
          <t xml:space="preserve">af2d64963a0b2a4ae6e1645ebec6e6220c089166</t>
        </is>
      </c>
      <c r="B2300" t="inlineStr">
        <is>
          <t xml:space="preserve">Rise of the Beastmaster</t>
        </is>
      </c>
      <c r="C2300" t="inlineStr">
        <is>
          <t xml:space="preserve">Der Aufstieg Des Beastmasters</t>
        </is>
      </c>
      <c r="D2300" t="inlineStr">
        <is>
          <t xml:space="preserve">fd8d30eb57afe3b2ca5beb2dfd62116d69f4953b</t>
        </is>
      </c>
      <c r="E2300" t="inlineStr">
        <is>
          <t xml:space="preserve">Episode 39: Blitzkette</t>
        </is>
      </c>
      <c r="F2300">
        <v>39</v>
      </c>
      <c r="G2300" t="inlineStr">
        <is>
          <t xml:space="preserve">8:35:8:42</t>
        </is>
      </c>
      <c r="H2300" t="inlineStr">
        <is>
          <t xml:space="preserve">Resolved</t>
        </is>
      </c>
      <c r="I2300" t="inlineStr">
        <is>
          <t xml:space="preserve">Meistertutoren -&gt; Oberlehrern - „Wenn du dich hier mit mir anlegst, bist du derjenige, der von den Meistertutoren aus dem Institut geworfen wird.“</t>
        </is>
      </c>
      <c r="J2300" t="inlineStr">
        <is>
          <t xml:space="preserve">AI</t>
        </is>
      </c>
      <c r="K2300" t="inlineStr">
        <is>
          <t xml:space="preserve">Script error</t>
        </is>
      </c>
      <c r="L2300" t="inlineStr">
        <is>
          <t xml:space="preserve">Script error</t>
        </is>
      </c>
      <c r="M2300" t="str">
        <f>IFERROR(IF(VLOOKUP(L2300,'Quantification'!$A:$B,2,FALSE)&amp;""="","Unclassified",VLOOKUP(L2300,'Quantification'!$A:$B,2,FALSE)),"Unclassified")</f>
        <v>Major</v>
      </c>
      <c r="N2300" t="inlineStr">
        <is>
          <t xml:space="preserve">frl-denis.sobol@pocketfm.com</t>
        </is>
      </c>
      <c r="O2300" t="inlineStr">
        <is>
          <t xml:space="preserve">Issues found in raw</t>
        </is>
      </c>
      <c r="P2300" t="str">
        <f>IF(OR(O2300="Issues found in master",O2300="Final master"),"Master",IF(OR(O2300="Ready for Master",O2300="Issues found in raw",O2300="Raw under QC",O2300="Issues resolved in raw"),"Raw","-"))</f>
        <v>Raw</v>
      </c>
      <c r="Q2300" s="13">
        <v>46274.48958333333</v>
      </c>
      <c r="R2300" t="inlineStr">
        <is>
          <t xml:space="preserve">2026-09 (Sept)</t>
        </is>
      </c>
      <c r="S2300">
        <f>IF(M2300="Not an error",0,IF(COUNTIFS($A$2:$A2300,$A2300,$D$2:$D2300,$D2300,$M$2:$M2300,"&lt;&gt;Not an error")=1,1,0))</f>
        <v>0</v>
      </c>
      <c r="T2300">
        <f>IF(M2300&lt;&gt;"Major",0,IF(COUNTIFS($A$2:$A2300,$A2300,$D$2:$D2300,$D2300,$M$2:$M2300,"Major")=1,1,0))</f>
        <v>0</v>
      </c>
      <c r="U2300">
        <f>IF(M2300&lt;&gt;"Minor",0,IF(COUNTIFS($A$2:$A2300,$A2300,$D$2:$D2300,$D2300,$M$2:$M2300,"Minor")=1,1,0))</f>
        <v>0</v>
      </c>
    </row>
    <row r="2301">
      <c r="A2301" t="inlineStr">
        <is>
          <t xml:space="preserve">af2d64963a0b2a4ae6e1645ebec6e6220c089166</t>
        </is>
      </c>
      <c r="B2301" t="inlineStr">
        <is>
          <t xml:space="preserve">Rise of the Beastmaster</t>
        </is>
      </c>
      <c r="C2301" t="inlineStr">
        <is>
          <t xml:space="preserve">Der Aufstieg Des Beastmasters</t>
        </is>
      </c>
      <c r="D2301" t="inlineStr">
        <is>
          <t xml:space="preserve">fd8d30eb57afe3b2ca5beb2dfd62116d69f4953b</t>
        </is>
      </c>
      <c r="E2301" t="inlineStr">
        <is>
          <t xml:space="preserve">Episode 39: Blitzkette</t>
        </is>
      </c>
      <c r="F2301">
        <v>39</v>
      </c>
      <c r="G2301" t="inlineStr">
        <is>
          <t xml:space="preserve">10:35-11:46</t>
        </is>
      </c>
      <c r="H2301" t="inlineStr">
        <is>
          <t xml:space="preserve">Resolved</t>
        </is>
      </c>
      <c r="I2301" t="inlineStr">
        <is>
          <t xml:space="preserve">Meistertutor -&gt; Oberlehrer - "Jeder Meistertutor besaß einen besonderen Geisterstein, einen sogenannten Sternenorb, der den Rang einer Lebensbundbestie bestimmen konnte. Man konnte zwar einfach auf die Anzahl der Sterne in den Augen der Bestien schauen, aber der Sternenorb war viel genauer. Wenn ein Tropfen ihres Blutes auf den Sternenorb tropfte, änderte dieser seine Farbe, um den Rang der Lebensbundbestie anzuzeigen. Es gab insgesamt sieben verschiedene Farben: Rot, Orange, Gelb, Grün, Blau, Indigo und Violett, die den Lebensbundbestien von einem bis sieben Sternen entsprachen. Der Orb teilte außerdem jeden Rang in drei verschiedene Stufen ein. Ein helles Blau bedeutete zum Beispiel eine Fünfsternebestie der unteren Stufe, während ein dunkles Blau eine Fünfsternebestie der oberen Stufe bedeutete. Das konnte man nicht allein durch den Blick auf die Sterne in den Augen der Bestien erkennen.
Danach überprüfte der Meistertutor auch die Phase und die Stufe der Kraft der Bestie, indem er sie selbst inspizierte."</t>
        </is>
      </c>
      <c r="J2301" t="inlineStr">
        <is>
          <t xml:space="preserve">AI</t>
        </is>
      </c>
      <c r="K2301" t="inlineStr">
        <is>
          <t xml:space="preserve">Script error</t>
        </is>
      </c>
      <c r="L2301" t="inlineStr">
        <is>
          <t xml:space="preserve">Script error</t>
        </is>
      </c>
      <c r="M2301" t="str">
        <f>IFERROR(IF(VLOOKUP(L2301,'Quantification'!$A:$B,2,FALSE)&amp;""="","Unclassified",VLOOKUP(L2301,'Quantification'!$A:$B,2,FALSE)),"Unclassified")</f>
        <v>Major</v>
      </c>
      <c r="N2301" t="inlineStr">
        <is>
          <t xml:space="preserve">frl-denis.sobol@pocketfm.com</t>
        </is>
      </c>
      <c r="O2301" t="inlineStr">
        <is>
          <t xml:space="preserve">Issues found in raw</t>
        </is>
      </c>
      <c r="P2301" t="str">
        <f>IF(OR(O2301="Issues found in master",O2301="Final master"),"Master",IF(OR(O2301="Ready for Master",O2301="Issues found in raw",O2301="Raw under QC",O2301="Issues resolved in raw"),"Raw","-"))</f>
        <v>Raw</v>
      </c>
      <c r="Q2301" s="13">
        <v>46274.48958333333</v>
      </c>
      <c r="R2301" t="inlineStr">
        <is>
          <t xml:space="preserve">2026-09 (Sept)</t>
        </is>
      </c>
      <c r="S2301">
        <f>IF(M2301="Not an error",0,IF(COUNTIFS($A$2:$A2301,$A2301,$D$2:$D2301,$D2301,$M$2:$M2301,"&lt;&gt;Not an error")=1,1,0))</f>
        <v>0</v>
      </c>
      <c r="T2301">
        <f>IF(M2301&lt;&gt;"Major",0,IF(COUNTIFS($A$2:$A2301,$A2301,$D$2:$D2301,$D2301,$M$2:$M2301,"Major")=1,1,0))</f>
        <v>0</v>
      </c>
      <c r="U2301">
        <f>IF(M2301&lt;&gt;"Minor",0,IF(COUNTIFS($A$2:$A2301,$A2301,$D$2:$D2301,$D2301,$M$2:$M2301,"Minor")=1,1,0))</f>
        <v>0</v>
      </c>
    </row>
    <row r="2302">
      <c r="A2302" t="inlineStr">
        <is>
          <t xml:space="preserve">af2d64963a0b2a4ae6e1645ebec6e6220c089166</t>
        </is>
      </c>
      <c r="B2302" t="inlineStr">
        <is>
          <t xml:space="preserve">Rise of the Beastmaster</t>
        </is>
      </c>
      <c r="C2302" t="inlineStr">
        <is>
          <t xml:space="preserve">Der Aufstieg Des Beastmasters</t>
        </is>
      </c>
      <c r="D2302" t="inlineStr">
        <is>
          <t xml:space="preserve">fd8d30eb57afe3b2ca5beb2dfd62116d69f4953b</t>
        </is>
      </c>
      <c r="E2302" t="inlineStr">
        <is>
          <t xml:space="preserve">Episode 39: Blitzkette</t>
        </is>
      </c>
      <c r="F2302">
        <v>39</v>
      </c>
      <c r="G2302" t="inlineStr">
        <is>
          <t xml:space="preserve">13:01-13:10</t>
        </is>
      </c>
      <c r="H2302" t="inlineStr">
        <is>
          <t xml:space="preserve">Resolved</t>
        </is>
      </c>
      <c r="I2302" t="inlineStr">
        <is>
          <t xml:space="preserve">Harvey Blackwood -&gt; Harvey Noble - „Wie der Vater, so der Sohn. Harvey Blackwood muss so stolz auf ihn sein“, lobte ein anderer in der Menge.</t>
        </is>
      </c>
      <c r="J2302" t="inlineStr">
        <is>
          <t xml:space="preserve">AI</t>
        </is>
      </c>
      <c r="K2302" t="inlineStr">
        <is>
          <t xml:space="preserve">Script error</t>
        </is>
      </c>
      <c r="L2302" t="inlineStr">
        <is>
          <t xml:space="preserve">Script error</t>
        </is>
      </c>
      <c r="M2302" t="str">
        <f>IFERROR(IF(VLOOKUP(L2302,'Quantification'!$A:$B,2,FALSE)&amp;""="","Unclassified",VLOOKUP(L2302,'Quantification'!$A:$B,2,FALSE)),"Unclassified")</f>
        <v>Major</v>
      </c>
      <c r="N2302" t="inlineStr">
        <is>
          <t xml:space="preserve">frl-denis.sobol@pocketfm.com</t>
        </is>
      </c>
      <c r="O2302" t="inlineStr">
        <is>
          <t xml:space="preserve">Issues found in raw</t>
        </is>
      </c>
      <c r="P2302" t="str">
        <f>IF(OR(O2302="Issues found in master",O2302="Final master"),"Master",IF(OR(O2302="Ready for Master",O2302="Issues found in raw",O2302="Raw under QC",O2302="Issues resolved in raw"),"Raw","-"))</f>
        <v>Raw</v>
      </c>
      <c r="Q2302" s="13">
        <v>46274.48958333333</v>
      </c>
      <c r="R2302" t="inlineStr">
        <is>
          <t xml:space="preserve">2026-09 (Sept)</t>
        </is>
      </c>
      <c r="S2302">
        <f>IF(M2302="Not an error",0,IF(COUNTIFS($A$2:$A2302,$A2302,$D$2:$D2302,$D2302,$M$2:$M2302,"&lt;&gt;Not an error")=1,1,0))</f>
        <v>0</v>
      </c>
      <c r="T2302">
        <f>IF(M2302&lt;&gt;"Major",0,IF(COUNTIFS($A$2:$A2302,$A2302,$D$2:$D2302,$D2302,$M$2:$M2302,"Major")=1,1,0))</f>
        <v>0</v>
      </c>
      <c r="U2302">
        <f>IF(M2302&lt;&gt;"Minor",0,IF(COUNTIFS($A$2:$A2302,$A2302,$D$2:$D2302,$D2302,$M$2:$M2302,"Minor")=1,1,0))</f>
        <v>0</v>
      </c>
    </row>
    <row r="2303">
      <c r="A2303" t="inlineStr">
        <is>
          <t xml:space="preserve">af2d64963a0b2a4ae6e1645ebec6e6220c089166</t>
        </is>
      </c>
      <c r="B2303" t="inlineStr">
        <is>
          <t xml:space="preserve">Rise of the Beastmaster</t>
        </is>
      </c>
      <c r="C2303" t="inlineStr">
        <is>
          <t xml:space="preserve">Der Aufstieg Des Beastmasters</t>
        </is>
      </c>
      <c r="D2303" t="inlineStr">
        <is>
          <t xml:space="preserve">a943b95ee256b9c1692f4a4446bc5143d355f1b6</t>
        </is>
      </c>
      <c r="E2303" t="inlineStr">
        <is>
          <t xml:space="preserve">Episode 40: Dämon Entfesselt</t>
        </is>
      </c>
      <c r="F2303">
        <v>40</v>
      </c>
      <c r="G2303" t="inlineStr">
        <is>
          <t xml:space="preserve">0:00-0:22</t>
        </is>
      </c>
      <c r="H2303" t="inlineStr">
        <is>
          <t xml:space="preserve">Resolved</t>
        </is>
      </c>
      <c r="I2303" t="inlineStr">
        <is>
          <t xml:space="preserve">Kienh-Halle -&gt; Noble-Halle; Harvey Blackwood -&gt; Harvey Noble - "Nur wenige bemerkten, wie Jake auf Oberlehrerin Evelyn Penley zuging. In einer der Privatlogen zum Beispiel waren die Frauen der Kien-Halle noch immer mit Prahlen beschäftigt. Diese Gruppe bestand aus glamourösen, wohlhabenden Damen, angeführt von keiner Geringeren als Flora, der Frau von Harvey Blackwood."</t>
        </is>
      </c>
      <c r="J2303" t="inlineStr">
        <is>
          <t xml:space="preserve">AI</t>
        </is>
      </c>
      <c r="K2303" t="inlineStr">
        <is>
          <t xml:space="preserve">Script error</t>
        </is>
      </c>
      <c r="L2303" t="inlineStr">
        <is>
          <t xml:space="preserve">Script error</t>
        </is>
      </c>
      <c r="M2303" t="str">
        <f>IFERROR(IF(VLOOKUP(L2303,'Quantification'!$A:$B,2,FALSE)&amp;""="","Unclassified",VLOOKUP(L2303,'Quantification'!$A:$B,2,FALSE)),"Unclassified")</f>
        <v>Major</v>
      </c>
      <c r="N2303" t="inlineStr">
        <is>
          <t xml:space="preserve">frl-denis.sobol@pocketfm.com</t>
        </is>
      </c>
      <c r="O2303" t="inlineStr">
        <is>
          <t xml:space="preserve">Issues found in raw</t>
        </is>
      </c>
      <c r="P2303" t="str">
        <f>IF(OR(O2303="Issues found in master",O2303="Final master"),"Master",IF(OR(O2303="Ready for Master",O2303="Issues found in raw",O2303="Raw under QC",O2303="Issues resolved in raw"),"Raw","-"))</f>
        <v>Raw</v>
      </c>
      <c r="Q2303" s="13">
        <v>46274.48958333333</v>
      </c>
      <c r="R2303" t="inlineStr">
        <is>
          <t xml:space="preserve">2026-09 (Sept)</t>
        </is>
      </c>
      <c r="S2303">
        <f>IF(M2303="Not an error",0,IF(COUNTIFS($A$2:$A2303,$A2303,$D$2:$D2303,$D2303,$M$2:$M2303,"&lt;&gt;Not an error")=1,1,0))</f>
        <v>1</v>
      </c>
      <c r="T2303">
        <f>IF(M2303&lt;&gt;"Major",0,IF(COUNTIFS($A$2:$A2303,$A2303,$D$2:$D2303,$D2303,$M$2:$M2303,"Major")=1,1,0))</f>
        <v>1</v>
      </c>
      <c r="U2303">
        <f>IF(M2303&lt;&gt;"Minor",0,IF(COUNTIFS($A$2:$A2303,$A2303,$D$2:$D2303,$D2303,$M$2:$M2303,"Minor")=1,1,0))</f>
        <v>0</v>
      </c>
    </row>
    <row r="2304">
      <c r="A2304" t="inlineStr">
        <is>
          <t xml:space="preserve">af2d64963a0b2a4ae6e1645ebec6e6220c089166</t>
        </is>
      </c>
      <c r="B2304" t="inlineStr">
        <is>
          <t xml:space="preserve">Rise of the Beastmaster</t>
        </is>
      </c>
      <c r="C2304" t="inlineStr">
        <is>
          <t xml:space="preserve">Der Aufstieg Des Beastmasters</t>
        </is>
      </c>
      <c r="D2304" t="inlineStr">
        <is>
          <t xml:space="preserve">209ead0bc4016a504d1c5746400e9bf873aeb108</t>
        </is>
      </c>
      <c r="E2304" t="inlineStr">
        <is>
          <t xml:space="preserve">Episode 41: Illusion Der Begierde</t>
        </is>
      </c>
      <c r="F2304">
        <v>41</v>
      </c>
      <c r="G2304" t="inlineStr">
        <is>
          <t xml:space="preserve">10:53-11:01</t>
        </is>
      </c>
      <c r="H2304" t="inlineStr">
        <is>
          <t xml:space="preserve">Resolved</t>
        </is>
      </c>
      <c r="I2304" t="inlineStr">
        <is>
          <t xml:space="preserve">Kien-Halle -&gt; Noble-Halle - "Schließlich könnte der Versuch, ihre Gedanken zu erraten, sie nur in Schwierigkeiten mit der Herrin der Kien-Halle bringen."</t>
        </is>
      </c>
      <c r="J2304" t="inlineStr">
        <is>
          <t xml:space="preserve">AI</t>
        </is>
      </c>
      <c r="K2304" t="inlineStr">
        <is>
          <t xml:space="preserve">Script error</t>
        </is>
      </c>
      <c r="L2304" t="inlineStr">
        <is>
          <t xml:space="preserve">Script error</t>
        </is>
      </c>
      <c r="M2304" t="str">
        <f>IFERROR(IF(VLOOKUP(L2304,'Quantification'!$A:$B,2,FALSE)&amp;""="","Unclassified",VLOOKUP(L2304,'Quantification'!$A:$B,2,FALSE)),"Unclassified")</f>
        <v>Major</v>
      </c>
      <c r="N2304" t="inlineStr">
        <is>
          <t xml:space="preserve">frl-denis.sobol@pocketfm.com</t>
        </is>
      </c>
      <c r="O2304" t="inlineStr">
        <is>
          <t xml:space="preserve">Issues found in raw</t>
        </is>
      </c>
      <c r="P2304" t="str">
        <f>IF(OR(O2304="Issues found in master",O2304="Final master"),"Master",IF(OR(O2304="Ready for Master",O2304="Issues found in raw",O2304="Raw under QC",O2304="Issues resolved in raw"),"Raw","-"))</f>
        <v>Raw</v>
      </c>
      <c r="Q2304" s="13">
        <v>46274.49930555555</v>
      </c>
      <c r="R2304" t="inlineStr">
        <is>
          <t xml:space="preserve">2026-09 (Sept)</t>
        </is>
      </c>
      <c r="S2304">
        <f>IF(M2304="Not an error",0,IF(COUNTIFS($A$2:$A2304,$A2304,$D$2:$D2304,$D2304,$M$2:$M2304,"&lt;&gt;Not an error")=1,1,0))</f>
        <v>1</v>
      </c>
      <c r="T2304">
        <f>IF(M2304&lt;&gt;"Major",0,IF(COUNTIFS($A$2:$A2304,$A2304,$D$2:$D2304,$D2304,$M$2:$M2304,"Major")=1,1,0))</f>
        <v>1</v>
      </c>
      <c r="U2304">
        <f>IF(M2304&lt;&gt;"Minor",0,IF(COUNTIFS($A$2:$A2304,$A2304,$D$2:$D2304,$D2304,$M$2:$M2304,"Minor")=1,1,0))</f>
        <v>0</v>
      </c>
    </row>
    <row r="2305">
      <c r="A2305" t="inlineStr">
        <is>
          <t xml:space="preserve">af2d64963a0b2a4ae6e1645ebec6e6220c089166</t>
        </is>
      </c>
      <c r="B2305" t="inlineStr">
        <is>
          <t xml:space="preserve">Rise of the Beastmaster</t>
        </is>
      </c>
      <c r="C2305" t="inlineStr">
        <is>
          <t xml:space="preserve">Der Aufstieg Des Beastmasters</t>
        </is>
      </c>
      <c r="D2305" t="inlineStr">
        <is>
          <t xml:space="preserve">7a547b1d81f9261b1b1298689519b82e6ba66aa2</t>
        </is>
      </c>
      <c r="E2305" t="inlineStr">
        <is>
          <t xml:space="preserve">Episode 42: Knie Nieder Oder Stirb</t>
        </is>
      </c>
      <c r="F2305">
        <v>42</v>
      </c>
      <c r="G2305" t="inlineStr">
        <is>
          <t xml:space="preserve">4:23-4:59</t>
        </is>
      </c>
      <c r="H2305" t="inlineStr">
        <is>
          <t xml:space="preserve">Resolved</t>
        </is>
      </c>
      <c r="I2305" t="inlineStr">
        <is>
          <t xml:space="preserve">Hauptmentor -&gt; Oberlehrer - „Hauptmentorin, darf ich mit der Prüfung beginnen?“, fragte sie höflich, nachdem sie an den Tisch der Hauptmentorin getreten war.
„Natürlich“, antwortete die Hauptmentorin mit einem Lächeln, wohl wissend, dass Philippa über Macht und Verbindungen verfügte, die man nicht ignorieren konnte. Man sagte, sie habe sowohl eine fliegende als auch eine landgestützte Lebensbundbestie, und die Hauptmentoren der Halle des Bestiariums waren hocherfreut, dass sie sich für ihre Halle und nicht für den Phönix Hof entschieden hatte.</t>
        </is>
      </c>
      <c r="J2305" t="inlineStr">
        <is>
          <t xml:space="preserve">AI</t>
        </is>
      </c>
      <c r="K2305" t="inlineStr">
        <is>
          <t xml:space="preserve">Script error</t>
        </is>
      </c>
      <c r="L2305" t="inlineStr">
        <is>
          <t xml:space="preserve">Script error</t>
        </is>
      </c>
      <c r="M2305" t="str">
        <f>IFERROR(IF(VLOOKUP(L2305,'Quantification'!$A:$B,2,FALSE)&amp;""="","Unclassified",VLOOKUP(L2305,'Quantification'!$A:$B,2,FALSE)),"Unclassified")</f>
        <v>Major</v>
      </c>
      <c r="N2305" t="inlineStr">
        <is>
          <t xml:space="preserve">frl-denis.sobol@pocketfm.com</t>
        </is>
      </c>
      <c r="O2305" t="inlineStr">
        <is>
          <t xml:space="preserve">Issues found in raw</t>
        </is>
      </c>
      <c r="P2305" t="str">
        <f>IF(OR(O2305="Issues found in master",O2305="Final master"),"Master",IF(OR(O2305="Ready for Master",O2305="Issues found in raw",O2305="Raw under QC",O2305="Issues resolved in raw"),"Raw","-"))</f>
        <v>Raw</v>
      </c>
      <c r="Q2305" s="13">
        <v>46274.49930555555</v>
      </c>
      <c r="R2305" t="inlineStr">
        <is>
          <t xml:space="preserve">2026-09 (Sept)</t>
        </is>
      </c>
      <c r="S2305">
        <f>IF(M2305="Not an error",0,IF(COUNTIFS($A$2:$A2305,$A2305,$D$2:$D2305,$D2305,$M$2:$M2305,"&lt;&gt;Not an error")=1,1,0))</f>
        <v>1</v>
      </c>
      <c r="T2305">
        <f>IF(M2305&lt;&gt;"Major",0,IF(COUNTIFS($A$2:$A2305,$A2305,$D$2:$D2305,$D2305,$M$2:$M2305,"Major")=1,1,0))</f>
        <v>1</v>
      </c>
      <c r="U2305">
        <f>IF(M2305&lt;&gt;"Minor",0,IF(COUNTIFS($A$2:$A2305,$A2305,$D$2:$D2305,$D2305,$M$2:$M2305,"Minor")=1,1,0))</f>
        <v>0</v>
      </c>
    </row>
    <row r="2306">
      <c r="A2306" t="inlineStr">
        <is>
          <t xml:space="preserve">af2d64963a0b2a4ae6e1645ebec6e6220c089166</t>
        </is>
      </c>
      <c r="B2306" t="inlineStr">
        <is>
          <t xml:space="preserve">Rise of the Beastmaster</t>
        </is>
      </c>
      <c r="C2306" t="inlineStr">
        <is>
          <t xml:space="preserve">Der Aufstieg Des Beastmasters</t>
        </is>
      </c>
      <c r="D2306" t="inlineStr">
        <is>
          <t xml:space="preserve">7a547b1d81f9261b1b1298689519b82e6ba66aa2</t>
        </is>
      </c>
      <c r="E2306" t="inlineStr">
        <is>
          <t xml:space="preserve">Episode 42: Knie Nieder Oder Stirb</t>
        </is>
      </c>
      <c r="F2306">
        <v>42</v>
      </c>
      <c r="G2306" t="inlineStr">
        <is>
          <t xml:space="preserve">6:28-6:38</t>
        </is>
      </c>
      <c r="H2306" t="inlineStr">
        <is>
          <t xml:space="preserve">Resolved</t>
        </is>
      </c>
      <c r="I2306" t="inlineStr">
        <is>
          <t xml:space="preserve">ihr Ki -&gt; ihre Bestien-Essenz - "Sie konnte die Kräfte beider Bestien kanalisieren und sogar auf Berserkerfähigkeiten zurückgreifen, wobei ihr Ki die Summe ihrer beider Stärke war."</t>
        </is>
      </c>
      <c r="J2306" t="inlineStr">
        <is>
          <t xml:space="preserve">AI</t>
        </is>
      </c>
      <c r="K2306" t="inlineStr">
        <is>
          <t xml:space="preserve">Script error</t>
        </is>
      </c>
      <c r="L2306" t="inlineStr">
        <is>
          <t xml:space="preserve">Script error</t>
        </is>
      </c>
      <c r="M2306" t="str">
        <f>IFERROR(IF(VLOOKUP(L2306,'Quantification'!$A:$B,2,FALSE)&amp;""="","Unclassified",VLOOKUP(L2306,'Quantification'!$A:$B,2,FALSE)),"Unclassified")</f>
        <v>Major</v>
      </c>
      <c r="N2306" t="inlineStr">
        <is>
          <t xml:space="preserve">frl-denis.sobol@pocketfm.com</t>
        </is>
      </c>
      <c r="O2306" t="inlineStr">
        <is>
          <t xml:space="preserve">Issues found in raw</t>
        </is>
      </c>
      <c r="P2306" t="str">
        <f>IF(OR(O2306="Issues found in master",O2306="Final master"),"Master",IF(OR(O2306="Ready for Master",O2306="Issues found in raw",O2306="Raw under QC",O2306="Issues resolved in raw"),"Raw","-"))</f>
        <v>Raw</v>
      </c>
      <c r="Q2306" s="13">
        <v>46274.49930555555</v>
      </c>
      <c r="R2306" t="inlineStr">
        <is>
          <t xml:space="preserve">2026-09 (Sept)</t>
        </is>
      </c>
      <c r="S2306">
        <f>IF(M2306="Not an error",0,IF(COUNTIFS($A$2:$A2306,$A2306,$D$2:$D2306,$D2306,$M$2:$M2306,"&lt;&gt;Not an error")=1,1,0))</f>
        <v>0</v>
      </c>
      <c r="T2306">
        <f>IF(M2306&lt;&gt;"Major",0,IF(COUNTIFS($A$2:$A2306,$A2306,$D$2:$D2306,$D2306,$M$2:$M2306,"Major")=1,1,0))</f>
        <v>0</v>
      </c>
      <c r="U2306">
        <f>IF(M2306&lt;&gt;"Minor",0,IF(COUNTIFS($A$2:$A2306,$A2306,$D$2:$D2306,$D2306,$M$2:$M2306,"Minor")=1,1,0))</f>
        <v>0</v>
      </c>
    </row>
    <row r="2307">
      <c r="A2307" t="inlineStr">
        <is>
          <t xml:space="preserve">af2d64963a0b2a4ae6e1645ebec6e6220c089166</t>
        </is>
      </c>
      <c r="B2307" t="inlineStr">
        <is>
          <t xml:space="preserve">Rise of the Beastmaster</t>
        </is>
      </c>
      <c r="C2307" t="inlineStr">
        <is>
          <t xml:space="preserve">Der Aufstieg Des Beastmasters</t>
        </is>
      </c>
      <c r="D2307" t="inlineStr">
        <is>
          <t xml:space="preserve">7a547b1d81f9261b1b1298689519b82e6ba66aa2</t>
        </is>
      </c>
      <c r="E2307" t="inlineStr">
        <is>
          <t xml:space="preserve">Episode 42: Knie Nieder Oder Stirb</t>
        </is>
      </c>
      <c r="F2307">
        <v>42</v>
      </c>
      <c r="G2307" t="inlineStr">
        <is>
          <t xml:space="preserve">7:37-11:09</t>
        </is>
      </c>
      <c r="H2307" t="inlineStr">
        <is>
          <t xml:space="preserve">Resolved</t>
        </is>
      </c>
      <c r="I2307" t="inlineStr">
        <is>
          <t xml:space="preserve">Hauptmentor/ Mentor -&gt; Oberlehrer - „Danke, Hauptmentorin.“
Nachdem ihre Prüfung beendet war, ließ Philippa ihre Lebensbundbestien schnell wieder verschwinden und glitt zurück in die Menge. Sie schien die ganze Aufmerksamkeit, die sie bekam, nicht zu genießen.
Alles in allem war Philippas Prüfung ein großartiger Abschluss für den ersten Prüfungsteil. Die wenigen verbliebenen Schüler nach ihr waren alle ziemlich durchschnittlich, und weniger als eine Stunde später war der erste Teil für alle abgeschlossen. Mehr als ein Drittel der Kandidaten wurde rausgeworfen. Sie hatten keine andere Wahl, als ihre Sachen zu packen und zu gehen. Da sie ihre einzige Chance vertan hatten, konnten sie sich vom Amberfurt-Kolleg und jeder Aussicht auf eine glänzende Zukunft verabschieden.
Das war nur die Hälfte der Prüfung, und während einige feierten, waren andere todunglücklich. Aber die Hauptmentoren kümmerten sich nicht darum, da sie damit beschäftigt waren, sich auf den zweiten Teil vorzubereiten.
„Für diesen Teil der Prüfung wird jeder von euch an einem Kampf teilnehmen, der von uns, den zehn Hauptmentoren, bewertet wird. Gewinnen ist nicht das Einzige, was wichtig ist. Wir werden auf Dinge wie euer Potenzial, eure Einstellung oder eure Fähigkeiten achten. Natürlich werden wir auch Dinge wie Altersunterschiede berücksichtigen.“
„Und wenn ihr uns beeindruckt habt, könnt ihr einen Orden des Initiierten von einem der Hauptmentoren erhalten. Wenn ihr es schafft, mehrere Orden zu bekommen, dann herzlichen Glückwunsch, dann könnt ihr euren eigenen Hauptmentor wählen. Aber wenn ihr es nicht schafft, einen Orden des Initiierten zu bekommen, setzen wir euch auf eine Warteliste, und wenn ihr es dann immer noch nicht schafft, werdet ihr gebeten, das Institut zu verlassen.“
Die Regeln waren die gleichen wie vor vier Jahren, also wusste Jake, wie alles funktionierte. Wenn zum Beispiel Hauptmentorin Evelyn dachte, dass Jake Talent hätte, würde sie ihm ihren Orden des Initiierten geben, was im Grunde der Beweis dafür war, dass er die Prüfung bestanden hatte.
Es waren immer noch fast tausend Schüler beim Phönix Hof. Das bedeutete, dass es mindestens fünfhundert Kämpfe geben würde, was wahrscheinlich einige Tage dauern würde. Jake war nicht bereit, so lange zu warten, da seine Mama im Gasthaus immer noch auf gute Nachrichten wartete. Mit seinen Fähigkeiten war sein Alter sein einziger Nachteil, und er war sich sicher, dass Hauptmentorin Evelyn ihn trotzdem auswählen würde. Also wollte er den Kampf einfach nur hinter sich bringen, um sich auf die wichtigere Ranglistenprüfung vorbereiten zu können.
„Jake Cooke.“
Gerade als Jake nach einem Gegner suchte, rief ihn eine riesige Gestalt von hinten. Er drehte sich um und sah niemand Geringeren als Harry, der ihn zuvor verspottet hatte.
„Was?“
„Ich bin vier Jahre jünger als du und auf der ersten Stufe der Geistquellstufe. Traust du dich, für die Prüfung gegen mich zu kämpfen? Keine Sorge, vielleicht wählt dich einer der Mentoren trotzdem aus, auch wenn du gegen mich verlierst.“</t>
        </is>
      </c>
      <c r="J2307" t="inlineStr">
        <is>
          <t xml:space="preserve">AI</t>
        </is>
      </c>
      <c r="K2307" t="inlineStr">
        <is>
          <t xml:space="preserve">Script error</t>
        </is>
      </c>
      <c r="L2307" t="inlineStr">
        <is>
          <t xml:space="preserve">Script error</t>
        </is>
      </c>
      <c r="M2307" t="str">
        <f>IFERROR(IF(VLOOKUP(L2307,'Quantification'!$A:$B,2,FALSE)&amp;""="","Unclassified",VLOOKUP(L2307,'Quantification'!$A:$B,2,FALSE)),"Unclassified")</f>
        <v>Major</v>
      </c>
      <c r="N2307" t="inlineStr">
        <is>
          <t xml:space="preserve">frl-denis.sobol@pocketfm.com</t>
        </is>
      </c>
      <c r="O2307" t="inlineStr">
        <is>
          <t xml:space="preserve">Issues found in raw</t>
        </is>
      </c>
      <c r="P2307" t="str">
        <f>IF(OR(O2307="Issues found in master",O2307="Final master"),"Master",IF(OR(O2307="Ready for Master",O2307="Issues found in raw",O2307="Raw under QC",O2307="Issues resolved in raw"),"Raw","-"))</f>
        <v>Raw</v>
      </c>
      <c r="Q2307" s="13">
        <v>46274.49930555555</v>
      </c>
      <c r="R2307" t="inlineStr">
        <is>
          <t xml:space="preserve">2026-09 (Sept)</t>
        </is>
      </c>
      <c r="S2307">
        <f>IF(M2307="Not an error",0,IF(COUNTIFS($A$2:$A2307,$A2307,$D$2:$D2307,$D2307,$M$2:$M2307,"&lt;&gt;Not an error")=1,1,0))</f>
        <v>0</v>
      </c>
      <c r="T2307">
        <f>IF(M2307&lt;&gt;"Major",0,IF(COUNTIFS($A$2:$A2307,$A2307,$D$2:$D2307,$D2307,$M$2:$M2307,"Major")=1,1,0))</f>
        <v>0</v>
      </c>
      <c r="U2307">
        <f>IF(M2307&lt;&gt;"Minor",0,IF(COUNTIFS($A$2:$A2307,$A2307,$D$2:$D2307,$D2307,$M$2:$M2307,"Minor")=1,1,0))</f>
        <v>0</v>
      </c>
    </row>
    <row r="2308">
      <c r="A2308" t="inlineStr">
        <is>
          <t xml:space="preserve">af2d64963a0b2a4ae6e1645ebec6e6220c089166</t>
        </is>
      </c>
      <c r="B2308" t="inlineStr">
        <is>
          <t xml:space="preserve">Rise of the Beastmaster</t>
        </is>
      </c>
      <c r="C2308" t="inlineStr">
        <is>
          <t xml:space="preserve">Der Aufstieg Des Beastmasters</t>
        </is>
      </c>
      <c r="D2308" t="inlineStr">
        <is>
          <t xml:space="preserve">e1acea7092f73358eff2c82a269ce047eafab24c</t>
        </is>
      </c>
      <c r="E2308" t="inlineStr">
        <is>
          <t xml:space="preserve">Episode 43: Sieg Über Allem</t>
        </is>
      </c>
      <c r="F2308">
        <v>43</v>
      </c>
      <c r="G2308" t="inlineStr">
        <is>
          <t xml:space="preserve">2:13-2:21</t>
        </is>
      </c>
      <c r="H2308" t="inlineStr">
        <is>
          <t xml:space="preserve">Resolved</t>
        </is>
      </c>
      <c r="I2308" t="inlineStr">
        <is>
          <t xml:space="preserve">Hauptmentorin -&gt; Oberlehrerin - „Er wagt es, Harry herauszufordern. Ich erinnere mich, dass die Hauptmentorin Evelyn Penley gesagt hat, er sei auf der neunten Stufe des Tierblut Rangs!“</t>
        </is>
      </c>
      <c r="J2308" t="inlineStr">
        <is>
          <t xml:space="preserve">AI</t>
        </is>
      </c>
      <c r="K2308" t="inlineStr">
        <is>
          <t xml:space="preserve">Script error</t>
        </is>
      </c>
      <c r="L2308" t="inlineStr">
        <is>
          <t xml:space="preserve">Script error</t>
        </is>
      </c>
      <c r="M2308" t="str">
        <f>IFERROR(IF(VLOOKUP(L2308,'Quantification'!$A:$B,2,FALSE)&amp;""="","Unclassified",VLOOKUP(L2308,'Quantification'!$A:$B,2,FALSE)),"Unclassified")</f>
        <v>Major</v>
      </c>
      <c r="N2308" t="inlineStr">
        <is>
          <t xml:space="preserve">frl-denis.sobol@pocketfm.com</t>
        </is>
      </c>
      <c r="O2308" t="inlineStr">
        <is>
          <t xml:space="preserve">Issues found in raw</t>
        </is>
      </c>
      <c r="P2308" t="str">
        <f>IF(OR(O2308="Issues found in master",O2308="Final master"),"Master",IF(OR(O2308="Ready for Master",O2308="Issues found in raw",O2308="Raw under QC",O2308="Issues resolved in raw"),"Raw","-"))</f>
        <v>Raw</v>
      </c>
      <c r="Q2308" s="13">
        <v>46274.5</v>
      </c>
      <c r="R2308" t="inlineStr">
        <is>
          <t xml:space="preserve">2026-09 (Sept)</t>
        </is>
      </c>
      <c r="S2308">
        <f>IF(M2308="Not an error",0,IF(COUNTIFS($A$2:$A2308,$A2308,$D$2:$D2308,$D2308,$M$2:$M2308,"&lt;&gt;Not an error")=1,1,0))</f>
        <v>1</v>
      </c>
      <c r="T2308">
        <f>IF(M2308&lt;&gt;"Major",0,IF(COUNTIFS($A$2:$A2308,$A2308,$D$2:$D2308,$D2308,$M$2:$M2308,"Major")=1,1,0))</f>
        <v>1</v>
      </c>
      <c r="U2308">
        <f>IF(M2308&lt;&gt;"Minor",0,IF(COUNTIFS($A$2:$A2308,$A2308,$D$2:$D2308,$D2308,$M$2:$M2308,"Minor")=1,1,0))</f>
        <v>0</v>
      </c>
    </row>
    <row r="2309">
      <c r="A2309" t="inlineStr">
        <is>
          <t xml:space="preserve">af2d64963a0b2a4ae6e1645ebec6e6220c089166</t>
        </is>
      </c>
      <c r="B2309" t="inlineStr">
        <is>
          <t xml:space="preserve">Rise of the Beastmaster</t>
        </is>
      </c>
      <c r="C2309" t="inlineStr">
        <is>
          <t xml:space="preserve">Der Aufstieg Des Beastmasters</t>
        </is>
      </c>
      <c r="D2309" t="inlineStr">
        <is>
          <t xml:space="preserve">e1acea7092f73358eff2c82a269ce047eafab24c</t>
        </is>
      </c>
      <c r="E2309" t="inlineStr">
        <is>
          <t xml:space="preserve">Episode 43: Sieg Über Allem</t>
        </is>
      </c>
      <c r="F2309">
        <v>43</v>
      </c>
      <c r="G2309" t="inlineStr">
        <is>
          <t xml:space="preserve">2:24-2:37</t>
        </is>
      </c>
      <c r="H2309" t="inlineStr">
        <is>
          <t xml:space="preserve">Resolved</t>
        </is>
      </c>
      <c r="I2309" t="inlineStr">
        <is>
          <t xml:space="preserve">VA says 'das er nichts' instead of hat er nichts - „Er ist drei oder vier Jahre älter als Harry, aber noch nicht so stark wie er. Außer einer Lebensbundbestie mit einer hohen Sternebewertung hat er nichts vorzuweisen.“</t>
        </is>
      </c>
      <c r="J2309" t="inlineStr">
        <is>
          <t xml:space="preserve">VOA</t>
        </is>
      </c>
      <c r="K2309" t="inlineStr">
        <is>
          <t xml:space="preserve">Mispronunciation</t>
        </is>
      </c>
      <c r="L2309" t="inlineStr">
        <is>
          <t xml:space="preserve">Mispronunciation</t>
        </is>
      </c>
      <c r="M2309" t="str">
        <f>IFERROR(IF(VLOOKUP(L2309,'Quantification'!$A:$B,2,FALSE)&amp;""="","Unclassified",VLOOKUP(L2309,'Quantification'!$A:$B,2,FALSE)),"Unclassified")</f>
        <v>Major</v>
      </c>
      <c r="N2309" t="inlineStr">
        <is>
          <t xml:space="preserve">frl-denis.sobol@pocketfm.com</t>
        </is>
      </c>
      <c r="O2309" t="inlineStr">
        <is>
          <t xml:space="preserve">Issues found in raw</t>
        </is>
      </c>
      <c r="P2309" t="str">
        <f>IF(OR(O2309="Issues found in master",O2309="Final master"),"Master",IF(OR(O2309="Ready for Master",O2309="Issues found in raw",O2309="Raw under QC",O2309="Issues resolved in raw"),"Raw","-"))</f>
        <v>Raw</v>
      </c>
      <c r="Q2309" s="13">
        <v>46274.5</v>
      </c>
      <c r="R2309" t="inlineStr">
        <is>
          <t xml:space="preserve">2026-09 (Sept)</t>
        </is>
      </c>
      <c r="S2309">
        <f>IF(M2309="Not an error",0,IF(COUNTIFS($A$2:$A2309,$A2309,$D$2:$D2309,$D2309,$M$2:$M2309,"&lt;&gt;Not an error")=1,1,0))</f>
        <v>0</v>
      </c>
      <c r="T2309">
        <f>IF(M2309&lt;&gt;"Major",0,IF(COUNTIFS($A$2:$A2309,$A2309,$D$2:$D2309,$D2309,$M$2:$M2309,"Major")=1,1,0))</f>
        <v>0</v>
      </c>
      <c r="U2309">
        <f>IF(M2309&lt;&gt;"Minor",0,IF(COUNTIFS($A$2:$A2309,$A2309,$D$2:$D2309,$D2309,$M$2:$M2309,"Minor")=1,1,0))</f>
        <v>0</v>
      </c>
    </row>
    <row r="2310">
      <c r="A2310" t="inlineStr">
        <is>
          <t xml:space="preserve">af2d64963a0b2a4ae6e1645ebec6e6220c089166</t>
        </is>
      </c>
      <c r="B2310" t="inlineStr">
        <is>
          <t xml:space="preserve">Rise of the Beastmaster</t>
        </is>
      </c>
      <c r="C2310" t="inlineStr">
        <is>
          <t xml:space="preserve">Der Aufstieg Des Beastmasters</t>
        </is>
      </c>
      <c r="D2310" t="inlineStr">
        <is>
          <t xml:space="preserve">e1acea7092f73358eff2c82a269ce047eafab24c</t>
        </is>
      </c>
      <c r="E2310" t="inlineStr">
        <is>
          <t xml:space="preserve">Episode 43: Sieg Über Allem</t>
        </is>
      </c>
      <c r="F2310">
        <v>43</v>
      </c>
      <c r="G2310" t="inlineStr">
        <is>
          <t xml:space="preserve">2:48-2:56</t>
        </is>
      </c>
      <c r="H2310" t="inlineStr">
        <is>
          <t xml:space="preserve">Resolved</t>
        </is>
      </c>
      <c r="I2310" t="inlineStr">
        <is>
          <t xml:space="preserve">k o -&gt; K.O. - „Genau. Es würde mich nicht überraschen, wenn er sofort k o geht. Er ist sowieso schon fast zu alt dafür.“</t>
        </is>
      </c>
      <c r="J2310" t="inlineStr">
        <is>
          <t xml:space="preserve">AI</t>
        </is>
      </c>
      <c r="K2310" t="inlineStr">
        <is>
          <t xml:space="preserve">Script error</t>
        </is>
      </c>
      <c r="L2310" t="inlineStr">
        <is>
          <t xml:space="preserve">Script error</t>
        </is>
      </c>
      <c r="M2310" t="str">
        <f>IFERROR(IF(VLOOKUP(L2310,'Quantification'!$A:$B,2,FALSE)&amp;""="","Unclassified",VLOOKUP(L2310,'Quantification'!$A:$B,2,FALSE)),"Unclassified")</f>
        <v>Major</v>
      </c>
      <c r="N2310" t="inlineStr">
        <is>
          <t xml:space="preserve">frl-denis.sobol@pocketfm.com</t>
        </is>
      </c>
      <c r="O2310" t="inlineStr">
        <is>
          <t xml:space="preserve">Issues found in raw</t>
        </is>
      </c>
      <c r="P2310" t="str">
        <f>IF(OR(O2310="Issues found in master",O2310="Final master"),"Master",IF(OR(O2310="Ready for Master",O2310="Issues found in raw",O2310="Raw under QC",O2310="Issues resolved in raw"),"Raw","-"))</f>
        <v>Raw</v>
      </c>
      <c r="Q2310" s="13">
        <v>46274.5</v>
      </c>
      <c r="R2310" t="inlineStr">
        <is>
          <t xml:space="preserve">2026-09 (Sept)</t>
        </is>
      </c>
      <c r="S2310">
        <f>IF(M2310="Not an error",0,IF(COUNTIFS($A$2:$A2310,$A2310,$D$2:$D2310,$D2310,$M$2:$M2310,"&lt;&gt;Not an error")=1,1,0))</f>
        <v>0</v>
      </c>
      <c r="T2310">
        <f>IF(M2310&lt;&gt;"Major",0,IF(COUNTIFS($A$2:$A2310,$A2310,$D$2:$D2310,$D2310,$M$2:$M2310,"Major")=1,1,0))</f>
        <v>0</v>
      </c>
      <c r="U2310">
        <f>IF(M2310&lt;&gt;"Minor",0,IF(COUNTIFS($A$2:$A2310,$A2310,$D$2:$D2310,$D2310,$M$2:$M2310,"Minor")=1,1,0))</f>
        <v>0</v>
      </c>
    </row>
    <row r="2311">
      <c r="A2311" t="inlineStr">
        <is>
          <t xml:space="preserve">af2d64963a0b2a4ae6e1645ebec6e6220c089166</t>
        </is>
      </c>
      <c r="B2311" t="inlineStr">
        <is>
          <t xml:space="preserve">Rise of the Beastmaster</t>
        </is>
      </c>
      <c r="C2311" t="inlineStr">
        <is>
          <t xml:space="preserve">Der Aufstieg Des Beastmasters</t>
        </is>
      </c>
      <c r="D2311" t="inlineStr">
        <is>
          <t xml:space="preserve">e1acea7092f73358eff2c82a269ce047eafab24c</t>
        </is>
      </c>
      <c r="E2311" t="inlineStr">
        <is>
          <t xml:space="preserve">Episode 43: Sieg Über Allem</t>
        </is>
      </c>
      <c r="F2311">
        <v>43</v>
      </c>
      <c r="G2311" t="inlineStr">
        <is>
          <t xml:space="preserve">7:29-7:37</t>
        </is>
      </c>
      <c r="H2311" t="inlineStr">
        <is>
          <t xml:space="preserve">Resolved</t>
        </is>
      </c>
      <c r="I2311" t="inlineStr">
        <is>
          <t xml:space="preserve">Amberfurt Institut -&gt; Amberfurt Kolleg - "Er würde zwei Fliegen mit einer Klappe schlagen: Jake eine Lektion erteilen und ins Amberfurt Institut aufgenommen werden."</t>
        </is>
      </c>
      <c r="J2311" t="inlineStr">
        <is>
          <t xml:space="preserve">AI</t>
        </is>
      </c>
      <c r="K2311" t="inlineStr">
        <is>
          <t xml:space="preserve">Script error</t>
        </is>
      </c>
      <c r="L2311" t="inlineStr">
        <is>
          <t xml:space="preserve">Script error</t>
        </is>
      </c>
      <c r="M2311" t="str">
        <f>IFERROR(IF(VLOOKUP(L2311,'Quantification'!$A:$B,2,FALSE)&amp;""="","Unclassified",VLOOKUP(L2311,'Quantification'!$A:$B,2,FALSE)),"Unclassified")</f>
        <v>Major</v>
      </c>
      <c r="N2311" t="inlineStr">
        <is>
          <t xml:space="preserve">frl-denis.sobol@pocketfm.com</t>
        </is>
      </c>
      <c r="O2311" t="inlineStr">
        <is>
          <t xml:space="preserve">Issues found in raw</t>
        </is>
      </c>
      <c r="P2311" t="str">
        <f>IF(OR(O2311="Issues found in master",O2311="Final master"),"Master",IF(OR(O2311="Ready for Master",O2311="Issues found in raw",O2311="Raw under QC",O2311="Issues resolved in raw"),"Raw","-"))</f>
        <v>Raw</v>
      </c>
      <c r="Q2311" s="13">
        <v>46274.5</v>
      </c>
      <c r="R2311" t="inlineStr">
        <is>
          <t xml:space="preserve">2026-09 (Sept)</t>
        </is>
      </c>
      <c r="S2311">
        <f>IF(M2311="Not an error",0,IF(COUNTIFS($A$2:$A2311,$A2311,$D$2:$D2311,$D2311,$M$2:$M2311,"&lt;&gt;Not an error")=1,1,0))</f>
        <v>0</v>
      </c>
      <c r="T2311">
        <f>IF(M2311&lt;&gt;"Major",0,IF(COUNTIFS($A$2:$A2311,$A2311,$D$2:$D2311,$D2311,$M$2:$M2311,"Major")=1,1,0))</f>
        <v>0</v>
      </c>
      <c r="U2311">
        <f>IF(M2311&lt;&gt;"Minor",0,IF(COUNTIFS($A$2:$A2311,$A2311,$D$2:$D2311,$D2311,$M$2:$M2311,"Minor")=1,1,0))</f>
        <v>0</v>
      </c>
    </row>
    <row r="2312">
      <c r="A2312" t="inlineStr">
        <is>
          <t xml:space="preserve">af2d64963a0b2a4ae6e1645ebec6e6220c089166</t>
        </is>
      </c>
      <c r="B2312" t="inlineStr">
        <is>
          <t xml:space="preserve">Rise of the Beastmaster</t>
        </is>
      </c>
      <c r="C2312" t="inlineStr">
        <is>
          <t xml:space="preserve">Der Aufstieg Des Beastmasters</t>
        </is>
      </c>
      <c r="D2312" t="inlineStr">
        <is>
          <t xml:space="preserve">e1acea7092f73358eff2c82a269ce047eafab24c</t>
        </is>
      </c>
      <c r="E2312" t="inlineStr">
        <is>
          <t xml:space="preserve">Episode 43: Sieg Über Allem</t>
        </is>
      </c>
      <c r="F2312">
        <v>43</v>
      </c>
      <c r="G2312" t="inlineStr">
        <is>
          <t xml:space="preserve">10:07-10:18</t>
        </is>
      </c>
      <c r="H2312" t="inlineStr">
        <is>
          <t xml:space="preserve">Resolved</t>
        </is>
      </c>
      <c r="I2312" t="inlineStr">
        <is>
          <t xml:space="preserve">primordiale chaosbestie -&gt; "Ur-Chaosbestie - Als primordiale Chaosbestie hatte das kleine Küken ein weitaus besseres Auffassungsvermögen als andere Lebensbundbestien, selbst mit den Einschränkungen seiner Blutlinie."</t>
        </is>
      </c>
      <c r="J2312" t="inlineStr">
        <is>
          <t xml:space="preserve">AI</t>
        </is>
      </c>
      <c r="K2312" t="inlineStr">
        <is>
          <t xml:space="preserve">Script error</t>
        </is>
      </c>
      <c r="L2312" t="inlineStr">
        <is>
          <t xml:space="preserve">Script error</t>
        </is>
      </c>
      <c r="M2312" t="str">
        <f>IFERROR(IF(VLOOKUP(L2312,'Quantification'!$A:$B,2,FALSE)&amp;""="","Unclassified",VLOOKUP(L2312,'Quantification'!$A:$B,2,FALSE)),"Unclassified")</f>
        <v>Major</v>
      </c>
      <c r="N2312" t="inlineStr">
        <is>
          <t xml:space="preserve">frl-denis.sobol@pocketfm.com</t>
        </is>
      </c>
      <c r="O2312" t="inlineStr">
        <is>
          <t xml:space="preserve">Issues found in raw</t>
        </is>
      </c>
      <c r="P2312" t="str">
        <f>IF(OR(O2312="Issues found in master",O2312="Final master"),"Master",IF(OR(O2312="Ready for Master",O2312="Issues found in raw",O2312="Raw under QC",O2312="Issues resolved in raw"),"Raw","-"))</f>
        <v>Raw</v>
      </c>
      <c r="Q2312" s="13">
        <v>46274.5</v>
      </c>
      <c r="R2312" t="inlineStr">
        <is>
          <t xml:space="preserve">2026-09 (Sept)</t>
        </is>
      </c>
      <c r="S2312">
        <f>IF(M2312="Not an error",0,IF(COUNTIFS($A$2:$A2312,$A2312,$D$2:$D2312,$D2312,$M$2:$M2312,"&lt;&gt;Not an error")=1,1,0))</f>
        <v>0</v>
      </c>
      <c r="T2312">
        <f>IF(M2312&lt;&gt;"Major",0,IF(COUNTIFS($A$2:$A2312,$A2312,$D$2:$D2312,$D2312,$M$2:$M2312,"Major")=1,1,0))</f>
        <v>0</v>
      </c>
      <c r="U2312">
        <f>IF(M2312&lt;&gt;"Minor",0,IF(COUNTIFS($A$2:$A2312,$A2312,$D$2:$D2312,$D2312,$M$2:$M2312,"Minor")=1,1,0))</f>
        <v>0</v>
      </c>
    </row>
    <row r="2313">
      <c r="A2313" t="inlineStr">
        <is>
          <t xml:space="preserve">af2d64963a0b2a4ae6e1645ebec6e6220c089166</t>
        </is>
      </c>
      <c r="B2313" t="inlineStr">
        <is>
          <t xml:space="preserve">Rise of the Beastmaster</t>
        </is>
      </c>
      <c r="C2313" t="inlineStr">
        <is>
          <t xml:space="preserve">Der Aufstieg Des Beastmasters</t>
        </is>
      </c>
      <c r="D2313" t="inlineStr">
        <is>
          <t xml:space="preserve">24f98f9428c722f2c391b0cbb2df750319c0b85f</t>
        </is>
      </c>
      <c r="E2313" t="inlineStr">
        <is>
          <t xml:space="preserve">Episode 44: Schande Des Gouverneurs</t>
        </is>
      </c>
      <c r="F2313">
        <v>44</v>
      </c>
      <c r="G2313" t="inlineStr">
        <is>
          <t xml:space="preserve">7:17-7:21</t>
        </is>
      </c>
      <c r="H2313" t="inlineStr">
        <is>
          <t xml:space="preserve">Resolved</t>
        </is>
      </c>
      <c r="I2313" t="inlineStr">
        <is>
          <t xml:space="preserve">VA mispronounces seine Leistung - "Aber seine Leistung eben war eine totale Katastrophe gewesen."</t>
        </is>
      </c>
      <c r="J2313" t="inlineStr">
        <is>
          <t xml:space="preserve">VOA</t>
        </is>
      </c>
      <c r="K2313" t="inlineStr">
        <is>
          <t xml:space="preserve">Modulation</t>
        </is>
      </c>
      <c r="L2313" t="inlineStr">
        <is>
          <t xml:space="preserve">Modulation</t>
        </is>
      </c>
      <c r="M2313" t="str">
        <f>IFERROR(IF(VLOOKUP(L2313,'Quantification'!$A:$B,2,FALSE)&amp;""="","Unclassified",VLOOKUP(L2313,'Quantification'!$A:$B,2,FALSE)),"Unclassified")</f>
        <v>Minor</v>
      </c>
      <c r="N2313" t="inlineStr">
        <is>
          <t xml:space="preserve">frl-denis.sobol@pocketfm.com</t>
        </is>
      </c>
      <c r="O2313" t="inlineStr">
        <is>
          <t xml:space="preserve">Issues found in raw</t>
        </is>
      </c>
      <c r="P2313" t="str">
        <f>IF(OR(O2313="Issues found in master",O2313="Final master"),"Master",IF(OR(O2313="Ready for Master",O2313="Issues found in raw",O2313="Raw under QC",O2313="Issues resolved in raw"),"Raw","-"))</f>
        <v>Raw</v>
      </c>
      <c r="Q2313" s="13">
        <v>46274.5</v>
      </c>
      <c r="R2313" t="inlineStr">
        <is>
          <t xml:space="preserve">2026-09 (Sept)</t>
        </is>
      </c>
      <c r="S2313">
        <f>IF(M2313="Not an error",0,IF(COUNTIFS($A$2:$A2313,$A2313,$D$2:$D2313,$D2313,$M$2:$M2313,"&lt;&gt;Not an error")=1,1,0))</f>
        <v>1</v>
      </c>
      <c r="T2313">
        <f>IF(M2313&lt;&gt;"Major",0,IF(COUNTIFS($A$2:$A2313,$A2313,$D$2:$D2313,$D2313,$M$2:$M2313,"Major")=1,1,0))</f>
        <v>0</v>
      </c>
      <c r="U2313">
        <f>IF(M2313&lt;&gt;"Minor",0,IF(COUNTIFS($A$2:$A2313,$A2313,$D$2:$D2313,$D2313,$M$2:$M2313,"Minor")=1,1,0))</f>
        <v>1</v>
      </c>
    </row>
    <row r="2314">
      <c r="A2314" t="inlineStr">
        <is>
          <t xml:space="preserve">af2d64963a0b2a4ae6e1645ebec6e6220c089166</t>
        </is>
      </c>
      <c r="B2314" t="inlineStr">
        <is>
          <t xml:space="preserve">Rise of the Beastmaster</t>
        </is>
      </c>
      <c r="C2314" t="inlineStr">
        <is>
          <t xml:space="preserve">Der Aufstieg Des Beastmasters</t>
        </is>
      </c>
      <c r="D2314" t="inlineStr">
        <is>
          <t xml:space="preserve">24f98f9428c722f2c391b0cbb2df750319c0b85f</t>
        </is>
      </c>
      <c r="E2314" t="inlineStr">
        <is>
          <t xml:space="preserve">Episode 44: Schande Des Gouverneurs</t>
        </is>
      </c>
      <c r="F2314">
        <v>44</v>
      </c>
      <c r="G2314" t="inlineStr">
        <is>
          <t xml:space="preserve">8:56-9:02</t>
        </is>
      </c>
      <c r="H2314" t="inlineStr">
        <is>
          <t xml:space="preserve">Resolved</t>
        </is>
      </c>
      <c r="I2314" t="inlineStr">
        <is>
          <t xml:space="preserve">"Lio von der Kammer der Bestien traf seinen Bruder Harry, als dieser die Treppe hinunterkam." -&gt; Lio kam von der Halle des Bestiarum und traf seinen Bruder Harry, als dieser die Treppe hinunterkam</t>
        </is>
      </c>
      <c r="J2314" t="inlineStr">
        <is>
          <t xml:space="preserve">AI</t>
        </is>
      </c>
      <c r="K2314" t="inlineStr">
        <is>
          <t xml:space="preserve">Script error</t>
        </is>
      </c>
      <c r="L2314" t="inlineStr">
        <is>
          <t xml:space="preserve">Script error</t>
        </is>
      </c>
      <c r="M2314" t="str">
        <f>IFERROR(IF(VLOOKUP(L2314,'Quantification'!$A:$B,2,FALSE)&amp;""="","Unclassified",VLOOKUP(L2314,'Quantification'!$A:$B,2,FALSE)),"Unclassified")</f>
        <v>Major</v>
      </c>
      <c r="N2314" t="inlineStr">
        <is>
          <t xml:space="preserve">frl-denis.sobol@pocketfm.com</t>
        </is>
      </c>
      <c r="O2314" t="inlineStr">
        <is>
          <t xml:space="preserve">Issues found in raw</t>
        </is>
      </c>
      <c r="P2314" t="str">
        <f>IF(OR(O2314="Issues found in master",O2314="Final master"),"Master",IF(OR(O2314="Ready for Master",O2314="Issues found in raw",O2314="Raw under QC",O2314="Issues resolved in raw"),"Raw","-"))</f>
        <v>Raw</v>
      </c>
      <c r="Q2314" s="13">
        <v>46274.5</v>
      </c>
      <c r="R2314" t="inlineStr">
        <is>
          <t xml:space="preserve">2026-09 (Sept)</t>
        </is>
      </c>
      <c r="S2314">
        <f>IF(M2314="Not an error",0,IF(COUNTIFS($A$2:$A2314,$A2314,$D$2:$D2314,$D2314,$M$2:$M2314,"&lt;&gt;Not an error")=1,1,0))</f>
        <v>0</v>
      </c>
      <c r="T2314">
        <f>IF(M2314&lt;&gt;"Major",0,IF(COUNTIFS($A$2:$A2314,$A2314,$D$2:$D2314,$D2314,$M$2:$M2314,"Major")=1,1,0))</f>
        <v>1</v>
      </c>
      <c r="U2314">
        <f>IF(M2314&lt;&gt;"Minor",0,IF(COUNTIFS($A$2:$A2314,$A2314,$D$2:$D2314,$D2314,$M$2:$M2314,"Minor")=1,1,0))</f>
        <v>0</v>
      </c>
    </row>
    <row r="2315">
      <c r="A2315" t="inlineStr">
        <is>
          <t xml:space="preserve">af2d64963a0b2a4ae6e1645ebec6e6220c089166</t>
        </is>
      </c>
      <c r="B2315" t="inlineStr">
        <is>
          <t xml:space="preserve">Rise of the Beastmaster</t>
        </is>
      </c>
      <c r="C2315" t="inlineStr">
        <is>
          <t xml:space="preserve">Der Aufstieg Des Beastmasters</t>
        </is>
      </c>
      <c r="D2315" t="inlineStr">
        <is>
          <t xml:space="preserve">24f98f9428c722f2c391b0cbb2df750319c0b85f</t>
        </is>
      </c>
      <c r="E2315" t="inlineStr">
        <is>
          <t xml:space="preserve">Episode 44: Schande Des Gouverneurs</t>
        </is>
      </c>
      <c r="F2315">
        <v>44</v>
      </c>
      <c r="G2315" t="inlineStr">
        <is>
          <t xml:space="preserve">9:13-10:59</t>
        </is>
      </c>
      <c r="H2315" t="inlineStr">
        <is>
          <t xml:space="preserve">Resolved</t>
        </is>
      </c>
      <c r="I2315" t="inlineStr">
        <is>
          <t xml:space="preserve">Lio should be pronounced german, not english - "Ehrlich gesagt, Jakes Leistung, sowohl die Stärke seiner Lebensbundbestie als auch die Art, wie er Harry besiegt hatte, bereitete Lio großes Unbehagen.
„Oh, es ist nichts. Ich muss nur zugeben, dass ich dich falsch eingeschätzt habe. Ich hätte nicht erwartet, dass du trotz deines schrecklichen Rufs und deines furchtbaren Charakters ein bisschen Glück und Können hast“, sagte Lio hochnäsig.
„Entschuldigung, sollte das ein Kompliment sein?“, fragte Jake.
„Nimm es, wie du willst. Du bist das perfekte Beispiel für einen Niemand, der nach einem kleinen Sieg arrogant wird. Vergiss nicht, wer du bist: die Lachnummer des Amberfurt Kollegs“, sagte Lio.
Lios Gesicht war ausdruckslos.
„Was willst du? Rede nicht um den heißen Brei herum“, sagte Jake genervt.
„Ich wollte dich nur wissen lassen, da du heute meinen Bruder verprügelt hast, solltest du besser beten, dass du bei den Ranglistenprüfungen nicht auf mich triffst. Es wird niemand da sein, der ‚Stopp‘ sagt. Wenn du gegen mich antrittst, werde ich dich zehnmal schlimmer verletzen, als Harry heute verletzt wurde“, sagte Lio drohend.
Jake lachte kalt. „Ich brauche nicht zu beten. Ich freue mich schon darauf, dich zu verprügeln und zuzusehen, wie du schmollst, wenn du nach Hause kommst, während deine Mutter deine Lieblingssuppe kocht.“
Lios Augen verengten sich. Er drehte sich um und ging weg.
„Es scheint, du hast einen Todeswunsch.“ Lios Stimme war düster und voller Drohung."</t>
        </is>
      </c>
      <c r="J2315" t="inlineStr">
        <is>
          <t xml:space="preserve">VOA</t>
        </is>
      </c>
      <c r="K2315" t="inlineStr">
        <is>
          <t xml:space="preserve">Mispronunciation</t>
        </is>
      </c>
      <c r="L2315" t="inlineStr">
        <is>
          <t xml:space="preserve">Mispronunciation</t>
        </is>
      </c>
      <c r="M2315" t="str">
        <f>IFERROR(IF(VLOOKUP(L2315,'Quantification'!$A:$B,2,FALSE)&amp;""="","Unclassified",VLOOKUP(L2315,'Quantification'!$A:$B,2,FALSE)),"Unclassified")</f>
        <v>Major</v>
      </c>
      <c r="N2315" t="inlineStr">
        <is>
          <t xml:space="preserve">frl-denis.sobol@pocketfm.com</t>
        </is>
      </c>
      <c r="O2315" t="inlineStr">
        <is>
          <t xml:space="preserve">Issues found in raw</t>
        </is>
      </c>
      <c r="P2315" t="str">
        <f>IF(OR(O2315="Issues found in master",O2315="Final master"),"Master",IF(OR(O2315="Ready for Master",O2315="Issues found in raw",O2315="Raw under QC",O2315="Issues resolved in raw"),"Raw","-"))</f>
        <v>Raw</v>
      </c>
      <c r="Q2315" s="13">
        <v>46274.5</v>
      </c>
      <c r="R2315" t="inlineStr">
        <is>
          <t xml:space="preserve">2026-09 (Sept)</t>
        </is>
      </c>
      <c r="S2315">
        <f>IF(M2315="Not an error",0,IF(COUNTIFS($A$2:$A2315,$A2315,$D$2:$D2315,$D2315,$M$2:$M2315,"&lt;&gt;Not an error")=1,1,0))</f>
        <v>0</v>
      </c>
      <c r="T2315">
        <f>IF(M2315&lt;&gt;"Major",0,IF(COUNTIFS($A$2:$A2315,$A2315,$D$2:$D2315,$D2315,$M$2:$M2315,"Major")=1,1,0))</f>
        <v>0</v>
      </c>
      <c r="U2315">
        <f>IF(M2315&lt;&gt;"Minor",0,IF(COUNTIFS($A$2:$A2315,$A2315,$D$2:$D2315,$D2315,$M$2:$M2315,"Minor")=1,1,0))</f>
        <v>0</v>
      </c>
    </row>
    <row r="2316">
      <c r="A2316" t="inlineStr">
        <is>
          <t xml:space="preserve">af2d64963a0b2a4ae6e1645ebec6e6220c089166</t>
        </is>
      </c>
      <c r="B2316" t="inlineStr">
        <is>
          <t xml:space="preserve">Rise of the Beastmaster</t>
        </is>
      </c>
      <c r="C2316" t="inlineStr">
        <is>
          <t xml:space="preserve">Der Aufstieg Des Beastmasters</t>
        </is>
      </c>
      <c r="D2316" t="inlineStr">
        <is>
          <t xml:space="preserve">24f98f9428c722f2c391b0cbb2df750319c0b85f</t>
        </is>
      </c>
      <c r="E2316" t="inlineStr">
        <is>
          <t xml:space="preserve">Episode 44: Schande Des Gouverneurs</t>
        </is>
      </c>
      <c r="F2316">
        <v>44</v>
      </c>
      <c r="G2316" t="inlineStr">
        <is>
          <t xml:space="preserve">11:16-11:21</t>
        </is>
      </c>
      <c r="H2316" t="inlineStr">
        <is>
          <t xml:space="preserve">Resolved</t>
        </is>
      </c>
      <c r="I2316" t="inlineStr">
        <is>
          <t xml:space="preserve">Kien Halle -&gt; Noble Halle - "Aber dieses Band zerbrach, als Flora mit ihrem Erfolg in der Kien Halle prahlte."</t>
        </is>
      </c>
      <c r="J2316" t="inlineStr">
        <is>
          <t xml:space="preserve">AI</t>
        </is>
      </c>
      <c r="K2316" t="inlineStr">
        <is>
          <t xml:space="preserve">Script error</t>
        </is>
      </c>
      <c r="L2316" t="inlineStr">
        <is>
          <t xml:space="preserve">Script error</t>
        </is>
      </c>
      <c r="M2316" t="str">
        <f>IFERROR(IF(VLOOKUP(L2316,'Quantification'!$A:$B,2,FALSE)&amp;""="","Unclassified",VLOOKUP(L2316,'Quantification'!$A:$B,2,FALSE)),"Unclassified")</f>
        <v>Major</v>
      </c>
      <c r="N2316" t="inlineStr">
        <is>
          <t xml:space="preserve">frl-denis.sobol@pocketfm.com</t>
        </is>
      </c>
      <c r="O2316" t="inlineStr">
        <is>
          <t xml:space="preserve">Issues found in raw</t>
        </is>
      </c>
      <c r="P2316" t="str">
        <f>IF(OR(O2316="Issues found in master",O2316="Final master"),"Master",IF(OR(O2316="Ready for Master",O2316="Issues found in raw",O2316="Raw under QC",O2316="Issues resolved in raw"),"Raw","-"))</f>
        <v>Raw</v>
      </c>
      <c r="Q2316" s="13">
        <v>46274.5</v>
      </c>
      <c r="R2316" t="inlineStr">
        <is>
          <t xml:space="preserve">2026-09 (Sept)</t>
        </is>
      </c>
      <c r="S2316">
        <f>IF(M2316="Not an error",0,IF(COUNTIFS($A$2:$A2316,$A2316,$D$2:$D2316,$D2316,$M$2:$M2316,"&lt;&gt;Not an error")=1,1,0))</f>
        <v>0</v>
      </c>
      <c r="T2316">
        <f>IF(M2316&lt;&gt;"Major",0,IF(COUNTIFS($A$2:$A2316,$A2316,$D$2:$D2316,$D2316,$M$2:$M2316,"Major")=1,1,0))</f>
        <v>0</v>
      </c>
      <c r="U2316">
        <f>IF(M2316&lt;&gt;"Minor",0,IF(COUNTIFS($A$2:$A2316,$A2316,$D$2:$D2316,$D2316,$M$2:$M2316,"Minor")=1,1,0))</f>
        <v>0</v>
      </c>
    </row>
    <row r="2317">
      <c r="A2317" t="inlineStr">
        <is>
          <t xml:space="preserve">af2d64963a0b2a4ae6e1645ebec6e6220c089166</t>
        </is>
      </c>
      <c r="B2317" t="inlineStr">
        <is>
          <t xml:space="preserve">Rise of the Beastmaster</t>
        </is>
      </c>
      <c r="C2317" t="inlineStr">
        <is>
          <t xml:space="preserve">Der Aufstieg Des Beastmasters</t>
        </is>
      </c>
      <c r="D2317" t="inlineStr">
        <is>
          <t xml:space="preserve">faa667e6a2a38f5f074d91dca0fa3f748792aeef</t>
        </is>
      </c>
      <c r="E2317" t="inlineStr">
        <is>
          <t xml:space="preserve">Episode 45: Ordnung Wiedergewonnen</t>
        </is>
      </c>
      <c r="F2317">
        <v>45</v>
      </c>
      <c r="G2317" t="inlineStr">
        <is>
          <t xml:space="preserve">5:03-5:12</t>
        </is>
      </c>
      <c r="H2317" t="inlineStr">
        <is>
          <t xml:space="preserve">Resolved</t>
        </is>
      </c>
      <c r="I2317" t="inlineStr">
        <is>
          <t xml:space="preserve">uranflänglichen Chaosbestie -&gt; Ur-Chaosbestie - "Seine wahre Identität war die einer uranfänglichen Chaosbestie, die eher eine Wildbestie als eine Lebensbundbestie war."</t>
        </is>
      </c>
      <c r="J2317" t="inlineStr">
        <is>
          <t xml:space="preserve">AI</t>
        </is>
      </c>
      <c r="K2317" t="inlineStr">
        <is>
          <t xml:space="preserve">Script error</t>
        </is>
      </c>
      <c r="L2317" t="inlineStr">
        <is>
          <t xml:space="preserve">Script error</t>
        </is>
      </c>
      <c r="M2317" t="str">
        <f>IFERROR(IF(VLOOKUP(L2317,'Quantification'!$A:$B,2,FALSE)&amp;""="","Unclassified",VLOOKUP(L2317,'Quantification'!$A:$B,2,FALSE)),"Unclassified")</f>
        <v>Major</v>
      </c>
      <c r="N2317" t="inlineStr">
        <is>
          <t xml:space="preserve">frl-denis.sobol@pocketfm.com</t>
        </is>
      </c>
      <c r="O2317" t="inlineStr">
        <is>
          <t xml:space="preserve">Issues found in raw</t>
        </is>
      </c>
      <c r="P2317" t="str">
        <f>IF(OR(O2317="Issues found in master",O2317="Final master"),"Master",IF(OR(O2317="Ready for Master",O2317="Issues found in raw",O2317="Raw under QC",O2317="Issues resolved in raw"),"Raw","-"))</f>
        <v>Raw</v>
      </c>
      <c r="Q2317" s="13">
        <v>46274.50069444445</v>
      </c>
      <c r="R2317" t="inlineStr">
        <is>
          <t xml:space="preserve">2026-09 (Sept)</t>
        </is>
      </c>
      <c r="S2317">
        <f>IF(M2317="Not an error",0,IF(COUNTIFS($A$2:$A2317,$A2317,$D$2:$D2317,$D2317,$M$2:$M2317,"&lt;&gt;Not an error")=1,1,0))</f>
        <v>1</v>
      </c>
      <c r="T2317">
        <f>IF(M2317&lt;&gt;"Major",0,IF(COUNTIFS($A$2:$A2317,$A2317,$D$2:$D2317,$D2317,$M$2:$M2317,"Major")=1,1,0))</f>
        <v>1</v>
      </c>
      <c r="U2317">
        <f>IF(M2317&lt;&gt;"Minor",0,IF(COUNTIFS($A$2:$A2317,$A2317,$D$2:$D2317,$D2317,$M$2:$M2317,"Minor")=1,1,0))</f>
        <v>0</v>
      </c>
    </row>
    <row r="2318">
      <c r="A2318" t="inlineStr">
        <is>
          <t xml:space="preserve">af2d64963a0b2a4ae6e1645ebec6e6220c089166</t>
        </is>
      </c>
      <c r="B2318" t="inlineStr">
        <is>
          <t xml:space="preserve">Rise of the Beastmaster</t>
        </is>
      </c>
      <c r="C2318" t="inlineStr">
        <is>
          <t xml:space="preserve">Der Aufstieg Des Beastmasters</t>
        </is>
      </c>
      <c r="D2318" t="inlineStr">
        <is>
          <t xml:space="preserve">faa667e6a2a38f5f074d91dca0fa3f748792aeef</t>
        </is>
      </c>
      <c r="E2318" t="inlineStr">
        <is>
          <t xml:space="preserve">Episode 45: Ordnung Wiedergewonnen</t>
        </is>
      </c>
      <c r="F2318">
        <v>45</v>
      </c>
      <c r="G2318" t="inlineStr">
        <is>
          <t xml:space="preserve">8:17-8:20</t>
        </is>
      </c>
      <c r="H2318" t="inlineStr">
        <is>
          <t xml:space="preserve">Resolved</t>
        </is>
      </c>
      <c r="I2318" t="inlineStr">
        <is>
          <t xml:space="preserve">gibberish - „Ha, das habe ich wahrscheinlich von dir“, grinste Jake.</t>
        </is>
      </c>
      <c r="J2318" t="inlineStr">
        <is>
          <t xml:space="preserve">VOA</t>
        </is>
      </c>
      <c r="K2318" t="inlineStr">
        <is>
          <t xml:space="preserve">Mispronunciation</t>
        </is>
      </c>
      <c r="L2318" t="inlineStr">
        <is>
          <t xml:space="preserve">Mispronunciation</t>
        </is>
      </c>
      <c r="M2318" t="str">
        <f>IFERROR(IF(VLOOKUP(L2318,'Quantification'!$A:$B,2,FALSE)&amp;""="","Unclassified",VLOOKUP(L2318,'Quantification'!$A:$B,2,FALSE)),"Unclassified")</f>
        <v>Major</v>
      </c>
      <c r="N2318" t="inlineStr">
        <is>
          <t xml:space="preserve">frl-denis.sobol@pocketfm.com</t>
        </is>
      </c>
      <c r="O2318" t="inlineStr">
        <is>
          <t xml:space="preserve">Issues found in raw</t>
        </is>
      </c>
      <c r="P2318" t="str">
        <f>IF(OR(O2318="Issues found in master",O2318="Final master"),"Master",IF(OR(O2318="Ready for Master",O2318="Issues found in raw",O2318="Raw under QC",O2318="Issues resolved in raw"),"Raw","-"))</f>
        <v>Raw</v>
      </c>
      <c r="Q2318" s="13">
        <v>46274.50069444445</v>
      </c>
      <c r="R2318" t="inlineStr">
        <is>
          <t xml:space="preserve">2026-09 (Sept)</t>
        </is>
      </c>
      <c r="S2318">
        <f>IF(M2318="Not an error",0,IF(COUNTIFS($A$2:$A2318,$A2318,$D$2:$D2318,$D2318,$M$2:$M2318,"&lt;&gt;Not an error")=1,1,0))</f>
        <v>0</v>
      </c>
      <c r="T2318">
        <f>IF(M2318&lt;&gt;"Major",0,IF(COUNTIFS($A$2:$A2318,$A2318,$D$2:$D2318,$D2318,$M$2:$M2318,"Major")=1,1,0))</f>
        <v>0</v>
      </c>
      <c r="U2318">
        <f>IF(M2318&lt;&gt;"Minor",0,IF(COUNTIFS($A$2:$A2318,$A2318,$D$2:$D2318,$D2318,$M$2:$M2318,"Minor")=1,1,0))</f>
        <v>0</v>
      </c>
    </row>
    <row r="2319">
      <c r="A2319" t="inlineStr">
        <is>
          <t xml:space="preserve">af2d64963a0b2a4ae6e1645ebec6e6220c089166</t>
        </is>
      </c>
      <c r="B2319" t="inlineStr">
        <is>
          <t xml:space="preserve">Rise of the Beastmaster</t>
        </is>
      </c>
      <c r="C2319" t="inlineStr">
        <is>
          <t xml:space="preserve">Der Aufstieg Des Beastmasters</t>
        </is>
      </c>
      <c r="D2319" t="inlineStr">
        <is>
          <t xml:space="preserve">faa667e6a2a38f5f074d91dca0fa3f748792aeef</t>
        </is>
      </c>
      <c r="E2319" t="inlineStr">
        <is>
          <t xml:space="preserve">Episode 45: Ordnung Wiedergewonnen</t>
        </is>
      </c>
      <c r="F2319">
        <v>45</v>
      </c>
      <c r="G2319" t="inlineStr">
        <is>
          <t xml:space="preserve">8:28-8:34</t>
        </is>
      </c>
      <c r="H2319" t="inlineStr">
        <is>
          <t xml:space="preserve">Resolved</t>
        </is>
      </c>
      <c r="I2319" t="inlineStr">
        <is>
          <t xml:space="preserve">Kienhalle -&gt; Noble-Halle - "Das Geld stammte von dem Mann aus der Kienhalle, und Jake konnte Freya nichts von ihm erzählen."</t>
        </is>
      </c>
      <c r="J2319" t="inlineStr">
        <is>
          <t xml:space="preserve">AI</t>
        </is>
      </c>
      <c r="K2319" t="inlineStr">
        <is>
          <t xml:space="preserve">Script error</t>
        </is>
      </c>
      <c r="L2319" t="inlineStr">
        <is>
          <t xml:space="preserve">Script error</t>
        </is>
      </c>
      <c r="M2319" t="str">
        <f>IFERROR(IF(VLOOKUP(L2319,'Quantification'!$A:$B,2,FALSE)&amp;""="","Unclassified",VLOOKUP(L2319,'Quantification'!$A:$B,2,FALSE)),"Unclassified")</f>
        <v>Major</v>
      </c>
      <c r="N2319" t="inlineStr">
        <is>
          <t xml:space="preserve">frl-denis.sobol@pocketfm.com</t>
        </is>
      </c>
      <c r="O2319" t="inlineStr">
        <is>
          <t xml:space="preserve">Issues found in raw</t>
        </is>
      </c>
      <c r="P2319" t="str">
        <f>IF(OR(O2319="Issues found in master",O2319="Final master"),"Master",IF(OR(O2319="Ready for Master",O2319="Issues found in raw",O2319="Raw under QC",O2319="Issues resolved in raw"),"Raw","-"))</f>
        <v>Raw</v>
      </c>
      <c r="Q2319" s="13">
        <v>46274.50069444445</v>
      </c>
      <c r="R2319" t="inlineStr">
        <is>
          <t xml:space="preserve">2026-09 (Sept)</t>
        </is>
      </c>
      <c r="S2319">
        <f>IF(M2319="Not an error",0,IF(COUNTIFS($A$2:$A2319,$A2319,$D$2:$D2319,$D2319,$M$2:$M2319,"&lt;&gt;Not an error")=1,1,0))</f>
        <v>0</v>
      </c>
      <c r="T2319">
        <f>IF(M2319&lt;&gt;"Major",0,IF(COUNTIFS($A$2:$A2319,$A2319,$D$2:$D2319,$D2319,$M$2:$M2319,"Major")=1,1,0))</f>
        <v>0</v>
      </c>
      <c r="U2319">
        <f>IF(M2319&lt;&gt;"Minor",0,IF(COUNTIFS($A$2:$A2319,$A2319,$D$2:$D2319,$D2319,$M$2:$M2319,"Minor")=1,1,0))</f>
        <v>0</v>
      </c>
    </row>
    <row r="2320">
      <c r="A2320" t="inlineStr">
        <is>
          <t xml:space="preserve">af2d64963a0b2a4ae6e1645ebec6e6220c089166</t>
        </is>
      </c>
      <c r="B2320" t="inlineStr">
        <is>
          <t xml:space="preserve">Rise of the Beastmaster</t>
        </is>
      </c>
      <c r="C2320" t="inlineStr">
        <is>
          <t xml:space="preserve">Der Aufstieg Des Beastmasters</t>
        </is>
      </c>
      <c r="D2320" t="inlineStr">
        <is>
          <t xml:space="preserve">34b80964eaad49e1e959b00aaab84a8f05162fae</t>
        </is>
      </c>
      <c r="E2320" t="inlineStr">
        <is>
          <t xml:space="preserve">Episode 46: Kein Zurück</t>
        </is>
      </c>
      <c r="F2320">
        <v>46</v>
      </c>
      <c r="G2320" t="inlineStr">
        <is>
          <t xml:space="preserve">9:18-14:07</t>
        </is>
      </c>
      <c r="H2320" t="inlineStr">
        <is>
          <t xml:space="preserve">Resolved</t>
        </is>
      </c>
      <c r="I2320" t="inlineStr">
        <is>
          <t xml:space="preserve">paola -&gt; lydia - „Philippa, du bist da“, sagte Paola mit einem warmen Lächeln. „Wie war die Aufnahmeprüfung?“
„Ich habe bestanden!“, verkündete Philippa und eilte mit einem breiten Grinsen in den Pavillon.
„Paola, du spielst so wunderschön wie eh und je! Mein Bruder kann sich glücklich schätzen, dich zu haben.“
„Du Charmeurin“, erwiderte Paola lächelnd. „Ein halbes Jahr ist es her, seit wir uns das letzte Mal gesehen haben, und unsere Philippa ist mit ihren fünfzehn Jahren schon so hübsch. Du wirst zu einer wahren Schönheit heranwachsen.“
„Aber hübsch zu sein, hilft mir nicht beim Training“, schmollte Philippa. „Ich wäre lieber für meine Stärke bekannt.“
„Ja, Philippa wird eines Tages eine Meisterin sein, noch stärker als dein Bruder“, ermutigte Paola sie.
„Natürlich!“, sagte Philippa entschlossen. „Mein Ziel ist es, Niall zu übertreffen und es ihm heimzuzahlen, dass er mich als Kind schikaniert hat.“ Sie kicherte und enthüllte eine Seite von sich, die sie selten zeigte.
„Auf jeden Fall. Ich werde dich dabei anfeuern.“ Paola errötete bei dem Gedanken an ihn.
Nach einem kurzen Plausch kamen sie auf die Aufnahmeprüfung zu sprechen.
„Weißt du, gegen wen du antrittst? Bist du zuversichtlich?“, fragte Paola neugierig.
Philippa hatte einen entschlossenen Ausdruck im Gesicht. Es war klar, dass sie die Primus-Schülerin bei der Ranglistenprüfung werden wollte, um zu ihrem Bruder aufzuschließen.
„Ich glaube an dich“, sagte Paola stolz. „Bald werden wir gemeinsam im Himmelswacht-Reliquiar trainieren. Im Kloster ist es ruhiger, und du wirst hier viel lernen. Dein Bruder hat bereits mit intensivem Training begonnen. Er wird stärker sein, wenn du ihn das nächste Mal siehst.“
„Mein Bruder wird also noch stärker“, sagte Philippa und verdrehte die Augen.
Als sie von ihrem Bruder sprach, fiel ihr der eigentliche Grund ein, warum sie heute hier war.
„Paola“, sagte sie ernst, „wusstest du, dass heute bei der Aufnahmeprüfung ein widerlicher Kerl aufgetaucht ist?“
„Widerlich? Wer denn?“, fragte Paola leichthin.
„Erinnerst du dich an diesen schrecklichen Mann, der dich vor drei Jahren angegriffen hat? Jake Cooke, der, dessen Lebensbundbestie mein Bruder zur Strecke gebracht hat.“
Als Paola den Namen hörte, schien sie für einen Moment zu erstarren. Eine Flut von Gefühlen schoss ihr durch den Kopf, doch am Ende biss sie sich nur sanft auf die Lippe, als hätte sie die Vergangenheit hinter sich gelassen.
„Ich dachte, er wäre nach Hause gegangen. Wie ist er wieder ins Amberfurt-Kolleg gekommen?“, fragte sie mit einem unergründlichen Lächeln.
„Er hat es geschafft, einen weiteren Orden der Amberflamme aus seiner Heimatstadt zu bekommen“, erklärte Philippa verbittert. „Anscheinend hat er sich eine neue Lebensbundbestie mit einem Blutpakt besorgt und damit die Aufnahmeprüfung bestanden.“
„Tatsächlich?“, sagte Paola neutral. „Nun, ich nehme an, ich sollte ihm gratulieren.“
„Paola, bist du nicht angewidert, dass er zurück ist?“, fragte Philippa empört. „Er hat vor drei Jahren beinahe dein Leben ruiniert. Soll ich hingehen und ihm eine Lektion erteilen?“
„Das wird nicht nötig sein“, sagte Paola sanft.
„Aber warum?“
„Philippa“, sagte Paola leise, „jeder macht Fehler. Vielleicht hat er nur aus Verzweiflung gehandelt, weil er so in mich verliebt war.“
„Aber.“
„Er hat seinen Preis bezahlt“, fuhr Paola aufrichtig fort. „Dein Bruder hat seine Lebensbundbestie zur Strecke gebracht. Er hat in der Vergangenheit Unrecht getan, aber wir sollten es in der Vergangenheit ruhen lassen.“
„Du willst nicht, dass ich ihm eine Lektion erteile?“, hakte Philippa nach.
„Natürlich nicht“, erwiderte Paola freundlich. „Wir waren einmal gute Freunde, weißt du. Ich freue mich sogar, dass er es geschafft hat, darüber hinwegzukommen und wieder ins Kolleg aufgenommen zu werden. Ich hoffe wirklich, dass er Erfolg hat.“
„Paola, du bist zu gütig, selbst zu Menschen, die dich verletzt haben. Mein Bruder kann sich so glücklich schätzen, dich zu haben“, sagte Philippa bewundernd.
„Lass uns jetzt nicht über all die alten Geschichten reden“, sagte Paola mit einem Lächeln."</t>
        </is>
      </c>
      <c r="J2320" t="inlineStr">
        <is>
          <t xml:space="preserve">AI</t>
        </is>
      </c>
      <c r="K2320" t="inlineStr">
        <is>
          <t xml:space="preserve">Script error</t>
        </is>
      </c>
      <c r="L2320" t="inlineStr">
        <is>
          <t xml:space="preserve">Script error</t>
        </is>
      </c>
      <c r="M2320" t="str">
        <f>IFERROR(IF(VLOOKUP(L2320,'Quantification'!$A:$B,2,FALSE)&amp;""="","Unclassified",VLOOKUP(L2320,'Quantification'!$A:$B,2,FALSE)),"Unclassified")</f>
        <v>Major</v>
      </c>
      <c r="N2320" t="inlineStr">
        <is>
          <t xml:space="preserve">frl-denis.sobol@pocketfm.com</t>
        </is>
      </c>
      <c r="O2320" t="inlineStr">
        <is>
          <t xml:space="preserve">Issues found in raw</t>
        </is>
      </c>
      <c r="P2320" t="str">
        <f>IF(OR(O2320="Issues found in master",O2320="Final master"),"Master",IF(OR(O2320="Ready for Master",O2320="Issues found in raw",O2320="Raw under QC",O2320="Issues resolved in raw"),"Raw","-"))</f>
        <v>Raw</v>
      </c>
      <c r="Q2320" s="13">
        <v>46274.50069444445</v>
      </c>
      <c r="R2320" t="inlineStr">
        <is>
          <t xml:space="preserve">2026-09 (Sept)</t>
        </is>
      </c>
      <c r="S2320">
        <f>IF(M2320="Not an error",0,IF(COUNTIFS($A$2:$A2320,$A2320,$D$2:$D2320,$D2320,$M$2:$M2320,"&lt;&gt;Not an error")=1,1,0))</f>
        <v>1</v>
      </c>
      <c r="T2320">
        <f>IF(M2320&lt;&gt;"Major",0,IF(COUNTIFS($A$2:$A2320,$A2320,$D$2:$D2320,$D2320,$M$2:$M2320,"Major")=1,1,0))</f>
        <v>1</v>
      </c>
      <c r="U2320">
        <f>IF(M2320&lt;&gt;"Minor",0,IF(COUNTIFS($A$2:$A2320,$A2320,$D$2:$D2320,$D2320,$M$2:$M2320,"Minor")=1,1,0))</f>
        <v>0</v>
      </c>
    </row>
    <row r="2321">
      <c r="A2321" t="inlineStr">
        <is>
          <t xml:space="preserve">af2d64963a0b2a4ae6e1645ebec6e6220c089166</t>
        </is>
      </c>
      <c r="B2321" t="inlineStr">
        <is>
          <t xml:space="preserve">Rise of the Beastmaster</t>
        </is>
      </c>
      <c r="C2321" t="inlineStr">
        <is>
          <t xml:space="preserve">Der Aufstieg Des Beastmasters</t>
        </is>
      </c>
      <c r="D2321" t="inlineStr">
        <is>
          <t xml:space="preserve">34b80964eaad49e1e959b00aaab84a8f05162fae</t>
        </is>
      </c>
      <c r="E2321" t="inlineStr">
        <is>
          <t xml:space="preserve">Episode 46: Kein Zurück</t>
        </is>
      </c>
      <c r="F2321">
        <v>46</v>
      </c>
      <c r="G2321" t="inlineStr">
        <is>
          <t xml:space="preserve">0:35-0:51</t>
        </is>
      </c>
      <c r="H2321" t="inlineStr">
        <is>
          <t xml:space="preserve">Resolved</t>
        </is>
      </c>
      <c r="I2321" t="inlineStr">
        <is>
          <t xml:space="preserve">Kien-Halle -&gt; Noble-Halle - "In Feuerfels' Glutberg-Südviertel thronte das Anwesen der Familie zwischen denen anderer mächtiger Häuser. Weniger prunkvoll als die Kien-Halle, aber imposanter, schimmerten seine purpurnen Ziegeldächer in einem unheimlichen Glanz."</t>
        </is>
      </c>
      <c r="J2321" t="inlineStr">
        <is>
          <t xml:space="preserve">AI</t>
        </is>
      </c>
      <c r="K2321" t="inlineStr">
        <is>
          <t xml:space="preserve">Audio Regenerated</t>
        </is>
      </c>
      <c r="L2321" t="inlineStr">
        <is>
          <t xml:space="preserve">Audio Regenerated</t>
        </is>
      </c>
      <c r="M2321" t="str">
        <f>IFERROR(IF(VLOOKUP(L2321,'Quantification'!$A:$B,2,FALSE)&amp;""="","Unclassified",VLOOKUP(L2321,'Quantification'!$A:$B,2,FALSE)),"Unclassified")</f>
        <v>Minor</v>
      </c>
      <c r="N2321" t="inlineStr">
        <is>
          <t xml:space="preserve">frl-denis.sobol@pocketfm.com</t>
        </is>
      </c>
      <c r="O2321" t="inlineStr">
        <is>
          <t xml:space="preserve">Issues found in raw</t>
        </is>
      </c>
      <c r="P2321" t="str">
        <f>IF(OR(O2321="Issues found in master",O2321="Final master"),"Master",IF(OR(O2321="Ready for Master",O2321="Issues found in raw",O2321="Raw under QC",O2321="Issues resolved in raw"),"Raw","-"))</f>
        <v>Raw</v>
      </c>
      <c r="Q2321" s="13">
        <v>46274.50069444445</v>
      </c>
      <c r="R2321" t="inlineStr">
        <is>
          <t xml:space="preserve">2026-09 (Sept)</t>
        </is>
      </c>
      <c r="S2321">
        <f>IF(M2321="Not an error",0,IF(COUNTIFS($A$2:$A2321,$A2321,$D$2:$D2321,$D2321,$M$2:$M2321,"&lt;&gt;Not an error")=1,1,0))</f>
        <v>0</v>
      </c>
      <c r="T2321">
        <f>IF(M2321&lt;&gt;"Major",0,IF(COUNTIFS($A$2:$A2321,$A2321,$D$2:$D2321,$D2321,$M$2:$M2321,"Major")=1,1,0))</f>
        <v>0</v>
      </c>
      <c r="U2321">
        <f>IF(M2321&lt;&gt;"Minor",0,IF(COUNTIFS($A$2:$A2321,$A2321,$D$2:$D2321,$D2321,$M$2:$M2321,"Minor")=1,1,0))</f>
        <v>1</v>
      </c>
    </row>
    <row r="2322">
      <c r="A2322" t="inlineStr">
        <is>
          <t xml:space="preserve">af2d64963a0b2a4ae6e1645ebec6e6220c089166</t>
        </is>
      </c>
      <c r="B2322" t="inlineStr">
        <is>
          <t xml:space="preserve">Rise of the Beastmaster</t>
        </is>
      </c>
      <c r="C2322" t="inlineStr">
        <is>
          <t xml:space="preserve">Der Aufstieg Des Beastmasters</t>
        </is>
      </c>
      <c r="D2322" t="inlineStr">
        <is>
          <t xml:space="preserve">9ed7825158aac0c3bc01e4e0b72239b8ff99f049</t>
        </is>
      </c>
      <c r="E2322" t="inlineStr">
        <is>
          <t xml:space="preserve">Episode 48: Wiederhergestellter Stolz</t>
        </is>
      </c>
      <c r="F2322">
        <v>48</v>
      </c>
      <c r="G2322" t="inlineStr">
        <is>
          <t xml:space="preserve">5:38-5:45</t>
        </is>
      </c>
      <c r="H2322" t="inlineStr">
        <is>
          <t xml:space="preserve">Resolved</t>
        </is>
      </c>
      <c r="I2322" t="inlineStr">
        <is>
          <t xml:space="preserve">Foliant der Nachtglut -&gt; Glut-Tome - "Auf der neunten Stufe enthüllte das Küken die Methode aus dem Foliant der Nachtglut zur Kultivierung von Geistquell."</t>
        </is>
      </c>
      <c r="J2322" t="inlineStr">
        <is>
          <t xml:space="preserve">AI</t>
        </is>
      </c>
      <c r="K2322" t="inlineStr">
        <is>
          <t xml:space="preserve">Script error</t>
        </is>
      </c>
      <c r="L2322" t="inlineStr">
        <is>
          <t xml:space="preserve">Script error</t>
        </is>
      </c>
      <c r="M2322" t="str">
        <f>IFERROR(IF(VLOOKUP(L2322,'Quantification'!$A:$B,2,FALSE)&amp;""="","Unclassified",VLOOKUP(L2322,'Quantification'!$A:$B,2,FALSE)),"Unclassified")</f>
        <v>Major</v>
      </c>
      <c r="N2322" t="inlineStr">
        <is>
          <t xml:space="preserve">frl-denis.sobol@pocketfm.com</t>
        </is>
      </c>
      <c r="O2322" t="inlineStr">
        <is>
          <t xml:space="preserve">Issues found in raw</t>
        </is>
      </c>
      <c r="P2322" t="str">
        <f>IF(OR(O2322="Issues found in master",O2322="Final master"),"Master",IF(OR(O2322="Ready for Master",O2322="Issues found in raw",O2322="Raw under QC",O2322="Issues resolved in raw"),"Raw","-"))</f>
        <v>Raw</v>
      </c>
      <c r="Q2322" s="13">
        <v>46274.50138888889</v>
      </c>
      <c r="R2322" t="inlineStr">
        <is>
          <t xml:space="preserve">2026-09 (Sept)</t>
        </is>
      </c>
      <c r="S2322">
        <f>IF(M2322="Not an error",0,IF(COUNTIFS($A$2:$A2322,$A2322,$D$2:$D2322,$D2322,$M$2:$M2322,"&lt;&gt;Not an error")=1,1,0))</f>
        <v>1</v>
      </c>
      <c r="T2322">
        <f>IF(M2322&lt;&gt;"Major",0,IF(COUNTIFS($A$2:$A2322,$A2322,$D$2:$D2322,$D2322,$M$2:$M2322,"Major")=1,1,0))</f>
        <v>1</v>
      </c>
      <c r="U2322">
        <f>IF(M2322&lt;&gt;"Minor",0,IF(COUNTIFS($A$2:$A2322,$A2322,$D$2:$D2322,$D2322,$M$2:$M2322,"Minor")=1,1,0))</f>
        <v>0</v>
      </c>
    </row>
    <row r="2323">
      <c r="A2323" t="inlineStr">
        <is>
          <t xml:space="preserve">af2d64963a0b2a4ae6e1645ebec6e6220c089166</t>
        </is>
      </c>
      <c r="B2323" t="inlineStr">
        <is>
          <t xml:space="preserve">Rise of the Beastmaster</t>
        </is>
      </c>
      <c r="C2323" t="inlineStr">
        <is>
          <t xml:space="preserve">Der Aufstieg Des Beastmasters</t>
        </is>
      </c>
      <c r="D2323" t="inlineStr">
        <is>
          <t xml:space="preserve">9ed7825158aac0c3bc01e4e0b72239b8ff99f049</t>
        </is>
      </c>
      <c r="E2323" t="inlineStr">
        <is>
          <t xml:space="preserve">Episode 48: Wiederhergestellter Stolz</t>
        </is>
      </c>
      <c r="F2323">
        <v>48</v>
      </c>
      <c r="G2323" t="inlineStr">
        <is>
          <t xml:space="preserve">6:36-7:18</t>
        </is>
      </c>
      <c r="H2323" t="inlineStr">
        <is>
          <t xml:space="preserve">Resolved</t>
        </is>
      </c>
      <c r="I2323" t="inlineStr">
        <is>
          <t xml:space="preserve">Lehrlingsform -&gt; Lehrlingsklasse - Sie alle gehörten früher zur Penley-Gruppe und befanden sich jetzt in der Lehrlingsform. Als sie damals ins Kolleg kamen, waren sie alle Kumpel gewesen, die zusammen Blödsinn machten und trainierten.
Sylvia war auch in der Gruppe, aber sie sah besorgt aus. Schließlich wusste sie, warum William hier war.
„William, Sylvia, Clive, Meybel, Giles. Was für eine Truppe. Schön, euch alle wiederzusehen.“
„Schön, aber es wäre besser gewesen, wenn du dich vor drei Jahren nicht blamiert hättest. Dann wären wir jetzt alle zusammen in der Lehrlingsform, anstatt dass du hier bei den Erstsemestern festsitzt.“</t>
        </is>
      </c>
      <c r="J2323" t="inlineStr">
        <is>
          <t xml:space="preserve">AI</t>
        </is>
      </c>
      <c r="K2323" t="inlineStr">
        <is>
          <t xml:space="preserve">Script error</t>
        </is>
      </c>
      <c r="L2323" t="inlineStr">
        <is>
          <t xml:space="preserve">Script error</t>
        </is>
      </c>
      <c r="M2323" t="str">
        <f>IFERROR(IF(VLOOKUP(L2323,'Quantification'!$A:$B,2,FALSE)&amp;""="","Unclassified",VLOOKUP(L2323,'Quantification'!$A:$B,2,FALSE)),"Unclassified")</f>
        <v>Major</v>
      </c>
      <c r="N2323" t="inlineStr">
        <is>
          <t xml:space="preserve">frl-denis.sobol@pocketfm.com</t>
        </is>
      </c>
      <c r="O2323" t="inlineStr">
        <is>
          <t xml:space="preserve">Issues found in raw</t>
        </is>
      </c>
      <c r="P2323" t="str">
        <f>IF(OR(O2323="Issues found in master",O2323="Final master"),"Master",IF(OR(O2323="Ready for Master",O2323="Issues found in raw",O2323="Raw under QC",O2323="Issues resolved in raw"),"Raw","-"))</f>
        <v>Raw</v>
      </c>
      <c r="Q2323" s="13">
        <v>46274.50138888889</v>
      </c>
      <c r="R2323" t="inlineStr">
        <is>
          <t xml:space="preserve">2026-09 (Sept)</t>
        </is>
      </c>
      <c r="S2323">
        <f>IF(M2323="Not an error",0,IF(COUNTIFS($A$2:$A2323,$A2323,$D$2:$D2323,$D2323,$M$2:$M2323,"&lt;&gt;Not an error")=1,1,0))</f>
        <v>0</v>
      </c>
      <c r="T2323">
        <f>IF(M2323&lt;&gt;"Major",0,IF(COUNTIFS($A$2:$A2323,$A2323,$D$2:$D2323,$D2323,$M$2:$M2323,"Major")=1,1,0))</f>
        <v>0</v>
      </c>
      <c r="U2323">
        <f>IF(M2323&lt;&gt;"Minor",0,IF(COUNTIFS($A$2:$A2323,$A2323,$D$2:$D2323,$D2323,$M$2:$M2323,"Minor")=1,1,0))</f>
        <v>0</v>
      </c>
    </row>
    <row r="2324">
      <c r="A2324" t="inlineStr">
        <is>
          <t xml:space="preserve">af2d64963a0b2a4ae6e1645ebec6e6220c089166</t>
        </is>
      </c>
      <c r="B2324" t="inlineStr">
        <is>
          <t xml:space="preserve">Rise of the Beastmaster</t>
        </is>
      </c>
      <c r="C2324" t="inlineStr">
        <is>
          <t xml:space="preserve">Der Aufstieg Des Beastmasters</t>
        </is>
      </c>
      <c r="D2324" t="inlineStr">
        <is>
          <t xml:space="preserve">9ed7825158aac0c3bc01e4e0b72239b8ff99f049</t>
        </is>
      </c>
      <c r="E2324" t="inlineStr">
        <is>
          <t xml:space="preserve">Episode 48: Wiederhergestellter Stolz</t>
        </is>
      </c>
      <c r="F2324">
        <v>48</v>
      </c>
      <c r="G2324" t="inlineStr">
        <is>
          <t xml:space="preserve">8:40-8:47</t>
        </is>
      </c>
      <c r="H2324" t="inlineStr">
        <is>
          <t xml:space="preserve">Resolved</t>
        </is>
      </c>
      <c r="I2324" t="inlineStr">
        <is>
          <t xml:space="preserve">Lehrlingsform -&gt; Lehrlingsklasse - „Zeig ihm, dass jemand, der drei Jahre lang raus war, sich nicht mit uns aus der Lehrlingsform messen kann.“</t>
        </is>
      </c>
      <c r="J2324" t="inlineStr">
        <is>
          <t xml:space="preserve">AI</t>
        </is>
      </c>
      <c r="K2324" t="inlineStr">
        <is>
          <t xml:space="preserve">Script error</t>
        </is>
      </c>
      <c r="L2324" t="inlineStr">
        <is>
          <t xml:space="preserve">Script error</t>
        </is>
      </c>
      <c r="M2324" t="str">
        <f>IFERROR(IF(VLOOKUP(L2324,'Quantification'!$A:$B,2,FALSE)&amp;""="","Unclassified",VLOOKUP(L2324,'Quantification'!$A:$B,2,FALSE)),"Unclassified")</f>
        <v>Major</v>
      </c>
      <c r="N2324" t="inlineStr">
        <is>
          <t xml:space="preserve">frl-denis.sobol@pocketfm.com</t>
        </is>
      </c>
      <c r="O2324" t="inlineStr">
        <is>
          <t xml:space="preserve">Issues found in raw</t>
        </is>
      </c>
      <c r="P2324" t="str">
        <f>IF(OR(O2324="Issues found in master",O2324="Final master"),"Master",IF(OR(O2324="Ready for Master",O2324="Issues found in raw",O2324="Raw under QC",O2324="Issues resolved in raw"),"Raw","-"))</f>
        <v>Raw</v>
      </c>
      <c r="Q2324" s="13">
        <v>46274.50138888889</v>
      </c>
      <c r="R2324" t="inlineStr">
        <is>
          <t xml:space="preserve">2026-09 (Sept)</t>
        </is>
      </c>
      <c r="S2324">
        <f>IF(M2324="Not an error",0,IF(COUNTIFS($A$2:$A2324,$A2324,$D$2:$D2324,$D2324,$M$2:$M2324,"&lt;&gt;Not an error")=1,1,0))</f>
        <v>0</v>
      </c>
      <c r="T2324">
        <f>IF(M2324&lt;&gt;"Major",0,IF(COUNTIFS($A$2:$A2324,$A2324,$D$2:$D2324,$D2324,$M$2:$M2324,"Major")=1,1,0))</f>
        <v>0</v>
      </c>
      <c r="U2324">
        <f>IF(M2324&lt;&gt;"Minor",0,IF(COUNTIFS($A$2:$A2324,$A2324,$D$2:$D2324,$D2324,$M$2:$M2324,"Minor")=1,1,0))</f>
        <v>0</v>
      </c>
    </row>
    <row r="2325">
      <c r="A2325" t="inlineStr">
        <is>
          <t xml:space="preserve">af2d64963a0b2a4ae6e1645ebec6e6220c089166</t>
        </is>
      </c>
      <c r="B2325" t="inlineStr">
        <is>
          <t xml:space="preserve">Rise of the Beastmaster</t>
        </is>
      </c>
      <c r="C2325" t="inlineStr">
        <is>
          <t xml:space="preserve">Der Aufstieg Des Beastmasters</t>
        </is>
      </c>
      <c r="D2325" t="inlineStr">
        <is>
          <t xml:space="preserve">9ed7825158aac0c3bc01e4e0b72239b8ff99f049</t>
        </is>
      </c>
      <c r="E2325" t="inlineStr">
        <is>
          <t xml:space="preserve">Episode 48: Wiederhergestellter Stolz</t>
        </is>
      </c>
      <c r="F2325">
        <v>48</v>
      </c>
      <c r="G2325" t="inlineStr">
        <is>
          <t xml:space="preserve">10:49-10:57</t>
        </is>
      </c>
      <c r="H2325" t="inlineStr">
        <is>
          <t xml:space="preserve">Resolved</t>
        </is>
      </c>
      <c r="I2325" t="inlineStr">
        <is>
          <t xml:space="preserve">Lehrlingsform -&gt; Lehrlingsklasse - "Hätte Jake Midas nicht verloren, wäre er jetzt selbst ohne die Heiligenbestien-Kampfseele ein Schüler in der Lehrlingsform."</t>
        </is>
      </c>
      <c r="J2325" t="inlineStr">
        <is>
          <t xml:space="preserve">AI</t>
        </is>
      </c>
      <c r="K2325" t="inlineStr">
        <is>
          <t xml:space="preserve">Script error</t>
        </is>
      </c>
      <c r="L2325" t="inlineStr">
        <is>
          <t xml:space="preserve">Script error</t>
        </is>
      </c>
      <c r="M2325" t="str">
        <f>IFERROR(IF(VLOOKUP(L2325,'Quantification'!$A:$B,2,FALSE)&amp;""="","Unclassified",VLOOKUP(L2325,'Quantification'!$A:$B,2,FALSE)),"Unclassified")</f>
        <v>Major</v>
      </c>
      <c r="N2325" t="inlineStr">
        <is>
          <t xml:space="preserve">frl-denis.sobol@pocketfm.com</t>
        </is>
      </c>
      <c r="O2325" t="inlineStr">
        <is>
          <t xml:space="preserve">Issues found in raw</t>
        </is>
      </c>
      <c r="P2325" t="str">
        <f>IF(OR(O2325="Issues found in master",O2325="Final master"),"Master",IF(OR(O2325="Ready for Master",O2325="Issues found in raw",O2325="Raw under QC",O2325="Issues resolved in raw"),"Raw","-"))</f>
        <v>Raw</v>
      </c>
      <c r="Q2325" s="13">
        <v>46274.50138888889</v>
      </c>
      <c r="R2325" t="inlineStr">
        <is>
          <t xml:space="preserve">2026-09 (Sept)</t>
        </is>
      </c>
      <c r="S2325">
        <f>IF(M2325="Not an error",0,IF(COUNTIFS($A$2:$A2325,$A2325,$D$2:$D2325,$D2325,$M$2:$M2325,"&lt;&gt;Not an error")=1,1,0))</f>
        <v>0</v>
      </c>
      <c r="T2325">
        <f>IF(M2325&lt;&gt;"Major",0,IF(COUNTIFS($A$2:$A2325,$A2325,$D$2:$D2325,$D2325,$M$2:$M2325,"Major")=1,1,0))</f>
        <v>0</v>
      </c>
      <c r="U2325">
        <f>IF(M2325&lt;&gt;"Minor",0,IF(COUNTIFS($A$2:$A2325,$A2325,$D$2:$D2325,$D2325,$M$2:$M2325,"Minor")=1,1,0))</f>
        <v>0</v>
      </c>
    </row>
    <row r="2326">
      <c r="A2326" t="inlineStr">
        <is>
          <t xml:space="preserve">af2d64963a0b2a4ae6e1645ebec6e6220c089166</t>
        </is>
      </c>
      <c r="B2326" t="inlineStr">
        <is>
          <t xml:space="preserve">Rise of the Beastmaster</t>
        </is>
      </c>
      <c r="C2326" t="inlineStr">
        <is>
          <t xml:space="preserve">Der Aufstieg Des Beastmasters</t>
        </is>
      </c>
      <c r="D2326" t="inlineStr">
        <is>
          <t xml:space="preserve">7e8edd49769603bd6febf3cef779cb8025a0ce35</t>
        </is>
      </c>
      <c r="E2326" t="inlineStr">
        <is>
          <t xml:space="preserve">Episode 51: Töte Ihn</t>
        </is>
      </c>
      <c r="F2326">
        <v>51</v>
      </c>
      <c r="G2326" t="inlineStr">
        <is>
          <t xml:space="preserve">2:26-2:38</t>
        </is>
      </c>
      <c r="H2326" t="inlineStr">
        <is>
          <t xml:space="preserve">Resolved</t>
        </is>
      </c>
      <c r="I2326" t="inlineStr">
        <is>
          <t xml:space="preserve">"In dem Moment, als Jake von der Klagenden Banshee der Brutmutter taumelte, erschien der Attentäter mit gezücktem Dolch vor ihm, während Hunderte von Bluthöllenwürmern von der Decke und dem Boden strömten." -&gt; In dem Moment, als Jake von der "Klagenden Banshee", der Fähigkeit der Brutmutter taumelte, erschien der Attentäter mit gezücktem Dolch vor ihm, während Hunderte von Bluthöllenwürmern von der Decke und dem Boden strömten.</t>
        </is>
      </c>
      <c r="J2326" t="inlineStr">
        <is>
          <t xml:space="preserve">AI</t>
        </is>
      </c>
      <c r="K2326" t="inlineStr">
        <is>
          <t xml:space="preserve">Script error</t>
        </is>
      </c>
      <c r="L2326" t="inlineStr">
        <is>
          <t xml:space="preserve">Script error</t>
        </is>
      </c>
      <c r="M2326" t="str">
        <f>IFERROR(IF(VLOOKUP(L2326,'Quantification'!$A:$B,2,FALSE)&amp;""="","Unclassified",VLOOKUP(L2326,'Quantification'!$A:$B,2,FALSE)),"Unclassified")</f>
        <v>Major</v>
      </c>
      <c r="N2326" t="inlineStr">
        <is>
          <t xml:space="preserve">frl-denis.sobol@pocketfm.com</t>
        </is>
      </c>
      <c r="O2326" t="inlineStr">
        <is>
          <t xml:space="preserve">Issues found in raw</t>
        </is>
      </c>
      <c r="P2326" t="str">
        <f>IF(OR(O2326="Issues found in master",O2326="Final master"),"Master",IF(OR(O2326="Ready for Master",O2326="Issues found in raw",O2326="Raw under QC",O2326="Issues resolved in raw"),"Raw","-"))</f>
        <v>Raw</v>
      </c>
      <c r="Q2326" s="13">
        <v>46274.43611111111</v>
      </c>
      <c r="R2326" t="inlineStr">
        <is>
          <t xml:space="preserve">2026-09 (Sept)</t>
        </is>
      </c>
      <c r="S2326">
        <f>IF(M2326="Not an error",0,IF(COUNTIFS($A$2:$A2326,$A2326,$D$2:$D2326,$D2326,$M$2:$M2326,"&lt;&gt;Not an error")=1,1,0))</f>
        <v>1</v>
      </c>
      <c r="T2326">
        <f>IF(M2326&lt;&gt;"Major",0,IF(COUNTIFS($A$2:$A2326,$A2326,$D$2:$D2326,$D2326,$M$2:$M2326,"Major")=1,1,0))</f>
        <v>1</v>
      </c>
      <c r="U2326">
        <f>IF(M2326&lt;&gt;"Minor",0,IF(COUNTIFS($A$2:$A2326,$A2326,$D$2:$D2326,$D2326,$M$2:$M2326,"Minor")=1,1,0))</f>
        <v>0</v>
      </c>
    </row>
    <row r="2327">
      <c r="A2327" t="inlineStr">
        <is>
          <t xml:space="preserve">af2d64963a0b2a4ae6e1645ebec6e6220c089166</t>
        </is>
      </c>
      <c r="B2327" t="inlineStr">
        <is>
          <t xml:space="preserve">Rise of the Beastmaster</t>
        </is>
      </c>
      <c r="C2327" t="inlineStr">
        <is>
          <t xml:space="preserve">Der Aufstieg Des Beastmasters</t>
        </is>
      </c>
      <c r="D2327" t="inlineStr">
        <is>
          <t xml:space="preserve">ac587b211f30acaf31d77258d9a92832013eab04</t>
        </is>
      </c>
      <c r="E2327" t="inlineStr">
        <is>
          <t xml:space="preserve">Episode 52: Infernale Erwachen</t>
        </is>
      </c>
      <c r="F2327">
        <v>52</v>
      </c>
      <c r="G2327" t="inlineStr">
        <is>
          <t xml:space="preserve">13:53-13:59</t>
        </is>
      </c>
      <c r="H2327" t="inlineStr">
        <is>
          <t xml:space="preserve">Resolved</t>
        </is>
      </c>
      <c r="I2327" t="inlineStr">
        <is>
          <t xml:space="preserve">Amberfurt Institut -&gt; Amberfurt Kolleg - „Es ist an der Zeit, unsere Mama zum Amberfurt Institut zu bringen“, sagte Fielix grimmig.</t>
        </is>
      </c>
      <c r="J2327" t="inlineStr">
        <is>
          <t xml:space="preserve">AI</t>
        </is>
      </c>
      <c r="K2327" t="inlineStr">
        <is>
          <t xml:space="preserve">Script error</t>
        </is>
      </c>
      <c r="L2327" t="inlineStr">
        <is>
          <t xml:space="preserve">Script error</t>
        </is>
      </c>
      <c r="M2327" t="str">
        <f>IFERROR(IF(VLOOKUP(L2327,'Quantification'!$A:$B,2,FALSE)&amp;""="","Unclassified",VLOOKUP(L2327,'Quantification'!$A:$B,2,FALSE)),"Unclassified")</f>
        <v>Major</v>
      </c>
      <c r="N2327" t="inlineStr">
        <is>
          <t xml:space="preserve">frl-denis.sobol@pocketfm.com</t>
        </is>
      </c>
      <c r="O2327" t="inlineStr">
        <is>
          <t xml:space="preserve">Issues found in raw</t>
        </is>
      </c>
      <c r="P2327" t="str">
        <f>IF(OR(O2327="Issues found in master",O2327="Final master"),"Master",IF(OR(O2327="Ready for Master",O2327="Issues found in raw",O2327="Raw under QC",O2327="Issues resolved in raw"),"Raw","-"))</f>
        <v>Raw</v>
      </c>
      <c r="Q2327" s="13">
        <v>46274.43611111111</v>
      </c>
      <c r="R2327" t="inlineStr">
        <is>
          <t xml:space="preserve">2026-09 (Sept)</t>
        </is>
      </c>
      <c r="S2327">
        <f>IF(M2327="Not an error",0,IF(COUNTIFS($A$2:$A2327,$A2327,$D$2:$D2327,$D2327,$M$2:$M2327,"&lt;&gt;Not an error")=1,1,0))</f>
        <v>1</v>
      </c>
      <c r="T2327">
        <f>IF(M2327&lt;&gt;"Major",0,IF(COUNTIFS($A$2:$A2327,$A2327,$D$2:$D2327,$D2327,$M$2:$M2327,"Major")=1,1,0))</f>
        <v>1</v>
      </c>
      <c r="U2327">
        <f>IF(M2327&lt;&gt;"Minor",0,IF(COUNTIFS($A$2:$A2327,$A2327,$D$2:$D2327,$D2327,$M$2:$M2327,"Minor")=1,1,0))</f>
        <v>0</v>
      </c>
    </row>
    <row r="2328">
      <c r="A2328" t="inlineStr">
        <is>
          <t xml:space="preserve">af2d64963a0b2a4ae6e1645ebec6e6220c089166</t>
        </is>
      </c>
      <c r="B2328" t="inlineStr">
        <is>
          <t xml:space="preserve">Rise of the Beastmaster</t>
        </is>
      </c>
      <c r="C2328" t="inlineStr">
        <is>
          <t xml:space="preserve">Der Aufstieg Des Beastmasters</t>
        </is>
      </c>
      <c r="D2328" t="inlineStr">
        <is>
          <t xml:space="preserve">d7f9fe9061da967dce8fa1295ace566764464db9</t>
        </is>
      </c>
      <c r="E2328" t="inlineStr">
        <is>
          <t xml:space="preserve">Episode 54: Die Rangliste Entbrennt</t>
        </is>
      </c>
      <c r="F2328">
        <v>54</v>
      </c>
      <c r="G2328" t="inlineStr">
        <is>
          <t xml:space="preserve">0:00-0:41</t>
        </is>
      </c>
      <c r="H2328" t="inlineStr">
        <is>
          <t xml:space="preserve">Resolved</t>
        </is>
      </c>
      <c r="I2328" t="inlineStr">
        <is>
          <t xml:space="preserve">Hausgouverneur -&gt; Hofvorsteher; Gouverneur -&gt; Vorsteher - "Das große Turnier, das nur alle vier Jahre stattfand, war endlich gekommen.
Die fünf Hausgouverneure sahen persönlich zu, was zeigte, wie wichtig das Turnier dem Amberfurt-Kolleg war. Bei den Aufnahmeprüfungen waren nur die Oberlehrer anwesend gewesen.
Die fünf Gouverneure trafen gemeinsam ein. Dieses Mal war der Phönix-Hof mit der Ausrichtung des Turniers betraut worden, was bedeutete, dass sein Gouverneur Gregory die Leitung innehatte.
Gregory verkündete: „Ich bin Gregory und im Namen meiner Mitgouverneure freue ich mich, euch alle heute hier begrüßen zu dürfen.“</t>
        </is>
      </c>
      <c r="J2328" t="inlineStr">
        <is>
          <t xml:space="preserve">AI</t>
        </is>
      </c>
      <c r="K2328" t="inlineStr">
        <is>
          <t xml:space="preserve">Script error</t>
        </is>
      </c>
      <c r="L2328" t="inlineStr">
        <is>
          <t xml:space="preserve">Script error</t>
        </is>
      </c>
      <c r="M2328" t="str">
        <f>IFERROR(IF(VLOOKUP(L2328,'Quantification'!$A:$B,2,FALSE)&amp;""="","Unclassified",VLOOKUP(L2328,'Quantification'!$A:$B,2,FALSE)),"Unclassified")</f>
        <v>Major</v>
      </c>
      <c r="N2328" t="inlineStr">
        <is>
          <t xml:space="preserve">frl-denis.sobol@pocketfm.com</t>
        </is>
      </c>
      <c r="O2328" t="inlineStr">
        <is>
          <t xml:space="preserve">Issues found in raw</t>
        </is>
      </c>
      <c r="P2328" t="str">
        <f>IF(OR(O2328="Issues found in master",O2328="Final master"),"Master",IF(OR(O2328="Ready for Master",O2328="Issues found in raw",O2328="Raw under QC",O2328="Issues resolved in raw"),"Raw","-"))</f>
        <v>Raw</v>
      </c>
      <c r="Q2328" s="13">
        <v>46274.43611111111</v>
      </c>
      <c r="R2328" t="inlineStr">
        <is>
          <t xml:space="preserve">2026-09 (Sept)</t>
        </is>
      </c>
      <c r="S2328">
        <f>IF(M2328="Not an error",0,IF(COUNTIFS($A$2:$A2328,$A2328,$D$2:$D2328,$D2328,$M$2:$M2328,"&lt;&gt;Not an error")=1,1,0))</f>
        <v>1</v>
      </c>
      <c r="T2328">
        <f>IF(M2328&lt;&gt;"Major",0,IF(COUNTIFS($A$2:$A2328,$A2328,$D$2:$D2328,$D2328,$M$2:$M2328,"Major")=1,1,0))</f>
        <v>1</v>
      </c>
      <c r="U2328">
        <f>IF(M2328&lt;&gt;"Minor",0,IF(COUNTIFS($A$2:$A2328,$A2328,$D$2:$D2328,$D2328,$M$2:$M2328,"Minor")=1,1,0))</f>
        <v>0</v>
      </c>
    </row>
    <row r="2329">
      <c r="A2329" t="inlineStr">
        <is>
          <t xml:space="preserve">af2d64963a0b2a4ae6e1645ebec6e6220c089166</t>
        </is>
      </c>
      <c r="B2329" t="inlineStr">
        <is>
          <t xml:space="preserve">Rise of the Beastmaster</t>
        </is>
      </c>
      <c r="C2329" t="inlineStr">
        <is>
          <t xml:space="preserve">Der Aufstieg Des Beastmasters</t>
        </is>
      </c>
      <c r="D2329" t="inlineStr">
        <is>
          <t xml:space="preserve">d7f9fe9061da967dce8fa1295ace566764464db9</t>
        </is>
      </c>
      <c r="E2329" t="inlineStr">
        <is>
          <t xml:space="preserve">Episode 54: Die Rangliste Entbrennt</t>
        </is>
      </c>
      <c r="F2329">
        <v>54</v>
      </c>
      <c r="G2329" t="inlineStr">
        <is>
          <t xml:space="preserve">5:13-5:21</t>
        </is>
      </c>
      <c r="H2329" t="inlineStr">
        <is>
          <t xml:space="preserve">Resolved</t>
        </is>
      </c>
      <c r="I2329" t="inlineStr">
        <is>
          <t xml:space="preserve">"Vom Handelshaus Ried und Noble waren Harveys Frau Flora sowie Edwins Frau, Madame Mittwinter, anwesend." -&gt; Vom Handelshaus Ried und Noble waren Harvey Noble und seine Frau Flora sowie Edwin Ried's Frau, Eivi anwesend.</t>
        </is>
      </c>
      <c r="J2329" t="inlineStr">
        <is>
          <t xml:space="preserve">AI</t>
        </is>
      </c>
      <c r="K2329" t="inlineStr">
        <is>
          <t xml:space="preserve">Script error</t>
        </is>
      </c>
      <c r="L2329" t="inlineStr">
        <is>
          <t xml:space="preserve">Script error</t>
        </is>
      </c>
      <c r="M2329" t="str">
        <f>IFERROR(IF(VLOOKUP(L2329,'Quantification'!$A:$B,2,FALSE)&amp;""="","Unclassified",VLOOKUP(L2329,'Quantification'!$A:$B,2,FALSE)),"Unclassified")</f>
        <v>Major</v>
      </c>
      <c r="N2329" t="inlineStr">
        <is>
          <t xml:space="preserve">frl-denis.sobol@pocketfm.com</t>
        </is>
      </c>
      <c r="O2329" t="inlineStr">
        <is>
          <t xml:space="preserve">Issues found in raw</t>
        </is>
      </c>
      <c r="P2329" t="str">
        <f>IF(OR(O2329="Issues found in master",O2329="Final master"),"Master",IF(OR(O2329="Ready for Master",O2329="Issues found in raw",O2329="Raw under QC",O2329="Issues resolved in raw"),"Raw","-"))</f>
        <v>Raw</v>
      </c>
      <c r="Q2329" s="13">
        <v>46274.43611111111</v>
      </c>
      <c r="R2329" t="inlineStr">
        <is>
          <t xml:space="preserve">2026-09 (Sept)</t>
        </is>
      </c>
      <c r="S2329">
        <f>IF(M2329="Not an error",0,IF(COUNTIFS($A$2:$A2329,$A2329,$D$2:$D2329,$D2329,$M$2:$M2329,"&lt;&gt;Not an error")=1,1,0))</f>
        <v>0</v>
      </c>
      <c r="T2329">
        <f>IF(M2329&lt;&gt;"Major",0,IF(COUNTIFS($A$2:$A2329,$A2329,$D$2:$D2329,$D2329,$M$2:$M2329,"Major")=1,1,0))</f>
        <v>0</v>
      </c>
      <c r="U2329">
        <f>IF(M2329&lt;&gt;"Minor",0,IF(COUNTIFS($A$2:$A2329,$A2329,$D$2:$D2329,$D2329,$M$2:$M2329,"Minor")=1,1,0))</f>
        <v>0</v>
      </c>
    </row>
    <row r="2330">
      <c r="A2330" t="inlineStr">
        <is>
          <t xml:space="preserve">af2d64963a0b2a4ae6e1645ebec6e6220c089166</t>
        </is>
      </c>
      <c r="B2330" t="inlineStr">
        <is>
          <t xml:space="preserve">Rise of the Beastmaster</t>
        </is>
      </c>
      <c r="C2330" t="inlineStr">
        <is>
          <t xml:space="preserve">Der Aufstieg Des Beastmasters</t>
        </is>
      </c>
      <c r="D2330" t="inlineStr">
        <is>
          <t xml:space="preserve">286d4ef80e396d683723e4e7901c2fc5d334db9d</t>
        </is>
      </c>
      <c r="E2330" t="inlineStr">
        <is>
          <t xml:space="preserve">Episode 56: Blicke Auf Jake</t>
        </is>
      </c>
      <c r="F2330">
        <v>56</v>
      </c>
      <c r="G2330" t="inlineStr">
        <is>
          <t xml:space="preserve">8:12-8:16</t>
        </is>
      </c>
      <c r="H2330" t="inlineStr">
        <is>
          <t xml:space="preserve">Pending</t>
        </is>
      </c>
      <c r="I2330" t="inlineStr">
        <is>
          <t xml:space="preserve">gibberish - Anthony sagte streng: „Werde nicht überheblich. Und jetzt geh!“</t>
        </is>
      </c>
      <c r="J2330" t="inlineStr">
        <is>
          <t xml:space="preserve">VOA</t>
        </is>
      </c>
      <c r="K2330" t="inlineStr">
        <is>
          <t xml:space="preserve">Mispronunciation</t>
        </is>
      </c>
      <c r="L2330" t="inlineStr">
        <is>
          <t xml:space="preserve">Mispronunciation</t>
        </is>
      </c>
      <c r="M2330" t="str">
        <f>IFERROR(IF(VLOOKUP(L2330,'Quantification'!$A:$B,2,FALSE)&amp;""="","Unclassified",VLOOKUP(L2330,'Quantification'!$A:$B,2,FALSE)),"Unclassified")</f>
        <v>Major</v>
      </c>
      <c r="N2330" t="inlineStr">
        <is>
          <t xml:space="preserve">frl-denis.sobol@pocketfm.com</t>
        </is>
      </c>
      <c r="O2330" t="inlineStr">
        <is>
          <t xml:space="preserve">Issues found in raw</t>
        </is>
      </c>
      <c r="P2330" t="str">
        <f>IF(OR(O2330="Issues found in master",O2330="Final master"),"Master",IF(OR(O2330="Ready for Master",O2330="Issues found in raw",O2330="Raw under QC",O2330="Issues resolved in raw"),"Raw","-"))</f>
        <v>Raw</v>
      </c>
      <c r="Q2330" s="13">
        <v>46274.43611111111</v>
      </c>
      <c r="R2330" t="inlineStr">
        <is>
          <t xml:space="preserve">2026-09 (Sept)</t>
        </is>
      </c>
      <c r="S2330">
        <f>IF(M2330="Not an error",0,IF(COUNTIFS($A$2:$A2330,$A2330,$D$2:$D2330,$D2330,$M$2:$M2330,"&lt;&gt;Not an error")=1,1,0))</f>
        <v>1</v>
      </c>
      <c r="T2330">
        <f>IF(M2330&lt;&gt;"Major",0,IF(COUNTIFS($A$2:$A2330,$A2330,$D$2:$D2330,$D2330,$M$2:$M2330,"Major")=1,1,0))</f>
        <v>1</v>
      </c>
      <c r="U2330">
        <f>IF(M2330&lt;&gt;"Minor",0,IF(COUNTIFS($A$2:$A2330,$A2330,$D$2:$D2330,$D2330,$M$2:$M2330,"Minor")=1,1,0))</f>
        <v>0</v>
      </c>
    </row>
    <row r="2331">
      <c r="A2331" t="inlineStr">
        <is>
          <t xml:space="preserve">af2d64963a0b2a4ae6e1645ebec6e6220c089166</t>
        </is>
      </c>
      <c r="B2331" t="inlineStr">
        <is>
          <t xml:space="preserve">Rise of the Beastmaster</t>
        </is>
      </c>
      <c r="C2331" t="inlineStr">
        <is>
          <t xml:space="preserve">Der Aufstieg Des Beastmasters</t>
        </is>
      </c>
      <c r="D2331" t="inlineStr">
        <is>
          <t xml:space="preserve">62af17e11b183054298b8e420ff23acbbce9e375</t>
        </is>
      </c>
      <c r="E2331" t="inlineStr">
        <is>
          <t xml:space="preserve">Episode 57: Feuerprobe</t>
        </is>
      </c>
      <c r="F2331">
        <v>57</v>
      </c>
      <c r="G2331" t="inlineStr">
        <is>
          <t xml:space="preserve">2:05-2:16</t>
        </is>
      </c>
      <c r="H2331" t="inlineStr">
        <is>
          <t xml:space="preserve">Resolved</t>
        </is>
      </c>
      <c r="I2331" t="inlineStr">
        <is>
          <t xml:space="preserve">Obermentor -&gt; Oberlehrer - "Wer auch immer den ersten Platz belegte, musste so lange Herausforderungen annehmen, bis sich alle Obermentoren einig waren, dass er der Primusschüler war."</t>
        </is>
      </c>
      <c r="J2331" t="inlineStr">
        <is>
          <t xml:space="preserve">AI</t>
        </is>
      </c>
      <c r="K2331" t="inlineStr">
        <is>
          <t xml:space="preserve">Script error</t>
        </is>
      </c>
      <c r="L2331" t="inlineStr">
        <is>
          <t xml:space="preserve">Script error</t>
        </is>
      </c>
      <c r="M2331" t="str">
        <f>IFERROR(IF(VLOOKUP(L2331,'Quantification'!$A:$B,2,FALSE)&amp;""="","Unclassified",VLOOKUP(L2331,'Quantification'!$A:$B,2,FALSE)),"Unclassified")</f>
        <v>Major</v>
      </c>
      <c r="N2331" t="inlineStr">
        <is>
          <t xml:space="preserve">frl-denis.sobol@pocketfm.com</t>
        </is>
      </c>
      <c r="O2331" t="inlineStr">
        <is>
          <t xml:space="preserve">Issues found in raw</t>
        </is>
      </c>
      <c r="P2331" t="str">
        <f>IF(OR(O2331="Issues found in master",O2331="Final master"),"Master",IF(OR(O2331="Ready for Master",O2331="Issues found in raw",O2331="Raw under QC",O2331="Issues resolved in raw"),"Raw","-"))</f>
        <v>Raw</v>
      </c>
      <c r="Q2331" s="13">
        <v>46274.43611111111</v>
      </c>
      <c r="R2331" t="inlineStr">
        <is>
          <t xml:space="preserve">2026-09 (Sept)</t>
        </is>
      </c>
      <c r="S2331">
        <f>IF(M2331="Not an error",0,IF(COUNTIFS($A$2:$A2331,$A2331,$D$2:$D2331,$D2331,$M$2:$M2331,"&lt;&gt;Not an error")=1,1,0))</f>
        <v>1</v>
      </c>
      <c r="T2331">
        <f>IF(M2331&lt;&gt;"Major",0,IF(COUNTIFS($A$2:$A2331,$A2331,$D$2:$D2331,$D2331,$M$2:$M2331,"Major")=1,1,0))</f>
        <v>1</v>
      </c>
      <c r="U2331">
        <f>IF(M2331&lt;&gt;"Minor",0,IF(COUNTIFS($A$2:$A2331,$A2331,$D$2:$D2331,$D2331,$M$2:$M2331,"Minor")=1,1,0))</f>
        <v>0</v>
      </c>
    </row>
    <row r="2332">
      <c r="A2332" t="inlineStr">
        <is>
          <t xml:space="preserve">af2d64963a0b2a4ae6e1645ebec6e6220c089166</t>
        </is>
      </c>
      <c r="B2332" t="inlineStr">
        <is>
          <t xml:space="preserve">Rise of the Beastmaster</t>
        </is>
      </c>
      <c r="C2332" t="inlineStr">
        <is>
          <t xml:space="preserve">Der Aufstieg Des Beastmasters</t>
        </is>
      </c>
      <c r="D2332" t="inlineStr">
        <is>
          <t xml:space="preserve">62af17e11b183054298b8e420ff23acbbce9e375</t>
        </is>
      </c>
      <c r="E2332" t="inlineStr">
        <is>
          <t xml:space="preserve">Episode 57: Feuerprobe</t>
        </is>
      </c>
      <c r="F2332">
        <v>57</v>
      </c>
      <c r="G2332" t="inlineStr">
        <is>
          <t xml:space="preserve">3:08-3:10</t>
        </is>
      </c>
      <c r="H2332" t="inlineStr">
        <is>
          <t xml:space="preserve">Resolved</t>
        </is>
      </c>
      <c r="I2332" t="inlineStr">
        <is>
          <t xml:space="preserve">eivi should be pronounced like the english word ivy - "Eivi sagte mahnend"</t>
        </is>
      </c>
      <c r="J2332" t="inlineStr">
        <is>
          <t xml:space="preserve">VOA</t>
        </is>
      </c>
      <c r="K2332" t="inlineStr">
        <is>
          <t xml:space="preserve">Mispronunciation</t>
        </is>
      </c>
      <c r="L2332" t="inlineStr">
        <is>
          <t xml:space="preserve">Mispronunciation</t>
        </is>
      </c>
      <c r="M2332" t="str">
        <f>IFERROR(IF(VLOOKUP(L2332,'Quantification'!$A:$B,2,FALSE)&amp;""="","Unclassified",VLOOKUP(L2332,'Quantification'!$A:$B,2,FALSE)),"Unclassified")</f>
        <v>Major</v>
      </c>
      <c r="N2332" t="inlineStr">
        <is>
          <t xml:space="preserve">frl-denis.sobol@pocketfm.com</t>
        </is>
      </c>
      <c r="O2332" t="inlineStr">
        <is>
          <t xml:space="preserve">Issues found in raw</t>
        </is>
      </c>
      <c r="P2332" t="str">
        <f>IF(OR(O2332="Issues found in master",O2332="Final master"),"Master",IF(OR(O2332="Ready for Master",O2332="Issues found in raw",O2332="Raw under QC",O2332="Issues resolved in raw"),"Raw","-"))</f>
        <v>Raw</v>
      </c>
      <c r="Q2332" s="13">
        <v>46274.43611111111</v>
      </c>
      <c r="R2332" t="inlineStr">
        <is>
          <t xml:space="preserve">2026-09 (Sept)</t>
        </is>
      </c>
      <c r="S2332">
        <f>IF(M2332="Not an error",0,IF(COUNTIFS($A$2:$A2332,$A2332,$D$2:$D2332,$D2332,$M$2:$M2332,"&lt;&gt;Not an error")=1,1,0))</f>
        <v>0</v>
      </c>
      <c r="T2332">
        <f>IF(M2332&lt;&gt;"Major",0,IF(COUNTIFS($A$2:$A2332,$A2332,$D$2:$D2332,$D2332,$M$2:$M2332,"Major")=1,1,0))</f>
        <v>0</v>
      </c>
      <c r="U2332">
        <f>IF(M2332&lt;&gt;"Minor",0,IF(COUNTIFS($A$2:$A2332,$A2332,$D$2:$D2332,$D2332,$M$2:$M2332,"Minor")=1,1,0))</f>
        <v>0</v>
      </c>
    </row>
    <row r="2333">
      <c r="A2333" t="inlineStr">
        <is>
          <t xml:space="preserve">af2d64963a0b2a4ae6e1645ebec6e6220c089166</t>
        </is>
      </c>
      <c r="B2333" t="inlineStr">
        <is>
          <t xml:space="preserve">Rise of the Beastmaster</t>
        </is>
      </c>
      <c r="C2333" t="inlineStr">
        <is>
          <t xml:space="preserve">Der Aufstieg Des Beastmasters</t>
        </is>
      </c>
      <c r="D2333" t="inlineStr">
        <is>
          <t xml:space="preserve">62af17e11b183054298b8e420ff23acbbce9e375</t>
        </is>
      </c>
      <c r="E2333" t="inlineStr">
        <is>
          <t xml:space="preserve">Episode 57: Feuerprobe</t>
        </is>
      </c>
      <c r="F2333">
        <v>57</v>
      </c>
      <c r="G2333" t="inlineStr">
        <is>
          <t xml:space="preserve">9:12-9:25</t>
        </is>
      </c>
      <c r="H2333" t="inlineStr">
        <is>
          <t xml:space="preserve">Resolved</t>
        </is>
      </c>
      <c r="I2333" t="inlineStr">
        <is>
          <t xml:space="preserve">blackwood -&gt; noble - „Missus Blackwood gibt sich immer so wohlerzogen, aber ihr Sohn hat keinerlei Manieren. Deine vulgäre Ausdrucksweise zeigt nur, wie gewöhnlich du in Wahrheit bist, weißt du das?“</t>
        </is>
      </c>
      <c r="J2333" t="inlineStr">
        <is>
          <t xml:space="preserve">AI</t>
        </is>
      </c>
      <c r="K2333" t="inlineStr">
        <is>
          <t xml:space="preserve">Script error</t>
        </is>
      </c>
      <c r="L2333" t="inlineStr">
        <is>
          <t xml:space="preserve">Script error</t>
        </is>
      </c>
      <c r="M2333" t="str">
        <f>IFERROR(IF(VLOOKUP(L2333,'Quantification'!$A:$B,2,FALSE)&amp;""="","Unclassified",VLOOKUP(L2333,'Quantification'!$A:$B,2,FALSE)),"Unclassified")</f>
        <v>Major</v>
      </c>
      <c r="N2333" t="inlineStr">
        <is>
          <t xml:space="preserve">frl-denis.sobol@pocketfm.com</t>
        </is>
      </c>
      <c r="O2333" t="inlineStr">
        <is>
          <t xml:space="preserve">Issues found in raw</t>
        </is>
      </c>
      <c r="P2333" t="str">
        <f>IF(OR(O2333="Issues found in master",O2333="Final master"),"Master",IF(OR(O2333="Ready for Master",O2333="Issues found in raw",O2333="Raw under QC",O2333="Issues resolved in raw"),"Raw","-"))</f>
        <v>Raw</v>
      </c>
      <c r="Q2333" s="13">
        <v>46274.43611111111</v>
      </c>
      <c r="R2333" t="inlineStr">
        <is>
          <t xml:space="preserve">2026-09 (Sept)</t>
        </is>
      </c>
      <c r="S2333">
        <f>IF(M2333="Not an error",0,IF(COUNTIFS($A$2:$A2333,$A2333,$D$2:$D2333,$D2333,$M$2:$M2333,"&lt;&gt;Not an error")=1,1,0))</f>
        <v>0</v>
      </c>
      <c r="T2333">
        <f>IF(M2333&lt;&gt;"Major",0,IF(COUNTIFS($A$2:$A2333,$A2333,$D$2:$D2333,$D2333,$M$2:$M2333,"Major")=1,1,0))</f>
        <v>0</v>
      </c>
      <c r="U2333">
        <f>IF(M2333&lt;&gt;"Minor",0,IF(COUNTIFS($A$2:$A2333,$A2333,$D$2:$D2333,$D2333,$M$2:$M2333,"Minor")=1,1,0))</f>
        <v>0</v>
      </c>
    </row>
    <row r="2334">
      <c r="A2334" t="inlineStr">
        <is>
          <t xml:space="preserve">af2d64963a0b2a4ae6e1645ebec6e6220c089166</t>
        </is>
      </c>
      <c r="B2334" t="inlineStr">
        <is>
          <t xml:space="preserve">Rise of the Beastmaster</t>
        </is>
      </c>
      <c r="C2334" t="inlineStr">
        <is>
          <t xml:space="preserve">Der Aufstieg Des Beastmasters</t>
        </is>
      </c>
      <c r="D2334" t="inlineStr">
        <is>
          <t xml:space="preserve">68c92e2873b2eb3326f76b8673137176915442bb</t>
        </is>
      </c>
      <c r="E2334" t="inlineStr">
        <is>
          <t xml:space="preserve">Episode 58: Unsichtbare Bedrohungen</t>
        </is>
      </c>
      <c r="F2334">
        <v>58</v>
      </c>
      <c r="G2334" t="inlineStr">
        <is>
          <t xml:space="preserve">3:49-3:54</t>
        </is>
      </c>
      <c r="H2334" t="inlineStr">
        <is>
          <t xml:space="preserve">Resolved</t>
        </is>
      </c>
      <c r="I2334" t="inlineStr">
        <is>
          <t xml:space="preserve">VA mispronounces sein löwe - "Er hatte bereits sein Schwert gezogen und sein Löwe knurrte an seiner Seite."</t>
        </is>
      </c>
      <c r="J2334" t="inlineStr">
        <is>
          <t xml:space="preserve">VOA</t>
        </is>
      </c>
      <c r="K2334" t="inlineStr">
        <is>
          <t xml:space="preserve">Mispronunciation</t>
        </is>
      </c>
      <c r="L2334" t="inlineStr">
        <is>
          <t xml:space="preserve">Mispronunciation</t>
        </is>
      </c>
      <c r="M2334" t="str">
        <f>IFERROR(IF(VLOOKUP(L2334,'Quantification'!$A:$B,2,FALSE)&amp;""="","Unclassified",VLOOKUP(L2334,'Quantification'!$A:$B,2,FALSE)),"Unclassified")</f>
        <v>Major</v>
      </c>
      <c r="N2334" t="inlineStr">
        <is>
          <t xml:space="preserve">frl-denis.sobol@pocketfm.com</t>
        </is>
      </c>
      <c r="O2334" t="inlineStr">
        <is>
          <t xml:space="preserve">Issues found in raw</t>
        </is>
      </c>
      <c r="P2334" t="str">
        <f>IF(OR(O2334="Issues found in master",O2334="Final master"),"Master",IF(OR(O2334="Ready for Master",O2334="Issues found in raw",O2334="Raw under QC",O2334="Issues resolved in raw"),"Raw","-"))</f>
        <v>Raw</v>
      </c>
      <c r="Q2334" s="13">
        <v>46274.43611111111</v>
      </c>
      <c r="R2334" t="inlineStr">
        <is>
          <t xml:space="preserve">2026-09 (Sept)</t>
        </is>
      </c>
      <c r="S2334">
        <f>IF(M2334="Not an error",0,IF(COUNTIFS($A$2:$A2334,$A2334,$D$2:$D2334,$D2334,$M$2:$M2334,"&lt;&gt;Not an error")=1,1,0))</f>
        <v>1</v>
      </c>
      <c r="T2334">
        <f>IF(M2334&lt;&gt;"Major",0,IF(COUNTIFS($A$2:$A2334,$A2334,$D$2:$D2334,$D2334,$M$2:$M2334,"Major")=1,1,0))</f>
        <v>1</v>
      </c>
      <c r="U2334">
        <f>IF(M2334&lt;&gt;"Minor",0,IF(COUNTIFS($A$2:$A2334,$A2334,$D$2:$D2334,$D2334,$M$2:$M2334,"Minor")=1,1,0))</f>
        <v>0</v>
      </c>
    </row>
    <row r="2335">
      <c r="A2335" t="inlineStr">
        <is>
          <t xml:space="preserve">af2d64963a0b2a4ae6e1645ebec6e6220c089166</t>
        </is>
      </c>
      <c r="B2335" t="inlineStr">
        <is>
          <t xml:space="preserve">Rise of the Beastmaster</t>
        </is>
      </c>
      <c r="C2335" t="inlineStr">
        <is>
          <t xml:space="preserve">Der Aufstieg Des Beastmasters</t>
        </is>
      </c>
      <c r="D2335" t="inlineStr">
        <is>
          <t xml:space="preserve">b8e8d078a9e91e2b1abae2a50dd3fecf622bef16</t>
        </is>
      </c>
      <c r="E2335" t="inlineStr">
        <is>
          <t xml:space="preserve">Episode 59: Sturm Vor Ruhm</t>
        </is>
      </c>
      <c r="F2335">
        <v>59</v>
      </c>
      <c r="G2335" t="inlineStr">
        <is>
          <t xml:space="preserve">7:31-7:35</t>
        </is>
      </c>
      <c r="H2335" t="inlineStr">
        <is>
          <t xml:space="preserve">Resolved</t>
        </is>
      </c>
      <c r="I2335" t="inlineStr">
        <is>
          <t xml:space="preserve">"Aber der Aufseher des Kollegs, Gregory, hinderte sie daran, hinaufzugehen." -&gt; Aber der Hofvorsteher Gregory, hinderte sie daran, hinaufzugehen.</t>
        </is>
      </c>
      <c r="J2335" t="inlineStr">
        <is>
          <t xml:space="preserve">AI</t>
        </is>
      </c>
      <c r="K2335" t="inlineStr">
        <is>
          <t xml:space="preserve">Script error</t>
        </is>
      </c>
      <c r="L2335" t="inlineStr">
        <is>
          <t xml:space="preserve">Script error</t>
        </is>
      </c>
      <c r="M2335" t="str">
        <f>IFERROR(IF(VLOOKUP(L2335,'Quantification'!$A:$B,2,FALSE)&amp;""="","Unclassified",VLOOKUP(L2335,'Quantification'!$A:$B,2,FALSE)),"Unclassified")</f>
        <v>Major</v>
      </c>
      <c r="N2335" t="inlineStr">
        <is>
          <t xml:space="preserve">frl-denis.sobol@pocketfm.com</t>
        </is>
      </c>
      <c r="O2335" t="inlineStr">
        <is>
          <t xml:space="preserve">Issues found in raw</t>
        </is>
      </c>
      <c r="P2335" t="str">
        <f>IF(OR(O2335="Issues found in master",O2335="Final master"),"Master",IF(OR(O2335="Ready for Master",O2335="Issues found in raw",O2335="Raw under QC",O2335="Issues resolved in raw"),"Raw","-"))</f>
        <v>Raw</v>
      </c>
      <c r="Q2335" s="13">
        <v>46274.43611111111</v>
      </c>
      <c r="R2335" t="inlineStr">
        <is>
          <t xml:space="preserve">2026-09 (Sept)</t>
        </is>
      </c>
      <c r="S2335">
        <f>IF(M2335="Not an error",0,IF(COUNTIFS($A$2:$A2335,$A2335,$D$2:$D2335,$D2335,$M$2:$M2335,"&lt;&gt;Not an error")=1,1,0))</f>
        <v>1</v>
      </c>
      <c r="T2335">
        <f>IF(M2335&lt;&gt;"Major",0,IF(COUNTIFS($A$2:$A2335,$A2335,$D$2:$D2335,$D2335,$M$2:$M2335,"Major")=1,1,0))</f>
        <v>1</v>
      </c>
      <c r="U2335">
        <f>IF(M2335&lt;&gt;"Minor",0,IF(COUNTIFS($A$2:$A2335,$A2335,$D$2:$D2335,$D2335,$M$2:$M2335,"Minor")=1,1,0))</f>
        <v>0</v>
      </c>
    </row>
    <row r="2336">
      <c r="A2336" t="inlineStr">
        <is>
          <t xml:space="preserve">af2d64963a0b2a4ae6e1645ebec6e6220c089166</t>
        </is>
      </c>
      <c r="B2336" t="inlineStr">
        <is>
          <t xml:space="preserve">Rise of the Beastmaster</t>
        </is>
      </c>
      <c r="C2336" t="inlineStr">
        <is>
          <t xml:space="preserve">Der Aufstieg Des Beastmasters</t>
        </is>
      </c>
      <c r="D2336" t="inlineStr">
        <is>
          <t xml:space="preserve">b8e8d078a9e91e2b1abae2a50dd3fecf622bef16</t>
        </is>
      </c>
      <c r="E2336" t="inlineStr">
        <is>
          <t xml:space="preserve">Episode 59: Sturm Vor Ruhm</t>
        </is>
      </c>
      <c r="F2336">
        <v>59</v>
      </c>
      <c r="G2336" t="inlineStr">
        <is>
          <t xml:space="preserve">11:50-11:59</t>
        </is>
      </c>
      <c r="H2336" t="inlineStr">
        <is>
          <t xml:space="preserve">Resolved</t>
        </is>
      </c>
      <c r="I2336" t="inlineStr">
        <is>
          <t xml:space="preserve">Amberfurt Institut -&gt; Amberfurt Kolleg - „Er hat nur gewonnen, weil er älter ist. Sobald er ins Amberfurt Institut kommt, wird er ganz unten in der Rangliste stehen.“</t>
        </is>
      </c>
      <c r="J2336" t="inlineStr">
        <is>
          <t xml:space="preserve">AI</t>
        </is>
      </c>
      <c r="K2336" t="inlineStr">
        <is>
          <t xml:space="preserve">Script error</t>
        </is>
      </c>
      <c r="L2336" t="inlineStr">
        <is>
          <t xml:space="preserve">Script error</t>
        </is>
      </c>
      <c r="M2336" t="str">
        <f>IFERROR(IF(VLOOKUP(L2336,'Quantification'!$A:$B,2,FALSE)&amp;""="","Unclassified",VLOOKUP(L2336,'Quantification'!$A:$B,2,FALSE)),"Unclassified")</f>
        <v>Major</v>
      </c>
      <c r="N2336" t="inlineStr">
        <is>
          <t xml:space="preserve">frl-denis.sobol@pocketfm.com</t>
        </is>
      </c>
      <c r="O2336" t="inlineStr">
        <is>
          <t xml:space="preserve">Issues found in raw</t>
        </is>
      </c>
      <c r="P2336" t="str">
        <f>IF(OR(O2336="Issues found in master",O2336="Final master"),"Master",IF(OR(O2336="Ready for Master",O2336="Issues found in raw",O2336="Raw under QC",O2336="Issues resolved in raw"),"Raw","-"))</f>
        <v>Raw</v>
      </c>
      <c r="Q2336" s="13">
        <v>46274.43611111111</v>
      </c>
      <c r="R2336" t="inlineStr">
        <is>
          <t xml:space="preserve">2026-09 (Sept)</t>
        </is>
      </c>
      <c r="S2336">
        <f>IF(M2336="Not an error",0,IF(COUNTIFS($A$2:$A2336,$A2336,$D$2:$D2336,$D2336,$M$2:$M2336,"&lt;&gt;Not an error")=1,1,0))</f>
        <v>0</v>
      </c>
      <c r="T2336">
        <f>IF(M2336&lt;&gt;"Major",0,IF(COUNTIFS($A$2:$A2336,$A2336,$D$2:$D2336,$D2336,$M$2:$M2336,"Major")=1,1,0))</f>
        <v>0</v>
      </c>
      <c r="U2336">
        <f>IF(M2336&lt;&gt;"Minor",0,IF(COUNTIFS($A$2:$A2336,$A2336,$D$2:$D2336,$D2336,$M$2:$M2336,"Minor")=1,1,0))</f>
        <v>0</v>
      </c>
    </row>
    <row r="2337">
      <c r="A2337" t="inlineStr">
        <is>
          <t xml:space="preserve">af2d64963a0b2a4ae6e1645ebec6e6220c089166</t>
        </is>
      </c>
      <c r="B2337" t="inlineStr">
        <is>
          <t xml:space="preserve">Rise of the Beastmaster</t>
        </is>
      </c>
      <c r="C2337" t="inlineStr">
        <is>
          <t xml:space="preserve">Der Aufstieg Des Beastmasters</t>
        </is>
      </c>
      <c r="D2337" t="inlineStr">
        <is>
          <t xml:space="preserve">162beb8aac3acaf05699ed104220d5befd057b68</t>
        </is>
      </c>
      <c r="E2337" t="inlineStr">
        <is>
          <t xml:space="preserve">Episode 60: Der Druck Steigt</t>
        </is>
      </c>
      <c r="F2337">
        <v>60</v>
      </c>
      <c r="G2337" t="inlineStr">
        <is>
          <t xml:space="preserve">2:13-4:41</t>
        </is>
      </c>
      <c r="H2337" t="inlineStr">
        <is>
          <t xml:space="preserve">Resolved</t>
        </is>
      </c>
      <c r="I2337" t="inlineStr">
        <is>
          <t xml:space="preserve">Hallenaufseher -&gt; Hofvorsteher; Aufseher -&gt; Vorsteher; Lehrmeister -&gt; Oberlehrer - "Im Stadion wurde es ganz still, da die fünf Hallenaufseher bereits alle anderen Kämpfe gestoppt hatten. Die Ranglistenprüfung neigte sich dem Ende zu und die Rangliste spiegelte die Stärke der einzelnen Schüler bereits ziemlich genau wider.
Als Lio, Benny und ihre Familien die Arena verließen, wandte sich Gregory an die Menge.
Lautsprechend sagte Gregory: „Ich bin sicher, jeder hier versteht, wie wichtig der Kampf um den Titel des Primus-Schülers ist. Da Benny und Lio besiegt wurden und die Ränge ab Platz fünf nicht die nötige Stärke besitzen, um diesen Titel anzufechten, können wir mit Sicherheit sagen, dass die große Frage, die sich alle vier Jahre stellt, in einem letzten Kampf entschieden wird.“
Die Hallenaufseher und die Lehrmeister hatten bei der Ranglistenprüfung großen Einfluss. Ihre Urteile über die Schüler waren in der Regel treffend und wurden nicht angezweifelt. Jake hatte eindeutig das Zeug dazu, den Spitzenplatz anzustreben, also würden sie ihm einen Kampf ermöglichen. Zudem gehörte Jake zum Phönix-Hof, dessen Aufseher, Gregory, heute die Leitung der Ranglistenprüfung innehatte.
Aus der königlichen Loge sagte König Eldric: „Aufseher Ashdown, ich denke, der Moment, auf den wir alle gewartet haben, ist gekommen. Bitte arrangieren Sie einen Kampf zwischen diesen beiden jungen Leuten.“
Gregory sagte lächelnd: „Ja, König Eldric.“
Lautsprechend fuhr Gregory fort: „Die fünf Hallenaufseher sind sich alle einig, dass die Position des diesjährigen Primus-Schülers zwischen Philippa aus der Halle des Bestiariums und Jake vom Phönix-Hof entschieden wird. Der Gewinner erhält einen direkten Platz im Himmelswacht-Reliquiar!“
Gregory sagte: „Was den fünften Platz und darunter angeht, so haben wir nach eurer Leistung und unserer Einschätzung entschieden, dass keiner von euch qualifiziert ist, diese beiden herauszufordern.“
Den Regeln nach erhielt jeder aus den Top zehn die Chance, eine Herausforderung auszusprechen, aber die endgültige Entscheidung lag immer noch bei den Aufsehern."</t>
        </is>
      </c>
      <c r="J2337" t="inlineStr">
        <is>
          <t xml:space="preserve">AI</t>
        </is>
      </c>
      <c r="K2337" t="inlineStr">
        <is>
          <t xml:space="preserve">Script error</t>
        </is>
      </c>
      <c r="L2337" t="inlineStr">
        <is>
          <t xml:space="preserve">Script error</t>
        </is>
      </c>
      <c r="M2337" t="str">
        <f>IFERROR(IF(VLOOKUP(L2337,'Quantification'!$A:$B,2,FALSE)&amp;""="","Unclassified",VLOOKUP(L2337,'Quantification'!$A:$B,2,FALSE)),"Unclassified")</f>
        <v>Major</v>
      </c>
      <c r="N2337" t="inlineStr">
        <is>
          <t xml:space="preserve">frl-denis.sobol@pocketfm.com</t>
        </is>
      </c>
      <c r="O2337" t="inlineStr">
        <is>
          <t xml:space="preserve">Issues found in raw</t>
        </is>
      </c>
      <c r="P2337" t="str">
        <f>IF(OR(O2337="Issues found in master",O2337="Final master"),"Master",IF(OR(O2337="Ready for Master",O2337="Issues found in raw",O2337="Raw under QC",O2337="Issues resolved in raw"),"Raw","-"))</f>
        <v>Raw</v>
      </c>
      <c r="Q2337" s="13">
        <v>46274.43611111111</v>
      </c>
      <c r="R2337" t="inlineStr">
        <is>
          <t xml:space="preserve">2026-09 (Sept)</t>
        </is>
      </c>
      <c r="S2337">
        <f>IF(M2337="Not an error",0,IF(COUNTIFS($A$2:$A2337,$A2337,$D$2:$D2337,$D2337,$M$2:$M2337,"&lt;&gt;Not an error")=1,1,0))</f>
        <v>1</v>
      </c>
      <c r="T2337">
        <f>IF(M2337&lt;&gt;"Major",0,IF(COUNTIFS($A$2:$A2337,$A2337,$D$2:$D2337,$D2337,$M$2:$M2337,"Major")=1,1,0))</f>
        <v>1</v>
      </c>
      <c r="U2337">
        <f>IF(M2337&lt;&gt;"Minor",0,IF(COUNTIFS($A$2:$A2337,$A2337,$D$2:$D2337,$D2337,$M$2:$M2337,"Minor")=1,1,0))</f>
        <v>0</v>
      </c>
    </row>
    <row r="2338">
      <c r="A2338" t="inlineStr">
        <is>
          <t xml:space="preserve">af2d64963a0b2a4ae6e1645ebec6e6220c089166</t>
        </is>
      </c>
      <c r="B2338" t="inlineStr">
        <is>
          <t xml:space="preserve">Rise of the Beastmaster</t>
        </is>
      </c>
      <c r="C2338" t="inlineStr">
        <is>
          <t xml:space="preserve">Der Aufstieg Des Beastmasters</t>
        </is>
      </c>
      <c r="D2338" t="inlineStr">
        <is>
          <t xml:space="preserve">162beb8aac3acaf05699ed104220d5befd057b68</t>
        </is>
      </c>
      <c r="E2338" t="inlineStr">
        <is>
          <t xml:space="preserve">Episode 60: Der Druck Steigt</t>
        </is>
      </c>
      <c r="F2338">
        <v>60</v>
      </c>
      <c r="G2338" t="inlineStr">
        <is>
          <t xml:space="preserve">6:24-7:21</t>
        </is>
      </c>
      <c r="H2338" t="inlineStr">
        <is>
          <t xml:space="preserve">Resolved</t>
        </is>
      </c>
      <c r="I2338" t="inlineStr">
        <is>
          <t xml:space="preserve">Lehrmeisterin -&gt; Oberlehrerin - Auf Jakes Seite war nur Lehrmeisterin Evelyn, da es für Freya nicht einfach war, von der Tribüne herunterzukommen.
Evelyn klopfte ihm auf die Schulter.
Warmherzig sagte Evelyn: „Also, da wären wir. Gib einfach dein Bestes und zeig ihnen, was in dir steckt.“
Jake sagte lächelnd: „Keine Sorge, Lehrmeisterin. Ich werde nicht gegen dieses kleine Mädchen verlieren.“
Evelyn rollte mit den Augen. „Gerade hochnäsige Emporkömmlinge wie du neigen dazu, in wichtigen Kämpfen zu versagen. Offensichtlich hast du keine Ahnung, wie schwer es ist, gegen eine Zwillingsbestienmeisterin zu kämpfen.“
Jake lachte. „Sind Sie immer noch meine Lehrmeisterin? Warum feuern Sie die andere Seite an und nicht mich? Ich wechsle den Hof, ich bin weg!“</t>
        </is>
      </c>
      <c r="J2338" t="inlineStr">
        <is>
          <t xml:space="preserve">AI</t>
        </is>
      </c>
      <c r="K2338" t="inlineStr">
        <is>
          <t xml:space="preserve">Script error</t>
        </is>
      </c>
      <c r="L2338" t="inlineStr">
        <is>
          <t xml:space="preserve">Script error</t>
        </is>
      </c>
      <c r="M2338" t="str">
        <f>IFERROR(IF(VLOOKUP(L2338,'Quantification'!$A:$B,2,FALSE)&amp;""="","Unclassified",VLOOKUP(L2338,'Quantification'!$A:$B,2,FALSE)),"Unclassified")</f>
        <v>Major</v>
      </c>
      <c r="N2338" t="inlineStr">
        <is>
          <t xml:space="preserve">frl-denis.sobol@pocketfm.com</t>
        </is>
      </c>
      <c r="O2338" t="inlineStr">
        <is>
          <t xml:space="preserve">Issues found in raw</t>
        </is>
      </c>
      <c r="P2338" t="str">
        <f>IF(OR(O2338="Issues found in master",O2338="Final master"),"Master",IF(OR(O2338="Ready for Master",O2338="Issues found in raw",O2338="Raw under QC",O2338="Issues resolved in raw"),"Raw","-"))</f>
        <v>Raw</v>
      </c>
      <c r="Q2338" s="13">
        <v>46274.43611111111</v>
      </c>
      <c r="R2338" t="inlineStr">
        <is>
          <t xml:space="preserve">2026-09 (Sept)</t>
        </is>
      </c>
      <c r="S2338">
        <f>IF(M2338="Not an error",0,IF(COUNTIFS($A$2:$A2338,$A2338,$D$2:$D2338,$D2338,$M$2:$M2338,"&lt;&gt;Not an error")=1,1,0))</f>
        <v>0</v>
      </c>
      <c r="T2338">
        <f>IF(M2338&lt;&gt;"Major",0,IF(COUNTIFS($A$2:$A2338,$A2338,$D$2:$D2338,$D2338,$M$2:$M2338,"Major")=1,1,0))</f>
        <v>0</v>
      </c>
      <c r="U2338">
        <f>IF(M2338&lt;&gt;"Minor",0,IF(COUNTIFS($A$2:$A2338,$A2338,$D$2:$D2338,$D2338,$M$2:$M2338,"Minor")=1,1,0))</f>
        <v>0</v>
      </c>
    </row>
    <row r="2339">
      <c r="A2339" t="inlineStr">
        <is>
          <t xml:space="preserve">af2d64963a0b2a4ae6e1645ebec6e6220c089166</t>
        </is>
      </c>
      <c r="B2339" t="inlineStr">
        <is>
          <t xml:space="preserve">Rise of the Beastmaster</t>
        </is>
      </c>
      <c r="C2339" t="inlineStr">
        <is>
          <t xml:space="preserve">Der Aufstieg Des Beastmasters</t>
        </is>
      </c>
      <c r="D2339" t="inlineStr">
        <is>
          <t xml:space="preserve">36bd21bba65d89cc8fa93f282b0c9d9f45851b28</t>
        </is>
      </c>
      <c r="E2339" t="inlineStr">
        <is>
          <t xml:space="preserve">Episode 61: Ein Gefährliches Unentschieden</t>
        </is>
      </c>
      <c r="F2339">
        <v>61</v>
      </c>
      <c r="G2339" t="inlineStr">
        <is>
          <t xml:space="preserve">1:56-2:01</t>
        </is>
      </c>
      <c r="H2339" t="inlineStr">
        <is>
          <t xml:space="preserve">Resolved</t>
        </is>
      </c>
      <c r="I2339" t="inlineStr">
        <is>
          <t xml:space="preserve">Amberfurt Institut -&gt; Amberfurt Kolleg - "In ihrer Version war Jake ein totaler Witz, eine Schande für das Amberfurt Institut."</t>
        </is>
      </c>
      <c r="J2339" t="inlineStr">
        <is>
          <t xml:space="preserve">AI</t>
        </is>
      </c>
      <c r="K2339" t="inlineStr">
        <is>
          <t xml:space="preserve">Script error</t>
        </is>
      </c>
      <c r="L2339" t="inlineStr">
        <is>
          <t xml:space="preserve">Script error</t>
        </is>
      </c>
      <c r="M2339" t="str">
        <f>IFERROR(IF(VLOOKUP(L2339,'Quantification'!$A:$B,2,FALSE)&amp;""="","Unclassified",VLOOKUP(L2339,'Quantification'!$A:$B,2,FALSE)),"Unclassified")</f>
        <v>Major</v>
      </c>
      <c r="N2339" t="inlineStr">
        <is>
          <t xml:space="preserve">frl-denis.sobol@pocketfm.com</t>
        </is>
      </c>
      <c r="O2339" t="inlineStr">
        <is>
          <t xml:space="preserve">Issues found in raw</t>
        </is>
      </c>
      <c r="P2339" t="str">
        <f>IF(OR(O2339="Issues found in master",O2339="Final master"),"Master",IF(OR(O2339="Ready for Master",O2339="Issues found in raw",O2339="Raw under QC",O2339="Issues resolved in raw"),"Raw","-"))</f>
        <v>Raw</v>
      </c>
      <c r="Q2339" s="13">
        <v>46274.43611111111</v>
      </c>
      <c r="R2339" t="inlineStr">
        <is>
          <t xml:space="preserve">2026-09 (Sept)</t>
        </is>
      </c>
      <c r="S2339">
        <f>IF(M2339="Not an error",0,IF(COUNTIFS($A$2:$A2339,$A2339,$D$2:$D2339,$D2339,$M$2:$M2339,"&lt;&gt;Not an error")=1,1,0))</f>
        <v>1</v>
      </c>
      <c r="T2339">
        <f>IF(M2339&lt;&gt;"Major",0,IF(COUNTIFS($A$2:$A2339,$A2339,$D$2:$D2339,$D2339,$M$2:$M2339,"Major")=1,1,0))</f>
        <v>1</v>
      </c>
      <c r="U2339">
        <f>IF(M2339&lt;&gt;"Minor",0,IF(COUNTIFS($A$2:$A2339,$A2339,$D$2:$D2339,$D2339,$M$2:$M2339,"Minor")=1,1,0))</f>
        <v>0</v>
      </c>
    </row>
    <row r="2340">
      <c r="A2340" t="inlineStr">
        <is>
          <t xml:space="preserve">af2d64963a0b2a4ae6e1645ebec6e6220c089166</t>
        </is>
      </c>
      <c r="B2340" t="inlineStr">
        <is>
          <t xml:space="preserve">Rise of the Beastmaster</t>
        </is>
      </c>
      <c r="C2340" t="inlineStr">
        <is>
          <t xml:space="preserve">Der Aufstieg Des Beastmasters</t>
        </is>
      </c>
      <c r="D2340" t="inlineStr">
        <is>
          <t xml:space="preserve">36bd21bba65d89cc8fa93f282b0c9d9f45851b28</t>
        </is>
      </c>
      <c r="E2340" t="inlineStr">
        <is>
          <t xml:space="preserve">Episode 61: Ein Gefährliches Unentschieden</t>
        </is>
      </c>
      <c r="F2340">
        <v>61</v>
      </c>
      <c r="G2340" t="inlineStr">
        <is>
          <t xml:space="preserve">6:10-6:19</t>
        </is>
      </c>
      <c r="H2340" t="inlineStr">
        <is>
          <t xml:space="preserve">Resolved</t>
        </is>
      </c>
      <c r="I2340" t="inlineStr">
        <is>
          <t xml:space="preserve">Amberfurt Institut -&gt; Amberfurt Kolleg - „Abschaum wie du gehört nicht an das Amberfurt Institut, geschweige denn ins Himmelswacht-Reliquiar. Niemand hier wird dich überhaupt unterstützen!“</t>
        </is>
      </c>
      <c r="J2340" t="inlineStr">
        <is>
          <t xml:space="preserve">AI</t>
        </is>
      </c>
      <c r="K2340" t="inlineStr">
        <is>
          <t xml:space="preserve">Script error</t>
        </is>
      </c>
      <c r="L2340" t="inlineStr">
        <is>
          <t xml:space="preserve">Script error</t>
        </is>
      </c>
      <c r="M2340" t="str">
        <f>IFERROR(IF(VLOOKUP(L2340,'Quantification'!$A:$B,2,FALSE)&amp;""="","Unclassified",VLOOKUP(L2340,'Quantification'!$A:$B,2,FALSE)),"Unclassified")</f>
        <v>Major</v>
      </c>
      <c r="N2340" t="inlineStr">
        <is>
          <t xml:space="preserve">frl-denis.sobol@pocketfm.com</t>
        </is>
      </c>
      <c r="O2340" t="inlineStr">
        <is>
          <t xml:space="preserve">Issues found in raw</t>
        </is>
      </c>
      <c r="P2340" t="str">
        <f>IF(OR(O2340="Issues found in master",O2340="Final master"),"Master",IF(OR(O2340="Ready for Master",O2340="Issues found in raw",O2340="Raw under QC",O2340="Issues resolved in raw"),"Raw","-"))</f>
        <v>Raw</v>
      </c>
      <c r="Q2340" s="13">
        <v>46274.43611111111</v>
      </c>
      <c r="R2340" t="inlineStr">
        <is>
          <t xml:space="preserve">2026-09 (Sept)</t>
        </is>
      </c>
      <c r="S2340">
        <f>IF(M2340="Not an error",0,IF(COUNTIFS($A$2:$A2340,$A2340,$D$2:$D2340,$D2340,$M$2:$M2340,"&lt;&gt;Not an error")=1,1,0))</f>
        <v>0</v>
      </c>
      <c r="T2340">
        <f>IF(M2340&lt;&gt;"Major",0,IF(COUNTIFS($A$2:$A2340,$A2340,$D$2:$D2340,$D2340,$M$2:$M2340,"Major")=1,1,0))</f>
        <v>0</v>
      </c>
      <c r="U2340">
        <f>IF(M2340&lt;&gt;"Minor",0,IF(COUNTIFS($A$2:$A2340,$A2340,$D$2:$D2340,$D2340,$M$2:$M2340,"Minor")=1,1,0))</f>
        <v>0</v>
      </c>
    </row>
    <row r="2341">
      <c r="A2341" t="inlineStr">
        <is>
          <t xml:space="preserve">af2d64963a0b2a4ae6e1645ebec6e6220c089166</t>
        </is>
      </c>
      <c r="B2341" t="inlineStr">
        <is>
          <t xml:space="preserve">Rise of the Beastmaster</t>
        </is>
      </c>
      <c r="C2341" t="inlineStr">
        <is>
          <t xml:space="preserve">Der Aufstieg Des Beastmasters</t>
        </is>
      </c>
      <c r="D2341" t="inlineStr">
        <is>
          <t xml:space="preserve">36bd21bba65d89cc8fa93f282b0c9d9f45851b28</t>
        </is>
      </c>
      <c r="E2341" t="inlineStr">
        <is>
          <t xml:space="preserve">Episode 61: Ein Gefährliches Unentschieden</t>
        </is>
      </c>
      <c r="F2341">
        <v>61</v>
      </c>
      <c r="G2341" t="inlineStr">
        <is>
          <t xml:space="preserve">6:29-6:33</t>
        </is>
      </c>
      <c r="H2341" t="inlineStr">
        <is>
          <t xml:space="preserve">Resolved</t>
        </is>
      </c>
      <c r="I2341" t="inlineStr">
        <is>
          <t xml:space="preserve">VA mispronounces war - "Seine Mama war in der Menge, und war das nicht genug?"</t>
        </is>
      </c>
      <c r="J2341" t="inlineStr">
        <is>
          <t xml:space="preserve">VOA</t>
        </is>
      </c>
      <c r="K2341" t="inlineStr">
        <is>
          <t xml:space="preserve">Mispronunciation</t>
        </is>
      </c>
      <c r="L2341" t="inlineStr">
        <is>
          <t xml:space="preserve">Mispronunciation</t>
        </is>
      </c>
      <c r="M2341" t="str">
        <f>IFERROR(IF(VLOOKUP(L2341,'Quantification'!$A:$B,2,FALSE)&amp;""="","Unclassified",VLOOKUP(L2341,'Quantification'!$A:$B,2,FALSE)),"Unclassified")</f>
        <v>Major</v>
      </c>
      <c r="N2341" t="inlineStr">
        <is>
          <t xml:space="preserve">frl-denis.sobol@pocketfm.com</t>
        </is>
      </c>
      <c r="O2341" t="inlineStr">
        <is>
          <t xml:space="preserve">Issues found in raw</t>
        </is>
      </c>
      <c r="P2341" t="str">
        <f>IF(OR(O2341="Issues found in master",O2341="Final master"),"Master",IF(OR(O2341="Ready for Master",O2341="Issues found in raw",O2341="Raw under QC",O2341="Issues resolved in raw"),"Raw","-"))</f>
        <v>Raw</v>
      </c>
      <c r="Q2341" s="13">
        <v>46274.43611111111</v>
      </c>
      <c r="R2341" t="inlineStr">
        <is>
          <t xml:space="preserve">2026-09 (Sept)</t>
        </is>
      </c>
      <c r="S2341">
        <f>IF(M2341="Not an error",0,IF(COUNTIFS($A$2:$A2341,$A2341,$D$2:$D2341,$D2341,$M$2:$M2341,"&lt;&gt;Not an error")=1,1,0))</f>
        <v>0</v>
      </c>
      <c r="T2341">
        <f>IF(M2341&lt;&gt;"Major",0,IF(COUNTIFS($A$2:$A2341,$A2341,$D$2:$D2341,$D2341,$M$2:$M2341,"Major")=1,1,0))</f>
        <v>0</v>
      </c>
      <c r="U2341">
        <f>IF(M2341&lt;&gt;"Minor",0,IF(COUNTIFS($A$2:$A2341,$A2341,$D$2:$D2341,$D2341,$M$2:$M2341,"Minor")=1,1,0))</f>
        <v>0</v>
      </c>
    </row>
    <row r="2342">
      <c r="A2342" t="inlineStr">
        <is>
          <t xml:space="preserve">af2d64963a0b2a4ae6e1645ebec6e6220c089166</t>
        </is>
      </c>
      <c r="B2342" t="inlineStr">
        <is>
          <t xml:space="preserve">Rise of the Beastmaster</t>
        </is>
      </c>
      <c r="C2342" t="inlineStr">
        <is>
          <t xml:space="preserve">Der Aufstieg Des Beastmasters</t>
        </is>
      </c>
      <c r="D2342" t="inlineStr">
        <is>
          <t xml:space="preserve">aefc56c1d6bcd5a8e0e9c25a28cfb4e3658e8d65</t>
        </is>
      </c>
      <c r="E2342" t="inlineStr">
        <is>
          <t xml:space="preserve">Episode 62: Der Phönix Erwacht</t>
        </is>
      </c>
      <c r="F2342">
        <v>62</v>
      </c>
      <c r="H2342" t="inlineStr">
        <is>
          <t xml:space="preserve">Pending</t>
        </is>
      </c>
      <c r="I2342" t="inlineStr">
        <is>
          <t xml:space="preserve">the name â€œElowenâ€_x009d_ seems to be pronounced with emphasis on either the first, second, or third syllable. Maybe itâ€™s worth trying an alias for her name, but the alias could introduce more drastic variation than just a shift in emphasis, so it might be safer to keep it as is</t>
        </is>
      </c>
      <c r="J2342" t="inlineStr">
        <is>
          <t xml:space="preserve">VOA</t>
        </is>
      </c>
      <c r="K2342" t="inlineStr">
        <is>
          <t xml:space="preserve">Mispronunciation</t>
        </is>
      </c>
      <c r="L2342" t="inlineStr">
        <is>
          <t xml:space="preserve">Mispronunciation</t>
        </is>
      </c>
      <c r="M2342" t="str">
        <f>IFERROR(IF(VLOOKUP(L2342,'Quantification'!$A:$B,2,FALSE)&amp;""="","Unclassified",VLOOKUP(L2342,'Quantification'!$A:$B,2,FALSE)),"Unclassified")</f>
        <v>Major</v>
      </c>
      <c r="N2342" t="inlineStr">
        <is>
          <t xml:space="preserve">frl-denis.sobol@pocketfm.com</t>
        </is>
      </c>
      <c r="O2342" t="inlineStr">
        <is>
          <t xml:space="preserve">Final Master</t>
        </is>
      </c>
      <c r="P2342" t="str">
        <f>IF(OR(O2342="Issues found in master",O2342="Final master"),"Master",IF(OR(O2342="Ready for Master",O2342="Issues found in raw",O2342="Raw under QC",O2342="Issues resolved in raw"),"Raw","-"))</f>
        <v>Master</v>
      </c>
      <c r="Q2342" s="13">
        <v>46274.43611111111</v>
      </c>
      <c r="R2342" t="inlineStr">
        <is>
          <t xml:space="preserve">2026-09 (Sept)</t>
        </is>
      </c>
      <c r="S2342">
        <f>IF(M2342="Not an error",0,IF(COUNTIFS($A$2:$A2342,$A2342,$D$2:$D2342,$D2342,$M$2:$M2342,"&lt;&gt;Not an error")=1,1,0))</f>
        <v>1</v>
      </c>
      <c r="T2342">
        <f>IF(M2342&lt;&gt;"Major",0,IF(COUNTIFS($A$2:$A2342,$A2342,$D$2:$D2342,$D2342,$M$2:$M2342,"Major")=1,1,0))</f>
        <v>1</v>
      </c>
      <c r="U2342">
        <f>IF(M2342&lt;&gt;"Minor",0,IF(COUNTIFS($A$2:$A2342,$A2342,$D$2:$D2342,$D2342,$M$2:$M2342,"Minor")=1,1,0))</f>
        <v>0</v>
      </c>
    </row>
    <row r="2343">
      <c r="A2343" t="inlineStr">
        <is>
          <t xml:space="preserve">af2d64963a0b2a4ae6e1645ebec6e6220c089166</t>
        </is>
      </c>
      <c r="B2343" t="inlineStr">
        <is>
          <t xml:space="preserve">Rise of the Beastmaster</t>
        </is>
      </c>
      <c r="C2343" t="inlineStr">
        <is>
          <t xml:space="preserve">Der Aufstieg Des Beastmasters</t>
        </is>
      </c>
      <c r="D2343" t="inlineStr">
        <is>
          <t xml:space="preserve">ed1d42404978c815f61bde87fae265ff0ea73e5c</t>
        </is>
      </c>
      <c r="E2343" t="inlineStr">
        <is>
          <t xml:space="preserve">Episode 66: Gegen Alle Widerstände</t>
        </is>
      </c>
      <c r="F2343">
        <v>66</v>
      </c>
      <c r="G2343" t="inlineStr">
        <is>
          <t xml:space="preserve">0:00-0:10</t>
        </is>
      </c>
      <c r="H2343" t="inlineStr">
        <is>
          <t xml:space="preserve">Resolved</t>
        </is>
      </c>
      <c r="I2343" t="inlineStr">
        <is>
          <t xml:space="preserve">ihres Bestien-Chis -&gt; ihrer Bestienkraft "Philippa versuchte, den Hieb der Streitaxt abzuwehren, doch der Rückstoß, der durch das Zurückziehen ihres Bestien-Chis entstand, verletzte sie stattdessen."</t>
        </is>
      </c>
      <c r="J2343" t="inlineStr">
        <is>
          <t xml:space="preserve">AI</t>
        </is>
      </c>
      <c r="K2343" t="inlineStr">
        <is>
          <t xml:space="preserve">Script error</t>
        </is>
      </c>
      <c r="L2343" t="inlineStr">
        <is>
          <t xml:space="preserve">Script error</t>
        </is>
      </c>
      <c r="M2343" t="str">
        <f>IFERROR(IF(VLOOKUP(L2343,'Quantification'!$A:$B,2,FALSE)&amp;""="","Unclassified",VLOOKUP(L2343,'Quantification'!$A:$B,2,FALSE)),"Unclassified")</f>
        <v>Major</v>
      </c>
      <c r="N2343" t="inlineStr">
        <is>
          <t xml:space="preserve">frl-denis.sobol@pocketfm.com</t>
        </is>
      </c>
      <c r="O2343" t="inlineStr">
        <is>
          <t xml:space="preserve">Issues found in raw</t>
        </is>
      </c>
      <c r="P2343" t="str">
        <f>IF(OR(O2343="Issues found in master",O2343="Final master"),"Master",IF(OR(O2343="Ready for Master",O2343="Issues found in raw",O2343="Raw under QC",O2343="Issues resolved in raw"),"Raw","-"))</f>
        <v>Raw</v>
      </c>
      <c r="Q2343" s="13">
        <v>46274.43611111111</v>
      </c>
      <c r="R2343" t="inlineStr">
        <is>
          <t xml:space="preserve">2026-09 (Sept)</t>
        </is>
      </c>
      <c r="S2343">
        <f>IF(M2343="Not an error",0,IF(COUNTIFS($A$2:$A2343,$A2343,$D$2:$D2343,$D2343,$M$2:$M2343,"&lt;&gt;Not an error")=1,1,0))</f>
        <v>1</v>
      </c>
      <c r="T2343">
        <f>IF(M2343&lt;&gt;"Major",0,IF(COUNTIFS($A$2:$A2343,$A2343,$D$2:$D2343,$D2343,$M$2:$M2343,"Major")=1,1,0))</f>
        <v>1</v>
      </c>
      <c r="U2343">
        <f>IF(M2343&lt;&gt;"Minor",0,IF(COUNTIFS($A$2:$A2343,$A2343,$D$2:$D2343,$D2343,$M$2:$M2343,"Minor")=1,1,0))</f>
        <v>0</v>
      </c>
    </row>
    <row r="2344">
      <c r="A2344" t="inlineStr">
        <is>
          <t xml:space="preserve">af2d64963a0b2a4ae6e1645ebec6e6220c089166</t>
        </is>
      </c>
      <c r="B2344" t="inlineStr">
        <is>
          <t xml:space="preserve">Rise of the Beastmaster</t>
        </is>
      </c>
      <c r="C2344" t="inlineStr">
        <is>
          <t xml:space="preserve">Der Aufstieg Des Beastmasters</t>
        </is>
      </c>
      <c r="D2344" t="inlineStr">
        <is>
          <t xml:space="preserve">ed1d42404978c815f61bde87fae265ff0ea73e5c</t>
        </is>
      </c>
      <c r="E2344" t="inlineStr">
        <is>
          <t xml:space="preserve">Episode 66: Gegen Alle Widerstände</t>
        </is>
      </c>
      <c r="F2344">
        <v>66</v>
      </c>
      <c r="G2344" t="inlineStr">
        <is>
          <t xml:space="preserve">11:18-11:31</t>
        </is>
      </c>
      <c r="H2344" t="inlineStr">
        <is>
          <t xml:space="preserve">Resolved</t>
        </is>
      </c>
      <c r="I2344" t="inlineStr">
        <is>
          <t xml:space="preserve">Hofaufseher -&gt; Hofvorsteher; Aufseher -&gt; Vorsteher - "Das Ergebnis des Kampfes war fair, und die fünf Hofaufseher konnten es nur akzeptieren. Für den Aufseher des Phönix-Hofs, Gregory, war es eine wahre Ehre, dass der Primus-Schüler aus seinem Hof kam."</t>
        </is>
      </c>
      <c r="J2344" t="inlineStr">
        <is>
          <t xml:space="preserve">AI</t>
        </is>
      </c>
      <c r="K2344" t="inlineStr">
        <is>
          <t xml:space="preserve">Script error</t>
        </is>
      </c>
      <c r="L2344" t="inlineStr">
        <is>
          <t xml:space="preserve">Script error</t>
        </is>
      </c>
      <c r="M2344" t="str">
        <f>IFERROR(IF(VLOOKUP(L2344,'Quantification'!$A:$B,2,FALSE)&amp;""="","Unclassified",VLOOKUP(L2344,'Quantification'!$A:$B,2,FALSE)),"Unclassified")</f>
        <v>Major</v>
      </c>
      <c r="N2344" t="inlineStr">
        <is>
          <t xml:space="preserve">frl-denis.sobol@pocketfm.com</t>
        </is>
      </c>
      <c r="O2344" t="inlineStr">
        <is>
          <t xml:space="preserve">Issues found in raw</t>
        </is>
      </c>
      <c r="P2344" t="str">
        <f>IF(OR(O2344="Issues found in master",O2344="Final master"),"Master",IF(OR(O2344="Ready for Master",O2344="Issues found in raw",O2344="Raw under QC",O2344="Issues resolved in raw"),"Raw","-"))</f>
        <v>Raw</v>
      </c>
      <c r="Q2344" s="13">
        <v>46274.43611111111</v>
      </c>
      <c r="R2344" t="inlineStr">
        <is>
          <t xml:space="preserve">2026-09 (Sept)</t>
        </is>
      </c>
      <c r="S2344">
        <f>IF(M2344="Not an error",0,IF(COUNTIFS($A$2:$A2344,$A2344,$D$2:$D2344,$D2344,$M$2:$M2344,"&lt;&gt;Not an error")=1,1,0))</f>
        <v>0</v>
      </c>
      <c r="T2344">
        <f>IF(M2344&lt;&gt;"Major",0,IF(COUNTIFS($A$2:$A2344,$A2344,$D$2:$D2344,$D2344,$M$2:$M2344,"Major")=1,1,0))</f>
        <v>0</v>
      </c>
      <c r="U2344">
        <f>IF(M2344&lt;&gt;"Minor",0,IF(COUNTIFS($A$2:$A2344,$A2344,$D$2:$D2344,$D2344,$M$2:$M2344,"Minor")=1,1,0))</f>
        <v>0</v>
      </c>
    </row>
    <row r="2345">
      <c r="A2345" t="inlineStr">
        <is>
          <t xml:space="preserve">af2d64963a0b2a4ae6e1645ebec6e6220c089166</t>
        </is>
      </c>
      <c r="B2345" t="inlineStr">
        <is>
          <t xml:space="preserve">Rise of the Beastmaster</t>
        </is>
      </c>
      <c r="C2345" t="inlineStr">
        <is>
          <t xml:space="preserve">Der Aufstieg Des Beastmasters</t>
        </is>
      </c>
      <c r="D2345" t="inlineStr">
        <is>
          <t xml:space="preserve">9225972d16d2e02712092dfd8bb96e2b94faf70c</t>
        </is>
      </c>
      <c r="E2345" t="inlineStr">
        <is>
          <t xml:space="preserve">Episode 68: Entfesselte Kraft</t>
        </is>
      </c>
      <c r="F2345">
        <v>68</v>
      </c>
      <c r="G2345" t="inlineStr">
        <is>
          <t xml:space="preserve">8:59-9:09</t>
        </is>
      </c>
      <c r="H2345" t="inlineStr">
        <is>
          <t xml:space="preserve">Resolved</t>
        </is>
      </c>
      <c r="I2345" t="inlineStr">
        <is>
          <t xml:space="preserve">this ep was re-generated just now, so Im assuming that's the reason that script and audio don't match, the audio says Chefmentoren but the correct term here is Oberlehrer - "Am Amberfurt-Kolleg nahmen die Schüler an Klassen teil, die von Oberlehrern geleitet wurden, und beendeten ihre Ausbildung normalerweise nach zwölf Jahren."</t>
        </is>
      </c>
      <c r="J2345" t="inlineStr">
        <is>
          <t xml:space="preserve">AI</t>
        </is>
      </c>
      <c r="K2345" t="inlineStr">
        <is>
          <t xml:space="preserve">Script error</t>
        </is>
      </c>
      <c r="L2345" t="inlineStr">
        <is>
          <t xml:space="preserve">Script error</t>
        </is>
      </c>
      <c r="M2345" t="str">
        <f>IFERROR(IF(VLOOKUP(L2345,'Quantification'!$A:$B,2,FALSE)&amp;""="","Unclassified",VLOOKUP(L2345,'Quantification'!$A:$B,2,FALSE)),"Unclassified")</f>
        <v>Major</v>
      </c>
      <c r="N2345" t="inlineStr">
        <is>
          <t xml:space="preserve">frl-denis.sobol@pocketfm.com</t>
        </is>
      </c>
      <c r="O2345" t="inlineStr">
        <is>
          <t xml:space="preserve">Issues found in raw</t>
        </is>
      </c>
      <c r="P2345" t="str">
        <f>IF(OR(O2345="Issues found in master",O2345="Final master"),"Master",IF(OR(O2345="Ready for Master",O2345="Issues found in raw",O2345="Raw under QC",O2345="Issues resolved in raw"),"Raw","-"))</f>
        <v>Raw</v>
      </c>
      <c r="Q2345" s="13">
        <v>46274.43611111111</v>
      </c>
      <c r="R2345" t="inlineStr">
        <is>
          <t xml:space="preserve">2026-09 (Sept)</t>
        </is>
      </c>
      <c r="S2345">
        <f>IF(M2345="Not an error",0,IF(COUNTIFS($A$2:$A2345,$A2345,$D$2:$D2345,$D2345,$M$2:$M2345,"&lt;&gt;Not an error")=1,1,0))</f>
        <v>1</v>
      </c>
      <c r="T2345">
        <f>IF(M2345&lt;&gt;"Major",0,IF(COUNTIFS($A$2:$A2345,$A2345,$D$2:$D2345,$D2345,$M$2:$M2345,"Major")=1,1,0))</f>
        <v>1</v>
      </c>
      <c r="U2345">
        <f>IF(M2345&lt;&gt;"Minor",0,IF(COUNTIFS($A$2:$A2345,$A2345,$D$2:$D2345,$D2345,$M$2:$M2345,"Minor")=1,1,0))</f>
        <v>0</v>
      </c>
    </row>
    <row r="2346">
      <c r="A2346" t="inlineStr">
        <is>
          <t xml:space="preserve">af2d64963a0b2a4ae6e1645ebec6e6220c089166</t>
        </is>
      </c>
      <c r="B2346" t="inlineStr">
        <is>
          <t xml:space="preserve">Rise of the Beastmaster</t>
        </is>
      </c>
      <c r="C2346" t="inlineStr">
        <is>
          <t xml:space="preserve">Der Aufstieg Des Beastmasters</t>
        </is>
      </c>
      <c r="D2346" t="inlineStr">
        <is>
          <t xml:space="preserve">9225972d16d2e02712092dfd8bb96e2b94faf70c</t>
        </is>
      </c>
      <c r="E2346" t="inlineStr">
        <is>
          <t xml:space="preserve">Episode 68: Entfesselte Kraft</t>
        </is>
      </c>
      <c r="F2346">
        <v>68</v>
      </c>
      <c r="G2346" t="inlineStr">
        <is>
          <t xml:space="preserve">8:28-12:09</t>
        </is>
      </c>
      <c r="H2346" t="inlineStr">
        <is>
          <t xml:space="preserve">Resolved</t>
        </is>
      </c>
      <c r="I2346" t="inlineStr">
        <is>
          <t xml:space="preserve">the audio says supernal-mentor but the script currently says meistertutor here, I'm assuming the script will be updated to say supernal-mentor. It seems like there is a new term being introduced here, so either term works for me, but the pronunciation of supernal is inconsistent, "meisterlehrer" is probably an even better alternative since oberlehrer is already an established title of lower rank; oberlehrer is correct here, audio and script should not say chefmentoren; supernal-mentor-&gt; meister-lehrer?, Chefmentor -&gt; Oberlehrer, Gouverneur -&gt; Hofvorsteher - "Um Mitglied des Himmelswacht-Reliquiars zu werden, musst du von einem Meistertutor aufgenommen werden. Nutze die nächsten Tage, um Evelyn nach den verschiedenen Meistertutoren dort zu fragen.“
Jake antwortete: „Ja, Sir.“
Damit verließ Jake die Arena, da noch andere Kämpfe stattfanden.
Das Himmelswacht-Reliquiar war das Herz und der besondere Teil des Amberfurt-Kollegs und funktionierte ganz anders als die Hauptschule. Am Amberfurt-Kolleg nahmen die Schüler an Klassen teil, die von Oberlehrern geleitet wurden, und beendeten ihre Ausbildung normalerweise nach zwölf Jahren. Danach verließen sie die Schule und dienten dem Land.
Aber das Himmelswacht-Reliquiar verließ man nicht einfach so. Es war der eigentliche Kern des gesamten Amberfurt-Kollegs, und technisch gesehen waren alle Oberlehrer Teil davon. Im Himmelswacht-Reliquiar wurden die Leute, die die Schüler anleiteten, Meistertutoren genannt. Sie waren stärker als die Oberlehrer und hatten größere Aufgaben. Ein Meistertutor war wichtiger als selbst ein Gouverneur, und jeder von ihnen war in der ganzen Scharlachphönix-Gemeinschaft berühmt.
Dort wählten die Meistertutoren ihre Schüler persönlich aus und leiteten sie an. Tatsächlich hatte jeder Meistertutor weniger als zehn Schüler. Einer der wichtigsten Aspekte bei der Ausbildung im Himmelswacht-Reliquiar war also die Wahl eines passenden Meistertutors. Jeder hatte eine andere Persönlichkeit, eine andere Art zu lehren, und sogar die Art ihrer Lebensbundbestie machte einen großen Unterschied.
Evelyn trat um eine Ecke hervor und sagte: „Normalerweise ist der Primus-Schüler bei den Meistertutoren sehr gefragt, wenn er dem Himmelswacht-Reliquiar beitritt. Aber du bist ein bisschen anders. Du bist viel älter und nicht das, was man ein Naturtalent nennen würde. Du solltest dich besser unauffällig verhalten, wenn du dort reinkommst, und sicherstellen, dass du keinen der Meistertutoren verärgerst. Wenn du das tust, kannst du dich darauf vorbereiten, in meine Penley-Gruppe zurückzukehren und wieder zur Lachnummer zu werden.“
Jake fragte: „Im Ernst?“
Jake wusste nicht, ob er lachen oder weinen sollte. Selbst nachdem er so hart gearbeitet hatte, um Primus-Schüler zu werden, bestand immer noch die Möglichkeit, dass er nicht einmal ins Himmelswacht-Reliquiar aufgenommen würde.
Aber er konnte die Regeln verstehen. Da die Meistertutoren ihre Schüler selbst auswählten, würden sie niemals jemanden wählen, in dem sie kein Potenzial sahen. Wenn sie das täten, stünde ihr eigener Ruf auf dem Spiel. Wäre Philippa Primus-Schülerin geworden, hätten sie sich wahrscheinlich um sie gerissen, da einem echten Talent wie ihr eine glänzende Zukunft garantiert war.
Im Grunde kam alles darauf an, ob er bei den Meistertutoren in drei Tagen Anklang finden würde.
Jake fragte: „Miss Evelyn, was sagen Sie nun dazu, dass ich Lio und Philippa besiegt habe?“
Er erinnerte sich, wie sie gesagt hatte, dass er unmöglich gewinnen könne.
Evelyn sagte schmollend: „Das war nur, um dich anzuspornen. Du solltest lernen, wertzuschätzen, wie sehr sich deine Oberlehrerin um dich sorgt.“</t>
        </is>
      </c>
      <c r="J2346" t="inlineStr">
        <is>
          <t xml:space="preserve">AI</t>
        </is>
      </c>
      <c r="K2346" t="inlineStr">
        <is>
          <t xml:space="preserve">Script error</t>
        </is>
      </c>
      <c r="L2346" t="inlineStr">
        <is>
          <t xml:space="preserve">Script error</t>
        </is>
      </c>
      <c r="M2346" t="str">
        <f>IFERROR(IF(VLOOKUP(L2346,'Quantification'!$A:$B,2,FALSE)&amp;""="","Unclassified",VLOOKUP(L2346,'Quantification'!$A:$B,2,FALSE)),"Unclassified")</f>
        <v>Major</v>
      </c>
      <c r="N2346" t="inlineStr">
        <is>
          <t xml:space="preserve">frl-denis.sobol@pocketfm.com</t>
        </is>
      </c>
      <c r="O2346" t="inlineStr">
        <is>
          <t xml:space="preserve">Issues found in raw</t>
        </is>
      </c>
      <c r="P2346" t="str">
        <f>IF(OR(O2346="Issues found in master",O2346="Final master"),"Master",IF(OR(O2346="Ready for Master",O2346="Issues found in raw",O2346="Raw under QC",O2346="Issues resolved in raw"),"Raw","-"))</f>
        <v>Raw</v>
      </c>
      <c r="Q2346" s="13">
        <v>46274.43611111111</v>
      </c>
      <c r="R2346" t="inlineStr">
        <is>
          <t xml:space="preserve">2026-09 (Sept)</t>
        </is>
      </c>
      <c r="S2346">
        <f>IF(M2346="Not an error",0,IF(COUNTIFS($A$2:$A2346,$A2346,$D$2:$D2346,$D2346,$M$2:$M2346,"&lt;&gt;Not an error")=1,1,0))</f>
        <v>0</v>
      </c>
      <c r="T2346">
        <f>IF(M2346&lt;&gt;"Major",0,IF(COUNTIFS($A$2:$A2346,$A2346,$D$2:$D2346,$D2346,$M$2:$M2346,"Major")=1,1,0))</f>
        <v>0</v>
      </c>
      <c r="U2346">
        <f>IF(M2346&lt;&gt;"Minor",0,IF(COUNTIFS($A$2:$A2346,$A2346,$D$2:$D2346,$D2346,$M$2:$M2346,"Minor")=1,1,0))</f>
        <v>0</v>
      </c>
    </row>
    <row r="2347">
      <c r="A2347" t="inlineStr">
        <is>
          <t xml:space="preserve">af2d64963a0b2a4ae6e1645ebec6e6220c089166</t>
        </is>
      </c>
      <c r="B2347" t="inlineStr">
        <is>
          <t xml:space="preserve">Rise of the Beastmaster</t>
        </is>
      </c>
      <c r="C2347" t="inlineStr">
        <is>
          <t xml:space="preserve">Der Aufstieg Des Beastmasters</t>
        </is>
      </c>
      <c r="D2347" t="inlineStr">
        <is>
          <t xml:space="preserve">9225972d16d2e02712092dfd8bb96e2b94faf70c</t>
        </is>
      </c>
      <c r="E2347" t="inlineStr">
        <is>
          <t xml:space="preserve">Episode 68: Entfesselte Kraft</t>
        </is>
      </c>
      <c r="F2347">
        <v>68</v>
      </c>
      <c r="G2347" t="inlineStr">
        <is>
          <t xml:space="preserve">00:00-0003</t>
        </is>
      </c>
      <c r="H2347" t="inlineStr">
        <is>
          <t xml:space="preserve">Resolved</t>
        </is>
      </c>
      <c r="I2347" t="inlineStr">
        <is>
          <t xml:space="preserve">Episode number and title mentioned in the beginning of the episode</t>
        </is>
      </c>
      <c r="J2347" t="inlineStr">
        <is>
          <t xml:space="preserve">AI</t>
        </is>
      </c>
      <c r="K2347" t="inlineStr">
        <is>
          <t xml:space="preserve">Script error</t>
        </is>
      </c>
      <c r="L2347" t="inlineStr">
        <is>
          <t xml:space="preserve">Script error</t>
        </is>
      </c>
      <c r="M2347" t="str">
        <f>IFERROR(IF(VLOOKUP(L2347,'Quantification'!$A:$B,2,FALSE)&amp;""="","Unclassified",VLOOKUP(L2347,'Quantification'!$A:$B,2,FALSE)),"Unclassified")</f>
        <v>Major</v>
      </c>
      <c r="N2347" t="inlineStr">
        <is>
          <t xml:space="preserve">frl-laura.nissen@pocketfm.com</t>
        </is>
      </c>
      <c r="O2347" t="inlineStr">
        <is>
          <t xml:space="preserve">Issues found in raw</t>
        </is>
      </c>
      <c r="P2347" t="str">
        <f>IF(OR(O2347="Issues found in master",O2347="Final master"),"Master",IF(OR(O2347="Ready for Master",O2347="Issues found in raw",O2347="Raw under QC",O2347="Issues resolved in raw"),"Raw","-"))</f>
        <v>Raw</v>
      </c>
      <c r="Q2347" s="13">
        <v>46274.43611111111</v>
      </c>
      <c r="R2347" t="inlineStr">
        <is>
          <t xml:space="preserve">2026-09 (Sept)</t>
        </is>
      </c>
      <c r="S2347">
        <f>IF(M2347="Not an error",0,IF(COUNTIFS($A$2:$A2347,$A2347,$D$2:$D2347,$D2347,$M$2:$M2347,"&lt;&gt;Not an error")=1,1,0))</f>
        <v>0</v>
      </c>
      <c r="T2347">
        <f>IF(M2347&lt;&gt;"Major",0,IF(COUNTIFS($A$2:$A2347,$A2347,$D$2:$D2347,$D2347,$M$2:$M2347,"Major")=1,1,0))</f>
        <v>0</v>
      </c>
      <c r="U2347">
        <f>IF(M2347&lt;&gt;"Minor",0,IF(COUNTIFS($A$2:$A2347,$A2347,$D$2:$D2347,$D2347,$M$2:$M2347,"Minor")=1,1,0))</f>
        <v>0</v>
      </c>
    </row>
    <row r="2348">
      <c r="A2348" t="inlineStr">
        <is>
          <t xml:space="preserve">af2d64963a0b2a4ae6e1645ebec6e6220c089166</t>
        </is>
      </c>
      <c r="B2348" t="inlineStr">
        <is>
          <t xml:space="preserve">Rise of the Beastmaster</t>
        </is>
      </c>
      <c r="C2348" t="inlineStr">
        <is>
          <t xml:space="preserve">Der Aufstieg Des Beastmasters</t>
        </is>
      </c>
      <c r="D2348" t="inlineStr">
        <is>
          <t xml:space="preserve">02f0d4f73d293938ddba9c65dabe92c098833ce9</t>
        </is>
      </c>
      <c r="E2348" t="inlineStr">
        <is>
          <t xml:space="preserve">Episode 69: Ein Name, an Den Man Sich Erinnert</t>
        </is>
      </c>
      <c r="F2348">
        <v>69</v>
      </c>
      <c r="G2348" t="inlineStr">
        <is>
          <t xml:space="preserve">0:13-0:19</t>
        </is>
      </c>
      <c r="H2348" t="inlineStr">
        <is>
          <t xml:space="preserve">Resolved</t>
        </is>
      </c>
      <c r="I2348" t="inlineStr">
        <is>
          <t xml:space="preserve">this ep was just re-generated like ep 70, script currently says meistertutoren, Audio says spitzentutoren, I suggest sticking with Meistertutor, or changing to Meister-lehrer, if the term Meistertutor was wiped from the script. The new audio for ep70 said supernal mentor but pronunciation for that is inconsistent and I don't have the current script, so I can’t check which term is used most frequently now. - "Evelyn fragte: „Was weißt du über die Meistertutoren? Hast du schon jemanden im Auge?“</t>
        </is>
      </c>
      <c r="J2348" t="inlineStr">
        <is>
          <t xml:space="preserve">AI</t>
        </is>
      </c>
      <c r="K2348" t="inlineStr">
        <is>
          <t xml:space="preserve">Script error</t>
        </is>
      </c>
      <c r="L2348" t="inlineStr">
        <is>
          <t xml:space="preserve">Script error</t>
        </is>
      </c>
      <c r="M2348" t="str">
        <f>IFERROR(IF(VLOOKUP(L2348,'Quantification'!$A:$B,2,FALSE)&amp;""="","Unclassified",VLOOKUP(L2348,'Quantification'!$A:$B,2,FALSE)),"Unclassified")</f>
        <v>Major</v>
      </c>
      <c r="N2348" t="inlineStr">
        <is>
          <t xml:space="preserve">frl-denis.sobol@pocketfm.com</t>
        </is>
      </c>
      <c r="O2348" t="inlineStr">
        <is>
          <t xml:space="preserve">Issues found in raw</t>
        </is>
      </c>
      <c r="P2348" t="str">
        <f>IF(OR(O2348="Issues found in master",O2348="Final master"),"Master",IF(OR(O2348="Ready for Master",O2348="Issues found in raw",O2348="Raw under QC",O2348="Issues resolved in raw"),"Raw","-"))</f>
        <v>Raw</v>
      </c>
      <c r="Q2348" s="13">
        <v>46274.43611111111</v>
      </c>
      <c r="R2348" t="inlineStr">
        <is>
          <t xml:space="preserve">2026-09 (Sept)</t>
        </is>
      </c>
      <c r="S2348">
        <f>IF(M2348="Not an error",0,IF(COUNTIFS($A$2:$A2348,$A2348,$D$2:$D2348,$D2348,$M$2:$M2348,"&lt;&gt;Not an error")=1,1,0))</f>
        <v>1</v>
      </c>
      <c r="T2348">
        <f>IF(M2348&lt;&gt;"Major",0,IF(COUNTIFS($A$2:$A2348,$A2348,$D$2:$D2348,$D2348,$M$2:$M2348,"Major")=1,1,0))</f>
        <v>1</v>
      </c>
      <c r="U2348">
        <f>IF(M2348&lt;&gt;"Minor",0,IF(COUNTIFS($A$2:$A2348,$A2348,$D$2:$D2348,$D2348,$M$2:$M2348,"Minor")=1,1,0))</f>
        <v>0</v>
      </c>
    </row>
    <row r="2349">
      <c r="A2349" t="inlineStr">
        <is>
          <t xml:space="preserve">af2d64963a0b2a4ae6e1645ebec6e6220c089166</t>
        </is>
      </c>
      <c r="B2349" t="inlineStr">
        <is>
          <t xml:space="preserve">Rise of the Beastmaster</t>
        </is>
      </c>
      <c r="C2349" t="inlineStr">
        <is>
          <t xml:space="preserve">Der Aufstieg Des Beastmasters</t>
        </is>
      </c>
      <c r="D2349" t="inlineStr">
        <is>
          <t xml:space="preserve">02f0d4f73d293938ddba9c65dabe92c098833ce9</t>
        </is>
      </c>
      <c r="E2349" t="inlineStr">
        <is>
          <t xml:space="preserve">Episode 69: Ein Name, an Den Man Sich Erinnert</t>
        </is>
      </c>
      <c r="F2349">
        <v>69</v>
      </c>
      <c r="G2349" t="inlineStr">
        <is>
          <t xml:space="preserve">1:37-1:46</t>
        </is>
      </c>
      <c r="H2349" t="inlineStr">
        <is>
          <t xml:space="preserve">Resolved</t>
        </is>
      </c>
      <c r="I2349" t="inlineStr">
        <is>
          <t xml:space="preserve">Aufseher -&gt; Vorsteher - "Er wusste es besser, als zu glauben, dass die „Göttin“ des Phönix-Hofs, die sogar vom Aufseher begehrt wurde, wirklich an ihm interessiert sein würde."</t>
        </is>
      </c>
      <c r="J2349" t="inlineStr">
        <is>
          <t xml:space="preserve">AI</t>
        </is>
      </c>
      <c r="K2349" t="inlineStr">
        <is>
          <t xml:space="preserve">Script error</t>
        </is>
      </c>
      <c r="L2349" t="inlineStr">
        <is>
          <t xml:space="preserve">Script error</t>
        </is>
      </c>
      <c r="M2349" t="str">
        <f>IFERROR(IF(VLOOKUP(L2349,'Quantification'!$A:$B,2,FALSE)&amp;""="","Unclassified",VLOOKUP(L2349,'Quantification'!$A:$B,2,FALSE)),"Unclassified")</f>
        <v>Major</v>
      </c>
      <c r="N2349" t="inlineStr">
        <is>
          <t xml:space="preserve">frl-denis.sobol@pocketfm.com</t>
        </is>
      </c>
      <c r="O2349" t="inlineStr">
        <is>
          <t xml:space="preserve">Issues found in raw</t>
        </is>
      </c>
      <c r="P2349" t="str">
        <f>IF(OR(O2349="Issues found in master",O2349="Final master"),"Master",IF(OR(O2349="Ready for Master",O2349="Issues found in raw",O2349="Raw under QC",O2349="Issues resolved in raw"),"Raw","-"))</f>
        <v>Raw</v>
      </c>
      <c r="Q2349" s="13">
        <v>46274.43611111111</v>
      </c>
      <c r="R2349" t="inlineStr">
        <is>
          <t xml:space="preserve">2026-09 (Sept)</t>
        </is>
      </c>
      <c r="S2349">
        <f>IF(M2349="Not an error",0,IF(COUNTIFS($A$2:$A2349,$A2349,$D$2:$D2349,$D2349,$M$2:$M2349,"&lt;&gt;Not an error")=1,1,0))</f>
        <v>0</v>
      </c>
      <c r="T2349">
        <f>IF(M2349&lt;&gt;"Major",0,IF(COUNTIFS($A$2:$A2349,$A2349,$D$2:$D2349,$D2349,$M$2:$M2349,"Major")=1,1,0))</f>
        <v>0</v>
      </c>
      <c r="U2349">
        <f>IF(M2349&lt;&gt;"Minor",0,IF(COUNTIFS($A$2:$A2349,$A2349,$D$2:$D2349,$D2349,$M$2:$M2349,"Minor")=1,1,0))</f>
        <v>0</v>
      </c>
    </row>
    <row r="2350">
      <c r="A2350" t="inlineStr">
        <is>
          <t xml:space="preserve">af2d64963a0b2a4ae6e1645ebec6e6220c089166</t>
        </is>
      </c>
      <c r="B2350" t="inlineStr">
        <is>
          <t xml:space="preserve">Rise of the Beastmaster</t>
        </is>
      </c>
      <c r="C2350" t="inlineStr">
        <is>
          <t xml:space="preserve">Der Aufstieg Des Beastmasters</t>
        </is>
      </c>
      <c r="D2350" t="inlineStr">
        <is>
          <t xml:space="preserve">02f0d4f73d293938ddba9c65dabe92c098833ce9</t>
        </is>
      </c>
      <c r="E2350" t="inlineStr">
        <is>
          <t xml:space="preserve">Episode 69: Ein Name, an Den Man Sich Erinnert</t>
        </is>
      </c>
      <c r="F2350">
        <v>69</v>
      </c>
      <c r="G2350" t="inlineStr">
        <is>
          <t xml:space="preserve">00:00-00:04</t>
        </is>
      </c>
      <c r="H2350" t="inlineStr">
        <is>
          <t xml:space="preserve">Resolved</t>
        </is>
      </c>
      <c r="I2350" t="inlineStr">
        <is>
          <t xml:space="preserve">Episode title and number mantioned in the beginnig of the episode</t>
        </is>
      </c>
      <c r="J2350" t="inlineStr">
        <is>
          <t xml:space="preserve">AI</t>
        </is>
      </c>
      <c r="K2350" t="inlineStr">
        <is>
          <t xml:space="preserve">Script error</t>
        </is>
      </c>
      <c r="L2350" t="inlineStr">
        <is>
          <t xml:space="preserve">Script error</t>
        </is>
      </c>
      <c r="M2350" t="str">
        <f>IFERROR(IF(VLOOKUP(L2350,'Quantification'!$A:$B,2,FALSE)&amp;""="","Unclassified",VLOOKUP(L2350,'Quantification'!$A:$B,2,FALSE)),"Unclassified")</f>
        <v>Major</v>
      </c>
      <c r="N2350" t="inlineStr">
        <is>
          <t xml:space="preserve">frl-laura.nissen@pocketfm.com</t>
        </is>
      </c>
      <c r="O2350" t="inlineStr">
        <is>
          <t xml:space="preserve">Issues found in raw</t>
        </is>
      </c>
      <c r="P2350" t="str">
        <f>IF(OR(O2350="Issues found in master",O2350="Final master"),"Master",IF(OR(O2350="Ready for Master",O2350="Issues found in raw",O2350="Raw under QC",O2350="Issues resolved in raw"),"Raw","-"))</f>
        <v>Raw</v>
      </c>
      <c r="Q2350" s="13">
        <v>46274.43611111111</v>
      </c>
      <c r="R2350" t="inlineStr">
        <is>
          <t xml:space="preserve">2026-09 (Sept)</t>
        </is>
      </c>
      <c r="S2350">
        <f>IF(M2350="Not an error",0,IF(COUNTIFS($A$2:$A2350,$A2350,$D$2:$D2350,$D2350,$M$2:$M2350,"&lt;&gt;Not an error")=1,1,0))</f>
        <v>0</v>
      </c>
      <c r="T2350">
        <f>IF(M2350&lt;&gt;"Major",0,IF(COUNTIFS($A$2:$A2350,$A2350,$D$2:$D2350,$D2350,$M$2:$M2350,"Major")=1,1,0))</f>
        <v>0</v>
      </c>
      <c r="U2350">
        <f>IF(M2350&lt;&gt;"Minor",0,IF(COUNTIFS($A$2:$A2350,$A2350,$D$2:$D2350,$D2350,$M$2:$M2350,"Minor")=1,1,0))</f>
        <v>0</v>
      </c>
    </row>
    <row r="2351">
      <c r="A2351" t="inlineStr">
        <is>
          <t xml:space="preserve">af2d64963a0b2a4ae6e1645ebec6e6220c089166</t>
        </is>
      </c>
      <c r="B2351" t="inlineStr">
        <is>
          <t xml:space="preserve">Rise of the Beastmaster</t>
        </is>
      </c>
      <c r="C2351" t="inlineStr">
        <is>
          <t xml:space="preserve">Der Aufstieg Des Beastmasters</t>
        </is>
      </c>
      <c r="D2351" t="inlineStr">
        <is>
          <t xml:space="preserve">02f0d4f73d293938ddba9c65dabe92c098833ce9</t>
        </is>
      </c>
      <c r="E2351" t="inlineStr">
        <is>
          <t xml:space="preserve">Episode 69: Ein Name, an Den Man Sich Erinnert</t>
        </is>
      </c>
      <c r="F2351">
        <v>69</v>
      </c>
      <c r="G2351" t="inlineStr">
        <is>
          <t xml:space="preserve">00:35-01:20</t>
        </is>
      </c>
      <c r="H2351" t="inlineStr">
        <is>
          <t xml:space="preserve">Resolved</t>
        </is>
      </c>
      <c r="I2351" t="inlineStr">
        <is>
          <t xml:space="preserve">Jake addresses Evelyn using "Euch", line from script: "alles darüber.“
Jake fragte vorsichtig: „Ma’am, ist das wirklich eine gute Idee? Nur wir beide, in Eurem Zimmer, bei Nacht?“
„Natürlich ist es das“, sagte Evelyn. „Außerdem brenne ich darauf zu erfahren, was so besonders an dir ist, dass sogar Prinzessin Maisie dich umarmt.“
Evelyn legte den Kopf schief. Jake wusste, dass das kein gutes Zeichen war.
Evelyn lächelte spielerisch. „Keine Sorge, ich beiße nicht.“
Das machte ihn nur noch misstrauischer.
Jake sagte unbehaglich: „Ma’am, ich muss zuerst meine Mama nach Hause bringen und etwas Zeit mit ihr verbringen. Wäre es in Ordnung, wenn ich übermorgen Abend zu Euch komme?“
"</t>
        </is>
      </c>
      <c r="J2351" t="inlineStr">
        <is>
          <t xml:space="preserve">AI</t>
        </is>
      </c>
      <c r="K2351" t="inlineStr">
        <is>
          <t xml:space="preserve">Script error</t>
        </is>
      </c>
      <c r="L2351" t="inlineStr">
        <is>
          <t xml:space="preserve">Script error</t>
        </is>
      </c>
      <c r="M2351" t="str">
        <f>IFERROR(IF(VLOOKUP(L2351,'Quantification'!$A:$B,2,FALSE)&amp;""="","Unclassified",VLOOKUP(L2351,'Quantification'!$A:$B,2,FALSE)),"Unclassified")</f>
        <v>Major</v>
      </c>
      <c r="N2351" t="inlineStr">
        <is>
          <t xml:space="preserve">frl-laura.nissen@pocketfm.com</t>
        </is>
      </c>
      <c r="O2351" t="inlineStr">
        <is>
          <t xml:space="preserve">Issues found in raw</t>
        </is>
      </c>
      <c r="P2351" t="str">
        <f>IF(OR(O2351="Issues found in master",O2351="Final master"),"Master",IF(OR(O2351="Ready for Master",O2351="Issues found in raw",O2351="Raw under QC",O2351="Issues resolved in raw"),"Raw","-"))</f>
        <v>Raw</v>
      </c>
      <c r="Q2351" s="13">
        <v>46274.43611111111</v>
      </c>
      <c r="R2351" t="inlineStr">
        <is>
          <t xml:space="preserve">2026-09 (Sept)</t>
        </is>
      </c>
      <c r="S2351">
        <f>IF(M2351="Not an error",0,IF(COUNTIFS($A$2:$A2351,$A2351,$D$2:$D2351,$D2351,$M$2:$M2351,"&lt;&gt;Not an error")=1,1,0))</f>
        <v>0</v>
      </c>
      <c r="T2351">
        <f>IF(M2351&lt;&gt;"Major",0,IF(COUNTIFS($A$2:$A2351,$A2351,$D$2:$D2351,$D2351,$M$2:$M2351,"Major")=1,1,0))</f>
        <v>0</v>
      </c>
      <c r="U2351">
        <f>IF(M2351&lt;&gt;"Minor",0,IF(COUNTIFS($A$2:$A2351,$A2351,$D$2:$D2351,$D2351,$M$2:$M2351,"Minor")=1,1,0))</f>
        <v>0</v>
      </c>
    </row>
    <row r="2352">
      <c r="A2352" t="inlineStr">
        <is>
          <t xml:space="preserve">af2d64963a0b2a4ae6e1645ebec6e6220c089166</t>
        </is>
      </c>
      <c r="B2352" t="inlineStr">
        <is>
          <t xml:space="preserve">Rise of the Beastmaster</t>
        </is>
      </c>
      <c r="C2352" t="inlineStr">
        <is>
          <t xml:space="preserve">Der Aufstieg Des Beastmasters</t>
        </is>
      </c>
      <c r="D2352" t="inlineStr">
        <is>
          <t xml:space="preserve">8837371a77afae89c10f1aa9dc336f0223ca7521</t>
        </is>
      </c>
      <c r="E2352" t="inlineStr">
        <is>
          <t xml:space="preserve">Episode 70: Beobachtende Schatten</t>
        </is>
      </c>
      <c r="F2352">
        <v>70</v>
      </c>
      <c r="G2352" t="inlineStr">
        <is>
          <t xml:space="preserve">3:28-3:35</t>
        </is>
      </c>
      <c r="H2352" t="inlineStr">
        <is>
          <t xml:space="preserve">Resolved</t>
        </is>
      </c>
      <c r="I2352" t="inlineStr">
        <is>
          <t xml:space="preserve">"Er ist der Großmeister des Himmelswacht-Reliquiars des Himmelswacht-Reliquiars, der wahre Kopf des Amberfurt-Kollegs." -&gt; "Er ist der Großmeister des Himmelswacht-Reliquiars, der wahre Kopf des Amberfurt-Kollegs."</t>
        </is>
      </c>
      <c r="J2352" t="inlineStr">
        <is>
          <t xml:space="preserve">AI</t>
        </is>
      </c>
      <c r="K2352" t="inlineStr">
        <is>
          <t xml:space="preserve">Script error</t>
        </is>
      </c>
      <c r="L2352" t="inlineStr">
        <is>
          <t xml:space="preserve">Script error</t>
        </is>
      </c>
      <c r="M2352" t="str">
        <f>IFERROR(IF(VLOOKUP(L2352,'Quantification'!$A:$B,2,FALSE)&amp;""="","Unclassified",VLOOKUP(L2352,'Quantification'!$A:$B,2,FALSE)),"Unclassified")</f>
        <v>Major</v>
      </c>
      <c r="N2352" t="inlineStr">
        <is>
          <t xml:space="preserve">frl-denis.sobol@pocketfm.com</t>
        </is>
      </c>
      <c r="O2352" t="inlineStr">
        <is>
          <t xml:space="preserve">Issues found in raw</t>
        </is>
      </c>
      <c r="P2352" t="str">
        <f>IF(OR(O2352="Issues found in master",O2352="Final master"),"Master",IF(OR(O2352="Ready for Master",O2352="Issues found in raw",O2352="Raw under QC",O2352="Issues resolved in raw"),"Raw","-"))</f>
        <v>Raw</v>
      </c>
      <c r="Q2352" s="13">
        <v>46274.43611111111</v>
      </c>
      <c r="R2352" t="inlineStr">
        <is>
          <t xml:space="preserve">2026-09 (Sept)</t>
        </is>
      </c>
      <c r="S2352">
        <f>IF(M2352="Not an error",0,IF(COUNTIFS($A$2:$A2352,$A2352,$D$2:$D2352,$D2352,$M$2:$M2352,"&lt;&gt;Not an error")=1,1,0))</f>
        <v>1</v>
      </c>
      <c r="T2352">
        <f>IF(M2352&lt;&gt;"Major",0,IF(COUNTIFS($A$2:$A2352,$A2352,$D$2:$D2352,$D2352,$M$2:$M2352,"Major")=1,1,0))</f>
        <v>1</v>
      </c>
      <c r="U2352">
        <f>IF(M2352&lt;&gt;"Minor",0,IF(COUNTIFS($A$2:$A2352,$A2352,$D$2:$D2352,$D2352,$M$2:$M2352,"Minor")=1,1,0))</f>
        <v>0</v>
      </c>
    </row>
    <row r="2353">
      <c r="A2353" t="inlineStr">
        <is>
          <t xml:space="preserve">af2d64963a0b2a4ae6e1645ebec6e6220c089166</t>
        </is>
      </c>
      <c r="B2353" t="inlineStr">
        <is>
          <t xml:space="preserve">Rise of the Beastmaster</t>
        </is>
      </c>
      <c r="C2353" t="inlineStr">
        <is>
          <t xml:space="preserve">Der Aufstieg Des Beastmasters</t>
        </is>
      </c>
      <c r="D2353" t="inlineStr">
        <is>
          <t xml:space="preserve">d1074b72cdc48e06032fa161b46c6bd4c5765604</t>
        </is>
      </c>
      <c r="E2353" t="inlineStr">
        <is>
          <t xml:space="preserve">Episode 71: Stolz Auf Dem Prüfstand</t>
        </is>
      </c>
      <c r="F2353">
        <v>71</v>
      </c>
      <c r="G2353" t="inlineStr">
        <is>
          <t xml:space="preserve">9:03-13:04</t>
        </is>
      </c>
      <c r="H2353" t="inlineStr">
        <is>
          <t xml:space="preserve">Resolved</t>
        </is>
      </c>
      <c r="I2353" t="inlineStr">
        <is>
          <t xml:space="preserve">Schulleiter -&gt; Großmeister - „Doch“, sagte Evelyn, „aber mein älterer Bruder ist jetzt der stellvertretende Schulleiter. In drei Jahren wird er zum Schulleiter des Himmelswacht-Reliquiars ernannt. Er hat vor einem Jahr aufgehört, neue Schüler aufzunehmen, nachdem der jetzige Schulleiter verkündet hatte, dass er der nächste Leiter des Himmelswacht-Reliquiars sein würde.“
Verwirrt wiederholte Jake: „Colson Garside? Älterer Bruder? Stellvertretender Schulleiter?“
Jake konnte all die neuen Informationen nicht verarbeiten.
Evelyn verdrehte die Augen. „Bist du schwer von Begriff? Colson Garside ist mein älterer Bruder.“ „Aha, die Oberlehrerin hat also so einen Hintergrund! Kein Wunder, dass Sie es wagen, im Institut so großspurig aufzutreten“, sagte Jake.
Jake wurde klar, warum sogar Gregory vorsichtig sein musste, wenn er versuchte, sie anzubaggern. Sie hatte so einen mächtigen Bruder. Jetzt, wo sie es erwähnte, erinnerte sich Jake daran, dass auch Freya auf Evelyns Namen reagiert zu haben schien. Vielleicht kannten sie sich.
„Was soll das heißen, mich süße, sanfte Person ‚großspurig‘ zu nennen?“, fragte Evelyn.
„Hoppla, das ist mir so rausgerutscht“, sagte Jake.
Er vermutete, dass nicht einmal Freya erwartet hatte, dass dieser Colson Garside zum stellvertretenden Schulleiter ernannt werden würde und dass er der nächste Schulleiter des Himmelswacht-Reliquiars war. Und jetzt?
Jake fragte: „Oberlehrerin, gibt es eine Chance, dass er mich trotzdem als seinen Schüler aufnimmt? Können Sie mir vielleicht einen Gefallen tun und ihn fragen oder so?“
Evelyn blockte ab. „Vergiss es. Selbst wenn ich auf Knien flehen würde, würde er es nicht tun.“
Das bereitete Jake Kopfschmerzen. Wenn er nicht Colsons Schüler werden konnte, dann wäre es fast unmöglich, den Schulleiter des Himmelswacht-Reliquiars zu treffen, ganz zu schweigen davon, dass Freya die Zeit davonlief. Wenn er keine andere Wahl hatte, müsste er Evelyn vielleicht gestehen, dass er Freyas Sohn war, und hoffen, dass sie die Nachricht an Colson weitergeben würde.
Wenn es ihm nicht gelänge, Colsons Schüler zu werden, und er von allen Meistertutoren abgelehnt würde, bliebe ihm nur die Möglichkeit, Evelyns Schüler zu werden. Das bot zwar noch etwas Hoffnung, aber die beste Option war immer noch, ins Himmelswacht-Reliquiar zu kommen. Egal, welcher Meistertutor ihn aufnahm, er könnte sich zumindest frei im Himmelswacht-Reliquiar bewegen. Wenn nicht, wäre es sinnlos gewesen, Jahrgangsbester zu werden.
„Vergiss meinen Bruder“, sagte Evelyn. „Er hat nur drei Schüler, und jeder von ihnen könnte nach ihm der nächste Schulleiter werden. Die Anforderungen, um sein Schüler zu werden, sind unglaublich hoch; er hat sogar den Sohn des Statthalters abgelehnt.“
„Oh“, sagte Jake.
Jake verstand, wie schwierig es war. Er hatte nur nicht erwartet, dass Colson so erfolgreich war.
Evelyn grinste verschmitzt. „Oh, seinen dritten Schüler kennst du wahrscheinlich auch.“
„Wen?“, fragte Jake.
„Niall Redfern“, sagte Evelyn.
Das hatte Jake erwartet. Seit er die Heiligenbestien Kampfseele erhalten hatte, waren Nialls Fortschritte im Training sprunghaft angestiegen, und es war nur natürlich, dass er die Aufmerksamkeit des zukünftigen Schulleiters des Himmelswacht-Reliquiars auf sich zog.</t>
        </is>
      </c>
      <c r="J2353" t="inlineStr">
        <is>
          <t xml:space="preserve">AI</t>
        </is>
      </c>
      <c r="K2353" t="inlineStr">
        <is>
          <t xml:space="preserve">Script error</t>
        </is>
      </c>
      <c r="L2353" t="inlineStr">
        <is>
          <t xml:space="preserve">Script error</t>
        </is>
      </c>
      <c r="M2353" t="str">
        <f>IFERROR(IF(VLOOKUP(L2353,'Quantification'!$A:$B,2,FALSE)&amp;""="","Unclassified",VLOOKUP(L2353,'Quantification'!$A:$B,2,FALSE)),"Unclassified")</f>
        <v>Major</v>
      </c>
      <c r="N2353" t="inlineStr">
        <is>
          <t xml:space="preserve">frl-denis.sobol@pocketfm.com</t>
        </is>
      </c>
      <c r="O2353" t="inlineStr">
        <is>
          <t xml:space="preserve">Issues found in raw</t>
        </is>
      </c>
      <c r="P2353" t="str">
        <f>IF(OR(O2353="Issues found in master",O2353="Final master"),"Master",IF(OR(O2353="Ready for Master",O2353="Issues found in raw",O2353="Raw under QC",O2353="Issues resolved in raw"),"Raw","-"))</f>
        <v>Raw</v>
      </c>
      <c r="Q2353" s="13">
        <v>46274.43680555555</v>
      </c>
      <c r="R2353" t="inlineStr">
        <is>
          <t xml:space="preserve">2026-09 (Sept)</t>
        </is>
      </c>
      <c r="S2353">
        <f>IF(M2353="Not an error",0,IF(COUNTIFS($A$2:$A2353,$A2353,$D$2:$D2353,$D2353,$M$2:$M2353,"&lt;&gt;Not an error")=1,1,0))</f>
        <v>1</v>
      </c>
      <c r="T2353">
        <f>IF(M2353&lt;&gt;"Major",0,IF(COUNTIFS($A$2:$A2353,$A2353,$D$2:$D2353,$D2353,$M$2:$M2353,"Major")=1,1,0))</f>
        <v>1</v>
      </c>
      <c r="U2353">
        <f>IF(M2353&lt;&gt;"Minor",0,IF(COUNTIFS($A$2:$A2353,$A2353,$D$2:$D2353,$D2353,$M$2:$M2353,"Minor")=1,1,0))</f>
        <v>0</v>
      </c>
    </row>
    <row r="2354">
      <c r="A2354" t="inlineStr">
        <is>
          <t xml:space="preserve">af2d64963a0b2a4ae6e1645ebec6e6220c089166</t>
        </is>
      </c>
      <c r="B2354" t="inlineStr">
        <is>
          <t xml:space="preserve">Rise of the Beastmaster</t>
        </is>
      </c>
      <c r="C2354" t="inlineStr">
        <is>
          <t xml:space="preserve">Der Aufstieg Des Beastmasters</t>
        </is>
      </c>
      <c r="D2354" t="inlineStr">
        <is>
          <t xml:space="preserve">d1074b72cdc48e06032fa161b46c6bd4c5765604</t>
        </is>
      </c>
      <c r="E2354" t="inlineStr">
        <is>
          <t xml:space="preserve">Episode 71: Stolz Auf Dem Prüfstand</t>
        </is>
      </c>
      <c r="F2354">
        <v>71</v>
      </c>
      <c r="G2354" t="inlineStr">
        <is>
          <t xml:space="preserve">14:04-14:18</t>
        </is>
      </c>
      <c r="H2354" t="inlineStr">
        <is>
          <t xml:space="preserve">Resolved</t>
        </is>
      </c>
      <c r="I2354" t="inlineStr">
        <is>
          <t xml:space="preserve">Aufseher -&gt; Vorsteher - "Dieser Aufseher vom Phönix Hof könnte sehr gut zu meiner Familie gehören.
Ein neuer Gedanke schoss ihm durch den Kopf, so fremdartig, dass er ihm noch nie zuvor gekommen war."</t>
        </is>
      </c>
      <c r="J2354" t="inlineStr">
        <is>
          <t xml:space="preserve">AI</t>
        </is>
      </c>
      <c r="K2354" t="inlineStr">
        <is>
          <t xml:space="preserve">Script error</t>
        </is>
      </c>
      <c r="L2354" t="inlineStr">
        <is>
          <t xml:space="preserve">Script error</t>
        </is>
      </c>
      <c r="M2354" t="str">
        <f>IFERROR(IF(VLOOKUP(L2354,'Quantification'!$A:$B,2,FALSE)&amp;""="","Unclassified",VLOOKUP(L2354,'Quantification'!$A:$B,2,FALSE)),"Unclassified")</f>
        <v>Major</v>
      </c>
      <c r="N2354" t="inlineStr">
        <is>
          <t xml:space="preserve">frl-denis.sobol@pocketfm.com</t>
        </is>
      </c>
      <c r="O2354" t="inlineStr">
        <is>
          <t xml:space="preserve">Issues found in raw</t>
        </is>
      </c>
      <c r="P2354" t="str">
        <f>IF(OR(O2354="Issues found in master",O2354="Final master"),"Master",IF(OR(O2354="Ready for Master",O2354="Issues found in raw",O2354="Raw under QC",O2354="Issues resolved in raw"),"Raw","-"))</f>
        <v>Raw</v>
      </c>
      <c r="Q2354" s="13">
        <v>46274.43680555555</v>
      </c>
      <c r="R2354" t="inlineStr">
        <is>
          <t xml:space="preserve">2026-09 (Sept)</t>
        </is>
      </c>
      <c r="S2354">
        <f>IF(M2354="Not an error",0,IF(COUNTIFS($A$2:$A2354,$A2354,$D$2:$D2354,$D2354,$M$2:$M2354,"&lt;&gt;Not an error")=1,1,0))</f>
        <v>0</v>
      </c>
      <c r="T2354">
        <f>IF(M2354&lt;&gt;"Major",0,IF(COUNTIFS($A$2:$A2354,$A2354,$D$2:$D2354,$D2354,$M$2:$M2354,"Major")=1,1,0))</f>
        <v>0</v>
      </c>
      <c r="U2354">
        <f>IF(M2354&lt;&gt;"Minor",0,IF(COUNTIFS($A$2:$A2354,$A2354,$D$2:$D2354,$D2354,$M$2:$M2354,"Minor")=1,1,0))</f>
        <v>0</v>
      </c>
    </row>
    <row r="2355">
      <c r="A2355" t="inlineStr">
        <is>
          <t xml:space="preserve">af2d64963a0b2a4ae6e1645ebec6e6220c089166</t>
        </is>
      </c>
      <c r="B2355" t="inlineStr">
        <is>
          <t xml:space="preserve">Rise of the Beastmaster</t>
        </is>
      </c>
      <c r="C2355" t="inlineStr">
        <is>
          <t xml:space="preserve">Der Aufstieg Des Beastmasters</t>
        </is>
      </c>
      <c r="D2355" t="inlineStr">
        <is>
          <t xml:space="preserve">15fd5909d8e9d307be0838224b545d3e20abe765</t>
        </is>
      </c>
      <c r="E2355" t="inlineStr">
        <is>
          <t xml:space="preserve">Episode 72: Ein Schritt Höher</t>
        </is>
      </c>
      <c r="F2355">
        <v>72</v>
      </c>
      <c r="G2355" t="inlineStr">
        <is>
          <t xml:space="preserve">0:46-0:56</t>
        </is>
      </c>
      <c r="H2355" t="inlineStr">
        <is>
          <t xml:space="preserve">Resolved</t>
        </is>
      </c>
      <c r="I2355" t="inlineStr">
        <is>
          <t xml:space="preserve">Aufseher -&gt; Vorsteher - Als Aufseher, der noch nicht einmal vierzig war, war sein Name in der Hauptstadt berühmt.
„Aufseher, darf ich Sie etwas fragen?“, fragte Jake."</t>
        </is>
      </c>
      <c r="J2355" t="inlineStr">
        <is>
          <t xml:space="preserve">AI</t>
        </is>
      </c>
      <c r="K2355" t="inlineStr">
        <is>
          <t xml:space="preserve">Script error</t>
        </is>
      </c>
      <c r="L2355" t="inlineStr">
        <is>
          <t xml:space="preserve">Script error</t>
        </is>
      </c>
      <c r="M2355" t="str">
        <f>IFERROR(IF(VLOOKUP(L2355,'Quantification'!$A:$B,2,FALSE)&amp;""="","Unclassified",VLOOKUP(L2355,'Quantification'!$A:$B,2,FALSE)),"Unclassified")</f>
        <v>Major</v>
      </c>
      <c r="N2355" t="inlineStr">
        <is>
          <t xml:space="preserve">frl-denis.sobol@pocketfm.com</t>
        </is>
      </c>
      <c r="O2355" t="inlineStr">
        <is>
          <t xml:space="preserve">Issues found in raw</t>
        </is>
      </c>
      <c r="P2355" t="str">
        <f>IF(OR(O2355="Issues found in master",O2355="Final master"),"Master",IF(OR(O2355="Ready for Master",O2355="Issues found in raw",O2355="Raw under QC",O2355="Issues resolved in raw"),"Raw","-"))</f>
        <v>Raw</v>
      </c>
      <c r="Q2355" s="13">
        <v>46274.43680555555</v>
      </c>
      <c r="R2355" t="inlineStr">
        <is>
          <t xml:space="preserve">2026-09 (Sept)</t>
        </is>
      </c>
      <c r="S2355">
        <f>IF(M2355="Not an error",0,IF(COUNTIFS($A$2:$A2355,$A2355,$D$2:$D2355,$D2355,$M$2:$M2355,"&lt;&gt;Not an error")=1,1,0))</f>
        <v>1</v>
      </c>
      <c r="T2355">
        <f>IF(M2355&lt;&gt;"Major",0,IF(COUNTIFS($A$2:$A2355,$A2355,$D$2:$D2355,$D2355,$M$2:$M2355,"Major")=1,1,0))</f>
        <v>1</v>
      </c>
      <c r="U2355">
        <f>IF(M2355&lt;&gt;"Minor",0,IF(COUNTIFS($A$2:$A2355,$A2355,$D$2:$D2355,$D2355,$M$2:$M2355,"Minor")=1,1,0))</f>
        <v>0</v>
      </c>
    </row>
    <row r="2356">
      <c r="A2356" t="inlineStr">
        <is>
          <t xml:space="preserve">af2d64963a0b2a4ae6e1645ebec6e6220c089166</t>
        </is>
      </c>
      <c r="B2356" t="inlineStr">
        <is>
          <t xml:space="preserve">Rise of the Beastmaster</t>
        </is>
      </c>
      <c r="C2356" t="inlineStr">
        <is>
          <t xml:space="preserve">Der Aufstieg Des Beastmasters</t>
        </is>
      </c>
      <c r="D2356" t="inlineStr">
        <is>
          <t xml:space="preserve">15fd5909d8e9d307be0838224b545d3e20abe765</t>
        </is>
      </c>
      <c r="E2356" t="inlineStr">
        <is>
          <t xml:space="preserve">Episode 72: Ein Schritt Höher</t>
        </is>
      </c>
      <c r="F2356">
        <v>72</v>
      </c>
      <c r="G2356" t="inlineStr">
        <is>
          <t xml:space="preserve">5:26-5:45</t>
        </is>
      </c>
      <c r="H2356" t="inlineStr">
        <is>
          <t xml:space="preserve">Resolved</t>
        </is>
      </c>
      <c r="I2356" t="inlineStr">
        <is>
          <t xml:space="preserve">Aufseher -&gt; Hofvorsteher - „Da Sie einer der Aufseher sind, ist Ihr Posten ranghöher als der der Wächter?“, fragte Jake.
„Natürlich nicht“, antwortete Gregory. „Ein Aufseher hat ungefähr so viel Macht wie ein normaler Meistertutor, vielleicht ein bisschen mehr.“</t>
        </is>
      </c>
      <c r="J2356" t="inlineStr">
        <is>
          <t xml:space="preserve">AI</t>
        </is>
      </c>
      <c r="K2356" t="inlineStr">
        <is>
          <t xml:space="preserve">Script error</t>
        </is>
      </c>
      <c r="L2356" t="inlineStr">
        <is>
          <t xml:space="preserve">Script error</t>
        </is>
      </c>
      <c r="M2356" t="str">
        <f>IFERROR(IF(VLOOKUP(L2356,'Quantification'!$A:$B,2,FALSE)&amp;""="","Unclassified",VLOOKUP(L2356,'Quantification'!$A:$B,2,FALSE)),"Unclassified")</f>
        <v>Major</v>
      </c>
      <c r="N2356" t="inlineStr">
        <is>
          <t xml:space="preserve">frl-denis.sobol@pocketfm.com</t>
        </is>
      </c>
      <c r="O2356" t="inlineStr">
        <is>
          <t xml:space="preserve">Issues found in raw</t>
        </is>
      </c>
      <c r="P2356" t="str">
        <f>IF(OR(O2356="Issues found in master",O2356="Final master"),"Master",IF(OR(O2356="Ready for Master",O2356="Issues found in raw",O2356="Raw under QC",O2356="Issues resolved in raw"),"Raw","-"))</f>
        <v>Raw</v>
      </c>
      <c r="Q2356" s="13">
        <v>46274.43680555555</v>
      </c>
      <c r="R2356" t="inlineStr">
        <is>
          <t xml:space="preserve">2026-09 (Sept)</t>
        </is>
      </c>
      <c r="S2356">
        <f>IF(M2356="Not an error",0,IF(COUNTIFS($A$2:$A2356,$A2356,$D$2:$D2356,$D2356,$M$2:$M2356,"&lt;&gt;Not an error")=1,1,0))</f>
        <v>0</v>
      </c>
      <c r="T2356">
        <f>IF(M2356&lt;&gt;"Major",0,IF(COUNTIFS($A$2:$A2356,$A2356,$D$2:$D2356,$D2356,$M$2:$M2356,"Major")=1,1,0))</f>
        <v>0</v>
      </c>
      <c r="U2356">
        <f>IF(M2356&lt;&gt;"Minor",0,IF(COUNTIFS($A$2:$A2356,$A2356,$D$2:$D2356,$D2356,$M$2:$M2356,"Minor")=1,1,0))</f>
        <v>0</v>
      </c>
    </row>
    <row r="2357">
      <c r="A2357" t="inlineStr">
        <is>
          <t xml:space="preserve">af2d64963a0b2a4ae6e1645ebec6e6220c089166</t>
        </is>
      </c>
      <c r="B2357" t="inlineStr">
        <is>
          <t xml:space="preserve">Rise of the Beastmaster</t>
        </is>
      </c>
      <c r="C2357" t="inlineStr">
        <is>
          <t xml:space="preserve">Der Aufstieg Des Beastmasters</t>
        </is>
      </c>
      <c r="D2357" t="inlineStr">
        <is>
          <t xml:space="preserve">668d3633e1a4d21041fffa71038adc9329ef4aeb</t>
        </is>
      </c>
      <c r="E2357" t="inlineStr">
        <is>
          <t xml:space="preserve">Episode 73: Die Lücke Schließt Sich</t>
        </is>
      </c>
      <c r="F2357">
        <v>73</v>
      </c>
      <c r="G2357" t="inlineStr">
        <is>
          <t xml:space="preserve">5:22-5:33</t>
        </is>
      </c>
      <c r="H2357" t="inlineStr">
        <is>
          <t xml:space="preserve">Resolved</t>
        </is>
      </c>
      <c r="I2357" t="inlineStr">
        <is>
          <t xml:space="preserve">Bestienenergie -&gt; Bestienkraft - „Nicht schlecht. Wenn seine Bestienenergie ausbricht, kann sie es fast mit einer Geistquelle der vierten Stufe aufnehmen. Kein Wunder, dass er Philippa besiegen konnte.“</t>
        </is>
      </c>
      <c r="J2357" t="inlineStr">
        <is>
          <t xml:space="preserve">AI</t>
        </is>
      </c>
      <c r="K2357" t="inlineStr">
        <is>
          <t xml:space="preserve">Script error</t>
        </is>
      </c>
      <c r="L2357" t="inlineStr">
        <is>
          <t xml:space="preserve">Script error</t>
        </is>
      </c>
      <c r="M2357" t="str">
        <f>IFERROR(IF(VLOOKUP(L2357,'Quantification'!$A:$B,2,FALSE)&amp;""="","Unclassified",VLOOKUP(L2357,'Quantification'!$A:$B,2,FALSE)),"Unclassified")</f>
        <v>Major</v>
      </c>
      <c r="N2357" t="inlineStr">
        <is>
          <t xml:space="preserve">frl-denis.sobol@pocketfm.com</t>
        </is>
      </c>
      <c r="O2357" t="inlineStr">
        <is>
          <t xml:space="preserve">Issues found in raw</t>
        </is>
      </c>
      <c r="P2357" t="str">
        <f>IF(OR(O2357="Issues found in master",O2357="Final master"),"Master",IF(OR(O2357="Ready for Master",O2357="Issues found in raw",O2357="Raw under QC",O2357="Issues resolved in raw"),"Raw","-"))</f>
        <v>Raw</v>
      </c>
      <c r="Q2357" s="13">
        <v>46274.43680555555</v>
      </c>
      <c r="R2357" t="inlineStr">
        <is>
          <t xml:space="preserve">2026-09 (Sept)</t>
        </is>
      </c>
      <c r="S2357">
        <f>IF(M2357="Not an error",0,IF(COUNTIFS($A$2:$A2357,$A2357,$D$2:$D2357,$D2357,$M$2:$M2357,"&lt;&gt;Not an error")=1,1,0))</f>
        <v>1</v>
      </c>
      <c r="T2357">
        <f>IF(M2357&lt;&gt;"Major",0,IF(COUNTIFS($A$2:$A2357,$A2357,$D$2:$D2357,$D2357,$M$2:$M2357,"Major")=1,1,0))</f>
        <v>1</v>
      </c>
      <c r="U2357">
        <f>IF(M2357&lt;&gt;"Minor",0,IF(COUNTIFS($A$2:$A2357,$A2357,$D$2:$D2357,$D2357,$M$2:$M2357,"Minor")=1,1,0))</f>
        <v>0</v>
      </c>
    </row>
    <row r="2358">
      <c r="A2358" t="inlineStr">
        <is>
          <t xml:space="preserve">c83c2c58c360dca99bb00872f42026de8bd87304</t>
        </is>
      </c>
      <c r="B2358" t="inlineStr">
        <is>
          <t xml:space="preserve">ROTB Writer Version</t>
        </is>
      </c>
      <c r="C2358" t="inlineStr">
        <is>
          <t xml:space="preserve">ROTB - Ep 1 to 40 - UK Writer Ver.</t>
        </is>
      </c>
      <c r="D2358" t="inlineStr">
        <is>
          <t xml:space="preserve">a07bd9018b709b563ab2617e0225a262f65d405d</t>
        </is>
      </c>
      <c r="E2358" t="inlineStr">
        <is>
          <t xml:space="preserve">Episode 2: Der Ausgestoßene Erwacht</t>
        </is>
      </c>
      <c r="F2358">
        <v>2</v>
      </c>
      <c r="G2358" t="inlineStr">
        <is>
          <t xml:space="preserve">12:12-12:22</t>
        </is>
      </c>
      <c r="H2358" t="inlineStr">
        <is>
          <t xml:space="preserve">Resolved</t>
        </is>
      </c>
      <c r="I2358" t="inlineStr">
        <is>
          <t xml:space="preserve">Glut-Tal -&gt; Feuerfels (this note is only for this specific line, not a change that is meant to be implemented across the whole script) - "Es sollte drei Jahre dauern, bis Glut-Tal wieder von ihm hörte.
Wenn er zurückkehrte, würde er ein Inferno mit sich bringen."</t>
        </is>
      </c>
      <c r="J2358" t="inlineStr">
        <is>
          <t xml:space="preserve">AI</t>
        </is>
      </c>
      <c r="K2358" t="inlineStr">
        <is>
          <t xml:space="preserve">Script error</t>
        </is>
      </c>
      <c r="L2358" t="inlineStr">
        <is>
          <t xml:space="preserve">Script error</t>
        </is>
      </c>
      <c r="M2358" t="str">
        <f>IFERROR(IF(VLOOKUP(L2358,'Quantification'!$A:$B,2,FALSE)&amp;""="","Unclassified",VLOOKUP(L2358,'Quantification'!$A:$B,2,FALSE)),"Unclassified")</f>
        <v>Major</v>
      </c>
      <c r="N2358" t="inlineStr">
        <is>
          <t xml:space="preserve">frl-denis.sobol@pocketfm.com</t>
        </is>
      </c>
      <c r="O2358" t="inlineStr">
        <is>
          <t xml:space="preserve">Issues found in raw</t>
        </is>
      </c>
      <c r="P2358" t="str">
        <f>IF(OR(O2358="Issues found in master",O2358="Final master"),"Master",IF(OR(O2358="Ready for Master",O2358="Issues found in raw",O2358="Raw under QC",O2358="Issues resolved in raw"),"Raw","-"))</f>
        <v>Raw</v>
      </c>
      <c r="Q2358" s="13">
        <v>46269.34861111111</v>
      </c>
      <c r="R2358" t="inlineStr">
        <is>
          <t xml:space="preserve">2026-09 (Sept)</t>
        </is>
      </c>
      <c r="S2358">
        <f>IF(M2358="Not an error",0,IF(COUNTIFS($A$2:$A2358,$A2358,$D$2:$D2358,$D2358,$M$2:$M2358,"&lt;&gt;Not an error")=1,1,0))</f>
        <v>1</v>
      </c>
      <c r="T2358">
        <f>IF(M2358&lt;&gt;"Major",0,IF(COUNTIFS($A$2:$A2358,$A2358,$D$2:$D2358,$D2358,$M$2:$M2358,"Major")=1,1,0))</f>
        <v>1</v>
      </c>
      <c r="U2358">
        <f>IF(M2358&lt;&gt;"Minor",0,IF(COUNTIFS($A$2:$A2358,$A2358,$D$2:$D2358,$D2358,$M$2:$M2358,"Minor")=1,1,0))</f>
        <v>0</v>
      </c>
    </row>
    <row r="2359">
      <c r="A2359" t="inlineStr">
        <is>
          <t xml:space="preserve">c83c2c58c360dca99bb00872f42026de8bd87304</t>
        </is>
      </c>
      <c r="B2359" t="inlineStr">
        <is>
          <t xml:space="preserve">ROTB Writer Version</t>
        </is>
      </c>
      <c r="C2359" t="inlineStr">
        <is>
          <t xml:space="preserve">ROTB - Ep 1 to 40 - UK Writer Ver.</t>
        </is>
      </c>
      <c r="D2359" t="inlineStr">
        <is>
          <t xml:space="preserve">994b286665be054b36245f68748e6910314180e2</t>
        </is>
      </c>
      <c r="E2359" t="inlineStr">
        <is>
          <t xml:space="preserve">Episode 5: Bestie in Meinen Adern</t>
        </is>
      </c>
      <c r="F2359">
        <v>5</v>
      </c>
      <c r="G2359" t="inlineStr">
        <is>
          <t xml:space="preserve">9:00-9:02</t>
        </is>
      </c>
      <c r="H2359" t="inlineStr">
        <is>
          <t xml:space="preserve">Resolved</t>
        </is>
      </c>
      <c r="I2359" t="inlineStr">
        <is>
          <t xml:space="preserve">gibberish - "Jake hob seinen Kragen an."</t>
        </is>
      </c>
      <c r="J2359" t="inlineStr">
        <is>
          <t xml:space="preserve">VOA</t>
        </is>
      </c>
      <c r="K2359" t="inlineStr">
        <is>
          <t xml:space="preserve">Mispronunciation</t>
        </is>
      </c>
      <c r="L2359" t="inlineStr">
        <is>
          <t xml:space="preserve">Mispronunciation</t>
        </is>
      </c>
      <c r="M2359" t="str">
        <f>IFERROR(IF(VLOOKUP(L2359,'Quantification'!$A:$B,2,FALSE)&amp;""="","Unclassified",VLOOKUP(L2359,'Quantification'!$A:$B,2,FALSE)),"Unclassified")</f>
        <v>Major</v>
      </c>
      <c r="N2359" t="inlineStr">
        <is>
          <t xml:space="preserve">frl-denis.sobol@pocketfm.com</t>
        </is>
      </c>
      <c r="O2359" t="inlineStr">
        <is>
          <t xml:space="preserve">Issues found in raw</t>
        </is>
      </c>
      <c r="P2359" t="str">
        <f>IF(OR(O2359="Issues found in master",O2359="Final master"),"Master",IF(OR(O2359="Ready for Master",O2359="Issues found in raw",O2359="Raw under QC",O2359="Issues resolved in raw"),"Raw","-"))</f>
        <v>Raw</v>
      </c>
      <c r="Q2359" s="13">
        <v>46269.34930555556</v>
      </c>
      <c r="R2359" t="inlineStr">
        <is>
          <t xml:space="preserve">2026-09 (Sept)</t>
        </is>
      </c>
      <c r="S2359">
        <f>IF(M2359="Not an error",0,IF(COUNTIFS($A$2:$A2359,$A2359,$D$2:$D2359,$D2359,$M$2:$M2359,"&lt;&gt;Not an error")=1,1,0))</f>
        <v>1</v>
      </c>
      <c r="T2359">
        <f>IF(M2359&lt;&gt;"Major",0,IF(COUNTIFS($A$2:$A2359,$A2359,$D$2:$D2359,$D2359,$M$2:$M2359,"Major")=1,1,0))</f>
        <v>1</v>
      </c>
      <c r="U2359">
        <f>IF(M2359&lt;&gt;"Minor",0,IF(COUNTIFS($A$2:$A2359,$A2359,$D$2:$D2359,$D2359,$M$2:$M2359,"Minor")=1,1,0))</f>
        <v>0</v>
      </c>
    </row>
    <row r="2360">
      <c r="A2360" t="inlineStr">
        <is>
          <t xml:space="preserve">c83c2c58c360dca99bb00872f42026de8bd87304</t>
        </is>
      </c>
      <c r="B2360" t="inlineStr">
        <is>
          <t xml:space="preserve">ROTB Writer Version</t>
        </is>
      </c>
      <c r="C2360" t="inlineStr">
        <is>
          <t xml:space="preserve">ROTB - Ep 1 to 40 - UK Writer Ver.</t>
        </is>
      </c>
      <c r="D2360" t="inlineStr">
        <is>
          <t xml:space="preserve">8693f648b95e5ed7ee915da3648904a54bf585af</t>
        </is>
      </c>
      <c r="E2360" t="inlineStr">
        <is>
          <t xml:space="preserve">Episode 10: Das Band Entzündet Sich</t>
        </is>
      </c>
      <c r="F2360">
        <v>10</v>
      </c>
      <c r="G2360" t="inlineStr">
        <is>
          <t xml:space="preserve">6:32-6:39</t>
        </is>
      </c>
      <c r="H2360" t="inlineStr">
        <is>
          <t xml:space="preserve">Resolved</t>
        </is>
      </c>
      <c r="I2360" t="inlineStr">
        <is>
          <t xml:space="preserve">ihr ehemaliger Ehemann -&gt; ihr Ehemann (they are still married, polygyny is common in this world) - "Sie lächelte, während sie zuhörte, wie ihr ehemaliger Ehemann mit seiner neuen Braut über ihren Sohn sprach.</t>
        </is>
      </c>
      <c r="J2360" t="inlineStr">
        <is>
          <t xml:space="preserve">AI</t>
        </is>
      </c>
      <c r="K2360" t="inlineStr">
        <is>
          <t xml:space="preserve">Script error</t>
        </is>
      </c>
      <c r="L2360" t="inlineStr">
        <is>
          <t xml:space="preserve">Script error</t>
        </is>
      </c>
      <c r="M2360" t="str">
        <f>IFERROR(IF(VLOOKUP(L2360,'Quantification'!$A:$B,2,FALSE)&amp;""="","Unclassified",VLOOKUP(L2360,'Quantification'!$A:$B,2,FALSE)),"Unclassified")</f>
        <v>Major</v>
      </c>
      <c r="N2360" t="inlineStr">
        <is>
          <t xml:space="preserve">frl-denis.sobol@pocketfm.com</t>
        </is>
      </c>
      <c r="O2360" t="inlineStr">
        <is>
          <t xml:space="preserve">Issues found in raw</t>
        </is>
      </c>
      <c r="P2360" t="str">
        <f>IF(OR(O2360="Issues found in master",O2360="Final master"),"Master",IF(OR(O2360="Ready for Master",O2360="Issues found in raw",O2360="Raw under QC",O2360="Issues resolved in raw"),"Raw","-"))</f>
        <v>Raw</v>
      </c>
      <c r="Q2360" s="13">
        <v>46269.34930555556</v>
      </c>
      <c r="R2360" t="inlineStr">
        <is>
          <t xml:space="preserve">2026-09 (Sept)</t>
        </is>
      </c>
      <c r="S2360">
        <f>IF(M2360="Not an error",0,IF(COUNTIFS($A$2:$A2360,$A2360,$D$2:$D2360,$D2360,$M$2:$M2360,"&lt;&gt;Not an error")=1,1,0))</f>
        <v>1</v>
      </c>
      <c r="T2360">
        <f>IF(M2360&lt;&gt;"Major",0,IF(COUNTIFS($A$2:$A2360,$A2360,$D$2:$D2360,$D2360,$M$2:$M2360,"Major")=1,1,0))</f>
        <v>1</v>
      </c>
      <c r="U2360">
        <f>IF(M2360&lt;&gt;"Minor",0,IF(COUNTIFS($A$2:$A2360,$A2360,$D$2:$D2360,$D2360,$M$2:$M2360,"Minor")=1,1,0))</f>
        <v>0</v>
      </c>
    </row>
    <row r="2361">
      <c r="A2361" t="inlineStr">
        <is>
          <t xml:space="preserve">c83c2c58c360dca99bb00872f42026de8bd87304</t>
        </is>
      </c>
      <c r="B2361" t="inlineStr">
        <is>
          <t xml:space="preserve">ROTB Writer Version</t>
        </is>
      </c>
      <c r="C2361" t="inlineStr">
        <is>
          <t xml:space="preserve">ROTB - Ep 1 to 40 - UK Writer Ver.</t>
        </is>
      </c>
      <c r="D2361" t="inlineStr">
        <is>
          <t xml:space="preserve">f4cfbf9ec95e6a2998bc1d14aa8e47b3bfd94f2f</t>
        </is>
      </c>
      <c r="E2361" t="inlineStr">
        <is>
          <t xml:space="preserve">Episode 20: Ein Königreich Beobachtet</t>
        </is>
      </c>
      <c r="F2361">
        <v>20</v>
      </c>
      <c r="G2361" t="inlineStr">
        <is>
          <t xml:space="preserve">1:28-1:37</t>
        </is>
      </c>
      <c r="H2361" t="inlineStr">
        <is>
          <t xml:space="preserve">Resolved</t>
        </is>
      </c>
      <c r="I2361" t="inlineStr">
        <is>
          <t xml:space="preserve">Bestienenergie -&gt; Bestien-Essenz - "Eine gewaltige Welle von Bestienenergie ging von ihr aus. Jake spürte es sofort. Kein Tierblut. Geistquelle."</t>
        </is>
      </c>
      <c r="J2361" t="inlineStr">
        <is>
          <t xml:space="preserve">AI</t>
        </is>
      </c>
      <c r="K2361" t="inlineStr">
        <is>
          <t xml:space="preserve">Script error</t>
        </is>
      </c>
      <c r="L2361" t="inlineStr">
        <is>
          <t xml:space="preserve">Script error</t>
        </is>
      </c>
      <c r="M2361" t="str">
        <f>IFERROR(IF(VLOOKUP(L2361,'Quantification'!$A:$B,2,FALSE)&amp;""="","Unclassified",VLOOKUP(L2361,'Quantification'!$A:$B,2,FALSE)),"Unclassified")</f>
        <v>Major</v>
      </c>
      <c r="N2361" t="inlineStr">
        <is>
          <t xml:space="preserve">frl-denis.sobol@pocketfm.com</t>
        </is>
      </c>
      <c r="O2361" t="inlineStr">
        <is>
          <t xml:space="preserve">Issues found in raw</t>
        </is>
      </c>
      <c r="P2361" t="str">
        <f>IF(OR(O2361="Issues found in master",O2361="Final master"),"Master",IF(OR(O2361="Ready for Master",O2361="Issues found in raw",O2361="Raw under QC",O2361="Issues resolved in raw"),"Raw","-"))</f>
        <v>Raw</v>
      </c>
      <c r="Q2361" s="13">
        <v>46269.34930555556</v>
      </c>
      <c r="R2361" t="inlineStr">
        <is>
          <t xml:space="preserve">2026-09 (Sept)</t>
        </is>
      </c>
      <c r="S2361">
        <f>IF(M2361="Not an error",0,IF(COUNTIFS($A$2:$A2361,$A2361,$D$2:$D2361,$D2361,$M$2:$M2361,"&lt;&gt;Not an error")=1,1,0))</f>
        <v>1</v>
      </c>
      <c r="T2361">
        <f>IF(M2361&lt;&gt;"Major",0,IF(COUNTIFS($A$2:$A2361,$A2361,$D$2:$D2361,$D2361,$M$2:$M2361,"Major")=1,1,0))</f>
        <v>1</v>
      </c>
      <c r="U2361">
        <f>IF(M2361&lt;&gt;"Minor",0,IF(COUNTIFS($A$2:$A2361,$A2361,$D$2:$D2361,$D2361,$M$2:$M2361,"Minor")=1,1,0))</f>
        <v>0</v>
      </c>
    </row>
    <row r="2362">
      <c r="A2362" t="inlineStr">
        <is>
          <t xml:space="preserve">c83c2c58c360dca99bb00872f42026de8bd87304</t>
        </is>
      </c>
      <c r="B2362" t="inlineStr">
        <is>
          <t xml:space="preserve">ROTB Writer Version</t>
        </is>
      </c>
      <c r="C2362" t="inlineStr">
        <is>
          <t xml:space="preserve">ROTB - Ep 1 to 40 - UK Writer Ver.</t>
        </is>
      </c>
      <c r="D2362" t="inlineStr">
        <is>
          <t xml:space="preserve">db6e7a78ad39b4bf3b64c3d3d4c4d9d083434731</t>
        </is>
      </c>
      <c r="E2362" t="inlineStr">
        <is>
          <t xml:space="preserve">Episode 21: Das Unmögliche Erwecken</t>
        </is>
      </c>
      <c r="F2362">
        <v>21</v>
      </c>
      <c r="G2362" t="inlineStr">
        <is>
          <t xml:space="preserve">6:15-6:22</t>
        </is>
      </c>
      <c r="H2362" t="inlineStr">
        <is>
          <t xml:space="preserve">Resolved</t>
        </is>
      </c>
      <c r="I2362" t="inlineStr">
        <is>
          <t xml:space="preserve">purpurroter blutdolch -&gt; scharlachaderdolch - "Jake sah seine Chance und stieß seinen purpurroten Blutdolch direkt in das verbliebene Auge."</t>
        </is>
      </c>
      <c r="J2362" t="inlineStr">
        <is>
          <t xml:space="preserve">AI</t>
        </is>
      </c>
      <c r="K2362" t="inlineStr">
        <is>
          <t xml:space="preserve">Script error</t>
        </is>
      </c>
      <c r="L2362" t="inlineStr">
        <is>
          <t xml:space="preserve">Script error</t>
        </is>
      </c>
      <c r="M2362" t="str">
        <f>IFERROR(IF(VLOOKUP(L2362,'Quantification'!$A:$B,2,FALSE)&amp;""="","Unclassified",VLOOKUP(L2362,'Quantification'!$A:$B,2,FALSE)),"Unclassified")</f>
        <v>Major</v>
      </c>
      <c r="N2362" t="inlineStr">
        <is>
          <t xml:space="preserve">frl-denis.sobol@pocketfm.com</t>
        </is>
      </c>
      <c r="O2362" t="inlineStr">
        <is>
          <t xml:space="preserve">Issues found in raw</t>
        </is>
      </c>
      <c r="P2362" t="str">
        <f>IF(OR(O2362="Issues found in master",O2362="Final master"),"Master",IF(OR(O2362="Ready for Master",O2362="Issues found in raw",O2362="Raw under QC",O2362="Issues resolved in raw"),"Raw","-"))</f>
        <v>Raw</v>
      </c>
      <c r="Q2362" s="13">
        <v>46269.445138888885</v>
      </c>
      <c r="R2362" t="inlineStr">
        <is>
          <t xml:space="preserve">2026-09 (Sept)</t>
        </is>
      </c>
      <c r="S2362">
        <f>IF(M2362="Not an error",0,IF(COUNTIFS($A$2:$A2362,$A2362,$D$2:$D2362,$D2362,$M$2:$M2362,"&lt;&gt;Not an error")=1,1,0))</f>
        <v>1</v>
      </c>
      <c r="T2362">
        <f>IF(M2362&lt;&gt;"Major",0,IF(COUNTIFS($A$2:$A2362,$A2362,$D$2:$D2362,$D2362,$M$2:$M2362,"Major")=1,1,0))</f>
        <v>1</v>
      </c>
      <c r="U2362">
        <f>IF(M2362&lt;&gt;"Minor",0,IF(COUNTIFS($A$2:$A2362,$A2362,$D$2:$D2362,$D2362,$M$2:$M2362,"Minor")=1,1,0))</f>
        <v>0</v>
      </c>
    </row>
    <row r="2363">
      <c r="A2363" t="inlineStr">
        <is>
          <t xml:space="preserve">c83c2c58c360dca99bb00872f42026de8bd87304</t>
        </is>
      </c>
      <c r="B2363" t="inlineStr">
        <is>
          <t xml:space="preserve">ROTB Writer Version</t>
        </is>
      </c>
      <c r="C2363" t="inlineStr">
        <is>
          <t xml:space="preserve">ROTB - Ep 1 to 40 - UK Writer Ver.</t>
        </is>
      </c>
      <c r="D2363" t="inlineStr">
        <is>
          <t xml:space="preserve">db6e7a78ad39b4bf3b64c3d3d4c4d9d083434731</t>
        </is>
      </c>
      <c r="E2363" t="inlineStr">
        <is>
          <t xml:space="preserve">Episode 21: Das Unmögliche Erwecken</t>
        </is>
      </c>
      <c r="F2363">
        <v>21</v>
      </c>
      <c r="G2363" t="inlineStr">
        <is>
          <t xml:space="preserve">9:05-9:13</t>
        </is>
      </c>
      <c r="H2363" t="inlineStr">
        <is>
          <t xml:space="preserve">Resolved</t>
        </is>
      </c>
      <c r="I2363" t="inlineStr">
        <is>
          <t xml:space="preserve">purpurroter blutdolch -&gt; scharlachaderdolch - "Er wirbelte den purpurroten Blutdolch in seiner freien Hand herum und stieß die Klinge dann in den Oberschenkel des Jungen."</t>
        </is>
      </c>
      <c r="J2363" t="inlineStr">
        <is>
          <t xml:space="preserve">AI</t>
        </is>
      </c>
      <c r="K2363" t="inlineStr">
        <is>
          <t xml:space="preserve">Script error</t>
        </is>
      </c>
      <c r="L2363" t="inlineStr">
        <is>
          <t xml:space="preserve">Script error</t>
        </is>
      </c>
      <c r="M2363" t="str">
        <f>IFERROR(IF(VLOOKUP(L2363,'Quantification'!$A:$B,2,FALSE)&amp;""="","Unclassified",VLOOKUP(L2363,'Quantification'!$A:$B,2,FALSE)),"Unclassified")</f>
        <v>Major</v>
      </c>
      <c r="N2363" t="inlineStr">
        <is>
          <t xml:space="preserve">frl-denis.sobol@pocketfm.com</t>
        </is>
      </c>
      <c r="O2363" t="inlineStr">
        <is>
          <t xml:space="preserve">Issues found in raw</t>
        </is>
      </c>
      <c r="P2363" t="str">
        <f>IF(OR(O2363="Issues found in master",O2363="Final master"),"Master",IF(OR(O2363="Ready for Master",O2363="Issues found in raw",O2363="Raw under QC",O2363="Issues resolved in raw"),"Raw","-"))</f>
        <v>Raw</v>
      </c>
      <c r="Q2363" s="13">
        <v>46269.445138888885</v>
      </c>
      <c r="R2363" t="inlineStr">
        <is>
          <t xml:space="preserve">2026-09 (Sept)</t>
        </is>
      </c>
      <c r="S2363">
        <f>IF(M2363="Not an error",0,IF(COUNTIFS($A$2:$A2363,$A2363,$D$2:$D2363,$D2363,$M$2:$M2363,"&lt;&gt;Not an error")=1,1,0))</f>
        <v>0</v>
      </c>
      <c r="T2363">
        <f>IF(M2363&lt;&gt;"Major",0,IF(COUNTIFS($A$2:$A2363,$A2363,$D$2:$D2363,$D2363,$M$2:$M2363,"Major")=1,1,0))</f>
        <v>0</v>
      </c>
      <c r="U2363">
        <f>IF(M2363&lt;&gt;"Minor",0,IF(COUNTIFS($A$2:$A2363,$A2363,$D$2:$D2363,$D2363,$M$2:$M2363,"Minor")=1,1,0))</f>
        <v>0</v>
      </c>
    </row>
    <row r="2364">
      <c r="A2364" t="inlineStr">
        <is>
          <t xml:space="preserve">c83c2c58c360dca99bb00872f42026de8bd87304</t>
        </is>
      </c>
      <c r="B2364" t="inlineStr">
        <is>
          <t xml:space="preserve">ROTB Writer Version</t>
        </is>
      </c>
      <c r="C2364" t="inlineStr">
        <is>
          <t xml:space="preserve">ROTB - Ep 1 to 40 - UK Writer Ver.</t>
        </is>
      </c>
      <c r="D2364" t="inlineStr">
        <is>
          <t xml:space="preserve">db6e7a78ad39b4bf3b64c3d3d4c4d9d083434731</t>
        </is>
      </c>
      <c r="E2364" t="inlineStr">
        <is>
          <t xml:space="preserve">Episode 21: Das Unmögliche Erwecken</t>
        </is>
      </c>
      <c r="F2364">
        <v>21</v>
      </c>
      <c r="G2364" t="inlineStr">
        <is>
          <t xml:space="preserve">8:15-8:21</t>
        </is>
      </c>
      <c r="H2364" t="inlineStr">
        <is>
          <t xml:space="preserve">Resolved</t>
        </is>
      </c>
      <c r="I2364" t="inlineStr">
        <is>
          <t xml:space="preserve">Bestienenergie -&gt; Bestien-Essenz - "Der Junge griff auf eine Reserve seiner eigenen Bestienenergie zurück und stürzte sich auf Jake."</t>
        </is>
      </c>
      <c r="J2364" t="inlineStr">
        <is>
          <t xml:space="preserve">AI</t>
        </is>
      </c>
      <c r="K2364" t="inlineStr">
        <is>
          <t xml:space="preserve">Script error</t>
        </is>
      </c>
      <c r="L2364" t="inlineStr">
        <is>
          <t xml:space="preserve">Script error</t>
        </is>
      </c>
      <c r="M2364" t="str">
        <f>IFERROR(IF(VLOOKUP(L2364,'Quantification'!$A:$B,2,FALSE)&amp;""="","Unclassified",VLOOKUP(L2364,'Quantification'!$A:$B,2,FALSE)),"Unclassified")</f>
        <v>Major</v>
      </c>
      <c r="N2364" t="inlineStr">
        <is>
          <t xml:space="preserve">frl-denis.sobol@pocketfm.com</t>
        </is>
      </c>
      <c r="O2364" t="inlineStr">
        <is>
          <t xml:space="preserve">Issues found in raw</t>
        </is>
      </c>
      <c r="P2364" t="str">
        <f>IF(OR(O2364="Issues found in master",O2364="Final master"),"Master",IF(OR(O2364="Ready for Master",O2364="Issues found in raw",O2364="Raw under QC",O2364="Issues resolved in raw"),"Raw","-"))</f>
        <v>Raw</v>
      </c>
      <c r="Q2364" s="13">
        <v>46269.445138888885</v>
      </c>
      <c r="R2364" t="inlineStr">
        <is>
          <t xml:space="preserve">2026-09 (Sept)</t>
        </is>
      </c>
      <c r="S2364">
        <f>IF(M2364="Not an error",0,IF(COUNTIFS($A$2:$A2364,$A2364,$D$2:$D2364,$D2364,$M$2:$M2364,"&lt;&gt;Not an error")=1,1,0))</f>
        <v>0</v>
      </c>
      <c r="T2364">
        <f>IF(M2364&lt;&gt;"Major",0,IF(COUNTIFS($A$2:$A2364,$A2364,$D$2:$D2364,$D2364,$M$2:$M2364,"Major")=1,1,0))</f>
        <v>0</v>
      </c>
      <c r="U2364">
        <f>IF(M2364&lt;&gt;"Minor",0,IF(COUNTIFS($A$2:$A2364,$A2364,$D$2:$D2364,$D2364,$M$2:$M2364,"Minor")=1,1,0))</f>
        <v>0</v>
      </c>
    </row>
    <row r="2365">
      <c r="A2365" t="inlineStr">
        <is>
          <t xml:space="preserve">c83c2c58c360dca99bb00872f42026de8bd87304</t>
        </is>
      </c>
      <c r="B2365" t="inlineStr">
        <is>
          <t xml:space="preserve">ROTB Writer Version</t>
        </is>
      </c>
      <c r="C2365" t="inlineStr">
        <is>
          <t xml:space="preserve">ROTB - Ep 1 to 40 - UK Writer Ver.</t>
        </is>
      </c>
      <c r="D2365" t="inlineStr">
        <is>
          <t xml:space="preserve">a11168bd3c6b3cfd5eec06746e99738119048085</t>
        </is>
      </c>
      <c r="E2365" t="inlineStr">
        <is>
          <t xml:space="preserve">Episode 23: Vor Dem Sturm</t>
        </is>
      </c>
      <c r="F2365">
        <v>23</v>
      </c>
      <c r="G2365" t="inlineStr">
        <is>
          <t xml:space="preserve">7:22-7:33</t>
        </is>
      </c>
      <c r="H2365" t="inlineStr">
        <is>
          <t xml:space="preserve">Resolved</t>
        </is>
      </c>
      <c r="I2365" t="inlineStr">
        <is>
          <t xml:space="preserve">imperiale manna -&gt; königliche manna - "Es gab vier Arten von Manna, und selbst das gewöhnlichste imperiale Manna war stark genug, um eine Lebensbundbestie bis auf sieben Sterne weiterzuentwickeln."</t>
        </is>
      </c>
      <c r="J2365" t="inlineStr">
        <is>
          <t xml:space="preserve">AI</t>
        </is>
      </c>
      <c r="K2365" t="inlineStr">
        <is>
          <t xml:space="preserve">Script error</t>
        </is>
      </c>
      <c r="L2365" t="inlineStr">
        <is>
          <t xml:space="preserve">Script error</t>
        </is>
      </c>
      <c r="M2365" t="str">
        <f>IFERROR(IF(VLOOKUP(L2365,'Quantification'!$A:$B,2,FALSE)&amp;""="","Unclassified",VLOOKUP(L2365,'Quantification'!$A:$B,2,FALSE)),"Unclassified")</f>
        <v>Major</v>
      </c>
      <c r="N2365" t="inlineStr">
        <is>
          <t xml:space="preserve">frl-denis.sobol@pocketfm.com</t>
        </is>
      </c>
      <c r="O2365" t="inlineStr">
        <is>
          <t xml:space="preserve">Issues found in raw</t>
        </is>
      </c>
      <c r="P2365" t="str">
        <f>IF(OR(O2365="Issues found in master",O2365="Final master"),"Master",IF(OR(O2365="Ready for Master",O2365="Issues found in raw",O2365="Raw under QC",O2365="Issues resolved in raw"),"Raw","-"))</f>
        <v>Raw</v>
      </c>
      <c r="Q2365" s="13">
        <v>46269.445138888885</v>
      </c>
      <c r="R2365" t="inlineStr">
        <is>
          <t xml:space="preserve">2026-09 (Sept)</t>
        </is>
      </c>
      <c r="S2365">
        <f>IF(M2365="Not an error",0,IF(COUNTIFS($A$2:$A2365,$A2365,$D$2:$D2365,$D2365,$M$2:$M2365,"&lt;&gt;Not an error")=1,1,0))</f>
        <v>1</v>
      </c>
      <c r="T2365">
        <f>IF(M2365&lt;&gt;"Major",0,IF(COUNTIFS($A$2:$A2365,$A2365,$D$2:$D2365,$D2365,$M$2:$M2365,"Major")=1,1,0))</f>
        <v>1</v>
      </c>
      <c r="U2365">
        <f>IF(M2365&lt;&gt;"Minor",0,IF(COUNTIFS($A$2:$A2365,$A2365,$D$2:$D2365,$D2365,$M$2:$M2365,"Minor")=1,1,0))</f>
        <v>0</v>
      </c>
    </row>
    <row r="2366">
      <c r="A2366" t="inlineStr">
        <is>
          <t xml:space="preserve">c83c2c58c360dca99bb00872f42026de8bd87304</t>
        </is>
      </c>
      <c r="B2366" t="inlineStr">
        <is>
          <t xml:space="preserve">ROTB Writer Version</t>
        </is>
      </c>
      <c r="C2366" t="inlineStr">
        <is>
          <t xml:space="preserve">ROTB - Ep 1 to 40 - UK Writer Ver.</t>
        </is>
      </c>
      <c r="D2366" t="inlineStr">
        <is>
          <t xml:space="preserve">badfe3dcd91ce7b488aeea6c08a0573404cab725</t>
        </is>
      </c>
      <c r="E2366" t="inlineStr">
        <is>
          <t xml:space="preserve">Episode 24: Das Feuer, Das Kämpft</t>
        </is>
      </c>
      <c r="F2366">
        <v>24</v>
      </c>
      <c r="G2366" t="inlineStr">
        <is>
          <t xml:space="preserve">1:12-1:20</t>
        </is>
      </c>
      <c r="H2366" t="inlineStr">
        <is>
          <t xml:space="preserve">Resolved</t>
        </is>
      </c>
      <c r="I2366" t="inlineStr">
        <is>
          <t xml:space="preserve">sophie -&gt; lydia - "Inzwischen hatte Jakes Macht die von Sophie Saxson vor ihrem Verrat übertroffen und er lag nur noch knapp hinter Elbie."</t>
        </is>
      </c>
      <c r="J2366" t="inlineStr">
        <is>
          <t xml:space="preserve">AI</t>
        </is>
      </c>
      <c r="K2366" t="inlineStr">
        <is>
          <t xml:space="preserve">Script error</t>
        </is>
      </c>
      <c r="L2366" t="inlineStr">
        <is>
          <t xml:space="preserve">Script error</t>
        </is>
      </c>
      <c r="M2366" t="str">
        <f>IFERROR(IF(VLOOKUP(L2366,'Quantification'!$A:$B,2,FALSE)&amp;""="","Unclassified",VLOOKUP(L2366,'Quantification'!$A:$B,2,FALSE)),"Unclassified")</f>
        <v>Major</v>
      </c>
      <c r="N2366" t="inlineStr">
        <is>
          <t xml:space="preserve">frl-denis.sobol@pocketfm.com</t>
        </is>
      </c>
      <c r="O2366" t="inlineStr">
        <is>
          <t xml:space="preserve">Issues found in raw</t>
        </is>
      </c>
      <c r="P2366" t="str">
        <f>IF(OR(O2366="Issues found in master",O2366="Final master"),"Master",IF(OR(O2366="Ready for Master",O2366="Issues found in raw",O2366="Raw under QC",O2366="Issues resolved in raw"),"Raw","-"))</f>
        <v>Raw</v>
      </c>
      <c r="Q2366" s="13">
        <v>46269.444444444445</v>
      </c>
      <c r="R2366" t="inlineStr">
        <is>
          <t xml:space="preserve">2026-09 (Sept)</t>
        </is>
      </c>
      <c r="S2366">
        <f>IF(M2366="Not an error",0,IF(COUNTIFS($A$2:$A2366,$A2366,$D$2:$D2366,$D2366,$M$2:$M2366,"&lt;&gt;Not an error")=1,1,0))</f>
        <v>1</v>
      </c>
      <c r="T2366">
        <f>IF(M2366&lt;&gt;"Major",0,IF(COUNTIFS($A$2:$A2366,$A2366,$D$2:$D2366,$D2366,$M$2:$M2366,"Major")=1,1,0))</f>
        <v>1</v>
      </c>
      <c r="U2366">
        <f>IF(M2366&lt;&gt;"Minor",0,IF(COUNTIFS($A$2:$A2366,$A2366,$D$2:$D2366,$D2366,$M$2:$M2366,"Minor")=1,1,0))</f>
        <v>0</v>
      </c>
    </row>
    <row r="2367">
      <c r="A2367" t="inlineStr">
        <is>
          <t xml:space="preserve">c83c2c58c360dca99bb00872f42026de8bd87304</t>
        </is>
      </c>
      <c r="B2367" t="inlineStr">
        <is>
          <t xml:space="preserve">ROTB Writer Version</t>
        </is>
      </c>
      <c r="C2367" t="inlineStr">
        <is>
          <t xml:space="preserve">ROTB - Ep 1 to 40 - UK Writer Ver.</t>
        </is>
      </c>
      <c r="D2367" t="inlineStr">
        <is>
          <t xml:space="preserve">48df97ab4f8e4dd79611f325038dbe8628bc5b0d</t>
        </is>
      </c>
      <c r="E2367" t="inlineStr">
        <is>
          <t xml:space="preserve">Episode 26: Rückkehr Zum Feuer</t>
        </is>
      </c>
      <c r="F2367">
        <v>26</v>
      </c>
      <c r="G2367" t="inlineStr">
        <is>
          <t xml:space="preserve">4:27-4:31</t>
        </is>
      </c>
      <c r="H2367" t="inlineStr">
        <is>
          <t xml:space="preserve">Resolved</t>
        </is>
      </c>
      <c r="I2367" t="inlineStr">
        <is>
          <t xml:space="preserve">das Tor -&gt; den roten Grat -&gt; "Aber das war, bevor Jake und Fielix das Tor betreten hatten."</t>
        </is>
      </c>
      <c r="J2367" t="inlineStr">
        <is>
          <t xml:space="preserve">AI</t>
        </is>
      </c>
      <c r="K2367" t="inlineStr">
        <is>
          <t xml:space="preserve">Script error</t>
        </is>
      </c>
      <c r="L2367" t="inlineStr">
        <is>
          <t xml:space="preserve">Script error</t>
        </is>
      </c>
      <c r="M2367" t="str">
        <f>IFERROR(IF(VLOOKUP(L2367,'Quantification'!$A:$B,2,FALSE)&amp;""="","Unclassified",VLOOKUP(L2367,'Quantification'!$A:$B,2,FALSE)),"Unclassified")</f>
        <v>Major</v>
      </c>
      <c r="N2367" t="inlineStr">
        <is>
          <t xml:space="preserve">frl-denis.sobol@pocketfm.com</t>
        </is>
      </c>
      <c r="O2367" t="inlineStr">
        <is>
          <t xml:space="preserve">Issues found in raw</t>
        </is>
      </c>
      <c r="P2367" t="str">
        <f>IF(OR(O2367="Issues found in master",O2367="Final master"),"Master",IF(OR(O2367="Ready for Master",O2367="Issues found in raw",O2367="Raw under QC",O2367="Issues resolved in raw"),"Raw","-"))</f>
        <v>Raw</v>
      </c>
      <c r="Q2367" s="13">
        <v>46269.444444444445</v>
      </c>
      <c r="R2367" t="inlineStr">
        <is>
          <t xml:space="preserve">2026-09 (Sept)</t>
        </is>
      </c>
      <c r="S2367">
        <f>IF(M2367="Not an error",0,IF(COUNTIFS($A$2:$A2367,$A2367,$D$2:$D2367,$D2367,$M$2:$M2367,"&lt;&gt;Not an error")=1,1,0))</f>
        <v>1</v>
      </c>
      <c r="T2367">
        <f>IF(M2367&lt;&gt;"Major",0,IF(COUNTIFS($A$2:$A2367,$A2367,$D$2:$D2367,$D2367,$M$2:$M2367,"Major")=1,1,0))</f>
        <v>1</v>
      </c>
      <c r="U2367">
        <f>IF(M2367&lt;&gt;"Minor",0,IF(COUNTIFS($A$2:$A2367,$A2367,$D$2:$D2367,$D2367,$M$2:$M2367,"Minor")=1,1,0))</f>
        <v>0</v>
      </c>
    </row>
    <row r="2368">
      <c r="A2368" t="inlineStr">
        <is>
          <t xml:space="preserve">c83c2c58c360dca99bb00872f42026de8bd87304</t>
        </is>
      </c>
      <c r="B2368" t="inlineStr">
        <is>
          <t xml:space="preserve">ROTB Writer Version</t>
        </is>
      </c>
      <c r="C2368" t="inlineStr">
        <is>
          <t xml:space="preserve">ROTB - Ep 1 to 40 - UK Writer Ver.</t>
        </is>
      </c>
      <c r="D2368" t="inlineStr">
        <is>
          <t xml:space="preserve">48df97ab4f8e4dd79611f325038dbe8628bc5b0d</t>
        </is>
      </c>
      <c r="E2368" t="inlineStr">
        <is>
          <t xml:space="preserve">Episode 26: Rückkehr Zum Feuer</t>
        </is>
      </c>
      <c r="F2368">
        <v>26</v>
      </c>
      <c r="G2368" t="inlineStr">
        <is>
          <t xml:space="preserve">6:54-7:04</t>
        </is>
      </c>
      <c r="H2368" t="inlineStr">
        <is>
          <t xml:space="preserve">Resolved</t>
        </is>
      </c>
      <c r="I2368" t="inlineStr">
        <is>
          <t xml:space="preserve">purpurrote blutdolch -&gt; scharlachaderdolch - "Sie drehte sich in letzter Sekunde weg, schrie aber dennoch auf, als der purpurrote Blutdolch ihre Wange streifte und eine Haarsträhne abschnitt."</t>
        </is>
      </c>
      <c r="J2368" t="inlineStr">
        <is>
          <t xml:space="preserve">AI</t>
        </is>
      </c>
      <c r="K2368" t="inlineStr">
        <is>
          <t xml:space="preserve">Script error</t>
        </is>
      </c>
      <c r="L2368" t="inlineStr">
        <is>
          <t xml:space="preserve">Script error</t>
        </is>
      </c>
      <c r="M2368" t="str">
        <f>IFERROR(IF(VLOOKUP(L2368,'Quantification'!$A:$B,2,FALSE)&amp;""="","Unclassified",VLOOKUP(L2368,'Quantification'!$A:$B,2,FALSE)),"Unclassified")</f>
        <v>Major</v>
      </c>
      <c r="N2368" t="inlineStr">
        <is>
          <t xml:space="preserve">frl-denis.sobol@pocketfm.com</t>
        </is>
      </c>
      <c r="O2368" t="inlineStr">
        <is>
          <t xml:space="preserve">Issues found in raw</t>
        </is>
      </c>
      <c r="P2368" t="str">
        <f>IF(OR(O2368="Issues found in master",O2368="Final master"),"Master",IF(OR(O2368="Ready for Master",O2368="Issues found in raw",O2368="Raw under QC",O2368="Issues resolved in raw"),"Raw","-"))</f>
        <v>Raw</v>
      </c>
      <c r="Q2368" s="13">
        <v>46269.444444444445</v>
      </c>
      <c r="R2368" t="inlineStr">
        <is>
          <t xml:space="preserve">2026-09 (Sept)</t>
        </is>
      </c>
      <c r="S2368">
        <f>IF(M2368="Not an error",0,IF(COUNTIFS($A$2:$A2368,$A2368,$D$2:$D2368,$D2368,$M$2:$M2368,"&lt;&gt;Not an error")=1,1,0))</f>
        <v>0</v>
      </c>
      <c r="T2368">
        <f>IF(M2368&lt;&gt;"Major",0,IF(COUNTIFS($A$2:$A2368,$A2368,$D$2:$D2368,$D2368,$M$2:$M2368,"Major")=1,1,0))</f>
        <v>0</v>
      </c>
      <c r="U2368">
        <f>IF(M2368&lt;&gt;"Minor",0,IF(COUNTIFS($A$2:$A2368,$A2368,$D$2:$D2368,$D2368,$M$2:$M2368,"Minor")=1,1,0))</f>
        <v>0</v>
      </c>
    </row>
    <row r="2369">
      <c r="A2369" t="inlineStr">
        <is>
          <t xml:space="preserve">c83c2c58c360dca99bb00872f42026de8bd87304</t>
        </is>
      </c>
      <c r="B2369" t="inlineStr">
        <is>
          <t xml:space="preserve">ROTB Writer Version</t>
        </is>
      </c>
      <c r="C2369" t="inlineStr">
        <is>
          <t xml:space="preserve">ROTB - Ep 1 to 40 - UK Writer Ver.</t>
        </is>
      </c>
      <c r="D2369" t="inlineStr">
        <is>
          <t xml:space="preserve">48df97ab4f8e4dd79611f325038dbe8628bc5b0d</t>
        </is>
      </c>
      <c r="E2369" t="inlineStr">
        <is>
          <t xml:space="preserve">Episode 26: Rückkehr Zum Feuer</t>
        </is>
      </c>
      <c r="F2369">
        <v>26</v>
      </c>
      <c r="G2369" t="inlineStr">
        <is>
          <t xml:space="preserve">8:06-8:14</t>
        </is>
      </c>
      <c r="H2369" t="inlineStr">
        <is>
          <t xml:space="preserve">Resolved</t>
        </is>
      </c>
      <c r="I2369" t="inlineStr">
        <is>
          <t xml:space="preserve">purpurroten blutdolch -&gt; scharlachaderdolch - "Mit dem Rücken zu ihm drückte er ihr den purpurroten Blutdolch an die Kehle und blickte zu ihrer Bestie auf."</t>
        </is>
      </c>
      <c r="J2369" t="inlineStr">
        <is>
          <t xml:space="preserve">AI</t>
        </is>
      </c>
      <c r="K2369" t="inlineStr">
        <is>
          <t xml:space="preserve">Script error</t>
        </is>
      </c>
      <c r="L2369" t="inlineStr">
        <is>
          <t xml:space="preserve">Script error</t>
        </is>
      </c>
      <c r="M2369" t="str">
        <f>IFERROR(IF(VLOOKUP(L2369,'Quantification'!$A:$B,2,FALSE)&amp;""="","Unclassified",VLOOKUP(L2369,'Quantification'!$A:$B,2,FALSE)),"Unclassified")</f>
        <v>Major</v>
      </c>
      <c r="N2369" t="inlineStr">
        <is>
          <t xml:space="preserve">frl-denis.sobol@pocketfm.com</t>
        </is>
      </c>
      <c r="O2369" t="inlineStr">
        <is>
          <t xml:space="preserve">Issues found in raw</t>
        </is>
      </c>
      <c r="P2369" t="str">
        <f>IF(OR(O2369="Issues found in master",O2369="Final master"),"Master",IF(OR(O2369="Ready for Master",O2369="Issues found in raw",O2369="Raw under QC",O2369="Issues resolved in raw"),"Raw","-"))</f>
        <v>Raw</v>
      </c>
      <c r="Q2369" s="13">
        <v>46269.444444444445</v>
      </c>
      <c r="R2369" t="inlineStr">
        <is>
          <t xml:space="preserve">2026-09 (Sept)</t>
        </is>
      </c>
      <c r="S2369">
        <f>IF(M2369="Not an error",0,IF(COUNTIFS($A$2:$A2369,$A2369,$D$2:$D2369,$D2369,$M$2:$M2369,"&lt;&gt;Not an error")=1,1,0))</f>
        <v>0</v>
      </c>
      <c r="T2369">
        <f>IF(M2369&lt;&gt;"Major",0,IF(COUNTIFS($A$2:$A2369,$A2369,$D$2:$D2369,$D2369,$M$2:$M2369,"Major")=1,1,0))</f>
        <v>0</v>
      </c>
      <c r="U2369">
        <f>IF(M2369&lt;&gt;"Minor",0,IF(COUNTIFS($A$2:$A2369,$A2369,$D$2:$D2369,$D2369,$M$2:$M2369,"Minor")=1,1,0))</f>
        <v>0</v>
      </c>
    </row>
    <row r="2370">
      <c r="A2370" t="inlineStr">
        <is>
          <t xml:space="preserve">c83c2c58c360dca99bb00872f42026de8bd87304</t>
        </is>
      </c>
      <c r="B2370" t="inlineStr">
        <is>
          <t xml:space="preserve">ROTB Writer Version</t>
        </is>
      </c>
      <c r="C2370" t="inlineStr">
        <is>
          <t xml:space="preserve">ROTB - Ep 1 to 40 - UK Writer Ver.</t>
        </is>
      </c>
      <c r="D2370" t="inlineStr">
        <is>
          <t xml:space="preserve">cebf8ac55ab8a473dd671a50702e5a216d8c3706</t>
        </is>
      </c>
      <c r="E2370" t="inlineStr">
        <is>
          <t xml:space="preserve">Episode 27: Augen Der Illusion</t>
        </is>
      </c>
      <c r="F2370">
        <v>27</v>
      </c>
      <c r="G2370" t="inlineStr">
        <is>
          <t xml:space="preserve">6:25-6:34</t>
        </is>
      </c>
      <c r="H2370" t="inlineStr">
        <is>
          <t xml:space="preserve">Resolved</t>
        </is>
      </c>
      <c r="I2370" t="inlineStr">
        <is>
          <t xml:space="preserve">ihre lebensbund-reich -&gt; ihr lebensbundreich - "Die Bestie kehrte missmutig in ihre Lebensbund-Reich zurück, und sie folgte ihrer Familie zum See, wobei sie sich Jakes Gesicht einprägte."</t>
        </is>
      </c>
      <c r="J2370" t="inlineStr">
        <is>
          <t xml:space="preserve">AI</t>
        </is>
      </c>
      <c r="K2370" t="inlineStr">
        <is>
          <t xml:space="preserve">Script error</t>
        </is>
      </c>
      <c r="L2370" t="inlineStr">
        <is>
          <t xml:space="preserve">Script error</t>
        </is>
      </c>
      <c r="M2370" t="str">
        <f>IFERROR(IF(VLOOKUP(L2370,'Quantification'!$A:$B,2,FALSE)&amp;""="","Unclassified",VLOOKUP(L2370,'Quantification'!$A:$B,2,FALSE)),"Unclassified")</f>
        <v>Major</v>
      </c>
      <c r="N2370" t="inlineStr">
        <is>
          <t xml:space="preserve">frl-denis.sobol@pocketfm.com</t>
        </is>
      </c>
      <c r="O2370" t="inlineStr">
        <is>
          <t xml:space="preserve">Issues found in raw</t>
        </is>
      </c>
      <c r="P2370" t="str">
        <f>IF(OR(O2370="Issues found in master",O2370="Final master"),"Master",IF(OR(O2370="Ready for Master",O2370="Issues found in raw",O2370="Raw under QC",O2370="Issues resolved in raw"),"Raw","-"))</f>
        <v>Raw</v>
      </c>
      <c r="Q2370" s="13">
        <v>46269.444444444445</v>
      </c>
      <c r="R2370" t="inlineStr">
        <is>
          <t xml:space="preserve">2026-09 (Sept)</t>
        </is>
      </c>
      <c r="S2370">
        <f>IF(M2370="Not an error",0,IF(COUNTIFS($A$2:$A2370,$A2370,$D$2:$D2370,$D2370,$M$2:$M2370,"&lt;&gt;Not an error")=1,1,0))</f>
        <v>1</v>
      </c>
      <c r="T2370">
        <f>IF(M2370&lt;&gt;"Major",0,IF(COUNTIFS($A$2:$A2370,$A2370,$D$2:$D2370,$D2370,$M$2:$M2370,"Major")=1,1,0))</f>
        <v>1</v>
      </c>
      <c r="U2370">
        <f>IF(M2370&lt;&gt;"Minor",0,IF(COUNTIFS($A$2:$A2370,$A2370,$D$2:$D2370,$D2370,$M$2:$M2370,"Minor")=1,1,0))</f>
        <v>0</v>
      </c>
    </row>
    <row r="2371">
      <c r="A2371" t="inlineStr">
        <is>
          <t xml:space="preserve">c83c2c58c360dca99bb00872f42026de8bd87304</t>
        </is>
      </c>
      <c r="B2371" t="inlineStr">
        <is>
          <t xml:space="preserve">ROTB Writer Version</t>
        </is>
      </c>
      <c r="C2371" t="inlineStr">
        <is>
          <t xml:space="preserve">ROTB - Ep 1 to 40 - UK Writer Ver.</t>
        </is>
      </c>
      <c r="D2371" t="inlineStr">
        <is>
          <t xml:space="preserve">cebf8ac55ab8a473dd671a50702e5a216d8c3706</t>
        </is>
      </c>
      <c r="E2371" t="inlineStr">
        <is>
          <t xml:space="preserve">Episode 27: Augen Der Illusion</t>
        </is>
      </c>
      <c r="F2371">
        <v>27</v>
      </c>
      <c r="G2371" t="inlineStr">
        <is>
          <t xml:space="preserve">8:14-8:22</t>
        </is>
      </c>
      <c r="H2371" t="inlineStr">
        <is>
          <t xml:space="preserve">Resolved</t>
        </is>
      </c>
      <c r="I2371" t="inlineStr">
        <is>
          <t xml:space="preserve">VA mispronounces besiegt as beast - „Er hatte das Manna bereits aus dem See geholt, als wir ankamen. Verity hat gegen ihn gekämpft, aber sie wurde besiegt."</t>
        </is>
      </c>
      <c r="J2371" t="inlineStr">
        <is>
          <t xml:space="preserve">VOA</t>
        </is>
      </c>
      <c r="K2371" t="inlineStr">
        <is>
          <t xml:space="preserve">Mispronunciation</t>
        </is>
      </c>
      <c r="L2371" t="inlineStr">
        <is>
          <t xml:space="preserve">Mispronunciation</t>
        </is>
      </c>
      <c r="M2371" t="str">
        <f>IFERROR(IF(VLOOKUP(L2371,'Quantification'!$A:$B,2,FALSE)&amp;""="","Unclassified",VLOOKUP(L2371,'Quantification'!$A:$B,2,FALSE)),"Unclassified")</f>
        <v>Major</v>
      </c>
      <c r="N2371" t="inlineStr">
        <is>
          <t xml:space="preserve">frl-denis.sobol@pocketfm.com</t>
        </is>
      </c>
      <c r="O2371" t="inlineStr">
        <is>
          <t xml:space="preserve">Issues found in raw</t>
        </is>
      </c>
      <c r="P2371" t="str">
        <f>IF(OR(O2371="Issues found in master",O2371="Final master"),"Master",IF(OR(O2371="Ready for Master",O2371="Issues found in raw",O2371="Raw under QC",O2371="Issues resolved in raw"),"Raw","-"))</f>
        <v>Raw</v>
      </c>
      <c r="Q2371" s="13">
        <v>46269.444444444445</v>
      </c>
      <c r="R2371" t="inlineStr">
        <is>
          <t xml:space="preserve">2026-09 (Sept)</t>
        </is>
      </c>
      <c r="S2371">
        <f>IF(M2371="Not an error",0,IF(COUNTIFS($A$2:$A2371,$A2371,$D$2:$D2371,$D2371,$M$2:$M2371,"&lt;&gt;Not an error")=1,1,0))</f>
        <v>0</v>
      </c>
      <c r="T2371">
        <f>IF(M2371&lt;&gt;"Major",0,IF(COUNTIFS($A$2:$A2371,$A2371,$D$2:$D2371,$D2371,$M$2:$M2371,"Major")=1,1,0))</f>
        <v>0</v>
      </c>
      <c r="U2371">
        <f>IF(M2371&lt;&gt;"Minor",0,IF(COUNTIFS($A$2:$A2371,$A2371,$D$2:$D2371,$D2371,$M$2:$M2371,"Minor")=1,1,0))</f>
        <v>0</v>
      </c>
    </row>
    <row r="2372">
      <c r="A2372" t="inlineStr">
        <is>
          <t xml:space="preserve">c83c2c58c360dca99bb00872f42026de8bd87304</t>
        </is>
      </c>
      <c r="B2372" t="inlineStr">
        <is>
          <t xml:space="preserve">ROTB Writer Version</t>
        </is>
      </c>
      <c r="C2372" t="inlineStr">
        <is>
          <t xml:space="preserve">ROTB - Ep 1 to 40 - UK Writer Ver.</t>
        </is>
      </c>
      <c r="D2372" t="inlineStr">
        <is>
          <t xml:space="preserve">a39f8a52ac073c27f10b149a8289ba3757c38284</t>
        </is>
      </c>
      <c r="E2372" t="inlineStr">
        <is>
          <t xml:space="preserve">Episode 30: Wölfe in Glut-Tal</t>
        </is>
      </c>
      <c r="F2372">
        <v>30</v>
      </c>
      <c r="G2372" t="inlineStr">
        <is>
          <t xml:space="preserve">0:00-0:10</t>
        </is>
      </c>
      <c r="H2372" t="inlineStr">
        <is>
          <t xml:space="preserve">Resolved</t>
        </is>
      </c>
      <c r="I2372" t="inlineStr">
        <is>
          <t xml:space="preserve">Bestienkraft -&gt; Bestien-Essenz - "Jake hätte sich bei dem Versuch beinahe selbst geblendet.
Er konzentrierte sich und ließ nur eine winzige Menge Bestienkraft in sein rechtes Auge fließen."</t>
        </is>
      </c>
      <c r="J2372" t="inlineStr">
        <is>
          <t xml:space="preserve">AI</t>
        </is>
      </c>
      <c r="K2372" t="inlineStr">
        <is>
          <t xml:space="preserve">Script error</t>
        </is>
      </c>
      <c r="L2372" t="inlineStr">
        <is>
          <t xml:space="preserve">Script error</t>
        </is>
      </c>
      <c r="M2372" t="str">
        <f>IFERROR(IF(VLOOKUP(L2372,'Quantification'!$A:$B,2,FALSE)&amp;""="","Unclassified",VLOOKUP(L2372,'Quantification'!$A:$B,2,FALSE)),"Unclassified")</f>
        <v>Major</v>
      </c>
      <c r="N2372" t="inlineStr">
        <is>
          <t xml:space="preserve">frl-denis.sobol@pocketfm.com</t>
        </is>
      </c>
      <c r="O2372" t="inlineStr">
        <is>
          <t xml:space="preserve">Issues found in raw</t>
        </is>
      </c>
      <c r="P2372" t="str">
        <f>IF(OR(O2372="Issues found in master",O2372="Final master"),"Master",IF(OR(O2372="Ready for Master",O2372="Issues found in raw",O2372="Raw under QC",O2372="Issues resolved in raw"),"Raw","-"))</f>
        <v>Raw</v>
      </c>
      <c r="Q2372" s="13">
        <v>46269.444444444445</v>
      </c>
      <c r="R2372" t="inlineStr">
        <is>
          <t xml:space="preserve">2026-09 (Sept)</t>
        </is>
      </c>
      <c r="S2372">
        <f>IF(M2372="Not an error",0,IF(COUNTIFS($A$2:$A2372,$A2372,$D$2:$D2372,$D2372,$M$2:$M2372,"&lt;&gt;Not an error")=1,1,0))</f>
        <v>1</v>
      </c>
      <c r="T2372">
        <f>IF(M2372&lt;&gt;"Major",0,IF(COUNTIFS($A$2:$A2372,$A2372,$D$2:$D2372,$D2372,$M$2:$M2372,"Major")=1,1,0))</f>
        <v>1</v>
      </c>
      <c r="U2372">
        <f>IF(M2372&lt;&gt;"Minor",0,IF(COUNTIFS($A$2:$A2372,$A2372,$D$2:$D2372,$D2372,$M$2:$M2372,"Minor")=1,1,0))</f>
        <v>0</v>
      </c>
    </row>
    <row r="2373">
      <c r="A2373" t="inlineStr">
        <is>
          <t xml:space="preserve">c83c2c58c360dca99bb00872f42026de8bd87304</t>
        </is>
      </c>
      <c r="B2373" t="inlineStr">
        <is>
          <t xml:space="preserve">ROTB Writer Version</t>
        </is>
      </c>
      <c r="C2373" t="inlineStr">
        <is>
          <t xml:space="preserve">ROTB - Ep 1 to 40 - UK Writer Ver.</t>
        </is>
      </c>
      <c r="D2373" t="inlineStr">
        <is>
          <t xml:space="preserve">a39f8a52ac073c27f10b149a8289ba3757c38284</t>
        </is>
      </c>
      <c r="E2373" t="inlineStr">
        <is>
          <t xml:space="preserve">Episode 30: Wölfe in Glut-Tal</t>
        </is>
      </c>
      <c r="F2373">
        <v>30</v>
      </c>
      <c r="G2373" t="inlineStr">
        <is>
          <t xml:space="preserve">1:39-2:04</t>
        </is>
      </c>
      <c r="H2373" t="inlineStr">
        <is>
          <t xml:space="preserve">Resolved</t>
        </is>
      </c>
      <c r="I2373" t="inlineStr">
        <is>
          <t xml:space="preserve">Bestienkraft -&gt; Bestien-Essenz - "Er zögerte nicht. Dieses Mal lenkte er die Bestienkraft in das dritte Auge und versuchte es erneut.
Das Ergebnis verblüffte ihn.
Was für sein normales Auge eine Qual gewesen war, wurde mit dem dritten zu einer mühelosen Angelegenheit. Er musste kaum nachdenken. Die Bestienkraft floss genau dorthin, wo sie hinsollte."</t>
        </is>
      </c>
      <c r="J2373" t="inlineStr">
        <is>
          <t xml:space="preserve">AI</t>
        </is>
      </c>
      <c r="K2373" t="inlineStr">
        <is>
          <t xml:space="preserve">Script error</t>
        </is>
      </c>
      <c r="L2373" t="inlineStr">
        <is>
          <t xml:space="preserve">Script error</t>
        </is>
      </c>
      <c r="M2373" t="str">
        <f>IFERROR(IF(VLOOKUP(L2373,'Quantification'!$A:$B,2,FALSE)&amp;""="","Unclassified",VLOOKUP(L2373,'Quantification'!$A:$B,2,FALSE)),"Unclassified")</f>
        <v>Major</v>
      </c>
      <c r="N2373" t="inlineStr">
        <is>
          <t xml:space="preserve">frl-denis.sobol@pocketfm.com</t>
        </is>
      </c>
      <c r="O2373" t="inlineStr">
        <is>
          <t xml:space="preserve">Issues found in raw</t>
        </is>
      </c>
      <c r="P2373" t="str">
        <f>IF(OR(O2373="Issues found in master",O2373="Final master"),"Master",IF(OR(O2373="Ready for Master",O2373="Issues found in raw",O2373="Raw under QC",O2373="Issues resolved in raw"),"Raw","-"))</f>
        <v>Raw</v>
      </c>
      <c r="Q2373" s="13">
        <v>46269.444444444445</v>
      </c>
      <c r="R2373" t="inlineStr">
        <is>
          <t xml:space="preserve">2026-09 (Sept)</t>
        </is>
      </c>
      <c r="S2373">
        <f>IF(M2373="Not an error",0,IF(COUNTIFS($A$2:$A2373,$A2373,$D$2:$D2373,$D2373,$M$2:$M2373,"&lt;&gt;Not an error")=1,1,0))</f>
        <v>0</v>
      </c>
      <c r="T2373">
        <f>IF(M2373&lt;&gt;"Major",0,IF(COUNTIFS($A$2:$A2373,$A2373,$D$2:$D2373,$D2373,$M$2:$M2373,"Major")=1,1,0))</f>
        <v>0</v>
      </c>
      <c r="U2373">
        <f>IF(M2373&lt;&gt;"Minor",0,IF(COUNTIFS($A$2:$A2373,$A2373,$D$2:$D2373,$D2373,$M$2:$M2373,"Minor")=1,1,0))</f>
        <v>0</v>
      </c>
    </row>
    <row r="2374">
      <c r="A2374" t="inlineStr">
        <is>
          <t xml:space="preserve">c83c2c58c360dca99bb00872f42026de8bd87304</t>
        </is>
      </c>
      <c r="B2374" t="inlineStr">
        <is>
          <t xml:space="preserve">ROTB Writer Version</t>
        </is>
      </c>
      <c r="C2374" t="inlineStr">
        <is>
          <t xml:space="preserve">ROTB - Ep 1 to 40 - UK Writer Ver.</t>
        </is>
      </c>
      <c r="D2374" t="inlineStr">
        <is>
          <t xml:space="preserve">2852e7fdc9a802fdb849c4b0548cbe3fb10d17a4</t>
        </is>
      </c>
      <c r="E2374" t="inlineStr">
        <is>
          <t xml:space="preserve">Episode 31: Vom Schicksal Umgeben</t>
        </is>
      </c>
      <c r="F2374">
        <v>31</v>
      </c>
      <c r="G2374" t="inlineStr">
        <is>
          <t xml:space="preserve">5:52-6:03</t>
        </is>
      </c>
      <c r="H2374" t="inlineStr">
        <is>
          <t xml:space="preserve">Resolved</t>
        </is>
      </c>
      <c r="I2374" t="inlineStr">
        <is>
          <t xml:space="preserve">der Tierblut-Rang -&gt; den Tierblut-Rang - „Warum sollte Elowen Pryce ihren persönlichen Jadeanhänger jemandem wie ihm geben? Einem nutzlosen Versager, der nicht einmal über der Tierblut-Rang hinauskommt.“</t>
        </is>
      </c>
      <c r="J2374" t="inlineStr">
        <is>
          <t xml:space="preserve">AI</t>
        </is>
      </c>
      <c r="K2374" t="inlineStr">
        <is>
          <t xml:space="preserve">Script error</t>
        </is>
      </c>
      <c r="L2374" t="inlineStr">
        <is>
          <t xml:space="preserve">Script error</t>
        </is>
      </c>
      <c r="M2374" t="str">
        <f>IFERROR(IF(VLOOKUP(L2374,'Quantification'!$A:$B,2,FALSE)&amp;""="","Unclassified",VLOOKUP(L2374,'Quantification'!$A:$B,2,FALSE)),"Unclassified")</f>
        <v>Major</v>
      </c>
      <c r="N2374" t="inlineStr">
        <is>
          <t xml:space="preserve">frl-denis.sobol@pocketfm.com</t>
        </is>
      </c>
      <c r="O2374" t="inlineStr">
        <is>
          <t xml:space="preserve">Issues found in raw</t>
        </is>
      </c>
      <c r="P2374" t="str">
        <f>IF(OR(O2374="Issues found in master",O2374="Final master"),"Master",IF(OR(O2374="Ready for Master",O2374="Issues found in raw",O2374="Raw under QC",O2374="Issues resolved in raw"),"Raw","-"))</f>
        <v>Raw</v>
      </c>
      <c r="Q2374" s="13">
        <v>46269.44375</v>
      </c>
      <c r="R2374" t="inlineStr">
        <is>
          <t xml:space="preserve">2026-09 (Sept)</t>
        </is>
      </c>
      <c r="S2374">
        <f>IF(M2374="Not an error",0,IF(COUNTIFS($A$2:$A2374,$A2374,$D$2:$D2374,$D2374,$M$2:$M2374,"&lt;&gt;Not an error")=1,1,0))</f>
        <v>1</v>
      </c>
      <c r="T2374">
        <f>IF(M2374&lt;&gt;"Major",0,IF(COUNTIFS($A$2:$A2374,$A2374,$D$2:$D2374,$D2374,$M$2:$M2374,"Major")=1,1,0))</f>
        <v>1</v>
      </c>
      <c r="U2374">
        <f>IF(M2374&lt;&gt;"Minor",0,IF(COUNTIFS($A$2:$A2374,$A2374,$D$2:$D2374,$D2374,$M$2:$M2374,"Minor")=1,1,0))</f>
        <v>0</v>
      </c>
    </row>
    <row r="2375">
      <c r="A2375" t="inlineStr">
        <is>
          <t xml:space="preserve">c83c2c58c360dca99bb00872f42026de8bd87304</t>
        </is>
      </c>
      <c r="B2375" t="inlineStr">
        <is>
          <t xml:space="preserve">ROTB Writer Version</t>
        </is>
      </c>
      <c r="C2375" t="inlineStr">
        <is>
          <t xml:space="preserve">ROTB - Ep 1 to 40 - UK Writer Ver.</t>
        </is>
      </c>
      <c r="D2375" t="inlineStr">
        <is>
          <t xml:space="preserve">adcea2686cc961b34541b7be6cd466a04d999033</t>
        </is>
      </c>
      <c r="E2375" t="inlineStr">
        <is>
          <t xml:space="preserve">Episode 32: Einer Gegen Sieben</t>
        </is>
      </c>
      <c r="F2375">
        <v>32</v>
      </c>
      <c r="G2375" t="inlineStr">
        <is>
          <t xml:space="preserve">4:44-4:50</t>
        </is>
      </c>
      <c r="H2375" t="inlineStr">
        <is>
          <t xml:space="preserve">Resolved</t>
        </is>
      </c>
      <c r="I2375" t="inlineStr">
        <is>
          <t xml:space="preserve">jade should be pronounced german, not english - „Es wurde beschlossen, dass du trotz Elowen Pryces Jade-Anhänger gegen uns darum kämpfen musst“</t>
        </is>
      </c>
      <c r="J2375" t="inlineStr">
        <is>
          <t xml:space="preserve">VOA</t>
        </is>
      </c>
      <c r="K2375" t="inlineStr">
        <is>
          <t xml:space="preserve">Mispronunciation</t>
        </is>
      </c>
      <c r="L2375" t="inlineStr">
        <is>
          <t xml:space="preserve">Mispronunciation</t>
        </is>
      </c>
      <c r="M2375" t="str">
        <f>IFERROR(IF(VLOOKUP(L2375,'Quantification'!$A:$B,2,FALSE)&amp;""="","Unclassified",VLOOKUP(L2375,'Quantification'!$A:$B,2,FALSE)),"Unclassified")</f>
        <v>Major</v>
      </c>
      <c r="N2375" t="inlineStr">
        <is>
          <t xml:space="preserve">frl-denis.sobol@pocketfm.com</t>
        </is>
      </c>
      <c r="O2375" t="inlineStr">
        <is>
          <t xml:space="preserve">Issues found in raw</t>
        </is>
      </c>
      <c r="P2375" t="str">
        <f>IF(OR(O2375="Issues found in master",O2375="Final master"),"Master",IF(OR(O2375="Ready for Master",O2375="Issues found in raw",O2375="Raw under QC",O2375="Issues resolved in raw"),"Raw","-"))</f>
        <v>Raw</v>
      </c>
      <c r="Q2375" s="13">
        <v>46269.44375</v>
      </c>
      <c r="R2375" t="inlineStr">
        <is>
          <t xml:space="preserve">2026-09 (Sept)</t>
        </is>
      </c>
      <c r="S2375">
        <f>IF(M2375="Not an error",0,IF(COUNTIFS($A$2:$A2375,$A2375,$D$2:$D2375,$D2375,$M$2:$M2375,"&lt;&gt;Not an error")=1,1,0))</f>
        <v>1</v>
      </c>
      <c r="T2375">
        <f>IF(M2375&lt;&gt;"Major",0,IF(COUNTIFS($A$2:$A2375,$A2375,$D$2:$D2375,$D2375,$M$2:$M2375,"Major")=1,1,0))</f>
        <v>1</v>
      </c>
      <c r="U2375">
        <f>IF(M2375&lt;&gt;"Minor",0,IF(COUNTIFS($A$2:$A2375,$A2375,$D$2:$D2375,$D2375,$M$2:$M2375,"Minor")=1,1,0))</f>
        <v>0</v>
      </c>
    </row>
    <row r="2376">
      <c r="A2376" t="inlineStr">
        <is>
          <t xml:space="preserve">c83c2c58c360dca99bb00872f42026de8bd87304</t>
        </is>
      </c>
      <c r="B2376" t="inlineStr">
        <is>
          <t xml:space="preserve">ROTB Writer Version</t>
        </is>
      </c>
      <c r="C2376" t="inlineStr">
        <is>
          <t xml:space="preserve">ROTB - Ep 1 to 40 - UK Writer Ver.</t>
        </is>
      </c>
      <c r="D2376" t="inlineStr">
        <is>
          <t xml:space="preserve">adcea2686cc961b34541b7be6cd466a04d999033</t>
        </is>
      </c>
      <c r="E2376" t="inlineStr">
        <is>
          <t xml:space="preserve">Episode 32: Einer Gegen Sieben</t>
        </is>
      </c>
      <c r="F2376">
        <v>32</v>
      </c>
      <c r="G2376" t="inlineStr">
        <is>
          <t xml:space="preserve">9:08-9:21</t>
        </is>
      </c>
      <c r="H2376" t="inlineStr">
        <is>
          <t xml:space="preserve">Resolved</t>
        </is>
      </c>
      <c r="I2376" t="inlineStr">
        <is>
          <t xml:space="preserve">gibberish - "Dann, unter dem Gesamtgewicht aller Bestien und Reiter, stöhnte ein beschädigtes Gebäude auf und stürzte hinter ihnen teilweise ein.
Jake wurde nicht langsamer, als sich das Chaos ausbreitete."</t>
        </is>
      </c>
      <c r="J2376" t="inlineStr">
        <is>
          <t xml:space="preserve">VOA</t>
        </is>
      </c>
      <c r="K2376" t="inlineStr">
        <is>
          <t xml:space="preserve">Mispronunciation</t>
        </is>
      </c>
      <c r="L2376" t="inlineStr">
        <is>
          <t xml:space="preserve">Mispronunciation</t>
        </is>
      </c>
      <c r="M2376" t="str">
        <f>IFERROR(IF(VLOOKUP(L2376,'Quantification'!$A:$B,2,FALSE)&amp;""="","Unclassified",VLOOKUP(L2376,'Quantification'!$A:$B,2,FALSE)),"Unclassified")</f>
        <v>Major</v>
      </c>
      <c r="N2376" t="inlineStr">
        <is>
          <t xml:space="preserve">frl-denis.sobol@pocketfm.com</t>
        </is>
      </c>
      <c r="O2376" t="inlineStr">
        <is>
          <t xml:space="preserve">Issues found in raw</t>
        </is>
      </c>
      <c r="P2376" t="str">
        <f>IF(OR(O2376="Issues found in master",O2376="Final master"),"Master",IF(OR(O2376="Ready for Master",O2376="Issues found in raw",O2376="Raw under QC",O2376="Issues resolved in raw"),"Raw","-"))</f>
        <v>Raw</v>
      </c>
      <c r="Q2376" s="13">
        <v>46269.44375</v>
      </c>
      <c r="R2376" t="inlineStr">
        <is>
          <t xml:space="preserve">2026-09 (Sept)</t>
        </is>
      </c>
      <c r="S2376">
        <f>IF(M2376="Not an error",0,IF(COUNTIFS($A$2:$A2376,$A2376,$D$2:$D2376,$D2376,$M$2:$M2376,"&lt;&gt;Not an error")=1,1,0))</f>
        <v>0</v>
      </c>
      <c r="T2376">
        <f>IF(M2376&lt;&gt;"Major",0,IF(COUNTIFS($A$2:$A2376,$A2376,$D$2:$D2376,$D2376,$M$2:$M2376,"Major")=1,1,0))</f>
        <v>0</v>
      </c>
      <c r="U2376">
        <f>IF(M2376&lt;&gt;"Minor",0,IF(COUNTIFS($A$2:$A2376,$A2376,$D$2:$D2376,$D2376,$M$2:$M2376,"Minor")=1,1,0))</f>
        <v>0</v>
      </c>
    </row>
    <row r="2377">
      <c r="A2377" t="inlineStr">
        <is>
          <t xml:space="preserve">c83c2c58c360dca99bb00872f42026de8bd87304</t>
        </is>
      </c>
      <c r="B2377" t="inlineStr">
        <is>
          <t xml:space="preserve">ROTB Writer Version</t>
        </is>
      </c>
      <c r="C2377" t="inlineStr">
        <is>
          <t xml:space="preserve">ROTB - Ep 1 to 40 - UK Writer Ver.</t>
        </is>
      </c>
      <c r="D2377" t="inlineStr">
        <is>
          <t xml:space="preserve">adcea2686cc961b34541b7be6cd466a04d999033</t>
        </is>
      </c>
      <c r="E2377" t="inlineStr">
        <is>
          <t xml:space="preserve">Episode 32: Einer Gegen Sieben</t>
        </is>
      </c>
      <c r="F2377">
        <v>32</v>
      </c>
      <c r="G2377" t="inlineStr">
        <is>
          <t xml:space="preserve">10:33-10:42</t>
        </is>
      </c>
      <c r="H2377" t="inlineStr">
        <is>
          <t xml:space="preserve">Resolved</t>
        </is>
      </c>
      <c r="I2377" t="inlineStr">
        <is>
          <t xml:space="preserve">purpurroter blutdolch -&gt; scharlachaderdolch - "In seiner rechten Hand verströmte der purpurrote Blutdolch einen matten roten Schimmer, als ob auch er Blut in der Luft gewittert hätte."</t>
        </is>
      </c>
      <c r="J2377" t="inlineStr">
        <is>
          <t xml:space="preserve">AI</t>
        </is>
      </c>
      <c r="K2377" t="inlineStr">
        <is>
          <t xml:space="preserve">Script error</t>
        </is>
      </c>
      <c r="L2377" t="inlineStr">
        <is>
          <t xml:space="preserve">Script error</t>
        </is>
      </c>
      <c r="M2377" t="str">
        <f>IFERROR(IF(VLOOKUP(L2377,'Quantification'!$A:$B,2,FALSE)&amp;""="","Unclassified",VLOOKUP(L2377,'Quantification'!$A:$B,2,FALSE)),"Unclassified")</f>
        <v>Major</v>
      </c>
      <c r="N2377" t="inlineStr">
        <is>
          <t xml:space="preserve">frl-denis.sobol@pocketfm.com</t>
        </is>
      </c>
      <c r="O2377" t="inlineStr">
        <is>
          <t xml:space="preserve">Issues found in raw</t>
        </is>
      </c>
      <c r="P2377" t="str">
        <f>IF(OR(O2377="Issues found in master",O2377="Final master"),"Master",IF(OR(O2377="Ready for Master",O2377="Issues found in raw",O2377="Raw under QC",O2377="Issues resolved in raw"),"Raw","-"))</f>
        <v>Raw</v>
      </c>
      <c r="Q2377" s="13">
        <v>46269.44375</v>
      </c>
      <c r="R2377" t="inlineStr">
        <is>
          <t xml:space="preserve">2026-09 (Sept)</t>
        </is>
      </c>
      <c r="S2377">
        <f>IF(M2377="Not an error",0,IF(COUNTIFS($A$2:$A2377,$A2377,$D$2:$D2377,$D2377,$M$2:$M2377,"&lt;&gt;Not an error")=1,1,0))</f>
        <v>0</v>
      </c>
      <c r="T2377">
        <f>IF(M2377&lt;&gt;"Major",0,IF(COUNTIFS($A$2:$A2377,$A2377,$D$2:$D2377,$D2377,$M$2:$M2377,"Major")=1,1,0))</f>
        <v>0</v>
      </c>
      <c r="U2377">
        <f>IF(M2377&lt;&gt;"Minor",0,IF(COUNTIFS($A$2:$A2377,$A2377,$D$2:$D2377,$D2377,$M$2:$M2377,"Minor")=1,1,0))</f>
        <v>0</v>
      </c>
    </row>
    <row r="2378">
      <c r="A2378" t="inlineStr">
        <is>
          <t xml:space="preserve">c83c2c58c360dca99bb00872f42026de8bd87304</t>
        </is>
      </c>
      <c r="B2378" t="inlineStr">
        <is>
          <t xml:space="preserve">ROTB Writer Version</t>
        </is>
      </c>
      <c r="C2378" t="inlineStr">
        <is>
          <t xml:space="preserve">ROTB - Ep 1 to 40 - UK Writer Ver.</t>
        </is>
      </c>
      <c r="D2378" t="inlineStr">
        <is>
          <t xml:space="preserve">af017ffa05ab6e866ab4db0f2aed53d906bebec6</t>
        </is>
      </c>
      <c r="E2378" t="inlineStr">
        <is>
          <t xml:space="preserve">Episode 33: Abrechnung Auf Dem Dach</t>
        </is>
      </c>
      <c r="F2378">
        <v>33</v>
      </c>
      <c r="G2378" t="inlineStr">
        <is>
          <t xml:space="preserve">0:50-1:03</t>
        </is>
      </c>
      <c r="H2378" t="inlineStr">
        <is>
          <t xml:space="preserve">Resolved</t>
        </is>
      </c>
      <c r="I2378" t="inlineStr">
        <is>
          <t xml:space="preserve">"Unsichtbar durchströmte ihn die Ewigglut-Inferno-Energie. Stärker als gewöhnliche Bestienkraft auf der neunten Stufe des Tierblut-Rangs, fühlte sich Jake fast vollständig genesen." -&gt; Unsichtbar durchströmte ihn die Ewigglut-Inferno-Essenz. Stärker als gewöhnliche Bestien-Essenz auf der neunten Stufe des Tierblut-Rangs, fühlte sich Jake fast vollständig genesen.</t>
        </is>
      </c>
      <c r="J2378" t="inlineStr">
        <is>
          <t xml:space="preserve">AI</t>
        </is>
      </c>
      <c r="K2378" t="inlineStr">
        <is>
          <t xml:space="preserve">Script error</t>
        </is>
      </c>
      <c r="L2378" t="inlineStr">
        <is>
          <t xml:space="preserve">Script error</t>
        </is>
      </c>
      <c r="M2378" t="str">
        <f>IFERROR(IF(VLOOKUP(L2378,'Quantification'!$A:$B,2,FALSE)&amp;""="","Unclassified",VLOOKUP(L2378,'Quantification'!$A:$B,2,FALSE)),"Unclassified")</f>
        <v>Major</v>
      </c>
      <c r="N2378" t="inlineStr">
        <is>
          <t xml:space="preserve">frl-denis.sobol@pocketfm.com</t>
        </is>
      </c>
      <c r="O2378" t="inlineStr">
        <is>
          <t xml:space="preserve">Issues found in raw</t>
        </is>
      </c>
      <c r="P2378" t="str">
        <f>IF(OR(O2378="Issues found in master",O2378="Final master"),"Master",IF(OR(O2378="Ready for Master",O2378="Issues found in raw",O2378="Raw under QC",O2378="Issues resolved in raw"),"Raw","-"))</f>
        <v>Raw</v>
      </c>
      <c r="Q2378" s="13">
        <v>46269.44375</v>
      </c>
      <c r="R2378" t="inlineStr">
        <is>
          <t xml:space="preserve">2026-09 (Sept)</t>
        </is>
      </c>
      <c r="S2378">
        <f>IF(M2378="Not an error",0,IF(COUNTIFS($A$2:$A2378,$A2378,$D$2:$D2378,$D2378,$M$2:$M2378,"&lt;&gt;Not an error")=1,1,0))</f>
        <v>1</v>
      </c>
      <c r="T2378">
        <f>IF(M2378&lt;&gt;"Major",0,IF(COUNTIFS($A$2:$A2378,$A2378,$D$2:$D2378,$D2378,$M$2:$M2378,"Major")=1,1,0))</f>
        <v>1</v>
      </c>
      <c r="U2378">
        <f>IF(M2378&lt;&gt;"Minor",0,IF(COUNTIFS($A$2:$A2378,$A2378,$D$2:$D2378,$D2378,$M$2:$M2378,"Minor")=1,1,0))</f>
        <v>0</v>
      </c>
    </row>
    <row r="2379">
      <c r="A2379" t="inlineStr">
        <is>
          <t xml:space="preserve">c83c2c58c360dca99bb00872f42026de8bd87304</t>
        </is>
      </c>
      <c r="B2379" t="inlineStr">
        <is>
          <t xml:space="preserve">ROTB Writer Version</t>
        </is>
      </c>
      <c r="C2379" t="inlineStr">
        <is>
          <t xml:space="preserve">ROTB - Ep 1 to 40 - UK Writer Ver.</t>
        </is>
      </c>
      <c r="D2379" t="inlineStr">
        <is>
          <t xml:space="preserve">c0ff7c1db810d81507b6c724c09c1005b17b27d0</t>
        </is>
      </c>
      <c r="E2379" t="inlineStr">
        <is>
          <t xml:space="preserve">Episode 34: Blut Auf Fliesen</t>
        </is>
      </c>
      <c r="F2379">
        <v>34</v>
      </c>
      <c r="G2379" t="inlineStr">
        <is>
          <t xml:space="preserve">0:35-0:40</t>
        </is>
      </c>
      <c r="H2379" t="inlineStr">
        <is>
          <t xml:space="preserve">Resolved</t>
        </is>
      </c>
      <c r="I2379" t="inlineStr">
        <is>
          <t xml:space="preserve">purpurrote blutdolch -&gt; scharlachaderdolch - "Der purpurrote Blutdolch blitzte in einer Blutigen Seelenjagd auf."</t>
        </is>
      </c>
      <c r="J2379" t="inlineStr">
        <is>
          <t xml:space="preserve">AI</t>
        </is>
      </c>
      <c r="K2379" t="inlineStr">
        <is>
          <t xml:space="preserve">Script error</t>
        </is>
      </c>
      <c r="L2379" t="inlineStr">
        <is>
          <t xml:space="preserve">Script error</t>
        </is>
      </c>
      <c r="M2379" t="str">
        <f>IFERROR(IF(VLOOKUP(L2379,'Quantification'!$A:$B,2,FALSE)&amp;""="","Unclassified",VLOOKUP(L2379,'Quantification'!$A:$B,2,FALSE)),"Unclassified")</f>
        <v>Major</v>
      </c>
      <c r="N2379" t="inlineStr">
        <is>
          <t xml:space="preserve">frl-denis.sobol@pocketfm.com</t>
        </is>
      </c>
      <c r="O2379" t="inlineStr">
        <is>
          <t xml:space="preserve">Issues found in raw</t>
        </is>
      </c>
      <c r="P2379" t="str">
        <f>IF(OR(O2379="Issues found in master",O2379="Final master"),"Master",IF(OR(O2379="Ready for Master",O2379="Issues found in raw",O2379="Raw under QC",O2379="Issues resolved in raw"),"Raw","-"))</f>
        <v>Raw</v>
      </c>
      <c r="Q2379" s="13">
        <v>46269.44375</v>
      </c>
      <c r="R2379" t="inlineStr">
        <is>
          <t xml:space="preserve">2026-09 (Sept)</t>
        </is>
      </c>
      <c r="S2379">
        <f>IF(M2379="Not an error",0,IF(COUNTIFS($A$2:$A2379,$A2379,$D$2:$D2379,$D2379,$M$2:$M2379,"&lt;&gt;Not an error")=1,1,0))</f>
        <v>1</v>
      </c>
      <c r="T2379">
        <f>IF(M2379&lt;&gt;"Major",0,IF(COUNTIFS($A$2:$A2379,$A2379,$D$2:$D2379,$D2379,$M$2:$M2379,"Major")=1,1,0))</f>
        <v>1</v>
      </c>
      <c r="U2379">
        <f>IF(M2379&lt;&gt;"Minor",0,IF(COUNTIFS($A$2:$A2379,$A2379,$D$2:$D2379,$D2379,$M$2:$M2379,"Minor")=1,1,0))</f>
        <v>0</v>
      </c>
    </row>
    <row r="2380">
      <c r="A2380" t="inlineStr">
        <is>
          <t xml:space="preserve">c83c2c58c360dca99bb00872f42026de8bd87304</t>
        </is>
      </c>
      <c r="B2380" t="inlineStr">
        <is>
          <t xml:space="preserve">ROTB Writer Version</t>
        </is>
      </c>
      <c r="C2380" t="inlineStr">
        <is>
          <t xml:space="preserve">ROTB - Ep 1 to 40 - UK Writer Ver.</t>
        </is>
      </c>
      <c r="D2380" t="inlineStr">
        <is>
          <t xml:space="preserve">bf6642589cf0e29564e1ce43eed4ff9b6bfbf301</t>
        </is>
      </c>
      <c r="E2380" t="inlineStr">
        <is>
          <t xml:space="preserve">Episode 37: Sturmfels Zerschmettert</t>
        </is>
      </c>
      <c r="F2380">
        <v>37</v>
      </c>
      <c r="G2380" t="inlineStr">
        <is>
          <t xml:space="preserve">5:00-5:11</t>
        </is>
      </c>
      <c r="H2380" t="inlineStr">
        <is>
          <t xml:space="preserve">Resolved</t>
        </is>
      </c>
      <c r="I2380" t="inlineStr">
        <is>
          <t xml:space="preserve">Edwin Noble -&gt; Edwin Ried - "Seine Besitzer, Edwin Noble und Harvey Noble, waren einst als die Sternenzwillinge bekannt gewesen, zwei ehrgeizige Niemande, die nichts als ihren scharfen Verstand besaßen. "</t>
        </is>
      </c>
      <c r="J2380" t="inlineStr">
        <is>
          <t xml:space="preserve">AI</t>
        </is>
      </c>
      <c r="K2380" t="inlineStr">
        <is>
          <t xml:space="preserve">Script error</t>
        </is>
      </c>
      <c r="L2380" t="inlineStr">
        <is>
          <t xml:space="preserve">Script error</t>
        </is>
      </c>
      <c r="M2380" t="str">
        <f>IFERROR(IF(VLOOKUP(L2380,'Quantification'!$A:$B,2,FALSE)&amp;""="","Unclassified",VLOOKUP(L2380,'Quantification'!$A:$B,2,FALSE)),"Unclassified")</f>
        <v>Major</v>
      </c>
      <c r="N2380" t="inlineStr">
        <is>
          <t xml:space="preserve">frl-denis.sobol@pocketfm.com</t>
        </is>
      </c>
      <c r="O2380" t="inlineStr">
        <is>
          <t xml:space="preserve">Issues found in raw</t>
        </is>
      </c>
      <c r="P2380" t="str">
        <f>IF(OR(O2380="Issues found in master",O2380="Final master"),"Master",IF(OR(O2380="Ready for Master",O2380="Issues found in raw",O2380="Raw under QC",O2380="Issues resolved in raw"),"Raw","-"))</f>
        <v>Raw</v>
      </c>
      <c r="Q2380" s="13">
        <v>46269.44375</v>
      </c>
      <c r="R2380" t="inlineStr">
        <is>
          <t xml:space="preserve">2026-09 (Sept)</t>
        </is>
      </c>
      <c r="S2380">
        <f>IF(M2380="Not an error",0,IF(COUNTIFS($A$2:$A2380,$A2380,$D$2:$D2380,$D2380,$M$2:$M2380,"&lt;&gt;Not an error")=1,1,0))</f>
        <v>1</v>
      </c>
      <c r="T2380">
        <f>IF(M2380&lt;&gt;"Major",0,IF(COUNTIFS($A$2:$A2380,$A2380,$D$2:$D2380,$D2380,$M$2:$M2380,"Major")=1,1,0))</f>
        <v>1</v>
      </c>
      <c r="U2380">
        <f>IF(M2380&lt;&gt;"Minor",0,IF(COUNTIFS($A$2:$A2380,$A2380,$D$2:$D2380,$D2380,$M$2:$M2380,"Minor")=1,1,0))</f>
        <v>0</v>
      </c>
    </row>
    <row r="2381">
      <c r="A2381" t="inlineStr">
        <is>
          <t xml:space="preserve">c83c2c58c360dca99bb00872f42026de8bd87304</t>
        </is>
      </c>
      <c r="B2381" t="inlineStr">
        <is>
          <t xml:space="preserve">ROTB Writer Version</t>
        </is>
      </c>
      <c r="C2381" t="inlineStr">
        <is>
          <t xml:space="preserve">ROTB - Ep 1 to 40 - UK Writer Ver.</t>
        </is>
      </c>
      <c r="D2381" t="inlineStr">
        <is>
          <t xml:space="preserve">1825ddc51eeffe34f014c838fa00f8b2d3eb8a8b</t>
        </is>
      </c>
      <c r="E2381" t="inlineStr">
        <is>
          <t xml:space="preserve">Episode 38: Der Letzte, Der Noch Steht</t>
        </is>
      </c>
      <c r="F2381">
        <v>38</v>
      </c>
      <c r="G2381" t="inlineStr">
        <is>
          <t xml:space="preserve">3:25-3:43</t>
        </is>
      </c>
      <c r="H2381" t="inlineStr">
        <is>
          <t xml:space="preserve">Resolved</t>
        </is>
      </c>
      <c r="I2381" t="inlineStr">
        <is>
          <t xml:space="preserve">Vorsteher des Klosters -&gt; Großmeister des Reliquiars - „Ich habe mich gefragt, ob du zurückgekehrt bist, um den Vorsteher des Klosters anzuflehen, dir mit dem Fluch zu helfen. Obwohl ich fürchte, du wärst enttäuscht worden. Er war es, der dich verstoßen hat, und ich bezweifle, dass zwanzig Jahre ihn milder gestimmt haben."</t>
        </is>
      </c>
      <c r="J2381" t="inlineStr">
        <is>
          <t xml:space="preserve">AI</t>
        </is>
      </c>
      <c r="K2381" t="inlineStr">
        <is>
          <t xml:space="preserve">Script error</t>
        </is>
      </c>
      <c r="L2381" t="inlineStr">
        <is>
          <t xml:space="preserve">Script error</t>
        </is>
      </c>
      <c r="M2381" t="str">
        <f>IFERROR(IF(VLOOKUP(L2381,'Quantification'!$A:$B,2,FALSE)&amp;""="","Unclassified",VLOOKUP(L2381,'Quantification'!$A:$B,2,FALSE)),"Unclassified")</f>
        <v>Major</v>
      </c>
      <c r="N2381" t="inlineStr">
        <is>
          <t xml:space="preserve">frl-denis.sobol@pocketfm.com</t>
        </is>
      </c>
      <c r="O2381" t="inlineStr">
        <is>
          <t xml:space="preserve">Issues found in raw</t>
        </is>
      </c>
      <c r="P2381" t="str">
        <f>IF(OR(O2381="Issues found in master",O2381="Final master"),"Master",IF(OR(O2381="Ready for Master",O2381="Issues found in raw",O2381="Raw under QC",O2381="Issues resolved in raw"),"Raw","-"))</f>
        <v>Raw</v>
      </c>
      <c r="Q2381" s="13">
        <v>46269.44375</v>
      </c>
      <c r="R2381" t="inlineStr">
        <is>
          <t xml:space="preserve">2026-09 (Sept)</t>
        </is>
      </c>
      <c r="S2381">
        <f>IF(M2381="Not an error",0,IF(COUNTIFS($A$2:$A2381,$A2381,$D$2:$D2381,$D2381,$M$2:$M2381,"&lt;&gt;Not an error")=1,1,0))</f>
        <v>1</v>
      </c>
      <c r="T2381">
        <f>IF(M2381&lt;&gt;"Major",0,IF(COUNTIFS($A$2:$A2381,$A2381,$D$2:$D2381,$D2381,$M$2:$M2381,"Major")=1,1,0))</f>
        <v>1</v>
      </c>
      <c r="U2381">
        <f>IF(M2381&lt;&gt;"Minor",0,IF(COUNTIFS($A$2:$A2381,$A2381,$D$2:$D2381,$D2381,$M$2:$M2381,"Minor")=1,1,0))</f>
        <v>0</v>
      </c>
    </row>
    <row r="2382">
      <c r="A2382" t="inlineStr">
        <is>
          <t xml:space="preserve">c83c2c58c360dca99bb00872f42026de8bd87304</t>
        </is>
      </c>
      <c r="B2382" t="inlineStr">
        <is>
          <t xml:space="preserve">ROTB Writer Version</t>
        </is>
      </c>
      <c r="C2382" t="inlineStr">
        <is>
          <t xml:space="preserve">ROTB - Ep 1 to 40 - UK Writer Ver.</t>
        </is>
      </c>
      <c r="D2382" t="inlineStr">
        <is>
          <t xml:space="preserve">1825ddc51eeffe34f014c838fa00f8b2d3eb8a8b</t>
        </is>
      </c>
      <c r="E2382" t="inlineStr">
        <is>
          <t xml:space="preserve">Episode 38: Der Letzte, Der Noch Steht</t>
        </is>
      </c>
      <c r="F2382">
        <v>38</v>
      </c>
      <c r="G2382" t="inlineStr">
        <is>
          <t xml:space="preserve">9:09-9:19</t>
        </is>
      </c>
      <c r="H2382" t="inlineStr">
        <is>
          <t xml:space="preserve">Resolved</t>
        </is>
      </c>
      <c r="I2382" t="inlineStr">
        <is>
          <t xml:space="preserve">gibberish - „Eine alte Freundin kehrt nach zwanzig Jahren zurück, gebrochen und sterbend. Das Leben kann sehr seltsam sein“, sinnierte sie.</t>
        </is>
      </c>
      <c r="J2382" t="inlineStr">
        <is>
          <t xml:space="preserve">VOA</t>
        </is>
      </c>
      <c r="K2382" t="inlineStr">
        <is>
          <t xml:space="preserve">Mispronunciation</t>
        </is>
      </c>
      <c r="L2382" t="inlineStr">
        <is>
          <t xml:space="preserve">Mispronunciation</t>
        </is>
      </c>
      <c r="M2382" t="str">
        <f>IFERROR(IF(VLOOKUP(L2382,'Quantification'!$A:$B,2,FALSE)&amp;""="","Unclassified",VLOOKUP(L2382,'Quantification'!$A:$B,2,FALSE)),"Unclassified")</f>
        <v>Major</v>
      </c>
      <c r="N2382" t="inlineStr">
        <is>
          <t xml:space="preserve">frl-denis.sobol@pocketfm.com</t>
        </is>
      </c>
      <c r="O2382" t="inlineStr">
        <is>
          <t xml:space="preserve">Issues found in raw</t>
        </is>
      </c>
      <c r="P2382" t="str">
        <f>IF(OR(O2382="Issues found in master",O2382="Final master"),"Master",IF(OR(O2382="Ready for Master",O2382="Issues found in raw",O2382="Raw under QC",O2382="Issues resolved in raw"),"Raw","-"))</f>
        <v>Raw</v>
      </c>
      <c r="Q2382" s="13">
        <v>46269.44375</v>
      </c>
      <c r="R2382" t="inlineStr">
        <is>
          <t xml:space="preserve">2026-09 (Sept)</t>
        </is>
      </c>
      <c r="S2382">
        <f>IF(M2382="Not an error",0,IF(COUNTIFS($A$2:$A2382,$A2382,$D$2:$D2382,$D2382,$M$2:$M2382,"&lt;&gt;Not an error")=1,1,0))</f>
        <v>0</v>
      </c>
      <c r="T2382">
        <f>IF(M2382&lt;&gt;"Major",0,IF(COUNTIFS($A$2:$A2382,$A2382,$D$2:$D2382,$D2382,$M$2:$M2382,"Major")=1,1,0))</f>
        <v>0</v>
      </c>
      <c r="U2382">
        <f>IF(M2382&lt;&gt;"Minor",0,IF(COUNTIFS($A$2:$A2382,$A2382,$D$2:$D2382,$D2382,$M$2:$M2382,"Minor")=1,1,0))</f>
        <v>0</v>
      </c>
    </row>
    <row r="2383">
      <c r="A2383" t="inlineStr">
        <is>
          <t xml:space="preserve">c83c2c58c360dca99bb00872f42026de8bd87304</t>
        </is>
      </c>
      <c r="B2383" t="inlineStr">
        <is>
          <t xml:space="preserve">ROTB Writer Version</t>
        </is>
      </c>
      <c r="C2383" t="inlineStr">
        <is>
          <t xml:space="preserve">ROTB - Ep 1 to 40 - UK Writer Ver.</t>
        </is>
      </c>
      <c r="D2383" t="inlineStr">
        <is>
          <t xml:space="preserve">1825ddc51eeffe34f014c838fa00f8b2d3eb8a8b</t>
        </is>
      </c>
      <c r="E2383" t="inlineStr">
        <is>
          <t xml:space="preserve">Episode 38: Der Letzte, Der Noch Steht</t>
        </is>
      </c>
      <c r="F2383">
        <v>38</v>
      </c>
      <c r="G2383" t="inlineStr">
        <is>
          <t xml:space="preserve">9:34-9:40</t>
        </is>
      </c>
      <c r="H2383" t="inlineStr">
        <is>
          <t xml:space="preserve">Resolved</t>
        </is>
      </c>
      <c r="I2383" t="inlineStr">
        <is>
          <t xml:space="preserve">„Nicht der Jake Cooke, des Amberfurt-Kollegs in Schande verlassen hat?“ -&gt; „Nicht der Jake Cooke, der das Amberfurt-Kolleg in Schande verlassen hat?“</t>
        </is>
      </c>
      <c r="J2383" t="inlineStr">
        <is>
          <t xml:space="preserve">AI</t>
        </is>
      </c>
      <c r="K2383" t="inlineStr">
        <is>
          <t xml:space="preserve">Script error</t>
        </is>
      </c>
      <c r="L2383" t="inlineStr">
        <is>
          <t xml:space="preserve">Script error</t>
        </is>
      </c>
      <c r="M2383" t="str">
        <f>IFERROR(IF(VLOOKUP(L2383,'Quantification'!$A:$B,2,FALSE)&amp;""="","Unclassified",VLOOKUP(L2383,'Quantification'!$A:$B,2,FALSE)),"Unclassified")</f>
        <v>Major</v>
      </c>
      <c r="N2383" t="inlineStr">
        <is>
          <t xml:space="preserve">frl-denis.sobol@pocketfm.com</t>
        </is>
      </c>
      <c r="O2383" t="inlineStr">
        <is>
          <t xml:space="preserve">Issues found in raw</t>
        </is>
      </c>
      <c r="P2383" t="str">
        <f>IF(OR(O2383="Issues found in master",O2383="Final master"),"Master",IF(OR(O2383="Ready for Master",O2383="Issues found in raw",O2383="Raw under QC",O2383="Issues resolved in raw"),"Raw","-"))</f>
        <v>Raw</v>
      </c>
      <c r="Q2383" s="13">
        <v>46269.44375</v>
      </c>
      <c r="R2383" t="inlineStr">
        <is>
          <t xml:space="preserve">2026-09 (Sept)</t>
        </is>
      </c>
      <c r="S2383">
        <f>IF(M2383="Not an error",0,IF(COUNTIFS($A$2:$A2383,$A2383,$D$2:$D2383,$D2383,$M$2:$M2383,"&lt;&gt;Not an error")=1,1,0))</f>
        <v>0</v>
      </c>
      <c r="T2383">
        <f>IF(M2383&lt;&gt;"Major",0,IF(COUNTIFS($A$2:$A2383,$A2383,$D$2:$D2383,$D2383,$M$2:$M2383,"Major")=1,1,0))</f>
        <v>0</v>
      </c>
      <c r="U2383">
        <f>IF(M2383&lt;&gt;"Minor",0,IF(COUNTIFS($A$2:$A2383,$A2383,$D$2:$D2383,$D2383,$M$2:$M2383,"Minor")=1,1,0))</f>
        <v>0</v>
      </c>
    </row>
    <row r="2384">
      <c r="A2384" t="inlineStr">
        <is>
          <t xml:space="preserve">b0d09a2d1459a8ae043b407f51b3a3fe4f71ac99</t>
        </is>
      </c>
      <c r="B2384" t="inlineStr">
        <is>
          <t xml:space="preserve">Seelenlos</t>
        </is>
      </c>
      <c r="C2384" t="inlineStr">
        <is>
          <t xml:space="preserve">Jenseits Der Seele</t>
        </is>
      </c>
      <c r="D2384" t="inlineStr">
        <is>
          <t xml:space="preserve">8285667f869ca62ed83e868e3843bacec7409214</t>
        </is>
      </c>
      <c r="E2384" t="inlineStr">
        <is>
          <t xml:space="preserve">Episode 25 - Narben Im Rücken</t>
        </is>
      </c>
      <c r="F2384">
        <v>25</v>
      </c>
      <c r="G2384" t="inlineStr">
        <is>
          <t xml:space="preserve">9:33-9:35</t>
        </is>
      </c>
      <c r="H2384" t="inlineStr">
        <is>
          <t xml:space="preserve">Ignore</t>
        </is>
      </c>
      <c r="I2384" t="inlineStr">
        <is>
          <t xml:space="preserve">Damit' sounds wrong, could be 'da' - "»Was hast du damit?«"</t>
        </is>
      </c>
      <c r="J2384" t="inlineStr">
        <is>
          <t xml:space="preserve">VOA</t>
        </is>
      </c>
      <c r="K2384" t="inlineStr">
        <is>
          <t xml:space="preserve">Gramatically incorrect (voa)</t>
        </is>
      </c>
      <c r="L2384" t="inlineStr">
        <is>
          <t xml:space="preserve">Gramatically incorrect (voa)</t>
        </is>
      </c>
      <c r="M2384" t="str">
        <f>IFERROR(IF(VLOOKUP(L2384,'Quantification'!$A:$B,2,FALSE)&amp;""="","Unclassified",VLOOKUP(L2384,'Quantification'!$A:$B,2,FALSE)),"Unclassified")</f>
        <v>Major</v>
      </c>
      <c r="N2384" t="inlineStr">
        <is>
          <t xml:space="preserve">frl-sandra.helmcke@pocketfm.com</t>
        </is>
      </c>
      <c r="O2384" t="inlineStr">
        <is>
          <t xml:space="preserve">Issues found in raw</t>
        </is>
      </c>
      <c r="P2384" t="str">
        <f>IF(OR(O2384="Issues found in master",O2384="Final master"),"Master",IF(OR(O2384="Ready for Master",O2384="Issues found in raw",O2384="Raw under QC",O2384="Issues resolved in raw"),"Raw","-"))</f>
        <v>Raw</v>
      </c>
      <c r="Q2384" s="13">
        <v>46282.40277777778</v>
      </c>
      <c r="R2384" t="inlineStr">
        <is>
          <t xml:space="preserve">2026-09 (Sept)</t>
        </is>
      </c>
      <c r="S2384">
        <f>IF(M2384="Not an error",0,IF(COUNTIFS($A$2:$A2384,$A2384,$D$2:$D2384,$D2384,$M$2:$M2384,"&lt;&gt;Not an error")=1,1,0))</f>
        <v>1</v>
      </c>
      <c r="T2384">
        <f>IF(M2384&lt;&gt;"Major",0,IF(COUNTIFS($A$2:$A2384,$A2384,$D$2:$D2384,$D2384,$M$2:$M2384,"Major")=1,1,0))</f>
        <v>1</v>
      </c>
      <c r="U2384">
        <f>IF(M2384&lt;&gt;"Minor",0,IF(COUNTIFS($A$2:$A2384,$A2384,$D$2:$D2384,$D2384,$M$2:$M2384,"Minor")=1,1,0))</f>
        <v>0</v>
      </c>
    </row>
    <row r="2385">
      <c r="A2385" t="inlineStr">
        <is>
          <t xml:space="preserve">b0d09a2d1459a8ae043b407f51b3a3fe4f71ac99</t>
        </is>
      </c>
      <c r="B2385" t="inlineStr">
        <is>
          <t xml:space="preserve">Seelenlos</t>
        </is>
      </c>
      <c r="C2385" t="inlineStr">
        <is>
          <t xml:space="preserve">Jenseits Der Seele</t>
        </is>
      </c>
      <c r="D2385" t="inlineStr">
        <is>
          <t xml:space="preserve">4abc8b0f15edd0e0ab821b6bd13b48ba6638efde</t>
        </is>
      </c>
      <c r="E2385" t="inlineStr">
        <is>
          <t xml:space="preserve">Episode 32 - Tairos in Der Stadt</t>
        </is>
      </c>
      <c r="F2385">
        <v>32</v>
      </c>
      <c r="G2385" t="inlineStr">
        <is>
          <t xml:space="preserve">0:57-1:04</t>
        </is>
      </c>
      <c r="H2385" t="inlineStr">
        <is>
          <t xml:space="preserve">Resolved</t>
        </is>
      </c>
      <c r="I2385" t="inlineStr">
        <is>
          <t xml:space="preserve">UBS stick' should be 'USB stick' - "Sie brauchte dringend neue
Druckerpatronen und einen UBS Stick, denn die anderen waren mal wieder
allesamt voll."</t>
        </is>
      </c>
      <c r="J2385" t="inlineStr">
        <is>
          <t xml:space="preserve">VOA</t>
        </is>
      </c>
      <c r="K2385" t="inlineStr">
        <is>
          <t xml:space="preserve">Mispronunciation</t>
        </is>
      </c>
      <c r="L2385" t="inlineStr">
        <is>
          <t xml:space="preserve">Mispronunciation</t>
        </is>
      </c>
      <c r="M2385" t="str">
        <f>IFERROR(IF(VLOOKUP(L2385,'Quantification'!$A:$B,2,FALSE)&amp;""="","Unclassified",VLOOKUP(L2385,'Quantification'!$A:$B,2,FALSE)),"Unclassified")</f>
        <v>Major</v>
      </c>
      <c r="N2385" t="inlineStr">
        <is>
          <t xml:space="preserve">frl-sandra.helmcke@pocketfm.com</t>
        </is>
      </c>
      <c r="O2385" t="inlineStr">
        <is>
          <t xml:space="preserve">Issues found in raw</t>
        </is>
      </c>
      <c r="P2385" t="str">
        <f>IF(OR(O2385="Issues found in master",O2385="Final master"),"Master",IF(OR(O2385="Ready for Master",O2385="Issues found in raw",O2385="Raw under QC",O2385="Issues resolved in raw"),"Raw","-"))</f>
        <v>Raw</v>
      </c>
      <c r="Q2385" s="13">
        <v>46282.40277777778</v>
      </c>
      <c r="R2385" t="inlineStr">
        <is>
          <t xml:space="preserve">2026-09 (Sept)</t>
        </is>
      </c>
      <c r="S2385">
        <f>IF(M2385="Not an error",0,IF(COUNTIFS($A$2:$A2385,$A2385,$D$2:$D2385,$D2385,$M$2:$M2385,"&lt;&gt;Not an error")=1,1,0))</f>
        <v>1</v>
      </c>
      <c r="T2385">
        <f>IF(M2385&lt;&gt;"Major",0,IF(COUNTIFS($A$2:$A2385,$A2385,$D$2:$D2385,$D2385,$M$2:$M2385,"Major")=1,1,0))</f>
        <v>1</v>
      </c>
      <c r="U2385">
        <f>IF(M2385&lt;&gt;"Minor",0,IF(COUNTIFS($A$2:$A2385,$A2385,$D$2:$D2385,$D2385,$M$2:$M2385,"Minor")=1,1,0))</f>
        <v>0</v>
      </c>
    </row>
    <row r="2386">
      <c r="A2386" t="inlineStr">
        <is>
          <t xml:space="preserve">b0d09a2d1459a8ae043b407f51b3a3fe4f71ac99</t>
        </is>
      </c>
      <c r="B2386" t="inlineStr">
        <is>
          <t xml:space="preserve">Seelenlos</t>
        </is>
      </c>
      <c r="C2386" t="inlineStr">
        <is>
          <t xml:space="preserve">Jenseits Der Seele</t>
        </is>
      </c>
      <c r="D2386" t="inlineStr">
        <is>
          <t xml:space="preserve">beb023418082bfddc2438821caf3b9d34a551cec</t>
        </is>
      </c>
      <c r="E2386" t="inlineStr">
        <is>
          <t xml:space="preserve">Episode 34 - Verwesender Hinterhalt</t>
        </is>
      </c>
      <c r="F2386">
        <v>34</v>
      </c>
      <c r="G2386" t="inlineStr">
        <is>
          <t xml:space="preserve">3:50-3:55</t>
        </is>
      </c>
      <c r="H2386" t="inlineStr">
        <is>
          <t xml:space="preserve">Resolved</t>
        </is>
      </c>
      <c r="I2386" t="inlineStr">
        <is>
          <t xml:space="preserve">Should be 'voll' not volle - "»Das hat ja volle lang gedauert. Ich hab schon gedacht, ihr kommt gar
nicht mehr wieder.«"</t>
        </is>
      </c>
      <c r="J2386" t="inlineStr">
        <is>
          <t xml:space="preserve">VOA</t>
        </is>
      </c>
      <c r="K2386" t="inlineStr">
        <is>
          <t xml:space="preserve">Mispronunciation</t>
        </is>
      </c>
      <c r="L2386" t="inlineStr">
        <is>
          <t xml:space="preserve">Mispronunciation</t>
        </is>
      </c>
      <c r="M2386" t="str">
        <f>IFERROR(IF(VLOOKUP(L2386,'Quantification'!$A:$B,2,FALSE)&amp;""="","Unclassified",VLOOKUP(L2386,'Quantification'!$A:$B,2,FALSE)),"Unclassified")</f>
        <v>Major</v>
      </c>
      <c r="N2386" t="inlineStr">
        <is>
          <t xml:space="preserve">frl-sandra.helmcke@pocketfm.com</t>
        </is>
      </c>
      <c r="O2386" t="inlineStr">
        <is>
          <t xml:space="preserve">Issues found in raw</t>
        </is>
      </c>
      <c r="P2386" t="str">
        <f>IF(OR(O2386="Issues found in master",O2386="Final master"),"Master",IF(OR(O2386="Ready for Master",O2386="Issues found in raw",O2386="Raw under QC",O2386="Issues resolved in raw"),"Raw","-"))</f>
        <v>Raw</v>
      </c>
      <c r="Q2386" s="13">
        <v>46282.40277777778</v>
      </c>
      <c r="R2386" t="inlineStr">
        <is>
          <t xml:space="preserve">2026-09 (Sept)</t>
        </is>
      </c>
      <c r="S2386">
        <f>IF(M2386="Not an error",0,IF(COUNTIFS($A$2:$A2386,$A2386,$D$2:$D2386,$D2386,$M$2:$M2386,"&lt;&gt;Not an error")=1,1,0))</f>
        <v>1</v>
      </c>
      <c r="T2386">
        <f>IF(M2386&lt;&gt;"Major",0,IF(COUNTIFS($A$2:$A2386,$A2386,$D$2:$D2386,$D2386,$M$2:$M2386,"Major")=1,1,0))</f>
        <v>1</v>
      </c>
      <c r="U2386">
        <f>IF(M2386&lt;&gt;"Minor",0,IF(COUNTIFS($A$2:$A2386,$A2386,$D$2:$D2386,$D2386,$M$2:$M2386,"Minor")=1,1,0))</f>
        <v>0</v>
      </c>
    </row>
    <row r="2387">
      <c r="A2387" t="inlineStr">
        <is>
          <t xml:space="preserve">b0d09a2d1459a8ae043b407f51b3a3fe4f71ac99</t>
        </is>
      </c>
      <c r="B2387" t="inlineStr">
        <is>
          <t xml:space="preserve">Seelenlos</t>
        </is>
      </c>
      <c r="C2387" t="inlineStr">
        <is>
          <t xml:space="preserve">Jenseits Der Seele</t>
        </is>
      </c>
      <c r="D2387" t="inlineStr">
        <is>
          <t xml:space="preserve">1c26701d5636b9a3b39ec69421ee73d97f5af8b6</t>
        </is>
      </c>
      <c r="E2387" t="inlineStr">
        <is>
          <t xml:space="preserve">Episode 40 - Goldene Kraft</t>
        </is>
      </c>
      <c r="F2387">
        <v>40</v>
      </c>
      <c r="G2387" t="inlineStr">
        <is>
          <t xml:space="preserve">2:46-2:52</t>
        </is>
      </c>
      <c r="H2387" t="inlineStr">
        <is>
          <t xml:space="preserve">Resolved</t>
        </is>
      </c>
      <c r="I2387" t="inlineStr">
        <is>
          <t xml:space="preserve">Sentence is unfinished, a word is missing after das sieht - "»Das ist doch jetzt egal«, wiegelte sie ab. »Wir müssen uns um deine
Verletzung kümmern, das sieht.«"</t>
        </is>
      </c>
      <c r="J2387" t="inlineStr">
        <is>
          <t xml:space="preserve">VOA</t>
        </is>
      </c>
      <c r="K2387" t="inlineStr">
        <is>
          <t xml:space="preserve">Missed line / Word</t>
        </is>
      </c>
      <c r="L2387" t="inlineStr">
        <is>
          <t xml:space="preserve">Missed line / Word</t>
        </is>
      </c>
      <c r="M2387" t="str">
        <f>IFERROR(IF(VLOOKUP(L2387,'Quantification'!$A:$B,2,FALSE)&amp;""="","Unclassified",VLOOKUP(L2387,'Quantification'!$A:$B,2,FALSE)),"Unclassified")</f>
        <v>Major</v>
      </c>
      <c r="N2387" t="inlineStr">
        <is>
          <t xml:space="preserve">frl-sandra.helmcke@pocketfm.com</t>
        </is>
      </c>
      <c r="O2387" t="inlineStr">
        <is>
          <t xml:space="preserve">Issues found in raw</t>
        </is>
      </c>
      <c r="P2387" t="str">
        <f>IF(OR(O2387="Issues found in master",O2387="Final master"),"Master",IF(OR(O2387="Ready for Master",O2387="Issues found in raw",O2387="Raw under QC",O2387="Issues resolved in raw"),"Raw","-"))</f>
        <v>Raw</v>
      </c>
      <c r="Q2387" s="13">
        <v>46282.40277777778</v>
      </c>
      <c r="R2387" t="inlineStr">
        <is>
          <t xml:space="preserve">2026-09 (Sept)</t>
        </is>
      </c>
      <c r="S2387">
        <f>IF(M2387="Not an error",0,IF(COUNTIFS($A$2:$A2387,$A2387,$D$2:$D2387,$D2387,$M$2:$M2387,"&lt;&gt;Not an error")=1,1,0))</f>
        <v>1</v>
      </c>
      <c r="T2387">
        <f>IF(M2387&lt;&gt;"Major",0,IF(COUNTIFS($A$2:$A2387,$A2387,$D$2:$D2387,$D2387,$M$2:$M2387,"Major")=1,1,0))</f>
        <v>1</v>
      </c>
      <c r="U2387">
        <f>IF(M2387&lt;&gt;"Minor",0,IF(COUNTIFS($A$2:$A2387,$A2387,$D$2:$D2387,$D2387,$M$2:$M2387,"Minor")=1,1,0))</f>
        <v>0</v>
      </c>
    </row>
    <row r="2388">
      <c r="A2388" t="inlineStr">
        <is>
          <t xml:space="preserve">b0d09a2d1459a8ae043b407f51b3a3fe4f71ac99</t>
        </is>
      </c>
      <c r="B2388" t="inlineStr">
        <is>
          <t xml:space="preserve">Seelenlos</t>
        </is>
      </c>
      <c r="C2388" t="inlineStr">
        <is>
          <t xml:space="preserve">Jenseits Der Seele</t>
        </is>
      </c>
      <c r="D2388" t="inlineStr">
        <is>
          <t xml:space="preserve">34f712d2aeee42b3cf4d5f00cfac068257ea8b93</t>
        </is>
      </c>
      <c r="E2388" t="inlineStr">
        <is>
          <t xml:space="preserve">Episode 43 - Blutige Rückkehr</t>
        </is>
      </c>
      <c r="F2388">
        <v>43</v>
      </c>
      <c r="G2388" t="inlineStr">
        <is>
          <t xml:space="preserve">11:45-11:55</t>
        </is>
      </c>
      <c r="H2388" t="inlineStr">
        <is>
          <t xml:space="preserve">Resolved</t>
        </is>
      </c>
      <c r="I2388" t="inlineStr">
        <is>
          <t xml:space="preserve">Should be 'USB stick' not UBS - "Ich habe immer noch keine Ahnung, was man eigentlich damit macht\",
antwortete er, kramte kurz in seiner Tasche herum und holte den UBS
Stick hervor, den sie ihm geschenkt hatte."</t>
        </is>
      </c>
      <c r="J2388" t="inlineStr">
        <is>
          <t xml:space="preserve">VOA</t>
        </is>
      </c>
      <c r="K2388" t="inlineStr">
        <is>
          <t xml:space="preserve">Mispronunciation</t>
        </is>
      </c>
      <c r="L2388" t="inlineStr">
        <is>
          <t xml:space="preserve">Mispronunciation</t>
        </is>
      </c>
      <c r="M2388" t="str">
        <f>IFERROR(IF(VLOOKUP(L2388,'Quantification'!$A:$B,2,FALSE)&amp;""="","Unclassified",VLOOKUP(L2388,'Quantification'!$A:$B,2,FALSE)),"Unclassified")</f>
        <v>Major</v>
      </c>
      <c r="N2388" t="inlineStr">
        <is>
          <t xml:space="preserve">frl-sandra.helmcke@pocketfm.com</t>
        </is>
      </c>
      <c r="O2388" t="inlineStr">
        <is>
          <t xml:space="preserve">Issues found in raw</t>
        </is>
      </c>
      <c r="P2388" t="str">
        <f>IF(OR(O2388="Issues found in master",O2388="Final master"),"Master",IF(OR(O2388="Ready for Master",O2388="Issues found in raw",O2388="Raw under QC",O2388="Issues resolved in raw"),"Raw","-"))</f>
        <v>Raw</v>
      </c>
      <c r="Q2388" s="13">
        <v>46282.40277777778</v>
      </c>
      <c r="R2388" t="inlineStr">
        <is>
          <t xml:space="preserve">2026-09 (Sept)</t>
        </is>
      </c>
      <c r="S2388">
        <f>IF(M2388="Not an error",0,IF(COUNTIFS($A$2:$A2388,$A2388,$D$2:$D2388,$D2388,$M$2:$M2388,"&lt;&gt;Not an error")=1,1,0))</f>
        <v>1</v>
      </c>
      <c r="T2388">
        <f>IF(M2388&lt;&gt;"Major",0,IF(COUNTIFS($A$2:$A2388,$A2388,$D$2:$D2388,$D2388,$M$2:$M2388,"Major")=1,1,0))</f>
        <v>1</v>
      </c>
      <c r="U2388">
        <f>IF(M2388&lt;&gt;"Minor",0,IF(COUNTIFS($A$2:$A2388,$A2388,$D$2:$D2388,$D2388,$M$2:$M2388,"Minor")=1,1,0))</f>
        <v>0</v>
      </c>
    </row>
    <row r="2389">
      <c r="A2389" t="inlineStr">
        <is>
          <t xml:space="preserve">b0d09a2d1459a8ae043b407f51b3a3fe4f71ac99</t>
        </is>
      </c>
      <c r="B2389" t="inlineStr">
        <is>
          <t xml:space="preserve">Seelenlos</t>
        </is>
      </c>
      <c r="C2389" t="inlineStr">
        <is>
          <t xml:space="preserve">Jenseits Der Seele</t>
        </is>
      </c>
      <c r="D2389" t="inlineStr">
        <is>
          <t xml:space="preserve">11f0ab8d144afa1e95e38bff206dca9e1596def0</t>
        </is>
      </c>
      <c r="E2389" t="inlineStr">
        <is>
          <t xml:space="preserve">Episode 56 - Nähe Im Sturm</t>
        </is>
      </c>
      <c r="F2389">
        <v>56</v>
      </c>
      <c r="G2389" t="inlineStr">
        <is>
          <t xml:space="preserve">6:40-6:45</t>
        </is>
      </c>
      <c r="H2389" t="inlineStr">
        <is>
          <t xml:space="preserve">Resolved</t>
        </is>
      </c>
      <c r="I2389" t="inlineStr">
        <is>
          <t xml:space="preserve">Should be 'voll kalt' not volle - "»Erst regnet es den ganzen Tag wie aus Eimern und jetzt ist es auch noch
volle kalt."</t>
        </is>
      </c>
      <c r="J2389" t="inlineStr">
        <is>
          <t xml:space="preserve">VOA</t>
        </is>
      </c>
      <c r="K2389" t="inlineStr">
        <is>
          <t xml:space="preserve">Gramatically incorrect (voa)</t>
        </is>
      </c>
      <c r="L2389" t="inlineStr">
        <is>
          <t xml:space="preserve">Gramatically incorrect (voa)</t>
        </is>
      </c>
      <c r="M2389" t="str">
        <f>IFERROR(IF(VLOOKUP(L2389,'Quantification'!$A:$B,2,FALSE)&amp;""="","Unclassified",VLOOKUP(L2389,'Quantification'!$A:$B,2,FALSE)),"Unclassified")</f>
        <v>Major</v>
      </c>
      <c r="N2389" t="inlineStr">
        <is>
          <t xml:space="preserve">frl-sandra.helmcke@pocketfm.com</t>
        </is>
      </c>
      <c r="O2389" t="inlineStr">
        <is>
          <t xml:space="preserve">Issues found in raw</t>
        </is>
      </c>
      <c r="P2389" t="str">
        <f>IF(OR(O2389="Issues found in master",O2389="Final master"),"Master",IF(OR(O2389="Ready for Master",O2389="Issues found in raw",O2389="Raw under QC",O2389="Issues resolved in raw"),"Raw","-"))</f>
        <v>Raw</v>
      </c>
      <c r="Q2389" s="13">
        <v>46282.40347222222</v>
      </c>
      <c r="R2389" t="inlineStr">
        <is>
          <t xml:space="preserve">2026-09 (Sept)</t>
        </is>
      </c>
      <c r="S2389">
        <f>IF(M2389="Not an error",0,IF(COUNTIFS($A$2:$A2389,$A2389,$D$2:$D2389,$D2389,$M$2:$M2389,"&lt;&gt;Not an error")=1,1,0))</f>
        <v>1</v>
      </c>
      <c r="T2389">
        <f>IF(M2389&lt;&gt;"Major",0,IF(COUNTIFS($A$2:$A2389,$A2389,$D$2:$D2389,$D2389,$M$2:$M2389,"Major")=1,1,0))</f>
        <v>1</v>
      </c>
      <c r="U2389">
        <f>IF(M2389&lt;&gt;"Minor",0,IF(COUNTIFS($A$2:$A2389,$A2389,$D$2:$D2389,$D2389,$M$2:$M2389,"Minor")=1,1,0))</f>
        <v>0</v>
      </c>
    </row>
    <row r="2390">
      <c r="A2390" t="inlineStr">
        <is>
          <t xml:space="preserve">44b21d0779150f352185e9eabb2f202786511b57</t>
        </is>
      </c>
      <c r="B2390" t="inlineStr">
        <is>
          <t xml:space="preserve">TDB (The Dragon Kings Bride)</t>
        </is>
      </c>
      <c r="C2390" t="inlineStr">
        <is>
          <t xml:space="preserve">Im Bann Des Drachenfürsten</t>
        </is>
      </c>
      <c r="D2390" t="inlineStr">
        <is>
          <t xml:space="preserve">bbc8b23dd9e62c207f6b07d939bfb61adff72ba4</t>
        </is>
      </c>
      <c r="E2390" t="inlineStr">
        <is>
          <t xml:space="preserve">EP 1 - Das Angebot (OLD)</t>
        </is>
      </c>
      <c r="F2390">
        <v>1</v>
      </c>
      <c r="G2390" t="inlineStr">
        <is>
          <t xml:space="preserve">08:14-08:25</t>
        </is>
      </c>
      <c r="H2390" t="inlineStr">
        <is>
          <t xml:space="preserve">Pending</t>
        </is>
      </c>
      <c r="I2390" t="inlineStr">
        <is>
          <t xml:space="preserve">Remarks: [Mispronunciation]
Line from script: â€œVahskar klopfte, bevor er die TÃ¼r zu Kasspians BÃ¼ro Ã¶ffnete. Kasspian stand an den bodentiefen Fenstern und schaute hinaus auf den Wald. â€œ
Note: â€œ Kasspians â€_x009d_ was mispronounced as Kashpian</t>
        </is>
      </c>
      <c r="J2390" t="inlineStr">
        <is>
          <t xml:space="preserve">VOA</t>
        </is>
      </c>
      <c r="K2390" t="inlineStr">
        <is>
          <t xml:space="preserve">Mispronunciation</t>
        </is>
      </c>
      <c r="L2390" t="inlineStr">
        <is>
          <t xml:space="preserve">Mispronunciation</t>
        </is>
      </c>
      <c r="M2390" t="str">
        <f>IFERROR(IF(VLOOKUP(L2390,'Quantification'!$A:$B,2,FALSE)&amp;""="","Unclassified",VLOOKUP(L2390,'Quantification'!$A:$B,2,FALSE)),"Unclassified")</f>
        <v>Major</v>
      </c>
      <c r="N2390" t="inlineStr">
        <is>
          <t xml:space="preserve">frl-inan.kirtay@pocketfm.com</t>
        </is>
      </c>
      <c r="O2390" t="inlineStr">
        <is>
          <t xml:space="preserve">Issues found in raw</t>
        </is>
      </c>
      <c r="P2390" t="str">
        <f>IF(OR(O2390="Issues found in master",O2390="Final master"),"Master",IF(OR(O2390="Ready for Master",O2390="Issues found in raw",O2390="Raw under QC",O2390="Issues resolved in raw"),"Raw","-"))</f>
        <v>Raw</v>
      </c>
      <c r="Q2390" s="13">
        <v>46286.62430555555</v>
      </c>
      <c r="R2390" t="inlineStr">
        <is>
          <t xml:space="preserve">2026-09 (Sept)</t>
        </is>
      </c>
      <c r="S2390">
        <f>IF(M2390="Not an error",0,IF(COUNTIFS($A$2:$A2390,$A2390,$D$2:$D2390,$D2390,$M$2:$M2390,"&lt;&gt;Not an error")=1,1,0))</f>
        <v>1</v>
      </c>
      <c r="T2390">
        <f>IF(M2390&lt;&gt;"Major",0,IF(COUNTIFS($A$2:$A2390,$A2390,$D$2:$D2390,$D2390,$M$2:$M2390,"Major")=1,1,0))</f>
        <v>1</v>
      </c>
      <c r="U2390">
        <f>IF(M2390&lt;&gt;"Minor",0,IF(COUNTIFS($A$2:$A2390,$A2390,$D$2:$D2390,$D2390,$M$2:$M2390,"Minor")=1,1,0))</f>
        <v>0</v>
      </c>
    </row>
    <row r="2391">
      <c r="A2391" t="inlineStr">
        <is>
          <t xml:space="preserve">44b21d0779150f352185e9eabb2f202786511b57</t>
        </is>
      </c>
      <c r="B2391" t="inlineStr">
        <is>
          <t xml:space="preserve">TDB (The Dragon Kings Bride)</t>
        </is>
      </c>
      <c r="C2391" t="inlineStr">
        <is>
          <t xml:space="preserve">Im Bann Des Drachenfürsten</t>
        </is>
      </c>
      <c r="D2391" t="inlineStr">
        <is>
          <t xml:space="preserve">bbc8b23dd9e62c207f6b07d939bfb61adff72ba4</t>
        </is>
      </c>
      <c r="E2391" t="inlineStr">
        <is>
          <t xml:space="preserve">EP 1 - Das Angebot (OLD)</t>
        </is>
      </c>
      <c r="F2391">
        <v>1</v>
      </c>
      <c r="G2391" t="inlineStr">
        <is>
          <t xml:space="preserve">08:25-08:36</t>
        </is>
      </c>
      <c r="H2391" t="inlineStr">
        <is>
          <t xml:space="preserve">Pending</t>
        </is>
      </c>
      <c r="I2391" t="inlineStr">
        <is>
          <t xml:space="preserve">Remarks: [Mispronunciation]
Line from script: â€œ erwiderte Kasspian und warf einen kurzen Blick Ã¼ber seine Schulter.â€œ
Note: â€œ Kasspians â€_x009d_ was mispronounced as Kashpian</t>
        </is>
      </c>
      <c r="J2391" t="inlineStr">
        <is>
          <t xml:space="preserve">VOA</t>
        </is>
      </c>
      <c r="K2391" t="inlineStr">
        <is>
          <t xml:space="preserve">Mispronunciation</t>
        </is>
      </c>
      <c r="L2391" t="inlineStr">
        <is>
          <t xml:space="preserve">Mispronunciation</t>
        </is>
      </c>
      <c r="M2391" t="str">
        <f>IFERROR(IF(VLOOKUP(L2391,'Quantification'!$A:$B,2,FALSE)&amp;""="","Unclassified",VLOOKUP(L2391,'Quantification'!$A:$B,2,FALSE)),"Unclassified")</f>
        <v>Major</v>
      </c>
      <c r="N2391" t="inlineStr">
        <is>
          <t xml:space="preserve">frl-inan.kirtay@pocketfm.com</t>
        </is>
      </c>
      <c r="O2391" t="inlineStr">
        <is>
          <t xml:space="preserve">Issues found in raw</t>
        </is>
      </c>
      <c r="P2391" t="str">
        <f>IF(OR(O2391="Issues found in master",O2391="Final master"),"Master",IF(OR(O2391="Ready for Master",O2391="Issues found in raw",O2391="Raw under QC",O2391="Issues resolved in raw"),"Raw","-"))</f>
        <v>Raw</v>
      </c>
      <c r="Q2391" s="13">
        <v>46286.62430555555</v>
      </c>
      <c r="R2391" t="inlineStr">
        <is>
          <t xml:space="preserve">2026-09 (Sept)</t>
        </is>
      </c>
      <c r="S2391">
        <f>IF(M2391="Not an error",0,IF(COUNTIFS($A$2:$A2391,$A2391,$D$2:$D2391,$D2391,$M$2:$M2391,"&lt;&gt;Not an error")=1,1,0))</f>
        <v>0</v>
      </c>
      <c r="T2391">
        <f>IF(M2391&lt;&gt;"Major",0,IF(COUNTIFS($A$2:$A2391,$A2391,$D$2:$D2391,$D2391,$M$2:$M2391,"Major")=1,1,0))</f>
        <v>0</v>
      </c>
      <c r="U2391">
        <f>IF(M2391&lt;&gt;"Minor",0,IF(COUNTIFS($A$2:$A2391,$A2391,$D$2:$D2391,$D2391,$M$2:$M2391,"Minor")=1,1,0))</f>
        <v>0</v>
      </c>
    </row>
    <row r="2392">
      <c r="A2392" t="inlineStr">
        <is>
          <t xml:space="preserve">44b21d0779150f352185e9eabb2f202786511b57</t>
        </is>
      </c>
      <c r="B2392" t="inlineStr">
        <is>
          <t xml:space="preserve">TDB (The Dragon Kings Bride)</t>
        </is>
      </c>
      <c r="C2392" t="inlineStr">
        <is>
          <t xml:space="preserve">Im Bann Des Drachenfürsten</t>
        </is>
      </c>
      <c r="D2392" t="inlineStr">
        <is>
          <t xml:space="preserve">bbc8b23dd9e62c207f6b07d939bfb61adff72ba4</t>
        </is>
      </c>
      <c r="E2392" t="inlineStr">
        <is>
          <t xml:space="preserve">EP 1 - Das Angebot (OLD)</t>
        </is>
      </c>
      <c r="F2392">
        <v>1</v>
      </c>
      <c r="G2392" t="inlineStr">
        <is>
          <t xml:space="preserve">08:42-08:45</t>
        </is>
      </c>
      <c r="H2392" t="inlineStr">
        <is>
          <t xml:space="preserve">Pending</t>
        </is>
      </c>
      <c r="I2392" t="inlineStr">
        <is>
          <t xml:space="preserve">Remarks: [Mispronunciation]
Line from script: â€œ â€žSchon okayâ€œ, versicherte er Kasspian. â€žIch weiÃŸ, dass du mich nur ungern so zu dir rufst. Also, was ist los?â€œâ€œ
Note: â€œ Kasspians â€_x009d_ was mispronounced as Kashpian</t>
        </is>
      </c>
      <c r="J2392" t="inlineStr">
        <is>
          <t xml:space="preserve">VOA</t>
        </is>
      </c>
      <c r="K2392" t="inlineStr">
        <is>
          <t xml:space="preserve">Mispronunciation</t>
        </is>
      </c>
      <c r="L2392" t="inlineStr">
        <is>
          <t xml:space="preserve">Mispronunciation</t>
        </is>
      </c>
      <c r="M2392" t="str">
        <f>IFERROR(IF(VLOOKUP(L2392,'Quantification'!$A:$B,2,FALSE)&amp;""="","Unclassified",VLOOKUP(L2392,'Quantification'!$A:$B,2,FALSE)),"Unclassified")</f>
        <v>Major</v>
      </c>
      <c r="N2392" t="inlineStr">
        <is>
          <t xml:space="preserve">frl-inan.kirtay@pocketfm.com</t>
        </is>
      </c>
      <c r="O2392" t="inlineStr">
        <is>
          <t xml:space="preserve">Issues found in raw</t>
        </is>
      </c>
      <c r="P2392" t="str">
        <f>IF(OR(O2392="Issues found in master",O2392="Final master"),"Master",IF(OR(O2392="Ready for Master",O2392="Issues found in raw",O2392="Raw under QC",O2392="Issues resolved in raw"),"Raw","-"))</f>
        <v>Raw</v>
      </c>
      <c r="Q2392" s="13">
        <v>46286.62430555555</v>
      </c>
      <c r="R2392" t="inlineStr">
        <is>
          <t xml:space="preserve">2026-09 (Sept)</t>
        </is>
      </c>
      <c r="S2392">
        <f>IF(M2392="Not an error",0,IF(COUNTIFS($A$2:$A2392,$A2392,$D$2:$D2392,$D2392,$M$2:$M2392,"&lt;&gt;Not an error")=1,1,0))</f>
        <v>0</v>
      </c>
      <c r="T2392">
        <f>IF(M2392&lt;&gt;"Major",0,IF(COUNTIFS($A$2:$A2392,$A2392,$D$2:$D2392,$D2392,$M$2:$M2392,"Major")=1,1,0))</f>
        <v>0</v>
      </c>
      <c r="U2392">
        <f>IF(M2392&lt;&gt;"Minor",0,IF(COUNTIFS($A$2:$A2392,$A2392,$D$2:$D2392,$D2392,$M$2:$M2392,"Minor")=1,1,0))</f>
        <v>0</v>
      </c>
    </row>
    <row r="2393">
      <c r="A2393" t="inlineStr">
        <is>
          <t xml:space="preserve">44b21d0779150f352185e9eabb2f202786511b57</t>
        </is>
      </c>
      <c r="B2393" t="inlineStr">
        <is>
          <t xml:space="preserve">TDB (The Dragon Kings Bride)</t>
        </is>
      </c>
      <c r="C2393" t="inlineStr">
        <is>
          <t xml:space="preserve">Im Bann Des Drachenfürsten</t>
        </is>
      </c>
      <c r="D2393" t="inlineStr">
        <is>
          <t xml:space="preserve">bbc8b23dd9e62c207f6b07d939bfb61adff72ba4</t>
        </is>
      </c>
      <c r="E2393" t="inlineStr">
        <is>
          <t xml:space="preserve">EP 1 - Das Angebot (OLD)</t>
        </is>
      </c>
      <c r="F2393">
        <v>1</v>
      </c>
      <c r="G2393" t="inlineStr">
        <is>
          <t xml:space="preserve">08:49-08:55</t>
        </is>
      </c>
      <c r="H2393" t="inlineStr">
        <is>
          <t xml:space="preserve">Pending</t>
        </is>
      </c>
      <c r="I2393" t="inlineStr">
        <is>
          <t xml:space="preserve">Remarks: [Mispronunciation]
Line from script: Kasspian atmete angespannt aus und drehte sich endlich zu seinem Freund um.â€œ
Note: â€œ Kasspians â€_x009d_ was mispronounced as Kashpian</t>
        </is>
      </c>
      <c r="J2393" t="inlineStr">
        <is>
          <t xml:space="preserve">VOA</t>
        </is>
      </c>
      <c r="K2393" t="inlineStr">
        <is>
          <t xml:space="preserve">Mispronunciation</t>
        </is>
      </c>
      <c r="L2393" t="inlineStr">
        <is>
          <t xml:space="preserve">Mispronunciation</t>
        </is>
      </c>
      <c r="M2393" t="str">
        <f>IFERROR(IF(VLOOKUP(L2393,'Quantification'!$A:$B,2,FALSE)&amp;""="","Unclassified",VLOOKUP(L2393,'Quantification'!$A:$B,2,FALSE)),"Unclassified")</f>
        <v>Major</v>
      </c>
      <c r="N2393" t="inlineStr">
        <is>
          <t xml:space="preserve">frl-inan.kirtay@pocketfm.com</t>
        </is>
      </c>
      <c r="O2393" t="inlineStr">
        <is>
          <t xml:space="preserve">Issues found in raw</t>
        </is>
      </c>
      <c r="P2393" t="str">
        <f>IF(OR(O2393="Issues found in master",O2393="Final master"),"Master",IF(OR(O2393="Ready for Master",O2393="Issues found in raw",O2393="Raw under QC",O2393="Issues resolved in raw"),"Raw","-"))</f>
        <v>Raw</v>
      </c>
      <c r="Q2393" s="13">
        <v>46286.62430555555</v>
      </c>
      <c r="R2393" t="inlineStr">
        <is>
          <t xml:space="preserve">2026-09 (Sept)</t>
        </is>
      </c>
      <c r="S2393">
        <f>IF(M2393="Not an error",0,IF(COUNTIFS($A$2:$A2393,$A2393,$D$2:$D2393,$D2393,$M$2:$M2393,"&lt;&gt;Not an error")=1,1,0))</f>
        <v>0</v>
      </c>
      <c r="T2393">
        <f>IF(M2393&lt;&gt;"Major",0,IF(COUNTIFS($A$2:$A2393,$A2393,$D$2:$D2393,$D2393,$M$2:$M2393,"Major")=1,1,0))</f>
        <v>0</v>
      </c>
      <c r="U2393">
        <f>IF(M2393&lt;&gt;"Minor",0,IF(COUNTIFS($A$2:$A2393,$A2393,$D$2:$D2393,$D2393,$M$2:$M2393,"Minor")=1,1,0))</f>
        <v>0</v>
      </c>
    </row>
    <row r="2394">
      <c r="A2394" t="inlineStr">
        <is>
          <t xml:space="preserve">44b21d0779150f352185e9eabb2f202786511b57</t>
        </is>
      </c>
      <c r="B2394" t="inlineStr">
        <is>
          <t xml:space="preserve">TDB (The Dragon Kings Bride)</t>
        </is>
      </c>
      <c r="C2394" t="inlineStr">
        <is>
          <t xml:space="preserve">Im Bann Des Drachenfürsten</t>
        </is>
      </c>
      <c r="D2394" t="inlineStr">
        <is>
          <t xml:space="preserve">bbc8b23dd9e62c207f6b07d939bfb61adff72ba4</t>
        </is>
      </c>
      <c r="E2394" t="inlineStr">
        <is>
          <t xml:space="preserve">EP 1 - Das Angebot (OLD)</t>
        </is>
      </c>
      <c r="F2394">
        <v>1</v>
      </c>
      <c r="G2394" t="inlineStr">
        <is>
          <t xml:space="preserve">09:09-09:14</t>
        </is>
      </c>
      <c r="H2394" t="inlineStr">
        <is>
          <t xml:space="preserve">Pending</t>
        </is>
      </c>
      <c r="I2394" t="inlineStr">
        <is>
          <t xml:space="preserve">Remarks: [Mispronunciation]
Line from script: â€žKasspian rieb sich die Stirn.â€œ
Note: â€œ Kasspians â€_x009d_ was mispronounced as Kashpian</t>
        </is>
      </c>
      <c r="J2394" t="inlineStr">
        <is>
          <t xml:space="preserve">VOA</t>
        </is>
      </c>
      <c r="K2394" t="inlineStr">
        <is>
          <t xml:space="preserve">Mispronunciation</t>
        </is>
      </c>
      <c r="L2394" t="inlineStr">
        <is>
          <t xml:space="preserve">Mispronunciation</t>
        </is>
      </c>
      <c r="M2394" t="str">
        <f>IFERROR(IF(VLOOKUP(L2394,'Quantification'!$A:$B,2,FALSE)&amp;""="","Unclassified",VLOOKUP(L2394,'Quantification'!$A:$B,2,FALSE)),"Unclassified")</f>
        <v>Major</v>
      </c>
      <c r="N2394" t="inlineStr">
        <is>
          <t xml:space="preserve">frl-inan.kirtay@pocketfm.com</t>
        </is>
      </c>
      <c r="O2394" t="inlineStr">
        <is>
          <t xml:space="preserve">Issues found in raw</t>
        </is>
      </c>
      <c r="P2394" t="str">
        <f>IF(OR(O2394="Issues found in master",O2394="Final master"),"Master",IF(OR(O2394="Ready for Master",O2394="Issues found in raw",O2394="Raw under QC",O2394="Issues resolved in raw"),"Raw","-"))</f>
        <v>Raw</v>
      </c>
      <c r="Q2394" s="13">
        <v>46286.62430555555</v>
      </c>
      <c r="R2394" t="inlineStr">
        <is>
          <t xml:space="preserve">2026-09 (Sept)</t>
        </is>
      </c>
      <c r="S2394">
        <f>IF(M2394="Not an error",0,IF(COUNTIFS($A$2:$A2394,$A2394,$D$2:$D2394,$D2394,$M$2:$M2394,"&lt;&gt;Not an error")=1,1,0))</f>
        <v>0</v>
      </c>
      <c r="T2394">
        <f>IF(M2394&lt;&gt;"Major",0,IF(COUNTIFS($A$2:$A2394,$A2394,$D$2:$D2394,$D2394,$M$2:$M2394,"Major")=1,1,0))</f>
        <v>0</v>
      </c>
      <c r="U2394">
        <f>IF(M2394&lt;&gt;"Minor",0,IF(COUNTIFS($A$2:$A2394,$A2394,$D$2:$D2394,$D2394,$M$2:$M2394,"Minor")=1,1,0))</f>
        <v>0</v>
      </c>
    </row>
    <row r="2395">
      <c r="A2395" t="inlineStr">
        <is>
          <t xml:space="preserve">44b21d0779150f352185e9eabb2f202786511b57</t>
        </is>
      </c>
      <c r="B2395" t="inlineStr">
        <is>
          <t xml:space="preserve">TDB (The Dragon Kings Bride)</t>
        </is>
      </c>
      <c r="C2395" t="inlineStr">
        <is>
          <t xml:space="preserve">Im Bann Des Drachenfürsten</t>
        </is>
      </c>
      <c r="D2395" t="inlineStr">
        <is>
          <t xml:space="preserve">bbc8b23dd9e62c207f6b07d939bfb61adff72ba4</t>
        </is>
      </c>
      <c r="E2395" t="inlineStr">
        <is>
          <t xml:space="preserve">EP 1 - Das Angebot (OLD)</t>
        </is>
      </c>
      <c r="F2395">
        <v>1</v>
      </c>
      <c r="G2395" t="inlineStr">
        <is>
          <t xml:space="preserve">09:26-09:30</t>
        </is>
      </c>
      <c r="H2395" t="inlineStr">
        <is>
          <t xml:space="preserve">Pending</t>
        </is>
      </c>
      <c r="I2395" t="inlineStr">
        <is>
          <t xml:space="preserve">Remarks: [Mispronunciation]
Line from script: â€žKasspian nickte knapp.â€œ
Note: â€œ Kasspians â€_x009d_ was mispronounced as Kashpian</t>
        </is>
      </c>
      <c r="J2395" t="inlineStr">
        <is>
          <t xml:space="preserve">VOA</t>
        </is>
      </c>
      <c r="K2395" t="inlineStr">
        <is>
          <t xml:space="preserve">Mispronunciation</t>
        </is>
      </c>
      <c r="L2395" t="inlineStr">
        <is>
          <t xml:space="preserve">Mispronunciation</t>
        </is>
      </c>
      <c r="M2395" t="str">
        <f>IFERROR(IF(VLOOKUP(L2395,'Quantification'!$A:$B,2,FALSE)&amp;""="","Unclassified",VLOOKUP(L2395,'Quantification'!$A:$B,2,FALSE)),"Unclassified")</f>
        <v>Major</v>
      </c>
      <c r="N2395" t="inlineStr">
        <is>
          <t xml:space="preserve">frl-inan.kirtay@pocketfm.com</t>
        </is>
      </c>
      <c r="O2395" t="inlineStr">
        <is>
          <t xml:space="preserve">Issues found in raw</t>
        </is>
      </c>
      <c r="P2395" t="str">
        <f>IF(OR(O2395="Issues found in master",O2395="Final master"),"Master",IF(OR(O2395="Ready for Master",O2395="Issues found in raw",O2395="Raw under QC",O2395="Issues resolved in raw"),"Raw","-"))</f>
        <v>Raw</v>
      </c>
      <c r="Q2395" s="13">
        <v>46286.62430555555</v>
      </c>
      <c r="R2395" t="inlineStr">
        <is>
          <t xml:space="preserve">2026-09 (Sept)</t>
        </is>
      </c>
      <c r="S2395">
        <f>IF(M2395="Not an error",0,IF(COUNTIFS($A$2:$A2395,$A2395,$D$2:$D2395,$D2395,$M$2:$M2395,"&lt;&gt;Not an error")=1,1,0))</f>
        <v>0</v>
      </c>
      <c r="T2395">
        <f>IF(M2395&lt;&gt;"Major",0,IF(COUNTIFS($A$2:$A2395,$A2395,$D$2:$D2395,$D2395,$M$2:$M2395,"Major")=1,1,0))</f>
        <v>0</v>
      </c>
      <c r="U2395">
        <f>IF(M2395&lt;&gt;"Minor",0,IF(COUNTIFS($A$2:$A2395,$A2395,$D$2:$D2395,$D2395,$M$2:$M2395,"Minor")=1,1,0))</f>
        <v>0</v>
      </c>
    </row>
    <row r="2396">
      <c r="A2396" t="inlineStr">
        <is>
          <t xml:space="preserve">44b21d0779150f352185e9eabb2f202786511b57</t>
        </is>
      </c>
      <c r="B2396" t="inlineStr">
        <is>
          <t xml:space="preserve">TDB (The Dragon Kings Bride)</t>
        </is>
      </c>
      <c r="C2396" t="inlineStr">
        <is>
          <t xml:space="preserve">Im Bann Des Drachenfürsten</t>
        </is>
      </c>
      <c r="D2396" t="inlineStr">
        <is>
          <t xml:space="preserve">bbc8b23dd9e62c207f6b07d939bfb61adff72ba4</t>
        </is>
      </c>
      <c r="E2396" t="inlineStr">
        <is>
          <t xml:space="preserve">EP 1 - Das Angebot (OLD)</t>
        </is>
      </c>
      <c r="F2396">
        <v>1</v>
      </c>
      <c r="G2396" t="inlineStr">
        <is>
          <t xml:space="preserve">09:42-09:46</t>
        </is>
      </c>
      <c r="H2396" t="inlineStr">
        <is>
          <t xml:space="preserve">Pending</t>
        </is>
      </c>
      <c r="I2396" t="inlineStr">
        <is>
          <t xml:space="preserve">Remarks: [Mispronunciation]
Line from script: â€ž Vahskar musterte Kasspian.
Note: â€œ Kasspians â€_x009d_ was mispronounced as Kashpian</t>
        </is>
      </c>
      <c r="J2396" t="inlineStr">
        <is>
          <t xml:space="preserve">VOA</t>
        </is>
      </c>
      <c r="K2396" t="inlineStr">
        <is>
          <t xml:space="preserve">Mispronunciation</t>
        </is>
      </c>
      <c r="L2396" t="inlineStr">
        <is>
          <t xml:space="preserve">Mispronunciation</t>
        </is>
      </c>
      <c r="M2396" t="str">
        <f>IFERROR(IF(VLOOKUP(L2396,'Quantification'!$A:$B,2,FALSE)&amp;""="","Unclassified",VLOOKUP(L2396,'Quantification'!$A:$B,2,FALSE)),"Unclassified")</f>
        <v>Major</v>
      </c>
      <c r="N2396" t="inlineStr">
        <is>
          <t xml:space="preserve">frl-inan.kirtay@pocketfm.com</t>
        </is>
      </c>
      <c r="O2396" t="inlineStr">
        <is>
          <t xml:space="preserve">Issues found in raw</t>
        </is>
      </c>
      <c r="P2396" t="str">
        <f>IF(OR(O2396="Issues found in master",O2396="Final master"),"Master",IF(OR(O2396="Ready for Master",O2396="Issues found in raw",O2396="Raw under QC",O2396="Issues resolved in raw"),"Raw","-"))</f>
        <v>Raw</v>
      </c>
      <c r="Q2396" s="13">
        <v>46286.62430555555</v>
      </c>
      <c r="R2396" t="inlineStr">
        <is>
          <t xml:space="preserve">2026-09 (Sept)</t>
        </is>
      </c>
      <c r="S2396">
        <f>IF(M2396="Not an error",0,IF(COUNTIFS($A$2:$A2396,$A2396,$D$2:$D2396,$D2396,$M$2:$M2396,"&lt;&gt;Not an error")=1,1,0))</f>
        <v>0</v>
      </c>
      <c r="T2396">
        <f>IF(M2396&lt;&gt;"Major",0,IF(COUNTIFS($A$2:$A2396,$A2396,$D$2:$D2396,$D2396,$M$2:$M2396,"Major")=1,1,0))</f>
        <v>0</v>
      </c>
      <c r="U2396">
        <f>IF(M2396&lt;&gt;"Minor",0,IF(COUNTIFS($A$2:$A2396,$A2396,$D$2:$D2396,$D2396,$M$2:$M2396,"Minor")=1,1,0))</f>
        <v>0</v>
      </c>
    </row>
    <row r="2397">
      <c r="A2397" t="inlineStr">
        <is>
          <t xml:space="preserve">44b21d0779150f352185e9eabb2f202786511b57</t>
        </is>
      </c>
      <c r="B2397" t="inlineStr">
        <is>
          <t xml:space="preserve">TDB (The Dragon Kings Bride)</t>
        </is>
      </c>
      <c r="C2397" t="inlineStr">
        <is>
          <t xml:space="preserve">Im Bann Des Drachenfürsten</t>
        </is>
      </c>
      <c r="D2397" t="inlineStr">
        <is>
          <t xml:space="preserve">bbc8b23dd9e62c207f6b07d939bfb61adff72ba4</t>
        </is>
      </c>
      <c r="E2397" t="inlineStr">
        <is>
          <t xml:space="preserve">EP 1 - Das Angebot (OLD)</t>
        </is>
      </c>
      <c r="F2397">
        <v>1</v>
      </c>
      <c r="G2397" t="inlineStr">
        <is>
          <t xml:space="preserve">09:53-09:57</t>
        </is>
      </c>
      <c r="H2397" t="inlineStr">
        <is>
          <t xml:space="preserve">Pending</t>
        </is>
      </c>
      <c r="I2397" t="inlineStr">
        <is>
          <t xml:space="preserve">Remarks: [Mispronunciation]
Line from script: â€ž Ja, ich weiÃŸ. Ich verstehe das, Kasspian.â€_x009d_
Note: â€œ Kasspians â€_x009d_ was mispronounced as Kashpian</t>
        </is>
      </c>
      <c r="J2397" t="inlineStr">
        <is>
          <t xml:space="preserve">VOA</t>
        </is>
      </c>
      <c r="K2397" t="inlineStr">
        <is>
          <t xml:space="preserve">Mispronunciation</t>
        </is>
      </c>
      <c r="L2397" t="inlineStr">
        <is>
          <t xml:space="preserve">Mispronunciation</t>
        </is>
      </c>
      <c r="M2397" t="str">
        <f>IFERROR(IF(VLOOKUP(L2397,'Quantification'!$A:$B,2,FALSE)&amp;""="","Unclassified",VLOOKUP(L2397,'Quantification'!$A:$B,2,FALSE)),"Unclassified")</f>
        <v>Major</v>
      </c>
      <c r="N2397" t="inlineStr">
        <is>
          <t xml:space="preserve">frl-inan.kirtay@pocketfm.com</t>
        </is>
      </c>
      <c r="O2397" t="inlineStr">
        <is>
          <t xml:space="preserve">Issues found in raw</t>
        </is>
      </c>
      <c r="P2397" t="str">
        <f>IF(OR(O2397="Issues found in master",O2397="Final master"),"Master",IF(OR(O2397="Ready for Master",O2397="Issues found in raw",O2397="Raw under QC",O2397="Issues resolved in raw"),"Raw","-"))</f>
        <v>Raw</v>
      </c>
      <c r="Q2397" s="13">
        <v>46286.62430555555</v>
      </c>
      <c r="R2397" t="inlineStr">
        <is>
          <t xml:space="preserve">2026-09 (Sept)</t>
        </is>
      </c>
      <c r="S2397">
        <f>IF(M2397="Not an error",0,IF(COUNTIFS($A$2:$A2397,$A2397,$D$2:$D2397,$D2397,$M$2:$M2397,"&lt;&gt;Not an error")=1,1,0))</f>
        <v>0</v>
      </c>
      <c r="T2397">
        <f>IF(M2397&lt;&gt;"Major",0,IF(COUNTIFS($A$2:$A2397,$A2397,$D$2:$D2397,$D2397,$M$2:$M2397,"Major")=1,1,0))</f>
        <v>0</v>
      </c>
      <c r="U2397">
        <f>IF(M2397&lt;&gt;"Minor",0,IF(COUNTIFS($A$2:$A2397,$A2397,$D$2:$D2397,$D2397,$M$2:$M2397,"Minor")=1,1,0))</f>
        <v>0</v>
      </c>
    </row>
    <row r="2398">
      <c r="A2398" t="inlineStr">
        <is>
          <t xml:space="preserve">44b21d0779150f352185e9eabb2f202786511b57</t>
        </is>
      </c>
      <c r="B2398" t="inlineStr">
        <is>
          <t xml:space="preserve">TDB (The Dragon Kings Bride)</t>
        </is>
      </c>
      <c r="C2398" t="inlineStr">
        <is>
          <t xml:space="preserve">Im Bann Des Drachenfürsten</t>
        </is>
      </c>
      <c r="D2398" t="inlineStr">
        <is>
          <t xml:space="preserve">bbc8b23dd9e62c207f6b07d939bfb61adff72ba4</t>
        </is>
      </c>
      <c r="E2398" t="inlineStr">
        <is>
          <t xml:space="preserve">EP 1 - Das Angebot (OLD)</t>
        </is>
      </c>
      <c r="F2398">
        <v>1</v>
      </c>
      <c r="G2398" t="inlineStr">
        <is>
          <t xml:space="preserve">10:10-10:14</t>
        </is>
      </c>
      <c r="H2398" t="inlineStr">
        <is>
          <t xml:space="preserve">Pending</t>
        </is>
      </c>
      <c r="I2398" t="inlineStr">
        <is>
          <t xml:space="preserve">Remarks: [Mispronunciation]
Line from script: â€žâ€žFreiaâ€œ, antwortete Kasspian knapp.â€_x009d_
Note: â€œ Kasspians â€_x009d_ was mispronounced as Kashpian</t>
        </is>
      </c>
      <c r="J2398" t="inlineStr">
        <is>
          <t xml:space="preserve">VOA</t>
        </is>
      </c>
      <c r="K2398" t="inlineStr">
        <is>
          <t xml:space="preserve">Mispronunciation</t>
        </is>
      </c>
      <c r="L2398" t="inlineStr">
        <is>
          <t xml:space="preserve">Mispronunciation</t>
        </is>
      </c>
      <c r="M2398" t="str">
        <f>IFERROR(IF(VLOOKUP(L2398,'Quantification'!$A:$B,2,FALSE)&amp;""="","Unclassified",VLOOKUP(L2398,'Quantification'!$A:$B,2,FALSE)),"Unclassified")</f>
        <v>Major</v>
      </c>
      <c r="N2398" t="inlineStr">
        <is>
          <t xml:space="preserve">frl-inan.kirtay@pocketfm.com</t>
        </is>
      </c>
      <c r="O2398" t="inlineStr">
        <is>
          <t xml:space="preserve">Issues found in raw</t>
        </is>
      </c>
      <c r="P2398" t="str">
        <f>IF(OR(O2398="Issues found in master",O2398="Final master"),"Master",IF(OR(O2398="Ready for Master",O2398="Issues found in raw",O2398="Raw under QC",O2398="Issues resolved in raw"),"Raw","-"))</f>
        <v>Raw</v>
      </c>
      <c r="Q2398" s="13">
        <v>46286.62430555555</v>
      </c>
      <c r="R2398" t="inlineStr">
        <is>
          <t xml:space="preserve">2026-09 (Sept)</t>
        </is>
      </c>
      <c r="S2398">
        <f>IF(M2398="Not an error",0,IF(COUNTIFS($A$2:$A2398,$A2398,$D$2:$D2398,$D2398,$M$2:$M2398,"&lt;&gt;Not an error")=1,1,0))</f>
        <v>0</v>
      </c>
      <c r="T2398">
        <f>IF(M2398&lt;&gt;"Major",0,IF(COUNTIFS($A$2:$A2398,$A2398,$D$2:$D2398,$D2398,$M$2:$M2398,"Major")=1,1,0))</f>
        <v>0</v>
      </c>
      <c r="U2398">
        <f>IF(M2398&lt;&gt;"Minor",0,IF(COUNTIFS($A$2:$A2398,$A2398,$D$2:$D2398,$D2398,$M$2:$M2398,"Minor")=1,1,0))</f>
        <v>0</v>
      </c>
    </row>
    <row r="2399">
      <c r="A2399" t="inlineStr">
        <is>
          <t xml:space="preserve">44b21d0779150f352185e9eabb2f202786511b57</t>
        </is>
      </c>
      <c r="B2399" t="inlineStr">
        <is>
          <t xml:space="preserve">TDB (The Dragon Kings Bride)</t>
        </is>
      </c>
      <c r="C2399" t="inlineStr">
        <is>
          <t xml:space="preserve">Im Bann Des Drachenfürsten</t>
        </is>
      </c>
      <c r="D2399" t="inlineStr">
        <is>
          <t xml:space="preserve">bbc8b23dd9e62c207f6b07d939bfb61adff72ba4</t>
        </is>
      </c>
      <c r="E2399" t="inlineStr">
        <is>
          <t xml:space="preserve">EP 1 - Das Angebot (OLD)</t>
        </is>
      </c>
      <c r="F2399">
        <v>1</v>
      </c>
      <c r="G2399" t="inlineStr">
        <is>
          <t xml:space="preserve">10:16-10:19</t>
        </is>
      </c>
      <c r="H2399" t="inlineStr">
        <is>
          <t xml:space="preserve">Pending</t>
        </is>
      </c>
      <c r="I2399" t="inlineStr">
        <is>
          <t xml:space="preserve">Remarks: [Mispronunciation]
Line from script: â€žKasspian zuckte bloÃŸ schweigend mit den Schultern.
â€_x009d_
Note: â€œ Kasspians â€_x009d_ was mispronounced as Kashpian</t>
        </is>
      </c>
      <c r="J2399" t="inlineStr">
        <is>
          <t xml:space="preserve">VOA</t>
        </is>
      </c>
      <c r="K2399" t="inlineStr">
        <is>
          <t xml:space="preserve">Mispronunciation</t>
        </is>
      </c>
      <c r="L2399" t="inlineStr">
        <is>
          <t xml:space="preserve">Mispronunciation</t>
        </is>
      </c>
      <c r="M2399" t="str">
        <f>IFERROR(IF(VLOOKUP(L2399,'Quantification'!$A:$B,2,FALSE)&amp;""="","Unclassified",VLOOKUP(L2399,'Quantification'!$A:$B,2,FALSE)),"Unclassified")</f>
        <v>Major</v>
      </c>
      <c r="N2399" t="inlineStr">
        <is>
          <t xml:space="preserve">frl-inan.kirtay@pocketfm.com</t>
        </is>
      </c>
      <c r="O2399" t="inlineStr">
        <is>
          <t xml:space="preserve">Issues found in raw</t>
        </is>
      </c>
      <c r="P2399" t="str">
        <f>IF(OR(O2399="Issues found in master",O2399="Final master"),"Master",IF(OR(O2399="Ready for Master",O2399="Issues found in raw",O2399="Raw under QC",O2399="Issues resolved in raw"),"Raw","-"))</f>
        <v>Raw</v>
      </c>
      <c r="Q2399" s="13">
        <v>46286.62430555555</v>
      </c>
      <c r="R2399" t="inlineStr">
        <is>
          <t xml:space="preserve">2026-09 (Sept)</t>
        </is>
      </c>
      <c r="S2399">
        <f>IF(M2399="Not an error",0,IF(COUNTIFS($A$2:$A2399,$A2399,$D$2:$D2399,$D2399,$M$2:$M2399,"&lt;&gt;Not an error")=1,1,0))</f>
        <v>0</v>
      </c>
      <c r="T2399">
        <f>IF(M2399&lt;&gt;"Major",0,IF(COUNTIFS($A$2:$A2399,$A2399,$D$2:$D2399,$D2399,$M$2:$M2399,"Major")=1,1,0))</f>
        <v>0</v>
      </c>
      <c r="U2399">
        <f>IF(M2399&lt;&gt;"Minor",0,IF(COUNTIFS($A$2:$A2399,$A2399,$D$2:$D2399,$D2399,$M$2:$M2399,"Minor")=1,1,0))</f>
        <v>0</v>
      </c>
    </row>
    <row r="2400">
      <c r="A2400" t="inlineStr">
        <is>
          <t xml:space="preserve">44b21d0779150f352185e9eabb2f202786511b57</t>
        </is>
      </c>
      <c r="B2400" t="inlineStr">
        <is>
          <t xml:space="preserve">TDB (The Dragon Kings Bride)</t>
        </is>
      </c>
      <c r="C2400" t="inlineStr">
        <is>
          <t xml:space="preserve">Im Bann Des Drachenfürsten</t>
        </is>
      </c>
      <c r="D2400" t="inlineStr">
        <is>
          <t xml:space="preserve">bbc8b23dd9e62c207f6b07d939bfb61adff72ba4</t>
        </is>
      </c>
      <c r="E2400" t="inlineStr">
        <is>
          <t xml:space="preserve">EP 1 - Das Angebot (OLD)</t>
        </is>
      </c>
      <c r="F2400">
        <v>1</v>
      </c>
      <c r="G2400" t="inlineStr">
        <is>
          <t xml:space="preserve">11:01-11:06</t>
        </is>
      </c>
      <c r="H2400" t="inlineStr">
        <is>
          <t xml:space="preserve">Pending</t>
        </is>
      </c>
      <c r="I2400" t="inlineStr">
        <is>
          <t xml:space="preserve">Remarks: [Mispronunciation]
Line from script: â€žKasspian starrte nachdenklich auf seinen Schreibtisch.
â€_x009d_
Note: â€œ Kasspians â€_x009d_ was mispronounced as Kashpian</t>
        </is>
      </c>
      <c r="J2400" t="inlineStr">
        <is>
          <t xml:space="preserve">VOA</t>
        </is>
      </c>
      <c r="K2400" t="inlineStr">
        <is>
          <t xml:space="preserve">Mispronunciation</t>
        </is>
      </c>
      <c r="L2400" t="inlineStr">
        <is>
          <t xml:space="preserve">Mispronunciation</t>
        </is>
      </c>
      <c r="M2400" t="str">
        <f>IFERROR(IF(VLOOKUP(L2400,'Quantification'!$A:$B,2,FALSE)&amp;""="","Unclassified",VLOOKUP(L2400,'Quantification'!$A:$B,2,FALSE)),"Unclassified")</f>
        <v>Major</v>
      </c>
      <c r="N2400" t="inlineStr">
        <is>
          <t xml:space="preserve">frl-inan.kirtay@pocketfm.com</t>
        </is>
      </c>
      <c r="O2400" t="inlineStr">
        <is>
          <t xml:space="preserve">Issues found in raw</t>
        </is>
      </c>
      <c r="P2400" t="str">
        <f>IF(OR(O2400="Issues found in master",O2400="Final master"),"Master",IF(OR(O2400="Ready for Master",O2400="Issues found in raw",O2400="Raw under QC",O2400="Issues resolved in raw"),"Raw","-"))</f>
        <v>Raw</v>
      </c>
      <c r="Q2400" s="13">
        <v>46286.62430555555</v>
      </c>
      <c r="R2400" t="inlineStr">
        <is>
          <t xml:space="preserve">2026-09 (Sept)</t>
        </is>
      </c>
      <c r="S2400">
        <f>IF(M2400="Not an error",0,IF(COUNTIFS($A$2:$A2400,$A2400,$D$2:$D2400,$D2400,$M$2:$M2400,"&lt;&gt;Not an error")=1,1,0))</f>
        <v>0</v>
      </c>
      <c r="T2400">
        <f>IF(M2400&lt;&gt;"Major",0,IF(COUNTIFS($A$2:$A2400,$A2400,$D$2:$D2400,$D2400,$M$2:$M2400,"Major")=1,1,0))</f>
        <v>0</v>
      </c>
      <c r="U2400">
        <f>IF(M2400&lt;&gt;"Minor",0,IF(COUNTIFS($A$2:$A2400,$A2400,$D$2:$D2400,$D2400,$M$2:$M2400,"Minor")=1,1,0))</f>
        <v>0</v>
      </c>
    </row>
    <row r="2401">
      <c r="A2401" t="inlineStr">
        <is>
          <t xml:space="preserve">44b21d0779150f352185e9eabb2f202786511b57</t>
        </is>
      </c>
      <c r="B2401" t="inlineStr">
        <is>
          <t xml:space="preserve">TDB (The Dragon Kings Bride)</t>
        </is>
      </c>
      <c r="C2401" t="inlineStr">
        <is>
          <t xml:space="preserve">Im Bann Des Drachenfürsten</t>
        </is>
      </c>
      <c r="D2401" t="inlineStr">
        <is>
          <t xml:space="preserve">bbc8b23dd9e62c207f6b07d939bfb61adff72ba4</t>
        </is>
      </c>
      <c r="E2401" t="inlineStr">
        <is>
          <t xml:space="preserve">EP 1 - Das Angebot (OLD)</t>
        </is>
      </c>
      <c r="F2401">
        <v>1</v>
      </c>
      <c r="G2401" t="inlineStr">
        <is>
          <t xml:space="preserve">11:17-11:25</t>
        </is>
      </c>
      <c r="H2401" t="inlineStr">
        <is>
          <t xml:space="preserve">Pending</t>
        </is>
      </c>
      <c r="I2401" t="inlineStr">
        <is>
          <t xml:space="preserve">Remarks: [Mispronunciation]
Line from script: â€žAuch wenn die Geschichten stimmten und jeder Drache eine zweite HÃ¤lfte hatte, zwei Teile eines Ganzen, vom Urfeuer erschaffen und in Form zweier Kerne geschmolzen, hatte Kasspian kein BedÃ¼rfnis, diese GefÃ¤hrtin jemals zu finden.
â€_x009d_
Note: â€œ Kasspians â€_x009d_ was mispronounced as Kashpian</t>
        </is>
      </c>
      <c r="J2401" t="inlineStr">
        <is>
          <t xml:space="preserve">VOA</t>
        </is>
      </c>
      <c r="K2401" t="inlineStr">
        <is>
          <t xml:space="preserve">Mispronunciation</t>
        </is>
      </c>
      <c r="L2401" t="inlineStr">
        <is>
          <t xml:space="preserve">Mispronunciation</t>
        </is>
      </c>
      <c r="M2401" t="str">
        <f>IFERROR(IF(VLOOKUP(L2401,'Quantification'!$A:$B,2,FALSE)&amp;""="","Unclassified",VLOOKUP(L2401,'Quantification'!$A:$B,2,FALSE)),"Unclassified")</f>
        <v>Major</v>
      </c>
      <c r="N2401" t="inlineStr">
        <is>
          <t xml:space="preserve">frl-inan.kirtay@pocketfm.com</t>
        </is>
      </c>
      <c r="O2401" t="inlineStr">
        <is>
          <t xml:space="preserve">Issues found in raw</t>
        </is>
      </c>
      <c r="P2401" t="str">
        <f>IF(OR(O2401="Issues found in master",O2401="Final master"),"Master",IF(OR(O2401="Ready for Master",O2401="Issues found in raw",O2401="Raw under QC",O2401="Issues resolved in raw"),"Raw","-"))</f>
        <v>Raw</v>
      </c>
      <c r="Q2401" s="13">
        <v>46286.62430555555</v>
      </c>
      <c r="R2401" t="inlineStr">
        <is>
          <t xml:space="preserve">2026-09 (Sept)</t>
        </is>
      </c>
      <c r="S2401">
        <f>IF(M2401="Not an error",0,IF(COUNTIFS($A$2:$A2401,$A2401,$D$2:$D2401,$D2401,$M$2:$M2401,"&lt;&gt;Not an error")=1,1,0))</f>
        <v>0</v>
      </c>
      <c r="T2401">
        <f>IF(M2401&lt;&gt;"Major",0,IF(COUNTIFS($A$2:$A2401,$A2401,$D$2:$D2401,$D2401,$M$2:$M2401,"Major")=1,1,0))</f>
        <v>0</v>
      </c>
      <c r="U2401">
        <f>IF(M2401&lt;&gt;"Minor",0,IF(COUNTIFS($A$2:$A2401,$A2401,$D$2:$D2401,$D2401,$M$2:$M2401,"Minor")=1,1,0))</f>
        <v>0</v>
      </c>
    </row>
    <row r="2402">
      <c r="A2402" t="inlineStr">
        <is>
          <t xml:space="preserve">44b21d0779150f352185e9eabb2f202786511b57</t>
        </is>
      </c>
      <c r="B2402" t="inlineStr">
        <is>
          <t xml:space="preserve">TDB (The Dragon Kings Bride)</t>
        </is>
      </c>
      <c r="C2402" t="inlineStr">
        <is>
          <t xml:space="preserve">Im Bann Des Drachenfürsten</t>
        </is>
      </c>
      <c r="D2402" t="inlineStr">
        <is>
          <t xml:space="preserve">bbc8b23dd9e62c207f6b07d939bfb61adff72ba4</t>
        </is>
      </c>
      <c r="E2402" t="inlineStr">
        <is>
          <t xml:space="preserve">EP 1 - Das Angebot (OLD)</t>
        </is>
      </c>
      <c r="F2402">
        <v>1</v>
      </c>
      <c r="G2402" t="inlineStr">
        <is>
          <t xml:space="preserve">11:29-11:33</t>
        </is>
      </c>
      <c r="H2402" t="inlineStr">
        <is>
          <t xml:space="preserve">Pending</t>
        </is>
      </c>
      <c r="I2402" t="inlineStr">
        <is>
          <t xml:space="preserve">Remarks: [Mispronunciation]
Line from script: â€žâ€žIch fÃ¼rchte, diesem Heiratsangebot kannst du nicht so einfach aus dem Weg gehen, Kasspianâ€œ, versuchte Vahskar es erneut.â€_x009d_
Note: â€œ Kasspians â€_x009d_ was mispronounced as Kashpian</t>
        </is>
      </c>
      <c r="J2402" t="inlineStr">
        <is>
          <t xml:space="preserve">VOA</t>
        </is>
      </c>
      <c r="K2402" t="inlineStr">
        <is>
          <t xml:space="preserve">Mispronunciation</t>
        </is>
      </c>
      <c r="L2402" t="inlineStr">
        <is>
          <t xml:space="preserve">Mispronunciation</t>
        </is>
      </c>
      <c r="M2402" t="str">
        <f>IFERROR(IF(VLOOKUP(L2402,'Quantification'!$A:$B,2,FALSE)&amp;""="","Unclassified",VLOOKUP(L2402,'Quantification'!$A:$B,2,FALSE)),"Unclassified")</f>
        <v>Major</v>
      </c>
      <c r="N2402" t="inlineStr">
        <is>
          <t xml:space="preserve">frl-inan.kirtay@pocketfm.com</t>
        </is>
      </c>
      <c r="O2402" t="inlineStr">
        <is>
          <t xml:space="preserve">Issues found in raw</t>
        </is>
      </c>
      <c r="P2402" t="str">
        <f>IF(OR(O2402="Issues found in master",O2402="Final master"),"Master",IF(OR(O2402="Ready for Master",O2402="Issues found in raw",O2402="Raw under QC",O2402="Issues resolved in raw"),"Raw","-"))</f>
        <v>Raw</v>
      </c>
      <c r="Q2402" s="13">
        <v>46286.62430555555</v>
      </c>
      <c r="R2402" t="inlineStr">
        <is>
          <t xml:space="preserve">2026-09 (Sept)</t>
        </is>
      </c>
      <c r="S2402">
        <f>IF(M2402="Not an error",0,IF(COUNTIFS($A$2:$A2402,$A2402,$D$2:$D2402,$D2402,$M$2:$M2402,"&lt;&gt;Not an error")=1,1,0))</f>
        <v>0</v>
      </c>
      <c r="T2402">
        <f>IF(M2402&lt;&gt;"Major",0,IF(COUNTIFS($A$2:$A2402,$A2402,$D$2:$D2402,$D2402,$M$2:$M2402,"Major")=1,1,0))</f>
        <v>0</v>
      </c>
      <c r="U2402">
        <f>IF(M2402&lt;&gt;"Minor",0,IF(COUNTIFS($A$2:$A2402,$A2402,$D$2:$D2402,$D2402,$M$2:$M2402,"Minor")=1,1,0))</f>
        <v>0</v>
      </c>
    </row>
    <row r="2403">
      <c r="A2403" t="inlineStr">
        <is>
          <t xml:space="preserve">44b21d0779150f352185e9eabb2f202786511b57</t>
        </is>
      </c>
      <c r="B2403" t="inlineStr">
        <is>
          <t xml:space="preserve">TDB (The Dragon Kings Bride)</t>
        </is>
      </c>
      <c r="C2403" t="inlineStr">
        <is>
          <t xml:space="preserve">Im Bann Des Drachenfürsten</t>
        </is>
      </c>
      <c r="D2403" t="inlineStr">
        <is>
          <t xml:space="preserve">bbc8b23dd9e62c207f6b07d939bfb61adff72ba4</t>
        </is>
      </c>
      <c r="E2403" t="inlineStr">
        <is>
          <t xml:space="preserve">EP 1 - Das Angebot (OLD)</t>
        </is>
      </c>
      <c r="F2403">
        <v>1</v>
      </c>
      <c r="G2403" t="inlineStr">
        <is>
          <t xml:space="preserve">11:33-11:36</t>
        </is>
      </c>
      <c r="H2403" t="inlineStr">
        <is>
          <t xml:space="preserve">Pending</t>
        </is>
      </c>
      <c r="I2403" t="inlineStr">
        <is>
          <t xml:space="preserve">Remarks: [Mispronunciation]
Line from script: â€žKasspian brummte. â€_x009d_
Note: â€œ Kasspians â€_x009d_ was mispronounced as Kashpian</t>
        </is>
      </c>
      <c r="J2403" t="inlineStr">
        <is>
          <t xml:space="preserve">VOA</t>
        </is>
      </c>
      <c r="K2403" t="inlineStr">
        <is>
          <t xml:space="preserve">Mispronunciation</t>
        </is>
      </c>
      <c r="L2403" t="inlineStr">
        <is>
          <t xml:space="preserve">Mispronunciation</t>
        </is>
      </c>
      <c r="M2403" t="str">
        <f>IFERROR(IF(VLOOKUP(L2403,'Quantification'!$A:$B,2,FALSE)&amp;""="","Unclassified",VLOOKUP(L2403,'Quantification'!$A:$B,2,FALSE)),"Unclassified")</f>
        <v>Major</v>
      </c>
      <c r="N2403" t="inlineStr">
        <is>
          <t xml:space="preserve">frl-inan.kirtay@pocketfm.com</t>
        </is>
      </c>
      <c r="O2403" t="inlineStr">
        <is>
          <t xml:space="preserve">Issues found in raw</t>
        </is>
      </c>
      <c r="P2403" t="str">
        <f>IF(OR(O2403="Issues found in master",O2403="Final master"),"Master",IF(OR(O2403="Ready for Master",O2403="Issues found in raw",O2403="Raw under QC",O2403="Issues resolved in raw"),"Raw","-"))</f>
        <v>Raw</v>
      </c>
      <c r="Q2403" s="13">
        <v>46286.62430555555</v>
      </c>
      <c r="R2403" t="inlineStr">
        <is>
          <t xml:space="preserve">2026-09 (Sept)</t>
        </is>
      </c>
      <c r="S2403">
        <f>IF(M2403="Not an error",0,IF(COUNTIFS($A$2:$A2403,$A2403,$D$2:$D2403,$D2403,$M$2:$M2403,"&lt;&gt;Not an error")=1,1,0))</f>
        <v>0</v>
      </c>
      <c r="T2403">
        <f>IF(M2403&lt;&gt;"Major",0,IF(COUNTIFS($A$2:$A2403,$A2403,$D$2:$D2403,$D2403,$M$2:$M2403,"Major")=1,1,0))</f>
        <v>0</v>
      </c>
      <c r="U2403">
        <f>IF(M2403&lt;&gt;"Minor",0,IF(COUNTIFS($A$2:$A2403,$A2403,$D$2:$D2403,$D2403,$M$2:$M2403,"Minor")=1,1,0))</f>
        <v>0</v>
      </c>
    </row>
    <row r="2404">
      <c r="A2404" t="inlineStr">
        <is>
          <t xml:space="preserve">44b21d0779150f352185e9eabb2f202786511b57</t>
        </is>
      </c>
      <c r="B2404" t="inlineStr">
        <is>
          <t xml:space="preserve">TDB (The Dragon Kings Bride)</t>
        </is>
      </c>
      <c r="C2404" t="inlineStr">
        <is>
          <t xml:space="preserve">Im Bann Des Drachenfürsten</t>
        </is>
      </c>
      <c r="D2404" t="inlineStr">
        <is>
          <t xml:space="preserve">9790c133a56e46873322c883632666d03492d98f</t>
        </is>
      </c>
      <c r="E2404" t="inlineStr">
        <is>
          <t xml:space="preserve">EP 4 - Der Flammenbund</t>
        </is>
      </c>
      <c r="F2404">
        <v>4</v>
      </c>
      <c r="G2404" t="inlineStr">
        <is>
          <t xml:space="preserve">07:58-08:05</t>
        </is>
      </c>
      <c r="H2404" t="inlineStr">
        <is>
          <t xml:space="preserve">Resolved</t>
        </is>
      </c>
      <c r="I2404" t="inlineStr">
        <is>
          <t xml:space="preserve">Remarks: [Unusaul gap/pause]
Line from script: â€žâ€žMein Vater ist Mahlakor und meine Mutter.â€œ
â€žIch weiÃŸ", unterbrach er sie mit dieser rauen Stimme, die sich anfÃ¼hlte wie eine BerÃ¼hrung auf nackter Haut.â€_x009d_
Note For him disrupting her speech, the gap is a bit weirdly long</t>
        </is>
      </c>
      <c r="J2404" t="inlineStr">
        <is>
          <t xml:space="preserve">VOA</t>
        </is>
      </c>
      <c r="K2404" t="inlineStr">
        <is>
          <t xml:space="preserve">Unusual gap/ pause</t>
        </is>
      </c>
      <c r="L2404" t="inlineStr">
        <is>
          <t xml:space="preserve">Unusual gap / pause</t>
        </is>
      </c>
      <c r="M2404" t="str">
        <f>IFERROR(IF(VLOOKUP(L2404,'Quantification'!$A:$B,2,FALSE)&amp;""="","Unclassified",VLOOKUP(L2404,'Quantification'!$A:$B,2,FALSE)),"Unclassified")</f>
        <v>Minor</v>
      </c>
      <c r="N2404" t="inlineStr">
        <is>
          <t xml:space="preserve">frl-inan.kirtay@pocketfm.com</t>
        </is>
      </c>
      <c r="O2404" t="inlineStr">
        <is>
          <t xml:space="preserve">Issues found in raw</t>
        </is>
      </c>
      <c r="P2404" t="str">
        <f>IF(OR(O2404="Issues found in master",O2404="Final master"),"Master",IF(OR(O2404="Ready for Master",O2404="Issues found in raw",O2404="Raw under QC",O2404="Issues resolved in raw"),"Raw","-"))</f>
        <v>Raw</v>
      </c>
      <c r="Q2404" s="13">
        <v>46288.24097222222</v>
      </c>
      <c r="R2404" t="inlineStr">
        <is>
          <t xml:space="preserve">2026-09 (Sept)</t>
        </is>
      </c>
      <c r="S2404">
        <f>IF(M2404="Not an error",0,IF(COUNTIFS($A$2:$A2404,$A2404,$D$2:$D2404,$D2404,$M$2:$M2404,"&lt;&gt;Not an error")=1,1,0))</f>
        <v>1</v>
      </c>
      <c r="T2404">
        <f>IF(M2404&lt;&gt;"Major",0,IF(COUNTIFS($A$2:$A2404,$A2404,$D$2:$D2404,$D2404,$M$2:$M2404,"Major")=1,1,0))</f>
        <v>0</v>
      </c>
      <c r="U2404">
        <f>IF(M2404&lt;&gt;"Minor",0,IF(COUNTIFS($A$2:$A2404,$A2404,$D$2:$D2404,$D2404,$M$2:$M2404,"Minor")=1,1,0))</f>
        <v>1</v>
      </c>
    </row>
    <row r="2405">
      <c r="A2405" t="inlineStr">
        <is>
          <t xml:space="preserve">44b21d0779150f352185e9eabb2f202786511b57</t>
        </is>
      </c>
      <c r="B2405" t="inlineStr">
        <is>
          <t xml:space="preserve">TDB (The Dragon Kings Bride)</t>
        </is>
      </c>
      <c r="C2405" t="inlineStr">
        <is>
          <t xml:space="preserve">Im Bann Des Drachenfürsten</t>
        </is>
      </c>
      <c r="D2405" t="inlineStr">
        <is>
          <t xml:space="preserve">90e6b19a16a96ed80e8648c787198a63ad528359</t>
        </is>
      </c>
      <c r="E2405" t="inlineStr">
        <is>
          <t xml:space="preserve">EP 17 - Die Suche Nach Ihr</t>
        </is>
      </c>
      <c r="F2405">
        <v>17</v>
      </c>
      <c r="G2405" t="inlineStr">
        <is>
          <t xml:space="preserve">11:50-11:54</t>
        </is>
      </c>
      <c r="H2405" t="inlineStr">
        <is>
          <t xml:space="preserve">Resolved</t>
        </is>
      </c>
      <c r="I2405" t="inlineStr">
        <is>
          <t xml:space="preserve">Remarks: [Tone Change] Line from script: „ Kaspian ballte die Fäuste. Sie zitterten. Was, wenn seine zweite Hälfte bereits tot war?“ Note: Was, wenn seine zweite Hälfte bereits tot war?“ not fitting for his voice</t>
        </is>
      </c>
      <c r="J2405" t="inlineStr">
        <is>
          <t xml:space="preserve">VOA</t>
        </is>
      </c>
      <c r="K2405" t="inlineStr">
        <is>
          <t xml:space="preserve">Tone change</t>
        </is>
      </c>
      <c r="L2405" t="inlineStr">
        <is>
          <t xml:space="preserve">Tone change</t>
        </is>
      </c>
      <c r="M2405" t="str">
        <f>IFERROR(IF(VLOOKUP(L2405,'Quantification'!$A:$B,2,FALSE)&amp;""="","Unclassified",VLOOKUP(L2405,'Quantification'!$A:$B,2,FALSE)),"Unclassified")</f>
        <v>Minor</v>
      </c>
      <c r="N2405" t="inlineStr">
        <is>
          <t xml:space="preserve">frl-inan.kirtay@pocketfm.com</t>
        </is>
      </c>
      <c r="O2405" t="inlineStr">
        <is>
          <t xml:space="preserve">Issues found in raw</t>
        </is>
      </c>
      <c r="P2405" t="str">
        <f>IF(OR(O2405="Issues found in master",O2405="Final master"),"Master",IF(OR(O2405="Ready for Master",O2405="Issues found in raw",O2405="Raw under QC",O2405="Issues resolved in raw"),"Raw","-"))</f>
        <v>Raw</v>
      </c>
      <c r="Q2405" s="13">
        <v>46287.64027777778</v>
      </c>
      <c r="R2405" t="inlineStr">
        <is>
          <t xml:space="preserve">2026-09 (Sept)</t>
        </is>
      </c>
      <c r="S2405">
        <f>IF(M2405="Not an error",0,IF(COUNTIFS($A$2:$A2405,$A2405,$D$2:$D2405,$D2405,$M$2:$M2405,"&lt;&gt;Not an error")=1,1,0))</f>
        <v>1</v>
      </c>
      <c r="T2405">
        <f>IF(M2405&lt;&gt;"Major",0,IF(COUNTIFS($A$2:$A2405,$A2405,$D$2:$D2405,$D2405,$M$2:$M2405,"Major")=1,1,0))</f>
        <v>0</v>
      </c>
      <c r="U2405">
        <f>IF(M2405&lt;&gt;"Minor",0,IF(COUNTIFS($A$2:$A2405,$A2405,$D$2:$D2405,$D2405,$M$2:$M2405,"Minor")=1,1,0))</f>
        <v>1</v>
      </c>
    </row>
    <row r="2406">
      <c r="A2406" t="inlineStr">
        <is>
          <t xml:space="preserve">44b21d0779150f352185e9eabb2f202786511b57</t>
        </is>
      </c>
      <c r="B2406" t="inlineStr">
        <is>
          <t xml:space="preserve">TDB (The Dragon Kings Bride)</t>
        </is>
      </c>
      <c r="C2406" t="inlineStr">
        <is>
          <t xml:space="preserve">Im Bann Des Drachenfürsten</t>
        </is>
      </c>
      <c r="D2406" t="inlineStr">
        <is>
          <t xml:space="preserve">dc98369d5e15d85f9ba773f4c04c5c80b749a25e</t>
        </is>
      </c>
      <c r="E2406" t="inlineStr">
        <is>
          <t xml:space="preserve">EP 18 - Ein Hin Und Her</t>
        </is>
      </c>
      <c r="F2406">
        <v>18</v>
      </c>
      <c r="G2406" t="inlineStr">
        <is>
          <t xml:space="preserve">00:11-00:14</t>
        </is>
      </c>
      <c r="H2406" t="inlineStr">
        <is>
          <t xml:space="preserve">Resolved</t>
        </is>
      </c>
      <c r="I2406" t="inlineStr">
        <is>
          <t xml:space="preserve">Remarks: [Script error]
Line from script: â€œ Das Blutfeuer Clan hatte sie getÃ¶tet.â€_x009d_
Note: â€œshouldnâ€™t it be â€œDer Blutfeuer Clanâ€¦â€_x009d_</t>
        </is>
      </c>
      <c r="J2406" t="inlineStr">
        <is>
          <t xml:space="preserve">VOA</t>
        </is>
      </c>
      <c r="K2406" t="inlineStr">
        <is>
          <t xml:space="preserve">Script Error</t>
        </is>
      </c>
      <c r="L2406" t="inlineStr">
        <is>
          <t xml:space="preserve">Script error</t>
        </is>
      </c>
      <c r="M2406" t="str">
        <f>IFERROR(IF(VLOOKUP(L2406,'Quantification'!$A:$B,2,FALSE)&amp;""="","Unclassified",VLOOKUP(L2406,'Quantification'!$A:$B,2,FALSE)),"Unclassified")</f>
        <v>Major</v>
      </c>
      <c r="N2406" t="inlineStr">
        <is>
          <t xml:space="preserve">frl-inan.kirtay@pocketfm.com</t>
        </is>
      </c>
      <c r="O2406" t="inlineStr">
        <is>
          <t xml:space="preserve">Issues found in raw</t>
        </is>
      </c>
      <c r="P2406" t="str">
        <f>IF(OR(O2406="Issues found in master",O2406="Final master"),"Master",IF(OR(O2406="Ready for Master",O2406="Issues found in raw",O2406="Raw under QC",O2406="Issues resolved in raw"),"Raw","-"))</f>
        <v>Raw</v>
      </c>
      <c r="Q2406" s="13">
        <v>46287.64097222222</v>
      </c>
      <c r="R2406" t="inlineStr">
        <is>
          <t xml:space="preserve">2026-09 (Sept)</t>
        </is>
      </c>
      <c r="S2406">
        <f>IF(M2406="Not an error",0,IF(COUNTIFS($A$2:$A2406,$A2406,$D$2:$D2406,$D2406,$M$2:$M2406,"&lt;&gt;Not an error")=1,1,0))</f>
        <v>1</v>
      </c>
      <c r="T2406">
        <f>IF(M2406&lt;&gt;"Major",0,IF(COUNTIFS($A$2:$A2406,$A2406,$D$2:$D2406,$D2406,$M$2:$M2406,"Major")=1,1,0))</f>
        <v>1</v>
      </c>
      <c r="U2406">
        <f>IF(M2406&lt;&gt;"Minor",0,IF(COUNTIFS($A$2:$A2406,$A2406,$D$2:$D2406,$D2406,$M$2:$M2406,"Minor")=1,1,0))</f>
        <v>0</v>
      </c>
    </row>
    <row r="2407">
      <c r="A2407" t="inlineStr">
        <is>
          <t xml:space="preserve">44b21d0779150f352185e9eabb2f202786511b57</t>
        </is>
      </c>
      <c r="B2407" t="inlineStr">
        <is>
          <t xml:space="preserve">TDB (The Dragon Kings Bride)</t>
        </is>
      </c>
      <c r="C2407" t="inlineStr">
        <is>
          <t xml:space="preserve">Im Bann Des Drachenfürsten</t>
        </is>
      </c>
      <c r="D2407" t="inlineStr">
        <is>
          <t xml:space="preserve">dc98369d5e15d85f9ba773f4c04c5c80b749a25e</t>
        </is>
      </c>
      <c r="E2407" t="inlineStr">
        <is>
          <t xml:space="preserve">EP 18 - Ein Hin Und Her</t>
        </is>
      </c>
      <c r="F2407">
        <v>18</v>
      </c>
      <c r="G2407" t="inlineStr">
        <is>
          <t xml:space="preserve">05:19-05:23</t>
        </is>
      </c>
      <c r="H2407" t="inlineStr">
        <is>
          <t xml:space="preserve">Resolved</t>
        </is>
      </c>
      <c r="I2407" t="inlineStr">
        <is>
          <t xml:space="preserve">Remarks: [Tone Change] Line from script: „ Abrupt erhob er sich. „Wir reisen noch heute Abend ab!“, rief er ihnen zu.
“ Note: „Wir reisen noch heute Abend ab!“not fitting for his voice</t>
        </is>
      </c>
      <c r="J2407" t="inlineStr">
        <is>
          <t xml:space="preserve">VOA</t>
        </is>
      </c>
      <c r="K2407" t="inlineStr">
        <is>
          <t xml:space="preserve">Tone change</t>
        </is>
      </c>
      <c r="L2407" t="inlineStr">
        <is>
          <t xml:space="preserve">Tone change</t>
        </is>
      </c>
      <c r="M2407" t="str">
        <f>IFERROR(IF(VLOOKUP(L2407,'Quantification'!$A:$B,2,FALSE)&amp;""="","Unclassified",VLOOKUP(L2407,'Quantification'!$A:$B,2,FALSE)),"Unclassified")</f>
        <v>Minor</v>
      </c>
      <c r="N2407" t="inlineStr">
        <is>
          <t xml:space="preserve">frl-inan.kirtay@pocketfm.com</t>
        </is>
      </c>
      <c r="O2407" t="inlineStr">
        <is>
          <t xml:space="preserve">Issues found in raw</t>
        </is>
      </c>
      <c r="P2407" t="str">
        <f>IF(OR(O2407="Issues found in master",O2407="Final master"),"Master",IF(OR(O2407="Ready for Master",O2407="Issues found in raw",O2407="Raw under QC",O2407="Issues resolved in raw"),"Raw","-"))</f>
        <v>Raw</v>
      </c>
      <c r="Q2407" s="13">
        <v>46287.64097222222</v>
      </c>
      <c r="R2407" t="inlineStr">
        <is>
          <t xml:space="preserve">2026-09 (Sept)</t>
        </is>
      </c>
      <c r="S2407">
        <f>IF(M2407="Not an error",0,IF(COUNTIFS($A$2:$A2407,$A2407,$D$2:$D2407,$D2407,$M$2:$M2407,"&lt;&gt;Not an error")=1,1,0))</f>
        <v>0</v>
      </c>
      <c r="T2407">
        <f>IF(M2407&lt;&gt;"Major",0,IF(COUNTIFS($A$2:$A2407,$A2407,$D$2:$D2407,$D2407,$M$2:$M2407,"Major")=1,1,0))</f>
        <v>0</v>
      </c>
      <c r="U2407">
        <f>IF(M2407&lt;&gt;"Minor",0,IF(COUNTIFS($A$2:$A2407,$A2407,$D$2:$D2407,$D2407,$M$2:$M2407,"Minor")=1,1,0))</f>
        <v>1</v>
      </c>
    </row>
    <row r="2408">
      <c r="A2408" t="inlineStr">
        <is>
          <t xml:space="preserve">44b21d0779150f352185e9eabb2f202786511b57</t>
        </is>
      </c>
      <c r="B2408" t="inlineStr">
        <is>
          <t xml:space="preserve">TDB (The Dragon Kings Bride)</t>
        </is>
      </c>
      <c r="C2408" t="inlineStr">
        <is>
          <t xml:space="preserve">Im Bann Des Drachenfürsten</t>
        </is>
      </c>
      <c r="D2408" t="inlineStr">
        <is>
          <t xml:space="preserve">b90c4abe386df283b7d2e47303f84f2e79231b56</t>
        </is>
      </c>
      <c r="E2408" t="inlineStr">
        <is>
          <t xml:space="preserve">EP 19 - Die Junge Frau Im Keller</t>
        </is>
      </c>
      <c r="F2408">
        <v>19</v>
      </c>
      <c r="G2408" t="inlineStr">
        <is>
          <t xml:space="preserve">09:01-09:07</t>
        </is>
      </c>
      <c r="H2408" t="inlineStr">
        <is>
          <t xml:space="preserve">Ignore</t>
        </is>
      </c>
      <c r="I2408" t="inlineStr">
        <is>
          <t xml:space="preserve">Remarks: [Tone Change] Line from script: „ "Ich werde dir nicht wehtun. Bitte, darf ich dich so halten? Nur für eine Minute?"§
Note: sudden voice change between „wehtun. Bitte“</t>
        </is>
      </c>
      <c r="J2408" t="inlineStr">
        <is>
          <t xml:space="preserve">VOA</t>
        </is>
      </c>
      <c r="K2408" t="inlineStr">
        <is>
          <t xml:space="preserve">Tone change</t>
        </is>
      </c>
      <c r="L2408" t="inlineStr">
        <is>
          <t xml:space="preserve">Tone change</t>
        </is>
      </c>
      <c r="M2408" t="str">
        <f>IFERROR(IF(VLOOKUP(L2408,'Quantification'!$A:$B,2,FALSE)&amp;""="","Unclassified",VLOOKUP(L2408,'Quantification'!$A:$B,2,FALSE)),"Unclassified")</f>
        <v>Minor</v>
      </c>
      <c r="N2408" t="inlineStr">
        <is>
          <t xml:space="preserve">frl-inan.kirtay@pocketfm.com</t>
        </is>
      </c>
      <c r="O2408" t="inlineStr">
        <is>
          <t xml:space="preserve">Issues found in raw</t>
        </is>
      </c>
      <c r="P2408" t="str">
        <f>IF(OR(O2408="Issues found in master",O2408="Final master"),"Master",IF(OR(O2408="Ready for Master",O2408="Issues found in raw",O2408="Raw under QC",O2408="Issues resolved in raw"),"Raw","-"))</f>
        <v>Raw</v>
      </c>
      <c r="Q2408" s="13">
        <v>46288.24097222222</v>
      </c>
      <c r="R2408" t="inlineStr">
        <is>
          <t xml:space="preserve">2026-09 (Sept)</t>
        </is>
      </c>
      <c r="S2408">
        <f>IF(M2408="Not an error",0,IF(COUNTIFS($A$2:$A2408,$A2408,$D$2:$D2408,$D2408,$M$2:$M2408,"&lt;&gt;Not an error")=1,1,0))</f>
        <v>1</v>
      </c>
      <c r="T2408">
        <f>IF(M2408&lt;&gt;"Major",0,IF(COUNTIFS($A$2:$A2408,$A2408,$D$2:$D2408,$D2408,$M$2:$M2408,"Major")=1,1,0))</f>
        <v>0</v>
      </c>
      <c r="U2408">
        <f>IF(M2408&lt;&gt;"Minor",0,IF(COUNTIFS($A$2:$A2408,$A2408,$D$2:$D2408,$D2408,$M$2:$M2408,"Minor")=1,1,0))</f>
        <v>1</v>
      </c>
    </row>
    <row r="2409">
      <c r="A2409" t="inlineStr">
        <is>
          <t xml:space="preserve">44b21d0779150f352185e9eabb2f202786511b57</t>
        </is>
      </c>
      <c r="B2409" t="inlineStr">
        <is>
          <t xml:space="preserve">TDB (The Dragon Kings Bride)</t>
        </is>
      </c>
      <c r="C2409" t="inlineStr">
        <is>
          <t xml:space="preserve">Im Bann Des Drachenfürsten</t>
        </is>
      </c>
      <c r="D2409" t="inlineStr">
        <is>
          <t xml:space="preserve">2326c44c46bc9680c54530cfeb112a6207a3aa6d</t>
        </is>
      </c>
      <c r="E2409" t="inlineStr">
        <is>
          <t xml:space="preserve">EP 34 - Caspians Fürstin</t>
        </is>
      </c>
      <c r="F2409">
        <v>34</v>
      </c>
      <c r="G2409" t="inlineStr">
        <is>
          <t xml:space="preserve">09:38-09:42</t>
        </is>
      </c>
      <c r="H2409" t="inlineStr">
        <is>
          <t xml:space="preserve">Resolved</t>
        </is>
      </c>
      <c r="I2409" t="inlineStr">
        <is>
          <t xml:space="preserve">Remarks: [Script error]
Line from script: â€œ ErzÃ¤hlt aus Ahrwens Perspektive.â€_x009d_
Note: I am not too sure how to interpret this sentence, but is it supposed to be in the script or just for the AI voice to change to Ahrwens inner monologue?</t>
        </is>
      </c>
      <c r="J2409" t="inlineStr">
        <is>
          <t xml:space="preserve">VOA</t>
        </is>
      </c>
      <c r="K2409" t="inlineStr">
        <is>
          <t xml:space="preserve">Script Error</t>
        </is>
      </c>
      <c r="L2409" t="inlineStr">
        <is>
          <t xml:space="preserve">Script error</t>
        </is>
      </c>
      <c r="M2409" t="str">
        <f>IFERROR(IF(VLOOKUP(L2409,'Quantification'!$A:$B,2,FALSE)&amp;""="","Unclassified",VLOOKUP(L2409,'Quantification'!$A:$B,2,FALSE)),"Unclassified")</f>
        <v>Major</v>
      </c>
      <c r="N2409" t="inlineStr">
        <is>
          <t xml:space="preserve">frl-inan.kirtay@pocketfm.com</t>
        </is>
      </c>
      <c r="O2409" t="inlineStr">
        <is>
          <t xml:space="preserve">Issues found in raw</t>
        </is>
      </c>
      <c r="P2409" t="str">
        <f>IF(OR(O2409="Issues found in master",O2409="Final master"),"Master",IF(OR(O2409="Ready for Master",O2409="Issues found in raw",O2409="Raw under QC",O2409="Issues resolved in raw"),"Raw","-"))</f>
        <v>Raw</v>
      </c>
      <c r="Q2409" s="13">
        <v>46288.240277777775</v>
      </c>
      <c r="R2409" t="inlineStr">
        <is>
          <t xml:space="preserve">2026-09 (Sept)</t>
        </is>
      </c>
      <c r="S2409">
        <f>IF(M2409="Not an error",0,IF(COUNTIFS($A$2:$A2409,$A2409,$D$2:$D2409,$D2409,$M$2:$M2409,"&lt;&gt;Not an error")=1,1,0))</f>
        <v>1</v>
      </c>
      <c r="T2409">
        <f>IF(M2409&lt;&gt;"Major",0,IF(COUNTIFS($A$2:$A2409,$A2409,$D$2:$D2409,$D2409,$M$2:$M2409,"Major")=1,1,0))</f>
        <v>1</v>
      </c>
      <c r="U2409">
        <f>IF(M2409&lt;&gt;"Minor",0,IF(COUNTIFS($A$2:$A2409,$A2409,$D$2:$D2409,$D2409,$M$2:$M2409,"Minor")=1,1,0))</f>
        <v>0</v>
      </c>
    </row>
    <row r="2410">
      <c r="A2410" t="inlineStr">
        <is>
          <t xml:space="preserve">44b21d0779150f352185e9eabb2f202786511b57</t>
        </is>
      </c>
      <c r="B2410" t="inlineStr">
        <is>
          <t xml:space="preserve">TDB (The Dragon Kings Bride)</t>
        </is>
      </c>
      <c r="C2410" t="inlineStr">
        <is>
          <t xml:space="preserve">Im Bann Des Drachenfürsten</t>
        </is>
      </c>
      <c r="D2410" t="inlineStr">
        <is>
          <t xml:space="preserve">1b2b487a00d910d1eecb9d2b9b4be08acc006701</t>
        </is>
      </c>
      <c r="E2410" t="inlineStr">
        <is>
          <t xml:space="preserve">EP 35 - Ein Mann Wie Er</t>
        </is>
      </c>
      <c r="F2410">
        <v>35</v>
      </c>
      <c r="G2410" t="inlineStr">
        <is>
          <t xml:space="preserve">11:46-11:58</t>
        </is>
      </c>
      <c r="H2410" t="inlineStr">
        <is>
          <t xml:space="preserve">Ignore</t>
        </is>
      </c>
      <c r="I2410" t="inlineStr">
        <is>
          <t xml:space="preserve">Remarks: [Tone Change] Line from script: „ " Ich habe gehört, dass Freia auch nicht die Richtige ist. Ich weiß wirklich nicht, was dieser Junge sich denkt. Kaspian hat so viele Kandidatinnen, die seine Fürstin werden wollen, und er weist sie alle zurück. Vielleicht war sogar schon seine zweite Hälfte dabei, aber er würde sie wahrscheinlich nicht anders behandeln."
Note: sudden voice change between „ist. Ich“</t>
        </is>
      </c>
      <c r="J2410" t="inlineStr">
        <is>
          <t xml:space="preserve">VOA</t>
        </is>
      </c>
      <c r="K2410" t="inlineStr">
        <is>
          <t xml:space="preserve">Tone change</t>
        </is>
      </c>
      <c r="L2410" t="inlineStr">
        <is>
          <t xml:space="preserve">Tone change</t>
        </is>
      </c>
      <c r="M2410" t="str">
        <f>IFERROR(IF(VLOOKUP(L2410,'Quantification'!$A:$B,2,FALSE)&amp;""="","Unclassified",VLOOKUP(L2410,'Quantification'!$A:$B,2,FALSE)),"Unclassified")</f>
        <v>Minor</v>
      </c>
      <c r="N2410" t="inlineStr">
        <is>
          <t xml:space="preserve">frl-inan.kirtay@pocketfm.com</t>
        </is>
      </c>
      <c r="O2410" t="inlineStr">
        <is>
          <t xml:space="preserve">Issues found in raw</t>
        </is>
      </c>
      <c r="P2410" t="str">
        <f>IF(OR(O2410="Issues found in master",O2410="Final master"),"Master",IF(OR(O2410="Ready for Master",O2410="Issues found in raw",O2410="Raw under QC",O2410="Issues resolved in raw"),"Raw","-"))</f>
        <v>Raw</v>
      </c>
      <c r="Q2410" s="13">
        <v>46287.64027777778</v>
      </c>
      <c r="R2410" t="inlineStr">
        <is>
          <t xml:space="preserve">2026-09 (Sept)</t>
        </is>
      </c>
      <c r="S2410">
        <f>IF(M2410="Not an error",0,IF(COUNTIFS($A$2:$A2410,$A2410,$D$2:$D2410,$D2410,$M$2:$M2410,"&lt;&gt;Not an error")=1,1,0))</f>
        <v>1</v>
      </c>
      <c r="T2410">
        <f>IF(M2410&lt;&gt;"Major",0,IF(COUNTIFS($A$2:$A2410,$A2410,$D$2:$D2410,$D2410,$M$2:$M2410,"Major")=1,1,0))</f>
        <v>0</v>
      </c>
      <c r="U2410">
        <f>IF(M2410&lt;&gt;"Minor",0,IF(COUNTIFS($A$2:$A2410,$A2410,$D$2:$D2410,$D2410,$M$2:$M2410,"Minor")=1,1,0))</f>
        <v>1</v>
      </c>
    </row>
    <row r="2411">
      <c r="A2411" t="inlineStr">
        <is>
          <t xml:space="preserve">44b21d0779150f352185e9eabb2f202786511b57</t>
        </is>
      </c>
      <c r="B2411" t="inlineStr">
        <is>
          <t xml:space="preserve">TDB (The Dragon Kings Bride)</t>
        </is>
      </c>
      <c r="C2411" t="inlineStr">
        <is>
          <t xml:space="preserve">Im Bann Des Drachenfürsten</t>
        </is>
      </c>
      <c r="D2411" t="inlineStr">
        <is>
          <t xml:space="preserve">27b84f58c083705866d3f44567258cb0eafbccca</t>
        </is>
      </c>
      <c r="E2411" t="inlineStr">
        <is>
          <t xml:space="preserve">EP 37 - Das Schauspiel</t>
        </is>
      </c>
      <c r="F2411">
        <v>37</v>
      </c>
      <c r="G2411" t="inlineStr">
        <is>
          <t xml:space="preserve">07:44-07:50</t>
        </is>
      </c>
      <c r="H2411" t="inlineStr">
        <is>
          <t xml:space="preserve">Ignore</t>
        </is>
      </c>
      <c r="I2411" t="inlineStr">
        <is>
          <t xml:space="preserve">Remarks: [Tone Change] Line from script: „ Ich verstehe nur nicht, was sich jetzt geändert hat. Du hast sie immer kommen und gehen lassen, und jetzt sagst du ihr plötzlich, sie braucht einen Termin. Sogar deine Drachenfürst-Macht hast du bei ihr eingesetzt "
Note: sudden voice change between „hat. Du“</t>
        </is>
      </c>
      <c r="J2411" t="inlineStr">
        <is>
          <t xml:space="preserve">VOA</t>
        </is>
      </c>
      <c r="K2411" t="inlineStr">
        <is>
          <t xml:space="preserve">Tone change</t>
        </is>
      </c>
      <c r="L2411" t="inlineStr">
        <is>
          <t xml:space="preserve">Tone change</t>
        </is>
      </c>
      <c r="M2411" t="str">
        <f>IFERROR(IF(VLOOKUP(L2411,'Quantification'!$A:$B,2,FALSE)&amp;""="","Unclassified",VLOOKUP(L2411,'Quantification'!$A:$B,2,FALSE)),"Unclassified")</f>
        <v>Minor</v>
      </c>
      <c r="N2411" t="inlineStr">
        <is>
          <t xml:space="preserve">frl-inan.kirtay@pocketfm.com</t>
        </is>
      </c>
      <c r="O2411" t="inlineStr">
        <is>
          <t xml:space="preserve">Issues found in raw</t>
        </is>
      </c>
      <c r="P2411" t="str">
        <f>IF(OR(O2411="Issues found in master",O2411="Final master"),"Master",IF(OR(O2411="Ready for Master",O2411="Issues found in raw",O2411="Raw under QC",O2411="Issues resolved in raw"),"Raw","-"))</f>
        <v>Raw</v>
      </c>
      <c r="Q2411" s="13">
        <v>46287.64027777778</v>
      </c>
      <c r="R2411" t="inlineStr">
        <is>
          <t xml:space="preserve">2026-09 (Sept)</t>
        </is>
      </c>
      <c r="S2411">
        <f>IF(M2411="Not an error",0,IF(COUNTIFS($A$2:$A2411,$A2411,$D$2:$D2411,$D2411,$M$2:$M2411,"&lt;&gt;Not an error")=1,1,0))</f>
        <v>1</v>
      </c>
      <c r="T2411">
        <f>IF(M2411&lt;&gt;"Major",0,IF(COUNTIFS($A$2:$A2411,$A2411,$D$2:$D2411,$D2411,$M$2:$M2411,"Major")=1,1,0))</f>
        <v>0</v>
      </c>
      <c r="U2411">
        <f>IF(M2411&lt;&gt;"Minor",0,IF(COUNTIFS($A$2:$A2411,$A2411,$D$2:$D2411,$D2411,$M$2:$M2411,"Minor")=1,1,0))</f>
        <v>1</v>
      </c>
    </row>
    <row r="2412">
      <c r="A2412" t="inlineStr">
        <is>
          <t xml:space="preserve">44b21d0779150f352185e9eabb2f202786511b57</t>
        </is>
      </c>
      <c r="B2412" t="inlineStr">
        <is>
          <t xml:space="preserve">TDB (The Dragon Kings Bride)</t>
        </is>
      </c>
      <c r="C2412" t="inlineStr">
        <is>
          <t xml:space="preserve">Im Bann Des Drachenfürsten</t>
        </is>
      </c>
      <c r="D2412" t="inlineStr">
        <is>
          <t xml:space="preserve">f2202de573cac59a5a8a5570ef352cdf73497080</t>
        </is>
      </c>
      <c r="E2412" t="inlineStr">
        <is>
          <t xml:space="preserve">EP 40 - Verschwunden</t>
        </is>
      </c>
      <c r="F2412">
        <v>40</v>
      </c>
      <c r="G2412" t="inlineStr">
        <is>
          <t xml:space="preserve">05:12-05:18</t>
        </is>
      </c>
      <c r="H2412" t="inlineStr">
        <is>
          <t xml:space="preserve">Resolved</t>
        </is>
      </c>
      <c r="I2412" t="inlineStr">
        <is>
          <t xml:space="preserve">Remarks: [Tone Change] Line from script: Sie ist nicht auf ihrem Zimmer, aber du bist schon zurück.“"
Note: doesn’t sound like Kaspians voice here</t>
        </is>
      </c>
      <c r="J2412" t="inlineStr">
        <is>
          <t xml:space="preserve">VOA</t>
        </is>
      </c>
      <c r="K2412" t="inlineStr">
        <is>
          <t xml:space="preserve">Tone change</t>
        </is>
      </c>
      <c r="L2412" t="inlineStr">
        <is>
          <t xml:space="preserve">Tone change</t>
        </is>
      </c>
      <c r="M2412" t="str">
        <f>IFERROR(IF(VLOOKUP(L2412,'Quantification'!$A:$B,2,FALSE)&amp;""="","Unclassified",VLOOKUP(L2412,'Quantification'!$A:$B,2,FALSE)),"Unclassified")</f>
        <v>Minor</v>
      </c>
      <c r="N2412" t="inlineStr">
        <is>
          <t xml:space="preserve">frl-inan.kirtay@pocketfm.com</t>
        </is>
      </c>
      <c r="O2412" t="inlineStr">
        <is>
          <t xml:space="preserve">Issues found in raw</t>
        </is>
      </c>
      <c r="P2412" t="str">
        <f>IF(OR(O2412="Issues found in master",O2412="Final master"),"Master",IF(OR(O2412="Ready for Master",O2412="Issues found in raw",O2412="Raw under QC",O2412="Issues resolved in raw"),"Raw","-"))</f>
        <v>Raw</v>
      </c>
      <c r="Q2412" s="13">
        <v>46287.64027777778</v>
      </c>
      <c r="R2412" t="inlineStr">
        <is>
          <t xml:space="preserve">2026-09 (Sept)</t>
        </is>
      </c>
      <c r="S2412">
        <f>IF(M2412="Not an error",0,IF(COUNTIFS($A$2:$A2412,$A2412,$D$2:$D2412,$D2412,$M$2:$M2412,"&lt;&gt;Not an error")=1,1,0))</f>
        <v>1</v>
      </c>
      <c r="T2412">
        <f>IF(M2412&lt;&gt;"Major",0,IF(COUNTIFS($A$2:$A2412,$A2412,$D$2:$D2412,$D2412,$M$2:$M2412,"Major")=1,1,0))</f>
        <v>0</v>
      </c>
      <c r="U2412">
        <f>IF(M2412&lt;&gt;"Minor",0,IF(COUNTIFS($A$2:$A2412,$A2412,$D$2:$D2412,$D2412,$M$2:$M2412,"Minor")=1,1,0))</f>
        <v>1</v>
      </c>
    </row>
    <row r="2413">
      <c r="A2413" t="inlineStr">
        <is>
          <t xml:space="preserve">44b21d0779150f352185e9eabb2f202786511b57</t>
        </is>
      </c>
      <c r="B2413" t="inlineStr">
        <is>
          <t xml:space="preserve">TDB (The Dragon Kings Bride)</t>
        </is>
      </c>
      <c r="C2413" t="inlineStr">
        <is>
          <t xml:space="preserve">Im Bann Des Drachenfürsten</t>
        </is>
      </c>
      <c r="D2413" t="inlineStr">
        <is>
          <t xml:space="preserve">79b838c181b92ccb3bba885baca56063bfa9a193</t>
        </is>
      </c>
      <c r="E2413" t="inlineStr">
        <is>
          <t xml:space="preserve">EP 48 - Seine Frau</t>
        </is>
      </c>
      <c r="F2413">
        <v>48</v>
      </c>
      <c r="G2413" t="inlineStr">
        <is>
          <t xml:space="preserve">00:00-00:04</t>
        </is>
      </c>
      <c r="H2413" t="inlineStr">
        <is>
          <t xml:space="preserve">Resolved</t>
        </is>
      </c>
      <c r="I2413" t="inlineStr">
        <is>
          <t xml:space="preserve">Remarks: [Script error]
Line from script: â€œ â€žDeine Frau", flÃ¼sterte Ahrwen heiser. â€_x009d_
Note: might be just a me-thing. But it sounds like she is repeating what Kaspian said, not asking after he previously said â€œMeine Frauâ€_x009d_. Then it should be â€žMeine Frau", flÃ¼sterte Ahrwen heiser. â€_x009d_, I think she either should repeat his words, or â€œDeine Frau?â€_x009d_ should have a question mark.</t>
        </is>
      </c>
      <c r="J2413" t="inlineStr">
        <is>
          <t xml:space="preserve">VOA</t>
        </is>
      </c>
      <c r="K2413" t="inlineStr">
        <is>
          <t xml:space="preserve">Script Error</t>
        </is>
      </c>
      <c r="L2413" t="inlineStr">
        <is>
          <t xml:space="preserve">Script error</t>
        </is>
      </c>
      <c r="M2413" t="str">
        <f>IFERROR(IF(VLOOKUP(L2413,'Quantification'!$A:$B,2,FALSE)&amp;""="","Unclassified",VLOOKUP(L2413,'Quantification'!$A:$B,2,FALSE)),"Unclassified")</f>
        <v>Major</v>
      </c>
      <c r="N2413" t="inlineStr">
        <is>
          <t xml:space="preserve">frl-inan.kirtay@pocketfm.com</t>
        </is>
      </c>
      <c r="O2413" t="inlineStr">
        <is>
          <t xml:space="preserve">Issues found in raw</t>
        </is>
      </c>
      <c r="P2413" t="str">
        <f>IF(OR(O2413="Issues found in master",O2413="Final master"),"Master",IF(OR(O2413="Ready for Master",O2413="Issues found in raw",O2413="Raw under QC",O2413="Issues resolved in raw"),"Raw","-"))</f>
        <v>Raw</v>
      </c>
      <c r="Q2413" s="13">
        <v>46288.58472222222</v>
      </c>
      <c r="R2413" t="inlineStr">
        <is>
          <t xml:space="preserve">2026-09 (Sept)</t>
        </is>
      </c>
      <c r="S2413">
        <f>IF(M2413="Not an error",0,IF(COUNTIFS($A$2:$A2413,$A2413,$D$2:$D2413,$D2413,$M$2:$M2413,"&lt;&gt;Not an error")=1,1,0))</f>
        <v>1</v>
      </c>
      <c r="T2413">
        <f>IF(M2413&lt;&gt;"Major",0,IF(COUNTIFS($A$2:$A2413,$A2413,$D$2:$D2413,$D2413,$M$2:$M2413,"Major")=1,1,0))</f>
        <v>1</v>
      </c>
      <c r="U2413">
        <f>IF(M2413&lt;&gt;"Minor",0,IF(COUNTIFS($A$2:$A2413,$A2413,$D$2:$D2413,$D2413,$M$2:$M2413,"Minor")=1,1,0))</f>
        <v>0</v>
      </c>
    </row>
    <row r="2414">
      <c r="A2414" t="inlineStr">
        <is>
          <t xml:space="preserve">e568d95e85d0453dfd62d11cd8ee28c8aeb95b87</t>
        </is>
      </c>
      <c r="B2414" t="inlineStr">
        <is>
          <t xml:space="preserve">Tere Ishq Mei</t>
        </is>
      </c>
      <c r="C2414" t="inlineStr">
        <is>
          <t xml:space="preserve">Tere Ishq Mei</t>
        </is>
      </c>
      <c r="D2414" t="inlineStr">
        <is>
          <t xml:space="preserve">e22264c8da44c9db5e0df937314229c01a8cfc07</t>
        </is>
      </c>
      <c r="E2414" t="inlineStr">
        <is>
          <t xml:space="preserve">EP 1 - Die Falsche Braut</t>
        </is>
      </c>
      <c r="F2414">
        <v>1</v>
      </c>
      <c r="G2414" t="inlineStr">
        <is>
          <t xml:space="preserve">04:52-08:03</t>
        </is>
      </c>
      <c r="H2414" t="inlineStr">
        <is>
          <t xml:space="preserve">Pending</t>
        </is>
      </c>
      <c r="I2414" t="inlineStr">
        <is>
          <t xml:space="preserve">Remarks: [Mispronunciation]
Line from script: â€œSie zog einen gefalteten Zettel hervor und drÃ¼ckte ihn Tara in die Hand. â€žGib das bitte meinen Eltern.â€œ
WÃ¤hrend Tara noch Ã¼berrumpelt auf den Zettel in ihrer Hand starrte, eilte Priyanka schon an ihr vorbei.
Sie Ã¶ffnete die TÃ¼r und hielt noch einmal kurz inne. â€œVerzeih mir. Und glaube niemandem, der dir heute etwas verspricht, Taraâ€_x009d_, flÃ¼sterte Priyanka, ohne sie anzusehen, und im nÃ¤chsten Moment fiel die TÃ¼r hinter ihr ins Schloss.
Tara stand vÃ¶llig erstarrt da, unfÃ¤hig, einen klaren Gedanken zu fassen.
Was sollte sie jetzt tun? Schweigen und ihre Cousine decken oder doch Alarm schlagen?
Noch bevor sie sich zu einer Entscheidung durchringen konnte, flog die TÃ¼r auf und ihre Tante Seema stÃ¼rzte herein.
â€œWarum dauert das denn so lange?â€œ, rief Seema ungeduldig. Ihr Blick glitt durch das leere Zimmer, zum unberÃ¼hrten Brautschleier auf dem Bett und schlieÃŸlich zu Tara. â€žWo ist Priyanka?â€œ
Tara hob beschwichtigend die HÃ¤nde. â€žTante Seema, bitte hÃ¶r mir erst zu.â€œ
â€žWo ist meine Tochter?â€œ Seemas Stimme war jetzt ein bedrohliches FlÃ¼stern.
â€žSie ist gegangenâ€_x009d_, stieÃŸ Tara hervor.
Seemas Gesicht verlor jede Farbe. â€žWas soll das heiÃŸen?â€œ
Tara erzÃ¤hlte hastig, was soeben geschehen war. Doch je mehr sie erklÃ¤rte, desto hÃ¤rter wurde der Blick ihrer Tante.
â€žUnd du hast sie einfach gehen lassen?â€œ rief Seema schlieÃŸlich, nachdem Tara geendet hatte.
â€œAber was hÃ¤tte ich denn tun sollenâ€_x009d_, protestierte Tara. â€œIch war vÃ¶llig Ã¼berrumpelt.â€_x009d_
Ihre Tante sah sie aus schmalen Augen an. â€œRaus damit. Was hat Priyanka dir erzÃ¤hlt?â€_x009d_
â€œNichts. Gar nichtsâ€_x009d_, verteidigte sich Tara. â€œIch weiÃŸ auch nicht mehr, als du. Sie hat nur gesagt, dass sie Armaan nicht heiraten will und ist gegangen.â€_x009d_
Ihr fiel der Zettel ein, den sie immer noch in der Hand hielt. â€œNur das hier hat sie mir fÃ¼r euch dich und Onkel Manoj gegeben.â€_x009d_
Seema nahm die Nachricht entgegen, doch bevor sie sie entfalten konnte, betrat ihr Mann Manoj das Zimmer.
Seine VerÃ¤rgerung war ihm deutlich anzusehen. â€œVerdammt noch mal, der Priester wartet. Was dauert denn hier so.â€_x009d_
â€œDeine Tochter ist fortâ€_x009d_, unterbrach ihn Seema. â€œSie hat uns das hier hinterlassen.â€_x009d_
Sie reichte ihrem Mann den Zettel.
â€œWas ist das?â€_x009d_, fragte er beinahe Ã¤ngstlich, entfaltete ihn und begann zu lesen.
Sein Gesicht verhÃ¤rtete sich und er funkelte Tara zornig an.
â€œWas ist los?â€_x009d_, fragte die mit einer bÃ¶sen Ahnung.
Manoj wedelte mit dem Zettel und zitierte, was Priyanka geschrieben hatte: â€žTara weiÃŸ, warum ich das tun muss. Sie wird mich verstehen.â€œ
â€žDas stimmt nicht!â€œ Tara riss entsetzt die Augen auf.
Seema ignorierte den Einwand. â€žDann hast du ihr also bei der Flucht geholfen.â€œ
â€žNein!â€œ, entgegnete Tara empÃ¶rt.
â€žLÃ¼g nicht. Warum sonst hÃ¤tte Priyanka denn so etwas schreiben sollen?â€_x009d_ Ihre Tante machte einen bedrohlichen Schritt auf sie zu.
â€žIch weiÃŸ es nicht, Tante Seemaâ€œ, beteuerte Tara fuhr sich durch die Haare und blickte zum Schminktisch. Sie wollte ihr Handy aus ihrer Handtasche holen, die sie dort vor einiger Zeit abgestellt hatte. Doch der Platz war leer.â€œ
Note: â€œ Tara â€_x009d_ was mispronounced</t>
        </is>
      </c>
      <c r="J2414" t="inlineStr">
        <is>
          <t xml:space="preserve">VOA</t>
        </is>
      </c>
      <c r="K2414" t="inlineStr">
        <is>
          <t xml:space="preserve">Mispronunciation</t>
        </is>
      </c>
      <c r="L2414" t="inlineStr">
        <is>
          <t xml:space="preserve">Mispronunciation</t>
        </is>
      </c>
      <c r="M2414" t="str">
        <f>IFERROR(IF(VLOOKUP(L2414,'Quantification'!$A:$B,2,FALSE)&amp;""="","Unclassified",VLOOKUP(L2414,'Quantification'!$A:$B,2,FALSE)),"Unclassified")</f>
        <v>Major</v>
      </c>
      <c r="N2414" t="inlineStr">
        <is>
          <t xml:space="preserve">frl-inan.kirtay@pocketfm.com</t>
        </is>
      </c>
      <c r="O2414" t="inlineStr">
        <is>
          <t xml:space="preserve">Issues found in raw</t>
        </is>
      </c>
      <c r="P2414" t="str">
        <f>IF(OR(O2414="Issues found in master",O2414="Final master"),"Master",IF(OR(O2414="Ready for Master",O2414="Issues found in raw",O2414="Raw under QC",O2414="Issues resolved in raw"),"Raw","-"))</f>
        <v>Raw</v>
      </c>
      <c r="Q2414" s="13">
        <v>46262.93194444444</v>
      </c>
      <c r="R2414" t="inlineStr">
        <is>
          <t xml:space="preserve">2026-08 (Aug)</t>
        </is>
      </c>
      <c r="S2414">
        <f>IF(M2414="Not an error",0,IF(COUNTIFS($A$2:$A2414,$A2414,$D$2:$D2414,$D2414,$M$2:$M2414,"&lt;&gt;Not an error")=1,1,0))</f>
        <v>1</v>
      </c>
      <c r="T2414">
        <f>IF(M2414&lt;&gt;"Major",0,IF(COUNTIFS($A$2:$A2414,$A2414,$D$2:$D2414,$D2414,$M$2:$M2414,"Major")=1,1,0))</f>
        <v>1</v>
      </c>
      <c r="U2414">
        <f>IF(M2414&lt;&gt;"Minor",0,IF(COUNTIFS($A$2:$A2414,$A2414,$D$2:$D2414,$D2414,$M$2:$M2414,"Minor")=1,1,0))</f>
        <v>0</v>
      </c>
    </row>
    <row r="2415">
      <c r="A2415" t="inlineStr">
        <is>
          <t xml:space="preserve">e568d95e85d0453dfd62d11cd8ee28c8aeb95b87</t>
        </is>
      </c>
      <c r="B2415" t="inlineStr">
        <is>
          <t xml:space="preserve">Tere Ishq Mei</t>
        </is>
      </c>
      <c r="C2415" t="inlineStr">
        <is>
          <t xml:space="preserve">Tere Ishq Mei</t>
        </is>
      </c>
      <c r="D2415" t="inlineStr">
        <is>
          <t xml:space="preserve">c8ccfa5d2ed82622e6247e7fb31ff5bae2cac261</t>
        </is>
      </c>
      <c r="E2415" t="inlineStr">
        <is>
          <t xml:space="preserve">EP 4 - Hinter Verschlossenen Türen</t>
        </is>
      </c>
      <c r="F2415">
        <v>4</v>
      </c>
      <c r="G2415" t="inlineStr">
        <is>
          <t xml:space="preserve">08:12-12:35</t>
        </is>
      </c>
      <c r="H2415" t="inlineStr">
        <is>
          <t xml:space="preserve">Pending</t>
        </is>
      </c>
      <c r="I2415" t="inlineStr">
        <is>
          <t xml:space="preserve">Remarks: [Mispronunciation]
Line from script: â€œDamit ging er ins Haus und lieÃŸ Tara mit den vier MÃ¤nnern zurÃ¼ck.â€œ
Note: satrting with that line all â€œ Tara â€_x009d_ was mispronounced</t>
        </is>
      </c>
      <c r="J2415" t="inlineStr">
        <is>
          <t xml:space="preserve">VOA</t>
        </is>
      </c>
      <c r="K2415" t="inlineStr">
        <is>
          <t xml:space="preserve">Mispronunciation</t>
        </is>
      </c>
      <c r="L2415" t="inlineStr">
        <is>
          <t xml:space="preserve">Mispronunciation</t>
        </is>
      </c>
      <c r="M2415" t="str">
        <f>IFERROR(IF(VLOOKUP(L2415,'Quantification'!$A:$B,2,FALSE)&amp;""="","Unclassified",VLOOKUP(L2415,'Quantification'!$A:$B,2,FALSE)),"Unclassified")</f>
        <v>Major</v>
      </c>
      <c r="N2415" t="inlineStr">
        <is>
          <t xml:space="preserve">frl-inan.kirtay@pocketfm.com</t>
        </is>
      </c>
      <c r="O2415" t="inlineStr">
        <is>
          <t xml:space="preserve">Issues found in raw</t>
        </is>
      </c>
      <c r="P2415" t="str">
        <f>IF(OR(O2415="Issues found in master",O2415="Final master"),"Master",IF(OR(O2415="Ready for Master",O2415="Issues found in raw",O2415="Raw under QC",O2415="Issues resolved in raw"),"Raw","-"))</f>
        <v>Raw</v>
      </c>
      <c r="Q2415" s="13">
        <v>46264.76527777778</v>
      </c>
      <c r="R2415" t="inlineStr">
        <is>
          <t xml:space="preserve">2026-08 (Aug)</t>
        </is>
      </c>
      <c r="S2415">
        <f>IF(M2415="Not an error",0,IF(COUNTIFS($A$2:$A2415,$A2415,$D$2:$D2415,$D2415,$M$2:$M2415,"&lt;&gt;Not an error")=1,1,0))</f>
        <v>1</v>
      </c>
      <c r="T2415">
        <f>IF(M2415&lt;&gt;"Major",0,IF(COUNTIFS($A$2:$A2415,$A2415,$D$2:$D2415,$D2415,$M$2:$M2415,"Major")=1,1,0))</f>
        <v>1</v>
      </c>
      <c r="U2415">
        <f>IF(M2415&lt;&gt;"Minor",0,IF(COUNTIFS($A$2:$A2415,$A2415,$D$2:$D2415,$D2415,$M$2:$M2415,"Minor")=1,1,0))</f>
        <v>0</v>
      </c>
    </row>
    <row r="2416">
      <c r="A2416" t="inlineStr">
        <is>
          <t xml:space="preserve">e568d95e85d0453dfd62d11cd8ee28c8aeb95b87</t>
        </is>
      </c>
      <c r="B2416" t="inlineStr">
        <is>
          <t xml:space="preserve">Tere Ishq Mei</t>
        </is>
      </c>
      <c r="C2416" t="inlineStr">
        <is>
          <t xml:space="preserve">Tere Ishq Mei</t>
        </is>
      </c>
      <c r="D2416" t="inlineStr">
        <is>
          <t xml:space="preserve">c8ccfa5d2ed82622e6247e7fb31ff5bae2cac261</t>
        </is>
      </c>
      <c r="E2416" t="inlineStr">
        <is>
          <t xml:space="preserve">EP 4 - Hinter Verschlossenen Türen</t>
        </is>
      </c>
      <c r="F2416">
        <v>4</v>
      </c>
      <c r="G2416" t="inlineStr">
        <is>
          <t xml:space="preserve">08:12-08:18</t>
        </is>
      </c>
      <c r="H2416" t="inlineStr">
        <is>
          <t xml:space="preserve">Pending</t>
        </is>
      </c>
      <c r="I2416" t="inlineStr">
        <is>
          <t xml:space="preserve">Line: Damit ging er ins Haus und ließ Tara mit den vier Männern zurück.</t>
        </is>
      </c>
      <c r="J2416" t="inlineStr">
        <is>
          <t xml:space="preserve">VOA</t>
        </is>
      </c>
      <c r="K2416" t="inlineStr">
        <is>
          <t xml:space="preserve">Mispronunciation</t>
        </is>
      </c>
      <c r="L2416" t="inlineStr">
        <is>
          <t xml:space="preserve">Mispronunciation</t>
        </is>
      </c>
      <c r="M2416" t="str">
        <f>IFERROR(IF(VLOOKUP(L2416,'Quantification'!$A:$B,2,FALSE)&amp;""="","Unclassified",VLOOKUP(L2416,'Quantification'!$A:$B,2,FALSE)),"Unclassified")</f>
        <v>Major</v>
      </c>
      <c r="N2416" t="inlineStr">
        <is>
          <t xml:space="preserve">frl-inan.kirtay@pocketfm.com</t>
        </is>
      </c>
      <c r="O2416" t="inlineStr">
        <is>
          <t xml:space="preserve">Issues found in raw</t>
        </is>
      </c>
      <c r="P2416" t="str">
        <f>IF(OR(O2416="Issues found in master",O2416="Final master"),"Master",IF(OR(O2416="Ready for Master",O2416="Issues found in raw",O2416="Raw under QC",O2416="Issues resolved in raw"),"Raw","-"))</f>
        <v>Raw</v>
      </c>
      <c r="Q2416" s="13">
        <v>46264.76527777778</v>
      </c>
      <c r="R2416" t="inlineStr">
        <is>
          <t xml:space="preserve">2026-08 (Aug)</t>
        </is>
      </c>
      <c r="S2416">
        <f>IF(M2416="Not an error",0,IF(COUNTIFS($A$2:$A2416,$A2416,$D$2:$D2416,$D2416,$M$2:$M2416,"&lt;&gt;Not an error")=1,1,0))</f>
        <v>0</v>
      </c>
      <c r="T2416">
        <f>IF(M2416&lt;&gt;"Major",0,IF(COUNTIFS($A$2:$A2416,$A2416,$D$2:$D2416,$D2416,$M$2:$M2416,"Major")=1,1,0))</f>
        <v>0</v>
      </c>
      <c r="U2416">
        <f>IF(M2416&lt;&gt;"Minor",0,IF(COUNTIFS($A$2:$A2416,$A2416,$D$2:$D2416,$D2416,$M$2:$M2416,"Minor")=1,1,0))</f>
        <v>0</v>
      </c>
    </row>
    <row r="2417">
      <c r="A2417" t="inlineStr">
        <is>
          <t xml:space="preserve">e568d95e85d0453dfd62d11cd8ee28c8aeb95b87</t>
        </is>
      </c>
      <c r="B2417" t="inlineStr">
        <is>
          <t xml:space="preserve">Tere Ishq Mei</t>
        </is>
      </c>
      <c r="C2417" t="inlineStr">
        <is>
          <t xml:space="preserve">Tere Ishq Mei</t>
        </is>
      </c>
      <c r="D2417" t="inlineStr">
        <is>
          <t xml:space="preserve">c8ccfa5d2ed82622e6247e7fb31ff5bae2cac261</t>
        </is>
      </c>
      <c r="E2417" t="inlineStr">
        <is>
          <t xml:space="preserve">EP 4 - Hinter Verschlossenen Türen</t>
        </is>
      </c>
      <c r="F2417">
        <v>4</v>
      </c>
      <c r="G2417" t="inlineStr">
        <is>
          <t xml:space="preserve">08:22-08:29</t>
        </is>
      </c>
      <c r="H2417" t="inlineStr">
        <is>
          <t xml:space="preserve">Pending</t>
        </is>
      </c>
      <c r="I2417" t="inlineStr">
        <is>
          <t xml:space="preserve">Line: Vikram nickte und trat vorsichtig näher zu Tara.</t>
        </is>
      </c>
      <c r="J2417" t="inlineStr">
        <is>
          <t xml:space="preserve">VOA</t>
        </is>
      </c>
      <c r="K2417" t="inlineStr">
        <is>
          <t xml:space="preserve">Mispronunciation</t>
        </is>
      </c>
      <c r="L2417" t="inlineStr">
        <is>
          <t xml:space="preserve">Mispronunciation</t>
        </is>
      </c>
      <c r="M2417" t="str">
        <f>IFERROR(IF(VLOOKUP(L2417,'Quantification'!$A:$B,2,FALSE)&amp;""="","Unclassified",VLOOKUP(L2417,'Quantification'!$A:$B,2,FALSE)),"Unclassified")</f>
        <v>Major</v>
      </c>
      <c r="N2417" t="inlineStr">
        <is>
          <t xml:space="preserve">frl-inan.kirtay@pocketfm.com</t>
        </is>
      </c>
      <c r="O2417" t="inlineStr">
        <is>
          <t xml:space="preserve">Issues found in raw</t>
        </is>
      </c>
      <c r="P2417" t="str">
        <f>IF(OR(O2417="Issues found in master",O2417="Final master"),"Master",IF(OR(O2417="Ready for Master",O2417="Issues found in raw",O2417="Raw under QC",O2417="Issues resolved in raw"),"Raw","-"))</f>
        <v>Raw</v>
      </c>
      <c r="Q2417" s="13">
        <v>46264.76527777778</v>
      </c>
      <c r="R2417" t="inlineStr">
        <is>
          <t xml:space="preserve">2026-08 (Aug)</t>
        </is>
      </c>
      <c r="S2417">
        <f>IF(M2417="Not an error",0,IF(COUNTIFS($A$2:$A2417,$A2417,$D$2:$D2417,$D2417,$M$2:$M2417,"&lt;&gt;Not an error")=1,1,0))</f>
        <v>0</v>
      </c>
      <c r="T2417">
        <f>IF(M2417&lt;&gt;"Major",0,IF(COUNTIFS($A$2:$A2417,$A2417,$D$2:$D2417,$D2417,$M$2:$M2417,"Major")=1,1,0))</f>
        <v>0</v>
      </c>
      <c r="U2417">
        <f>IF(M2417&lt;&gt;"Minor",0,IF(COUNTIFS($A$2:$A2417,$A2417,$D$2:$D2417,$D2417,$M$2:$M2417,"Minor")=1,1,0))</f>
        <v>0</v>
      </c>
    </row>
    <row r="2418">
      <c r="A2418" t="inlineStr">
        <is>
          <t xml:space="preserve">e568d95e85d0453dfd62d11cd8ee28c8aeb95b87</t>
        </is>
      </c>
      <c r="B2418" t="inlineStr">
        <is>
          <t xml:space="preserve">Tere Ishq Mei</t>
        </is>
      </c>
      <c r="C2418" t="inlineStr">
        <is>
          <t xml:space="preserve">Tere Ishq Mei</t>
        </is>
      </c>
      <c r="D2418" t="inlineStr">
        <is>
          <t xml:space="preserve">c8ccfa5d2ed82622e6247e7fb31ff5bae2cac261</t>
        </is>
      </c>
      <c r="E2418" t="inlineStr">
        <is>
          <t xml:space="preserve">EP 4 - Hinter Verschlossenen Türen</t>
        </is>
      </c>
      <c r="F2418">
        <v>4</v>
      </c>
      <c r="G2418" t="inlineStr">
        <is>
          <t xml:space="preserve">08:32-08:36</t>
        </is>
      </c>
      <c r="H2418" t="inlineStr">
        <is>
          <t xml:space="preserve">Pending</t>
        </is>
      </c>
      <c r="I2418" t="inlineStr">
        <is>
          <t xml:space="preserve">Line: Tara griff sofort nach dem Stoff.</t>
        </is>
      </c>
      <c r="J2418" t="inlineStr">
        <is>
          <t xml:space="preserve">VOA</t>
        </is>
      </c>
      <c r="K2418" t="inlineStr">
        <is>
          <t xml:space="preserve">Mispronunciation</t>
        </is>
      </c>
      <c r="L2418" t="inlineStr">
        <is>
          <t xml:space="preserve">Mispronunciation</t>
        </is>
      </c>
      <c r="M2418" t="str">
        <f>IFERROR(IF(VLOOKUP(L2418,'Quantification'!$A:$B,2,FALSE)&amp;""="","Unclassified",VLOOKUP(L2418,'Quantification'!$A:$B,2,FALSE)),"Unclassified")</f>
        <v>Major</v>
      </c>
      <c r="N2418" t="inlineStr">
        <is>
          <t xml:space="preserve">frl-inan.kirtay@pocketfm.com</t>
        </is>
      </c>
      <c r="O2418" t="inlineStr">
        <is>
          <t xml:space="preserve">Issues found in raw</t>
        </is>
      </c>
      <c r="P2418" t="str">
        <f>IF(OR(O2418="Issues found in master",O2418="Final master"),"Master",IF(OR(O2418="Ready for Master",O2418="Issues found in raw",O2418="Raw under QC",O2418="Issues resolved in raw"),"Raw","-"))</f>
        <v>Raw</v>
      </c>
      <c r="Q2418" s="13">
        <v>46264.76527777778</v>
      </c>
      <c r="R2418" t="inlineStr">
        <is>
          <t xml:space="preserve">2026-08 (Aug)</t>
        </is>
      </c>
      <c r="S2418">
        <f>IF(M2418="Not an error",0,IF(COUNTIFS($A$2:$A2418,$A2418,$D$2:$D2418,$D2418,$M$2:$M2418,"&lt;&gt;Not an error")=1,1,0))</f>
        <v>0</v>
      </c>
      <c r="T2418">
        <f>IF(M2418&lt;&gt;"Major",0,IF(COUNTIFS($A$2:$A2418,$A2418,$D$2:$D2418,$D2418,$M$2:$M2418,"Major")=1,1,0))</f>
        <v>0</v>
      </c>
      <c r="U2418">
        <f>IF(M2418&lt;&gt;"Minor",0,IF(COUNTIFS($A$2:$A2418,$A2418,$D$2:$D2418,$D2418,$M$2:$M2418,"Minor")=1,1,0))</f>
        <v>0</v>
      </c>
    </row>
    <row r="2419">
      <c r="A2419" t="inlineStr">
        <is>
          <t xml:space="preserve">e568d95e85d0453dfd62d11cd8ee28c8aeb95b87</t>
        </is>
      </c>
      <c r="B2419" t="inlineStr">
        <is>
          <t xml:space="preserve">Tere Ishq Mei</t>
        </is>
      </c>
      <c r="C2419" t="inlineStr">
        <is>
          <t xml:space="preserve">Tere Ishq Mei</t>
        </is>
      </c>
      <c r="D2419" t="inlineStr">
        <is>
          <t xml:space="preserve">c8ccfa5d2ed82622e6247e7fb31ff5bae2cac261</t>
        </is>
      </c>
      <c r="E2419" t="inlineStr">
        <is>
          <t xml:space="preserve">EP 4 - Hinter Verschlossenen Türen</t>
        </is>
      </c>
      <c r="F2419">
        <v>4</v>
      </c>
      <c r="G2419" t="inlineStr">
        <is>
          <t xml:space="preserve">08:25-08:50</t>
        </is>
      </c>
      <c r="H2419" t="inlineStr">
        <is>
          <t xml:space="preserve">Pending</t>
        </is>
      </c>
      <c r="I2419" t="inlineStr">
        <is>
          <t xml:space="preserve">Line: Tara war ihm dankbar, sagte jedoch nichts.</t>
        </is>
      </c>
      <c r="J2419" t="inlineStr">
        <is>
          <t xml:space="preserve">VOA</t>
        </is>
      </c>
      <c r="K2419" t="inlineStr">
        <is>
          <t xml:space="preserve">Mispronunciation</t>
        </is>
      </c>
      <c r="L2419" t="inlineStr">
        <is>
          <t xml:space="preserve">Mispronunciation</t>
        </is>
      </c>
      <c r="M2419" t="str">
        <f>IFERROR(IF(VLOOKUP(L2419,'Quantification'!$A:$B,2,FALSE)&amp;""="","Unclassified",VLOOKUP(L2419,'Quantification'!$A:$B,2,FALSE)),"Unclassified")</f>
        <v>Major</v>
      </c>
      <c r="N2419" t="inlineStr">
        <is>
          <t xml:space="preserve">frl-inan.kirtay@pocketfm.com</t>
        </is>
      </c>
      <c r="O2419" t="inlineStr">
        <is>
          <t xml:space="preserve">Issues found in raw</t>
        </is>
      </c>
      <c r="P2419" t="str">
        <f>IF(OR(O2419="Issues found in master",O2419="Final master"),"Master",IF(OR(O2419="Ready for Master",O2419="Issues found in raw",O2419="Raw under QC",O2419="Issues resolved in raw"),"Raw","-"))</f>
        <v>Raw</v>
      </c>
      <c r="Q2419" s="13">
        <v>46264.76527777778</v>
      </c>
      <c r="R2419" t="inlineStr">
        <is>
          <t xml:space="preserve">2026-08 (Aug)</t>
        </is>
      </c>
      <c r="S2419">
        <f>IF(M2419="Not an error",0,IF(COUNTIFS($A$2:$A2419,$A2419,$D$2:$D2419,$D2419,$M$2:$M2419,"&lt;&gt;Not an error")=1,1,0))</f>
        <v>0</v>
      </c>
      <c r="T2419">
        <f>IF(M2419&lt;&gt;"Major",0,IF(COUNTIFS($A$2:$A2419,$A2419,$D$2:$D2419,$D2419,$M$2:$M2419,"Major")=1,1,0))</f>
        <v>0</v>
      </c>
      <c r="U2419">
        <f>IF(M2419&lt;&gt;"Minor",0,IF(COUNTIFS($A$2:$A2419,$A2419,$D$2:$D2419,$D2419,$M$2:$M2419,"Minor")=1,1,0))</f>
        <v>0</v>
      </c>
    </row>
    <row r="2420">
      <c r="A2420" t="inlineStr">
        <is>
          <t xml:space="preserve">e568d95e85d0453dfd62d11cd8ee28c8aeb95b87</t>
        </is>
      </c>
      <c r="B2420" t="inlineStr">
        <is>
          <t xml:space="preserve">Tere Ishq Mei</t>
        </is>
      </c>
      <c r="C2420" t="inlineStr">
        <is>
          <t xml:space="preserve">Tere Ishq Mei</t>
        </is>
      </c>
      <c r="D2420" t="inlineStr">
        <is>
          <t xml:space="preserve">c8ccfa5d2ed82622e6247e7fb31ff5bae2cac261</t>
        </is>
      </c>
      <c r="E2420" t="inlineStr">
        <is>
          <t xml:space="preserve">EP 4 - Hinter Verschlossenen Türen</t>
        </is>
      </c>
      <c r="F2420">
        <v>4</v>
      </c>
      <c r="G2420" t="inlineStr">
        <is>
          <t xml:space="preserve">09:05-09:23</t>
        </is>
      </c>
      <c r="H2420" t="inlineStr">
        <is>
          <t xml:space="preserve">Pending</t>
        </is>
      </c>
      <c r="I2420" t="inlineStr">
        <is>
          <t xml:space="preserve">Line: „Es geht schon“, wich Tara aus und schob die Armreifen vorsichtig über die gerötete Stelle.
Die vier wechselten einen kurzen Blick und Tara erkannte, dass sie Armaans rüde Art, mit ihr umzugehen, überhaupt nicht guthießen.</t>
        </is>
      </c>
      <c r="J2420" t="inlineStr">
        <is>
          <t xml:space="preserve">VOA</t>
        </is>
      </c>
      <c r="K2420" t="inlineStr">
        <is>
          <t xml:space="preserve">Mispronunciation</t>
        </is>
      </c>
      <c r="L2420" t="inlineStr">
        <is>
          <t xml:space="preserve">Mispronunciation</t>
        </is>
      </c>
      <c r="M2420" t="str">
        <f>IFERROR(IF(VLOOKUP(L2420,'Quantification'!$A:$B,2,FALSE)&amp;""="","Unclassified",VLOOKUP(L2420,'Quantification'!$A:$B,2,FALSE)),"Unclassified")</f>
        <v>Major</v>
      </c>
      <c r="N2420" t="inlineStr">
        <is>
          <t xml:space="preserve">frl-inan.kirtay@pocketfm.com</t>
        </is>
      </c>
      <c r="O2420" t="inlineStr">
        <is>
          <t xml:space="preserve">Issues found in raw</t>
        </is>
      </c>
      <c r="P2420" t="str">
        <f>IF(OR(O2420="Issues found in master",O2420="Final master"),"Master",IF(OR(O2420="Ready for Master",O2420="Issues found in raw",O2420="Raw under QC",O2420="Issues resolved in raw"),"Raw","-"))</f>
        <v>Raw</v>
      </c>
      <c r="Q2420" s="13">
        <v>46264.76527777778</v>
      </c>
      <c r="R2420" t="inlineStr">
        <is>
          <t xml:space="preserve">2026-08 (Aug)</t>
        </is>
      </c>
      <c r="S2420">
        <f>IF(M2420="Not an error",0,IF(COUNTIFS($A$2:$A2420,$A2420,$D$2:$D2420,$D2420,$M$2:$M2420,"&lt;&gt;Not an error")=1,1,0))</f>
        <v>0</v>
      </c>
      <c r="T2420">
        <f>IF(M2420&lt;&gt;"Major",0,IF(COUNTIFS($A$2:$A2420,$A2420,$D$2:$D2420,$D2420,$M$2:$M2420,"Major")=1,1,0))</f>
        <v>0</v>
      </c>
      <c r="U2420">
        <f>IF(M2420&lt;&gt;"Minor",0,IF(COUNTIFS($A$2:$A2420,$A2420,$D$2:$D2420,$D2420,$M$2:$M2420,"Minor")=1,1,0))</f>
        <v>0</v>
      </c>
    </row>
    <row r="2421">
      <c r="A2421" t="inlineStr">
        <is>
          <t xml:space="preserve">e568d95e85d0453dfd62d11cd8ee28c8aeb95b87</t>
        </is>
      </c>
      <c r="B2421" t="inlineStr">
        <is>
          <t xml:space="preserve">Tere Ishq Mei</t>
        </is>
      </c>
      <c r="C2421" t="inlineStr">
        <is>
          <t xml:space="preserve">Tere Ishq Mei</t>
        </is>
      </c>
      <c r="D2421" t="inlineStr">
        <is>
          <t xml:space="preserve">c8ccfa5d2ed82622e6247e7fb31ff5bae2cac261</t>
        </is>
      </c>
      <c r="E2421" t="inlineStr">
        <is>
          <t xml:space="preserve">EP 4 - Hinter Verschlossenen Türen</t>
        </is>
      </c>
      <c r="F2421">
        <v>4</v>
      </c>
      <c r="G2421" t="inlineStr">
        <is>
          <t xml:space="preserve">09:36-09:42</t>
        </is>
      </c>
      <c r="H2421" t="inlineStr">
        <is>
          <t xml:space="preserve">Pending</t>
        </is>
      </c>
      <c r="I2421" t="inlineStr">
        <is>
          <t xml:space="preserve">Line: Tara seufzte, hob den schweren Rock ein wenig an.</t>
        </is>
      </c>
      <c r="J2421" t="inlineStr">
        <is>
          <t xml:space="preserve">VOA</t>
        </is>
      </c>
      <c r="K2421" t="inlineStr">
        <is>
          <t xml:space="preserve">Mispronunciation</t>
        </is>
      </c>
      <c r="L2421" t="inlineStr">
        <is>
          <t xml:space="preserve">Mispronunciation</t>
        </is>
      </c>
      <c r="M2421" t="str">
        <f>IFERROR(IF(VLOOKUP(L2421,'Quantification'!$A:$B,2,FALSE)&amp;""="","Unclassified",VLOOKUP(L2421,'Quantification'!$A:$B,2,FALSE)),"Unclassified")</f>
        <v>Major</v>
      </c>
      <c r="N2421" t="inlineStr">
        <is>
          <t xml:space="preserve">frl-inan.kirtay@pocketfm.com</t>
        </is>
      </c>
      <c r="O2421" t="inlineStr">
        <is>
          <t xml:space="preserve">Issues found in raw</t>
        </is>
      </c>
      <c r="P2421" t="str">
        <f>IF(OR(O2421="Issues found in master",O2421="Final master"),"Master",IF(OR(O2421="Ready for Master",O2421="Issues found in raw",O2421="Raw under QC",O2421="Issues resolved in raw"),"Raw","-"))</f>
        <v>Raw</v>
      </c>
      <c r="Q2421" s="13">
        <v>46264.76527777778</v>
      </c>
      <c r="R2421" t="inlineStr">
        <is>
          <t xml:space="preserve">2026-08 (Aug)</t>
        </is>
      </c>
      <c r="S2421">
        <f>IF(M2421="Not an error",0,IF(COUNTIFS($A$2:$A2421,$A2421,$D$2:$D2421,$D2421,$M$2:$M2421,"&lt;&gt;Not an error")=1,1,0))</f>
        <v>0</v>
      </c>
      <c r="T2421">
        <f>IF(M2421&lt;&gt;"Major",0,IF(COUNTIFS($A$2:$A2421,$A2421,$D$2:$D2421,$D2421,$M$2:$M2421,"Major")=1,1,0))</f>
        <v>0</v>
      </c>
      <c r="U2421">
        <f>IF(M2421&lt;&gt;"Minor",0,IF(COUNTIFS($A$2:$A2421,$A2421,$D$2:$D2421,$D2421,$M$2:$M2421,"Minor")=1,1,0))</f>
        <v>0</v>
      </c>
    </row>
    <row r="2422">
      <c r="A2422" t="inlineStr">
        <is>
          <t xml:space="preserve">e568d95e85d0453dfd62d11cd8ee28c8aeb95b87</t>
        </is>
      </c>
      <c r="B2422" t="inlineStr">
        <is>
          <t xml:space="preserve">Tere Ishq Mei</t>
        </is>
      </c>
      <c r="C2422" t="inlineStr">
        <is>
          <t xml:space="preserve">Tere Ishq Mei</t>
        </is>
      </c>
      <c r="D2422" t="inlineStr">
        <is>
          <t xml:space="preserve">c8ccfa5d2ed82622e6247e7fb31ff5bae2cac261</t>
        </is>
      </c>
      <c r="E2422" t="inlineStr">
        <is>
          <t xml:space="preserve">EP 4 - Hinter Verschlossenen Türen</t>
        </is>
      </c>
      <c r="F2422">
        <v>4</v>
      </c>
      <c r="G2422" t="inlineStr">
        <is>
          <t xml:space="preserve">09:55-10:11</t>
        </is>
      </c>
      <c r="H2422" t="inlineStr">
        <is>
          <t xml:space="preserve">Pending</t>
        </is>
      </c>
      <c r="I2422" t="inlineStr">
        <is>
          <t xml:space="preserve">Line: Die Anrede traf Tara erneut, als hätte man ihr eine Ohrfeige verpasst.
Dennoch zwang sie sich und setzte den Fuß über die Schwelle.
Das Foyer der Villa verschlug Tara sofort den Atem.</t>
        </is>
      </c>
      <c r="J2422" t="inlineStr">
        <is>
          <t xml:space="preserve">VOA</t>
        </is>
      </c>
      <c r="K2422" t="inlineStr">
        <is>
          <t xml:space="preserve">Mispronunciation</t>
        </is>
      </c>
      <c r="L2422" t="inlineStr">
        <is>
          <t xml:space="preserve">Mispronunciation</t>
        </is>
      </c>
      <c r="M2422" t="str">
        <f>IFERROR(IF(VLOOKUP(L2422,'Quantification'!$A:$B,2,FALSE)&amp;""="","Unclassified",VLOOKUP(L2422,'Quantification'!$A:$B,2,FALSE)),"Unclassified")</f>
        <v>Major</v>
      </c>
      <c r="N2422" t="inlineStr">
        <is>
          <t xml:space="preserve">frl-inan.kirtay@pocketfm.com</t>
        </is>
      </c>
      <c r="O2422" t="inlineStr">
        <is>
          <t xml:space="preserve">Issues found in raw</t>
        </is>
      </c>
      <c r="P2422" t="str">
        <f>IF(OR(O2422="Issues found in master",O2422="Final master"),"Master",IF(OR(O2422="Ready for Master",O2422="Issues found in raw",O2422="Raw under QC",O2422="Issues resolved in raw"),"Raw","-"))</f>
        <v>Raw</v>
      </c>
      <c r="Q2422" s="13">
        <v>46264.76527777778</v>
      </c>
      <c r="R2422" t="inlineStr">
        <is>
          <t xml:space="preserve">2026-08 (Aug)</t>
        </is>
      </c>
      <c r="S2422">
        <f>IF(M2422="Not an error",0,IF(COUNTIFS($A$2:$A2422,$A2422,$D$2:$D2422,$D2422,$M$2:$M2422,"&lt;&gt;Not an error")=1,1,0))</f>
        <v>0</v>
      </c>
      <c r="T2422">
        <f>IF(M2422&lt;&gt;"Major",0,IF(COUNTIFS($A$2:$A2422,$A2422,$D$2:$D2422,$D2422,$M$2:$M2422,"Major")=1,1,0))</f>
        <v>0</v>
      </c>
      <c r="U2422">
        <f>IF(M2422&lt;&gt;"Minor",0,IF(COUNTIFS($A$2:$A2422,$A2422,$D$2:$D2422,$D2422,$M$2:$M2422,"Minor")=1,1,0))</f>
        <v>0</v>
      </c>
    </row>
    <row r="2423">
      <c r="A2423" t="inlineStr">
        <is>
          <t xml:space="preserve">e568d95e85d0453dfd62d11cd8ee28c8aeb95b87</t>
        </is>
      </c>
      <c r="B2423" t="inlineStr">
        <is>
          <t xml:space="preserve">Tere Ishq Mei</t>
        </is>
      </c>
      <c r="C2423" t="inlineStr">
        <is>
          <t xml:space="preserve">Tere Ishq Mei</t>
        </is>
      </c>
      <c r="D2423" t="inlineStr">
        <is>
          <t xml:space="preserve">c8ccfa5d2ed82622e6247e7fb31ff5bae2cac261</t>
        </is>
      </c>
      <c r="E2423" t="inlineStr">
        <is>
          <t xml:space="preserve">EP 4 - Hinter Verschlossenen Türen</t>
        </is>
      </c>
      <c r="F2423">
        <v>4</v>
      </c>
      <c r="G2423" t="inlineStr">
        <is>
          <t xml:space="preserve">10:35-10:44</t>
        </is>
      </c>
      <c r="H2423" t="inlineStr">
        <is>
          <t xml:space="preserve">Pending</t>
        </is>
      </c>
      <c r="I2423" t="inlineStr">
        <is>
          <t xml:space="preserve">Line: Tara dachte an das kleine Haus ihrer Großmutter, an den Geruch von Tee am Morgen und an Shardas vertraute Stimme.</t>
        </is>
      </c>
      <c r="J2423" t="inlineStr">
        <is>
          <t xml:space="preserve">VOA</t>
        </is>
      </c>
      <c r="K2423" t="inlineStr">
        <is>
          <t xml:space="preserve">Mispronunciation</t>
        </is>
      </c>
      <c r="L2423" t="inlineStr">
        <is>
          <t xml:space="preserve">Mispronunciation</t>
        </is>
      </c>
      <c r="M2423" t="str">
        <f>IFERROR(IF(VLOOKUP(L2423,'Quantification'!$A:$B,2,FALSE)&amp;""="","Unclassified",VLOOKUP(L2423,'Quantification'!$A:$B,2,FALSE)),"Unclassified")</f>
        <v>Major</v>
      </c>
      <c r="N2423" t="inlineStr">
        <is>
          <t xml:space="preserve">frl-inan.kirtay@pocketfm.com</t>
        </is>
      </c>
      <c r="O2423" t="inlineStr">
        <is>
          <t xml:space="preserve">Issues found in raw</t>
        </is>
      </c>
      <c r="P2423" t="str">
        <f>IF(OR(O2423="Issues found in master",O2423="Final master"),"Master",IF(OR(O2423="Ready for Master",O2423="Issues found in raw",O2423="Raw under QC",O2423="Issues resolved in raw"),"Raw","-"))</f>
        <v>Raw</v>
      </c>
      <c r="Q2423" s="13">
        <v>46264.76527777778</v>
      </c>
      <c r="R2423" t="inlineStr">
        <is>
          <t xml:space="preserve">2026-08 (Aug)</t>
        </is>
      </c>
      <c r="S2423">
        <f>IF(M2423="Not an error",0,IF(COUNTIFS($A$2:$A2423,$A2423,$D$2:$D2423,$D2423,$M$2:$M2423,"&lt;&gt;Not an error")=1,1,0))</f>
        <v>0</v>
      </c>
      <c r="T2423">
        <f>IF(M2423&lt;&gt;"Major",0,IF(COUNTIFS($A$2:$A2423,$A2423,$D$2:$D2423,$D2423,$M$2:$M2423,"Major")=1,1,0))</f>
        <v>0</v>
      </c>
      <c r="U2423">
        <f>IF(M2423&lt;&gt;"Minor",0,IF(COUNTIFS($A$2:$A2423,$A2423,$D$2:$D2423,$D2423,$M$2:$M2423,"Minor")=1,1,0))</f>
        <v>0</v>
      </c>
    </row>
    <row r="2424">
      <c r="A2424" t="inlineStr">
        <is>
          <t xml:space="preserve">e568d95e85d0453dfd62d11cd8ee28c8aeb95b87</t>
        </is>
      </c>
      <c r="B2424" t="inlineStr">
        <is>
          <t xml:space="preserve">Tere Ishq Mei</t>
        </is>
      </c>
      <c r="C2424" t="inlineStr">
        <is>
          <t xml:space="preserve">Tere Ishq Mei</t>
        </is>
      </c>
      <c r="D2424" t="inlineStr">
        <is>
          <t xml:space="preserve">c8ccfa5d2ed82622e6247e7fb31ff5bae2cac261</t>
        </is>
      </c>
      <c r="E2424" t="inlineStr">
        <is>
          <t xml:space="preserve">EP 4 - Hinter Verschlossenen Türen</t>
        </is>
      </c>
      <c r="F2424">
        <v>4</v>
      </c>
      <c r="G2424" t="inlineStr">
        <is>
          <t xml:space="preserve">10:55-11:00</t>
        </is>
      </c>
      <c r="H2424" t="inlineStr">
        <is>
          <t xml:space="preserve">Pending</t>
        </is>
      </c>
      <c r="I2424" t="inlineStr">
        <is>
          <t xml:space="preserve">Line: „Leben Sie alle hier?“, fragte Tara vorsichtig.</t>
        </is>
      </c>
      <c r="J2424" t="inlineStr">
        <is>
          <t xml:space="preserve">VOA</t>
        </is>
      </c>
      <c r="K2424" t="inlineStr">
        <is>
          <t xml:space="preserve">Mispronunciation</t>
        </is>
      </c>
      <c r="L2424" t="inlineStr">
        <is>
          <t xml:space="preserve">Mispronunciation</t>
        </is>
      </c>
      <c r="M2424" t="str">
        <f>IFERROR(IF(VLOOKUP(L2424,'Quantification'!$A:$B,2,FALSE)&amp;""="","Unclassified",VLOOKUP(L2424,'Quantification'!$A:$B,2,FALSE)),"Unclassified")</f>
        <v>Major</v>
      </c>
      <c r="N2424" t="inlineStr">
        <is>
          <t xml:space="preserve">frl-inan.kirtay@pocketfm.com</t>
        </is>
      </c>
      <c r="O2424" t="inlineStr">
        <is>
          <t xml:space="preserve">Issues found in raw</t>
        </is>
      </c>
      <c r="P2424" t="str">
        <f>IF(OR(O2424="Issues found in master",O2424="Final master"),"Master",IF(OR(O2424="Ready for Master",O2424="Issues found in raw",O2424="Raw under QC",O2424="Issues resolved in raw"),"Raw","-"))</f>
        <v>Raw</v>
      </c>
      <c r="Q2424" s="13">
        <v>46264.76527777778</v>
      </c>
      <c r="R2424" t="inlineStr">
        <is>
          <t xml:space="preserve">2026-08 (Aug)</t>
        </is>
      </c>
      <c r="S2424">
        <f>IF(M2424="Not an error",0,IF(COUNTIFS($A$2:$A2424,$A2424,$D$2:$D2424,$D2424,$M$2:$M2424,"&lt;&gt;Not an error")=1,1,0))</f>
        <v>0</v>
      </c>
      <c r="T2424">
        <f>IF(M2424&lt;&gt;"Major",0,IF(COUNTIFS($A$2:$A2424,$A2424,$D$2:$D2424,$D2424,$M$2:$M2424,"Major")=1,1,0))</f>
        <v>0</v>
      </c>
      <c r="U2424">
        <f>IF(M2424&lt;&gt;"Minor",0,IF(COUNTIFS($A$2:$A2424,$A2424,$D$2:$D2424,$D2424,$M$2:$M2424,"Minor")=1,1,0))</f>
        <v>0</v>
      </c>
    </row>
    <row r="2425">
      <c r="A2425" t="inlineStr">
        <is>
          <t xml:space="preserve">e568d95e85d0453dfd62d11cd8ee28c8aeb95b87</t>
        </is>
      </c>
      <c r="B2425" t="inlineStr">
        <is>
          <t xml:space="preserve">Tere Ishq Mei</t>
        </is>
      </c>
      <c r="C2425" t="inlineStr">
        <is>
          <t xml:space="preserve">Tere Ishq Mei</t>
        </is>
      </c>
      <c r="D2425" t="inlineStr">
        <is>
          <t xml:space="preserve">c8ccfa5d2ed82622e6247e7fb31ff5bae2cac261</t>
        </is>
      </c>
      <c r="E2425" t="inlineStr">
        <is>
          <t xml:space="preserve">EP 4 - Hinter Verschlossenen Türen</t>
        </is>
      </c>
      <c r="F2425">
        <v>4</v>
      </c>
      <c r="G2425" t="inlineStr">
        <is>
          <t xml:space="preserve">11:25-11:30</t>
        </is>
      </c>
      <c r="H2425" t="inlineStr">
        <is>
          <t xml:space="preserve">Pending</t>
        </is>
      </c>
      <c r="I2425" t="inlineStr">
        <is>
          <t xml:space="preserve">Line: Doch Tara konnte sich nicht darauf einlassen.</t>
        </is>
      </c>
      <c r="J2425" t="inlineStr">
        <is>
          <t xml:space="preserve">VOA</t>
        </is>
      </c>
      <c r="K2425" t="inlineStr">
        <is>
          <t xml:space="preserve">Mispronunciation</t>
        </is>
      </c>
      <c r="L2425" t="inlineStr">
        <is>
          <t xml:space="preserve">Mispronunciation</t>
        </is>
      </c>
      <c r="M2425" t="str">
        <f>IFERROR(IF(VLOOKUP(L2425,'Quantification'!$A:$B,2,FALSE)&amp;""="","Unclassified",VLOOKUP(L2425,'Quantification'!$A:$B,2,FALSE)),"Unclassified")</f>
        <v>Major</v>
      </c>
      <c r="N2425" t="inlineStr">
        <is>
          <t xml:space="preserve">frl-inan.kirtay@pocketfm.com</t>
        </is>
      </c>
      <c r="O2425" t="inlineStr">
        <is>
          <t xml:space="preserve">Issues found in raw</t>
        </is>
      </c>
      <c r="P2425" t="str">
        <f>IF(OR(O2425="Issues found in master",O2425="Final master"),"Master",IF(OR(O2425="Ready for Master",O2425="Issues found in raw",O2425="Raw under QC",O2425="Issues resolved in raw"),"Raw","-"))</f>
        <v>Raw</v>
      </c>
      <c r="Q2425" s="13">
        <v>46264.76527777778</v>
      </c>
      <c r="R2425" t="inlineStr">
        <is>
          <t xml:space="preserve">2026-08 (Aug)</t>
        </is>
      </c>
      <c r="S2425">
        <f>IF(M2425="Not an error",0,IF(COUNTIFS($A$2:$A2425,$A2425,$D$2:$D2425,$D2425,$M$2:$M2425,"&lt;&gt;Not an error")=1,1,0))</f>
        <v>0</v>
      </c>
      <c r="T2425">
        <f>IF(M2425&lt;&gt;"Major",0,IF(COUNTIFS($A$2:$A2425,$A2425,$D$2:$D2425,$D2425,$M$2:$M2425,"Major")=1,1,0))</f>
        <v>0</v>
      </c>
      <c r="U2425">
        <f>IF(M2425&lt;&gt;"Minor",0,IF(COUNTIFS($A$2:$A2425,$A2425,$D$2:$D2425,$D2425,$M$2:$M2425,"Minor")=1,1,0))</f>
        <v>0</v>
      </c>
    </row>
    <row r="2426">
      <c r="A2426" t="inlineStr">
        <is>
          <t xml:space="preserve">e568d95e85d0453dfd62d11cd8ee28c8aeb95b87</t>
        </is>
      </c>
      <c r="B2426" t="inlineStr">
        <is>
          <t xml:space="preserve">Tere Ishq Mei</t>
        </is>
      </c>
      <c r="C2426" t="inlineStr">
        <is>
          <t xml:space="preserve">Tere Ishq Mei</t>
        </is>
      </c>
      <c r="D2426" t="inlineStr">
        <is>
          <t xml:space="preserve">c8ccfa5d2ed82622e6247e7fb31ff5bae2cac261</t>
        </is>
      </c>
      <c r="E2426" t="inlineStr">
        <is>
          <t xml:space="preserve">EP 4 - Hinter Verschlossenen Türen</t>
        </is>
      </c>
      <c r="F2426">
        <v>4</v>
      </c>
      <c r="G2426" t="inlineStr">
        <is>
          <t xml:space="preserve">11:45-11:52</t>
        </is>
      </c>
      <c r="H2426" t="inlineStr">
        <is>
          <t xml:space="preserve">Pending</t>
        </is>
      </c>
      <c r="I2426" t="inlineStr">
        <is>
          <t xml:space="preserve">Line: Der Patriarch hatte sich ganz offensichtlich aus dem Staub gemacht und Tara mit der Situation alleine gelassen.</t>
        </is>
      </c>
      <c r="J2426" t="inlineStr">
        <is>
          <t xml:space="preserve">VOA</t>
        </is>
      </c>
      <c r="K2426" t="inlineStr">
        <is>
          <t xml:space="preserve">Mispronunciation</t>
        </is>
      </c>
      <c r="L2426" t="inlineStr">
        <is>
          <t xml:space="preserve">Mispronunciation</t>
        </is>
      </c>
      <c r="M2426" t="str">
        <f>IFERROR(IF(VLOOKUP(L2426,'Quantification'!$A:$B,2,FALSE)&amp;""="","Unclassified",VLOOKUP(L2426,'Quantification'!$A:$B,2,FALSE)),"Unclassified")</f>
        <v>Major</v>
      </c>
      <c r="N2426" t="inlineStr">
        <is>
          <t xml:space="preserve">frl-inan.kirtay@pocketfm.com</t>
        </is>
      </c>
      <c r="O2426" t="inlineStr">
        <is>
          <t xml:space="preserve">Issues found in raw</t>
        </is>
      </c>
      <c r="P2426" t="str">
        <f>IF(OR(O2426="Issues found in master",O2426="Final master"),"Master",IF(OR(O2426="Ready for Master",O2426="Issues found in raw",O2426="Raw under QC",O2426="Issues resolved in raw"),"Raw","-"))</f>
        <v>Raw</v>
      </c>
      <c r="Q2426" s="13">
        <v>46264.76527777778</v>
      </c>
      <c r="R2426" t="inlineStr">
        <is>
          <t xml:space="preserve">2026-08 (Aug)</t>
        </is>
      </c>
      <c r="S2426">
        <f>IF(M2426="Not an error",0,IF(COUNTIFS($A$2:$A2426,$A2426,$D$2:$D2426,$D2426,$M$2:$M2426,"&lt;&gt;Not an error")=1,1,0))</f>
        <v>0</v>
      </c>
      <c r="T2426">
        <f>IF(M2426&lt;&gt;"Major",0,IF(COUNTIFS($A$2:$A2426,$A2426,$D$2:$D2426,$D2426,$M$2:$M2426,"Major")=1,1,0))</f>
        <v>0</v>
      </c>
      <c r="U2426">
        <f>IF(M2426&lt;&gt;"Minor",0,IF(COUNTIFS($A$2:$A2426,$A2426,$D$2:$D2426,$D2426,$M$2:$M2426,"Minor")=1,1,0))</f>
        <v>0</v>
      </c>
    </row>
    <row r="2427">
      <c r="A2427" t="inlineStr">
        <is>
          <t xml:space="preserve">e568d95e85d0453dfd62d11cd8ee28c8aeb95b87</t>
        </is>
      </c>
      <c r="B2427" t="inlineStr">
        <is>
          <t xml:space="preserve">Tere Ishq Mei</t>
        </is>
      </c>
      <c r="C2427" t="inlineStr">
        <is>
          <t xml:space="preserve">Tere Ishq Mei</t>
        </is>
      </c>
      <c r="D2427" t="inlineStr">
        <is>
          <t xml:space="preserve">c8ccfa5d2ed82622e6247e7fb31ff5bae2cac261</t>
        </is>
      </c>
      <c r="E2427" t="inlineStr">
        <is>
          <t xml:space="preserve">EP 4 - Hinter Verschlossenen Türen</t>
        </is>
      </c>
      <c r="F2427">
        <v>4</v>
      </c>
      <c r="G2427" t="inlineStr">
        <is>
          <t xml:space="preserve">11:55-12:00</t>
        </is>
      </c>
      <c r="H2427" t="inlineStr">
        <is>
          <t xml:space="preserve">Pending</t>
        </is>
      </c>
      <c r="I2427" t="inlineStr">
        <is>
          <t xml:space="preserve">Line: So oder so würde Tara noch eine Weile durchhalten müssen.</t>
        </is>
      </c>
      <c r="J2427" t="inlineStr">
        <is>
          <t xml:space="preserve">VOA</t>
        </is>
      </c>
      <c r="K2427" t="inlineStr">
        <is>
          <t xml:space="preserve">Mispronunciation</t>
        </is>
      </c>
      <c r="L2427" t="inlineStr">
        <is>
          <t xml:space="preserve">Mispronunciation</t>
        </is>
      </c>
      <c r="M2427" t="str">
        <f>IFERROR(IF(VLOOKUP(L2427,'Quantification'!$A:$B,2,FALSE)&amp;""="","Unclassified",VLOOKUP(L2427,'Quantification'!$A:$B,2,FALSE)),"Unclassified")</f>
        <v>Major</v>
      </c>
      <c r="N2427" t="inlineStr">
        <is>
          <t xml:space="preserve">frl-inan.kirtay@pocketfm.com</t>
        </is>
      </c>
      <c r="O2427" t="inlineStr">
        <is>
          <t xml:space="preserve">Issues found in raw</t>
        </is>
      </c>
      <c r="P2427" t="str">
        <f>IF(OR(O2427="Issues found in master",O2427="Final master"),"Master",IF(OR(O2427="Ready for Master",O2427="Issues found in raw",O2427="Raw under QC",O2427="Issues resolved in raw"),"Raw","-"))</f>
        <v>Raw</v>
      </c>
      <c r="Q2427" s="13">
        <v>46264.76527777778</v>
      </c>
      <c r="R2427" t="inlineStr">
        <is>
          <t xml:space="preserve">2026-08 (Aug)</t>
        </is>
      </c>
      <c r="S2427">
        <f>IF(M2427="Not an error",0,IF(COUNTIFS($A$2:$A2427,$A2427,$D$2:$D2427,$D2427,$M$2:$M2427,"&lt;&gt;Not an error")=1,1,0))</f>
        <v>0</v>
      </c>
      <c r="T2427">
        <f>IF(M2427&lt;&gt;"Major",0,IF(COUNTIFS($A$2:$A2427,$A2427,$D$2:$D2427,$D2427,$M$2:$M2427,"Major")=1,1,0))</f>
        <v>0</v>
      </c>
      <c r="U2427">
        <f>IF(M2427&lt;&gt;"Minor",0,IF(COUNTIFS($A$2:$A2427,$A2427,$D$2:$D2427,$D2427,$M$2:$M2427,"Minor")=1,1,0))</f>
        <v>0</v>
      </c>
    </row>
    <row r="2428">
      <c r="A2428" t="inlineStr">
        <is>
          <t xml:space="preserve">e568d95e85d0453dfd62d11cd8ee28c8aeb95b87</t>
        </is>
      </c>
      <c r="B2428" t="inlineStr">
        <is>
          <t xml:space="preserve">Tere Ishq Mei</t>
        </is>
      </c>
      <c r="C2428" t="inlineStr">
        <is>
          <t xml:space="preserve">Tere Ishq Mei</t>
        </is>
      </c>
      <c r="D2428" t="inlineStr">
        <is>
          <t xml:space="preserve">c8ccfa5d2ed82622e6247e7fb31ff5bae2cac261</t>
        </is>
      </c>
      <c r="E2428" t="inlineStr">
        <is>
          <t xml:space="preserve">EP 4 - Hinter Verschlossenen Türen</t>
        </is>
      </c>
      <c r="F2428">
        <v>4</v>
      </c>
      <c r="G2428" t="inlineStr">
        <is>
          <t xml:space="preserve">12:29-12:33</t>
        </is>
      </c>
      <c r="H2428" t="inlineStr">
        <is>
          <t xml:space="preserve">Pending</t>
        </is>
      </c>
      <c r="I2428" t="inlineStr">
        <is>
          <t xml:space="preserve">Line: Tara hob langsam den Kopf. â€œIn sein Zimmer?â€_x009d_</t>
        </is>
      </c>
      <c r="J2428" t="inlineStr">
        <is>
          <t xml:space="preserve">VOA</t>
        </is>
      </c>
      <c r="K2428" t="inlineStr">
        <is>
          <t xml:space="preserve">Mispronunciation</t>
        </is>
      </c>
      <c r="L2428" t="inlineStr">
        <is>
          <t xml:space="preserve">Mispronunciation</t>
        </is>
      </c>
      <c r="M2428" t="str">
        <f>IFERROR(IF(VLOOKUP(L2428,'Quantification'!$A:$B,2,FALSE)&amp;""="","Unclassified",VLOOKUP(L2428,'Quantification'!$A:$B,2,FALSE)),"Unclassified")</f>
        <v>Major</v>
      </c>
      <c r="N2428" t="inlineStr">
        <is>
          <t xml:space="preserve">frl-inan.kirtay@pocketfm.com</t>
        </is>
      </c>
      <c r="O2428" t="inlineStr">
        <is>
          <t xml:space="preserve">Issues found in raw</t>
        </is>
      </c>
      <c r="P2428" t="str">
        <f>IF(OR(O2428="Issues found in master",O2428="Final master"),"Master",IF(OR(O2428="Ready for Master",O2428="Issues found in raw",O2428="Raw under QC",O2428="Issues resolved in raw"),"Raw","-"))</f>
        <v>Raw</v>
      </c>
      <c r="Q2428" s="13">
        <v>46264.76527777778</v>
      </c>
      <c r="R2428" t="inlineStr">
        <is>
          <t xml:space="preserve">2026-08 (Aug)</t>
        </is>
      </c>
      <c r="S2428">
        <f>IF(M2428="Not an error",0,IF(COUNTIFS($A$2:$A2428,$A2428,$D$2:$D2428,$D2428,$M$2:$M2428,"&lt;&gt;Not an error")=1,1,0))</f>
        <v>0</v>
      </c>
      <c r="T2428">
        <f>IF(M2428&lt;&gt;"Major",0,IF(COUNTIFS($A$2:$A2428,$A2428,$D$2:$D2428,$D2428,$M$2:$M2428,"Major")=1,1,0))</f>
        <v>0</v>
      </c>
      <c r="U2428">
        <f>IF(M2428&lt;&gt;"Minor",0,IF(COUNTIFS($A$2:$A2428,$A2428,$D$2:$D2428,$D2428,$M$2:$M2428,"Minor")=1,1,0))</f>
        <v>0</v>
      </c>
    </row>
    <row r="2429">
      <c r="A2429" t="inlineStr">
        <is>
          <t xml:space="preserve">e568d95e85d0453dfd62d11cd8ee28c8aeb95b87</t>
        </is>
      </c>
      <c r="B2429" t="inlineStr">
        <is>
          <t xml:space="preserve">Tere Ishq Mei</t>
        </is>
      </c>
      <c r="C2429" t="inlineStr">
        <is>
          <t xml:space="preserve">Tere Ishq Mei</t>
        </is>
      </c>
      <c r="D2429" t="inlineStr">
        <is>
          <t xml:space="preserve">c763dd168caa609a628235832338fa227bf21238</t>
        </is>
      </c>
      <c r="E2429" t="inlineStr">
        <is>
          <t xml:space="preserve">EP 5 - Im Zimmer Eines Fremden</t>
        </is>
      </c>
      <c r="F2429">
        <v>5</v>
      </c>
      <c r="G2429" t="inlineStr">
        <is>
          <t xml:space="preserve">00:00-06:40</t>
        </is>
      </c>
      <c r="H2429" t="inlineStr">
        <is>
          <t xml:space="preserve">Pending</t>
        </is>
      </c>
      <c r="I2429" t="inlineStr">
        <is>
          <t xml:space="preserve">Remarks: [Mispronunciation]
Line from script: â€œ Tara wusste nicht, ob sie erleichtert oder beunruhigt sein sollte.
Note: until this line, â€œ Tara â€_x009d_ was mispronounced as TÃ¤ra</t>
        </is>
      </c>
      <c r="J2429" t="inlineStr">
        <is>
          <t xml:space="preserve">VOA</t>
        </is>
      </c>
      <c r="K2429" t="inlineStr">
        <is>
          <t xml:space="preserve">Mispronunciation</t>
        </is>
      </c>
      <c r="L2429" t="inlineStr">
        <is>
          <t xml:space="preserve">Mispronunciation</t>
        </is>
      </c>
      <c r="M2429" t="str">
        <f>IFERROR(IF(VLOOKUP(L2429,'Quantification'!$A:$B,2,FALSE)&amp;""="","Unclassified",VLOOKUP(L2429,'Quantification'!$A:$B,2,FALSE)),"Unclassified")</f>
        <v>Major</v>
      </c>
      <c r="N2429" t="inlineStr">
        <is>
          <t xml:space="preserve">frl-inan.kirtay@pocketfm.com</t>
        </is>
      </c>
      <c r="O2429" t="inlineStr">
        <is>
          <t xml:space="preserve">Issues found in raw</t>
        </is>
      </c>
      <c r="P2429" t="str">
        <f>IF(OR(O2429="Issues found in master",O2429="Final master"),"Master",IF(OR(O2429="Ready for Master",O2429="Issues found in raw",O2429="Raw under QC",O2429="Issues resolved in raw"),"Raw","-"))</f>
        <v>Raw</v>
      </c>
      <c r="Q2429" s="13">
        <v>46264.774305555555</v>
      </c>
      <c r="R2429" t="inlineStr">
        <is>
          <t xml:space="preserve">2026-08 (Aug)</t>
        </is>
      </c>
      <c r="S2429">
        <f>IF(M2429="Not an error",0,IF(COUNTIFS($A$2:$A2429,$A2429,$D$2:$D2429,$D2429,$M$2:$M2429,"&lt;&gt;Not an error")=1,1,0))</f>
        <v>1</v>
      </c>
      <c r="T2429">
        <f>IF(M2429&lt;&gt;"Major",0,IF(COUNTIFS($A$2:$A2429,$A2429,$D$2:$D2429,$D2429,$M$2:$M2429,"Major")=1,1,0))</f>
        <v>1</v>
      </c>
      <c r="U2429">
        <f>IF(M2429&lt;&gt;"Minor",0,IF(COUNTIFS($A$2:$A2429,$A2429,$D$2:$D2429,$D2429,$M$2:$M2429,"Minor")=1,1,0))</f>
        <v>0</v>
      </c>
    </row>
    <row r="2430">
      <c r="A2430" t="inlineStr">
        <is>
          <t xml:space="preserve">e568d95e85d0453dfd62d11cd8ee28c8aeb95b87</t>
        </is>
      </c>
      <c r="B2430" t="inlineStr">
        <is>
          <t xml:space="preserve">Tere Ishq Mei</t>
        </is>
      </c>
      <c r="C2430" t="inlineStr">
        <is>
          <t xml:space="preserve">Tere Ishq Mei</t>
        </is>
      </c>
      <c r="D2430" t="inlineStr">
        <is>
          <t xml:space="preserve">c763dd168caa609a628235832338fa227bf21238</t>
        </is>
      </c>
      <c r="E2430" t="inlineStr">
        <is>
          <t xml:space="preserve">EP 5 - Im Zimmer Eines Fremden</t>
        </is>
      </c>
      <c r="F2430">
        <v>5</v>
      </c>
      <c r="G2430" t="inlineStr">
        <is>
          <t xml:space="preserve">11:54-11:59</t>
        </is>
      </c>
      <c r="H2430" t="inlineStr">
        <is>
          <t xml:space="preserve">Pending</t>
        </is>
      </c>
      <c r="I2430" t="inlineStr">
        <is>
          <t xml:space="preserve">Remarks: [Mispronunciation]
Line from script: â€žTara wickelte die Dupatta, den langen, schleierÃ¤hnlichen Schal, eng um sich, lieÃŸ sich auf das Bette sinken und schloss die Augen.â€œ
Note:â€œ Tara â€_x009d_ was mispronounced as TÃ¤ra</t>
        </is>
      </c>
      <c r="J2430" t="inlineStr">
        <is>
          <t xml:space="preserve">VOA</t>
        </is>
      </c>
      <c r="K2430" t="inlineStr">
        <is>
          <t xml:space="preserve">Mispronunciation</t>
        </is>
      </c>
      <c r="L2430" t="inlineStr">
        <is>
          <t xml:space="preserve">Mispronunciation</t>
        </is>
      </c>
      <c r="M2430" t="str">
        <f>IFERROR(IF(VLOOKUP(L2430,'Quantification'!$A:$B,2,FALSE)&amp;""="","Unclassified",VLOOKUP(L2430,'Quantification'!$A:$B,2,FALSE)),"Unclassified")</f>
        <v>Major</v>
      </c>
      <c r="N2430" t="inlineStr">
        <is>
          <t xml:space="preserve">frl-inan.kirtay@pocketfm.com</t>
        </is>
      </c>
      <c r="O2430" t="inlineStr">
        <is>
          <t xml:space="preserve">Issues found in raw</t>
        </is>
      </c>
      <c r="P2430" t="str">
        <f>IF(OR(O2430="Issues found in master",O2430="Final master"),"Master",IF(OR(O2430="Ready for Master",O2430="Issues found in raw",O2430="Raw under QC",O2430="Issues resolved in raw"),"Raw","-"))</f>
        <v>Raw</v>
      </c>
      <c r="Q2430" s="13">
        <v>46264.774305555555</v>
      </c>
      <c r="R2430" t="inlineStr">
        <is>
          <t xml:space="preserve">2026-08 (Aug)</t>
        </is>
      </c>
      <c r="S2430">
        <f>IF(M2430="Not an error",0,IF(COUNTIFS($A$2:$A2430,$A2430,$D$2:$D2430,$D2430,$M$2:$M2430,"&lt;&gt;Not an error")=1,1,0))</f>
        <v>0</v>
      </c>
      <c r="T2430">
        <f>IF(M2430&lt;&gt;"Major",0,IF(COUNTIFS($A$2:$A2430,$A2430,$D$2:$D2430,$D2430,$M$2:$M2430,"Major")=1,1,0))</f>
        <v>0</v>
      </c>
      <c r="U2430">
        <f>IF(M2430&lt;&gt;"Minor",0,IF(COUNTIFS($A$2:$A2430,$A2430,$D$2:$D2430,$D2430,$M$2:$M2430,"Minor")=1,1,0))</f>
        <v>0</v>
      </c>
    </row>
    <row r="2431">
      <c r="A2431" t="inlineStr">
        <is>
          <t xml:space="preserve">e568d95e85d0453dfd62d11cd8ee28c8aeb95b87</t>
        </is>
      </c>
      <c r="B2431" t="inlineStr">
        <is>
          <t xml:space="preserve">Tere Ishq Mei</t>
        </is>
      </c>
      <c r="C2431" t="inlineStr">
        <is>
          <t xml:space="preserve">Tere Ishq Mei</t>
        </is>
      </c>
      <c r="D2431" t="inlineStr">
        <is>
          <t xml:space="preserve">c763dd168caa609a628235832338fa227bf21238</t>
        </is>
      </c>
      <c r="E2431" t="inlineStr">
        <is>
          <t xml:space="preserve">EP 5 - Im Zimmer Eines Fremden</t>
        </is>
      </c>
      <c r="F2431">
        <v>5</v>
      </c>
      <c r="G2431" t="inlineStr">
        <is>
          <t xml:space="preserve">00:02-00:05</t>
        </is>
      </c>
      <c r="H2431" t="inlineStr">
        <is>
          <t xml:space="preserve">Pending</t>
        </is>
      </c>
      <c r="I2431" t="inlineStr">
        <is>
          <t xml:space="preserve">Line: Tara konnte nicht verhindern, dass ihre Panik bei dieser Nachfrage deutlich zu hören war.</t>
        </is>
      </c>
      <c r="J2431" t="inlineStr">
        <is>
          <t xml:space="preserve">VOA</t>
        </is>
      </c>
      <c r="K2431" t="inlineStr">
        <is>
          <t xml:space="preserve">Mispronunciation</t>
        </is>
      </c>
      <c r="L2431" t="inlineStr">
        <is>
          <t xml:space="preserve">Mispronunciation</t>
        </is>
      </c>
      <c r="M2431" t="str">
        <f>IFERROR(IF(VLOOKUP(L2431,'Quantification'!$A:$B,2,FALSE)&amp;""="","Unclassified",VLOOKUP(L2431,'Quantification'!$A:$B,2,FALSE)),"Unclassified")</f>
        <v>Major</v>
      </c>
      <c r="N2431" t="inlineStr">
        <is>
          <t xml:space="preserve">frl-inan.kirtay@pocketfm.com</t>
        </is>
      </c>
      <c r="O2431" t="inlineStr">
        <is>
          <t xml:space="preserve">Issues found in raw</t>
        </is>
      </c>
      <c r="P2431" t="str">
        <f>IF(OR(O2431="Issues found in master",O2431="Final master"),"Master",IF(OR(O2431="Ready for Master",O2431="Issues found in raw",O2431="Raw under QC",O2431="Issues resolved in raw"),"Raw","-"))</f>
        <v>Raw</v>
      </c>
      <c r="Q2431" s="13">
        <v>46264.774305555555</v>
      </c>
      <c r="R2431" t="inlineStr">
        <is>
          <t xml:space="preserve">2026-08 (Aug)</t>
        </is>
      </c>
      <c r="S2431">
        <f>IF(M2431="Not an error",0,IF(COUNTIFS($A$2:$A2431,$A2431,$D$2:$D2431,$D2431,$M$2:$M2431,"&lt;&gt;Not an error")=1,1,0))</f>
        <v>0</v>
      </c>
      <c r="T2431">
        <f>IF(M2431&lt;&gt;"Major",0,IF(COUNTIFS($A$2:$A2431,$A2431,$D$2:$D2431,$D2431,$M$2:$M2431,"Major")=1,1,0))</f>
        <v>0</v>
      </c>
      <c r="U2431">
        <f>IF(M2431&lt;&gt;"Minor",0,IF(COUNTIFS($A$2:$A2431,$A2431,$D$2:$D2431,$D2431,$M$2:$M2431,"Minor")=1,1,0))</f>
        <v>0</v>
      </c>
    </row>
    <row r="2432">
      <c r="A2432" t="inlineStr">
        <is>
          <t xml:space="preserve">e568d95e85d0453dfd62d11cd8ee28c8aeb95b87</t>
        </is>
      </c>
      <c r="B2432" t="inlineStr">
        <is>
          <t xml:space="preserve">Tere Ishq Mei</t>
        </is>
      </c>
      <c r="C2432" t="inlineStr">
        <is>
          <t xml:space="preserve">Tere Ishq Mei</t>
        </is>
      </c>
      <c r="D2432" t="inlineStr">
        <is>
          <t xml:space="preserve">c763dd168caa609a628235832338fa227bf21238</t>
        </is>
      </c>
      <c r="E2432" t="inlineStr">
        <is>
          <t xml:space="preserve">EP 5 - Im Zimmer Eines Fremden</t>
        </is>
      </c>
      <c r="F2432">
        <v>5</v>
      </c>
      <c r="G2432" t="inlineStr">
        <is>
          <t xml:space="preserve">00:22-00:34</t>
        </is>
      </c>
      <c r="H2432" t="inlineStr">
        <is>
          <t xml:space="preserve">Pending</t>
        </is>
      </c>
      <c r="I2432" t="inlineStr">
        <is>
          <t xml:space="preserve">Line: Natürlich wusste Tara, dass eine Braut nach traditionellem Hochzeitsbrauch gewöhnlich in das Zimmer ihres Ehemannes geführt wurde.
Nur hatte Tara Armaan niemals heiraten wollen, und in ihrer Welt waren sie auch nicht verheiratet.</t>
        </is>
      </c>
      <c r="J2432" t="inlineStr">
        <is>
          <t xml:space="preserve">VOA</t>
        </is>
      </c>
      <c r="K2432" t="inlineStr">
        <is>
          <t xml:space="preserve">Mispronunciation</t>
        </is>
      </c>
      <c r="L2432" t="inlineStr">
        <is>
          <t xml:space="preserve">Mispronunciation</t>
        </is>
      </c>
      <c r="M2432" t="str">
        <f>IFERROR(IF(VLOOKUP(L2432,'Quantification'!$A:$B,2,FALSE)&amp;""="","Unclassified",VLOOKUP(L2432,'Quantification'!$A:$B,2,FALSE)),"Unclassified")</f>
        <v>Major</v>
      </c>
      <c r="N2432" t="inlineStr">
        <is>
          <t xml:space="preserve">frl-inan.kirtay@pocketfm.com</t>
        </is>
      </c>
      <c r="O2432" t="inlineStr">
        <is>
          <t xml:space="preserve">Issues found in raw</t>
        </is>
      </c>
      <c r="P2432" t="str">
        <f>IF(OR(O2432="Issues found in master",O2432="Final master"),"Master",IF(OR(O2432="Ready for Master",O2432="Issues found in raw",O2432="Raw under QC",O2432="Issues resolved in raw"),"Raw","-"))</f>
        <v>Raw</v>
      </c>
      <c r="Q2432" s="13">
        <v>46264.774305555555</v>
      </c>
      <c r="R2432" t="inlineStr">
        <is>
          <t xml:space="preserve">2026-08 (Aug)</t>
        </is>
      </c>
      <c r="S2432">
        <f>IF(M2432="Not an error",0,IF(COUNTIFS($A$2:$A2432,$A2432,$D$2:$D2432,$D2432,$M$2:$M2432,"&lt;&gt;Not an error")=1,1,0))</f>
        <v>0</v>
      </c>
      <c r="T2432">
        <f>IF(M2432&lt;&gt;"Major",0,IF(COUNTIFS($A$2:$A2432,$A2432,$D$2:$D2432,$D2432,$M$2:$M2432,"Major")=1,1,0))</f>
        <v>0</v>
      </c>
      <c r="U2432">
        <f>IF(M2432&lt;&gt;"Minor",0,IF(COUNTIFS($A$2:$A2432,$A2432,$D$2:$D2432,$D2432,$M$2:$M2432,"Minor")=1,1,0))</f>
        <v>0</v>
      </c>
    </row>
    <row r="2433">
      <c r="A2433" t="inlineStr">
        <is>
          <t xml:space="preserve">e568d95e85d0453dfd62d11cd8ee28c8aeb95b87</t>
        </is>
      </c>
      <c r="B2433" t="inlineStr">
        <is>
          <t xml:space="preserve">Tere Ishq Mei</t>
        </is>
      </c>
      <c r="C2433" t="inlineStr">
        <is>
          <t xml:space="preserve">Tere Ishq Mei</t>
        </is>
      </c>
      <c r="D2433" t="inlineStr">
        <is>
          <t xml:space="preserve">c763dd168caa609a628235832338fa227bf21238</t>
        </is>
      </c>
      <c r="E2433" t="inlineStr">
        <is>
          <t xml:space="preserve">EP 5 - Im Zimmer Eines Fremden</t>
        </is>
      </c>
      <c r="F2433">
        <v>5</v>
      </c>
      <c r="G2433" t="inlineStr">
        <is>
          <t xml:space="preserve">00:50-00:55</t>
        </is>
      </c>
      <c r="H2433" t="inlineStr">
        <is>
          <t xml:space="preserve">Pending</t>
        </is>
      </c>
      <c r="I2433" t="inlineStr">
        <is>
          <t xml:space="preserve">Line: „Kann ich nicht vorher mit Herrn Naresh sprechen?“, fragte Tara angespannt.</t>
        </is>
      </c>
      <c r="J2433" t="inlineStr">
        <is>
          <t xml:space="preserve">VOA</t>
        </is>
      </c>
      <c r="K2433" t="inlineStr">
        <is>
          <t xml:space="preserve">Mispronunciation</t>
        </is>
      </c>
      <c r="L2433" t="inlineStr">
        <is>
          <t xml:space="preserve">Mispronunciation</t>
        </is>
      </c>
      <c r="M2433" t="str">
        <f>IFERROR(IF(VLOOKUP(L2433,'Quantification'!$A:$B,2,FALSE)&amp;""="","Unclassified",VLOOKUP(L2433,'Quantification'!$A:$B,2,FALSE)),"Unclassified")</f>
        <v>Major</v>
      </c>
      <c r="N2433" t="inlineStr">
        <is>
          <t xml:space="preserve">frl-inan.kirtay@pocketfm.com</t>
        </is>
      </c>
      <c r="O2433" t="inlineStr">
        <is>
          <t xml:space="preserve">Issues found in raw</t>
        </is>
      </c>
      <c r="P2433" t="str">
        <f>IF(OR(O2433="Issues found in master",O2433="Final master"),"Master",IF(OR(O2433="Ready for Master",O2433="Issues found in raw",O2433="Raw under QC",O2433="Issues resolved in raw"),"Raw","-"))</f>
        <v>Raw</v>
      </c>
      <c r="Q2433" s="13">
        <v>46264.774305555555</v>
      </c>
      <c r="R2433" t="inlineStr">
        <is>
          <t xml:space="preserve">2026-08 (Aug)</t>
        </is>
      </c>
      <c r="S2433">
        <f>IF(M2433="Not an error",0,IF(COUNTIFS($A$2:$A2433,$A2433,$D$2:$D2433,$D2433,$M$2:$M2433,"&lt;&gt;Not an error")=1,1,0))</f>
        <v>0</v>
      </c>
      <c r="T2433">
        <f>IF(M2433&lt;&gt;"Major",0,IF(COUNTIFS($A$2:$A2433,$A2433,$D$2:$D2433,$D2433,$M$2:$M2433,"Major")=1,1,0))</f>
        <v>0</v>
      </c>
      <c r="U2433">
        <f>IF(M2433&lt;&gt;"Minor",0,IF(COUNTIFS($A$2:$A2433,$A2433,$D$2:$D2433,$D2433,$M$2:$M2433,"Minor")=1,1,0))</f>
        <v>0</v>
      </c>
    </row>
    <row r="2434">
      <c r="A2434" t="inlineStr">
        <is>
          <t xml:space="preserve">e568d95e85d0453dfd62d11cd8ee28c8aeb95b87</t>
        </is>
      </c>
      <c r="B2434" t="inlineStr">
        <is>
          <t xml:space="preserve">Tere Ishq Mei</t>
        </is>
      </c>
      <c r="C2434" t="inlineStr">
        <is>
          <t xml:space="preserve">Tere Ishq Mei</t>
        </is>
      </c>
      <c r="D2434" t="inlineStr">
        <is>
          <t xml:space="preserve">c763dd168caa609a628235832338fa227bf21238</t>
        </is>
      </c>
      <c r="E2434" t="inlineStr">
        <is>
          <t xml:space="preserve">EP 5 - Im Zimmer Eines Fremden</t>
        </is>
      </c>
      <c r="F2434">
        <v>5</v>
      </c>
      <c r="G2434" t="inlineStr">
        <is>
          <t xml:space="preserve">01:06-01:10</t>
        </is>
      </c>
      <c r="H2434" t="inlineStr">
        <is>
          <t xml:space="preserve">Pending</t>
        </is>
      </c>
      <c r="I2434" t="inlineStr">
        <is>
          <t xml:space="preserve">Line: Tara schüttelte unter dem roten Schleier den Kopf.</t>
        </is>
      </c>
      <c r="J2434" t="inlineStr">
        <is>
          <t xml:space="preserve">VOA</t>
        </is>
      </c>
      <c r="K2434" t="inlineStr">
        <is>
          <t xml:space="preserve">Mispronunciation</t>
        </is>
      </c>
      <c r="L2434" t="inlineStr">
        <is>
          <t xml:space="preserve">Mispronunciation</t>
        </is>
      </c>
      <c r="M2434" t="str">
        <f>IFERROR(IF(VLOOKUP(L2434,'Quantification'!$A:$B,2,FALSE)&amp;""="","Unclassified",VLOOKUP(L2434,'Quantification'!$A:$B,2,FALSE)),"Unclassified")</f>
        <v>Major</v>
      </c>
      <c r="N2434" t="inlineStr">
        <is>
          <t xml:space="preserve">frl-inan.kirtay@pocketfm.com</t>
        </is>
      </c>
      <c r="O2434" t="inlineStr">
        <is>
          <t xml:space="preserve">Issues found in raw</t>
        </is>
      </c>
      <c r="P2434" t="str">
        <f>IF(OR(O2434="Issues found in master",O2434="Final master"),"Master",IF(OR(O2434="Ready for Master",O2434="Issues found in raw",O2434="Raw under QC",O2434="Issues resolved in raw"),"Raw","-"))</f>
        <v>Raw</v>
      </c>
      <c r="Q2434" s="13">
        <v>46264.774305555555</v>
      </c>
      <c r="R2434" t="inlineStr">
        <is>
          <t xml:space="preserve">2026-08 (Aug)</t>
        </is>
      </c>
      <c r="S2434">
        <f>IF(M2434="Not an error",0,IF(COUNTIFS($A$2:$A2434,$A2434,$D$2:$D2434,$D2434,$M$2:$M2434,"&lt;&gt;Not an error")=1,1,0))</f>
        <v>0</v>
      </c>
      <c r="T2434">
        <f>IF(M2434&lt;&gt;"Major",0,IF(COUNTIFS($A$2:$A2434,$A2434,$D$2:$D2434,$D2434,$M$2:$M2434,"Major")=1,1,0))</f>
        <v>0</v>
      </c>
      <c r="U2434">
        <f>IF(M2434&lt;&gt;"Minor",0,IF(COUNTIFS($A$2:$A2434,$A2434,$D$2:$D2434,$D2434,$M$2:$M2434,"Minor")=1,1,0))</f>
        <v>0</v>
      </c>
    </row>
    <row r="2435">
      <c r="A2435" t="inlineStr">
        <is>
          <t xml:space="preserve">e568d95e85d0453dfd62d11cd8ee28c8aeb95b87</t>
        </is>
      </c>
      <c r="B2435" t="inlineStr">
        <is>
          <t xml:space="preserve">Tere Ishq Mei</t>
        </is>
      </c>
      <c r="C2435" t="inlineStr">
        <is>
          <t xml:space="preserve">Tere Ishq Mei</t>
        </is>
      </c>
      <c r="D2435" t="inlineStr">
        <is>
          <t xml:space="preserve">c763dd168caa609a628235832338fa227bf21238</t>
        </is>
      </c>
      <c r="E2435" t="inlineStr">
        <is>
          <t xml:space="preserve">EP 5 - Im Zimmer Eines Fremden</t>
        </is>
      </c>
      <c r="F2435">
        <v>5</v>
      </c>
      <c r="G2435" t="inlineStr">
        <is>
          <t xml:space="preserve">01:20-01:30</t>
        </is>
      </c>
      <c r="H2435" t="inlineStr">
        <is>
          <t xml:space="preserve">Pending</t>
        </is>
      </c>
      <c r="I2435" t="inlineStr">
        <is>
          <t xml:space="preserve">Line: Sie hatten den gedämpften Streit zwischen Tara und dem Patriarchen vor der Haustür zumindest teilweise mitbekommen. Wie viel sie verstanden hatten, konnte Tara nicht einschätzen.</t>
        </is>
      </c>
      <c r="J2435" t="inlineStr">
        <is>
          <t xml:space="preserve">VOA</t>
        </is>
      </c>
      <c r="K2435" t="inlineStr">
        <is>
          <t xml:space="preserve">Mispronunciation</t>
        </is>
      </c>
      <c r="L2435" t="inlineStr">
        <is>
          <t xml:space="preserve">Mispronunciation</t>
        </is>
      </c>
      <c r="M2435" t="str">
        <f>IFERROR(IF(VLOOKUP(L2435,'Quantification'!$A:$B,2,FALSE)&amp;""="","Unclassified",VLOOKUP(L2435,'Quantification'!$A:$B,2,FALSE)),"Unclassified")</f>
        <v>Major</v>
      </c>
      <c r="N2435" t="inlineStr">
        <is>
          <t xml:space="preserve">frl-inan.kirtay@pocketfm.com</t>
        </is>
      </c>
      <c r="O2435" t="inlineStr">
        <is>
          <t xml:space="preserve">Issues found in raw</t>
        </is>
      </c>
      <c r="P2435" t="str">
        <f>IF(OR(O2435="Issues found in master",O2435="Final master"),"Master",IF(OR(O2435="Ready for Master",O2435="Issues found in raw",O2435="Raw under QC",O2435="Issues resolved in raw"),"Raw","-"))</f>
        <v>Raw</v>
      </c>
      <c r="Q2435" s="13">
        <v>46264.774305555555</v>
      </c>
      <c r="R2435" t="inlineStr">
        <is>
          <t xml:space="preserve">2026-08 (Aug)</t>
        </is>
      </c>
      <c r="S2435">
        <f>IF(M2435="Not an error",0,IF(COUNTIFS($A$2:$A2435,$A2435,$D$2:$D2435,$D2435,$M$2:$M2435,"&lt;&gt;Not an error")=1,1,0))</f>
        <v>0</v>
      </c>
      <c r="T2435">
        <f>IF(M2435&lt;&gt;"Major",0,IF(COUNTIFS($A$2:$A2435,$A2435,$D$2:$D2435,$D2435,$M$2:$M2435,"Major")=1,1,0))</f>
        <v>0</v>
      </c>
      <c r="U2435">
        <f>IF(M2435&lt;&gt;"Minor",0,IF(COUNTIFS($A$2:$A2435,$A2435,$D$2:$D2435,$D2435,$M$2:$M2435,"Minor")=1,1,0))</f>
        <v>0</v>
      </c>
    </row>
    <row r="2436">
      <c r="A2436" t="inlineStr">
        <is>
          <t xml:space="preserve">e568d95e85d0453dfd62d11cd8ee28c8aeb95b87</t>
        </is>
      </c>
      <c r="B2436" t="inlineStr">
        <is>
          <t xml:space="preserve">Tere Ishq Mei</t>
        </is>
      </c>
      <c r="C2436" t="inlineStr">
        <is>
          <t xml:space="preserve">Tere Ishq Mei</t>
        </is>
      </c>
      <c r="D2436" t="inlineStr">
        <is>
          <t xml:space="preserve">c763dd168caa609a628235832338fa227bf21238</t>
        </is>
      </c>
      <c r="E2436" t="inlineStr">
        <is>
          <t xml:space="preserve">EP 5 - Im Zimmer Eines Fremden</t>
        </is>
      </c>
      <c r="F2436">
        <v>5</v>
      </c>
      <c r="G2436" t="inlineStr">
        <is>
          <t xml:space="preserve">01:38-01:42</t>
        </is>
      </c>
      <c r="H2436" t="inlineStr">
        <is>
          <t xml:space="preserve">Pending</t>
        </is>
      </c>
      <c r="I2436" t="inlineStr">
        <is>
          <t xml:space="preserve">Line: „Von Naresh oder von Armaan?“, fragte Tara.</t>
        </is>
      </c>
      <c r="J2436" t="inlineStr">
        <is>
          <t xml:space="preserve">VOA</t>
        </is>
      </c>
      <c r="K2436" t="inlineStr">
        <is>
          <t xml:space="preserve">Mispronunciation</t>
        </is>
      </c>
      <c r="L2436" t="inlineStr">
        <is>
          <t xml:space="preserve">Mispronunciation</t>
        </is>
      </c>
      <c r="M2436" t="str">
        <f>IFERROR(IF(VLOOKUP(L2436,'Quantification'!$A:$B,2,FALSE)&amp;""="","Unclassified",VLOOKUP(L2436,'Quantification'!$A:$B,2,FALSE)),"Unclassified")</f>
        <v>Major</v>
      </c>
      <c r="N2436" t="inlineStr">
        <is>
          <t xml:space="preserve">frl-inan.kirtay@pocketfm.com</t>
        </is>
      </c>
      <c r="O2436" t="inlineStr">
        <is>
          <t xml:space="preserve">Issues found in raw</t>
        </is>
      </c>
      <c r="P2436" t="str">
        <f>IF(OR(O2436="Issues found in master",O2436="Final master"),"Master",IF(OR(O2436="Ready for Master",O2436="Issues found in raw",O2436="Raw under QC",O2436="Issues resolved in raw"),"Raw","-"))</f>
        <v>Raw</v>
      </c>
      <c r="Q2436" s="13">
        <v>46264.774305555555</v>
      </c>
      <c r="R2436" t="inlineStr">
        <is>
          <t xml:space="preserve">2026-08 (Aug)</t>
        </is>
      </c>
      <c r="S2436">
        <f>IF(M2436="Not an error",0,IF(COUNTIFS($A$2:$A2436,$A2436,$D$2:$D2436,$D2436,$M$2:$M2436,"&lt;&gt;Not an error")=1,1,0))</f>
        <v>0</v>
      </c>
      <c r="T2436">
        <f>IF(M2436&lt;&gt;"Major",0,IF(COUNTIFS($A$2:$A2436,$A2436,$D$2:$D2436,$D2436,$M$2:$M2436,"Major")=1,1,0))</f>
        <v>0</v>
      </c>
      <c r="U2436">
        <f>IF(M2436&lt;&gt;"Minor",0,IF(COUNTIFS($A$2:$A2436,$A2436,$D$2:$D2436,$D2436,$M$2:$M2436,"Minor")=1,1,0))</f>
        <v>0</v>
      </c>
    </row>
    <row r="2437">
      <c r="A2437" t="inlineStr">
        <is>
          <t xml:space="preserve">e568d95e85d0453dfd62d11cd8ee28c8aeb95b87</t>
        </is>
      </c>
      <c r="B2437" t="inlineStr">
        <is>
          <t xml:space="preserve">Tere Ishq Mei</t>
        </is>
      </c>
      <c r="C2437" t="inlineStr">
        <is>
          <t xml:space="preserve">Tere Ishq Mei</t>
        </is>
      </c>
      <c r="D2437" t="inlineStr">
        <is>
          <t xml:space="preserve">c763dd168caa609a628235832338fa227bf21238</t>
        </is>
      </c>
      <c r="E2437" t="inlineStr">
        <is>
          <t xml:space="preserve">EP 5 - Im Zimmer Eines Fremden</t>
        </is>
      </c>
      <c r="F2437">
        <v>5</v>
      </c>
      <c r="G2437" t="inlineStr">
        <is>
          <t xml:space="preserve">01:52-01:56</t>
        </is>
      </c>
      <c r="H2437" t="inlineStr">
        <is>
          <t xml:space="preserve">Pending</t>
        </is>
      </c>
      <c r="I2437" t="inlineStr">
        <is>
          <t xml:space="preserve">Line: Tara schwieg.</t>
        </is>
      </c>
      <c r="J2437" t="inlineStr">
        <is>
          <t xml:space="preserve">VOA</t>
        </is>
      </c>
      <c r="K2437" t="inlineStr">
        <is>
          <t xml:space="preserve">Mispronunciation</t>
        </is>
      </c>
      <c r="L2437" t="inlineStr">
        <is>
          <t xml:space="preserve">Mispronunciation</t>
        </is>
      </c>
      <c r="M2437" t="str">
        <f>IFERROR(IF(VLOOKUP(L2437,'Quantification'!$A:$B,2,FALSE)&amp;""="","Unclassified",VLOOKUP(L2437,'Quantification'!$A:$B,2,FALSE)),"Unclassified")</f>
        <v>Major</v>
      </c>
      <c r="N2437" t="inlineStr">
        <is>
          <t xml:space="preserve">frl-inan.kirtay@pocketfm.com</t>
        </is>
      </c>
      <c r="O2437" t="inlineStr">
        <is>
          <t xml:space="preserve">Issues found in raw</t>
        </is>
      </c>
      <c r="P2437" t="str">
        <f>IF(OR(O2437="Issues found in master",O2437="Final master"),"Master",IF(OR(O2437="Ready for Master",O2437="Issues found in raw",O2437="Raw under QC",O2437="Issues resolved in raw"),"Raw","-"))</f>
        <v>Raw</v>
      </c>
      <c r="Q2437" s="13">
        <v>46264.774305555555</v>
      </c>
      <c r="R2437" t="inlineStr">
        <is>
          <t xml:space="preserve">2026-08 (Aug)</t>
        </is>
      </c>
      <c r="S2437">
        <f>IF(M2437="Not an error",0,IF(COUNTIFS($A$2:$A2437,$A2437,$D$2:$D2437,$D2437,$M$2:$M2437,"&lt;&gt;Not an error")=1,1,0))</f>
        <v>0</v>
      </c>
      <c r="T2437">
        <f>IF(M2437&lt;&gt;"Major",0,IF(COUNTIFS($A$2:$A2437,$A2437,$D$2:$D2437,$D2437,$M$2:$M2437,"Major")=1,1,0))</f>
        <v>0</v>
      </c>
      <c r="U2437">
        <f>IF(M2437&lt;&gt;"Minor",0,IF(COUNTIFS($A$2:$A2437,$A2437,$D$2:$D2437,$D2437,$M$2:$M2437,"Minor")=1,1,0))</f>
        <v>0</v>
      </c>
    </row>
    <row r="2438">
      <c r="A2438" t="inlineStr">
        <is>
          <t xml:space="preserve">e568d95e85d0453dfd62d11cd8ee28c8aeb95b87</t>
        </is>
      </c>
      <c r="B2438" t="inlineStr">
        <is>
          <t xml:space="preserve">Tere Ishq Mei</t>
        </is>
      </c>
      <c r="C2438" t="inlineStr">
        <is>
          <t xml:space="preserve">Tere Ishq Mei</t>
        </is>
      </c>
      <c r="D2438" t="inlineStr">
        <is>
          <t xml:space="preserve">c763dd168caa609a628235832338fa227bf21238</t>
        </is>
      </c>
      <c r="E2438" t="inlineStr">
        <is>
          <t xml:space="preserve">EP 5 - Im Zimmer Eines Fremden</t>
        </is>
      </c>
      <c r="F2438">
        <v>5</v>
      </c>
      <c r="G2438" t="inlineStr">
        <is>
          <t xml:space="preserve">02:25-02:30</t>
        </is>
      </c>
      <c r="H2438" t="inlineStr">
        <is>
          <t xml:space="preserve">Pending</t>
        </is>
      </c>
      <c r="I2438" t="inlineStr">
        <is>
          <t xml:space="preserve">Line: Tara atmete tief durch.</t>
        </is>
      </c>
      <c r="J2438" t="inlineStr">
        <is>
          <t xml:space="preserve">VOA</t>
        </is>
      </c>
      <c r="K2438" t="inlineStr">
        <is>
          <t xml:space="preserve">Mispronunciation</t>
        </is>
      </c>
      <c r="L2438" t="inlineStr">
        <is>
          <t xml:space="preserve">Mispronunciation</t>
        </is>
      </c>
      <c r="M2438" t="str">
        <f>IFERROR(IF(VLOOKUP(L2438,'Quantification'!$A:$B,2,FALSE)&amp;""="","Unclassified",VLOOKUP(L2438,'Quantification'!$A:$B,2,FALSE)),"Unclassified")</f>
        <v>Major</v>
      </c>
      <c r="N2438" t="inlineStr">
        <is>
          <t xml:space="preserve">frl-inan.kirtay@pocketfm.com</t>
        </is>
      </c>
      <c r="O2438" t="inlineStr">
        <is>
          <t xml:space="preserve">Issues found in raw</t>
        </is>
      </c>
      <c r="P2438" t="str">
        <f>IF(OR(O2438="Issues found in master",O2438="Final master"),"Master",IF(OR(O2438="Ready for Master",O2438="Issues found in raw",O2438="Raw under QC",O2438="Issues resolved in raw"),"Raw","-"))</f>
        <v>Raw</v>
      </c>
      <c r="Q2438" s="13">
        <v>46264.774305555555</v>
      </c>
      <c r="R2438" t="inlineStr">
        <is>
          <t xml:space="preserve">2026-08 (Aug)</t>
        </is>
      </c>
      <c r="S2438">
        <f>IF(M2438="Not an error",0,IF(COUNTIFS($A$2:$A2438,$A2438,$D$2:$D2438,$D2438,$M$2:$M2438,"&lt;&gt;Not an error")=1,1,0))</f>
        <v>0</v>
      </c>
      <c r="T2438">
        <f>IF(M2438&lt;&gt;"Major",0,IF(COUNTIFS($A$2:$A2438,$A2438,$D$2:$D2438,$D2438,$M$2:$M2438,"Major")=1,1,0))</f>
        <v>0</v>
      </c>
      <c r="U2438">
        <f>IF(M2438&lt;&gt;"Minor",0,IF(COUNTIFS($A$2:$A2438,$A2438,$D$2:$D2438,$D2438,$M$2:$M2438,"Minor")=1,1,0))</f>
        <v>0</v>
      </c>
    </row>
    <row r="2439">
      <c r="A2439" t="inlineStr">
        <is>
          <t xml:space="preserve">e568d95e85d0453dfd62d11cd8ee28c8aeb95b87</t>
        </is>
      </c>
      <c r="B2439" t="inlineStr">
        <is>
          <t xml:space="preserve">Tere Ishq Mei</t>
        </is>
      </c>
      <c r="C2439" t="inlineStr">
        <is>
          <t xml:space="preserve">Tere Ishq Mei</t>
        </is>
      </c>
      <c r="D2439" t="inlineStr">
        <is>
          <t xml:space="preserve">c763dd168caa609a628235832338fa227bf21238</t>
        </is>
      </c>
      <c r="E2439" t="inlineStr">
        <is>
          <t xml:space="preserve">EP 5 - Im Zimmer Eines Fremden</t>
        </is>
      </c>
      <c r="F2439">
        <v>5</v>
      </c>
      <c r="G2439" t="inlineStr">
        <is>
          <t xml:space="preserve">02:54-02:57</t>
        </is>
      </c>
      <c r="H2439" t="inlineStr">
        <is>
          <t xml:space="preserve">Pending</t>
        </is>
      </c>
      <c r="I2439" t="inlineStr">
        <is>
          <t xml:space="preserve">Line: Dann bemerkte Tara, wie Rohan wieder neugierig auf ihren Schleier sah.</t>
        </is>
      </c>
      <c r="J2439" t="inlineStr">
        <is>
          <t xml:space="preserve">VOA</t>
        </is>
      </c>
      <c r="K2439" t="inlineStr">
        <is>
          <t xml:space="preserve">Mispronunciation</t>
        </is>
      </c>
      <c r="L2439" t="inlineStr">
        <is>
          <t xml:space="preserve">Mispronunciation</t>
        </is>
      </c>
      <c r="M2439" t="str">
        <f>IFERROR(IF(VLOOKUP(L2439,'Quantification'!$A:$B,2,FALSE)&amp;""="","Unclassified",VLOOKUP(L2439,'Quantification'!$A:$B,2,FALSE)),"Unclassified")</f>
        <v>Major</v>
      </c>
      <c r="N2439" t="inlineStr">
        <is>
          <t xml:space="preserve">frl-inan.kirtay@pocketfm.com</t>
        </is>
      </c>
      <c r="O2439" t="inlineStr">
        <is>
          <t xml:space="preserve">Issues found in raw</t>
        </is>
      </c>
      <c r="P2439" t="str">
        <f>IF(OR(O2439="Issues found in master",O2439="Final master"),"Master",IF(OR(O2439="Ready for Master",O2439="Issues found in raw",O2439="Raw under QC",O2439="Issues resolved in raw"),"Raw","-"))</f>
        <v>Raw</v>
      </c>
      <c r="Q2439" s="13">
        <v>46264.774305555555</v>
      </c>
      <c r="R2439" t="inlineStr">
        <is>
          <t xml:space="preserve">2026-08 (Aug)</t>
        </is>
      </c>
      <c r="S2439">
        <f>IF(M2439="Not an error",0,IF(COUNTIFS($A$2:$A2439,$A2439,$D$2:$D2439,$D2439,$M$2:$M2439,"&lt;&gt;Not an error")=1,1,0))</f>
        <v>0</v>
      </c>
      <c r="T2439">
        <f>IF(M2439&lt;&gt;"Major",0,IF(COUNTIFS($A$2:$A2439,$A2439,$D$2:$D2439,$D2439,$M$2:$M2439,"Major")=1,1,0))</f>
        <v>0</v>
      </c>
      <c r="U2439">
        <f>IF(M2439&lt;&gt;"Minor",0,IF(COUNTIFS($A$2:$A2439,$A2439,$D$2:$D2439,$D2439,$M$2:$M2439,"Minor")=1,1,0))</f>
        <v>0</v>
      </c>
    </row>
    <row r="2440">
      <c r="A2440" t="inlineStr">
        <is>
          <t xml:space="preserve">e568d95e85d0453dfd62d11cd8ee28c8aeb95b87</t>
        </is>
      </c>
      <c r="B2440" t="inlineStr">
        <is>
          <t xml:space="preserve">Tere Ishq Mei</t>
        </is>
      </c>
      <c r="C2440" t="inlineStr">
        <is>
          <t xml:space="preserve">Tere Ishq Mei</t>
        </is>
      </c>
      <c r="D2440" t="inlineStr">
        <is>
          <t xml:space="preserve">c763dd168caa609a628235832338fa227bf21238</t>
        </is>
      </c>
      <c r="E2440" t="inlineStr">
        <is>
          <t xml:space="preserve">EP 5 - Im Zimmer Eines Fremden</t>
        </is>
      </c>
      <c r="F2440">
        <v>5</v>
      </c>
      <c r="G2440" t="inlineStr">
        <is>
          <t xml:space="preserve">03:20-03:24</t>
        </is>
      </c>
      <c r="H2440" t="inlineStr">
        <is>
          <t xml:space="preserve">Pending</t>
        </is>
      </c>
      <c r="I2440" t="inlineStr">
        <is>
          <t xml:space="preserve">Line: Tara fasste unwillkürlich an den Stoff des Schleiers und hielt in fest.</t>
        </is>
      </c>
      <c r="J2440" t="inlineStr">
        <is>
          <t xml:space="preserve">VOA</t>
        </is>
      </c>
      <c r="K2440" t="inlineStr">
        <is>
          <t xml:space="preserve">Mispronunciation</t>
        </is>
      </c>
      <c r="L2440" t="inlineStr">
        <is>
          <t xml:space="preserve">Mispronunciation</t>
        </is>
      </c>
      <c r="M2440" t="str">
        <f>IFERROR(IF(VLOOKUP(L2440,'Quantification'!$A:$B,2,FALSE)&amp;""="","Unclassified",VLOOKUP(L2440,'Quantification'!$A:$B,2,FALSE)),"Unclassified")</f>
        <v>Major</v>
      </c>
      <c r="N2440" t="inlineStr">
        <is>
          <t xml:space="preserve">frl-inan.kirtay@pocketfm.com</t>
        </is>
      </c>
      <c r="O2440" t="inlineStr">
        <is>
          <t xml:space="preserve">Issues found in raw</t>
        </is>
      </c>
      <c r="P2440" t="str">
        <f>IF(OR(O2440="Issues found in master",O2440="Final master"),"Master",IF(OR(O2440="Ready for Master",O2440="Issues found in raw",O2440="Raw under QC",O2440="Issues resolved in raw"),"Raw","-"))</f>
        <v>Raw</v>
      </c>
      <c r="Q2440" s="13">
        <v>46264.774305555555</v>
      </c>
      <c r="R2440" t="inlineStr">
        <is>
          <t xml:space="preserve">2026-08 (Aug)</t>
        </is>
      </c>
      <c r="S2440">
        <f>IF(M2440="Not an error",0,IF(COUNTIFS($A$2:$A2440,$A2440,$D$2:$D2440,$D2440,$M$2:$M2440,"&lt;&gt;Not an error")=1,1,0))</f>
        <v>0</v>
      </c>
      <c r="T2440">
        <f>IF(M2440&lt;&gt;"Major",0,IF(COUNTIFS($A$2:$A2440,$A2440,$D$2:$D2440,$D2440,$M$2:$M2440,"Major")=1,1,0))</f>
        <v>0</v>
      </c>
      <c r="U2440">
        <f>IF(M2440&lt;&gt;"Minor",0,IF(COUNTIFS($A$2:$A2440,$A2440,$D$2:$D2440,$D2440,$M$2:$M2440,"Minor")=1,1,0))</f>
        <v>0</v>
      </c>
    </row>
    <row r="2441">
      <c r="A2441" t="inlineStr">
        <is>
          <t xml:space="preserve">e568d95e85d0453dfd62d11cd8ee28c8aeb95b87</t>
        </is>
      </c>
      <c r="B2441" t="inlineStr">
        <is>
          <t xml:space="preserve">Tere Ishq Mei</t>
        </is>
      </c>
      <c r="C2441" t="inlineStr">
        <is>
          <t xml:space="preserve">Tere Ishq Mei</t>
        </is>
      </c>
      <c r="D2441" t="inlineStr">
        <is>
          <t xml:space="preserve">c763dd168caa609a628235832338fa227bf21238</t>
        </is>
      </c>
      <c r="E2441" t="inlineStr">
        <is>
          <t xml:space="preserve">EP 5 - Im Zimmer Eines Fremden</t>
        </is>
      </c>
      <c r="F2441">
        <v>5</v>
      </c>
      <c r="G2441" t="inlineStr">
        <is>
          <t xml:space="preserve">03:40-04:25</t>
        </is>
      </c>
      <c r="H2441" t="inlineStr">
        <is>
          <t xml:space="preserve">Pending</t>
        </is>
      </c>
      <c r="I2441" t="inlineStr">
        <is>
          <t xml:space="preserve">Line: „Wieso kann ich heute nicht mehr mit Herrn Naresh sprechen?“, fragte Tara.
Sumit deutete auf den rechten Flügel des Hauses. „Er hat dem Personal gesagt, dass er heute nicht mehr gestört werden will.“
„Natürlich nicht“, murmelte Tara bitter. „Erst bringt er mich in diese Lage, dann verschwindet er.“
Vikram musterte sie nachdenklich. „Was genau ist zwischen euch passiert?“
Tara zögerte. Sie wollte die Wahrheit nicht länger verbergen. Doch Armaan wusste noch immer nicht, dass eine andere Frau unter dem Schleier steckte, und Tara kannte die Männer vor ihr kaum.</t>
        </is>
      </c>
      <c r="J2441" t="inlineStr">
        <is>
          <t xml:space="preserve">VOA</t>
        </is>
      </c>
      <c r="K2441" t="inlineStr">
        <is>
          <t xml:space="preserve">Mispronunciation</t>
        </is>
      </c>
      <c r="L2441" t="inlineStr">
        <is>
          <t xml:space="preserve">Mispronunciation</t>
        </is>
      </c>
      <c r="M2441" t="str">
        <f>IFERROR(IF(VLOOKUP(L2441,'Quantification'!$A:$B,2,FALSE)&amp;""="","Unclassified",VLOOKUP(L2441,'Quantification'!$A:$B,2,FALSE)),"Unclassified")</f>
        <v>Major</v>
      </c>
      <c r="N2441" t="inlineStr">
        <is>
          <t xml:space="preserve">frl-inan.kirtay@pocketfm.com</t>
        </is>
      </c>
      <c r="O2441" t="inlineStr">
        <is>
          <t xml:space="preserve">Issues found in raw</t>
        </is>
      </c>
      <c r="P2441" t="str">
        <f>IF(OR(O2441="Issues found in master",O2441="Final master"),"Master",IF(OR(O2441="Ready for Master",O2441="Issues found in raw",O2441="Raw under QC",O2441="Issues resolved in raw"),"Raw","-"))</f>
        <v>Raw</v>
      </c>
      <c r="Q2441" s="13">
        <v>46264.774305555555</v>
      </c>
      <c r="R2441" t="inlineStr">
        <is>
          <t xml:space="preserve">2026-08 (Aug)</t>
        </is>
      </c>
      <c r="S2441">
        <f>IF(M2441="Not an error",0,IF(COUNTIFS($A$2:$A2441,$A2441,$D$2:$D2441,$D2441,$M$2:$M2441,"&lt;&gt;Not an error")=1,1,0))</f>
        <v>0</v>
      </c>
      <c r="T2441">
        <f>IF(M2441&lt;&gt;"Major",0,IF(COUNTIFS($A$2:$A2441,$A2441,$D$2:$D2441,$D2441,$M$2:$M2441,"Major")=1,1,0))</f>
        <v>0</v>
      </c>
      <c r="U2441">
        <f>IF(M2441&lt;&gt;"Minor",0,IF(COUNTIFS($A$2:$A2441,$A2441,$D$2:$D2441,$D2441,$M$2:$M2441,"Minor")=1,1,0))</f>
        <v>0</v>
      </c>
    </row>
    <row r="2442">
      <c r="A2442" t="inlineStr">
        <is>
          <t xml:space="preserve">e568d95e85d0453dfd62d11cd8ee28c8aeb95b87</t>
        </is>
      </c>
      <c r="B2442" t="inlineStr">
        <is>
          <t xml:space="preserve">Tere Ishq Mei</t>
        </is>
      </c>
      <c r="C2442" t="inlineStr">
        <is>
          <t xml:space="preserve">Tere Ishq Mei</t>
        </is>
      </c>
      <c r="D2442" t="inlineStr">
        <is>
          <t xml:space="preserve">c763dd168caa609a628235832338fa227bf21238</t>
        </is>
      </c>
      <c r="E2442" t="inlineStr">
        <is>
          <t xml:space="preserve">EP 5 - Im Zimmer Eines Fremden</t>
        </is>
      </c>
      <c r="F2442">
        <v>5</v>
      </c>
      <c r="G2442" t="inlineStr">
        <is>
          <t xml:space="preserve">04:30-04:36</t>
        </is>
      </c>
      <c r="H2442" t="inlineStr">
        <is>
          <t xml:space="preserve">Pending</t>
        </is>
      </c>
      <c r="I2442" t="inlineStr">
        <is>
          <t xml:space="preserve">Line: Tara musste den Saum ihres roten Lehenga, des schweren bestickten Brautrocks, mit beiden Händen anheben.</t>
        </is>
      </c>
      <c r="J2442" t="inlineStr">
        <is>
          <t xml:space="preserve">VOA</t>
        </is>
      </c>
      <c r="K2442" t="inlineStr">
        <is>
          <t xml:space="preserve">Mispronunciation</t>
        </is>
      </c>
      <c r="L2442" t="inlineStr">
        <is>
          <t xml:space="preserve">Mispronunciation</t>
        </is>
      </c>
      <c r="M2442" t="str">
        <f>IFERROR(IF(VLOOKUP(L2442,'Quantification'!$A:$B,2,FALSE)&amp;""="","Unclassified",VLOOKUP(L2442,'Quantification'!$A:$B,2,FALSE)),"Unclassified")</f>
        <v>Major</v>
      </c>
      <c r="N2442" t="inlineStr">
        <is>
          <t xml:space="preserve">frl-inan.kirtay@pocketfm.com</t>
        </is>
      </c>
      <c r="O2442" t="inlineStr">
        <is>
          <t xml:space="preserve">Issues found in raw</t>
        </is>
      </c>
      <c r="P2442" t="str">
        <f>IF(OR(O2442="Issues found in master",O2442="Final master"),"Master",IF(OR(O2442="Ready for Master",O2442="Issues found in raw",O2442="Raw under QC",O2442="Issues resolved in raw"),"Raw","-"))</f>
        <v>Raw</v>
      </c>
      <c r="Q2442" s="13">
        <v>46264.774305555555</v>
      </c>
      <c r="R2442" t="inlineStr">
        <is>
          <t xml:space="preserve">2026-08 (Aug)</t>
        </is>
      </c>
      <c r="S2442">
        <f>IF(M2442="Not an error",0,IF(COUNTIFS($A$2:$A2442,$A2442,$D$2:$D2442,$D2442,$M$2:$M2442,"&lt;&gt;Not an error")=1,1,0))</f>
        <v>0</v>
      </c>
      <c r="T2442">
        <f>IF(M2442&lt;&gt;"Major",0,IF(COUNTIFS($A$2:$A2442,$A2442,$D$2:$D2442,$D2442,$M$2:$M2442,"Major")=1,1,0))</f>
        <v>0</v>
      </c>
      <c r="U2442">
        <f>IF(M2442&lt;&gt;"Minor",0,IF(COUNTIFS($A$2:$A2442,$A2442,$D$2:$D2442,$D2442,$M$2:$M2442,"Minor")=1,1,0))</f>
        <v>0</v>
      </c>
    </row>
    <row r="2443">
      <c r="A2443" t="inlineStr">
        <is>
          <t xml:space="preserve">e568d95e85d0453dfd62d11cd8ee28c8aeb95b87</t>
        </is>
      </c>
      <c r="B2443" t="inlineStr">
        <is>
          <t xml:space="preserve">Tere Ishq Mei</t>
        </is>
      </c>
      <c r="C2443" t="inlineStr">
        <is>
          <t xml:space="preserve">Tere Ishq Mei</t>
        </is>
      </c>
      <c r="D2443" t="inlineStr">
        <is>
          <t xml:space="preserve">c763dd168caa609a628235832338fa227bf21238</t>
        </is>
      </c>
      <c r="E2443" t="inlineStr">
        <is>
          <t xml:space="preserve">EP 5 - Im Zimmer Eines Fremden</t>
        </is>
      </c>
      <c r="F2443">
        <v>5</v>
      </c>
      <c r="G2443" t="inlineStr">
        <is>
          <t xml:space="preserve">05:34-05:38</t>
        </is>
      </c>
      <c r="H2443" t="inlineStr">
        <is>
          <t xml:space="preserve">Pending</t>
        </is>
      </c>
      <c r="I2443" t="inlineStr">
        <is>
          <t xml:space="preserve">Line: Tara prägte sich jede Abzweigung ein.</t>
        </is>
      </c>
      <c r="J2443" t="inlineStr">
        <is>
          <t xml:space="preserve">VOA</t>
        </is>
      </c>
      <c r="K2443" t="inlineStr">
        <is>
          <t xml:space="preserve">Mispronunciation</t>
        </is>
      </c>
      <c r="L2443" t="inlineStr">
        <is>
          <t xml:space="preserve">Mispronunciation</t>
        </is>
      </c>
      <c r="M2443" t="str">
        <f>IFERROR(IF(VLOOKUP(L2443,'Quantification'!$A:$B,2,FALSE)&amp;""="","Unclassified",VLOOKUP(L2443,'Quantification'!$A:$B,2,FALSE)),"Unclassified")</f>
        <v>Major</v>
      </c>
      <c r="N2443" t="inlineStr">
        <is>
          <t xml:space="preserve">frl-inan.kirtay@pocketfm.com</t>
        </is>
      </c>
      <c r="O2443" t="inlineStr">
        <is>
          <t xml:space="preserve">Issues found in raw</t>
        </is>
      </c>
      <c r="P2443" t="str">
        <f>IF(OR(O2443="Issues found in master",O2443="Final master"),"Master",IF(OR(O2443="Ready for Master",O2443="Issues found in raw",O2443="Raw under QC",O2443="Issues resolved in raw"),"Raw","-"))</f>
        <v>Raw</v>
      </c>
      <c r="Q2443" s="13">
        <v>46264.774305555555</v>
      </c>
      <c r="R2443" t="inlineStr">
        <is>
          <t xml:space="preserve">2026-08 (Aug)</t>
        </is>
      </c>
      <c r="S2443">
        <f>IF(M2443="Not an error",0,IF(COUNTIFS($A$2:$A2443,$A2443,$D$2:$D2443,$D2443,$M$2:$M2443,"&lt;&gt;Not an error")=1,1,0))</f>
        <v>0</v>
      </c>
      <c r="T2443">
        <f>IF(M2443&lt;&gt;"Major",0,IF(COUNTIFS($A$2:$A2443,$A2443,$D$2:$D2443,$D2443,$M$2:$M2443,"Major")=1,1,0))</f>
        <v>0</v>
      </c>
      <c r="U2443">
        <f>IF(M2443&lt;&gt;"Minor",0,IF(COUNTIFS($A$2:$A2443,$A2443,$D$2:$D2443,$D2443,$M$2:$M2443,"Minor")=1,1,0))</f>
        <v>0</v>
      </c>
    </row>
    <row r="2444">
      <c r="A2444" t="inlineStr">
        <is>
          <t xml:space="preserve">e568d95e85d0453dfd62d11cd8ee28c8aeb95b87</t>
        </is>
      </c>
      <c r="B2444" t="inlineStr">
        <is>
          <t xml:space="preserve">Tere Ishq Mei</t>
        </is>
      </c>
      <c r="C2444" t="inlineStr">
        <is>
          <t xml:space="preserve">Tere Ishq Mei</t>
        </is>
      </c>
      <c r="D2444" t="inlineStr">
        <is>
          <t xml:space="preserve">c763dd168caa609a628235832338fa227bf21238</t>
        </is>
      </c>
      <c r="E2444" t="inlineStr">
        <is>
          <t xml:space="preserve">EP 5 - Im Zimmer Eines Fremden</t>
        </is>
      </c>
      <c r="F2444">
        <v>5</v>
      </c>
      <c r="G2444" t="inlineStr">
        <is>
          <t xml:space="preserve">05:46-05:48</t>
        </is>
      </c>
      <c r="H2444" t="inlineStr">
        <is>
          <t xml:space="preserve">Pending</t>
        </is>
      </c>
      <c r="I2444" t="inlineStr">
        <is>
          <t xml:space="preserve">Line: Taras Herz schlug sofort schneller.</t>
        </is>
      </c>
      <c r="J2444" t="inlineStr">
        <is>
          <t xml:space="preserve">VOA</t>
        </is>
      </c>
      <c r="K2444" t="inlineStr">
        <is>
          <t xml:space="preserve">Mispronunciation</t>
        </is>
      </c>
      <c r="L2444" t="inlineStr">
        <is>
          <t xml:space="preserve">Mispronunciation</t>
        </is>
      </c>
      <c r="M2444" t="str">
        <f>IFERROR(IF(VLOOKUP(L2444,'Quantification'!$A:$B,2,FALSE)&amp;""="","Unclassified",VLOOKUP(L2444,'Quantification'!$A:$B,2,FALSE)),"Unclassified")</f>
        <v>Major</v>
      </c>
      <c r="N2444" t="inlineStr">
        <is>
          <t xml:space="preserve">frl-inan.kirtay@pocketfm.com</t>
        </is>
      </c>
      <c r="O2444" t="inlineStr">
        <is>
          <t xml:space="preserve">Issues found in raw</t>
        </is>
      </c>
      <c r="P2444" t="str">
        <f>IF(OR(O2444="Issues found in master",O2444="Final master"),"Master",IF(OR(O2444="Ready for Master",O2444="Issues found in raw",O2444="Raw under QC",O2444="Issues resolved in raw"),"Raw","-"))</f>
        <v>Raw</v>
      </c>
      <c r="Q2444" s="13">
        <v>46264.774305555555</v>
      </c>
      <c r="R2444" t="inlineStr">
        <is>
          <t xml:space="preserve">2026-08 (Aug)</t>
        </is>
      </c>
      <c r="S2444">
        <f>IF(M2444="Not an error",0,IF(COUNTIFS($A$2:$A2444,$A2444,$D$2:$D2444,$D2444,$M$2:$M2444,"&lt;&gt;Not an error")=1,1,0))</f>
        <v>0</v>
      </c>
      <c r="T2444">
        <f>IF(M2444&lt;&gt;"Major",0,IF(COUNTIFS($A$2:$A2444,$A2444,$D$2:$D2444,$D2444,$M$2:$M2444,"Major")=1,1,0))</f>
        <v>0</v>
      </c>
      <c r="U2444">
        <f>IF(M2444&lt;&gt;"Minor",0,IF(COUNTIFS($A$2:$A2444,$A2444,$D$2:$D2444,$D2444,$M$2:$M2444,"Minor")=1,1,0))</f>
        <v>0</v>
      </c>
    </row>
    <row r="2445">
      <c r="A2445" t="inlineStr">
        <is>
          <t xml:space="preserve">e568d95e85d0453dfd62d11cd8ee28c8aeb95b87</t>
        </is>
      </c>
      <c r="B2445" t="inlineStr">
        <is>
          <t xml:space="preserve">Tere Ishq Mei</t>
        </is>
      </c>
      <c r="C2445" t="inlineStr">
        <is>
          <t xml:space="preserve">Tere Ishq Mei</t>
        </is>
      </c>
      <c r="D2445" t="inlineStr">
        <is>
          <t xml:space="preserve">c763dd168caa609a628235832338fa227bf21238</t>
        </is>
      </c>
      <c r="E2445" t="inlineStr">
        <is>
          <t xml:space="preserve">EP 5 - Im Zimmer Eines Fremden</t>
        </is>
      </c>
      <c r="F2445">
        <v>5</v>
      </c>
      <c r="G2445" t="inlineStr">
        <is>
          <t xml:space="preserve">06:40-06:41</t>
        </is>
      </c>
      <c r="H2445" t="inlineStr">
        <is>
          <t xml:space="preserve">Pending</t>
        </is>
      </c>
      <c r="I2445" t="inlineStr">
        <is>
          <t xml:space="preserve">Line: Tara wusste nicht, ob sie erleichtert oder beunruhigt sein sollte.</t>
        </is>
      </c>
      <c r="J2445" t="inlineStr">
        <is>
          <t xml:space="preserve">VOA</t>
        </is>
      </c>
      <c r="K2445" t="inlineStr">
        <is>
          <t xml:space="preserve">Mispronunciation</t>
        </is>
      </c>
      <c r="L2445" t="inlineStr">
        <is>
          <t xml:space="preserve">Mispronunciation</t>
        </is>
      </c>
      <c r="M2445" t="str">
        <f>IFERROR(IF(VLOOKUP(L2445,'Quantification'!$A:$B,2,FALSE)&amp;""="","Unclassified",VLOOKUP(L2445,'Quantification'!$A:$B,2,FALSE)),"Unclassified")</f>
        <v>Major</v>
      </c>
      <c r="N2445" t="inlineStr">
        <is>
          <t xml:space="preserve">frl-inan.kirtay@pocketfm.com</t>
        </is>
      </c>
      <c r="O2445" t="inlineStr">
        <is>
          <t xml:space="preserve">Issues found in raw</t>
        </is>
      </c>
      <c r="P2445" t="str">
        <f>IF(OR(O2445="Issues found in master",O2445="Final master"),"Master",IF(OR(O2445="Ready for Master",O2445="Issues found in raw",O2445="Raw under QC",O2445="Issues resolved in raw"),"Raw","-"))</f>
        <v>Raw</v>
      </c>
      <c r="Q2445" s="13">
        <v>46264.774305555555</v>
      </c>
      <c r="R2445" t="inlineStr">
        <is>
          <t xml:space="preserve">2026-08 (Aug)</t>
        </is>
      </c>
      <c r="S2445">
        <f>IF(M2445="Not an error",0,IF(COUNTIFS($A$2:$A2445,$A2445,$D$2:$D2445,$D2445,$M$2:$M2445,"&lt;&gt;Not an error")=1,1,0))</f>
        <v>0</v>
      </c>
      <c r="T2445">
        <f>IF(M2445&lt;&gt;"Major",0,IF(COUNTIFS($A$2:$A2445,$A2445,$D$2:$D2445,$D2445,$M$2:$M2445,"Major")=1,1,0))</f>
        <v>0</v>
      </c>
      <c r="U2445">
        <f>IF(M2445&lt;&gt;"Minor",0,IF(COUNTIFS($A$2:$A2445,$A2445,$D$2:$D2445,$D2445,$M$2:$M2445,"Minor")=1,1,0))</f>
        <v>0</v>
      </c>
    </row>
    <row r="2446">
      <c r="A2446" t="inlineStr">
        <is>
          <t xml:space="preserve">e568d95e85d0453dfd62d11cd8ee28c8aeb95b87</t>
        </is>
      </c>
      <c r="B2446" t="inlineStr">
        <is>
          <t xml:space="preserve">Tere Ishq Mei</t>
        </is>
      </c>
      <c r="C2446" t="inlineStr">
        <is>
          <t xml:space="preserve">Tere Ishq Mei</t>
        </is>
      </c>
      <c r="D2446" t="inlineStr">
        <is>
          <t xml:space="preserve">4ea806f248bc7a4b7bbfe0634affa9193fd40ccb</t>
        </is>
      </c>
      <c r="E2446" t="inlineStr">
        <is>
          <t xml:space="preserve">EP 7 - Heimliche Leidenschaft</t>
        </is>
      </c>
      <c r="F2446">
        <v>7</v>
      </c>
      <c r="G2446" t="inlineStr">
        <is>
          <t xml:space="preserve">03:55-04:01</t>
        </is>
      </c>
      <c r="H2446" t="inlineStr">
        <is>
          <t xml:space="preserve">Pending</t>
        </is>
      </c>
      <c r="I2446" t="inlineStr">
        <is>
          <t xml:space="preserve">Remarks: [Mispronunciation]
Line from script: â€œ Die Kleidung war zwar nicht ihre eigene, aber nach Stunden in dem schweren Brautrock erschien sie Tara wie eine ErlÃ¶sung.â€œ
Note: â€œ Tara â€_x009d_ was mispronounced</t>
        </is>
      </c>
      <c r="J2446" t="inlineStr">
        <is>
          <t xml:space="preserve">VOA</t>
        </is>
      </c>
      <c r="K2446" t="inlineStr">
        <is>
          <t xml:space="preserve">Mispronunciation</t>
        </is>
      </c>
      <c r="L2446" t="inlineStr">
        <is>
          <t xml:space="preserve">Mispronunciation</t>
        </is>
      </c>
      <c r="M2446" t="str">
        <f>IFERROR(IF(VLOOKUP(L2446,'Quantification'!$A:$B,2,FALSE)&amp;""="","Unclassified",VLOOKUP(L2446,'Quantification'!$A:$B,2,FALSE)),"Unclassified")</f>
        <v>Major</v>
      </c>
      <c r="N2446" t="inlineStr">
        <is>
          <t xml:space="preserve">frl-inan.kirtay@pocketfm.com</t>
        </is>
      </c>
      <c r="O2446" t="inlineStr">
        <is>
          <t xml:space="preserve">Issues found in raw</t>
        </is>
      </c>
      <c r="P2446" t="str">
        <f>IF(OR(O2446="Issues found in master",O2446="Final master"),"Master",IF(OR(O2446="Ready for Master",O2446="Issues found in raw",O2446="Raw under QC",O2446="Issues resolved in raw"),"Raw","-"))</f>
        <v>Raw</v>
      </c>
      <c r="Q2446" s="13">
        <v>46263.93888888889</v>
      </c>
      <c r="R2446" t="inlineStr">
        <is>
          <t xml:space="preserve">2026-08 (Aug)</t>
        </is>
      </c>
      <c r="S2446">
        <f>IF(M2446="Not an error",0,IF(COUNTIFS($A$2:$A2446,$A2446,$D$2:$D2446,$D2446,$M$2:$M2446,"&lt;&gt;Not an error")=1,1,0))</f>
        <v>1</v>
      </c>
      <c r="T2446">
        <f>IF(M2446&lt;&gt;"Major",0,IF(COUNTIFS($A$2:$A2446,$A2446,$D$2:$D2446,$D2446,$M$2:$M2446,"Major")=1,1,0))</f>
        <v>1</v>
      </c>
      <c r="U2446">
        <f>IF(M2446&lt;&gt;"Minor",0,IF(COUNTIFS($A$2:$A2446,$A2446,$D$2:$D2446,$D2446,$M$2:$M2446,"Minor")=1,1,0))</f>
        <v>0</v>
      </c>
    </row>
    <row r="2447">
      <c r="A2447" t="inlineStr">
        <is>
          <t xml:space="preserve">e568d95e85d0453dfd62d11cd8ee28c8aeb95b87</t>
        </is>
      </c>
      <c r="B2447" t="inlineStr">
        <is>
          <t xml:space="preserve">Tere Ishq Mei</t>
        </is>
      </c>
      <c r="C2447" t="inlineStr">
        <is>
          <t xml:space="preserve">Tere Ishq Mei</t>
        </is>
      </c>
      <c r="D2447" t="inlineStr">
        <is>
          <t xml:space="preserve">4ea806f248bc7a4b7bbfe0634affa9193fd40ccb</t>
        </is>
      </c>
      <c r="E2447" t="inlineStr">
        <is>
          <t xml:space="preserve">EP 7 - Heimliche Leidenschaft</t>
        </is>
      </c>
      <c r="F2447">
        <v>7</v>
      </c>
      <c r="G2447" t="inlineStr">
        <is>
          <t xml:space="preserve">04:24-04:27</t>
        </is>
      </c>
      <c r="H2447" t="inlineStr">
        <is>
          <t xml:space="preserve">Pending</t>
        </is>
      </c>
      <c r="I2447" t="inlineStr">
        <is>
          <t xml:space="preserve">Remarks: [Mispronunciation]
Line from script: â€œ Tara strich Ã¼ber die traditionelle schwarz-goldene Hochzeitskette, konnte sich jedoch nicht dazu Ã¼berwinden, sie abzunehmen.â€œ
Note: â€œ Tara â€_x009d_ was mispronounced</t>
        </is>
      </c>
      <c r="J2447" t="inlineStr">
        <is>
          <t xml:space="preserve">VOA</t>
        </is>
      </c>
      <c r="K2447" t="inlineStr">
        <is>
          <t xml:space="preserve">Mispronunciation</t>
        </is>
      </c>
      <c r="L2447" t="inlineStr">
        <is>
          <t xml:space="preserve">Mispronunciation</t>
        </is>
      </c>
      <c r="M2447" t="str">
        <f>IFERROR(IF(VLOOKUP(L2447,'Quantification'!$A:$B,2,FALSE)&amp;""="","Unclassified",VLOOKUP(L2447,'Quantification'!$A:$B,2,FALSE)),"Unclassified")</f>
        <v>Major</v>
      </c>
      <c r="N2447" t="inlineStr">
        <is>
          <t xml:space="preserve">frl-inan.kirtay@pocketfm.com</t>
        </is>
      </c>
      <c r="O2447" t="inlineStr">
        <is>
          <t xml:space="preserve">Issues found in raw</t>
        </is>
      </c>
      <c r="P2447" t="str">
        <f>IF(OR(O2447="Issues found in master",O2447="Final master"),"Master",IF(OR(O2447="Ready for Master",O2447="Issues found in raw",O2447="Raw under QC",O2447="Issues resolved in raw"),"Raw","-"))</f>
        <v>Raw</v>
      </c>
      <c r="Q2447" s="13">
        <v>46263.93888888889</v>
      </c>
      <c r="R2447" t="inlineStr">
        <is>
          <t xml:space="preserve">2026-08 (Aug)</t>
        </is>
      </c>
      <c r="S2447">
        <f>IF(M2447="Not an error",0,IF(COUNTIFS($A$2:$A2447,$A2447,$D$2:$D2447,$D2447,$M$2:$M2447,"&lt;&gt;Not an error")=1,1,0))</f>
        <v>0</v>
      </c>
      <c r="T2447">
        <f>IF(M2447&lt;&gt;"Major",0,IF(COUNTIFS($A$2:$A2447,$A2447,$D$2:$D2447,$D2447,$M$2:$M2447,"Major")=1,1,0))</f>
        <v>0</v>
      </c>
      <c r="U2447">
        <f>IF(M2447&lt;&gt;"Minor",0,IF(COUNTIFS($A$2:$A2447,$A2447,$D$2:$D2447,$D2447,$M$2:$M2447,"Minor")=1,1,0))</f>
        <v>0</v>
      </c>
    </row>
    <row r="2448">
      <c r="A2448" t="inlineStr">
        <is>
          <t xml:space="preserve">e568d95e85d0453dfd62d11cd8ee28c8aeb95b87</t>
        </is>
      </c>
      <c r="B2448" t="inlineStr">
        <is>
          <t xml:space="preserve">Tere Ishq Mei</t>
        </is>
      </c>
      <c r="C2448" t="inlineStr">
        <is>
          <t xml:space="preserve">Tere Ishq Mei</t>
        </is>
      </c>
      <c r="D2448" t="inlineStr">
        <is>
          <t xml:space="preserve">4ea806f248bc7a4b7bbfe0634affa9193fd40ccb</t>
        </is>
      </c>
      <c r="E2448" t="inlineStr">
        <is>
          <t xml:space="preserve">EP 7 - Heimliche Leidenschaft</t>
        </is>
      </c>
      <c r="F2448">
        <v>7</v>
      </c>
      <c r="G2448" t="inlineStr">
        <is>
          <t xml:space="preserve">05:03-05:09</t>
        </is>
      </c>
      <c r="H2448" t="inlineStr">
        <is>
          <t xml:space="preserve">Pending</t>
        </is>
      </c>
      <c r="I2448" t="inlineStr">
        <is>
          <t xml:space="preserve">Remarks: [Mispronunciation]
Line from script: â€œ Als am Morgen das erste Licht durch die VorhÃ¤nge fiel, hatte Tara kaum geschlafen.â€œ
Note: â€œ Tara â€_x009d_ was mispronounced</t>
        </is>
      </c>
      <c r="J2448" t="inlineStr">
        <is>
          <t xml:space="preserve">VOA</t>
        </is>
      </c>
      <c r="K2448" t="inlineStr">
        <is>
          <t xml:space="preserve">Mispronunciation</t>
        </is>
      </c>
      <c r="L2448" t="inlineStr">
        <is>
          <t xml:space="preserve">Mispronunciation</t>
        </is>
      </c>
      <c r="M2448" t="str">
        <f>IFERROR(IF(VLOOKUP(L2448,'Quantification'!$A:$B,2,FALSE)&amp;""="","Unclassified",VLOOKUP(L2448,'Quantification'!$A:$B,2,FALSE)),"Unclassified")</f>
        <v>Major</v>
      </c>
      <c r="N2448" t="inlineStr">
        <is>
          <t xml:space="preserve">frl-inan.kirtay@pocketfm.com</t>
        </is>
      </c>
      <c r="O2448" t="inlineStr">
        <is>
          <t xml:space="preserve">Issues found in raw</t>
        </is>
      </c>
      <c r="P2448" t="str">
        <f>IF(OR(O2448="Issues found in master",O2448="Final master"),"Master",IF(OR(O2448="Ready for Master",O2448="Issues found in raw",O2448="Raw under QC",O2448="Issues resolved in raw"),"Raw","-"))</f>
        <v>Raw</v>
      </c>
      <c r="Q2448" s="13">
        <v>46263.93888888889</v>
      </c>
      <c r="R2448" t="inlineStr">
        <is>
          <t xml:space="preserve">2026-08 (Aug)</t>
        </is>
      </c>
      <c r="S2448">
        <f>IF(M2448="Not an error",0,IF(COUNTIFS($A$2:$A2448,$A2448,$D$2:$D2448,$D2448,$M$2:$M2448,"&lt;&gt;Not an error")=1,1,0))</f>
        <v>0</v>
      </c>
      <c r="T2448">
        <f>IF(M2448&lt;&gt;"Major",0,IF(COUNTIFS($A$2:$A2448,$A2448,$D$2:$D2448,$D2448,$M$2:$M2448,"Major")=1,1,0))</f>
        <v>0</v>
      </c>
      <c r="U2448">
        <f>IF(M2448&lt;&gt;"Minor",0,IF(COUNTIFS($A$2:$A2448,$A2448,$D$2:$D2448,$D2448,$M$2:$M2448,"Minor")=1,1,0))</f>
        <v>0</v>
      </c>
    </row>
    <row r="2449">
      <c r="A2449" t="inlineStr">
        <is>
          <t xml:space="preserve">e568d95e85d0453dfd62d11cd8ee28c8aeb95b87</t>
        </is>
      </c>
      <c r="B2449" t="inlineStr">
        <is>
          <t xml:space="preserve">Tere Ishq Mei</t>
        </is>
      </c>
      <c r="C2449" t="inlineStr">
        <is>
          <t xml:space="preserve">Tere Ishq Mei</t>
        </is>
      </c>
      <c r="D2449" t="inlineStr">
        <is>
          <t xml:space="preserve">4ea806f248bc7a4b7bbfe0634affa9193fd40ccb</t>
        </is>
      </c>
      <c r="E2449" t="inlineStr">
        <is>
          <t xml:space="preserve">EP 7 - Heimliche Leidenschaft</t>
        </is>
      </c>
      <c r="F2449">
        <v>7</v>
      </c>
      <c r="G2449" t="inlineStr">
        <is>
          <t xml:space="preserve">05:18-05:20</t>
        </is>
      </c>
      <c r="H2449" t="inlineStr">
        <is>
          <t xml:space="preserve">Pending</t>
        </is>
      </c>
      <c r="I2449" t="inlineStr">
        <is>
          <t xml:space="preserve">Remarks: [Mispronunciation]
Line from script: â€œ Die bleierne MÃ¼digkeit war unangenehm, aber noch weigerte sich Tara, den Bewohnern dieses Hauses zu zeigen, wie sehr man sie bereits eingeschÃ¼chtert hatte.â€œ
Note: â€œ Tara â€_x009d_ was mispronounced</t>
        </is>
      </c>
      <c r="J2449" t="inlineStr">
        <is>
          <t xml:space="preserve">VOA</t>
        </is>
      </c>
      <c r="K2449" t="inlineStr">
        <is>
          <t xml:space="preserve">Mispronunciation</t>
        </is>
      </c>
      <c r="L2449" t="inlineStr">
        <is>
          <t xml:space="preserve">Mispronunciation</t>
        </is>
      </c>
      <c r="M2449" t="str">
        <f>IFERROR(IF(VLOOKUP(L2449,'Quantification'!$A:$B,2,FALSE)&amp;""="","Unclassified",VLOOKUP(L2449,'Quantification'!$A:$B,2,FALSE)),"Unclassified")</f>
        <v>Major</v>
      </c>
      <c r="N2449" t="inlineStr">
        <is>
          <t xml:space="preserve">frl-inan.kirtay@pocketfm.com</t>
        </is>
      </c>
      <c r="O2449" t="inlineStr">
        <is>
          <t xml:space="preserve">Issues found in raw</t>
        </is>
      </c>
      <c r="P2449" t="str">
        <f>IF(OR(O2449="Issues found in master",O2449="Final master"),"Master",IF(OR(O2449="Ready for Master",O2449="Issues found in raw",O2449="Raw under QC",O2449="Issues resolved in raw"),"Raw","-"))</f>
        <v>Raw</v>
      </c>
      <c r="Q2449" s="13">
        <v>46263.93888888889</v>
      </c>
      <c r="R2449" t="inlineStr">
        <is>
          <t xml:space="preserve">2026-08 (Aug)</t>
        </is>
      </c>
      <c r="S2449">
        <f>IF(M2449="Not an error",0,IF(COUNTIFS($A$2:$A2449,$A2449,$D$2:$D2449,$D2449,$M$2:$M2449,"&lt;&gt;Not an error")=1,1,0))</f>
        <v>0</v>
      </c>
      <c r="T2449">
        <f>IF(M2449&lt;&gt;"Major",0,IF(COUNTIFS($A$2:$A2449,$A2449,$D$2:$D2449,$D2449,$M$2:$M2449,"Major")=1,1,0))</f>
        <v>0</v>
      </c>
      <c r="U2449">
        <f>IF(M2449&lt;&gt;"Minor",0,IF(COUNTIFS($A$2:$A2449,$A2449,$D$2:$D2449,$D2449,$M$2:$M2449,"Minor")=1,1,0))</f>
        <v>0</v>
      </c>
    </row>
    <row r="2450">
      <c r="A2450" t="inlineStr">
        <is>
          <t xml:space="preserve">e568d95e85d0453dfd62d11cd8ee28c8aeb95b87</t>
        </is>
      </c>
      <c r="B2450" t="inlineStr">
        <is>
          <t xml:space="preserve">Tere Ishq Mei</t>
        </is>
      </c>
      <c r="C2450" t="inlineStr">
        <is>
          <t xml:space="preserve">Tere Ishq Mei</t>
        </is>
      </c>
      <c r="D2450" t="inlineStr">
        <is>
          <t xml:space="preserve">4ea806f248bc7a4b7bbfe0634affa9193fd40ccb</t>
        </is>
      </c>
      <c r="E2450" t="inlineStr">
        <is>
          <t xml:space="preserve">EP 7 - Heimliche Leidenschaft</t>
        </is>
      </c>
      <c r="F2450">
        <v>7</v>
      </c>
      <c r="G2450" t="inlineStr">
        <is>
          <t xml:space="preserve">07:20-07:25</t>
        </is>
      </c>
      <c r="H2450" t="inlineStr">
        <is>
          <t xml:space="preserve">Pending</t>
        </is>
      </c>
      <c r="I2450" t="inlineStr">
        <is>
          <t xml:space="preserve">Remarks: [Mispronunciation]
Line from script: â€œ Tara blieb auf der obersten Stufe stehen. Trotz allem musste sie beinahe lÃ¤cheln. Offenbar hatte Naresh die vier jungen MÃ¤nner nach der kurzen Nacht Ã¼beraus unsanft aus den Betten geholt.â€œ
Note: â€œ Tara â€_x009d_ was mispronounced</t>
        </is>
      </c>
      <c r="J2450" t="inlineStr">
        <is>
          <t xml:space="preserve">VOA</t>
        </is>
      </c>
      <c r="K2450" t="inlineStr">
        <is>
          <t xml:space="preserve">Mispronunciation</t>
        </is>
      </c>
      <c r="L2450" t="inlineStr">
        <is>
          <t xml:space="preserve">Mispronunciation</t>
        </is>
      </c>
      <c r="M2450" t="str">
        <f>IFERROR(IF(VLOOKUP(L2450,'Quantification'!$A:$B,2,FALSE)&amp;""="","Unclassified",VLOOKUP(L2450,'Quantification'!$A:$B,2,FALSE)),"Unclassified")</f>
        <v>Major</v>
      </c>
      <c r="N2450" t="inlineStr">
        <is>
          <t xml:space="preserve">frl-inan.kirtay@pocketfm.com</t>
        </is>
      </c>
      <c r="O2450" t="inlineStr">
        <is>
          <t xml:space="preserve">Issues found in raw</t>
        </is>
      </c>
      <c r="P2450" t="str">
        <f>IF(OR(O2450="Issues found in master",O2450="Final master"),"Master",IF(OR(O2450="Ready for Master",O2450="Issues found in raw",O2450="Raw under QC",O2450="Issues resolved in raw"),"Raw","-"))</f>
        <v>Raw</v>
      </c>
      <c r="Q2450" s="13">
        <v>46263.93888888889</v>
      </c>
      <c r="R2450" t="inlineStr">
        <is>
          <t xml:space="preserve">2026-08 (Aug)</t>
        </is>
      </c>
      <c r="S2450">
        <f>IF(M2450="Not an error",0,IF(COUNTIFS($A$2:$A2450,$A2450,$D$2:$D2450,$D2450,$M$2:$M2450,"&lt;&gt;Not an error")=1,1,0))</f>
        <v>0</v>
      </c>
      <c r="T2450">
        <f>IF(M2450&lt;&gt;"Major",0,IF(COUNTIFS($A$2:$A2450,$A2450,$D$2:$D2450,$D2450,$M$2:$M2450,"Major")=1,1,0))</f>
        <v>0</v>
      </c>
      <c r="U2450">
        <f>IF(M2450&lt;&gt;"Minor",0,IF(COUNTIFS($A$2:$A2450,$A2450,$D$2:$D2450,$D2450,$M$2:$M2450,"Minor")=1,1,0))</f>
        <v>0</v>
      </c>
    </row>
    <row r="2451">
      <c r="A2451" t="inlineStr">
        <is>
          <t xml:space="preserve">b6992ff36e0ff4142e71f15a59f29601bbf05694</t>
        </is>
      </c>
      <c r="B2451" t="inlineStr">
        <is>
          <t xml:space="preserve">The Drowning Moon</t>
        </is>
      </c>
      <c r="C2451" t="inlineStr">
        <is>
          <t xml:space="preserve">Drowning Moon: Tochter Des Meeres</t>
        </is>
      </c>
      <c r="D2451" t="inlineStr">
        <is>
          <t xml:space="preserve">9128edff1191d934ca89fba32b44b2b03589b1f3</t>
        </is>
      </c>
      <c r="E2451" t="inlineStr">
        <is>
          <t xml:space="preserve">Episode 1: Schuppen Und Prellungen</t>
        </is>
      </c>
      <c r="F2451">
        <v>1</v>
      </c>
      <c r="H2451" t="inlineStr">
        <is>
          <t xml:space="preserve">Pending</t>
        </is>
      </c>
      <c r="J2451" t="inlineStr">
        <is>
          <t xml:space="preserve">AI</t>
        </is>
      </c>
      <c r="K2451" t="inlineStr">
        <is>
          <t xml:space="preserve">Audio Regenerated</t>
        </is>
      </c>
      <c r="L2451" t="inlineStr">
        <is>
          <t xml:space="preserve">Audio Regenerated</t>
        </is>
      </c>
      <c r="M2451" t="str">
        <f>IFERROR(IF(VLOOKUP(L2451,'Quantification'!$A:$B,2,FALSE)&amp;""="","Unclassified",VLOOKUP(L2451,'Quantification'!$A:$B,2,FALSE)),"Unclassified")</f>
        <v>Minor</v>
      </c>
      <c r="N2451" t="inlineStr">
        <is>
          <t xml:space="preserve">frl-nina.wiederhold@pocketfm.com</t>
        </is>
      </c>
      <c r="O2451" t="inlineStr">
        <is>
          <t xml:space="preserve">Raw under QC</t>
        </is>
      </c>
      <c r="P2451" t="str">
        <f>IF(OR(O2451="Issues found in master",O2451="Final master"),"Master",IF(OR(O2451="Ready for Master",O2451="Issues found in raw",O2451="Raw under QC",O2451="Issues resolved in raw"),"Raw","-"))</f>
        <v>Raw</v>
      </c>
      <c r="Q2451" s="13">
        <v>46255.81180555555</v>
      </c>
      <c r="R2451" t="inlineStr">
        <is>
          <t xml:space="preserve">2026-08 (Aug)</t>
        </is>
      </c>
      <c r="S2451">
        <f>IF(M2451="Not an error",0,IF(COUNTIFS($A$2:$A2451,$A2451,$D$2:$D2451,$D2451,$M$2:$M2451,"&lt;&gt;Not an error")=1,1,0))</f>
        <v>1</v>
      </c>
      <c r="T2451">
        <f>IF(M2451&lt;&gt;"Major",0,IF(COUNTIFS($A$2:$A2451,$A2451,$D$2:$D2451,$D2451,$M$2:$M2451,"Major")=1,1,0))</f>
        <v>0</v>
      </c>
      <c r="U2451">
        <f>IF(M2451&lt;&gt;"Minor",0,IF(COUNTIFS($A$2:$A2451,$A2451,$D$2:$D2451,$D2451,$M$2:$M2451,"Minor")=1,1,0))</f>
        <v>1</v>
      </c>
    </row>
    <row r="2452">
      <c r="A2452" t="inlineStr">
        <is>
          <t xml:space="preserve">b6992ff36e0ff4142e71f15a59f29601bbf05694</t>
        </is>
      </c>
      <c r="B2452" t="inlineStr">
        <is>
          <t xml:space="preserve">The Drowning Moon</t>
        </is>
      </c>
      <c r="C2452" t="inlineStr">
        <is>
          <t xml:space="preserve">Drowning Moon: Tochter Des Meeres</t>
        </is>
      </c>
      <c r="D2452" t="inlineStr">
        <is>
          <t xml:space="preserve">1fa0b2f970410530287c3ed07175f9f71a9c8aa5</t>
        </is>
      </c>
      <c r="E2452" t="inlineStr">
        <is>
          <t xml:space="preserve">Episode 11: Lady Aubrey Findet Heraus</t>
        </is>
      </c>
      <c r="F2452">
        <v>11</v>
      </c>
      <c r="G2452" t="inlineStr">
        <is>
          <t xml:space="preserve">8:11-8:18</t>
        </is>
      </c>
      <c r="H2452" t="inlineStr">
        <is>
          <t xml:space="preserve">Ignore</t>
        </is>
      </c>
      <c r="I2452" t="inlineStr">
        <is>
          <t xml:space="preserve">Remarks: script error
- Line from Script: Lady Aubrey konnte Eve nicht schelten, denn was passiert war, war unvermeidlich. S
- Note: schelten is nit a german word</t>
        </is>
      </c>
      <c r="J2452" t="inlineStr">
        <is>
          <t xml:space="preserve">AI</t>
        </is>
      </c>
      <c r="K2452" t="inlineStr">
        <is>
          <t xml:space="preserve">Script error</t>
        </is>
      </c>
      <c r="L2452" t="inlineStr">
        <is>
          <t xml:space="preserve">Script error</t>
        </is>
      </c>
      <c r="M2452" t="str">
        <f>IFERROR(IF(VLOOKUP(L2452,'Quantification'!$A:$B,2,FALSE)&amp;""="","Unclassified",VLOOKUP(L2452,'Quantification'!$A:$B,2,FALSE)),"Unclassified")</f>
        <v>Major</v>
      </c>
      <c r="N2452" t="inlineStr">
        <is>
          <t xml:space="preserve">frl-nina.wiederhold@pocketfm.com</t>
        </is>
      </c>
      <c r="O2452" t="inlineStr">
        <is>
          <t xml:space="preserve">Issues found in raw</t>
        </is>
      </c>
      <c r="P2452" t="str">
        <f>IF(OR(O2452="Issues found in master",O2452="Final master"),"Master",IF(OR(O2452="Ready for Master",O2452="Issues found in raw",O2452="Raw under QC",O2452="Issues resolved in raw"),"Raw","-"))</f>
        <v>Raw</v>
      </c>
      <c r="Q2452" s="13">
        <v>46255.81180555555</v>
      </c>
      <c r="R2452" t="inlineStr">
        <is>
          <t xml:space="preserve">2026-08 (Aug)</t>
        </is>
      </c>
      <c r="S2452">
        <f>IF(M2452="Not an error",0,IF(COUNTIFS($A$2:$A2452,$A2452,$D$2:$D2452,$D2452,$M$2:$M2452,"&lt;&gt;Not an error")=1,1,0))</f>
        <v>1</v>
      </c>
      <c r="T2452">
        <f>IF(M2452&lt;&gt;"Major",0,IF(COUNTIFS($A$2:$A2452,$A2452,$D$2:$D2452,$D2452,$M$2:$M2452,"Major")=1,1,0))</f>
        <v>1</v>
      </c>
      <c r="U2452">
        <f>IF(M2452&lt;&gt;"Minor",0,IF(COUNTIFS($A$2:$A2452,$A2452,$D$2:$D2452,$D2452,$M$2:$M2452,"Minor")=1,1,0))</f>
        <v>0</v>
      </c>
    </row>
    <row r="2453">
      <c r="A2453" t="inlineStr">
        <is>
          <t xml:space="preserve">b6992ff36e0ff4142e71f15a59f29601bbf05694</t>
        </is>
      </c>
      <c r="B2453" t="inlineStr">
        <is>
          <t xml:space="preserve">The Drowning Moon</t>
        </is>
      </c>
      <c r="C2453" t="inlineStr">
        <is>
          <t xml:space="preserve">Drowning Moon: Tochter Des Meeres</t>
        </is>
      </c>
      <c r="D2453" t="inlineStr">
        <is>
          <t xml:space="preserve">4f6e86c7dbc507a5d003db76c73a517e6c6affb0</t>
        </is>
      </c>
      <c r="E2453" t="inlineStr">
        <is>
          <t xml:space="preserve">Episode 15: Meister Vincent</t>
        </is>
      </c>
      <c r="F2453">
        <v>15</v>
      </c>
      <c r="G2453" t="inlineStr">
        <is>
          <t xml:space="preserve">10:47-10:57</t>
        </is>
      </c>
      <c r="H2453" t="inlineStr">
        <is>
          <t xml:space="preserve">Resolved</t>
        </is>
      </c>
      <c r="I2453" t="inlineStr">
        <is>
          <t xml:space="preserve">Remarks: Mispronunciation
- Line from Script: „Wenn ich mich nicht irre, war Mister Moriarty Senior damals ein Viscount, ein bekannter Name, der nur in den wohlhabendsten Kreisen verkehrte.“
- Note: Viscount shoud be vikont</t>
        </is>
      </c>
      <c r="J2453" t="inlineStr">
        <is>
          <t xml:space="preserve">VOA</t>
        </is>
      </c>
      <c r="K2453" t="inlineStr">
        <is>
          <t xml:space="preserve">Mispronunciation</t>
        </is>
      </c>
      <c r="L2453" t="inlineStr">
        <is>
          <t xml:space="preserve">Mispronunciation</t>
        </is>
      </c>
      <c r="M2453" t="str">
        <f>IFERROR(IF(VLOOKUP(L2453,'Quantification'!$A:$B,2,FALSE)&amp;""="","Unclassified",VLOOKUP(L2453,'Quantification'!$A:$B,2,FALSE)),"Unclassified")</f>
        <v>Major</v>
      </c>
      <c r="N2453" t="inlineStr">
        <is>
          <t xml:space="preserve">frl-nina.wiederhold@pocketfm.com</t>
        </is>
      </c>
      <c r="O2453" t="inlineStr">
        <is>
          <t xml:space="preserve">Issues found in raw</t>
        </is>
      </c>
      <c r="P2453" t="str">
        <f>IF(OR(O2453="Issues found in master",O2453="Final master"),"Master",IF(OR(O2453="Ready for Master",O2453="Issues found in raw",O2453="Raw under QC",O2453="Issues resolved in raw"),"Raw","-"))</f>
        <v>Raw</v>
      </c>
      <c r="Q2453" s="13">
        <v>46255.8125</v>
      </c>
      <c r="R2453" t="inlineStr">
        <is>
          <t xml:space="preserve">2026-08 (Aug)</t>
        </is>
      </c>
      <c r="S2453">
        <f>IF(M2453="Not an error",0,IF(COUNTIFS($A$2:$A2453,$A2453,$D$2:$D2453,$D2453,$M$2:$M2453,"&lt;&gt;Not an error")=1,1,0))</f>
        <v>1</v>
      </c>
      <c r="T2453">
        <f>IF(M2453&lt;&gt;"Major",0,IF(COUNTIFS($A$2:$A2453,$A2453,$D$2:$D2453,$D2453,$M$2:$M2453,"Major")=1,1,0))</f>
        <v>1</v>
      </c>
      <c r="U2453">
        <f>IF(M2453&lt;&gt;"Minor",0,IF(COUNTIFS($A$2:$A2453,$A2453,$D$2:$D2453,$D2453,$M$2:$M2453,"Minor")=1,1,0))</f>
        <v>0</v>
      </c>
    </row>
    <row r="2454">
      <c r="A2454" t="inlineStr">
        <is>
          <t xml:space="preserve">b6992ff36e0ff4142e71f15a59f29601bbf05694</t>
        </is>
      </c>
      <c r="B2454" t="inlineStr">
        <is>
          <t xml:space="preserve">The Drowning Moon</t>
        </is>
      </c>
      <c r="C2454" t="inlineStr">
        <is>
          <t xml:space="preserve">Drowning Moon: Tochter Des Meeres</t>
        </is>
      </c>
      <c r="D2454" t="inlineStr">
        <is>
          <t xml:space="preserve">95a6ea5f0cf29b51b1fc531bf9240280557ae16d</t>
        </is>
      </c>
      <c r="E2454" t="inlineStr">
        <is>
          <t xml:space="preserve">Episode 18: Eine Leichte Beute</t>
        </is>
      </c>
      <c r="F2454">
        <v>18</v>
      </c>
      <c r="G2454" t="inlineStr">
        <is>
          <t xml:space="preserve">7:02-7:04</t>
        </is>
      </c>
      <c r="H2454" t="inlineStr">
        <is>
          <t xml:space="preserve">Resolved</t>
        </is>
      </c>
      <c r="I2454" t="inlineStr">
        <is>
          <t xml:space="preserve">Remarks: Noise
- Line from Script: -
- Note: Noise all the way at the end</t>
        </is>
      </c>
      <c r="J2454" t="inlineStr">
        <is>
          <t xml:space="preserve">VOA</t>
        </is>
      </c>
      <c r="K2454" t="inlineStr">
        <is>
          <t xml:space="preserve">Physical noise of VOA</t>
        </is>
      </c>
      <c r="L2454" t="inlineStr">
        <is>
          <t xml:space="preserve">Physical noise of VOA</t>
        </is>
      </c>
      <c r="M2454" t="str">
        <f>IFERROR(IF(VLOOKUP(L2454,'Quantification'!$A:$B,2,FALSE)&amp;""="","Unclassified",VLOOKUP(L2454,'Quantification'!$A:$B,2,FALSE)),"Unclassified")</f>
        <v>Minor</v>
      </c>
      <c r="N2454" t="inlineStr">
        <is>
          <t xml:space="preserve">frl-nina.wiederhold@pocketfm.com</t>
        </is>
      </c>
      <c r="O2454" t="inlineStr">
        <is>
          <t xml:space="preserve">Issues found in raw</t>
        </is>
      </c>
      <c r="P2454" t="str">
        <f>IF(OR(O2454="Issues found in master",O2454="Final master"),"Master",IF(OR(O2454="Ready for Master",O2454="Issues found in raw",O2454="Raw under QC",O2454="Issues resolved in raw"),"Raw","-"))</f>
        <v>Raw</v>
      </c>
      <c r="Q2454" s="13">
        <v>46255.8125</v>
      </c>
      <c r="R2454" t="inlineStr">
        <is>
          <t xml:space="preserve">2026-08 (Aug)</t>
        </is>
      </c>
      <c r="S2454">
        <f>IF(M2454="Not an error",0,IF(COUNTIFS($A$2:$A2454,$A2454,$D$2:$D2454,$D2454,$M$2:$M2454,"&lt;&gt;Not an error")=1,1,0))</f>
        <v>1</v>
      </c>
      <c r="T2454">
        <f>IF(M2454&lt;&gt;"Major",0,IF(COUNTIFS($A$2:$A2454,$A2454,$D$2:$D2454,$D2454,$M$2:$M2454,"Major")=1,1,0))</f>
        <v>0</v>
      </c>
      <c r="U2454">
        <f>IF(M2454&lt;&gt;"Minor",0,IF(COUNTIFS($A$2:$A2454,$A2454,$D$2:$D2454,$D2454,$M$2:$M2454,"Minor")=1,1,0))</f>
        <v>1</v>
      </c>
    </row>
    <row r="2455">
      <c r="A2455" t="inlineStr">
        <is>
          <t xml:space="preserve">b6992ff36e0ff4142e71f15a59f29601bbf05694</t>
        </is>
      </c>
      <c r="B2455" t="inlineStr">
        <is>
          <t xml:space="preserve">The Drowning Moon</t>
        </is>
      </c>
      <c r="C2455" t="inlineStr">
        <is>
          <t xml:space="preserve">Drowning Moon: Tochter Des Meeres</t>
        </is>
      </c>
      <c r="D2455" t="inlineStr">
        <is>
          <t xml:space="preserve">869a5b84c57318ba375dcc325f245c6dfbf5973a</t>
        </is>
      </c>
      <c r="E2455" t="inlineStr">
        <is>
          <t xml:space="preserve">Episode 64: Sorge Der Kleinen Vampirin</t>
        </is>
      </c>
      <c r="F2455">
        <v>64</v>
      </c>
      <c r="G2455" t="inlineStr">
        <is>
          <t xml:space="preserve">5:50-5:54</t>
        </is>
      </c>
      <c r="H2455" t="inlineStr">
        <is>
          <t xml:space="preserve">Resolved</t>
        </is>
      </c>
      <c r="I2455" t="inlineStr">
        <is>
          <t xml:space="preserve">Remarks: Mispronunciation
- Line from Script: Allie drehte sich zu Eve um und nickte.
- Note: Eve</t>
        </is>
      </c>
      <c r="J2455" t="inlineStr">
        <is>
          <t xml:space="preserve">VOA</t>
        </is>
      </c>
      <c r="K2455" t="inlineStr">
        <is>
          <t xml:space="preserve">Modulation</t>
        </is>
      </c>
      <c r="L2455" t="inlineStr">
        <is>
          <t xml:space="preserve">Modulation</t>
        </is>
      </c>
      <c r="M2455" t="str">
        <f>IFERROR(IF(VLOOKUP(L2455,'Quantification'!$A:$B,2,FALSE)&amp;""="","Unclassified",VLOOKUP(L2455,'Quantification'!$A:$B,2,FALSE)),"Unclassified")</f>
        <v>Minor</v>
      </c>
      <c r="N2455" t="inlineStr">
        <is>
          <t xml:space="preserve">frl-nina.wiederhold@pocketfm.com</t>
        </is>
      </c>
      <c r="O2455" t="inlineStr">
        <is>
          <t xml:space="preserve">Final Master</t>
        </is>
      </c>
      <c r="P2455" t="str">
        <f>IF(OR(O2455="Issues found in master",O2455="Final master"),"Master",IF(OR(O2455="Ready for Master",O2455="Issues found in raw",O2455="Raw under QC",O2455="Issues resolved in raw"),"Raw","-"))</f>
        <v>Master</v>
      </c>
      <c r="Q2455" s="13">
        <v>46255.81458333333</v>
      </c>
      <c r="R2455" t="inlineStr">
        <is>
          <t xml:space="preserve">2026-08 (Aug)</t>
        </is>
      </c>
      <c r="S2455">
        <f>IF(M2455="Not an error",0,IF(COUNTIFS($A$2:$A2455,$A2455,$D$2:$D2455,$D2455,$M$2:$M2455,"&lt;&gt;Not an error")=1,1,0))</f>
        <v>1</v>
      </c>
      <c r="T2455">
        <f>IF(M2455&lt;&gt;"Major",0,IF(COUNTIFS($A$2:$A2455,$A2455,$D$2:$D2455,$D2455,$M$2:$M2455,"Major")=1,1,0))</f>
        <v>0</v>
      </c>
      <c r="U2455">
        <f>IF(M2455&lt;&gt;"Minor",0,IF(COUNTIFS($A$2:$A2455,$A2455,$D$2:$D2455,$D2455,$M$2:$M2455,"Minor")=1,1,0))</f>
        <v>1</v>
      </c>
    </row>
    <row r="2456">
      <c r="A2456" t="inlineStr">
        <is>
          <t xml:space="preserve">b6992ff36e0ff4142e71f15a59f29601bbf05694</t>
        </is>
      </c>
      <c r="B2456" t="inlineStr">
        <is>
          <t xml:space="preserve">The Drowning Moon</t>
        </is>
      </c>
      <c r="C2456" t="inlineStr">
        <is>
          <t xml:space="preserve">Drowning Moon: Tochter Des Meeres</t>
        </is>
      </c>
      <c r="D2456" t="inlineStr">
        <is>
          <t xml:space="preserve">cefd16922683bba6d93907f771b5c0b26ef323d9</t>
        </is>
      </c>
      <c r="E2456" t="inlineStr">
        <is>
          <t xml:space="preserve">Episode 67: Auge Der Näherin</t>
        </is>
      </c>
      <c r="F2456">
        <v>67</v>
      </c>
      <c r="G2456" t="inlineStr">
        <is>
          <t xml:space="preserve">7:03-7:10</t>
        </is>
      </c>
      <c r="H2456" t="inlineStr">
        <is>
          <t xml:space="preserve">Resolved</t>
        </is>
      </c>
      <c r="I2456" t="inlineStr">
        <is>
          <t xml:space="preserve">Remarks: Mispronunciation
- Line from Script: Man erzählt sich, der Lord habe dem Viscount den Titel eines Herzogs angeboten, doch dieser habe abgelehnt.
- Note: Viscount has a silent s</t>
        </is>
      </c>
      <c r="J2456" t="inlineStr">
        <is>
          <t xml:space="preserve">VOA</t>
        </is>
      </c>
      <c r="K2456" t="inlineStr">
        <is>
          <t xml:space="preserve">Mispronunciation</t>
        </is>
      </c>
      <c r="L2456" t="inlineStr">
        <is>
          <t xml:space="preserve">Mispronunciation</t>
        </is>
      </c>
      <c r="M2456" t="str">
        <f>IFERROR(IF(VLOOKUP(L2456,'Quantification'!$A:$B,2,FALSE)&amp;""="","Unclassified",VLOOKUP(L2456,'Quantification'!$A:$B,2,FALSE)),"Unclassified")</f>
        <v>Major</v>
      </c>
      <c r="N2456" t="inlineStr">
        <is>
          <t xml:space="preserve">frl-nina.wiederhold@pocketfm.com</t>
        </is>
      </c>
      <c r="O2456" t="inlineStr">
        <is>
          <t xml:space="preserve">Issues found in raw</t>
        </is>
      </c>
      <c r="P2456" t="str">
        <f>IF(OR(O2456="Issues found in master",O2456="Final master"),"Master",IF(OR(O2456="Ready for Master",O2456="Issues found in raw",O2456="Raw under QC",O2456="Issues resolved in raw"),"Raw","-"))</f>
        <v>Raw</v>
      </c>
      <c r="Q2456" s="13">
        <v>46255.81458333333</v>
      </c>
      <c r="R2456" t="inlineStr">
        <is>
          <t xml:space="preserve">2026-08 (Aug)</t>
        </is>
      </c>
      <c r="S2456">
        <f>IF(M2456="Not an error",0,IF(COUNTIFS($A$2:$A2456,$A2456,$D$2:$D2456,$D2456,$M$2:$M2456,"&lt;&gt;Not an error")=1,1,0))</f>
        <v>1</v>
      </c>
      <c r="T2456">
        <f>IF(M2456&lt;&gt;"Major",0,IF(COUNTIFS($A$2:$A2456,$A2456,$D$2:$D2456,$D2456,$M$2:$M2456,"Major")=1,1,0))</f>
        <v>1</v>
      </c>
      <c r="U2456">
        <f>IF(M2456&lt;&gt;"Minor",0,IF(COUNTIFS($A$2:$A2456,$A2456,$D$2:$D2456,$D2456,$M$2:$M2456,"Minor")=1,1,0))</f>
        <v>0</v>
      </c>
    </row>
    <row r="2457">
      <c r="A2457" t="inlineStr">
        <is>
          <t xml:space="preserve">b6992ff36e0ff4142e71f15a59f29601bbf05694</t>
        </is>
      </c>
      <c r="B2457" t="inlineStr">
        <is>
          <t xml:space="preserve">The Drowning Moon</t>
        </is>
      </c>
      <c r="C2457" t="inlineStr">
        <is>
          <t xml:space="preserve">Drowning Moon: Tochter Des Meeres</t>
        </is>
      </c>
      <c r="D2457" t="inlineStr">
        <is>
          <t xml:space="preserve">9f03b5991c3372e766aba89a23332f93526a676e</t>
        </is>
      </c>
      <c r="E2457" t="inlineStr">
        <is>
          <t xml:space="preserve">Episode 69: Feindlich Zu Den Füßen</t>
        </is>
      </c>
      <c r="F2457">
        <v>69</v>
      </c>
      <c r="G2457" t="inlineStr">
        <is>
          <t xml:space="preserve">10:07-10:09</t>
        </is>
      </c>
      <c r="H2457" t="inlineStr">
        <is>
          <t xml:space="preserve">Resolved</t>
        </is>
      </c>
      <c r="I2457" t="inlineStr">
        <is>
          <t xml:space="preserve">Remarks: Mispronunciation
- Line from Script: „Still.“
- Note: still should be schtill</t>
        </is>
      </c>
      <c r="J2457" t="inlineStr">
        <is>
          <t xml:space="preserve">VOA</t>
        </is>
      </c>
      <c r="K2457" t="inlineStr">
        <is>
          <t xml:space="preserve">Mispronunciation</t>
        </is>
      </c>
      <c r="L2457" t="inlineStr">
        <is>
          <t xml:space="preserve">Mispronunciation</t>
        </is>
      </c>
      <c r="M2457" t="str">
        <f>IFERROR(IF(VLOOKUP(L2457,'Quantification'!$A:$B,2,FALSE)&amp;""="","Unclassified",VLOOKUP(L2457,'Quantification'!$A:$B,2,FALSE)),"Unclassified")</f>
        <v>Major</v>
      </c>
      <c r="N2457" t="inlineStr">
        <is>
          <t xml:space="preserve">frl-nina.wiederhold@pocketfm.com</t>
        </is>
      </c>
      <c r="O2457" t="inlineStr">
        <is>
          <t xml:space="preserve">Raw under QC</t>
        </is>
      </c>
      <c r="P2457" t="str">
        <f>IF(OR(O2457="Issues found in master",O2457="Final master"),"Master",IF(OR(O2457="Ready for Master",O2457="Issues found in raw",O2457="Raw under QC",O2457="Issues resolved in raw"),"Raw","-"))</f>
        <v>Raw</v>
      </c>
      <c r="Q2457" s="13">
        <v>46255.81458333333</v>
      </c>
      <c r="R2457" t="inlineStr">
        <is>
          <t xml:space="preserve">2026-08 (Aug)</t>
        </is>
      </c>
      <c r="S2457">
        <f>IF(M2457="Not an error",0,IF(COUNTIFS($A$2:$A2457,$A2457,$D$2:$D2457,$D2457,$M$2:$M2457,"&lt;&gt;Not an error")=1,1,0))</f>
        <v>1</v>
      </c>
      <c r="T2457">
        <f>IF(M2457&lt;&gt;"Major",0,IF(COUNTIFS($A$2:$A2457,$A2457,$D$2:$D2457,$D2457,$M$2:$M2457,"Major")=1,1,0))</f>
        <v>1</v>
      </c>
      <c r="U2457">
        <f>IF(M2457&lt;&gt;"Minor",0,IF(COUNTIFS($A$2:$A2457,$A2457,$D$2:$D2457,$D2457,$M$2:$M2457,"Minor")=1,1,0))</f>
        <v>0</v>
      </c>
    </row>
    <row r="2458">
      <c r="A2458" t="inlineStr">
        <is>
          <t xml:space="preserve">b6992ff36e0ff4142e71f15a59f29601bbf05694</t>
        </is>
      </c>
      <c r="B2458" t="inlineStr">
        <is>
          <t xml:space="preserve">The Drowning Moon</t>
        </is>
      </c>
      <c r="C2458" t="inlineStr">
        <is>
          <t xml:space="preserve">Drowning Moon: Tochter Des Meeres</t>
        </is>
      </c>
      <c r="D2458" t="inlineStr">
        <is>
          <t xml:space="preserve">c51a5a50719d961acc459e545288a3aa3f583662</t>
        </is>
      </c>
      <c r="E2458" t="inlineStr">
        <is>
          <t xml:space="preserve">Episode 74: Wessen Kutsche Ist Das</t>
        </is>
      </c>
      <c r="F2458">
        <v>74</v>
      </c>
      <c r="G2458" t="inlineStr">
        <is>
          <t xml:space="preserve">7:01-7:04</t>
        </is>
      </c>
      <c r="H2458" t="inlineStr">
        <is>
          <t xml:space="preserve">Resolved</t>
        </is>
      </c>
      <c r="I2458" t="inlineStr">
        <is>
          <t xml:space="preserve">Remarks: repetition
- Line from Script: „Guten Morgen, Miss Barlow.“
- Note:</t>
        </is>
      </c>
      <c r="J2458" t="inlineStr">
        <is>
          <t xml:space="preserve">VOA</t>
        </is>
      </c>
      <c r="K2458" t="inlineStr">
        <is>
          <t xml:space="preserve">Repetition</t>
        </is>
      </c>
      <c r="L2458" t="inlineStr">
        <is>
          <t xml:space="preserve">Repetition</t>
        </is>
      </c>
      <c r="M2458" t="str">
        <f>IFERROR(IF(VLOOKUP(L2458,'Quantification'!$A:$B,2,FALSE)&amp;""="","Unclassified",VLOOKUP(L2458,'Quantification'!$A:$B,2,FALSE)),"Unclassified")</f>
        <v>Minor</v>
      </c>
      <c r="N2458" t="inlineStr">
        <is>
          <t xml:space="preserve">frl-nina.wiederhold@pocketfm.com</t>
        </is>
      </c>
      <c r="O2458" t="inlineStr">
        <is>
          <t xml:space="preserve">Issues found in raw</t>
        </is>
      </c>
      <c r="P2458" t="str">
        <f>IF(OR(O2458="Issues found in master",O2458="Final master"),"Master",IF(OR(O2458="Ready for Master",O2458="Issues found in raw",O2458="Raw under QC",O2458="Issues resolved in raw"),"Raw","-"))</f>
        <v>Raw</v>
      </c>
      <c r="Q2458" s="13">
        <v>46255.81458333333</v>
      </c>
      <c r="R2458" t="inlineStr">
        <is>
          <t xml:space="preserve">2026-08 (Aug)</t>
        </is>
      </c>
      <c r="S2458">
        <f>IF(M2458="Not an error",0,IF(COUNTIFS($A$2:$A2458,$A2458,$D$2:$D2458,$D2458,$M$2:$M2458,"&lt;&gt;Not an error")=1,1,0))</f>
        <v>1</v>
      </c>
      <c r="T2458">
        <f>IF(M2458&lt;&gt;"Major",0,IF(COUNTIFS($A$2:$A2458,$A2458,$D$2:$D2458,$D2458,$M$2:$M2458,"Major")=1,1,0))</f>
        <v>0</v>
      </c>
      <c r="U2458">
        <f>IF(M2458&lt;&gt;"Minor",0,IF(COUNTIFS($A$2:$A2458,$A2458,$D$2:$D2458,$D2458,$M$2:$M2458,"Minor")=1,1,0))</f>
        <v>1</v>
      </c>
    </row>
    <row r="2459">
      <c r="A2459" t="inlineStr">
        <is>
          <t xml:space="preserve">b6992ff36e0ff4142e71f15a59f29601bbf05694</t>
        </is>
      </c>
      <c r="B2459" t="inlineStr">
        <is>
          <t xml:space="preserve">The Drowning Moon</t>
        </is>
      </c>
      <c r="C2459" t="inlineStr">
        <is>
          <t xml:space="preserve">Drowning Moon: Tochter Des Meeres</t>
        </is>
      </c>
      <c r="D2459" t="inlineStr">
        <is>
          <t xml:space="preserve">01a7dcb758657d64d0443091040f4e6204cd9a32</t>
        </is>
      </c>
      <c r="E2459" t="inlineStr">
        <is>
          <t xml:space="preserve">Episode 210: Der Lange Tisch</t>
        </is>
      </c>
      <c r="F2459">
        <v>210</v>
      </c>
      <c r="G2459" t="inlineStr">
        <is>
          <t xml:space="preserve">3:28-3:35</t>
        </is>
      </c>
      <c r="H2459" t="inlineStr">
        <is>
          <t xml:space="preserve">Resolved</t>
        </is>
      </c>
      <c r="I2459" t="inlineStr">
        <is>
          <t xml:space="preserve">Remarks: script error
- Line from Script: Sie müssen die einzige Arbeitskraft in Ihrem Haushalt sein, und in Wiese kommt man offensichtlich nicht leicht an Geld“
- Note: translation error. Wiese should nor have been translated from Meadow. Meadow is the city she lives in</t>
        </is>
      </c>
      <c r="J2459" t="inlineStr">
        <is>
          <t xml:space="preserve">AI</t>
        </is>
      </c>
      <c r="K2459" t="inlineStr">
        <is>
          <t xml:space="preserve">Script error</t>
        </is>
      </c>
      <c r="L2459" t="inlineStr">
        <is>
          <t xml:space="preserve">Script error</t>
        </is>
      </c>
      <c r="M2459" t="str">
        <f>IFERROR(IF(VLOOKUP(L2459,'Quantification'!$A:$B,2,FALSE)&amp;""="","Unclassified",VLOOKUP(L2459,'Quantification'!$A:$B,2,FALSE)),"Unclassified")</f>
        <v>Major</v>
      </c>
      <c r="N2459" t="inlineStr">
        <is>
          <t xml:space="preserve">frl-nina.wiederhold@pocketfm.com</t>
        </is>
      </c>
      <c r="O2459" t="inlineStr">
        <is>
          <t xml:space="preserve">Issues found in raw</t>
        </is>
      </c>
      <c r="P2459" t="str">
        <f>IF(OR(O2459="Issues found in master",O2459="Final master"),"Master",IF(OR(O2459="Ready for Master",O2459="Issues found in raw",O2459="Raw under QC",O2459="Issues resolved in raw"),"Raw","-"))</f>
        <v>Raw</v>
      </c>
      <c r="Q2459" s="13">
        <v>46284.16458333333</v>
      </c>
      <c r="R2459" t="inlineStr">
        <is>
          <t xml:space="preserve">2026-09 (Sept)</t>
        </is>
      </c>
      <c r="S2459">
        <f>IF(M2459="Not an error",0,IF(COUNTIFS($A$2:$A2459,$A2459,$D$2:$D2459,$D2459,$M$2:$M2459,"&lt;&gt;Not an error")=1,1,0))</f>
        <v>1</v>
      </c>
      <c r="T2459">
        <f>IF(M2459&lt;&gt;"Major",0,IF(COUNTIFS($A$2:$A2459,$A2459,$D$2:$D2459,$D2459,$M$2:$M2459,"Major")=1,1,0))</f>
        <v>1</v>
      </c>
      <c r="U2459">
        <f>IF(M2459&lt;&gt;"Minor",0,IF(COUNTIFS($A$2:$A2459,$A2459,$D$2:$D2459,$D2459,$M$2:$M2459,"Minor")=1,1,0))</f>
        <v>0</v>
      </c>
    </row>
    <row r="2460">
      <c r="A2460" t="inlineStr">
        <is>
          <t xml:space="preserve">b6992ff36e0ff4142e71f15a59f29601bbf05694</t>
        </is>
      </c>
      <c r="B2460" t="inlineStr">
        <is>
          <t xml:space="preserve">The Drowning Moon</t>
        </is>
      </c>
      <c r="C2460" t="inlineStr">
        <is>
          <t xml:space="preserve">Drowning Moon: Tochter Des Meeres</t>
        </is>
      </c>
      <c r="D2460" t="inlineStr">
        <is>
          <t xml:space="preserve">bba526a9ffc173b3beaeda0782be243c81fb4baf</t>
        </is>
      </c>
      <c r="E2460" t="inlineStr">
        <is>
          <t xml:space="preserve">Episode 215: Brief Von Einem Freund</t>
        </is>
      </c>
      <c r="F2460">
        <v>215</v>
      </c>
      <c r="G2460" t="inlineStr">
        <is>
          <t xml:space="preserve">0:39-0:47</t>
        </is>
      </c>
      <c r="H2460" t="inlineStr">
        <is>
          <t xml:space="preserve">Resolved</t>
        </is>
      </c>
      <c r="I2460" t="inlineStr">
        <is>
          <t xml:space="preserve">Remarks: Script Error
- Line from Script: So in Gedanken versunken, bemerkte Eve erst, dass die Kutsche in Wiese angekommen war, als der Kutscher sie ansprach
- Note: Wiese should be Meadow</t>
        </is>
      </c>
      <c r="J2460" t="inlineStr">
        <is>
          <t xml:space="preserve">VOA</t>
        </is>
      </c>
      <c r="K2460" t="inlineStr">
        <is>
          <t xml:space="preserve">Modulation</t>
        </is>
      </c>
      <c r="L2460" t="inlineStr">
        <is>
          <t xml:space="preserve">Modulation</t>
        </is>
      </c>
      <c r="M2460" t="str">
        <f>IFERROR(IF(VLOOKUP(L2460,'Quantification'!$A:$B,2,FALSE)&amp;""="","Unclassified",VLOOKUP(L2460,'Quantification'!$A:$B,2,FALSE)),"Unclassified")</f>
        <v>Minor</v>
      </c>
      <c r="N2460" t="inlineStr">
        <is>
          <t xml:space="preserve">frl-nina.wiederhold@pocketfm.com</t>
        </is>
      </c>
      <c r="O2460" t="inlineStr">
        <is>
          <t xml:space="preserve">Issues found in raw</t>
        </is>
      </c>
      <c r="P2460" t="str">
        <f>IF(OR(O2460="Issues found in master",O2460="Final master"),"Master",IF(OR(O2460="Ready for Master",O2460="Issues found in raw",O2460="Raw under QC",O2460="Issues resolved in raw"),"Raw","-"))</f>
        <v>Raw</v>
      </c>
      <c r="Q2460" s="13">
        <v>46284.16458333333</v>
      </c>
      <c r="R2460" t="inlineStr">
        <is>
          <t xml:space="preserve">2026-09 (Sept)</t>
        </is>
      </c>
      <c r="S2460">
        <f>IF(M2460="Not an error",0,IF(COUNTIFS($A$2:$A2460,$A2460,$D$2:$D2460,$D2460,$M$2:$M2460,"&lt;&gt;Not an error")=1,1,0))</f>
        <v>1</v>
      </c>
      <c r="T2460">
        <f>IF(M2460&lt;&gt;"Major",0,IF(COUNTIFS($A$2:$A2460,$A2460,$D$2:$D2460,$D2460,$M$2:$M2460,"Major")=1,1,0))</f>
        <v>0</v>
      </c>
      <c r="U2460">
        <f>IF(M2460&lt;&gt;"Minor",0,IF(COUNTIFS($A$2:$A2460,$A2460,$D$2:$D2460,$D2460,$M$2:$M2460,"Minor")=1,1,0))</f>
        <v>1</v>
      </c>
    </row>
    <row r="2461">
      <c r="A2461" t="inlineStr">
        <is>
          <t xml:space="preserve">b6992ff36e0ff4142e71f15a59f29601bbf05694</t>
        </is>
      </c>
      <c r="B2461" t="inlineStr">
        <is>
          <t xml:space="preserve">The Drowning Moon</t>
        </is>
      </c>
      <c r="C2461" t="inlineStr">
        <is>
          <t xml:space="preserve">Drowning Moon: Tochter Des Meeres</t>
        </is>
      </c>
      <c r="D2461" t="inlineStr">
        <is>
          <t xml:space="preserve">ddbaaefe24cdafdda111cea6c2187386b975ab0e</t>
        </is>
      </c>
      <c r="E2461" t="inlineStr">
        <is>
          <t xml:space="preserve">Episode 218: Toast Und Tratsch</t>
        </is>
      </c>
      <c r="F2461">
        <v>218</v>
      </c>
      <c r="G2461" t="inlineStr">
        <is>
          <t xml:space="preserve">0:00-0:07</t>
        </is>
      </c>
      <c r="H2461" t="inlineStr">
        <is>
          <t xml:space="preserve">Resolved</t>
        </is>
      </c>
      <c r="I2461" t="inlineStr">
        <is>
          <t xml:space="preserve">Remarks: Script Error
- Line from Script: Während die Kutsche mit Lady Aubrey und Eugene nach Berkshire in der Ferne verschwand, blieb Eve in Wiese zurück.
- Note: wiese should be meadow</t>
        </is>
      </c>
      <c r="J2461" t="inlineStr">
        <is>
          <t xml:space="preserve">AI</t>
        </is>
      </c>
      <c r="K2461" t="inlineStr">
        <is>
          <t xml:space="preserve">Script error</t>
        </is>
      </c>
      <c r="L2461" t="inlineStr">
        <is>
          <t xml:space="preserve">Script error</t>
        </is>
      </c>
      <c r="M2461" t="str">
        <f>IFERROR(IF(VLOOKUP(L2461,'Quantification'!$A:$B,2,FALSE)&amp;""="","Unclassified",VLOOKUP(L2461,'Quantification'!$A:$B,2,FALSE)),"Unclassified")</f>
        <v>Major</v>
      </c>
      <c r="N2461" t="inlineStr">
        <is>
          <t xml:space="preserve">frl-nina.wiederhold@pocketfm.com</t>
        </is>
      </c>
      <c r="O2461" t="inlineStr">
        <is>
          <t xml:space="preserve">Issues found in raw</t>
        </is>
      </c>
      <c r="P2461" t="str">
        <f>IF(OR(O2461="Issues found in master",O2461="Final master"),"Master",IF(OR(O2461="Ready for Master",O2461="Issues found in raw",O2461="Raw under QC",O2461="Issues resolved in raw"),"Raw","-"))</f>
        <v>Raw</v>
      </c>
      <c r="Q2461" s="13">
        <v>46284.16458333333</v>
      </c>
      <c r="R2461" t="inlineStr">
        <is>
          <t xml:space="preserve">2026-09 (Sept)</t>
        </is>
      </c>
      <c r="S2461">
        <f>IF(M2461="Not an error",0,IF(COUNTIFS($A$2:$A2461,$A2461,$D$2:$D2461,$D2461,$M$2:$M2461,"&lt;&gt;Not an error")=1,1,0))</f>
        <v>1</v>
      </c>
      <c r="T2461">
        <f>IF(M2461&lt;&gt;"Major",0,IF(COUNTIFS($A$2:$A2461,$A2461,$D$2:$D2461,$D2461,$M$2:$M2461,"Major")=1,1,0))</f>
        <v>1</v>
      </c>
      <c r="U2461">
        <f>IF(M2461&lt;&gt;"Minor",0,IF(COUNTIFS($A$2:$A2461,$A2461,$D$2:$D2461,$D2461,$M$2:$M2461,"Minor")=1,1,0))</f>
        <v>0</v>
      </c>
    </row>
    <row r="2462">
      <c r="A2462" t="inlineStr">
        <is>
          <t xml:space="preserve">b6992ff36e0ff4142e71f15a59f29601bbf05694</t>
        </is>
      </c>
      <c r="B2462" t="inlineStr">
        <is>
          <t xml:space="preserve">The Drowning Moon</t>
        </is>
      </c>
      <c r="C2462" t="inlineStr">
        <is>
          <t xml:space="preserve">Drowning Moon: Tochter Des Meeres</t>
        </is>
      </c>
      <c r="D2462" t="inlineStr">
        <is>
          <t xml:space="preserve">ddbaaefe24cdafdda111cea6c2187386b975ab0e</t>
        </is>
      </c>
      <c r="E2462" t="inlineStr">
        <is>
          <t xml:space="preserve">Episode 218: Toast Und Tratsch</t>
        </is>
      </c>
      <c r="F2462">
        <v>218</v>
      </c>
      <c r="G2462" t="inlineStr">
        <is>
          <t xml:space="preserve">8:53-8:57</t>
        </is>
      </c>
      <c r="H2462" t="inlineStr">
        <is>
          <t xml:space="preserve">Resolved</t>
        </is>
      </c>
      <c r="I2462" t="inlineStr">
        <is>
          <t xml:space="preserve">Remarks: Script Error
- Line from Script: „Er ist derjenige, der Dame Kamilla getötet hat!
- Note: tranlsation error. It was always Lady and not Dame</t>
        </is>
      </c>
      <c r="J2462" t="inlineStr">
        <is>
          <t xml:space="preserve">AI</t>
        </is>
      </c>
      <c r="K2462" t="inlineStr">
        <is>
          <t xml:space="preserve">Script error</t>
        </is>
      </c>
      <c r="L2462" t="inlineStr">
        <is>
          <t xml:space="preserve">Script error</t>
        </is>
      </c>
      <c r="M2462" t="str">
        <f>IFERROR(IF(VLOOKUP(L2462,'Quantification'!$A:$B,2,FALSE)&amp;""="","Unclassified",VLOOKUP(L2462,'Quantification'!$A:$B,2,FALSE)),"Unclassified")</f>
        <v>Major</v>
      </c>
      <c r="N2462" t="inlineStr">
        <is>
          <t xml:space="preserve">frl-nina.wiederhold@pocketfm.com</t>
        </is>
      </c>
      <c r="O2462" t="inlineStr">
        <is>
          <t xml:space="preserve">Issues found in raw</t>
        </is>
      </c>
      <c r="P2462" t="str">
        <f>IF(OR(O2462="Issues found in master",O2462="Final master"),"Master",IF(OR(O2462="Ready for Master",O2462="Issues found in raw",O2462="Raw under QC",O2462="Issues resolved in raw"),"Raw","-"))</f>
        <v>Raw</v>
      </c>
      <c r="Q2462" s="13">
        <v>46284.16458333333</v>
      </c>
      <c r="R2462" t="inlineStr">
        <is>
          <t xml:space="preserve">2026-09 (Sept)</t>
        </is>
      </c>
      <c r="S2462">
        <f>IF(M2462="Not an error",0,IF(COUNTIFS($A$2:$A2462,$A2462,$D$2:$D2462,$D2462,$M$2:$M2462,"&lt;&gt;Not an error")=1,1,0))</f>
        <v>0</v>
      </c>
      <c r="T2462">
        <f>IF(M2462&lt;&gt;"Major",0,IF(COUNTIFS($A$2:$A2462,$A2462,$D$2:$D2462,$D2462,$M$2:$M2462,"Major")=1,1,0))</f>
        <v>0</v>
      </c>
      <c r="U2462">
        <f>IF(M2462&lt;&gt;"Minor",0,IF(COUNTIFS($A$2:$A2462,$A2462,$D$2:$D2462,$D2462,$M$2:$M2462,"Minor")=1,1,0))</f>
        <v>0</v>
      </c>
    </row>
    <row r="2463">
      <c r="A2463" t="inlineStr">
        <is>
          <t xml:space="preserve">b6992ff36e0ff4142e71f15a59f29601bbf05694</t>
        </is>
      </c>
      <c r="B2463" t="inlineStr">
        <is>
          <t xml:space="preserve">The Drowning Moon</t>
        </is>
      </c>
      <c r="C2463" t="inlineStr">
        <is>
          <t xml:space="preserve">Drowning Moon: Tochter Des Meeres</t>
        </is>
      </c>
      <c r="D2463" t="inlineStr">
        <is>
          <t xml:space="preserve">ddbaaefe24cdafdda111cea6c2187386b975ab0e</t>
        </is>
      </c>
      <c r="E2463" t="inlineStr">
        <is>
          <t xml:space="preserve">Episode 218: Toast Und Tratsch</t>
        </is>
      </c>
      <c r="F2463">
        <v>218</v>
      </c>
      <c r="G2463" t="inlineStr">
        <is>
          <t xml:space="preserve">9:21-9:30</t>
        </is>
      </c>
      <c r="H2463" t="inlineStr">
        <is>
          <t xml:space="preserve">Resolved</t>
        </is>
      </c>
      <c r="I2463" t="inlineStr">
        <is>
          <t xml:space="preserve">Remarks: Script Error
- Line from Script: „Er wurde gestern Abend in der Nähe des Rates gefunden, mit einer Schaufel, neben der Leiche von Dame Kamilla. Arme Dame Kamilla.
- Note: tranlsation error. It was always Lady and not Dame</t>
        </is>
      </c>
      <c r="J2463" t="inlineStr">
        <is>
          <t xml:space="preserve">AI</t>
        </is>
      </c>
      <c r="K2463" t="inlineStr">
        <is>
          <t xml:space="preserve">Script error</t>
        </is>
      </c>
      <c r="L2463" t="inlineStr">
        <is>
          <t xml:space="preserve">Script error</t>
        </is>
      </c>
      <c r="M2463" t="str">
        <f>IFERROR(IF(VLOOKUP(L2463,'Quantification'!$A:$B,2,FALSE)&amp;""="","Unclassified",VLOOKUP(L2463,'Quantification'!$A:$B,2,FALSE)),"Unclassified")</f>
        <v>Major</v>
      </c>
      <c r="N2463" t="inlineStr">
        <is>
          <t xml:space="preserve">frl-nina.wiederhold@pocketfm.com</t>
        </is>
      </c>
      <c r="O2463" t="inlineStr">
        <is>
          <t xml:space="preserve">Issues found in raw</t>
        </is>
      </c>
      <c r="P2463" t="str">
        <f>IF(OR(O2463="Issues found in master",O2463="Final master"),"Master",IF(OR(O2463="Ready for Master",O2463="Issues found in raw",O2463="Raw under QC",O2463="Issues resolved in raw"),"Raw","-"))</f>
        <v>Raw</v>
      </c>
      <c r="Q2463" s="13">
        <v>46284.16458333333</v>
      </c>
      <c r="R2463" t="inlineStr">
        <is>
          <t xml:space="preserve">2026-09 (Sept)</t>
        </is>
      </c>
      <c r="S2463">
        <f>IF(M2463="Not an error",0,IF(COUNTIFS($A$2:$A2463,$A2463,$D$2:$D2463,$D2463,$M$2:$M2463,"&lt;&gt;Not an error")=1,1,0))</f>
        <v>0</v>
      </c>
      <c r="T2463">
        <f>IF(M2463&lt;&gt;"Major",0,IF(COUNTIFS($A$2:$A2463,$A2463,$D$2:$D2463,$D2463,$M$2:$M2463,"Major")=1,1,0))</f>
        <v>0</v>
      </c>
      <c r="U2463">
        <f>IF(M2463&lt;&gt;"Minor",0,IF(COUNTIFS($A$2:$A2463,$A2463,$D$2:$D2463,$D2463,$M$2:$M2463,"Minor")=1,1,0))</f>
        <v>0</v>
      </c>
    </row>
    <row r="2464">
      <c r="A2464" t="inlineStr">
        <is>
          <t xml:space="preserve">b6992ff36e0ff4142e71f15a59f29601bbf05694</t>
        </is>
      </c>
      <c r="B2464" t="inlineStr">
        <is>
          <t xml:space="preserve">The Drowning Moon</t>
        </is>
      </c>
      <c r="C2464" t="inlineStr">
        <is>
          <t xml:space="preserve">Drowning Moon: Tochter Des Meeres</t>
        </is>
      </c>
      <c r="D2464" t="inlineStr">
        <is>
          <t xml:space="preserve">ddbaaefe24cdafdda111cea6c2187386b975ab0e</t>
        </is>
      </c>
      <c r="E2464" t="inlineStr">
        <is>
          <t xml:space="preserve">Episode 218: Toast Und Tratsch</t>
        </is>
      </c>
      <c r="F2464">
        <v>218</v>
      </c>
      <c r="G2464" t="inlineStr">
        <is>
          <t xml:space="preserve">9:52-10:00</t>
        </is>
      </c>
      <c r="H2464" t="inlineStr">
        <is>
          <t xml:space="preserve">Resolved</t>
        </is>
      </c>
      <c r="I2464" t="inlineStr">
        <is>
          <t xml:space="preserve">Remarks: Script Error
- Line from Script: Da Dame Kamillas Leiche nun gefunden und die Schuld Mister Walsh zugeschoben worden war, konnte Eve aufatmen.
- Note: tranlsation error. It was always Lady and not Dame</t>
        </is>
      </c>
      <c r="J2464" t="inlineStr">
        <is>
          <t xml:space="preserve">AI</t>
        </is>
      </c>
      <c r="K2464" t="inlineStr">
        <is>
          <t xml:space="preserve">Script error</t>
        </is>
      </c>
      <c r="L2464" t="inlineStr">
        <is>
          <t xml:space="preserve">Script error</t>
        </is>
      </c>
      <c r="M2464" t="str">
        <f>IFERROR(IF(VLOOKUP(L2464,'Quantification'!$A:$B,2,FALSE)&amp;""="","Unclassified",VLOOKUP(L2464,'Quantification'!$A:$B,2,FALSE)),"Unclassified")</f>
        <v>Major</v>
      </c>
      <c r="N2464" t="inlineStr">
        <is>
          <t xml:space="preserve">frl-nina.wiederhold@pocketfm.com</t>
        </is>
      </c>
      <c r="O2464" t="inlineStr">
        <is>
          <t xml:space="preserve">Issues found in raw</t>
        </is>
      </c>
      <c r="P2464" t="str">
        <f>IF(OR(O2464="Issues found in master",O2464="Final master"),"Master",IF(OR(O2464="Ready for Master",O2464="Issues found in raw",O2464="Raw under QC",O2464="Issues resolved in raw"),"Raw","-"))</f>
        <v>Raw</v>
      </c>
      <c r="Q2464" s="13">
        <v>46284.16458333333</v>
      </c>
      <c r="R2464" t="inlineStr">
        <is>
          <t xml:space="preserve">2026-09 (Sept)</t>
        </is>
      </c>
      <c r="S2464">
        <f>IF(M2464="Not an error",0,IF(COUNTIFS($A$2:$A2464,$A2464,$D$2:$D2464,$D2464,$M$2:$M2464,"&lt;&gt;Not an error")=1,1,0))</f>
        <v>0</v>
      </c>
      <c r="T2464">
        <f>IF(M2464&lt;&gt;"Major",0,IF(COUNTIFS($A$2:$A2464,$A2464,$D$2:$D2464,$D2464,$M$2:$M2464,"Major")=1,1,0))</f>
        <v>0</v>
      </c>
      <c r="U2464">
        <f>IF(M2464&lt;&gt;"Minor",0,IF(COUNTIFS($A$2:$A2464,$A2464,$D$2:$D2464,$D2464,$M$2:$M2464,"Minor")=1,1,0))</f>
        <v>0</v>
      </c>
    </row>
    <row r="2465">
      <c r="A2465" t="inlineStr">
        <is>
          <t xml:space="preserve">b6992ff36e0ff4142e71f15a59f29601bbf05694</t>
        </is>
      </c>
      <c r="B2465" t="inlineStr">
        <is>
          <t xml:space="preserve">The Drowning Moon</t>
        </is>
      </c>
      <c r="C2465" t="inlineStr">
        <is>
          <t xml:space="preserve">Drowning Moon: Tochter Des Meeres</t>
        </is>
      </c>
      <c r="D2465" t="inlineStr">
        <is>
          <t xml:space="preserve">ddbaaefe24cdafdda111cea6c2187386b975ab0e</t>
        </is>
      </c>
      <c r="E2465" t="inlineStr">
        <is>
          <t xml:space="preserve">Episode 218: Toast Und Tratsch</t>
        </is>
      </c>
      <c r="F2465">
        <v>218</v>
      </c>
      <c r="G2465" t="inlineStr">
        <is>
          <t xml:space="preserve">10:21-10:54</t>
        </is>
      </c>
      <c r="H2465" t="inlineStr">
        <is>
          <t xml:space="preserve">Resolved</t>
        </is>
      </c>
      <c r="I2465" t="inlineStr">
        <is>
          <t xml:space="preserve">Remarks: Script Error
- Line from Script: „Es ist in der Tat ein Schock, dass er irgendetwas mit dem Verschwinden von Dame Kamilla zu tun haben sollte.“
Marceline teilte ihre Gedanken, während sie die frischen Nachrichten zu ihrer warmen Tasse Bluttee genoss: „Wenn der Mann eine Affäre mit einer anderen Frau hatte und sie getötet hat, wer weiß? Vielleicht hat er Dame Kamilla auch wegen einer Affäre getötet? Missus Walsh muss unter Schock stehen.“
Für den Rest des Frühstücks diskutierten Lady Annalise und Marceline weiter über Mister Walsh und Dame Kamilla. - Note: tranlsation error. It was always Lady and not Dame</t>
        </is>
      </c>
      <c r="J2465" t="inlineStr">
        <is>
          <t xml:space="preserve">AI</t>
        </is>
      </c>
      <c r="K2465" t="inlineStr">
        <is>
          <t xml:space="preserve">Script error</t>
        </is>
      </c>
      <c r="L2465" t="inlineStr">
        <is>
          <t xml:space="preserve">Script error</t>
        </is>
      </c>
      <c r="M2465" t="str">
        <f>IFERROR(IF(VLOOKUP(L2465,'Quantification'!$A:$B,2,FALSE)&amp;""="","Unclassified",VLOOKUP(L2465,'Quantification'!$A:$B,2,FALSE)),"Unclassified")</f>
        <v>Major</v>
      </c>
      <c r="N2465" t="inlineStr">
        <is>
          <t xml:space="preserve">frl-nina.wiederhold@pocketfm.com</t>
        </is>
      </c>
      <c r="O2465" t="inlineStr">
        <is>
          <t xml:space="preserve">Issues found in raw</t>
        </is>
      </c>
      <c r="P2465" t="str">
        <f>IF(OR(O2465="Issues found in master",O2465="Final master"),"Master",IF(OR(O2465="Ready for Master",O2465="Issues found in raw",O2465="Raw under QC",O2465="Issues resolved in raw"),"Raw","-"))</f>
        <v>Raw</v>
      </c>
      <c r="Q2465" s="13">
        <v>46284.16458333333</v>
      </c>
      <c r="R2465" t="inlineStr">
        <is>
          <t xml:space="preserve">2026-09 (Sept)</t>
        </is>
      </c>
      <c r="S2465">
        <f>IF(M2465="Not an error",0,IF(COUNTIFS($A$2:$A2465,$A2465,$D$2:$D2465,$D2465,$M$2:$M2465,"&lt;&gt;Not an error")=1,1,0))</f>
        <v>0</v>
      </c>
      <c r="T2465">
        <f>IF(M2465&lt;&gt;"Major",0,IF(COUNTIFS($A$2:$A2465,$A2465,$D$2:$D2465,$D2465,$M$2:$M2465,"Major")=1,1,0))</f>
        <v>0</v>
      </c>
      <c r="U2465">
        <f>IF(M2465&lt;&gt;"Minor",0,IF(COUNTIFS($A$2:$A2465,$A2465,$D$2:$D2465,$D2465,$M$2:$M2465,"Minor")=1,1,0))</f>
        <v>0</v>
      </c>
    </row>
    <row r="2466">
      <c r="A2466" t="inlineStr">
        <is>
          <t xml:space="preserve">b6992ff36e0ff4142e71f15a59f29601bbf05694</t>
        </is>
      </c>
      <c r="B2466" t="inlineStr">
        <is>
          <t xml:space="preserve">The Drowning Moon</t>
        </is>
      </c>
      <c r="C2466" t="inlineStr">
        <is>
          <t xml:space="preserve">Drowning Moon: Tochter Des Meeres</t>
        </is>
      </c>
      <c r="D2466" t="inlineStr">
        <is>
          <t xml:space="preserve">f65142733cddc6b958b23ac4bfea64d4c229bf7d</t>
        </is>
      </c>
      <c r="E2466" t="inlineStr">
        <is>
          <t xml:space="preserve">Episode 222: Die Besten Designs</t>
        </is>
      </c>
      <c r="F2466">
        <v>222</v>
      </c>
      <c r="G2466" t="inlineStr">
        <is>
          <t xml:space="preserve">13:45-13:49</t>
        </is>
      </c>
      <c r="H2466" t="inlineStr">
        <is>
          <t xml:space="preserve">Resolved</t>
        </is>
      </c>
      <c r="I2466" t="inlineStr">
        <is>
          <t xml:space="preserve">Remarks: Script Error
- Line from Script: „Nicht so gut, wie ich es gerne wäre.“
- Note: grammar: täte statt wäre</t>
        </is>
      </c>
      <c r="J2466" t="inlineStr">
        <is>
          <t xml:space="preserve">AI</t>
        </is>
      </c>
      <c r="K2466" t="inlineStr">
        <is>
          <t xml:space="preserve">Script error</t>
        </is>
      </c>
      <c r="L2466" t="inlineStr">
        <is>
          <t xml:space="preserve">Script error</t>
        </is>
      </c>
      <c r="M2466" t="str">
        <f>IFERROR(IF(VLOOKUP(L2466,'Quantification'!$A:$B,2,FALSE)&amp;""="","Unclassified",VLOOKUP(L2466,'Quantification'!$A:$B,2,FALSE)),"Unclassified")</f>
        <v>Major</v>
      </c>
      <c r="N2466" t="inlineStr">
        <is>
          <t xml:space="preserve">frl-nina.wiederhold@pocketfm.com</t>
        </is>
      </c>
      <c r="O2466" t="inlineStr">
        <is>
          <t xml:space="preserve">Issues found in raw</t>
        </is>
      </c>
      <c r="P2466" t="str">
        <f>IF(OR(O2466="Issues found in master",O2466="Final master"),"Master",IF(OR(O2466="Ready for Master",O2466="Issues found in raw",O2466="Raw under QC",O2466="Issues resolved in raw"),"Raw","-"))</f>
        <v>Raw</v>
      </c>
      <c r="Q2466" s="13">
        <v>46284.16527777778</v>
      </c>
      <c r="R2466" t="inlineStr">
        <is>
          <t xml:space="preserve">2026-09 (Sept)</t>
        </is>
      </c>
      <c r="S2466">
        <f>IF(M2466="Not an error",0,IF(COUNTIFS($A$2:$A2466,$A2466,$D$2:$D2466,$D2466,$M$2:$M2466,"&lt;&gt;Not an error")=1,1,0))</f>
        <v>1</v>
      </c>
      <c r="T2466">
        <f>IF(M2466&lt;&gt;"Major",0,IF(COUNTIFS($A$2:$A2466,$A2466,$D$2:$D2466,$D2466,$M$2:$M2466,"Major")=1,1,0))</f>
        <v>1</v>
      </c>
      <c r="U2466">
        <f>IF(M2466&lt;&gt;"Minor",0,IF(COUNTIFS($A$2:$A2466,$A2466,$D$2:$D2466,$D2466,$M$2:$M2466,"Minor")=1,1,0))</f>
        <v>0</v>
      </c>
    </row>
    <row r="2467">
      <c r="A2467" t="inlineStr">
        <is>
          <t xml:space="preserve">b6992ff36e0ff4142e71f15a59f29601bbf05694</t>
        </is>
      </c>
      <c r="B2467" t="inlineStr">
        <is>
          <t xml:space="preserve">The Drowning Moon</t>
        </is>
      </c>
      <c r="C2467" t="inlineStr">
        <is>
          <t xml:space="preserve">Drowning Moon: Tochter Des Meeres</t>
        </is>
      </c>
      <c r="D2467" t="inlineStr">
        <is>
          <t xml:space="preserve">7d5eb7d95e6a3608c7743ffb31d4712c5aadc0b0</t>
        </is>
      </c>
      <c r="E2467" t="inlineStr">
        <is>
          <t xml:space="preserve">Episode 227: Anspruchsvoller Reinblut-Vampir</t>
        </is>
      </c>
      <c r="F2467">
        <v>227</v>
      </c>
      <c r="G2467" t="inlineStr">
        <is>
          <t xml:space="preserve">2:35-2:43</t>
        </is>
      </c>
      <c r="H2467" t="inlineStr">
        <is>
          <t xml:space="preserve">Resolved</t>
        </is>
      </c>
      <c r="I2467" t="inlineStr">
        <is>
          <t xml:space="preserve">Remarks: Script Error
- Line from Script: Wäre jemand anderes an Vincents Stelle gewesen, hätte er sie grob gebissen, so wie Dame Kamilla es ohne Rücksicht getan hatte.
- Note: Dame should be lady</t>
        </is>
      </c>
      <c r="J2467" t="inlineStr">
        <is>
          <t xml:space="preserve">AI</t>
        </is>
      </c>
      <c r="K2467" t="inlineStr">
        <is>
          <t xml:space="preserve">Script error</t>
        </is>
      </c>
      <c r="L2467" t="inlineStr">
        <is>
          <t xml:space="preserve">Script error</t>
        </is>
      </c>
      <c r="M2467" t="str">
        <f>IFERROR(IF(VLOOKUP(L2467,'Quantification'!$A:$B,2,FALSE)&amp;""="","Unclassified",VLOOKUP(L2467,'Quantification'!$A:$B,2,FALSE)),"Unclassified")</f>
        <v>Major</v>
      </c>
      <c r="N2467" t="inlineStr">
        <is>
          <t xml:space="preserve">frl-nina.wiederhold@pocketfm.com</t>
        </is>
      </c>
      <c r="O2467" t="inlineStr">
        <is>
          <t xml:space="preserve">Issues found in raw</t>
        </is>
      </c>
      <c r="P2467" t="str">
        <f>IF(OR(O2467="Issues found in master",O2467="Final master"),"Master",IF(OR(O2467="Ready for Master",O2467="Issues found in raw",O2467="Raw under QC",O2467="Issues resolved in raw"),"Raw","-"))</f>
        <v>Raw</v>
      </c>
      <c r="Q2467" s="13">
        <v>46284.16527777778</v>
      </c>
      <c r="R2467" t="inlineStr">
        <is>
          <t xml:space="preserve">2026-09 (Sept)</t>
        </is>
      </c>
      <c r="S2467">
        <f>IF(M2467="Not an error",0,IF(COUNTIFS($A$2:$A2467,$A2467,$D$2:$D2467,$D2467,$M$2:$M2467,"&lt;&gt;Not an error")=1,1,0))</f>
        <v>1</v>
      </c>
      <c r="T2467">
        <f>IF(M2467&lt;&gt;"Major",0,IF(COUNTIFS($A$2:$A2467,$A2467,$D$2:$D2467,$D2467,$M$2:$M2467,"Major")=1,1,0))</f>
        <v>1</v>
      </c>
      <c r="U2467">
        <f>IF(M2467&lt;&gt;"Minor",0,IF(COUNTIFS($A$2:$A2467,$A2467,$D$2:$D2467,$D2467,$M$2:$M2467,"Minor")=1,1,0))</f>
        <v>0</v>
      </c>
    </row>
    <row r="2468">
      <c r="A2468" t="inlineStr">
        <is>
          <t xml:space="preserve">b6992ff36e0ff4142e71f15a59f29601bbf05694</t>
        </is>
      </c>
      <c r="B2468" t="inlineStr">
        <is>
          <t xml:space="preserve">The Drowning Moon</t>
        </is>
      </c>
      <c r="C2468" t="inlineStr">
        <is>
          <t xml:space="preserve">Drowning Moon: Tochter Des Meeres</t>
        </is>
      </c>
      <c r="D2468" t="inlineStr">
        <is>
          <t xml:space="preserve">9528704709c46fbc6adedbf7cac9ff570c42245e</t>
        </is>
      </c>
      <c r="E2468" t="inlineStr">
        <is>
          <t xml:space="preserve">Episode 228: Stürmisches Wetter</t>
        </is>
      </c>
      <c r="F2468">
        <v>228</v>
      </c>
      <c r="G2468" t="inlineStr">
        <is>
          <t xml:space="preserve">6:24-6:27</t>
        </is>
      </c>
      <c r="H2468" t="inlineStr">
        <is>
          <t xml:space="preserve">Resolved</t>
        </is>
      </c>
      <c r="I2468" t="inlineStr">
        <is>
          <t xml:space="preserve">Remarks: Script Error
- Line from Script: „Ich brauche nicht, dass du.“ - Note: incomplete sentence</t>
        </is>
      </c>
      <c r="J2468" t="inlineStr">
        <is>
          <t xml:space="preserve">AI</t>
        </is>
      </c>
      <c r="K2468" t="inlineStr">
        <is>
          <t xml:space="preserve">Script error</t>
        </is>
      </c>
      <c r="L2468" t="inlineStr">
        <is>
          <t xml:space="preserve">Script error</t>
        </is>
      </c>
      <c r="M2468" t="str">
        <f>IFERROR(IF(VLOOKUP(L2468,'Quantification'!$A:$B,2,FALSE)&amp;""="","Unclassified",VLOOKUP(L2468,'Quantification'!$A:$B,2,FALSE)),"Unclassified")</f>
        <v>Major</v>
      </c>
      <c r="N2468" t="inlineStr">
        <is>
          <t xml:space="preserve">frl-nina.wiederhold@pocketfm.com</t>
        </is>
      </c>
      <c r="O2468" t="inlineStr">
        <is>
          <t xml:space="preserve">Issues found in raw</t>
        </is>
      </c>
      <c r="P2468" t="str">
        <f>IF(OR(O2468="Issues found in master",O2468="Final master"),"Master",IF(OR(O2468="Ready for Master",O2468="Issues found in raw",O2468="Raw under QC",O2468="Issues resolved in raw"),"Raw","-"))</f>
        <v>Raw</v>
      </c>
      <c r="Q2468" s="13">
        <v>46284.16527777778</v>
      </c>
      <c r="R2468" t="inlineStr">
        <is>
          <t xml:space="preserve">2026-09 (Sept)</t>
        </is>
      </c>
      <c r="S2468">
        <f>IF(M2468="Not an error",0,IF(COUNTIFS($A$2:$A2468,$A2468,$D$2:$D2468,$D2468,$M$2:$M2468,"&lt;&gt;Not an error")=1,1,0))</f>
        <v>1</v>
      </c>
      <c r="T2468">
        <f>IF(M2468&lt;&gt;"Major",0,IF(COUNTIFS($A$2:$A2468,$A2468,$D$2:$D2468,$D2468,$M$2:$M2468,"Major")=1,1,0))</f>
        <v>1</v>
      </c>
      <c r="U2468">
        <f>IF(M2468&lt;&gt;"Minor",0,IF(COUNTIFS($A$2:$A2468,$A2468,$D$2:$D2468,$D2468,$M$2:$M2468,"Minor")=1,1,0))</f>
        <v>0</v>
      </c>
    </row>
    <row r="2469">
      <c r="A2469" t="inlineStr">
        <is>
          <t xml:space="preserve">b6992ff36e0ff4142e71f15a59f29601bbf05694</t>
        </is>
      </c>
      <c r="B2469" t="inlineStr">
        <is>
          <t xml:space="preserve">The Drowning Moon</t>
        </is>
      </c>
      <c r="C2469" t="inlineStr">
        <is>
          <t xml:space="preserve">Drowning Moon: Tochter Des Meeres</t>
        </is>
      </c>
      <c r="D2469" t="inlineStr">
        <is>
          <t xml:space="preserve">96935f6990c314ccff4337605e294b2b491b1b86</t>
        </is>
      </c>
      <c r="E2469" t="inlineStr">
        <is>
          <t xml:space="preserve">Episode 232: Ungesprochene Worte</t>
        </is>
      </c>
      <c r="F2469">
        <v>232</v>
      </c>
      <c r="G2469" t="inlineStr">
        <is>
          <t xml:space="preserve">1:30-1:37</t>
        </is>
      </c>
      <c r="H2469" t="inlineStr">
        <is>
          <t xml:space="preserve">Resolved</t>
        </is>
      </c>
      <c r="I2469" t="inlineStr">
        <is>
          <t xml:space="preserve">Remarks: Script error
- Line from Script: „Dame Kamillas Leichnam wird zusammen mit einigen anderen auf dem örtlichen Friedhof beigesetzt.
- Note: Dame should be Lady</t>
        </is>
      </c>
      <c r="J2469" t="inlineStr">
        <is>
          <t xml:space="preserve">AI</t>
        </is>
      </c>
      <c r="K2469" t="inlineStr">
        <is>
          <t xml:space="preserve">Script error</t>
        </is>
      </c>
      <c r="L2469" t="inlineStr">
        <is>
          <t xml:space="preserve">Script error</t>
        </is>
      </c>
      <c r="M2469" t="str">
        <f>IFERROR(IF(VLOOKUP(L2469,'Quantification'!$A:$B,2,FALSE)&amp;""="","Unclassified",VLOOKUP(L2469,'Quantification'!$A:$B,2,FALSE)),"Unclassified")</f>
        <v>Major</v>
      </c>
      <c r="N2469" t="inlineStr">
        <is>
          <t xml:space="preserve">frl-nina.wiederhold@pocketfm.com</t>
        </is>
      </c>
      <c r="O2469" t="inlineStr">
        <is>
          <t xml:space="preserve">Issues found in raw</t>
        </is>
      </c>
      <c r="P2469" t="str">
        <f>IF(OR(O2469="Issues found in master",O2469="Final master"),"Master",IF(OR(O2469="Ready for Master",O2469="Issues found in raw",O2469="Raw under QC",O2469="Issues resolved in raw"),"Raw","-"))</f>
        <v>Raw</v>
      </c>
      <c r="Q2469" s="13">
        <v>46284.16527777778</v>
      </c>
      <c r="R2469" t="inlineStr">
        <is>
          <t xml:space="preserve">2026-09 (Sept)</t>
        </is>
      </c>
      <c r="S2469">
        <f>IF(M2469="Not an error",0,IF(COUNTIFS($A$2:$A2469,$A2469,$D$2:$D2469,$D2469,$M$2:$M2469,"&lt;&gt;Not an error")=1,1,0))</f>
        <v>1</v>
      </c>
      <c r="T2469">
        <f>IF(M2469&lt;&gt;"Major",0,IF(COUNTIFS($A$2:$A2469,$A2469,$D$2:$D2469,$D2469,$M$2:$M2469,"Major")=1,1,0))</f>
        <v>1</v>
      </c>
      <c r="U2469">
        <f>IF(M2469&lt;&gt;"Minor",0,IF(COUNTIFS($A$2:$A2469,$A2469,$D$2:$D2469,$D2469,$M$2:$M2469,"Minor")=1,1,0))</f>
        <v>0</v>
      </c>
    </row>
    <row r="2470">
      <c r="A2470" t="inlineStr">
        <is>
          <t xml:space="preserve">b6992ff36e0ff4142e71f15a59f29601bbf05694</t>
        </is>
      </c>
      <c r="B2470" t="inlineStr">
        <is>
          <t xml:space="preserve">The Drowning Moon</t>
        </is>
      </c>
      <c r="C2470" t="inlineStr">
        <is>
          <t xml:space="preserve">Drowning Moon: Tochter Des Meeres</t>
        </is>
      </c>
      <c r="D2470" t="inlineStr">
        <is>
          <t xml:space="preserve">96935f6990c314ccff4337605e294b2b491b1b86</t>
        </is>
      </c>
      <c r="E2470" t="inlineStr">
        <is>
          <t xml:space="preserve">Episode 232: Ungesprochene Worte</t>
        </is>
      </c>
      <c r="F2470">
        <v>232</v>
      </c>
      <c r="G2470" t="inlineStr">
        <is>
          <t xml:space="preserve">6:50-6:56</t>
        </is>
      </c>
      <c r="H2470" t="inlineStr">
        <is>
          <t xml:space="preserve">Resolved</t>
        </is>
      </c>
      <c r="I2470" t="inlineStr">
        <is>
          <t xml:space="preserve">Remarks: Script error
- Line from Script: „Warum wird Dame Kamillas Leichnam nicht auf dem Friedhof von Skellington beigesetzt?“
- Note: Dame should be Lady</t>
        </is>
      </c>
      <c r="J2470" t="inlineStr">
        <is>
          <t xml:space="preserve">AI</t>
        </is>
      </c>
      <c r="K2470" t="inlineStr">
        <is>
          <t xml:space="preserve">Script error</t>
        </is>
      </c>
      <c r="L2470" t="inlineStr">
        <is>
          <t xml:space="preserve">Script error</t>
        </is>
      </c>
      <c r="M2470" t="str">
        <f>IFERROR(IF(VLOOKUP(L2470,'Quantification'!$A:$B,2,FALSE)&amp;""="","Unclassified",VLOOKUP(L2470,'Quantification'!$A:$B,2,FALSE)),"Unclassified")</f>
        <v>Major</v>
      </c>
      <c r="N2470" t="inlineStr">
        <is>
          <t xml:space="preserve">frl-nina.wiederhold@pocketfm.com</t>
        </is>
      </c>
      <c r="O2470" t="inlineStr">
        <is>
          <t xml:space="preserve">Issues found in raw</t>
        </is>
      </c>
      <c r="P2470" t="str">
        <f>IF(OR(O2470="Issues found in master",O2470="Final master"),"Master",IF(OR(O2470="Ready for Master",O2470="Issues found in raw",O2470="Raw under QC",O2470="Issues resolved in raw"),"Raw","-"))</f>
        <v>Raw</v>
      </c>
      <c r="Q2470" s="13">
        <v>46284.16527777778</v>
      </c>
      <c r="R2470" t="inlineStr">
        <is>
          <t xml:space="preserve">2026-09 (Sept)</t>
        </is>
      </c>
      <c r="S2470">
        <f>IF(M2470="Not an error",0,IF(COUNTIFS($A$2:$A2470,$A2470,$D$2:$D2470,$D2470,$M$2:$M2470,"&lt;&gt;Not an error")=1,1,0))</f>
        <v>0</v>
      </c>
      <c r="T2470">
        <f>IF(M2470&lt;&gt;"Major",0,IF(COUNTIFS($A$2:$A2470,$A2470,$D$2:$D2470,$D2470,$M$2:$M2470,"Major")=1,1,0))</f>
        <v>0</v>
      </c>
      <c r="U2470">
        <f>IF(M2470&lt;&gt;"Minor",0,IF(COUNTIFS($A$2:$A2470,$A2470,$D$2:$D2470,$D2470,$M$2:$M2470,"Minor")=1,1,0))</f>
        <v>0</v>
      </c>
    </row>
    <row r="2471">
      <c r="A2471" t="inlineStr">
        <is>
          <t xml:space="preserve">b6992ff36e0ff4142e71f15a59f29601bbf05694</t>
        </is>
      </c>
      <c r="B2471" t="inlineStr">
        <is>
          <t xml:space="preserve">The Drowning Moon</t>
        </is>
      </c>
      <c r="C2471" t="inlineStr">
        <is>
          <t xml:space="preserve">Drowning Moon: Tochter Des Meeres</t>
        </is>
      </c>
      <c r="D2471" t="inlineStr">
        <is>
          <t xml:space="preserve">96935f6990c314ccff4337605e294b2b491b1b86</t>
        </is>
      </c>
      <c r="E2471" t="inlineStr">
        <is>
          <t xml:space="preserve">Episode 232: Ungesprochene Worte</t>
        </is>
      </c>
      <c r="F2471">
        <v>232</v>
      </c>
      <c r="G2471" t="inlineStr">
        <is>
          <t xml:space="preserve">7:47-7:53</t>
        </is>
      </c>
      <c r="H2471" t="inlineStr">
        <is>
          <t xml:space="preserve">Resolved</t>
        </is>
      </c>
      <c r="I2471" t="inlineStr">
        <is>
          <t xml:space="preserve">Remarks: Script error
- Line from Script: In Wahrheit hatte Dame Kamilla nie eine Affäre gehabt und war in Eves Armen gestorben.
- Note: Dame should be Lady</t>
        </is>
      </c>
      <c r="J2471" t="inlineStr">
        <is>
          <t xml:space="preserve">AI</t>
        </is>
      </c>
      <c r="K2471" t="inlineStr">
        <is>
          <t xml:space="preserve">Script error</t>
        </is>
      </c>
      <c r="L2471" t="inlineStr">
        <is>
          <t xml:space="preserve">Script error</t>
        </is>
      </c>
      <c r="M2471" t="str">
        <f>IFERROR(IF(VLOOKUP(L2471,'Quantification'!$A:$B,2,FALSE)&amp;""="","Unclassified",VLOOKUP(L2471,'Quantification'!$A:$B,2,FALSE)),"Unclassified")</f>
        <v>Major</v>
      </c>
      <c r="N2471" t="inlineStr">
        <is>
          <t xml:space="preserve">frl-nina.wiederhold@pocketfm.com</t>
        </is>
      </c>
      <c r="O2471" t="inlineStr">
        <is>
          <t xml:space="preserve">Issues found in raw</t>
        </is>
      </c>
      <c r="P2471" t="str">
        <f>IF(OR(O2471="Issues found in master",O2471="Final master"),"Master",IF(OR(O2471="Ready for Master",O2471="Issues found in raw",O2471="Raw under QC",O2471="Issues resolved in raw"),"Raw","-"))</f>
        <v>Raw</v>
      </c>
      <c r="Q2471" s="13">
        <v>46284.16527777778</v>
      </c>
      <c r="R2471" t="inlineStr">
        <is>
          <t xml:space="preserve">2026-09 (Sept)</t>
        </is>
      </c>
      <c r="S2471">
        <f>IF(M2471="Not an error",0,IF(COUNTIFS($A$2:$A2471,$A2471,$D$2:$D2471,$D2471,$M$2:$M2471,"&lt;&gt;Not an error")=1,1,0))</f>
        <v>0</v>
      </c>
      <c r="T2471">
        <f>IF(M2471&lt;&gt;"Major",0,IF(COUNTIFS($A$2:$A2471,$A2471,$D$2:$D2471,$D2471,$M$2:$M2471,"Major")=1,1,0))</f>
        <v>0</v>
      </c>
      <c r="U2471">
        <f>IF(M2471&lt;&gt;"Minor",0,IF(COUNTIFS($A$2:$A2471,$A2471,$D$2:$D2471,$D2471,$M$2:$M2471,"Minor")=1,1,0))</f>
        <v>0</v>
      </c>
    </row>
    <row r="2472">
      <c r="A2472" t="inlineStr">
        <is>
          <t xml:space="preserve">b6992ff36e0ff4142e71f15a59f29601bbf05694</t>
        </is>
      </c>
      <c r="B2472" t="inlineStr">
        <is>
          <t xml:space="preserve">The Drowning Moon</t>
        </is>
      </c>
      <c r="C2472" t="inlineStr">
        <is>
          <t xml:space="preserve">Drowning Moon: Tochter Des Meeres</t>
        </is>
      </c>
      <c r="D2472" t="inlineStr">
        <is>
          <t xml:space="preserve">ce19fadf41f14b87527e5fbd211cab8b00cef7ad</t>
        </is>
      </c>
      <c r="E2472" t="inlineStr">
        <is>
          <t xml:space="preserve">Episode 233: Körper Körper Körper</t>
        </is>
      </c>
      <c r="F2472">
        <v>233</v>
      </c>
      <c r="G2472" t="inlineStr">
        <is>
          <t xml:space="preserve">0:43-0:48</t>
        </is>
      </c>
      <c r="H2472" t="inlineStr">
        <is>
          <t xml:space="preserve">Resolved</t>
        </is>
      </c>
      <c r="I2472" t="inlineStr">
        <is>
          <t xml:space="preserve">Remarks: Script error
- Line from Script: Eve erstarrte, als ihr Blick auf Dame Kamillas Leichnam fiel.
- Note: Dame should be Lady</t>
        </is>
      </c>
      <c r="J2472" t="inlineStr">
        <is>
          <t xml:space="preserve">AI</t>
        </is>
      </c>
      <c r="K2472" t="inlineStr">
        <is>
          <t xml:space="preserve">Script error</t>
        </is>
      </c>
      <c r="L2472" t="inlineStr">
        <is>
          <t xml:space="preserve">Script error</t>
        </is>
      </c>
      <c r="M2472" t="str">
        <f>IFERROR(IF(VLOOKUP(L2472,'Quantification'!$A:$B,2,FALSE)&amp;""="","Unclassified",VLOOKUP(L2472,'Quantification'!$A:$B,2,FALSE)),"Unclassified")</f>
        <v>Major</v>
      </c>
      <c r="N2472" t="inlineStr">
        <is>
          <t xml:space="preserve">frl-nina.wiederhold@pocketfm.com</t>
        </is>
      </c>
      <c r="O2472" t="inlineStr">
        <is>
          <t xml:space="preserve">Issues found in raw</t>
        </is>
      </c>
      <c r="P2472" t="str">
        <f>IF(OR(O2472="Issues found in master",O2472="Final master"),"Master",IF(OR(O2472="Ready for Master",O2472="Issues found in raw",O2472="Raw under QC",O2472="Issues resolved in raw"),"Raw","-"))</f>
        <v>Raw</v>
      </c>
      <c r="Q2472" s="13">
        <v>46284.16527777778</v>
      </c>
      <c r="R2472" t="inlineStr">
        <is>
          <t xml:space="preserve">2026-09 (Sept)</t>
        </is>
      </c>
      <c r="S2472">
        <f>IF(M2472="Not an error",0,IF(COUNTIFS($A$2:$A2472,$A2472,$D$2:$D2472,$D2472,$M$2:$M2472,"&lt;&gt;Not an error")=1,1,0))</f>
        <v>1</v>
      </c>
      <c r="T2472">
        <f>IF(M2472&lt;&gt;"Major",0,IF(COUNTIFS($A$2:$A2472,$A2472,$D$2:$D2472,$D2472,$M$2:$M2472,"Major")=1,1,0))</f>
        <v>1</v>
      </c>
      <c r="U2472">
        <f>IF(M2472&lt;&gt;"Minor",0,IF(COUNTIFS($A$2:$A2472,$A2472,$D$2:$D2472,$D2472,$M$2:$M2472,"Minor")=1,1,0))</f>
        <v>0</v>
      </c>
    </row>
    <row r="2473">
      <c r="A2473" t="inlineStr">
        <is>
          <t xml:space="preserve">b6992ff36e0ff4142e71f15a59f29601bbf05694</t>
        </is>
      </c>
      <c r="B2473" t="inlineStr">
        <is>
          <t xml:space="preserve">The Drowning Moon</t>
        </is>
      </c>
      <c r="C2473" t="inlineStr">
        <is>
          <t xml:space="preserve">Drowning Moon: Tochter Des Meeres</t>
        </is>
      </c>
      <c r="D2473" t="inlineStr">
        <is>
          <t xml:space="preserve">52188ef53d6924d51039eeb3bb0e2f506a467256</t>
        </is>
      </c>
      <c r="E2473" t="inlineStr">
        <is>
          <t xml:space="preserve">Episode 234: Aufruhr Des Herzens</t>
        </is>
      </c>
      <c r="F2473">
        <v>234</v>
      </c>
      <c r="G2473" t="inlineStr">
        <is>
          <t xml:space="preserve">2:19-2:28</t>
        </is>
      </c>
      <c r="H2473" t="inlineStr">
        <is>
          <t xml:space="preserve">Resolved</t>
        </is>
      </c>
      <c r="I2473" t="inlineStr">
        <is>
          <t xml:space="preserve">Remarks: Script error
- Line from Script: Aber wenn sie das jetzt ansprach, würde sie den Vampiren nur verraten, dass Dame Kamilla am Tag ihres Todes in der Moriarty-Villa gewesen war.
- Note: Dame should be Lady</t>
        </is>
      </c>
      <c r="J2473" t="inlineStr">
        <is>
          <t xml:space="preserve">AI</t>
        </is>
      </c>
      <c r="K2473" t="inlineStr">
        <is>
          <t xml:space="preserve">Script error</t>
        </is>
      </c>
      <c r="L2473" t="inlineStr">
        <is>
          <t xml:space="preserve">Script error</t>
        </is>
      </c>
      <c r="M2473" t="str">
        <f>IFERROR(IF(VLOOKUP(L2473,'Quantification'!$A:$B,2,FALSE)&amp;""="","Unclassified",VLOOKUP(L2473,'Quantification'!$A:$B,2,FALSE)),"Unclassified")</f>
        <v>Major</v>
      </c>
      <c r="N2473" t="inlineStr">
        <is>
          <t xml:space="preserve">frl-nina.wiederhold@pocketfm.com</t>
        </is>
      </c>
      <c r="O2473" t="inlineStr">
        <is>
          <t xml:space="preserve">Issues found in raw</t>
        </is>
      </c>
      <c r="P2473" t="str">
        <f>IF(OR(O2473="Issues found in master",O2473="Final master"),"Master",IF(OR(O2473="Ready for Master",O2473="Issues found in raw",O2473="Raw under QC",O2473="Issues resolved in raw"),"Raw","-"))</f>
        <v>Raw</v>
      </c>
      <c r="Q2473" s="13">
        <v>46284.16527777778</v>
      </c>
      <c r="R2473" t="inlineStr">
        <is>
          <t xml:space="preserve">2026-09 (Sept)</t>
        </is>
      </c>
      <c r="S2473">
        <f>IF(M2473="Not an error",0,IF(COUNTIFS($A$2:$A2473,$A2473,$D$2:$D2473,$D2473,$M$2:$M2473,"&lt;&gt;Not an error")=1,1,0))</f>
        <v>1</v>
      </c>
      <c r="T2473">
        <f>IF(M2473&lt;&gt;"Major",0,IF(COUNTIFS($A$2:$A2473,$A2473,$D$2:$D2473,$D2473,$M$2:$M2473,"Major")=1,1,0))</f>
        <v>1</v>
      </c>
      <c r="U2473">
        <f>IF(M2473&lt;&gt;"Minor",0,IF(COUNTIFS($A$2:$A2473,$A2473,$D$2:$D2473,$D2473,$M$2:$M2473,"Minor")=1,1,0))</f>
        <v>0</v>
      </c>
    </row>
    <row r="2474">
      <c r="A2474" t="inlineStr">
        <is>
          <t xml:space="preserve">b6992ff36e0ff4142e71f15a59f29601bbf05694</t>
        </is>
      </c>
      <c r="B2474" t="inlineStr">
        <is>
          <t xml:space="preserve">The Drowning Moon</t>
        </is>
      </c>
      <c r="C2474" t="inlineStr">
        <is>
          <t xml:space="preserve">Drowning Moon: Tochter Des Meeres</t>
        </is>
      </c>
      <c r="D2474" t="inlineStr">
        <is>
          <t xml:space="preserve">5fc8e1f54db7e569ac8b3f833f8a7df99d69d587</t>
        </is>
      </c>
      <c r="E2474" t="inlineStr">
        <is>
          <t xml:space="preserve">Episode 236: Gefühle Der Subtilität</t>
        </is>
      </c>
      <c r="F2474">
        <v>236</v>
      </c>
      <c r="G2474" t="inlineStr">
        <is>
          <t xml:space="preserve">4:40-4:48</t>
        </is>
      </c>
      <c r="H2474" t="inlineStr">
        <is>
          <t xml:space="preserve">Resolved</t>
        </is>
      </c>
      <c r="I2474" t="inlineStr">
        <is>
          <t xml:space="preserve">Remarks: Script error
- Line from Script: „Alle nicht identifizierten Leichen, einschließlich der Schwester von Graf Hooke, Dame Kamilla, wurden beigesetzt. - Note: Dame should be Lady</t>
        </is>
      </c>
      <c r="J2474" t="inlineStr">
        <is>
          <t xml:space="preserve">AI</t>
        </is>
      </c>
      <c r="K2474" t="inlineStr">
        <is>
          <t xml:space="preserve">Script error</t>
        </is>
      </c>
      <c r="L2474" t="inlineStr">
        <is>
          <t xml:space="preserve">Script error</t>
        </is>
      </c>
      <c r="M2474" t="str">
        <f>IFERROR(IF(VLOOKUP(L2474,'Quantification'!$A:$B,2,FALSE)&amp;""="","Unclassified",VLOOKUP(L2474,'Quantification'!$A:$B,2,FALSE)),"Unclassified")</f>
        <v>Major</v>
      </c>
      <c r="N2474" t="inlineStr">
        <is>
          <t xml:space="preserve">frl-nina.wiederhold@pocketfm.com</t>
        </is>
      </c>
      <c r="O2474" t="inlineStr">
        <is>
          <t xml:space="preserve">Issues found in raw</t>
        </is>
      </c>
      <c r="P2474" t="str">
        <f>IF(OR(O2474="Issues found in master",O2474="Final master"),"Master",IF(OR(O2474="Ready for Master",O2474="Issues found in raw",O2474="Raw under QC",O2474="Issues resolved in raw"),"Raw","-"))</f>
        <v>Raw</v>
      </c>
      <c r="Q2474" s="13">
        <v>46284.16527777778</v>
      </c>
      <c r="R2474" t="inlineStr">
        <is>
          <t xml:space="preserve">2026-09 (Sept)</t>
        </is>
      </c>
      <c r="S2474">
        <f>IF(M2474="Not an error",0,IF(COUNTIFS($A$2:$A2474,$A2474,$D$2:$D2474,$D2474,$M$2:$M2474,"&lt;&gt;Not an error")=1,1,0))</f>
        <v>1</v>
      </c>
      <c r="T2474">
        <f>IF(M2474&lt;&gt;"Major",0,IF(COUNTIFS($A$2:$A2474,$A2474,$D$2:$D2474,$D2474,$M$2:$M2474,"Major")=1,1,0))</f>
        <v>1</v>
      </c>
      <c r="U2474">
        <f>IF(M2474&lt;&gt;"Minor",0,IF(COUNTIFS($A$2:$A2474,$A2474,$D$2:$D2474,$D2474,$M$2:$M2474,"Minor")=1,1,0))</f>
        <v>0</v>
      </c>
    </row>
    <row r="2475">
      <c r="A2475" t="inlineStr">
        <is>
          <t xml:space="preserve">b6992ff36e0ff4142e71f15a59f29601bbf05694</t>
        </is>
      </c>
      <c r="B2475" t="inlineStr">
        <is>
          <t xml:space="preserve">The Drowning Moon</t>
        </is>
      </c>
      <c r="C2475" t="inlineStr">
        <is>
          <t xml:space="preserve">Drowning Moon: Tochter Des Meeres</t>
        </is>
      </c>
      <c r="D2475" t="inlineStr">
        <is>
          <t xml:space="preserve">5c60b2c8d658700c885777994ddd8979502e02d0</t>
        </is>
      </c>
      <c r="E2475" t="inlineStr">
        <is>
          <t xml:space="preserve">Episode 240: Massenmentalität</t>
        </is>
      </c>
      <c r="F2475">
        <v>240</v>
      </c>
      <c r="G2475" t="inlineStr">
        <is>
          <t xml:space="preserve">0:00-0:06</t>
        </is>
      </c>
      <c r="H2475" t="inlineStr">
        <is>
          <t xml:space="preserve">Resolved</t>
        </is>
      </c>
      <c r="I2475" t="inlineStr">
        <is>
          <t xml:space="preserve">Remarks: Script error
- Line from Script: In Wiese hatte Eve ihre Sachen in den Koffer gepackt, den Deckel geschlossen und ihn verriegelt. - Note: Wiese should be Meadow</t>
        </is>
      </c>
      <c r="J2475" t="inlineStr">
        <is>
          <t xml:space="preserve">AI</t>
        </is>
      </c>
      <c r="K2475" t="inlineStr">
        <is>
          <t xml:space="preserve">Script error</t>
        </is>
      </c>
      <c r="L2475" t="inlineStr">
        <is>
          <t xml:space="preserve">Script error</t>
        </is>
      </c>
      <c r="M2475" t="str">
        <f>IFERROR(IF(VLOOKUP(L2475,'Quantification'!$A:$B,2,FALSE)&amp;""="","Unclassified",VLOOKUP(L2475,'Quantification'!$A:$B,2,FALSE)),"Unclassified")</f>
        <v>Major</v>
      </c>
      <c r="N2475" t="inlineStr">
        <is>
          <t xml:space="preserve">frl-nina.wiederhold@pocketfm.com</t>
        </is>
      </c>
      <c r="O2475" t="inlineStr">
        <is>
          <t xml:space="preserve">Issues found in raw</t>
        </is>
      </c>
      <c r="P2475" t="str">
        <f>IF(OR(O2475="Issues found in master",O2475="Final master"),"Master",IF(OR(O2475="Ready for Master",O2475="Issues found in raw",O2475="Raw under QC",O2475="Issues resolved in raw"),"Raw","-"))</f>
        <v>Raw</v>
      </c>
      <c r="Q2475" s="13">
        <v>46284.16527777778</v>
      </c>
      <c r="R2475" t="inlineStr">
        <is>
          <t xml:space="preserve">2026-09 (Sept)</t>
        </is>
      </c>
      <c r="S2475">
        <f>IF(M2475="Not an error",0,IF(COUNTIFS($A$2:$A2475,$A2475,$D$2:$D2475,$D2475,$M$2:$M2475,"&lt;&gt;Not an error")=1,1,0))</f>
        <v>1</v>
      </c>
      <c r="T2475">
        <f>IF(M2475&lt;&gt;"Major",0,IF(COUNTIFS($A$2:$A2475,$A2475,$D$2:$D2475,$D2475,$M$2:$M2475,"Major")=1,1,0))</f>
        <v>1</v>
      </c>
      <c r="U2475">
        <f>IF(M2475&lt;&gt;"Minor",0,IF(COUNTIFS($A$2:$A2475,$A2475,$D$2:$D2475,$D2475,$M$2:$M2475,"Minor")=1,1,0))</f>
        <v>0</v>
      </c>
    </row>
    <row r="2476">
      <c r="A2476" t="inlineStr">
        <is>
          <t xml:space="preserve">b6992ff36e0ff4142e71f15a59f29601bbf05694</t>
        </is>
      </c>
      <c r="B2476" t="inlineStr">
        <is>
          <t xml:space="preserve">The Drowning Moon</t>
        </is>
      </c>
      <c r="C2476" t="inlineStr">
        <is>
          <t xml:space="preserve">Drowning Moon: Tochter Des Meeres</t>
        </is>
      </c>
      <c r="D2476" t="inlineStr">
        <is>
          <t xml:space="preserve">5c60b2c8d658700c885777994ddd8979502e02d0</t>
        </is>
      </c>
      <c r="E2476" t="inlineStr">
        <is>
          <t xml:space="preserve">Episode 240: Massenmentalität</t>
        </is>
      </c>
      <c r="F2476">
        <v>240</v>
      </c>
      <c r="G2476" t="inlineStr">
        <is>
          <t xml:space="preserve">2:35-2:42</t>
        </is>
      </c>
      <c r="H2476" t="inlineStr">
        <is>
          <t xml:space="preserve">Resolved</t>
        </is>
      </c>
      <c r="I2476" t="inlineStr">
        <is>
          <t xml:space="preserve">Remarks: Script error
- Line from Script: „Ich hielt Sie für eine anständige Frau aus Wiese und unterstützte Sie, weil ich dachte, Sie wären eine Gouvernante.
- Note: Wiese should be meadow</t>
        </is>
      </c>
      <c r="J2476" t="inlineStr">
        <is>
          <t xml:space="preserve">AI</t>
        </is>
      </c>
      <c r="K2476" t="inlineStr">
        <is>
          <t xml:space="preserve">Script error</t>
        </is>
      </c>
      <c r="L2476" t="inlineStr">
        <is>
          <t xml:space="preserve">Script error</t>
        </is>
      </c>
      <c r="M2476" t="str">
        <f>IFERROR(IF(VLOOKUP(L2476,'Quantification'!$A:$B,2,FALSE)&amp;""="","Unclassified",VLOOKUP(L2476,'Quantification'!$A:$B,2,FALSE)),"Unclassified")</f>
        <v>Major</v>
      </c>
      <c r="N2476" t="inlineStr">
        <is>
          <t xml:space="preserve">frl-nina.wiederhold@pocketfm.com</t>
        </is>
      </c>
      <c r="O2476" t="inlineStr">
        <is>
          <t xml:space="preserve">Issues found in raw</t>
        </is>
      </c>
      <c r="P2476" t="str">
        <f>IF(OR(O2476="Issues found in master",O2476="Final master"),"Master",IF(OR(O2476="Ready for Master",O2476="Issues found in raw",O2476="Raw under QC",O2476="Issues resolved in raw"),"Raw","-"))</f>
        <v>Raw</v>
      </c>
      <c r="Q2476" s="13">
        <v>46284.16527777778</v>
      </c>
      <c r="R2476" t="inlineStr">
        <is>
          <t xml:space="preserve">2026-09 (Sept)</t>
        </is>
      </c>
      <c r="S2476">
        <f>IF(M2476="Not an error",0,IF(COUNTIFS($A$2:$A2476,$A2476,$D$2:$D2476,$D2476,$M$2:$M2476,"&lt;&gt;Not an error")=1,1,0))</f>
        <v>0</v>
      </c>
      <c r="T2476">
        <f>IF(M2476&lt;&gt;"Major",0,IF(COUNTIFS($A$2:$A2476,$A2476,$D$2:$D2476,$D2476,$M$2:$M2476,"Major")=1,1,0))</f>
        <v>0</v>
      </c>
      <c r="U2476">
        <f>IF(M2476&lt;&gt;"Minor",0,IF(COUNTIFS($A$2:$A2476,$A2476,$D$2:$D2476,$D2476,$M$2:$M2476,"Minor")=1,1,0))</f>
        <v>0</v>
      </c>
    </row>
    <row r="2477">
      <c r="A2477" t="inlineStr">
        <is>
          <t xml:space="preserve">b6992ff36e0ff4142e71f15a59f29601bbf05694</t>
        </is>
      </c>
      <c r="B2477" t="inlineStr">
        <is>
          <t xml:space="preserve">The Drowning Moon</t>
        </is>
      </c>
      <c r="C2477" t="inlineStr">
        <is>
          <t xml:space="preserve">Drowning Moon: Tochter Des Meeres</t>
        </is>
      </c>
      <c r="D2477" t="inlineStr">
        <is>
          <t xml:space="preserve">5c60b2c8d658700c885777994ddd8979502e02d0</t>
        </is>
      </c>
      <c r="E2477" t="inlineStr">
        <is>
          <t xml:space="preserve">Episode 240: Massenmentalität</t>
        </is>
      </c>
      <c r="F2477">
        <v>240</v>
      </c>
      <c r="G2477" t="inlineStr">
        <is>
          <t xml:space="preserve">5:15-5:35</t>
        </is>
      </c>
      <c r="H2477" t="inlineStr">
        <is>
          <t xml:space="preserve">Resolved</t>
        </is>
      </c>
      <c r="I2477" t="inlineStr">
        <is>
          <t xml:space="preserve">Remarks: Script error
- Line from Script: Weit entfernt von Wiese fuhr Vincents Kutsche seit zehn Minuten durch die Wälder, nachdem sie Skellington verlassen hatte. Seine Zunge fuhr über einen seiner Fangzähne, bis die scharfe Spitze einen Blutstropfen hervorbrachte.
Die Reise nach Wiese würde mindestens fünfundvierzig bis fünfzig Minuten dauern.
- Note: Wiese should be Meadow</t>
        </is>
      </c>
      <c r="J2477" t="inlineStr">
        <is>
          <t xml:space="preserve">AI</t>
        </is>
      </c>
      <c r="K2477" t="inlineStr">
        <is>
          <t xml:space="preserve">Script error</t>
        </is>
      </c>
      <c r="L2477" t="inlineStr">
        <is>
          <t xml:space="preserve">Script error</t>
        </is>
      </c>
      <c r="M2477" t="str">
        <f>IFERROR(IF(VLOOKUP(L2477,'Quantification'!$A:$B,2,FALSE)&amp;""="","Unclassified",VLOOKUP(L2477,'Quantification'!$A:$B,2,FALSE)),"Unclassified")</f>
        <v>Major</v>
      </c>
      <c r="N2477" t="inlineStr">
        <is>
          <t xml:space="preserve">frl-nina.wiederhold@pocketfm.com</t>
        </is>
      </c>
      <c r="O2477" t="inlineStr">
        <is>
          <t xml:space="preserve">Issues found in raw</t>
        </is>
      </c>
      <c r="P2477" t="str">
        <f>IF(OR(O2477="Issues found in master",O2477="Final master"),"Master",IF(OR(O2477="Ready for Master",O2477="Issues found in raw",O2477="Raw under QC",O2477="Issues resolved in raw"),"Raw","-"))</f>
        <v>Raw</v>
      </c>
      <c r="Q2477" s="13">
        <v>46284.16527777778</v>
      </c>
      <c r="R2477" t="inlineStr">
        <is>
          <t xml:space="preserve">2026-09 (Sept)</t>
        </is>
      </c>
      <c r="S2477">
        <f>IF(M2477="Not an error",0,IF(COUNTIFS($A$2:$A2477,$A2477,$D$2:$D2477,$D2477,$M$2:$M2477,"&lt;&gt;Not an error")=1,1,0))</f>
        <v>0</v>
      </c>
      <c r="T2477">
        <f>IF(M2477&lt;&gt;"Major",0,IF(COUNTIFS($A$2:$A2477,$A2477,$D$2:$D2477,$D2477,$M$2:$M2477,"Major")=1,1,0))</f>
        <v>0</v>
      </c>
      <c r="U2477">
        <f>IF(M2477&lt;&gt;"Minor",0,IF(COUNTIFS($A$2:$A2477,$A2477,$D$2:$D2477,$D2477,$M$2:$M2477,"Minor")=1,1,0))</f>
        <v>0</v>
      </c>
    </row>
    <row r="2478">
      <c r="A2478" t="inlineStr">
        <is>
          <t xml:space="preserve">b6992ff36e0ff4142e71f15a59f29601bbf05694</t>
        </is>
      </c>
      <c r="B2478" t="inlineStr">
        <is>
          <t xml:space="preserve">The Drowning Moon</t>
        </is>
      </c>
      <c r="C2478" t="inlineStr">
        <is>
          <t xml:space="preserve">Drowning Moon: Tochter Des Meeres</t>
        </is>
      </c>
      <c r="D2478" t="inlineStr">
        <is>
          <t xml:space="preserve">5c60b2c8d658700c885777994ddd8979502e02d0</t>
        </is>
      </c>
      <c r="E2478" t="inlineStr">
        <is>
          <t xml:space="preserve">Episode 240: Massenmentalität</t>
        </is>
      </c>
      <c r="F2478">
        <v>240</v>
      </c>
      <c r="G2478" t="inlineStr">
        <is>
          <t xml:space="preserve">6:09-6:14</t>
        </is>
      </c>
      <c r="H2478" t="inlineStr">
        <is>
          <t xml:space="preserve">Resolved</t>
        </is>
      </c>
      <c r="I2478" t="inlineStr">
        <is>
          <t xml:space="preserve">Remarks: Script error
- Line from Script: Zurück in Wiese starrte Eve in die hasserfüllten Gesichter der murmelnden Menge. - Note: Wiese should be Meadow</t>
        </is>
      </c>
      <c r="J2478" t="inlineStr">
        <is>
          <t xml:space="preserve">AI</t>
        </is>
      </c>
      <c r="K2478" t="inlineStr">
        <is>
          <t xml:space="preserve">Script error</t>
        </is>
      </c>
      <c r="L2478" t="inlineStr">
        <is>
          <t xml:space="preserve">Script error</t>
        </is>
      </c>
      <c r="M2478" t="str">
        <f>IFERROR(IF(VLOOKUP(L2478,'Quantification'!$A:$B,2,FALSE)&amp;""="","Unclassified",VLOOKUP(L2478,'Quantification'!$A:$B,2,FALSE)),"Unclassified")</f>
        <v>Major</v>
      </c>
      <c r="N2478" t="inlineStr">
        <is>
          <t xml:space="preserve">frl-nina.wiederhold@pocketfm.com</t>
        </is>
      </c>
      <c r="O2478" t="inlineStr">
        <is>
          <t xml:space="preserve">Issues found in raw</t>
        </is>
      </c>
      <c r="P2478" t="str">
        <f>IF(OR(O2478="Issues found in master",O2478="Final master"),"Master",IF(OR(O2478="Ready for Master",O2478="Issues found in raw",O2478="Raw under QC",O2478="Issues resolved in raw"),"Raw","-"))</f>
        <v>Raw</v>
      </c>
      <c r="Q2478" s="13">
        <v>46284.16527777778</v>
      </c>
      <c r="R2478" t="inlineStr">
        <is>
          <t xml:space="preserve">2026-09 (Sept)</t>
        </is>
      </c>
      <c r="S2478">
        <f>IF(M2478="Not an error",0,IF(COUNTIFS($A$2:$A2478,$A2478,$D$2:$D2478,$D2478,$M$2:$M2478,"&lt;&gt;Not an error")=1,1,0))</f>
        <v>0</v>
      </c>
      <c r="T2478">
        <f>IF(M2478&lt;&gt;"Major",0,IF(COUNTIFS($A$2:$A2478,$A2478,$D$2:$D2478,$D2478,$M$2:$M2478,"Major")=1,1,0))</f>
        <v>0</v>
      </c>
      <c r="U2478">
        <f>IF(M2478&lt;&gt;"Minor",0,IF(COUNTIFS($A$2:$A2478,$A2478,$D$2:$D2478,$D2478,$M$2:$M2478,"Minor")=1,1,0))</f>
        <v>0</v>
      </c>
    </row>
    <row r="2479">
      <c r="A2479" t="inlineStr">
        <is>
          <t xml:space="preserve">b6992ff36e0ff4142e71f15a59f29601bbf05694</t>
        </is>
      </c>
      <c r="B2479" t="inlineStr">
        <is>
          <t xml:space="preserve">The Drowning Moon</t>
        </is>
      </c>
      <c r="C2479" t="inlineStr">
        <is>
          <t xml:space="preserve">Drowning Moon: Tochter Des Meeres</t>
        </is>
      </c>
      <c r="D2479" t="inlineStr">
        <is>
          <t xml:space="preserve">5c60b2c8d658700c885777994ddd8979502e02d0</t>
        </is>
      </c>
      <c r="E2479" t="inlineStr">
        <is>
          <t xml:space="preserve">Episode 240: Massenmentalität</t>
        </is>
      </c>
      <c r="F2479">
        <v>240</v>
      </c>
      <c r="G2479" t="inlineStr">
        <is>
          <t xml:space="preserve">10:08-10:11</t>
        </is>
      </c>
      <c r="H2479" t="inlineStr">
        <is>
          <t xml:space="preserve">Resolved</t>
        </is>
      </c>
      <c r="I2479" t="inlineStr">
        <is>
          <t xml:space="preserve">Remarks: Script error
- Line from Script: „Ich liebe Wiese von ganzem Herzen“
- Note:</t>
        </is>
      </c>
      <c r="J2479" t="inlineStr">
        <is>
          <t xml:space="preserve">AI</t>
        </is>
      </c>
      <c r="K2479" t="inlineStr">
        <is>
          <t xml:space="preserve">Script error</t>
        </is>
      </c>
      <c r="L2479" t="inlineStr">
        <is>
          <t xml:space="preserve">Script error</t>
        </is>
      </c>
      <c r="M2479" t="str">
        <f>IFERROR(IF(VLOOKUP(L2479,'Quantification'!$A:$B,2,FALSE)&amp;""="","Unclassified",VLOOKUP(L2479,'Quantification'!$A:$B,2,FALSE)),"Unclassified")</f>
        <v>Major</v>
      </c>
      <c r="N2479" t="inlineStr">
        <is>
          <t xml:space="preserve">frl-nina.wiederhold@pocketfm.com</t>
        </is>
      </c>
      <c r="O2479" t="inlineStr">
        <is>
          <t xml:space="preserve">Issues found in raw</t>
        </is>
      </c>
      <c r="P2479" t="str">
        <f>IF(OR(O2479="Issues found in master",O2479="Final master"),"Master",IF(OR(O2479="Ready for Master",O2479="Issues found in raw",O2479="Raw under QC",O2479="Issues resolved in raw"),"Raw","-"))</f>
        <v>Raw</v>
      </c>
      <c r="Q2479" s="13">
        <v>46284.16527777778</v>
      </c>
      <c r="R2479" t="inlineStr">
        <is>
          <t xml:space="preserve">2026-09 (Sept)</t>
        </is>
      </c>
      <c r="S2479">
        <f>IF(M2479="Not an error",0,IF(COUNTIFS($A$2:$A2479,$A2479,$D$2:$D2479,$D2479,$M$2:$M2479,"&lt;&gt;Not an error")=1,1,0))</f>
        <v>0</v>
      </c>
      <c r="T2479">
        <f>IF(M2479&lt;&gt;"Major",0,IF(COUNTIFS($A$2:$A2479,$A2479,$D$2:$D2479,$D2479,$M$2:$M2479,"Major")=1,1,0))</f>
        <v>0</v>
      </c>
      <c r="U2479">
        <f>IF(M2479&lt;&gt;"Minor",0,IF(COUNTIFS($A$2:$A2479,$A2479,$D$2:$D2479,$D2479,$M$2:$M2479,"Minor")=1,1,0))</f>
        <v>0</v>
      </c>
    </row>
    <row r="2480">
      <c r="A2480" t="inlineStr">
        <is>
          <t xml:space="preserve">b6992ff36e0ff4142e71f15a59f29601bbf05694</t>
        </is>
      </c>
      <c r="B2480" t="inlineStr">
        <is>
          <t xml:space="preserve">The Drowning Moon</t>
        </is>
      </c>
      <c r="C2480" t="inlineStr">
        <is>
          <t xml:space="preserve">Drowning Moon: Tochter Des Meeres</t>
        </is>
      </c>
      <c r="D2480" t="inlineStr">
        <is>
          <t xml:space="preserve">e94f654f2604bde0bb6fe213f437c608891ba3cf</t>
        </is>
      </c>
      <c r="E2480" t="inlineStr">
        <is>
          <t xml:space="preserve">Episode 248: Verpasste Verbindungen</t>
        </is>
      </c>
      <c r="F2480">
        <v>248</v>
      </c>
      <c r="G2480" t="inlineStr">
        <is>
          <t xml:space="preserve">0:00-0:31</t>
        </is>
      </c>
      <c r="H2480" t="inlineStr">
        <is>
          <t xml:space="preserve">Resolved</t>
        </is>
      </c>
      <c r="I2480" t="inlineStr">
        <is>
          <t xml:space="preserve">Remarks: Script error
- Line from Script: Eve war ebenso überrascht wie Noah, ihn so spät noch in Thresk Hills anzutreffen. In ihrer Eile, von Wiese und Vincent wegzukommen, hatte sie vergessen, dem Herzog von Waldschloss Bescheid zu geben, dass sie nach Berkshire unterwegs war.
Noah trat auf Eve zu und fragte besorgt: „Ist alles in Ordnung? Was ist mit deiner Stirn passiert?“
Eve lachte verlegen. Da es ihr peinlich war, über die Vorfälle in Wiese zu sprechen, wich sie mit einem Lächeln aus, schüttelte den Kopf und sagte:
- Note:Wiese should be Meadow</t>
        </is>
      </c>
      <c r="J2480" t="inlineStr">
        <is>
          <t xml:space="preserve">AI</t>
        </is>
      </c>
      <c r="K2480" t="inlineStr">
        <is>
          <t xml:space="preserve">Script error</t>
        </is>
      </c>
      <c r="L2480" t="inlineStr">
        <is>
          <t xml:space="preserve">Script error</t>
        </is>
      </c>
      <c r="M2480" t="str">
        <f>IFERROR(IF(VLOOKUP(L2480,'Quantification'!$A:$B,2,FALSE)&amp;""="","Unclassified",VLOOKUP(L2480,'Quantification'!$A:$B,2,FALSE)),"Unclassified")</f>
        <v>Major</v>
      </c>
      <c r="N2480" t="inlineStr">
        <is>
          <t xml:space="preserve">frl-nina.wiederhold@pocketfm.com</t>
        </is>
      </c>
      <c r="O2480" t="inlineStr">
        <is>
          <t xml:space="preserve">Issues found in raw</t>
        </is>
      </c>
      <c r="P2480" t="str">
        <f>IF(OR(O2480="Issues found in master",O2480="Final master"),"Master",IF(OR(O2480="Ready for Master",O2480="Issues found in raw",O2480="Raw under QC",O2480="Issues resolved in raw"),"Raw","-"))</f>
        <v>Raw</v>
      </c>
      <c r="Q2480" s="13">
        <v>46284.16527777778</v>
      </c>
      <c r="R2480" t="inlineStr">
        <is>
          <t xml:space="preserve">2026-09 (Sept)</t>
        </is>
      </c>
      <c r="S2480">
        <f>IF(M2480="Not an error",0,IF(COUNTIFS($A$2:$A2480,$A2480,$D$2:$D2480,$D2480,$M$2:$M2480,"&lt;&gt;Not an error")=1,1,0))</f>
        <v>1</v>
      </c>
      <c r="T2480">
        <f>IF(M2480&lt;&gt;"Major",0,IF(COUNTIFS($A$2:$A2480,$A2480,$D$2:$D2480,$D2480,$M$2:$M2480,"Major")=1,1,0))</f>
        <v>1</v>
      </c>
      <c r="U2480">
        <f>IF(M2480&lt;&gt;"Minor",0,IF(COUNTIFS($A$2:$A2480,$A2480,$D$2:$D2480,$D2480,$M$2:$M2480,"Minor")=1,1,0))</f>
        <v>0</v>
      </c>
    </row>
    <row r="2481">
      <c r="A2481" t="inlineStr">
        <is>
          <t xml:space="preserve">b6992ff36e0ff4142e71f15a59f29601bbf05694</t>
        </is>
      </c>
      <c r="B2481" t="inlineStr">
        <is>
          <t xml:space="preserve">The Drowning Moon</t>
        </is>
      </c>
      <c r="C2481" t="inlineStr">
        <is>
          <t xml:space="preserve">Drowning Moon: Tochter Des Meeres</t>
        </is>
      </c>
      <c r="D2481" t="inlineStr">
        <is>
          <t xml:space="preserve">e94f654f2604bde0bb6fe213f437c608891ba3cf</t>
        </is>
      </c>
      <c r="E2481" t="inlineStr">
        <is>
          <t xml:space="preserve">Episode 248: Verpasste Verbindungen</t>
        </is>
      </c>
      <c r="F2481">
        <v>248</v>
      </c>
      <c r="G2481" t="inlineStr">
        <is>
          <t xml:space="preserve">4:19-4:28</t>
        </is>
      </c>
      <c r="H2481" t="inlineStr">
        <is>
          <t xml:space="preserve">Resolved</t>
        </is>
      </c>
      <c r="I2481" t="inlineStr">
        <is>
          <t xml:space="preserve">Remarks: Script error
- Line from Script: Die Nacht barg unbekannte Gefahren, nach Wiese konnte sie nicht zurück und sie hatte auch sonst keinen Ort, an den sie gehen konnte.
- Note:Wiese should be Meadow</t>
        </is>
      </c>
      <c r="J2481" t="inlineStr">
        <is>
          <t xml:space="preserve">AI</t>
        </is>
      </c>
      <c r="K2481" t="inlineStr">
        <is>
          <t xml:space="preserve">Script error</t>
        </is>
      </c>
      <c r="L2481" t="inlineStr">
        <is>
          <t xml:space="preserve">Script error</t>
        </is>
      </c>
      <c r="M2481" t="str">
        <f>IFERROR(IF(VLOOKUP(L2481,'Quantification'!$A:$B,2,FALSE)&amp;""="","Unclassified",VLOOKUP(L2481,'Quantification'!$A:$B,2,FALSE)),"Unclassified")</f>
        <v>Major</v>
      </c>
      <c r="N2481" t="inlineStr">
        <is>
          <t xml:space="preserve">frl-nina.wiederhold@pocketfm.com</t>
        </is>
      </c>
      <c r="O2481" t="inlineStr">
        <is>
          <t xml:space="preserve">Issues found in raw</t>
        </is>
      </c>
      <c r="P2481" t="str">
        <f>IF(OR(O2481="Issues found in master",O2481="Final master"),"Master",IF(OR(O2481="Ready for Master",O2481="Issues found in raw",O2481="Raw under QC",O2481="Issues resolved in raw"),"Raw","-"))</f>
        <v>Raw</v>
      </c>
      <c r="Q2481" s="13">
        <v>46284.16527777778</v>
      </c>
      <c r="R2481" t="inlineStr">
        <is>
          <t xml:space="preserve">2026-09 (Sept)</t>
        </is>
      </c>
      <c r="S2481">
        <f>IF(M2481="Not an error",0,IF(COUNTIFS($A$2:$A2481,$A2481,$D$2:$D2481,$D2481,$M$2:$M2481,"&lt;&gt;Not an error")=1,1,0))</f>
        <v>0</v>
      </c>
      <c r="T2481">
        <f>IF(M2481&lt;&gt;"Major",0,IF(COUNTIFS($A$2:$A2481,$A2481,$D$2:$D2481,$D2481,$M$2:$M2481,"Major")=1,1,0))</f>
        <v>0</v>
      </c>
      <c r="U2481">
        <f>IF(M2481&lt;&gt;"Minor",0,IF(COUNTIFS($A$2:$A2481,$A2481,$D$2:$D2481,$D2481,$M$2:$M2481,"Minor")=1,1,0))</f>
        <v>0</v>
      </c>
    </row>
    <row r="2482">
      <c r="A2482" t="inlineStr">
        <is>
          <t xml:space="preserve">b6992ff36e0ff4142e71f15a59f29601bbf05694</t>
        </is>
      </c>
      <c r="B2482" t="inlineStr">
        <is>
          <t xml:space="preserve">The Drowning Moon</t>
        </is>
      </c>
      <c r="C2482" t="inlineStr">
        <is>
          <t xml:space="preserve">Drowning Moon: Tochter Des Meeres</t>
        </is>
      </c>
      <c r="D2482" t="inlineStr">
        <is>
          <t xml:space="preserve">5c133bba04719da51044bb52c90fafd8127feeb1</t>
        </is>
      </c>
      <c r="E2482" t="inlineStr">
        <is>
          <t xml:space="preserve">Episode 252: Die Haarige Wahrheit</t>
        </is>
      </c>
      <c r="F2482">
        <v>252</v>
      </c>
      <c r="G2482" t="inlineStr">
        <is>
          <t xml:space="preserve">11:07-11:11</t>
        </is>
      </c>
      <c r="H2482" t="inlineStr">
        <is>
          <t xml:space="preserve">Resolved</t>
        </is>
      </c>
      <c r="I2482" t="inlineStr">
        <is>
          <t xml:space="preserve">Remarks: Script error
- Line from Script: Dame Anaya trat hinter der Säule hervor. - Note: Dame should be Lady</t>
        </is>
      </c>
      <c r="J2482" t="inlineStr">
        <is>
          <t xml:space="preserve">AI</t>
        </is>
      </c>
      <c r="K2482" t="inlineStr">
        <is>
          <t xml:space="preserve">Script error</t>
        </is>
      </c>
      <c r="L2482" t="inlineStr">
        <is>
          <t xml:space="preserve">Script error</t>
        </is>
      </c>
      <c r="M2482" t="str">
        <f>IFERROR(IF(VLOOKUP(L2482,'Quantification'!$A:$B,2,FALSE)&amp;""="","Unclassified",VLOOKUP(L2482,'Quantification'!$A:$B,2,FALSE)),"Unclassified")</f>
        <v>Major</v>
      </c>
      <c r="N2482" t="inlineStr">
        <is>
          <t xml:space="preserve">frl-nina.wiederhold@pocketfm.com</t>
        </is>
      </c>
      <c r="O2482" t="inlineStr">
        <is>
          <t xml:space="preserve">Issues found in raw</t>
        </is>
      </c>
      <c r="P2482" t="str">
        <f>IF(OR(O2482="Issues found in master",O2482="Final master"),"Master",IF(OR(O2482="Ready for Master",O2482="Issues found in raw",O2482="Raw under QC",O2482="Issues resolved in raw"),"Raw","-"))</f>
        <v>Raw</v>
      </c>
      <c r="Q2482" s="13">
        <v>46284.165972222225</v>
      </c>
      <c r="R2482" t="inlineStr">
        <is>
          <t xml:space="preserve">2026-09 (Sept)</t>
        </is>
      </c>
      <c r="S2482">
        <f>IF(M2482="Not an error",0,IF(COUNTIFS($A$2:$A2482,$A2482,$D$2:$D2482,$D2482,$M$2:$M2482,"&lt;&gt;Not an error")=1,1,0))</f>
        <v>1</v>
      </c>
      <c r="T2482">
        <f>IF(M2482&lt;&gt;"Major",0,IF(COUNTIFS($A$2:$A2482,$A2482,$D$2:$D2482,$D2482,$M$2:$M2482,"Major")=1,1,0))</f>
        <v>1</v>
      </c>
      <c r="U2482">
        <f>IF(M2482&lt;&gt;"Minor",0,IF(COUNTIFS($A$2:$A2482,$A2482,$D$2:$D2482,$D2482,$M$2:$M2482,"Minor")=1,1,0))</f>
        <v>0</v>
      </c>
    </row>
    <row r="2483">
      <c r="A2483" t="inlineStr">
        <is>
          <t xml:space="preserve">b6992ff36e0ff4142e71f15a59f29601bbf05694</t>
        </is>
      </c>
      <c r="B2483" t="inlineStr">
        <is>
          <t xml:space="preserve">The Drowning Moon</t>
        </is>
      </c>
      <c r="C2483" t="inlineStr">
        <is>
          <t xml:space="preserve">Drowning Moon: Tochter Des Meeres</t>
        </is>
      </c>
      <c r="D2483" t="inlineStr">
        <is>
          <t xml:space="preserve">3f434dfdb630ba4aa8895e06a405ce4551ecfa8f</t>
        </is>
      </c>
      <c r="E2483" t="inlineStr">
        <is>
          <t xml:space="preserve">Episode 253: Ankunft in Berkshire</t>
        </is>
      </c>
      <c r="F2483">
        <v>253</v>
      </c>
      <c r="G2483" t="inlineStr">
        <is>
          <t xml:space="preserve">0:16-1:36</t>
        </is>
      </c>
      <c r="H2483" t="inlineStr">
        <is>
          <t xml:space="preserve">Resolved</t>
        </is>
      </c>
      <c r="I2483" t="inlineStr">
        <is>
          <t xml:space="preserve">Remarks: Script error
- Line from Script: Noah und Dame Anaya begleiteten Eve auf dem Weg zu der wartenden Kutsche. Unterwegs trafen sie jedoch auf Noahs Eltern.
„Ich wusste gar nicht, dass wir einen Gast im Haus haben“, bemerkte Dame Hilda, als sie die schöne junge Frau sah.
Eve verbeugte sich vor Noahs Eltern und grüßte sie: „Guten Morgen, Mylord, Dame Hilda. Ich bin Gene.“
Noah unterbrach sie und stellte sie vor: „Das ist Genevieve. Eine Freundin von Dame Anaya.“
Dame Anaya nickte. „Ja, sie ist eine Freundin von mir“, bestätigte sie. „Wir haben uns auf einer Abendgesellschaft kennengelernt.“
Der missbilligende Blick in den Augen des älteren Paares, der der jungen Frau in ihrer einfachen Kleidung gegolten hatte, wich einem Nicken. Dame Hilda sagte: „Anaya scheint sich weitaus besser eingelebt zu haben, als wir dachten.“ Sie legte Dame Anaya eine Hand auf den Rücken und lächelte. „Das ist eine wichtige Eigenschaft für die Frau eines Herzogs.“
Dame Anaya lächelte. „Euer Lob freut mich sehr, Dame Hilda.“
Der ehemalige Herzog musterte Eve, als versuchte er sich zu erinnern, wo er sie schon einmal gesehen hatte, denn sie kam ihm bekannt vor. Dame Hilda fragte:
- Note: Dame should be Lady</t>
        </is>
      </c>
      <c r="J2483" t="inlineStr">
        <is>
          <t xml:space="preserve">AI</t>
        </is>
      </c>
      <c r="K2483" t="inlineStr">
        <is>
          <t xml:space="preserve">Script error</t>
        </is>
      </c>
      <c r="L2483" t="inlineStr">
        <is>
          <t xml:space="preserve">Script error</t>
        </is>
      </c>
      <c r="M2483" t="str">
        <f>IFERROR(IF(VLOOKUP(L2483,'Quantification'!$A:$B,2,FALSE)&amp;""="","Unclassified",VLOOKUP(L2483,'Quantification'!$A:$B,2,FALSE)),"Unclassified")</f>
        <v>Major</v>
      </c>
      <c r="N2483" t="inlineStr">
        <is>
          <t xml:space="preserve">frl-nina.wiederhold@pocketfm.com</t>
        </is>
      </c>
      <c r="O2483" t="inlineStr">
        <is>
          <t xml:space="preserve">Issues found in raw</t>
        </is>
      </c>
      <c r="P2483" t="str">
        <f>IF(OR(O2483="Issues found in master",O2483="Final master"),"Master",IF(OR(O2483="Ready for Master",O2483="Issues found in raw",O2483="Raw under QC",O2483="Issues resolved in raw"),"Raw","-"))</f>
        <v>Raw</v>
      </c>
      <c r="Q2483" s="13">
        <v>46284.165972222225</v>
      </c>
      <c r="R2483" t="inlineStr">
        <is>
          <t xml:space="preserve">2026-09 (Sept)</t>
        </is>
      </c>
      <c r="S2483">
        <f>IF(M2483="Not an error",0,IF(COUNTIFS($A$2:$A2483,$A2483,$D$2:$D2483,$D2483,$M$2:$M2483,"&lt;&gt;Not an error")=1,1,0))</f>
        <v>1</v>
      </c>
      <c r="T2483">
        <f>IF(M2483&lt;&gt;"Major",0,IF(COUNTIFS($A$2:$A2483,$A2483,$D$2:$D2483,$D2483,$M$2:$M2483,"Major")=1,1,0))</f>
        <v>1</v>
      </c>
      <c r="U2483">
        <f>IF(M2483&lt;&gt;"Minor",0,IF(COUNTIFS($A$2:$A2483,$A2483,$D$2:$D2483,$D2483,$M$2:$M2483,"Minor")=1,1,0))</f>
        <v>0</v>
      </c>
    </row>
    <row r="2484">
      <c r="A2484" t="inlineStr">
        <is>
          <t xml:space="preserve">b6992ff36e0ff4142e71f15a59f29601bbf05694</t>
        </is>
      </c>
      <c r="B2484" t="inlineStr">
        <is>
          <t xml:space="preserve">The Drowning Moon</t>
        </is>
      </c>
      <c r="C2484" t="inlineStr">
        <is>
          <t xml:space="preserve">Drowning Moon: Tochter Des Meeres</t>
        </is>
      </c>
      <c r="D2484" t="inlineStr">
        <is>
          <t xml:space="preserve">3f434dfdb630ba4aa8895e06a405ce4551ecfa8f</t>
        </is>
      </c>
      <c r="E2484" t="inlineStr">
        <is>
          <t xml:space="preserve">Episode 253: Ankunft in Berkshire</t>
        </is>
      </c>
      <c r="F2484">
        <v>253</v>
      </c>
      <c r="G2484" t="inlineStr">
        <is>
          <t xml:space="preserve">0:35-0:39</t>
        </is>
      </c>
      <c r="H2484" t="inlineStr">
        <is>
          <t xml:space="preserve">Resolved</t>
        </is>
      </c>
      <c r="I2484" t="inlineStr">
        <is>
          <t xml:space="preserve">Remarks: Script error
- Line from Script: Ich bin Gene.“
- Note: Genevieves nickname is Eve and not Gene</t>
        </is>
      </c>
      <c r="J2484" t="inlineStr">
        <is>
          <t xml:space="preserve">AI</t>
        </is>
      </c>
      <c r="K2484" t="inlineStr">
        <is>
          <t xml:space="preserve">Script error</t>
        </is>
      </c>
      <c r="L2484" t="inlineStr">
        <is>
          <t xml:space="preserve">Script error</t>
        </is>
      </c>
      <c r="M2484" t="str">
        <f>IFERROR(IF(VLOOKUP(L2484,'Quantification'!$A:$B,2,FALSE)&amp;""="","Unclassified",VLOOKUP(L2484,'Quantification'!$A:$B,2,FALSE)),"Unclassified")</f>
        <v>Major</v>
      </c>
      <c r="N2484" t="inlineStr">
        <is>
          <t xml:space="preserve">frl-nina.wiederhold@pocketfm.com</t>
        </is>
      </c>
      <c r="O2484" t="inlineStr">
        <is>
          <t xml:space="preserve">Issues found in raw</t>
        </is>
      </c>
      <c r="P2484" t="str">
        <f>IF(OR(O2484="Issues found in master",O2484="Final master"),"Master",IF(OR(O2484="Ready for Master",O2484="Issues found in raw",O2484="Raw under QC",O2484="Issues resolved in raw"),"Raw","-"))</f>
        <v>Raw</v>
      </c>
      <c r="Q2484" s="13">
        <v>46284.165972222225</v>
      </c>
      <c r="R2484" t="inlineStr">
        <is>
          <t xml:space="preserve">2026-09 (Sept)</t>
        </is>
      </c>
      <c r="S2484">
        <f>IF(M2484="Not an error",0,IF(COUNTIFS($A$2:$A2484,$A2484,$D$2:$D2484,$D2484,$M$2:$M2484,"&lt;&gt;Not an error")=1,1,0))</f>
        <v>0</v>
      </c>
      <c r="T2484">
        <f>IF(M2484&lt;&gt;"Major",0,IF(COUNTIFS($A$2:$A2484,$A2484,$D$2:$D2484,$D2484,$M$2:$M2484,"Major")=1,1,0))</f>
        <v>0</v>
      </c>
      <c r="U2484">
        <f>IF(M2484&lt;&gt;"Minor",0,IF(COUNTIFS($A$2:$A2484,$A2484,$D$2:$D2484,$D2484,$M$2:$M2484,"Minor")=1,1,0))</f>
        <v>0</v>
      </c>
    </row>
    <row r="2485">
      <c r="A2485" t="inlineStr">
        <is>
          <t xml:space="preserve">b6992ff36e0ff4142e71f15a59f29601bbf05694</t>
        </is>
      </c>
      <c r="B2485" t="inlineStr">
        <is>
          <t xml:space="preserve">The Drowning Moon</t>
        </is>
      </c>
      <c r="C2485" t="inlineStr">
        <is>
          <t xml:space="preserve">Drowning Moon: Tochter Des Meeres</t>
        </is>
      </c>
      <c r="D2485" t="inlineStr">
        <is>
          <t xml:space="preserve">3f434dfdb630ba4aa8895e06a405ce4551ecfa8f</t>
        </is>
      </c>
      <c r="E2485" t="inlineStr">
        <is>
          <t xml:space="preserve">Episode 253: Ankunft in Berkshire</t>
        </is>
      </c>
      <c r="F2485">
        <v>253</v>
      </c>
      <c r="G2485" t="inlineStr">
        <is>
          <t xml:space="preserve">3:08-5:24</t>
        </is>
      </c>
      <c r="H2485" t="inlineStr">
        <is>
          <t xml:space="preserve">Resolved</t>
        </is>
      </c>
      <c r="I2485" t="inlineStr">
        <is>
          <t xml:space="preserve">Remarks: Script error
- Line from Script: Ein paar Schritte entfernt antwortete Dame Anaya auf Dame Hildas Frage: „Genevieve reist nach Berkshire, und Noah war so freundlich, ihr eine Kutsche zur Verfügung zu stellen.“
Dame Hilda wirkte erfreut, nicht weil ihr Sohn Eve eine Kutsche besorgt hatte, sondern weil sie wusste, dass er ausgezeichnete Manieren besaß. Sie wandte sich an Eve: „Ich wünsche Euch eine gute Reise nach Berkshire. Schade, dass Ihr nicht länger bei Anaya bleiben könnt.“
„Vielen Dank, meine Dame. Ich werde versuchen, sie wieder zu besuchen“, sagte Eve und verbeugte sich erneut vor der älteren Dame.
Da Noah sie seinen Eltern als Freundin von Dame Anaya vorgestellt hatte, schloss Eve, dass diese nicht erfreut wären, wenn sie erführen, dass sie in Wahrheit seine Freundin war. Schließlich sollte er Dame Anaya heiraten, dachte sie, ohne Noahs wahre Absichten zu kennen.
Dame Anaya sagte zu Dame Hilda: „Es ist wirklich schade, meine Dame. Ich hatte gehofft, mehr Zeit mit Genevieve verbringen zu können, sie ist eine angenehme Gesellschaft.“
Dame Hilda bemerkte die Zuneigung ihrer zukünftigen Schwiegertochter zu dieser Person, die offensichtlich nicht aus einer wohlhabenden Familie stammte. Sie sagte zu Eve: „Vielleicht können wir bei Eurem nächsten Besuch in Woodlock alle zusammen einen Tee trinken.“ Ein gemeinsames Essen wäre zu zeitaufwendig gewesen, und die ältere Dame hielt es nicht der Mühe wert, so viel Zeit in sie zu investieren.
Eve lächelte über die höflichen Worte und erwiderte: „Das wäre reizend, Dame Hilda. Ich würde mich darauf freuen.“
Dame Hilda nickte leicht, trat zu ihrem Mann und ihrem Sohn, und kurz darauf entfernte sich das ältere Paar.
„Ich hoffe, es hat Euch nichts ausgemacht, dass ich Euch bei Eurem Vornamen genannt habe, Fräulein Barlow“, sagte Dame Anaya, und ihre gelben Augen trafen auf Eves blaue.
Eve schüttelte den Kopf. „Keineswegs, Dame Anaya.“
„Dann nennt mich von nun an bitte einfach Anaya. Wenn es Euch keine Umstände macht“, sagte Dame Anaya und lächelte Eve zuversichtlich an.
- Note: Dame should be Lady</t>
        </is>
      </c>
      <c r="J2485" t="inlineStr">
        <is>
          <t xml:space="preserve">AI</t>
        </is>
      </c>
      <c r="K2485" t="inlineStr">
        <is>
          <t xml:space="preserve">Script error</t>
        </is>
      </c>
      <c r="L2485" t="inlineStr">
        <is>
          <t xml:space="preserve">Script error</t>
        </is>
      </c>
      <c r="M2485" t="str">
        <f>IFERROR(IF(VLOOKUP(L2485,'Quantification'!$A:$B,2,FALSE)&amp;""="","Unclassified",VLOOKUP(L2485,'Quantification'!$A:$B,2,FALSE)),"Unclassified")</f>
        <v>Major</v>
      </c>
      <c r="N2485" t="inlineStr">
        <is>
          <t xml:space="preserve">frl-nina.wiederhold@pocketfm.com</t>
        </is>
      </c>
      <c r="O2485" t="inlineStr">
        <is>
          <t xml:space="preserve">Issues found in raw</t>
        </is>
      </c>
      <c r="P2485" t="str">
        <f>IF(OR(O2485="Issues found in master",O2485="Final master"),"Master",IF(OR(O2485="Ready for Master",O2485="Issues found in raw",O2485="Raw under QC",O2485="Issues resolved in raw"),"Raw","-"))</f>
        <v>Raw</v>
      </c>
      <c r="Q2485" s="13">
        <v>46284.165972222225</v>
      </c>
      <c r="R2485" t="inlineStr">
        <is>
          <t xml:space="preserve">2026-09 (Sept)</t>
        </is>
      </c>
      <c r="S2485">
        <f>IF(M2485="Not an error",0,IF(COUNTIFS($A$2:$A2485,$A2485,$D$2:$D2485,$D2485,$M$2:$M2485,"&lt;&gt;Not an error")=1,1,0))</f>
        <v>0</v>
      </c>
      <c r="T2485">
        <f>IF(M2485&lt;&gt;"Major",0,IF(COUNTIFS($A$2:$A2485,$A2485,$D$2:$D2485,$D2485,$M$2:$M2485,"Major")=1,1,0))</f>
        <v>0</v>
      </c>
      <c r="U2485">
        <f>IF(M2485&lt;&gt;"Minor",0,IF(COUNTIFS($A$2:$A2485,$A2485,$D$2:$D2485,$D2485,$M$2:$M2485,"Minor")=1,1,0))</f>
        <v>0</v>
      </c>
    </row>
    <row r="2486">
      <c r="A2486" t="inlineStr">
        <is>
          <t xml:space="preserve">b6992ff36e0ff4142e71f15a59f29601bbf05694</t>
        </is>
      </c>
      <c r="B2486" t="inlineStr">
        <is>
          <t xml:space="preserve">The Drowning Moon</t>
        </is>
      </c>
      <c r="C2486" t="inlineStr">
        <is>
          <t xml:space="preserve">Drowning Moon: Tochter Des Meeres</t>
        </is>
      </c>
      <c r="D2486" t="inlineStr">
        <is>
          <t xml:space="preserve">3f434dfdb630ba4aa8895e06a405ce4551ecfa8f</t>
        </is>
      </c>
      <c r="E2486" t="inlineStr">
        <is>
          <t xml:space="preserve">Episode 253: Ankunft in Berkshire</t>
        </is>
      </c>
      <c r="F2486">
        <v>253</v>
      </c>
      <c r="G2486" t="inlineStr">
        <is>
          <t xml:space="preserve">5:55-6:12</t>
        </is>
      </c>
      <c r="H2486" t="inlineStr">
        <is>
          <t xml:space="preserve">Resolved</t>
        </is>
      </c>
      <c r="I2486" t="inlineStr">
        <is>
          <t xml:space="preserve">Remarks: Script error
- Line from Script: Eve verbeugte sich vor Noah und Dame Anaya. „Danke für Eure Gastfreundschaft und die Kutsche.“
„Ich hoffe, wir sehen uns bald wieder, Genevieve. Wenn wir uns das nächste Mal treffen, können wir hoffentlich mehr Zeit miteinander verbringen“, sagte Dame Anaya.
- Note: Dame should be Lady</t>
        </is>
      </c>
      <c r="J2486" t="inlineStr">
        <is>
          <t xml:space="preserve">AI</t>
        </is>
      </c>
      <c r="K2486" t="inlineStr">
        <is>
          <t xml:space="preserve">Script error</t>
        </is>
      </c>
      <c r="L2486" t="inlineStr">
        <is>
          <t xml:space="preserve">Script error</t>
        </is>
      </c>
      <c r="M2486" t="str">
        <f>IFERROR(IF(VLOOKUP(L2486,'Quantification'!$A:$B,2,FALSE)&amp;""="","Unclassified",VLOOKUP(L2486,'Quantification'!$A:$B,2,FALSE)),"Unclassified")</f>
        <v>Major</v>
      </c>
      <c r="N2486" t="inlineStr">
        <is>
          <t xml:space="preserve">frl-nina.wiederhold@pocketfm.com</t>
        </is>
      </c>
      <c r="O2486" t="inlineStr">
        <is>
          <t xml:space="preserve">Issues found in raw</t>
        </is>
      </c>
      <c r="P2486" t="str">
        <f>IF(OR(O2486="Issues found in master",O2486="Final master"),"Master",IF(OR(O2486="Ready for Master",O2486="Issues found in raw",O2486="Raw under QC",O2486="Issues resolved in raw"),"Raw","-"))</f>
        <v>Raw</v>
      </c>
      <c r="Q2486" s="13">
        <v>46284.165972222225</v>
      </c>
      <c r="R2486" t="inlineStr">
        <is>
          <t xml:space="preserve">2026-09 (Sept)</t>
        </is>
      </c>
      <c r="S2486">
        <f>IF(M2486="Not an error",0,IF(COUNTIFS($A$2:$A2486,$A2486,$D$2:$D2486,$D2486,$M$2:$M2486,"&lt;&gt;Not an error")=1,1,0))</f>
        <v>0</v>
      </c>
      <c r="T2486">
        <f>IF(M2486&lt;&gt;"Major",0,IF(COUNTIFS($A$2:$A2486,$A2486,$D$2:$D2486,$D2486,$M$2:$M2486,"Major")=1,1,0))</f>
        <v>0</v>
      </c>
      <c r="U2486">
        <f>IF(M2486&lt;&gt;"Minor",0,IF(COUNTIFS($A$2:$A2486,$A2486,$D$2:$D2486,$D2486,$M$2:$M2486,"Minor")=1,1,0))</f>
        <v>0</v>
      </c>
    </row>
    <row r="2487">
      <c r="A2487" t="inlineStr">
        <is>
          <t xml:space="preserve">b6992ff36e0ff4142e71f15a59f29601bbf05694</t>
        </is>
      </c>
      <c r="B2487" t="inlineStr">
        <is>
          <t xml:space="preserve">The Drowning Moon</t>
        </is>
      </c>
      <c r="C2487" t="inlineStr">
        <is>
          <t xml:space="preserve">Drowning Moon: Tochter Des Meeres</t>
        </is>
      </c>
      <c r="D2487" t="inlineStr">
        <is>
          <t xml:space="preserve">3f434dfdb630ba4aa8895e06a405ce4551ecfa8f</t>
        </is>
      </c>
      <c r="E2487" t="inlineStr">
        <is>
          <t xml:space="preserve">Episode 253: Ankunft in Berkshire</t>
        </is>
      </c>
      <c r="F2487">
        <v>253</v>
      </c>
      <c r="G2487" t="inlineStr">
        <is>
          <t xml:space="preserve">8:25-8:28</t>
        </is>
      </c>
      <c r="H2487" t="inlineStr">
        <is>
          <t xml:space="preserve">Resolved</t>
        </is>
      </c>
      <c r="I2487" t="inlineStr">
        <is>
          <t xml:space="preserve">Remarks: Script error
- Line from Script: Dame Aubrey erwähnte, dass du in Meadow warst“
- Note: Dame should be Lady</t>
        </is>
      </c>
      <c r="J2487" t="inlineStr">
        <is>
          <t xml:space="preserve">AI</t>
        </is>
      </c>
      <c r="K2487" t="inlineStr">
        <is>
          <t xml:space="preserve">Script error</t>
        </is>
      </c>
      <c r="L2487" t="inlineStr">
        <is>
          <t xml:space="preserve">Script error</t>
        </is>
      </c>
      <c r="M2487" t="str">
        <f>IFERROR(IF(VLOOKUP(L2487,'Quantification'!$A:$B,2,FALSE)&amp;""="","Unclassified",VLOOKUP(L2487,'Quantification'!$A:$B,2,FALSE)),"Unclassified")</f>
        <v>Major</v>
      </c>
      <c r="N2487" t="inlineStr">
        <is>
          <t xml:space="preserve">frl-nina.wiederhold@pocketfm.com</t>
        </is>
      </c>
      <c r="O2487" t="inlineStr">
        <is>
          <t xml:space="preserve">Issues found in raw</t>
        </is>
      </c>
      <c r="P2487" t="str">
        <f>IF(OR(O2487="Issues found in master",O2487="Final master"),"Master",IF(OR(O2487="Ready for Master",O2487="Issues found in raw",O2487="Raw under QC",O2487="Issues resolved in raw"),"Raw","-"))</f>
        <v>Raw</v>
      </c>
      <c r="Q2487" s="13">
        <v>46284.165972222225</v>
      </c>
      <c r="R2487" t="inlineStr">
        <is>
          <t xml:space="preserve">2026-09 (Sept)</t>
        </is>
      </c>
      <c r="S2487">
        <f>IF(M2487="Not an error",0,IF(COUNTIFS($A$2:$A2487,$A2487,$D$2:$D2487,$D2487,$M$2:$M2487,"&lt;&gt;Not an error")=1,1,0))</f>
        <v>0</v>
      </c>
      <c r="T2487">
        <f>IF(M2487&lt;&gt;"Major",0,IF(COUNTIFS($A$2:$A2487,$A2487,$D$2:$D2487,$D2487,$M$2:$M2487,"Major")=1,1,0))</f>
        <v>0</v>
      </c>
      <c r="U2487">
        <f>IF(M2487&lt;&gt;"Minor",0,IF(COUNTIFS($A$2:$A2487,$A2487,$D$2:$D2487,$D2487,$M$2:$M2487,"Minor")=1,1,0))</f>
        <v>0</v>
      </c>
    </row>
    <row r="2488">
      <c r="A2488" t="inlineStr">
        <is>
          <t xml:space="preserve">b6992ff36e0ff4142e71f15a59f29601bbf05694</t>
        </is>
      </c>
      <c r="B2488" t="inlineStr">
        <is>
          <t xml:space="preserve">The Drowning Moon</t>
        </is>
      </c>
      <c r="C2488" t="inlineStr">
        <is>
          <t xml:space="preserve">Drowning Moon: Tochter Des Meeres</t>
        </is>
      </c>
      <c r="D2488" t="inlineStr">
        <is>
          <t xml:space="preserve">28cfe158c3fd18d481517bc0a5625eef49274194</t>
        </is>
      </c>
      <c r="E2488" t="inlineStr">
        <is>
          <t xml:space="preserve">Episode 254: Die Kranken Heilen</t>
        </is>
      </c>
      <c r="F2488">
        <v>254</v>
      </c>
      <c r="G2488" t="inlineStr">
        <is>
          <t xml:space="preserve">0:32-0:35</t>
        </is>
      </c>
      <c r="H2488" t="inlineStr">
        <is>
          <t xml:space="preserve">Resolved</t>
        </is>
      </c>
      <c r="I2488" t="inlineStr">
        <is>
          <t xml:space="preserve">Remarks: Script error
- Line from Script:Bitte überbringen Sie dem Herzog und Dame Anaya meinen Dank.“
- Note: Dame should be Lady</t>
        </is>
      </c>
      <c r="J2488" t="inlineStr">
        <is>
          <t xml:space="preserve">AI</t>
        </is>
      </c>
      <c r="K2488" t="inlineStr">
        <is>
          <t xml:space="preserve">Script error</t>
        </is>
      </c>
      <c r="L2488" t="inlineStr">
        <is>
          <t xml:space="preserve">Script error</t>
        </is>
      </c>
      <c r="M2488" t="str">
        <f>IFERROR(IF(VLOOKUP(L2488,'Quantification'!$A:$B,2,FALSE)&amp;""="","Unclassified",VLOOKUP(L2488,'Quantification'!$A:$B,2,FALSE)),"Unclassified")</f>
        <v>Major</v>
      </c>
      <c r="N2488" t="inlineStr">
        <is>
          <t xml:space="preserve">frl-nina.wiederhold@pocketfm.com</t>
        </is>
      </c>
      <c r="O2488" t="inlineStr">
        <is>
          <t xml:space="preserve">Issues found in raw</t>
        </is>
      </c>
      <c r="P2488" t="str">
        <f>IF(OR(O2488="Issues found in master",O2488="Final master"),"Master",IF(OR(O2488="Ready for Master",O2488="Issues found in raw",O2488="Raw under QC",O2488="Issues resolved in raw"),"Raw","-"))</f>
        <v>Raw</v>
      </c>
      <c r="Q2488" s="13">
        <v>46284.165972222225</v>
      </c>
      <c r="R2488" t="inlineStr">
        <is>
          <t xml:space="preserve">2026-09 (Sept)</t>
        </is>
      </c>
      <c r="S2488">
        <f>IF(M2488="Not an error",0,IF(COUNTIFS($A$2:$A2488,$A2488,$D$2:$D2488,$D2488,$M$2:$M2488,"&lt;&gt;Not an error")=1,1,0))</f>
        <v>1</v>
      </c>
      <c r="T2488">
        <f>IF(M2488&lt;&gt;"Major",0,IF(COUNTIFS($A$2:$A2488,$A2488,$D$2:$D2488,$D2488,$M$2:$M2488,"Major")=1,1,0))</f>
        <v>1</v>
      </c>
      <c r="U2488">
        <f>IF(M2488&lt;&gt;"Minor",0,IF(COUNTIFS($A$2:$A2488,$A2488,$D$2:$D2488,$D2488,$M$2:$M2488,"Minor")=1,1,0))</f>
        <v>0</v>
      </c>
    </row>
    <row r="2489">
      <c r="A2489" t="inlineStr">
        <is>
          <t xml:space="preserve">b6992ff36e0ff4142e71f15a59f29601bbf05694</t>
        </is>
      </c>
      <c r="B2489" t="inlineStr">
        <is>
          <t xml:space="preserve">The Drowning Moon</t>
        </is>
      </c>
      <c r="C2489" t="inlineStr">
        <is>
          <t xml:space="preserve">Drowning Moon: Tochter Des Meeres</t>
        </is>
      </c>
      <c r="D2489" t="inlineStr">
        <is>
          <t xml:space="preserve">1c7839d5bef48fdb6f97114a8306694190b822b9</t>
        </is>
      </c>
      <c r="E2489" t="inlineStr">
        <is>
          <t xml:space="preserve">Episode 256: Vincents Weigerung</t>
        </is>
      </c>
      <c r="F2489">
        <v>256</v>
      </c>
      <c r="G2489" t="inlineStr">
        <is>
          <t xml:space="preserve">4:27-4:30</t>
        </is>
      </c>
      <c r="H2489" t="inlineStr">
        <is>
          <t xml:space="preserve">Resolved</t>
        </is>
      </c>
      <c r="I2489" t="inlineStr">
        <is>
          <t xml:space="preserve">Remarks: Mispronunciation
- Line from Script: Ich kündige meine Stelle als Allies Gouvernante.“
- Note: Allie should be pronunced with an i sound at the end, not ei</t>
        </is>
      </c>
      <c r="J2489" t="inlineStr">
        <is>
          <t xml:space="preserve">VOA</t>
        </is>
      </c>
      <c r="K2489" t="inlineStr">
        <is>
          <t xml:space="preserve">Mispronunciation</t>
        </is>
      </c>
      <c r="L2489" t="inlineStr">
        <is>
          <t xml:space="preserve">Mispronunciation</t>
        </is>
      </c>
      <c r="M2489" t="str">
        <f>IFERROR(IF(VLOOKUP(L2489,'Quantification'!$A:$B,2,FALSE)&amp;""="","Unclassified",VLOOKUP(L2489,'Quantification'!$A:$B,2,FALSE)),"Unclassified")</f>
        <v>Major</v>
      </c>
      <c r="N2489" t="inlineStr">
        <is>
          <t xml:space="preserve">frl-nina.wiederhold@pocketfm.com</t>
        </is>
      </c>
      <c r="O2489" t="inlineStr">
        <is>
          <t xml:space="preserve">Issues found in raw</t>
        </is>
      </c>
      <c r="P2489" t="str">
        <f>IF(OR(O2489="Issues found in master",O2489="Final master"),"Master",IF(OR(O2489="Ready for Master",O2489="Issues found in raw",O2489="Raw under QC",O2489="Issues resolved in raw"),"Raw","-"))</f>
        <v>Raw</v>
      </c>
      <c r="Q2489" s="13">
        <v>46284.165972222225</v>
      </c>
      <c r="R2489" t="inlineStr">
        <is>
          <t xml:space="preserve">2026-09 (Sept)</t>
        </is>
      </c>
      <c r="S2489">
        <f>IF(M2489="Not an error",0,IF(COUNTIFS($A$2:$A2489,$A2489,$D$2:$D2489,$D2489,$M$2:$M2489,"&lt;&gt;Not an error")=1,1,0))</f>
        <v>1</v>
      </c>
      <c r="T2489">
        <f>IF(M2489&lt;&gt;"Major",0,IF(COUNTIFS($A$2:$A2489,$A2489,$D$2:$D2489,$D2489,$M$2:$M2489,"Major")=1,1,0))</f>
        <v>1</v>
      </c>
      <c r="U2489">
        <f>IF(M2489&lt;&gt;"Minor",0,IF(COUNTIFS($A$2:$A2489,$A2489,$D$2:$D2489,$D2489,$M$2:$M2489,"Minor")=1,1,0))</f>
        <v>0</v>
      </c>
    </row>
    <row r="2490">
      <c r="A2490" t="inlineStr">
        <is>
          <t xml:space="preserve">b6992ff36e0ff4142e71f15a59f29601bbf05694</t>
        </is>
      </c>
      <c r="B2490" t="inlineStr">
        <is>
          <t xml:space="preserve">The Drowning Moon</t>
        </is>
      </c>
      <c r="C2490" t="inlineStr">
        <is>
          <t xml:space="preserve">Drowning Moon: Tochter Des Meeres</t>
        </is>
      </c>
      <c r="D2490" t="inlineStr">
        <is>
          <t xml:space="preserve">c96efc444b9e27d70df1e427add7d0fa7e1708d3</t>
        </is>
      </c>
      <c r="E2490" t="inlineStr">
        <is>
          <t xml:space="preserve">Episode 263: Je Mehr Dinge Gleich Bleiben</t>
        </is>
      </c>
      <c r="F2490">
        <v>263</v>
      </c>
      <c r="G2490" t="inlineStr">
        <is>
          <t xml:space="preserve">0:00-0:06</t>
        </is>
      </c>
      <c r="H2490" t="inlineStr">
        <is>
          <t xml:space="preserve">Resolved</t>
        </is>
      </c>
      <c r="I2490" t="inlineStr">
        <is>
          <t xml:space="preserve">Remarks: Script error
- Line from Script: In Wiese fuhr eine prunkvolle Kutsche durch die Straßen und hielt schließlich vor der Dawson-Residenz an.
- Note:Wiese should be Meadow</t>
        </is>
      </c>
      <c r="J2490" t="inlineStr">
        <is>
          <t xml:space="preserve">AI</t>
        </is>
      </c>
      <c r="K2490" t="inlineStr">
        <is>
          <t xml:space="preserve">Script error</t>
        </is>
      </c>
      <c r="L2490" t="inlineStr">
        <is>
          <t xml:space="preserve">Script error</t>
        </is>
      </c>
      <c r="M2490" t="str">
        <f>IFERROR(IF(VLOOKUP(L2490,'Quantification'!$A:$B,2,FALSE)&amp;""="","Unclassified",VLOOKUP(L2490,'Quantification'!$A:$B,2,FALSE)),"Unclassified")</f>
        <v>Major</v>
      </c>
      <c r="N2490" t="inlineStr">
        <is>
          <t xml:space="preserve">frl-nina.wiederhold@pocketfm.com</t>
        </is>
      </c>
      <c r="O2490" t="inlineStr">
        <is>
          <t xml:space="preserve">Issues found in raw</t>
        </is>
      </c>
      <c r="P2490" t="str">
        <f>IF(OR(O2490="Issues found in master",O2490="Final master"),"Master",IF(OR(O2490="Ready for Master",O2490="Issues found in raw",O2490="Raw under QC",O2490="Issues resolved in raw"),"Raw","-"))</f>
        <v>Raw</v>
      </c>
      <c r="Q2490" s="13">
        <v>46284.165972222225</v>
      </c>
      <c r="R2490" t="inlineStr">
        <is>
          <t xml:space="preserve">2026-09 (Sept)</t>
        </is>
      </c>
      <c r="S2490">
        <f>IF(M2490="Not an error",0,IF(COUNTIFS($A$2:$A2490,$A2490,$D$2:$D2490,$D2490,$M$2:$M2490,"&lt;&gt;Not an error")=1,1,0))</f>
        <v>1</v>
      </c>
      <c r="T2490">
        <f>IF(M2490&lt;&gt;"Major",0,IF(COUNTIFS($A$2:$A2490,$A2490,$D$2:$D2490,$D2490,$M$2:$M2490,"Major")=1,1,0))</f>
        <v>1</v>
      </c>
      <c r="U2490">
        <f>IF(M2490&lt;&gt;"Minor",0,IF(COUNTIFS($A$2:$A2490,$A2490,$D$2:$D2490,$D2490,$M$2:$M2490,"Minor")=1,1,0))</f>
        <v>0</v>
      </c>
    </row>
    <row r="2491">
      <c r="A2491" t="inlineStr">
        <is>
          <t xml:space="preserve">b6992ff36e0ff4142e71f15a59f29601bbf05694</t>
        </is>
      </c>
      <c r="B2491" t="inlineStr">
        <is>
          <t xml:space="preserve">The Drowning Moon</t>
        </is>
      </c>
      <c r="C2491" t="inlineStr">
        <is>
          <t xml:space="preserve">Drowning Moon: Tochter Des Meeres</t>
        </is>
      </c>
      <c r="D2491" t="inlineStr">
        <is>
          <t xml:space="preserve">c96efc444b9e27d70df1e427add7d0fa7e1708d3</t>
        </is>
      </c>
      <c r="E2491" t="inlineStr">
        <is>
          <t xml:space="preserve">Episode 263: Je Mehr Dinge Gleich Bleiben</t>
        </is>
      </c>
      <c r="F2491">
        <v>263</v>
      </c>
      <c r="G2491" t="inlineStr">
        <is>
          <t xml:space="preserve">1:30-1:43</t>
        </is>
      </c>
      <c r="H2491" t="inlineStr">
        <is>
          <t xml:space="preserve">Resolved</t>
        </is>
      </c>
      <c r="I2491" t="inlineStr">
        <is>
          <t xml:space="preserve">Remarks: Script error
- Line from Script: Der Mann warnte seine Frau und erinnerte sich daran, wie er nach der Arbeit in die Stadt zurückgekehrt war und einige Stadtbewohner, darunter auch seine Frau, im Stadtzentrum von Wiese auf Knien vorgefunden hatte.
- Note:Wiese should be Meadow</t>
        </is>
      </c>
      <c r="J2491" t="inlineStr">
        <is>
          <t xml:space="preserve">AI</t>
        </is>
      </c>
      <c r="K2491" t="inlineStr">
        <is>
          <t xml:space="preserve">Script error</t>
        </is>
      </c>
      <c r="L2491" t="inlineStr">
        <is>
          <t xml:space="preserve">Script error</t>
        </is>
      </c>
      <c r="M2491" t="str">
        <f>IFERROR(IF(VLOOKUP(L2491,'Quantification'!$A:$B,2,FALSE)&amp;""="","Unclassified",VLOOKUP(L2491,'Quantification'!$A:$B,2,FALSE)),"Unclassified")</f>
        <v>Major</v>
      </c>
      <c r="N2491" t="inlineStr">
        <is>
          <t xml:space="preserve">frl-nina.wiederhold@pocketfm.com</t>
        </is>
      </c>
      <c r="O2491" t="inlineStr">
        <is>
          <t xml:space="preserve">Issues found in raw</t>
        </is>
      </c>
      <c r="P2491" t="str">
        <f>IF(OR(O2491="Issues found in master",O2491="Final master"),"Master",IF(OR(O2491="Ready for Master",O2491="Issues found in raw",O2491="Raw under QC",O2491="Issues resolved in raw"),"Raw","-"))</f>
        <v>Raw</v>
      </c>
      <c r="Q2491" s="13">
        <v>46284.165972222225</v>
      </c>
      <c r="R2491" t="inlineStr">
        <is>
          <t xml:space="preserve">2026-09 (Sept)</t>
        </is>
      </c>
      <c r="S2491">
        <f>IF(M2491="Not an error",0,IF(COUNTIFS($A$2:$A2491,$A2491,$D$2:$D2491,$D2491,$M$2:$M2491,"&lt;&gt;Not an error")=1,1,0))</f>
        <v>0</v>
      </c>
      <c r="T2491">
        <f>IF(M2491&lt;&gt;"Major",0,IF(COUNTIFS($A$2:$A2491,$A2491,$D$2:$D2491,$D2491,$M$2:$M2491,"Major")=1,1,0))</f>
        <v>0</v>
      </c>
      <c r="U2491">
        <f>IF(M2491&lt;&gt;"Minor",0,IF(COUNTIFS($A$2:$A2491,$A2491,$D$2:$D2491,$D2491,$M$2:$M2491,"Minor")=1,1,0))</f>
        <v>0</v>
      </c>
    </row>
    <row r="2492">
      <c r="A2492" t="inlineStr">
        <is>
          <t xml:space="preserve">b6992ff36e0ff4142e71f15a59f29601bbf05694</t>
        </is>
      </c>
      <c r="B2492" t="inlineStr">
        <is>
          <t xml:space="preserve">The Drowning Moon</t>
        </is>
      </c>
      <c r="C2492" t="inlineStr">
        <is>
          <t xml:space="preserve">Drowning Moon: Tochter Des Meeres</t>
        </is>
      </c>
      <c r="D2492" t="inlineStr">
        <is>
          <t xml:space="preserve">c96efc444b9e27d70df1e427add7d0fa7e1708d3</t>
        </is>
      </c>
      <c r="E2492" t="inlineStr">
        <is>
          <t xml:space="preserve">Episode 263: Je Mehr Dinge Gleich Bleiben</t>
        </is>
      </c>
      <c r="F2492">
        <v>263</v>
      </c>
      <c r="G2492" t="inlineStr">
        <is>
          <t xml:space="preserve">5:48-5:53</t>
        </is>
      </c>
      <c r="H2492" t="inlineStr">
        <is>
          <t xml:space="preserve">Resolved</t>
        </is>
      </c>
      <c r="I2492" t="inlineStr">
        <is>
          <t xml:space="preserve">Remarks: Script error
- Line from Script: Wie ich gestern schon sagte, glaube ich nicht, dass sie in nächster Zeit nach Wiese zurückkehren wird.“
- Note:Wiese should be Meadow</t>
        </is>
      </c>
      <c r="J2492" t="inlineStr">
        <is>
          <t xml:space="preserve">AI</t>
        </is>
      </c>
      <c r="K2492" t="inlineStr">
        <is>
          <t xml:space="preserve">Script error</t>
        </is>
      </c>
      <c r="L2492" t="inlineStr">
        <is>
          <t xml:space="preserve">Script error</t>
        </is>
      </c>
      <c r="M2492" t="str">
        <f>IFERROR(IF(VLOOKUP(L2492,'Quantification'!$A:$B,2,FALSE)&amp;""="","Unclassified",VLOOKUP(L2492,'Quantification'!$A:$B,2,FALSE)),"Unclassified")</f>
        <v>Major</v>
      </c>
      <c r="N2492" t="inlineStr">
        <is>
          <t xml:space="preserve">frl-nina.wiederhold@pocketfm.com</t>
        </is>
      </c>
      <c r="O2492" t="inlineStr">
        <is>
          <t xml:space="preserve">Issues found in raw</t>
        </is>
      </c>
      <c r="P2492" t="str">
        <f>IF(OR(O2492="Issues found in master",O2492="Final master"),"Master",IF(OR(O2492="Ready for Master",O2492="Issues found in raw",O2492="Raw under QC",O2492="Issues resolved in raw"),"Raw","-"))</f>
        <v>Raw</v>
      </c>
      <c r="Q2492" s="13">
        <v>46284.165972222225</v>
      </c>
      <c r="R2492" t="inlineStr">
        <is>
          <t xml:space="preserve">2026-09 (Sept)</t>
        </is>
      </c>
      <c r="S2492">
        <f>IF(M2492="Not an error",0,IF(COUNTIFS($A$2:$A2492,$A2492,$D$2:$D2492,$D2492,$M$2:$M2492,"&lt;&gt;Not an error")=1,1,0))</f>
        <v>0</v>
      </c>
      <c r="T2492">
        <f>IF(M2492&lt;&gt;"Major",0,IF(COUNTIFS($A$2:$A2492,$A2492,$D$2:$D2492,$D2492,$M$2:$M2492,"Major")=1,1,0))</f>
        <v>0</v>
      </c>
      <c r="U2492">
        <f>IF(M2492&lt;&gt;"Minor",0,IF(COUNTIFS($A$2:$A2492,$A2492,$D$2:$D2492,$D2492,$M$2:$M2492,"Minor")=1,1,0))</f>
        <v>0</v>
      </c>
    </row>
    <row r="2493">
      <c r="A2493" t="inlineStr">
        <is>
          <t xml:space="preserve">b6992ff36e0ff4142e71f15a59f29601bbf05694</t>
        </is>
      </c>
      <c r="B2493" t="inlineStr">
        <is>
          <t xml:space="preserve">The Drowning Moon</t>
        </is>
      </c>
      <c r="C2493" t="inlineStr">
        <is>
          <t xml:space="preserve">Drowning Moon: Tochter Des Meeres</t>
        </is>
      </c>
      <c r="D2493" t="inlineStr">
        <is>
          <t xml:space="preserve">49fe9f019d488556359b32cb1422221a378101a1</t>
        </is>
      </c>
      <c r="E2493" t="inlineStr">
        <is>
          <t xml:space="preserve">Episode 267: Ein Alberner Streich</t>
        </is>
      </c>
      <c r="F2493">
        <v>267</v>
      </c>
      <c r="G2493" t="inlineStr">
        <is>
          <t xml:space="preserve">0:32-0:35</t>
        </is>
      </c>
      <c r="H2493" t="inlineStr">
        <is>
          <t xml:space="preserve">Resolved</t>
        </is>
      </c>
      <c r="I2493" t="inlineStr">
        <is>
          <t xml:space="preserve">Remarks: Mispronunciation
- Line from Script: Gut, dass Ihr es noch hierher geschafft habt, bevor er losging, Sire. - Note: Sire should be pronounces saier</t>
        </is>
      </c>
      <c r="J2493" t="inlineStr">
        <is>
          <t xml:space="preserve">VOA</t>
        </is>
      </c>
      <c r="K2493" t="inlineStr">
        <is>
          <t xml:space="preserve">Mispronunciation</t>
        </is>
      </c>
      <c r="L2493" t="inlineStr">
        <is>
          <t xml:space="preserve">Mispronunciation</t>
        </is>
      </c>
      <c r="M2493" t="str">
        <f>IFERROR(IF(VLOOKUP(L2493,'Quantification'!$A:$B,2,FALSE)&amp;""="","Unclassified",VLOOKUP(L2493,'Quantification'!$A:$B,2,FALSE)),"Unclassified")</f>
        <v>Major</v>
      </c>
      <c r="N2493" t="inlineStr">
        <is>
          <t xml:space="preserve">frl-nina.wiederhold@pocketfm.com</t>
        </is>
      </c>
      <c r="O2493" t="inlineStr">
        <is>
          <t xml:space="preserve">Issues found in raw</t>
        </is>
      </c>
      <c r="P2493" t="str">
        <f>IF(OR(O2493="Issues found in master",O2493="Final master"),"Master",IF(OR(O2493="Ready for Master",O2493="Issues found in raw",O2493="Raw under QC",O2493="Issues resolved in raw"),"Raw","-"))</f>
        <v>Raw</v>
      </c>
      <c r="Q2493" s="13">
        <v>46284.165972222225</v>
      </c>
      <c r="R2493" t="inlineStr">
        <is>
          <t xml:space="preserve">2026-09 (Sept)</t>
        </is>
      </c>
      <c r="S2493">
        <f>IF(M2493="Not an error",0,IF(COUNTIFS($A$2:$A2493,$A2493,$D$2:$D2493,$D2493,$M$2:$M2493,"&lt;&gt;Not an error")=1,1,0))</f>
        <v>1</v>
      </c>
      <c r="T2493">
        <f>IF(M2493&lt;&gt;"Major",0,IF(COUNTIFS($A$2:$A2493,$A2493,$D$2:$D2493,$D2493,$M$2:$M2493,"Major")=1,1,0))</f>
        <v>1</v>
      </c>
      <c r="U2493">
        <f>IF(M2493&lt;&gt;"Minor",0,IF(COUNTIFS($A$2:$A2493,$A2493,$D$2:$D2493,$D2493,$M$2:$M2493,"Minor")=1,1,0))</f>
        <v>0</v>
      </c>
    </row>
    <row r="2494">
      <c r="A2494" t="inlineStr">
        <is>
          <t xml:space="preserve">b6992ff36e0ff4142e71f15a59f29601bbf05694</t>
        </is>
      </c>
      <c r="B2494" t="inlineStr">
        <is>
          <t xml:space="preserve">The Drowning Moon</t>
        </is>
      </c>
      <c r="C2494" t="inlineStr">
        <is>
          <t xml:space="preserve">Drowning Moon: Tochter Des Meeres</t>
        </is>
      </c>
      <c r="D2494" t="inlineStr">
        <is>
          <t xml:space="preserve">49fe9f019d488556359b32cb1422221a378101a1</t>
        </is>
      </c>
      <c r="E2494" t="inlineStr">
        <is>
          <t xml:space="preserve">Episode 267: Ein Alberner Streich</t>
        </is>
      </c>
      <c r="F2494">
        <v>267</v>
      </c>
      <c r="G2494" t="inlineStr">
        <is>
          <t xml:space="preserve">1:20-1:22</t>
        </is>
      </c>
      <c r="H2494" t="inlineStr">
        <is>
          <t xml:space="preserve">Resolved</t>
        </is>
      </c>
      <c r="I2494" t="inlineStr">
        <is>
          <t xml:space="preserve">Remarks: Mispronunciation
- Line from Script: „Das lässt sich machen, Sire.“ - Note: Sire should be pronounces saier</t>
        </is>
      </c>
      <c r="J2494" t="inlineStr">
        <is>
          <t xml:space="preserve">VOA</t>
        </is>
      </c>
      <c r="K2494" t="inlineStr">
        <is>
          <t xml:space="preserve">Mispronunciation</t>
        </is>
      </c>
      <c r="L2494" t="inlineStr">
        <is>
          <t xml:space="preserve">Mispronunciation</t>
        </is>
      </c>
      <c r="M2494" t="str">
        <f>IFERROR(IF(VLOOKUP(L2494,'Quantification'!$A:$B,2,FALSE)&amp;""="","Unclassified",VLOOKUP(L2494,'Quantification'!$A:$B,2,FALSE)),"Unclassified")</f>
        <v>Major</v>
      </c>
      <c r="N2494" t="inlineStr">
        <is>
          <t xml:space="preserve">frl-nina.wiederhold@pocketfm.com</t>
        </is>
      </c>
      <c r="O2494" t="inlineStr">
        <is>
          <t xml:space="preserve">Issues found in raw</t>
        </is>
      </c>
      <c r="P2494" t="str">
        <f>IF(OR(O2494="Issues found in master",O2494="Final master"),"Master",IF(OR(O2494="Ready for Master",O2494="Issues found in raw",O2494="Raw under QC",O2494="Issues resolved in raw"),"Raw","-"))</f>
        <v>Raw</v>
      </c>
      <c r="Q2494" s="13">
        <v>46284.165972222225</v>
      </c>
      <c r="R2494" t="inlineStr">
        <is>
          <t xml:space="preserve">2026-09 (Sept)</t>
        </is>
      </c>
      <c r="S2494">
        <f>IF(M2494="Not an error",0,IF(COUNTIFS($A$2:$A2494,$A2494,$D$2:$D2494,$D2494,$M$2:$M2494,"&lt;&gt;Not an error")=1,1,0))</f>
        <v>0</v>
      </c>
      <c r="T2494">
        <f>IF(M2494&lt;&gt;"Major",0,IF(COUNTIFS($A$2:$A2494,$A2494,$D$2:$D2494,$D2494,$M$2:$M2494,"Major")=1,1,0))</f>
        <v>0</v>
      </c>
      <c r="U2494">
        <f>IF(M2494&lt;&gt;"Minor",0,IF(COUNTIFS($A$2:$A2494,$A2494,$D$2:$D2494,$D2494,$M$2:$M2494,"Minor")=1,1,0))</f>
        <v>0</v>
      </c>
    </row>
    <row r="2495">
      <c r="A2495" t="inlineStr">
        <is>
          <t xml:space="preserve">b6992ff36e0ff4142e71f15a59f29601bbf05694</t>
        </is>
      </c>
      <c r="B2495" t="inlineStr">
        <is>
          <t xml:space="preserve">The Drowning Moon</t>
        </is>
      </c>
      <c r="C2495" t="inlineStr">
        <is>
          <t xml:space="preserve">Drowning Moon: Tochter Des Meeres</t>
        </is>
      </c>
      <c r="D2495" t="inlineStr">
        <is>
          <t xml:space="preserve">d5d4d4fd0daceeb73de6294d311ac17acaafee67</t>
        </is>
      </c>
      <c r="E2495" t="inlineStr">
        <is>
          <t xml:space="preserve">Episode 275: Tee Mit Rosetta</t>
        </is>
      </c>
      <c r="F2495">
        <v>275</v>
      </c>
      <c r="G2495" t="inlineStr">
        <is>
          <t xml:space="preserve">7:19-7:27</t>
        </is>
      </c>
      <c r="H2495" t="inlineStr">
        <is>
          <t xml:space="preserve">Resolved</t>
        </is>
      </c>
      <c r="I2495" t="inlineStr">
        <is>
          <t xml:space="preserve">Remarks: Script error
- Line from Script: „Ich frage, weil in dem Brief, den Dame Kamilla in der Hand hielt, etwas stand, das zu ihrem Tod geführt haben könnte. - Note: Dame should be Lady</t>
        </is>
      </c>
      <c r="J2495" t="inlineStr">
        <is>
          <t xml:space="preserve">AI</t>
        </is>
      </c>
      <c r="K2495" t="inlineStr">
        <is>
          <t xml:space="preserve">Script error</t>
        </is>
      </c>
      <c r="L2495" t="inlineStr">
        <is>
          <t xml:space="preserve">Script error</t>
        </is>
      </c>
      <c r="M2495" t="str">
        <f>IFERROR(IF(VLOOKUP(L2495,'Quantification'!$A:$B,2,FALSE)&amp;""="","Unclassified",VLOOKUP(L2495,'Quantification'!$A:$B,2,FALSE)),"Unclassified")</f>
        <v>Major</v>
      </c>
      <c r="N2495" t="inlineStr">
        <is>
          <t xml:space="preserve">frl-nina.wiederhold@pocketfm.com</t>
        </is>
      </c>
      <c r="O2495" t="inlineStr">
        <is>
          <t xml:space="preserve">Issues found in raw</t>
        </is>
      </c>
      <c r="P2495" t="str">
        <f>IF(OR(O2495="Issues found in master",O2495="Final master"),"Master",IF(OR(O2495="Ready for Master",O2495="Issues found in raw",O2495="Raw under QC",O2495="Issues resolved in raw"),"Raw","-"))</f>
        <v>Raw</v>
      </c>
      <c r="Q2495" s="13">
        <v>46286.492361111115</v>
      </c>
      <c r="R2495" t="inlineStr">
        <is>
          <t xml:space="preserve">2026-09 (Sept)</t>
        </is>
      </c>
      <c r="S2495">
        <f>IF(M2495="Not an error",0,IF(COUNTIFS($A$2:$A2495,$A2495,$D$2:$D2495,$D2495,$M$2:$M2495,"&lt;&gt;Not an error")=1,1,0))</f>
        <v>1</v>
      </c>
      <c r="T2495">
        <f>IF(M2495&lt;&gt;"Major",0,IF(COUNTIFS($A$2:$A2495,$A2495,$D$2:$D2495,$D2495,$M$2:$M2495,"Major")=1,1,0))</f>
        <v>1</v>
      </c>
      <c r="U2495">
        <f>IF(M2495&lt;&gt;"Minor",0,IF(COUNTIFS($A$2:$A2495,$A2495,$D$2:$D2495,$D2495,$M$2:$M2495,"Minor")=1,1,0))</f>
        <v>0</v>
      </c>
    </row>
    <row r="2496">
      <c r="A2496" t="inlineStr">
        <is>
          <t xml:space="preserve">b6992ff36e0ff4142e71f15a59f29601bbf05694</t>
        </is>
      </c>
      <c r="B2496" t="inlineStr">
        <is>
          <t xml:space="preserve">The Drowning Moon</t>
        </is>
      </c>
      <c r="C2496" t="inlineStr">
        <is>
          <t xml:space="preserve">Drowning Moon: Tochter Des Meeres</t>
        </is>
      </c>
      <c r="D2496" t="inlineStr">
        <is>
          <t xml:space="preserve">46afbc0eb208e4abf5a485e40e1615574ae2670f</t>
        </is>
      </c>
      <c r="E2496" t="inlineStr">
        <is>
          <t xml:space="preserve">Episode 280: Ruf Der Wildnis</t>
        </is>
      </c>
      <c r="F2496">
        <v>280</v>
      </c>
      <c r="G2496" t="inlineStr">
        <is>
          <t xml:space="preserve">5:39-5:43</t>
        </is>
      </c>
      <c r="H2496" t="inlineStr">
        <is>
          <t xml:space="preserve">Resolved</t>
        </is>
      </c>
      <c r="I2496" t="inlineStr">
        <is>
          <t xml:space="preserve">Remarks: Script error
- Line from Script: „In Ordnung. Geht es Dame Anaya auch gut?“
- Note: Dame should be Lady</t>
        </is>
      </c>
      <c r="J2496" t="inlineStr">
        <is>
          <t xml:space="preserve">AI</t>
        </is>
      </c>
      <c r="K2496" t="inlineStr">
        <is>
          <t xml:space="preserve">Script error</t>
        </is>
      </c>
      <c r="L2496" t="inlineStr">
        <is>
          <t xml:space="preserve">Script error</t>
        </is>
      </c>
      <c r="M2496" t="str">
        <f>IFERROR(IF(VLOOKUP(L2496,'Quantification'!$A:$B,2,FALSE)&amp;""="","Unclassified",VLOOKUP(L2496,'Quantification'!$A:$B,2,FALSE)),"Unclassified")</f>
        <v>Major</v>
      </c>
      <c r="N2496" t="inlineStr">
        <is>
          <t xml:space="preserve">frl-nina.wiederhold@pocketfm.com</t>
        </is>
      </c>
      <c r="O2496" t="inlineStr">
        <is>
          <t xml:space="preserve">Issues found in raw</t>
        </is>
      </c>
      <c r="P2496" t="str">
        <f>IF(OR(O2496="Issues found in master",O2496="Final master"),"Master",IF(OR(O2496="Ready for Master",O2496="Issues found in raw",O2496="Raw under QC",O2496="Issues resolved in raw"),"Raw","-"))</f>
        <v>Raw</v>
      </c>
      <c r="Q2496" s="13">
        <v>46283.59027777778</v>
      </c>
      <c r="R2496" t="inlineStr">
        <is>
          <t xml:space="preserve">2026-09 (Sept)</t>
        </is>
      </c>
      <c r="S2496">
        <f>IF(M2496="Not an error",0,IF(COUNTIFS($A$2:$A2496,$A2496,$D$2:$D2496,$D2496,$M$2:$M2496,"&lt;&gt;Not an error")=1,1,0))</f>
        <v>1</v>
      </c>
      <c r="T2496">
        <f>IF(M2496&lt;&gt;"Major",0,IF(COUNTIFS($A$2:$A2496,$A2496,$D$2:$D2496,$D2496,$M$2:$M2496,"Major")=1,1,0))</f>
        <v>1</v>
      </c>
      <c r="U2496">
        <f>IF(M2496&lt;&gt;"Minor",0,IF(COUNTIFS($A$2:$A2496,$A2496,$D$2:$D2496,$D2496,$M$2:$M2496,"Minor")=1,1,0))</f>
        <v>0</v>
      </c>
    </row>
    <row r="2497">
      <c r="A2497" t="inlineStr">
        <is>
          <t xml:space="preserve">b6992ff36e0ff4142e71f15a59f29601bbf05694</t>
        </is>
      </c>
      <c r="B2497" t="inlineStr">
        <is>
          <t xml:space="preserve">The Drowning Moon</t>
        </is>
      </c>
      <c r="C2497" t="inlineStr">
        <is>
          <t xml:space="preserve">Drowning Moon: Tochter Des Meeres</t>
        </is>
      </c>
      <c r="D2497" t="inlineStr">
        <is>
          <t xml:space="preserve">98c036f0d6142e1d353812627076d901bd040795</t>
        </is>
      </c>
      <c r="E2497" t="inlineStr">
        <is>
          <t xml:space="preserve">Episode 290: Geheimnisse Und Lügen</t>
        </is>
      </c>
      <c r="F2497">
        <v>290</v>
      </c>
      <c r="G2497" t="inlineStr">
        <is>
          <t xml:space="preserve">3:19-3:27</t>
        </is>
      </c>
      <c r="H2497" t="inlineStr">
        <is>
          <t xml:space="preserve">Pending</t>
        </is>
      </c>
      <c r="I2497" t="inlineStr">
        <is>
          <t xml:space="preserve">Remarks: Mispronunciation
- Line from Script: „Ja, Sire!“ Theo drehte sich sofort um und eilte los, um die Freundin von Lady Marceline zu holen. - Note: Sire should be pronounces saier</t>
        </is>
      </c>
      <c r="J2497" t="inlineStr">
        <is>
          <t xml:space="preserve">VOA</t>
        </is>
      </c>
      <c r="K2497" t="inlineStr">
        <is>
          <t xml:space="preserve">Mispronunciation</t>
        </is>
      </c>
      <c r="L2497" t="inlineStr">
        <is>
          <t xml:space="preserve">Mispronunciation</t>
        </is>
      </c>
      <c r="M2497" t="str">
        <f>IFERROR(IF(VLOOKUP(L2497,'Quantification'!$A:$B,2,FALSE)&amp;""="","Unclassified",VLOOKUP(L2497,'Quantification'!$A:$B,2,FALSE)),"Unclassified")</f>
        <v>Major</v>
      </c>
      <c r="N2497" t="inlineStr">
        <is>
          <t xml:space="preserve">frl-nina.wiederhold@pocketfm.com</t>
        </is>
      </c>
      <c r="O2497" t="inlineStr">
        <is>
          <t xml:space="preserve">Issues found in raw</t>
        </is>
      </c>
      <c r="P2497" t="str">
        <f>IF(OR(O2497="Issues found in master",O2497="Final master"),"Master",IF(OR(O2497="Ready for Master",O2497="Issues found in raw",O2497="Raw under QC",O2497="Issues resolved in raw"),"Raw","-"))</f>
        <v>Raw</v>
      </c>
      <c r="Q2497" s="13">
        <v>46283.59027777778</v>
      </c>
      <c r="R2497" t="inlineStr">
        <is>
          <t xml:space="preserve">2026-09 (Sept)</t>
        </is>
      </c>
      <c r="S2497">
        <f>IF(M2497="Not an error",0,IF(COUNTIFS($A$2:$A2497,$A2497,$D$2:$D2497,$D2497,$M$2:$M2497,"&lt;&gt;Not an error")=1,1,0))</f>
        <v>1</v>
      </c>
      <c r="T2497">
        <f>IF(M2497&lt;&gt;"Major",0,IF(COUNTIFS($A$2:$A2497,$A2497,$D$2:$D2497,$D2497,$M$2:$M2497,"Major")=1,1,0))</f>
        <v>1</v>
      </c>
      <c r="U2497">
        <f>IF(M2497&lt;&gt;"Minor",0,IF(COUNTIFS($A$2:$A2497,$A2497,$D$2:$D2497,$D2497,$M$2:$M2497,"Minor")=1,1,0))</f>
        <v>0</v>
      </c>
    </row>
    <row r="2498">
      <c r="A2498" t="inlineStr">
        <is>
          <t xml:space="preserve">b6992ff36e0ff4142e71f15a59f29601bbf05694</t>
        </is>
      </c>
      <c r="B2498" t="inlineStr">
        <is>
          <t xml:space="preserve">The Drowning Moon</t>
        </is>
      </c>
      <c r="C2498" t="inlineStr">
        <is>
          <t xml:space="preserve">Drowning Moon: Tochter Des Meeres</t>
        </is>
      </c>
      <c r="D2498" t="inlineStr">
        <is>
          <t xml:space="preserve">bca955a0107793fb509fe0841cc515f89c339d37</t>
        </is>
      </c>
      <c r="E2498" t="inlineStr">
        <is>
          <t xml:space="preserve">Episode 298: Die Nachwirkungen</t>
        </is>
      </c>
      <c r="F2498">
        <v>298</v>
      </c>
      <c r="G2498" t="inlineStr">
        <is>
          <t xml:space="preserve">1:05-1:15</t>
        </is>
      </c>
      <c r="H2498" t="inlineStr">
        <is>
          <t xml:space="preserve">Resolved</t>
        </is>
      </c>
      <c r="I2498" t="inlineStr">
        <is>
          <t xml:space="preserve">Remarks: Script error
- Line from Script: Lady Annalise wies auf das Offensichtliche hin, denn sie hatte die Tatsache, dass eine Sterbliche aus der Stadt Wiese ihre Schwiegertochter werden sollte, noch nicht ganz verdaut.
- Note:Wiese should be Meadow</t>
        </is>
      </c>
      <c r="J2498" t="inlineStr">
        <is>
          <t xml:space="preserve">AI</t>
        </is>
      </c>
      <c r="K2498" t="inlineStr">
        <is>
          <t xml:space="preserve">Script error</t>
        </is>
      </c>
      <c r="L2498" t="inlineStr">
        <is>
          <t xml:space="preserve">Script error</t>
        </is>
      </c>
      <c r="M2498" t="str">
        <f>IFERROR(IF(VLOOKUP(L2498,'Quantification'!$A:$B,2,FALSE)&amp;""="","Unclassified",VLOOKUP(L2498,'Quantification'!$A:$B,2,FALSE)),"Unclassified")</f>
        <v>Major</v>
      </c>
      <c r="N2498" t="inlineStr">
        <is>
          <t xml:space="preserve">frl-nina.wiederhold@pocketfm.com</t>
        </is>
      </c>
      <c r="O2498" t="inlineStr">
        <is>
          <t xml:space="preserve">Issues found in raw</t>
        </is>
      </c>
      <c r="P2498" t="str">
        <f>IF(OR(O2498="Issues found in master",O2498="Final master"),"Master",IF(OR(O2498="Ready for Master",O2498="Issues found in raw",O2498="Raw under QC",O2498="Issues resolved in raw"),"Raw","-"))</f>
        <v>Raw</v>
      </c>
      <c r="Q2498" s="13">
        <v>46283.59097222222</v>
      </c>
      <c r="R2498" t="inlineStr">
        <is>
          <t xml:space="preserve">2026-09 (Sept)</t>
        </is>
      </c>
      <c r="S2498">
        <f>IF(M2498="Not an error",0,IF(COUNTIFS($A$2:$A2498,$A2498,$D$2:$D2498,$D2498,$M$2:$M2498,"&lt;&gt;Not an error")=1,1,0))</f>
        <v>1</v>
      </c>
      <c r="T2498">
        <f>IF(M2498&lt;&gt;"Major",0,IF(COUNTIFS($A$2:$A2498,$A2498,$D$2:$D2498,$D2498,$M$2:$M2498,"Major")=1,1,0))</f>
        <v>1</v>
      </c>
      <c r="U2498">
        <f>IF(M2498&lt;&gt;"Minor",0,IF(COUNTIFS($A$2:$A2498,$A2498,$D$2:$D2498,$D2498,$M$2:$M2498,"Minor")=1,1,0))</f>
        <v>0</v>
      </c>
    </row>
    <row r="2499">
      <c r="A2499" t="inlineStr">
        <is>
          <t xml:space="preserve">b6992ff36e0ff4142e71f15a59f29601bbf05694</t>
        </is>
      </c>
      <c r="B2499" t="inlineStr">
        <is>
          <t xml:space="preserve">The Drowning Moon</t>
        </is>
      </c>
      <c r="C2499" t="inlineStr">
        <is>
          <t xml:space="preserve">Drowning Moon: Tochter Des Meeres</t>
        </is>
      </c>
      <c r="D2499" t="inlineStr">
        <is>
          <t xml:space="preserve">d24984dba811a8a34f2e6cfdc9fa88b08e0ba7f3</t>
        </is>
      </c>
      <c r="E2499" t="inlineStr">
        <is>
          <t xml:space="preserve">Episode 299: Recherchiere Selbst</t>
        </is>
      </c>
      <c r="F2499">
        <v>299</v>
      </c>
      <c r="G2499" t="inlineStr">
        <is>
          <t xml:space="preserve">6:36-6:41</t>
        </is>
      </c>
      <c r="H2499" t="inlineStr">
        <is>
          <t xml:space="preserve">Resolved</t>
        </is>
      </c>
      <c r="I2499" t="inlineStr">
        <is>
          <t xml:space="preserve">Remarks: Script error
- Line from Script: „Dame Anaya hat eine Leidenschaft für das Entwerfen von Kleidern.“
- Note: Dame should be Lady</t>
        </is>
      </c>
      <c r="J2499" t="inlineStr">
        <is>
          <t xml:space="preserve">AI</t>
        </is>
      </c>
      <c r="K2499" t="inlineStr">
        <is>
          <t xml:space="preserve">Script error</t>
        </is>
      </c>
      <c r="L2499" t="inlineStr">
        <is>
          <t xml:space="preserve">Script error</t>
        </is>
      </c>
      <c r="M2499" t="str">
        <f>IFERROR(IF(VLOOKUP(L2499,'Quantification'!$A:$B,2,FALSE)&amp;""="","Unclassified",VLOOKUP(L2499,'Quantification'!$A:$B,2,FALSE)),"Unclassified")</f>
        <v>Major</v>
      </c>
      <c r="N2499" t="inlineStr">
        <is>
          <t xml:space="preserve">frl-nina.wiederhold@pocketfm.com</t>
        </is>
      </c>
      <c r="O2499" t="inlineStr">
        <is>
          <t xml:space="preserve">Issues found in raw</t>
        </is>
      </c>
      <c r="P2499" t="str">
        <f>IF(OR(O2499="Issues found in master",O2499="Final master"),"Master",IF(OR(O2499="Ready for Master",O2499="Issues found in raw",O2499="Raw under QC",O2499="Issues resolved in raw"),"Raw","-"))</f>
        <v>Raw</v>
      </c>
      <c r="Q2499" s="13">
        <v>46283.59097222222</v>
      </c>
      <c r="R2499" t="inlineStr">
        <is>
          <t xml:space="preserve">2026-09 (Sept)</t>
        </is>
      </c>
      <c r="S2499">
        <f>IF(M2499="Not an error",0,IF(COUNTIFS($A$2:$A2499,$A2499,$D$2:$D2499,$D2499,$M$2:$M2499,"&lt;&gt;Not an error")=1,1,0))</f>
        <v>1</v>
      </c>
      <c r="T2499">
        <f>IF(M2499&lt;&gt;"Major",0,IF(COUNTIFS($A$2:$A2499,$A2499,$D$2:$D2499,$D2499,$M$2:$M2499,"Major")=1,1,0))</f>
        <v>1</v>
      </c>
      <c r="U2499">
        <f>IF(M2499&lt;&gt;"Minor",0,IF(COUNTIFS($A$2:$A2499,$A2499,$D$2:$D2499,$D2499,$M$2:$M2499,"Minor")=1,1,0))</f>
        <v>0</v>
      </c>
    </row>
    <row r="2500">
      <c r="A2500" t="inlineStr">
        <is>
          <t xml:space="preserve">b6992ff36e0ff4142e71f15a59f29601bbf05694</t>
        </is>
      </c>
      <c r="B2500" t="inlineStr">
        <is>
          <t xml:space="preserve">The Drowning Moon</t>
        </is>
      </c>
      <c r="C2500" t="inlineStr">
        <is>
          <t xml:space="preserve">Drowning Moon: Tochter Des Meeres</t>
        </is>
      </c>
      <c r="D2500" t="inlineStr">
        <is>
          <t xml:space="preserve">bab1fe5580a587f21be8634b52f2bfee2ca92e90</t>
        </is>
      </c>
      <c r="E2500" t="inlineStr">
        <is>
          <t xml:space="preserve">Episode 302: Kollidierende Welten</t>
        </is>
      </c>
      <c r="F2500">
        <v>302</v>
      </c>
      <c r="G2500" t="inlineStr">
        <is>
          <t xml:space="preserve">6:40-6:59</t>
        </is>
      </c>
      <c r="H2500" t="inlineStr">
        <is>
          <t xml:space="preserve">Resolved</t>
        </is>
      </c>
      <c r="I2500" t="inlineStr">
        <is>
          <t xml:space="preserve">Remarks: Script error
- Line from Script: Im ersten Stock saß Eve mit Dame Anaya zusammen und besprach Entwürfe und Stoffe, als Noah auf dem Balkon erschien.
Dame Anaya hörte Noahs Schritte und drehte sich um, und Eve tat es ihr gleich.
„Herzog Noah“, begrüßte Dame Anaya ihn. - Note: Dame should be Lady</t>
        </is>
      </c>
      <c r="J2500" t="inlineStr">
        <is>
          <t xml:space="preserve">AI</t>
        </is>
      </c>
      <c r="K2500" t="inlineStr">
        <is>
          <t xml:space="preserve">Script error</t>
        </is>
      </c>
      <c r="L2500" t="inlineStr">
        <is>
          <t xml:space="preserve">Script error</t>
        </is>
      </c>
      <c r="M2500" t="str">
        <f>IFERROR(IF(VLOOKUP(L2500,'Quantification'!$A:$B,2,FALSE)&amp;""="","Unclassified",VLOOKUP(L2500,'Quantification'!$A:$B,2,FALSE)),"Unclassified")</f>
        <v>Major</v>
      </c>
      <c r="N2500" t="inlineStr">
        <is>
          <t xml:space="preserve">frl-nina.wiederhold@pocketfm.com</t>
        </is>
      </c>
      <c r="O2500" t="inlineStr">
        <is>
          <t xml:space="preserve">Issues found in raw</t>
        </is>
      </c>
      <c r="P2500" t="str">
        <f>IF(OR(O2500="Issues found in master",O2500="Final master"),"Master",IF(OR(O2500="Ready for Master",O2500="Issues found in raw",O2500="Raw under QC",O2500="Issues resolved in raw"),"Raw","-"))</f>
        <v>Raw</v>
      </c>
      <c r="Q2500" s="13">
        <v>46286.46666666667</v>
      </c>
      <c r="R2500" t="inlineStr">
        <is>
          <t xml:space="preserve">2026-09 (Sept)</t>
        </is>
      </c>
      <c r="S2500">
        <f>IF(M2500="Not an error",0,IF(COUNTIFS($A$2:$A2500,$A2500,$D$2:$D2500,$D2500,$M$2:$M2500,"&lt;&gt;Not an error")=1,1,0))</f>
        <v>1</v>
      </c>
      <c r="T2500">
        <f>IF(M2500&lt;&gt;"Major",0,IF(COUNTIFS($A$2:$A2500,$A2500,$D$2:$D2500,$D2500,$M$2:$M2500,"Major")=1,1,0))</f>
        <v>1</v>
      </c>
      <c r="U2500">
        <f>IF(M2500&lt;&gt;"Minor",0,IF(COUNTIFS($A$2:$A2500,$A2500,$D$2:$D2500,$D2500,$M$2:$M2500,"Minor")=1,1,0))</f>
        <v>0</v>
      </c>
    </row>
    <row r="2501">
      <c r="A2501" t="inlineStr">
        <is>
          <t xml:space="preserve">b6992ff36e0ff4142e71f15a59f29601bbf05694</t>
        </is>
      </c>
      <c r="B2501" t="inlineStr">
        <is>
          <t xml:space="preserve">The Drowning Moon</t>
        </is>
      </c>
      <c r="C2501" t="inlineStr">
        <is>
          <t xml:space="preserve">Drowning Moon: Tochter Des Meeres</t>
        </is>
      </c>
      <c r="D2501" t="inlineStr">
        <is>
          <t xml:space="preserve">bab1fe5580a587f21be8634b52f2bfee2ca92e90</t>
        </is>
      </c>
      <c r="E2501" t="inlineStr">
        <is>
          <t xml:space="preserve">Episode 302: Kollidierende Welten</t>
        </is>
      </c>
      <c r="F2501">
        <v>302</v>
      </c>
      <c r="G2501" t="inlineStr">
        <is>
          <t xml:space="preserve">7:27-7:33</t>
        </is>
      </c>
      <c r="H2501" t="inlineStr">
        <is>
          <t xml:space="preserve">Resolved</t>
        </is>
      </c>
      <c r="I2501" t="inlineStr">
        <is>
          <t xml:space="preserve">Remarks: Script error
- Line from Script: „Hochzeitskleid?“, wiederholte Noah, und Dame Anaya fragte sich, wie er reagieren würde.
- Note: Dame should be Lady</t>
        </is>
      </c>
      <c r="J2501" t="inlineStr">
        <is>
          <t xml:space="preserve">AI</t>
        </is>
      </c>
      <c r="K2501" t="inlineStr">
        <is>
          <t xml:space="preserve">Script error</t>
        </is>
      </c>
      <c r="L2501" t="inlineStr">
        <is>
          <t xml:space="preserve">Script error</t>
        </is>
      </c>
      <c r="M2501" t="str">
        <f>IFERROR(IF(VLOOKUP(L2501,'Quantification'!$A:$B,2,FALSE)&amp;""="","Unclassified",VLOOKUP(L2501,'Quantification'!$A:$B,2,FALSE)),"Unclassified")</f>
        <v>Major</v>
      </c>
      <c r="N2501" t="inlineStr">
        <is>
          <t xml:space="preserve">frl-nina.wiederhold@pocketfm.com</t>
        </is>
      </c>
      <c r="O2501" t="inlineStr">
        <is>
          <t xml:space="preserve">Issues found in raw</t>
        </is>
      </c>
      <c r="P2501" t="str">
        <f>IF(OR(O2501="Issues found in master",O2501="Final master"),"Master",IF(OR(O2501="Ready for Master",O2501="Issues found in raw",O2501="Raw under QC",O2501="Issues resolved in raw"),"Raw","-"))</f>
        <v>Raw</v>
      </c>
      <c r="Q2501" s="13">
        <v>46286.46666666667</v>
      </c>
      <c r="R2501" t="inlineStr">
        <is>
          <t xml:space="preserve">2026-09 (Sept)</t>
        </is>
      </c>
      <c r="S2501">
        <f>IF(M2501="Not an error",0,IF(COUNTIFS($A$2:$A2501,$A2501,$D$2:$D2501,$D2501,$M$2:$M2501,"&lt;&gt;Not an error")=1,1,0))</f>
        <v>0</v>
      </c>
      <c r="T2501">
        <f>IF(M2501&lt;&gt;"Major",0,IF(COUNTIFS($A$2:$A2501,$A2501,$D$2:$D2501,$D2501,$M$2:$M2501,"Major")=1,1,0))</f>
        <v>0</v>
      </c>
      <c r="U2501">
        <f>IF(M2501&lt;&gt;"Minor",0,IF(COUNTIFS($A$2:$A2501,$A2501,$D$2:$D2501,$D2501,$M$2:$M2501,"Minor")=1,1,0))</f>
        <v>0</v>
      </c>
    </row>
    <row r="2502">
      <c r="A2502" t="inlineStr">
        <is>
          <t xml:space="preserve">b6992ff36e0ff4142e71f15a59f29601bbf05694</t>
        </is>
      </c>
      <c r="B2502" t="inlineStr">
        <is>
          <t xml:space="preserve">The Drowning Moon</t>
        </is>
      </c>
      <c r="C2502" t="inlineStr">
        <is>
          <t xml:space="preserve">Drowning Moon: Tochter Des Meeres</t>
        </is>
      </c>
      <c r="D2502" t="inlineStr">
        <is>
          <t xml:space="preserve">bab1fe5580a587f21be8634b52f2bfee2ca92e90</t>
        </is>
      </c>
      <c r="E2502" t="inlineStr">
        <is>
          <t xml:space="preserve">Episode 302: Kollidierende Welten</t>
        </is>
      </c>
      <c r="F2502">
        <v>302</v>
      </c>
      <c r="G2502" t="inlineStr">
        <is>
          <t xml:space="preserve">8:36-8:43</t>
        </is>
      </c>
      <c r="H2502" t="inlineStr">
        <is>
          <t xml:space="preserve">Resolved</t>
        </is>
      </c>
      <c r="I2502" t="inlineStr">
        <is>
          <t xml:space="preserve">Remarks: Script error
- Line from Script: Dame Anaya legte ihre Hand auf Noahs Arm und sagte mit bemüht fröhlicher Stimme, um seinen starren Blick zu brechen: - Note: Dame should be Lady</t>
        </is>
      </c>
      <c r="J2502" t="inlineStr">
        <is>
          <t xml:space="preserve">AI</t>
        </is>
      </c>
      <c r="K2502" t="inlineStr">
        <is>
          <t xml:space="preserve">Script error</t>
        </is>
      </c>
      <c r="L2502" t="inlineStr">
        <is>
          <t xml:space="preserve">Script error</t>
        </is>
      </c>
      <c r="M2502" t="str">
        <f>IFERROR(IF(VLOOKUP(L2502,'Quantification'!$A:$B,2,FALSE)&amp;""="","Unclassified",VLOOKUP(L2502,'Quantification'!$A:$B,2,FALSE)),"Unclassified")</f>
        <v>Major</v>
      </c>
      <c r="N2502" t="inlineStr">
        <is>
          <t xml:space="preserve">frl-nina.wiederhold@pocketfm.com</t>
        </is>
      </c>
      <c r="O2502" t="inlineStr">
        <is>
          <t xml:space="preserve">Issues found in raw</t>
        </is>
      </c>
      <c r="P2502" t="str">
        <f>IF(OR(O2502="Issues found in master",O2502="Final master"),"Master",IF(OR(O2502="Ready for Master",O2502="Issues found in raw",O2502="Raw under QC",O2502="Issues resolved in raw"),"Raw","-"))</f>
        <v>Raw</v>
      </c>
      <c r="Q2502" s="13">
        <v>46286.46666666667</v>
      </c>
      <c r="R2502" t="inlineStr">
        <is>
          <t xml:space="preserve">2026-09 (Sept)</t>
        </is>
      </c>
      <c r="S2502">
        <f>IF(M2502="Not an error",0,IF(COUNTIFS($A$2:$A2502,$A2502,$D$2:$D2502,$D2502,$M$2:$M2502,"&lt;&gt;Not an error")=1,1,0))</f>
        <v>0</v>
      </c>
      <c r="T2502">
        <f>IF(M2502&lt;&gt;"Major",0,IF(COUNTIFS($A$2:$A2502,$A2502,$D$2:$D2502,$D2502,$M$2:$M2502,"Major")=1,1,0))</f>
        <v>0</v>
      </c>
      <c r="U2502">
        <f>IF(M2502&lt;&gt;"Minor",0,IF(COUNTIFS($A$2:$A2502,$A2502,$D$2:$D2502,$D2502,$M$2:$M2502,"Minor")=1,1,0))</f>
        <v>0</v>
      </c>
    </row>
    <row r="2503">
      <c r="A2503" t="inlineStr">
        <is>
          <t xml:space="preserve">b6992ff36e0ff4142e71f15a59f29601bbf05694</t>
        </is>
      </c>
      <c r="B2503" t="inlineStr">
        <is>
          <t xml:space="preserve">The Drowning Moon</t>
        </is>
      </c>
      <c r="C2503" t="inlineStr">
        <is>
          <t xml:space="preserve">Drowning Moon: Tochter Des Meeres</t>
        </is>
      </c>
      <c r="D2503" t="inlineStr">
        <is>
          <t xml:space="preserve">bab1fe5580a587f21be8634b52f2bfee2ca92e90</t>
        </is>
      </c>
      <c r="E2503" t="inlineStr">
        <is>
          <t xml:space="preserve">Episode 302: Kollidierende Welten</t>
        </is>
      </c>
      <c r="F2503">
        <v>302</v>
      </c>
      <c r="G2503" t="inlineStr">
        <is>
          <t xml:space="preserve">9:49-9:53</t>
        </is>
      </c>
      <c r="H2503" t="inlineStr">
        <is>
          <t xml:space="preserve">Resolved</t>
        </is>
      </c>
      <c r="I2503" t="inlineStr">
        <is>
          <t xml:space="preserve">Remarks: Script error
- Line from Script: Dame Anaya wandte sich an den Herzog
- Note: Dame should be Lady</t>
        </is>
      </c>
      <c r="J2503" t="inlineStr">
        <is>
          <t xml:space="preserve">AI</t>
        </is>
      </c>
      <c r="K2503" t="inlineStr">
        <is>
          <t xml:space="preserve">Script error</t>
        </is>
      </c>
      <c r="L2503" t="inlineStr">
        <is>
          <t xml:space="preserve">Script error</t>
        </is>
      </c>
      <c r="M2503" t="str">
        <f>IFERROR(IF(VLOOKUP(L2503,'Quantification'!$A:$B,2,FALSE)&amp;""="","Unclassified",VLOOKUP(L2503,'Quantification'!$A:$B,2,FALSE)),"Unclassified")</f>
        <v>Major</v>
      </c>
      <c r="N2503" t="inlineStr">
        <is>
          <t xml:space="preserve">frl-nina.wiederhold@pocketfm.com</t>
        </is>
      </c>
      <c r="O2503" t="inlineStr">
        <is>
          <t xml:space="preserve">Issues found in raw</t>
        </is>
      </c>
      <c r="P2503" t="str">
        <f>IF(OR(O2503="Issues found in master",O2503="Final master"),"Master",IF(OR(O2503="Ready for Master",O2503="Issues found in raw",O2503="Raw under QC",O2503="Issues resolved in raw"),"Raw","-"))</f>
        <v>Raw</v>
      </c>
      <c r="Q2503" s="13">
        <v>46286.46666666667</v>
      </c>
      <c r="R2503" t="inlineStr">
        <is>
          <t xml:space="preserve">2026-09 (Sept)</t>
        </is>
      </c>
      <c r="S2503">
        <f>IF(M2503="Not an error",0,IF(COUNTIFS($A$2:$A2503,$A2503,$D$2:$D2503,$D2503,$M$2:$M2503,"&lt;&gt;Not an error")=1,1,0))</f>
        <v>0</v>
      </c>
      <c r="T2503">
        <f>IF(M2503&lt;&gt;"Major",0,IF(COUNTIFS($A$2:$A2503,$A2503,$D$2:$D2503,$D2503,$M$2:$M2503,"Major")=1,1,0))</f>
        <v>0</v>
      </c>
      <c r="U2503">
        <f>IF(M2503&lt;&gt;"Minor",0,IF(COUNTIFS($A$2:$A2503,$A2503,$D$2:$D2503,$D2503,$M$2:$M2503,"Minor")=1,1,0))</f>
        <v>0</v>
      </c>
    </row>
    <row r="2504">
      <c r="A2504" t="inlineStr">
        <is>
          <t xml:space="preserve">b6992ff36e0ff4142e71f15a59f29601bbf05694</t>
        </is>
      </c>
      <c r="B2504" t="inlineStr">
        <is>
          <t xml:space="preserve">The Drowning Moon</t>
        </is>
      </c>
      <c r="C2504" t="inlineStr">
        <is>
          <t xml:space="preserve">Drowning Moon: Tochter Des Meeres</t>
        </is>
      </c>
      <c r="D2504" t="inlineStr">
        <is>
          <t xml:space="preserve">bab1fe5580a587f21be8634b52f2bfee2ca92e90</t>
        </is>
      </c>
      <c r="E2504" t="inlineStr">
        <is>
          <t xml:space="preserve">Episode 302: Kollidierende Welten</t>
        </is>
      </c>
      <c r="F2504">
        <v>302</v>
      </c>
      <c r="G2504" t="inlineStr">
        <is>
          <t xml:space="preserve">10:45-10:51</t>
        </is>
      </c>
      <c r="H2504" t="inlineStr">
        <is>
          <t xml:space="preserve">Resolved</t>
        </is>
      </c>
      <c r="I2504" t="inlineStr">
        <is>
          <t xml:space="preserve">Remarks: Script error
- Line from Script: Dame Anaya bemerkte den angespannten Ausdruck auf seinem Gesicht und wandte sich an Eve:
- Note: Dame should be Lady</t>
        </is>
      </c>
      <c r="J2504" t="inlineStr">
        <is>
          <t xml:space="preserve">AI</t>
        </is>
      </c>
      <c r="K2504" t="inlineStr">
        <is>
          <t xml:space="preserve">Script error</t>
        </is>
      </c>
      <c r="L2504" t="inlineStr">
        <is>
          <t xml:space="preserve">Script error</t>
        </is>
      </c>
      <c r="M2504" t="str">
        <f>IFERROR(IF(VLOOKUP(L2504,'Quantification'!$A:$B,2,FALSE)&amp;""="","Unclassified",VLOOKUP(L2504,'Quantification'!$A:$B,2,FALSE)),"Unclassified")</f>
        <v>Major</v>
      </c>
      <c r="N2504" t="inlineStr">
        <is>
          <t xml:space="preserve">frl-nina.wiederhold@pocketfm.com</t>
        </is>
      </c>
      <c r="O2504" t="inlineStr">
        <is>
          <t xml:space="preserve">Issues found in raw</t>
        </is>
      </c>
      <c r="P2504" t="str">
        <f>IF(OR(O2504="Issues found in master",O2504="Final master"),"Master",IF(OR(O2504="Ready for Master",O2504="Issues found in raw",O2504="Raw under QC",O2504="Issues resolved in raw"),"Raw","-"))</f>
        <v>Raw</v>
      </c>
      <c r="Q2504" s="13">
        <v>46286.46666666667</v>
      </c>
      <c r="R2504" t="inlineStr">
        <is>
          <t xml:space="preserve">2026-09 (Sept)</t>
        </is>
      </c>
      <c r="S2504">
        <f>IF(M2504="Not an error",0,IF(COUNTIFS($A$2:$A2504,$A2504,$D$2:$D2504,$D2504,$M$2:$M2504,"&lt;&gt;Not an error")=1,1,0))</f>
        <v>0</v>
      </c>
      <c r="T2504">
        <f>IF(M2504&lt;&gt;"Major",0,IF(COUNTIFS($A$2:$A2504,$A2504,$D$2:$D2504,$D2504,$M$2:$M2504,"Major")=1,1,0))</f>
        <v>0</v>
      </c>
      <c r="U2504">
        <f>IF(M2504&lt;&gt;"Minor",0,IF(COUNTIFS($A$2:$A2504,$A2504,$D$2:$D2504,$D2504,$M$2:$M2504,"Minor")=1,1,0))</f>
        <v>0</v>
      </c>
    </row>
    <row r="2505">
      <c r="A2505" t="inlineStr">
        <is>
          <t xml:space="preserve">b6992ff36e0ff4142e71f15a59f29601bbf05694</t>
        </is>
      </c>
      <c r="B2505" t="inlineStr">
        <is>
          <t xml:space="preserve">The Drowning Moon</t>
        </is>
      </c>
      <c r="C2505" t="inlineStr">
        <is>
          <t xml:space="preserve">Drowning Moon: Tochter Des Meeres</t>
        </is>
      </c>
      <c r="D2505" t="inlineStr">
        <is>
          <t xml:space="preserve">bab1fe5580a587f21be8634b52f2bfee2ca92e90</t>
        </is>
      </c>
      <c r="E2505" t="inlineStr">
        <is>
          <t xml:space="preserve">Episode 302: Kollidierende Welten</t>
        </is>
      </c>
      <c r="F2505">
        <v>302</v>
      </c>
      <c r="G2505" t="inlineStr">
        <is>
          <t xml:space="preserve">11:22-11:25</t>
        </is>
      </c>
      <c r="H2505" t="inlineStr">
        <is>
          <t xml:space="preserve">Resolved</t>
        </is>
      </c>
      <c r="I2505" t="inlineStr">
        <is>
          <t xml:space="preserve">Remarks: Script error
- Line from Script: „Was?“, fragte Dame Anaya verwirrt.
- Note: Dame should be Lady</t>
        </is>
      </c>
      <c r="J2505" t="inlineStr">
        <is>
          <t xml:space="preserve">AI</t>
        </is>
      </c>
      <c r="K2505" t="inlineStr">
        <is>
          <t xml:space="preserve">Script error</t>
        </is>
      </c>
      <c r="L2505" t="inlineStr">
        <is>
          <t xml:space="preserve">Script error</t>
        </is>
      </c>
      <c r="M2505" t="str">
        <f>IFERROR(IF(VLOOKUP(L2505,'Quantification'!$A:$B,2,FALSE)&amp;""="","Unclassified",VLOOKUP(L2505,'Quantification'!$A:$B,2,FALSE)),"Unclassified")</f>
        <v>Major</v>
      </c>
      <c r="N2505" t="inlineStr">
        <is>
          <t xml:space="preserve">frl-nina.wiederhold@pocketfm.com</t>
        </is>
      </c>
      <c r="O2505" t="inlineStr">
        <is>
          <t xml:space="preserve">Issues found in raw</t>
        </is>
      </c>
      <c r="P2505" t="str">
        <f>IF(OR(O2505="Issues found in master",O2505="Final master"),"Master",IF(OR(O2505="Ready for Master",O2505="Issues found in raw",O2505="Raw under QC",O2505="Issues resolved in raw"),"Raw","-"))</f>
        <v>Raw</v>
      </c>
      <c r="Q2505" s="13">
        <v>46286.46666666667</v>
      </c>
      <c r="R2505" t="inlineStr">
        <is>
          <t xml:space="preserve">2026-09 (Sept)</t>
        </is>
      </c>
      <c r="S2505">
        <f>IF(M2505="Not an error",0,IF(COUNTIFS($A$2:$A2505,$A2505,$D$2:$D2505,$D2505,$M$2:$M2505,"&lt;&gt;Not an error")=1,1,0))</f>
        <v>0</v>
      </c>
      <c r="T2505">
        <f>IF(M2505&lt;&gt;"Major",0,IF(COUNTIFS($A$2:$A2505,$A2505,$D$2:$D2505,$D2505,$M$2:$M2505,"Major")=1,1,0))</f>
        <v>0</v>
      </c>
      <c r="U2505">
        <f>IF(M2505&lt;&gt;"Minor",0,IF(COUNTIFS($A$2:$A2505,$A2505,$D$2:$D2505,$D2505,$M$2:$M2505,"Minor")=1,1,0))</f>
        <v>0</v>
      </c>
    </row>
    <row r="2506">
      <c r="A2506" t="inlineStr">
        <is>
          <t xml:space="preserve">b6992ff36e0ff4142e71f15a59f29601bbf05694</t>
        </is>
      </c>
      <c r="B2506" t="inlineStr">
        <is>
          <t xml:space="preserve">The Drowning Moon</t>
        </is>
      </c>
      <c r="C2506" t="inlineStr">
        <is>
          <t xml:space="preserve">Drowning Moon: Tochter Des Meeres</t>
        </is>
      </c>
      <c r="D2506" t="inlineStr">
        <is>
          <t xml:space="preserve">f7bcdb3314411836b5f33a2983dbc1d9d0ea6ded</t>
        </is>
      </c>
      <c r="E2506" t="inlineStr">
        <is>
          <t xml:space="preserve">Episode 303: Kurze Begegnung</t>
        </is>
      </c>
      <c r="F2506">
        <v>303</v>
      </c>
      <c r="G2506" t="inlineStr">
        <is>
          <t xml:space="preserve">11:14-0:19</t>
        </is>
      </c>
      <c r="H2506" t="inlineStr">
        <is>
          <t xml:space="preserve">Resolved</t>
        </is>
      </c>
      <c r="I2506" t="inlineStr">
        <is>
          <t xml:space="preserve">Remarks: Script error
- Line from Script: James’ Blick fiel auf Dame Anaya, die er kannte, und streifte kurz die blonde Frau neben ihr. - Note: Dame should be Lady</t>
        </is>
      </c>
      <c r="J2506" t="inlineStr">
        <is>
          <t xml:space="preserve">AI</t>
        </is>
      </c>
      <c r="K2506" t="inlineStr">
        <is>
          <t xml:space="preserve">Script error</t>
        </is>
      </c>
      <c r="L2506" t="inlineStr">
        <is>
          <t xml:space="preserve">Script error</t>
        </is>
      </c>
      <c r="M2506" t="str">
        <f>IFERROR(IF(VLOOKUP(L2506,'Quantification'!$A:$B,2,FALSE)&amp;""="","Unclassified",VLOOKUP(L2506,'Quantification'!$A:$B,2,FALSE)),"Unclassified")</f>
        <v>Major</v>
      </c>
      <c r="N2506" t="inlineStr">
        <is>
          <t xml:space="preserve">frl-nina.wiederhold@pocketfm.com</t>
        </is>
      </c>
      <c r="O2506" t="inlineStr">
        <is>
          <t xml:space="preserve">Issues found in raw</t>
        </is>
      </c>
      <c r="P2506" t="str">
        <f>IF(OR(O2506="Issues found in master",O2506="Final master"),"Master",IF(OR(O2506="Ready for Master",O2506="Issues found in raw",O2506="Raw under QC",O2506="Issues resolved in raw"),"Raw","-"))</f>
        <v>Raw</v>
      </c>
      <c r="Q2506" s="13">
        <v>46289.195138888885</v>
      </c>
      <c r="R2506" t="inlineStr">
        <is>
          <t xml:space="preserve">2026-09 (Sept)</t>
        </is>
      </c>
      <c r="S2506">
        <f>IF(M2506="Not an error",0,IF(COUNTIFS($A$2:$A2506,$A2506,$D$2:$D2506,$D2506,$M$2:$M2506,"&lt;&gt;Not an error")=1,1,0))</f>
        <v>1</v>
      </c>
      <c r="T2506">
        <f>IF(M2506&lt;&gt;"Major",0,IF(COUNTIFS($A$2:$A2506,$A2506,$D$2:$D2506,$D2506,$M$2:$M2506,"Major")=1,1,0))</f>
        <v>1</v>
      </c>
      <c r="U2506">
        <f>IF(M2506&lt;&gt;"Minor",0,IF(COUNTIFS($A$2:$A2506,$A2506,$D$2:$D2506,$D2506,$M$2:$M2506,"Minor")=1,1,0))</f>
        <v>0</v>
      </c>
    </row>
    <row r="2507">
      <c r="A2507" t="inlineStr">
        <is>
          <t xml:space="preserve">b6992ff36e0ff4142e71f15a59f29601bbf05694</t>
        </is>
      </c>
      <c r="B2507" t="inlineStr">
        <is>
          <t xml:space="preserve">The Drowning Moon</t>
        </is>
      </c>
      <c r="C2507" t="inlineStr">
        <is>
          <t xml:space="preserve">Drowning Moon: Tochter Des Meeres</t>
        </is>
      </c>
      <c r="D2507" t="inlineStr">
        <is>
          <t xml:space="preserve">f7bcdb3314411836b5f33a2983dbc1d9d0ea6ded</t>
        </is>
      </c>
      <c r="E2507" t="inlineStr">
        <is>
          <t xml:space="preserve">Episode 303: Kurze Begegnung</t>
        </is>
      </c>
      <c r="F2507">
        <v>303</v>
      </c>
      <c r="G2507" t="inlineStr">
        <is>
          <t xml:space="preserve">0:55-1:53</t>
        </is>
      </c>
      <c r="H2507" t="inlineStr">
        <is>
          <t xml:space="preserve">Resolved</t>
        </is>
      </c>
      <c r="I2507" t="inlineStr">
        <is>
          <t xml:space="preserve">Remarks: Script error
- Line from Script: Vincent und Eve unterhielten sich gerade mit Dame Anaya, als Vincent meinte: „Der Unterrock sollte aus Satin sein, am besten alles aus Satin, das fühlt sich so glatt an.“
Eve trat ihm gegen den Fuß, damit er nicht weiter ausführte, was er nach ihrer Hochzeit vorhatte. Sie lächelte Dame Anaya an, die bemüht war, eine ernste Miene zu bewahren und nicht verlegen zu wirken. „Ich glaube, ich überlasse das ganz Ihren fähigen Händen“, sagte Eve.
„Ja“, räusperte sich Dame Anaya. „Ich gebe Ihnen Bescheid, sobald ich mit dem Oberkleid beginne, um sicherzugehen, dass es Ihren Wünschen entspricht. Bis bald, Eve.“
„Nochmals vielen Dank“, erwiderte Eve mit einer Verbeugung, während Vincent eine Hand auf ihren Rücken legte.
„Es ist mir ein Vergnügen, Eve. Ich werde mein Bestes geben“, antwortete Dame Anaya. - Note: Dame should be Lady</t>
        </is>
      </c>
      <c r="J2507" t="inlineStr">
        <is>
          <t xml:space="preserve">AI</t>
        </is>
      </c>
      <c r="K2507" t="inlineStr">
        <is>
          <t xml:space="preserve">Script error</t>
        </is>
      </c>
      <c r="L2507" t="inlineStr">
        <is>
          <t xml:space="preserve">Script error</t>
        </is>
      </c>
      <c r="M2507" t="str">
        <f>IFERROR(IF(VLOOKUP(L2507,'Quantification'!$A:$B,2,FALSE)&amp;""="","Unclassified",VLOOKUP(L2507,'Quantification'!$A:$B,2,FALSE)),"Unclassified")</f>
        <v>Major</v>
      </c>
      <c r="N2507" t="inlineStr">
        <is>
          <t xml:space="preserve">frl-nina.wiederhold@pocketfm.com</t>
        </is>
      </c>
      <c r="O2507" t="inlineStr">
        <is>
          <t xml:space="preserve">Issues found in raw</t>
        </is>
      </c>
      <c r="P2507" t="str">
        <f>IF(OR(O2507="Issues found in master",O2507="Final master"),"Master",IF(OR(O2507="Ready for Master",O2507="Issues found in raw",O2507="Raw under QC",O2507="Issues resolved in raw"),"Raw","-"))</f>
        <v>Raw</v>
      </c>
      <c r="Q2507" s="13">
        <v>46289.195138888885</v>
      </c>
      <c r="R2507" t="inlineStr">
        <is>
          <t xml:space="preserve">2026-09 (Sept)</t>
        </is>
      </c>
      <c r="S2507">
        <f>IF(M2507="Not an error",0,IF(COUNTIFS($A$2:$A2507,$A2507,$D$2:$D2507,$D2507,$M$2:$M2507,"&lt;&gt;Not an error")=1,1,0))</f>
        <v>0</v>
      </c>
      <c r="T2507">
        <f>IF(M2507&lt;&gt;"Major",0,IF(COUNTIFS($A$2:$A2507,$A2507,$D$2:$D2507,$D2507,$M$2:$M2507,"Major")=1,1,0))</f>
        <v>0</v>
      </c>
      <c r="U2507">
        <f>IF(M2507&lt;&gt;"Minor",0,IF(COUNTIFS($A$2:$A2507,$A2507,$D$2:$D2507,$D2507,$M$2:$M2507,"Minor")=1,1,0))</f>
        <v>0</v>
      </c>
    </row>
    <row r="2508">
      <c r="A2508" t="inlineStr">
        <is>
          <t xml:space="preserve">b6992ff36e0ff4142e71f15a59f29601bbf05694</t>
        </is>
      </c>
      <c r="B2508" t="inlineStr">
        <is>
          <t xml:space="preserve">The Drowning Moon</t>
        </is>
      </c>
      <c r="C2508" t="inlineStr">
        <is>
          <t xml:space="preserve">Drowning Moon: Tochter Des Meeres</t>
        </is>
      </c>
      <c r="D2508" t="inlineStr">
        <is>
          <t xml:space="preserve">f7bcdb3314411836b5f33a2983dbc1d9d0ea6ded</t>
        </is>
      </c>
      <c r="E2508" t="inlineStr">
        <is>
          <t xml:space="preserve">Episode 303: Kurze Begegnung</t>
        </is>
      </c>
      <c r="F2508">
        <v>303</v>
      </c>
      <c r="G2508" t="inlineStr">
        <is>
          <t xml:space="preserve">3:04-3:13</t>
        </is>
      </c>
      <c r="H2508" t="inlineStr">
        <is>
          <t xml:space="preserve">Resolved</t>
        </is>
      </c>
      <c r="I2508" t="inlineStr">
        <is>
          <t xml:space="preserve">Remarks: Script error
- Line from Script: Dame Anaya stand etwas abseits und beobachtete, wie Noah und sein Onkel miteinander sprachen, konnte aber nicht hören, worum es ging.
- Note: Dame should be Lady</t>
        </is>
      </c>
      <c r="J2508" t="inlineStr">
        <is>
          <t xml:space="preserve">AI</t>
        </is>
      </c>
      <c r="K2508" t="inlineStr">
        <is>
          <t xml:space="preserve">Script error</t>
        </is>
      </c>
      <c r="L2508" t="inlineStr">
        <is>
          <t xml:space="preserve">Script error</t>
        </is>
      </c>
      <c r="M2508" t="str">
        <f>IFERROR(IF(VLOOKUP(L2508,'Quantification'!$A:$B,2,FALSE)&amp;""="","Unclassified",VLOOKUP(L2508,'Quantification'!$A:$B,2,FALSE)),"Unclassified")</f>
        <v>Major</v>
      </c>
      <c r="N2508" t="inlineStr">
        <is>
          <t xml:space="preserve">frl-nina.wiederhold@pocketfm.com</t>
        </is>
      </c>
      <c r="O2508" t="inlineStr">
        <is>
          <t xml:space="preserve">Issues found in raw</t>
        </is>
      </c>
      <c r="P2508" t="str">
        <f>IF(OR(O2508="Issues found in master",O2508="Final master"),"Master",IF(OR(O2508="Ready for Master",O2508="Issues found in raw",O2508="Raw under QC",O2508="Issues resolved in raw"),"Raw","-"))</f>
        <v>Raw</v>
      </c>
      <c r="Q2508" s="13">
        <v>46289.195138888885</v>
      </c>
      <c r="R2508" t="inlineStr">
        <is>
          <t xml:space="preserve">2026-09 (Sept)</t>
        </is>
      </c>
      <c r="S2508">
        <f>IF(M2508="Not an error",0,IF(COUNTIFS($A$2:$A2508,$A2508,$D$2:$D2508,$D2508,$M$2:$M2508,"&lt;&gt;Not an error")=1,1,0))</f>
        <v>0</v>
      </c>
      <c r="T2508">
        <f>IF(M2508&lt;&gt;"Major",0,IF(COUNTIFS($A$2:$A2508,$A2508,$D$2:$D2508,$D2508,$M$2:$M2508,"Major")=1,1,0))</f>
        <v>0</v>
      </c>
      <c r="U2508">
        <f>IF(M2508&lt;&gt;"Minor",0,IF(COUNTIFS($A$2:$A2508,$A2508,$D$2:$D2508,$D2508,$M$2:$M2508,"Minor")=1,1,0))</f>
        <v>0</v>
      </c>
    </row>
    <row r="2509">
      <c r="A2509" t="inlineStr">
        <is>
          <t xml:space="preserve">b6992ff36e0ff4142e71f15a59f29601bbf05694</t>
        </is>
      </c>
      <c r="B2509" t="inlineStr">
        <is>
          <t xml:space="preserve">The Drowning Moon</t>
        </is>
      </c>
      <c r="C2509" t="inlineStr">
        <is>
          <t xml:space="preserve">Drowning Moon: Tochter Des Meeres</t>
        </is>
      </c>
      <c r="D2509" t="inlineStr">
        <is>
          <t xml:space="preserve">f7bcdb3314411836b5f33a2983dbc1d9d0ea6ded</t>
        </is>
      </c>
      <c r="E2509" t="inlineStr">
        <is>
          <t xml:space="preserve">Episode 303: Kurze Begegnung</t>
        </is>
      </c>
      <c r="F2509">
        <v>303</v>
      </c>
      <c r="G2509" t="inlineStr">
        <is>
          <t xml:space="preserve">4:22-4:27</t>
        </is>
      </c>
      <c r="H2509" t="inlineStr">
        <is>
          <t xml:space="preserve">Resolved</t>
        </is>
      </c>
      <c r="I2509" t="inlineStr">
        <is>
          <t xml:space="preserve">Remarks: Script error
- Line from Script: Er bemerkte, dass Dame Anaya ihn ansah, und schenkte ihr ein Lächeln. - Note: Dame should be Lady</t>
        </is>
      </c>
      <c r="J2509" t="inlineStr">
        <is>
          <t xml:space="preserve">AI</t>
        </is>
      </c>
      <c r="K2509" t="inlineStr">
        <is>
          <t xml:space="preserve">Script error</t>
        </is>
      </c>
      <c r="L2509" t="inlineStr">
        <is>
          <t xml:space="preserve">Script error</t>
        </is>
      </c>
      <c r="M2509" t="str">
        <f>IFERROR(IF(VLOOKUP(L2509,'Quantification'!$A:$B,2,FALSE)&amp;""="","Unclassified",VLOOKUP(L2509,'Quantification'!$A:$B,2,FALSE)),"Unclassified")</f>
        <v>Major</v>
      </c>
      <c r="N2509" t="inlineStr">
        <is>
          <t xml:space="preserve">frl-nina.wiederhold@pocketfm.com</t>
        </is>
      </c>
      <c r="O2509" t="inlineStr">
        <is>
          <t xml:space="preserve">Issues found in raw</t>
        </is>
      </c>
      <c r="P2509" t="str">
        <f>IF(OR(O2509="Issues found in master",O2509="Final master"),"Master",IF(OR(O2509="Ready for Master",O2509="Issues found in raw",O2509="Raw under QC",O2509="Issues resolved in raw"),"Raw","-"))</f>
        <v>Raw</v>
      </c>
      <c r="Q2509" s="13">
        <v>46289.195138888885</v>
      </c>
      <c r="R2509" t="inlineStr">
        <is>
          <t xml:space="preserve">2026-09 (Sept)</t>
        </is>
      </c>
      <c r="S2509">
        <f>IF(M2509="Not an error",0,IF(COUNTIFS($A$2:$A2509,$A2509,$D$2:$D2509,$D2509,$M$2:$M2509,"&lt;&gt;Not an error")=1,1,0))</f>
        <v>0</v>
      </c>
      <c r="T2509">
        <f>IF(M2509&lt;&gt;"Major",0,IF(COUNTIFS($A$2:$A2509,$A2509,$D$2:$D2509,$D2509,$M$2:$M2509,"Major")=1,1,0))</f>
        <v>0</v>
      </c>
      <c r="U2509">
        <f>IF(M2509&lt;&gt;"Minor",0,IF(COUNTIFS($A$2:$A2509,$A2509,$D$2:$D2509,$D2509,$M$2:$M2509,"Minor")=1,1,0))</f>
        <v>0</v>
      </c>
    </row>
    <row r="2510">
      <c r="A2510" t="inlineStr">
        <is>
          <t xml:space="preserve">b6992ff36e0ff4142e71f15a59f29601bbf05694</t>
        </is>
      </c>
      <c r="B2510" t="inlineStr">
        <is>
          <t xml:space="preserve">The Drowning Moon</t>
        </is>
      </c>
      <c r="C2510" t="inlineStr">
        <is>
          <t xml:space="preserve">Drowning Moon: Tochter Des Meeres</t>
        </is>
      </c>
      <c r="D2510" t="inlineStr">
        <is>
          <t xml:space="preserve">f7bcdb3314411836b5f33a2983dbc1d9d0ea6ded</t>
        </is>
      </c>
      <c r="E2510" t="inlineStr">
        <is>
          <t xml:space="preserve">Episode 303: Kurze Begegnung</t>
        </is>
      </c>
      <c r="F2510">
        <v>303</v>
      </c>
      <c r="G2510" t="inlineStr">
        <is>
          <t xml:space="preserve">4:45-6:12</t>
        </is>
      </c>
      <c r="H2510" t="inlineStr">
        <is>
          <t xml:space="preserve">Resolved</t>
        </is>
      </c>
      <c r="I2510" t="inlineStr">
        <is>
          <t xml:space="preserve">Remarks: Script error
- Line from Script: Dame Anaya, die zu den beiden Männern herüberkam, hörte Noahs Antwort: „Sie ist eine Freundin von Dame Anaya. Genevieve.“ „Hm, für einen Menschen ist sie atemberaubend, nicht wahr?“, bemerkte James.
„Sie ist in der Tat wunderschön und wird Mister Moriarty heiraten“, informierte Dame Anaya den Mann, der bei dieser Information die Augenbrauen hob.
„Wie seltsam. Ein reinblütiger Vampir, der einen Menschen heiratet, obwohl sie doch um die geringe Lebenskraft der Menschen wissen“, murmelte James und sagte dann zu Noah: „Ich spreche später mit dir. Verbring eine gute Zeit mit Dame Anaya.“ Er klopfte seinem Neffen auf die Schulter und ging.
Noahs angespannte Schultern entspannten sich nicht. Seine Gedanken wurden von Dame Anaya unterbrochen:
- Note: Dame should be Lady</t>
        </is>
      </c>
      <c r="J2510" t="inlineStr">
        <is>
          <t xml:space="preserve">AI</t>
        </is>
      </c>
      <c r="K2510" t="inlineStr">
        <is>
          <t xml:space="preserve">Script error</t>
        </is>
      </c>
      <c r="L2510" t="inlineStr">
        <is>
          <t xml:space="preserve">Script error</t>
        </is>
      </c>
      <c r="M2510" t="str">
        <f>IFERROR(IF(VLOOKUP(L2510,'Quantification'!$A:$B,2,FALSE)&amp;""="","Unclassified",VLOOKUP(L2510,'Quantification'!$A:$B,2,FALSE)),"Unclassified")</f>
        <v>Major</v>
      </c>
      <c r="N2510" t="inlineStr">
        <is>
          <t xml:space="preserve">frl-nina.wiederhold@pocketfm.com</t>
        </is>
      </c>
      <c r="O2510" t="inlineStr">
        <is>
          <t xml:space="preserve">Issues found in raw</t>
        </is>
      </c>
      <c r="P2510" t="str">
        <f>IF(OR(O2510="Issues found in master",O2510="Final master"),"Master",IF(OR(O2510="Ready for Master",O2510="Issues found in raw",O2510="Raw under QC",O2510="Issues resolved in raw"),"Raw","-"))</f>
        <v>Raw</v>
      </c>
      <c r="Q2510" s="13">
        <v>46289.195138888885</v>
      </c>
      <c r="R2510" t="inlineStr">
        <is>
          <t xml:space="preserve">2026-09 (Sept)</t>
        </is>
      </c>
      <c r="S2510">
        <f>IF(M2510="Not an error",0,IF(COUNTIFS($A$2:$A2510,$A2510,$D$2:$D2510,$D2510,$M$2:$M2510,"&lt;&gt;Not an error")=1,1,0))</f>
        <v>0</v>
      </c>
      <c r="T2510">
        <f>IF(M2510&lt;&gt;"Major",0,IF(COUNTIFS($A$2:$A2510,$A2510,$D$2:$D2510,$D2510,$M$2:$M2510,"Major")=1,1,0))</f>
        <v>0</v>
      </c>
      <c r="U2510">
        <f>IF(M2510&lt;&gt;"Minor",0,IF(COUNTIFS($A$2:$A2510,$A2510,$D$2:$D2510,$D2510,$M$2:$M2510,"Minor")=1,1,0))</f>
        <v>0</v>
      </c>
    </row>
    <row r="2511">
      <c r="A2511" t="inlineStr">
        <is>
          <t xml:space="preserve">b6992ff36e0ff4142e71f15a59f29601bbf05694</t>
        </is>
      </c>
      <c r="B2511" t="inlineStr">
        <is>
          <t xml:space="preserve">The Drowning Moon</t>
        </is>
      </c>
      <c r="C2511" t="inlineStr">
        <is>
          <t xml:space="preserve">Drowning Moon: Tochter Des Meeres</t>
        </is>
      </c>
      <c r="D2511" t="inlineStr">
        <is>
          <t xml:space="preserve">f7bcdb3314411836b5f33a2983dbc1d9d0ea6ded</t>
        </is>
      </c>
      <c r="E2511" t="inlineStr">
        <is>
          <t xml:space="preserve">Episode 303: Kurze Begegnung</t>
        </is>
      </c>
      <c r="F2511">
        <v>303</v>
      </c>
      <c r="G2511" t="inlineStr">
        <is>
          <t xml:space="preserve">6:55-7:22</t>
        </is>
      </c>
      <c r="H2511" t="inlineStr">
        <is>
          <t xml:space="preserve">Resolved</t>
        </is>
      </c>
      <c r="I2511" t="inlineStr">
        <is>
          <t xml:space="preserve">Remarks: Script error
- Line from Script: „Hast du nichts zu der Nachricht zu sagen, dass die beiden heiraten werden?“, fragte Dame Anaya.
„Ich glaube nicht, dass das irgendetwas ändern würde. Es ist am besten, wenn wir uns nicht in Angelegenheiten einmischen, die uns nichts angehen, Dame Anaya“, sagte Noah mit ruhiger Stimme.
- Note: Dame should be Lady</t>
        </is>
      </c>
      <c r="J2511" t="inlineStr">
        <is>
          <t xml:space="preserve">AI</t>
        </is>
      </c>
      <c r="K2511" t="inlineStr">
        <is>
          <t xml:space="preserve">Script error</t>
        </is>
      </c>
      <c r="L2511" t="inlineStr">
        <is>
          <t xml:space="preserve">Script error</t>
        </is>
      </c>
      <c r="M2511" t="str">
        <f>IFERROR(IF(VLOOKUP(L2511,'Quantification'!$A:$B,2,FALSE)&amp;""="","Unclassified",VLOOKUP(L2511,'Quantification'!$A:$B,2,FALSE)),"Unclassified")</f>
        <v>Major</v>
      </c>
      <c r="N2511" t="inlineStr">
        <is>
          <t xml:space="preserve">frl-nina.wiederhold@pocketfm.com</t>
        </is>
      </c>
      <c r="O2511" t="inlineStr">
        <is>
          <t xml:space="preserve">Issues found in raw</t>
        </is>
      </c>
      <c r="P2511" t="str">
        <f>IF(OR(O2511="Issues found in master",O2511="Final master"),"Master",IF(OR(O2511="Ready for Master",O2511="Issues found in raw",O2511="Raw under QC",O2511="Issues resolved in raw"),"Raw","-"))</f>
        <v>Raw</v>
      </c>
      <c r="Q2511" s="13">
        <v>46289.195138888885</v>
      </c>
      <c r="R2511" t="inlineStr">
        <is>
          <t xml:space="preserve">2026-09 (Sept)</t>
        </is>
      </c>
      <c r="S2511">
        <f>IF(M2511="Not an error",0,IF(COUNTIFS($A$2:$A2511,$A2511,$D$2:$D2511,$D2511,$M$2:$M2511,"&lt;&gt;Not an error")=1,1,0))</f>
        <v>0</v>
      </c>
      <c r="T2511">
        <f>IF(M2511&lt;&gt;"Major",0,IF(COUNTIFS($A$2:$A2511,$A2511,$D$2:$D2511,$D2511,$M$2:$M2511,"Major")=1,1,0))</f>
        <v>0</v>
      </c>
      <c r="U2511">
        <f>IF(M2511&lt;&gt;"Minor",0,IF(COUNTIFS($A$2:$A2511,$A2511,$D$2:$D2511,$D2511,$M$2:$M2511,"Minor")=1,1,0))</f>
        <v>0</v>
      </c>
    </row>
    <row r="2512">
      <c r="A2512" t="inlineStr">
        <is>
          <t xml:space="preserve">b6992ff36e0ff4142e71f15a59f29601bbf05694</t>
        </is>
      </c>
      <c r="B2512" t="inlineStr">
        <is>
          <t xml:space="preserve">The Drowning Moon</t>
        </is>
      </c>
      <c r="C2512" t="inlineStr">
        <is>
          <t xml:space="preserve">Drowning Moon: Tochter Des Meeres</t>
        </is>
      </c>
      <c r="D2512" t="inlineStr">
        <is>
          <t xml:space="preserve">b601b8d2f08b27a423c61b63a7ad2106fb770f8b</t>
        </is>
      </c>
      <c r="E2512" t="inlineStr">
        <is>
          <t xml:space="preserve">Episode 305: Der Erstickende Schatten</t>
        </is>
      </c>
      <c r="F2512">
        <v>305</v>
      </c>
      <c r="G2512" t="inlineStr">
        <is>
          <t xml:space="preserve">6:03-6:07</t>
        </is>
      </c>
      <c r="H2512" t="inlineStr">
        <is>
          <t xml:space="preserve">Resolved</t>
        </is>
      </c>
      <c r="I2512" t="inlineStr">
        <is>
          <t xml:space="preserve">Remarks: Script error
- Line from Script: Das Haus stand in Flammen, und mit ihm die ganze Stadt Wiese!
- Note:Wiese should be Meadow</t>
        </is>
      </c>
      <c r="J2512" t="inlineStr">
        <is>
          <t xml:space="preserve">AI</t>
        </is>
      </c>
      <c r="K2512" t="inlineStr">
        <is>
          <t xml:space="preserve">Script error</t>
        </is>
      </c>
      <c r="L2512" t="inlineStr">
        <is>
          <t xml:space="preserve">Script error</t>
        </is>
      </c>
      <c r="M2512" t="str">
        <f>IFERROR(IF(VLOOKUP(L2512,'Quantification'!$A:$B,2,FALSE)&amp;""="","Unclassified",VLOOKUP(L2512,'Quantification'!$A:$B,2,FALSE)),"Unclassified")</f>
        <v>Major</v>
      </c>
      <c r="N2512" t="inlineStr">
        <is>
          <t xml:space="preserve">frl-nina.wiederhold@pocketfm.com</t>
        </is>
      </c>
      <c r="O2512" t="inlineStr">
        <is>
          <t xml:space="preserve">Issues found in raw</t>
        </is>
      </c>
      <c r="P2512" t="str">
        <f>IF(OR(O2512="Issues found in master",O2512="Final master"),"Master",IF(OR(O2512="Ready for Master",O2512="Issues found in raw",O2512="Raw under QC",O2512="Issues resolved in raw"),"Raw","-"))</f>
        <v>Raw</v>
      </c>
      <c r="Q2512" s="13">
        <v>46286.46666666667</v>
      </c>
      <c r="R2512" t="inlineStr">
        <is>
          <t xml:space="preserve">2026-09 (Sept)</t>
        </is>
      </c>
      <c r="S2512">
        <f>IF(M2512="Not an error",0,IF(COUNTIFS($A$2:$A2512,$A2512,$D$2:$D2512,$D2512,$M$2:$M2512,"&lt;&gt;Not an error")=1,1,0))</f>
        <v>1</v>
      </c>
      <c r="T2512">
        <f>IF(M2512&lt;&gt;"Major",0,IF(COUNTIFS($A$2:$A2512,$A2512,$D$2:$D2512,$D2512,$M$2:$M2512,"Major")=1,1,0))</f>
        <v>1</v>
      </c>
      <c r="U2512">
        <f>IF(M2512&lt;&gt;"Minor",0,IF(COUNTIFS($A$2:$A2512,$A2512,$D$2:$D2512,$D2512,$M$2:$M2512,"Minor")=1,1,0))</f>
        <v>0</v>
      </c>
    </row>
    <row r="2513">
      <c r="A2513" t="inlineStr">
        <is>
          <t xml:space="preserve">b6992ff36e0ff4142e71f15a59f29601bbf05694</t>
        </is>
      </c>
      <c r="B2513" t="inlineStr">
        <is>
          <t xml:space="preserve">The Drowning Moon</t>
        </is>
      </c>
      <c r="C2513" t="inlineStr">
        <is>
          <t xml:space="preserve">Drowning Moon: Tochter Des Meeres</t>
        </is>
      </c>
      <c r="D2513" t="inlineStr">
        <is>
          <t xml:space="preserve">4a23bf5ddbeb381f346af1ade9be9cf212ee718e</t>
        </is>
      </c>
      <c r="E2513" t="inlineStr">
        <is>
          <t xml:space="preserve">Episode 306: Die Verbrennung Von Wiese</t>
        </is>
      </c>
      <c r="F2513">
        <v>306</v>
      </c>
      <c r="G2513" t="inlineStr">
        <is>
          <t xml:space="preserve">-</t>
        </is>
      </c>
      <c r="H2513" t="inlineStr">
        <is>
          <t xml:space="preserve">Ignore</t>
        </is>
      </c>
      <c r="I2513" t="inlineStr">
        <is>
          <t xml:space="preserve">Remarks: Script error in the Title of the Episode
- Line from Script: Die Verbrennung von Wiese
- Note:Wiese should be Meadow</t>
        </is>
      </c>
      <c r="J2513" t="inlineStr">
        <is>
          <t xml:space="preserve">AI</t>
        </is>
      </c>
      <c r="K2513" t="inlineStr">
        <is>
          <t xml:space="preserve">Script error</t>
        </is>
      </c>
      <c r="L2513" t="inlineStr">
        <is>
          <t xml:space="preserve">Script error</t>
        </is>
      </c>
      <c r="M2513" t="str">
        <f>IFERROR(IF(VLOOKUP(L2513,'Quantification'!$A:$B,2,FALSE)&amp;""="","Unclassified",VLOOKUP(L2513,'Quantification'!$A:$B,2,FALSE)),"Unclassified")</f>
        <v>Major</v>
      </c>
      <c r="N2513" t="inlineStr">
        <is>
          <t xml:space="preserve">frl-nina.wiederhold@pocketfm.com</t>
        </is>
      </c>
      <c r="O2513" t="inlineStr">
        <is>
          <t xml:space="preserve">Issues found in raw</t>
        </is>
      </c>
      <c r="P2513" t="str">
        <f>IF(OR(O2513="Issues found in master",O2513="Final master"),"Master",IF(OR(O2513="Ready for Master",O2513="Issues found in raw",O2513="Raw under QC",O2513="Issues resolved in raw"),"Raw","-"))</f>
        <v>Raw</v>
      </c>
      <c r="Q2513" s="13">
        <v>46286.46736111111</v>
      </c>
      <c r="R2513" t="inlineStr">
        <is>
          <t xml:space="preserve">2026-09 (Sept)</t>
        </is>
      </c>
      <c r="S2513">
        <f>IF(M2513="Not an error",0,IF(COUNTIFS($A$2:$A2513,$A2513,$D$2:$D2513,$D2513,$M$2:$M2513,"&lt;&gt;Not an error")=1,1,0))</f>
        <v>1</v>
      </c>
      <c r="T2513">
        <f>IF(M2513&lt;&gt;"Major",0,IF(COUNTIFS($A$2:$A2513,$A2513,$D$2:$D2513,$D2513,$M$2:$M2513,"Major")=1,1,0))</f>
        <v>1</v>
      </c>
      <c r="U2513">
        <f>IF(M2513&lt;&gt;"Minor",0,IF(COUNTIFS($A$2:$A2513,$A2513,$D$2:$D2513,$D2513,$M$2:$M2513,"Minor")=1,1,0))</f>
        <v>0</v>
      </c>
    </row>
    <row r="2514">
      <c r="A2514" t="inlineStr">
        <is>
          <t xml:space="preserve">b6992ff36e0ff4142e71f15a59f29601bbf05694</t>
        </is>
      </c>
      <c r="B2514" t="inlineStr">
        <is>
          <t xml:space="preserve">The Drowning Moon</t>
        </is>
      </c>
      <c r="C2514" t="inlineStr">
        <is>
          <t xml:space="preserve">Drowning Moon: Tochter Des Meeres</t>
        </is>
      </c>
      <c r="D2514" t="inlineStr">
        <is>
          <t xml:space="preserve">4a23bf5ddbeb381f346af1ade9be9cf212ee718e</t>
        </is>
      </c>
      <c r="E2514" t="inlineStr">
        <is>
          <t xml:space="preserve">Episode 306: Die Verbrennung Von Wiese</t>
        </is>
      </c>
      <c r="F2514">
        <v>306</v>
      </c>
      <c r="G2514" t="inlineStr">
        <is>
          <t xml:space="preserve">0:17-0:27</t>
        </is>
      </c>
      <c r="H2514" t="inlineStr">
        <is>
          <t xml:space="preserve">Resolved</t>
        </is>
      </c>
      <c r="I2514" t="inlineStr">
        <is>
          <t xml:space="preserve">Remarks: Script error
- Line from Script: Sie wusste, dass Vincent anders war als die meisten, ein Mann mit ungewöhnlichem Verhalten, aber sie hatte nicht erwartet, dass er Wiese tatsächlich niederbrennen würde.
- Note:Wiese should be Meadow</t>
        </is>
      </c>
      <c r="J2514" t="inlineStr">
        <is>
          <t xml:space="preserve">AI</t>
        </is>
      </c>
      <c r="K2514" t="inlineStr">
        <is>
          <t xml:space="preserve">Script error</t>
        </is>
      </c>
      <c r="L2514" t="inlineStr">
        <is>
          <t xml:space="preserve">Script error</t>
        </is>
      </c>
      <c r="M2514" t="str">
        <f>IFERROR(IF(VLOOKUP(L2514,'Quantification'!$A:$B,2,FALSE)&amp;""="","Unclassified",VLOOKUP(L2514,'Quantification'!$A:$B,2,FALSE)),"Unclassified")</f>
        <v>Major</v>
      </c>
      <c r="N2514" t="inlineStr">
        <is>
          <t xml:space="preserve">frl-nina.wiederhold@pocketfm.com</t>
        </is>
      </c>
      <c r="O2514" t="inlineStr">
        <is>
          <t xml:space="preserve">Issues found in raw</t>
        </is>
      </c>
      <c r="P2514" t="str">
        <f>IF(OR(O2514="Issues found in master",O2514="Final master"),"Master",IF(OR(O2514="Ready for Master",O2514="Issues found in raw",O2514="Raw under QC",O2514="Issues resolved in raw"),"Raw","-"))</f>
        <v>Raw</v>
      </c>
      <c r="Q2514" s="13">
        <v>46286.46736111111</v>
      </c>
      <c r="R2514" t="inlineStr">
        <is>
          <t xml:space="preserve">2026-09 (Sept)</t>
        </is>
      </c>
      <c r="S2514">
        <f>IF(M2514="Not an error",0,IF(COUNTIFS($A$2:$A2514,$A2514,$D$2:$D2514,$D2514,$M$2:$M2514,"&lt;&gt;Not an error")=1,1,0))</f>
        <v>0</v>
      </c>
      <c r="T2514">
        <f>IF(M2514&lt;&gt;"Major",0,IF(COUNTIFS($A$2:$A2514,$A2514,$D$2:$D2514,$D2514,$M$2:$M2514,"Major")=1,1,0))</f>
        <v>0</v>
      </c>
      <c r="U2514">
        <f>IF(M2514&lt;&gt;"Minor",0,IF(COUNTIFS($A$2:$A2514,$A2514,$D$2:$D2514,$D2514,$M$2:$M2514,"Minor")=1,1,0))</f>
        <v>0</v>
      </c>
    </row>
    <row r="2515">
      <c r="A2515" t="inlineStr">
        <is>
          <t xml:space="preserve">b6992ff36e0ff4142e71f15a59f29601bbf05694</t>
        </is>
      </c>
      <c r="B2515" t="inlineStr">
        <is>
          <t xml:space="preserve">The Drowning Moon</t>
        </is>
      </c>
      <c r="C2515" t="inlineStr">
        <is>
          <t xml:space="preserve">Drowning Moon: Tochter Des Meeres</t>
        </is>
      </c>
      <c r="D2515" t="inlineStr">
        <is>
          <t xml:space="preserve">9b2044220b4ff6240111cdb48fd0b4f60f91d571</t>
        </is>
      </c>
      <c r="E2515" t="inlineStr">
        <is>
          <t xml:space="preserve">Episode 310: Der Wahre Morgen Danach</t>
        </is>
      </c>
      <c r="F2515">
        <v>310</v>
      </c>
      <c r="G2515" t="inlineStr">
        <is>
          <t xml:space="preserve">13:54-13:57</t>
        </is>
      </c>
      <c r="H2515" t="inlineStr">
        <is>
          <t xml:space="preserve">Resolved</t>
        </is>
      </c>
      <c r="I2515" t="inlineStr">
        <is>
          <t xml:space="preserve">Remarks: Noise of the VOA - Line from Script:
- Note: Noise after last sentence</t>
        </is>
      </c>
      <c r="J2515" t="inlineStr">
        <is>
          <t xml:space="preserve">VOA</t>
        </is>
      </c>
      <c r="K2515" t="inlineStr">
        <is>
          <t xml:space="preserve">Physical noise of VOA</t>
        </is>
      </c>
      <c r="L2515" t="inlineStr">
        <is>
          <t xml:space="preserve">Physical noise of VOA</t>
        </is>
      </c>
      <c r="M2515" t="str">
        <f>IFERROR(IF(VLOOKUP(L2515,'Quantification'!$A:$B,2,FALSE)&amp;""="","Unclassified",VLOOKUP(L2515,'Quantification'!$A:$B,2,FALSE)),"Unclassified")</f>
        <v>Minor</v>
      </c>
      <c r="N2515" t="inlineStr">
        <is>
          <t xml:space="preserve">frl-nina.wiederhold@pocketfm.com</t>
        </is>
      </c>
      <c r="O2515" t="inlineStr">
        <is>
          <t xml:space="preserve">Issues found in raw</t>
        </is>
      </c>
      <c r="P2515" t="str">
        <f>IF(OR(O2515="Issues found in master",O2515="Final master"),"Master",IF(OR(O2515="Ready for Master",O2515="Issues found in raw",O2515="Raw under QC",O2515="Issues resolved in raw"),"Raw","-"))</f>
        <v>Raw</v>
      </c>
      <c r="Q2515" s="13">
        <v>46286.46736111111</v>
      </c>
      <c r="R2515" t="inlineStr">
        <is>
          <t xml:space="preserve">2026-09 (Sept)</t>
        </is>
      </c>
      <c r="S2515">
        <f>IF(M2515="Not an error",0,IF(COUNTIFS($A$2:$A2515,$A2515,$D$2:$D2515,$D2515,$M$2:$M2515,"&lt;&gt;Not an error")=1,1,0))</f>
        <v>1</v>
      </c>
      <c r="T2515">
        <f>IF(M2515&lt;&gt;"Major",0,IF(COUNTIFS($A$2:$A2515,$A2515,$D$2:$D2515,$D2515,$M$2:$M2515,"Major")=1,1,0))</f>
        <v>0</v>
      </c>
      <c r="U2515">
        <f>IF(M2515&lt;&gt;"Minor",0,IF(COUNTIFS($A$2:$A2515,$A2515,$D$2:$D2515,$D2515,$M$2:$M2515,"Minor")=1,1,0))</f>
        <v>1</v>
      </c>
    </row>
    <row r="2516">
      <c r="A2516" t="inlineStr">
        <is>
          <t xml:space="preserve">b6992ff36e0ff4142e71f15a59f29601bbf05694</t>
        </is>
      </c>
      <c r="B2516" t="inlineStr">
        <is>
          <t xml:space="preserve">The Drowning Moon</t>
        </is>
      </c>
      <c r="C2516" t="inlineStr">
        <is>
          <t xml:space="preserve">Drowning Moon: Tochter Des Meeres</t>
        </is>
      </c>
      <c r="D2516" t="inlineStr">
        <is>
          <t xml:space="preserve">7a9b945e82057a9af9d3a927ee0a689d73a41bb0</t>
        </is>
      </c>
      <c r="E2516" t="inlineStr">
        <is>
          <t xml:space="preserve">Episode 312: Lady Auroras Angebot</t>
        </is>
      </c>
      <c r="F2516">
        <v>312</v>
      </c>
      <c r="G2516" t="inlineStr">
        <is>
          <t xml:space="preserve">5:27-5:32</t>
        </is>
      </c>
      <c r="H2516" t="inlineStr">
        <is>
          <t xml:space="preserve">Resolved</t>
        </is>
      </c>
      <c r="I2516" t="inlineStr">
        <is>
          <t xml:space="preserve">Remarks: Script error
- Line from Script: Ich glaube, wenn Dame Kamilla hier wäre, würde sie dasselbe bestätigen.“
- Note: Dame should be Lady</t>
        </is>
      </c>
      <c r="J2516" t="inlineStr">
        <is>
          <t xml:space="preserve">AI</t>
        </is>
      </c>
      <c r="K2516" t="inlineStr">
        <is>
          <t xml:space="preserve">Script error</t>
        </is>
      </c>
      <c r="L2516" t="inlineStr">
        <is>
          <t xml:space="preserve">Script error</t>
        </is>
      </c>
      <c r="M2516" t="str">
        <f>IFERROR(IF(VLOOKUP(L2516,'Quantification'!$A:$B,2,FALSE)&amp;""="","Unclassified",VLOOKUP(L2516,'Quantification'!$A:$B,2,FALSE)),"Unclassified")</f>
        <v>Major</v>
      </c>
      <c r="N2516" t="inlineStr">
        <is>
          <t xml:space="preserve">frl-nina.wiederhold@pocketfm.com</t>
        </is>
      </c>
      <c r="O2516" t="inlineStr">
        <is>
          <t xml:space="preserve">Issues found in raw</t>
        </is>
      </c>
      <c r="P2516" t="str">
        <f>IF(OR(O2516="Issues found in master",O2516="Final master"),"Master",IF(OR(O2516="Ready for Master",O2516="Issues found in raw",O2516="Raw under QC",O2516="Issues resolved in raw"),"Raw","-"))</f>
        <v>Raw</v>
      </c>
      <c r="Q2516" s="13">
        <v>46286.46736111111</v>
      </c>
      <c r="R2516" t="inlineStr">
        <is>
          <t xml:space="preserve">2026-09 (Sept)</t>
        </is>
      </c>
      <c r="S2516">
        <f>IF(M2516="Not an error",0,IF(COUNTIFS($A$2:$A2516,$A2516,$D$2:$D2516,$D2516,$M$2:$M2516,"&lt;&gt;Not an error")=1,1,0))</f>
        <v>1</v>
      </c>
      <c r="T2516">
        <f>IF(M2516&lt;&gt;"Major",0,IF(COUNTIFS($A$2:$A2516,$A2516,$D$2:$D2516,$D2516,$M$2:$M2516,"Major")=1,1,0))</f>
        <v>1</v>
      </c>
      <c r="U2516">
        <f>IF(M2516&lt;&gt;"Minor",0,IF(COUNTIFS($A$2:$A2516,$A2516,$D$2:$D2516,$D2516,$M$2:$M2516,"Minor")=1,1,0))</f>
        <v>0</v>
      </c>
    </row>
    <row r="2517">
      <c r="A2517" t="inlineStr">
        <is>
          <t xml:space="preserve">b6992ff36e0ff4142e71f15a59f29601bbf05694</t>
        </is>
      </c>
      <c r="B2517" t="inlineStr">
        <is>
          <t xml:space="preserve">The Drowning Moon</t>
        </is>
      </c>
      <c r="C2517" t="inlineStr">
        <is>
          <t xml:space="preserve">Drowning Moon: Tochter Des Meeres</t>
        </is>
      </c>
      <c r="D2517" t="inlineStr">
        <is>
          <t xml:space="preserve">a4229a9297f75083b332cbb95f08096fb7f1ec7d</t>
        </is>
      </c>
      <c r="E2517" t="inlineStr">
        <is>
          <t xml:space="preserve">Episode 313: Worte Zwischen Freunden</t>
        </is>
      </c>
      <c r="F2517">
        <v>313</v>
      </c>
      <c r="G2517" t="inlineStr">
        <is>
          <t xml:space="preserve">6:05-6:12</t>
        </is>
      </c>
      <c r="H2517" t="inlineStr">
        <is>
          <t xml:space="preserve">Resolved</t>
        </is>
      </c>
      <c r="I2517" t="inlineStr">
        <is>
          <t xml:space="preserve">Remarks: Script error
- Line from Script: Der Butler weiß, dass Dame Kamilla hier in der Villa war. Ich fürchte, sie hat Spuren hinterlassen.“
- Note: Dame should be Lady</t>
        </is>
      </c>
      <c r="J2517" t="inlineStr">
        <is>
          <t xml:space="preserve">AI</t>
        </is>
      </c>
      <c r="K2517" t="inlineStr">
        <is>
          <t xml:space="preserve">Script error</t>
        </is>
      </c>
      <c r="L2517" t="inlineStr">
        <is>
          <t xml:space="preserve">Script error</t>
        </is>
      </c>
      <c r="M2517" t="str">
        <f>IFERROR(IF(VLOOKUP(L2517,'Quantification'!$A:$B,2,FALSE)&amp;""="","Unclassified",VLOOKUP(L2517,'Quantification'!$A:$B,2,FALSE)),"Unclassified")</f>
        <v>Major</v>
      </c>
      <c r="N2517" t="inlineStr">
        <is>
          <t xml:space="preserve">frl-nina.wiederhold@pocketfm.com</t>
        </is>
      </c>
      <c r="O2517" t="inlineStr">
        <is>
          <t xml:space="preserve">Issues found in raw</t>
        </is>
      </c>
      <c r="P2517" t="str">
        <f>IF(OR(O2517="Issues found in master",O2517="Final master"),"Master",IF(OR(O2517="Ready for Master",O2517="Issues found in raw",O2517="Raw under QC",O2517="Issues resolved in raw"),"Raw","-"))</f>
        <v>Raw</v>
      </c>
      <c r="Q2517" s="13">
        <v>46286.46805555555</v>
      </c>
      <c r="R2517" t="inlineStr">
        <is>
          <t xml:space="preserve">2026-09 (Sept)</t>
        </is>
      </c>
      <c r="S2517">
        <f>IF(M2517="Not an error",0,IF(COUNTIFS($A$2:$A2517,$A2517,$D$2:$D2517,$D2517,$M$2:$M2517,"&lt;&gt;Not an error")=1,1,0))</f>
        <v>1</v>
      </c>
      <c r="T2517">
        <f>IF(M2517&lt;&gt;"Major",0,IF(COUNTIFS($A$2:$A2517,$A2517,$D$2:$D2517,$D2517,$M$2:$M2517,"Major")=1,1,0))</f>
        <v>1</v>
      </c>
      <c r="U2517">
        <f>IF(M2517&lt;&gt;"Minor",0,IF(COUNTIFS($A$2:$A2517,$A2517,$D$2:$D2517,$D2517,$M$2:$M2517,"Minor")=1,1,0))</f>
        <v>0</v>
      </c>
    </row>
    <row r="2518">
      <c r="A2518" t="inlineStr">
        <is>
          <t xml:space="preserve">b6992ff36e0ff4142e71f15a59f29601bbf05694</t>
        </is>
      </c>
      <c r="B2518" t="inlineStr">
        <is>
          <t xml:space="preserve">The Drowning Moon</t>
        </is>
      </c>
      <c r="C2518" t="inlineStr">
        <is>
          <t xml:space="preserve">Drowning Moon: Tochter Des Meeres</t>
        </is>
      </c>
      <c r="D2518" t="inlineStr">
        <is>
          <t xml:space="preserve">7e32b6fbb0ac9ddc98830d0be55f4bcb6c617b49</t>
        </is>
      </c>
      <c r="E2518" t="inlineStr">
        <is>
          <t xml:space="preserve">Episode 321: Zurück Ins Verlies</t>
        </is>
      </c>
      <c r="F2518">
        <v>321</v>
      </c>
      <c r="G2518" t="inlineStr">
        <is>
          <t xml:space="preserve">0:17-0:34</t>
        </is>
      </c>
      <c r="H2518" t="inlineStr">
        <is>
          <t xml:space="preserve">Resolved</t>
        </is>
      </c>
      <c r="I2518" t="inlineStr">
        <is>
          <t xml:space="preserve">Remarks: Script error
- Line from Script: Ich frage Sie erneut: Sind Sie sicher, dass Sie nicht wissen, was mit Dame Kamilla geschah, als sie verschwand?“
Eve hatte gehofft, dass diese Angelegenheit nicht wieder zur Sprache kommen würde. Aber es schien, als ließe Dame Kamilla sie nicht einmal nach ihrem Tod in Ruhe. - Note: Dame should be Lady</t>
        </is>
      </c>
      <c r="J2518" t="inlineStr">
        <is>
          <t xml:space="preserve">AI</t>
        </is>
      </c>
      <c r="K2518" t="inlineStr">
        <is>
          <t xml:space="preserve">Script error</t>
        </is>
      </c>
      <c r="L2518" t="inlineStr">
        <is>
          <t xml:space="preserve">Script error</t>
        </is>
      </c>
      <c r="M2518" t="str">
        <f>IFERROR(IF(VLOOKUP(L2518,'Quantification'!$A:$B,2,FALSE)&amp;""="","Unclassified",VLOOKUP(L2518,'Quantification'!$A:$B,2,FALSE)),"Unclassified")</f>
        <v>Major</v>
      </c>
      <c r="N2518" t="inlineStr">
        <is>
          <t xml:space="preserve">frl-nina.wiederhold@pocketfm.com</t>
        </is>
      </c>
      <c r="O2518" t="inlineStr">
        <is>
          <t xml:space="preserve">Issues found in raw</t>
        </is>
      </c>
      <c r="P2518" t="str">
        <f>IF(OR(O2518="Issues found in master",O2518="Final master"),"Master",IF(OR(O2518="Ready for Master",O2518="Issues found in raw",O2518="Raw under QC",O2518="Issues resolved in raw"),"Raw","-"))</f>
        <v>Raw</v>
      </c>
      <c r="Q2518" s="13">
        <v>46286.46805555555</v>
      </c>
      <c r="R2518" t="inlineStr">
        <is>
          <t xml:space="preserve">2026-09 (Sept)</t>
        </is>
      </c>
      <c r="S2518">
        <f>IF(M2518="Not an error",0,IF(COUNTIFS($A$2:$A2518,$A2518,$D$2:$D2518,$D2518,$M$2:$M2518,"&lt;&gt;Not an error")=1,1,0))</f>
        <v>1</v>
      </c>
      <c r="T2518">
        <f>IF(M2518&lt;&gt;"Major",0,IF(COUNTIFS($A$2:$A2518,$A2518,$D$2:$D2518,$D2518,$M$2:$M2518,"Major")=1,1,0))</f>
        <v>1</v>
      </c>
      <c r="U2518">
        <f>IF(M2518&lt;&gt;"Minor",0,IF(COUNTIFS($A$2:$A2518,$A2518,$D$2:$D2518,$D2518,$M$2:$M2518,"Minor")=1,1,0))</f>
        <v>0</v>
      </c>
    </row>
    <row r="2519">
      <c r="A2519" t="inlineStr">
        <is>
          <t xml:space="preserve">b6992ff36e0ff4142e71f15a59f29601bbf05694</t>
        </is>
      </c>
      <c r="B2519" t="inlineStr">
        <is>
          <t xml:space="preserve">The Drowning Moon</t>
        </is>
      </c>
      <c r="C2519" t="inlineStr">
        <is>
          <t xml:space="preserve">Drowning Moon: Tochter Des Meeres</t>
        </is>
      </c>
      <c r="D2519" t="inlineStr">
        <is>
          <t xml:space="preserve">7e32b6fbb0ac9ddc98830d0be55f4bcb6c617b49</t>
        </is>
      </c>
      <c r="E2519" t="inlineStr">
        <is>
          <t xml:space="preserve">Episode 321: Zurück Ins Verlies</t>
        </is>
      </c>
      <c r="F2519">
        <v>321</v>
      </c>
      <c r="G2519" t="inlineStr">
        <is>
          <t xml:space="preserve">1:07-1:31</t>
        </is>
      </c>
      <c r="H2519" t="inlineStr">
        <is>
          <t xml:space="preserve">Resolved</t>
        </is>
      </c>
      <c r="I2519" t="inlineStr">
        <is>
          <t xml:space="preserve">Remarks: Script error
- Line from Script: „Vizegraf Eduard, verzeiht meine Unhöflichkeit, aber im Fall des Mordes an Dame Kamilla sind Beweise von den Hookes aufgetaucht, und Vincent wird deshalb verhört.“
Marceline, die ihre kleine Schwester besuchen wollte, kam gerade am Anwesen an, als sie im Salon ihre Familie mit einem Ratsherrn bemerkte.
„Vincent kann Dame Kamilla unmöglich getötet haben. - Note: Dame should be Lady</t>
        </is>
      </c>
      <c r="J2519" t="inlineStr">
        <is>
          <t xml:space="preserve">AI</t>
        </is>
      </c>
      <c r="K2519" t="inlineStr">
        <is>
          <t xml:space="preserve">Script error</t>
        </is>
      </c>
      <c r="L2519" t="inlineStr">
        <is>
          <t xml:space="preserve">Script error</t>
        </is>
      </c>
      <c r="M2519" t="str">
        <f>IFERROR(IF(VLOOKUP(L2519,'Quantification'!$A:$B,2,FALSE)&amp;""="","Unclassified",VLOOKUP(L2519,'Quantification'!$A:$B,2,FALSE)),"Unclassified")</f>
        <v>Major</v>
      </c>
      <c r="N2519" t="inlineStr">
        <is>
          <t xml:space="preserve">frl-nina.wiederhold@pocketfm.com</t>
        </is>
      </c>
      <c r="O2519" t="inlineStr">
        <is>
          <t xml:space="preserve">Issues found in raw</t>
        </is>
      </c>
      <c r="P2519" t="str">
        <f>IF(OR(O2519="Issues found in master",O2519="Final master"),"Master",IF(OR(O2519="Ready for Master",O2519="Issues found in raw",O2519="Raw under QC",O2519="Issues resolved in raw"),"Raw","-"))</f>
        <v>Raw</v>
      </c>
      <c r="Q2519" s="13">
        <v>46286.46805555555</v>
      </c>
      <c r="R2519" t="inlineStr">
        <is>
          <t xml:space="preserve">2026-09 (Sept)</t>
        </is>
      </c>
      <c r="S2519">
        <f>IF(M2519="Not an error",0,IF(COUNTIFS($A$2:$A2519,$A2519,$D$2:$D2519,$D2519,$M$2:$M2519,"&lt;&gt;Not an error")=1,1,0))</f>
        <v>0</v>
      </c>
      <c r="T2519">
        <f>IF(M2519&lt;&gt;"Major",0,IF(COUNTIFS($A$2:$A2519,$A2519,$D$2:$D2519,$D2519,$M$2:$M2519,"Major")=1,1,0))</f>
        <v>0</v>
      </c>
      <c r="U2519">
        <f>IF(M2519&lt;&gt;"Minor",0,IF(COUNTIFS($A$2:$A2519,$A2519,$D$2:$D2519,$D2519,$M$2:$M2519,"Minor")=1,1,0))</f>
        <v>0</v>
      </c>
    </row>
    <row r="2520">
      <c r="A2520" t="inlineStr">
        <is>
          <t xml:space="preserve">b6992ff36e0ff4142e71f15a59f29601bbf05694</t>
        </is>
      </c>
      <c r="B2520" t="inlineStr">
        <is>
          <t xml:space="preserve">The Drowning Moon</t>
        </is>
      </c>
      <c r="C2520" t="inlineStr">
        <is>
          <t xml:space="preserve">Drowning Moon: Tochter Des Meeres</t>
        </is>
      </c>
      <c r="D2520" t="inlineStr">
        <is>
          <t xml:space="preserve">7e32b6fbb0ac9ddc98830d0be55f4bcb6c617b49</t>
        </is>
      </c>
      <c r="E2520" t="inlineStr">
        <is>
          <t xml:space="preserve">Episode 321: Zurück Ins Verlies</t>
        </is>
      </c>
      <c r="F2520">
        <v>321</v>
      </c>
      <c r="G2520" t="inlineStr">
        <is>
          <t xml:space="preserve">2:19-2:26</t>
        </is>
      </c>
      <c r="H2520" t="inlineStr">
        <is>
          <t xml:space="preserve">Resolved</t>
        </is>
      </c>
      <c r="I2520" t="inlineStr">
        <is>
          <t xml:space="preserve">Remarks: Script error
- Line from Script: „Ich bezweifle, dass mein Bruder Dame Kamilla ermordet hat, aber ich stehe immer auf der Seite der Gerechtigkeit.
- Note: Dame should be Lady</t>
        </is>
      </c>
      <c r="J2520" t="inlineStr">
        <is>
          <t xml:space="preserve">AI</t>
        </is>
      </c>
      <c r="K2520" t="inlineStr">
        <is>
          <t xml:space="preserve">Script error</t>
        </is>
      </c>
      <c r="L2520" t="inlineStr">
        <is>
          <t xml:space="preserve">Script error</t>
        </is>
      </c>
      <c r="M2520" t="str">
        <f>IFERROR(IF(VLOOKUP(L2520,'Quantification'!$A:$B,2,FALSE)&amp;""="","Unclassified",VLOOKUP(L2520,'Quantification'!$A:$B,2,FALSE)),"Unclassified")</f>
        <v>Major</v>
      </c>
      <c r="N2520" t="inlineStr">
        <is>
          <t xml:space="preserve">frl-nina.wiederhold@pocketfm.com</t>
        </is>
      </c>
      <c r="O2520" t="inlineStr">
        <is>
          <t xml:space="preserve">Issues found in raw</t>
        </is>
      </c>
      <c r="P2520" t="str">
        <f>IF(OR(O2520="Issues found in master",O2520="Final master"),"Master",IF(OR(O2520="Ready for Master",O2520="Issues found in raw",O2520="Raw under QC",O2520="Issues resolved in raw"),"Raw","-"))</f>
        <v>Raw</v>
      </c>
      <c r="Q2520" s="13">
        <v>46286.46805555555</v>
      </c>
      <c r="R2520" t="inlineStr">
        <is>
          <t xml:space="preserve">2026-09 (Sept)</t>
        </is>
      </c>
      <c r="S2520">
        <f>IF(M2520="Not an error",0,IF(COUNTIFS($A$2:$A2520,$A2520,$D$2:$D2520,$D2520,$M$2:$M2520,"&lt;&gt;Not an error")=1,1,0))</f>
        <v>0</v>
      </c>
      <c r="T2520">
        <f>IF(M2520&lt;&gt;"Major",0,IF(COUNTIFS($A$2:$A2520,$A2520,$D$2:$D2520,$D2520,$M$2:$M2520,"Major")=1,1,0))</f>
        <v>0</v>
      </c>
      <c r="U2520">
        <f>IF(M2520&lt;&gt;"Minor",0,IF(COUNTIFS($A$2:$A2520,$A2520,$D$2:$D2520,$D2520,$M$2:$M2520,"Minor")=1,1,0))</f>
        <v>0</v>
      </c>
    </row>
    <row r="2521">
      <c r="A2521" t="inlineStr">
        <is>
          <t xml:space="preserve">b6992ff36e0ff4142e71f15a59f29601bbf05694</t>
        </is>
      </c>
      <c r="B2521" t="inlineStr">
        <is>
          <t xml:space="preserve">The Drowning Moon</t>
        </is>
      </c>
      <c r="C2521" t="inlineStr">
        <is>
          <t xml:space="preserve">Drowning Moon: Tochter Des Meeres</t>
        </is>
      </c>
      <c r="D2521" t="inlineStr">
        <is>
          <t xml:space="preserve">7e32b6fbb0ac9ddc98830d0be55f4bcb6c617b49</t>
        </is>
      </c>
      <c r="E2521" t="inlineStr">
        <is>
          <t xml:space="preserve">Episode 321: Zurück Ins Verlies</t>
        </is>
      </c>
      <c r="F2521">
        <v>321</v>
      </c>
      <c r="G2521" t="inlineStr">
        <is>
          <t xml:space="preserve">7:04-7:08</t>
        </is>
      </c>
      <c r="H2521" t="inlineStr">
        <is>
          <t xml:space="preserve">Resolved</t>
        </is>
      </c>
      <c r="I2521" t="inlineStr">
        <is>
          <t xml:space="preserve">Remarks: Script error
- Line from Script: Schließlich war Vincent nicht im Anwesen gewesen, als sie Dame Kamilla getötet hatte. - Note: Dame should be Lady</t>
        </is>
      </c>
      <c r="J2521" t="inlineStr">
        <is>
          <t xml:space="preserve">AI</t>
        </is>
      </c>
      <c r="K2521" t="inlineStr">
        <is>
          <t xml:space="preserve">Script error</t>
        </is>
      </c>
      <c r="L2521" t="inlineStr">
        <is>
          <t xml:space="preserve">Script error</t>
        </is>
      </c>
      <c r="M2521" t="str">
        <f>IFERROR(IF(VLOOKUP(L2521,'Quantification'!$A:$B,2,FALSE)&amp;""="","Unclassified",VLOOKUP(L2521,'Quantification'!$A:$B,2,FALSE)),"Unclassified")</f>
        <v>Major</v>
      </c>
      <c r="N2521" t="inlineStr">
        <is>
          <t xml:space="preserve">frl-nina.wiederhold@pocketfm.com</t>
        </is>
      </c>
      <c r="O2521" t="inlineStr">
        <is>
          <t xml:space="preserve">Issues found in raw</t>
        </is>
      </c>
      <c r="P2521" t="str">
        <f>IF(OR(O2521="Issues found in master",O2521="Final master"),"Master",IF(OR(O2521="Ready for Master",O2521="Issues found in raw",O2521="Raw under QC",O2521="Issues resolved in raw"),"Raw","-"))</f>
        <v>Raw</v>
      </c>
      <c r="Q2521" s="13">
        <v>46286.46805555555</v>
      </c>
      <c r="R2521" t="inlineStr">
        <is>
          <t xml:space="preserve">2026-09 (Sept)</t>
        </is>
      </c>
      <c r="S2521">
        <f>IF(M2521="Not an error",0,IF(COUNTIFS($A$2:$A2521,$A2521,$D$2:$D2521,$D2521,$M$2:$M2521,"&lt;&gt;Not an error")=1,1,0))</f>
        <v>0</v>
      </c>
      <c r="T2521">
        <f>IF(M2521&lt;&gt;"Major",0,IF(COUNTIFS($A$2:$A2521,$A2521,$D$2:$D2521,$D2521,$M$2:$M2521,"Major")=1,1,0))</f>
        <v>0</v>
      </c>
      <c r="U2521">
        <f>IF(M2521&lt;&gt;"Minor",0,IF(COUNTIFS($A$2:$A2521,$A2521,$D$2:$D2521,$D2521,$M$2:$M2521,"Minor")=1,1,0))</f>
        <v>0</v>
      </c>
    </row>
    <row r="2522">
      <c r="A2522" t="inlineStr">
        <is>
          <t xml:space="preserve">b6992ff36e0ff4142e71f15a59f29601bbf05694</t>
        </is>
      </c>
      <c r="B2522" t="inlineStr">
        <is>
          <t xml:space="preserve">The Drowning Moon</t>
        </is>
      </c>
      <c r="C2522" t="inlineStr">
        <is>
          <t xml:space="preserve">Drowning Moon: Tochter Des Meeres</t>
        </is>
      </c>
      <c r="D2522" t="inlineStr">
        <is>
          <t xml:space="preserve">7e32b6fbb0ac9ddc98830d0be55f4bcb6c617b49</t>
        </is>
      </c>
      <c r="E2522" t="inlineStr">
        <is>
          <t xml:space="preserve">Episode 321: Zurück Ins Verlies</t>
        </is>
      </c>
      <c r="F2522">
        <v>321</v>
      </c>
      <c r="G2522" t="inlineStr">
        <is>
          <t xml:space="preserve">8:02-8:09</t>
        </is>
      </c>
      <c r="H2522" t="inlineStr">
        <is>
          <t xml:space="preserve">Resolved</t>
        </is>
      </c>
      <c r="I2522" t="inlineStr">
        <is>
          <t xml:space="preserve">Remarks: Script error
- Line from Script: Das Dienstmädchen hat Dame Kamilla im Anwesen gesehen, aber nicht, wie sie es wieder verlassen hat.
- Note: Dame should be Lady</t>
        </is>
      </c>
      <c r="J2522" t="inlineStr">
        <is>
          <t xml:space="preserve">AI</t>
        </is>
      </c>
      <c r="K2522" t="inlineStr">
        <is>
          <t xml:space="preserve">Script error</t>
        </is>
      </c>
      <c r="L2522" t="inlineStr">
        <is>
          <t xml:space="preserve">Script error</t>
        </is>
      </c>
      <c r="M2522" t="str">
        <f>IFERROR(IF(VLOOKUP(L2522,'Quantification'!$A:$B,2,FALSE)&amp;""="","Unclassified",VLOOKUP(L2522,'Quantification'!$A:$B,2,FALSE)),"Unclassified")</f>
        <v>Major</v>
      </c>
      <c r="N2522" t="inlineStr">
        <is>
          <t xml:space="preserve">frl-nina.wiederhold@pocketfm.com</t>
        </is>
      </c>
      <c r="O2522" t="inlineStr">
        <is>
          <t xml:space="preserve">Issues found in raw</t>
        </is>
      </c>
      <c r="P2522" t="str">
        <f>IF(OR(O2522="Issues found in master",O2522="Final master"),"Master",IF(OR(O2522="Ready for Master",O2522="Issues found in raw",O2522="Raw under QC",O2522="Issues resolved in raw"),"Raw","-"))</f>
        <v>Raw</v>
      </c>
      <c r="Q2522" s="13">
        <v>46286.46805555555</v>
      </c>
      <c r="R2522" t="inlineStr">
        <is>
          <t xml:space="preserve">2026-09 (Sept)</t>
        </is>
      </c>
      <c r="S2522">
        <f>IF(M2522="Not an error",0,IF(COUNTIFS($A$2:$A2522,$A2522,$D$2:$D2522,$D2522,$M$2:$M2522,"&lt;&gt;Not an error")=1,1,0))</f>
        <v>0</v>
      </c>
      <c r="T2522">
        <f>IF(M2522&lt;&gt;"Major",0,IF(COUNTIFS($A$2:$A2522,$A2522,$D$2:$D2522,$D2522,$M$2:$M2522,"Major")=1,1,0))</f>
        <v>0</v>
      </c>
      <c r="U2522">
        <f>IF(M2522&lt;&gt;"Minor",0,IF(COUNTIFS($A$2:$A2522,$A2522,$D$2:$D2522,$D2522,$M$2:$M2522,"Minor")=1,1,0))</f>
        <v>0</v>
      </c>
    </row>
    <row r="2523">
      <c r="A2523" t="inlineStr">
        <is>
          <t xml:space="preserve">b6992ff36e0ff4142e71f15a59f29601bbf05694</t>
        </is>
      </c>
      <c r="B2523" t="inlineStr">
        <is>
          <t xml:space="preserve">The Drowning Moon</t>
        </is>
      </c>
      <c r="C2523" t="inlineStr">
        <is>
          <t xml:space="preserve">Drowning Moon: Tochter Des Meeres</t>
        </is>
      </c>
      <c r="D2523" t="inlineStr">
        <is>
          <t xml:space="preserve">c09e70361c0b8aa4fe7c51d391c4c9a5ab9c3d76</t>
        </is>
      </c>
      <c r="E2523" t="inlineStr">
        <is>
          <t xml:space="preserve">Episode 323: Der Handel</t>
        </is>
      </c>
      <c r="F2523">
        <v>323</v>
      </c>
      <c r="G2523" t="inlineStr">
        <is>
          <t xml:space="preserve">2:44-2:49</t>
        </is>
      </c>
      <c r="H2523" t="inlineStr">
        <is>
          <t xml:space="preserve">Resolved</t>
        </is>
      </c>
      <c r="I2523" t="inlineStr">
        <is>
          <t xml:space="preserve">Remarks: Script error
- Line from Script: Nur weil Vincent im Herrenhaus war, heißt das nicht, dass Dame Kamilla auch dort war“
- Note: Dame should be Lady</t>
        </is>
      </c>
      <c r="J2523" t="inlineStr">
        <is>
          <t xml:space="preserve">AI</t>
        </is>
      </c>
      <c r="K2523" t="inlineStr">
        <is>
          <t xml:space="preserve">Script error</t>
        </is>
      </c>
      <c r="L2523" t="inlineStr">
        <is>
          <t xml:space="preserve">Script error</t>
        </is>
      </c>
      <c r="M2523" t="str">
        <f>IFERROR(IF(VLOOKUP(L2523,'Quantification'!$A:$B,2,FALSE)&amp;""="","Unclassified",VLOOKUP(L2523,'Quantification'!$A:$B,2,FALSE)),"Unclassified")</f>
        <v>Major</v>
      </c>
      <c r="N2523" t="inlineStr">
        <is>
          <t xml:space="preserve">frl-nina.wiederhold@pocketfm.com</t>
        </is>
      </c>
      <c r="O2523" t="inlineStr">
        <is>
          <t xml:space="preserve">Issues found in raw</t>
        </is>
      </c>
      <c r="P2523" t="str">
        <f>IF(OR(O2523="Issues found in master",O2523="Final master"),"Master",IF(OR(O2523="Ready for Master",O2523="Issues found in raw",O2523="Raw under QC",O2523="Issues resolved in raw"),"Raw","-"))</f>
        <v>Raw</v>
      </c>
      <c r="Q2523" s="13">
        <v>46286.46805555555</v>
      </c>
      <c r="R2523" t="inlineStr">
        <is>
          <t xml:space="preserve">2026-09 (Sept)</t>
        </is>
      </c>
      <c r="S2523">
        <f>IF(M2523="Not an error",0,IF(COUNTIFS($A$2:$A2523,$A2523,$D$2:$D2523,$D2523,$M$2:$M2523,"&lt;&gt;Not an error")=1,1,0))</f>
        <v>1</v>
      </c>
      <c r="T2523">
        <f>IF(M2523&lt;&gt;"Major",0,IF(COUNTIFS($A$2:$A2523,$A2523,$D$2:$D2523,$D2523,$M$2:$M2523,"Major")=1,1,0))</f>
        <v>1</v>
      </c>
      <c r="U2523">
        <f>IF(M2523&lt;&gt;"Minor",0,IF(COUNTIFS($A$2:$A2523,$A2523,$D$2:$D2523,$D2523,$M$2:$M2523,"Minor")=1,1,0))</f>
        <v>0</v>
      </c>
    </row>
    <row r="2524">
      <c r="A2524" t="inlineStr">
        <is>
          <t xml:space="preserve">b6992ff36e0ff4142e71f15a59f29601bbf05694</t>
        </is>
      </c>
      <c r="B2524" t="inlineStr">
        <is>
          <t xml:space="preserve">The Drowning Moon</t>
        </is>
      </c>
      <c r="C2524" t="inlineStr">
        <is>
          <t xml:space="preserve">Drowning Moon: Tochter Des Meeres</t>
        </is>
      </c>
      <c r="D2524" t="inlineStr">
        <is>
          <t xml:space="preserve">c09e70361c0b8aa4fe7c51d391c4c9a5ab9c3d76</t>
        </is>
      </c>
      <c r="E2524" t="inlineStr">
        <is>
          <t xml:space="preserve">Episode 323: Der Handel</t>
        </is>
      </c>
      <c r="F2524">
        <v>323</v>
      </c>
      <c r="G2524" t="inlineStr">
        <is>
          <t xml:space="preserve">3:12-3:20</t>
        </is>
      </c>
      <c r="H2524" t="inlineStr">
        <is>
          <t xml:space="preserve">Resolved</t>
        </is>
      </c>
      <c r="I2524" t="inlineStr">
        <is>
          <t xml:space="preserve">Remarks: Script error
- Line from Script: Ich glaube, sie gehörte Dame Kamilla. Ich habe die Dame und ihre Kutsche nämlich häufig durch die Straßen von Skellington fahren sehen.
- Note: Dame should be Lady</t>
        </is>
      </c>
      <c r="J2524" t="inlineStr">
        <is>
          <t xml:space="preserve">AI</t>
        </is>
      </c>
      <c r="K2524" t="inlineStr">
        <is>
          <t xml:space="preserve">Script error</t>
        </is>
      </c>
      <c r="L2524" t="inlineStr">
        <is>
          <t xml:space="preserve">Script error</t>
        </is>
      </c>
      <c r="M2524" t="str">
        <f>IFERROR(IF(VLOOKUP(L2524,'Quantification'!$A:$B,2,FALSE)&amp;""="","Unclassified",VLOOKUP(L2524,'Quantification'!$A:$B,2,FALSE)),"Unclassified")</f>
        <v>Major</v>
      </c>
      <c r="N2524" t="inlineStr">
        <is>
          <t xml:space="preserve">frl-nina.wiederhold@pocketfm.com</t>
        </is>
      </c>
      <c r="O2524" t="inlineStr">
        <is>
          <t xml:space="preserve">Issues found in raw</t>
        </is>
      </c>
      <c r="P2524" t="str">
        <f>IF(OR(O2524="Issues found in master",O2524="Final master"),"Master",IF(OR(O2524="Ready for Master",O2524="Issues found in raw",O2524="Raw under QC",O2524="Issues resolved in raw"),"Raw","-"))</f>
        <v>Raw</v>
      </c>
      <c r="Q2524" s="13">
        <v>46286.46805555555</v>
      </c>
      <c r="R2524" t="inlineStr">
        <is>
          <t xml:space="preserve">2026-09 (Sept)</t>
        </is>
      </c>
      <c r="S2524">
        <f>IF(M2524="Not an error",0,IF(COUNTIFS($A$2:$A2524,$A2524,$D$2:$D2524,$D2524,$M$2:$M2524,"&lt;&gt;Not an error")=1,1,0))</f>
        <v>0</v>
      </c>
      <c r="T2524">
        <f>IF(M2524&lt;&gt;"Major",0,IF(COUNTIFS($A$2:$A2524,$A2524,$D$2:$D2524,$D2524,$M$2:$M2524,"Major")=1,1,0))</f>
        <v>0</v>
      </c>
      <c r="U2524">
        <f>IF(M2524&lt;&gt;"Minor",0,IF(COUNTIFS($A$2:$A2524,$A2524,$D$2:$D2524,$D2524,$M$2:$M2524,"Minor")=1,1,0))</f>
        <v>0</v>
      </c>
    </row>
    <row r="2525">
      <c r="A2525" t="inlineStr">
        <is>
          <t xml:space="preserve">b6992ff36e0ff4142e71f15a59f29601bbf05694</t>
        </is>
      </c>
      <c r="B2525" t="inlineStr">
        <is>
          <t xml:space="preserve">The Drowning Moon</t>
        </is>
      </c>
      <c r="C2525" t="inlineStr">
        <is>
          <t xml:space="preserve">Drowning Moon: Tochter Des Meeres</t>
        </is>
      </c>
      <c r="D2525" t="inlineStr">
        <is>
          <t xml:space="preserve">8082fa318b71468e0213611f6d473569d9a52c5f</t>
        </is>
      </c>
      <c r="E2525" t="inlineStr">
        <is>
          <t xml:space="preserve">Episode 327: Bande Der Freundschaft</t>
        </is>
      </c>
      <c r="F2525">
        <v>327</v>
      </c>
      <c r="G2525" t="inlineStr">
        <is>
          <t xml:space="preserve">8:30-8:35</t>
        </is>
      </c>
      <c r="H2525" t="inlineStr">
        <is>
          <t xml:space="preserve">Resolved</t>
        </is>
      </c>
      <c r="I2525" t="inlineStr">
        <is>
          <t xml:space="preserve">Remarks: Script error
- Line from Script: Eve erinnerte sich an den Brief, den Rosetta ihr geschrieben und den ihr Dame Kamilla mitgebracht hatte.
- Note: Dame should be Lady</t>
        </is>
      </c>
      <c r="J2525" t="inlineStr">
        <is>
          <t xml:space="preserve">AI</t>
        </is>
      </c>
      <c r="K2525" t="inlineStr">
        <is>
          <t xml:space="preserve">Script error</t>
        </is>
      </c>
      <c r="L2525" t="inlineStr">
        <is>
          <t xml:space="preserve">Script error</t>
        </is>
      </c>
      <c r="M2525" t="str">
        <f>IFERROR(IF(VLOOKUP(L2525,'Quantification'!$A:$B,2,FALSE)&amp;""="","Unclassified",VLOOKUP(L2525,'Quantification'!$A:$B,2,FALSE)),"Unclassified")</f>
        <v>Major</v>
      </c>
      <c r="N2525" t="inlineStr">
        <is>
          <t xml:space="preserve">frl-nina.wiederhold@pocketfm.com</t>
        </is>
      </c>
      <c r="O2525" t="inlineStr">
        <is>
          <t xml:space="preserve">Issues found in raw</t>
        </is>
      </c>
      <c r="P2525" t="str">
        <f>IF(OR(O2525="Issues found in master",O2525="Final master"),"Master",IF(OR(O2525="Ready for Master",O2525="Issues found in raw",O2525="Raw under QC",O2525="Issues resolved in raw"),"Raw","-"))</f>
        <v>Raw</v>
      </c>
      <c r="Q2525" s="13">
        <v>46286.46944444445</v>
      </c>
      <c r="R2525" t="inlineStr">
        <is>
          <t xml:space="preserve">2026-09 (Sept)</t>
        </is>
      </c>
      <c r="S2525">
        <f>IF(M2525="Not an error",0,IF(COUNTIFS($A$2:$A2525,$A2525,$D$2:$D2525,$D2525,$M$2:$M2525,"&lt;&gt;Not an error")=1,1,0))</f>
        <v>1</v>
      </c>
      <c r="T2525">
        <f>IF(M2525&lt;&gt;"Major",0,IF(COUNTIFS($A$2:$A2525,$A2525,$D$2:$D2525,$D2525,$M$2:$M2525,"Major")=1,1,0))</f>
        <v>1</v>
      </c>
      <c r="U2525">
        <f>IF(M2525&lt;&gt;"Minor",0,IF(COUNTIFS($A$2:$A2525,$A2525,$D$2:$D2525,$D2525,$M$2:$M2525,"Minor")=1,1,0))</f>
        <v>0</v>
      </c>
    </row>
    <row r="2526">
      <c r="A2526" t="inlineStr">
        <is>
          <t xml:space="preserve">b6992ff36e0ff4142e71f15a59f29601bbf05694</t>
        </is>
      </c>
      <c r="B2526" t="inlineStr">
        <is>
          <t xml:space="preserve">The Drowning Moon</t>
        </is>
      </c>
      <c r="C2526" t="inlineStr">
        <is>
          <t xml:space="preserve">Drowning Moon: Tochter Des Meeres</t>
        </is>
      </c>
      <c r="D2526" t="inlineStr">
        <is>
          <t xml:space="preserve">8082fa318b71468e0213611f6d473569d9a52c5f</t>
        </is>
      </c>
      <c r="E2526" t="inlineStr">
        <is>
          <t xml:space="preserve">Episode 327: Bande Der Freundschaft</t>
        </is>
      </c>
      <c r="F2526">
        <v>327</v>
      </c>
      <c r="G2526" t="inlineStr">
        <is>
          <t xml:space="preserve">9:42-9:51</t>
        </is>
      </c>
      <c r="H2526" t="inlineStr">
        <is>
          <t xml:space="preserve">Resolved</t>
        </is>
      </c>
      <c r="I2526" t="inlineStr">
        <is>
          <t xml:space="preserve">Remarks: Script error
- Line from Script: „Frau Weber, Lady Rosetta, Meister Vincent möchte Sie in seinem Arbeitszimmer sprechen.“
- Note: No one is named Weber. maybe they meant Eve?</t>
        </is>
      </c>
      <c r="J2526" t="inlineStr">
        <is>
          <t xml:space="preserve">AI</t>
        </is>
      </c>
      <c r="K2526" t="inlineStr">
        <is>
          <t xml:space="preserve">Script error</t>
        </is>
      </c>
      <c r="L2526" t="inlineStr">
        <is>
          <t xml:space="preserve">Script error</t>
        </is>
      </c>
      <c r="M2526" t="str">
        <f>IFERROR(IF(VLOOKUP(L2526,'Quantification'!$A:$B,2,FALSE)&amp;""="","Unclassified",VLOOKUP(L2526,'Quantification'!$A:$B,2,FALSE)),"Unclassified")</f>
        <v>Major</v>
      </c>
      <c r="N2526" t="inlineStr">
        <is>
          <t xml:space="preserve">frl-nina.wiederhold@pocketfm.com</t>
        </is>
      </c>
      <c r="O2526" t="inlineStr">
        <is>
          <t xml:space="preserve">Issues found in raw</t>
        </is>
      </c>
      <c r="P2526" t="str">
        <f>IF(OR(O2526="Issues found in master",O2526="Final master"),"Master",IF(OR(O2526="Ready for Master",O2526="Issues found in raw",O2526="Raw under QC",O2526="Issues resolved in raw"),"Raw","-"))</f>
        <v>Raw</v>
      </c>
      <c r="Q2526" s="13">
        <v>46286.46944444445</v>
      </c>
      <c r="R2526" t="inlineStr">
        <is>
          <t xml:space="preserve">2026-09 (Sept)</t>
        </is>
      </c>
      <c r="S2526">
        <f>IF(M2526="Not an error",0,IF(COUNTIFS($A$2:$A2526,$A2526,$D$2:$D2526,$D2526,$M$2:$M2526,"&lt;&gt;Not an error")=1,1,0))</f>
        <v>0</v>
      </c>
      <c r="T2526">
        <f>IF(M2526&lt;&gt;"Major",0,IF(COUNTIFS($A$2:$A2526,$A2526,$D$2:$D2526,$D2526,$M$2:$M2526,"Major")=1,1,0))</f>
        <v>0</v>
      </c>
      <c r="U2526">
        <f>IF(M2526&lt;&gt;"Minor",0,IF(COUNTIFS($A$2:$A2526,$A2526,$D$2:$D2526,$D2526,$M$2:$M2526,"Minor")=1,1,0))</f>
        <v>0</v>
      </c>
    </row>
    <row r="2527">
      <c r="A2527" t="inlineStr">
        <is>
          <t xml:space="preserve">b6992ff36e0ff4142e71f15a59f29601bbf05694</t>
        </is>
      </c>
      <c r="B2527" t="inlineStr">
        <is>
          <t xml:space="preserve">The Drowning Moon</t>
        </is>
      </c>
      <c r="C2527" t="inlineStr">
        <is>
          <t xml:space="preserve">Drowning Moon: Tochter Des Meeres</t>
        </is>
      </c>
      <c r="D2527" t="inlineStr">
        <is>
          <t xml:space="preserve">f4f9bdc4976d080a23d3003d2d14db99f7e012f4</t>
        </is>
      </c>
      <c r="E2527" t="inlineStr">
        <is>
          <t xml:space="preserve">Episode 328: Der Neue Plan</t>
        </is>
      </c>
      <c r="F2527">
        <v>328</v>
      </c>
      <c r="G2527" t="inlineStr">
        <is>
          <t xml:space="preserve">0:05-0:09</t>
        </is>
      </c>
      <c r="H2527" t="inlineStr">
        <is>
          <t xml:space="preserve">Resolved</t>
        </is>
      </c>
      <c r="I2527" t="inlineStr">
        <is>
          <t xml:space="preserve">Remarks: Script error
- Line from Script: „Meister Vincent, Frau Weber und Lady Rosetta sind hier.“
- Note: Weber should be Eve?</t>
        </is>
      </c>
      <c r="J2527" t="inlineStr">
        <is>
          <t xml:space="preserve">VOA</t>
        </is>
      </c>
      <c r="K2527" t="inlineStr">
        <is>
          <t xml:space="preserve">Modulation</t>
        </is>
      </c>
      <c r="L2527" t="inlineStr">
        <is>
          <t xml:space="preserve">Modulation</t>
        </is>
      </c>
      <c r="M2527" t="str">
        <f>IFERROR(IF(VLOOKUP(L2527,'Quantification'!$A:$B,2,FALSE)&amp;""="","Unclassified",VLOOKUP(L2527,'Quantification'!$A:$B,2,FALSE)),"Unclassified")</f>
        <v>Minor</v>
      </c>
      <c r="N2527" t="inlineStr">
        <is>
          <t xml:space="preserve">frl-nina.wiederhold@pocketfm.com</t>
        </is>
      </c>
      <c r="O2527" t="inlineStr">
        <is>
          <t xml:space="preserve">Issues found in raw</t>
        </is>
      </c>
      <c r="P2527" t="str">
        <f>IF(OR(O2527="Issues found in master",O2527="Final master"),"Master",IF(OR(O2527="Ready for Master",O2527="Issues found in raw",O2527="Raw under QC",O2527="Issues resolved in raw"),"Raw","-"))</f>
        <v>Raw</v>
      </c>
      <c r="Q2527" s="13">
        <v>46286.46944444445</v>
      </c>
      <c r="R2527" t="inlineStr">
        <is>
          <t xml:space="preserve">2026-09 (Sept)</t>
        </is>
      </c>
      <c r="S2527">
        <f>IF(M2527="Not an error",0,IF(COUNTIFS($A$2:$A2527,$A2527,$D$2:$D2527,$D2527,$M$2:$M2527,"&lt;&gt;Not an error")=1,1,0))</f>
        <v>1</v>
      </c>
      <c r="T2527">
        <f>IF(M2527&lt;&gt;"Major",0,IF(COUNTIFS($A$2:$A2527,$A2527,$D$2:$D2527,$D2527,$M$2:$M2527,"Major")=1,1,0))</f>
        <v>0</v>
      </c>
      <c r="U2527">
        <f>IF(M2527&lt;&gt;"Minor",0,IF(COUNTIFS($A$2:$A2527,$A2527,$D$2:$D2527,$D2527,$M$2:$M2527,"Minor")=1,1,0))</f>
        <v>1</v>
      </c>
    </row>
    <row r="2528">
      <c r="A2528" t="inlineStr">
        <is>
          <t xml:space="preserve">b6992ff36e0ff4142e71f15a59f29601bbf05694</t>
        </is>
      </c>
      <c r="B2528" t="inlineStr">
        <is>
          <t xml:space="preserve">The Drowning Moon</t>
        </is>
      </c>
      <c r="C2528" t="inlineStr">
        <is>
          <t xml:space="preserve">Drowning Moon: Tochter Des Meeres</t>
        </is>
      </c>
      <c r="D2528" t="inlineStr">
        <is>
          <t xml:space="preserve">8ece8979178c1e93031388d9297cd86cf1461fc4</t>
        </is>
      </c>
      <c r="E2528" t="inlineStr">
        <is>
          <t xml:space="preserve">Episode 329: Rücksichtsloses Verhalten</t>
        </is>
      </c>
      <c r="F2528">
        <v>329</v>
      </c>
      <c r="G2528" t="inlineStr">
        <is>
          <t xml:space="preserve">3:17-3:20</t>
        </is>
      </c>
      <c r="H2528" t="inlineStr">
        <is>
          <t xml:space="preserve">Resolved</t>
        </is>
      </c>
      <c r="I2528" t="inlineStr">
        <is>
          <t xml:space="preserve">Remarks: Script error
- Line from Script: „Dame Anaya hat mir geschrieben. - Note: Dame should be Lady</t>
        </is>
      </c>
      <c r="J2528" t="inlineStr">
        <is>
          <t xml:space="preserve">AI</t>
        </is>
      </c>
      <c r="K2528" t="inlineStr">
        <is>
          <t xml:space="preserve">Script error</t>
        </is>
      </c>
      <c r="L2528" t="inlineStr">
        <is>
          <t xml:space="preserve">Script error</t>
        </is>
      </c>
      <c r="M2528" t="str">
        <f>IFERROR(IF(VLOOKUP(L2528,'Quantification'!$A:$B,2,FALSE)&amp;""="","Unclassified",VLOOKUP(L2528,'Quantification'!$A:$B,2,FALSE)),"Unclassified")</f>
        <v>Major</v>
      </c>
      <c r="N2528" t="inlineStr">
        <is>
          <t xml:space="preserve">frl-nina.wiederhold@pocketfm.com</t>
        </is>
      </c>
      <c r="O2528" t="inlineStr">
        <is>
          <t xml:space="preserve">Issues found in raw</t>
        </is>
      </c>
      <c r="P2528" t="str">
        <f>IF(OR(O2528="Issues found in master",O2528="Final master"),"Master",IF(OR(O2528="Ready for Master",O2528="Issues found in raw",O2528="Raw under QC",O2528="Issues resolved in raw"),"Raw","-"))</f>
        <v>Raw</v>
      </c>
      <c r="Q2528" s="13">
        <v>46286.47013888889</v>
      </c>
      <c r="R2528" t="inlineStr">
        <is>
          <t xml:space="preserve">2026-09 (Sept)</t>
        </is>
      </c>
      <c r="S2528">
        <f>IF(M2528="Not an error",0,IF(COUNTIFS($A$2:$A2528,$A2528,$D$2:$D2528,$D2528,$M$2:$M2528,"&lt;&gt;Not an error")=1,1,0))</f>
        <v>1</v>
      </c>
      <c r="T2528">
        <f>IF(M2528&lt;&gt;"Major",0,IF(COUNTIFS($A$2:$A2528,$A2528,$D$2:$D2528,$D2528,$M$2:$M2528,"Major")=1,1,0))</f>
        <v>1</v>
      </c>
      <c r="U2528">
        <f>IF(M2528&lt;&gt;"Minor",0,IF(COUNTIFS($A$2:$A2528,$A2528,$D$2:$D2528,$D2528,$M$2:$M2528,"Minor")=1,1,0))</f>
        <v>0</v>
      </c>
    </row>
    <row r="2529">
      <c r="A2529" t="inlineStr">
        <is>
          <t xml:space="preserve">b6992ff36e0ff4142e71f15a59f29601bbf05694</t>
        </is>
      </c>
      <c r="B2529" t="inlineStr">
        <is>
          <t xml:space="preserve">The Drowning Moon</t>
        </is>
      </c>
      <c r="C2529" t="inlineStr">
        <is>
          <t xml:space="preserve">Drowning Moon: Tochter Des Meeres</t>
        </is>
      </c>
      <c r="D2529" t="inlineStr">
        <is>
          <t xml:space="preserve">895833438534e8ada778b18336d90f031dba3ab9</t>
        </is>
      </c>
      <c r="E2529" t="inlineStr">
        <is>
          <t xml:space="preserve">Episode 334: Timoteis Forderungen</t>
        </is>
      </c>
      <c r="F2529">
        <v>334</v>
      </c>
      <c r="G2529" t="inlineStr">
        <is>
          <t xml:space="preserve">4:46-4:49</t>
        </is>
      </c>
      <c r="H2529" t="inlineStr">
        <is>
          <t xml:space="preserve">Resolved</t>
        </is>
      </c>
      <c r="I2529" t="inlineStr">
        <is>
          <t xml:space="preserve">Remarks: Script error
- Line from Script: „Ist alles in Ordnung, Frau Weber?“
- Note: Weber schould be Eve</t>
        </is>
      </c>
      <c r="J2529" t="inlineStr">
        <is>
          <t xml:space="preserve">AI</t>
        </is>
      </c>
      <c r="K2529" t="inlineStr">
        <is>
          <t xml:space="preserve">Script error</t>
        </is>
      </c>
      <c r="L2529" t="inlineStr">
        <is>
          <t xml:space="preserve">Script error</t>
        </is>
      </c>
      <c r="M2529" t="str">
        <f>IFERROR(IF(VLOOKUP(L2529,'Quantification'!$A:$B,2,FALSE)&amp;""="","Unclassified",VLOOKUP(L2529,'Quantification'!$A:$B,2,FALSE)),"Unclassified")</f>
        <v>Major</v>
      </c>
      <c r="N2529" t="inlineStr">
        <is>
          <t xml:space="preserve">frl-nina.wiederhold@pocketfm.com</t>
        </is>
      </c>
      <c r="O2529" t="inlineStr">
        <is>
          <t xml:space="preserve">Issues found in raw</t>
        </is>
      </c>
      <c r="P2529" t="str">
        <f>IF(OR(O2529="Issues found in master",O2529="Final master"),"Master",IF(OR(O2529="Ready for Master",O2529="Issues found in raw",O2529="Raw under QC",O2529="Issues resolved in raw"),"Raw","-"))</f>
        <v>Raw</v>
      </c>
      <c r="Q2529" s="13">
        <v>46286.47013888889</v>
      </c>
      <c r="R2529" t="inlineStr">
        <is>
          <t xml:space="preserve">2026-09 (Sept)</t>
        </is>
      </c>
      <c r="S2529">
        <f>IF(M2529="Not an error",0,IF(COUNTIFS($A$2:$A2529,$A2529,$D$2:$D2529,$D2529,$M$2:$M2529,"&lt;&gt;Not an error")=1,1,0))</f>
        <v>1</v>
      </c>
      <c r="T2529">
        <f>IF(M2529&lt;&gt;"Major",0,IF(COUNTIFS($A$2:$A2529,$A2529,$D$2:$D2529,$D2529,$M$2:$M2529,"Major")=1,1,0))</f>
        <v>1</v>
      </c>
      <c r="U2529">
        <f>IF(M2529&lt;&gt;"Minor",0,IF(COUNTIFS($A$2:$A2529,$A2529,$D$2:$D2529,$D2529,$M$2:$M2529,"Minor")=1,1,0))</f>
        <v>0</v>
      </c>
    </row>
    <row r="2530">
      <c r="A2530" t="inlineStr">
        <is>
          <t xml:space="preserve">b6992ff36e0ff4142e71f15a59f29601bbf05694</t>
        </is>
      </c>
      <c r="B2530" t="inlineStr">
        <is>
          <t xml:space="preserve">The Drowning Moon</t>
        </is>
      </c>
      <c r="C2530" t="inlineStr">
        <is>
          <t xml:space="preserve">Drowning Moon: Tochter Des Meeres</t>
        </is>
      </c>
      <c r="D2530" t="inlineStr">
        <is>
          <t xml:space="preserve">52ebfc0b29c7537ef2f589c924b6042925e1de96</t>
        </is>
      </c>
      <c r="E2530" t="inlineStr">
        <is>
          <t xml:space="preserve">Episode 345: Die Petze Austricksen</t>
        </is>
      </c>
      <c r="F2530">
        <v>345</v>
      </c>
      <c r="G2530" t="inlineStr">
        <is>
          <t xml:space="preserve">4:30-4:38</t>
        </is>
      </c>
      <c r="H2530" t="inlineStr">
        <is>
          <t xml:space="preserve">Resolved</t>
        </is>
      </c>
      <c r="I2530" t="inlineStr">
        <is>
          <t xml:space="preserve">Remarks: Script error
- Line from Script: Im selben Moment betrat Dame Annalise, die den kleinen Tumult gehört hatte, den Korridor und erreichte das Klavierzimmer. - Note: Dame should be Lady</t>
        </is>
      </c>
      <c r="J2530" t="inlineStr">
        <is>
          <t xml:space="preserve">AI</t>
        </is>
      </c>
      <c r="K2530" t="inlineStr">
        <is>
          <t xml:space="preserve">Script error</t>
        </is>
      </c>
      <c r="L2530" t="inlineStr">
        <is>
          <t xml:space="preserve">Script error</t>
        </is>
      </c>
      <c r="M2530" t="str">
        <f>IFERROR(IF(VLOOKUP(L2530,'Quantification'!$A:$B,2,FALSE)&amp;""="","Unclassified",VLOOKUP(L2530,'Quantification'!$A:$B,2,FALSE)),"Unclassified")</f>
        <v>Major</v>
      </c>
      <c r="N2530" t="inlineStr">
        <is>
          <t xml:space="preserve">frl-nina.wiederhold@pocketfm.com</t>
        </is>
      </c>
      <c r="O2530" t="inlineStr">
        <is>
          <t xml:space="preserve">Issues found in raw</t>
        </is>
      </c>
      <c r="P2530" t="str">
        <f>IF(OR(O2530="Issues found in master",O2530="Final master"),"Master",IF(OR(O2530="Ready for Master",O2530="Issues found in raw",O2530="Raw under QC",O2530="Issues resolved in raw"),"Raw","-"))</f>
        <v>Raw</v>
      </c>
      <c r="Q2530" s="13">
        <v>46286.475694444445</v>
      </c>
      <c r="R2530" t="inlineStr">
        <is>
          <t xml:space="preserve">2026-09 (Sept)</t>
        </is>
      </c>
      <c r="S2530">
        <f>IF(M2530="Not an error",0,IF(COUNTIFS($A$2:$A2530,$A2530,$D$2:$D2530,$D2530,$M$2:$M2530,"&lt;&gt;Not an error")=1,1,0))</f>
        <v>1</v>
      </c>
      <c r="T2530">
        <f>IF(M2530&lt;&gt;"Major",0,IF(COUNTIFS($A$2:$A2530,$A2530,$D$2:$D2530,$D2530,$M$2:$M2530,"Major")=1,1,0))</f>
        <v>1</v>
      </c>
      <c r="U2530">
        <f>IF(M2530&lt;&gt;"Minor",0,IF(COUNTIFS($A$2:$A2530,$A2530,$D$2:$D2530,$D2530,$M$2:$M2530,"Minor")=1,1,0))</f>
        <v>0</v>
      </c>
    </row>
    <row r="2531">
      <c r="A2531" t="inlineStr">
        <is>
          <t xml:space="preserve">b6992ff36e0ff4142e71f15a59f29601bbf05694</t>
        </is>
      </c>
      <c r="B2531" t="inlineStr">
        <is>
          <t xml:space="preserve">The Drowning Moon</t>
        </is>
      </c>
      <c r="C2531" t="inlineStr">
        <is>
          <t xml:space="preserve">Drowning Moon: Tochter Des Meeres</t>
        </is>
      </c>
      <c r="D2531" t="inlineStr">
        <is>
          <t xml:space="preserve">52ebfc0b29c7537ef2f589c924b6042925e1de96</t>
        </is>
      </c>
      <c r="E2531" t="inlineStr">
        <is>
          <t xml:space="preserve">Episode 345: Die Petze Austricksen</t>
        </is>
      </c>
      <c r="F2531">
        <v>345</v>
      </c>
      <c r="G2531" t="inlineStr">
        <is>
          <t xml:space="preserve">5:13-5:20</t>
        </is>
      </c>
      <c r="H2531" t="inlineStr">
        <is>
          <t xml:space="preserve">Resolved</t>
        </is>
      </c>
      <c r="I2531" t="inlineStr">
        <is>
          <t xml:space="preserve">Remarks: Script error
- Line from Script: Dame Annalise funkelte das Dienstmädchen an, weil es in ihrer friedlichen Villa für Unruhe sorgte. - Note: Dame should be Lady</t>
        </is>
      </c>
      <c r="J2531" t="inlineStr">
        <is>
          <t xml:space="preserve">AI</t>
        </is>
      </c>
      <c r="K2531" t="inlineStr">
        <is>
          <t xml:space="preserve">Script error</t>
        </is>
      </c>
      <c r="L2531" t="inlineStr">
        <is>
          <t xml:space="preserve">Script error</t>
        </is>
      </c>
      <c r="M2531" t="str">
        <f>IFERROR(IF(VLOOKUP(L2531,'Quantification'!$A:$B,2,FALSE)&amp;""="","Unclassified",VLOOKUP(L2531,'Quantification'!$A:$B,2,FALSE)),"Unclassified")</f>
        <v>Major</v>
      </c>
      <c r="N2531" t="inlineStr">
        <is>
          <t xml:space="preserve">frl-nina.wiederhold@pocketfm.com</t>
        </is>
      </c>
      <c r="O2531" t="inlineStr">
        <is>
          <t xml:space="preserve">Issues found in raw</t>
        </is>
      </c>
      <c r="P2531" t="str">
        <f>IF(OR(O2531="Issues found in master",O2531="Final master"),"Master",IF(OR(O2531="Ready for Master",O2531="Issues found in raw",O2531="Raw under QC",O2531="Issues resolved in raw"),"Raw","-"))</f>
        <v>Raw</v>
      </c>
      <c r="Q2531" s="13">
        <v>46286.475694444445</v>
      </c>
      <c r="R2531" t="inlineStr">
        <is>
          <t xml:space="preserve">2026-09 (Sept)</t>
        </is>
      </c>
      <c r="S2531">
        <f>IF(M2531="Not an error",0,IF(COUNTIFS($A$2:$A2531,$A2531,$D$2:$D2531,$D2531,$M$2:$M2531,"&lt;&gt;Not an error")=1,1,0))</f>
        <v>0</v>
      </c>
      <c r="T2531">
        <f>IF(M2531&lt;&gt;"Major",0,IF(COUNTIFS($A$2:$A2531,$A2531,$D$2:$D2531,$D2531,$M$2:$M2531,"Major")=1,1,0))</f>
        <v>0</v>
      </c>
      <c r="U2531">
        <f>IF(M2531&lt;&gt;"Minor",0,IF(COUNTIFS($A$2:$A2531,$A2531,$D$2:$D2531,$D2531,$M$2:$M2531,"Minor")=1,1,0))</f>
        <v>0</v>
      </c>
    </row>
    <row r="2532">
      <c r="A2532" t="inlineStr">
        <is>
          <t xml:space="preserve">b6992ff36e0ff4142e71f15a59f29601bbf05694</t>
        </is>
      </c>
      <c r="B2532" t="inlineStr">
        <is>
          <t xml:space="preserve">The Drowning Moon</t>
        </is>
      </c>
      <c r="C2532" t="inlineStr">
        <is>
          <t xml:space="preserve">Drowning Moon: Tochter Des Meeres</t>
        </is>
      </c>
      <c r="D2532" t="inlineStr">
        <is>
          <t xml:space="preserve">52ebfc0b29c7537ef2f589c924b6042925e1de96</t>
        </is>
      </c>
      <c r="E2532" t="inlineStr">
        <is>
          <t xml:space="preserve">Episode 345: Die Petze Austricksen</t>
        </is>
      </c>
      <c r="F2532">
        <v>345</v>
      </c>
      <c r="G2532" t="inlineStr">
        <is>
          <t xml:space="preserve">5:50-5:58</t>
        </is>
      </c>
      <c r="H2532" t="inlineStr">
        <is>
          <t xml:space="preserve">Resolved</t>
        </is>
      </c>
      <c r="I2532" t="inlineStr">
        <is>
          <t xml:space="preserve">Remarks: Script error
- Line from Script: Dame Annalise war verärgert, dass dieses niedere Dienstmädchen hereingestürmt war und die Regeln für Bedienstete missachtet hatte.
- Note: Dame should be Lady</t>
        </is>
      </c>
      <c r="J2532" t="inlineStr">
        <is>
          <t xml:space="preserve">AI</t>
        </is>
      </c>
      <c r="K2532" t="inlineStr">
        <is>
          <t xml:space="preserve">Script error</t>
        </is>
      </c>
      <c r="L2532" t="inlineStr">
        <is>
          <t xml:space="preserve">Script error</t>
        </is>
      </c>
      <c r="M2532" t="str">
        <f>IFERROR(IF(VLOOKUP(L2532,'Quantification'!$A:$B,2,FALSE)&amp;""="","Unclassified",VLOOKUP(L2532,'Quantification'!$A:$B,2,FALSE)),"Unclassified")</f>
        <v>Major</v>
      </c>
      <c r="N2532" t="inlineStr">
        <is>
          <t xml:space="preserve">frl-nina.wiederhold@pocketfm.com</t>
        </is>
      </c>
      <c r="O2532" t="inlineStr">
        <is>
          <t xml:space="preserve">Issues found in raw</t>
        </is>
      </c>
      <c r="P2532" t="str">
        <f>IF(OR(O2532="Issues found in master",O2532="Final master"),"Master",IF(OR(O2532="Ready for Master",O2532="Issues found in raw",O2532="Raw under QC",O2532="Issues resolved in raw"),"Raw","-"))</f>
        <v>Raw</v>
      </c>
      <c r="Q2532" s="13">
        <v>46286.475694444445</v>
      </c>
      <c r="R2532" t="inlineStr">
        <is>
          <t xml:space="preserve">2026-09 (Sept)</t>
        </is>
      </c>
      <c r="S2532">
        <f>IF(M2532="Not an error",0,IF(COUNTIFS($A$2:$A2532,$A2532,$D$2:$D2532,$D2532,$M$2:$M2532,"&lt;&gt;Not an error")=1,1,0))</f>
        <v>0</v>
      </c>
      <c r="T2532">
        <f>IF(M2532&lt;&gt;"Major",0,IF(COUNTIFS($A$2:$A2532,$A2532,$D$2:$D2532,$D2532,$M$2:$M2532,"Major")=1,1,0))</f>
        <v>0</v>
      </c>
      <c r="U2532">
        <f>IF(M2532&lt;&gt;"Minor",0,IF(COUNTIFS($A$2:$A2532,$A2532,$D$2:$D2532,$D2532,$M$2:$M2532,"Minor")=1,1,0))</f>
        <v>0</v>
      </c>
    </row>
    <row r="2533">
      <c r="A2533" t="inlineStr">
        <is>
          <t xml:space="preserve">b6992ff36e0ff4142e71f15a59f29601bbf05694</t>
        </is>
      </c>
      <c r="B2533" t="inlineStr">
        <is>
          <t xml:space="preserve">The Drowning Moon</t>
        </is>
      </c>
      <c r="C2533" t="inlineStr">
        <is>
          <t xml:space="preserve">Drowning Moon: Tochter Des Meeres</t>
        </is>
      </c>
      <c r="D2533" t="inlineStr">
        <is>
          <t xml:space="preserve">52ebfc0b29c7537ef2f589c924b6042925e1de96</t>
        </is>
      </c>
      <c r="E2533" t="inlineStr">
        <is>
          <t xml:space="preserve">Episode 345: Die Petze Austricksen</t>
        </is>
      </c>
      <c r="F2533">
        <v>345</v>
      </c>
      <c r="G2533" t="inlineStr">
        <is>
          <t xml:space="preserve">6:24-6:29</t>
        </is>
      </c>
      <c r="H2533" t="inlineStr">
        <is>
          <t xml:space="preserve">Resolved</t>
        </is>
      </c>
      <c r="I2533" t="inlineStr">
        <is>
          <t xml:space="preserve">Remarks: Script error
- Line from Script: zischte Dame Annalise dem Dienstmädchen zu, das den Kopf gesenkt hielt. - Note: Dame should be Lady</t>
        </is>
      </c>
      <c r="J2533" t="inlineStr">
        <is>
          <t xml:space="preserve">AI</t>
        </is>
      </c>
      <c r="K2533" t="inlineStr">
        <is>
          <t xml:space="preserve">Script error</t>
        </is>
      </c>
      <c r="L2533" t="inlineStr">
        <is>
          <t xml:space="preserve">Script error</t>
        </is>
      </c>
      <c r="M2533" t="str">
        <f>IFERROR(IF(VLOOKUP(L2533,'Quantification'!$A:$B,2,FALSE)&amp;""="","Unclassified",VLOOKUP(L2533,'Quantification'!$A:$B,2,FALSE)),"Unclassified")</f>
        <v>Major</v>
      </c>
      <c r="N2533" t="inlineStr">
        <is>
          <t xml:space="preserve">frl-nina.wiederhold@pocketfm.com</t>
        </is>
      </c>
      <c r="O2533" t="inlineStr">
        <is>
          <t xml:space="preserve">Issues found in raw</t>
        </is>
      </c>
      <c r="P2533" t="str">
        <f>IF(OR(O2533="Issues found in master",O2533="Final master"),"Master",IF(OR(O2533="Ready for Master",O2533="Issues found in raw",O2533="Raw under QC",O2533="Issues resolved in raw"),"Raw","-"))</f>
        <v>Raw</v>
      </c>
      <c r="Q2533" s="13">
        <v>46286.475694444445</v>
      </c>
      <c r="R2533" t="inlineStr">
        <is>
          <t xml:space="preserve">2026-09 (Sept)</t>
        </is>
      </c>
      <c r="S2533">
        <f>IF(M2533="Not an error",0,IF(COUNTIFS($A$2:$A2533,$A2533,$D$2:$D2533,$D2533,$M$2:$M2533,"&lt;&gt;Not an error")=1,1,0))</f>
        <v>0</v>
      </c>
      <c r="T2533">
        <f>IF(M2533&lt;&gt;"Major",0,IF(COUNTIFS($A$2:$A2533,$A2533,$D$2:$D2533,$D2533,$M$2:$M2533,"Major")=1,1,0))</f>
        <v>0</v>
      </c>
      <c r="U2533">
        <f>IF(M2533&lt;&gt;"Minor",0,IF(COUNTIFS($A$2:$A2533,$A2533,$D$2:$D2533,$D2533,$M$2:$M2533,"Minor")=1,1,0))</f>
        <v>0</v>
      </c>
    </row>
    <row r="2534">
      <c r="A2534" t="inlineStr">
        <is>
          <t xml:space="preserve">b6992ff36e0ff4142e71f15a59f29601bbf05694</t>
        </is>
      </c>
      <c r="B2534" t="inlineStr">
        <is>
          <t xml:space="preserve">The Drowning Moon</t>
        </is>
      </c>
      <c r="C2534" t="inlineStr">
        <is>
          <t xml:space="preserve">Drowning Moon: Tochter Des Meeres</t>
        </is>
      </c>
      <c r="D2534" t="inlineStr">
        <is>
          <t xml:space="preserve">52ebfc0b29c7537ef2f589c924b6042925e1de96</t>
        </is>
      </c>
      <c r="E2534" t="inlineStr">
        <is>
          <t xml:space="preserve">Episode 345: Die Petze Austricksen</t>
        </is>
      </c>
      <c r="F2534">
        <v>345</v>
      </c>
      <c r="G2534" t="inlineStr">
        <is>
          <t xml:space="preserve">6:38-7:11</t>
        </is>
      </c>
      <c r="H2534" t="inlineStr">
        <is>
          <t xml:space="preserve">Resolved</t>
        </is>
      </c>
      <c r="I2534" t="inlineStr">
        <is>
          <t xml:space="preserve">Remarks: Script error
- Line from Script: „Geben Sie diesem Dienstmädchen Arbeit, damit sie ihre Zeit sinnvoll nutzt und niemanden mehr im Haus stört“, sagte Dame Annalise und entließ sie mit einer Geste. Blythe folgte dem Butler aus dem Zimmer.
Als die Bediensteten gegangen waren, starrte Dame Annalise auf Allie und das Buch, das fast so groß war wie ihre Tochter. Das Geräusch von vorhin stammte von der jungen Vampirin, die versucht hatte, das wuchtige Buch anzuheben. Allie blinzelte, und die Dame sagte: - Note: Dame should be Lady</t>
        </is>
      </c>
      <c r="J2534" t="inlineStr">
        <is>
          <t xml:space="preserve">AI</t>
        </is>
      </c>
      <c r="K2534" t="inlineStr">
        <is>
          <t xml:space="preserve">Script error</t>
        </is>
      </c>
      <c r="L2534" t="inlineStr">
        <is>
          <t xml:space="preserve">Script error</t>
        </is>
      </c>
      <c r="M2534" t="str">
        <f>IFERROR(IF(VLOOKUP(L2534,'Quantification'!$A:$B,2,FALSE)&amp;""="","Unclassified",VLOOKUP(L2534,'Quantification'!$A:$B,2,FALSE)),"Unclassified")</f>
        <v>Major</v>
      </c>
      <c r="N2534" t="inlineStr">
        <is>
          <t xml:space="preserve">frl-nina.wiederhold@pocketfm.com</t>
        </is>
      </c>
      <c r="O2534" t="inlineStr">
        <is>
          <t xml:space="preserve">Issues found in raw</t>
        </is>
      </c>
      <c r="P2534" t="str">
        <f>IF(OR(O2534="Issues found in master",O2534="Final master"),"Master",IF(OR(O2534="Ready for Master",O2534="Issues found in raw",O2534="Raw under QC",O2534="Issues resolved in raw"),"Raw","-"))</f>
        <v>Raw</v>
      </c>
      <c r="Q2534" s="13">
        <v>46286.475694444445</v>
      </c>
      <c r="R2534" t="inlineStr">
        <is>
          <t xml:space="preserve">2026-09 (Sept)</t>
        </is>
      </c>
      <c r="S2534">
        <f>IF(M2534="Not an error",0,IF(COUNTIFS($A$2:$A2534,$A2534,$D$2:$D2534,$D2534,$M$2:$M2534,"&lt;&gt;Not an error")=1,1,0))</f>
        <v>0</v>
      </c>
      <c r="T2534">
        <f>IF(M2534&lt;&gt;"Major",0,IF(COUNTIFS($A$2:$A2534,$A2534,$D$2:$D2534,$D2534,$M$2:$M2534,"Major")=1,1,0))</f>
        <v>0</v>
      </c>
      <c r="U2534">
        <f>IF(M2534&lt;&gt;"Minor",0,IF(COUNTIFS($A$2:$A2534,$A2534,$D$2:$D2534,$D2534,$M$2:$M2534,"Minor")=1,1,0))</f>
        <v>0</v>
      </c>
    </row>
    <row r="2535">
      <c r="A2535" t="inlineStr">
        <is>
          <t xml:space="preserve">b6992ff36e0ff4142e71f15a59f29601bbf05694</t>
        </is>
      </c>
      <c r="B2535" t="inlineStr">
        <is>
          <t xml:space="preserve">The Drowning Moon</t>
        </is>
      </c>
      <c r="C2535" t="inlineStr">
        <is>
          <t xml:space="preserve">Drowning Moon: Tochter Des Meeres</t>
        </is>
      </c>
      <c r="D2535" t="inlineStr">
        <is>
          <t xml:space="preserve">5fde8d65396741794cfedebf39b99db6a8038501</t>
        </is>
      </c>
      <c r="E2535" t="inlineStr">
        <is>
          <t xml:space="preserve">Episode 349: Draußen Im Schnee</t>
        </is>
      </c>
      <c r="F2535">
        <v>349</v>
      </c>
      <c r="G2535" t="inlineStr">
        <is>
          <t xml:space="preserve">4:33-4:37</t>
        </is>
      </c>
      <c r="H2535" t="inlineStr">
        <is>
          <t xml:space="preserve">Resolved</t>
        </is>
      </c>
      <c r="I2535" t="inlineStr">
        <is>
          <t xml:space="preserve">Remarks: Script error
- Line from Script: „Meister Vincent, Frau Weber“,
- Note: Weber should be Barlow</t>
        </is>
      </c>
      <c r="J2535" t="inlineStr">
        <is>
          <t xml:space="preserve">AI</t>
        </is>
      </c>
      <c r="K2535" t="inlineStr">
        <is>
          <t xml:space="preserve">Script error</t>
        </is>
      </c>
      <c r="L2535" t="inlineStr">
        <is>
          <t xml:space="preserve">Script error</t>
        </is>
      </c>
      <c r="M2535" t="str">
        <f>IFERROR(IF(VLOOKUP(L2535,'Quantification'!$A:$B,2,FALSE)&amp;""="","Unclassified",VLOOKUP(L2535,'Quantification'!$A:$B,2,FALSE)),"Unclassified")</f>
        <v>Major</v>
      </c>
      <c r="N2535" t="inlineStr">
        <is>
          <t xml:space="preserve">frl-nina.wiederhold@pocketfm.com</t>
        </is>
      </c>
      <c r="O2535" t="inlineStr">
        <is>
          <t xml:space="preserve">Issues found in raw</t>
        </is>
      </c>
      <c r="P2535" t="str">
        <f>IF(OR(O2535="Issues found in master",O2535="Final master"),"Master",IF(OR(O2535="Ready for Master",O2535="Issues found in raw",O2535="Raw under QC",O2535="Issues resolved in raw"),"Raw","-"))</f>
        <v>Raw</v>
      </c>
      <c r="Q2535" s="13">
        <v>46286.47777777778</v>
      </c>
      <c r="R2535" t="inlineStr">
        <is>
          <t xml:space="preserve">2026-09 (Sept)</t>
        </is>
      </c>
      <c r="S2535">
        <f>IF(M2535="Not an error",0,IF(COUNTIFS($A$2:$A2535,$A2535,$D$2:$D2535,$D2535,$M$2:$M2535,"&lt;&gt;Not an error")=1,1,0))</f>
        <v>1</v>
      </c>
      <c r="T2535">
        <f>IF(M2535&lt;&gt;"Major",0,IF(COUNTIFS($A$2:$A2535,$A2535,$D$2:$D2535,$D2535,$M$2:$M2535,"Major")=1,1,0))</f>
        <v>1</v>
      </c>
      <c r="U2535">
        <f>IF(M2535&lt;&gt;"Minor",0,IF(COUNTIFS($A$2:$A2535,$A2535,$D$2:$D2535,$D2535,$M$2:$M2535,"Minor")=1,1,0))</f>
        <v>0</v>
      </c>
    </row>
    <row r="2536">
      <c r="A2536" t="inlineStr">
        <is>
          <t xml:space="preserve">b6992ff36e0ff4142e71f15a59f29601bbf05694</t>
        </is>
      </c>
      <c r="B2536" t="inlineStr">
        <is>
          <t xml:space="preserve">The Drowning Moon</t>
        </is>
      </c>
      <c r="C2536" t="inlineStr">
        <is>
          <t xml:space="preserve">Drowning Moon: Tochter Des Meeres</t>
        </is>
      </c>
      <c r="D2536" t="inlineStr">
        <is>
          <t xml:space="preserve">5c556f64da647450eff9cab4a8b82082a26cb48f</t>
        </is>
      </c>
      <c r="E2536" t="inlineStr">
        <is>
          <t xml:space="preserve">Episode 350: Ein Wesen Aus Zweien</t>
        </is>
      </c>
      <c r="F2536">
        <v>350</v>
      </c>
      <c r="G2536" t="inlineStr">
        <is>
          <t xml:space="preserve">5:46-5:51</t>
        </is>
      </c>
      <c r="H2536" t="inlineStr">
        <is>
          <t xml:space="preserve">Resolved</t>
        </is>
      </c>
      <c r="I2536" t="inlineStr">
        <is>
          <t xml:space="preserve">Remarks: Script error
- Line from Script: Er hatte die Schuld für den Mord an Dame Kamilla auf sich genommen;
- Note: Dame should be Lady</t>
        </is>
      </c>
      <c r="J2536" t="inlineStr">
        <is>
          <t xml:space="preserve">AI</t>
        </is>
      </c>
      <c r="K2536" t="inlineStr">
        <is>
          <t xml:space="preserve">Script error</t>
        </is>
      </c>
      <c r="L2536" t="inlineStr">
        <is>
          <t xml:space="preserve">Script error</t>
        </is>
      </c>
      <c r="M2536" t="str">
        <f>IFERROR(IF(VLOOKUP(L2536,'Quantification'!$A:$B,2,FALSE)&amp;""="","Unclassified",VLOOKUP(L2536,'Quantification'!$A:$B,2,FALSE)),"Unclassified")</f>
        <v>Major</v>
      </c>
      <c r="N2536" t="inlineStr">
        <is>
          <t xml:space="preserve">frl-nina.wiederhold@pocketfm.com</t>
        </is>
      </c>
      <c r="O2536" t="inlineStr">
        <is>
          <t xml:space="preserve">Issues found in raw</t>
        </is>
      </c>
      <c r="P2536" t="str">
        <f>IF(OR(O2536="Issues found in master",O2536="Final master"),"Master",IF(OR(O2536="Ready for Master",O2536="Issues found in raw",O2536="Raw under QC",O2536="Issues resolved in raw"),"Raw","-"))</f>
        <v>Raw</v>
      </c>
      <c r="Q2536" s="13">
        <v>46286.48333333334</v>
      </c>
      <c r="R2536" t="inlineStr">
        <is>
          <t xml:space="preserve">2026-09 (Sept)</t>
        </is>
      </c>
      <c r="S2536">
        <f>IF(M2536="Not an error",0,IF(COUNTIFS($A$2:$A2536,$A2536,$D$2:$D2536,$D2536,$M$2:$M2536,"&lt;&gt;Not an error")=1,1,0))</f>
        <v>1</v>
      </c>
      <c r="T2536">
        <f>IF(M2536&lt;&gt;"Major",0,IF(COUNTIFS($A$2:$A2536,$A2536,$D$2:$D2536,$D2536,$M$2:$M2536,"Major")=1,1,0))</f>
        <v>1</v>
      </c>
      <c r="U2536">
        <f>IF(M2536&lt;&gt;"Minor",0,IF(COUNTIFS($A$2:$A2536,$A2536,$D$2:$D2536,$D2536,$M$2:$M2536,"Minor")=1,1,0))</f>
        <v>0</v>
      </c>
    </row>
    <row r="2537">
      <c r="A2537" t="inlineStr">
        <is>
          <t xml:space="preserve">b6992ff36e0ff4142e71f15a59f29601bbf05694</t>
        </is>
      </c>
      <c r="B2537" t="inlineStr">
        <is>
          <t xml:space="preserve">The Drowning Moon</t>
        </is>
      </c>
      <c r="C2537" t="inlineStr">
        <is>
          <t xml:space="preserve">Drowning Moon: Tochter Des Meeres</t>
        </is>
      </c>
      <c r="D2537" t="inlineStr">
        <is>
          <t xml:space="preserve">a1c0b28a76885501841acd89a47cc4eb2c064b9f</t>
        </is>
      </c>
      <c r="E2537" t="inlineStr">
        <is>
          <t xml:space="preserve">Episode 352: List Für Die Gouvernante</t>
        </is>
      </c>
      <c r="F2537">
        <v>352</v>
      </c>
      <c r="G2537" t="inlineStr">
        <is>
          <t xml:space="preserve">5:58-6:08</t>
        </is>
      </c>
      <c r="H2537" t="inlineStr">
        <is>
          <t xml:space="preserve">Resolved</t>
        </is>
      </c>
      <c r="I2537" t="inlineStr">
        <is>
          <t xml:space="preserve">Remarks: Script Error
- Line from Script: „Henry hier erwähnte bei unserem Gespräch sein Interesse an Frau Weber, und da dachte ich mir, warum helfe ich ihnen nicht, zusammenzukommen?
- Note: Weber should be Barlow</t>
        </is>
      </c>
      <c r="J2537" t="inlineStr">
        <is>
          <t xml:space="preserve">AI</t>
        </is>
      </c>
      <c r="K2537" t="inlineStr">
        <is>
          <t xml:space="preserve">Script error</t>
        </is>
      </c>
      <c r="L2537" t="inlineStr">
        <is>
          <t xml:space="preserve">Script error</t>
        </is>
      </c>
      <c r="M2537" t="str">
        <f>IFERROR(IF(VLOOKUP(L2537,'Quantification'!$A:$B,2,FALSE)&amp;""="","Unclassified",VLOOKUP(L2537,'Quantification'!$A:$B,2,FALSE)),"Unclassified")</f>
        <v>Major</v>
      </c>
      <c r="N2537" t="inlineStr">
        <is>
          <t xml:space="preserve">frl-nina.wiederhold@pocketfm.com</t>
        </is>
      </c>
      <c r="O2537" t="inlineStr">
        <is>
          <t xml:space="preserve">Issues found in raw</t>
        </is>
      </c>
      <c r="P2537" t="str">
        <f>IF(OR(O2537="Issues found in master",O2537="Final master"),"Master",IF(OR(O2537="Ready for Master",O2537="Issues found in raw",O2537="Raw under QC",O2537="Issues resolved in raw"),"Raw","-"))</f>
        <v>Raw</v>
      </c>
      <c r="Q2537" s="13">
        <v>46286.48333333334</v>
      </c>
      <c r="R2537" t="inlineStr">
        <is>
          <t xml:space="preserve">2026-09 (Sept)</t>
        </is>
      </c>
      <c r="S2537">
        <f>IF(M2537="Not an error",0,IF(COUNTIFS($A$2:$A2537,$A2537,$D$2:$D2537,$D2537,$M$2:$M2537,"&lt;&gt;Not an error")=1,1,0))</f>
        <v>1</v>
      </c>
      <c r="T2537">
        <f>IF(M2537&lt;&gt;"Major",0,IF(COUNTIFS($A$2:$A2537,$A2537,$D$2:$D2537,$D2537,$M$2:$M2537,"Major")=1,1,0))</f>
        <v>1</v>
      </c>
      <c r="U2537">
        <f>IF(M2537&lt;&gt;"Minor",0,IF(COUNTIFS($A$2:$A2537,$A2537,$D$2:$D2537,$D2537,$M$2:$M2537,"Minor")=1,1,0))</f>
        <v>0</v>
      </c>
    </row>
    <row r="2538">
      <c r="A2538" t="inlineStr">
        <is>
          <t xml:space="preserve">b6992ff36e0ff4142e71f15a59f29601bbf05694</t>
        </is>
      </c>
      <c r="B2538" t="inlineStr">
        <is>
          <t xml:space="preserve">The Drowning Moon</t>
        </is>
      </c>
      <c r="C2538" t="inlineStr">
        <is>
          <t xml:space="preserve">Drowning Moon: Tochter Des Meeres</t>
        </is>
      </c>
      <c r="D2538" t="inlineStr">
        <is>
          <t xml:space="preserve">dec99ad807141b9190ddb91843dee340159965dd</t>
        </is>
      </c>
      <c r="E2538" t="inlineStr">
        <is>
          <t xml:space="preserve">Episode 354: Verzweiflung Der Verfluchten</t>
        </is>
      </c>
      <c r="F2538">
        <v>354</v>
      </c>
      <c r="G2538" t="inlineStr">
        <is>
          <t xml:space="preserve">12:22</t>
        </is>
      </c>
      <c r="H2538" t="inlineStr">
        <is>
          <t xml:space="preserve">Resolved</t>
        </is>
      </c>
      <c r="I2538" t="inlineStr">
        <is>
          <t xml:space="preserve">Remarks: Noice of VOA
- Line from Script: -
- Note: Noise all the way at the end</t>
        </is>
      </c>
      <c r="J2538" t="inlineStr">
        <is>
          <t xml:space="preserve">VOA</t>
        </is>
      </c>
      <c r="K2538" t="inlineStr">
        <is>
          <t xml:space="preserve">Physical noise of VOA</t>
        </is>
      </c>
      <c r="L2538" t="inlineStr">
        <is>
          <t xml:space="preserve">Physical noise of VOA</t>
        </is>
      </c>
      <c r="M2538" t="str">
        <f>IFERROR(IF(VLOOKUP(L2538,'Quantification'!$A:$B,2,FALSE)&amp;""="","Unclassified",VLOOKUP(L2538,'Quantification'!$A:$B,2,FALSE)),"Unclassified")</f>
        <v>Minor</v>
      </c>
      <c r="N2538" t="inlineStr">
        <is>
          <t xml:space="preserve">frl-nina.wiederhold@pocketfm.com</t>
        </is>
      </c>
      <c r="O2538" t="inlineStr">
        <is>
          <t xml:space="preserve">Issues found in raw</t>
        </is>
      </c>
      <c r="P2538" t="str">
        <f>IF(OR(O2538="Issues found in master",O2538="Final master"),"Master",IF(OR(O2538="Ready for Master",O2538="Issues found in raw",O2538="Raw under QC",O2538="Issues resolved in raw"),"Raw","-"))</f>
        <v>Raw</v>
      </c>
      <c r="Q2538" s="13">
        <v>46289.194444444445</v>
      </c>
      <c r="R2538" t="inlineStr">
        <is>
          <t xml:space="preserve">2026-09 (Sept)</t>
        </is>
      </c>
      <c r="S2538">
        <f>IF(M2538="Not an error",0,IF(COUNTIFS($A$2:$A2538,$A2538,$D$2:$D2538,$D2538,$M$2:$M2538,"&lt;&gt;Not an error")=1,1,0))</f>
        <v>1</v>
      </c>
      <c r="T2538">
        <f>IF(M2538&lt;&gt;"Major",0,IF(COUNTIFS($A$2:$A2538,$A2538,$D$2:$D2538,$D2538,$M$2:$M2538,"Major")=1,1,0))</f>
        <v>0</v>
      </c>
      <c r="U2538">
        <f>IF(M2538&lt;&gt;"Minor",0,IF(COUNTIFS($A$2:$A2538,$A2538,$D$2:$D2538,$D2538,$M$2:$M2538,"Minor")=1,1,0))</f>
        <v>1</v>
      </c>
    </row>
    <row r="2539">
      <c r="A2539" t="inlineStr">
        <is>
          <t xml:space="preserve">b6992ff36e0ff4142e71f15a59f29601bbf05694</t>
        </is>
      </c>
      <c r="B2539" t="inlineStr">
        <is>
          <t xml:space="preserve">The Drowning Moon</t>
        </is>
      </c>
      <c r="C2539" t="inlineStr">
        <is>
          <t xml:space="preserve">Drowning Moon: Tochter Des Meeres</t>
        </is>
      </c>
      <c r="D2539" t="inlineStr">
        <is>
          <t xml:space="preserve">618528bb72e8fb2c6eb34eb28590ace2d3271ebc</t>
        </is>
      </c>
      <c r="E2539" t="inlineStr">
        <is>
          <t xml:space="preserve">Episode 363: Flüsterndes Mitfühlendes Gerücht</t>
        </is>
      </c>
      <c r="F2539">
        <v>363</v>
      </c>
      <c r="G2539" t="inlineStr">
        <is>
          <t xml:space="preserve">4:12-4:16</t>
        </is>
      </c>
      <c r="H2539" t="inlineStr">
        <is>
          <t xml:space="preserve">Resolved</t>
        </is>
      </c>
      <c r="I2539" t="inlineStr">
        <is>
          <t xml:space="preserve">Remarks: Script error
- Line from Script: „Ich wusste, dass Sie ein weiser Mann sind, Marquis Haken“
- Note: Haken shouldbe Hook</t>
        </is>
      </c>
      <c r="J2539" t="inlineStr">
        <is>
          <t xml:space="preserve">AI</t>
        </is>
      </c>
      <c r="K2539" t="inlineStr">
        <is>
          <t xml:space="preserve">Script error</t>
        </is>
      </c>
      <c r="L2539" t="inlineStr">
        <is>
          <t xml:space="preserve">Script error</t>
        </is>
      </c>
      <c r="M2539" t="str">
        <f>IFERROR(IF(VLOOKUP(L2539,'Quantification'!$A:$B,2,FALSE)&amp;""="","Unclassified",VLOOKUP(L2539,'Quantification'!$A:$B,2,FALSE)),"Unclassified")</f>
        <v>Major</v>
      </c>
      <c r="N2539" t="inlineStr">
        <is>
          <t xml:space="preserve">frl-nina.wiederhold@pocketfm.com</t>
        </is>
      </c>
      <c r="O2539" t="inlineStr">
        <is>
          <t xml:space="preserve">Issues found in raw</t>
        </is>
      </c>
      <c r="P2539" t="str">
        <f>IF(OR(O2539="Issues found in master",O2539="Final master"),"Master",IF(OR(O2539="Ready for Master",O2539="Issues found in raw",O2539="Raw under QC",O2539="Issues resolved in raw"),"Raw","-"))</f>
        <v>Raw</v>
      </c>
      <c r="Q2539" s="13">
        <v>46289.19791666667</v>
      </c>
      <c r="R2539" t="inlineStr">
        <is>
          <t xml:space="preserve">2026-09 (Sept)</t>
        </is>
      </c>
      <c r="S2539">
        <f>IF(M2539="Not an error",0,IF(COUNTIFS($A$2:$A2539,$A2539,$D$2:$D2539,$D2539,$M$2:$M2539,"&lt;&gt;Not an error")=1,1,0))</f>
        <v>1</v>
      </c>
      <c r="T2539">
        <f>IF(M2539&lt;&gt;"Major",0,IF(COUNTIFS($A$2:$A2539,$A2539,$D$2:$D2539,$D2539,$M$2:$M2539,"Major")=1,1,0))</f>
        <v>1</v>
      </c>
      <c r="U2539">
        <f>IF(M2539&lt;&gt;"Minor",0,IF(COUNTIFS($A$2:$A2539,$A2539,$D$2:$D2539,$D2539,$M$2:$M2539,"Minor")=1,1,0))</f>
        <v>0</v>
      </c>
    </row>
    <row r="2540">
      <c r="A2540" t="inlineStr">
        <is>
          <t xml:space="preserve">b6992ff36e0ff4142e71f15a59f29601bbf05694</t>
        </is>
      </c>
      <c r="B2540" t="inlineStr">
        <is>
          <t xml:space="preserve">The Drowning Moon</t>
        </is>
      </c>
      <c r="C2540" t="inlineStr">
        <is>
          <t xml:space="preserve">Drowning Moon: Tochter Des Meeres</t>
        </is>
      </c>
      <c r="D2540" t="inlineStr">
        <is>
          <t xml:space="preserve">618528bb72e8fb2c6eb34eb28590ace2d3271ebc</t>
        </is>
      </c>
      <c r="E2540" t="inlineStr">
        <is>
          <t xml:space="preserve">Episode 363: Flüsterndes Mitfühlendes Gerücht</t>
        </is>
      </c>
      <c r="F2540">
        <v>363</v>
      </c>
      <c r="G2540" t="inlineStr">
        <is>
          <t xml:space="preserve">3:03-3:07</t>
        </is>
      </c>
      <c r="H2540" t="inlineStr">
        <is>
          <t xml:space="preserve">Resolved</t>
        </is>
      </c>
      <c r="I2540" t="inlineStr">
        <is>
          <t xml:space="preserve">Remarks: Script error
- Line from Script:Eine der Kutschen gehörte Vincent, die andere den Hakens
- Note: Haken should be Hook</t>
        </is>
      </c>
      <c r="J2540" t="inlineStr">
        <is>
          <t xml:space="preserve">AI</t>
        </is>
      </c>
      <c r="K2540" t="inlineStr">
        <is>
          <t xml:space="preserve">Script error</t>
        </is>
      </c>
      <c r="L2540" t="inlineStr">
        <is>
          <t xml:space="preserve">Script error</t>
        </is>
      </c>
      <c r="M2540" t="str">
        <f>IFERROR(IF(VLOOKUP(L2540,'Quantification'!$A:$B,2,FALSE)&amp;""="","Unclassified",VLOOKUP(L2540,'Quantification'!$A:$B,2,FALSE)),"Unclassified")</f>
        <v>Major</v>
      </c>
      <c r="N2540" t="inlineStr">
        <is>
          <t xml:space="preserve">frl-nina.wiederhold@pocketfm.com</t>
        </is>
      </c>
      <c r="O2540" t="inlineStr">
        <is>
          <t xml:space="preserve">Issues found in raw</t>
        </is>
      </c>
      <c r="P2540" t="str">
        <f>IF(OR(O2540="Issues found in master",O2540="Final master"),"Master",IF(OR(O2540="Ready for Master",O2540="Issues found in raw",O2540="Raw under QC",O2540="Issues resolved in raw"),"Raw","-"))</f>
        <v>Raw</v>
      </c>
      <c r="Q2540" s="13">
        <v>46289.19791666667</v>
      </c>
      <c r="R2540" t="inlineStr">
        <is>
          <t xml:space="preserve">2026-09 (Sept)</t>
        </is>
      </c>
      <c r="S2540">
        <f>IF(M2540="Not an error",0,IF(COUNTIFS($A$2:$A2540,$A2540,$D$2:$D2540,$D2540,$M$2:$M2540,"&lt;&gt;Not an error")=1,1,0))</f>
        <v>0</v>
      </c>
      <c r="T2540">
        <f>IF(M2540&lt;&gt;"Major",0,IF(COUNTIFS($A$2:$A2540,$A2540,$D$2:$D2540,$D2540,$M$2:$M2540,"Major")=1,1,0))</f>
        <v>0</v>
      </c>
      <c r="U2540">
        <f>IF(M2540&lt;&gt;"Minor",0,IF(COUNTIFS($A$2:$A2540,$A2540,$D$2:$D2540,$D2540,$M$2:$M2540,"Minor")=1,1,0))</f>
        <v>0</v>
      </c>
    </row>
    <row r="2541">
      <c r="A2541" t="inlineStr">
        <is>
          <t xml:space="preserve">b6992ff36e0ff4142e71f15a59f29601bbf05694</t>
        </is>
      </c>
      <c r="B2541" t="inlineStr">
        <is>
          <t xml:space="preserve">The Drowning Moon</t>
        </is>
      </c>
      <c r="C2541" t="inlineStr">
        <is>
          <t xml:space="preserve">Drowning Moon: Tochter Des Meeres</t>
        </is>
      </c>
      <c r="D2541" t="inlineStr">
        <is>
          <t xml:space="preserve">618528bb72e8fb2c6eb34eb28590ace2d3271ebc</t>
        </is>
      </c>
      <c r="E2541" t="inlineStr">
        <is>
          <t xml:space="preserve">Episode 363: Flüsterndes Mitfühlendes Gerücht</t>
        </is>
      </c>
      <c r="F2541">
        <v>363</v>
      </c>
      <c r="G2541" t="inlineStr">
        <is>
          <t xml:space="preserve">4:58-5:05</t>
        </is>
      </c>
      <c r="H2541" t="inlineStr">
        <is>
          <t xml:space="preserve">Resolved</t>
        </is>
      </c>
      <c r="I2541" t="inlineStr">
        <is>
          <t xml:space="preserve">Remarks: Script Error
- Line from Script: „Schau, wer da ist“, bemerkte Vincent ohne jede Überraschung und drehte sich zu den Hakens um.
- Note: Haken should be Hook</t>
        </is>
      </c>
      <c r="J2541" t="inlineStr">
        <is>
          <t xml:space="preserve">AI</t>
        </is>
      </c>
      <c r="K2541" t="inlineStr">
        <is>
          <t xml:space="preserve">Script error</t>
        </is>
      </c>
      <c r="L2541" t="inlineStr">
        <is>
          <t xml:space="preserve">Script error</t>
        </is>
      </c>
      <c r="M2541" t="str">
        <f>IFERROR(IF(VLOOKUP(L2541,'Quantification'!$A:$B,2,FALSE)&amp;""="","Unclassified",VLOOKUP(L2541,'Quantification'!$A:$B,2,FALSE)),"Unclassified")</f>
        <v>Major</v>
      </c>
      <c r="N2541" t="inlineStr">
        <is>
          <t xml:space="preserve">frl-nina.wiederhold@pocketfm.com</t>
        </is>
      </c>
      <c r="O2541" t="inlineStr">
        <is>
          <t xml:space="preserve">Issues found in raw</t>
        </is>
      </c>
      <c r="P2541" t="str">
        <f>IF(OR(O2541="Issues found in master",O2541="Final master"),"Master",IF(OR(O2541="Ready for Master",O2541="Issues found in raw",O2541="Raw under QC",O2541="Issues resolved in raw"),"Raw","-"))</f>
        <v>Raw</v>
      </c>
      <c r="Q2541" s="13">
        <v>46289.19791666667</v>
      </c>
      <c r="R2541" t="inlineStr">
        <is>
          <t xml:space="preserve">2026-09 (Sept)</t>
        </is>
      </c>
      <c r="S2541">
        <f>IF(M2541="Not an error",0,IF(COUNTIFS($A$2:$A2541,$A2541,$D$2:$D2541,$D2541,$M$2:$M2541,"&lt;&gt;Not an error")=1,1,0))</f>
        <v>0</v>
      </c>
      <c r="T2541">
        <f>IF(M2541&lt;&gt;"Major",0,IF(COUNTIFS($A$2:$A2541,$A2541,$D$2:$D2541,$D2541,$M$2:$M2541,"Major")=1,1,0))</f>
        <v>0</v>
      </c>
      <c r="U2541">
        <f>IF(M2541&lt;&gt;"Minor",0,IF(COUNTIFS($A$2:$A2541,$A2541,$D$2:$D2541,$D2541,$M$2:$M2541,"Minor")=1,1,0))</f>
        <v>0</v>
      </c>
    </row>
    <row r="2542">
      <c r="A2542" t="inlineStr">
        <is>
          <t xml:space="preserve">b6992ff36e0ff4142e71f15a59f29601bbf05694</t>
        </is>
      </c>
      <c r="B2542" t="inlineStr">
        <is>
          <t xml:space="preserve">The Drowning Moon</t>
        </is>
      </c>
      <c r="C2542" t="inlineStr">
        <is>
          <t xml:space="preserve">Drowning Moon: Tochter Des Meeres</t>
        </is>
      </c>
      <c r="D2542" t="inlineStr">
        <is>
          <t xml:space="preserve">618528bb72e8fb2c6eb34eb28590ace2d3271ebc</t>
        </is>
      </c>
      <c r="E2542" t="inlineStr">
        <is>
          <t xml:space="preserve">Episode 363: Flüsterndes Mitfühlendes Gerücht</t>
        </is>
      </c>
      <c r="F2542">
        <v>363</v>
      </c>
      <c r="G2542" t="inlineStr">
        <is>
          <t xml:space="preserve">8:33-8:36</t>
        </is>
      </c>
      <c r="H2542" t="inlineStr">
        <is>
          <t xml:space="preserve">Resolved</t>
        </is>
      </c>
      <c r="I2542" t="inlineStr">
        <is>
          <t xml:space="preserve">Remarks: Script Error
- Line from Script: Dann blickte er die Hakens an und sagte: „Ihr Butler teilte mir mit, dass ich Euch entweder hier oder beim Rat finden würde. Da dieser Ort näher liegt, habe ich beschlossen, hier zuerst nachzusehen.“ Er informierte sie mit einem höflichen Lächeln: „Ich habe meine Männer losgeschickt, um nach Eurer Tochter zu suchen, und sie gebeten, dies diskret zu tun.“
„Von welcher Tochter sprechen wir, Mister Welbeck? Denn wenn ich mich nicht irre, haben die Hakens nur eine Tochter, und sie steht genau hier“, bemerkte Vincent, blickte zu Rosetta und dann zurück zum Magistrat, der verwirrt dreinschaute.
„Oh, Ihr habt Eure Tochter gefunden?“, fragte Mister Welbeck das Ehepaar Haken, leicht verärgert darüber, dass sie ihn dazu gebracht hatten, seine Männer von ihrer Arbeit abzuziehen, um ihre Forderung zu erfüllen.
- Note: Haken should be Hook</t>
        </is>
      </c>
      <c r="J2542" t="inlineStr">
        <is>
          <t xml:space="preserve">AI</t>
        </is>
      </c>
      <c r="K2542" t="inlineStr">
        <is>
          <t xml:space="preserve">Script error</t>
        </is>
      </c>
      <c r="L2542" t="inlineStr">
        <is>
          <t xml:space="preserve">Script error</t>
        </is>
      </c>
      <c r="M2542" t="str">
        <f>IFERROR(IF(VLOOKUP(L2542,'Quantification'!$A:$B,2,FALSE)&amp;""="","Unclassified",VLOOKUP(L2542,'Quantification'!$A:$B,2,FALSE)),"Unclassified")</f>
        <v>Major</v>
      </c>
      <c r="N2542" t="inlineStr">
        <is>
          <t xml:space="preserve">frl-nina.wiederhold@pocketfm.com</t>
        </is>
      </c>
      <c r="O2542" t="inlineStr">
        <is>
          <t xml:space="preserve">Issues found in raw</t>
        </is>
      </c>
      <c r="P2542" t="str">
        <f>IF(OR(O2542="Issues found in master",O2542="Final master"),"Master",IF(OR(O2542="Ready for Master",O2542="Issues found in raw",O2542="Raw under QC",O2542="Issues resolved in raw"),"Raw","-"))</f>
        <v>Raw</v>
      </c>
      <c r="Q2542" s="13">
        <v>46289.19791666667</v>
      </c>
      <c r="R2542" t="inlineStr">
        <is>
          <t xml:space="preserve">2026-09 (Sept)</t>
        </is>
      </c>
      <c r="S2542">
        <f>IF(M2542="Not an error",0,IF(COUNTIFS($A$2:$A2542,$A2542,$D$2:$D2542,$D2542,$M$2:$M2542,"&lt;&gt;Not an error")=1,1,0))</f>
        <v>0</v>
      </c>
      <c r="T2542">
        <f>IF(M2542&lt;&gt;"Major",0,IF(COUNTIFS($A$2:$A2542,$A2542,$D$2:$D2542,$D2542,$M$2:$M2542,"Major")=1,1,0))</f>
        <v>0</v>
      </c>
      <c r="U2542">
        <f>IF(M2542&lt;&gt;"Minor",0,IF(COUNTIFS($A$2:$A2542,$A2542,$D$2:$D2542,$D2542,$M$2:$M2542,"Minor")=1,1,0))</f>
        <v>0</v>
      </c>
    </row>
    <row r="2543">
      <c r="A2543" t="inlineStr">
        <is>
          <t xml:space="preserve">b6992ff36e0ff4142e71f15a59f29601bbf05694</t>
        </is>
      </c>
      <c r="B2543" t="inlineStr">
        <is>
          <t xml:space="preserve">The Drowning Moon</t>
        </is>
      </c>
      <c r="C2543" t="inlineStr">
        <is>
          <t xml:space="preserve">Drowning Moon: Tochter Des Meeres</t>
        </is>
      </c>
      <c r="D2543" t="inlineStr">
        <is>
          <t xml:space="preserve">618528bb72e8fb2c6eb34eb28590ace2d3271ebc</t>
        </is>
      </c>
      <c r="E2543" t="inlineStr">
        <is>
          <t xml:space="preserve">Episode 363: Flüsterndes Mitfühlendes Gerücht</t>
        </is>
      </c>
      <c r="F2543">
        <v>363</v>
      </c>
      <c r="G2543" t="inlineStr">
        <is>
          <t xml:space="preserve">10:13-10:18</t>
        </is>
      </c>
      <c r="H2543" t="inlineStr">
        <is>
          <t xml:space="preserve">Resolved</t>
        </is>
      </c>
      <c r="I2543" t="inlineStr">
        <is>
          <t xml:space="preserve">Remarks: Script Error
- Line from Script: „Wir sind immer gerne bereit, dem Marquis und der Markgräfin Haken zu helfen.“
- Note: Haken should be Hook</t>
        </is>
      </c>
      <c r="J2543" t="inlineStr">
        <is>
          <t xml:space="preserve">AI</t>
        </is>
      </c>
      <c r="K2543" t="inlineStr">
        <is>
          <t xml:space="preserve">Script error</t>
        </is>
      </c>
      <c r="L2543" t="inlineStr">
        <is>
          <t xml:space="preserve">Script error</t>
        </is>
      </c>
      <c r="M2543" t="str">
        <f>IFERROR(IF(VLOOKUP(L2543,'Quantification'!$A:$B,2,FALSE)&amp;""="","Unclassified",VLOOKUP(L2543,'Quantification'!$A:$B,2,FALSE)),"Unclassified")</f>
        <v>Major</v>
      </c>
      <c r="N2543" t="inlineStr">
        <is>
          <t xml:space="preserve">frl-nina.wiederhold@pocketfm.com</t>
        </is>
      </c>
      <c r="O2543" t="inlineStr">
        <is>
          <t xml:space="preserve">Issues found in raw</t>
        </is>
      </c>
      <c r="P2543" t="str">
        <f>IF(OR(O2543="Issues found in master",O2543="Final master"),"Master",IF(OR(O2543="Ready for Master",O2543="Issues found in raw",O2543="Raw under QC",O2543="Issues resolved in raw"),"Raw","-"))</f>
        <v>Raw</v>
      </c>
      <c r="Q2543" s="13">
        <v>46289.19791666667</v>
      </c>
      <c r="R2543" t="inlineStr">
        <is>
          <t xml:space="preserve">2026-09 (Sept)</t>
        </is>
      </c>
      <c r="S2543">
        <f>IF(M2543="Not an error",0,IF(COUNTIFS($A$2:$A2543,$A2543,$D$2:$D2543,$D2543,$M$2:$M2543,"&lt;&gt;Not an error")=1,1,0))</f>
        <v>0</v>
      </c>
      <c r="T2543">
        <f>IF(M2543&lt;&gt;"Major",0,IF(COUNTIFS($A$2:$A2543,$A2543,$D$2:$D2543,$D2543,$M$2:$M2543,"Major")=1,1,0))</f>
        <v>0</v>
      </c>
      <c r="U2543">
        <f>IF(M2543&lt;&gt;"Minor",0,IF(COUNTIFS($A$2:$A2543,$A2543,$D$2:$D2543,$D2543,$M$2:$M2543,"Minor")=1,1,0))</f>
        <v>0</v>
      </c>
    </row>
    <row r="2544">
      <c r="A2544" t="inlineStr">
        <is>
          <t xml:space="preserve">b6992ff36e0ff4142e71f15a59f29601bbf05694</t>
        </is>
      </c>
      <c r="B2544" t="inlineStr">
        <is>
          <t xml:space="preserve">The Drowning Moon</t>
        </is>
      </c>
      <c r="C2544" t="inlineStr">
        <is>
          <t xml:space="preserve">Drowning Moon: Tochter Des Meeres</t>
        </is>
      </c>
      <c r="D2544" t="inlineStr">
        <is>
          <t xml:space="preserve">618528bb72e8fb2c6eb34eb28590ace2d3271ebc</t>
        </is>
      </c>
      <c r="E2544" t="inlineStr">
        <is>
          <t xml:space="preserve">Episode 363: Flüsterndes Mitfühlendes Gerücht</t>
        </is>
      </c>
      <c r="F2544">
        <v>363</v>
      </c>
      <c r="G2544" t="inlineStr">
        <is>
          <t xml:space="preserve">10:37-10:40</t>
        </is>
      </c>
      <c r="H2544" t="inlineStr">
        <is>
          <t xml:space="preserve">Resolved</t>
        </is>
      </c>
      <c r="I2544" t="inlineStr">
        <is>
          <t xml:space="preserve">Remarks: Script Error
- Line from Script: Marquis Haken überspielte es mit den Worten:
- Note: Haken should be Hook</t>
        </is>
      </c>
      <c r="J2544" t="inlineStr">
        <is>
          <t xml:space="preserve">AI</t>
        </is>
      </c>
      <c r="K2544" t="inlineStr">
        <is>
          <t xml:space="preserve">Script error</t>
        </is>
      </c>
      <c r="L2544" t="inlineStr">
        <is>
          <t xml:space="preserve">Script error</t>
        </is>
      </c>
      <c r="M2544" t="str">
        <f>IFERROR(IF(VLOOKUP(L2544,'Quantification'!$A:$B,2,FALSE)&amp;""="","Unclassified",VLOOKUP(L2544,'Quantification'!$A:$B,2,FALSE)),"Unclassified")</f>
        <v>Major</v>
      </c>
      <c r="N2544" t="inlineStr">
        <is>
          <t xml:space="preserve">frl-nina.wiederhold@pocketfm.com</t>
        </is>
      </c>
      <c r="O2544" t="inlineStr">
        <is>
          <t xml:space="preserve">Issues found in raw</t>
        </is>
      </c>
      <c r="P2544" t="str">
        <f>IF(OR(O2544="Issues found in master",O2544="Final master"),"Master",IF(OR(O2544="Ready for Master",O2544="Issues found in raw",O2544="Raw under QC",O2544="Issues resolved in raw"),"Raw","-"))</f>
        <v>Raw</v>
      </c>
      <c r="Q2544" s="13">
        <v>46289.19791666667</v>
      </c>
      <c r="R2544" t="inlineStr">
        <is>
          <t xml:space="preserve">2026-09 (Sept)</t>
        </is>
      </c>
      <c r="S2544">
        <f>IF(M2544="Not an error",0,IF(COUNTIFS($A$2:$A2544,$A2544,$D$2:$D2544,$D2544,$M$2:$M2544,"&lt;&gt;Not an error")=1,1,0))</f>
        <v>0</v>
      </c>
      <c r="T2544">
        <f>IF(M2544&lt;&gt;"Major",0,IF(COUNTIFS($A$2:$A2544,$A2544,$D$2:$D2544,$D2544,$M$2:$M2544,"Major")=1,1,0))</f>
        <v>0</v>
      </c>
      <c r="U2544">
        <f>IF(M2544&lt;&gt;"Minor",0,IF(COUNTIFS($A$2:$A2544,$A2544,$D$2:$D2544,$D2544,$M$2:$M2544,"Minor")=1,1,0))</f>
        <v>0</v>
      </c>
    </row>
    <row r="2545">
      <c r="A2545" t="inlineStr">
        <is>
          <t xml:space="preserve">b6992ff36e0ff4142e71f15a59f29601bbf05694</t>
        </is>
      </c>
      <c r="B2545" t="inlineStr">
        <is>
          <t xml:space="preserve">The Drowning Moon</t>
        </is>
      </c>
      <c r="C2545" t="inlineStr">
        <is>
          <t xml:space="preserve">Drowning Moon: Tochter Des Meeres</t>
        </is>
      </c>
      <c r="D2545" t="inlineStr">
        <is>
          <t xml:space="preserve">618528bb72e8fb2c6eb34eb28590ace2d3271ebc</t>
        </is>
      </c>
      <c r="E2545" t="inlineStr">
        <is>
          <t xml:space="preserve">Episode 363: Flüsterndes Mitfühlendes Gerücht</t>
        </is>
      </c>
      <c r="F2545">
        <v>363</v>
      </c>
      <c r="G2545" t="inlineStr">
        <is>
          <t xml:space="preserve">11:01-11:25</t>
        </is>
      </c>
      <c r="H2545" t="inlineStr">
        <is>
          <t xml:space="preserve">Resolved</t>
        </is>
      </c>
      <c r="I2545" t="inlineStr">
        <is>
          <t xml:space="preserve">Remarks: Script Error
- Line from Script: versuchte Marquis Haken den Schaden für den Ruf seiner Frau vor dem Magistrat zu begrenzen und klopfte Vincent auf den Rücken.
„Lady Aurora scheint eine humorvolle Person zu sein“, lachte Vincent und sah die Markgräfin an.
Lady Aurora und Marquis Haken dankten dem Magistrat erneut und verließen das Anwesen eilig, bevor Vincent noch mehr sagen konnte.
- Note: Haken should be Hook</t>
        </is>
      </c>
      <c r="J2545" t="inlineStr">
        <is>
          <t xml:space="preserve">AI</t>
        </is>
      </c>
      <c r="K2545" t="inlineStr">
        <is>
          <t xml:space="preserve">Script error</t>
        </is>
      </c>
      <c r="L2545" t="inlineStr">
        <is>
          <t xml:space="preserve">Script error</t>
        </is>
      </c>
      <c r="M2545" t="str">
        <f>IFERROR(IF(VLOOKUP(L2545,'Quantification'!$A:$B,2,FALSE)&amp;""="","Unclassified",VLOOKUP(L2545,'Quantification'!$A:$B,2,FALSE)),"Unclassified")</f>
        <v>Major</v>
      </c>
      <c r="N2545" t="inlineStr">
        <is>
          <t xml:space="preserve">frl-nina.wiederhold@pocketfm.com</t>
        </is>
      </c>
      <c r="O2545" t="inlineStr">
        <is>
          <t xml:space="preserve">Issues found in raw</t>
        </is>
      </c>
      <c r="P2545" t="str">
        <f>IF(OR(O2545="Issues found in master",O2545="Final master"),"Master",IF(OR(O2545="Ready for Master",O2545="Issues found in raw",O2545="Raw under QC",O2545="Issues resolved in raw"),"Raw","-"))</f>
        <v>Raw</v>
      </c>
      <c r="Q2545" s="13">
        <v>46289.19791666667</v>
      </c>
      <c r="R2545" t="inlineStr">
        <is>
          <t xml:space="preserve">2026-09 (Sept)</t>
        </is>
      </c>
      <c r="S2545">
        <f>IF(M2545="Not an error",0,IF(COUNTIFS($A$2:$A2545,$A2545,$D$2:$D2545,$D2545,$M$2:$M2545,"&lt;&gt;Not an error")=1,1,0))</f>
        <v>0</v>
      </c>
      <c r="T2545">
        <f>IF(M2545&lt;&gt;"Major",0,IF(COUNTIFS($A$2:$A2545,$A2545,$D$2:$D2545,$D2545,$M$2:$M2545,"Major")=1,1,0))</f>
        <v>0</v>
      </c>
      <c r="U2545">
        <f>IF(M2545&lt;&gt;"Minor",0,IF(COUNTIFS($A$2:$A2545,$A2545,$D$2:$D2545,$D2545,$M$2:$M2545,"Minor")=1,1,0))</f>
        <v>0</v>
      </c>
    </row>
    <row r="2546">
      <c r="A2546" t="inlineStr">
        <is>
          <t xml:space="preserve">b6992ff36e0ff4142e71f15a59f29601bbf05694</t>
        </is>
      </c>
      <c r="B2546" t="inlineStr">
        <is>
          <t xml:space="preserve">The Drowning Moon</t>
        </is>
      </c>
      <c r="C2546" t="inlineStr">
        <is>
          <t xml:space="preserve">Drowning Moon: Tochter Des Meeres</t>
        </is>
      </c>
      <c r="D2546" t="inlineStr">
        <is>
          <t xml:space="preserve">618528bb72e8fb2c6eb34eb28590ace2d3271ebc</t>
        </is>
      </c>
      <c r="E2546" t="inlineStr">
        <is>
          <t xml:space="preserve">Episode 363: Flüsterndes Mitfühlendes Gerücht</t>
        </is>
      </c>
      <c r="F2546">
        <v>363</v>
      </c>
      <c r="G2546" t="inlineStr">
        <is>
          <t xml:space="preserve">11:42-11:53</t>
        </is>
      </c>
      <c r="H2546" t="inlineStr">
        <is>
          <t xml:space="preserve">Resolved</t>
        </is>
      </c>
      <c r="I2546" t="inlineStr">
        <is>
          <t xml:space="preserve">Remarks: Script Error
- Line from Script: Die Hakens kamen heute Morgen in mein Büro und waren sehr aufgebracht.“
„Verzeiht ihnen, Mister Welbeck. Die Hakens haben es zurzeit nicht leicht.
- Note: Haken should be Hook</t>
        </is>
      </c>
      <c r="J2546" t="inlineStr">
        <is>
          <t xml:space="preserve">AI</t>
        </is>
      </c>
      <c r="K2546" t="inlineStr">
        <is>
          <t xml:space="preserve">Script error</t>
        </is>
      </c>
      <c r="L2546" t="inlineStr">
        <is>
          <t xml:space="preserve">Script error</t>
        </is>
      </c>
      <c r="M2546" t="str">
        <f>IFERROR(IF(VLOOKUP(L2546,'Quantification'!$A:$B,2,FALSE)&amp;""="","Unclassified",VLOOKUP(L2546,'Quantification'!$A:$B,2,FALSE)),"Unclassified")</f>
        <v>Major</v>
      </c>
      <c r="N2546" t="inlineStr">
        <is>
          <t xml:space="preserve">frl-nina.wiederhold@pocketfm.com</t>
        </is>
      </c>
      <c r="O2546" t="inlineStr">
        <is>
          <t xml:space="preserve">Issues found in raw</t>
        </is>
      </c>
      <c r="P2546" t="str">
        <f>IF(OR(O2546="Issues found in master",O2546="Final master"),"Master",IF(OR(O2546="Ready for Master",O2546="Issues found in raw",O2546="Raw under QC",O2546="Issues resolved in raw"),"Raw","-"))</f>
        <v>Raw</v>
      </c>
      <c r="Q2546" s="13">
        <v>46289.19791666667</v>
      </c>
      <c r="R2546" t="inlineStr">
        <is>
          <t xml:space="preserve">2026-09 (Sept)</t>
        </is>
      </c>
      <c r="S2546">
        <f>IF(M2546="Not an error",0,IF(COUNTIFS($A$2:$A2546,$A2546,$D$2:$D2546,$D2546,$M$2:$M2546,"&lt;&gt;Not an error")=1,1,0))</f>
        <v>0</v>
      </c>
      <c r="T2546">
        <f>IF(M2546&lt;&gt;"Major",0,IF(COUNTIFS($A$2:$A2546,$A2546,$D$2:$D2546,$D2546,$M$2:$M2546,"Major")=1,1,0))</f>
        <v>0</v>
      </c>
      <c r="U2546">
        <f>IF(M2546&lt;&gt;"Minor",0,IF(COUNTIFS($A$2:$A2546,$A2546,$D$2:$D2546,$D2546,$M$2:$M2546,"Minor")=1,1,0))</f>
        <v>0</v>
      </c>
    </row>
    <row r="2547">
      <c r="A2547" t="inlineStr">
        <is>
          <t xml:space="preserve">b6992ff36e0ff4142e71f15a59f29601bbf05694</t>
        </is>
      </c>
      <c r="B2547" t="inlineStr">
        <is>
          <t xml:space="preserve">The Drowning Moon</t>
        </is>
      </c>
      <c r="C2547" t="inlineStr">
        <is>
          <t xml:space="preserve">Drowning Moon: Tochter Des Meeres</t>
        </is>
      </c>
      <c r="D2547" t="inlineStr">
        <is>
          <t xml:space="preserve">618528bb72e8fb2c6eb34eb28590ace2d3271ebc</t>
        </is>
      </c>
      <c r="E2547" t="inlineStr">
        <is>
          <t xml:space="preserve">Episode 363: Flüsterndes Mitfühlendes Gerücht</t>
        </is>
      </c>
      <c r="F2547">
        <v>363</v>
      </c>
      <c r="G2547" t="inlineStr">
        <is>
          <t xml:space="preserve">12:37-12:42</t>
        </is>
      </c>
      <c r="H2547" t="inlineStr">
        <is>
          <t xml:space="preserve">Resolved</t>
        </is>
      </c>
      <c r="I2547" t="inlineStr">
        <is>
          <t xml:space="preserve">Remarks: Script Error
- Line from Script: Die Hakens haben anfangs nur zum Vergnügen gespielt, aber dann wurde es zur Gewohnheit
- Note: Haken should be Hook</t>
        </is>
      </c>
      <c r="J2547" t="inlineStr">
        <is>
          <t xml:space="preserve">AI</t>
        </is>
      </c>
      <c r="K2547" t="inlineStr">
        <is>
          <t xml:space="preserve">Script error</t>
        </is>
      </c>
      <c r="L2547" t="inlineStr">
        <is>
          <t xml:space="preserve">Script error</t>
        </is>
      </c>
      <c r="M2547" t="str">
        <f>IFERROR(IF(VLOOKUP(L2547,'Quantification'!$A:$B,2,FALSE)&amp;""="","Unclassified",VLOOKUP(L2547,'Quantification'!$A:$B,2,FALSE)),"Unclassified")</f>
        <v>Major</v>
      </c>
      <c r="N2547" t="inlineStr">
        <is>
          <t xml:space="preserve">frl-nina.wiederhold@pocketfm.com</t>
        </is>
      </c>
      <c r="O2547" t="inlineStr">
        <is>
          <t xml:space="preserve">Issues found in raw</t>
        </is>
      </c>
      <c r="P2547" t="str">
        <f>IF(OR(O2547="Issues found in master",O2547="Final master"),"Master",IF(OR(O2547="Ready for Master",O2547="Issues found in raw",O2547="Raw under QC",O2547="Issues resolved in raw"),"Raw","-"))</f>
        <v>Raw</v>
      </c>
      <c r="Q2547" s="13">
        <v>46289.19791666667</v>
      </c>
      <c r="R2547" t="inlineStr">
        <is>
          <t xml:space="preserve">2026-09 (Sept)</t>
        </is>
      </c>
      <c r="S2547">
        <f>IF(M2547="Not an error",0,IF(COUNTIFS($A$2:$A2547,$A2547,$D$2:$D2547,$D2547,$M$2:$M2547,"&lt;&gt;Not an error")=1,1,0))</f>
        <v>0</v>
      </c>
      <c r="T2547">
        <f>IF(M2547&lt;&gt;"Major",0,IF(COUNTIFS($A$2:$A2547,$A2547,$D$2:$D2547,$D2547,$M$2:$M2547,"Major")=1,1,0))</f>
        <v>0</v>
      </c>
      <c r="U2547">
        <f>IF(M2547&lt;&gt;"Minor",0,IF(COUNTIFS($A$2:$A2547,$A2547,$D$2:$D2547,$D2547,$M$2:$M2547,"Minor")=1,1,0))</f>
        <v>0</v>
      </c>
    </row>
    <row r="2548">
      <c r="A2548" t="inlineStr">
        <is>
          <t xml:space="preserve">b6992ff36e0ff4142e71f15a59f29601bbf05694</t>
        </is>
      </c>
      <c r="B2548" t="inlineStr">
        <is>
          <t xml:space="preserve">The Drowning Moon</t>
        </is>
      </c>
      <c r="C2548" t="inlineStr">
        <is>
          <t xml:space="preserve">Drowning Moon: Tochter Des Meeres</t>
        </is>
      </c>
      <c r="D2548" t="inlineStr">
        <is>
          <t xml:space="preserve">618528bb72e8fb2c6eb34eb28590ace2d3271ebc</t>
        </is>
      </c>
      <c r="E2548" t="inlineStr">
        <is>
          <t xml:space="preserve">Episode 363: Flüsterndes Mitfühlendes Gerücht</t>
        </is>
      </c>
      <c r="F2548">
        <v>363</v>
      </c>
      <c r="G2548" t="inlineStr">
        <is>
          <t xml:space="preserve">13:15-13:55</t>
        </is>
      </c>
      <c r="H2548" t="inlineStr">
        <is>
          <t xml:space="preserve">Resolved</t>
        </is>
      </c>
      <c r="I2548" t="inlineStr">
        <is>
          <t xml:space="preserve">Remarks: Script Error
- Line from Script: „Salford deutete außerdem an, die Hakens hätten den Tod von Lady Camille inszeniert.“
„Das meint Ihr nicht ernst! Wie ist das möglich? Ich dachte, sie seien bis vor kurzem im Norden gewesen“, blickte Mister Welbeck mehr als überrascht.
Vincent nickte. „Dasselbe habe ich auch gesagt, als ich es hörte. Aber er meinte, die Hakens hätten Leute angeheuert, um zu töten.“ Er bemerkte das Entsetzen auf Mister Welbecks Gesicht und sagte dann: „Aber das sind natürlich nur Gerüchte, und wir sollten ihnen keinen Glauben schenken. Schließlich sind die Hakens angesehene Mitglieder unserer Gesellschaft. - Note: Haken should be Hook</t>
        </is>
      </c>
      <c r="J2548" t="inlineStr">
        <is>
          <t xml:space="preserve">AI</t>
        </is>
      </c>
      <c r="K2548" t="inlineStr">
        <is>
          <t xml:space="preserve">Script error</t>
        </is>
      </c>
      <c r="L2548" t="inlineStr">
        <is>
          <t xml:space="preserve">Script error</t>
        </is>
      </c>
      <c r="M2548" t="str">
        <f>IFERROR(IF(VLOOKUP(L2548,'Quantification'!$A:$B,2,FALSE)&amp;""="","Unclassified",VLOOKUP(L2548,'Quantification'!$A:$B,2,FALSE)),"Unclassified")</f>
        <v>Major</v>
      </c>
      <c r="N2548" t="inlineStr">
        <is>
          <t xml:space="preserve">frl-nina.wiederhold@pocketfm.com</t>
        </is>
      </c>
      <c r="O2548" t="inlineStr">
        <is>
          <t xml:space="preserve">Issues found in raw</t>
        </is>
      </c>
      <c r="P2548" t="str">
        <f>IF(OR(O2548="Issues found in master",O2548="Final master"),"Master",IF(OR(O2548="Ready for Master",O2548="Issues found in raw",O2548="Raw under QC",O2548="Issues resolved in raw"),"Raw","-"))</f>
        <v>Raw</v>
      </c>
      <c r="Q2548" s="13">
        <v>46289.19791666667</v>
      </c>
      <c r="R2548" t="inlineStr">
        <is>
          <t xml:space="preserve">2026-09 (Sept)</t>
        </is>
      </c>
      <c r="S2548">
        <f>IF(M2548="Not an error",0,IF(COUNTIFS($A$2:$A2548,$A2548,$D$2:$D2548,$D2548,$M$2:$M2548,"&lt;&gt;Not an error")=1,1,0))</f>
        <v>0</v>
      </c>
      <c r="T2548">
        <f>IF(M2548&lt;&gt;"Major",0,IF(COUNTIFS($A$2:$A2548,$A2548,$D$2:$D2548,$D2548,$M$2:$M2548,"Major")=1,1,0))</f>
        <v>0</v>
      </c>
      <c r="U2548">
        <f>IF(M2548&lt;&gt;"Minor",0,IF(COUNTIFS($A$2:$A2548,$A2548,$D$2:$D2548,$D2548,$M$2:$M2548,"Minor")=1,1,0))</f>
        <v>0</v>
      </c>
    </row>
    <row r="2549">
      <c r="A2549" t="inlineStr">
        <is>
          <t xml:space="preserve">b6992ff36e0ff4142e71f15a59f29601bbf05694</t>
        </is>
      </c>
      <c r="B2549" t="inlineStr">
        <is>
          <t xml:space="preserve">The Drowning Moon</t>
        </is>
      </c>
      <c r="C2549" t="inlineStr">
        <is>
          <t xml:space="preserve">Drowning Moon: Tochter Des Meeres</t>
        </is>
      </c>
      <c r="D2549" t="inlineStr">
        <is>
          <t xml:space="preserve">618528bb72e8fb2c6eb34eb28590ace2d3271ebc</t>
        </is>
      </c>
      <c r="E2549" t="inlineStr">
        <is>
          <t xml:space="preserve">Episode 363: Flüsterndes Mitfühlendes Gerücht</t>
        </is>
      </c>
      <c r="F2549">
        <v>363</v>
      </c>
      <c r="G2549" t="inlineStr">
        <is>
          <t xml:space="preserve">14:21-14:30</t>
        </is>
      </c>
      <c r="H2549" t="inlineStr">
        <is>
          <t xml:space="preserve">Resolved</t>
        </is>
      </c>
      <c r="I2549" t="inlineStr">
        <is>
          <t xml:space="preserve">Remarks: Script Error
- Line from Script: In dieser Nacht gab Mister Welbeck seiner Frau einige Informationen über die Hakens weiter, wobei er Vincents Namen ausließ. - Note: Haken should be Hook</t>
        </is>
      </c>
      <c r="J2549" t="inlineStr">
        <is>
          <t xml:space="preserve">AI</t>
        </is>
      </c>
      <c r="K2549" t="inlineStr">
        <is>
          <t xml:space="preserve">Script error</t>
        </is>
      </c>
      <c r="L2549" t="inlineStr">
        <is>
          <t xml:space="preserve">Script error</t>
        </is>
      </c>
      <c r="M2549" t="str">
        <f>IFERROR(IF(VLOOKUP(L2549,'Quantification'!$A:$B,2,FALSE)&amp;""="","Unclassified",VLOOKUP(L2549,'Quantification'!$A:$B,2,FALSE)),"Unclassified")</f>
        <v>Major</v>
      </c>
      <c r="N2549" t="inlineStr">
        <is>
          <t xml:space="preserve">frl-nina.wiederhold@pocketfm.com</t>
        </is>
      </c>
      <c r="O2549" t="inlineStr">
        <is>
          <t xml:space="preserve">Issues found in raw</t>
        </is>
      </c>
      <c r="P2549" t="str">
        <f>IF(OR(O2549="Issues found in master",O2549="Final master"),"Master",IF(OR(O2549="Ready for Master",O2549="Issues found in raw",O2549="Raw under QC",O2549="Issues resolved in raw"),"Raw","-"))</f>
        <v>Raw</v>
      </c>
      <c r="Q2549" s="13">
        <v>46289.19791666667</v>
      </c>
      <c r="R2549" t="inlineStr">
        <is>
          <t xml:space="preserve">2026-09 (Sept)</t>
        </is>
      </c>
      <c r="S2549">
        <f>IF(M2549="Not an error",0,IF(COUNTIFS($A$2:$A2549,$A2549,$D$2:$D2549,$D2549,$M$2:$M2549,"&lt;&gt;Not an error")=1,1,0))</f>
        <v>0</v>
      </c>
      <c r="T2549">
        <f>IF(M2549&lt;&gt;"Major",0,IF(COUNTIFS($A$2:$A2549,$A2549,$D$2:$D2549,$D2549,$M$2:$M2549,"Major")=1,1,0))</f>
        <v>0</v>
      </c>
      <c r="U2549">
        <f>IF(M2549&lt;&gt;"Minor",0,IF(COUNTIFS($A$2:$A2549,$A2549,$D$2:$D2549,$D2549,$M$2:$M2549,"Minor")=1,1,0))</f>
        <v>0</v>
      </c>
    </row>
    <row r="2550">
      <c r="A2550" t="inlineStr">
        <is>
          <t xml:space="preserve">b6992ff36e0ff4142e71f15a59f29601bbf05694</t>
        </is>
      </c>
      <c r="B2550" t="inlineStr">
        <is>
          <t xml:space="preserve">The Drowning Moon</t>
        </is>
      </c>
      <c r="C2550" t="inlineStr">
        <is>
          <t xml:space="preserve">Drowning Moon: Tochter Des Meeres</t>
        </is>
      </c>
      <c r="D2550" t="inlineStr">
        <is>
          <t xml:space="preserve">454da3278ed3c53e8ffa7a95e6716987283381d4</t>
        </is>
      </c>
      <c r="E2550" t="inlineStr">
        <is>
          <t xml:space="preserve">Episode 366: Kontrollierte Umgebung</t>
        </is>
      </c>
      <c r="F2550">
        <v>366</v>
      </c>
      <c r="G2550" t="inlineStr">
        <is>
          <t xml:space="preserve">2:01-2:11</t>
        </is>
      </c>
      <c r="H2550" t="inlineStr">
        <is>
          <t xml:space="preserve">Resolved</t>
        </is>
      </c>
      <c r="I2550" t="inlineStr">
        <is>
          <t xml:space="preserve">Remarks: Script error
- Line from Script: „Nichts gegen deine Freundin oder eure Freundschaft, Anaya, meine Liebe, aber es ist nun einmal eine Tatsache, dass dieses Mädchen aus Wiese stammt.
- Note:Wiese should be Meadow</t>
        </is>
      </c>
      <c r="J2550" t="inlineStr">
        <is>
          <t xml:space="preserve">AI</t>
        </is>
      </c>
      <c r="K2550" t="inlineStr">
        <is>
          <t xml:space="preserve">Script error</t>
        </is>
      </c>
      <c r="L2550" t="inlineStr">
        <is>
          <t xml:space="preserve">Script error</t>
        </is>
      </c>
      <c r="M2550" t="str">
        <f>IFERROR(IF(VLOOKUP(L2550,'Quantification'!$A:$B,2,FALSE)&amp;""="","Unclassified",VLOOKUP(L2550,'Quantification'!$A:$B,2,FALSE)),"Unclassified")</f>
        <v>Major</v>
      </c>
      <c r="N2550" t="inlineStr">
        <is>
          <t xml:space="preserve">frl-nina.wiederhold@pocketfm.com</t>
        </is>
      </c>
      <c r="O2550" t="inlineStr">
        <is>
          <t xml:space="preserve">Issues found in raw</t>
        </is>
      </c>
      <c r="P2550" t="str">
        <f>IF(OR(O2550="Issues found in master",O2550="Final master"),"Master",IF(OR(O2550="Ready for Master",O2550="Issues found in raw",O2550="Raw under QC",O2550="Issues resolved in raw"),"Raw","-"))</f>
        <v>Raw</v>
      </c>
      <c r="Q2550" s="13">
        <v>46286.48541666666</v>
      </c>
      <c r="R2550" t="inlineStr">
        <is>
          <t xml:space="preserve">2026-09 (Sept)</t>
        </is>
      </c>
      <c r="S2550">
        <f>IF(M2550="Not an error",0,IF(COUNTIFS($A$2:$A2550,$A2550,$D$2:$D2550,$D2550,$M$2:$M2550,"&lt;&gt;Not an error")=1,1,0))</f>
        <v>1</v>
      </c>
      <c r="T2550">
        <f>IF(M2550&lt;&gt;"Major",0,IF(COUNTIFS($A$2:$A2550,$A2550,$D$2:$D2550,$D2550,$M$2:$M2550,"Major")=1,1,0))</f>
        <v>1</v>
      </c>
      <c r="U2550">
        <f>IF(M2550&lt;&gt;"Minor",0,IF(COUNTIFS($A$2:$A2550,$A2550,$D$2:$D2550,$D2550,$M$2:$M2550,"Minor")=1,1,0))</f>
        <v>0</v>
      </c>
    </row>
    <row r="2551">
      <c r="A2551" t="inlineStr">
        <is>
          <t xml:space="preserve">b6992ff36e0ff4142e71f15a59f29601bbf05694</t>
        </is>
      </c>
      <c r="B2551" t="inlineStr">
        <is>
          <t xml:space="preserve">The Drowning Moon</t>
        </is>
      </c>
      <c r="C2551" t="inlineStr">
        <is>
          <t xml:space="preserve">Drowning Moon: Tochter Des Meeres</t>
        </is>
      </c>
      <c r="D2551" t="inlineStr">
        <is>
          <t xml:space="preserve">ffbb5c26077b453f49754af136d0b7db5b13ae14</t>
        </is>
      </c>
      <c r="E2551" t="inlineStr">
        <is>
          <t xml:space="preserve">Episode 367: Umgang Mit Der Plage</t>
        </is>
      </c>
      <c r="F2551">
        <v>367</v>
      </c>
      <c r="G2551" t="inlineStr">
        <is>
          <t xml:space="preserve">6:31-6:36</t>
        </is>
      </c>
      <c r="H2551" t="inlineStr">
        <is>
          <t xml:space="preserve">Resolved</t>
        </is>
      </c>
      <c r="I2551" t="inlineStr">
        <is>
          <t xml:space="preserve">Remarks: Script error
- Line from Script: Sie sahen Herzog Noah, der zusammen mit Dame Anaya auf sie zukam. - Note: Dame should be Lady</t>
        </is>
      </c>
      <c r="J2551" t="inlineStr">
        <is>
          <t xml:space="preserve">AI</t>
        </is>
      </c>
      <c r="K2551" t="inlineStr">
        <is>
          <t xml:space="preserve">Script error</t>
        </is>
      </c>
      <c r="L2551" t="inlineStr">
        <is>
          <t xml:space="preserve">Script error</t>
        </is>
      </c>
      <c r="M2551" t="str">
        <f>IFERROR(IF(VLOOKUP(L2551,'Quantification'!$A:$B,2,FALSE)&amp;""="","Unclassified",VLOOKUP(L2551,'Quantification'!$A:$B,2,FALSE)),"Unclassified")</f>
        <v>Major</v>
      </c>
      <c r="N2551" t="inlineStr">
        <is>
          <t xml:space="preserve">frl-nina.wiederhold@pocketfm.com</t>
        </is>
      </c>
      <c r="O2551" t="inlineStr">
        <is>
          <t xml:space="preserve">Issues found in raw</t>
        </is>
      </c>
      <c r="P2551" t="str">
        <f>IF(OR(O2551="Issues found in master",O2551="Final master"),"Master",IF(OR(O2551="Ready for Master",O2551="Issues found in raw",O2551="Raw under QC",O2551="Issues resolved in raw"),"Raw","-"))</f>
        <v>Raw</v>
      </c>
      <c r="Q2551" s="13">
        <v>46286.4875</v>
      </c>
      <c r="R2551" t="inlineStr">
        <is>
          <t xml:space="preserve">2026-09 (Sept)</t>
        </is>
      </c>
      <c r="S2551">
        <f>IF(M2551="Not an error",0,IF(COUNTIFS($A$2:$A2551,$A2551,$D$2:$D2551,$D2551,$M$2:$M2551,"&lt;&gt;Not an error")=1,1,0))</f>
        <v>1</v>
      </c>
      <c r="T2551">
        <f>IF(M2551&lt;&gt;"Major",0,IF(COUNTIFS($A$2:$A2551,$A2551,$D$2:$D2551,$D2551,$M$2:$M2551,"Major")=1,1,0))</f>
        <v>1</v>
      </c>
      <c r="U2551">
        <f>IF(M2551&lt;&gt;"Minor",0,IF(COUNTIFS($A$2:$A2551,$A2551,$D$2:$D2551,$D2551,$M$2:$M2551,"Minor")=1,1,0))</f>
        <v>0</v>
      </c>
    </row>
    <row r="2552">
      <c r="A2552" t="inlineStr">
        <is>
          <t xml:space="preserve">b6992ff36e0ff4142e71f15a59f29601bbf05694</t>
        </is>
      </c>
      <c r="B2552" t="inlineStr">
        <is>
          <t xml:space="preserve">The Drowning Moon</t>
        </is>
      </c>
      <c r="C2552" t="inlineStr">
        <is>
          <t xml:space="preserve">Drowning Moon: Tochter Des Meeres</t>
        </is>
      </c>
      <c r="D2552" t="inlineStr">
        <is>
          <t xml:space="preserve">7149f91ef36fcaa88b77a7074994926670842c64</t>
        </is>
      </c>
      <c r="E2552" t="inlineStr">
        <is>
          <t xml:space="preserve">Episode 368: Beginn Der Soiree</t>
        </is>
      </c>
      <c r="F2552">
        <v>368</v>
      </c>
      <c r="G2552" t="inlineStr">
        <is>
          <t xml:space="preserve">11:14-11:22</t>
        </is>
      </c>
      <c r="H2552" t="inlineStr">
        <is>
          <t xml:space="preserve">Resolved</t>
        </is>
      </c>
      <c r="I2552" t="inlineStr">
        <is>
          <t xml:space="preserve">Remarks: Script error
- Line from Script: Dass die Hookes Dame Kamilla getötet haben, um an das Vermögen der Verstorbenen zu gelangen, und es jetzt auf die Moriartys abgesehen haben?“
- Note: Dame should be Lady</t>
        </is>
      </c>
      <c r="J2552" t="inlineStr">
        <is>
          <t xml:space="preserve">AI</t>
        </is>
      </c>
      <c r="K2552" t="inlineStr">
        <is>
          <t xml:space="preserve">Script error</t>
        </is>
      </c>
      <c r="L2552" t="inlineStr">
        <is>
          <t xml:space="preserve">Script error</t>
        </is>
      </c>
      <c r="M2552" t="str">
        <f>IFERROR(IF(VLOOKUP(L2552,'Quantification'!$A:$B,2,FALSE)&amp;""="","Unclassified",VLOOKUP(L2552,'Quantification'!$A:$B,2,FALSE)),"Unclassified")</f>
        <v>Major</v>
      </c>
      <c r="N2552" t="inlineStr">
        <is>
          <t xml:space="preserve">frl-nina.wiederhold@pocketfm.com</t>
        </is>
      </c>
      <c r="O2552" t="inlineStr">
        <is>
          <t xml:space="preserve">Issues found in raw</t>
        </is>
      </c>
      <c r="P2552" t="str">
        <f>IF(OR(O2552="Issues found in master",O2552="Final master"),"Master",IF(OR(O2552="Ready for Master",O2552="Issues found in raw",O2552="Raw under QC",O2552="Issues resolved in raw"),"Raw","-"))</f>
        <v>Raw</v>
      </c>
      <c r="Q2552" s="13">
        <v>46286.48819444445</v>
      </c>
      <c r="R2552" t="inlineStr">
        <is>
          <t xml:space="preserve">2026-09 (Sept)</t>
        </is>
      </c>
      <c r="S2552">
        <f>IF(M2552="Not an error",0,IF(COUNTIFS($A$2:$A2552,$A2552,$D$2:$D2552,$D2552,$M$2:$M2552,"&lt;&gt;Not an error")=1,1,0))</f>
        <v>1</v>
      </c>
      <c r="T2552">
        <f>IF(M2552&lt;&gt;"Major",0,IF(COUNTIFS($A$2:$A2552,$A2552,$D$2:$D2552,$D2552,$M$2:$M2552,"Major")=1,1,0))</f>
        <v>1</v>
      </c>
      <c r="U2552">
        <f>IF(M2552&lt;&gt;"Minor",0,IF(COUNTIFS($A$2:$A2552,$A2552,$D$2:$D2552,$D2552,$M$2:$M2552,"Minor")=1,1,0))</f>
        <v>0</v>
      </c>
    </row>
    <row r="2553">
      <c r="A2553" t="inlineStr">
        <is>
          <t xml:space="preserve">b6992ff36e0ff4142e71f15a59f29601bbf05694</t>
        </is>
      </c>
      <c r="B2553" t="inlineStr">
        <is>
          <t xml:space="preserve">The Drowning Moon</t>
        </is>
      </c>
      <c r="C2553" t="inlineStr">
        <is>
          <t xml:space="preserve">Drowning Moon: Tochter Des Meeres</t>
        </is>
      </c>
      <c r="D2553" t="inlineStr">
        <is>
          <t xml:space="preserve">7149f91ef36fcaa88b77a7074994926670842c64</t>
        </is>
      </c>
      <c r="E2553" t="inlineStr">
        <is>
          <t xml:space="preserve">Episode 368: Beginn Der Soiree</t>
        </is>
      </c>
      <c r="F2553">
        <v>368</v>
      </c>
      <c r="G2553" t="inlineStr">
        <is>
          <t xml:space="preserve">12:02-12:16</t>
        </is>
      </c>
      <c r="H2553" t="inlineStr">
        <is>
          <t xml:space="preserve">Resolved</t>
        </is>
      </c>
      <c r="I2553" t="inlineStr">
        <is>
          <t xml:space="preserve">Remarks: Script error
- Line from Script: Sie lässt andere für sich arbeiten, also würde es mich nicht überraschen, wenn sie Dame Kamilla getötet hätte.“
- Note: Dame should be Lady</t>
        </is>
      </c>
      <c r="J2553" t="inlineStr">
        <is>
          <t xml:space="preserve">AI</t>
        </is>
      </c>
      <c r="K2553" t="inlineStr">
        <is>
          <t xml:space="preserve">Script error</t>
        </is>
      </c>
      <c r="L2553" t="inlineStr">
        <is>
          <t xml:space="preserve">Script error</t>
        </is>
      </c>
      <c r="M2553" t="str">
        <f>IFERROR(IF(VLOOKUP(L2553,'Quantification'!$A:$B,2,FALSE)&amp;""="","Unclassified",VLOOKUP(L2553,'Quantification'!$A:$B,2,FALSE)),"Unclassified")</f>
        <v>Major</v>
      </c>
      <c r="N2553" t="inlineStr">
        <is>
          <t xml:space="preserve">frl-nina.wiederhold@pocketfm.com</t>
        </is>
      </c>
      <c r="O2553" t="inlineStr">
        <is>
          <t xml:space="preserve">Issues found in raw</t>
        </is>
      </c>
      <c r="P2553" t="str">
        <f>IF(OR(O2553="Issues found in master",O2553="Final master"),"Master",IF(OR(O2553="Ready for Master",O2553="Issues found in raw",O2553="Raw under QC",O2553="Issues resolved in raw"),"Raw","-"))</f>
        <v>Raw</v>
      </c>
      <c r="Q2553" s="13">
        <v>46286.48819444445</v>
      </c>
      <c r="R2553" t="inlineStr">
        <is>
          <t xml:space="preserve">2026-09 (Sept)</t>
        </is>
      </c>
      <c r="S2553">
        <f>IF(M2553="Not an error",0,IF(COUNTIFS($A$2:$A2553,$A2553,$D$2:$D2553,$D2553,$M$2:$M2553,"&lt;&gt;Not an error")=1,1,0))</f>
        <v>0</v>
      </c>
      <c r="T2553">
        <f>IF(M2553&lt;&gt;"Major",0,IF(COUNTIFS($A$2:$A2553,$A2553,$D$2:$D2553,$D2553,$M$2:$M2553,"Major")=1,1,0))</f>
        <v>0</v>
      </c>
      <c r="U2553">
        <f>IF(M2553&lt;&gt;"Minor",0,IF(COUNTIFS($A$2:$A2553,$A2553,$D$2:$D2553,$D2553,$M$2:$M2553,"Minor")=1,1,0))</f>
        <v>0</v>
      </c>
    </row>
    <row r="2554">
      <c r="A2554" t="inlineStr">
        <is>
          <t xml:space="preserve">b6992ff36e0ff4142e71f15a59f29601bbf05694</t>
        </is>
      </c>
      <c r="B2554" t="inlineStr">
        <is>
          <t xml:space="preserve">The Drowning Moon</t>
        </is>
      </c>
      <c r="C2554" t="inlineStr">
        <is>
          <t xml:space="preserve">Drowning Moon: Tochter Des Meeres</t>
        </is>
      </c>
      <c r="D2554" t="inlineStr">
        <is>
          <t xml:space="preserve">97ab95008008e40d4315a07231eca451bfd2d31e</t>
        </is>
      </c>
      <c r="E2554" t="inlineStr">
        <is>
          <t xml:space="preserve">Episode 371: Greifbares Geschäft Für Eine Woche</t>
        </is>
      </c>
      <c r="F2554">
        <v>371</v>
      </c>
      <c r="G2554" t="inlineStr">
        <is>
          <t xml:space="preserve">8:41-8:46</t>
        </is>
      </c>
      <c r="H2554" t="inlineStr">
        <is>
          <t xml:space="preserve">Resolved</t>
        </is>
      </c>
      <c r="I2554" t="inlineStr">
        <is>
          <t xml:space="preserve">Remarks: Script error
- Line from Script: „Ich glaube, Dame Anaya wartet im Ballsaal. - Note: Dame should be Lady</t>
        </is>
      </c>
      <c r="J2554" t="inlineStr">
        <is>
          <t xml:space="preserve">AI</t>
        </is>
      </c>
      <c r="K2554" t="inlineStr">
        <is>
          <t xml:space="preserve">Script error</t>
        </is>
      </c>
      <c r="L2554" t="inlineStr">
        <is>
          <t xml:space="preserve">Script error</t>
        </is>
      </c>
      <c r="M2554" t="str">
        <f>IFERROR(IF(VLOOKUP(L2554,'Quantification'!$A:$B,2,FALSE)&amp;""="","Unclassified",VLOOKUP(L2554,'Quantification'!$A:$B,2,FALSE)),"Unclassified")</f>
        <v>Major</v>
      </c>
      <c r="N2554" t="inlineStr">
        <is>
          <t xml:space="preserve">frl-nina.wiederhold@pocketfm.com</t>
        </is>
      </c>
      <c r="O2554" t="inlineStr">
        <is>
          <t xml:space="preserve">Issues found in raw</t>
        </is>
      </c>
      <c r="P2554" t="str">
        <f>IF(OR(O2554="Issues found in master",O2554="Final master"),"Master",IF(OR(O2554="Ready for Master",O2554="Issues found in raw",O2554="Raw under QC",O2554="Issues resolved in raw"),"Raw","-"))</f>
        <v>Raw</v>
      </c>
      <c r="Q2554" s="13">
        <v>46286.48819444445</v>
      </c>
      <c r="R2554" t="inlineStr">
        <is>
          <t xml:space="preserve">2026-09 (Sept)</t>
        </is>
      </c>
      <c r="S2554">
        <f>IF(M2554="Not an error",0,IF(COUNTIFS($A$2:$A2554,$A2554,$D$2:$D2554,$D2554,$M$2:$M2554,"&lt;&gt;Not an error")=1,1,0))</f>
        <v>1</v>
      </c>
      <c r="T2554">
        <f>IF(M2554&lt;&gt;"Major",0,IF(COUNTIFS($A$2:$A2554,$A2554,$D$2:$D2554,$D2554,$M$2:$M2554,"Major")=1,1,0))</f>
        <v>1</v>
      </c>
      <c r="U2554">
        <f>IF(M2554&lt;&gt;"Minor",0,IF(COUNTIFS($A$2:$A2554,$A2554,$D$2:$D2554,$D2554,$M$2:$M2554,"Minor")=1,1,0))</f>
        <v>0</v>
      </c>
    </row>
    <row r="2555">
      <c r="A2555" t="inlineStr">
        <is>
          <t xml:space="preserve">b6992ff36e0ff4142e71f15a59f29601bbf05694</t>
        </is>
      </c>
      <c r="B2555" t="inlineStr">
        <is>
          <t xml:space="preserve">The Drowning Moon</t>
        </is>
      </c>
      <c r="C2555" t="inlineStr">
        <is>
          <t xml:space="preserve">Drowning Moon: Tochter Des Meeres</t>
        </is>
      </c>
      <c r="D2555" t="inlineStr">
        <is>
          <t xml:space="preserve">97ab95008008e40d4315a07231eca451bfd2d31e</t>
        </is>
      </c>
      <c r="E2555" t="inlineStr">
        <is>
          <t xml:space="preserve">Episode 371: Greifbares Geschäft Für Eine Woche</t>
        </is>
      </c>
      <c r="F2555">
        <v>371</v>
      </c>
      <c r="G2555" t="inlineStr">
        <is>
          <t xml:space="preserve">14:04-14:14</t>
        </is>
      </c>
      <c r="H2555" t="inlineStr">
        <is>
          <t xml:space="preserve">Resolved</t>
        </is>
      </c>
      <c r="I2555" t="inlineStr">
        <is>
          <t xml:space="preserve">Remarks: Script error
- Line from Script: „Es ist nicht zu spät, einen Schritt zurückzutreten, Dame Anaya. Sie sind eine scharfsinnige Frau und sollten wissen, wie es um mich, oder um meine Familie, steht. - Note: Dame should be Lady</t>
        </is>
      </c>
      <c r="J2555" t="inlineStr">
        <is>
          <t xml:space="preserve">AI</t>
        </is>
      </c>
      <c r="K2555" t="inlineStr">
        <is>
          <t xml:space="preserve">Script error</t>
        </is>
      </c>
      <c r="L2555" t="inlineStr">
        <is>
          <t xml:space="preserve">Script error</t>
        </is>
      </c>
      <c r="M2555" t="str">
        <f>IFERROR(IF(VLOOKUP(L2555,'Quantification'!$A:$B,2,FALSE)&amp;""="","Unclassified",VLOOKUP(L2555,'Quantification'!$A:$B,2,FALSE)),"Unclassified")</f>
        <v>Major</v>
      </c>
      <c r="N2555" t="inlineStr">
        <is>
          <t xml:space="preserve">frl-nina.wiederhold@pocketfm.com</t>
        </is>
      </c>
      <c r="O2555" t="inlineStr">
        <is>
          <t xml:space="preserve">Issues found in raw</t>
        </is>
      </c>
      <c r="P2555" t="str">
        <f>IF(OR(O2555="Issues found in master",O2555="Final master"),"Master",IF(OR(O2555="Ready for Master",O2555="Issues found in raw",O2555="Raw under QC",O2555="Issues resolved in raw"),"Raw","-"))</f>
        <v>Raw</v>
      </c>
      <c r="Q2555" s="13">
        <v>46286.48819444445</v>
      </c>
      <c r="R2555" t="inlineStr">
        <is>
          <t xml:space="preserve">2026-09 (Sept)</t>
        </is>
      </c>
      <c r="S2555">
        <f>IF(M2555="Not an error",0,IF(COUNTIFS($A$2:$A2555,$A2555,$D$2:$D2555,$D2555,$M$2:$M2555,"&lt;&gt;Not an error")=1,1,0))</f>
        <v>0</v>
      </c>
      <c r="T2555">
        <f>IF(M2555&lt;&gt;"Major",0,IF(COUNTIFS($A$2:$A2555,$A2555,$D$2:$D2555,$D2555,$M$2:$M2555,"Major")=1,1,0))</f>
        <v>0</v>
      </c>
      <c r="U2555">
        <f>IF(M2555&lt;&gt;"Minor",0,IF(COUNTIFS($A$2:$A2555,$A2555,$D$2:$D2555,$D2555,$M$2:$M2555,"Minor")=1,1,0))</f>
        <v>0</v>
      </c>
    </row>
    <row r="2556">
      <c r="A2556" t="inlineStr">
        <is>
          <t xml:space="preserve">b6992ff36e0ff4142e71f15a59f29601bbf05694</t>
        </is>
      </c>
      <c r="B2556" t="inlineStr">
        <is>
          <t xml:space="preserve">The Drowning Moon</t>
        </is>
      </c>
      <c r="C2556" t="inlineStr">
        <is>
          <t xml:space="preserve">Drowning Moon: Tochter Des Meeres</t>
        </is>
      </c>
      <c r="D2556" t="inlineStr">
        <is>
          <t xml:space="preserve">e984d1572b3eb3abf54b1cefb87371351b3ceb84</t>
        </is>
      </c>
      <c r="E2556" t="inlineStr">
        <is>
          <t xml:space="preserve">Episode 372: Von Augen Fern</t>
        </is>
      </c>
      <c r="F2556">
        <v>372</v>
      </c>
      <c r="G2556" t="inlineStr">
        <is>
          <t xml:space="preserve">1:29-1:35</t>
        </is>
      </c>
      <c r="H2556" t="inlineStr">
        <is>
          <t xml:space="preserve">Resolved</t>
        </is>
      </c>
      <c r="I2556" t="inlineStr">
        <is>
          <t xml:space="preserve">Remarks: Script Error
- Line from Script: „Aber Lady Aurora und Marquis Haken sind noch im Anwesen, und die anderen Gäste auch. - Note: Haken should be Hook</t>
        </is>
      </c>
      <c r="J2556" t="inlineStr">
        <is>
          <t xml:space="preserve">AI</t>
        </is>
      </c>
      <c r="K2556" t="inlineStr">
        <is>
          <t xml:space="preserve">Script error</t>
        </is>
      </c>
      <c r="L2556" t="inlineStr">
        <is>
          <t xml:space="preserve">Script error</t>
        </is>
      </c>
      <c r="M2556" t="str">
        <f>IFERROR(IF(VLOOKUP(L2556,'Quantification'!$A:$B,2,FALSE)&amp;""="","Unclassified",VLOOKUP(L2556,'Quantification'!$A:$B,2,FALSE)),"Unclassified")</f>
        <v>Major</v>
      </c>
      <c r="N2556" t="inlineStr">
        <is>
          <t xml:space="preserve">frl-nina.wiederhold@pocketfm.com</t>
        </is>
      </c>
      <c r="O2556" t="inlineStr">
        <is>
          <t xml:space="preserve">Issues found in raw</t>
        </is>
      </c>
      <c r="P2556" t="str">
        <f>IF(OR(O2556="Issues found in master",O2556="Final master"),"Master",IF(OR(O2556="Ready for Master",O2556="Issues found in raw",O2556="Raw under QC",O2556="Issues resolved in raw"),"Raw","-"))</f>
        <v>Raw</v>
      </c>
      <c r="Q2556" s="13">
        <v>46286.48819444445</v>
      </c>
      <c r="R2556" t="inlineStr">
        <is>
          <t xml:space="preserve">2026-09 (Sept)</t>
        </is>
      </c>
      <c r="S2556">
        <f>IF(M2556="Not an error",0,IF(COUNTIFS($A$2:$A2556,$A2556,$D$2:$D2556,$D2556,$M$2:$M2556,"&lt;&gt;Not an error")=1,1,0))</f>
        <v>1</v>
      </c>
      <c r="T2556">
        <f>IF(M2556&lt;&gt;"Major",0,IF(COUNTIFS($A$2:$A2556,$A2556,$D$2:$D2556,$D2556,$M$2:$M2556,"Major")=1,1,0))</f>
        <v>1</v>
      </c>
      <c r="U2556">
        <f>IF(M2556&lt;&gt;"Minor",0,IF(COUNTIFS($A$2:$A2556,$A2556,$D$2:$D2556,$D2556,$M$2:$M2556,"Minor")=1,1,0))</f>
        <v>0</v>
      </c>
    </row>
    <row r="2557">
      <c r="A2557" t="inlineStr">
        <is>
          <t xml:space="preserve">b6992ff36e0ff4142e71f15a59f29601bbf05694</t>
        </is>
      </c>
      <c r="B2557" t="inlineStr">
        <is>
          <t xml:space="preserve">The Drowning Moon</t>
        </is>
      </c>
      <c r="C2557" t="inlineStr">
        <is>
          <t xml:space="preserve">Drowning Moon: Tochter Des Meeres</t>
        </is>
      </c>
      <c r="D2557" t="inlineStr">
        <is>
          <t xml:space="preserve">56a09d91d83bdcd507a9133f6ace97a593aa1d8d</t>
        </is>
      </c>
      <c r="E2557" t="inlineStr">
        <is>
          <t xml:space="preserve">Episode 375: Abgang Der Gäste</t>
        </is>
      </c>
      <c r="F2557">
        <v>375</v>
      </c>
      <c r="G2557" t="inlineStr">
        <is>
          <t xml:space="preserve">3:18-3:22</t>
        </is>
      </c>
      <c r="H2557" t="inlineStr">
        <is>
          <t xml:space="preserve">Resolved</t>
        </is>
      </c>
      <c r="I2557" t="inlineStr">
        <is>
          <t xml:space="preserve">Remarks: Script error
- Line from Script: „Leider muss ich Dame Anaya nach Hause bringen“
- Note: Dame should be Lady</t>
        </is>
      </c>
      <c r="J2557" t="inlineStr">
        <is>
          <t xml:space="preserve">AI</t>
        </is>
      </c>
      <c r="K2557" t="inlineStr">
        <is>
          <t xml:space="preserve">Script error</t>
        </is>
      </c>
      <c r="L2557" t="inlineStr">
        <is>
          <t xml:space="preserve">Script error</t>
        </is>
      </c>
      <c r="M2557" t="str">
        <f>IFERROR(IF(VLOOKUP(L2557,'Quantification'!$A:$B,2,FALSE)&amp;""="","Unclassified",VLOOKUP(L2557,'Quantification'!$A:$B,2,FALSE)),"Unclassified")</f>
        <v>Major</v>
      </c>
      <c r="N2557" t="inlineStr">
        <is>
          <t xml:space="preserve">frl-nina.wiederhold@pocketfm.com</t>
        </is>
      </c>
      <c r="O2557" t="inlineStr">
        <is>
          <t xml:space="preserve">Issues found in raw</t>
        </is>
      </c>
      <c r="P2557" t="str">
        <f>IF(OR(O2557="Issues found in master",O2557="Final master"),"Master",IF(OR(O2557="Ready for Master",O2557="Issues found in raw",O2557="Raw under QC",O2557="Issues resolved in raw"),"Raw","-"))</f>
        <v>Raw</v>
      </c>
      <c r="Q2557" s="13">
        <v>46286.48888888889</v>
      </c>
      <c r="R2557" t="inlineStr">
        <is>
          <t xml:space="preserve">2026-09 (Sept)</t>
        </is>
      </c>
      <c r="S2557">
        <f>IF(M2557="Not an error",0,IF(COUNTIFS($A$2:$A2557,$A2557,$D$2:$D2557,$D2557,$M$2:$M2557,"&lt;&gt;Not an error")=1,1,0))</f>
        <v>1</v>
      </c>
      <c r="T2557">
        <f>IF(M2557&lt;&gt;"Major",0,IF(COUNTIFS($A$2:$A2557,$A2557,$D$2:$D2557,$D2557,$M$2:$M2557,"Major")=1,1,0))</f>
        <v>1</v>
      </c>
      <c r="U2557">
        <f>IF(M2557&lt;&gt;"Minor",0,IF(COUNTIFS($A$2:$A2557,$A2557,$D$2:$D2557,$D2557,$M$2:$M2557,"Minor")=1,1,0))</f>
        <v>0</v>
      </c>
    </row>
    <row r="2558">
      <c r="A2558" t="inlineStr">
        <is>
          <t xml:space="preserve">b6992ff36e0ff4142e71f15a59f29601bbf05694</t>
        </is>
      </c>
      <c r="B2558" t="inlineStr">
        <is>
          <t xml:space="preserve">The Drowning Moon</t>
        </is>
      </c>
      <c r="C2558" t="inlineStr">
        <is>
          <t xml:space="preserve">Drowning Moon: Tochter Des Meeres</t>
        </is>
      </c>
      <c r="D2558" t="inlineStr">
        <is>
          <t xml:space="preserve">56a09d91d83bdcd507a9133f6ace97a593aa1d8d</t>
        </is>
      </c>
      <c r="E2558" t="inlineStr">
        <is>
          <t xml:space="preserve">Episode 375: Abgang Der Gäste</t>
        </is>
      </c>
      <c r="F2558">
        <v>375</v>
      </c>
      <c r="G2558" t="inlineStr">
        <is>
          <t xml:space="preserve">3:46-3:51</t>
        </is>
      </c>
      <c r="H2558" t="inlineStr">
        <is>
          <t xml:space="preserve">Resolved</t>
        </is>
      </c>
      <c r="I2558" t="inlineStr">
        <is>
          <t xml:space="preserve">Remarks: Script error
- Line from Script:„Dame Anaya, wie wäre es, wenn Ihr auf einen Drink bleibt?“
- Note: Dame should be Lady</t>
        </is>
      </c>
      <c r="J2558" t="inlineStr">
        <is>
          <t xml:space="preserve">AI</t>
        </is>
      </c>
      <c r="K2558" t="inlineStr">
        <is>
          <t xml:space="preserve">Script error</t>
        </is>
      </c>
      <c r="L2558" t="inlineStr">
        <is>
          <t xml:space="preserve">Script error</t>
        </is>
      </c>
      <c r="M2558" t="str">
        <f>IFERROR(IF(VLOOKUP(L2558,'Quantification'!$A:$B,2,FALSE)&amp;""="","Unclassified",VLOOKUP(L2558,'Quantification'!$A:$B,2,FALSE)),"Unclassified")</f>
        <v>Major</v>
      </c>
      <c r="N2558" t="inlineStr">
        <is>
          <t xml:space="preserve">frl-nina.wiederhold@pocketfm.com</t>
        </is>
      </c>
      <c r="O2558" t="inlineStr">
        <is>
          <t xml:space="preserve">Issues found in raw</t>
        </is>
      </c>
      <c r="P2558" t="str">
        <f>IF(OR(O2558="Issues found in master",O2558="Final master"),"Master",IF(OR(O2558="Ready for Master",O2558="Issues found in raw",O2558="Raw under QC",O2558="Issues resolved in raw"),"Raw","-"))</f>
        <v>Raw</v>
      </c>
      <c r="Q2558" s="13">
        <v>46286.48888888889</v>
      </c>
      <c r="R2558" t="inlineStr">
        <is>
          <t xml:space="preserve">2026-09 (Sept)</t>
        </is>
      </c>
      <c r="S2558">
        <f>IF(M2558="Not an error",0,IF(COUNTIFS($A$2:$A2558,$A2558,$D$2:$D2558,$D2558,$M$2:$M2558,"&lt;&gt;Not an error")=1,1,0))</f>
        <v>0</v>
      </c>
      <c r="T2558">
        <f>IF(M2558&lt;&gt;"Major",0,IF(COUNTIFS($A$2:$A2558,$A2558,$D$2:$D2558,$D2558,$M$2:$M2558,"Major")=1,1,0))</f>
        <v>0</v>
      </c>
      <c r="U2558">
        <f>IF(M2558&lt;&gt;"Minor",0,IF(COUNTIFS($A$2:$A2558,$A2558,$D$2:$D2558,$D2558,$M$2:$M2558,"Minor")=1,1,0))</f>
        <v>0</v>
      </c>
    </row>
    <row r="2559">
      <c r="A2559" t="inlineStr">
        <is>
          <t xml:space="preserve">b6992ff36e0ff4142e71f15a59f29601bbf05694</t>
        </is>
      </c>
      <c r="B2559" t="inlineStr">
        <is>
          <t xml:space="preserve">The Drowning Moon</t>
        </is>
      </c>
      <c r="C2559" t="inlineStr">
        <is>
          <t xml:space="preserve">Drowning Moon: Tochter Des Meeres</t>
        </is>
      </c>
      <c r="D2559" t="inlineStr">
        <is>
          <t xml:space="preserve">56a09d91d83bdcd507a9133f6ace97a593aa1d8d</t>
        </is>
      </c>
      <c r="E2559" t="inlineStr">
        <is>
          <t xml:space="preserve">Episode 375: Abgang Der Gäste</t>
        </is>
      </c>
      <c r="F2559">
        <v>375</v>
      </c>
      <c r="G2559" t="inlineStr">
        <is>
          <t xml:space="preserve">4:29-4:36</t>
        </is>
      </c>
      <c r="H2559" t="inlineStr">
        <is>
          <t xml:space="preserve">Resolved</t>
        </is>
      </c>
      <c r="I2559" t="inlineStr">
        <is>
          <t xml:space="preserve">Remarks: Script error
- Line from Script: „Noah ist ein enger Bekannter dieses Hauses, was uns doch ebenfalls zu Vertrauten machen sollte, Dame Anaya“
- Note: Dame should be Lady</t>
        </is>
      </c>
      <c r="J2559" t="inlineStr">
        <is>
          <t xml:space="preserve">AI</t>
        </is>
      </c>
      <c r="K2559" t="inlineStr">
        <is>
          <t xml:space="preserve">Script error</t>
        </is>
      </c>
      <c r="L2559" t="inlineStr">
        <is>
          <t xml:space="preserve">Script error</t>
        </is>
      </c>
      <c r="M2559" t="str">
        <f>IFERROR(IF(VLOOKUP(L2559,'Quantification'!$A:$B,2,FALSE)&amp;""="","Unclassified",VLOOKUP(L2559,'Quantification'!$A:$B,2,FALSE)),"Unclassified")</f>
        <v>Major</v>
      </c>
      <c r="N2559" t="inlineStr">
        <is>
          <t xml:space="preserve">frl-nina.wiederhold@pocketfm.com</t>
        </is>
      </c>
      <c r="O2559" t="inlineStr">
        <is>
          <t xml:space="preserve">Issues found in raw</t>
        </is>
      </c>
      <c r="P2559" t="str">
        <f>IF(OR(O2559="Issues found in master",O2559="Final master"),"Master",IF(OR(O2559="Ready for Master",O2559="Issues found in raw",O2559="Raw under QC",O2559="Issues resolved in raw"),"Raw","-"))</f>
        <v>Raw</v>
      </c>
      <c r="Q2559" s="13">
        <v>46286.48888888889</v>
      </c>
      <c r="R2559" t="inlineStr">
        <is>
          <t xml:space="preserve">2026-09 (Sept)</t>
        </is>
      </c>
      <c r="S2559">
        <f>IF(M2559="Not an error",0,IF(COUNTIFS($A$2:$A2559,$A2559,$D$2:$D2559,$D2559,$M$2:$M2559,"&lt;&gt;Not an error")=1,1,0))</f>
        <v>0</v>
      </c>
      <c r="T2559">
        <f>IF(M2559&lt;&gt;"Major",0,IF(COUNTIFS($A$2:$A2559,$A2559,$D$2:$D2559,$D2559,$M$2:$M2559,"Major")=1,1,0))</f>
        <v>0</v>
      </c>
      <c r="U2559">
        <f>IF(M2559&lt;&gt;"Minor",0,IF(COUNTIFS($A$2:$A2559,$A2559,$D$2:$D2559,$D2559,$M$2:$M2559,"Minor")=1,1,0))</f>
        <v>0</v>
      </c>
    </row>
    <row r="2560">
      <c r="A2560" t="inlineStr">
        <is>
          <t xml:space="preserve">b6992ff36e0ff4142e71f15a59f29601bbf05694</t>
        </is>
      </c>
      <c r="B2560" t="inlineStr">
        <is>
          <t xml:space="preserve">The Drowning Moon</t>
        </is>
      </c>
      <c r="C2560" t="inlineStr">
        <is>
          <t xml:space="preserve">Drowning Moon: Tochter Des Meeres</t>
        </is>
      </c>
      <c r="D2560" t="inlineStr">
        <is>
          <t xml:space="preserve">4b976277e47e65c87501c89fdee9000505845c47</t>
        </is>
      </c>
      <c r="E2560" t="inlineStr">
        <is>
          <t xml:space="preserve">Episode 381: Stille Des Nahenden Sturms</t>
        </is>
      </c>
      <c r="F2560">
        <v>381</v>
      </c>
      <c r="G2560" t="inlineStr">
        <is>
          <t xml:space="preserve">5:26-5:48</t>
        </is>
      </c>
      <c r="H2560" t="inlineStr">
        <is>
          <t xml:space="preserve">Resolved</t>
        </is>
      </c>
      <c r="I2560" t="inlineStr">
        <is>
          <t xml:space="preserve">Remarks: Script error
- Line from Script: „Gute Nacht, Herzog Noah. Gute Nacht, Dame Anaya“, verbeugte sich der Kutscher und fuhr mit der Kutsche zum hinteren Teil des Anwesens.
Als Noah losgehen wollte, hielt Anaya ihn auf: „Noah.“
Er drehte sich mit einer Frage in den Augen zu ihr um: „Ja, Dame Anaya?“
- Note: Dame should be Lady</t>
        </is>
      </c>
      <c r="J2560" t="inlineStr">
        <is>
          <t xml:space="preserve">AI</t>
        </is>
      </c>
      <c r="K2560" t="inlineStr">
        <is>
          <t xml:space="preserve">Script error</t>
        </is>
      </c>
      <c r="L2560" t="inlineStr">
        <is>
          <t xml:space="preserve">Script error</t>
        </is>
      </c>
      <c r="M2560" t="str">
        <f>IFERROR(IF(VLOOKUP(L2560,'Quantification'!$A:$B,2,FALSE)&amp;""="","Unclassified",VLOOKUP(L2560,'Quantification'!$A:$B,2,FALSE)),"Unclassified")</f>
        <v>Major</v>
      </c>
      <c r="N2560" t="inlineStr">
        <is>
          <t xml:space="preserve">frl-nina.wiederhold@pocketfm.com</t>
        </is>
      </c>
      <c r="O2560" t="inlineStr">
        <is>
          <t xml:space="preserve">Issues found in raw</t>
        </is>
      </c>
      <c r="P2560" t="str">
        <f>IF(OR(O2560="Issues found in master",O2560="Final master"),"Master",IF(OR(O2560="Ready for Master",O2560="Issues found in raw",O2560="Raw under QC",O2560="Issues resolved in raw"),"Raw","-"))</f>
        <v>Raw</v>
      </c>
      <c r="Q2560" s="13">
        <v>46286.48888888889</v>
      </c>
      <c r="R2560" t="inlineStr">
        <is>
          <t xml:space="preserve">2026-09 (Sept)</t>
        </is>
      </c>
      <c r="S2560">
        <f>IF(M2560="Not an error",0,IF(COUNTIFS($A$2:$A2560,$A2560,$D$2:$D2560,$D2560,$M$2:$M2560,"&lt;&gt;Not an error")=1,1,0))</f>
        <v>1</v>
      </c>
      <c r="T2560">
        <f>IF(M2560&lt;&gt;"Major",0,IF(COUNTIFS($A$2:$A2560,$A2560,$D$2:$D2560,$D2560,$M$2:$M2560,"Major")=1,1,0))</f>
        <v>1</v>
      </c>
      <c r="U2560">
        <f>IF(M2560&lt;&gt;"Minor",0,IF(COUNTIFS($A$2:$A2560,$A2560,$D$2:$D2560,$D2560,$M$2:$M2560,"Minor")=1,1,0))</f>
        <v>0</v>
      </c>
    </row>
    <row r="2561">
      <c r="A2561" t="inlineStr">
        <is>
          <t xml:space="preserve">b6992ff36e0ff4142e71f15a59f29601bbf05694</t>
        </is>
      </c>
      <c r="B2561" t="inlineStr">
        <is>
          <t xml:space="preserve">The Drowning Moon</t>
        </is>
      </c>
      <c r="C2561" t="inlineStr">
        <is>
          <t xml:space="preserve">Drowning Moon: Tochter Des Meeres</t>
        </is>
      </c>
      <c r="D2561" t="inlineStr">
        <is>
          <t xml:space="preserve">b42d9dfc9edf1b8f2cae3134ab4cd12c9f720872</t>
        </is>
      </c>
      <c r="E2561" t="inlineStr">
        <is>
          <t xml:space="preserve">Episode 387: Die Rettung Der Kleinen Katze</t>
        </is>
      </c>
      <c r="F2561">
        <v>387</v>
      </c>
      <c r="G2561" t="inlineStr">
        <is>
          <t xml:space="preserve">0:00-0:05</t>
        </is>
      </c>
      <c r="H2561" t="inlineStr">
        <is>
          <t xml:space="preserve">Resolved</t>
        </is>
      </c>
      <c r="I2561" t="inlineStr">
        <is>
          <t xml:space="preserve">Remarks: Script error
- Line from Script: In Wiese sahen Eve und Eugene weiterhin den Arbeitern bei der Arbeit zu. - Note:Wiese should be Meadow</t>
        </is>
      </c>
      <c r="J2561" t="inlineStr">
        <is>
          <t xml:space="preserve">AI</t>
        </is>
      </c>
      <c r="K2561" t="inlineStr">
        <is>
          <t xml:space="preserve">Script error</t>
        </is>
      </c>
      <c r="L2561" t="inlineStr">
        <is>
          <t xml:space="preserve">Script error</t>
        </is>
      </c>
      <c r="M2561" t="str">
        <f>IFERROR(IF(VLOOKUP(L2561,'Quantification'!$A:$B,2,FALSE)&amp;""="","Unclassified",VLOOKUP(L2561,'Quantification'!$A:$B,2,FALSE)),"Unclassified")</f>
        <v>Major</v>
      </c>
      <c r="N2561" t="inlineStr">
        <is>
          <t xml:space="preserve">frl-nina.wiederhold@pocketfm.com</t>
        </is>
      </c>
      <c r="O2561" t="inlineStr">
        <is>
          <t xml:space="preserve">Issues found in raw</t>
        </is>
      </c>
      <c r="P2561" t="str">
        <f>IF(OR(O2561="Issues found in master",O2561="Final master"),"Master",IF(OR(O2561="Ready for Master",O2561="Issues found in raw",O2561="Raw under QC",O2561="Issues resolved in raw"),"Raw","-"))</f>
        <v>Raw</v>
      </c>
      <c r="Q2561" s="13">
        <v>46286.48958333333</v>
      </c>
      <c r="R2561" t="inlineStr">
        <is>
          <t xml:space="preserve">2026-09 (Sept)</t>
        </is>
      </c>
      <c r="S2561">
        <f>IF(M2561="Not an error",0,IF(COUNTIFS($A$2:$A2561,$A2561,$D$2:$D2561,$D2561,$M$2:$M2561,"&lt;&gt;Not an error")=1,1,0))</f>
        <v>1</v>
      </c>
      <c r="T2561">
        <f>IF(M2561&lt;&gt;"Major",0,IF(COUNTIFS($A$2:$A2561,$A2561,$D$2:$D2561,$D2561,$M$2:$M2561,"Major")=1,1,0))</f>
        <v>1</v>
      </c>
      <c r="U2561">
        <f>IF(M2561&lt;&gt;"Minor",0,IF(COUNTIFS($A$2:$A2561,$A2561,$D$2:$D2561,$D2561,$M$2:$M2561,"Minor")=1,1,0))</f>
        <v>0</v>
      </c>
    </row>
    <row r="2562">
      <c r="A2562" t="inlineStr">
        <is>
          <t xml:space="preserve">b6992ff36e0ff4142e71f15a59f29601bbf05694</t>
        </is>
      </c>
      <c r="B2562" t="inlineStr">
        <is>
          <t xml:space="preserve">The Drowning Moon</t>
        </is>
      </c>
      <c r="C2562" t="inlineStr">
        <is>
          <t xml:space="preserve">Drowning Moon: Tochter Des Meeres</t>
        </is>
      </c>
      <c r="D2562" t="inlineStr">
        <is>
          <t xml:space="preserve">b42d9dfc9edf1b8f2cae3134ab4cd12c9f720872</t>
        </is>
      </c>
      <c r="E2562" t="inlineStr">
        <is>
          <t xml:space="preserve">Episode 387: Die Rettung Der Kleinen Katze</t>
        </is>
      </c>
      <c r="F2562">
        <v>387</v>
      </c>
      <c r="G2562" t="inlineStr">
        <is>
          <t xml:space="preserve">2:57-3:01</t>
        </is>
      </c>
      <c r="H2562" t="inlineStr">
        <is>
          <t xml:space="preserve">Resolved</t>
        </is>
      </c>
      <c r="I2562" t="inlineStr">
        <is>
          <t xml:space="preserve">Remarks: Script error
- Line from Script: „Nächster Halt: Wiese, Humgauy!“
- Note:Wiese should be Meadow</t>
        </is>
      </c>
      <c r="J2562" t="inlineStr">
        <is>
          <t xml:space="preserve">AI</t>
        </is>
      </c>
      <c r="K2562" t="inlineStr">
        <is>
          <t xml:space="preserve">Script error</t>
        </is>
      </c>
      <c r="L2562" t="inlineStr">
        <is>
          <t xml:space="preserve">Script error</t>
        </is>
      </c>
      <c r="M2562" t="str">
        <f>IFERROR(IF(VLOOKUP(L2562,'Quantification'!$A:$B,2,FALSE)&amp;""="","Unclassified",VLOOKUP(L2562,'Quantification'!$A:$B,2,FALSE)),"Unclassified")</f>
        <v>Major</v>
      </c>
      <c r="N2562" t="inlineStr">
        <is>
          <t xml:space="preserve">frl-nina.wiederhold@pocketfm.com</t>
        </is>
      </c>
      <c r="O2562" t="inlineStr">
        <is>
          <t xml:space="preserve">Issues found in raw</t>
        </is>
      </c>
      <c r="P2562" t="str">
        <f>IF(OR(O2562="Issues found in master",O2562="Final master"),"Master",IF(OR(O2562="Ready for Master",O2562="Issues found in raw",O2562="Raw under QC",O2562="Issues resolved in raw"),"Raw","-"))</f>
        <v>Raw</v>
      </c>
      <c r="Q2562" s="13">
        <v>46286.48958333333</v>
      </c>
      <c r="R2562" t="inlineStr">
        <is>
          <t xml:space="preserve">2026-09 (Sept)</t>
        </is>
      </c>
      <c r="S2562">
        <f>IF(M2562="Not an error",0,IF(COUNTIFS($A$2:$A2562,$A2562,$D$2:$D2562,$D2562,$M$2:$M2562,"&lt;&gt;Not an error")=1,1,0))</f>
        <v>0</v>
      </c>
      <c r="T2562">
        <f>IF(M2562&lt;&gt;"Major",0,IF(COUNTIFS($A$2:$A2562,$A2562,$D$2:$D2562,$D2562,$M$2:$M2562,"Major")=1,1,0))</f>
        <v>0</v>
      </c>
      <c r="U2562">
        <f>IF(M2562&lt;&gt;"Minor",0,IF(COUNTIFS($A$2:$A2562,$A2562,$D$2:$D2562,$D2562,$M$2:$M2562,"Minor")=1,1,0))</f>
        <v>0</v>
      </c>
    </row>
    <row r="2563">
      <c r="A2563" t="inlineStr">
        <is>
          <t xml:space="preserve">b6992ff36e0ff4142e71f15a59f29601bbf05694</t>
        </is>
      </c>
      <c r="B2563" t="inlineStr">
        <is>
          <t xml:space="preserve">The Drowning Moon</t>
        </is>
      </c>
      <c r="C2563" t="inlineStr">
        <is>
          <t xml:space="preserve">Drowning Moon: Tochter Des Meeres</t>
        </is>
      </c>
      <c r="D2563" t="inlineStr">
        <is>
          <t xml:space="preserve">b42d9dfc9edf1b8f2cae3134ab4cd12c9f720872</t>
        </is>
      </c>
      <c r="E2563" t="inlineStr">
        <is>
          <t xml:space="preserve">Episode 387: Die Rettung Der Kleinen Katze</t>
        </is>
      </c>
      <c r="F2563">
        <v>387</v>
      </c>
      <c r="G2563" t="inlineStr">
        <is>
          <t xml:space="preserve">4:32-4:39</t>
        </is>
      </c>
      <c r="H2563" t="inlineStr">
        <is>
          <t xml:space="preserve">Resolved</t>
        </is>
      </c>
      <c r="I2563" t="inlineStr">
        <is>
          <t xml:space="preserve">Remarks: Script error
- Line from Script: Als die Postkutsche in Wiese ankam, hielt der Kutscher an und rief: „Wiese! Jemand nach Humgauy?“
- Note:Wiese should be Meadow</t>
        </is>
      </c>
      <c r="J2563" t="inlineStr">
        <is>
          <t xml:space="preserve">AI</t>
        </is>
      </c>
      <c r="K2563" t="inlineStr">
        <is>
          <t xml:space="preserve">Script error</t>
        </is>
      </c>
      <c r="L2563" t="inlineStr">
        <is>
          <t xml:space="preserve">Script error</t>
        </is>
      </c>
      <c r="M2563" t="str">
        <f>IFERROR(IF(VLOOKUP(L2563,'Quantification'!$A:$B,2,FALSE)&amp;""="","Unclassified",VLOOKUP(L2563,'Quantification'!$A:$B,2,FALSE)),"Unclassified")</f>
        <v>Major</v>
      </c>
      <c r="N2563" t="inlineStr">
        <is>
          <t xml:space="preserve">frl-nina.wiederhold@pocketfm.com</t>
        </is>
      </c>
      <c r="O2563" t="inlineStr">
        <is>
          <t xml:space="preserve">Issues found in raw</t>
        </is>
      </c>
      <c r="P2563" t="str">
        <f>IF(OR(O2563="Issues found in master",O2563="Final master"),"Master",IF(OR(O2563="Ready for Master",O2563="Issues found in raw",O2563="Raw under QC",O2563="Issues resolved in raw"),"Raw","-"))</f>
        <v>Raw</v>
      </c>
      <c r="Q2563" s="13">
        <v>46286.48958333333</v>
      </c>
      <c r="R2563" t="inlineStr">
        <is>
          <t xml:space="preserve">2026-09 (Sept)</t>
        </is>
      </c>
      <c r="S2563">
        <f>IF(M2563="Not an error",0,IF(COUNTIFS($A$2:$A2563,$A2563,$D$2:$D2563,$D2563,$M$2:$M2563,"&lt;&gt;Not an error")=1,1,0))</f>
        <v>0</v>
      </c>
      <c r="T2563">
        <f>IF(M2563&lt;&gt;"Major",0,IF(COUNTIFS($A$2:$A2563,$A2563,$D$2:$D2563,$D2563,$M$2:$M2563,"Major")=1,1,0))</f>
        <v>0</v>
      </c>
      <c r="U2563">
        <f>IF(M2563&lt;&gt;"Minor",0,IF(COUNTIFS($A$2:$A2563,$A2563,$D$2:$D2563,$D2563,$M$2:$M2563,"Minor")=1,1,0))</f>
        <v>0</v>
      </c>
    </row>
    <row r="2564">
      <c r="A2564" t="inlineStr">
        <is>
          <t xml:space="preserve">b6992ff36e0ff4142e71f15a59f29601bbf05694</t>
        </is>
      </c>
      <c r="B2564" t="inlineStr">
        <is>
          <t xml:space="preserve">The Drowning Moon</t>
        </is>
      </c>
      <c r="C2564" t="inlineStr">
        <is>
          <t xml:space="preserve">Drowning Moon: Tochter Des Meeres</t>
        </is>
      </c>
      <c r="D2564" t="inlineStr">
        <is>
          <t xml:space="preserve">9b2504bcb240ea6690426687a7e320853f57db6d</t>
        </is>
      </c>
      <c r="E2564" t="inlineStr">
        <is>
          <t xml:space="preserve">Episode 391: Vampirverwandlung</t>
        </is>
      </c>
      <c r="F2564">
        <v>391</v>
      </c>
      <c r="G2564" t="inlineStr">
        <is>
          <t xml:space="preserve">3:13-3:22</t>
        </is>
      </c>
      <c r="H2564" t="inlineStr">
        <is>
          <t xml:space="preserve">Resolved</t>
        </is>
      </c>
      <c r="I2564" t="inlineStr">
        <is>
          <t xml:space="preserve">Remarks: Script error
- Line from Script:„Wer ist der nächste Arzt in Wiese?“
- Note:Wiese should be Meadow</t>
        </is>
      </c>
      <c r="J2564" t="inlineStr">
        <is>
          <t xml:space="preserve">AI</t>
        </is>
      </c>
      <c r="K2564" t="inlineStr">
        <is>
          <t xml:space="preserve">Script error</t>
        </is>
      </c>
      <c r="L2564" t="inlineStr">
        <is>
          <t xml:space="preserve">Script error</t>
        </is>
      </c>
      <c r="M2564" t="str">
        <f>IFERROR(IF(VLOOKUP(L2564,'Quantification'!$A:$B,2,FALSE)&amp;""="","Unclassified",VLOOKUP(L2564,'Quantification'!$A:$B,2,FALSE)),"Unclassified")</f>
        <v>Major</v>
      </c>
      <c r="N2564" t="inlineStr">
        <is>
          <t xml:space="preserve">frl-nina.wiederhold@pocketfm.com</t>
        </is>
      </c>
      <c r="O2564" t="inlineStr">
        <is>
          <t xml:space="preserve">Issues found in raw</t>
        </is>
      </c>
      <c r="P2564" t="str">
        <f>IF(OR(O2564="Issues found in master",O2564="Final master"),"Master",IF(OR(O2564="Ready for Master",O2564="Issues found in raw",O2564="Raw under QC",O2564="Issues resolved in raw"),"Raw","-"))</f>
        <v>Raw</v>
      </c>
      <c r="Q2564" s="13">
        <v>46286.48958333333</v>
      </c>
      <c r="R2564" t="inlineStr">
        <is>
          <t xml:space="preserve">2026-09 (Sept)</t>
        </is>
      </c>
      <c r="S2564">
        <f>IF(M2564="Not an error",0,IF(COUNTIFS($A$2:$A2564,$A2564,$D$2:$D2564,$D2564,$M$2:$M2564,"&lt;&gt;Not an error")=1,1,0))</f>
        <v>1</v>
      </c>
      <c r="T2564">
        <f>IF(M2564&lt;&gt;"Major",0,IF(COUNTIFS($A$2:$A2564,$A2564,$D$2:$D2564,$D2564,$M$2:$M2564,"Major")=1,1,0))</f>
        <v>1</v>
      </c>
      <c r="U2564">
        <f>IF(M2564&lt;&gt;"Minor",0,IF(COUNTIFS($A$2:$A2564,$A2564,$D$2:$D2564,$D2564,$M$2:$M2564,"Minor")=1,1,0))</f>
        <v>0</v>
      </c>
    </row>
    <row r="2565">
      <c r="A2565" t="inlineStr">
        <is>
          <t xml:space="preserve">b6992ff36e0ff4142e71f15a59f29601bbf05694</t>
        </is>
      </c>
      <c r="B2565" t="inlineStr">
        <is>
          <t xml:space="preserve">The Drowning Moon</t>
        </is>
      </c>
      <c r="C2565" t="inlineStr">
        <is>
          <t xml:space="preserve">Drowning Moon: Tochter Des Meeres</t>
        </is>
      </c>
      <c r="D2565" t="inlineStr">
        <is>
          <t xml:space="preserve">9b2504bcb240ea6690426687a7e320853f57db6d</t>
        </is>
      </c>
      <c r="E2565" t="inlineStr">
        <is>
          <t xml:space="preserve">Episode 391: Vampirverwandlung</t>
        </is>
      </c>
      <c r="F2565">
        <v>391</v>
      </c>
      <c r="G2565" t="inlineStr">
        <is>
          <t xml:space="preserve">4:31-4:40</t>
        </is>
      </c>
      <c r="H2565" t="inlineStr">
        <is>
          <t xml:space="preserve">Resolved</t>
        </is>
      </c>
      <c r="I2565" t="inlineStr">
        <is>
          <t xml:space="preserve">Remarks: Script error
- Line from Script: „In der Nähe gibt es einen Wald und einen Fluss, wo niemand hingeht“, antwortete Eve, und die Kutsche verließ Wiese.
- Note:Wiese should be Meadow</t>
        </is>
      </c>
      <c r="J2565" t="inlineStr">
        <is>
          <t xml:space="preserve">AI</t>
        </is>
      </c>
      <c r="K2565" t="inlineStr">
        <is>
          <t xml:space="preserve">Script error</t>
        </is>
      </c>
      <c r="L2565" t="inlineStr">
        <is>
          <t xml:space="preserve">Script error</t>
        </is>
      </c>
      <c r="M2565" t="str">
        <f>IFERROR(IF(VLOOKUP(L2565,'Quantification'!$A:$B,2,FALSE)&amp;""="","Unclassified",VLOOKUP(L2565,'Quantification'!$A:$B,2,FALSE)),"Unclassified")</f>
        <v>Major</v>
      </c>
      <c r="N2565" t="inlineStr">
        <is>
          <t xml:space="preserve">frl-nina.wiederhold@pocketfm.com</t>
        </is>
      </c>
      <c r="O2565" t="inlineStr">
        <is>
          <t xml:space="preserve">Issues found in raw</t>
        </is>
      </c>
      <c r="P2565" t="str">
        <f>IF(OR(O2565="Issues found in master",O2565="Final master"),"Master",IF(OR(O2565="Ready for Master",O2565="Issues found in raw",O2565="Raw under QC",O2565="Issues resolved in raw"),"Raw","-"))</f>
        <v>Raw</v>
      </c>
      <c r="Q2565" s="13">
        <v>46286.48958333333</v>
      </c>
      <c r="R2565" t="inlineStr">
        <is>
          <t xml:space="preserve">2026-09 (Sept)</t>
        </is>
      </c>
      <c r="S2565">
        <f>IF(M2565="Not an error",0,IF(COUNTIFS($A$2:$A2565,$A2565,$D$2:$D2565,$D2565,$M$2:$M2565,"&lt;&gt;Not an error")=1,1,0))</f>
        <v>0</v>
      </c>
      <c r="T2565">
        <f>IF(M2565&lt;&gt;"Major",0,IF(COUNTIFS($A$2:$A2565,$A2565,$D$2:$D2565,$D2565,$M$2:$M2565,"Major")=1,1,0))</f>
        <v>0</v>
      </c>
      <c r="U2565">
        <f>IF(M2565&lt;&gt;"Minor",0,IF(COUNTIFS($A$2:$A2565,$A2565,$D$2:$D2565,$D2565,$M$2:$M2565,"Minor")=1,1,0))</f>
        <v>0</v>
      </c>
    </row>
    <row r="2566">
      <c r="A2566" t="inlineStr">
        <is>
          <t xml:space="preserve">bbbc4b9fb540bfb4e940b6d0c7cdfb98e4815e78</t>
        </is>
      </c>
      <c r="B2566" t="inlineStr">
        <is>
          <t xml:space="preserve">The Man They Forgot</t>
        </is>
      </c>
      <c r="C2566" t="inlineStr">
        <is>
          <t xml:space="preserve">Der Vergessene Kriegsgott</t>
        </is>
      </c>
      <c r="D2566" t="inlineStr">
        <is>
          <t xml:space="preserve">025ab718b2de5eed42cba8d2f43f448f03916fec</t>
        </is>
      </c>
      <c r="E2566" t="inlineStr">
        <is>
          <t xml:space="preserve">Episode 30: Rausgeworfen</t>
        </is>
      </c>
      <c r="F2566">
        <v>30</v>
      </c>
      <c r="G2566" t="inlineStr">
        <is>
          <t xml:space="preserve">6:37-6:42</t>
        </is>
      </c>
      <c r="H2566" t="inlineStr">
        <is>
          <t xml:space="preserve">Resolved</t>
        </is>
      </c>
      <c r="I2566" t="inlineStr">
        <is>
          <t xml:space="preserve">"„Hört sofort auf!“, schrie Cheyenne." - tiny background noise in the very end</t>
        </is>
      </c>
      <c r="J2566" t="inlineStr">
        <is>
          <t xml:space="preserve">VOA</t>
        </is>
      </c>
      <c r="K2566" t="inlineStr">
        <is>
          <t xml:space="preserve">Physical noise of VOA</t>
        </is>
      </c>
      <c r="L2566" t="inlineStr">
        <is>
          <t xml:space="preserve">Physical noise of VOA</t>
        </is>
      </c>
      <c r="M2566" t="str">
        <f>IFERROR(IF(VLOOKUP(L2566,'Quantification'!$A:$B,2,FALSE)&amp;""="","Unclassified",VLOOKUP(L2566,'Quantification'!$A:$B,2,FALSE)),"Unclassified")</f>
        <v>Minor</v>
      </c>
      <c r="N2566" t="inlineStr">
        <is>
          <t xml:space="preserve">frl-selina.handke@pocketfm.com</t>
        </is>
      </c>
      <c r="O2566" t="inlineStr">
        <is>
          <t xml:space="preserve">Issues found in raw</t>
        </is>
      </c>
      <c r="P2566" t="str">
        <f>IF(OR(O2566="Issues found in master",O2566="Final master"),"Master",IF(OR(O2566="Ready for Master",O2566="Issues found in raw",O2566="Raw under QC",O2566="Issues resolved in raw"),"Raw","-"))</f>
        <v>Raw</v>
      </c>
      <c r="Q2566" s="13">
        <v>46283.611805555556</v>
      </c>
      <c r="R2566" t="inlineStr">
        <is>
          <t xml:space="preserve">2026-09 (Sept)</t>
        </is>
      </c>
      <c r="S2566">
        <f>IF(M2566="Not an error",0,IF(COUNTIFS($A$2:$A2566,$A2566,$D$2:$D2566,$D2566,$M$2:$M2566,"&lt;&gt;Not an error")=1,1,0))</f>
        <v>1</v>
      </c>
      <c r="T2566">
        <f>IF(M2566&lt;&gt;"Major",0,IF(COUNTIFS($A$2:$A2566,$A2566,$D$2:$D2566,$D2566,$M$2:$M2566,"Major")=1,1,0))</f>
        <v>0</v>
      </c>
      <c r="U2566">
        <f>IF(M2566&lt;&gt;"Minor",0,IF(COUNTIFS($A$2:$A2566,$A2566,$D$2:$D2566,$D2566,$M$2:$M2566,"Minor")=1,1,0))</f>
        <v>1</v>
      </c>
    </row>
    <row r="2567">
      <c r="A2567" t="inlineStr">
        <is>
          <t xml:space="preserve">bbbc4b9fb540bfb4e940b6d0c7cdfb98e4815e78</t>
        </is>
      </c>
      <c r="B2567" t="inlineStr">
        <is>
          <t xml:space="preserve">The Man They Forgot</t>
        </is>
      </c>
      <c r="C2567" t="inlineStr">
        <is>
          <t xml:space="preserve">Der Vergessene Kriegsgott</t>
        </is>
      </c>
      <c r="D2567" t="inlineStr">
        <is>
          <t xml:space="preserve">3e3bc31d7a8d1b7ea0d88ce79c61adc7cb4091d3</t>
        </is>
      </c>
      <c r="E2567" t="inlineStr">
        <is>
          <t xml:space="preserve">Episode 32: Kniend Im Regen</t>
        </is>
      </c>
      <c r="F2567">
        <v>32</v>
      </c>
      <c r="G2567" t="inlineStr">
        <is>
          <t xml:space="preserve">4:10-4:17</t>
        </is>
      </c>
      <c r="H2567" t="inlineStr">
        <is>
          <t xml:space="preserve">Resolved</t>
        </is>
      </c>
      <c r="I2567" t="inlineStr">
        <is>
          <t xml:space="preserve">" Und ihr glaubt ihm immer noch. Ihr zwei seid solche Närrinnen!“ - tiny background noise like a click and voice change</t>
        </is>
      </c>
      <c r="J2567" t="inlineStr">
        <is>
          <t xml:space="preserve">VOA</t>
        </is>
      </c>
      <c r="K2567" t="inlineStr">
        <is>
          <t xml:space="preserve">Background noise</t>
        </is>
      </c>
      <c r="L2567" t="inlineStr">
        <is>
          <t xml:space="preserve">Background noise</t>
        </is>
      </c>
      <c r="M2567" t="str">
        <f>IFERROR(IF(VLOOKUP(L2567,'Quantification'!$A:$B,2,FALSE)&amp;""="","Unclassified",VLOOKUP(L2567,'Quantification'!$A:$B,2,FALSE)),"Unclassified")</f>
        <v>Minor</v>
      </c>
      <c r="N2567" t="inlineStr">
        <is>
          <t xml:space="preserve">frl-selina.handke@pocketfm.com</t>
        </is>
      </c>
      <c r="O2567" t="inlineStr">
        <is>
          <t xml:space="preserve">Issues found in raw</t>
        </is>
      </c>
      <c r="P2567" t="str">
        <f>IF(OR(O2567="Issues found in master",O2567="Final master"),"Master",IF(OR(O2567="Ready for Master",O2567="Issues found in raw",O2567="Raw under QC",O2567="Issues resolved in raw"),"Raw","-"))</f>
        <v>Raw</v>
      </c>
      <c r="Q2567" s="13">
        <v>46283.611805555556</v>
      </c>
      <c r="R2567" t="inlineStr">
        <is>
          <t xml:space="preserve">2026-09 (Sept)</t>
        </is>
      </c>
      <c r="S2567">
        <f>IF(M2567="Not an error",0,IF(COUNTIFS($A$2:$A2567,$A2567,$D$2:$D2567,$D2567,$M$2:$M2567,"&lt;&gt;Not an error")=1,1,0))</f>
        <v>1</v>
      </c>
      <c r="T2567">
        <f>IF(M2567&lt;&gt;"Major",0,IF(COUNTIFS($A$2:$A2567,$A2567,$D$2:$D2567,$D2567,$M$2:$M2567,"Major")=1,1,0))</f>
        <v>0</v>
      </c>
      <c r="U2567">
        <f>IF(M2567&lt;&gt;"Minor",0,IF(COUNTIFS($A$2:$A2567,$A2567,$D$2:$D2567,$D2567,$M$2:$M2567,"Minor")=1,1,0))</f>
        <v>1</v>
      </c>
    </row>
    <row r="2568">
      <c r="A2568" t="inlineStr">
        <is>
          <t xml:space="preserve">bbbc4b9fb540bfb4e940b6d0c7cdfb98e4815e78</t>
        </is>
      </c>
      <c r="B2568" t="inlineStr">
        <is>
          <t xml:space="preserve">The Man They Forgot</t>
        </is>
      </c>
      <c r="C2568" t="inlineStr">
        <is>
          <t xml:space="preserve">Der Vergessene Kriegsgott</t>
        </is>
      </c>
      <c r="D2568" t="inlineStr">
        <is>
          <t xml:space="preserve">39a753dddb7e0faf71eda0193dc1b79b6290d401</t>
        </is>
      </c>
      <c r="E2568" t="inlineStr">
        <is>
          <t xml:space="preserve">Episode 34: Brilliance Corporation Angebot</t>
        </is>
      </c>
      <c r="F2568">
        <v>34</v>
      </c>
      <c r="G2568" t="inlineStr">
        <is>
          <t xml:space="preserve">8:18-8:32</t>
        </is>
      </c>
      <c r="H2568" t="inlineStr">
        <is>
          <t xml:space="preserve">Resolved</t>
        </is>
      </c>
      <c r="I2568" t="inlineStr">
        <is>
          <t xml:space="preserve">"Obwohl sich die Carters total über den Tisch gezogen fühlten, wagten sie kein Wort zu sagen. Außerdem war es ihre eigene verdammte Schuld, dass sie den Vertrag nicht sorgfältig gelesen hatten!" - tiny background noise + voice change</t>
        </is>
      </c>
      <c r="J2568" t="inlineStr">
        <is>
          <t xml:space="preserve">VOA</t>
        </is>
      </c>
      <c r="K2568" t="inlineStr">
        <is>
          <t xml:space="preserve">Background noise</t>
        </is>
      </c>
      <c r="L2568" t="inlineStr">
        <is>
          <t xml:space="preserve">Background noise</t>
        </is>
      </c>
      <c r="M2568" t="str">
        <f>IFERROR(IF(VLOOKUP(L2568,'Quantification'!$A:$B,2,FALSE)&amp;""="","Unclassified",VLOOKUP(L2568,'Quantification'!$A:$B,2,FALSE)),"Unclassified")</f>
        <v>Minor</v>
      </c>
      <c r="N2568" t="inlineStr">
        <is>
          <t xml:space="preserve">frl-selina.handke@pocketfm.com</t>
        </is>
      </c>
      <c r="O2568" t="inlineStr">
        <is>
          <t xml:space="preserve">Issues found in raw</t>
        </is>
      </c>
      <c r="P2568" t="str">
        <f>IF(OR(O2568="Issues found in master",O2568="Final master"),"Master",IF(OR(O2568="Ready for Master",O2568="Issues found in raw",O2568="Raw under QC",O2568="Issues resolved in raw"),"Raw","-"))</f>
        <v>Raw</v>
      </c>
      <c r="Q2568" s="13">
        <v>46283.611805555556</v>
      </c>
      <c r="R2568" t="inlineStr">
        <is>
          <t xml:space="preserve">2026-09 (Sept)</t>
        </is>
      </c>
      <c r="S2568">
        <f>IF(M2568="Not an error",0,IF(COUNTIFS($A$2:$A2568,$A2568,$D$2:$D2568,$D2568,$M$2:$M2568,"&lt;&gt;Not an error")=1,1,0))</f>
        <v>1</v>
      </c>
      <c r="T2568">
        <f>IF(M2568&lt;&gt;"Major",0,IF(COUNTIFS($A$2:$A2568,$A2568,$D$2:$D2568,$D2568,$M$2:$M2568,"Major")=1,1,0))</f>
        <v>0</v>
      </c>
      <c r="U2568">
        <f>IF(M2568&lt;&gt;"Minor",0,IF(COUNTIFS($A$2:$A2568,$A2568,$D$2:$D2568,$D2568,$M$2:$M2568,"Minor")=1,1,0))</f>
        <v>1</v>
      </c>
    </row>
    <row r="2569">
      <c r="A2569" t="inlineStr">
        <is>
          <t xml:space="preserve">bbbc4b9fb540bfb4e940b6d0c7cdfb98e4815e78</t>
        </is>
      </c>
      <c r="B2569" t="inlineStr">
        <is>
          <t xml:space="preserve">The Man They Forgot</t>
        </is>
      </c>
      <c r="C2569" t="inlineStr">
        <is>
          <t xml:space="preserve">Der Vergessene Kriegsgott</t>
        </is>
      </c>
      <c r="D2569" t="inlineStr">
        <is>
          <t xml:space="preserve">05bd7a6f70205d0777ec19f3e2362d2c804070ce</t>
        </is>
      </c>
      <c r="E2569" t="inlineStr">
        <is>
          <t xml:space="preserve">Episode 57: Herzerwärmende Familie</t>
        </is>
      </c>
      <c r="F2569">
        <v>57</v>
      </c>
      <c r="G2569" t="inlineStr">
        <is>
          <t xml:space="preserve">7:11-7:18</t>
        </is>
      </c>
      <c r="H2569" t="inlineStr">
        <is>
          <t xml:space="preserve">Resolved</t>
        </is>
      </c>
      <c r="I2569" t="inlineStr">
        <is>
          <t xml:space="preserve">"Seine Tochter war bereits sechs Jahre alt und er hatte sie noch nie zum Spielen mitgenommen." - is the daughter six or five?</t>
        </is>
      </c>
      <c r="J2569" t="inlineStr">
        <is>
          <t xml:space="preserve">VOA</t>
        </is>
      </c>
      <c r="K2569" t="inlineStr">
        <is>
          <t xml:space="preserve">Script Error</t>
        </is>
      </c>
      <c r="L2569" t="inlineStr">
        <is>
          <t xml:space="preserve">Script error</t>
        </is>
      </c>
      <c r="M2569" t="str">
        <f>IFERROR(IF(VLOOKUP(L2569,'Quantification'!$A:$B,2,FALSE)&amp;""="","Unclassified",VLOOKUP(L2569,'Quantification'!$A:$B,2,FALSE)),"Unclassified")</f>
        <v>Major</v>
      </c>
      <c r="N2569" t="inlineStr">
        <is>
          <t xml:space="preserve">frl-selina.handke@pocketfm.com</t>
        </is>
      </c>
      <c r="O2569" t="inlineStr">
        <is>
          <t xml:space="preserve">Issues found in raw</t>
        </is>
      </c>
      <c r="P2569" t="str">
        <f>IF(OR(O2569="Issues found in master",O2569="Final master"),"Master",IF(OR(O2569="Ready for Master",O2569="Issues found in raw",O2569="Raw under QC",O2569="Issues resolved in raw"),"Raw","-"))</f>
        <v>Raw</v>
      </c>
      <c r="Q2569" s="13">
        <v>46283.6125</v>
      </c>
      <c r="R2569" t="inlineStr">
        <is>
          <t xml:space="preserve">2026-09 (Sept)</t>
        </is>
      </c>
      <c r="S2569">
        <f>IF(M2569="Not an error",0,IF(COUNTIFS($A$2:$A2569,$A2569,$D$2:$D2569,$D2569,$M$2:$M2569,"&lt;&gt;Not an error")=1,1,0))</f>
        <v>1</v>
      </c>
      <c r="T2569">
        <f>IF(M2569&lt;&gt;"Major",0,IF(COUNTIFS($A$2:$A2569,$A2569,$D$2:$D2569,$D2569,$M$2:$M2569,"Major")=1,1,0))</f>
        <v>1</v>
      </c>
      <c r="U2569">
        <f>IF(M2569&lt;&gt;"Minor",0,IF(COUNTIFS($A$2:$A2569,$A2569,$D$2:$D2569,$D2569,$M$2:$M2569,"Minor")=1,1,0))</f>
        <v>0</v>
      </c>
    </row>
    <row r="2570">
      <c r="A2570" t="inlineStr">
        <is>
          <t xml:space="preserve">bbbc4b9fb540bfb4e940b6d0c7cdfb98e4815e78</t>
        </is>
      </c>
      <c r="B2570" t="inlineStr">
        <is>
          <t xml:space="preserve">The Man They Forgot</t>
        </is>
      </c>
      <c r="C2570" t="inlineStr">
        <is>
          <t xml:space="preserve">Der Vergessene Kriegsgott</t>
        </is>
      </c>
      <c r="D2570" t="inlineStr">
        <is>
          <t xml:space="preserve">0b849c5c559a63789af5ea296ba3d01d5a2dca8d</t>
        </is>
      </c>
      <c r="E2570" t="inlineStr">
        <is>
          <t xml:space="preserve">Episode 63: Ethan Sawyer Trifft Ein</t>
        </is>
      </c>
      <c r="F2570">
        <v>63</v>
      </c>
      <c r="G2570" t="inlineStr">
        <is>
          <t xml:space="preserve">2:29-2:35</t>
        </is>
      </c>
      <c r="H2570" t="inlineStr">
        <is>
          <t xml:space="preserve">Resolved</t>
        </is>
      </c>
      <c r="I2570" t="inlineStr">
        <is>
          <t xml:space="preserve">"Wir erwarten einen sehr wichtigen Gast und können Sie deshalb für den Rest des Abends leider nicht mehr bedienen." - time issue: they went for lunch</t>
        </is>
      </c>
      <c r="J2570" t="inlineStr">
        <is>
          <t xml:space="preserve">VOA</t>
        </is>
      </c>
      <c r="K2570" t="inlineStr">
        <is>
          <t xml:space="preserve">Script Error</t>
        </is>
      </c>
      <c r="L2570" t="inlineStr">
        <is>
          <t xml:space="preserve">Script error</t>
        </is>
      </c>
      <c r="M2570" t="str">
        <f>IFERROR(IF(VLOOKUP(L2570,'Quantification'!$A:$B,2,FALSE)&amp;""="","Unclassified",VLOOKUP(L2570,'Quantification'!$A:$B,2,FALSE)),"Unclassified")</f>
        <v>Major</v>
      </c>
      <c r="N2570" t="inlineStr">
        <is>
          <t xml:space="preserve">frl-selina.handke@pocketfm.com</t>
        </is>
      </c>
      <c r="O2570" t="inlineStr">
        <is>
          <t xml:space="preserve">Issues found in raw</t>
        </is>
      </c>
      <c r="P2570" t="str">
        <f>IF(OR(O2570="Issues found in master",O2570="Final master"),"Master",IF(OR(O2570="Ready for Master",O2570="Issues found in raw",O2570="Raw under QC",O2570="Issues resolved in raw"),"Raw","-"))</f>
        <v>Raw</v>
      </c>
      <c r="Q2570" s="13">
        <v>46283.6125</v>
      </c>
      <c r="R2570" t="inlineStr">
        <is>
          <t xml:space="preserve">2026-09 (Sept)</t>
        </is>
      </c>
      <c r="S2570">
        <f>IF(M2570="Not an error",0,IF(COUNTIFS($A$2:$A2570,$A2570,$D$2:$D2570,$D2570,$M$2:$M2570,"&lt;&gt;Not an error")=1,1,0))</f>
        <v>1</v>
      </c>
      <c r="T2570">
        <f>IF(M2570&lt;&gt;"Major",0,IF(COUNTIFS($A$2:$A2570,$A2570,$D$2:$D2570,$D2570,$M$2:$M2570,"Major")=1,1,0))</f>
        <v>1</v>
      </c>
      <c r="U2570">
        <f>IF(M2570&lt;&gt;"Minor",0,IF(COUNTIFS($A$2:$A2570,$A2570,$D$2:$D2570,$D2570,$M$2:$M2570,"Minor")=1,1,0))</f>
        <v>0</v>
      </c>
    </row>
    <row r="2571">
      <c r="A2571" t="inlineStr">
        <is>
          <t xml:space="preserve">bbbc4b9fb540bfb4e940b6d0c7cdfb98e4815e78</t>
        </is>
      </c>
      <c r="B2571" t="inlineStr">
        <is>
          <t xml:space="preserve">The Man They Forgot</t>
        </is>
      </c>
      <c r="C2571" t="inlineStr">
        <is>
          <t xml:space="preserve">Der Vergessene Kriegsgott</t>
        </is>
      </c>
      <c r="D2571" t="inlineStr">
        <is>
          <t xml:space="preserve">c31ffe095819a373a151721a44a5bff838ba8866</t>
        </is>
      </c>
      <c r="E2571" t="inlineStr">
        <is>
          <t xml:space="preserve">Episode 65: Öffentlicher Antrag</t>
        </is>
      </c>
      <c r="F2571">
        <v>65</v>
      </c>
      <c r="G2571" t="inlineStr">
        <is>
          <t xml:space="preserve">0:46-0:51</t>
        </is>
      </c>
      <c r="H2571" t="inlineStr">
        <is>
          <t xml:space="preserve">Resolved</t>
        </is>
      </c>
      <c r="I2571" t="inlineStr">
        <is>
          <t xml:space="preserve">"Er konnte sich nicht erinnern, der Sonnenschein-Gruppe eine Partnerschaft versprochen zu haben." - before its was "Sunshine" - so the company name in english</t>
        </is>
      </c>
      <c r="J2571" t="inlineStr">
        <is>
          <t xml:space="preserve">VOA</t>
        </is>
      </c>
      <c r="K2571" t="inlineStr">
        <is>
          <t xml:space="preserve">Incorrect name</t>
        </is>
      </c>
      <c r="L2571" t="inlineStr">
        <is>
          <t xml:space="preserve">Incorrect name</t>
        </is>
      </c>
      <c r="M2571" t="str">
        <f>IFERROR(IF(VLOOKUP(L2571,'Quantification'!$A:$B,2,FALSE)&amp;""="","Unclassified",VLOOKUP(L2571,'Quantification'!$A:$B,2,FALSE)),"Unclassified")</f>
        <v>Major</v>
      </c>
      <c r="N2571" t="inlineStr">
        <is>
          <t xml:space="preserve">frl-selina.handke@pocketfm.com</t>
        </is>
      </c>
      <c r="O2571" t="inlineStr">
        <is>
          <t xml:space="preserve">Issues found in raw</t>
        </is>
      </c>
      <c r="P2571" t="str">
        <f>IF(OR(O2571="Issues found in master",O2571="Final master"),"Master",IF(OR(O2571="Ready for Master",O2571="Issues found in raw",O2571="Raw under QC",O2571="Issues resolved in raw"),"Raw","-"))</f>
        <v>Raw</v>
      </c>
      <c r="Q2571" s="13">
        <v>46283.6125</v>
      </c>
      <c r="R2571" t="inlineStr">
        <is>
          <t xml:space="preserve">2026-09 (Sept)</t>
        </is>
      </c>
      <c r="S2571">
        <f>IF(M2571="Not an error",0,IF(COUNTIFS($A$2:$A2571,$A2571,$D$2:$D2571,$D2571,$M$2:$M2571,"&lt;&gt;Not an error")=1,1,0))</f>
        <v>1</v>
      </c>
      <c r="T2571">
        <f>IF(M2571&lt;&gt;"Major",0,IF(COUNTIFS($A$2:$A2571,$A2571,$D$2:$D2571,$D2571,$M$2:$M2571,"Major")=1,1,0))</f>
        <v>1</v>
      </c>
      <c r="U2571">
        <f>IF(M2571&lt;&gt;"Minor",0,IF(COUNTIFS($A$2:$A2571,$A2571,$D$2:$D2571,$D2571,$M$2:$M2571,"Minor")=1,1,0))</f>
        <v>0</v>
      </c>
    </row>
    <row r="2572">
      <c r="A2572" t="inlineStr">
        <is>
          <t xml:space="preserve">bbbc4b9fb540bfb4e940b6d0c7cdfb98e4815e78</t>
        </is>
      </c>
      <c r="B2572" t="inlineStr">
        <is>
          <t xml:space="preserve">The Man They Forgot</t>
        </is>
      </c>
      <c r="C2572" t="inlineStr">
        <is>
          <t xml:space="preserve">Der Vergessene Kriegsgott</t>
        </is>
      </c>
      <c r="D2572" t="inlineStr">
        <is>
          <t xml:space="preserve">c31ffe095819a373a151721a44a5bff838ba8866</t>
        </is>
      </c>
      <c r="E2572" t="inlineStr">
        <is>
          <t xml:space="preserve">Episode 65: Öffentlicher Antrag</t>
        </is>
      </c>
      <c r="F2572">
        <v>65</v>
      </c>
      <c r="G2572" t="inlineStr">
        <is>
          <t xml:space="preserve">1:34-1:42</t>
        </is>
      </c>
      <c r="H2572" t="inlineStr">
        <is>
          <t xml:space="preserve">Resolved</t>
        </is>
      </c>
      <c r="I2572" t="inlineStr">
        <is>
          <t xml:space="preserve">"„Wenn du so weitermachst und Flynn Davis richtig verärgerst, bekommt die Sonnenschein-Gruppe ernsthafte Probleme." - "sunshine" instead of "sonnenschein"</t>
        </is>
      </c>
      <c r="J2572" t="inlineStr">
        <is>
          <t xml:space="preserve">VOA</t>
        </is>
      </c>
      <c r="K2572" t="inlineStr">
        <is>
          <t xml:space="preserve">Incorrect name</t>
        </is>
      </c>
      <c r="L2572" t="inlineStr">
        <is>
          <t xml:space="preserve">Incorrect name</t>
        </is>
      </c>
      <c r="M2572" t="str">
        <f>IFERROR(IF(VLOOKUP(L2572,'Quantification'!$A:$B,2,FALSE)&amp;""="","Unclassified",VLOOKUP(L2572,'Quantification'!$A:$B,2,FALSE)),"Unclassified")</f>
        <v>Major</v>
      </c>
      <c r="N2572" t="inlineStr">
        <is>
          <t xml:space="preserve">frl-selina.handke@pocketfm.com</t>
        </is>
      </c>
      <c r="O2572" t="inlineStr">
        <is>
          <t xml:space="preserve">Issues found in raw</t>
        </is>
      </c>
      <c r="P2572" t="str">
        <f>IF(OR(O2572="Issues found in master",O2572="Final master"),"Master",IF(OR(O2572="Ready for Master",O2572="Issues found in raw",O2572="Raw under QC",O2572="Issues resolved in raw"),"Raw","-"))</f>
        <v>Raw</v>
      </c>
      <c r="Q2572" s="13">
        <v>46283.6125</v>
      </c>
      <c r="R2572" t="inlineStr">
        <is>
          <t xml:space="preserve">2026-09 (Sept)</t>
        </is>
      </c>
      <c r="S2572">
        <f>IF(M2572="Not an error",0,IF(COUNTIFS($A$2:$A2572,$A2572,$D$2:$D2572,$D2572,$M$2:$M2572,"&lt;&gt;Not an error")=1,1,0))</f>
        <v>0</v>
      </c>
      <c r="T2572">
        <f>IF(M2572&lt;&gt;"Major",0,IF(COUNTIFS($A$2:$A2572,$A2572,$D$2:$D2572,$D2572,$M$2:$M2572,"Major")=1,1,0))</f>
        <v>0</v>
      </c>
      <c r="U2572">
        <f>IF(M2572&lt;&gt;"Minor",0,IF(COUNTIFS($A$2:$A2572,$A2572,$D$2:$D2572,$D2572,$M$2:$M2572,"Minor")=1,1,0))</f>
        <v>0</v>
      </c>
    </row>
    <row r="2573">
      <c r="A2573" t="inlineStr">
        <is>
          <t xml:space="preserve">bbbc4b9fb540bfb4e940b6d0c7cdfb98e4815e78</t>
        </is>
      </c>
      <c r="B2573" t="inlineStr">
        <is>
          <t xml:space="preserve">The Man They Forgot</t>
        </is>
      </c>
      <c r="C2573" t="inlineStr">
        <is>
          <t xml:space="preserve">Der Vergessene Kriegsgott</t>
        </is>
      </c>
      <c r="D2573" t="inlineStr">
        <is>
          <t xml:space="preserve">a0645730c039d8e02eb1ef47c9fd55a80196d0fb</t>
        </is>
      </c>
      <c r="E2573" t="inlineStr">
        <is>
          <t xml:space="preserve">Episode 66: Lucas Beschützt Cheyenne</t>
        </is>
      </c>
      <c r="F2573">
        <v>66</v>
      </c>
      <c r="G2573" t="inlineStr">
        <is>
          <t xml:space="preserve">0:42-0:46</t>
        </is>
      </c>
      <c r="H2573" t="inlineStr">
        <is>
          <t xml:space="preserve">Resolved</t>
        </is>
      </c>
      <c r="I2573" t="inlineStr">
        <is>
          <t xml:space="preserve">"„Genug! Ich will kein Wort mehr von dir hören! " - "GenuG" is strange pronounced like "Genick"</t>
        </is>
      </c>
      <c r="J2573" t="inlineStr">
        <is>
          <t xml:space="preserve">VOA</t>
        </is>
      </c>
      <c r="K2573" t="inlineStr">
        <is>
          <t xml:space="preserve">Mispronunciation</t>
        </is>
      </c>
      <c r="L2573" t="inlineStr">
        <is>
          <t xml:space="preserve">Mispronunciation</t>
        </is>
      </c>
      <c r="M2573" t="str">
        <f>IFERROR(IF(VLOOKUP(L2573,'Quantification'!$A:$B,2,FALSE)&amp;""="","Unclassified",VLOOKUP(L2573,'Quantification'!$A:$B,2,FALSE)),"Unclassified")</f>
        <v>Major</v>
      </c>
      <c r="N2573" t="inlineStr">
        <is>
          <t xml:space="preserve">frl-selina.handke@pocketfm.com</t>
        </is>
      </c>
      <c r="O2573" t="inlineStr">
        <is>
          <t xml:space="preserve">Issues found in raw</t>
        </is>
      </c>
      <c r="P2573" t="str">
        <f>IF(OR(O2573="Issues found in master",O2573="Final master"),"Master",IF(OR(O2573="Ready for Master",O2573="Issues found in raw",O2573="Raw under QC",O2573="Issues resolved in raw"),"Raw","-"))</f>
        <v>Raw</v>
      </c>
      <c r="Q2573" s="13">
        <v>46283.6125</v>
      </c>
      <c r="R2573" t="inlineStr">
        <is>
          <t xml:space="preserve">2026-09 (Sept)</t>
        </is>
      </c>
      <c r="S2573">
        <f>IF(M2573="Not an error",0,IF(COUNTIFS($A$2:$A2573,$A2573,$D$2:$D2573,$D2573,$M$2:$M2573,"&lt;&gt;Not an error")=1,1,0))</f>
        <v>1</v>
      </c>
      <c r="T2573">
        <f>IF(M2573&lt;&gt;"Major",0,IF(COUNTIFS($A$2:$A2573,$A2573,$D$2:$D2573,$D2573,$M$2:$M2573,"Major")=1,1,0))</f>
        <v>1</v>
      </c>
      <c r="U2573">
        <f>IF(M2573&lt;&gt;"Minor",0,IF(COUNTIFS($A$2:$A2573,$A2573,$D$2:$D2573,$D2573,$M$2:$M2573,"Minor")=1,1,0))</f>
        <v>0</v>
      </c>
    </row>
    <row r="2574">
      <c r="A2574" t="inlineStr">
        <is>
          <t xml:space="preserve">bbbc4b9fb540bfb4e940b6d0c7cdfb98e4815e78</t>
        </is>
      </c>
      <c r="B2574" t="inlineStr">
        <is>
          <t xml:space="preserve">The Man They Forgot</t>
        </is>
      </c>
      <c r="C2574" t="inlineStr">
        <is>
          <t xml:space="preserve">Der Vergessene Kriegsgott</t>
        </is>
      </c>
      <c r="D2574" t="inlineStr">
        <is>
          <t xml:space="preserve">33d44e7be058660444fe8bb5fc2f1b6380e86f42</t>
        </is>
      </c>
      <c r="E2574" t="inlineStr">
        <is>
          <t xml:space="preserve">Episode 80: Es Ist Mister Brooke</t>
        </is>
      </c>
      <c r="F2574">
        <v>80</v>
      </c>
      <c r="G2574" t="inlineStr">
        <is>
          <t xml:space="preserve">08:03-08:10</t>
        </is>
      </c>
      <c r="H2574" t="inlineStr">
        <is>
          <t xml:space="preserve">Resolved</t>
        </is>
      </c>
      <c r="I2574" t="inlineStr">
        <is>
          <t xml:space="preserve">"Es hatte keinen Sinn, einem wandelnden Toten etwas nachzutragen." - breath gasping in the end</t>
        </is>
      </c>
      <c r="J2574" t="inlineStr">
        <is>
          <t xml:space="preserve">VOA</t>
        </is>
      </c>
      <c r="K2574" t="inlineStr">
        <is>
          <t xml:space="preserve">Background noise</t>
        </is>
      </c>
      <c r="L2574" t="inlineStr">
        <is>
          <t xml:space="preserve">Background noise</t>
        </is>
      </c>
      <c r="M2574" t="str">
        <f>IFERROR(IF(VLOOKUP(L2574,'Quantification'!$A:$B,2,FALSE)&amp;""="","Unclassified",VLOOKUP(L2574,'Quantification'!$A:$B,2,FALSE)),"Unclassified")</f>
        <v>Minor</v>
      </c>
      <c r="N2574" t="inlineStr">
        <is>
          <t xml:space="preserve">frl-selina.handke@pocketfm.com</t>
        </is>
      </c>
      <c r="O2574" t="inlineStr">
        <is>
          <t xml:space="preserve">Issues found in raw</t>
        </is>
      </c>
      <c r="P2574" t="str">
        <f>IF(OR(O2574="Issues found in master",O2574="Final master"),"Master",IF(OR(O2574="Ready for Master",O2574="Issues found in raw",O2574="Raw under QC",O2574="Issues resolved in raw"),"Raw","-"))</f>
        <v>Raw</v>
      </c>
      <c r="Q2574" s="13">
        <v>46283.6125</v>
      </c>
      <c r="R2574" t="inlineStr">
        <is>
          <t xml:space="preserve">2026-09 (Sept)</t>
        </is>
      </c>
      <c r="S2574">
        <f>IF(M2574="Not an error",0,IF(COUNTIFS($A$2:$A2574,$A2574,$D$2:$D2574,$D2574,$M$2:$M2574,"&lt;&gt;Not an error")=1,1,0))</f>
        <v>1</v>
      </c>
      <c r="T2574">
        <f>IF(M2574&lt;&gt;"Major",0,IF(COUNTIFS($A$2:$A2574,$A2574,$D$2:$D2574,$D2574,$M$2:$M2574,"Major")=1,1,0))</f>
        <v>0</v>
      </c>
      <c r="U2574">
        <f>IF(M2574&lt;&gt;"Minor",0,IF(COUNTIFS($A$2:$A2574,$A2574,$D$2:$D2574,$D2574,$M$2:$M2574,"Minor")=1,1,0))</f>
        <v>1</v>
      </c>
    </row>
    <row r="2575">
      <c r="A2575" t="inlineStr">
        <is>
          <t xml:space="preserve">bbbc4b9fb540bfb4e940b6d0c7cdfb98e4815e78</t>
        </is>
      </c>
      <c r="B2575" t="inlineStr">
        <is>
          <t xml:space="preserve">The Man They Forgot</t>
        </is>
      </c>
      <c r="C2575" t="inlineStr">
        <is>
          <t xml:space="preserve">Der Vergessene Kriegsgott</t>
        </is>
      </c>
      <c r="D2575" t="inlineStr">
        <is>
          <t xml:space="preserve">df0f3e9bdd5e2258182b695ac6ac23d2001be5e7</t>
        </is>
      </c>
      <c r="E2575" t="inlineStr">
        <is>
          <t xml:space="preserve">Episode 87: Super Beförderung</t>
        </is>
      </c>
      <c r="F2575">
        <v>87</v>
      </c>
      <c r="G2575" t="inlineStr">
        <is>
          <t xml:space="preserve">08:36-08:46</t>
        </is>
      </c>
      <c r="H2575" t="inlineStr">
        <is>
          <t xml:space="preserve">Resolved</t>
        </is>
      </c>
      <c r="I2575" t="inlineStr">
        <is>
          <t xml:space="preserve">"Von einer stellvertretenden Managerin zur Direktorin des Geschäftsbereichs befördert zu werden, war ein gewaltiger Karrieresprung." - background noise in the end</t>
        </is>
      </c>
      <c r="J2575" t="inlineStr">
        <is>
          <t xml:space="preserve">VOA</t>
        </is>
      </c>
      <c r="K2575" t="inlineStr">
        <is>
          <t xml:space="preserve">Background noise</t>
        </is>
      </c>
      <c r="L2575" t="inlineStr">
        <is>
          <t xml:space="preserve">Background noise</t>
        </is>
      </c>
      <c r="M2575" t="str">
        <f>IFERROR(IF(VLOOKUP(L2575,'Quantification'!$A:$B,2,FALSE)&amp;""="","Unclassified",VLOOKUP(L2575,'Quantification'!$A:$B,2,FALSE)),"Unclassified")</f>
        <v>Minor</v>
      </c>
      <c r="N2575" t="inlineStr">
        <is>
          <t xml:space="preserve">frl-selina.handke@pocketfm.com</t>
        </is>
      </c>
      <c r="O2575" t="inlineStr">
        <is>
          <t xml:space="preserve">Issues found in raw</t>
        </is>
      </c>
      <c r="P2575" t="str">
        <f>IF(OR(O2575="Issues found in master",O2575="Final master"),"Master",IF(OR(O2575="Ready for Master",O2575="Issues found in raw",O2575="Raw under QC",O2575="Issues resolved in raw"),"Raw","-"))</f>
        <v>Raw</v>
      </c>
      <c r="Q2575" s="13">
        <v>46283.61319444445</v>
      </c>
      <c r="R2575" t="inlineStr">
        <is>
          <t xml:space="preserve">2026-09 (Sept)</t>
        </is>
      </c>
      <c r="S2575">
        <f>IF(M2575="Not an error",0,IF(COUNTIFS($A$2:$A2575,$A2575,$D$2:$D2575,$D2575,$M$2:$M2575,"&lt;&gt;Not an error")=1,1,0))</f>
        <v>1</v>
      </c>
      <c r="T2575">
        <f>IF(M2575&lt;&gt;"Major",0,IF(COUNTIFS($A$2:$A2575,$A2575,$D$2:$D2575,$D2575,$M$2:$M2575,"Major")=1,1,0))</f>
        <v>0</v>
      </c>
      <c r="U2575">
        <f>IF(M2575&lt;&gt;"Minor",0,IF(COUNTIFS($A$2:$A2575,$A2575,$D$2:$D2575,$D2575,$M$2:$M2575,"Minor")=1,1,0))</f>
        <v>1</v>
      </c>
    </row>
    <row r="2576">
      <c r="A2576" t="inlineStr">
        <is>
          <t xml:space="preserve">9a175f97e92a638a5697307799ea3b8b8f419aac</t>
        </is>
      </c>
      <c r="B2576" t="inlineStr">
        <is>
          <t xml:space="preserve">The Miracle Heiress</t>
        </is>
      </c>
      <c r="C2576" t="inlineStr">
        <is>
          <t xml:space="preserve">Die Wundererbin</t>
        </is>
      </c>
      <c r="D2576" t="inlineStr">
        <is>
          <t xml:space="preserve">52a27af34375a33784ced3205f5235c7d7b15fe8</t>
        </is>
      </c>
      <c r="E2576" t="inlineStr">
        <is>
          <t xml:space="preserve">Episode 1: Die Abschiedsinszenierung</t>
        </is>
      </c>
      <c r="F2576">
        <v>1</v>
      </c>
      <c r="G2576" t="inlineStr">
        <is>
          <t xml:space="preserve">3:44-3:46</t>
        </is>
      </c>
      <c r="H2576" t="inlineStr">
        <is>
          <t xml:space="preserve">Resolved</t>
        </is>
      </c>
      <c r="I2576" t="inlineStr">
        <is>
          <t xml:space="preserve">Remarks: [Script Error]
Line from script:
"Meine Verlobungsfeier mit Sheldon ist im November."
-----
Note (if required): Character naming issue. â€œSheldonâ€_x009d_ should be â€œSawyer.â€_x009d_ Suggested: â€œMeine Verlobungsfeier mit Sawyer ist im November.â€_x009d_</t>
        </is>
      </c>
      <c r="J2576" t="inlineStr">
        <is>
          <t xml:space="preserve">VOA</t>
        </is>
      </c>
      <c r="K2576" t="inlineStr">
        <is>
          <t xml:space="preserve">Script Error</t>
        </is>
      </c>
      <c r="L2576" t="inlineStr">
        <is>
          <t xml:space="preserve">Script error</t>
        </is>
      </c>
      <c r="M2576" t="str">
        <f>IFERROR(IF(VLOOKUP(L2576,'Quantification'!$A:$B,2,FALSE)&amp;""="","Unclassified",VLOOKUP(L2576,'Quantification'!$A:$B,2,FALSE)),"Unclassified")</f>
        <v>Major</v>
      </c>
      <c r="N2576" t="inlineStr">
        <is>
          <t xml:space="preserve">con-khera.mirjam@pocketfm.com</t>
        </is>
      </c>
      <c r="O2576" t="inlineStr">
        <is>
          <t xml:space="preserve">Issues found in raw</t>
        </is>
      </c>
      <c r="P2576" t="str">
        <f>IF(OR(O2576="Issues found in master",O2576="Final master"),"Master",IF(OR(O2576="Ready for Master",O2576="Issues found in raw",O2576="Raw under QC",O2576="Issues resolved in raw"),"Raw","-"))</f>
        <v>Raw</v>
      </c>
      <c r="Q2576" s="13">
        <v>46261.43958333333</v>
      </c>
      <c r="R2576" t="inlineStr">
        <is>
          <t xml:space="preserve">2026-08 (Aug)</t>
        </is>
      </c>
      <c r="S2576">
        <f>IF(M2576="Not an error",0,IF(COUNTIFS($A$2:$A2576,$A2576,$D$2:$D2576,$D2576,$M$2:$M2576,"&lt;&gt;Not an error")=1,1,0))</f>
        <v>1</v>
      </c>
      <c r="T2576">
        <f>IF(M2576&lt;&gt;"Major",0,IF(COUNTIFS($A$2:$A2576,$A2576,$D$2:$D2576,$D2576,$M$2:$M2576,"Major")=1,1,0))</f>
        <v>1</v>
      </c>
      <c r="U2576">
        <f>IF(M2576&lt;&gt;"Minor",0,IF(COUNTIFS($A$2:$A2576,$A2576,$D$2:$D2576,$D2576,$M$2:$M2576,"Minor")=1,1,0))</f>
        <v>0</v>
      </c>
    </row>
    <row r="2577">
      <c r="A2577" t="inlineStr">
        <is>
          <t xml:space="preserve">9a175f97e92a638a5697307799ea3b8b8f419aac</t>
        </is>
      </c>
      <c r="B2577" t="inlineStr">
        <is>
          <t xml:space="preserve">The Miracle Heiress</t>
        </is>
      </c>
      <c r="C2577" t="inlineStr">
        <is>
          <t xml:space="preserve">Die Wundererbin</t>
        </is>
      </c>
      <c r="D2577" t="inlineStr">
        <is>
          <t xml:space="preserve">52a27af34375a33784ced3205f5235c7d7b15fe8</t>
        </is>
      </c>
      <c r="E2577" t="inlineStr">
        <is>
          <t xml:space="preserve">Episode 1: Die Abschiedsinszenierung</t>
        </is>
      </c>
      <c r="F2577">
        <v>1</v>
      </c>
      <c r="G2577" t="inlineStr">
        <is>
          <t xml:space="preserve">4:09-4:12</t>
        </is>
      </c>
      <c r="H2577" t="inlineStr">
        <is>
          <t xml:space="preserve">Resolved</t>
        </is>
      </c>
      <c r="I2577" t="inlineStr">
        <is>
          <t xml:space="preserve">Remarks: [Script Error]
Line from script:
"UrsprÃ¼nglich war sie fÃ¼r Aurora und Sheldon gedacht gewesen."
-----
Note (if required): Character naming issue. â€œSheldonâ€_x009d_ should be â€œSawyer.â€_x009d_ Suggested: â€œUrsprÃ¼nglich war sie fÃ¼r Aurora und Sawyer gedacht gewesen.â€_x009d_</t>
        </is>
      </c>
      <c r="J2577" t="inlineStr">
        <is>
          <t xml:space="preserve">VOA</t>
        </is>
      </c>
      <c r="K2577" t="inlineStr">
        <is>
          <t xml:space="preserve">Script Error</t>
        </is>
      </c>
      <c r="L2577" t="inlineStr">
        <is>
          <t xml:space="preserve">Script error</t>
        </is>
      </c>
      <c r="M2577" t="str">
        <f>IFERROR(IF(VLOOKUP(L2577,'Quantification'!$A:$B,2,FALSE)&amp;""="","Unclassified",VLOOKUP(L2577,'Quantification'!$A:$B,2,FALSE)),"Unclassified")</f>
        <v>Major</v>
      </c>
      <c r="N2577" t="inlineStr">
        <is>
          <t xml:space="preserve">con-khera.mirjam@pocketfm.com</t>
        </is>
      </c>
      <c r="O2577" t="inlineStr">
        <is>
          <t xml:space="preserve">Issues found in raw</t>
        </is>
      </c>
      <c r="P2577" t="str">
        <f>IF(OR(O2577="Issues found in master",O2577="Final master"),"Master",IF(OR(O2577="Ready for Master",O2577="Issues found in raw",O2577="Raw under QC",O2577="Issues resolved in raw"),"Raw","-"))</f>
        <v>Raw</v>
      </c>
      <c r="Q2577" s="13">
        <v>46261.43958333333</v>
      </c>
      <c r="R2577" t="inlineStr">
        <is>
          <t xml:space="preserve">2026-08 (Aug)</t>
        </is>
      </c>
      <c r="S2577">
        <f>IF(M2577="Not an error",0,IF(COUNTIFS($A$2:$A2577,$A2577,$D$2:$D2577,$D2577,$M$2:$M2577,"&lt;&gt;Not an error")=1,1,0))</f>
        <v>0</v>
      </c>
      <c r="T2577">
        <f>IF(M2577&lt;&gt;"Major",0,IF(COUNTIFS($A$2:$A2577,$A2577,$D$2:$D2577,$D2577,$M$2:$M2577,"Major")=1,1,0))</f>
        <v>0</v>
      </c>
      <c r="U2577">
        <f>IF(M2577&lt;&gt;"Minor",0,IF(COUNTIFS($A$2:$A2577,$A2577,$D$2:$D2577,$D2577,$M$2:$M2577,"Minor")=1,1,0))</f>
        <v>0</v>
      </c>
    </row>
    <row r="2578">
      <c r="A2578" t="inlineStr">
        <is>
          <t xml:space="preserve">9a175f97e92a638a5697307799ea3b8b8f419aac</t>
        </is>
      </c>
      <c r="B2578" t="inlineStr">
        <is>
          <t xml:space="preserve">The Miracle Heiress</t>
        </is>
      </c>
      <c r="C2578" t="inlineStr">
        <is>
          <t xml:space="preserve">Die Wundererbin</t>
        </is>
      </c>
      <c r="D2578" t="inlineStr">
        <is>
          <t xml:space="preserve">52a27af34375a33784ced3205f5235c7d7b15fe8</t>
        </is>
      </c>
      <c r="E2578" t="inlineStr">
        <is>
          <t xml:space="preserve">Episode 1: Die Abschiedsinszenierung</t>
        </is>
      </c>
      <c r="F2578">
        <v>1</v>
      </c>
      <c r="G2578" t="inlineStr">
        <is>
          <t xml:space="preserve">4:17-4:21</t>
        </is>
      </c>
      <c r="H2578" t="inlineStr">
        <is>
          <t xml:space="preserve">Resolved</t>
        </is>
      </c>
      <c r="I2578" t="inlineStr">
        <is>
          <t xml:space="preserve">Wäre Jessica nie aufgetaucht, hätte Sheldon Aurora geheiratet.</t>
        </is>
      </c>
      <c r="J2578" t="inlineStr">
        <is>
          <t xml:space="preserve">VOA</t>
        </is>
      </c>
      <c r="K2578" t="inlineStr">
        <is>
          <t xml:space="preserve">Script Error</t>
        </is>
      </c>
      <c r="L2578" t="inlineStr">
        <is>
          <t xml:space="preserve">Script error</t>
        </is>
      </c>
      <c r="M2578" t="str">
        <f>IFERROR(IF(VLOOKUP(L2578,'Quantification'!$A:$B,2,FALSE)&amp;""="","Unclassified",VLOOKUP(L2578,'Quantification'!$A:$B,2,FALSE)),"Unclassified")</f>
        <v>Major</v>
      </c>
      <c r="N2578" t="inlineStr">
        <is>
          <t xml:space="preserve">con-khera.mirjam@pocketfm.com</t>
        </is>
      </c>
      <c r="O2578" t="inlineStr">
        <is>
          <t xml:space="preserve">Issues found in raw</t>
        </is>
      </c>
      <c r="P2578" t="str">
        <f>IF(OR(O2578="Issues found in master",O2578="Final master"),"Master",IF(OR(O2578="Ready for Master",O2578="Issues found in raw",O2578="Raw under QC",O2578="Issues resolved in raw"),"Raw","-"))</f>
        <v>Raw</v>
      </c>
      <c r="Q2578" s="13">
        <v>46261.43958333333</v>
      </c>
      <c r="R2578" t="inlineStr">
        <is>
          <t xml:space="preserve">2026-08 (Aug)</t>
        </is>
      </c>
      <c r="S2578">
        <f>IF(M2578="Not an error",0,IF(COUNTIFS($A$2:$A2578,$A2578,$D$2:$D2578,$D2578,$M$2:$M2578,"&lt;&gt;Not an error")=1,1,0))</f>
        <v>0</v>
      </c>
      <c r="T2578">
        <f>IF(M2578&lt;&gt;"Major",0,IF(COUNTIFS($A$2:$A2578,$A2578,$D$2:$D2578,$D2578,$M$2:$M2578,"Major")=1,1,0))</f>
        <v>0</v>
      </c>
      <c r="U2578">
        <f>IF(M2578&lt;&gt;"Minor",0,IF(COUNTIFS($A$2:$A2578,$A2578,$D$2:$D2578,$D2578,$M$2:$M2578,"Minor")=1,1,0))</f>
        <v>0</v>
      </c>
    </row>
    <row r="2579">
      <c r="A2579" t="inlineStr">
        <is>
          <t xml:space="preserve">9a175f97e92a638a5697307799ea3b8b8f419aac</t>
        </is>
      </c>
      <c r="B2579" t="inlineStr">
        <is>
          <t xml:space="preserve">The Miracle Heiress</t>
        </is>
      </c>
      <c r="C2579" t="inlineStr">
        <is>
          <t xml:space="preserve">Die Wundererbin</t>
        </is>
      </c>
      <c r="D2579" t="inlineStr">
        <is>
          <t xml:space="preserve">52a27af34375a33784ced3205f5235c7d7b15fe8</t>
        </is>
      </c>
      <c r="E2579" t="inlineStr">
        <is>
          <t xml:space="preserve">Episode 1: Die Abschiedsinszenierung</t>
        </is>
      </c>
      <c r="F2579">
        <v>1</v>
      </c>
      <c r="G2579" t="inlineStr">
        <is>
          <t xml:space="preserve">4:21-4:28</t>
        </is>
      </c>
      <c r="H2579" t="inlineStr">
        <is>
          <t xml:space="preserve">Resolved</t>
        </is>
      </c>
      <c r="I2579" t="inlineStr">
        <is>
          <t xml:space="preserve">Remarks: [Script Error]
Line from script:
"â€žSheldon ist unglaublichâ€œ, schwÃ¤rmte Jessica mit widerlich sÃ¼ÃŸer Stimme."
-----
Note (if required): Character naming issue. â€œSheldonâ€_x009d_ should be â€œSawyer.â€_x009d_ Suggested: â€œSawyer ist unglaublich.â€_x009d_</t>
        </is>
      </c>
      <c r="J2579" t="inlineStr">
        <is>
          <t xml:space="preserve">VOA</t>
        </is>
      </c>
      <c r="K2579" t="inlineStr">
        <is>
          <t xml:space="preserve">Script Error</t>
        </is>
      </c>
      <c r="L2579" t="inlineStr">
        <is>
          <t xml:space="preserve">Script error</t>
        </is>
      </c>
      <c r="M2579" t="str">
        <f>IFERROR(IF(VLOOKUP(L2579,'Quantification'!$A:$B,2,FALSE)&amp;""="","Unclassified",VLOOKUP(L2579,'Quantification'!$A:$B,2,FALSE)),"Unclassified")</f>
        <v>Major</v>
      </c>
      <c r="N2579" t="inlineStr">
        <is>
          <t xml:space="preserve">con-khera.mirjam@pocketfm.com</t>
        </is>
      </c>
      <c r="O2579" t="inlineStr">
        <is>
          <t xml:space="preserve">Issues found in raw</t>
        </is>
      </c>
      <c r="P2579" t="str">
        <f>IF(OR(O2579="Issues found in master",O2579="Final master"),"Master",IF(OR(O2579="Ready for Master",O2579="Issues found in raw",O2579="Raw under QC",O2579="Issues resolved in raw"),"Raw","-"))</f>
        <v>Raw</v>
      </c>
      <c r="Q2579" s="13">
        <v>46261.43958333333</v>
      </c>
      <c r="R2579" t="inlineStr">
        <is>
          <t xml:space="preserve">2026-08 (Aug)</t>
        </is>
      </c>
      <c r="S2579">
        <f>IF(M2579="Not an error",0,IF(COUNTIFS($A$2:$A2579,$A2579,$D$2:$D2579,$D2579,$M$2:$M2579,"&lt;&gt;Not an error")=1,1,0))</f>
        <v>0</v>
      </c>
      <c r="T2579">
        <f>IF(M2579&lt;&gt;"Major",0,IF(COUNTIFS($A$2:$A2579,$A2579,$D$2:$D2579,$D2579,$M$2:$M2579,"Major")=1,1,0))</f>
        <v>0</v>
      </c>
      <c r="U2579">
        <f>IF(M2579&lt;&gt;"Minor",0,IF(COUNTIFS($A$2:$A2579,$A2579,$D$2:$D2579,$D2579,$M$2:$M2579,"Minor")=1,1,0))</f>
        <v>0</v>
      </c>
    </row>
    <row r="2580">
      <c r="A2580" t="inlineStr">
        <is>
          <t xml:space="preserve">9a175f97e92a638a5697307799ea3b8b8f419aac</t>
        </is>
      </c>
      <c r="B2580" t="inlineStr">
        <is>
          <t xml:space="preserve">The Miracle Heiress</t>
        </is>
      </c>
      <c r="C2580" t="inlineStr">
        <is>
          <t xml:space="preserve">Die Wundererbin</t>
        </is>
      </c>
      <c r="D2580" t="inlineStr">
        <is>
          <t xml:space="preserve">8eab26e36c2f3c6b14f349eb183641b6d34d4c82</t>
        </is>
      </c>
      <c r="E2580" t="inlineStr">
        <is>
          <t xml:space="preserve">Episode 2: Die Kaputte Sonderanfertigung Eines Luxuswagens</t>
        </is>
      </c>
      <c r="F2580">
        <v>2</v>
      </c>
      <c r="G2580" t="inlineStr">
        <is>
          <t xml:space="preserve">5:35-3:38</t>
        </is>
      </c>
      <c r="H2580" t="inlineStr">
        <is>
          <t xml:space="preserve">Ignore</t>
        </is>
      </c>
      <c r="I2580" t="inlineStr">
        <is>
          <t xml:space="preserve">Remarks: [Localization]
Line from script:
"â€žGreenfield SÃ¼dâ€œ, antwortete er."
-----
Note (if required): Localization consistency issue. The setting uses English place names such as â€œGreenfield,â€_x009d_ so â€œSÃ¼dâ€_x009d_ should also be localized consistently. Suggested: â€œGreenfield South.â€_x009d_</t>
        </is>
      </c>
      <c r="J2580" t="inlineStr">
        <is>
          <t xml:space="preserve">VOA</t>
        </is>
      </c>
      <c r="K2580" t="inlineStr">
        <is>
          <t xml:space="preserve">Script Error</t>
        </is>
      </c>
      <c r="L2580" t="inlineStr">
        <is>
          <t xml:space="preserve">Script error</t>
        </is>
      </c>
      <c r="M2580" t="str">
        <f>IFERROR(IF(VLOOKUP(L2580,'Quantification'!$A:$B,2,FALSE)&amp;""="","Unclassified",VLOOKUP(L2580,'Quantification'!$A:$B,2,FALSE)),"Unclassified")</f>
        <v>Major</v>
      </c>
      <c r="N2580" t="inlineStr">
        <is>
          <t xml:space="preserve">con-khera.mirjam@pocketfm.com</t>
        </is>
      </c>
      <c r="O2580" t="inlineStr">
        <is>
          <t xml:space="preserve">Issues found in raw</t>
        </is>
      </c>
      <c r="P2580" t="str">
        <f>IF(OR(O2580="Issues found in master",O2580="Final master"),"Master",IF(OR(O2580="Ready for Master",O2580="Issues found in raw",O2580="Raw under QC",O2580="Issues resolved in raw"),"Raw","-"))</f>
        <v>Raw</v>
      </c>
      <c r="Q2580" s="13">
        <v>46261.149305555555</v>
      </c>
      <c r="R2580" t="inlineStr">
        <is>
          <t xml:space="preserve">2026-08 (Aug)</t>
        </is>
      </c>
      <c r="S2580">
        <f>IF(M2580="Not an error",0,IF(COUNTIFS($A$2:$A2580,$A2580,$D$2:$D2580,$D2580,$M$2:$M2580,"&lt;&gt;Not an error")=1,1,0))</f>
        <v>1</v>
      </c>
      <c r="T2580">
        <f>IF(M2580&lt;&gt;"Major",0,IF(COUNTIFS($A$2:$A2580,$A2580,$D$2:$D2580,$D2580,$M$2:$M2580,"Major")=1,1,0))</f>
        <v>1</v>
      </c>
      <c r="U2580">
        <f>IF(M2580&lt;&gt;"Minor",0,IF(COUNTIFS($A$2:$A2580,$A2580,$D$2:$D2580,$D2580,$M$2:$M2580,"Minor")=1,1,0))</f>
        <v>0</v>
      </c>
    </row>
    <row r="2581">
      <c r="A2581" t="inlineStr">
        <is>
          <t xml:space="preserve">9a175f97e92a638a5697307799ea3b8b8f419aac</t>
        </is>
      </c>
      <c r="B2581" t="inlineStr">
        <is>
          <t xml:space="preserve">The Miracle Heiress</t>
        </is>
      </c>
      <c r="C2581" t="inlineStr">
        <is>
          <t xml:space="preserve">Die Wundererbin</t>
        </is>
      </c>
      <c r="D2581" t="inlineStr">
        <is>
          <t xml:space="preserve">8eab26e36c2f3c6b14f349eb183641b6d34d4c82</t>
        </is>
      </c>
      <c r="E2581" t="inlineStr">
        <is>
          <t xml:space="preserve">Episode 2: Die Kaputte Sonderanfertigung Eines Luxuswagens</t>
        </is>
      </c>
      <c r="F2581">
        <v>2</v>
      </c>
      <c r="G2581" t="inlineStr">
        <is>
          <t xml:space="preserve">6:29-3:35</t>
        </is>
      </c>
      <c r="H2581" t="inlineStr">
        <is>
          <t xml:space="preserve">Ignore</t>
        </is>
      </c>
      <c r="I2581" t="inlineStr">
        <is>
          <t xml:space="preserve">Remarks: [Localization]
Line from script:
"Aurora bemerkte Milo gegenÃ¼ber: â€žGreenfield SÃ¼d ist eine wirklich wohlhabende Gegend.â€œ"
-----
Note (if required): Localization consistency issue. The setting uses English place names such as â€œGreenfield,â€_x009d_ so â€œSÃ¼dâ€_x009d_ should also be localized consistently. Suggested: â€œGreenfield South ist eine wirklich wohlhabende Gegend.â€_x009d_</t>
        </is>
      </c>
      <c r="J2581" t="inlineStr">
        <is>
          <t xml:space="preserve">VOA</t>
        </is>
      </c>
      <c r="K2581" t="inlineStr">
        <is>
          <t xml:space="preserve">Script Error</t>
        </is>
      </c>
      <c r="L2581" t="inlineStr">
        <is>
          <t xml:space="preserve">Script error</t>
        </is>
      </c>
      <c r="M2581" t="str">
        <f>IFERROR(IF(VLOOKUP(L2581,'Quantification'!$A:$B,2,FALSE)&amp;""="","Unclassified",VLOOKUP(L2581,'Quantification'!$A:$B,2,FALSE)),"Unclassified")</f>
        <v>Major</v>
      </c>
      <c r="N2581" t="inlineStr">
        <is>
          <t xml:space="preserve">con-khera.mirjam@pocketfm.com</t>
        </is>
      </c>
      <c r="O2581" t="inlineStr">
        <is>
          <t xml:space="preserve">Issues found in raw</t>
        </is>
      </c>
      <c r="P2581" t="str">
        <f>IF(OR(O2581="Issues found in master",O2581="Final master"),"Master",IF(OR(O2581="Ready for Master",O2581="Issues found in raw",O2581="Raw under QC",O2581="Issues resolved in raw"),"Raw","-"))</f>
        <v>Raw</v>
      </c>
      <c r="Q2581" s="13">
        <v>46261.149305555555</v>
      </c>
      <c r="R2581" t="inlineStr">
        <is>
          <t xml:space="preserve">2026-08 (Aug)</t>
        </is>
      </c>
      <c r="S2581">
        <f>IF(M2581="Not an error",0,IF(COUNTIFS($A$2:$A2581,$A2581,$D$2:$D2581,$D2581,$M$2:$M2581,"&lt;&gt;Not an error")=1,1,0))</f>
        <v>0</v>
      </c>
      <c r="T2581">
        <f>IF(M2581&lt;&gt;"Major",0,IF(COUNTIFS($A$2:$A2581,$A2581,$D$2:$D2581,$D2581,$M$2:$M2581,"Major")=1,1,0))</f>
        <v>0</v>
      </c>
      <c r="U2581">
        <f>IF(M2581&lt;&gt;"Minor",0,IF(COUNTIFS($A$2:$A2581,$A2581,$D$2:$D2581,$D2581,$M$2:$M2581,"Minor")=1,1,0))</f>
        <v>0</v>
      </c>
    </row>
    <row r="2582">
      <c r="A2582" t="inlineStr">
        <is>
          <t xml:space="preserve">9a175f97e92a638a5697307799ea3b8b8f419aac</t>
        </is>
      </c>
      <c r="B2582" t="inlineStr">
        <is>
          <t xml:space="preserve">The Miracle Heiress</t>
        </is>
      </c>
      <c r="C2582" t="inlineStr">
        <is>
          <t xml:space="preserve">Die Wundererbin</t>
        </is>
      </c>
      <c r="D2582" t="inlineStr">
        <is>
          <t xml:space="preserve">4ee2204ceb024684413859f4ea2c385a07ade255</t>
        </is>
      </c>
      <c r="E2582" t="inlineStr">
        <is>
          <t xml:space="preserve">Episode 3: Zimmer 306 Krise</t>
        </is>
      </c>
      <c r="F2582">
        <v>3</v>
      </c>
      <c r="H2582" t="inlineStr">
        <is>
          <t xml:space="preserve">Ignore</t>
        </is>
      </c>
      <c r="J2582" t="inlineStr">
        <is>
          <t xml:space="preserve">VOA</t>
        </is>
      </c>
      <c r="K2582" t="inlineStr">
        <is>
          <t xml:space="preserve">Modulation</t>
        </is>
      </c>
      <c r="L2582" t="inlineStr">
        <is>
          <t xml:space="preserve">Modulation</t>
        </is>
      </c>
      <c r="M2582" t="str">
        <f>IFERROR(IF(VLOOKUP(L2582,'Quantification'!$A:$B,2,FALSE)&amp;""="","Unclassified",VLOOKUP(L2582,'Quantification'!$A:$B,2,FALSE)),"Unclassified")</f>
        <v>Minor</v>
      </c>
      <c r="N2582" t="inlineStr">
        <is>
          <t xml:space="preserve">con-khera.mirjam@pocketfm.com</t>
        </is>
      </c>
      <c r="O2582" t="inlineStr">
        <is>
          <t xml:space="preserve">Issues found in raw</t>
        </is>
      </c>
      <c r="P2582" t="str">
        <f>IF(OR(O2582="Issues found in master",O2582="Final master"),"Master",IF(OR(O2582="Ready for Master",O2582="Issues found in raw",O2582="Raw under QC",O2582="Issues resolved in raw"),"Raw","-"))</f>
        <v>Raw</v>
      </c>
      <c r="Q2582" s="13">
        <v>46261.149305555555</v>
      </c>
      <c r="R2582" t="inlineStr">
        <is>
          <t xml:space="preserve">2026-08 (Aug)</t>
        </is>
      </c>
      <c r="S2582">
        <f>IF(M2582="Not an error",0,IF(COUNTIFS($A$2:$A2582,$A2582,$D$2:$D2582,$D2582,$M$2:$M2582,"&lt;&gt;Not an error")=1,1,0))</f>
        <v>1</v>
      </c>
      <c r="T2582">
        <f>IF(M2582&lt;&gt;"Major",0,IF(COUNTIFS($A$2:$A2582,$A2582,$D$2:$D2582,$D2582,$M$2:$M2582,"Major")=1,1,0))</f>
        <v>0</v>
      </c>
      <c r="U2582">
        <f>IF(M2582&lt;&gt;"Minor",0,IF(COUNTIFS($A$2:$A2582,$A2582,$D$2:$D2582,$D2582,$M$2:$M2582,"Minor")=1,1,0))</f>
        <v>1</v>
      </c>
    </row>
    <row r="2583">
      <c r="A2583" t="inlineStr">
        <is>
          <t xml:space="preserve">9a175f97e92a638a5697307799ea3b8b8f419aac</t>
        </is>
      </c>
      <c r="B2583" t="inlineStr">
        <is>
          <t xml:space="preserve">The Miracle Heiress</t>
        </is>
      </c>
      <c r="C2583" t="inlineStr">
        <is>
          <t xml:space="preserve">Die Wundererbin</t>
        </is>
      </c>
      <c r="D2583" t="inlineStr">
        <is>
          <t xml:space="preserve">903aaf2bcd9330caf26835c44d7a20e13e5a47a1</t>
        </is>
      </c>
      <c r="E2583" t="inlineStr">
        <is>
          <t xml:space="preserve">Episode 4: Das Hawthorne Wagnis</t>
        </is>
      </c>
      <c r="F2583">
        <v>4</v>
      </c>
      <c r="G2583" t="inlineStr">
        <is>
          <t xml:space="preserve">10:35-10:39</t>
        </is>
      </c>
      <c r="H2583" t="inlineStr">
        <is>
          <t xml:space="preserve">Resolved</t>
        </is>
      </c>
      <c r="I2583" t="inlineStr">
        <is>
          <t xml:space="preserve">Remarks: [Audio quality]
Line from script:
"„Ich übernehme die volle Verantwortung.“"
-----
Note (if required): Speaker clarity issue. In the audio, this line sounds as if it is spoken by Tessa, but it should clearly be Doctor Sinclair speaking.</t>
        </is>
      </c>
      <c r="J2583" t="inlineStr">
        <is>
          <t xml:space="preserve">VOA</t>
        </is>
      </c>
      <c r="K2583" t="inlineStr">
        <is>
          <t xml:space="preserve">Audio quality</t>
        </is>
      </c>
      <c r="L2583" t="inlineStr">
        <is>
          <t xml:space="preserve">Audio quality</t>
        </is>
      </c>
      <c r="M2583" t="str">
        <f>IFERROR(IF(VLOOKUP(L2583,'Quantification'!$A:$B,2,FALSE)&amp;""="","Unclassified",VLOOKUP(L2583,'Quantification'!$A:$B,2,FALSE)),"Unclassified")</f>
        <v>Major</v>
      </c>
      <c r="N2583" t="inlineStr">
        <is>
          <t xml:space="preserve">con-khera.mirjam@pocketfm.com</t>
        </is>
      </c>
      <c r="O2583" t="inlineStr">
        <is>
          <t xml:space="preserve">Issues found in raw</t>
        </is>
      </c>
      <c r="P2583" t="str">
        <f>IF(OR(O2583="Issues found in master",O2583="Final master"),"Master",IF(OR(O2583="Ready for Master",O2583="Issues found in raw",O2583="Raw under QC",O2583="Issues resolved in raw"),"Raw","-"))</f>
        <v>Raw</v>
      </c>
      <c r="Q2583" s="13">
        <v>46261.149305555555</v>
      </c>
      <c r="R2583" t="inlineStr">
        <is>
          <t xml:space="preserve">2026-08 (Aug)</t>
        </is>
      </c>
      <c r="S2583">
        <f>IF(M2583="Not an error",0,IF(COUNTIFS($A$2:$A2583,$A2583,$D$2:$D2583,$D2583,$M$2:$M2583,"&lt;&gt;Not an error")=1,1,0))</f>
        <v>1</v>
      </c>
      <c r="T2583">
        <f>IF(M2583&lt;&gt;"Major",0,IF(COUNTIFS($A$2:$A2583,$A2583,$D$2:$D2583,$D2583,$M$2:$M2583,"Major")=1,1,0))</f>
        <v>1</v>
      </c>
      <c r="U2583">
        <f>IF(M2583&lt;&gt;"Minor",0,IF(COUNTIFS($A$2:$A2583,$A2583,$D$2:$D2583,$D2583,$M$2:$M2583,"Minor")=1,1,0))</f>
        <v>0</v>
      </c>
    </row>
    <row r="2584">
      <c r="A2584" t="inlineStr">
        <is>
          <t xml:space="preserve">9a175f97e92a638a5697307799ea3b8b8f419aac</t>
        </is>
      </c>
      <c r="B2584" t="inlineStr">
        <is>
          <t xml:space="preserve">The Miracle Heiress</t>
        </is>
      </c>
      <c r="C2584" t="inlineStr">
        <is>
          <t xml:space="preserve">Die Wundererbin</t>
        </is>
      </c>
      <c r="D2584" t="inlineStr">
        <is>
          <t xml:space="preserve">10c60b028a601cc540a8d2e5f05c9a8fd302ebfd</t>
        </is>
      </c>
      <c r="E2584" t="inlineStr">
        <is>
          <t xml:space="preserve">Episode 5: Das Linkshändige Genie</t>
        </is>
      </c>
      <c r="F2584">
        <v>5</v>
      </c>
      <c r="G2584" t="inlineStr">
        <is>
          <t xml:space="preserve">11:42-11:48</t>
        </is>
      </c>
      <c r="H2584" t="inlineStr">
        <is>
          <t xml:space="preserve">Resolved</t>
        </is>
      </c>
      <c r="I2584" t="inlineStr">
        <is>
          <t xml:space="preserve">Remarks: [Script Error]
Line from script:
"â€žJacob, so ist es nichtâ€œ, stammelte Doktor Vincent, so verÃ¤ngstigt, dass seine Beine zitterten."
-----
Note (if required): Address / character relationship issue. Doctor Vincent does not know Jacob well enough to address him by first name here, especially in this tense, hierarchical situation. He would more likely address him formally. Suggested: â€œSir, so ist es nicht...â€_x009d_</t>
        </is>
      </c>
      <c r="J2584" t="inlineStr">
        <is>
          <t xml:space="preserve">VOA</t>
        </is>
      </c>
      <c r="K2584" t="inlineStr">
        <is>
          <t xml:space="preserve">Script Error</t>
        </is>
      </c>
      <c r="L2584" t="inlineStr">
        <is>
          <t xml:space="preserve">Script error</t>
        </is>
      </c>
      <c r="M2584" t="str">
        <f>IFERROR(IF(VLOOKUP(L2584,'Quantification'!$A:$B,2,FALSE)&amp;""="","Unclassified",VLOOKUP(L2584,'Quantification'!$A:$B,2,FALSE)),"Unclassified")</f>
        <v>Major</v>
      </c>
      <c r="N2584" t="inlineStr">
        <is>
          <t xml:space="preserve">con-khera.mirjam@pocketfm.com</t>
        </is>
      </c>
      <c r="O2584" t="inlineStr">
        <is>
          <t xml:space="preserve">Issues found in raw</t>
        </is>
      </c>
      <c r="P2584" t="str">
        <f>IF(OR(O2584="Issues found in master",O2584="Final master"),"Master",IF(OR(O2584="Ready for Master",O2584="Issues found in raw",O2584="Raw under QC",O2584="Issues resolved in raw"),"Raw","-"))</f>
        <v>Raw</v>
      </c>
      <c r="Q2584" s="13">
        <v>46261.149305555555</v>
      </c>
      <c r="R2584" t="inlineStr">
        <is>
          <t xml:space="preserve">2026-08 (Aug)</t>
        </is>
      </c>
      <c r="S2584">
        <f>IF(M2584="Not an error",0,IF(COUNTIFS($A$2:$A2584,$A2584,$D$2:$D2584,$D2584,$M$2:$M2584,"&lt;&gt;Not an error")=1,1,0))</f>
        <v>1</v>
      </c>
      <c r="T2584">
        <f>IF(M2584&lt;&gt;"Major",0,IF(COUNTIFS($A$2:$A2584,$A2584,$D$2:$D2584,$D2584,$M$2:$M2584,"Major")=1,1,0))</f>
        <v>1</v>
      </c>
      <c r="U2584">
        <f>IF(M2584&lt;&gt;"Minor",0,IF(COUNTIFS($A$2:$A2584,$A2584,$D$2:$D2584,$D2584,$M$2:$M2584,"Minor")=1,1,0))</f>
        <v>0</v>
      </c>
    </row>
    <row r="2585">
      <c r="A2585" t="inlineStr">
        <is>
          <t xml:space="preserve">9a175f97e92a638a5697307799ea3b8b8f419aac</t>
        </is>
      </c>
      <c r="B2585" t="inlineStr">
        <is>
          <t xml:space="preserve">The Miracle Heiress</t>
        </is>
      </c>
      <c r="C2585" t="inlineStr">
        <is>
          <t xml:space="preserve">Die Wundererbin</t>
        </is>
      </c>
      <c r="D2585" t="inlineStr">
        <is>
          <t xml:space="preserve">c801f027552ac38b3557d573a78b7041708f6557</t>
        </is>
      </c>
      <c r="E2585" t="inlineStr">
        <is>
          <t xml:space="preserve">Episode 6: Der Sturz Von Doktor Tessa</t>
        </is>
      </c>
      <c r="F2585">
        <v>6</v>
      </c>
      <c r="G2585" t="inlineStr">
        <is>
          <t xml:space="preserve">00:09-00:17</t>
        </is>
      </c>
      <c r="H2585" t="inlineStr">
        <is>
          <t xml:space="preserve">Resolved</t>
        </is>
      </c>
      <c r="I2585" t="inlineStr">
        <is>
          <t xml:space="preserve">Remarks: [Script Error]
Line from script:
"â€žDoktor Vincent, wer ist sie?â€œ, hatte der leitende Spezialist Damien gefragt, die Augen vor Staunen weit aufgerissen."
-----
Note (if required): Attribution / sentence logic issue. As written, it sounds as if Damien is being addressed as Doctor Vincent. Damien is not Doctor Vincent; he is asking the leading specialist. Suggested: â€œâ€žDoktor Vincent, wer ist sie?â€œ, hatte Damien den leitenden Spezialisten gefragt, die Augen vor Staunen weit aufgerissen.â€_x009d_</t>
        </is>
      </c>
      <c r="J2585" t="inlineStr">
        <is>
          <t xml:space="preserve">VOA</t>
        </is>
      </c>
      <c r="K2585" t="inlineStr">
        <is>
          <t xml:space="preserve">Script Error</t>
        </is>
      </c>
      <c r="L2585" t="inlineStr">
        <is>
          <t xml:space="preserve">Script error</t>
        </is>
      </c>
      <c r="M2585" t="str">
        <f>IFERROR(IF(VLOOKUP(L2585,'Quantification'!$A:$B,2,FALSE)&amp;""="","Unclassified",VLOOKUP(L2585,'Quantification'!$A:$B,2,FALSE)),"Unclassified")</f>
        <v>Major</v>
      </c>
      <c r="N2585" t="inlineStr">
        <is>
          <t xml:space="preserve">con-khera.mirjam@pocketfm.com</t>
        </is>
      </c>
      <c r="O2585" t="inlineStr">
        <is>
          <t xml:space="preserve">Issues found in raw</t>
        </is>
      </c>
      <c r="P2585" t="str">
        <f>IF(OR(O2585="Issues found in master",O2585="Final master"),"Master",IF(OR(O2585="Ready for Master",O2585="Issues found in raw",O2585="Raw under QC",O2585="Issues resolved in raw"),"Raw","-"))</f>
        <v>Raw</v>
      </c>
      <c r="Q2585" s="13">
        <v>46261.149305555555</v>
      </c>
      <c r="R2585" t="inlineStr">
        <is>
          <t xml:space="preserve">2026-08 (Aug)</t>
        </is>
      </c>
      <c r="S2585">
        <f>IF(M2585="Not an error",0,IF(COUNTIFS($A$2:$A2585,$A2585,$D$2:$D2585,$D2585,$M$2:$M2585,"&lt;&gt;Not an error")=1,1,0))</f>
        <v>1</v>
      </c>
      <c r="T2585">
        <f>IF(M2585&lt;&gt;"Major",0,IF(COUNTIFS($A$2:$A2585,$A2585,$D$2:$D2585,$D2585,$M$2:$M2585,"Major")=1,1,0))</f>
        <v>1</v>
      </c>
      <c r="U2585">
        <f>IF(M2585&lt;&gt;"Minor",0,IF(COUNTIFS($A$2:$A2585,$A2585,$D$2:$D2585,$D2585,$M$2:$M2585,"Minor")=1,1,0))</f>
        <v>0</v>
      </c>
    </row>
    <row r="2586">
      <c r="A2586" t="inlineStr">
        <is>
          <t xml:space="preserve">9a175f97e92a638a5697307799ea3b8b8f419aac</t>
        </is>
      </c>
      <c r="B2586" t="inlineStr">
        <is>
          <t xml:space="preserve">The Miracle Heiress</t>
        </is>
      </c>
      <c r="C2586" t="inlineStr">
        <is>
          <t xml:space="preserve">Die Wundererbin</t>
        </is>
      </c>
      <c r="D2586" t="inlineStr">
        <is>
          <t xml:space="preserve">c801f027552ac38b3557d573a78b7041708f6557</t>
        </is>
      </c>
      <c r="E2586" t="inlineStr">
        <is>
          <t xml:space="preserve">Episode 6: Der Sturz Von Doktor Tessa</t>
        </is>
      </c>
      <c r="F2586">
        <v>6</v>
      </c>
      <c r="G2586" t="inlineStr">
        <is>
          <t xml:space="preserve">1:41-1:46</t>
        </is>
      </c>
      <c r="H2586" t="inlineStr">
        <is>
          <t xml:space="preserve">Resolved</t>
        </is>
      </c>
      <c r="I2586" t="inlineStr">
        <is>
          <t xml:space="preserve">Remarks: [Mispronunciation]
Line from script:
"â€žWinston Sinclairâ€œ, wiederholte Damien mit unleserlicher Miene."
-----
Note (if required): Winston is pronounced incorrectly by the AI. It sounds like â€œWinstononon.â€_x009d_</t>
        </is>
      </c>
      <c r="J2586" t="inlineStr">
        <is>
          <t xml:space="preserve">VOA</t>
        </is>
      </c>
      <c r="K2586" t="inlineStr">
        <is>
          <t xml:space="preserve">Mispronunciation</t>
        </is>
      </c>
      <c r="L2586" t="inlineStr">
        <is>
          <t xml:space="preserve">Mispronunciation</t>
        </is>
      </c>
      <c r="M2586" t="str">
        <f>IFERROR(IF(VLOOKUP(L2586,'Quantification'!$A:$B,2,FALSE)&amp;""="","Unclassified",VLOOKUP(L2586,'Quantification'!$A:$B,2,FALSE)),"Unclassified")</f>
        <v>Major</v>
      </c>
      <c r="N2586" t="inlineStr">
        <is>
          <t xml:space="preserve">con-khera.mirjam@pocketfm.com</t>
        </is>
      </c>
      <c r="O2586" t="inlineStr">
        <is>
          <t xml:space="preserve">Issues found in raw</t>
        </is>
      </c>
      <c r="P2586" t="str">
        <f>IF(OR(O2586="Issues found in master",O2586="Final master"),"Master",IF(OR(O2586="Ready for Master",O2586="Issues found in raw",O2586="Raw under QC",O2586="Issues resolved in raw"),"Raw","-"))</f>
        <v>Raw</v>
      </c>
      <c r="Q2586" s="13">
        <v>46261.149305555555</v>
      </c>
      <c r="R2586" t="inlineStr">
        <is>
          <t xml:space="preserve">2026-08 (Aug)</t>
        </is>
      </c>
      <c r="S2586">
        <f>IF(M2586="Not an error",0,IF(COUNTIFS($A$2:$A2586,$A2586,$D$2:$D2586,$D2586,$M$2:$M2586,"&lt;&gt;Not an error")=1,1,0))</f>
        <v>0</v>
      </c>
      <c r="T2586">
        <f>IF(M2586&lt;&gt;"Major",0,IF(COUNTIFS($A$2:$A2586,$A2586,$D$2:$D2586,$D2586,$M$2:$M2586,"Major")=1,1,0))</f>
        <v>0</v>
      </c>
      <c r="U2586">
        <f>IF(M2586&lt;&gt;"Minor",0,IF(COUNTIFS($A$2:$A2586,$A2586,$D$2:$D2586,$D2586,$M$2:$M2586,"Minor")=1,1,0))</f>
        <v>0</v>
      </c>
    </row>
    <row r="2587">
      <c r="A2587" t="inlineStr">
        <is>
          <t xml:space="preserve">9a175f97e92a638a5697307799ea3b8b8f419aac</t>
        </is>
      </c>
      <c r="B2587" t="inlineStr">
        <is>
          <t xml:space="preserve">The Miracle Heiress</t>
        </is>
      </c>
      <c r="C2587" t="inlineStr">
        <is>
          <t xml:space="preserve">Die Wundererbin</t>
        </is>
      </c>
      <c r="D2587" t="inlineStr">
        <is>
          <t xml:space="preserve">9d571432ce83a2bdc26513ebd8090fffa7ccbf84</t>
        </is>
      </c>
      <c r="E2587" t="inlineStr">
        <is>
          <t xml:space="preserve">Episode 7: Blackwell-Erbin Kehrt Zurück</t>
        </is>
      </c>
      <c r="F2587">
        <v>7</v>
      </c>
      <c r="G2587" t="inlineStr">
        <is>
          <t xml:space="preserve">00:00-00:09</t>
        </is>
      </c>
      <c r="H2587" t="inlineStr">
        <is>
          <t xml:space="preserve">Resolved</t>
        </is>
      </c>
      <c r="I2587" t="inlineStr">
        <is>
          <t xml:space="preserve">Remarks: [Mispronunciation]
Line from script:
"Während sich alle auf Tessas spektakulären Sturz konzentrierten, war Damiens Aufmerksamkeit ganz auf Aurora gerichtet."
-----
Note (if required): Damien / Damiens is pronounced incorrectly. It is pronounced with French pronunciation.</t>
        </is>
      </c>
      <c r="J2587" t="inlineStr">
        <is>
          <t xml:space="preserve">VOA</t>
        </is>
      </c>
      <c r="K2587" t="inlineStr">
        <is>
          <t xml:space="preserve">Mispronunciation</t>
        </is>
      </c>
      <c r="L2587" t="inlineStr">
        <is>
          <t xml:space="preserve">Mispronunciation</t>
        </is>
      </c>
      <c r="M2587" t="str">
        <f>IFERROR(IF(VLOOKUP(L2587,'Quantification'!$A:$B,2,FALSE)&amp;""="","Unclassified",VLOOKUP(L2587,'Quantification'!$A:$B,2,FALSE)),"Unclassified")</f>
        <v>Major</v>
      </c>
      <c r="N2587" t="inlineStr">
        <is>
          <t xml:space="preserve">con-khera.mirjam@pocketfm.com</t>
        </is>
      </c>
      <c r="O2587" t="inlineStr">
        <is>
          <t xml:space="preserve">Issues found in raw</t>
        </is>
      </c>
      <c r="P2587" t="str">
        <f>IF(OR(O2587="Issues found in master",O2587="Final master"),"Master",IF(OR(O2587="Ready for Master",O2587="Issues found in raw",O2587="Raw under QC",O2587="Issues resolved in raw"),"Raw","-"))</f>
        <v>Raw</v>
      </c>
      <c r="Q2587" s="13">
        <v>46261.15</v>
      </c>
      <c r="R2587" t="inlineStr">
        <is>
          <t xml:space="preserve">2026-08 (Aug)</t>
        </is>
      </c>
      <c r="S2587">
        <f>IF(M2587="Not an error",0,IF(COUNTIFS($A$2:$A2587,$A2587,$D$2:$D2587,$D2587,$M$2:$M2587,"&lt;&gt;Not an error")=1,1,0))</f>
        <v>1</v>
      </c>
      <c r="T2587">
        <f>IF(M2587&lt;&gt;"Major",0,IF(COUNTIFS($A$2:$A2587,$A2587,$D$2:$D2587,$D2587,$M$2:$M2587,"Major")=1,1,0))</f>
        <v>1</v>
      </c>
      <c r="U2587">
        <f>IF(M2587&lt;&gt;"Minor",0,IF(COUNTIFS($A$2:$A2587,$A2587,$D$2:$D2587,$D2587,$M$2:$M2587,"Minor")=1,1,0))</f>
        <v>0</v>
      </c>
    </row>
    <row r="2588">
      <c r="A2588" t="inlineStr">
        <is>
          <t xml:space="preserve">9a175f97e92a638a5697307799ea3b8b8f419aac</t>
        </is>
      </c>
      <c r="B2588" t="inlineStr">
        <is>
          <t xml:space="preserve">The Miracle Heiress</t>
        </is>
      </c>
      <c r="C2588" t="inlineStr">
        <is>
          <t xml:space="preserve">Die Wundererbin</t>
        </is>
      </c>
      <c r="D2588" t="inlineStr">
        <is>
          <t xml:space="preserve">9d571432ce83a2bdc26513ebd8090fffa7ccbf84</t>
        </is>
      </c>
      <c r="E2588" t="inlineStr">
        <is>
          <t xml:space="preserve">Episode 7: Blackwell-Erbin Kehrt Zurück</t>
        </is>
      </c>
      <c r="F2588">
        <v>7</v>
      </c>
      <c r="G2588" t="inlineStr">
        <is>
          <t xml:space="preserve">0:29-0:33</t>
        </is>
      </c>
      <c r="H2588" t="inlineStr">
        <is>
          <t xml:space="preserve">Resolved</t>
        </is>
      </c>
      <c r="I2588" t="inlineStr">
        <is>
          <t xml:space="preserve">Remarks: [Script Error]
Line from script:
"â€žAurora Blackwellâ€œ, antwortete sie mit unerschÃ¼tterlichem Selbstvertrauen."
-----
Note (if required): Character naming / continuity issue. Aurora introduces herself as Aurora Monroe, not Aurora Blackwell. Suggested: â€œAurora Monroeâ€_x009d_, antwortete sie mit unerschÃ¼tterlichem Selbstvertrauen.</t>
        </is>
      </c>
      <c r="J2588" t="inlineStr">
        <is>
          <t xml:space="preserve">VOA</t>
        </is>
      </c>
      <c r="K2588" t="inlineStr">
        <is>
          <t xml:space="preserve">Script Error</t>
        </is>
      </c>
      <c r="L2588" t="inlineStr">
        <is>
          <t xml:space="preserve">Script error</t>
        </is>
      </c>
      <c r="M2588" t="str">
        <f>IFERROR(IF(VLOOKUP(L2588,'Quantification'!$A:$B,2,FALSE)&amp;""="","Unclassified",VLOOKUP(L2588,'Quantification'!$A:$B,2,FALSE)),"Unclassified")</f>
        <v>Major</v>
      </c>
      <c r="N2588" t="inlineStr">
        <is>
          <t xml:space="preserve">con-khera.mirjam@pocketfm.com</t>
        </is>
      </c>
      <c r="O2588" t="inlineStr">
        <is>
          <t xml:space="preserve">Issues found in raw</t>
        </is>
      </c>
      <c r="P2588" t="str">
        <f>IF(OR(O2588="Issues found in master",O2588="Final master"),"Master",IF(OR(O2588="Ready for Master",O2588="Issues found in raw",O2588="Raw under QC",O2588="Issues resolved in raw"),"Raw","-"))</f>
        <v>Raw</v>
      </c>
      <c r="Q2588" s="13">
        <v>46261.15</v>
      </c>
      <c r="R2588" t="inlineStr">
        <is>
          <t xml:space="preserve">2026-08 (Aug)</t>
        </is>
      </c>
      <c r="S2588">
        <f>IF(M2588="Not an error",0,IF(COUNTIFS($A$2:$A2588,$A2588,$D$2:$D2588,$D2588,$M$2:$M2588,"&lt;&gt;Not an error")=1,1,0))</f>
        <v>0</v>
      </c>
      <c r="T2588">
        <f>IF(M2588&lt;&gt;"Major",0,IF(COUNTIFS($A$2:$A2588,$A2588,$D$2:$D2588,$D2588,$M$2:$M2588,"Major")=1,1,0))</f>
        <v>0</v>
      </c>
      <c r="U2588">
        <f>IF(M2588&lt;&gt;"Minor",0,IF(COUNTIFS($A$2:$A2588,$A2588,$D$2:$D2588,$D2588,$M$2:$M2588,"Minor")=1,1,0))</f>
        <v>0</v>
      </c>
    </row>
    <row r="2589">
      <c r="A2589" t="inlineStr">
        <is>
          <t xml:space="preserve">9a175f97e92a638a5697307799ea3b8b8f419aac</t>
        </is>
      </c>
      <c r="B2589" t="inlineStr">
        <is>
          <t xml:space="preserve">The Miracle Heiress</t>
        </is>
      </c>
      <c r="C2589" t="inlineStr">
        <is>
          <t xml:space="preserve">Die Wundererbin</t>
        </is>
      </c>
      <c r="D2589" t="inlineStr">
        <is>
          <t xml:space="preserve">9d571432ce83a2bdc26513ebd8090fffa7ccbf84</t>
        </is>
      </c>
      <c r="E2589" t="inlineStr">
        <is>
          <t xml:space="preserve">Episode 7: Blackwell-Erbin Kehrt Zurück</t>
        </is>
      </c>
      <c r="F2589">
        <v>7</v>
      </c>
      <c r="G2589" t="inlineStr">
        <is>
          <t xml:space="preserve">0:37-0:40</t>
        </is>
      </c>
      <c r="H2589" t="inlineStr">
        <is>
          <t xml:space="preserve">Resolved</t>
        </is>
      </c>
      <c r="I2589" t="inlineStr">
        <is>
          <t xml:space="preserve">Remarks: [Script Error]
Line from script:
"Blackwell war der MÃ¤dchenname ihrer GroÃŸmutter Eloise."
-----
Note (if required): Character naming / continuity issue. Aurora uses the surname Monroe because Monroe was Eloiseâ€™s maiden name, not Blackwell. Suggested: â€œMonroe war der MÃ¤dchenname ihrer GroÃŸmutter Eloise.â€_x009d_</t>
        </is>
      </c>
      <c r="J2589" t="inlineStr">
        <is>
          <t xml:space="preserve">VOA</t>
        </is>
      </c>
      <c r="K2589" t="inlineStr">
        <is>
          <t xml:space="preserve">Script Error</t>
        </is>
      </c>
      <c r="L2589" t="inlineStr">
        <is>
          <t xml:space="preserve">Script error</t>
        </is>
      </c>
      <c r="M2589" t="str">
        <f>IFERROR(IF(VLOOKUP(L2589,'Quantification'!$A:$B,2,FALSE)&amp;""="","Unclassified",VLOOKUP(L2589,'Quantification'!$A:$B,2,FALSE)),"Unclassified")</f>
        <v>Major</v>
      </c>
      <c r="N2589" t="inlineStr">
        <is>
          <t xml:space="preserve">con-khera.mirjam@pocketfm.com</t>
        </is>
      </c>
      <c r="O2589" t="inlineStr">
        <is>
          <t xml:space="preserve">Issues found in raw</t>
        </is>
      </c>
      <c r="P2589" t="str">
        <f>IF(OR(O2589="Issues found in master",O2589="Final master"),"Master",IF(OR(O2589="Ready for Master",O2589="Issues found in raw",O2589="Raw under QC",O2589="Issues resolved in raw"),"Raw","-"))</f>
        <v>Raw</v>
      </c>
      <c r="Q2589" s="13">
        <v>46261.15</v>
      </c>
      <c r="R2589" t="inlineStr">
        <is>
          <t xml:space="preserve">2026-08 (Aug)</t>
        </is>
      </c>
      <c r="S2589">
        <f>IF(M2589="Not an error",0,IF(COUNTIFS($A$2:$A2589,$A2589,$D$2:$D2589,$D2589,$M$2:$M2589,"&lt;&gt;Not an error")=1,1,0))</f>
        <v>0</v>
      </c>
      <c r="T2589">
        <f>IF(M2589&lt;&gt;"Major",0,IF(COUNTIFS($A$2:$A2589,$A2589,$D$2:$D2589,$D2589,$M$2:$M2589,"Major")=1,1,0))</f>
        <v>0</v>
      </c>
      <c r="U2589">
        <f>IF(M2589&lt;&gt;"Minor",0,IF(COUNTIFS($A$2:$A2589,$A2589,$D$2:$D2589,$D2589,$M$2:$M2589,"Minor")=1,1,0))</f>
        <v>0</v>
      </c>
    </row>
    <row r="2590">
      <c r="A2590" t="inlineStr">
        <is>
          <t xml:space="preserve">9a175f97e92a638a5697307799ea3b8b8f419aac</t>
        </is>
      </c>
      <c r="B2590" t="inlineStr">
        <is>
          <t xml:space="preserve">The Miracle Heiress</t>
        </is>
      </c>
      <c r="C2590" t="inlineStr">
        <is>
          <t xml:space="preserve">Die Wundererbin</t>
        </is>
      </c>
      <c r="D2590" t="inlineStr">
        <is>
          <t xml:space="preserve">d6f0c028508148fd609913ae3f4cba88515e773b</t>
        </is>
      </c>
      <c r="E2590" t="inlineStr">
        <is>
          <t xml:space="preserve">Episode 8: Das Einzige Einfache Zimmer</t>
        </is>
      </c>
      <c r="F2590">
        <v>8</v>
      </c>
      <c r="H2590" t="inlineStr">
        <is>
          <t xml:space="preserve">Pending</t>
        </is>
      </c>
      <c r="J2590" t="inlineStr">
        <is>
          <t xml:space="preserve">VOA</t>
        </is>
      </c>
      <c r="K2590" t="inlineStr">
        <is>
          <t xml:space="preserve">Modulation</t>
        </is>
      </c>
      <c r="L2590" t="inlineStr">
        <is>
          <t xml:space="preserve">Modulation</t>
        </is>
      </c>
      <c r="M2590" t="str">
        <f>IFERROR(IF(VLOOKUP(L2590,'Quantification'!$A:$B,2,FALSE)&amp;""="","Unclassified",VLOOKUP(L2590,'Quantification'!$A:$B,2,FALSE)),"Unclassified")</f>
        <v>Minor</v>
      </c>
      <c r="N2590" t="inlineStr">
        <is>
          <t xml:space="preserve">con-khera.mirjam@pocketfm.com</t>
        </is>
      </c>
      <c r="O2590" t="inlineStr">
        <is>
          <t xml:space="preserve">Raw under QC</t>
        </is>
      </c>
      <c r="P2590" t="str">
        <f>IF(OR(O2590="Issues found in master",O2590="Final master"),"Master",IF(OR(O2590="Ready for Master",O2590="Issues found in raw",O2590="Raw under QC",O2590="Issues resolved in raw"),"Raw","-"))</f>
        <v>Raw</v>
      </c>
      <c r="Q2590" s="13">
        <v>46261.15</v>
      </c>
      <c r="R2590" t="inlineStr">
        <is>
          <t xml:space="preserve">2026-08 (Aug)</t>
        </is>
      </c>
      <c r="S2590">
        <f>IF(M2590="Not an error",0,IF(COUNTIFS($A$2:$A2590,$A2590,$D$2:$D2590,$D2590,$M$2:$M2590,"&lt;&gt;Not an error")=1,1,0))</f>
        <v>1</v>
      </c>
      <c r="T2590">
        <f>IF(M2590&lt;&gt;"Major",0,IF(COUNTIFS($A$2:$A2590,$A2590,$D$2:$D2590,$D2590,$M$2:$M2590,"Major")=1,1,0))</f>
        <v>0</v>
      </c>
      <c r="U2590">
        <f>IF(M2590&lt;&gt;"Minor",0,IF(COUNTIFS($A$2:$A2590,$A2590,$D$2:$D2590,$D2590,$M$2:$M2590,"Minor")=1,1,0))</f>
        <v>1</v>
      </c>
    </row>
    <row r="2591">
      <c r="A2591" t="inlineStr">
        <is>
          <t xml:space="preserve">9a175f97e92a638a5697307799ea3b8b8f419aac</t>
        </is>
      </c>
      <c r="B2591" t="inlineStr">
        <is>
          <t xml:space="preserve">The Miracle Heiress</t>
        </is>
      </c>
      <c r="C2591" t="inlineStr">
        <is>
          <t xml:space="preserve">Die Wundererbin</t>
        </is>
      </c>
      <c r="D2591" t="inlineStr">
        <is>
          <t xml:space="preserve">36986b75541c34a7782e1f1b9395551fdc51c65c</t>
        </is>
      </c>
      <c r="E2591" t="inlineStr">
        <is>
          <t xml:space="preserve">Episode 9: Nadja S Schock</t>
        </is>
      </c>
      <c r="F2591">
        <v>9</v>
      </c>
      <c r="G2591" t="inlineStr">
        <is>
          <t xml:space="preserve">1:10-1:17</t>
        </is>
      </c>
      <c r="H2591" t="inlineStr">
        <is>
          <t xml:space="preserve">Resolved</t>
        </is>
      </c>
      <c r="I2591" t="inlineStr">
        <is>
          <t xml:space="preserve">Remarks: [Script Error]
Line from script:
"â€žMiss Nadja, Sie sind zurÃ¼ck!â€œ, Melissas LÃ¤cheln war breit, als sie herbeieilte und sie bemutterte."
-----
Note (if required): Address consistency issue. Melissa and Natalie address each other informally, so â€œMissâ€_x009d_ and â€œSie sindâ€_x009d_ are inconsistent here. Suggested: â€œNatalie, du bist zurÃ¼ck!â€_x009d_</t>
        </is>
      </c>
      <c r="J2591" t="inlineStr">
        <is>
          <t xml:space="preserve">VOA</t>
        </is>
      </c>
      <c r="K2591" t="inlineStr">
        <is>
          <t xml:space="preserve">Script Error</t>
        </is>
      </c>
      <c r="L2591" t="inlineStr">
        <is>
          <t xml:space="preserve">Script error</t>
        </is>
      </c>
      <c r="M2591" t="str">
        <f>IFERROR(IF(VLOOKUP(L2591,'Quantification'!$A:$B,2,FALSE)&amp;""="","Unclassified",VLOOKUP(L2591,'Quantification'!$A:$B,2,FALSE)),"Unclassified")</f>
        <v>Major</v>
      </c>
      <c r="N2591" t="inlineStr">
        <is>
          <t xml:space="preserve">con-khera.mirjam@pocketfm.com</t>
        </is>
      </c>
      <c r="O2591" t="inlineStr">
        <is>
          <t xml:space="preserve">Issues found in raw</t>
        </is>
      </c>
      <c r="P2591" t="str">
        <f>IF(OR(O2591="Issues found in master",O2591="Final master"),"Master",IF(OR(O2591="Ready for Master",O2591="Issues found in raw",O2591="Raw under QC",O2591="Issues resolved in raw"),"Raw","-"))</f>
        <v>Raw</v>
      </c>
      <c r="Q2591" s="13">
        <v>46261.15</v>
      </c>
      <c r="R2591" t="inlineStr">
        <is>
          <t xml:space="preserve">2026-08 (Aug)</t>
        </is>
      </c>
      <c r="S2591">
        <f>IF(M2591="Not an error",0,IF(COUNTIFS($A$2:$A2591,$A2591,$D$2:$D2591,$D2591,$M$2:$M2591,"&lt;&gt;Not an error")=1,1,0))</f>
        <v>1</v>
      </c>
      <c r="T2591">
        <f>IF(M2591&lt;&gt;"Major",0,IF(COUNTIFS($A$2:$A2591,$A2591,$D$2:$D2591,$D2591,$M$2:$M2591,"Major")=1,1,0))</f>
        <v>1</v>
      </c>
      <c r="U2591">
        <f>IF(M2591&lt;&gt;"Minor",0,IF(COUNTIFS($A$2:$A2591,$A2591,$D$2:$D2591,$D2591,$M$2:$M2591,"Minor")=1,1,0))</f>
        <v>0</v>
      </c>
    </row>
    <row r="2592">
      <c r="A2592" t="inlineStr">
        <is>
          <t xml:space="preserve">9a175f97e92a638a5697307799ea3b8b8f419aac</t>
        </is>
      </c>
      <c r="B2592" t="inlineStr">
        <is>
          <t xml:space="preserve">The Miracle Heiress</t>
        </is>
      </c>
      <c r="C2592" t="inlineStr">
        <is>
          <t xml:space="preserve">Die Wundererbin</t>
        </is>
      </c>
      <c r="D2592" t="inlineStr">
        <is>
          <t xml:space="preserve">36986b75541c34a7782e1f1b9395551fdc51c65c</t>
        </is>
      </c>
      <c r="E2592" t="inlineStr">
        <is>
          <t xml:space="preserve">Episode 9: Nadja S Schock</t>
        </is>
      </c>
      <c r="F2592">
        <v>9</v>
      </c>
      <c r="G2592" t="inlineStr">
        <is>
          <t xml:space="preserve">1:17-1:19</t>
        </is>
      </c>
      <c r="H2592" t="inlineStr">
        <is>
          <t xml:space="preserve">Resolved</t>
        </is>
      </c>
      <c r="I2592" t="inlineStr">
        <is>
          <t xml:space="preserve">Remarks: [Script Error]
Line from script:
"â€žIch habe Sie so sehr vermisst!â€œ"
-----
Note (if required): Address consistency issue. Melissa and Natalie address each other informally, so â€œSieâ€_x009d_ is inconsistent here. Suggested: â€œIch habe dich so sehr vermisst!â€_x009d_</t>
        </is>
      </c>
      <c r="J2592" t="inlineStr">
        <is>
          <t xml:space="preserve">VOA</t>
        </is>
      </c>
      <c r="K2592" t="inlineStr">
        <is>
          <t xml:space="preserve">Script Error</t>
        </is>
      </c>
      <c r="L2592" t="inlineStr">
        <is>
          <t xml:space="preserve">Script error</t>
        </is>
      </c>
      <c r="M2592" t="str">
        <f>IFERROR(IF(VLOOKUP(L2592,'Quantification'!$A:$B,2,FALSE)&amp;""="","Unclassified",VLOOKUP(L2592,'Quantification'!$A:$B,2,FALSE)),"Unclassified")</f>
        <v>Major</v>
      </c>
      <c r="N2592" t="inlineStr">
        <is>
          <t xml:space="preserve">con-khera.mirjam@pocketfm.com</t>
        </is>
      </c>
      <c r="O2592" t="inlineStr">
        <is>
          <t xml:space="preserve">Issues found in raw</t>
        </is>
      </c>
      <c r="P2592" t="str">
        <f>IF(OR(O2592="Issues found in master",O2592="Final master"),"Master",IF(OR(O2592="Ready for Master",O2592="Issues found in raw",O2592="Raw under QC",O2592="Issues resolved in raw"),"Raw","-"))</f>
        <v>Raw</v>
      </c>
      <c r="Q2592" s="13">
        <v>46261.15</v>
      </c>
      <c r="R2592" t="inlineStr">
        <is>
          <t xml:space="preserve">2026-08 (Aug)</t>
        </is>
      </c>
      <c r="S2592">
        <f>IF(M2592="Not an error",0,IF(COUNTIFS($A$2:$A2592,$A2592,$D$2:$D2592,$D2592,$M$2:$M2592,"&lt;&gt;Not an error")=1,1,0))</f>
        <v>0</v>
      </c>
      <c r="T2592">
        <f>IF(M2592&lt;&gt;"Major",0,IF(COUNTIFS($A$2:$A2592,$A2592,$D$2:$D2592,$D2592,$M$2:$M2592,"Major")=1,1,0))</f>
        <v>0</v>
      </c>
      <c r="U2592">
        <f>IF(M2592&lt;&gt;"Minor",0,IF(COUNTIFS($A$2:$A2592,$A2592,$D$2:$D2592,$D2592,$M$2:$M2592,"Minor")=1,1,0))</f>
        <v>0</v>
      </c>
    </row>
    <row r="2593">
      <c r="A2593" t="inlineStr">
        <is>
          <t xml:space="preserve">9a175f97e92a638a5697307799ea3b8b8f419aac</t>
        </is>
      </c>
      <c r="B2593" t="inlineStr">
        <is>
          <t xml:space="preserve">The Miracle Heiress</t>
        </is>
      </c>
      <c r="C2593" t="inlineStr">
        <is>
          <t xml:space="preserve">Die Wundererbin</t>
        </is>
      </c>
      <c r="D2593" t="inlineStr">
        <is>
          <t xml:space="preserve">36986b75541c34a7782e1f1b9395551fdc51c65c</t>
        </is>
      </c>
      <c r="E2593" t="inlineStr">
        <is>
          <t xml:space="preserve">Episode 9: Nadja S Schock</t>
        </is>
      </c>
      <c r="F2593">
        <v>9</v>
      </c>
      <c r="G2593" t="inlineStr">
        <is>
          <t xml:space="preserve">1:19-1:21</t>
        </is>
      </c>
      <c r="H2593" t="inlineStr">
        <is>
          <t xml:space="preserve">Resolved</t>
        </is>
      </c>
      <c r="I2593" t="inlineStr">
        <is>
          <t xml:space="preserve">Remarks: [Script Error]
Line from script:
"Sehen Sie nur, wie dÃ¼nn Sie sind!"
-----
Note (if required): Address consistency issue. Melissa and Natalie address each other informally, so â€œSieâ€_x009d_ is inconsistent here. Suggested: â€œSieh dich nur an, wie dÃ¼nn du bist!â€_x009d_</t>
        </is>
      </c>
      <c r="J2593" t="inlineStr">
        <is>
          <t xml:space="preserve">VOA</t>
        </is>
      </c>
      <c r="K2593" t="inlineStr">
        <is>
          <t xml:space="preserve">Script Error</t>
        </is>
      </c>
      <c r="L2593" t="inlineStr">
        <is>
          <t xml:space="preserve">Script error</t>
        </is>
      </c>
      <c r="M2593" t="str">
        <f>IFERROR(IF(VLOOKUP(L2593,'Quantification'!$A:$B,2,FALSE)&amp;""="","Unclassified",VLOOKUP(L2593,'Quantification'!$A:$B,2,FALSE)),"Unclassified")</f>
        <v>Major</v>
      </c>
      <c r="N2593" t="inlineStr">
        <is>
          <t xml:space="preserve">con-khera.mirjam@pocketfm.com</t>
        </is>
      </c>
      <c r="O2593" t="inlineStr">
        <is>
          <t xml:space="preserve">Issues found in raw</t>
        </is>
      </c>
      <c r="P2593" t="str">
        <f>IF(OR(O2593="Issues found in master",O2593="Final master"),"Master",IF(OR(O2593="Ready for Master",O2593="Issues found in raw",O2593="Raw under QC",O2593="Issues resolved in raw"),"Raw","-"))</f>
        <v>Raw</v>
      </c>
      <c r="Q2593" s="13">
        <v>46261.15</v>
      </c>
      <c r="R2593" t="inlineStr">
        <is>
          <t xml:space="preserve">2026-08 (Aug)</t>
        </is>
      </c>
      <c r="S2593">
        <f>IF(M2593="Not an error",0,IF(COUNTIFS($A$2:$A2593,$A2593,$D$2:$D2593,$D2593,$M$2:$M2593,"&lt;&gt;Not an error")=1,1,0))</f>
        <v>0</v>
      </c>
      <c r="T2593">
        <f>IF(M2593&lt;&gt;"Major",0,IF(COUNTIFS($A$2:$A2593,$A2593,$D$2:$D2593,$D2593,$M$2:$M2593,"Major")=1,1,0))</f>
        <v>0</v>
      </c>
      <c r="U2593">
        <f>IF(M2593&lt;&gt;"Minor",0,IF(COUNTIFS($A$2:$A2593,$A2593,$D$2:$D2593,$D2593,$M$2:$M2593,"Minor")=1,1,0))</f>
        <v>0</v>
      </c>
    </row>
    <row r="2594">
      <c r="A2594" t="inlineStr">
        <is>
          <t xml:space="preserve">9a175f97e92a638a5697307799ea3b8b8f419aac</t>
        </is>
      </c>
      <c r="B2594" t="inlineStr">
        <is>
          <t xml:space="preserve">The Miracle Heiress</t>
        </is>
      </c>
      <c r="C2594" t="inlineStr">
        <is>
          <t xml:space="preserve">Die Wundererbin</t>
        </is>
      </c>
      <c r="D2594" t="inlineStr">
        <is>
          <t xml:space="preserve">36986b75541c34a7782e1f1b9395551fdc51c65c</t>
        </is>
      </c>
      <c r="E2594" t="inlineStr">
        <is>
          <t xml:space="preserve">Episode 9: Nadja S Schock</t>
        </is>
      </c>
      <c r="F2594">
        <v>9</v>
      </c>
      <c r="G2594" t="inlineStr">
        <is>
          <t xml:space="preserve">1:21-1:25</t>
        </is>
      </c>
      <c r="H2594" t="inlineStr">
        <is>
          <t xml:space="preserve">Resolved</t>
        </is>
      </c>
      <c r="I2594" t="inlineStr">
        <is>
          <t xml:space="preserve">Remarks: [Script Error]
Line from script:
"â€žIch habe Ihnen doch gesagt, Sie sollen es auf Ihrer Reise nicht Ã¼bertreiben.â€œ"
-----
Note (if required): Address consistency issue. Melissa and Natalie address each other informally, so â€œIhnen,â€_x009d_ â€œSie sollen,â€_x009d_ and â€œIhrer Reiseâ€_x009d_ are inconsistent here. Suggested: â€œIch habe dir doch gesagt, du sollst es auf deiner Reise nicht Ã¼bertreiben.â€_x009d_</t>
        </is>
      </c>
      <c r="J2594" t="inlineStr">
        <is>
          <t xml:space="preserve">VOA</t>
        </is>
      </c>
      <c r="K2594" t="inlineStr">
        <is>
          <t xml:space="preserve">Script Error</t>
        </is>
      </c>
      <c r="L2594" t="inlineStr">
        <is>
          <t xml:space="preserve">Script error</t>
        </is>
      </c>
      <c r="M2594" t="str">
        <f>IFERROR(IF(VLOOKUP(L2594,'Quantification'!$A:$B,2,FALSE)&amp;""="","Unclassified",VLOOKUP(L2594,'Quantification'!$A:$B,2,FALSE)),"Unclassified")</f>
        <v>Major</v>
      </c>
      <c r="N2594" t="inlineStr">
        <is>
          <t xml:space="preserve">con-khera.mirjam@pocketfm.com</t>
        </is>
      </c>
      <c r="O2594" t="inlineStr">
        <is>
          <t xml:space="preserve">Issues found in raw</t>
        </is>
      </c>
      <c r="P2594" t="str">
        <f>IF(OR(O2594="Issues found in master",O2594="Final master"),"Master",IF(OR(O2594="Ready for Master",O2594="Issues found in raw",O2594="Raw under QC",O2594="Issues resolved in raw"),"Raw","-"))</f>
        <v>Raw</v>
      </c>
      <c r="Q2594" s="13">
        <v>46261.15</v>
      </c>
      <c r="R2594" t="inlineStr">
        <is>
          <t xml:space="preserve">2026-08 (Aug)</t>
        </is>
      </c>
      <c r="S2594">
        <f>IF(M2594="Not an error",0,IF(COUNTIFS($A$2:$A2594,$A2594,$D$2:$D2594,$D2594,$M$2:$M2594,"&lt;&gt;Not an error")=1,1,0))</f>
        <v>0</v>
      </c>
      <c r="T2594">
        <f>IF(M2594&lt;&gt;"Major",0,IF(COUNTIFS($A$2:$A2594,$A2594,$D$2:$D2594,$D2594,$M$2:$M2594,"Major")=1,1,0))</f>
        <v>0</v>
      </c>
      <c r="U2594">
        <f>IF(M2594&lt;&gt;"Minor",0,IF(COUNTIFS($A$2:$A2594,$A2594,$D$2:$D2594,$D2594,$M$2:$M2594,"Minor")=1,1,0))</f>
        <v>0</v>
      </c>
    </row>
    <row r="2595">
      <c r="A2595" t="inlineStr">
        <is>
          <t xml:space="preserve">9a175f97e92a638a5697307799ea3b8b8f419aac</t>
        </is>
      </c>
      <c r="B2595" t="inlineStr">
        <is>
          <t xml:space="preserve">The Miracle Heiress</t>
        </is>
      </c>
      <c r="C2595" t="inlineStr">
        <is>
          <t xml:space="preserve">Die Wundererbin</t>
        </is>
      </c>
      <c r="D2595" t="inlineStr">
        <is>
          <t xml:space="preserve">36986b75541c34a7782e1f1b9395551fdc51c65c</t>
        </is>
      </c>
      <c r="E2595" t="inlineStr">
        <is>
          <t xml:space="preserve">Episode 9: Nadja S Schock</t>
        </is>
      </c>
      <c r="F2595">
        <v>9</v>
      </c>
      <c r="G2595" t="inlineStr">
        <is>
          <t xml:space="preserve">2:00-2:03</t>
        </is>
      </c>
      <c r="H2595" t="inlineStr">
        <is>
          <t xml:space="preserve">Resolved</t>
        </is>
      </c>
      <c r="I2595" t="inlineStr">
        <is>
          <t xml:space="preserve">Remarks: [Script Error]
Line from script:
"â€žMiss Nadja, das ist nicht fÃ¼r Sie.â€œ"
-----
Note (if required): Character naming and address consistency issue. This should refer to Natalie, not â€œNadja.â€_x009d_ Also, Melissa and Natalie address each other informally, so â€œMissâ€_x009d_ and â€œSieâ€_x009d_ are inconsistent here. Suggested: â€œNatalie, das ist nicht fÃ¼r dich.â€_x009d_</t>
        </is>
      </c>
      <c r="J2595" t="inlineStr">
        <is>
          <t xml:space="preserve">VOA</t>
        </is>
      </c>
      <c r="K2595" t="inlineStr">
        <is>
          <t xml:space="preserve">Script Error</t>
        </is>
      </c>
      <c r="L2595" t="inlineStr">
        <is>
          <t xml:space="preserve">Script error</t>
        </is>
      </c>
      <c r="M2595" t="str">
        <f>IFERROR(IF(VLOOKUP(L2595,'Quantification'!$A:$B,2,FALSE)&amp;""="","Unclassified",VLOOKUP(L2595,'Quantification'!$A:$B,2,FALSE)),"Unclassified")</f>
        <v>Major</v>
      </c>
      <c r="N2595" t="inlineStr">
        <is>
          <t xml:space="preserve">con-khera.mirjam@pocketfm.com</t>
        </is>
      </c>
      <c r="O2595" t="inlineStr">
        <is>
          <t xml:space="preserve">Issues found in raw</t>
        </is>
      </c>
      <c r="P2595" t="str">
        <f>IF(OR(O2595="Issues found in master",O2595="Final master"),"Master",IF(OR(O2595="Ready for Master",O2595="Issues found in raw",O2595="Raw under QC",O2595="Issues resolved in raw"),"Raw","-"))</f>
        <v>Raw</v>
      </c>
      <c r="Q2595" s="13">
        <v>46261.15</v>
      </c>
      <c r="R2595" t="inlineStr">
        <is>
          <t xml:space="preserve">2026-08 (Aug)</t>
        </is>
      </c>
      <c r="S2595">
        <f>IF(M2595="Not an error",0,IF(COUNTIFS($A$2:$A2595,$A2595,$D$2:$D2595,$D2595,$M$2:$M2595,"&lt;&gt;Not an error")=1,1,0))</f>
        <v>0</v>
      </c>
      <c r="T2595">
        <f>IF(M2595&lt;&gt;"Major",0,IF(COUNTIFS($A$2:$A2595,$A2595,$D$2:$D2595,$D2595,$M$2:$M2595,"Major")=1,1,0))</f>
        <v>0</v>
      </c>
      <c r="U2595">
        <f>IF(M2595&lt;&gt;"Minor",0,IF(COUNTIFS($A$2:$A2595,$A2595,$D$2:$D2595,$D2595,$M$2:$M2595,"Minor")=1,1,0))</f>
        <v>0</v>
      </c>
    </row>
    <row r="2596">
      <c r="A2596" t="inlineStr">
        <is>
          <t xml:space="preserve">9a175f97e92a638a5697307799ea3b8b8f419aac</t>
        </is>
      </c>
      <c r="B2596" t="inlineStr">
        <is>
          <t xml:space="preserve">The Miracle Heiress</t>
        </is>
      </c>
      <c r="C2596" t="inlineStr">
        <is>
          <t xml:space="preserve">Die Wundererbin</t>
        </is>
      </c>
      <c r="D2596" t="inlineStr">
        <is>
          <t xml:space="preserve">36986b75541c34a7782e1f1b9395551fdc51c65c</t>
        </is>
      </c>
      <c r="E2596" t="inlineStr">
        <is>
          <t xml:space="preserve">Episode 9: Nadja S Schock</t>
        </is>
      </c>
      <c r="F2596">
        <v>9</v>
      </c>
      <c r="G2596" t="inlineStr">
        <is>
          <t xml:space="preserve">4:00-4:29</t>
        </is>
      </c>
      <c r="H2596" t="inlineStr">
        <is>
          <t xml:space="preserve">Resolved</t>
        </is>
      </c>
      <c r="I2596" t="inlineStr">
        <is>
          <t xml:space="preserve">Remarks: [Mispronunciation]
Line from script:
"„Hier entlang, Miss“, sagte Helen, das Dienstmädchen, und Aurora folgte ihr. Als Aurora das Gras betrat, sah sie wunderschöne, sternförmige Lichter, die an den Bäumen hingen. Tausende von Luftballons schwebten in der Luft, während bunte Bänder von oben herabregneten. Aurora nahm alles staunend in sich auf. Das musste die Überraschung sein, von der Mama gesprochen hatte, dachte sie."
-----
Note (if required): Aurora is pronounced incorrectly throughout this section. It is pronounced with English pronunciation.</t>
        </is>
      </c>
      <c r="J2596" t="inlineStr">
        <is>
          <t xml:space="preserve">VOA</t>
        </is>
      </c>
      <c r="K2596" t="inlineStr">
        <is>
          <t xml:space="preserve">Mispronunciation</t>
        </is>
      </c>
      <c r="L2596" t="inlineStr">
        <is>
          <t xml:space="preserve">Mispronunciation</t>
        </is>
      </c>
      <c r="M2596" t="str">
        <f>IFERROR(IF(VLOOKUP(L2596,'Quantification'!$A:$B,2,FALSE)&amp;""="","Unclassified",VLOOKUP(L2596,'Quantification'!$A:$B,2,FALSE)),"Unclassified")</f>
        <v>Major</v>
      </c>
      <c r="N2596" t="inlineStr">
        <is>
          <t xml:space="preserve">con-khera.mirjam@pocketfm.com</t>
        </is>
      </c>
      <c r="O2596" t="inlineStr">
        <is>
          <t xml:space="preserve">Issues found in raw</t>
        </is>
      </c>
      <c r="P2596" t="str">
        <f>IF(OR(O2596="Issues found in master",O2596="Final master"),"Master",IF(OR(O2596="Ready for Master",O2596="Issues found in raw",O2596="Raw under QC",O2596="Issues resolved in raw"),"Raw","-"))</f>
        <v>Raw</v>
      </c>
      <c r="Q2596" s="13">
        <v>46261.15</v>
      </c>
      <c r="R2596" t="inlineStr">
        <is>
          <t xml:space="preserve">2026-08 (Aug)</t>
        </is>
      </c>
      <c r="S2596">
        <f>IF(M2596="Not an error",0,IF(COUNTIFS($A$2:$A2596,$A2596,$D$2:$D2596,$D2596,$M$2:$M2596,"&lt;&gt;Not an error")=1,1,0))</f>
        <v>0</v>
      </c>
      <c r="T2596">
        <f>IF(M2596&lt;&gt;"Major",0,IF(COUNTIFS($A$2:$A2596,$A2596,$D$2:$D2596,$D2596,$M$2:$M2596,"Major")=1,1,0))</f>
        <v>0</v>
      </c>
      <c r="U2596">
        <f>IF(M2596&lt;&gt;"Minor",0,IF(COUNTIFS($A$2:$A2596,$A2596,$D$2:$D2596,$D2596,$M$2:$M2596,"Minor")=1,1,0))</f>
        <v>0</v>
      </c>
    </row>
    <row r="2597">
      <c r="A2597" t="inlineStr">
        <is>
          <t xml:space="preserve">9a175f97e92a638a5697307799ea3b8b8f419aac</t>
        </is>
      </c>
      <c r="B2597" t="inlineStr">
        <is>
          <t xml:space="preserve">The Miracle Heiress</t>
        </is>
      </c>
      <c r="C2597" t="inlineStr">
        <is>
          <t xml:space="preserve">Die Wundererbin</t>
        </is>
      </c>
      <c r="D2597" t="inlineStr">
        <is>
          <t xml:space="preserve">36986b75541c34a7782e1f1b9395551fdc51c65c</t>
        </is>
      </c>
      <c r="E2597" t="inlineStr">
        <is>
          <t xml:space="preserve">Episode 9: Nadja S Schock</t>
        </is>
      </c>
      <c r="F2597">
        <v>9</v>
      </c>
      <c r="G2597" t="inlineStr">
        <is>
          <t xml:space="preserve">5:16-5:19</t>
        </is>
      </c>
      <c r="H2597" t="inlineStr">
        <is>
          <t xml:space="preserve">Resolved</t>
        </is>
      </c>
      <c r="I2597" t="inlineStr">
        <is>
          <t xml:space="preserve">Remarks: [Script Error]
Line from script:
"Ihre Eltern hatten sie noch nie so sÃ¼ÃŸ genannt."
-----
Note (if required): Word choice / phrasing issue. â€œSo sÃ¼ÃŸ genanntâ€_x009d_ does not sound natural in German in this context. Suggested: â€œIhre Eltern hatten noch nie so liebevoll mit ihr gesprochenâ€_x009d_ or â€œIhre Eltern hatten sie noch nie so liebevoll genannt.â€_x009d_</t>
        </is>
      </c>
      <c r="J2597" t="inlineStr">
        <is>
          <t xml:space="preserve">VOA</t>
        </is>
      </c>
      <c r="K2597" t="inlineStr">
        <is>
          <t xml:space="preserve">Script Error</t>
        </is>
      </c>
      <c r="L2597" t="inlineStr">
        <is>
          <t xml:space="preserve">Script error</t>
        </is>
      </c>
      <c r="M2597" t="str">
        <f>IFERROR(IF(VLOOKUP(L2597,'Quantification'!$A:$B,2,FALSE)&amp;""="","Unclassified",VLOOKUP(L2597,'Quantification'!$A:$B,2,FALSE)),"Unclassified")</f>
        <v>Major</v>
      </c>
      <c r="N2597" t="inlineStr">
        <is>
          <t xml:space="preserve">con-khera.mirjam@pocketfm.com</t>
        </is>
      </c>
      <c r="O2597" t="inlineStr">
        <is>
          <t xml:space="preserve">Issues found in raw</t>
        </is>
      </c>
      <c r="P2597" t="str">
        <f>IF(OR(O2597="Issues found in master",O2597="Final master"),"Master",IF(OR(O2597="Ready for Master",O2597="Issues found in raw",O2597="Raw under QC",O2597="Issues resolved in raw"),"Raw","-"))</f>
        <v>Raw</v>
      </c>
      <c r="Q2597" s="13">
        <v>46261.15</v>
      </c>
      <c r="R2597" t="inlineStr">
        <is>
          <t xml:space="preserve">2026-08 (Aug)</t>
        </is>
      </c>
      <c r="S2597">
        <f>IF(M2597="Not an error",0,IF(COUNTIFS($A$2:$A2597,$A2597,$D$2:$D2597,$D2597,$M$2:$M2597,"&lt;&gt;Not an error")=1,1,0))</f>
        <v>0</v>
      </c>
      <c r="T2597">
        <f>IF(M2597&lt;&gt;"Major",0,IF(COUNTIFS($A$2:$A2597,$A2597,$D$2:$D2597,$D2597,$M$2:$M2597,"Major")=1,1,0))</f>
        <v>0</v>
      </c>
      <c r="U2597">
        <f>IF(M2597&lt;&gt;"Minor",0,IF(COUNTIFS($A$2:$A2597,$A2597,$D$2:$D2597,$D2597,$M$2:$M2597,"Minor")=1,1,0))</f>
        <v>0</v>
      </c>
    </row>
    <row r="2598">
      <c r="A2598" t="inlineStr">
        <is>
          <t xml:space="preserve">9a175f97e92a638a5697307799ea3b8b8f419aac</t>
        </is>
      </c>
      <c r="B2598" t="inlineStr">
        <is>
          <t xml:space="preserve">The Miracle Heiress</t>
        </is>
      </c>
      <c r="C2598" t="inlineStr">
        <is>
          <t xml:space="preserve">Die Wundererbin</t>
        </is>
      </c>
      <c r="D2598" t="inlineStr">
        <is>
          <t xml:space="preserve">36986b75541c34a7782e1f1b9395551fdc51c65c</t>
        </is>
      </c>
      <c r="E2598" t="inlineStr">
        <is>
          <t xml:space="preserve">Episode 9: Nadja S Schock</t>
        </is>
      </c>
      <c r="F2598">
        <v>9</v>
      </c>
      <c r="G2598" t="inlineStr">
        <is>
          <t xml:space="preserve">6:28-6:33</t>
        </is>
      </c>
      <c r="H2598" t="inlineStr">
        <is>
          <t xml:space="preserve">Resolved</t>
        </is>
      </c>
      <c r="I2598" t="inlineStr">
        <is>
          <t xml:space="preserve">Remarks: [Mispronunciation]
Line from script:
"„Aurora, gefällt es dir? Gefällt dir die Überraschung?“"
-----
Note (if required): Aurora is pronounced incorrectly. It is pronounced with English pronunciation.</t>
        </is>
      </c>
      <c r="J2598" t="inlineStr">
        <is>
          <t xml:space="preserve">VOA</t>
        </is>
      </c>
      <c r="K2598" t="inlineStr">
        <is>
          <t xml:space="preserve">Mispronunciation</t>
        </is>
      </c>
      <c r="L2598" t="inlineStr">
        <is>
          <t xml:space="preserve">Mispronunciation</t>
        </is>
      </c>
      <c r="M2598" t="str">
        <f>IFERROR(IF(VLOOKUP(L2598,'Quantification'!$A:$B,2,FALSE)&amp;""="","Unclassified",VLOOKUP(L2598,'Quantification'!$A:$B,2,FALSE)),"Unclassified")</f>
        <v>Major</v>
      </c>
      <c r="N2598" t="inlineStr">
        <is>
          <t xml:space="preserve">con-khera.mirjam@pocketfm.com</t>
        </is>
      </c>
      <c r="O2598" t="inlineStr">
        <is>
          <t xml:space="preserve">Issues found in raw</t>
        </is>
      </c>
      <c r="P2598" t="str">
        <f>IF(OR(O2598="Issues found in master",O2598="Final master"),"Master",IF(OR(O2598="Ready for Master",O2598="Issues found in raw",O2598="Raw under QC",O2598="Issues resolved in raw"),"Raw","-"))</f>
        <v>Raw</v>
      </c>
      <c r="Q2598" s="13">
        <v>46261.15</v>
      </c>
      <c r="R2598" t="inlineStr">
        <is>
          <t xml:space="preserve">2026-08 (Aug)</t>
        </is>
      </c>
      <c r="S2598">
        <f>IF(M2598="Not an error",0,IF(COUNTIFS($A$2:$A2598,$A2598,$D$2:$D2598,$D2598,$M$2:$M2598,"&lt;&gt;Not an error")=1,1,0))</f>
        <v>0</v>
      </c>
      <c r="T2598">
        <f>IF(M2598&lt;&gt;"Major",0,IF(COUNTIFS($A$2:$A2598,$A2598,$D$2:$D2598,$D2598,$M$2:$M2598,"Major")=1,1,0))</f>
        <v>0</v>
      </c>
      <c r="U2598">
        <f>IF(M2598&lt;&gt;"Minor",0,IF(COUNTIFS($A$2:$A2598,$A2598,$D$2:$D2598,$D2598,$M$2:$M2598,"Minor")=1,1,0))</f>
        <v>0</v>
      </c>
    </row>
    <row r="2599">
      <c r="A2599" t="inlineStr">
        <is>
          <t xml:space="preserve">9a175f97e92a638a5697307799ea3b8b8f419aac</t>
        </is>
      </c>
      <c r="B2599" t="inlineStr">
        <is>
          <t xml:space="preserve">The Miracle Heiress</t>
        </is>
      </c>
      <c r="C2599" t="inlineStr">
        <is>
          <t xml:space="preserve">Die Wundererbin</t>
        </is>
      </c>
      <c r="D2599" t="inlineStr">
        <is>
          <t xml:space="preserve">36986b75541c34a7782e1f1b9395551fdc51c65c</t>
        </is>
      </c>
      <c r="E2599" t="inlineStr">
        <is>
          <t xml:space="preserve">Episode 9: Nadja S Schock</t>
        </is>
      </c>
      <c r="F2599">
        <v>9</v>
      </c>
      <c r="G2599" t="inlineStr">
        <is>
          <t xml:space="preserve">7:30-7:32</t>
        </is>
      </c>
      <c r="H2599" t="inlineStr">
        <is>
          <t xml:space="preserve">Resolved</t>
        </is>
      </c>
      <c r="I2599" t="inlineStr">
        <is>
          <t xml:space="preserve">Remarks: [Mispronunciation]
Line from script:
"Das ist Aurora, deine Schwester."
-----
Note (if required): Aurora is pronounced incorrectly. It is pronounced with English pronunciation.</t>
        </is>
      </c>
      <c r="J2599" t="inlineStr">
        <is>
          <t xml:space="preserve">VOA</t>
        </is>
      </c>
      <c r="K2599" t="inlineStr">
        <is>
          <t xml:space="preserve">Mispronunciation</t>
        </is>
      </c>
      <c r="L2599" t="inlineStr">
        <is>
          <t xml:space="preserve">Mispronunciation</t>
        </is>
      </c>
      <c r="M2599" t="str">
        <f>IFERROR(IF(VLOOKUP(L2599,'Quantification'!$A:$B,2,FALSE)&amp;""="","Unclassified",VLOOKUP(L2599,'Quantification'!$A:$B,2,FALSE)),"Unclassified")</f>
        <v>Major</v>
      </c>
      <c r="N2599" t="inlineStr">
        <is>
          <t xml:space="preserve">con-khera.mirjam@pocketfm.com</t>
        </is>
      </c>
      <c r="O2599" t="inlineStr">
        <is>
          <t xml:space="preserve">Issues found in raw</t>
        </is>
      </c>
      <c r="P2599" t="str">
        <f>IF(OR(O2599="Issues found in master",O2599="Final master"),"Master",IF(OR(O2599="Ready for Master",O2599="Issues found in raw",O2599="Raw under QC",O2599="Issues resolved in raw"),"Raw","-"))</f>
        <v>Raw</v>
      </c>
      <c r="Q2599" s="13">
        <v>46261.15</v>
      </c>
      <c r="R2599" t="inlineStr">
        <is>
          <t xml:space="preserve">2026-08 (Aug)</t>
        </is>
      </c>
      <c r="S2599">
        <f>IF(M2599="Not an error",0,IF(COUNTIFS($A$2:$A2599,$A2599,$D$2:$D2599,$D2599,$M$2:$M2599,"&lt;&gt;Not an error")=1,1,0))</f>
        <v>0</v>
      </c>
      <c r="T2599">
        <f>IF(M2599&lt;&gt;"Major",0,IF(COUNTIFS($A$2:$A2599,$A2599,$D$2:$D2599,$D2599,$M$2:$M2599,"Major")=1,1,0))</f>
        <v>0</v>
      </c>
      <c r="U2599">
        <f>IF(M2599&lt;&gt;"Minor",0,IF(COUNTIFS($A$2:$A2599,$A2599,$D$2:$D2599,$D2599,$M$2:$M2599,"Minor")=1,1,0))</f>
        <v>0</v>
      </c>
    </row>
    <row r="2600">
      <c r="A2600" t="inlineStr">
        <is>
          <t xml:space="preserve">9a175f97e92a638a5697307799ea3b8b8f419aac</t>
        </is>
      </c>
      <c r="B2600" t="inlineStr">
        <is>
          <t xml:space="preserve">The Miracle Heiress</t>
        </is>
      </c>
      <c r="C2600" t="inlineStr">
        <is>
          <t xml:space="preserve">Die Wundererbin</t>
        </is>
      </c>
      <c r="D2600" t="inlineStr">
        <is>
          <t xml:space="preserve">36986b75541c34a7782e1f1b9395551fdc51c65c</t>
        </is>
      </c>
      <c r="E2600" t="inlineStr">
        <is>
          <t xml:space="preserve">Episode 9: Nadja S Schock</t>
        </is>
      </c>
      <c r="F2600">
        <v>9</v>
      </c>
      <c r="G2600" t="inlineStr">
        <is>
          <t xml:space="preserve">7:44-7:50</t>
        </is>
      </c>
      <c r="H2600" t="inlineStr">
        <is>
          <t xml:space="preserve">Resolved</t>
        </is>
      </c>
      <c r="I2600" t="inlineStr">
        <is>
          <t xml:space="preserve">Remarks: [Mispronunciation]
Line from script:
"Er wandte sich Aurora zu und sagte: „Aurora, das ist Nadja.“"
-----
Note (if required): Aurora is pronounced incorrectly. It is pronounced with English pronunciation.</t>
        </is>
      </c>
      <c r="J2600" t="inlineStr">
        <is>
          <t xml:space="preserve">VOA</t>
        </is>
      </c>
      <c r="K2600" t="inlineStr">
        <is>
          <t xml:space="preserve">Mispronunciation</t>
        </is>
      </c>
      <c r="L2600" t="inlineStr">
        <is>
          <t xml:space="preserve">Mispronunciation</t>
        </is>
      </c>
      <c r="M2600" t="str">
        <f>IFERROR(IF(VLOOKUP(L2600,'Quantification'!$A:$B,2,FALSE)&amp;""="","Unclassified",VLOOKUP(L2600,'Quantification'!$A:$B,2,FALSE)),"Unclassified")</f>
        <v>Major</v>
      </c>
      <c r="N2600" t="inlineStr">
        <is>
          <t xml:space="preserve">con-khera.mirjam@pocketfm.com</t>
        </is>
      </c>
      <c r="O2600" t="inlineStr">
        <is>
          <t xml:space="preserve">Issues found in raw</t>
        </is>
      </c>
      <c r="P2600" t="str">
        <f>IF(OR(O2600="Issues found in master",O2600="Final master"),"Master",IF(OR(O2600="Ready for Master",O2600="Issues found in raw",O2600="Raw under QC",O2600="Issues resolved in raw"),"Raw","-"))</f>
        <v>Raw</v>
      </c>
      <c r="Q2600" s="13">
        <v>46261.15</v>
      </c>
      <c r="R2600" t="inlineStr">
        <is>
          <t xml:space="preserve">2026-08 (Aug)</t>
        </is>
      </c>
      <c r="S2600">
        <f>IF(M2600="Not an error",0,IF(COUNTIFS($A$2:$A2600,$A2600,$D$2:$D2600,$D2600,$M$2:$M2600,"&lt;&gt;Not an error")=1,1,0))</f>
        <v>0</v>
      </c>
      <c r="T2600">
        <f>IF(M2600&lt;&gt;"Major",0,IF(COUNTIFS($A$2:$A2600,$A2600,$D$2:$D2600,$D2600,$M$2:$M2600,"Major")=1,1,0))</f>
        <v>0</v>
      </c>
      <c r="U2600">
        <f>IF(M2600&lt;&gt;"Minor",0,IF(COUNTIFS($A$2:$A2600,$A2600,$D$2:$D2600,$D2600,$M$2:$M2600,"Minor")=1,1,0))</f>
        <v>0</v>
      </c>
    </row>
    <row r="2601">
      <c r="A2601" t="inlineStr">
        <is>
          <t xml:space="preserve">9a175f97e92a638a5697307799ea3b8b8f419aac</t>
        </is>
      </c>
      <c r="B2601" t="inlineStr">
        <is>
          <t xml:space="preserve">The Miracle Heiress</t>
        </is>
      </c>
      <c r="C2601" t="inlineStr">
        <is>
          <t xml:space="preserve">Die Wundererbin</t>
        </is>
      </c>
      <c r="D2601" t="inlineStr">
        <is>
          <t xml:space="preserve">36986b75541c34a7782e1f1b9395551fdc51c65c</t>
        </is>
      </c>
      <c r="E2601" t="inlineStr">
        <is>
          <t xml:space="preserve">Episode 9: Nadja S Schock</t>
        </is>
      </c>
      <c r="F2601">
        <v>9</v>
      </c>
      <c r="G2601" t="inlineStr">
        <is>
          <t xml:space="preserve">7:58-8:15</t>
        </is>
      </c>
      <c r="H2601" t="inlineStr">
        <is>
          <t xml:space="preserve">Resolved</t>
        </is>
      </c>
      <c r="I2601" t="inlineStr">
        <is>
          <t xml:space="preserve">Remarks: [Mispronunciation]
Line from script:
"Nadjas Augen funkelten, als sie Aurora von oben bis unten musterte. „Hallo“, sagte sie mit einer Stimme, die vor falscher Höflichkeit nur so troff. Sie sah Aurora an, als wäre sie eine arme, entfernte Verwandte, die sie notgedrungen hatten aufnehmen müssen."
-----
Note (if required): Aurora is pronounced incorrectly. It is pronounced with English pronunciation.</t>
        </is>
      </c>
      <c r="J2601" t="inlineStr">
        <is>
          <t xml:space="preserve">VOA</t>
        </is>
      </c>
      <c r="K2601" t="inlineStr">
        <is>
          <t xml:space="preserve">Mispronunciation</t>
        </is>
      </c>
      <c r="L2601" t="inlineStr">
        <is>
          <t xml:space="preserve">Mispronunciation</t>
        </is>
      </c>
      <c r="M2601" t="str">
        <f>IFERROR(IF(VLOOKUP(L2601,'Quantification'!$A:$B,2,FALSE)&amp;""="","Unclassified",VLOOKUP(L2601,'Quantification'!$A:$B,2,FALSE)),"Unclassified")</f>
        <v>Major</v>
      </c>
      <c r="N2601" t="inlineStr">
        <is>
          <t xml:space="preserve">con-khera.mirjam@pocketfm.com</t>
        </is>
      </c>
      <c r="O2601" t="inlineStr">
        <is>
          <t xml:space="preserve">Issues found in raw</t>
        </is>
      </c>
      <c r="P2601" t="str">
        <f>IF(OR(O2601="Issues found in master",O2601="Final master"),"Master",IF(OR(O2601="Ready for Master",O2601="Issues found in raw",O2601="Raw under QC",O2601="Issues resolved in raw"),"Raw","-"))</f>
        <v>Raw</v>
      </c>
      <c r="Q2601" s="13">
        <v>46261.15</v>
      </c>
      <c r="R2601" t="inlineStr">
        <is>
          <t xml:space="preserve">2026-08 (Aug)</t>
        </is>
      </c>
      <c r="S2601">
        <f>IF(M2601="Not an error",0,IF(COUNTIFS($A$2:$A2601,$A2601,$D$2:$D2601,$D2601,$M$2:$M2601,"&lt;&gt;Not an error")=1,1,0))</f>
        <v>0</v>
      </c>
      <c r="T2601">
        <f>IF(M2601&lt;&gt;"Major",0,IF(COUNTIFS($A$2:$A2601,$A2601,$D$2:$D2601,$D2601,$M$2:$M2601,"Major")=1,1,0))</f>
        <v>0</v>
      </c>
      <c r="U2601">
        <f>IF(M2601&lt;&gt;"Minor",0,IF(COUNTIFS($A$2:$A2601,$A2601,$D$2:$D2601,$D2601,$M$2:$M2601,"Minor")=1,1,0))</f>
        <v>0</v>
      </c>
    </row>
    <row r="2602">
      <c r="A2602" t="inlineStr">
        <is>
          <t xml:space="preserve">9a175f97e92a638a5697307799ea3b8b8f419aac</t>
        </is>
      </c>
      <c r="B2602" t="inlineStr">
        <is>
          <t xml:space="preserve">The Miracle Heiress</t>
        </is>
      </c>
      <c r="C2602" t="inlineStr">
        <is>
          <t xml:space="preserve">Die Wundererbin</t>
        </is>
      </c>
      <c r="D2602" t="inlineStr">
        <is>
          <t xml:space="preserve">36986b75541c34a7782e1f1b9395551fdc51c65c</t>
        </is>
      </c>
      <c r="E2602" t="inlineStr">
        <is>
          <t xml:space="preserve">Episode 9: Nadja S Schock</t>
        </is>
      </c>
      <c r="F2602">
        <v>9</v>
      </c>
      <c r="H2602" t="inlineStr">
        <is>
          <t xml:space="preserve">Ignore</t>
        </is>
      </c>
      <c r="J2602" t="inlineStr">
        <is>
          <t xml:space="preserve">VOA</t>
        </is>
      </c>
      <c r="K2602" t="inlineStr">
        <is>
          <t xml:space="preserve">Modulation</t>
        </is>
      </c>
      <c r="L2602" t="inlineStr">
        <is>
          <t xml:space="preserve">Modulation</t>
        </is>
      </c>
      <c r="M2602" t="str">
        <f>IFERROR(IF(VLOOKUP(L2602,'Quantification'!$A:$B,2,FALSE)&amp;""="","Unclassified",VLOOKUP(L2602,'Quantification'!$A:$B,2,FALSE)),"Unclassified")</f>
        <v>Minor</v>
      </c>
      <c r="N2602" t="inlineStr">
        <is>
          <t xml:space="preserve">con-khera.mirjam@pocketfm.com</t>
        </is>
      </c>
      <c r="O2602" t="inlineStr">
        <is>
          <t xml:space="preserve">Issues found in raw</t>
        </is>
      </c>
      <c r="P2602" t="str">
        <f>IF(OR(O2602="Issues found in master",O2602="Final master"),"Master",IF(OR(O2602="Ready for Master",O2602="Issues found in raw",O2602="Raw under QC",O2602="Issues resolved in raw"),"Raw","-"))</f>
        <v>Raw</v>
      </c>
      <c r="Q2602" s="13">
        <v>46261.15</v>
      </c>
      <c r="R2602" t="inlineStr">
        <is>
          <t xml:space="preserve">2026-08 (Aug)</t>
        </is>
      </c>
      <c r="S2602">
        <f>IF(M2602="Not an error",0,IF(COUNTIFS($A$2:$A2602,$A2602,$D$2:$D2602,$D2602,$M$2:$M2602,"&lt;&gt;Not an error")=1,1,0))</f>
        <v>0</v>
      </c>
      <c r="T2602">
        <f>IF(M2602&lt;&gt;"Major",0,IF(COUNTIFS($A$2:$A2602,$A2602,$D$2:$D2602,$D2602,$M$2:$M2602,"Major")=1,1,0))</f>
        <v>0</v>
      </c>
      <c r="U2602">
        <f>IF(M2602&lt;&gt;"Minor",0,IF(COUNTIFS($A$2:$A2602,$A2602,$D$2:$D2602,$D2602,$M$2:$M2602,"Minor")=1,1,0))</f>
        <v>1</v>
      </c>
    </row>
    <row r="2603">
      <c r="A2603" t="inlineStr">
        <is>
          <t xml:space="preserve">9a175f97e92a638a5697307799ea3b8b8f419aac</t>
        </is>
      </c>
      <c r="B2603" t="inlineStr">
        <is>
          <t xml:space="preserve">The Miracle Heiress</t>
        </is>
      </c>
      <c r="C2603" t="inlineStr">
        <is>
          <t xml:space="preserve">Die Wundererbin</t>
        </is>
      </c>
      <c r="D2603" t="inlineStr">
        <is>
          <t xml:space="preserve">004f3e144ea900ae20129fa82313cd3a36d07a19</t>
        </is>
      </c>
      <c r="E2603" t="inlineStr">
        <is>
          <t xml:space="preserve">Episode 10: Nadja Erfährt Die Wahrheit</t>
        </is>
      </c>
      <c r="F2603">
        <v>10</v>
      </c>
      <c r="G2603" t="inlineStr">
        <is>
          <t xml:space="preserve">6:57-7:05</t>
        </is>
      </c>
      <c r="H2603" t="inlineStr">
        <is>
          <t xml:space="preserve">Resolved</t>
        </is>
      </c>
      <c r="I2603" t="inlineStr">
        <is>
          <t xml:space="preserve">Remarks: [Script Error]
Line from script:
"Sie war kurz davor zu explodieren, als Melissa von hinten murmelte: â€žMiss, beherrschen Sie sich.â€œ"
-----
Note (if required): Address consistency issue. Melissa and Natalie address each other informally, so â€œMissâ€_x009d_ and â€œbeherrschen Sie sichâ€_x009d_ are inconsistent here. Suggested: â€œNatalie, beherrsch dich.â€_x009d_</t>
        </is>
      </c>
      <c r="J2603" t="inlineStr">
        <is>
          <t xml:space="preserve">VOA</t>
        </is>
      </c>
      <c r="K2603" t="inlineStr">
        <is>
          <t xml:space="preserve">Script Error</t>
        </is>
      </c>
      <c r="L2603" t="inlineStr">
        <is>
          <t xml:space="preserve">Script error</t>
        </is>
      </c>
      <c r="M2603" t="str">
        <f>IFERROR(IF(VLOOKUP(L2603,'Quantification'!$A:$B,2,FALSE)&amp;""="","Unclassified",VLOOKUP(L2603,'Quantification'!$A:$B,2,FALSE)),"Unclassified")</f>
        <v>Major</v>
      </c>
      <c r="N2603" t="inlineStr">
        <is>
          <t xml:space="preserve">con-khera.mirjam@pocketfm.com</t>
        </is>
      </c>
      <c r="O2603" t="inlineStr">
        <is>
          <t xml:space="preserve">Issues found in raw</t>
        </is>
      </c>
      <c r="P2603" t="str">
        <f>IF(OR(O2603="Issues found in master",O2603="Final master"),"Master",IF(OR(O2603="Ready for Master",O2603="Issues found in raw",O2603="Raw under QC",O2603="Issues resolved in raw"),"Raw","-"))</f>
        <v>Raw</v>
      </c>
      <c r="Q2603" s="13">
        <v>46261.15</v>
      </c>
      <c r="R2603" t="inlineStr">
        <is>
          <t xml:space="preserve">2026-08 (Aug)</t>
        </is>
      </c>
      <c r="S2603">
        <f>IF(M2603="Not an error",0,IF(COUNTIFS($A$2:$A2603,$A2603,$D$2:$D2603,$D2603,$M$2:$M2603,"&lt;&gt;Not an error")=1,1,0))</f>
        <v>1</v>
      </c>
      <c r="T2603">
        <f>IF(M2603&lt;&gt;"Major",0,IF(COUNTIFS($A$2:$A2603,$A2603,$D$2:$D2603,$D2603,$M$2:$M2603,"Major")=1,1,0))</f>
        <v>1</v>
      </c>
      <c r="U2603">
        <f>IF(M2603&lt;&gt;"Minor",0,IF(COUNTIFS($A$2:$A2603,$A2603,$D$2:$D2603,$D2603,$M$2:$M2603,"Minor")=1,1,0))</f>
        <v>0</v>
      </c>
    </row>
    <row r="2604">
      <c r="A2604" t="inlineStr">
        <is>
          <t xml:space="preserve">9a175f97e92a638a5697307799ea3b8b8f419aac</t>
        </is>
      </c>
      <c r="B2604" t="inlineStr">
        <is>
          <t xml:space="preserve">The Miracle Heiress</t>
        </is>
      </c>
      <c r="C2604" t="inlineStr">
        <is>
          <t xml:space="preserve">Die Wundererbin</t>
        </is>
      </c>
      <c r="D2604" t="inlineStr">
        <is>
          <t xml:space="preserve">004f3e144ea900ae20129fa82313cd3a36d07a19</t>
        </is>
      </c>
      <c r="E2604" t="inlineStr">
        <is>
          <t xml:space="preserve">Episode 10: Nadja Erfährt Die Wahrheit</t>
        </is>
      </c>
      <c r="F2604">
        <v>10</v>
      </c>
      <c r="G2604" t="inlineStr">
        <is>
          <t xml:space="preserve">7:50-7:52</t>
        </is>
      </c>
      <c r="H2604" t="inlineStr">
        <is>
          <t xml:space="preserve">Resolved</t>
        </is>
      </c>
      <c r="I2604" t="inlineStr">
        <is>
          <t xml:space="preserve">Remarks: [Script Error]
Line from script:
"â€žKÃ¶nnten Sie Mister Jason bitte zum FrÃ¼hstÃ¼ck bringen?â€œ"
-----
Note (if required): Meal / time continuity issue. The scene takes place in the evening, so â€œzum FrÃ¼hstÃ¼ckâ€_x009d_ is inconsistent. Suggested: â€œKÃ¶nnten Sie Mister Jason bitte zum Abendessen bringen?â€_x009d_ or â€œKÃ¶nnten Sie Mister Jason bitte herbringen?â€_x009d_</t>
        </is>
      </c>
      <c r="J2604" t="inlineStr">
        <is>
          <t xml:space="preserve">VOA</t>
        </is>
      </c>
      <c r="K2604" t="inlineStr">
        <is>
          <t xml:space="preserve">Script Error</t>
        </is>
      </c>
      <c r="L2604" t="inlineStr">
        <is>
          <t xml:space="preserve">Script error</t>
        </is>
      </c>
      <c r="M2604" t="str">
        <f>IFERROR(IF(VLOOKUP(L2604,'Quantification'!$A:$B,2,FALSE)&amp;""="","Unclassified",VLOOKUP(L2604,'Quantification'!$A:$B,2,FALSE)),"Unclassified")</f>
        <v>Major</v>
      </c>
      <c r="N2604" t="inlineStr">
        <is>
          <t xml:space="preserve">con-khera.mirjam@pocketfm.com</t>
        </is>
      </c>
      <c r="O2604" t="inlineStr">
        <is>
          <t xml:space="preserve">Issues found in raw</t>
        </is>
      </c>
      <c r="P2604" t="str">
        <f>IF(OR(O2604="Issues found in master",O2604="Final master"),"Master",IF(OR(O2604="Ready for Master",O2604="Issues found in raw",O2604="Raw under QC",O2604="Issues resolved in raw"),"Raw","-"))</f>
        <v>Raw</v>
      </c>
      <c r="Q2604" s="13">
        <v>46261.15</v>
      </c>
      <c r="R2604" t="inlineStr">
        <is>
          <t xml:space="preserve">2026-08 (Aug)</t>
        </is>
      </c>
      <c r="S2604">
        <f>IF(M2604="Not an error",0,IF(COUNTIFS($A$2:$A2604,$A2604,$D$2:$D2604,$D2604,$M$2:$M2604,"&lt;&gt;Not an error")=1,1,0))</f>
        <v>0</v>
      </c>
      <c r="T2604">
        <f>IF(M2604&lt;&gt;"Major",0,IF(COUNTIFS($A$2:$A2604,$A2604,$D$2:$D2604,$D2604,$M$2:$M2604,"Major")=1,1,0))</f>
        <v>0</v>
      </c>
      <c r="U2604">
        <f>IF(M2604&lt;&gt;"Minor",0,IF(COUNTIFS($A$2:$A2604,$A2604,$D$2:$D2604,$D2604,$M$2:$M2604,"Minor")=1,1,0))</f>
        <v>0</v>
      </c>
    </row>
    <row r="2605">
      <c r="A2605" t="inlineStr">
        <is>
          <t xml:space="preserve">9a175f97e92a638a5697307799ea3b8b8f419aac</t>
        </is>
      </c>
      <c r="B2605" t="inlineStr">
        <is>
          <t xml:space="preserve">The Miracle Heiress</t>
        </is>
      </c>
      <c r="C2605" t="inlineStr">
        <is>
          <t xml:space="preserve">Die Wundererbin</t>
        </is>
      </c>
      <c r="D2605" t="inlineStr">
        <is>
          <t xml:space="preserve">97528010db89b56dd22329b9047f627f87aa0bf1</t>
        </is>
      </c>
      <c r="E2605" t="inlineStr">
        <is>
          <t xml:space="preserve">Episode 11: Die Eifersucht Einer Tochter Erwacht</t>
        </is>
      </c>
      <c r="F2605">
        <v>11</v>
      </c>
      <c r="G2605" t="inlineStr">
        <is>
          <t xml:space="preserve">8:43-8:45</t>
        </is>
      </c>
      <c r="H2605" t="inlineStr">
        <is>
          <t xml:space="preserve">Resolved</t>
        </is>
      </c>
      <c r="I2605" t="inlineStr">
        <is>
          <t xml:space="preserve">„Dein Name ist Renee, richtig?“</t>
        </is>
      </c>
      <c r="J2605" t="inlineStr">
        <is>
          <t xml:space="preserve">VOA</t>
        </is>
      </c>
      <c r="K2605" t="inlineStr">
        <is>
          <t xml:space="preserve">Mispronunciation</t>
        </is>
      </c>
      <c r="L2605" t="inlineStr">
        <is>
          <t xml:space="preserve">Mispronunciation</t>
        </is>
      </c>
      <c r="M2605" t="str">
        <f>IFERROR(IF(VLOOKUP(L2605,'Quantification'!$A:$B,2,FALSE)&amp;""="","Unclassified",VLOOKUP(L2605,'Quantification'!$A:$B,2,FALSE)),"Unclassified")</f>
        <v>Major</v>
      </c>
      <c r="N2605" t="inlineStr">
        <is>
          <t xml:space="preserve">con-khera.mirjam@pocketfm.com</t>
        </is>
      </c>
      <c r="O2605" t="inlineStr">
        <is>
          <t xml:space="preserve">Issues found in raw</t>
        </is>
      </c>
      <c r="P2605" t="str">
        <f>IF(OR(O2605="Issues found in master",O2605="Final master"),"Master",IF(OR(O2605="Ready for Master",O2605="Issues found in raw",O2605="Raw under QC",O2605="Issues resolved in raw"),"Raw","-"))</f>
        <v>Raw</v>
      </c>
      <c r="Q2605" s="13">
        <v>46261.15</v>
      </c>
      <c r="R2605" t="inlineStr">
        <is>
          <t xml:space="preserve">2026-08 (Aug)</t>
        </is>
      </c>
      <c r="S2605">
        <f>IF(M2605="Not an error",0,IF(COUNTIFS($A$2:$A2605,$A2605,$D$2:$D2605,$D2605,$M$2:$M2605,"&lt;&gt;Not an error")=1,1,0))</f>
        <v>1</v>
      </c>
      <c r="T2605">
        <f>IF(M2605&lt;&gt;"Major",0,IF(COUNTIFS($A$2:$A2605,$A2605,$D$2:$D2605,$D2605,$M$2:$M2605,"Major")=1,1,0))</f>
        <v>1</v>
      </c>
      <c r="U2605">
        <f>IF(M2605&lt;&gt;"Minor",0,IF(COUNTIFS($A$2:$A2605,$A2605,$D$2:$D2605,$D2605,$M$2:$M2605,"Minor")=1,1,0))</f>
        <v>0</v>
      </c>
    </row>
    <row r="2606">
      <c r="A2606" t="inlineStr">
        <is>
          <t xml:space="preserve">9a175f97e92a638a5697307799ea3b8b8f419aac</t>
        </is>
      </c>
      <c r="B2606" t="inlineStr">
        <is>
          <t xml:space="preserve">The Miracle Heiress</t>
        </is>
      </c>
      <c r="C2606" t="inlineStr">
        <is>
          <t xml:space="preserve">Die Wundererbin</t>
        </is>
      </c>
      <c r="D2606" t="inlineStr">
        <is>
          <t xml:space="preserve">e9a07c1e33b5c28d074dac0eadc7b7c5b10c0bd1</t>
        </is>
      </c>
      <c r="E2606" t="inlineStr">
        <is>
          <t xml:space="preserve">Episode 12: Flehen Um Gnade</t>
        </is>
      </c>
      <c r="F2606">
        <v>12</v>
      </c>
      <c r="G2606" t="inlineStr">
        <is>
          <t xml:space="preserve">3:49-3:57</t>
        </is>
      </c>
      <c r="H2606" t="inlineStr">
        <is>
          <t xml:space="preserve">Resolved</t>
        </is>
      </c>
      <c r="I2606" t="inlineStr">
        <is>
          <t xml:space="preserve">Remarks: [Tone change]
Line from script:
"„Du solltest dir eine Freundin suchen, und zwar schnell“, stachelte Donovan Jacob an. „Vielleicht lernt dein Boss ja auch das eine oder andere, wenn er sieht, dass du ein bisschen lebst.“"
-----
Note (if required): There is a very noticeable tone change within this section, especially between Donovan’s first line and the following sentence.</t>
        </is>
      </c>
      <c r="J2606" t="inlineStr">
        <is>
          <t xml:space="preserve">VOA</t>
        </is>
      </c>
      <c r="K2606" t="inlineStr">
        <is>
          <t xml:space="preserve">Tone change</t>
        </is>
      </c>
      <c r="L2606" t="inlineStr">
        <is>
          <t xml:space="preserve">Tone change</t>
        </is>
      </c>
      <c r="M2606" t="str">
        <f>IFERROR(IF(VLOOKUP(L2606,'Quantification'!$A:$B,2,FALSE)&amp;""="","Unclassified",VLOOKUP(L2606,'Quantification'!$A:$B,2,FALSE)),"Unclassified")</f>
        <v>Minor</v>
      </c>
      <c r="N2606" t="inlineStr">
        <is>
          <t xml:space="preserve">con-khera.mirjam@pocketfm.com</t>
        </is>
      </c>
      <c r="O2606" t="inlineStr">
        <is>
          <t xml:space="preserve">Issues found in raw</t>
        </is>
      </c>
      <c r="P2606" t="str">
        <f>IF(OR(O2606="Issues found in master",O2606="Final master"),"Master",IF(OR(O2606="Ready for Master",O2606="Issues found in raw",O2606="Raw under QC",O2606="Issues resolved in raw"),"Raw","-"))</f>
        <v>Raw</v>
      </c>
      <c r="Q2606" s="13">
        <v>46261.15</v>
      </c>
      <c r="R2606" t="inlineStr">
        <is>
          <t xml:space="preserve">2026-08 (Aug)</t>
        </is>
      </c>
      <c r="S2606">
        <f>IF(M2606="Not an error",0,IF(COUNTIFS($A$2:$A2606,$A2606,$D$2:$D2606,$D2606,$M$2:$M2606,"&lt;&gt;Not an error")=1,1,0))</f>
        <v>1</v>
      </c>
      <c r="T2606">
        <f>IF(M2606&lt;&gt;"Major",0,IF(COUNTIFS($A$2:$A2606,$A2606,$D$2:$D2606,$D2606,$M$2:$M2606,"Major")=1,1,0))</f>
        <v>0</v>
      </c>
      <c r="U2606">
        <f>IF(M2606&lt;&gt;"Minor",0,IF(COUNTIFS($A$2:$A2606,$A2606,$D$2:$D2606,$D2606,$M$2:$M2606,"Minor")=1,1,0))</f>
        <v>1</v>
      </c>
    </row>
    <row r="2607">
      <c r="A2607" t="inlineStr">
        <is>
          <t xml:space="preserve">9a175f97e92a638a5697307799ea3b8b8f419aac</t>
        </is>
      </c>
      <c r="B2607" t="inlineStr">
        <is>
          <t xml:space="preserve">The Miracle Heiress</t>
        </is>
      </c>
      <c r="C2607" t="inlineStr">
        <is>
          <t xml:space="preserve">Die Wundererbin</t>
        </is>
      </c>
      <c r="D2607" t="inlineStr">
        <is>
          <t xml:space="preserve">34df5924026be92664f391e75b4fcabc30df1031</t>
        </is>
      </c>
      <c r="E2607" t="inlineStr">
        <is>
          <t xml:space="preserve">Episode 14: Der Einstieg</t>
        </is>
      </c>
      <c r="F2607">
        <v>14</v>
      </c>
      <c r="G2607" t="inlineStr">
        <is>
          <t xml:space="preserve">0:55-0:57</t>
        </is>
      </c>
      <c r="H2607" t="inlineStr">
        <is>
          <t xml:space="preserve">Ignore</t>
        </is>
      </c>
      <c r="I2607" t="inlineStr">
        <is>
          <t xml:space="preserve">Remarks: [Script Error]
Line from script:
"Das BÃ¼ro ist direkt bei unserem Haus."
-----
Note (if required): Location / phrasing issue. â€œBei unserem Hausâ€_x009d_ sounds awkward and imprecise, especially because Aurora asks for the address later. Suggested: â€œDas BÃ¼ro ist ganz in der NÃ¤he unseres Anwesens.â€_x009d_</t>
        </is>
      </c>
      <c r="J2607" t="inlineStr">
        <is>
          <t xml:space="preserve">VOA</t>
        </is>
      </c>
      <c r="K2607" t="inlineStr">
        <is>
          <t xml:space="preserve">Script Error</t>
        </is>
      </c>
      <c r="L2607" t="inlineStr">
        <is>
          <t xml:space="preserve">Script error</t>
        </is>
      </c>
      <c r="M2607" t="str">
        <f>IFERROR(IF(VLOOKUP(L2607,'Quantification'!$A:$B,2,FALSE)&amp;""="","Unclassified",VLOOKUP(L2607,'Quantification'!$A:$B,2,FALSE)),"Unclassified")</f>
        <v>Major</v>
      </c>
      <c r="N2607" t="inlineStr">
        <is>
          <t xml:space="preserve">con-khera.mirjam@pocketfm.com</t>
        </is>
      </c>
      <c r="O2607" t="inlineStr">
        <is>
          <t xml:space="preserve">Issues found in raw</t>
        </is>
      </c>
      <c r="P2607" t="str">
        <f>IF(OR(O2607="Issues found in master",O2607="Final master"),"Master",IF(OR(O2607="Ready for Master",O2607="Issues found in raw",O2607="Raw under QC",O2607="Issues resolved in raw"),"Raw","-"))</f>
        <v>Raw</v>
      </c>
      <c r="Q2607" s="13">
        <v>46261.15</v>
      </c>
      <c r="R2607" t="inlineStr">
        <is>
          <t xml:space="preserve">2026-08 (Aug)</t>
        </is>
      </c>
      <c r="S2607">
        <f>IF(M2607="Not an error",0,IF(COUNTIFS($A$2:$A2607,$A2607,$D$2:$D2607,$D2607,$M$2:$M2607,"&lt;&gt;Not an error")=1,1,0))</f>
        <v>1</v>
      </c>
      <c r="T2607">
        <f>IF(M2607&lt;&gt;"Major",0,IF(COUNTIFS($A$2:$A2607,$A2607,$D$2:$D2607,$D2607,$M$2:$M2607,"Major")=1,1,0))</f>
        <v>1</v>
      </c>
      <c r="U2607">
        <f>IF(M2607&lt;&gt;"Minor",0,IF(COUNTIFS($A$2:$A2607,$A2607,$D$2:$D2607,$D2607,$M$2:$M2607,"Minor")=1,1,0))</f>
        <v>0</v>
      </c>
    </row>
    <row r="2608">
      <c r="A2608" t="inlineStr">
        <is>
          <t xml:space="preserve">9a175f97e92a638a5697307799ea3b8b8f419aac</t>
        </is>
      </c>
      <c r="B2608" t="inlineStr">
        <is>
          <t xml:space="preserve">The Miracle Heiress</t>
        </is>
      </c>
      <c r="C2608" t="inlineStr">
        <is>
          <t xml:space="preserve">Die Wundererbin</t>
        </is>
      </c>
      <c r="D2608" t="inlineStr">
        <is>
          <t xml:space="preserve">34df5924026be92664f391e75b4fcabc30df1031</t>
        </is>
      </c>
      <c r="E2608" t="inlineStr">
        <is>
          <t xml:space="preserve">Episode 14: Der Einstieg</t>
        </is>
      </c>
      <c r="F2608">
        <v>14</v>
      </c>
      <c r="G2608" t="inlineStr">
        <is>
          <t xml:space="preserve">1:23-1:31</t>
        </is>
      </c>
      <c r="H2608" t="inlineStr">
        <is>
          <t xml:space="preserve">Resolved</t>
        </is>
      </c>
      <c r="I2608" t="inlineStr">
        <is>
          <t xml:space="preserve">Remarks: [Script Error]
Line from script:
"diese ein Jahr alte Bekleidungsfirma"
-----
Note (if required): Awkward phrasing. â€œDiese ein Jahr alte Bekleidungsfirmaâ€_x009d_ sounds unnatural in German. Suggested: â€œdiese erst seit einem Jahr bestehende Bekleidungsfirma.â€_x009d_</t>
        </is>
      </c>
      <c r="J2608" t="inlineStr">
        <is>
          <t xml:space="preserve">VOA</t>
        </is>
      </c>
      <c r="K2608" t="inlineStr">
        <is>
          <t xml:space="preserve">Script Error</t>
        </is>
      </c>
      <c r="L2608" t="inlineStr">
        <is>
          <t xml:space="preserve">Script error</t>
        </is>
      </c>
      <c r="M2608" t="str">
        <f>IFERROR(IF(VLOOKUP(L2608,'Quantification'!$A:$B,2,FALSE)&amp;""="","Unclassified",VLOOKUP(L2608,'Quantification'!$A:$B,2,FALSE)),"Unclassified")</f>
        <v>Major</v>
      </c>
      <c r="N2608" t="inlineStr">
        <is>
          <t xml:space="preserve">con-khera.mirjam@pocketfm.com</t>
        </is>
      </c>
      <c r="O2608" t="inlineStr">
        <is>
          <t xml:space="preserve">Issues found in raw</t>
        </is>
      </c>
      <c r="P2608" t="str">
        <f>IF(OR(O2608="Issues found in master",O2608="Final master"),"Master",IF(OR(O2608="Ready for Master",O2608="Issues found in raw",O2608="Raw under QC",O2608="Issues resolved in raw"),"Raw","-"))</f>
        <v>Raw</v>
      </c>
      <c r="Q2608" s="13">
        <v>46261.15</v>
      </c>
      <c r="R2608" t="inlineStr">
        <is>
          <t xml:space="preserve">2026-08 (Aug)</t>
        </is>
      </c>
      <c r="S2608">
        <f>IF(M2608="Not an error",0,IF(COUNTIFS($A$2:$A2608,$A2608,$D$2:$D2608,$D2608,$M$2:$M2608,"&lt;&gt;Not an error")=1,1,0))</f>
        <v>0</v>
      </c>
      <c r="T2608">
        <f>IF(M2608&lt;&gt;"Major",0,IF(COUNTIFS($A$2:$A2608,$A2608,$D$2:$D2608,$D2608,$M$2:$M2608,"Major")=1,1,0))</f>
        <v>0</v>
      </c>
      <c r="U2608">
        <f>IF(M2608&lt;&gt;"Minor",0,IF(COUNTIFS($A$2:$A2608,$A2608,$D$2:$D2608,$D2608,$M$2:$M2608,"Minor")=1,1,0))</f>
        <v>0</v>
      </c>
    </row>
    <row r="2609">
      <c r="A2609" t="inlineStr">
        <is>
          <t xml:space="preserve">9a175f97e92a638a5697307799ea3b8b8f419aac</t>
        </is>
      </c>
      <c r="B2609" t="inlineStr">
        <is>
          <t xml:space="preserve">The Miracle Heiress</t>
        </is>
      </c>
      <c r="C2609" t="inlineStr">
        <is>
          <t xml:space="preserve">Die Wundererbin</t>
        </is>
      </c>
      <c r="D2609" t="inlineStr">
        <is>
          <t xml:space="preserve">34df5924026be92664f391e75b4fcabc30df1031</t>
        </is>
      </c>
      <c r="E2609" t="inlineStr">
        <is>
          <t xml:space="preserve">Episode 14: Der Einstieg</t>
        </is>
      </c>
      <c r="F2609">
        <v>14</v>
      </c>
      <c r="G2609" t="inlineStr">
        <is>
          <t xml:space="preserve">6:05-6:11</t>
        </is>
      </c>
      <c r="H2609" t="inlineStr">
        <is>
          <t xml:space="preserve">Resolved</t>
        </is>
      </c>
      <c r="I2609" t="inlineStr">
        <is>
          <t xml:space="preserve">Remarks: [Script Error]
Line from script:
"â€žMiss Nadja, Sie sind den ganzen Morgen auf den Beinen gewesen. Essen Sie etwas Obst.â€œ"
-----
Note (if required): Character naming and address consistency issue. This should refer to Natalie, not â€œNadja.â€_x009d_ Also, Melissa and Natalie address each other informally, so â€œMiss,â€_x009d_ â€œSie sind,â€_x009d_ and â€œEssen Sieâ€_x009d_ are inconsistent here. Suggested: â€œNatalie, du bist den ganzen Morgen auf den Beinen gewesen. Iss etwas Obst.â€_x009d_</t>
        </is>
      </c>
      <c r="J2609" t="inlineStr">
        <is>
          <t xml:space="preserve">VOA</t>
        </is>
      </c>
      <c r="K2609" t="inlineStr">
        <is>
          <t xml:space="preserve">Script Error</t>
        </is>
      </c>
      <c r="L2609" t="inlineStr">
        <is>
          <t xml:space="preserve">Script error</t>
        </is>
      </c>
      <c r="M2609" t="str">
        <f>IFERROR(IF(VLOOKUP(L2609,'Quantification'!$A:$B,2,FALSE)&amp;""="","Unclassified",VLOOKUP(L2609,'Quantification'!$A:$B,2,FALSE)),"Unclassified")</f>
        <v>Major</v>
      </c>
      <c r="N2609" t="inlineStr">
        <is>
          <t xml:space="preserve">con-khera.mirjam@pocketfm.com</t>
        </is>
      </c>
      <c r="O2609" t="inlineStr">
        <is>
          <t xml:space="preserve">Issues found in raw</t>
        </is>
      </c>
      <c r="P2609" t="str">
        <f>IF(OR(O2609="Issues found in master",O2609="Final master"),"Master",IF(OR(O2609="Ready for Master",O2609="Issues found in raw",O2609="Raw under QC",O2609="Issues resolved in raw"),"Raw","-"))</f>
        <v>Raw</v>
      </c>
      <c r="Q2609" s="13">
        <v>46261.15</v>
      </c>
      <c r="R2609" t="inlineStr">
        <is>
          <t xml:space="preserve">2026-08 (Aug)</t>
        </is>
      </c>
      <c r="S2609">
        <f>IF(M2609="Not an error",0,IF(COUNTIFS($A$2:$A2609,$A2609,$D$2:$D2609,$D2609,$M$2:$M2609,"&lt;&gt;Not an error")=1,1,0))</f>
        <v>0</v>
      </c>
      <c r="T2609">
        <f>IF(M2609&lt;&gt;"Major",0,IF(COUNTIFS($A$2:$A2609,$A2609,$D$2:$D2609,$D2609,$M$2:$M2609,"Major")=1,1,0))</f>
        <v>0</v>
      </c>
      <c r="U2609">
        <f>IF(M2609&lt;&gt;"Minor",0,IF(COUNTIFS($A$2:$A2609,$A2609,$D$2:$D2609,$D2609,$M$2:$M2609,"Minor")=1,1,0))</f>
        <v>0</v>
      </c>
    </row>
    <row r="2610">
      <c r="A2610" t="inlineStr">
        <is>
          <t xml:space="preserve">9a175f97e92a638a5697307799ea3b8b8f419aac</t>
        </is>
      </c>
      <c r="B2610" t="inlineStr">
        <is>
          <t xml:space="preserve">The Miracle Heiress</t>
        </is>
      </c>
      <c r="C2610" t="inlineStr">
        <is>
          <t xml:space="preserve">Die Wundererbin</t>
        </is>
      </c>
      <c r="D2610" t="inlineStr">
        <is>
          <t xml:space="preserve">34df5924026be92664f391e75b4fcabc30df1031</t>
        </is>
      </c>
      <c r="E2610" t="inlineStr">
        <is>
          <t xml:space="preserve">Episode 14: Der Einstieg</t>
        </is>
      </c>
      <c r="F2610">
        <v>14</v>
      </c>
      <c r="G2610" t="inlineStr">
        <is>
          <t xml:space="preserve">6:16-6:20</t>
        </is>
      </c>
      <c r="H2610" t="inlineStr">
        <is>
          <t xml:space="preserve">Resolved</t>
        </is>
      </c>
      <c r="I2610" t="inlineStr">
        <is>
          <t xml:space="preserve">Remarks: [Script Error]
Line from script:
"â€žMiss Nadja, ich muss mit Ihnen reden.â€œ"
-----
Note (if required): Character naming and address consistency issue. This should refer to Natalie, not â€œNadja.â€_x009d_ Also, Melissa and Natalie address each other informally, so â€œMissâ€_x009d_ and â€œIhnenâ€_x009d_ are inconsistent here. Suggested: â€œNatalie, ich muss mit dir reden.â€_x009d_</t>
        </is>
      </c>
      <c r="J2610" t="inlineStr">
        <is>
          <t xml:space="preserve">VOA</t>
        </is>
      </c>
      <c r="K2610" t="inlineStr">
        <is>
          <t xml:space="preserve">Script Error</t>
        </is>
      </c>
      <c r="L2610" t="inlineStr">
        <is>
          <t xml:space="preserve">Script error</t>
        </is>
      </c>
      <c r="M2610" t="str">
        <f>IFERROR(IF(VLOOKUP(L2610,'Quantification'!$A:$B,2,FALSE)&amp;""="","Unclassified",VLOOKUP(L2610,'Quantification'!$A:$B,2,FALSE)),"Unclassified")</f>
        <v>Major</v>
      </c>
      <c r="N2610" t="inlineStr">
        <is>
          <t xml:space="preserve">con-khera.mirjam@pocketfm.com</t>
        </is>
      </c>
      <c r="O2610" t="inlineStr">
        <is>
          <t xml:space="preserve">Issues found in raw</t>
        </is>
      </c>
      <c r="P2610" t="str">
        <f>IF(OR(O2610="Issues found in master",O2610="Final master"),"Master",IF(OR(O2610="Ready for Master",O2610="Issues found in raw",O2610="Raw under QC",O2610="Issues resolved in raw"),"Raw","-"))</f>
        <v>Raw</v>
      </c>
      <c r="Q2610" s="13">
        <v>46261.15</v>
      </c>
      <c r="R2610" t="inlineStr">
        <is>
          <t xml:space="preserve">2026-08 (Aug)</t>
        </is>
      </c>
      <c r="S2610">
        <f>IF(M2610="Not an error",0,IF(COUNTIFS($A$2:$A2610,$A2610,$D$2:$D2610,$D2610,$M$2:$M2610,"&lt;&gt;Not an error")=1,1,0))</f>
        <v>0</v>
      </c>
      <c r="T2610">
        <f>IF(M2610&lt;&gt;"Major",0,IF(COUNTIFS($A$2:$A2610,$A2610,$D$2:$D2610,$D2610,$M$2:$M2610,"Major")=1,1,0))</f>
        <v>0</v>
      </c>
      <c r="U2610">
        <f>IF(M2610&lt;&gt;"Minor",0,IF(COUNTIFS($A$2:$A2610,$A2610,$D$2:$D2610,$D2610,$M$2:$M2610,"Minor")=1,1,0))</f>
        <v>0</v>
      </c>
    </row>
    <row r="2611">
      <c r="A2611" t="inlineStr">
        <is>
          <t xml:space="preserve">9a175f97e92a638a5697307799ea3b8b8f419aac</t>
        </is>
      </c>
      <c r="B2611" t="inlineStr">
        <is>
          <t xml:space="preserve">The Miracle Heiress</t>
        </is>
      </c>
      <c r="C2611" t="inlineStr">
        <is>
          <t xml:space="preserve">Die Wundererbin</t>
        </is>
      </c>
      <c r="D2611" t="inlineStr">
        <is>
          <t xml:space="preserve">34df5924026be92664f391e75b4fcabc30df1031</t>
        </is>
      </c>
      <c r="E2611" t="inlineStr">
        <is>
          <t xml:space="preserve">Episode 14: Der Einstieg</t>
        </is>
      </c>
      <c r="F2611">
        <v>14</v>
      </c>
      <c r="G2611" t="inlineStr">
        <is>
          <t xml:space="preserve">6:36-6:48</t>
        </is>
      </c>
      <c r="H2611" t="inlineStr">
        <is>
          <t xml:space="preserve">Resolved</t>
        </is>
      </c>
      <c r="I2611" t="inlineStr">
        <is>
          <t xml:space="preserve">Remarks: [Script Error]
Line from script:
"â€žMiss Nadja, Sie quÃ¤len sich so. FrÃ¼her mussten Sie sich nie so um die Aufmerksamkeit von Mister und Missus Blackwell bemÃ¼hen.â€œ"
-----
Note (if required): Character naming and address consistency issue. This should refer to Natalie, not â€œNadja.â€_x009d_ Also, Melissa and Natalie address each other informally, so â€œMiss,â€_x009d_ â€œSie quÃ¤len sich,â€_x009d_ and â€œmussten Sie sichâ€_x009d_ are inconsistent here. Suggested: â€œNatalie, du quÃ¤lst dich so. FrÃ¼her musstest du dich nie so um die Aufmerksamkeit von Mister und Missus Blackwell bemÃ¼hen.â€_x009d_</t>
        </is>
      </c>
      <c r="J2611" t="inlineStr">
        <is>
          <t xml:space="preserve">VOA</t>
        </is>
      </c>
      <c r="K2611" t="inlineStr">
        <is>
          <t xml:space="preserve">Script Error</t>
        </is>
      </c>
      <c r="L2611" t="inlineStr">
        <is>
          <t xml:space="preserve">Script error</t>
        </is>
      </c>
      <c r="M2611" t="str">
        <f>IFERROR(IF(VLOOKUP(L2611,'Quantification'!$A:$B,2,FALSE)&amp;""="","Unclassified",VLOOKUP(L2611,'Quantification'!$A:$B,2,FALSE)),"Unclassified")</f>
        <v>Major</v>
      </c>
      <c r="N2611" t="inlineStr">
        <is>
          <t xml:space="preserve">con-khera.mirjam@pocketfm.com</t>
        </is>
      </c>
      <c r="O2611" t="inlineStr">
        <is>
          <t xml:space="preserve">Issues found in raw</t>
        </is>
      </c>
      <c r="P2611" t="str">
        <f>IF(OR(O2611="Issues found in master",O2611="Final master"),"Master",IF(OR(O2611="Ready for Master",O2611="Issues found in raw",O2611="Raw under QC",O2611="Issues resolved in raw"),"Raw","-"))</f>
        <v>Raw</v>
      </c>
      <c r="Q2611" s="13">
        <v>46261.15</v>
      </c>
      <c r="R2611" t="inlineStr">
        <is>
          <t xml:space="preserve">2026-08 (Aug)</t>
        </is>
      </c>
      <c r="S2611">
        <f>IF(M2611="Not an error",0,IF(COUNTIFS($A$2:$A2611,$A2611,$D$2:$D2611,$D2611,$M$2:$M2611,"&lt;&gt;Not an error")=1,1,0))</f>
        <v>0</v>
      </c>
      <c r="T2611">
        <f>IF(M2611&lt;&gt;"Major",0,IF(COUNTIFS($A$2:$A2611,$A2611,$D$2:$D2611,$D2611,$M$2:$M2611,"Major")=1,1,0))</f>
        <v>0</v>
      </c>
      <c r="U2611">
        <f>IF(M2611&lt;&gt;"Minor",0,IF(COUNTIFS($A$2:$A2611,$A2611,$D$2:$D2611,$D2611,$M$2:$M2611,"Minor")=1,1,0))</f>
        <v>0</v>
      </c>
    </row>
    <row r="2612">
      <c r="A2612" t="inlineStr">
        <is>
          <t xml:space="preserve">9a175f97e92a638a5697307799ea3b8b8f419aac</t>
        </is>
      </c>
      <c r="B2612" t="inlineStr">
        <is>
          <t xml:space="preserve">The Miracle Heiress</t>
        </is>
      </c>
      <c r="C2612" t="inlineStr">
        <is>
          <t xml:space="preserve">Die Wundererbin</t>
        </is>
      </c>
      <c r="D2612" t="inlineStr">
        <is>
          <t xml:space="preserve">34df5924026be92664f391e75b4fcabc30df1031</t>
        </is>
      </c>
      <c r="E2612" t="inlineStr">
        <is>
          <t xml:space="preserve">Episode 14: Der Einstieg</t>
        </is>
      </c>
      <c r="F2612">
        <v>14</v>
      </c>
      <c r="G2612" t="inlineStr">
        <is>
          <t xml:space="preserve">7:04-7:09</t>
        </is>
      </c>
      <c r="H2612" t="inlineStr">
        <is>
          <t xml:space="preserve">Resolved</t>
        </is>
      </c>
      <c r="I2612" t="inlineStr">
        <is>
          <t xml:space="preserve">Remarks: [Script Error]
Line from script:
"â€žSie haben Ihr FrÃ¼hstÃ¼ck kaum angerÃ¼hrtâ€œ, sagte Melissa mit liebevoller Stimme."
-----
Note (if required): Address consistency issue. Melissa and Natalie address each other informally, so â€œSie habenâ€_x009d_ and â€œIhr FrÃ¼hstÃ¼ckâ€_x009d_ are inconsistent here. Suggested: â€œDu hast dein FrÃ¼hstÃ¼ck kaum angerÃ¼hrt.â€_x009d_</t>
        </is>
      </c>
      <c r="J2612" t="inlineStr">
        <is>
          <t xml:space="preserve">VOA</t>
        </is>
      </c>
      <c r="K2612" t="inlineStr">
        <is>
          <t xml:space="preserve">Script Error</t>
        </is>
      </c>
      <c r="L2612" t="inlineStr">
        <is>
          <t xml:space="preserve">Script error</t>
        </is>
      </c>
      <c r="M2612" t="str">
        <f>IFERROR(IF(VLOOKUP(L2612,'Quantification'!$A:$B,2,FALSE)&amp;""="","Unclassified",VLOOKUP(L2612,'Quantification'!$A:$B,2,FALSE)),"Unclassified")</f>
        <v>Major</v>
      </c>
      <c r="N2612" t="inlineStr">
        <is>
          <t xml:space="preserve">con-khera.mirjam@pocketfm.com</t>
        </is>
      </c>
      <c r="O2612" t="inlineStr">
        <is>
          <t xml:space="preserve">Issues found in raw</t>
        </is>
      </c>
      <c r="P2612" t="str">
        <f>IF(OR(O2612="Issues found in master",O2612="Final master"),"Master",IF(OR(O2612="Ready for Master",O2612="Issues found in raw",O2612="Raw under QC",O2612="Issues resolved in raw"),"Raw","-"))</f>
        <v>Raw</v>
      </c>
      <c r="Q2612" s="13">
        <v>46261.15</v>
      </c>
      <c r="R2612" t="inlineStr">
        <is>
          <t xml:space="preserve">2026-08 (Aug)</t>
        </is>
      </c>
      <c r="S2612">
        <f>IF(M2612="Not an error",0,IF(COUNTIFS($A$2:$A2612,$A2612,$D$2:$D2612,$D2612,$M$2:$M2612,"&lt;&gt;Not an error")=1,1,0))</f>
        <v>0</v>
      </c>
      <c r="T2612">
        <f>IF(M2612&lt;&gt;"Major",0,IF(COUNTIFS($A$2:$A2612,$A2612,$D$2:$D2612,$D2612,$M$2:$M2612,"Major")=1,1,0))</f>
        <v>0</v>
      </c>
      <c r="U2612">
        <f>IF(M2612&lt;&gt;"Minor",0,IF(COUNTIFS($A$2:$A2612,$A2612,$D$2:$D2612,$D2612,$M$2:$M2612,"Minor")=1,1,0))</f>
        <v>0</v>
      </c>
    </row>
    <row r="2613">
      <c r="A2613" t="inlineStr">
        <is>
          <t xml:space="preserve">9a175f97e92a638a5697307799ea3b8b8f419aac</t>
        </is>
      </c>
      <c r="B2613" t="inlineStr">
        <is>
          <t xml:space="preserve">The Miracle Heiress</t>
        </is>
      </c>
      <c r="C2613" t="inlineStr">
        <is>
          <t xml:space="preserve">Die Wundererbin</t>
        </is>
      </c>
      <c r="D2613" t="inlineStr">
        <is>
          <t xml:space="preserve">34df5924026be92664f391e75b4fcabc30df1031</t>
        </is>
      </c>
      <c r="E2613" t="inlineStr">
        <is>
          <t xml:space="preserve">Episode 14: Der Einstieg</t>
        </is>
      </c>
      <c r="F2613">
        <v>14</v>
      </c>
      <c r="G2613" t="inlineStr">
        <is>
          <t xml:space="preserve">7:09-7:23</t>
        </is>
      </c>
      <c r="H2613" t="inlineStr">
        <is>
          <t xml:space="preserve">Resolved</t>
        </is>
      </c>
      <c r="I2613" t="inlineStr">
        <is>
          <t xml:space="preserve">Remarks: [Script Error]
Line from script:
"â€žUnd ich wollte Ihnen auch noch etwas sagen. Mister und Missus Blackwell haben die IdentitÃ¤t dieses MÃ¤dchens noch nicht Ã¶ffentlich bekannt gegeben. FÃ¼r die AuÃŸenwelt sind Sie immer noch diejenige, die mit Mister Damien Hawthorne verlobt ist.â€œ"
-----
Note (if required): Address consistency issue. Melissa and Natalie address each other informally, so â€œIhnenâ€_x009d_ and â€œSieâ€_x009d_ are inconsistent here. Suggested: â€œUnd ich wollte dir auch noch etwas sagen. Mister und Missus Blackwell haben die IdentitÃ¤t dieses MÃ¤dchens noch nicht Ã¶ffentlich bekannt gegeben. FÃ¼r die AuÃŸenwelt bist du immer noch diejenige, die mit Mister Damien Hawthorne verlobt ist.â€_x009d_</t>
        </is>
      </c>
      <c r="J2613" t="inlineStr">
        <is>
          <t xml:space="preserve">VOA</t>
        </is>
      </c>
      <c r="K2613" t="inlineStr">
        <is>
          <t xml:space="preserve">Script Error</t>
        </is>
      </c>
      <c r="L2613" t="inlineStr">
        <is>
          <t xml:space="preserve">Script error</t>
        </is>
      </c>
      <c r="M2613" t="str">
        <f>IFERROR(IF(VLOOKUP(L2613,'Quantification'!$A:$B,2,FALSE)&amp;""="","Unclassified",VLOOKUP(L2613,'Quantification'!$A:$B,2,FALSE)),"Unclassified")</f>
        <v>Major</v>
      </c>
      <c r="N2613" t="inlineStr">
        <is>
          <t xml:space="preserve">con-khera.mirjam@pocketfm.com</t>
        </is>
      </c>
      <c r="O2613" t="inlineStr">
        <is>
          <t xml:space="preserve">Issues found in raw</t>
        </is>
      </c>
      <c r="P2613" t="str">
        <f>IF(OR(O2613="Issues found in master",O2613="Final master"),"Master",IF(OR(O2613="Ready for Master",O2613="Issues found in raw",O2613="Raw under QC",O2613="Issues resolved in raw"),"Raw","-"))</f>
        <v>Raw</v>
      </c>
      <c r="Q2613" s="13">
        <v>46261.15</v>
      </c>
      <c r="R2613" t="inlineStr">
        <is>
          <t xml:space="preserve">2026-08 (Aug)</t>
        </is>
      </c>
      <c r="S2613">
        <f>IF(M2613="Not an error",0,IF(COUNTIFS($A$2:$A2613,$A2613,$D$2:$D2613,$D2613,$M$2:$M2613,"&lt;&gt;Not an error")=1,1,0))</f>
        <v>0</v>
      </c>
      <c r="T2613">
        <f>IF(M2613&lt;&gt;"Major",0,IF(COUNTIFS($A$2:$A2613,$A2613,$D$2:$D2613,$D2613,$M$2:$M2613,"Major")=1,1,0))</f>
        <v>0</v>
      </c>
      <c r="U2613">
        <f>IF(M2613&lt;&gt;"Minor",0,IF(COUNTIFS($A$2:$A2613,$A2613,$D$2:$D2613,$D2613,$M$2:$M2613,"Minor")=1,1,0))</f>
        <v>0</v>
      </c>
    </row>
    <row r="2614">
      <c r="A2614" t="inlineStr">
        <is>
          <t xml:space="preserve">9a175f97e92a638a5697307799ea3b8b8f419aac</t>
        </is>
      </c>
      <c r="B2614" t="inlineStr">
        <is>
          <t xml:space="preserve">The Miracle Heiress</t>
        </is>
      </c>
      <c r="C2614" t="inlineStr">
        <is>
          <t xml:space="preserve">Die Wundererbin</t>
        </is>
      </c>
      <c r="D2614" t="inlineStr">
        <is>
          <t xml:space="preserve">34df5924026be92664f391e75b4fcabc30df1031</t>
        </is>
      </c>
      <c r="E2614" t="inlineStr">
        <is>
          <t xml:space="preserve">Episode 14: Der Einstieg</t>
        </is>
      </c>
      <c r="F2614">
        <v>14</v>
      </c>
      <c r="G2614" t="inlineStr">
        <is>
          <t xml:space="preserve">7:43-7:48</t>
        </is>
      </c>
      <c r="H2614" t="inlineStr">
        <is>
          <t xml:space="preserve">Resolved</t>
        </is>
      </c>
      <c r="I2614" t="inlineStr">
        <is>
          <t xml:space="preserve">Remarks: [Script Error]
Line from script:
"â€žSie sind mit Damien aufgewachsenâ€œ, fuhr Melissa fort."
-----
Note (if required): Address consistency issue. Melissa and Natalie address each other informally, so â€œSie sindâ€_x009d_ is inconsistent here. Suggested: â€œDu bist mit Damien aufgewachsen.â€_x009d_</t>
        </is>
      </c>
      <c r="J2614" t="inlineStr">
        <is>
          <t xml:space="preserve">VOA</t>
        </is>
      </c>
      <c r="K2614" t="inlineStr">
        <is>
          <t xml:space="preserve">Script Error</t>
        </is>
      </c>
      <c r="L2614" t="inlineStr">
        <is>
          <t xml:space="preserve">Script error</t>
        </is>
      </c>
      <c r="M2614" t="str">
        <f>IFERROR(IF(VLOOKUP(L2614,'Quantification'!$A:$B,2,FALSE)&amp;""="","Unclassified",VLOOKUP(L2614,'Quantification'!$A:$B,2,FALSE)),"Unclassified")</f>
        <v>Major</v>
      </c>
      <c r="N2614" t="inlineStr">
        <is>
          <t xml:space="preserve">con-khera.mirjam@pocketfm.com</t>
        </is>
      </c>
      <c r="O2614" t="inlineStr">
        <is>
          <t xml:space="preserve">Issues found in raw</t>
        </is>
      </c>
      <c r="P2614" t="str">
        <f>IF(OR(O2614="Issues found in master",O2614="Final master"),"Master",IF(OR(O2614="Ready for Master",O2614="Issues found in raw",O2614="Raw under QC",O2614="Issues resolved in raw"),"Raw","-"))</f>
        <v>Raw</v>
      </c>
      <c r="Q2614" s="13">
        <v>46261.15</v>
      </c>
      <c r="R2614" t="inlineStr">
        <is>
          <t xml:space="preserve">2026-08 (Aug)</t>
        </is>
      </c>
      <c r="S2614">
        <f>IF(M2614="Not an error",0,IF(COUNTIFS($A$2:$A2614,$A2614,$D$2:$D2614,$D2614,$M$2:$M2614,"&lt;&gt;Not an error")=1,1,0))</f>
        <v>0</v>
      </c>
      <c r="T2614">
        <f>IF(M2614&lt;&gt;"Major",0,IF(COUNTIFS($A$2:$A2614,$A2614,$D$2:$D2614,$D2614,$M$2:$M2614,"Major")=1,1,0))</f>
        <v>0</v>
      </c>
      <c r="U2614">
        <f>IF(M2614&lt;&gt;"Minor",0,IF(COUNTIFS($A$2:$A2614,$A2614,$D$2:$D2614,$D2614,$M$2:$M2614,"Minor")=1,1,0))</f>
        <v>0</v>
      </c>
    </row>
    <row r="2615">
      <c r="A2615" t="inlineStr">
        <is>
          <t xml:space="preserve">9a175f97e92a638a5697307799ea3b8b8f419aac</t>
        </is>
      </c>
      <c r="B2615" t="inlineStr">
        <is>
          <t xml:space="preserve">The Miracle Heiress</t>
        </is>
      </c>
      <c r="C2615" t="inlineStr">
        <is>
          <t xml:space="preserve">Die Wundererbin</t>
        </is>
      </c>
      <c r="D2615" t="inlineStr">
        <is>
          <t xml:space="preserve">34df5924026be92664f391e75b4fcabc30df1031</t>
        </is>
      </c>
      <c r="E2615" t="inlineStr">
        <is>
          <t xml:space="preserve">Episode 14: Der Einstieg</t>
        </is>
      </c>
      <c r="F2615">
        <v>14</v>
      </c>
      <c r="G2615" t="inlineStr">
        <is>
          <t xml:space="preserve">7:48-7:54</t>
        </is>
      </c>
      <c r="H2615" t="inlineStr">
        <is>
          <t xml:space="preserve">Resolved</t>
        </is>
      </c>
      <c r="I2615" t="inlineStr">
        <is>
          <t xml:space="preserve">Remarks: [Script Error]
Line from script:
"â€žAuch wenn Sie sich nicht oft sehen, haben Sie mehr Zeit mit ihm verbracht als dieses neue MÃ¤dchen.â€œ"
-----
Note (if required): Address consistency issue. Melissa and Natalie should use â€œdu.â€_x009d_ Suggested: â€œAuch wenn ihr euch nicht oft seht, hast du mehr Zeit mit ihm verbracht als dieses neue MÃ¤dchen.â€_x009d_</t>
        </is>
      </c>
      <c r="J2615" t="inlineStr">
        <is>
          <t xml:space="preserve">VOA</t>
        </is>
      </c>
      <c r="K2615" t="inlineStr">
        <is>
          <t xml:space="preserve">Script Error</t>
        </is>
      </c>
      <c r="L2615" t="inlineStr">
        <is>
          <t xml:space="preserve">Script error</t>
        </is>
      </c>
      <c r="M2615" t="str">
        <f>IFERROR(IF(VLOOKUP(L2615,'Quantification'!$A:$B,2,FALSE)&amp;""="","Unclassified",VLOOKUP(L2615,'Quantification'!$A:$B,2,FALSE)),"Unclassified")</f>
        <v>Major</v>
      </c>
      <c r="N2615" t="inlineStr">
        <is>
          <t xml:space="preserve">con-khera.mirjam@pocketfm.com</t>
        </is>
      </c>
      <c r="O2615" t="inlineStr">
        <is>
          <t xml:space="preserve">Issues found in raw</t>
        </is>
      </c>
      <c r="P2615" t="str">
        <f>IF(OR(O2615="Issues found in master",O2615="Final master"),"Master",IF(OR(O2615="Ready for Master",O2615="Issues found in raw",O2615="Raw under QC",O2615="Issues resolved in raw"),"Raw","-"))</f>
        <v>Raw</v>
      </c>
      <c r="Q2615" s="13">
        <v>46261.15</v>
      </c>
      <c r="R2615" t="inlineStr">
        <is>
          <t xml:space="preserve">2026-08 (Aug)</t>
        </is>
      </c>
      <c r="S2615">
        <f>IF(M2615="Not an error",0,IF(COUNTIFS($A$2:$A2615,$A2615,$D$2:$D2615,$D2615,$M$2:$M2615,"&lt;&gt;Not an error")=1,1,0))</f>
        <v>0</v>
      </c>
      <c r="T2615">
        <f>IF(M2615&lt;&gt;"Major",0,IF(COUNTIFS($A$2:$A2615,$A2615,$D$2:$D2615,$D2615,$M$2:$M2615,"Major")=1,1,0))</f>
        <v>0</v>
      </c>
      <c r="U2615">
        <f>IF(M2615&lt;&gt;"Minor",0,IF(COUNTIFS($A$2:$A2615,$A2615,$D$2:$D2615,$D2615,$M$2:$M2615,"Minor")=1,1,0))</f>
        <v>0</v>
      </c>
    </row>
    <row r="2616">
      <c r="A2616" t="inlineStr">
        <is>
          <t xml:space="preserve">9a175f97e92a638a5697307799ea3b8b8f419aac</t>
        </is>
      </c>
      <c r="B2616" t="inlineStr">
        <is>
          <t xml:space="preserve">The Miracle Heiress</t>
        </is>
      </c>
      <c r="C2616" t="inlineStr">
        <is>
          <t xml:space="preserve">Die Wundererbin</t>
        </is>
      </c>
      <c r="D2616" t="inlineStr">
        <is>
          <t xml:space="preserve">34df5924026be92664f391e75b4fcabc30df1031</t>
        </is>
      </c>
      <c r="E2616" t="inlineStr">
        <is>
          <t xml:space="preserve">Episode 14: Der Einstieg</t>
        </is>
      </c>
      <c r="F2616">
        <v>14</v>
      </c>
      <c r="G2616" t="inlineStr">
        <is>
          <t xml:space="preserve">8:34-8:44</t>
        </is>
      </c>
      <c r="H2616" t="inlineStr">
        <is>
          <t xml:space="preserve">Resolved</t>
        </is>
      </c>
      <c r="I2616" t="inlineStr">
        <is>
          <t xml:space="preserve">Remarks: [Script Error]
Line from script:
"â€žEr mÃ¶chte, dass Sie ihn mit Damien besuchen. Sie haben doch Damiens Nummer, oder? Sie sollten ihm deswegen eine SMS schreiben.â€œ"
-----
Note (if required): Address consistency issue. Melissa and Natalie should use â€œdu.â€_x009d_ Suggested: â€œEr mÃ¶chte, dass du ihn mit Damien besuchst. Du hast doch Damiens Nummer, oder? Du solltest ihm deswegen eine SMS schreiben.â€_x009d_</t>
        </is>
      </c>
      <c r="J2616" t="inlineStr">
        <is>
          <t xml:space="preserve">VOA</t>
        </is>
      </c>
      <c r="K2616" t="inlineStr">
        <is>
          <t xml:space="preserve">Script Error</t>
        </is>
      </c>
      <c r="L2616" t="inlineStr">
        <is>
          <t xml:space="preserve">Script error</t>
        </is>
      </c>
      <c r="M2616" t="str">
        <f>IFERROR(IF(VLOOKUP(L2616,'Quantification'!$A:$B,2,FALSE)&amp;""="","Unclassified",VLOOKUP(L2616,'Quantification'!$A:$B,2,FALSE)),"Unclassified")</f>
        <v>Major</v>
      </c>
      <c r="N2616" t="inlineStr">
        <is>
          <t xml:space="preserve">con-khera.mirjam@pocketfm.com</t>
        </is>
      </c>
      <c r="O2616" t="inlineStr">
        <is>
          <t xml:space="preserve">Issues found in raw</t>
        </is>
      </c>
      <c r="P2616" t="str">
        <f>IF(OR(O2616="Issues found in master",O2616="Final master"),"Master",IF(OR(O2616="Ready for Master",O2616="Issues found in raw",O2616="Raw under QC",O2616="Issues resolved in raw"),"Raw","-"))</f>
        <v>Raw</v>
      </c>
      <c r="Q2616" s="13">
        <v>46261.15</v>
      </c>
      <c r="R2616" t="inlineStr">
        <is>
          <t xml:space="preserve">2026-08 (Aug)</t>
        </is>
      </c>
      <c r="S2616">
        <f>IF(M2616="Not an error",0,IF(COUNTIFS($A$2:$A2616,$A2616,$D$2:$D2616,$D2616,$M$2:$M2616,"&lt;&gt;Not an error")=1,1,0))</f>
        <v>0</v>
      </c>
      <c r="T2616">
        <f>IF(M2616&lt;&gt;"Major",0,IF(COUNTIFS($A$2:$A2616,$A2616,$D$2:$D2616,$D2616,$M$2:$M2616,"Major")=1,1,0))</f>
        <v>0</v>
      </c>
      <c r="U2616">
        <f>IF(M2616&lt;&gt;"Minor",0,IF(COUNTIFS($A$2:$A2616,$A2616,$D$2:$D2616,$D2616,$M$2:$M2616,"Minor")=1,1,0))</f>
        <v>0</v>
      </c>
    </row>
    <row r="2617">
      <c r="A2617" t="inlineStr">
        <is>
          <t xml:space="preserve">9a175f97e92a638a5697307799ea3b8b8f419aac</t>
        </is>
      </c>
      <c r="B2617" t="inlineStr">
        <is>
          <t xml:space="preserve">The Miracle Heiress</t>
        </is>
      </c>
      <c r="C2617" t="inlineStr">
        <is>
          <t xml:space="preserve">Die Wundererbin</t>
        </is>
      </c>
      <c r="D2617" t="inlineStr">
        <is>
          <t xml:space="preserve">34df5924026be92664f391e75b4fcabc30df1031</t>
        </is>
      </c>
      <c r="E2617" t="inlineStr">
        <is>
          <t xml:space="preserve">Episode 14: Der Einstieg</t>
        </is>
      </c>
      <c r="F2617">
        <v>14</v>
      </c>
      <c r="G2617" t="inlineStr">
        <is>
          <t xml:space="preserve">8:55-9:02</t>
        </is>
      </c>
      <c r="H2617" t="inlineStr">
        <is>
          <t xml:space="preserve">Resolved</t>
        </is>
      </c>
      <c r="I2617" t="inlineStr">
        <is>
          <t xml:space="preserve">Remarks: [Script Error]
Line from script:
"â€žWenn ein hÃ¼bsches MÃ¤dchen wie Sie ihn um etwas bittet, wird er nicht Nein sagenâ€œ, sagte Melissa voller Zuversicht."
-----
Note (if required): Address consistency issue. Melissa and Natalie should use â€œdu.â€_x009d_ Suggested: â€œWenn ein hÃ¼bsches MÃ¤dchen wie du ihn um etwas bittet, wird er nicht Nein sagen.â€_x009d_</t>
        </is>
      </c>
      <c r="J2617" t="inlineStr">
        <is>
          <t xml:space="preserve">VOA</t>
        </is>
      </c>
      <c r="K2617" t="inlineStr">
        <is>
          <t xml:space="preserve">Script Error</t>
        </is>
      </c>
      <c r="L2617" t="inlineStr">
        <is>
          <t xml:space="preserve">Script error</t>
        </is>
      </c>
      <c r="M2617" t="str">
        <f>IFERROR(IF(VLOOKUP(L2617,'Quantification'!$A:$B,2,FALSE)&amp;""="","Unclassified",VLOOKUP(L2617,'Quantification'!$A:$B,2,FALSE)),"Unclassified")</f>
        <v>Major</v>
      </c>
      <c r="N2617" t="inlineStr">
        <is>
          <t xml:space="preserve">con-khera.mirjam@pocketfm.com</t>
        </is>
      </c>
      <c r="O2617" t="inlineStr">
        <is>
          <t xml:space="preserve">Issues found in raw</t>
        </is>
      </c>
      <c r="P2617" t="str">
        <f>IF(OR(O2617="Issues found in master",O2617="Final master"),"Master",IF(OR(O2617="Ready for Master",O2617="Issues found in raw",O2617="Raw under QC",O2617="Issues resolved in raw"),"Raw","-"))</f>
        <v>Raw</v>
      </c>
      <c r="Q2617" s="13">
        <v>46261.15</v>
      </c>
      <c r="R2617" t="inlineStr">
        <is>
          <t xml:space="preserve">2026-08 (Aug)</t>
        </is>
      </c>
      <c r="S2617">
        <f>IF(M2617="Not an error",0,IF(COUNTIFS($A$2:$A2617,$A2617,$D$2:$D2617,$D2617,$M$2:$M2617,"&lt;&gt;Not an error")=1,1,0))</f>
        <v>0</v>
      </c>
      <c r="T2617">
        <f>IF(M2617&lt;&gt;"Major",0,IF(COUNTIFS($A$2:$A2617,$A2617,$D$2:$D2617,$D2617,$M$2:$M2617,"Major")=1,1,0))</f>
        <v>0</v>
      </c>
      <c r="U2617">
        <f>IF(M2617&lt;&gt;"Minor",0,IF(COUNTIFS($A$2:$A2617,$A2617,$D$2:$D2617,$D2617,$M$2:$M2617,"Minor")=1,1,0))</f>
        <v>0</v>
      </c>
    </row>
    <row r="2618">
      <c r="A2618" t="inlineStr">
        <is>
          <t xml:space="preserve">9a175f97e92a638a5697307799ea3b8b8f419aac</t>
        </is>
      </c>
      <c r="B2618" t="inlineStr">
        <is>
          <t xml:space="preserve">The Miracle Heiress</t>
        </is>
      </c>
      <c r="C2618" t="inlineStr">
        <is>
          <t xml:space="preserve">Die Wundererbin</t>
        </is>
      </c>
      <c r="D2618" t="inlineStr">
        <is>
          <t xml:space="preserve">34df5924026be92664f391e75b4fcabc30df1031</t>
        </is>
      </c>
      <c r="E2618" t="inlineStr">
        <is>
          <t xml:space="preserve">Episode 14: Der Einstieg</t>
        </is>
      </c>
      <c r="F2618">
        <v>14</v>
      </c>
      <c r="G2618" t="inlineStr">
        <is>
          <t xml:space="preserve">9:06-9:08</t>
        </is>
      </c>
      <c r="H2618" t="inlineStr">
        <is>
          <t xml:space="preserve">Resolved</t>
        </is>
      </c>
      <c r="I2618" t="inlineStr">
        <is>
          <t xml:space="preserve">Remarks: [Script Error]
Line from script:
"Sie sind noch nicht verheiratet."
-----
Note (if required): Address consistency issue. Melissa and Natalie should use â€œdu.â€_x009d_ Suggested: â€œIhr seid noch nicht verheiratet.â€_x009d_</t>
        </is>
      </c>
      <c r="J2618" t="inlineStr">
        <is>
          <t xml:space="preserve">VOA</t>
        </is>
      </c>
      <c r="K2618" t="inlineStr">
        <is>
          <t xml:space="preserve">Script Error</t>
        </is>
      </c>
      <c r="L2618" t="inlineStr">
        <is>
          <t xml:space="preserve">Script error</t>
        </is>
      </c>
      <c r="M2618" t="str">
        <f>IFERROR(IF(VLOOKUP(L2618,'Quantification'!$A:$B,2,FALSE)&amp;""="","Unclassified",VLOOKUP(L2618,'Quantification'!$A:$B,2,FALSE)),"Unclassified")</f>
        <v>Major</v>
      </c>
      <c r="N2618" t="inlineStr">
        <is>
          <t xml:space="preserve">con-khera.mirjam@pocketfm.com</t>
        </is>
      </c>
      <c r="O2618" t="inlineStr">
        <is>
          <t xml:space="preserve">Issues found in raw</t>
        </is>
      </c>
      <c r="P2618" t="str">
        <f>IF(OR(O2618="Issues found in master",O2618="Final master"),"Master",IF(OR(O2618="Ready for Master",O2618="Issues found in raw",O2618="Raw under QC",O2618="Issues resolved in raw"),"Raw","-"))</f>
        <v>Raw</v>
      </c>
      <c r="Q2618" s="13">
        <v>46261.15</v>
      </c>
      <c r="R2618" t="inlineStr">
        <is>
          <t xml:space="preserve">2026-08 (Aug)</t>
        </is>
      </c>
      <c r="S2618">
        <f>IF(M2618="Not an error",0,IF(COUNTIFS($A$2:$A2618,$A2618,$D$2:$D2618,$D2618,$M$2:$M2618,"&lt;&gt;Not an error")=1,1,0))</f>
        <v>0</v>
      </c>
      <c r="T2618">
        <f>IF(M2618&lt;&gt;"Major",0,IF(COUNTIFS($A$2:$A2618,$A2618,$D$2:$D2618,$D2618,$M$2:$M2618,"Major")=1,1,0))</f>
        <v>0</v>
      </c>
      <c r="U2618">
        <f>IF(M2618&lt;&gt;"Minor",0,IF(COUNTIFS($A$2:$A2618,$A2618,$D$2:$D2618,$D2618,$M$2:$M2618,"Minor")=1,1,0))</f>
        <v>0</v>
      </c>
    </row>
    <row r="2619">
      <c r="A2619" t="inlineStr">
        <is>
          <t xml:space="preserve">9a175f97e92a638a5697307799ea3b8b8f419aac</t>
        </is>
      </c>
      <c r="B2619" t="inlineStr">
        <is>
          <t xml:space="preserve">The Miracle Heiress</t>
        </is>
      </c>
      <c r="C2619" t="inlineStr">
        <is>
          <t xml:space="preserve">Die Wundererbin</t>
        </is>
      </c>
      <c r="D2619" t="inlineStr">
        <is>
          <t xml:space="preserve">34df5924026be92664f391e75b4fcabc30df1031</t>
        </is>
      </c>
      <c r="E2619" t="inlineStr">
        <is>
          <t xml:space="preserve">Episode 14: Der Einstieg</t>
        </is>
      </c>
      <c r="F2619">
        <v>14</v>
      </c>
      <c r="G2619" t="inlineStr">
        <is>
          <t xml:space="preserve">9:08-9:11</t>
        </is>
      </c>
      <c r="H2619" t="inlineStr">
        <is>
          <t xml:space="preserve">Resolved</t>
        </is>
      </c>
      <c r="I2619" t="inlineStr">
        <is>
          <t xml:space="preserve">Remarks: [Script Error]
Line from script:
"Sie beide kÃ¶nnen etwas Zeit miteinander verbringen."
-----
Note (if required): Address consistency issue. Melissa and Natalie should use â€œdu.â€_x009d_ Suggested: â€œIhr beide kÃ¶nnt etwas Zeit miteinander verbringen.â€_x009d_</t>
        </is>
      </c>
      <c r="J2619" t="inlineStr">
        <is>
          <t xml:space="preserve">VOA</t>
        </is>
      </c>
      <c r="K2619" t="inlineStr">
        <is>
          <t xml:space="preserve">Script Error</t>
        </is>
      </c>
      <c r="L2619" t="inlineStr">
        <is>
          <t xml:space="preserve">Script error</t>
        </is>
      </c>
      <c r="M2619" t="str">
        <f>IFERROR(IF(VLOOKUP(L2619,'Quantification'!$A:$B,2,FALSE)&amp;""="","Unclassified",VLOOKUP(L2619,'Quantification'!$A:$B,2,FALSE)),"Unclassified")</f>
        <v>Major</v>
      </c>
      <c r="N2619" t="inlineStr">
        <is>
          <t xml:space="preserve">con-khera.mirjam@pocketfm.com</t>
        </is>
      </c>
      <c r="O2619" t="inlineStr">
        <is>
          <t xml:space="preserve">Issues found in raw</t>
        </is>
      </c>
      <c r="P2619" t="str">
        <f>IF(OR(O2619="Issues found in master",O2619="Final master"),"Master",IF(OR(O2619="Ready for Master",O2619="Issues found in raw",O2619="Raw under QC",O2619="Issues resolved in raw"),"Raw","-"))</f>
        <v>Raw</v>
      </c>
      <c r="Q2619" s="13">
        <v>46261.15</v>
      </c>
      <c r="R2619" t="inlineStr">
        <is>
          <t xml:space="preserve">2026-08 (Aug)</t>
        </is>
      </c>
      <c r="S2619">
        <f>IF(M2619="Not an error",0,IF(COUNTIFS($A$2:$A2619,$A2619,$D$2:$D2619,$D2619,$M$2:$M2619,"&lt;&gt;Not an error")=1,1,0))</f>
        <v>0</v>
      </c>
      <c r="T2619">
        <f>IF(M2619&lt;&gt;"Major",0,IF(COUNTIFS($A$2:$A2619,$A2619,$D$2:$D2619,$D2619,$M$2:$M2619,"Major")=1,1,0))</f>
        <v>0</v>
      </c>
      <c r="U2619">
        <f>IF(M2619&lt;&gt;"Minor",0,IF(COUNTIFS($A$2:$A2619,$A2619,$D$2:$D2619,$D2619,$M$2:$M2619,"Minor")=1,1,0))</f>
        <v>0</v>
      </c>
    </row>
    <row r="2620">
      <c r="A2620" t="inlineStr">
        <is>
          <t xml:space="preserve">9a175f97e92a638a5697307799ea3b8b8f419aac</t>
        </is>
      </c>
      <c r="B2620" t="inlineStr">
        <is>
          <t xml:space="preserve">The Miracle Heiress</t>
        </is>
      </c>
      <c r="C2620" t="inlineStr">
        <is>
          <t xml:space="preserve">Die Wundererbin</t>
        </is>
      </c>
      <c r="D2620" t="inlineStr">
        <is>
          <t xml:space="preserve">34df5924026be92664f391e75b4fcabc30df1031</t>
        </is>
      </c>
      <c r="E2620" t="inlineStr">
        <is>
          <t xml:space="preserve">Episode 14: Der Einstieg</t>
        </is>
      </c>
      <c r="F2620">
        <v>14</v>
      </c>
      <c r="G2620" t="inlineStr">
        <is>
          <t xml:space="preserve">9:11-9:15</t>
        </is>
      </c>
      <c r="H2620" t="inlineStr">
        <is>
          <t xml:space="preserve">Resolved</t>
        </is>
      </c>
      <c r="I2620" t="inlineStr">
        <is>
          <t xml:space="preserve">Remarks: [Script Error]
Line from script:
"Das ist Ihre Chance, eine echte Beziehung aufzubauen."
-----
Note (if required): Address consistency issue. Melissa and Natalie should use â€œdu.â€_x009d_ Suggested: â€œDas ist deine Chance, eine echte Beziehung aufzubauen.â€_x009d_</t>
        </is>
      </c>
      <c r="J2620" t="inlineStr">
        <is>
          <t xml:space="preserve">VOA</t>
        </is>
      </c>
      <c r="K2620" t="inlineStr">
        <is>
          <t xml:space="preserve">Script Error</t>
        </is>
      </c>
      <c r="L2620" t="inlineStr">
        <is>
          <t xml:space="preserve">Script error</t>
        </is>
      </c>
      <c r="M2620" t="str">
        <f>IFERROR(IF(VLOOKUP(L2620,'Quantification'!$A:$B,2,FALSE)&amp;""="","Unclassified",VLOOKUP(L2620,'Quantification'!$A:$B,2,FALSE)),"Unclassified")</f>
        <v>Major</v>
      </c>
      <c r="N2620" t="inlineStr">
        <is>
          <t xml:space="preserve">con-khera.mirjam@pocketfm.com</t>
        </is>
      </c>
      <c r="O2620" t="inlineStr">
        <is>
          <t xml:space="preserve">Issues found in raw</t>
        </is>
      </c>
      <c r="P2620" t="str">
        <f>IF(OR(O2620="Issues found in master",O2620="Final master"),"Master",IF(OR(O2620="Ready for Master",O2620="Issues found in raw",O2620="Raw under QC",O2620="Issues resolved in raw"),"Raw","-"))</f>
        <v>Raw</v>
      </c>
      <c r="Q2620" s="13">
        <v>46261.15</v>
      </c>
      <c r="R2620" t="inlineStr">
        <is>
          <t xml:space="preserve">2026-08 (Aug)</t>
        </is>
      </c>
      <c r="S2620">
        <f>IF(M2620="Not an error",0,IF(COUNTIFS($A$2:$A2620,$A2620,$D$2:$D2620,$D2620,$M$2:$M2620,"&lt;&gt;Not an error")=1,1,0))</f>
        <v>0</v>
      </c>
      <c r="T2620">
        <f>IF(M2620&lt;&gt;"Major",0,IF(COUNTIFS($A$2:$A2620,$A2620,$D$2:$D2620,$D2620,$M$2:$M2620,"Major")=1,1,0))</f>
        <v>0</v>
      </c>
      <c r="U2620">
        <f>IF(M2620&lt;&gt;"Minor",0,IF(COUNTIFS($A$2:$A2620,$A2620,$D$2:$D2620,$D2620,$M$2:$M2620,"Minor")=1,1,0))</f>
        <v>0</v>
      </c>
    </row>
    <row r="2621">
      <c r="A2621" t="inlineStr">
        <is>
          <t xml:space="preserve">9a175f97e92a638a5697307799ea3b8b8f419aac</t>
        </is>
      </c>
      <c r="B2621" t="inlineStr">
        <is>
          <t xml:space="preserve">The Miracle Heiress</t>
        </is>
      </c>
      <c r="C2621" t="inlineStr">
        <is>
          <t xml:space="preserve">Die Wundererbin</t>
        </is>
      </c>
      <c r="D2621" t="inlineStr">
        <is>
          <t xml:space="preserve">34df5924026be92664f391e75b4fcabc30df1031</t>
        </is>
      </c>
      <c r="E2621" t="inlineStr">
        <is>
          <t xml:space="preserve">Episode 14: Der Einstieg</t>
        </is>
      </c>
      <c r="F2621">
        <v>14</v>
      </c>
      <c r="G2621" t="inlineStr">
        <is>
          <t xml:space="preserve">9:15-9:20</t>
        </is>
      </c>
      <c r="H2621" t="inlineStr">
        <is>
          <t xml:space="preserve">Resolved</t>
        </is>
      </c>
      <c r="I2621" t="inlineStr">
        <is>
          <t xml:space="preserve">Remarks: [Script Error]
Line from script:
"â€žWenn Sie ihn heiraten, wen kÃ¼mmert dann dieses neue MÃ¤dchen?â€œ"
-----
Note (if required): Address consistency issue. Melissa and Natalie should use â€œdu.â€_x009d_ Suggested: â€œWenn du ihn heiratest, wen kÃ¼mmert dann dieses neue MÃ¤dchen?â€_x009d_</t>
        </is>
      </c>
      <c r="J2621" t="inlineStr">
        <is>
          <t xml:space="preserve">VOA</t>
        </is>
      </c>
      <c r="K2621" t="inlineStr">
        <is>
          <t xml:space="preserve">Script Error</t>
        </is>
      </c>
      <c r="L2621" t="inlineStr">
        <is>
          <t xml:space="preserve">Script error</t>
        </is>
      </c>
      <c r="M2621" t="str">
        <f>IFERROR(IF(VLOOKUP(L2621,'Quantification'!$A:$B,2,FALSE)&amp;""="","Unclassified",VLOOKUP(L2621,'Quantification'!$A:$B,2,FALSE)),"Unclassified")</f>
        <v>Major</v>
      </c>
      <c r="N2621" t="inlineStr">
        <is>
          <t xml:space="preserve">con-khera.mirjam@pocketfm.com</t>
        </is>
      </c>
      <c r="O2621" t="inlineStr">
        <is>
          <t xml:space="preserve">Issues found in raw</t>
        </is>
      </c>
      <c r="P2621" t="str">
        <f>IF(OR(O2621="Issues found in master",O2621="Final master"),"Master",IF(OR(O2621="Ready for Master",O2621="Issues found in raw",O2621="Raw under QC",O2621="Issues resolved in raw"),"Raw","-"))</f>
        <v>Raw</v>
      </c>
      <c r="Q2621" s="13">
        <v>46261.15</v>
      </c>
      <c r="R2621" t="inlineStr">
        <is>
          <t xml:space="preserve">2026-08 (Aug)</t>
        </is>
      </c>
      <c r="S2621">
        <f>IF(M2621="Not an error",0,IF(COUNTIFS($A$2:$A2621,$A2621,$D$2:$D2621,$D2621,$M$2:$M2621,"&lt;&gt;Not an error")=1,1,0))</f>
        <v>0</v>
      </c>
      <c r="T2621">
        <f>IF(M2621&lt;&gt;"Major",0,IF(COUNTIFS($A$2:$A2621,$A2621,$D$2:$D2621,$D2621,$M$2:$M2621,"Major")=1,1,0))</f>
        <v>0</v>
      </c>
      <c r="U2621">
        <f>IF(M2621&lt;&gt;"Minor",0,IF(COUNTIFS($A$2:$A2621,$A2621,$D$2:$D2621,$D2621,$M$2:$M2621,"Minor")=1,1,0))</f>
        <v>0</v>
      </c>
    </row>
    <row r="2622">
      <c r="A2622" t="inlineStr">
        <is>
          <t xml:space="preserve">9a175f97e92a638a5697307799ea3b8b8f419aac</t>
        </is>
      </c>
      <c r="B2622" t="inlineStr">
        <is>
          <t xml:space="preserve">The Miracle Heiress</t>
        </is>
      </c>
      <c r="C2622" t="inlineStr">
        <is>
          <t xml:space="preserve">Die Wundererbin</t>
        </is>
      </c>
      <c r="D2622" t="inlineStr">
        <is>
          <t xml:space="preserve">34df5924026be92664f391e75b4fcabc30df1031</t>
        </is>
      </c>
      <c r="E2622" t="inlineStr">
        <is>
          <t xml:space="preserve">Episode 14: Der Einstieg</t>
        </is>
      </c>
      <c r="F2622">
        <v>14</v>
      </c>
      <c r="G2622" t="inlineStr">
        <is>
          <t xml:space="preserve">9:44-9:47</t>
        </is>
      </c>
      <c r="H2622" t="inlineStr">
        <is>
          <t xml:space="preserve">Resolved</t>
        </is>
      </c>
      <c r="I2622" t="inlineStr">
        <is>
          <t xml:space="preserve">Remarks: [Script Error]
Line from script:
"Sie haben noch Zeit, Damiens Herz zu gewinnen."
-----
Note (if required): Address consistency issue. Melissa and Natalie should use â€œdu.â€_x009d_ Suggested: â€œDu hast noch Zeit, Damiens Herz zu gewinnen.â€_x009d_</t>
        </is>
      </c>
      <c r="J2622" t="inlineStr">
        <is>
          <t xml:space="preserve">VOA</t>
        </is>
      </c>
      <c r="K2622" t="inlineStr">
        <is>
          <t xml:space="preserve">Script Error</t>
        </is>
      </c>
      <c r="L2622" t="inlineStr">
        <is>
          <t xml:space="preserve">Script error</t>
        </is>
      </c>
      <c r="M2622" t="str">
        <f>IFERROR(IF(VLOOKUP(L2622,'Quantification'!$A:$B,2,FALSE)&amp;""="","Unclassified",VLOOKUP(L2622,'Quantification'!$A:$B,2,FALSE)),"Unclassified")</f>
        <v>Major</v>
      </c>
      <c r="N2622" t="inlineStr">
        <is>
          <t xml:space="preserve">con-khera.mirjam@pocketfm.com</t>
        </is>
      </c>
      <c r="O2622" t="inlineStr">
        <is>
          <t xml:space="preserve">Issues found in raw</t>
        </is>
      </c>
      <c r="P2622" t="str">
        <f>IF(OR(O2622="Issues found in master",O2622="Final master"),"Master",IF(OR(O2622="Ready for Master",O2622="Issues found in raw",O2622="Raw under QC",O2622="Issues resolved in raw"),"Raw","-"))</f>
        <v>Raw</v>
      </c>
      <c r="Q2622" s="13">
        <v>46261.15</v>
      </c>
      <c r="R2622" t="inlineStr">
        <is>
          <t xml:space="preserve">2026-08 (Aug)</t>
        </is>
      </c>
      <c r="S2622">
        <f>IF(M2622="Not an error",0,IF(COUNTIFS($A$2:$A2622,$A2622,$D$2:$D2622,$D2622,$M$2:$M2622,"&lt;&gt;Not an error")=1,1,0))</f>
        <v>0</v>
      </c>
      <c r="T2622">
        <f>IF(M2622&lt;&gt;"Major",0,IF(COUNTIFS($A$2:$A2622,$A2622,$D$2:$D2622,$D2622,$M$2:$M2622,"Major")=1,1,0))</f>
        <v>0</v>
      </c>
      <c r="U2622">
        <f>IF(M2622&lt;&gt;"Minor",0,IF(COUNTIFS($A$2:$A2622,$A2622,$D$2:$D2622,$D2622,$M$2:$M2622,"Minor")=1,1,0))</f>
        <v>0</v>
      </c>
    </row>
    <row r="2623">
      <c r="A2623" t="inlineStr">
        <is>
          <t xml:space="preserve">9a175f97e92a638a5697307799ea3b8b8f419aac</t>
        </is>
      </c>
      <c r="B2623" t="inlineStr">
        <is>
          <t xml:space="preserve">The Miracle Heiress</t>
        </is>
      </c>
      <c r="C2623" t="inlineStr">
        <is>
          <t xml:space="preserve">Die Wundererbin</t>
        </is>
      </c>
      <c r="D2623" t="inlineStr">
        <is>
          <t xml:space="preserve">34df5924026be92664f391e75b4fcabc30df1031</t>
        </is>
      </c>
      <c r="E2623" t="inlineStr">
        <is>
          <t xml:space="preserve">Episode 14: Der Einstieg</t>
        </is>
      </c>
      <c r="F2623">
        <v>14</v>
      </c>
      <c r="G2623" t="inlineStr">
        <is>
          <t xml:space="preserve">10:07-10:11</t>
        </is>
      </c>
      <c r="H2623" t="inlineStr">
        <is>
          <t xml:space="preserve">Resolved</t>
        </is>
      </c>
      <c r="I2623" t="inlineStr">
        <is>
          <t xml:space="preserve">Remarks: [Script Error]
Line from script:
"â€žWer weiÃŸ, ob sie sich in Zukunft um Sie kÃ¼mmern werden?â€œ"
-----
Note (if required): Address consistency issue. Melissa and Natalie should use â€œdu.â€_x009d_ Suggested: â€œWer weiÃŸ, ob sie sich in Zukunft um dich kÃ¼mmern werden?â€_x009d_</t>
        </is>
      </c>
      <c r="J2623" t="inlineStr">
        <is>
          <t xml:space="preserve">VOA</t>
        </is>
      </c>
      <c r="K2623" t="inlineStr">
        <is>
          <t xml:space="preserve">Script Error</t>
        </is>
      </c>
      <c r="L2623" t="inlineStr">
        <is>
          <t xml:space="preserve">Script error</t>
        </is>
      </c>
      <c r="M2623" t="str">
        <f>IFERROR(IF(VLOOKUP(L2623,'Quantification'!$A:$B,2,FALSE)&amp;""="","Unclassified",VLOOKUP(L2623,'Quantification'!$A:$B,2,FALSE)),"Unclassified")</f>
        <v>Major</v>
      </c>
      <c r="N2623" t="inlineStr">
        <is>
          <t xml:space="preserve">con-khera.mirjam@pocketfm.com</t>
        </is>
      </c>
      <c r="O2623" t="inlineStr">
        <is>
          <t xml:space="preserve">Issues found in raw</t>
        </is>
      </c>
      <c r="P2623" t="str">
        <f>IF(OR(O2623="Issues found in master",O2623="Final master"),"Master",IF(OR(O2623="Ready for Master",O2623="Issues found in raw",O2623="Raw under QC",O2623="Issues resolved in raw"),"Raw","-"))</f>
        <v>Raw</v>
      </c>
      <c r="Q2623" s="13">
        <v>46261.15</v>
      </c>
      <c r="R2623" t="inlineStr">
        <is>
          <t xml:space="preserve">2026-08 (Aug)</t>
        </is>
      </c>
      <c r="S2623">
        <f>IF(M2623="Not an error",0,IF(COUNTIFS($A$2:$A2623,$A2623,$D$2:$D2623,$D2623,$M$2:$M2623,"&lt;&gt;Not an error")=1,1,0))</f>
        <v>0</v>
      </c>
      <c r="T2623">
        <f>IF(M2623&lt;&gt;"Major",0,IF(COUNTIFS($A$2:$A2623,$A2623,$D$2:$D2623,$D2623,$M$2:$M2623,"Major")=1,1,0))</f>
        <v>0</v>
      </c>
      <c r="U2623">
        <f>IF(M2623&lt;&gt;"Minor",0,IF(COUNTIFS($A$2:$A2623,$A2623,$D$2:$D2623,$D2623,$M$2:$M2623,"Minor")=1,1,0))</f>
        <v>0</v>
      </c>
    </row>
    <row r="2624">
      <c r="A2624" t="inlineStr">
        <is>
          <t xml:space="preserve">9a175f97e92a638a5697307799ea3b8b8f419aac</t>
        </is>
      </c>
      <c r="B2624" t="inlineStr">
        <is>
          <t xml:space="preserve">The Miracle Heiress</t>
        </is>
      </c>
      <c r="C2624" t="inlineStr">
        <is>
          <t xml:space="preserve">Die Wundererbin</t>
        </is>
      </c>
      <c r="D2624" t="inlineStr">
        <is>
          <t xml:space="preserve">34df5924026be92664f391e75b4fcabc30df1031</t>
        </is>
      </c>
      <c r="E2624" t="inlineStr">
        <is>
          <t xml:space="preserve">Episode 14: Der Einstieg</t>
        </is>
      </c>
      <c r="F2624">
        <v>14</v>
      </c>
      <c r="G2624" t="inlineStr">
        <is>
          <t xml:space="preserve">10:11-10:14</t>
        </is>
      </c>
      <c r="H2624" t="inlineStr">
        <is>
          <t xml:space="preserve">Resolved</t>
        </is>
      </c>
      <c r="I2624" t="inlineStr">
        <is>
          <t xml:space="preserve">Remarks: [Script Error]
Line from script:
"Sie wissen, wie die feine Gesellschaft funktioniert."
-----
Note (if required): Address consistency issue. Melissa and Natalie should use â€œdu.â€_x009d_ Suggested: â€œDu weiÃŸt, wie die feine Gesellschaft funktioniert.â€_x009d_</t>
        </is>
      </c>
      <c r="J2624" t="inlineStr">
        <is>
          <t xml:space="preserve">VOA</t>
        </is>
      </c>
      <c r="K2624" t="inlineStr">
        <is>
          <t xml:space="preserve">Script Error</t>
        </is>
      </c>
      <c r="L2624" t="inlineStr">
        <is>
          <t xml:space="preserve">Script error</t>
        </is>
      </c>
      <c r="M2624" t="str">
        <f>IFERROR(IF(VLOOKUP(L2624,'Quantification'!$A:$B,2,FALSE)&amp;""="","Unclassified",VLOOKUP(L2624,'Quantification'!$A:$B,2,FALSE)),"Unclassified")</f>
        <v>Major</v>
      </c>
      <c r="N2624" t="inlineStr">
        <is>
          <t xml:space="preserve">con-khera.mirjam@pocketfm.com</t>
        </is>
      </c>
      <c r="O2624" t="inlineStr">
        <is>
          <t xml:space="preserve">Issues found in raw</t>
        </is>
      </c>
      <c r="P2624" t="str">
        <f>IF(OR(O2624="Issues found in master",O2624="Final master"),"Master",IF(OR(O2624="Ready for Master",O2624="Issues found in raw",O2624="Raw under QC",O2624="Issues resolved in raw"),"Raw","-"))</f>
        <v>Raw</v>
      </c>
      <c r="Q2624" s="13">
        <v>46261.15</v>
      </c>
      <c r="R2624" t="inlineStr">
        <is>
          <t xml:space="preserve">2026-08 (Aug)</t>
        </is>
      </c>
      <c r="S2624">
        <f>IF(M2624="Not an error",0,IF(COUNTIFS($A$2:$A2624,$A2624,$D$2:$D2624,$D2624,$M$2:$M2624,"&lt;&gt;Not an error")=1,1,0))</f>
        <v>0</v>
      </c>
      <c r="T2624">
        <f>IF(M2624&lt;&gt;"Major",0,IF(COUNTIFS($A$2:$A2624,$A2624,$D$2:$D2624,$D2624,$M$2:$M2624,"Major")=1,1,0))</f>
        <v>0</v>
      </c>
      <c r="U2624">
        <f>IF(M2624&lt;&gt;"Minor",0,IF(COUNTIFS($A$2:$A2624,$A2624,$D$2:$D2624,$D2624,$M$2:$M2624,"Minor")=1,1,0))</f>
        <v>0</v>
      </c>
    </row>
    <row r="2625">
      <c r="A2625" t="inlineStr">
        <is>
          <t xml:space="preserve">9a175f97e92a638a5697307799ea3b8b8f419aac</t>
        </is>
      </c>
      <c r="B2625" t="inlineStr">
        <is>
          <t xml:space="preserve">The Miracle Heiress</t>
        </is>
      </c>
      <c r="C2625" t="inlineStr">
        <is>
          <t xml:space="preserve">Die Wundererbin</t>
        </is>
      </c>
      <c r="D2625" t="inlineStr">
        <is>
          <t xml:space="preserve">34df5924026be92664f391e75b4fcabc30df1031</t>
        </is>
      </c>
      <c r="E2625" t="inlineStr">
        <is>
          <t xml:space="preserve">Episode 14: Der Einstieg</t>
        </is>
      </c>
      <c r="F2625">
        <v>14</v>
      </c>
      <c r="G2625" t="inlineStr">
        <is>
          <t xml:space="preserve">10:14-10:18</t>
        </is>
      </c>
      <c r="H2625" t="inlineStr">
        <is>
          <t xml:space="preserve">Resolved</t>
        </is>
      </c>
      <c r="I2625" t="inlineStr">
        <is>
          <t xml:space="preserve">Remarks: [Script Error]
Line from script:
"Es wird ein Albtraum sein, Sie als Adoptivtochter zu verheiraten."
-----
Note (if required): Address consistency issue. Melissa and Natalie should use â€œdu.â€_x009d_ Suggested: â€œEs wird ein Albtraum sein, dich als Adoptivtochter zu verheiraten.â€_x009d_</t>
        </is>
      </c>
      <c r="J2625" t="inlineStr">
        <is>
          <t xml:space="preserve">VOA</t>
        </is>
      </c>
      <c r="K2625" t="inlineStr">
        <is>
          <t xml:space="preserve">Script Error</t>
        </is>
      </c>
      <c r="L2625" t="inlineStr">
        <is>
          <t xml:space="preserve">Script error</t>
        </is>
      </c>
      <c r="M2625" t="str">
        <f>IFERROR(IF(VLOOKUP(L2625,'Quantification'!$A:$B,2,FALSE)&amp;""="","Unclassified",VLOOKUP(L2625,'Quantification'!$A:$B,2,FALSE)),"Unclassified")</f>
        <v>Major</v>
      </c>
      <c r="N2625" t="inlineStr">
        <is>
          <t xml:space="preserve">con-khera.mirjam@pocketfm.com</t>
        </is>
      </c>
      <c r="O2625" t="inlineStr">
        <is>
          <t xml:space="preserve">Issues found in raw</t>
        </is>
      </c>
      <c r="P2625" t="str">
        <f>IF(OR(O2625="Issues found in master",O2625="Final master"),"Master",IF(OR(O2625="Ready for Master",O2625="Issues found in raw",O2625="Raw under QC",O2625="Issues resolved in raw"),"Raw","-"))</f>
        <v>Raw</v>
      </c>
      <c r="Q2625" s="13">
        <v>46261.15</v>
      </c>
      <c r="R2625" t="inlineStr">
        <is>
          <t xml:space="preserve">2026-08 (Aug)</t>
        </is>
      </c>
      <c r="S2625">
        <f>IF(M2625="Not an error",0,IF(COUNTIFS($A$2:$A2625,$A2625,$D$2:$D2625,$D2625,$M$2:$M2625,"&lt;&gt;Not an error")=1,1,0))</f>
        <v>0</v>
      </c>
      <c r="T2625">
        <f>IF(M2625&lt;&gt;"Major",0,IF(COUNTIFS($A$2:$A2625,$A2625,$D$2:$D2625,$D2625,$M$2:$M2625,"Major")=1,1,0))</f>
        <v>0</v>
      </c>
      <c r="U2625">
        <f>IF(M2625&lt;&gt;"Minor",0,IF(COUNTIFS($A$2:$A2625,$A2625,$D$2:$D2625,$D2625,$M$2:$M2625,"Minor")=1,1,0))</f>
        <v>0</v>
      </c>
    </row>
    <row r="2626">
      <c r="A2626" t="inlineStr">
        <is>
          <t xml:space="preserve">9a175f97e92a638a5697307799ea3b8b8f419aac</t>
        </is>
      </c>
      <c r="B2626" t="inlineStr">
        <is>
          <t xml:space="preserve">The Miracle Heiress</t>
        </is>
      </c>
      <c r="C2626" t="inlineStr">
        <is>
          <t xml:space="preserve">Die Wundererbin</t>
        </is>
      </c>
      <c r="D2626" t="inlineStr">
        <is>
          <t xml:space="preserve">34df5924026be92664f391e75b4fcabc30df1031</t>
        </is>
      </c>
      <c r="E2626" t="inlineStr">
        <is>
          <t xml:space="preserve">Episode 14: Der Einstieg</t>
        </is>
      </c>
      <c r="F2626">
        <v>14</v>
      </c>
      <c r="G2626" t="inlineStr">
        <is>
          <t xml:space="preserve">10:18-10:28</t>
        </is>
      </c>
      <c r="H2626" t="inlineStr">
        <is>
          <t xml:space="preserve">Resolved</t>
        </is>
      </c>
      <c r="I2626" t="inlineStr">
        <is>
          <t xml:space="preserve">Remarks: [Script Error]
Line from script:
"Wenn Sie Damien nicht heiraten, werden Sie den Rest Ihres Lebens in Auroras Schatten leben und immer an zweiter Stelle stehen."
-----
Note (if required): Address consistency issue. Melissa and Natalie should use â€œdu.â€_x009d_ Suggested: â€œWenn du Damien nicht heiratest, wirst du den Rest deines Lebens in Auroras Schatten leben und immer an zweiter Stelle stehen.â€_x009d_</t>
        </is>
      </c>
      <c r="J2626" t="inlineStr">
        <is>
          <t xml:space="preserve">VOA</t>
        </is>
      </c>
      <c r="K2626" t="inlineStr">
        <is>
          <t xml:space="preserve">Script Error</t>
        </is>
      </c>
      <c r="L2626" t="inlineStr">
        <is>
          <t xml:space="preserve">Script error</t>
        </is>
      </c>
      <c r="M2626" t="str">
        <f>IFERROR(IF(VLOOKUP(L2626,'Quantification'!$A:$B,2,FALSE)&amp;""="","Unclassified",VLOOKUP(L2626,'Quantification'!$A:$B,2,FALSE)),"Unclassified")</f>
        <v>Major</v>
      </c>
      <c r="N2626" t="inlineStr">
        <is>
          <t xml:space="preserve">con-khera.mirjam@pocketfm.com</t>
        </is>
      </c>
      <c r="O2626" t="inlineStr">
        <is>
          <t xml:space="preserve">Issues found in raw</t>
        </is>
      </c>
      <c r="P2626" t="str">
        <f>IF(OR(O2626="Issues found in master",O2626="Final master"),"Master",IF(OR(O2626="Ready for Master",O2626="Issues found in raw",O2626="Raw under QC",O2626="Issues resolved in raw"),"Raw","-"))</f>
        <v>Raw</v>
      </c>
      <c r="Q2626" s="13">
        <v>46261.15</v>
      </c>
      <c r="R2626" t="inlineStr">
        <is>
          <t xml:space="preserve">2026-08 (Aug)</t>
        </is>
      </c>
      <c r="S2626">
        <f>IF(M2626="Not an error",0,IF(COUNTIFS($A$2:$A2626,$A2626,$D$2:$D2626,$D2626,$M$2:$M2626,"&lt;&gt;Not an error")=1,1,0))</f>
        <v>0</v>
      </c>
      <c r="T2626">
        <f>IF(M2626&lt;&gt;"Major",0,IF(COUNTIFS($A$2:$A2626,$A2626,$D$2:$D2626,$D2626,$M$2:$M2626,"Major")=1,1,0))</f>
        <v>0</v>
      </c>
      <c r="U2626">
        <f>IF(M2626&lt;&gt;"Minor",0,IF(COUNTIFS($A$2:$A2626,$A2626,$D$2:$D2626,$D2626,$M$2:$M2626,"Minor")=1,1,0))</f>
        <v>0</v>
      </c>
    </row>
    <row r="2627">
      <c r="A2627" t="inlineStr">
        <is>
          <t xml:space="preserve">9a175f97e92a638a5697307799ea3b8b8f419aac</t>
        </is>
      </c>
      <c r="B2627" t="inlineStr">
        <is>
          <t xml:space="preserve">The Miracle Heiress</t>
        </is>
      </c>
      <c r="C2627" t="inlineStr">
        <is>
          <t xml:space="preserve">Die Wundererbin</t>
        </is>
      </c>
      <c r="D2627" t="inlineStr">
        <is>
          <t xml:space="preserve">e073da7e22c42ac180118573613d8da0f32cd99c</t>
        </is>
      </c>
      <c r="E2627" t="inlineStr">
        <is>
          <t xml:space="preserve">Episode 15: Die Auktion</t>
        </is>
      </c>
      <c r="F2627">
        <v>15</v>
      </c>
      <c r="H2627" t="inlineStr">
        <is>
          <t xml:space="preserve">Pending</t>
        </is>
      </c>
      <c r="J2627" t="inlineStr">
        <is>
          <t xml:space="preserve">VOA</t>
        </is>
      </c>
      <c r="K2627" t="inlineStr">
        <is>
          <t xml:space="preserve">Modulation</t>
        </is>
      </c>
      <c r="L2627" t="inlineStr">
        <is>
          <t xml:space="preserve">Modulation</t>
        </is>
      </c>
      <c r="M2627" t="str">
        <f>IFERROR(IF(VLOOKUP(L2627,'Quantification'!$A:$B,2,FALSE)&amp;""="","Unclassified",VLOOKUP(L2627,'Quantification'!$A:$B,2,FALSE)),"Unclassified")</f>
        <v>Minor</v>
      </c>
      <c r="N2627" t="inlineStr">
        <is>
          <t xml:space="preserve">con-khera.mirjam@pocketfm.com</t>
        </is>
      </c>
      <c r="O2627" t="inlineStr">
        <is>
          <t xml:space="preserve">Ready for Master</t>
        </is>
      </c>
      <c r="P2627" t="str">
        <f>IF(OR(O2627="Issues found in master",O2627="Final master"),"Master",IF(OR(O2627="Ready for Master",O2627="Issues found in raw",O2627="Raw under QC",O2627="Issues resolved in raw"),"Raw","-"))</f>
        <v>Master</v>
      </c>
      <c r="Q2627" s="13">
        <v>46261.15</v>
      </c>
      <c r="R2627" t="inlineStr">
        <is>
          <t xml:space="preserve">2026-08 (Aug)</t>
        </is>
      </c>
      <c r="S2627">
        <f>IF(M2627="Not an error",0,IF(COUNTIFS($A$2:$A2627,$A2627,$D$2:$D2627,$D2627,$M$2:$M2627,"&lt;&gt;Not an error")=1,1,0))</f>
        <v>1</v>
      </c>
      <c r="T2627">
        <f>IF(M2627&lt;&gt;"Major",0,IF(COUNTIFS($A$2:$A2627,$A2627,$D$2:$D2627,$D2627,$M$2:$M2627,"Major")=1,1,0))</f>
        <v>0</v>
      </c>
      <c r="U2627">
        <f>IF(M2627&lt;&gt;"Minor",0,IF(COUNTIFS($A$2:$A2627,$A2627,$D$2:$D2627,$D2627,$M$2:$M2627,"Minor")=1,1,0))</f>
        <v>1</v>
      </c>
    </row>
    <row r="2628">
      <c r="A2628" t="inlineStr">
        <is>
          <t xml:space="preserve">9a175f97e92a638a5697307799ea3b8b8f419aac</t>
        </is>
      </c>
      <c r="B2628" t="inlineStr">
        <is>
          <t xml:space="preserve">The Miracle Heiress</t>
        </is>
      </c>
      <c r="C2628" t="inlineStr">
        <is>
          <t xml:space="preserve">Die Wundererbin</t>
        </is>
      </c>
      <c r="D2628" t="inlineStr">
        <is>
          <t xml:space="preserve">392e7e9162e5de10a8e6c2f7d8aa23ae471c1217</t>
        </is>
      </c>
      <c r="E2628" t="inlineStr">
        <is>
          <t xml:space="preserve">Episode 16: Corvantis Krieg</t>
        </is>
      </c>
      <c r="F2628">
        <v>16</v>
      </c>
      <c r="G2628" t="inlineStr">
        <is>
          <t xml:space="preserve">00:00-00:14</t>
        </is>
      </c>
      <c r="H2628" t="inlineStr">
        <is>
          <t xml:space="preserve">Resolved</t>
        </is>
      </c>
      <c r="I2628" t="inlineStr">
        <is>
          <t xml:space="preserve">Remarks: [Mispronunciation]
Line from script:
"Während Nadja und Aurora sich in ihren Suiten einrichteten, befand sich Damien mit Jacob in Suite Eins. „Ich habe die Liste der Auktionsgegenstände“, sagte Jacob. „Corvantis ist der letzte Punkt auf der Liste.“"
-----
Note (if required): Jacob is pronounced incorrectly. The name should be pronounced with English pronunciation.</t>
        </is>
      </c>
      <c r="J2628" t="inlineStr">
        <is>
          <t xml:space="preserve">VOA</t>
        </is>
      </c>
      <c r="K2628" t="inlineStr">
        <is>
          <t xml:space="preserve">Mispronunciation</t>
        </is>
      </c>
      <c r="L2628" t="inlineStr">
        <is>
          <t xml:space="preserve">Mispronunciation</t>
        </is>
      </c>
      <c r="M2628" t="str">
        <f>IFERROR(IF(VLOOKUP(L2628,'Quantification'!$A:$B,2,FALSE)&amp;""="","Unclassified",VLOOKUP(L2628,'Quantification'!$A:$B,2,FALSE)),"Unclassified")</f>
        <v>Major</v>
      </c>
      <c r="N2628" t="inlineStr">
        <is>
          <t xml:space="preserve">con-khera.mirjam@pocketfm.com</t>
        </is>
      </c>
      <c r="O2628" t="inlineStr">
        <is>
          <t xml:space="preserve">Issues found in raw</t>
        </is>
      </c>
      <c r="P2628" t="str">
        <f>IF(OR(O2628="Issues found in master",O2628="Final master"),"Master",IF(OR(O2628="Ready for Master",O2628="Issues found in raw",O2628="Raw under QC",O2628="Issues resolved in raw"),"Raw","-"))</f>
        <v>Raw</v>
      </c>
      <c r="Q2628" s="13">
        <v>46261.15</v>
      </c>
      <c r="R2628" t="inlineStr">
        <is>
          <t xml:space="preserve">2026-08 (Aug)</t>
        </is>
      </c>
      <c r="S2628">
        <f>IF(M2628="Not an error",0,IF(COUNTIFS($A$2:$A2628,$A2628,$D$2:$D2628,$D2628,$M$2:$M2628,"&lt;&gt;Not an error")=1,1,0))</f>
        <v>1</v>
      </c>
      <c r="T2628">
        <f>IF(M2628&lt;&gt;"Major",0,IF(COUNTIFS($A$2:$A2628,$A2628,$D$2:$D2628,$D2628,$M$2:$M2628,"Major")=1,1,0))</f>
        <v>1</v>
      </c>
      <c r="U2628">
        <f>IF(M2628&lt;&gt;"Minor",0,IF(COUNTIFS($A$2:$A2628,$A2628,$D$2:$D2628,$D2628,$M$2:$M2628,"Minor")=1,1,0))</f>
        <v>0</v>
      </c>
    </row>
    <row r="2629">
      <c r="A2629" t="inlineStr">
        <is>
          <t xml:space="preserve">9a175f97e92a638a5697307799ea3b8b8f419aac</t>
        </is>
      </c>
      <c r="B2629" t="inlineStr">
        <is>
          <t xml:space="preserve">The Miracle Heiress</t>
        </is>
      </c>
      <c r="C2629" t="inlineStr">
        <is>
          <t xml:space="preserve">Die Wundererbin</t>
        </is>
      </c>
      <c r="D2629" t="inlineStr">
        <is>
          <t xml:space="preserve">392e7e9162e5de10a8e6c2f7d8aa23ae471c1217</t>
        </is>
      </c>
      <c r="E2629" t="inlineStr">
        <is>
          <t xml:space="preserve">Episode 16: Corvantis Krieg</t>
        </is>
      </c>
      <c r="F2629">
        <v>16</v>
      </c>
      <c r="G2629" t="inlineStr">
        <is>
          <t xml:space="preserve">3:04-3:10</t>
        </is>
      </c>
      <c r="H2629" t="inlineStr">
        <is>
          <t xml:space="preserve">Ignore</t>
        </is>
      </c>
      <c r="I2629" t="inlineStr">
        <is>
          <t xml:space="preserve">Remarks: [Script Error]
Line from script:
"â€žJetzt kannst du Damiens GroÃŸvater verzaubernâ€œ, sagte Nancy mit einem zufriedenen LÃ¤cheln."
-----
Note (if required): Scene transition / time logic issue. A short bridging sentence is needed to show that Nadja leaves for the hospital. Suggested: â€œKurz darauf machte Nadja sich auf den Weg ins Krankenhaus.â€_x009d_</t>
        </is>
      </c>
      <c r="J2629" t="inlineStr">
        <is>
          <t xml:space="preserve">VOA</t>
        </is>
      </c>
      <c r="K2629" t="inlineStr">
        <is>
          <t xml:space="preserve">Script Error</t>
        </is>
      </c>
      <c r="L2629" t="inlineStr">
        <is>
          <t xml:space="preserve">Script error</t>
        </is>
      </c>
      <c r="M2629" t="str">
        <f>IFERROR(IF(VLOOKUP(L2629,'Quantification'!$A:$B,2,FALSE)&amp;""="","Unclassified",VLOOKUP(L2629,'Quantification'!$A:$B,2,FALSE)),"Unclassified")</f>
        <v>Major</v>
      </c>
      <c r="N2629" t="inlineStr">
        <is>
          <t xml:space="preserve">con-khera.mirjam@pocketfm.com</t>
        </is>
      </c>
      <c r="O2629" t="inlineStr">
        <is>
          <t xml:space="preserve">Issues found in raw</t>
        </is>
      </c>
      <c r="P2629" t="str">
        <f>IF(OR(O2629="Issues found in master",O2629="Final master"),"Master",IF(OR(O2629="Ready for Master",O2629="Issues found in raw",O2629="Raw under QC",O2629="Issues resolved in raw"),"Raw","-"))</f>
        <v>Raw</v>
      </c>
      <c r="Q2629" s="13">
        <v>46261.15</v>
      </c>
      <c r="R2629" t="inlineStr">
        <is>
          <t xml:space="preserve">2026-08 (Aug)</t>
        </is>
      </c>
      <c r="S2629">
        <f>IF(M2629="Not an error",0,IF(COUNTIFS($A$2:$A2629,$A2629,$D$2:$D2629,$D2629,$M$2:$M2629,"&lt;&gt;Not an error")=1,1,0))</f>
        <v>0</v>
      </c>
      <c r="T2629">
        <f>IF(M2629&lt;&gt;"Major",0,IF(COUNTIFS($A$2:$A2629,$A2629,$D$2:$D2629,$D2629,$M$2:$M2629,"Major")=1,1,0))</f>
        <v>0</v>
      </c>
      <c r="U2629">
        <f>IF(M2629&lt;&gt;"Minor",0,IF(COUNTIFS($A$2:$A2629,$A2629,$D$2:$D2629,$D2629,$M$2:$M2629,"Minor")=1,1,0))</f>
        <v>0</v>
      </c>
    </row>
    <row r="2630">
      <c r="A2630" t="inlineStr">
        <is>
          <t xml:space="preserve">9a175f97e92a638a5697307799ea3b8b8f419aac</t>
        </is>
      </c>
      <c r="B2630" t="inlineStr">
        <is>
          <t xml:space="preserve">The Miracle Heiress</t>
        </is>
      </c>
      <c r="C2630" t="inlineStr">
        <is>
          <t xml:space="preserve">Die Wundererbin</t>
        </is>
      </c>
      <c r="D2630" t="inlineStr">
        <is>
          <t xml:space="preserve">392e7e9162e5de10a8e6c2f7d8aa23ae471c1217</t>
        </is>
      </c>
      <c r="E2630" t="inlineStr">
        <is>
          <t xml:space="preserve">Episode 16: Corvantis Krieg</t>
        </is>
      </c>
      <c r="F2630">
        <v>16</v>
      </c>
      <c r="G2630" t="inlineStr">
        <is>
          <t xml:space="preserve">7:48-7:51</t>
        </is>
      </c>
      <c r="H2630" t="inlineStr">
        <is>
          <t xml:space="preserve">Resolved</t>
        </is>
      </c>
      <c r="I2630" t="inlineStr">
        <is>
          <t xml:space="preserve">Remarks: [Script Error]
Line from script:
"â€žSollen wir Miss Blackwell anrufen?â€œ"
-----
Note (if required): Character naming / continuity issue. They should not know Aurora as â€œMiss Blackwellâ€_x009d_ yet. Suggested: â€œSollen wir Miss Aurora anrufen?â€_x009d_</t>
        </is>
      </c>
      <c r="J2630" t="inlineStr">
        <is>
          <t xml:space="preserve">VOA</t>
        </is>
      </c>
      <c r="K2630" t="inlineStr">
        <is>
          <t xml:space="preserve">Script Error</t>
        </is>
      </c>
      <c r="L2630" t="inlineStr">
        <is>
          <t xml:space="preserve">Script error</t>
        </is>
      </c>
      <c r="M2630" t="str">
        <f>IFERROR(IF(VLOOKUP(L2630,'Quantification'!$A:$B,2,FALSE)&amp;""="","Unclassified",VLOOKUP(L2630,'Quantification'!$A:$B,2,FALSE)),"Unclassified")</f>
        <v>Major</v>
      </c>
      <c r="N2630" t="inlineStr">
        <is>
          <t xml:space="preserve">con-khera.mirjam@pocketfm.com</t>
        </is>
      </c>
      <c r="O2630" t="inlineStr">
        <is>
          <t xml:space="preserve">Issues found in raw</t>
        </is>
      </c>
      <c r="P2630" t="str">
        <f>IF(OR(O2630="Issues found in master",O2630="Final master"),"Master",IF(OR(O2630="Ready for Master",O2630="Issues found in raw",O2630="Raw under QC",O2630="Issues resolved in raw"),"Raw","-"))</f>
        <v>Raw</v>
      </c>
      <c r="Q2630" s="13">
        <v>46261.15</v>
      </c>
      <c r="R2630" t="inlineStr">
        <is>
          <t xml:space="preserve">2026-08 (Aug)</t>
        </is>
      </c>
      <c r="S2630">
        <f>IF(M2630="Not an error",0,IF(COUNTIFS($A$2:$A2630,$A2630,$D$2:$D2630,$D2630,$M$2:$M2630,"&lt;&gt;Not an error")=1,1,0))</f>
        <v>0</v>
      </c>
      <c r="T2630">
        <f>IF(M2630&lt;&gt;"Major",0,IF(COUNTIFS($A$2:$A2630,$A2630,$D$2:$D2630,$D2630,$M$2:$M2630,"Major")=1,1,0))</f>
        <v>0</v>
      </c>
      <c r="U2630">
        <f>IF(M2630&lt;&gt;"Minor",0,IF(COUNTIFS($A$2:$A2630,$A2630,$D$2:$D2630,$D2630,$M$2:$M2630,"Minor")=1,1,0))</f>
        <v>0</v>
      </c>
    </row>
    <row r="2631">
      <c r="A2631" t="inlineStr">
        <is>
          <t xml:space="preserve">9a175f97e92a638a5697307799ea3b8b8f419aac</t>
        </is>
      </c>
      <c r="B2631" t="inlineStr">
        <is>
          <t xml:space="preserve">The Miracle Heiress</t>
        </is>
      </c>
      <c r="C2631" t="inlineStr">
        <is>
          <t xml:space="preserve">Die Wundererbin</t>
        </is>
      </c>
      <c r="D2631" t="inlineStr">
        <is>
          <t xml:space="preserve">d02ed67601da7f4c73be7d7ad04d39dd17b3e71a</t>
        </is>
      </c>
      <c r="E2631" t="inlineStr">
        <is>
          <t xml:space="preserve">Episode 17: Aurora Muss Donovan Wieder Retten</t>
        </is>
      </c>
      <c r="F2631">
        <v>17</v>
      </c>
      <c r="G2631" t="inlineStr">
        <is>
          <t xml:space="preserve">0:0-0:06</t>
        </is>
      </c>
      <c r="H2631" t="inlineStr">
        <is>
          <t xml:space="preserve">Resolved</t>
        </is>
      </c>
      <c r="I2631" t="inlineStr">
        <is>
          <t xml:space="preserve">Remarks: [Mispronunciation]
Line from script:
"Aurora lauschte, wie Damiens tiefe, kalte Stimme durch das Telefon knisterte."
-----
Note (if required): Damien / Damiens is pronounced incorrectly.</t>
        </is>
      </c>
      <c r="J2631" t="inlineStr">
        <is>
          <t xml:space="preserve">VOA</t>
        </is>
      </c>
      <c r="K2631" t="inlineStr">
        <is>
          <t xml:space="preserve">Mispronunciation</t>
        </is>
      </c>
      <c r="L2631" t="inlineStr">
        <is>
          <t xml:space="preserve">Mispronunciation</t>
        </is>
      </c>
      <c r="M2631" t="str">
        <f>IFERROR(IF(VLOOKUP(L2631,'Quantification'!$A:$B,2,FALSE)&amp;""="","Unclassified",VLOOKUP(L2631,'Quantification'!$A:$B,2,FALSE)),"Unclassified")</f>
        <v>Major</v>
      </c>
      <c r="N2631" t="inlineStr">
        <is>
          <t xml:space="preserve">con-khera.mirjam@pocketfm.com</t>
        </is>
      </c>
      <c r="O2631" t="inlineStr">
        <is>
          <t xml:space="preserve">Issues found in raw</t>
        </is>
      </c>
      <c r="P2631" t="str">
        <f>IF(OR(O2631="Issues found in master",O2631="Final master"),"Master",IF(OR(O2631="Ready for Master",O2631="Issues found in raw",O2631="Raw under QC",O2631="Issues resolved in raw"),"Raw","-"))</f>
        <v>Raw</v>
      </c>
      <c r="Q2631" s="13">
        <v>46261.15</v>
      </c>
      <c r="R2631" t="inlineStr">
        <is>
          <t xml:space="preserve">2026-08 (Aug)</t>
        </is>
      </c>
      <c r="S2631">
        <f>IF(M2631="Not an error",0,IF(COUNTIFS($A$2:$A2631,$A2631,$D$2:$D2631,$D2631,$M$2:$M2631,"&lt;&gt;Not an error")=1,1,0))</f>
        <v>1</v>
      </c>
      <c r="T2631">
        <f>IF(M2631&lt;&gt;"Major",0,IF(COUNTIFS($A$2:$A2631,$A2631,$D$2:$D2631,$D2631,$M$2:$M2631,"Major")=1,1,0))</f>
        <v>1</v>
      </c>
      <c r="U2631">
        <f>IF(M2631&lt;&gt;"Minor",0,IF(COUNTIFS($A$2:$A2631,$A2631,$D$2:$D2631,$D2631,$M$2:$M2631,"Minor")=1,1,0))</f>
        <v>0</v>
      </c>
    </row>
    <row r="2632">
      <c r="A2632" t="inlineStr">
        <is>
          <t xml:space="preserve">9a175f97e92a638a5697307799ea3b8b8f419aac</t>
        </is>
      </c>
      <c r="B2632" t="inlineStr">
        <is>
          <t xml:space="preserve">The Miracle Heiress</t>
        </is>
      </c>
      <c r="C2632" t="inlineStr">
        <is>
          <t xml:space="preserve">Die Wundererbin</t>
        </is>
      </c>
      <c r="D2632" t="inlineStr">
        <is>
          <t xml:space="preserve">d02ed67601da7f4c73be7d7ad04d39dd17b3e71a</t>
        </is>
      </c>
      <c r="E2632" t="inlineStr">
        <is>
          <t xml:space="preserve">Episode 17: Aurora Muss Donovan Wieder Retten</t>
        </is>
      </c>
      <c r="F2632">
        <v>17</v>
      </c>
      <c r="G2632" t="inlineStr">
        <is>
          <t xml:space="preserve">0:25-0:26</t>
        </is>
      </c>
      <c r="H2632" t="inlineStr">
        <is>
          <t xml:space="preserve">Resolved</t>
        </is>
      </c>
      <c r="I2632" t="inlineStr">
        <is>
          <t xml:space="preserve">Remarks: [Script Error]
Line from script:
"Miss Blackwell."
-----
Note (if required): Character naming / continuity issue. They do not know yet that Aurora is a Blackwell. Suggested: â€œMiss Auroraâ€_x009d_ or â€œMiss Monroe.â€_x009d_</t>
        </is>
      </c>
      <c r="J2632" t="inlineStr">
        <is>
          <t xml:space="preserve">VOA</t>
        </is>
      </c>
      <c r="K2632" t="inlineStr">
        <is>
          <t xml:space="preserve">Script Error</t>
        </is>
      </c>
      <c r="L2632" t="inlineStr">
        <is>
          <t xml:space="preserve">Script error</t>
        </is>
      </c>
      <c r="M2632" t="str">
        <f>IFERROR(IF(VLOOKUP(L2632,'Quantification'!$A:$B,2,FALSE)&amp;""="","Unclassified",VLOOKUP(L2632,'Quantification'!$A:$B,2,FALSE)),"Unclassified")</f>
        <v>Major</v>
      </c>
      <c r="N2632" t="inlineStr">
        <is>
          <t xml:space="preserve">con-khera.mirjam@pocketfm.com</t>
        </is>
      </c>
      <c r="O2632" t="inlineStr">
        <is>
          <t xml:space="preserve">Issues found in raw</t>
        </is>
      </c>
      <c r="P2632" t="str">
        <f>IF(OR(O2632="Issues found in master",O2632="Final master"),"Master",IF(OR(O2632="Ready for Master",O2632="Issues found in raw",O2632="Raw under QC",O2632="Issues resolved in raw"),"Raw","-"))</f>
        <v>Raw</v>
      </c>
      <c r="Q2632" s="13">
        <v>46261.15</v>
      </c>
      <c r="R2632" t="inlineStr">
        <is>
          <t xml:space="preserve">2026-08 (Aug)</t>
        </is>
      </c>
      <c r="S2632">
        <f>IF(M2632="Not an error",0,IF(COUNTIFS($A$2:$A2632,$A2632,$D$2:$D2632,$D2632,$M$2:$M2632,"&lt;&gt;Not an error")=1,1,0))</f>
        <v>0</v>
      </c>
      <c r="T2632">
        <f>IF(M2632&lt;&gt;"Major",0,IF(COUNTIFS($A$2:$A2632,$A2632,$D$2:$D2632,$D2632,$M$2:$M2632,"Major")=1,1,0))</f>
        <v>0</v>
      </c>
      <c r="U2632">
        <f>IF(M2632&lt;&gt;"Minor",0,IF(COUNTIFS($A$2:$A2632,$A2632,$D$2:$D2632,$D2632,$M$2:$M2632,"Minor")=1,1,0))</f>
        <v>0</v>
      </c>
    </row>
    <row r="2633">
      <c r="A2633" t="inlineStr">
        <is>
          <t xml:space="preserve">9a175f97e92a638a5697307799ea3b8b8f419aac</t>
        </is>
      </c>
      <c r="B2633" t="inlineStr">
        <is>
          <t xml:space="preserve">The Miracle Heiress</t>
        </is>
      </c>
      <c r="C2633" t="inlineStr">
        <is>
          <t xml:space="preserve">Die Wundererbin</t>
        </is>
      </c>
      <c r="D2633" t="inlineStr">
        <is>
          <t xml:space="preserve">d02ed67601da7f4c73be7d7ad04d39dd17b3e71a</t>
        </is>
      </c>
      <c r="E2633" t="inlineStr">
        <is>
          <t xml:space="preserve">Episode 17: Aurora Muss Donovan Wieder Retten</t>
        </is>
      </c>
      <c r="F2633">
        <v>17</v>
      </c>
      <c r="G2633" t="inlineStr">
        <is>
          <t xml:space="preserve">3:00-3:02</t>
        </is>
      </c>
      <c r="H2633" t="inlineStr">
        <is>
          <t xml:space="preserve">Resolved</t>
        </is>
      </c>
      <c r="I2633" t="inlineStr">
        <is>
          <t xml:space="preserve">Remarks: [Script Error]
Line from script:
"â€žMiss Blackwell, bitte.â€œ"
-----
Note (if required): Character naming / continuity issue. They do not know yet that Aurora is a Blackwell. Suggested: â€œMiss Aurora, bitteâ€_x009d_ or â€œMiss Monroe, bitte.â€_x009d_</t>
        </is>
      </c>
      <c r="J2633" t="inlineStr">
        <is>
          <t xml:space="preserve">VOA</t>
        </is>
      </c>
      <c r="K2633" t="inlineStr">
        <is>
          <t xml:space="preserve">Script Error</t>
        </is>
      </c>
      <c r="L2633" t="inlineStr">
        <is>
          <t xml:space="preserve">Script error</t>
        </is>
      </c>
      <c r="M2633" t="str">
        <f>IFERROR(IF(VLOOKUP(L2633,'Quantification'!$A:$B,2,FALSE)&amp;""="","Unclassified",VLOOKUP(L2633,'Quantification'!$A:$B,2,FALSE)),"Unclassified")</f>
        <v>Major</v>
      </c>
      <c r="N2633" t="inlineStr">
        <is>
          <t xml:space="preserve">con-khera.mirjam@pocketfm.com</t>
        </is>
      </c>
      <c r="O2633" t="inlineStr">
        <is>
          <t xml:space="preserve">Issues found in raw</t>
        </is>
      </c>
      <c r="P2633" t="str">
        <f>IF(OR(O2633="Issues found in master",O2633="Final master"),"Master",IF(OR(O2633="Ready for Master",O2633="Issues found in raw",O2633="Raw under QC",O2633="Issues resolved in raw"),"Raw","-"))</f>
        <v>Raw</v>
      </c>
      <c r="Q2633" s="13">
        <v>46261.15</v>
      </c>
      <c r="R2633" t="inlineStr">
        <is>
          <t xml:space="preserve">2026-08 (Aug)</t>
        </is>
      </c>
      <c r="S2633">
        <f>IF(M2633="Not an error",0,IF(COUNTIFS($A$2:$A2633,$A2633,$D$2:$D2633,$D2633,$M$2:$M2633,"&lt;&gt;Not an error")=1,1,0))</f>
        <v>0</v>
      </c>
      <c r="T2633">
        <f>IF(M2633&lt;&gt;"Major",0,IF(COUNTIFS($A$2:$A2633,$A2633,$D$2:$D2633,$D2633,$M$2:$M2633,"Major")=1,1,0))</f>
        <v>0</v>
      </c>
      <c r="U2633">
        <f>IF(M2633&lt;&gt;"Minor",0,IF(COUNTIFS($A$2:$A2633,$A2633,$D$2:$D2633,$D2633,$M$2:$M2633,"Minor")=1,1,0))</f>
        <v>0</v>
      </c>
    </row>
    <row r="2634">
      <c r="A2634" t="inlineStr">
        <is>
          <t xml:space="preserve">9a175f97e92a638a5697307799ea3b8b8f419aac</t>
        </is>
      </c>
      <c r="B2634" t="inlineStr">
        <is>
          <t xml:space="preserve">The Miracle Heiress</t>
        </is>
      </c>
      <c r="C2634" t="inlineStr">
        <is>
          <t xml:space="preserve">Die Wundererbin</t>
        </is>
      </c>
      <c r="D2634" t="inlineStr">
        <is>
          <t xml:space="preserve">d02ed67601da7f4c73be7d7ad04d39dd17b3e71a</t>
        </is>
      </c>
      <c r="E2634" t="inlineStr">
        <is>
          <t xml:space="preserve">Episode 17: Aurora Muss Donovan Wieder Retten</t>
        </is>
      </c>
      <c r="F2634">
        <v>17</v>
      </c>
      <c r="G2634" t="inlineStr">
        <is>
          <t xml:space="preserve">3:59-4:05</t>
        </is>
      </c>
      <c r="H2634" t="inlineStr">
        <is>
          <t xml:space="preserve">Resolved</t>
        </is>
      </c>
      <c r="I2634" t="inlineStr">
        <is>
          <t xml:space="preserve">Remarks: [Script Error]
Line from script:
"â€žMiss Blackwell, wenn Sie gestattenâ€œ, sagte Jacob und warf ihr einen Blick im RÃ¼ckspiegel zu,"
-----
Note (if required): Character naming / continuity issue. Jacob does not know yet that Aurora is a Blackwell. Suggested: â€œMiss Auroraâ€_x009d_ or â€œMiss Monroe.â€_x009d_</t>
        </is>
      </c>
      <c r="J2634" t="inlineStr">
        <is>
          <t xml:space="preserve">VOA</t>
        </is>
      </c>
      <c r="K2634" t="inlineStr">
        <is>
          <t xml:space="preserve">Script Error</t>
        </is>
      </c>
      <c r="L2634" t="inlineStr">
        <is>
          <t xml:space="preserve">Script error</t>
        </is>
      </c>
      <c r="M2634" t="str">
        <f>IFERROR(IF(VLOOKUP(L2634,'Quantification'!$A:$B,2,FALSE)&amp;""="","Unclassified",VLOOKUP(L2634,'Quantification'!$A:$B,2,FALSE)),"Unclassified")</f>
        <v>Major</v>
      </c>
      <c r="N2634" t="inlineStr">
        <is>
          <t xml:space="preserve">con-khera.mirjam@pocketfm.com</t>
        </is>
      </c>
      <c r="O2634" t="inlineStr">
        <is>
          <t xml:space="preserve">Issues found in raw</t>
        </is>
      </c>
      <c r="P2634" t="str">
        <f>IF(OR(O2634="Issues found in master",O2634="Final master"),"Master",IF(OR(O2634="Ready for Master",O2634="Issues found in raw",O2634="Raw under QC",O2634="Issues resolved in raw"),"Raw","-"))</f>
        <v>Raw</v>
      </c>
      <c r="Q2634" s="13">
        <v>46261.15</v>
      </c>
      <c r="R2634" t="inlineStr">
        <is>
          <t xml:space="preserve">2026-08 (Aug)</t>
        </is>
      </c>
      <c r="S2634">
        <f>IF(M2634="Not an error",0,IF(COUNTIFS($A$2:$A2634,$A2634,$D$2:$D2634,$D2634,$M$2:$M2634,"&lt;&gt;Not an error")=1,1,0))</f>
        <v>0</v>
      </c>
      <c r="T2634">
        <f>IF(M2634&lt;&gt;"Major",0,IF(COUNTIFS($A$2:$A2634,$A2634,$D$2:$D2634,$D2634,$M$2:$M2634,"Major")=1,1,0))</f>
        <v>0</v>
      </c>
      <c r="U2634">
        <f>IF(M2634&lt;&gt;"Minor",0,IF(COUNTIFS($A$2:$A2634,$A2634,$D$2:$D2634,$D2634,$M$2:$M2634,"Minor")=1,1,0))</f>
        <v>0</v>
      </c>
    </row>
    <row r="2635">
      <c r="A2635" t="inlineStr">
        <is>
          <t xml:space="preserve">9a175f97e92a638a5697307799ea3b8b8f419aac</t>
        </is>
      </c>
      <c r="B2635" t="inlineStr">
        <is>
          <t xml:space="preserve">The Miracle Heiress</t>
        </is>
      </c>
      <c r="C2635" t="inlineStr">
        <is>
          <t xml:space="preserve">Die Wundererbin</t>
        </is>
      </c>
      <c r="D2635" t="inlineStr">
        <is>
          <t xml:space="preserve">d02ed67601da7f4c73be7d7ad04d39dd17b3e71a</t>
        </is>
      </c>
      <c r="E2635" t="inlineStr">
        <is>
          <t xml:space="preserve">Episode 17: Aurora Muss Donovan Wieder Retten</t>
        </is>
      </c>
      <c r="F2635">
        <v>17</v>
      </c>
      <c r="G2635" t="inlineStr">
        <is>
          <t xml:space="preserve">4:27-4:30</t>
        </is>
      </c>
      <c r="H2635" t="inlineStr">
        <is>
          <t xml:space="preserve">Resolved</t>
        </is>
      </c>
      <c r="I2635" t="inlineStr">
        <is>
          <t xml:space="preserve">Remarks: [Mispronunciation]
Line from script:
"„Sie sind erst achtzehn und schon eine so unglaubliche Ärztin“, staunte Jacob."
-----
Note (if required): Jacob is pronounced incorrectly. The name should be pronounced with English pronunciation.</t>
        </is>
      </c>
      <c r="J2635" t="inlineStr">
        <is>
          <t xml:space="preserve">VOA</t>
        </is>
      </c>
      <c r="K2635" t="inlineStr">
        <is>
          <t xml:space="preserve">Mispronunciation</t>
        </is>
      </c>
      <c r="L2635" t="inlineStr">
        <is>
          <t xml:space="preserve">Mispronunciation</t>
        </is>
      </c>
      <c r="M2635" t="str">
        <f>IFERROR(IF(VLOOKUP(L2635,'Quantification'!$A:$B,2,FALSE)&amp;""="","Unclassified",VLOOKUP(L2635,'Quantification'!$A:$B,2,FALSE)),"Unclassified")</f>
        <v>Major</v>
      </c>
      <c r="N2635" t="inlineStr">
        <is>
          <t xml:space="preserve">con-khera.mirjam@pocketfm.com</t>
        </is>
      </c>
      <c r="O2635" t="inlineStr">
        <is>
          <t xml:space="preserve">Issues found in raw</t>
        </is>
      </c>
      <c r="P2635" t="str">
        <f>IF(OR(O2635="Issues found in master",O2635="Final master"),"Master",IF(OR(O2635="Ready for Master",O2635="Issues found in raw",O2635="Raw under QC",O2635="Issues resolved in raw"),"Raw","-"))</f>
        <v>Raw</v>
      </c>
      <c r="Q2635" s="13">
        <v>46261.15</v>
      </c>
      <c r="R2635" t="inlineStr">
        <is>
          <t xml:space="preserve">2026-08 (Aug)</t>
        </is>
      </c>
      <c r="S2635">
        <f>IF(M2635="Not an error",0,IF(COUNTIFS($A$2:$A2635,$A2635,$D$2:$D2635,$D2635,$M$2:$M2635,"&lt;&gt;Not an error")=1,1,0))</f>
        <v>0</v>
      </c>
      <c r="T2635">
        <f>IF(M2635&lt;&gt;"Major",0,IF(COUNTIFS($A$2:$A2635,$A2635,$D$2:$D2635,$D2635,$M$2:$M2635,"Major")=1,1,0))</f>
        <v>0</v>
      </c>
      <c r="U2635">
        <f>IF(M2635&lt;&gt;"Minor",0,IF(COUNTIFS($A$2:$A2635,$A2635,$D$2:$D2635,$D2635,$M$2:$M2635,"Minor")=1,1,0))</f>
        <v>0</v>
      </c>
    </row>
    <row r="2636">
      <c r="A2636" t="inlineStr">
        <is>
          <t xml:space="preserve">9a175f97e92a638a5697307799ea3b8b8f419aac</t>
        </is>
      </c>
      <c r="B2636" t="inlineStr">
        <is>
          <t xml:space="preserve">The Miracle Heiress</t>
        </is>
      </c>
      <c r="C2636" t="inlineStr">
        <is>
          <t xml:space="preserve">Die Wundererbin</t>
        </is>
      </c>
      <c r="D2636" t="inlineStr">
        <is>
          <t xml:space="preserve">d02ed67601da7f4c73be7d7ad04d39dd17b3e71a</t>
        </is>
      </c>
      <c r="E2636" t="inlineStr">
        <is>
          <t xml:space="preserve">Episode 17: Aurora Muss Donovan Wieder Retten</t>
        </is>
      </c>
      <c r="F2636">
        <v>17</v>
      </c>
      <c r="G2636" t="inlineStr">
        <is>
          <t xml:space="preserve">4:39-4:46</t>
        </is>
      </c>
      <c r="H2636" t="inlineStr">
        <is>
          <t xml:space="preserve">Resolved</t>
        </is>
      </c>
      <c r="I2636" t="inlineStr">
        <is>
          <t xml:space="preserve">„Also Sie“, wurde Jacob unterbrochen, als der Wagen über eine unebene Stelle fuhr und einen heftigen Ruck machte.</t>
        </is>
      </c>
      <c r="J2636" t="inlineStr">
        <is>
          <t xml:space="preserve">VOA</t>
        </is>
      </c>
      <c r="K2636" t="inlineStr">
        <is>
          <t xml:space="preserve">Mispronunciation</t>
        </is>
      </c>
      <c r="L2636" t="inlineStr">
        <is>
          <t xml:space="preserve">Mispronunciation</t>
        </is>
      </c>
      <c r="M2636" t="str">
        <f>IFERROR(IF(VLOOKUP(L2636,'Quantification'!$A:$B,2,FALSE)&amp;""="","Unclassified",VLOOKUP(L2636,'Quantification'!$A:$B,2,FALSE)),"Unclassified")</f>
        <v>Major</v>
      </c>
      <c r="N2636" t="inlineStr">
        <is>
          <t xml:space="preserve">con-khera.mirjam@pocketfm.com</t>
        </is>
      </c>
      <c r="O2636" t="inlineStr">
        <is>
          <t xml:space="preserve">Issues found in raw</t>
        </is>
      </c>
      <c r="P2636" t="str">
        <f>IF(OR(O2636="Issues found in master",O2636="Final master"),"Master",IF(OR(O2636="Ready for Master",O2636="Issues found in raw",O2636="Raw under QC",O2636="Issues resolved in raw"),"Raw","-"))</f>
        <v>Raw</v>
      </c>
      <c r="Q2636" s="13">
        <v>46261.15</v>
      </c>
      <c r="R2636" t="inlineStr">
        <is>
          <t xml:space="preserve">2026-08 (Aug)</t>
        </is>
      </c>
      <c r="S2636">
        <f>IF(M2636="Not an error",0,IF(COUNTIFS($A$2:$A2636,$A2636,$D$2:$D2636,$D2636,$M$2:$M2636,"&lt;&gt;Not an error")=1,1,0))</f>
        <v>0</v>
      </c>
      <c r="T2636">
        <f>IF(M2636&lt;&gt;"Major",0,IF(COUNTIFS($A$2:$A2636,$A2636,$D$2:$D2636,$D2636,$M$2:$M2636,"Major")=1,1,0))</f>
        <v>0</v>
      </c>
      <c r="U2636">
        <f>IF(M2636&lt;&gt;"Minor",0,IF(COUNTIFS($A$2:$A2636,$A2636,$D$2:$D2636,$D2636,$M$2:$M2636,"Minor")=1,1,0))</f>
        <v>0</v>
      </c>
    </row>
    <row r="2637">
      <c r="A2637" t="inlineStr">
        <is>
          <t xml:space="preserve">9a175f97e92a638a5697307799ea3b8b8f419aac</t>
        </is>
      </c>
      <c r="B2637" t="inlineStr">
        <is>
          <t xml:space="preserve">The Miracle Heiress</t>
        </is>
      </c>
      <c r="C2637" t="inlineStr">
        <is>
          <t xml:space="preserve">Die Wundererbin</t>
        </is>
      </c>
      <c r="D2637" t="inlineStr">
        <is>
          <t xml:space="preserve">d02ed67601da7f4c73be7d7ad04d39dd17b3e71a</t>
        </is>
      </c>
      <c r="E2637" t="inlineStr">
        <is>
          <t xml:space="preserve">Episode 17: Aurora Muss Donovan Wieder Retten</t>
        </is>
      </c>
      <c r="F2637">
        <v>17</v>
      </c>
      <c r="G2637" t="inlineStr">
        <is>
          <t xml:space="preserve">4:39-4:46</t>
        </is>
      </c>
      <c r="H2637" t="inlineStr">
        <is>
          <t xml:space="preserve">Resolved</t>
        </is>
      </c>
      <c r="I2637" t="inlineStr">
        <is>
          <t xml:space="preserve">Remarks: [Script Error]
Line from script:
"â€žAlso Sieâ€œ, wurde Jacob unterbrochen, als der Wagen Ã¼ber eine unebene Stelle fuhr und einen heftigen Ruck machte."
-----
Note (if required): Sentence logic / phrasing issue. The construction is awkward because Jacob is the one speaking and gets interrupted by the carâ€™s movement. Suggested: â€œâ€žAlso Sieâ€¦â€œ Jacob wurde unterbrochen, als der Wagen Ã¼ber eine unebene Stelle fuhr und heftig ruckte.â€_x009d_</t>
        </is>
      </c>
      <c r="J2637" t="inlineStr">
        <is>
          <t xml:space="preserve">VOA</t>
        </is>
      </c>
      <c r="K2637" t="inlineStr">
        <is>
          <t xml:space="preserve">Script Error</t>
        </is>
      </c>
      <c r="L2637" t="inlineStr">
        <is>
          <t xml:space="preserve">Script error</t>
        </is>
      </c>
      <c r="M2637" t="str">
        <f>IFERROR(IF(VLOOKUP(L2637,'Quantification'!$A:$B,2,FALSE)&amp;""="","Unclassified",VLOOKUP(L2637,'Quantification'!$A:$B,2,FALSE)),"Unclassified")</f>
        <v>Major</v>
      </c>
      <c r="N2637" t="inlineStr">
        <is>
          <t xml:space="preserve">con-khera.mirjam@pocketfm.com</t>
        </is>
      </c>
      <c r="O2637" t="inlineStr">
        <is>
          <t xml:space="preserve">Issues found in raw</t>
        </is>
      </c>
      <c r="P2637" t="str">
        <f>IF(OR(O2637="Issues found in master",O2637="Final master"),"Master",IF(OR(O2637="Ready for Master",O2637="Issues found in raw",O2637="Raw under QC",O2637="Issues resolved in raw"),"Raw","-"))</f>
        <v>Raw</v>
      </c>
      <c r="Q2637" s="13">
        <v>46261.15</v>
      </c>
      <c r="R2637" t="inlineStr">
        <is>
          <t xml:space="preserve">2026-08 (Aug)</t>
        </is>
      </c>
      <c r="S2637">
        <f>IF(M2637="Not an error",0,IF(COUNTIFS($A$2:$A2637,$A2637,$D$2:$D2637,$D2637,$M$2:$M2637,"&lt;&gt;Not an error")=1,1,0))</f>
        <v>0</v>
      </c>
      <c r="T2637">
        <f>IF(M2637&lt;&gt;"Major",0,IF(COUNTIFS($A$2:$A2637,$A2637,$D$2:$D2637,$D2637,$M$2:$M2637,"Major")=1,1,0))</f>
        <v>0</v>
      </c>
      <c r="U2637">
        <f>IF(M2637&lt;&gt;"Minor",0,IF(COUNTIFS($A$2:$A2637,$A2637,$D$2:$D2637,$D2637,$M$2:$M2637,"Minor")=1,1,0))</f>
        <v>0</v>
      </c>
    </row>
    <row r="2638">
      <c r="A2638" t="inlineStr">
        <is>
          <t xml:space="preserve">9a175f97e92a638a5697307799ea3b8b8f419aac</t>
        </is>
      </c>
      <c r="B2638" t="inlineStr">
        <is>
          <t xml:space="preserve">The Miracle Heiress</t>
        </is>
      </c>
      <c r="C2638" t="inlineStr">
        <is>
          <t xml:space="preserve">Die Wundererbin</t>
        </is>
      </c>
      <c r="D2638" t="inlineStr">
        <is>
          <t xml:space="preserve">d02ed67601da7f4c73be7d7ad04d39dd17b3e71a</t>
        </is>
      </c>
      <c r="E2638" t="inlineStr">
        <is>
          <t xml:space="preserve">Episode 17: Aurora Muss Donovan Wieder Retten</t>
        </is>
      </c>
      <c r="F2638">
        <v>17</v>
      </c>
      <c r="G2638" t="inlineStr">
        <is>
          <t xml:space="preserve">5:17-5:20</t>
        </is>
      </c>
      <c r="H2638" t="inlineStr">
        <is>
          <t xml:space="preserve">Resolved</t>
        </is>
      </c>
      <c r="I2638" t="inlineStr">
        <is>
          <t xml:space="preserve">Remarks: [Script Error]
Line from script:
"â€žEs tut mir so leid, Miss Blackwell, ich.â€œ"
-----
Note (if required): Character naming / continuity issue. They do not know yet that Aurora is a Blackwell. Suggested: â€œEs tut mir so leid, Miss Aurora...â€_x009d_ or â€œEs tut mir so leid, Miss Monroe...â€_x009d_</t>
        </is>
      </c>
      <c r="J2638" t="inlineStr">
        <is>
          <t xml:space="preserve">VOA</t>
        </is>
      </c>
      <c r="K2638" t="inlineStr">
        <is>
          <t xml:space="preserve">Script Error</t>
        </is>
      </c>
      <c r="L2638" t="inlineStr">
        <is>
          <t xml:space="preserve">Script error</t>
        </is>
      </c>
      <c r="M2638" t="str">
        <f>IFERROR(IF(VLOOKUP(L2638,'Quantification'!$A:$B,2,FALSE)&amp;""="","Unclassified",VLOOKUP(L2638,'Quantification'!$A:$B,2,FALSE)),"Unclassified")</f>
        <v>Major</v>
      </c>
      <c r="N2638" t="inlineStr">
        <is>
          <t xml:space="preserve">con-khera.mirjam@pocketfm.com</t>
        </is>
      </c>
      <c r="O2638" t="inlineStr">
        <is>
          <t xml:space="preserve">Issues found in raw</t>
        </is>
      </c>
      <c r="P2638" t="str">
        <f>IF(OR(O2638="Issues found in master",O2638="Final master"),"Master",IF(OR(O2638="Ready for Master",O2638="Issues found in raw",O2638="Raw under QC",O2638="Issues resolved in raw"),"Raw","-"))</f>
        <v>Raw</v>
      </c>
      <c r="Q2638" s="13">
        <v>46261.15</v>
      </c>
      <c r="R2638" t="inlineStr">
        <is>
          <t xml:space="preserve">2026-08 (Aug)</t>
        </is>
      </c>
      <c r="S2638">
        <f>IF(M2638="Not an error",0,IF(COUNTIFS($A$2:$A2638,$A2638,$D$2:$D2638,$D2638,$M$2:$M2638,"&lt;&gt;Not an error")=1,1,0))</f>
        <v>0</v>
      </c>
      <c r="T2638">
        <f>IF(M2638&lt;&gt;"Major",0,IF(COUNTIFS($A$2:$A2638,$A2638,$D$2:$D2638,$D2638,$M$2:$M2638,"Major")=1,1,0))</f>
        <v>0</v>
      </c>
      <c r="U2638">
        <f>IF(M2638&lt;&gt;"Minor",0,IF(COUNTIFS($A$2:$A2638,$A2638,$D$2:$D2638,$D2638,$M$2:$M2638,"Minor")=1,1,0))</f>
        <v>0</v>
      </c>
    </row>
    <row r="2639">
      <c r="A2639" t="inlineStr">
        <is>
          <t xml:space="preserve">9a175f97e92a638a5697307799ea3b8b8f419aac</t>
        </is>
      </c>
      <c r="B2639" t="inlineStr">
        <is>
          <t xml:space="preserve">The Miracle Heiress</t>
        </is>
      </c>
      <c r="C2639" t="inlineStr">
        <is>
          <t xml:space="preserve">Die Wundererbin</t>
        </is>
      </c>
      <c r="D2639" t="inlineStr">
        <is>
          <t xml:space="preserve">d02ed67601da7f4c73be7d7ad04d39dd17b3e71a</t>
        </is>
      </c>
      <c r="E2639" t="inlineStr">
        <is>
          <t xml:space="preserve">Episode 17: Aurora Muss Donovan Wieder Retten</t>
        </is>
      </c>
      <c r="F2639">
        <v>17</v>
      </c>
      <c r="G2639" t="inlineStr">
        <is>
          <t xml:space="preserve">5:20-5:24</t>
        </is>
      </c>
      <c r="H2639" t="inlineStr">
        <is>
          <t xml:space="preserve">Resolved</t>
        </is>
      </c>
      <c r="I2639" t="inlineStr">
        <is>
          <t xml:space="preserve">Remarks: [Mispronunciation]
Line from script:
"Bevor Jacob zu Ende sprechen konnte, holperte der Wagen noch zweimal."
-----
Note (if required): Jacob is pronounced incorrectly. The name should be pronounced with English pronunciation.</t>
        </is>
      </c>
      <c r="J2639" t="inlineStr">
        <is>
          <t xml:space="preserve">VOA</t>
        </is>
      </c>
      <c r="K2639" t="inlineStr">
        <is>
          <t xml:space="preserve">Mispronunciation</t>
        </is>
      </c>
      <c r="L2639" t="inlineStr">
        <is>
          <t xml:space="preserve">Mispronunciation</t>
        </is>
      </c>
      <c r="M2639" t="str">
        <f>IFERROR(IF(VLOOKUP(L2639,'Quantification'!$A:$B,2,FALSE)&amp;""="","Unclassified",VLOOKUP(L2639,'Quantification'!$A:$B,2,FALSE)),"Unclassified")</f>
        <v>Major</v>
      </c>
      <c r="N2639" t="inlineStr">
        <is>
          <t xml:space="preserve">con-khera.mirjam@pocketfm.com</t>
        </is>
      </c>
      <c r="O2639" t="inlineStr">
        <is>
          <t xml:space="preserve">Issues found in raw</t>
        </is>
      </c>
      <c r="P2639" t="str">
        <f>IF(OR(O2639="Issues found in master",O2639="Final master"),"Master",IF(OR(O2639="Ready for Master",O2639="Issues found in raw",O2639="Raw under QC",O2639="Issues resolved in raw"),"Raw","-"))</f>
        <v>Raw</v>
      </c>
      <c r="Q2639" s="13">
        <v>46261.15</v>
      </c>
      <c r="R2639" t="inlineStr">
        <is>
          <t xml:space="preserve">2026-08 (Aug)</t>
        </is>
      </c>
      <c r="S2639">
        <f>IF(M2639="Not an error",0,IF(COUNTIFS($A$2:$A2639,$A2639,$D$2:$D2639,$D2639,$M$2:$M2639,"&lt;&gt;Not an error")=1,1,0))</f>
        <v>0</v>
      </c>
      <c r="T2639">
        <f>IF(M2639&lt;&gt;"Major",0,IF(COUNTIFS($A$2:$A2639,$A2639,$D$2:$D2639,$D2639,$M$2:$M2639,"Major")=1,1,0))</f>
        <v>0</v>
      </c>
      <c r="U2639">
        <f>IF(M2639&lt;&gt;"Minor",0,IF(COUNTIFS($A$2:$A2639,$A2639,$D$2:$D2639,$D2639,$M$2:$M2639,"Minor")=1,1,0))</f>
        <v>0</v>
      </c>
    </row>
    <row r="2640">
      <c r="A2640" t="inlineStr">
        <is>
          <t xml:space="preserve">9a175f97e92a638a5697307799ea3b8b8f419aac</t>
        </is>
      </c>
      <c r="B2640" t="inlineStr">
        <is>
          <t xml:space="preserve">The Miracle Heiress</t>
        </is>
      </c>
      <c r="C2640" t="inlineStr">
        <is>
          <t xml:space="preserve">Die Wundererbin</t>
        </is>
      </c>
      <c r="D2640" t="inlineStr">
        <is>
          <t xml:space="preserve">d02ed67601da7f4c73be7d7ad04d39dd17b3e71a</t>
        </is>
      </c>
      <c r="E2640" t="inlineStr">
        <is>
          <t xml:space="preserve">Episode 17: Aurora Muss Donovan Wieder Retten</t>
        </is>
      </c>
      <c r="F2640">
        <v>17</v>
      </c>
      <c r="G2640" t="inlineStr">
        <is>
          <t xml:space="preserve">5:33-5:35</t>
        </is>
      </c>
      <c r="H2640" t="inlineStr">
        <is>
          <t xml:space="preserve">Resolved</t>
        </is>
      </c>
      <c r="I2640" t="inlineStr">
        <is>
          <t xml:space="preserve">Remarks: [Mispronunciation]
Line from script:
"„Jacob! Augen auf die Straße!“"
-----
Note (if required): Jacob is pronounced incorrectly. The name should be pronounced with English pronunciation.</t>
        </is>
      </c>
      <c r="J2640" t="inlineStr">
        <is>
          <t xml:space="preserve">VOA</t>
        </is>
      </c>
      <c r="K2640" t="inlineStr">
        <is>
          <t xml:space="preserve">Mispronunciation</t>
        </is>
      </c>
      <c r="L2640" t="inlineStr">
        <is>
          <t xml:space="preserve">Mispronunciation</t>
        </is>
      </c>
      <c r="M2640" t="str">
        <f>IFERROR(IF(VLOOKUP(L2640,'Quantification'!$A:$B,2,FALSE)&amp;""="","Unclassified",VLOOKUP(L2640,'Quantification'!$A:$B,2,FALSE)),"Unclassified")</f>
        <v>Major</v>
      </c>
      <c r="N2640" t="inlineStr">
        <is>
          <t xml:space="preserve">con-khera.mirjam@pocketfm.com</t>
        </is>
      </c>
      <c r="O2640" t="inlineStr">
        <is>
          <t xml:space="preserve">Issues found in raw</t>
        </is>
      </c>
      <c r="P2640" t="str">
        <f>IF(OR(O2640="Issues found in master",O2640="Final master"),"Master",IF(OR(O2640="Ready for Master",O2640="Issues found in raw",O2640="Raw under QC",O2640="Issues resolved in raw"),"Raw","-"))</f>
        <v>Raw</v>
      </c>
      <c r="Q2640" s="13">
        <v>46261.15</v>
      </c>
      <c r="R2640" t="inlineStr">
        <is>
          <t xml:space="preserve">2026-08 (Aug)</t>
        </is>
      </c>
      <c r="S2640">
        <f>IF(M2640="Not an error",0,IF(COUNTIFS($A$2:$A2640,$A2640,$D$2:$D2640,$D2640,$M$2:$M2640,"&lt;&gt;Not an error")=1,1,0))</f>
        <v>0</v>
      </c>
      <c r="T2640">
        <f>IF(M2640&lt;&gt;"Major",0,IF(COUNTIFS($A$2:$A2640,$A2640,$D$2:$D2640,$D2640,$M$2:$M2640,"Major")=1,1,0))</f>
        <v>0</v>
      </c>
      <c r="U2640">
        <f>IF(M2640&lt;&gt;"Minor",0,IF(COUNTIFS($A$2:$A2640,$A2640,$D$2:$D2640,$D2640,$M$2:$M2640,"Minor")=1,1,0))</f>
        <v>0</v>
      </c>
    </row>
    <row r="2641">
      <c r="A2641" t="inlineStr">
        <is>
          <t xml:space="preserve">9a175f97e92a638a5697307799ea3b8b8f419aac</t>
        </is>
      </c>
      <c r="B2641" t="inlineStr">
        <is>
          <t xml:space="preserve">The Miracle Heiress</t>
        </is>
      </c>
      <c r="C2641" t="inlineStr">
        <is>
          <t xml:space="preserve">Die Wundererbin</t>
        </is>
      </c>
      <c r="D2641" t="inlineStr">
        <is>
          <t xml:space="preserve">d02ed67601da7f4c73be7d7ad04d39dd17b3e71a</t>
        </is>
      </c>
      <c r="E2641" t="inlineStr">
        <is>
          <t xml:space="preserve">Episode 17: Aurora Muss Donovan Wieder Retten</t>
        </is>
      </c>
      <c r="F2641">
        <v>17</v>
      </c>
      <c r="G2641" t="inlineStr">
        <is>
          <t xml:space="preserve">6:16-6:28</t>
        </is>
      </c>
      <c r="H2641" t="inlineStr">
        <is>
          <t xml:space="preserve">Resolved</t>
        </is>
      </c>
      <c r="I2641" t="inlineStr">
        <is>
          <t xml:space="preserve">Remarks: [Mispronunciation]
Line from script:
"„Ich werde auf die Straße achten“, sagte Jacob und warf einen verstohlenen Blick in den Rückspiegel."
-----
Note (if required): Jacob is pronounced incorrectly. The name should be pronounced with English pronunciation.</t>
        </is>
      </c>
      <c r="J2641" t="inlineStr">
        <is>
          <t xml:space="preserve">VOA</t>
        </is>
      </c>
      <c r="K2641" t="inlineStr">
        <is>
          <t xml:space="preserve">Mispronunciation</t>
        </is>
      </c>
      <c r="L2641" t="inlineStr">
        <is>
          <t xml:space="preserve">Mispronunciation</t>
        </is>
      </c>
      <c r="M2641" t="str">
        <f>IFERROR(IF(VLOOKUP(L2641,'Quantification'!$A:$B,2,FALSE)&amp;""="","Unclassified",VLOOKUP(L2641,'Quantification'!$A:$B,2,FALSE)),"Unclassified")</f>
        <v>Major</v>
      </c>
      <c r="N2641" t="inlineStr">
        <is>
          <t xml:space="preserve">con-khera.mirjam@pocketfm.com</t>
        </is>
      </c>
      <c r="O2641" t="inlineStr">
        <is>
          <t xml:space="preserve">Issues found in raw</t>
        </is>
      </c>
      <c r="P2641" t="str">
        <f>IF(OR(O2641="Issues found in master",O2641="Final master"),"Master",IF(OR(O2641="Ready for Master",O2641="Issues found in raw",O2641="Raw under QC",O2641="Issues resolved in raw"),"Raw","-"))</f>
        <v>Raw</v>
      </c>
      <c r="Q2641" s="13">
        <v>46261.15</v>
      </c>
      <c r="R2641" t="inlineStr">
        <is>
          <t xml:space="preserve">2026-08 (Aug)</t>
        </is>
      </c>
      <c r="S2641">
        <f>IF(M2641="Not an error",0,IF(COUNTIFS($A$2:$A2641,$A2641,$D$2:$D2641,$D2641,$M$2:$M2641,"&lt;&gt;Not an error")=1,1,0))</f>
        <v>0</v>
      </c>
      <c r="T2641">
        <f>IF(M2641&lt;&gt;"Major",0,IF(COUNTIFS($A$2:$A2641,$A2641,$D$2:$D2641,$D2641,$M$2:$M2641,"Major")=1,1,0))</f>
        <v>0</v>
      </c>
      <c r="U2641">
        <f>IF(M2641&lt;&gt;"Minor",0,IF(COUNTIFS($A$2:$A2641,$A2641,$D$2:$D2641,$D2641,$M$2:$M2641,"Minor")=1,1,0))</f>
        <v>0</v>
      </c>
    </row>
    <row r="2642">
      <c r="A2642" t="inlineStr">
        <is>
          <t xml:space="preserve">9a175f97e92a638a5697307799ea3b8b8f419aac</t>
        </is>
      </c>
      <c r="B2642" t="inlineStr">
        <is>
          <t xml:space="preserve">The Miracle Heiress</t>
        </is>
      </c>
      <c r="C2642" t="inlineStr">
        <is>
          <t xml:space="preserve">Die Wundererbin</t>
        </is>
      </c>
      <c r="D2642" t="inlineStr">
        <is>
          <t xml:space="preserve">d02ed67601da7f4c73be7d7ad04d39dd17b3e71a</t>
        </is>
      </c>
      <c r="E2642" t="inlineStr">
        <is>
          <t xml:space="preserve">Episode 17: Aurora Muss Donovan Wieder Retten</t>
        </is>
      </c>
      <c r="F2642">
        <v>17</v>
      </c>
      <c r="G2642" t="inlineStr">
        <is>
          <t xml:space="preserve">6:31-6:38</t>
        </is>
      </c>
      <c r="H2642" t="inlineStr">
        <is>
          <t xml:space="preserve">Resolved</t>
        </is>
      </c>
      <c r="I2642" t="inlineStr">
        <is>
          <t xml:space="preserve">Remarks: [Mispronunciation]
Line from script:
"„Fahren Sie einfach“, sagte Damien kurz angebunden, als er Jacobs Blick auf ihnen spürte."
-----
Note (if required): Damien is pronounced incorrectly.</t>
        </is>
      </c>
      <c r="J2642" t="inlineStr">
        <is>
          <t xml:space="preserve">VOA</t>
        </is>
      </c>
      <c r="K2642" t="inlineStr">
        <is>
          <t xml:space="preserve">Mispronunciation</t>
        </is>
      </c>
      <c r="L2642" t="inlineStr">
        <is>
          <t xml:space="preserve">Mispronunciation</t>
        </is>
      </c>
      <c r="M2642" t="str">
        <f>IFERROR(IF(VLOOKUP(L2642,'Quantification'!$A:$B,2,FALSE)&amp;""="","Unclassified",VLOOKUP(L2642,'Quantification'!$A:$B,2,FALSE)),"Unclassified")</f>
        <v>Major</v>
      </c>
      <c r="N2642" t="inlineStr">
        <is>
          <t xml:space="preserve">con-khera.mirjam@pocketfm.com</t>
        </is>
      </c>
      <c r="O2642" t="inlineStr">
        <is>
          <t xml:space="preserve">Issues found in raw</t>
        </is>
      </c>
      <c r="P2642" t="str">
        <f>IF(OR(O2642="Issues found in master",O2642="Final master"),"Master",IF(OR(O2642="Ready for Master",O2642="Issues found in raw",O2642="Raw under QC",O2642="Issues resolved in raw"),"Raw","-"))</f>
        <v>Raw</v>
      </c>
      <c r="Q2642" s="13">
        <v>46261.15</v>
      </c>
      <c r="R2642" t="inlineStr">
        <is>
          <t xml:space="preserve">2026-08 (Aug)</t>
        </is>
      </c>
      <c r="S2642">
        <f>IF(M2642="Not an error",0,IF(COUNTIFS($A$2:$A2642,$A2642,$D$2:$D2642,$D2642,$M$2:$M2642,"&lt;&gt;Not an error")=1,1,0))</f>
        <v>0</v>
      </c>
      <c r="T2642">
        <f>IF(M2642&lt;&gt;"Major",0,IF(COUNTIFS($A$2:$A2642,$A2642,$D$2:$D2642,$D2642,$M$2:$M2642,"Major")=1,1,0))</f>
        <v>0</v>
      </c>
      <c r="U2642">
        <f>IF(M2642&lt;&gt;"Minor",0,IF(COUNTIFS($A$2:$A2642,$A2642,$D$2:$D2642,$D2642,$M$2:$M2642,"Minor")=1,1,0))</f>
        <v>0</v>
      </c>
    </row>
    <row r="2643">
      <c r="A2643" t="inlineStr">
        <is>
          <t xml:space="preserve">9a175f97e92a638a5697307799ea3b8b8f419aac</t>
        </is>
      </c>
      <c r="B2643" t="inlineStr">
        <is>
          <t xml:space="preserve">The Miracle Heiress</t>
        </is>
      </c>
      <c r="C2643" t="inlineStr">
        <is>
          <t xml:space="preserve">Die Wundererbin</t>
        </is>
      </c>
      <c r="D2643" t="inlineStr">
        <is>
          <t xml:space="preserve">d02ed67601da7f4c73be7d7ad04d39dd17b3e71a</t>
        </is>
      </c>
      <c r="E2643" t="inlineStr">
        <is>
          <t xml:space="preserve">Episode 17: Aurora Muss Donovan Wieder Retten</t>
        </is>
      </c>
      <c r="F2643">
        <v>17</v>
      </c>
      <c r="G2643" t="inlineStr">
        <is>
          <t xml:space="preserve">6:49-6:54</t>
        </is>
      </c>
      <c r="H2643" t="inlineStr">
        <is>
          <t xml:space="preserve">Resolved</t>
        </is>
      </c>
      <c r="I2643" t="inlineStr">
        <is>
          <t xml:space="preserve">Remarks: [Mispronunciation]
Line from script:
"„Der Chef hat heute erwähnt“, begann Jacob und schaute erneut in den Rückspiegel,"
-----
Note (if required): Jacob is pronounced incorrectly. The name should be pronounced with English pronunciation.</t>
        </is>
      </c>
      <c r="J2643" t="inlineStr">
        <is>
          <t xml:space="preserve">VOA</t>
        </is>
      </c>
      <c r="K2643" t="inlineStr">
        <is>
          <t xml:space="preserve">Mispronunciation</t>
        </is>
      </c>
      <c r="L2643" t="inlineStr">
        <is>
          <t xml:space="preserve">Mispronunciation</t>
        </is>
      </c>
      <c r="M2643" t="str">
        <f>IFERROR(IF(VLOOKUP(L2643,'Quantification'!$A:$B,2,FALSE)&amp;""="","Unclassified",VLOOKUP(L2643,'Quantification'!$A:$B,2,FALSE)),"Unclassified")</f>
        <v>Major</v>
      </c>
      <c r="N2643" t="inlineStr">
        <is>
          <t xml:space="preserve">con-khera.mirjam@pocketfm.com</t>
        </is>
      </c>
      <c r="O2643" t="inlineStr">
        <is>
          <t xml:space="preserve">Issues found in raw</t>
        </is>
      </c>
      <c r="P2643" t="str">
        <f>IF(OR(O2643="Issues found in master",O2643="Final master"),"Master",IF(OR(O2643="Ready for Master",O2643="Issues found in raw",O2643="Raw under QC",O2643="Issues resolved in raw"),"Raw","-"))</f>
        <v>Raw</v>
      </c>
      <c r="Q2643" s="13">
        <v>46261.15</v>
      </c>
      <c r="R2643" t="inlineStr">
        <is>
          <t xml:space="preserve">2026-08 (Aug)</t>
        </is>
      </c>
      <c r="S2643">
        <f>IF(M2643="Not an error",0,IF(COUNTIFS($A$2:$A2643,$A2643,$D$2:$D2643,$D2643,$M$2:$M2643,"&lt;&gt;Not an error")=1,1,0))</f>
        <v>0</v>
      </c>
      <c r="T2643">
        <f>IF(M2643&lt;&gt;"Major",0,IF(COUNTIFS($A$2:$A2643,$A2643,$D$2:$D2643,$D2643,$M$2:$M2643,"Major")=1,1,0))</f>
        <v>0</v>
      </c>
      <c r="U2643">
        <f>IF(M2643&lt;&gt;"Minor",0,IF(COUNTIFS($A$2:$A2643,$A2643,$D$2:$D2643,$D2643,$M$2:$M2643,"Minor")=1,1,0))</f>
        <v>0</v>
      </c>
    </row>
    <row r="2644">
      <c r="A2644" t="inlineStr">
        <is>
          <t xml:space="preserve">9a175f97e92a638a5697307799ea3b8b8f419aac</t>
        </is>
      </c>
      <c r="B2644" t="inlineStr">
        <is>
          <t xml:space="preserve">The Miracle Heiress</t>
        </is>
      </c>
      <c r="C2644" t="inlineStr">
        <is>
          <t xml:space="preserve">Die Wundererbin</t>
        </is>
      </c>
      <c r="D2644" t="inlineStr">
        <is>
          <t xml:space="preserve">d02ed67601da7f4c73be7d7ad04d39dd17b3e71a</t>
        </is>
      </c>
      <c r="E2644" t="inlineStr">
        <is>
          <t xml:space="preserve">Episode 17: Aurora Muss Donovan Wieder Retten</t>
        </is>
      </c>
      <c r="F2644">
        <v>17</v>
      </c>
      <c r="G2644" t="inlineStr">
        <is>
          <t xml:space="preserve">6:58-7:03</t>
        </is>
      </c>
      <c r="H2644" t="inlineStr">
        <is>
          <t xml:space="preserve">Resolved</t>
        </is>
      </c>
      <c r="I2644" t="inlineStr">
        <is>
          <t xml:space="preserve">Remarks: [Script Error]
Line from script:
"Das wissen Sie vielleicht nicht, Miss Blackwell, aber er ist ein sturer Mann."
-----
Note (if required): Character naming / continuity issue. Jacob does not know yet that Aurora is a Blackwell. Suggested: â€œMiss Auroraâ€_x009d_ or â€œMiss Monroe.â€_x009d_</t>
        </is>
      </c>
      <c r="J2644" t="inlineStr">
        <is>
          <t xml:space="preserve">VOA</t>
        </is>
      </c>
      <c r="K2644" t="inlineStr">
        <is>
          <t xml:space="preserve">Script Error</t>
        </is>
      </c>
      <c r="L2644" t="inlineStr">
        <is>
          <t xml:space="preserve">Script error</t>
        </is>
      </c>
      <c r="M2644" t="str">
        <f>IFERROR(IF(VLOOKUP(L2644,'Quantification'!$A:$B,2,FALSE)&amp;""="","Unclassified",VLOOKUP(L2644,'Quantification'!$A:$B,2,FALSE)),"Unclassified")</f>
        <v>Major</v>
      </c>
      <c r="N2644" t="inlineStr">
        <is>
          <t xml:space="preserve">con-khera.mirjam@pocketfm.com</t>
        </is>
      </c>
      <c r="O2644" t="inlineStr">
        <is>
          <t xml:space="preserve">Issues found in raw</t>
        </is>
      </c>
      <c r="P2644" t="str">
        <f>IF(OR(O2644="Issues found in master",O2644="Final master"),"Master",IF(OR(O2644="Ready for Master",O2644="Issues found in raw",O2644="Raw under QC",O2644="Issues resolved in raw"),"Raw","-"))</f>
        <v>Raw</v>
      </c>
      <c r="Q2644" s="13">
        <v>46261.15</v>
      </c>
      <c r="R2644" t="inlineStr">
        <is>
          <t xml:space="preserve">2026-08 (Aug)</t>
        </is>
      </c>
      <c r="S2644">
        <f>IF(M2644="Not an error",0,IF(COUNTIFS($A$2:$A2644,$A2644,$D$2:$D2644,$D2644,$M$2:$M2644,"&lt;&gt;Not an error")=1,1,0))</f>
        <v>0</v>
      </c>
      <c r="T2644">
        <f>IF(M2644&lt;&gt;"Major",0,IF(COUNTIFS($A$2:$A2644,$A2644,$D$2:$D2644,$D2644,$M$2:$M2644,"Major")=1,1,0))</f>
        <v>0</v>
      </c>
      <c r="U2644">
        <f>IF(M2644&lt;&gt;"Minor",0,IF(COUNTIFS($A$2:$A2644,$A2644,$D$2:$D2644,$D2644,$M$2:$M2644,"Minor")=1,1,0))</f>
        <v>0</v>
      </c>
    </row>
    <row r="2645">
      <c r="A2645" t="inlineStr">
        <is>
          <t xml:space="preserve">9a175f97e92a638a5697307799ea3b8b8f419aac</t>
        </is>
      </c>
      <c r="B2645" t="inlineStr">
        <is>
          <t xml:space="preserve">The Miracle Heiress</t>
        </is>
      </c>
      <c r="C2645" t="inlineStr">
        <is>
          <t xml:space="preserve">Die Wundererbin</t>
        </is>
      </c>
      <c r="D2645" t="inlineStr">
        <is>
          <t xml:space="preserve">d02ed67601da7f4c73be7d7ad04d39dd17b3e71a</t>
        </is>
      </c>
      <c r="E2645" t="inlineStr">
        <is>
          <t xml:space="preserve">Episode 17: Aurora Muss Donovan Wieder Retten</t>
        </is>
      </c>
      <c r="F2645">
        <v>17</v>
      </c>
      <c r="G2645" t="inlineStr">
        <is>
          <t xml:space="preserve">7:55-8:06</t>
        </is>
      </c>
      <c r="H2645" t="inlineStr">
        <is>
          <t xml:space="preserve">Resolved</t>
        </is>
      </c>
      <c r="I2645" t="inlineStr">
        <is>
          <t xml:space="preserve">Remarks: [Mispronunciation]
Line from script:
"Caleb, der vor dem Operationssaal auf und ab ging, sprang auf, als sich die Aufzugtüren öffneten und Damien mit Aurora an seiner Seite und Jacob im Schlepptau herausschritt."
-----
Note (if required): Jacob is pronounced incorrectly. The name should be pronounced with English pronunciation.</t>
        </is>
      </c>
      <c r="J2645" t="inlineStr">
        <is>
          <t xml:space="preserve">VOA</t>
        </is>
      </c>
      <c r="K2645" t="inlineStr">
        <is>
          <t xml:space="preserve">Mispronunciation</t>
        </is>
      </c>
      <c r="L2645" t="inlineStr">
        <is>
          <t xml:space="preserve">Mispronunciation</t>
        </is>
      </c>
      <c r="M2645" t="str">
        <f>IFERROR(IF(VLOOKUP(L2645,'Quantification'!$A:$B,2,FALSE)&amp;""="","Unclassified",VLOOKUP(L2645,'Quantification'!$A:$B,2,FALSE)),"Unclassified")</f>
        <v>Major</v>
      </c>
      <c r="N2645" t="inlineStr">
        <is>
          <t xml:space="preserve">con-khera.mirjam@pocketfm.com</t>
        </is>
      </c>
      <c r="O2645" t="inlineStr">
        <is>
          <t xml:space="preserve">Issues found in raw</t>
        </is>
      </c>
      <c r="P2645" t="str">
        <f>IF(OR(O2645="Issues found in master",O2645="Final master"),"Master",IF(OR(O2645="Ready for Master",O2645="Issues found in raw",O2645="Raw under QC",O2645="Issues resolved in raw"),"Raw","-"))</f>
        <v>Raw</v>
      </c>
      <c r="Q2645" s="13">
        <v>46261.15</v>
      </c>
      <c r="R2645" t="inlineStr">
        <is>
          <t xml:space="preserve">2026-08 (Aug)</t>
        </is>
      </c>
      <c r="S2645">
        <f>IF(M2645="Not an error",0,IF(COUNTIFS($A$2:$A2645,$A2645,$D$2:$D2645,$D2645,$M$2:$M2645,"&lt;&gt;Not an error")=1,1,0))</f>
        <v>0</v>
      </c>
      <c r="T2645">
        <f>IF(M2645&lt;&gt;"Major",0,IF(COUNTIFS($A$2:$A2645,$A2645,$D$2:$D2645,$D2645,$M$2:$M2645,"Major")=1,1,0))</f>
        <v>0</v>
      </c>
      <c r="U2645">
        <f>IF(M2645&lt;&gt;"Minor",0,IF(COUNTIFS($A$2:$A2645,$A2645,$D$2:$D2645,$D2645,$M$2:$M2645,"Minor")=1,1,0))</f>
        <v>0</v>
      </c>
    </row>
    <row r="2646">
      <c r="A2646" t="inlineStr">
        <is>
          <t xml:space="preserve">9a175f97e92a638a5697307799ea3b8b8f419aac</t>
        </is>
      </c>
      <c r="B2646" t="inlineStr">
        <is>
          <t xml:space="preserve">The Miracle Heiress</t>
        </is>
      </c>
      <c r="C2646" t="inlineStr">
        <is>
          <t xml:space="preserve">Die Wundererbin</t>
        </is>
      </c>
      <c r="D2646" t="inlineStr">
        <is>
          <t xml:space="preserve">d02ed67601da7f4c73be7d7ad04d39dd17b3e71a</t>
        </is>
      </c>
      <c r="E2646" t="inlineStr">
        <is>
          <t xml:space="preserve">Episode 17: Aurora Muss Donovan Wieder Retten</t>
        </is>
      </c>
      <c r="F2646">
        <v>17</v>
      </c>
      <c r="G2646" t="inlineStr">
        <is>
          <t xml:space="preserve">12:21-12:30</t>
        </is>
      </c>
      <c r="H2646" t="inlineStr">
        <is>
          <t xml:space="preserve">Resolved</t>
        </is>
      </c>
      <c r="I2646" t="inlineStr">
        <is>
          <t xml:space="preserve">Remarks: [Script Error]
Line from script:
"â€žMiss Blackwell, was ist der nÃ¤chste Schritt?â€œ, fragte einer der Ã„rzte, dessen jahrelange Erfahrung in diesem Moment nutzlos war."
-----
Note (if required): Character naming / continuity issue. The doctors do not know yet that Aurora is a Blackwell. Suggested: â€œMiss Auroraâ€_x009d_ or â€œMiss Monroe.â€_x009d_</t>
        </is>
      </c>
      <c r="J2646" t="inlineStr">
        <is>
          <t xml:space="preserve">VOA</t>
        </is>
      </c>
      <c r="K2646" t="inlineStr">
        <is>
          <t xml:space="preserve">Script Error</t>
        </is>
      </c>
      <c r="L2646" t="inlineStr">
        <is>
          <t xml:space="preserve">Script error</t>
        </is>
      </c>
      <c r="M2646" t="str">
        <f>IFERROR(IF(VLOOKUP(L2646,'Quantification'!$A:$B,2,FALSE)&amp;""="","Unclassified",VLOOKUP(L2646,'Quantification'!$A:$B,2,FALSE)),"Unclassified")</f>
        <v>Major</v>
      </c>
      <c r="N2646" t="inlineStr">
        <is>
          <t xml:space="preserve">con-khera.mirjam@pocketfm.com</t>
        </is>
      </c>
      <c r="O2646" t="inlineStr">
        <is>
          <t xml:space="preserve">Issues found in raw</t>
        </is>
      </c>
      <c r="P2646" t="str">
        <f>IF(OR(O2646="Issues found in master",O2646="Final master"),"Master",IF(OR(O2646="Ready for Master",O2646="Issues found in raw",O2646="Raw under QC",O2646="Issues resolved in raw"),"Raw","-"))</f>
        <v>Raw</v>
      </c>
      <c r="Q2646" s="13">
        <v>46261.15</v>
      </c>
      <c r="R2646" t="inlineStr">
        <is>
          <t xml:space="preserve">2026-08 (Aug)</t>
        </is>
      </c>
      <c r="S2646">
        <f>IF(M2646="Not an error",0,IF(COUNTIFS($A$2:$A2646,$A2646,$D$2:$D2646,$D2646,$M$2:$M2646,"&lt;&gt;Not an error")=1,1,0))</f>
        <v>0</v>
      </c>
      <c r="T2646">
        <f>IF(M2646&lt;&gt;"Major",0,IF(COUNTIFS($A$2:$A2646,$A2646,$D$2:$D2646,$D2646,$M$2:$M2646,"Major")=1,1,0))</f>
        <v>0</v>
      </c>
      <c r="U2646">
        <f>IF(M2646&lt;&gt;"Minor",0,IF(COUNTIFS($A$2:$A2646,$A2646,$D$2:$D2646,$D2646,$M$2:$M2646,"Minor")=1,1,0))</f>
        <v>0</v>
      </c>
    </row>
    <row r="2647">
      <c r="A2647" t="inlineStr">
        <is>
          <t xml:space="preserve">9a175f97e92a638a5697307799ea3b8b8f419aac</t>
        </is>
      </c>
      <c r="B2647" t="inlineStr">
        <is>
          <t xml:space="preserve">The Miracle Heiress</t>
        </is>
      </c>
      <c r="C2647" t="inlineStr">
        <is>
          <t xml:space="preserve">Die Wundererbin</t>
        </is>
      </c>
      <c r="D2647" t="inlineStr">
        <is>
          <t xml:space="preserve">5406382219ec417a672328c964f09ec46c55cd6f</t>
        </is>
      </c>
      <c r="E2647" t="inlineStr">
        <is>
          <t xml:space="preserve">Episode 18: Panik Im OP</t>
        </is>
      </c>
      <c r="F2647">
        <v>18</v>
      </c>
      <c r="G2647" t="inlineStr">
        <is>
          <t xml:space="preserve">1:54-1:59</t>
        </is>
      </c>
      <c r="H2647" t="inlineStr">
        <is>
          <t xml:space="preserve">Resolved</t>
        </is>
      </c>
      <c r="I2647" t="inlineStr">
        <is>
          <t xml:space="preserve">Remarks: [Script Error]
Line from script:
"â€žMister Hawthorne hat gesagt, wir sollen alle Anweisungen von Miss Blackwell befolgen.â€œ"
-----
Note (if required): Character naming / continuity issue. The doctors do not know yet that Aurora is a Blackwell. Suggested: â€œMiss Auroraâ€_x009d_ or â€œMiss Monroe.â€_x009d_</t>
        </is>
      </c>
      <c r="J2647" t="inlineStr">
        <is>
          <t xml:space="preserve">VOA</t>
        </is>
      </c>
      <c r="K2647" t="inlineStr">
        <is>
          <t xml:space="preserve">Script Error</t>
        </is>
      </c>
      <c r="L2647" t="inlineStr">
        <is>
          <t xml:space="preserve">Script error</t>
        </is>
      </c>
      <c r="M2647" t="str">
        <f>IFERROR(IF(VLOOKUP(L2647,'Quantification'!$A:$B,2,FALSE)&amp;""="","Unclassified",VLOOKUP(L2647,'Quantification'!$A:$B,2,FALSE)),"Unclassified")</f>
        <v>Major</v>
      </c>
      <c r="N2647" t="inlineStr">
        <is>
          <t xml:space="preserve">con-khera.mirjam@pocketfm.com</t>
        </is>
      </c>
      <c r="O2647" t="inlineStr">
        <is>
          <t xml:space="preserve">Issues found in raw</t>
        </is>
      </c>
      <c r="P2647" t="str">
        <f>IF(OR(O2647="Issues found in master",O2647="Final master"),"Master",IF(OR(O2647="Ready for Master",O2647="Issues found in raw",O2647="Raw under QC",O2647="Issues resolved in raw"),"Raw","-"))</f>
        <v>Raw</v>
      </c>
      <c r="Q2647" s="13">
        <v>46261.15</v>
      </c>
      <c r="R2647" t="inlineStr">
        <is>
          <t xml:space="preserve">2026-08 (Aug)</t>
        </is>
      </c>
      <c r="S2647">
        <f>IF(M2647="Not an error",0,IF(COUNTIFS($A$2:$A2647,$A2647,$D$2:$D2647,$D2647,$M$2:$M2647,"&lt;&gt;Not an error")=1,1,0))</f>
        <v>1</v>
      </c>
      <c r="T2647">
        <f>IF(M2647&lt;&gt;"Major",0,IF(COUNTIFS($A$2:$A2647,$A2647,$D$2:$D2647,$D2647,$M$2:$M2647,"Major")=1,1,0))</f>
        <v>1</v>
      </c>
      <c r="U2647">
        <f>IF(M2647&lt;&gt;"Minor",0,IF(COUNTIFS($A$2:$A2647,$A2647,$D$2:$D2647,$D2647,$M$2:$M2647,"Minor")=1,1,0))</f>
        <v>0</v>
      </c>
    </row>
    <row r="2648">
      <c r="A2648" t="inlineStr">
        <is>
          <t xml:space="preserve">9a175f97e92a638a5697307799ea3b8b8f419aac</t>
        </is>
      </c>
      <c r="B2648" t="inlineStr">
        <is>
          <t xml:space="preserve">The Miracle Heiress</t>
        </is>
      </c>
      <c r="C2648" t="inlineStr">
        <is>
          <t xml:space="preserve">Die Wundererbin</t>
        </is>
      </c>
      <c r="D2648" t="inlineStr">
        <is>
          <t xml:space="preserve">5406382219ec417a672328c964f09ec46c55cd6f</t>
        </is>
      </c>
      <c r="E2648" t="inlineStr">
        <is>
          <t xml:space="preserve">Episode 18: Panik Im OP</t>
        </is>
      </c>
      <c r="F2648">
        <v>18</v>
      </c>
      <c r="G2648" t="inlineStr">
        <is>
          <t xml:space="preserve">4:00-4:02</t>
        </is>
      </c>
      <c r="H2648" t="inlineStr">
        <is>
          <t xml:space="preserve">Resolved</t>
        </is>
      </c>
      <c r="I2648" t="inlineStr">
        <is>
          <t xml:space="preserve">„Mister Hawthorne, Miss Blackwell, sie.“,</t>
        </is>
      </c>
      <c r="J2648" t="inlineStr">
        <is>
          <t xml:space="preserve">VOA</t>
        </is>
      </c>
      <c r="K2648" t="inlineStr">
        <is>
          <t xml:space="preserve">Script Error</t>
        </is>
      </c>
      <c r="L2648" t="inlineStr">
        <is>
          <t xml:space="preserve">Script error</t>
        </is>
      </c>
      <c r="M2648" t="str">
        <f>IFERROR(IF(VLOOKUP(L2648,'Quantification'!$A:$B,2,FALSE)&amp;""="","Unclassified",VLOOKUP(L2648,'Quantification'!$A:$B,2,FALSE)),"Unclassified")</f>
        <v>Major</v>
      </c>
      <c r="N2648" t="inlineStr">
        <is>
          <t xml:space="preserve">con-khera.mirjam@pocketfm.com</t>
        </is>
      </c>
      <c r="O2648" t="inlineStr">
        <is>
          <t xml:space="preserve">Issues found in raw</t>
        </is>
      </c>
      <c r="P2648" t="str">
        <f>IF(OR(O2648="Issues found in master",O2648="Final master"),"Master",IF(OR(O2648="Ready for Master",O2648="Issues found in raw",O2648="Raw under QC",O2648="Issues resolved in raw"),"Raw","-"))</f>
        <v>Raw</v>
      </c>
      <c r="Q2648" s="13">
        <v>46261.15</v>
      </c>
      <c r="R2648" t="inlineStr">
        <is>
          <t xml:space="preserve">2026-08 (Aug)</t>
        </is>
      </c>
      <c r="S2648">
        <f>IF(M2648="Not an error",0,IF(COUNTIFS($A$2:$A2648,$A2648,$D$2:$D2648,$D2648,$M$2:$M2648,"&lt;&gt;Not an error")=1,1,0))</f>
        <v>0</v>
      </c>
      <c r="T2648">
        <f>IF(M2648&lt;&gt;"Major",0,IF(COUNTIFS($A$2:$A2648,$A2648,$D$2:$D2648,$D2648,$M$2:$M2648,"Major")=1,1,0))</f>
        <v>0</v>
      </c>
      <c r="U2648">
        <f>IF(M2648&lt;&gt;"Minor",0,IF(COUNTIFS($A$2:$A2648,$A2648,$D$2:$D2648,$D2648,$M$2:$M2648,"Minor")=1,1,0))</f>
        <v>0</v>
      </c>
    </row>
    <row r="2649">
      <c r="A2649" t="inlineStr">
        <is>
          <t xml:space="preserve">9a175f97e92a638a5697307799ea3b8b8f419aac</t>
        </is>
      </c>
      <c r="B2649" t="inlineStr">
        <is>
          <t xml:space="preserve">The Miracle Heiress</t>
        </is>
      </c>
      <c r="C2649" t="inlineStr">
        <is>
          <t xml:space="preserve">Die Wundererbin</t>
        </is>
      </c>
      <c r="D2649" t="inlineStr">
        <is>
          <t xml:space="preserve">5406382219ec417a672328c964f09ec46c55cd6f</t>
        </is>
      </c>
      <c r="E2649" t="inlineStr">
        <is>
          <t xml:space="preserve">Episode 18: Panik Im OP</t>
        </is>
      </c>
      <c r="F2649">
        <v>18</v>
      </c>
      <c r="G2649" t="inlineStr">
        <is>
          <t xml:space="preserve">5:17-5:22</t>
        </is>
      </c>
      <c r="H2649" t="inlineStr">
        <is>
          <t xml:space="preserve">Resolved</t>
        </is>
      </c>
      <c r="I2649" t="inlineStr">
        <is>
          <t xml:space="preserve">Remarks: [Script Error]
Line from script:
"Jeden Tag, jeden Augenblick, ging sie ihm mehr unter die Haut."
-----
Note (if required): Continuity issue. Damien and Aurora only met yesterday, so â€œjeden Tagâ€_x009d_ is inaccurate. Suggested: â€œMit jedem Augenblick ging sie ihm mehr unter die Haut.â€_x009d_</t>
        </is>
      </c>
      <c r="J2649" t="inlineStr">
        <is>
          <t xml:space="preserve">VOA</t>
        </is>
      </c>
      <c r="K2649" t="inlineStr">
        <is>
          <t xml:space="preserve">Script Error</t>
        </is>
      </c>
      <c r="L2649" t="inlineStr">
        <is>
          <t xml:space="preserve">Script error</t>
        </is>
      </c>
      <c r="M2649" t="str">
        <f>IFERROR(IF(VLOOKUP(L2649,'Quantification'!$A:$B,2,FALSE)&amp;""="","Unclassified",VLOOKUP(L2649,'Quantification'!$A:$B,2,FALSE)),"Unclassified")</f>
        <v>Major</v>
      </c>
      <c r="N2649" t="inlineStr">
        <is>
          <t xml:space="preserve">con-khera.mirjam@pocketfm.com</t>
        </is>
      </c>
      <c r="O2649" t="inlineStr">
        <is>
          <t xml:space="preserve">Issues found in raw</t>
        </is>
      </c>
      <c r="P2649" t="str">
        <f>IF(OR(O2649="Issues found in master",O2649="Final master"),"Master",IF(OR(O2649="Ready for Master",O2649="Issues found in raw",O2649="Raw under QC",O2649="Issues resolved in raw"),"Raw","-"))</f>
        <v>Raw</v>
      </c>
      <c r="Q2649" s="13">
        <v>46261.15</v>
      </c>
      <c r="R2649" t="inlineStr">
        <is>
          <t xml:space="preserve">2026-08 (Aug)</t>
        </is>
      </c>
      <c r="S2649">
        <f>IF(M2649="Not an error",0,IF(COUNTIFS($A$2:$A2649,$A2649,$D$2:$D2649,$D2649,$M$2:$M2649,"&lt;&gt;Not an error")=1,1,0))</f>
        <v>0</v>
      </c>
      <c r="T2649">
        <f>IF(M2649&lt;&gt;"Major",0,IF(COUNTIFS($A$2:$A2649,$A2649,$D$2:$D2649,$D2649,$M$2:$M2649,"Major")=1,1,0))</f>
        <v>0</v>
      </c>
      <c r="U2649">
        <f>IF(M2649&lt;&gt;"Minor",0,IF(COUNTIFS($A$2:$A2649,$A2649,$D$2:$D2649,$D2649,$M$2:$M2649,"Minor")=1,1,0))</f>
        <v>0</v>
      </c>
    </row>
    <row r="2650">
      <c r="A2650" t="inlineStr">
        <is>
          <t xml:space="preserve">9a175f97e92a638a5697307799ea3b8b8f419aac</t>
        </is>
      </c>
      <c r="B2650" t="inlineStr">
        <is>
          <t xml:space="preserve">The Miracle Heiress</t>
        </is>
      </c>
      <c r="C2650" t="inlineStr">
        <is>
          <t xml:space="preserve">Die Wundererbin</t>
        </is>
      </c>
      <c r="D2650" t="inlineStr">
        <is>
          <t xml:space="preserve">5406382219ec417a672328c964f09ec46c55cd6f</t>
        </is>
      </c>
      <c r="E2650" t="inlineStr">
        <is>
          <t xml:space="preserve">Episode 18: Panik Im OP</t>
        </is>
      </c>
      <c r="F2650">
        <v>18</v>
      </c>
      <c r="G2650" t="inlineStr">
        <is>
          <t xml:space="preserve">5:42-5:44</t>
        </is>
      </c>
      <c r="H2650" t="inlineStr">
        <is>
          <t xml:space="preserve">Resolved</t>
        </is>
      </c>
      <c r="I2650" t="inlineStr">
        <is>
          <t xml:space="preserve">Remarks: [Localization]
Line from script:
"Setz mich einfach in der NÃ¤he vom Wiesenpark ab."
-----
Note (if required): Localization consistency issue. â€œWiesenparkâ€_x009d_ should be localized consistently. Suggested: â€œSetz mich einfach in der NÃ¤he vom Meadow Park ab.â€_x009d_</t>
        </is>
      </c>
      <c r="J2650" t="inlineStr">
        <is>
          <t xml:space="preserve">VOA</t>
        </is>
      </c>
      <c r="K2650" t="inlineStr">
        <is>
          <t xml:space="preserve">Script Error</t>
        </is>
      </c>
      <c r="L2650" t="inlineStr">
        <is>
          <t xml:space="preserve">Script error</t>
        </is>
      </c>
      <c r="M2650" t="str">
        <f>IFERROR(IF(VLOOKUP(L2650,'Quantification'!$A:$B,2,FALSE)&amp;""="","Unclassified",VLOOKUP(L2650,'Quantification'!$A:$B,2,FALSE)),"Unclassified")</f>
        <v>Major</v>
      </c>
      <c r="N2650" t="inlineStr">
        <is>
          <t xml:space="preserve">con-khera.mirjam@pocketfm.com</t>
        </is>
      </c>
      <c r="O2650" t="inlineStr">
        <is>
          <t xml:space="preserve">Issues found in raw</t>
        </is>
      </c>
      <c r="P2650" t="str">
        <f>IF(OR(O2650="Issues found in master",O2650="Final master"),"Master",IF(OR(O2650="Ready for Master",O2650="Issues found in raw",O2650="Raw under QC",O2650="Issues resolved in raw"),"Raw","-"))</f>
        <v>Raw</v>
      </c>
      <c r="Q2650" s="13">
        <v>46261.15</v>
      </c>
      <c r="R2650" t="inlineStr">
        <is>
          <t xml:space="preserve">2026-08 (Aug)</t>
        </is>
      </c>
      <c r="S2650">
        <f>IF(M2650="Not an error",0,IF(COUNTIFS($A$2:$A2650,$A2650,$D$2:$D2650,$D2650,$M$2:$M2650,"&lt;&gt;Not an error")=1,1,0))</f>
        <v>0</v>
      </c>
      <c r="T2650">
        <f>IF(M2650&lt;&gt;"Major",0,IF(COUNTIFS($A$2:$A2650,$A2650,$D$2:$D2650,$D2650,$M$2:$M2650,"Major")=1,1,0))</f>
        <v>0</v>
      </c>
      <c r="U2650">
        <f>IF(M2650&lt;&gt;"Minor",0,IF(COUNTIFS($A$2:$A2650,$A2650,$D$2:$D2650,$D2650,$M$2:$M2650,"Minor")=1,1,0))</f>
        <v>0</v>
      </c>
    </row>
    <row r="2651">
      <c r="A2651" t="inlineStr">
        <is>
          <t xml:space="preserve">9a175f97e92a638a5697307799ea3b8b8f419aac</t>
        </is>
      </c>
      <c r="B2651" t="inlineStr">
        <is>
          <t xml:space="preserve">The Miracle Heiress</t>
        </is>
      </c>
      <c r="C2651" t="inlineStr">
        <is>
          <t xml:space="preserve">Die Wundererbin</t>
        </is>
      </c>
      <c r="D2651" t="inlineStr">
        <is>
          <t xml:space="preserve">5406382219ec417a672328c964f09ec46c55cd6f</t>
        </is>
      </c>
      <c r="E2651" t="inlineStr">
        <is>
          <t xml:space="preserve">Episode 18: Panik Im OP</t>
        </is>
      </c>
      <c r="F2651">
        <v>18</v>
      </c>
      <c r="G2651" t="inlineStr">
        <is>
          <t xml:space="preserve">5:50-5:52</t>
        </is>
      </c>
      <c r="H2651" t="inlineStr">
        <is>
          <t xml:space="preserve">Resolved</t>
        </is>
      </c>
      <c r="I2651" t="inlineStr">
        <is>
          <t xml:space="preserve">Der Wiesenpark?</t>
        </is>
      </c>
      <c r="J2651" t="inlineStr">
        <is>
          <t xml:space="preserve">VOA</t>
        </is>
      </c>
      <c r="K2651" t="inlineStr">
        <is>
          <t xml:space="preserve">Script Error</t>
        </is>
      </c>
      <c r="L2651" t="inlineStr">
        <is>
          <t xml:space="preserve">Script error</t>
        </is>
      </c>
      <c r="M2651" t="str">
        <f>IFERROR(IF(VLOOKUP(L2651,'Quantification'!$A:$B,2,FALSE)&amp;""="","Unclassified",VLOOKUP(L2651,'Quantification'!$A:$B,2,FALSE)),"Unclassified")</f>
        <v>Major</v>
      </c>
      <c r="N2651" t="inlineStr">
        <is>
          <t xml:space="preserve">con-khera.mirjam@pocketfm.com</t>
        </is>
      </c>
      <c r="O2651" t="inlineStr">
        <is>
          <t xml:space="preserve">Issues found in raw</t>
        </is>
      </c>
      <c r="P2651" t="str">
        <f>IF(OR(O2651="Issues found in master",O2651="Final master"),"Master",IF(OR(O2651="Ready for Master",O2651="Issues found in raw",O2651="Raw under QC",O2651="Issues resolved in raw"),"Raw","-"))</f>
        <v>Raw</v>
      </c>
      <c r="Q2651" s="13">
        <v>46261.15</v>
      </c>
      <c r="R2651" t="inlineStr">
        <is>
          <t xml:space="preserve">2026-08 (Aug)</t>
        </is>
      </c>
      <c r="S2651">
        <f>IF(M2651="Not an error",0,IF(COUNTIFS($A$2:$A2651,$A2651,$D$2:$D2651,$D2651,$M$2:$M2651,"&lt;&gt;Not an error")=1,1,0))</f>
        <v>0</v>
      </c>
      <c r="T2651">
        <f>IF(M2651&lt;&gt;"Major",0,IF(COUNTIFS($A$2:$A2651,$A2651,$D$2:$D2651,$D2651,$M$2:$M2651,"Major")=1,1,0))</f>
        <v>0</v>
      </c>
      <c r="U2651">
        <f>IF(M2651&lt;&gt;"Minor",0,IF(COUNTIFS($A$2:$A2651,$A2651,$D$2:$D2651,$D2651,$M$2:$M2651,"Minor")=1,1,0))</f>
        <v>0</v>
      </c>
    </row>
    <row r="2652">
      <c r="A2652" t="inlineStr">
        <is>
          <t xml:space="preserve">9a175f97e92a638a5697307799ea3b8b8f419aac</t>
        </is>
      </c>
      <c r="B2652" t="inlineStr">
        <is>
          <t xml:space="preserve">The Miracle Heiress</t>
        </is>
      </c>
      <c r="C2652" t="inlineStr">
        <is>
          <t xml:space="preserve">Die Wundererbin</t>
        </is>
      </c>
      <c r="D2652" t="inlineStr">
        <is>
          <t xml:space="preserve">5406382219ec417a672328c964f09ec46c55cd6f</t>
        </is>
      </c>
      <c r="E2652" t="inlineStr">
        <is>
          <t xml:space="preserve">Episode 18: Panik Im OP</t>
        </is>
      </c>
      <c r="F2652">
        <v>18</v>
      </c>
      <c r="G2652" t="inlineStr">
        <is>
          <t xml:space="preserve">5:58-6:03</t>
        </is>
      </c>
      <c r="H2652" t="inlineStr">
        <is>
          <t xml:space="preserve">Resolved</t>
        </is>
      </c>
      <c r="I2652" t="inlineStr">
        <is>
          <t xml:space="preserve">Remarks: [Localization]
Line from script:
"Und vorhin hatte er sie in der NÃ¤he der alten, verfallenen Heilig-Kreuz-Kirche abgeholt."
-----
Note (if required): Localization consistency issue. The church name should be localized consistently. Suggested: â€œUnd vorhin hatte er sie in der NÃ¤he der alten, verfallenen Saint Johnâ€™s Church abgeholt.â€_x009d_</t>
        </is>
      </c>
      <c r="J2652" t="inlineStr">
        <is>
          <t xml:space="preserve">VOA</t>
        </is>
      </c>
      <c r="K2652" t="inlineStr">
        <is>
          <t xml:space="preserve">Script Error</t>
        </is>
      </c>
      <c r="L2652" t="inlineStr">
        <is>
          <t xml:space="preserve">Script error</t>
        </is>
      </c>
      <c r="M2652" t="str">
        <f>IFERROR(IF(VLOOKUP(L2652,'Quantification'!$A:$B,2,FALSE)&amp;""="","Unclassified",VLOOKUP(L2652,'Quantification'!$A:$B,2,FALSE)),"Unclassified")</f>
        <v>Major</v>
      </c>
      <c r="N2652" t="inlineStr">
        <is>
          <t xml:space="preserve">con-khera.mirjam@pocketfm.com</t>
        </is>
      </c>
      <c r="O2652" t="inlineStr">
        <is>
          <t xml:space="preserve">Issues found in raw</t>
        </is>
      </c>
      <c r="P2652" t="str">
        <f>IF(OR(O2652="Issues found in master",O2652="Final master"),"Master",IF(OR(O2652="Ready for Master",O2652="Issues found in raw",O2652="Raw under QC",O2652="Issues resolved in raw"),"Raw","-"))</f>
        <v>Raw</v>
      </c>
      <c r="Q2652" s="13">
        <v>46261.15</v>
      </c>
      <c r="R2652" t="inlineStr">
        <is>
          <t xml:space="preserve">2026-08 (Aug)</t>
        </is>
      </c>
      <c r="S2652">
        <f>IF(M2652="Not an error",0,IF(COUNTIFS($A$2:$A2652,$A2652,$D$2:$D2652,$D2652,$M$2:$M2652,"&lt;&gt;Not an error")=1,1,0))</f>
        <v>0</v>
      </c>
      <c r="T2652">
        <f>IF(M2652&lt;&gt;"Major",0,IF(COUNTIFS($A$2:$A2652,$A2652,$D$2:$D2652,$D2652,$M$2:$M2652,"Major")=1,1,0))</f>
        <v>0</v>
      </c>
      <c r="U2652">
        <f>IF(M2652&lt;&gt;"Minor",0,IF(COUNTIFS($A$2:$A2652,$A2652,$D$2:$D2652,$D2652,$M$2:$M2652,"Minor")=1,1,0))</f>
        <v>0</v>
      </c>
    </row>
    <row r="2653">
      <c r="A2653" t="inlineStr">
        <is>
          <t xml:space="preserve">9a175f97e92a638a5697307799ea3b8b8f419aac</t>
        </is>
      </c>
      <c r="B2653" t="inlineStr">
        <is>
          <t xml:space="preserve">The Miracle Heiress</t>
        </is>
      </c>
      <c r="C2653" t="inlineStr">
        <is>
          <t xml:space="preserve">Die Wundererbin</t>
        </is>
      </c>
      <c r="D2653" t="inlineStr">
        <is>
          <t xml:space="preserve">5406382219ec417a672328c964f09ec46c55cd6f</t>
        </is>
      </c>
      <c r="E2653" t="inlineStr">
        <is>
          <t xml:space="preserve">Episode 18: Panik Im OP</t>
        </is>
      </c>
      <c r="F2653">
        <v>18</v>
      </c>
      <c r="G2653" t="inlineStr">
        <is>
          <t xml:space="preserve">11:50-11:53</t>
        </is>
      </c>
      <c r="H2653" t="inlineStr">
        <is>
          <t xml:space="preserve">Resolved</t>
        </is>
      </c>
      <c r="I2653" t="inlineStr">
        <is>
          <t xml:space="preserve">Remarks: [Script Error]
Line from script:
"Sie riss Martin die Karte aus der Hand."
-----
Note (if required): Action / character logic issue. The card should be taken from Aurora, not Martin. Suggested: â€œSie riss Aurora die Karte aus der Hand.â€_x009d_</t>
        </is>
      </c>
      <c r="J2653" t="inlineStr">
        <is>
          <t xml:space="preserve">VOA</t>
        </is>
      </c>
      <c r="K2653" t="inlineStr">
        <is>
          <t xml:space="preserve">Script Error</t>
        </is>
      </c>
      <c r="L2653" t="inlineStr">
        <is>
          <t xml:space="preserve">Script error</t>
        </is>
      </c>
      <c r="M2653" t="str">
        <f>IFERROR(IF(VLOOKUP(L2653,'Quantification'!$A:$B,2,FALSE)&amp;""="","Unclassified",VLOOKUP(L2653,'Quantification'!$A:$B,2,FALSE)),"Unclassified")</f>
        <v>Major</v>
      </c>
      <c r="N2653" t="inlineStr">
        <is>
          <t xml:space="preserve">con-khera.mirjam@pocketfm.com</t>
        </is>
      </c>
      <c r="O2653" t="inlineStr">
        <is>
          <t xml:space="preserve">Issues found in raw</t>
        </is>
      </c>
      <c r="P2653" t="str">
        <f>IF(OR(O2653="Issues found in master",O2653="Final master"),"Master",IF(OR(O2653="Ready for Master",O2653="Issues found in raw",O2653="Raw under QC",O2653="Issues resolved in raw"),"Raw","-"))</f>
        <v>Raw</v>
      </c>
      <c r="Q2653" s="13">
        <v>46261.15</v>
      </c>
      <c r="R2653" t="inlineStr">
        <is>
          <t xml:space="preserve">2026-08 (Aug)</t>
        </is>
      </c>
      <c r="S2653">
        <f>IF(M2653="Not an error",0,IF(COUNTIFS($A$2:$A2653,$A2653,$D$2:$D2653,$D2653,$M$2:$M2653,"&lt;&gt;Not an error")=1,1,0))</f>
        <v>0</v>
      </c>
      <c r="T2653">
        <f>IF(M2653&lt;&gt;"Major",0,IF(COUNTIFS($A$2:$A2653,$A2653,$D$2:$D2653,$D2653,$M$2:$M2653,"Major")=1,1,0))</f>
        <v>0</v>
      </c>
      <c r="U2653">
        <f>IF(M2653&lt;&gt;"Minor",0,IF(COUNTIFS($A$2:$A2653,$A2653,$D$2:$D2653,$D2653,$M$2:$M2653,"Minor")=1,1,0))</f>
        <v>0</v>
      </c>
    </row>
    <row r="2654">
      <c r="A2654" t="inlineStr">
        <is>
          <t xml:space="preserve">9a175f97e92a638a5697307799ea3b8b8f419aac</t>
        </is>
      </c>
      <c r="B2654" t="inlineStr">
        <is>
          <t xml:space="preserve">The Miracle Heiress</t>
        </is>
      </c>
      <c r="C2654" t="inlineStr">
        <is>
          <t xml:space="preserve">Die Wundererbin</t>
        </is>
      </c>
      <c r="D2654" t="inlineStr">
        <is>
          <t xml:space="preserve">5406382219ec417a672328c964f09ec46c55cd6f</t>
        </is>
      </c>
      <c r="E2654" t="inlineStr">
        <is>
          <t xml:space="preserve">Episode 18: Panik Im OP</t>
        </is>
      </c>
      <c r="F2654">
        <v>18</v>
      </c>
      <c r="G2654" t="inlineStr">
        <is>
          <t xml:space="preserve">14:08-14:16</t>
        </is>
      </c>
      <c r="H2654" t="inlineStr">
        <is>
          <t xml:space="preserve">Resolved</t>
        </is>
      </c>
      <c r="I2654" t="inlineStr">
        <is>
          <t xml:space="preserve">Remarks: [Script Error]
Line from script:
"Und als Jessica, ihre richtige Tochter, endlich nach Hause gekommen war, hatte Eloise ihr keinerlei Zuneigung gezeigt."
-----
Note (if required): Character relationship issue. Jessica is Eloiseâ€™s granddaughter, not her daughter. Suggested: â€œUnd als Jessica, ihre richtige Enkelin, endlich nach Hause gekommen war...â€_x009d_</t>
        </is>
      </c>
      <c r="J2654" t="inlineStr">
        <is>
          <t xml:space="preserve">VOA</t>
        </is>
      </c>
      <c r="K2654" t="inlineStr">
        <is>
          <t xml:space="preserve">Script Error</t>
        </is>
      </c>
      <c r="L2654" t="inlineStr">
        <is>
          <t xml:space="preserve">Script error</t>
        </is>
      </c>
      <c r="M2654" t="str">
        <f>IFERROR(IF(VLOOKUP(L2654,'Quantification'!$A:$B,2,FALSE)&amp;""="","Unclassified",VLOOKUP(L2654,'Quantification'!$A:$B,2,FALSE)),"Unclassified")</f>
        <v>Major</v>
      </c>
      <c r="N2654" t="inlineStr">
        <is>
          <t xml:space="preserve">con-khera.mirjam@pocketfm.com</t>
        </is>
      </c>
      <c r="O2654" t="inlineStr">
        <is>
          <t xml:space="preserve">Issues found in raw</t>
        </is>
      </c>
      <c r="P2654" t="str">
        <f>IF(OR(O2654="Issues found in master",O2654="Final master"),"Master",IF(OR(O2654="Ready for Master",O2654="Issues found in raw",O2654="Raw under QC",O2654="Issues resolved in raw"),"Raw","-"))</f>
        <v>Raw</v>
      </c>
      <c r="Q2654" s="13">
        <v>46261.15</v>
      </c>
      <c r="R2654" t="inlineStr">
        <is>
          <t xml:space="preserve">2026-08 (Aug)</t>
        </is>
      </c>
      <c r="S2654">
        <f>IF(M2654="Not an error",0,IF(COUNTIFS($A$2:$A2654,$A2654,$D$2:$D2654,$D2654,$M$2:$M2654,"&lt;&gt;Not an error")=1,1,0))</f>
        <v>0</v>
      </c>
      <c r="T2654">
        <f>IF(M2654&lt;&gt;"Major",0,IF(COUNTIFS($A$2:$A2654,$A2654,$D$2:$D2654,$D2654,$M$2:$M2654,"Major")=1,1,0))</f>
        <v>0</v>
      </c>
      <c r="U2654">
        <f>IF(M2654&lt;&gt;"Minor",0,IF(COUNTIFS($A$2:$A2654,$A2654,$D$2:$D2654,$D2654,$M$2:$M2654,"Minor")=1,1,0))</f>
        <v>0</v>
      </c>
    </row>
    <row r="2655">
      <c r="A2655" t="inlineStr">
        <is>
          <t xml:space="preserve">9a175f97e92a638a5697307799ea3b8b8f419aac</t>
        </is>
      </c>
      <c r="B2655" t="inlineStr">
        <is>
          <t xml:space="preserve">The Miracle Heiress</t>
        </is>
      </c>
      <c r="C2655" t="inlineStr">
        <is>
          <t xml:space="preserve">Die Wundererbin</t>
        </is>
      </c>
      <c r="D2655" t="inlineStr">
        <is>
          <t xml:space="preserve">a35f177e96486634144682d59f4c1e68ef7af462</t>
        </is>
      </c>
      <c r="E2655" t="inlineStr">
        <is>
          <t xml:space="preserve">Episode 19: Tom S Wut</t>
        </is>
      </c>
      <c r="F2655">
        <v>19</v>
      </c>
      <c r="G2655" t="inlineStr">
        <is>
          <t xml:space="preserve">0:47-0:51</t>
        </is>
      </c>
      <c r="H2655" t="inlineStr">
        <is>
          <t xml:space="preserve">Resolved</t>
        </is>
      </c>
      <c r="I2655" t="inlineStr">
        <is>
          <t xml:space="preserve">Remarks: [Script Error]
Line from script:
"â€žWas sollen wir tun, wenn sie anfÃ¤ngt, Jessica und Sawyer Probleme zu bereiten?â€œ"
-----
Note (if required): Continuity / character naming issue. In episode 1, the fiancÃ© was called Sheldon, not Sawyer. Also, his role should be briefly re-established here. Suggested: â€œ... Jessica und Sheldon, ihrem Verlobten, Probleme zu bereiten?â€_x009d_</t>
        </is>
      </c>
      <c r="J2655" t="inlineStr">
        <is>
          <t xml:space="preserve">VOA</t>
        </is>
      </c>
      <c r="K2655" t="inlineStr">
        <is>
          <t xml:space="preserve">Script Error</t>
        </is>
      </c>
      <c r="L2655" t="inlineStr">
        <is>
          <t xml:space="preserve">Script error</t>
        </is>
      </c>
      <c r="M2655" t="str">
        <f>IFERROR(IF(VLOOKUP(L2655,'Quantification'!$A:$B,2,FALSE)&amp;""="","Unclassified",VLOOKUP(L2655,'Quantification'!$A:$B,2,FALSE)),"Unclassified")</f>
        <v>Major</v>
      </c>
      <c r="N2655" t="inlineStr">
        <is>
          <t xml:space="preserve">con-khera.mirjam@pocketfm.com</t>
        </is>
      </c>
      <c r="O2655" t="inlineStr">
        <is>
          <t xml:space="preserve">Issues found in raw</t>
        </is>
      </c>
      <c r="P2655" t="str">
        <f>IF(OR(O2655="Issues found in master",O2655="Final master"),"Master",IF(OR(O2655="Ready for Master",O2655="Issues found in raw",O2655="Raw under QC",O2655="Issues resolved in raw"),"Raw","-"))</f>
        <v>Raw</v>
      </c>
      <c r="Q2655" s="13">
        <v>46261.15</v>
      </c>
      <c r="R2655" t="inlineStr">
        <is>
          <t xml:space="preserve">2026-08 (Aug)</t>
        </is>
      </c>
      <c r="S2655">
        <f>IF(M2655="Not an error",0,IF(COUNTIFS($A$2:$A2655,$A2655,$D$2:$D2655,$D2655,$M$2:$M2655,"&lt;&gt;Not an error")=1,1,0))</f>
        <v>1</v>
      </c>
      <c r="T2655">
        <f>IF(M2655&lt;&gt;"Major",0,IF(COUNTIFS($A$2:$A2655,$A2655,$D$2:$D2655,$D2655,$M$2:$M2655,"Major")=1,1,0))</f>
        <v>1</v>
      </c>
      <c r="U2655">
        <f>IF(M2655&lt;&gt;"Minor",0,IF(COUNTIFS($A$2:$A2655,$A2655,$D$2:$D2655,$D2655,$M$2:$M2655,"Minor")=1,1,0))</f>
        <v>0</v>
      </c>
    </row>
    <row r="2656">
      <c r="A2656" t="inlineStr">
        <is>
          <t xml:space="preserve">9a175f97e92a638a5697307799ea3b8b8f419aac</t>
        </is>
      </c>
      <c r="B2656" t="inlineStr">
        <is>
          <t xml:space="preserve">The Miracle Heiress</t>
        </is>
      </c>
      <c r="C2656" t="inlineStr">
        <is>
          <t xml:space="preserve">Die Wundererbin</t>
        </is>
      </c>
      <c r="D2656" t="inlineStr">
        <is>
          <t xml:space="preserve">a35f177e96486634144682d59f4c1e68ef7af462</t>
        </is>
      </c>
      <c r="E2656" t="inlineStr">
        <is>
          <t xml:space="preserve">Episode 19: Tom S Wut</t>
        </is>
      </c>
      <c r="F2656">
        <v>19</v>
      </c>
      <c r="G2656" t="inlineStr">
        <is>
          <t xml:space="preserve">3:31-3:35</t>
        </is>
      </c>
      <c r="H2656" t="inlineStr">
        <is>
          <t xml:space="preserve">Resolved</t>
        </is>
      </c>
      <c r="I2656" t="inlineStr">
        <is>
          <t xml:space="preserve">Remarks: [Script Error]
Line from script:
"â€žBei ihrem Zustand muss sie im Krankenhaus bleibenâ€œ, argumentierte Martin. â€žDoktor Sinclair, wir haben keine andere Wahl. Wir machen uns stÃ¤ndig Sorgen um unsere Mutter, haben Angst, dass sie jemand stÃ¶ren kÃ¶nnte oder dass sie sich nicht richtig erholt.â€œ"
-----
Note (if required): Logic / phrasing issue. A contrast marker is missing; otherwise Martin argues against himself. Suggested: â€œBei ihrem Zustand mÃ¼sste sie eigentlich im Krankenhaus bleiben, aber...â€_x009d_</t>
        </is>
      </c>
      <c r="J2656" t="inlineStr">
        <is>
          <t xml:space="preserve">VOA</t>
        </is>
      </c>
      <c r="K2656" t="inlineStr">
        <is>
          <t xml:space="preserve">Script Error</t>
        </is>
      </c>
      <c r="L2656" t="inlineStr">
        <is>
          <t xml:space="preserve">Script error</t>
        </is>
      </c>
      <c r="M2656" t="str">
        <f>IFERROR(IF(VLOOKUP(L2656,'Quantification'!$A:$B,2,FALSE)&amp;""="","Unclassified",VLOOKUP(L2656,'Quantification'!$A:$B,2,FALSE)),"Unclassified")</f>
        <v>Major</v>
      </c>
      <c r="N2656" t="inlineStr">
        <is>
          <t xml:space="preserve">con-khera.mirjam@pocketfm.com</t>
        </is>
      </c>
      <c r="O2656" t="inlineStr">
        <is>
          <t xml:space="preserve">Issues found in raw</t>
        </is>
      </c>
      <c r="P2656" t="str">
        <f>IF(OR(O2656="Issues found in master",O2656="Final master"),"Master",IF(OR(O2656="Ready for Master",O2656="Issues found in raw",O2656="Raw under QC",O2656="Issues resolved in raw"),"Raw","-"))</f>
        <v>Raw</v>
      </c>
      <c r="Q2656" s="13">
        <v>46261.15</v>
      </c>
      <c r="R2656" t="inlineStr">
        <is>
          <t xml:space="preserve">2026-08 (Aug)</t>
        </is>
      </c>
      <c r="S2656">
        <f>IF(M2656="Not an error",0,IF(COUNTIFS($A$2:$A2656,$A2656,$D$2:$D2656,$D2656,$M$2:$M2656,"&lt;&gt;Not an error")=1,1,0))</f>
        <v>0</v>
      </c>
      <c r="T2656">
        <f>IF(M2656&lt;&gt;"Major",0,IF(COUNTIFS($A$2:$A2656,$A2656,$D$2:$D2656,$D2656,$M$2:$M2656,"Major")=1,1,0))</f>
        <v>0</v>
      </c>
      <c r="U2656">
        <f>IF(M2656&lt;&gt;"Minor",0,IF(COUNTIFS($A$2:$A2656,$A2656,$D$2:$D2656,$D2656,$M$2:$M2656,"Minor")=1,1,0))</f>
        <v>0</v>
      </c>
    </row>
    <row r="2657">
      <c r="A2657" t="inlineStr">
        <is>
          <t xml:space="preserve">9a175f97e92a638a5697307799ea3b8b8f419aac</t>
        </is>
      </c>
      <c r="B2657" t="inlineStr">
        <is>
          <t xml:space="preserve">The Miracle Heiress</t>
        </is>
      </c>
      <c r="C2657" t="inlineStr">
        <is>
          <t xml:space="preserve">Die Wundererbin</t>
        </is>
      </c>
      <c r="D2657" t="inlineStr">
        <is>
          <t xml:space="preserve">6f9102fba057105379d11e22ec93525ad958bd84</t>
        </is>
      </c>
      <c r="E2657" t="inlineStr">
        <is>
          <t xml:space="preserve">Episode 20: Dämien Hawthorne Erreicht Das Blackwell Anwesen</t>
        </is>
      </c>
      <c r="F2657">
        <v>20</v>
      </c>
      <c r="G2657" t="inlineStr">
        <is>
          <t xml:space="preserve">00:00-00:11</t>
        </is>
      </c>
      <c r="H2657" t="inlineStr">
        <is>
          <t xml:space="preserve">Resolved</t>
        </is>
      </c>
      <c r="I2657" t="inlineStr">
        <is>
          <t xml:space="preserve">Remarks: [Mispronunciation]
Line from script:
"Mit falschen Tränen, die ihr über das Gesicht strömten, schluchzte Jessica: „Wenn ich nicht nach Hause gekommen wäre, Sawyer, würdest du jetzt Aurora heiraten.“"
-----
Note (if required): Aurora is pronounced incorrectly. It is pronounced with English pronunciation.</t>
        </is>
      </c>
      <c r="J2657" t="inlineStr">
        <is>
          <t xml:space="preserve">VOA</t>
        </is>
      </c>
      <c r="K2657" t="inlineStr">
        <is>
          <t xml:space="preserve">Mispronunciation</t>
        </is>
      </c>
      <c r="L2657" t="inlineStr">
        <is>
          <t xml:space="preserve">Mispronunciation</t>
        </is>
      </c>
      <c r="M2657" t="str">
        <f>IFERROR(IF(VLOOKUP(L2657,'Quantification'!$A:$B,2,FALSE)&amp;""="","Unclassified",VLOOKUP(L2657,'Quantification'!$A:$B,2,FALSE)),"Unclassified")</f>
        <v>Major</v>
      </c>
      <c r="N2657" t="inlineStr">
        <is>
          <t xml:space="preserve">con-khera.mirjam@pocketfm.com</t>
        </is>
      </c>
      <c r="O2657" t="inlineStr">
        <is>
          <t xml:space="preserve">Issues found in raw</t>
        </is>
      </c>
      <c r="P2657" t="str">
        <f>IF(OR(O2657="Issues found in master",O2657="Final master"),"Master",IF(OR(O2657="Ready for Master",O2657="Issues found in raw",O2657="Raw under QC",O2657="Issues resolved in raw"),"Raw","-"))</f>
        <v>Raw</v>
      </c>
      <c r="Q2657" s="13">
        <v>46261.15</v>
      </c>
      <c r="R2657" t="inlineStr">
        <is>
          <t xml:space="preserve">2026-08 (Aug)</t>
        </is>
      </c>
      <c r="S2657">
        <f>IF(M2657="Not an error",0,IF(COUNTIFS($A$2:$A2657,$A2657,$D$2:$D2657,$D2657,$M$2:$M2657,"&lt;&gt;Not an error")=1,1,0))</f>
        <v>1</v>
      </c>
      <c r="T2657">
        <f>IF(M2657&lt;&gt;"Major",0,IF(COUNTIFS($A$2:$A2657,$A2657,$D$2:$D2657,$D2657,$M$2:$M2657,"Major")=1,1,0))</f>
        <v>1</v>
      </c>
      <c r="U2657">
        <f>IF(M2657&lt;&gt;"Minor",0,IF(COUNTIFS($A$2:$A2657,$A2657,$D$2:$D2657,$D2657,$M$2:$M2657,"Minor")=1,1,0))</f>
        <v>0</v>
      </c>
    </row>
    <row r="2658">
      <c r="A2658" t="inlineStr">
        <is>
          <t xml:space="preserve">9a175f97e92a638a5697307799ea3b8b8f419aac</t>
        </is>
      </c>
      <c r="B2658" t="inlineStr">
        <is>
          <t xml:space="preserve">The Miracle Heiress</t>
        </is>
      </c>
      <c r="C2658" t="inlineStr">
        <is>
          <t xml:space="preserve">Die Wundererbin</t>
        </is>
      </c>
      <c r="D2658" t="inlineStr">
        <is>
          <t xml:space="preserve">6f9102fba057105379d11e22ec93525ad958bd84</t>
        </is>
      </c>
      <c r="E2658" t="inlineStr">
        <is>
          <t xml:space="preserve">Episode 20: Dämien Hawthorne Erreicht Das Blackwell Anwesen</t>
        </is>
      </c>
      <c r="F2658">
        <v>20</v>
      </c>
      <c r="G2658" t="inlineStr">
        <is>
          <t xml:space="preserve">6:34-7:39</t>
        </is>
      </c>
      <c r="H2658" t="inlineStr">
        <is>
          <t xml:space="preserve">Resolved</t>
        </is>
      </c>
      <c r="I2658" t="inlineStr">
        <is>
          <t xml:space="preserve">Remarks: [Mispronunciation]
Line from script:
"Nachdem er den Anruf beendet hatte, wählte Damien Jacobs Nummer. „Sagen Sie alle meine Termine für heute Abend ab. Ich fahre zum Blackwell Anwesen.“ Jacobs Stimme war sofort von Sorge durchdrungen. „Sir, fahren Sie dorthin wegen dem, was im Klinikum passiert ist? Sie wissen doch, dass sie es gut gemeint hat.“ Damien starrte in die Dunkelheit hinaus. „Tun Sie einfach, was ich Ihnen sage“, sagte er ruhig. „Sie hören also tatsächlich auf den Vorsitzenden und bringen Miss Nadja zu ihnen? Er wird begeistert sein.“ „Nein“, sagte Damien gereizt. „Ich muss heute Abend mit Mister und Missus Blackwell sprechen.“ „Oh. Sie haben sich also entschieden, die Tochter der Blackwells zu heiraten?“, fragte Jacob, um eine Antwort zu entlocken. Das darauf folgende Schweigen verriet ihm, dass Damien wütend war. „Ich werde die Verlobung mit Nadja auflösen“, erklärte Damien kurz und bestimmt. Jacob war fassungslos."
-----
Note (if required): Jacob / Jacobs is pronounced incorrectly throughout this section. The name should be pronounced with English pronunciation.</t>
        </is>
      </c>
      <c r="J2658" t="inlineStr">
        <is>
          <t xml:space="preserve">VOA</t>
        </is>
      </c>
      <c r="K2658" t="inlineStr">
        <is>
          <t xml:space="preserve">Mispronunciation</t>
        </is>
      </c>
      <c r="L2658" t="inlineStr">
        <is>
          <t xml:space="preserve">Mispronunciation</t>
        </is>
      </c>
      <c r="M2658" t="str">
        <f>IFERROR(IF(VLOOKUP(L2658,'Quantification'!$A:$B,2,FALSE)&amp;""="","Unclassified",VLOOKUP(L2658,'Quantification'!$A:$B,2,FALSE)),"Unclassified")</f>
        <v>Major</v>
      </c>
      <c r="N2658" t="inlineStr">
        <is>
          <t xml:space="preserve">con-khera.mirjam@pocketfm.com</t>
        </is>
      </c>
      <c r="O2658" t="inlineStr">
        <is>
          <t xml:space="preserve">Issues found in raw</t>
        </is>
      </c>
      <c r="P2658" t="str">
        <f>IF(OR(O2658="Issues found in master",O2658="Final master"),"Master",IF(OR(O2658="Ready for Master",O2658="Issues found in raw",O2658="Raw under QC",O2658="Issues resolved in raw"),"Raw","-"))</f>
        <v>Raw</v>
      </c>
      <c r="Q2658" s="13">
        <v>46261.15</v>
      </c>
      <c r="R2658" t="inlineStr">
        <is>
          <t xml:space="preserve">2026-08 (Aug)</t>
        </is>
      </c>
      <c r="S2658">
        <f>IF(M2658="Not an error",0,IF(COUNTIFS($A$2:$A2658,$A2658,$D$2:$D2658,$D2658,$M$2:$M2658,"&lt;&gt;Not an error")=1,1,0))</f>
        <v>0</v>
      </c>
      <c r="T2658">
        <f>IF(M2658&lt;&gt;"Major",0,IF(COUNTIFS($A$2:$A2658,$A2658,$D$2:$D2658,$D2658,$M$2:$M2658,"Major")=1,1,0))</f>
        <v>0</v>
      </c>
      <c r="U2658">
        <f>IF(M2658&lt;&gt;"Minor",0,IF(COUNTIFS($A$2:$A2658,$A2658,$D$2:$D2658,$D2658,$M$2:$M2658,"Minor")=1,1,0))</f>
        <v>0</v>
      </c>
    </row>
    <row r="2659">
      <c r="A2659" t="inlineStr">
        <is>
          <t xml:space="preserve">9a175f97e92a638a5697307799ea3b8b8f419aac</t>
        </is>
      </c>
      <c r="B2659" t="inlineStr">
        <is>
          <t xml:space="preserve">The Miracle Heiress</t>
        </is>
      </c>
      <c r="C2659" t="inlineStr">
        <is>
          <t xml:space="preserve">Die Wundererbin</t>
        </is>
      </c>
      <c r="D2659" t="inlineStr">
        <is>
          <t xml:space="preserve">6f9102fba057105379d11e22ec93525ad958bd84</t>
        </is>
      </c>
      <c r="E2659" t="inlineStr">
        <is>
          <t xml:space="preserve">Episode 20: Dämien Hawthorne Erreicht Das Blackwell Anwesen</t>
        </is>
      </c>
      <c r="F2659">
        <v>20</v>
      </c>
      <c r="G2659" t="inlineStr">
        <is>
          <t xml:space="preserve">7:44-7:56</t>
        </is>
      </c>
      <c r="H2659" t="inlineStr">
        <is>
          <t xml:space="preserve">Resolved</t>
        </is>
      </c>
      <c r="I2659" t="inlineStr">
        <is>
          <t xml:space="preserve">Remarks: [Mispronunciation]
Line from script:
"Verwirrt drängte Jacob: „Sir, Sie scherzen doch, oder?“ „Scherze ich jemals?“, schnappte Damien. Jacob verstummte."
-----
Note (if required): Jacob is pronounced incorrectly. The name should be pronounced with English pronunciation.</t>
        </is>
      </c>
      <c r="J2659" t="inlineStr">
        <is>
          <t xml:space="preserve">VOA</t>
        </is>
      </c>
      <c r="K2659" t="inlineStr">
        <is>
          <t xml:space="preserve">Mispronunciation</t>
        </is>
      </c>
      <c r="L2659" t="inlineStr">
        <is>
          <t xml:space="preserve">Mispronunciation</t>
        </is>
      </c>
      <c r="M2659" t="str">
        <f>IFERROR(IF(VLOOKUP(L2659,'Quantification'!$A:$B,2,FALSE)&amp;""="","Unclassified",VLOOKUP(L2659,'Quantification'!$A:$B,2,FALSE)),"Unclassified")</f>
        <v>Major</v>
      </c>
      <c r="N2659" t="inlineStr">
        <is>
          <t xml:space="preserve">con-khera.mirjam@pocketfm.com</t>
        </is>
      </c>
      <c r="O2659" t="inlineStr">
        <is>
          <t xml:space="preserve">Issues found in raw</t>
        </is>
      </c>
      <c r="P2659" t="str">
        <f>IF(OR(O2659="Issues found in master",O2659="Final master"),"Master",IF(OR(O2659="Ready for Master",O2659="Issues found in raw",O2659="Raw under QC",O2659="Issues resolved in raw"),"Raw","-"))</f>
        <v>Raw</v>
      </c>
      <c r="Q2659" s="13">
        <v>46261.15</v>
      </c>
      <c r="R2659" t="inlineStr">
        <is>
          <t xml:space="preserve">2026-08 (Aug)</t>
        </is>
      </c>
      <c r="S2659">
        <f>IF(M2659="Not an error",0,IF(COUNTIFS($A$2:$A2659,$A2659,$D$2:$D2659,$D2659,$M$2:$M2659,"&lt;&gt;Not an error")=1,1,0))</f>
        <v>0</v>
      </c>
      <c r="T2659">
        <f>IF(M2659&lt;&gt;"Major",0,IF(COUNTIFS($A$2:$A2659,$A2659,$D$2:$D2659,$D2659,$M$2:$M2659,"Major")=1,1,0))</f>
        <v>0</v>
      </c>
      <c r="U2659">
        <f>IF(M2659&lt;&gt;"Minor",0,IF(COUNTIFS($A$2:$A2659,$A2659,$D$2:$D2659,$D2659,$M$2:$M2659,"Minor")=1,1,0))</f>
        <v>0</v>
      </c>
    </row>
    <row r="2660">
      <c r="A2660" t="inlineStr">
        <is>
          <t xml:space="preserve">9a175f97e92a638a5697307799ea3b8b8f419aac</t>
        </is>
      </c>
      <c r="B2660" t="inlineStr">
        <is>
          <t xml:space="preserve">The Miracle Heiress</t>
        </is>
      </c>
      <c r="C2660" t="inlineStr">
        <is>
          <t xml:space="preserve">Die Wundererbin</t>
        </is>
      </c>
      <c r="D2660" t="inlineStr">
        <is>
          <t xml:space="preserve">6f9102fba057105379d11e22ec93525ad958bd84</t>
        </is>
      </c>
      <c r="E2660" t="inlineStr">
        <is>
          <t xml:space="preserve">Episode 20: Dämien Hawthorne Erreicht Das Blackwell Anwesen</t>
        </is>
      </c>
      <c r="F2660">
        <v>20</v>
      </c>
      <c r="G2660" t="inlineStr">
        <is>
          <t xml:space="preserve">8:42-8:45</t>
        </is>
      </c>
      <c r="H2660" t="inlineStr">
        <is>
          <t xml:space="preserve">Resolved</t>
        </is>
      </c>
      <c r="I2660" t="inlineStr">
        <is>
          <t xml:space="preserve">Miss Blackwell mag ich viel lieber.</t>
        </is>
      </c>
      <c r="J2660" t="inlineStr">
        <is>
          <t xml:space="preserve">VOA</t>
        </is>
      </c>
      <c r="K2660" t="inlineStr">
        <is>
          <t xml:space="preserve">Script Error</t>
        </is>
      </c>
      <c r="L2660" t="inlineStr">
        <is>
          <t xml:space="preserve">Script error</t>
        </is>
      </c>
      <c r="M2660" t="str">
        <f>IFERROR(IF(VLOOKUP(L2660,'Quantification'!$A:$B,2,FALSE)&amp;""="","Unclassified",VLOOKUP(L2660,'Quantification'!$A:$B,2,FALSE)),"Unclassified")</f>
        <v>Major</v>
      </c>
      <c r="N2660" t="inlineStr">
        <is>
          <t xml:space="preserve">con-khera.mirjam@pocketfm.com</t>
        </is>
      </c>
      <c r="O2660" t="inlineStr">
        <is>
          <t xml:space="preserve">Issues found in raw</t>
        </is>
      </c>
      <c r="P2660" t="str">
        <f>IF(OR(O2660="Issues found in master",O2660="Final master"),"Master",IF(OR(O2660="Ready for Master",O2660="Issues found in raw",O2660="Raw under QC",O2660="Issues resolved in raw"),"Raw","-"))</f>
        <v>Raw</v>
      </c>
      <c r="Q2660" s="13">
        <v>46261.15</v>
      </c>
      <c r="R2660" t="inlineStr">
        <is>
          <t xml:space="preserve">2026-08 (Aug)</t>
        </is>
      </c>
      <c r="S2660">
        <f>IF(M2660="Not an error",0,IF(COUNTIFS($A$2:$A2660,$A2660,$D$2:$D2660,$D2660,$M$2:$M2660,"&lt;&gt;Not an error")=1,1,0))</f>
        <v>0</v>
      </c>
      <c r="T2660">
        <f>IF(M2660&lt;&gt;"Major",0,IF(COUNTIFS($A$2:$A2660,$A2660,$D$2:$D2660,$D2660,$M$2:$M2660,"Major")=1,1,0))</f>
        <v>0</v>
      </c>
      <c r="U2660">
        <f>IF(M2660&lt;&gt;"Minor",0,IF(COUNTIFS($A$2:$A2660,$A2660,$D$2:$D2660,$D2660,$M$2:$M2660,"Minor")=1,1,0))</f>
        <v>0</v>
      </c>
    </row>
    <row r="2661">
      <c r="A2661" t="inlineStr">
        <is>
          <t xml:space="preserve">9a175f97e92a638a5697307799ea3b8b8f419aac</t>
        </is>
      </c>
      <c r="B2661" t="inlineStr">
        <is>
          <t xml:space="preserve">The Miracle Heiress</t>
        </is>
      </c>
      <c r="C2661" t="inlineStr">
        <is>
          <t xml:space="preserve">Die Wundererbin</t>
        </is>
      </c>
      <c r="D2661" t="inlineStr">
        <is>
          <t xml:space="preserve">6f9102fba057105379d11e22ec93525ad958bd84</t>
        </is>
      </c>
      <c r="E2661" t="inlineStr">
        <is>
          <t xml:space="preserve">Episode 20: Dämien Hawthorne Erreicht Das Blackwell Anwesen</t>
        </is>
      </c>
      <c r="F2661">
        <v>20</v>
      </c>
      <c r="G2661" t="inlineStr">
        <is>
          <t xml:space="preserve">12:21-12:32</t>
        </is>
      </c>
      <c r="H2661" t="inlineStr">
        <is>
          <t xml:space="preserve">Resolved</t>
        </is>
      </c>
      <c r="I2661" t="inlineStr">
        <is>
          <t xml:space="preserve">Remarks: [Audio quality]
Line from script:
"Innerhalb weniger Minuten saß Damien in der Haupthalle des Blackwell Anwesens. Seine bloße Anwesenheit schien die Luft aus dem Raum zu saugen und ließ die Herzen aller schneller schlagen."
-----
Note (if required): There is a small noise / audio artifact between these two sentences.</t>
        </is>
      </c>
      <c r="J2661" t="inlineStr">
        <is>
          <t xml:space="preserve">VOA</t>
        </is>
      </c>
      <c r="K2661" t="inlineStr">
        <is>
          <t xml:space="preserve">Audio quality</t>
        </is>
      </c>
      <c r="L2661" t="inlineStr">
        <is>
          <t xml:space="preserve">Audio quality</t>
        </is>
      </c>
      <c r="M2661" t="str">
        <f>IFERROR(IF(VLOOKUP(L2661,'Quantification'!$A:$B,2,FALSE)&amp;""="","Unclassified",VLOOKUP(L2661,'Quantification'!$A:$B,2,FALSE)),"Unclassified")</f>
        <v>Major</v>
      </c>
      <c r="N2661" t="inlineStr">
        <is>
          <t xml:space="preserve">con-khera.mirjam@pocketfm.com</t>
        </is>
      </c>
      <c r="O2661" t="inlineStr">
        <is>
          <t xml:space="preserve">Issues found in raw</t>
        </is>
      </c>
      <c r="P2661" t="str">
        <f>IF(OR(O2661="Issues found in master",O2661="Final master"),"Master",IF(OR(O2661="Ready for Master",O2661="Issues found in raw",O2661="Raw under QC",O2661="Issues resolved in raw"),"Raw","-"))</f>
        <v>Raw</v>
      </c>
      <c r="Q2661" s="13">
        <v>46261.15</v>
      </c>
      <c r="R2661" t="inlineStr">
        <is>
          <t xml:space="preserve">2026-08 (Aug)</t>
        </is>
      </c>
      <c r="S2661">
        <f>IF(M2661="Not an error",0,IF(COUNTIFS($A$2:$A2661,$A2661,$D$2:$D2661,$D2661,$M$2:$M2661,"&lt;&gt;Not an error")=1,1,0))</f>
        <v>0</v>
      </c>
      <c r="T2661">
        <f>IF(M2661&lt;&gt;"Major",0,IF(COUNTIFS($A$2:$A2661,$A2661,$D$2:$D2661,$D2661,$M$2:$M2661,"Major")=1,1,0))</f>
        <v>0</v>
      </c>
      <c r="U2661">
        <f>IF(M2661&lt;&gt;"Minor",0,IF(COUNTIFS($A$2:$A2661,$A2661,$D$2:$D2661,$D2661,$M$2:$M2661,"Minor")=1,1,0))</f>
        <v>0</v>
      </c>
    </row>
    <row r="2662">
      <c r="A2662" t="inlineStr">
        <is>
          <t xml:space="preserve">9a175f97e92a638a5697307799ea3b8b8f419aac</t>
        </is>
      </c>
      <c r="B2662" t="inlineStr">
        <is>
          <t xml:space="preserve">The Miracle Heiress</t>
        </is>
      </c>
      <c r="C2662" t="inlineStr">
        <is>
          <t xml:space="preserve">Die Wundererbin</t>
        </is>
      </c>
      <c r="D2662" t="inlineStr">
        <is>
          <t xml:space="preserve">050499100fc71dde1c8d332cf62e314154e897de</t>
        </is>
      </c>
      <c r="E2662" t="inlineStr">
        <is>
          <t xml:space="preserve">Episode 21: Meine Verlobte</t>
        </is>
      </c>
      <c r="F2662">
        <v>21</v>
      </c>
      <c r="G2662" t="inlineStr">
        <is>
          <t xml:space="preserve">1:14-1:21</t>
        </is>
      </c>
      <c r="H2662" t="inlineStr">
        <is>
          <t xml:space="preserve">Resolved</t>
        </is>
      </c>
      <c r="I2662" t="inlineStr">
        <is>
          <t xml:space="preserve">Remarks: [Script Error]
Line from script:
"â€žSeit deine Freundin das Land verlassen hat, ist es, als hÃ¤ttest du den Weg zu uns vergessen. Du kommst gar nicht mehr zu Besuch.â€œ"
-----
Note (if required): Continuity issue. This implies Damien visited because of Nadja, but that has not been established. Suggested: â€œDu kommst ja kaum noch zu Besuch.â€_x009d_</t>
        </is>
      </c>
      <c r="J2662" t="inlineStr">
        <is>
          <t xml:space="preserve">VOA</t>
        </is>
      </c>
      <c r="K2662" t="inlineStr">
        <is>
          <t xml:space="preserve">Script Error</t>
        </is>
      </c>
      <c r="L2662" t="inlineStr">
        <is>
          <t xml:space="preserve">Script error</t>
        </is>
      </c>
      <c r="M2662" t="str">
        <f>IFERROR(IF(VLOOKUP(L2662,'Quantification'!$A:$B,2,FALSE)&amp;""="","Unclassified",VLOOKUP(L2662,'Quantification'!$A:$B,2,FALSE)),"Unclassified")</f>
        <v>Major</v>
      </c>
      <c r="N2662" t="inlineStr">
        <is>
          <t xml:space="preserve">con-khera.mirjam@pocketfm.com</t>
        </is>
      </c>
      <c r="O2662" t="inlineStr">
        <is>
          <t xml:space="preserve">Issues found in raw</t>
        </is>
      </c>
      <c r="P2662" t="str">
        <f>IF(OR(O2662="Issues found in master",O2662="Final master"),"Master",IF(OR(O2662="Ready for Master",O2662="Issues found in raw",O2662="Raw under QC",O2662="Issues resolved in raw"),"Raw","-"))</f>
        <v>Raw</v>
      </c>
      <c r="Q2662" s="13">
        <v>46261.15</v>
      </c>
      <c r="R2662" t="inlineStr">
        <is>
          <t xml:space="preserve">2026-08 (Aug)</t>
        </is>
      </c>
      <c r="S2662">
        <f>IF(M2662="Not an error",0,IF(COUNTIFS($A$2:$A2662,$A2662,$D$2:$D2662,$D2662,$M$2:$M2662,"&lt;&gt;Not an error")=1,1,0))</f>
        <v>1</v>
      </c>
      <c r="T2662">
        <f>IF(M2662&lt;&gt;"Major",0,IF(COUNTIFS($A$2:$A2662,$A2662,$D$2:$D2662,$D2662,$M$2:$M2662,"Major")=1,1,0))</f>
        <v>1</v>
      </c>
      <c r="U2662">
        <f>IF(M2662&lt;&gt;"Minor",0,IF(COUNTIFS($A$2:$A2662,$A2662,$D$2:$D2662,$D2662,$M$2:$M2662,"Minor")=1,1,0))</f>
        <v>0</v>
      </c>
    </row>
    <row r="2663">
      <c r="A2663" t="inlineStr">
        <is>
          <t xml:space="preserve">9a175f97e92a638a5697307799ea3b8b8f419aac</t>
        </is>
      </c>
      <c r="B2663" t="inlineStr">
        <is>
          <t xml:space="preserve">The Miracle Heiress</t>
        </is>
      </c>
      <c r="C2663" t="inlineStr">
        <is>
          <t xml:space="preserve">Die Wundererbin</t>
        </is>
      </c>
      <c r="D2663" t="inlineStr">
        <is>
          <t xml:space="preserve">050499100fc71dde1c8d332cf62e314154e897de</t>
        </is>
      </c>
      <c r="E2663" t="inlineStr">
        <is>
          <t xml:space="preserve">Episode 21: Meine Verlobte</t>
        </is>
      </c>
      <c r="F2663">
        <v>21</v>
      </c>
      <c r="G2663" t="inlineStr">
        <is>
          <t xml:space="preserve">3:16-3:23</t>
        </is>
      </c>
      <c r="H2663" t="inlineStr">
        <is>
          <t xml:space="preserve">Resolved</t>
        </is>
      </c>
      <c r="I2663" t="inlineStr">
        <is>
          <t xml:space="preserve">Remarks: [Script Error]
Line from script:
"â€žBitte, beruhigen Sie sich. Lassen Sie uns erst einmal sehen, worÃ¼ber sie sprechen. Vielleicht ist es nicht das, was Sie denken.â€œ"
-----
Note (if required): Address consistency issue. Melissa and Natalie should use â€œdu.â€_x009d_ Suggested: â€œBitte, beruhig dich. Lass uns erst einmal sehen, worÃ¼ber sie sprechen. Vielleicht ist es nicht das, was du denkst.â€_x009d_</t>
        </is>
      </c>
      <c r="J2663" t="inlineStr">
        <is>
          <t xml:space="preserve">VOA</t>
        </is>
      </c>
      <c r="K2663" t="inlineStr">
        <is>
          <t xml:space="preserve">Script Error</t>
        </is>
      </c>
      <c r="L2663" t="inlineStr">
        <is>
          <t xml:space="preserve">Script error</t>
        </is>
      </c>
      <c r="M2663" t="str">
        <f>IFERROR(IF(VLOOKUP(L2663,'Quantification'!$A:$B,2,FALSE)&amp;""="","Unclassified",VLOOKUP(L2663,'Quantification'!$A:$B,2,FALSE)),"Unclassified")</f>
        <v>Major</v>
      </c>
      <c r="N2663" t="inlineStr">
        <is>
          <t xml:space="preserve">con-khera.mirjam@pocketfm.com</t>
        </is>
      </c>
      <c r="O2663" t="inlineStr">
        <is>
          <t xml:space="preserve">Issues found in raw</t>
        </is>
      </c>
      <c r="P2663" t="str">
        <f>IF(OR(O2663="Issues found in master",O2663="Final master"),"Master",IF(OR(O2663="Ready for Master",O2663="Issues found in raw",O2663="Raw under QC",O2663="Issues resolved in raw"),"Raw","-"))</f>
        <v>Raw</v>
      </c>
      <c r="Q2663" s="13">
        <v>46261.15</v>
      </c>
      <c r="R2663" t="inlineStr">
        <is>
          <t xml:space="preserve">2026-08 (Aug)</t>
        </is>
      </c>
      <c r="S2663">
        <f>IF(M2663="Not an error",0,IF(COUNTIFS($A$2:$A2663,$A2663,$D$2:$D2663,$D2663,$M$2:$M2663,"&lt;&gt;Not an error")=1,1,0))</f>
        <v>0</v>
      </c>
      <c r="T2663">
        <f>IF(M2663&lt;&gt;"Major",0,IF(COUNTIFS($A$2:$A2663,$A2663,$D$2:$D2663,$D2663,$M$2:$M2663,"Major")=1,1,0))</f>
        <v>0</v>
      </c>
      <c r="U2663">
        <f>IF(M2663&lt;&gt;"Minor",0,IF(COUNTIFS($A$2:$A2663,$A2663,$D$2:$D2663,$D2663,$M$2:$M2663,"Minor")=1,1,0))</f>
        <v>0</v>
      </c>
    </row>
    <row r="2664">
      <c r="A2664" t="inlineStr">
        <is>
          <t xml:space="preserve">9a175f97e92a638a5697307799ea3b8b8f419aac</t>
        </is>
      </c>
      <c r="B2664" t="inlineStr">
        <is>
          <t xml:space="preserve">The Miracle Heiress</t>
        </is>
      </c>
      <c r="C2664" t="inlineStr">
        <is>
          <t xml:space="preserve">Die Wundererbin</t>
        </is>
      </c>
      <c r="D2664" t="inlineStr">
        <is>
          <t xml:space="preserve">050499100fc71dde1c8d332cf62e314154e897de</t>
        </is>
      </c>
      <c r="E2664" t="inlineStr">
        <is>
          <t xml:space="preserve">Episode 21: Meine Verlobte</t>
        </is>
      </c>
      <c r="F2664">
        <v>21</v>
      </c>
      <c r="G2664" t="inlineStr">
        <is>
          <t xml:space="preserve">3:35-3:42</t>
        </is>
      </c>
      <c r="H2664" t="inlineStr">
        <is>
          <t xml:space="preserve">Resolved</t>
        </is>
      </c>
      <c r="I2664" t="inlineStr">
        <is>
          <t xml:space="preserve">Remarks: [Script Error]
Line from script:
"â€žMiss Nadja, tun Sie nichts UnÃ¼berlegtesâ€œ, flehte Melissa und versperrte ihr den Weg."
-----
Note (if required): Character naming and address consistency issue. Melissa and Natalie should use â€œdu.â€_x009d_ Suggested: â€œNatalie, tu nichts UnÃ¼berlegtes.â€_x009d_</t>
        </is>
      </c>
      <c r="J2664" t="inlineStr">
        <is>
          <t xml:space="preserve">VOA</t>
        </is>
      </c>
      <c r="K2664" t="inlineStr">
        <is>
          <t xml:space="preserve">Script Error</t>
        </is>
      </c>
      <c r="L2664" t="inlineStr">
        <is>
          <t xml:space="preserve">Script error</t>
        </is>
      </c>
      <c r="M2664" t="str">
        <f>IFERROR(IF(VLOOKUP(L2664,'Quantification'!$A:$B,2,FALSE)&amp;""="","Unclassified",VLOOKUP(L2664,'Quantification'!$A:$B,2,FALSE)),"Unclassified")</f>
        <v>Major</v>
      </c>
      <c r="N2664" t="inlineStr">
        <is>
          <t xml:space="preserve">con-khera.mirjam@pocketfm.com</t>
        </is>
      </c>
      <c r="O2664" t="inlineStr">
        <is>
          <t xml:space="preserve">Issues found in raw</t>
        </is>
      </c>
      <c r="P2664" t="str">
        <f>IF(OR(O2664="Issues found in master",O2664="Final master"),"Master",IF(OR(O2664="Ready for Master",O2664="Issues found in raw",O2664="Raw under QC",O2664="Issues resolved in raw"),"Raw","-"))</f>
        <v>Raw</v>
      </c>
      <c r="Q2664" s="13">
        <v>46261.15</v>
      </c>
      <c r="R2664" t="inlineStr">
        <is>
          <t xml:space="preserve">2026-08 (Aug)</t>
        </is>
      </c>
      <c r="S2664">
        <f>IF(M2664="Not an error",0,IF(COUNTIFS($A$2:$A2664,$A2664,$D$2:$D2664,$D2664,$M$2:$M2664,"&lt;&gt;Not an error")=1,1,0))</f>
        <v>0</v>
      </c>
      <c r="T2664">
        <f>IF(M2664&lt;&gt;"Major",0,IF(COUNTIFS($A$2:$A2664,$A2664,$D$2:$D2664,$D2664,$M$2:$M2664,"Major")=1,1,0))</f>
        <v>0</v>
      </c>
      <c r="U2664">
        <f>IF(M2664&lt;&gt;"Minor",0,IF(COUNTIFS($A$2:$A2664,$A2664,$D$2:$D2664,$D2664,$M$2:$M2664,"Minor")=1,1,0))</f>
        <v>0</v>
      </c>
    </row>
    <row r="2665">
      <c r="A2665" t="inlineStr">
        <is>
          <t xml:space="preserve">9a175f97e92a638a5697307799ea3b8b8f419aac</t>
        </is>
      </c>
      <c r="B2665" t="inlineStr">
        <is>
          <t xml:space="preserve">The Miracle Heiress</t>
        </is>
      </c>
      <c r="C2665" t="inlineStr">
        <is>
          <t xml:space="preserve">Die Wundererbin</t>
        </is>
      </c>
      <c r="D2665" t="inlineStr">
        <is>
          <t xml:space="preserve">050499100fc71dde1c8d332cf62e314154e897de</t>
        </is>
      </c>
      <c r="E2665" t="inlineStr">
        <is>
          <t xml:space="preserve">Episode 21: Meine Verlobte</t>
        </is>
      </c>
      <c r="F2665">
        <v>21</v>
      </c>
      <c r="G2665" t="inlineStr">
        <is>
          <t xml:space="preserve">3:42-3:50</t>
        </is>
      </c>
      <c r="H2665" t="inlineStr">
        <is>
          <t xml:space="preserve">Resolved</t>
        </is>
      </c>
      <c r="I2665" t="inlineStr">
        <is>
          <t xml:space="preserve">Remarks: [Script Error]
Line from script:
"â€žBeruhigen Sie sich. Sie mÃ¼ssen auf mich hÃ¶ren. Lassen Sie uns einfach erst einmal nachsehen, was unten passiert.â€œ"
-----
Note (if required): Address consistency issue. Melissa and Natalie should use â€œdu.â€_x009d_ Suggested: â€œBeruhig dich. Du musst auf mich hÃ¶ren. Lass uns einfach erst einmal nachsehen, was unten passiert.â€_x009d_</t>
        </is>
      </c>
      <c r="J2665" t="inlineStr">
        <is>
          <t xml:space="preserve">VOA</t>
        </is>
      </c>
      <c r="K2665" t="inlineStr">
        <is>
          <t xml:space="preserve">Modulation</t>
        </is>
      </c>
      <c r="L2665" t="inlineStr">
        <is>
          <t xml:space="preserve">Modulation</t>
        </is>
      </c>
      <c r="M2665" t="str">
        <f>IFERROR(IF(VLOOKUP(L2665,'Quantification'!$A:$B,2,FALSE)&amp;""="","Unclassified",VLOOKUP(L2665,'Quantification'!$A:$B,2,FALSE)),"Unclassified")</f>
        <v>Minor</v>
      </c>
      <c r="N2665" t="inlineStr">
        <is>
          <t xml:space="preserve">con-khera.mirjam@pocketfm.com</t>
        </is>
      </c>
      <c r="O2665" t="inlineStr">
        <is>
          <t xml:space="preserve">Issues found in raw</t>
        </is>
      </c>
      <c r="P2665" t="str">
        <f>IF(OR(O2665="Issues found in master",O2665="Final master"),"Master",IF(OR(O2665="Ready for Master",O2665="Issues found in raw",O2665="Raw under QC",O2665="Issues resolved in raw"),"Raw","-"))</f>
        <v>Raw</v>
      </c>
      <c r="Q2665" s="13">
        <v>46261.15</v>
      </c>
      <c r="R2665" t="inlineStr">
        <is>
          <t xml:space="preserve">2026-08 (Aug)</t>
        </is>
      </c>
      <c r="S2665">
        <f>IF(M2665="Not an error",0,IF(COUNTIFS($A$2:$A2665,$A2665,$D$2:$D2665,$D2665,$M$2:$M2665,"&lt;&gt;Not an error")=1,1,0))</f>
        <v>0</v>
      </c>
      <c r="T2665">
        <f>IF(M2665&lt;&gt;"Major",0,IF(COUNTIFS($A$2:$A2665,$A2665,$D$2:$D2665,$D2665,$M$2:$M2665,"Major")=1,1,0))</f>
        <v>0</v>
      </c>
      <c r="U2665">
        <f>IF(M2665&lt;&gt;"Minor",0,IF(COUNTIFS($A$2:$A2665,$A2665,$D$2:$D2665,$D2665,$M$2:$M2665,"Minor")=1,1,0))</f>
        <v>1</v>
      </c>
    </row>
    <row r="2666">
      <c r="A2666" t="inlineStr">
        <is>
          <t xml:space="preserve">9a175f97e92a638a5697307799ea3b8b8f419aac</t>
        </is>
      </c>
      <c r="B2666" t="inlineStr">
        <is>
          <t xml:space="preserve">The Miracle Heiress</t>
        </is>
      </c>
      <c r="C2666" t="inlineStr">
        <is>
          <t xml:space="preserve">Die Wundererbin</t>
        </is>
      </c>
      <c r="D2666" t="inlineStr">
        <is>
          <t xml:space="preserve">050499100fc71dde1c8d332cf62e314154e897de</t>
        </is>
      </c>
      <c r="E2666" t="inlineStr">
        <is>
          <t xml:space="preserve">Episode 21: Meine Verlobte</t>
        </is>
      </c>
      <c r="F2666">
        <v>21</v>
      </c>
      <c r="G2666" t="inlineStr">
        <is>
          <t xml:space="preserve">6:10-6:14</t>
        </is>
      </c>
      <c r="H2666" t="inlineStr">
        <is>
          <t xml:space="preserve">Resolved</t>
        </is>
      </c>
      <c r="I2666" t="inlineStr">
        <is>
          <t xml:space="preserve">Remarks: [Script Error]
Line from script:
"Die Verlobte des Chefs war nicht Miss Nadja, sondern Miss Blackwell?"
-----
Note (if required): Character naming / continuity issue. They do not know Aurora as Miss Blackwell yet. Suggested: â€œDie Verlobte des Chefs war nicht Miss Nadja, sondern Miss Aurora?â€_x009d_</t>
        </is>
      </c>
      <c r="J2666" t="inlineStr">
        <is>
          <t xml:space="preserve">VOA</t>
        </is>
      </c>
      <c r="K2666" t="inlineStr">
        <is>
          <t xml:space="preserve">Script Error</t>
        </is>
      </c>
      <c r="L2666" t="inlineStr">
        <is>
          <t xml:space="preserve">Script error</t>
        </is>
      </c>
      <c r="M2666" t="str">
        <f>IFERROR(IF(VLOOKUP(L2666,'Quantification'!$A:$B,2,FALSE)&amp;""="","Unclassified",VLOOKUP(L2666,'Quantification'!$A:$B,2,FALSE)),"Unclassified")</f>
        <v>Major</v>
      </c>
      <c r="N2666" t="inlineStr">
        <is>
          <t xml:space="preserve">con-khera.mirjam@pocketfm.com</t>
        </is>
      </c>
      <c r="O2666" t="inlineStr">
        <is>
          <t xml:space="preserve">Issues found in raw</t>
        </is>
      </c>
      <c r="P2666" t="str">
        <f>IF(OR(O2666="Issues found in master",O2666="Final master"),"Master",IF(OR(O2666="Ready for Master",O2666="Issues found in raw",O2666="Raw under QC",O2666="Issues resolved in raw"),"Raw","-"))</f>
        <v>Raw</v>
      </c>
      <c r="Q2666" s="13">
        <v>46261.15</v>
      </c>
      <c r="R2666" t="inlineStr">
        <is>
          <t xml:space="preserve">2026-08 (Aug)</t>
        </is>
      </c>
      <c r="S2666">
        <f>IF(M2666="Not an error",0,IF(COUNTIFS($A$2:$A2666,$A2666,$D$2:$D2666,$D2666,$M$2:$M2666,"&lt;&gt;Not an error")=1,1,0))</f>
        <v>0</v>
      </c>
      <c r="T2666">
        <f>IF(M2666&lt;&gt;"Major",0,IF(COUNTIFS($A$2:$A2666,$A2666,$D$2:$D2666,$D2666,$M$2:$M2666,"Major")=1,1,0))</f>
        <v>0</v>
      </c>
      <c r="U2666">
        <f>IF(M2666&lt;&gt;"Minor",0,IF(COUNTIFS($A$2:$A2666,$A2666,$D$2:$D2666,$D2666,$M$2:$M2666,"Minor")=1,1,0))</f>
        <v>0</v>
      </c>
    </row>
    <row r="2667">
      <c r="A2667" t="inlineStr">
        <is>
          <t xml:space="preserve">9a175f97e92a638a5697307799ea3b8b8f419aac</t>
        </is>
      </c>
      <c r="B2667" t="inlineStr">
        <is>
          <t xml:space="preserve">The Miracle Heiress</t>
        </is>
      </c>
      <c r="C2667" t="inlineStr">
        <is>
          <t xml:space="preserve">Die Wundererbin</t>
        </is>
      </c>
      <c r="D2667" t="inlineStr">
        <is>
          <t xml:space="preserve">c0f42aa14f47248e6e08c7715f8f86fbb3661be8</t>
        </is>
      </c>
      <c r="E2667" t="inlineStr">
        <is>
          <t xml:space="preserve">Episode 22: Überraschungsverlobung</t>
        </is>
      </c>
      <c r="F2667">
        <v>22</v>
      </c>
      <c r="G2667" t="inlineStr">
        <is>
          <t xml:space="preserve">1:23-1:34</t>
        </is>
      </c>
      <c r="H2667" t="inlineStr">
        <is>
          <t xml:space="preserve">Resolved</t>
        </is>
      </c>
      <c r="I2667" t="inlineStr">
        <is>
          <t xml:space="preserve">Remarks: [Script Error]
Line from script:
"Das erklÃ¤rte ihr selbstbewusstes Auftreten im Klinikum, ihre Gewissheit bezÃ¼glich der Operation und die lÃ¤ssige Art, mit der sie Tessas Kind in seine Schranken gewiesen hatte."
-----
Note (if required): Character/action issue. Aurora put Doctor Tessa in her place, not Tessaâ€™s child. Suggested: â€œ... mit der sie Doktor Tessa in ihre Schranken gewiesen hatte.â€_x009d_</t>
        </is>
      </c>
      <c r="J2667" t="inlineStr">
        <is>
          <t xml:space="preserve">VOA</t>
        </is>
      </c>
      <c r="K2667" t="inlineStr">
        <is>
          <t xml:space="preserve">Script Error</t>
        </is>
      </c>
      <c r="L2667" t="inlineStr">
        <is>
          <t xml:space="preserve">Script error</t>
        </is>
      </c>
      <c r="M2667" t="str">
        <f>IFERROR(IF(VLOOKUP(L2667,'Quantification'!$A:$B,2,FALSE)&amp;""="","Unclassified",VLOOKUP(L2667,'Quantification'!$A:$B,2,FALSE)),"Unclassified")</f>
        <v>Major</v>
      </c>
      <c r="N2667" t="inlineStr">
        <is>
          <t xml:space="preserve">con-khera.mirjam@pocketfm.com</t>
        </is>
      </c>
      <c r="O2667" t="inlineStr">
        <is>
          <t xml:space="preserve">Issues found in raw</t>
        </is>
      </c>
      <c r="P2667" t="str">
        <f>IF(OR(O2667="Issues found in master",O2667="Final master"),"Master",IF(OR(O2667="Ready for Master",O2667="Issues found in raw",O2667="Raw under QC",O2667="Issues resolved in raw"),"Raw","-"))</f>
        <v>Raw</v>
      </c>
      <c r="Q2667" s="13">
        <v>46261.15</v>
      </c>
      <c r="R2667" t="inlineStr">
        <is>
          <t xml:space="preserve">2026-08 (Aug)</t>
        </is>
      </c>
      <c r="S2667">
        <f>IF(M2667="Not an error",0,IF(COUNTIFS($A$2:$A2667,$A2667,$D$2:$D2667,$D2667,$M$2:$M2667,"&lt;&gt;Not an error")=1,1,0))</f>
        <v>1</v>
      </c>
      <c r="T2667">
        <f>IF(M2667&lt;&gt;"Major",0,IF(COUNTIFS($A$2:$A2667,$A2667,$D$2:$D2667,$D2667,$M$2:$M2667,"Major")=1,1,0))</f>
        <v>1</v>
      </c>
      <c r="U2667">
        <f>IF(M2667&lt;&gt;"Minor",0,IF(COUNTIFS($A$2:$A2667,$A2667,$D$2:$D2667,$D2667,$M$2:$M2667,"Minor")=1,1,0))</f>
        <v>0</v>
      </c>
    </row>
    <row r="2668">
      <c r="A2668" t="inlineStr">
        <is>
          <t xml:space="preserve">9a175f97e92a638a5697307799ea3b8b8f419aac</t>
        </is>
      </c>
      <c r="B2668" t="inlineStr">
        <is>
          <t xml:space="preserve">The Miracle Heiress</t>
        </is>
      </c>
      <c r="C2668" t="inlineStr">
        <is>
          <t xml:space="preserve">Die Wundererbin</t>
        </is>
      </c>
      <c r="D2668" t="inlineStr">
        <is>
          <t xml:space="preserve">c0f42aa14f47248e6e08c7715f8f86fbb3661be8</t>
        </is>
      </c>
      <c r="E2668" t="inlineStr">
        <is>
          <t xml:space="preserve">Episode 22: Überraschungsverlobung</t>
        </is>
      </c>
      <c r="F2668">
        <v>22</v>
      </c>
      <c r="G2668" t="inlineStr">
        <is>
          <t xml:space="preserve">2:07:2:14</t>
        </is>
      </c>
      <c r="H2668" t="inlineStr">
        <is>
          <t xml:space="preserve">Resolved</t>
        </is>
      </c>
      <c r="I2668" t="inlineStr">
        <is>
          <t xml:space="preserve">Remarks: [Script Error]
Line from script:
"â€žAlso, Mister Hawthorne, was fÃ¼hrt Sie heute hierher?â€œ, fragte Aurora und sah Damien direkt an."
-----
Note (if required): Address consistency issue. Aurora and Damien should use â€œdu.â€_x009d_ Suggested: â€œAlso, Damien, was fÃ¼hrt dich heute hierher?â€_x009d_</t>
        </is>
      </c>
      <c r="J2668" t="inlineStr">
        <is>
          <t xml:space="preserve">VOA</t>
        </is>
      </c>
      <c r="K2668" t="inlineStr">
        <is>
          <t xml:space="preserve">Script Error</t>
        </is>
      </c>
      <c r="L2668" t="inlineStr">
        <is>
          <t xml:space="preserve">Script error</t>
        </is>
      </c>
      <c r="M2668" t="str">
        <f>IFERROR(IF(VLOOKUP(L2668,'Quantification'!$A:$B,2,FALSE)&amp;""="","Unclassified",VLOOKUP(L2668,'Quantification'!$A:$B,2,FALSE)),"Unclassified")</f>
        <v>Major</v>
      </c>
      <c r="N2668" t="inlineStr">
        <is>
          <t xml:space="preserve">con-khera.mirjam@pocketfm.com</t>
        </is>
      </c>
      <c r="O2668" t="inlineStr">
        <is>
          <t xml:space="preserve">Issues found in raw</t>
        </is>
      </c>
      <c r="P2668" t="str">
        <f>IF(OR(O2668="Issues found in master",O2668="Final master"),"Master",IF(OR(O2668="Ready for Master",O2668="Issues found in raw",O2668="Raw under QC",O2668="Issues resolved in raw"),"Raw","-"))</f>
        <v>Raw</v>
      </c>
      <c r="Q2668" s="13">
        <v>46261.15</v>
      </c>
      <c r="R2668" t="inlineStr">
        <is>
          <t xml:space="preserve">2026-08 (Aug)</t>
        </is>
      </c>
      <c r="S2668">
        <f>IF(M2668="Not an error",0,IF(COUNTIFS($A$2:$A2668,$A2668,$D$2:$D2668,$D2668,$M$2:$M2668,"&lt;&gt;Not an error")=1,1,0))</f>
        <v>0</v>
      </c>
      <c r="T2668">
        <f>IF(M2668&lt;&gt;"Major",0,IF(COUNTIFS($A$2:$A2668,$A2668,$D$2:$D2668,$D2668,$M$2:$M2668,"Major")=1,1,0))</f>
        <v>0</v>
      </c>
      <c r="U2668">
        <f>IF(M2668&lt;&gt;"Minor",0,IF(COUNTIFS($A$2:$A2668,$A2668,$D$2:$D2668,$D2668,$M$2:$M2668,"Minor")=1,1,0))</f>
        <v>0</v>
      </c>
    </row>
    <row r="2669">
      <c r="A2669" t="inlineStr">
        <is>
          <t xml:space="preserve">9a175f97e92a638a5697307799ea3b8b8f419aac</t>
        </is>
      </c>
      <c r="B2669" t="inlineStr">
        <is>
          <t xml:space="preserve">The Miracle Heiress</t>
        </is>
      </c>
      <c r="C2669" t="inlineStr">
        <is>
          <t xml:space="preserve">Die Wundererbin</t>
        </is>
      </c>
      <c r="D2669" t="inlineStr">
        <is>
          <t xml:space="preserve">c0f42aa14f47248e6e08c7715f8f86fbb3661be8</t>
        </is>
      </c>
      <c r="E2669" t="inlineStr">
        <is>
          <t xml:space="preserve">Episode 22: Überraschungsverlobung</t>
        </is>
      </c>
      <c r="F2669">
        <v>22</v>
      </c>
      <c r="G2669" t="inlineStr">
        <is>
          <t xml:space="preserve">5:07-5:10</t>
        </is>
      </c>
      <c r="H2669" t="inlineStr">
        <is>
          <t xml:space="preserve">Resolved</t>
        </is>
      </c>
      <c r="I2669" t="inlineStr">
        <is>
          <t xml:space="preserve">Remarks: [Script Error]
Line from script:
"Welche Mutter wÃ¼nscht sich nicht eine gute Partie fÃ¼r ihr Kind?"
-----
Note (if required): Tense consistency issue. This should remain in past tense. Suggested: â€œWelche Mutter wÃ¼nschte sich nicht eine gute Partie fÃ¼r ihr Kind?â€_x009d_</t>
        </is>
      </c>
      <c r="J2669" t="inlineStr">
        <is>
          <t xml:space="preserve">VOA</t>
        </is>
      </c>
      <c r="K2669" t="inlineStr">
        <is>
          <t xml:space="preserve">Script Error</t>
        </is>
      </c>
      <c r="L2669" t="inlineStr">
        <is>
          <t xml:space="preserve">Script error</t>
        </is>
      </c>
      <c r="M2669" t="str">
        <f>IFERROR(IF(VLOOKUP(L2669,'Quantification'!$A:$B,2,FALSE)&amp;""="","Unclassified",VLOOKUP(L2669,'Quantification'!$A:$B,2,FALSE)),"Unclassified")</f>
        <v>Major</v>
      </c>
      <c r="N2669" t="inlineStr">
        <is>
          <t xml:space="preserve">con-khera.mirjam@pocketfm.com</t>
        </is>
      </c>
      <c r="O2669" t="inlineStr">
        <is>
          <t xml:space="preserve">Issues found in raw</t>
        </is>
      </c>
      <c r="P2669" t="str">
        <f>IF(OR(O2669="Issues found in master",O2669="Final master"),"Master",IF(OR(O2669="Ready for Master",O2669="Issues found in raw",O2669="Raw under QC",O2669="Issues resolved in raw"),"Raw","-"))</f>
        <v>Raw</v>
      </c>
      <c r="Q2669" s="13">
        <v>46261.15</v>
      </c>
      <c r="R2669" t="inlineStr">
        <is>
          <t xml:space="preserve">2026-08 (Aug)</t>
        </is>
      </c>
      <c r="S2669">
        <f>IF(M2669="Not an error",0,IF(COUNTIFS($A$2:$A2669,$A2669,$D$2:$D2669,$D2669,$M$2:$M2669,"&lt;&gt;Not an error")=1,1,0))</f>
        <v>0</v>
      </c>
      <c r="T2669">
        <f>IF(M2669&lt;&gt;"Major",0,IF(COUNTIFS($A$2:$A2669,$A2669,$D$2:$D2669,$D2669,$M$2:$M2669,"Major")=1,1,0))</f>
        <v>0</v>
      </c>
      <c r="U2669">
        <f>IF(M2669&lt;&gt;"Minor",0,IF(COUNTIFS($A$2:$A2669,$A2669,$D$2:$D2669,$D2669,$M$2:$M2669,"Minor")=1,1,0))</f>
        <v>0</v>
      </c>
    </row>
    <row r="2670">
      <c r="A2670" t="inlineStr">
        <is>
          <t xml:space="preserve">9a175f97e92a638a5697307799ea3b8b8f419aac</t>
        </is>
      </c>
      <c r="B2670" t="inlineStr">
        <is>
          <t xml:space="preserve">The Miracle Heiress</t>
        </is>
      </c>
      <c r="C2670" t="inlineStr">
        <is>
          <t xml:space="preserve">Die Wundererbin</t>
        </is>
      </c>
      <c r="D2670" t="inlineStr">
        <is>
          <t xml:space="preserve">acbf5a7b2345f859654e6f30bdee284d3af8f955</t>
        </is>
      </c>
      <c r="E2670" t="inlineStr">
        <is>
          <t xml:space="preserve">Episode 23: Nadja S Versuch</t>
        </is>
      </c>
      <c r="F2670">
        <v>23</v>
      </c>
      <c r="G2670" t="inlineStr">
        <is>
          <t xml:space="preserve">0:41-1:06</t>
        </is>
      </c>
      <c r="H2670" t="inlineStr">
        <is>
          <t xml:space="preserve">Resolved</t>
        </is>
      </c>
      <c r="I2670" t="inlineStr">
        <is>
          <t xml:space="preserve">Remarks: [Mispronunciation]
Line from script:
"Jacob hob eine Hand und unterbrach Nadja. Nadja starrte ihn an, fassungslos, dass Jacob, Damiens Angestellter, die Dreistigkeit besaß, sie zum Schweigen zu bringen. Er war immer so respektvoll gewesen, bevor Aurora auf der Bildfläche erschienen war. „Lassen Sie uns keine Szene machen“, sagte Jacob ruhig, bevor er sich umdrehte, um Damien zu folgen."
-----
Note (if required): Jacob is pronounced incorrectly throughout this section. The name should be pronounced with English pronunciation.</t>
        </is>
      </c>
      <c r="J2670" t="inlineStr">
        <is>
          <t xml:space="preserve">VOA</t>
        </is>
      </c>
      <c r="K2670" t="inlineStr">
        <is>
          <t xml:space="preserve">Mispronunciation</t>
        </is>
      </c>
      <c r="L2670" t="inlineStr">
        <is>
          <t xml:space="preserve">Mispronunciation</t>
        </is>
      </c>
      <c r="M2670" t="str">
        <f>IFERROR(IF(VLOOKUP(L2670,'Quantification'!$A:$B,2,FALSE)&amp;""="","Unclassified",VLOOKUP(L2670,'Quantification'!$A:$B,2,FALSE)),"Unclassified")</f>
        <v>Major</v>
      </c>
      <c r="N2670" t="inlineStr">
        <is>
          <t xml:space="preserve">con-khera.mirjam@pocketfm.com</t>
        </is>
      </c>
      <c r="O2670" t="inlineStr">
        <is>
          <t xml:space="preserve">Issues found in raw</t>
        </is>
      </c>
      <c r="P2670" t="str">
        <f>IF(OR(O2670="Issues found in master",O2670="Final master"),"Master",IF(OR(O2670="Ready for Master",O2670="Issues found in raw",O2670="Raw under QC",O2670="Issues resolved in raw"),"Raw","-"))</f>
        <v>Raw</v>
      </c>
      <c r="Q2670" s="13">
        <v>46261.15</v>
      </c>
      <c r="R2670" t="inlineStr">
        <is>
          <t xml:space="preserve">2026-08 (Aug)</t>
        </is>
      </c>
      <c r="S2670">
        <f>IF(M2670="Not an error",0,IF(COUNTIFS($A$2:$A2670,$A2670,$D$2:$D2670,$D2670,$M$2:$M2670,"&lt;&gt;Not an error")=1,1,0))</f>
        <v>1</v>
      </c>
      <c r="T2670">
        <f>IF(M2670&lt;&gt;"Major",0,IF(COUNTIFS($A$2:$A2670,$A2670,$D$2:$D2670,$D2670,$M$2:$M2670,"Major")=1,1,0))</f>
        <v>1</v>
      </c>
      <c r="U2670">
        <f>IF(M2670&lt;&gt;"Minor",0,IF(COUNTIFS($A$2:$A2670,$A2670,$D$2:$D2670,$D2670,$M$2:$M2670,"Minor")=1,1,0))</f>
        <v>0</v>
      </c>
    </row>
    <row r="2671">
      <c r="A2671" t="inlineStr">
        <is>
          <t xml:space="preserve">9a175f97e92a638a5697307799ea3b8b8f419aac</t>
        </is>
      </c>
      <c r="B2671" t="inlineStr">
        <is>
          <t xml:space="preserve">The Miracle Heiress</t>
        </is>
      </c>
      <c r="C2671" t="inlineStr">
        <is>
          <t xml:space="preserve">Die Wundererbin</t>
        </is>
      </c>
      <c r="D2671" t="inlineStr">
        <is>
          <t xml:space="preserve">acbf5a7b2345f859654e6f30bdee284d3af8f955</t>
        </is>
      </c>
      <c r="E2671" t="inlineStr">
        <is>
          <t xml:space="preserve">Episode 23: Nadja S Versuch</t>
        </is>
      </c>
      <c r="F2671">
        <v>23</v>
      </c>
      <c r="G2671" t="inlineStr">
        <is>
          <t xml:space="preserve">1:16-1:17</t>
        </is>
      </c>
      <c r="H2671" t="inlineStr">
        <is>
          <t xml:space="preserve">Resolved</t>
        </is>
      </c>
      <c r="I2671" t="inlineStr">
        <is>
          <t xml:space="preserve">Remarks: [Mispronunciation]
Line from script:
"Jacob schüttelte den Kopf."
-----
Note (if required): Jacob is pronounced incorrectly. The name should be pronounced with English pronunciation.</t>
        </is>
      </c>
      <c r="J2671" t="inlineStr">
        <is>
          <t xml:space="preserve">VOA</t>
        </is>
      </c>
      <c r="K2671" t="inlineStr">
        <is>
          <t xml:space="preserve">Mispronunciation</t>
        </is>
      </c>
      <c r="L2671" t="inlineStr">
        <is>
          <t xml:space="preserve">Mispronunciation</t>
        </is>
      </c>
      <c r="M2671" t="str">
        <f>IFERROR(IF(VLOOKUP(L2671,'Quantification'!$A:$B,2,FALSE)&amp;""="","Unclassified",VLOOKUP(L2671,'Quantification'!$A:$B,2,FALSE)),"Unclassified")</f>
        <v>Major</v>
      </c>
      <c r="N2671" t="inlineStr">
        <is>
          <t xml:space="preserve">con-khera.mirjam@pocketfm.com</t>
        </is>
      </c>
      <c r="O2671" t="inlineStr">
        <is>
          <t xml:space="preserve">Issues found in raw</t>
        </is>
      </c>
      <c r="P2671" t="str">
        <f>IF(OR(O2671="Issues found in master",O2671="Final master"),"Master",IF(OR(O2671="Ready for Master",O2671="Issues found in raw",O2671="Raw under QC",O2671="Issues resolved in raw"),"Raw","-"))</f>
        <v>Raw</v>
      </c>
      <c r="Q2671" s="13">
        <v>46261.15</v>
      </c>
      <c r="R2671" t="inlineStr">
        <is>
          <t xml:space="preserve">2026-08 (Aug)</t>
        </is>
      </c>
      <c r="S2671">
        <f>IF(M2671="Not an error",0,IF(COUNTIFS($A$2:$A2671,$A2671,$D$2:$D2671,$D2671,$M$2:$M2671,"&lt;&gt;Not an error")=1,1,0))</f>
        <v>0</v>
      </c>
      <c r="T2671">
        <f>IF(M2671&lt;&gt;"Major",0,IF(COUNTIFS($A$2:$A2671,$A2671,$D$2:$D2671,$D2671,$M$2:$M2671,"Major")=1,1,0))</f>
        <v>0</v>
      </c>
      <c r="U2671">
        <f>IF(M2671&lt;&gt;"Minor",0,IF(COUNTIFS($A$2:$A2671,$A2671,$D$2:$D2671,$D2671,$M$2:$M2671,"Minor")=1,1,0))</f>
        <v>0</v>
      </c>
    </row>
    <row r="2672">
      <c r="A2672" t="inlineStr">
        <is>
          <t xml:space="preserve">9a175f97e92a638a5697307799ea3b8b8f419aac</t>
        </is>
      </c>
      <c r="B2672" t="inlineStr">
        <is>
          <t xml:space="preserve">The Miracle Heiress</t>
        </is>
      </c>
      <c r="C2672" t="inlineStr">
        <is>
          <t xml:space="preserve">Die Wundererbin</t>
        </is>
      </c>
      <c r="D2672" t="inlineStr">
        <is>
          <t xml:space="preserve">acbf5a7b2345f859654e6f30bdee284d3af8f955</t>
        </is>
      </c>
      <c r="E2672" t="inlineStr">
        <is>
          <t xml:space="preserve">Episode 23: Nadja S Versuch</t>
        </is>
      </c>
      <c r="F2672">
        <v>23</v>
      </c>
      <c r="G2672" t="inlineStr">
        <is>
          <t xml:space="preserve">2:44-2:47</t>
        </is>
      </c>
      <c r="H2672" t="inlineStr">
        <is>
          <t xml:space="preserve">Resolved</t>
        </is>
      </c>
      <c r="I2672" t="inlineStr">
        <is>
          <t xml:space="preserve">Remarks: [Script Error]
Line from script:
"â€žGeben Sie ihm nur ein paar Tage.â€œ"
-----
Note (if required): Address consistency issue. Melissa and Natalie should use â€œdu.â€_x009d_ Suggested: â€œGib ihm nur ein paar Tage.â€_x009d_</t>
        </is>
      </c>
      <c r="J2672" t="inlineStr">
        <is>
          <t xml:space="preserve">VOA</t>
        </is>
      </c>
      <c r="K2672" t="inlineStr">
        <is>
          <t xml:space="preserve">Script Error</t>
        </is>
      </c>
      <c r="L2672" t="inlineStr">
        <is>
          <t xml:space="preserve">Script error</t>
        </is>
      </c>
      <c r="M2672" t="str">
        <f>IFERROR(IF(VLOOKUP(L2672,'Quantification'!$A:$B,2,FALSE)&amp;""="","Unclassified",VLOOKUP(L2672,'Quantification'!$A:$B,2,FALSE)),"Unclassified")</f>
        <v>Major</v>
      </c>
      <c r="N2672" t="inlineStr">
        <is>
          <t xml:space="preserve">con-khera.mirjam@pocketfm.com</t>
        </is>
      </c>
      <c r="O2672" t="inlineStr">
        <is>
          <t xml:space="preserve">Issues found in raw</t>
        </is>
      </c>
      <c r="P2672" t="str">
        <f>IF(OR(O2672="Issues found in master",O2672="Final master"),"Master",IF(OR(O2672="Ready for Master",O2672="Issues found in raw",O2672="Raw under QC",O2672="Issues resolved in raw"),"Raw","-"))</f>
        <v>Raw</v>
      </c>
      <c r="Q2672" s="13">
        <v>46261.15</v>
      </c>
      <c r="R2672" t="inlineStr">
        <is>
          <t xml:space="preserve">2026-08 (Aug)</t>
        </is>
      </c>
      <c r="S2672">
        <f>IF(M2672="Not an error",0,IF(COUNTIFS($A$2:$A2672,$A2672,$D$2:$D2672,$D2672,$M$2:$M2672,"&lt;&gt;Not an error")=1,1,0))</f>
        <v>0</v>
      </c>
      <c r="T2672">
        <f>IF(M2672&lt;&gt;"Major",0,IF(COUNTIFS($A$2:$A2672,$A2672,$D$2:$D2672,$D2672,$M$2:$M2672,"Major")=1,1,0))</f>
        <v>0</v>
      </c>
      <c r="U2672">
        <f>IF(M2672&lt;&gt;"Minor",0,IF(COUNTIFS($A$2:$A2672,$A2672,$D$2:$D2672,$D2672,$M$2:$M2672,"Minor")=1,1,0))</f>
        <v>0</v>
      </c>
    </row>
    <row r="2673">
      <c r="A2673" t="inlineStr">
        <is>
          <t xml:space="preserve">9a175f97e92a638a5697307799ea3b8b8f419aac</t>
        </is>
      </c>
      <c r="B2673" t="inlineStr">
        <is>
          <t xml:space="preserve">The Miracle Heiress</t>
        </is>
      </c>
      <c r="C2673" t="inlineStr">
        <is>
          <t xml:space="preserve">Die Wundererbin</t>
        </is>
      </c>
      <c r="D2673" t="inlineStr">
        <is>
          <t xml:space="preserve">acbf5a7b2345f859654e6f30bdee284d3af8f955</t>
        </is>
      </c>
      <c r="E2673" t="inlineStr">
        <is>
          <t xml:space="preserve">Episode 23: Nadja S Versuch</t>
        </is>
      </c>
      <c r="F2673">
        <v>23</v>
      </c>
      <c r="G2673" t="inlineStr">
        <is>
          <t xml:space="preserve">2:47-2:52</t>
        </is>
      </c>
      <c r="H2673" t="inlineStr">
        <is>
          <t xml:space="preserve">Resolved</t>
        </is>
      </c>
      <c r="I2673" t="inlineStr">
        <is>
          <t xml:space="preserve">Remarks: [Script Error]
Line from script:
"Damien wird zur Vernunft kommen und erkennen, dass Sie die einzig richtige Wahl sind."
-----
Note (if required): Address consistency issue. Melissa and Natalie should use â€œdu.â€_x009d_ Suggested: â€œDamien wird zur Vernunft kommen und erkennen, dass du die einzig richtige Wahl bist.â€_x009d_</t>
        </is>
      </c>
      <c r="J2673" t="inlineStr">
        <is>
          <t xml:space="preserve">VOA</t>
        </is>
      </c>
      <c r="K2673" t="inlineStr">
        <is>
          <t xml:space="preserve">Script Error</t>
        </is>
      </c>
      <c r="L2673" t="inlineStr">
        <is>
          <t xml:space="preserve">Script error</t>
        </is>
      </c>
      <c r="M2673" t="str">
        <f>IFERROR(IF(VLOOKUP(L2673,'Quantification'!$A:$B,2,FALSE)&amp;""="","Unclassified",VLOOKUP(L2673,'Quantification'!$A:$B,2,FALSE)),"Unclassified")</f>
        <v>Major</v>
      </c>
      <c r="N2673" t="inlineStr">
        <is>
          <t xml:space="preserve">con-khera.mirjam@pocketfm.com</t>
        </is>
      </c>
      <c r="O2673" t="inlineStr">
        <is>
          <t xml:space="preserve">Issues found in raw</t>
        </is>
      </c>
      <c r="P2673" t="str">
        <f>IF(OR(O2673="Issues found in master",O2673="Final master"),"Master",IF(OR(O2673="Ready for Master",O2673="Issues found in raw",O2673="Raw under QC",O2673="Issues resolved in raw"),"Raw","-"))</f>
        <v>Raw</v>
      </c>
      <c r="Q2673" s="13">
        <v>46261.15</v>
      </c>
      <c r="R2673" t="inlineStr">
        <is>
          <t xml:space="preserve">2026-08 (Aug)</t>
        </is>
      </c>
      <c r="S2673">
        <f>IF(M2673="Not an error",0,IF(COUNTIFS($A$2:$A2673,$A2673,$D$2:$D2673,$D2673,$M$2:$M2673,"&lt;&gt;Not an error")=1,1,0))</f>
        <v>0</v>
      </c>
      <c r="T2673">
        <f>IF(M2673&lt;&gt;"Major",0,IF(COUNTIFS($A$2:$A2673,$A2673,$D$2:$D2673,$D2673,$M$2:$M2673,"Major")=1,1,0))</f>
        <v>0</v>
      </c>
      <c r="U2673">
        <f>IF(M2673&lt;&gt;"Minor",0,IF(COUNTIFS($A$2:$A2673,$A2673,$D$2:$D2673,$D2673,$M$2:$M2673,"Minor")=1,1,0))</f>
        <v>0</v>
      </c>
    </row>
    <row r="2674">
      <c r="A2674" t="inlineStr">
        <is>
          <t xml:space="preserve">9a175f97e92a638a5697307799ea3b8b8f419aac</t>
        </is>
      </c>
      <c r="B2674" t="inlineStr">
        <is>
          <t xml:space="preserve">The Miracle Heiress</t>
        </is>
      </c>
      <c r="C2674" t="inlineStr">
        <is>
          <t xml:space="preserve">Die Wundererbin</t>
        </is>
      </c>
      <c r="D2674" t="inlineStr">
        <is>
          <t xml:space="preserve">acbf5a7b2345f859654e6f30bdee284d3af8f955</t>
        </is>
      </c>
      <c r="E2674" t="inlineStr">
        <is>
          <t xml:space="preserve">Episode 23: Nadja S Versuch</t>
        </is>
      </c>
      <c r="F2674">
        <v>23</v>
      </c>
      <c r="G2674" t="inlineStr">
        <is>
          <t xml:space="preserve">2:52-2:55</t>
        </is>
      </c>
      <c r="H2674" t="inlineStr">
        <is>
          <t xml:space="preserve">Resolved</t>
        </is>
      </c>
      <c r="I2674" t="inlineStr">
        <is>
          <t xml:space="preserve">Remarks: [Script Error]
Line from script:
"Sie wurden von klein auf fÃ¼r dieses Leben ausgebildet."
-----
Note (if required): Address consistency issue. Melissa and Natalie should use â€œdu.â€_x009d_ Suggested: â€œDu wurdest von klein auf fÃ¼r dieses Leben ausgebildet.â€_x009d_</t>
        </is>
      </c>
      <c r="J2674" t="inlineStr">
        <is>
          <t xml:space="preserve">VOA</t>
        </is>
      </c>
      <c r="K2674" t="inlineStr">
        <is>
          <t xml:space="preserve">Script Error</t>
        </is>
      </c>
      <c r="L2674" t="inlineStr">
        <is>
          <t xml:space="preserve">Script error</t>
        </is>
      </c>
      <c r="M2674" t="str">
        <f>IFERROR(IF(VLOOKUP(L2674,'Quantification'!$A:$B,2,FALSE)&amp;""="","Unclassified",VLOOKUP(L2674,'Quantification'!$A:$B,2,FALSE)),"Unclassified")</f>
        <v>Major</v>
      </c>
      <c r="N2674" t="inlineStr">
        <is>
          <t xml:space="preserve">con-khera.mirjam@pocketfm.com</t>
        </is>
      </c>
      <c r="O2674" t="inlineStr">
        <is>
          <t xml:space="preserve">Issues found in raw</t>
        </is>
      </c>
      <c r="P2674" t="str">
        <f>IF(OR(O2674="Issues found in master",O2674="Final master"),"Master",IF(OR(O2674="Ready for Master",O2674="Issues found in raw",O2674="Raw under QC",O2674="Issues resolved in raw"),"Raw","-"))</f>
        <v>Raw</v>
      </c>
      <c r="Q2674" s="13">
        <v>46261.15</v>
      </c>
      <c r="R2674" t="inlineStr">
        <is>
          <t xml:space="preserve">2026-08 (Aug)</t>
        </is>
      </c>
      <c r="S2674">
        <f>IF(M2674="Not an error",0,IF(COUNTIFS($A$2:$A2674,$A2674,$D$2:$D2674,$D2674,$M$2:$M2674,"&lt;&gt;Not an error")=1,1,0))</f>
        <v>0</v>
      </c>
      <c r="T2674">
        <f>IF(M2674&lt;&gt;"Major",0,IF(COUNTIFS($A$2:$A2674,$A2674,$D$2:$D2674,$D2674,$M$2:$M2674,"Major")=1,1,0))</f>
        <v>0</v>
      </c>
      <c r="U2674">
        <f>IF(M2674&lt;&gt;"Minor",0,IF(COUNTIFS($A$2:$A2674,$A2674,$D$2:$D2674,$D2674,$M$2:$M2674,"Minor")=1,1,0))</f>
        <v>0</v>
      </c>
    </row>
    <row r="2675">
      <c r="A2675" t="inlineStr">
        <is>
          <t xml:space="preserve">9a175f97e92a638a5697307799ea3b8b8f419aac</t>
        </is>
      </c>
      <c r="B2675" t="inlineStr">
        <is>
          <t xml:space="preserve">The Miracle Heiress</t>
        </is>
      </c>
      <c r="C2675" t="inlineStr">
        <is>
          <t xml:space="preserve">Die Wundererbin</t>
        </is>
      </c>
      <c r="D2675" t="inlineStr">
        <is>
          <t xml:space="preserve">acbf5a7b2345f859654e6f30bdee284d3af8f955</t>
        </is>
      </c>
      <c r="E2675" t="inlineStr">
        <is>
          <t xml:space="preserve">Episode 23: Nadja S Versuch</t>
        </is>
      </c>
      <c r="F2675">
        <v>23</v>
      </c>
      <c r="G2675" t="inlineStr">
        <is>
          <t xml:space="preserve">2:55-3:02</t>
        </is>
      </c>
      <c r="H2675" t="inlineStr">
        <is>
          <t xml:space="preserve">Resolved</t>
        </is>
      </c>
      <c r="I2675" t="inlineStr">
        <is>
          <t xml:space="preserve">Remarks: [Script Error]
Line from script:
"Sie haben die Haltung, die Anmut, alle Eigenschaften, die eine Frau aus einer prominenten Familie haben sollte."
-----
Note (if required): Address consistency issue. Melissa and Natalie should use â€œdu.â€_x009d_ Suggested: â€œDu hast die Haltung, die Anmut, alle Eigenschaften, die eine Frau aus einer prominenten Familie haben sollte.â€_x009d_</t>
        </is>
      </c>
      <c r="J2675" t="inlineStr">
        <is>
          <t xml:space="preserve">VOA</t>
        </is>
      </c>
      <c r="K2675" t="inlineStr">
        <is>
          <t xml:space="preserve">Script Error</t>
        </is>
      </c>
      <c r="L2675" t="inlineStr">
        <is>
          <t xml:space="preserve">Script error</t>
        </is>
      </c>
      <c r="M2675" t="str">
        <f>IFERROR(IF(VLOOKUP(L2675,'Quantification'!$A:$B,2,FALSE)&amp;""="","Unclassified",VLOOKUP(L2675,'Quantification'!$A:$B,2,FALSE)),"Unclassified")</f>
        <v>Major</v>
      </c>
      <c r="N2675" t="inlineStr">
        <is>
          <t xml:space="preserve">con-khera.mirjam@pocketfm.com</t>
        </is>
      </c>
      <c r="O2675" t="inlineStr">
        <is>
          <t xml:space="preserve">Issues found in raw</t>
        </is>
      </c>
      <c r="P2675" t="str">
        <f>IF(OR(O2675="Issues found in master",O2675="Final master"),"Master",IF(OR(O2675="Ready for Master",O2675="Issues found in raw",O2675="Raw under QC",O2675="Issues resolved in raw"),"Raw","-"))</f>
        <v>Raw</v>
      </c>
      <c r="Q2675" s="13">
        <v>46261.15</v>
      </c>
      <c r="R2675" t="inlineStr">
        <is>
          <t xml:space="preserve">2026-08 (Aug)</t>
        </is>
      </c>
      <c r="S2675">
        <f>IF(M2675="Not an error",0,IF(COUNTIFS($A$2:$A2675,$A2675,$D$2:$D2675,$D2675,$M$2:$M2675,"&lt;&gt;Not an error")=1,1,0))</f>
        <v>0</v>
      </c>
      <c r="T2675">
        <f>IF(M2675&lt;&gt;"Major",0,IF(COUNTIFS($A$2:$A2675,$A2675,$D$2:$D2675,$D2675,$M$2:$M2675,"Major")=1,1,0))</f>
        <v>0</v>
      </c>
      <c r="U2675">
        <f>IF(M2675&lt;&gt;"Minor",0,IF(COUNTIFS($A$2:$A2675,$A2675,$D$2:$D2675,$D2675,$M$2:$M2675,"Minor")=1,1,0))</f>
        <v>0</v>
      </c>
    </row>
    <row r="2676">
      <c r="A2676" t="inlineStr">
        <is>
          <t xml:space="preserve">9a175f97e92a638a5697307799ea3b8b8f419aac</t>
        </is>
      </c>
      <c r="B2676" t="inlineStr">
        <is>
          <t xml:space="preserve">The Miracle Heiress</t>
        </is>
      </c>
      <c r="C2676" t="inlineStr">
        <is>
          <t xml:space="preserve">Die Wundererbin</t>
        </is>
      </c>
      <c r="D2676" t="inlineStr">
        <is>
          <t xml:space="preserve">acbf5a7b2345f859654e6f30bdee284d3af8f955</t>
        </is>
      </c>
      <c r="E2676" t="inlineStr">
        <is>
          <t xml:space="preserve">Episode 23: Nadja S Versuch</t>
        </is>
      </c>
      <c r="F2676">
        <v>23</v>
      </c>
      <c r="G2676" t="inlineStr">
        <is>
          <t xml:space="preserve">3:14-3:19</t>
        </is>
      </c>
      <c r="H2676" t="inlineStr">
        <is>
          <t xml:space="preserve">Resolved</t>
        </is>
      </c>
      <c r="I2676" t="inlineStr">
        <is>
          <t xml:space="preserve">Remarks: [Script Error]
Line from script:
"Glauben Sie wirklich, sie wÃ¼rden jemanden wie sie in der Familie willkommen heiÃŸen?"
-----
Note (if required): Address consistency issue. Melissa and Natalie should use â€œdu.â€_x009d_ Suggested: â€œGlaubst du wirklich, sie wÃ¼rden jemanden wie sie in der Familie willkommen heiÃŸen?â€_x009d_</t>
        </is>
      </c>
      <c r="J2676" t="inlineStr">
        <is>
          <t xml:space="preserve">VOA</t>
        </is>
      </c>
      <c r="K2676" t="inlineStr">
        <is>
          <t xml:space="preserve">Script Error</t>
        </is>
      </c>
      <c r="L2676" t="inlineStr">
        <is>
          <t xml:space="preserve">Script error</t>
        </is>
      </c>
      <c r="M2676" t="str">
        <f>IFERROR(IF(VLOOKUP(L2676,'Quantification'!$A:$B,2,FALSE)&amp;""="","Unclassified",VLOOKUP(L2676,'Quantification'!$A:$B,2,FALSE)),"Unclassified")</f>
        <v>Major</v>
      </c>
      <c r="N2676" t="inlineStr">
        <is>
          <t xml:space="preserve">con-khera.mirjam@pocketfm.com</t>
        </is>
      </c>
      <c r="O2676" t="inlineStr">
        <is>
          <t xml:space="preserve">Issues found in raw</t>
        </is>
      </c>
      <c r="P2676" t="str">
        <f>IF(OR(O2676="Issues found in master",O2676="Final master"),"Master",IF(OR(O2676="Ready for Master",O2676="Issues found in raw",O2676="Raw under QC",O2676="Issues resolved in raw"),"Raw","-"))</f>
        <v>Raw</v>
      </c>
      <c r="Q2676" s="13">
        <v>46261.15</v>
      </c>
      <c r="R2676" t="inlineStr">
        <is>
          <t xml:space="preserve">2026-08 (Aug)</t>
        </is>
      </c>
      <c r="S2676">
        <f>IF(M2676="Not an error",0,IF(COUNTIFS($A$2:$A2676,$A2676,$D$2:$D2676,$D2676,$M$2:$M2676,"&lt;&gt;Not an error")=1,1,0))</f>
        <v>0</v>
      </c>
      <c r="T2676">
        <f>IF(M2676&lt;&gt;"Major",0,IF(COUNTIFS($A$2:$A2676,$A2676,$D$2:$D2676,$D2676,$M$2:$M2676,"Major")=1,1,0))</f>
        <v>0</v>
      </c>
      <c r="U2676">
        <f>IF(M2676&lt;&gt;"Minor",0,IF(COUNTIFS($A$2:$A2676,$A2676,$D$2:$D2676,$D2676,$M$2:$M2676,"Minor")=1,1,0))</f>
        <v>0</v>
      </c>
    </row>
    <row r="2677">
      <c r="A2677" t="inlineStr">
        <is>
          <t xml:space="preserve">9a175f97e92a638a5697307799ea3b8b8f419aac</t>
        </is>
      </c>
      <c r="B2677" t="inlineStr">
        <is>
          <t xml:space="preserve">The Miracle Heiress</t>
        </is>
      </c>
      <c r="C2677" t="inlineStr">
        <is>
          <t xml:space="preserve">Die Wundererbin</t>
        </is>
      </c>
      <c r="D2677" t="inlineStr">
        <is>
          <t xml:space="preserve">acbf5a7b2345f859654e6f30bdee284d3af8f955</t>
        </is>
      </c>
      <c r="E2677" t="inlineStr">
        <is>
          <t xml:space="preserve">Episode 23: Nadja S Versuch</t>
        </is>
      </c>
      <c r="F2677">
        <v>23</v>
      </c>
      <c r="G2677" t="inlineStr">
        <is>
          <t xml:space="preserve">4:03-4:05</t>
        </is>
      </c>
      <c r="H2677" t="inlineStr">
        <is>
          <t xml:space="preserve">Resolved</t>
        </is>
      </c>
      <c r="I2677" t="inlineStr">
        <is>
          <t xml:space="preserve">Remarks: [Script Error]
Line from script:
"Er gluckste leise."
-----
Note (if required): Word choice issue. â€œGlucksteâ€_x009d_ sounds unnatural here and too literal for â€œchuckled.â€_x009d_ Suggested: â€œEr lachte leise.â€_x009d_</t>
        </is>
      </c>
      <c r="J2677" t="inlineStr">
        <is>
          <t xml:space="preserve">VOA</t>
        </is>
      </c>
      <c r="K2677" t="inlineStr">
        <is>
          <t xml:space="preserve">Script Error</t>
        </is>
      </c>
      <c r="L2677" t="inlineStr">
        <is>
          <t xml:space="preserve">Script error</t>
        </is>
      </c>
      <c r="M2677" t="str">
        <f>IFERROR(IF(VLOOKUP(L2677,'Quantification'!$A:$B,2,FALSE)&amp;""="","Unclassified",VLOOKUP(L2677,'Quantification'!$A:$B,2,FALSE)),"Unclassified")</f>
        <v>Major</v>
      </c>
      <c r="N2677" t="inlineStr">
        <is>
          <t xml:space="preserve">con-khera.mirjam@pocketfm.com</t>
        </is>
      </c>
      <c r="O2677" t="inlineStr">
        <is>
          <t xml:space="preserve">Issues found in raw</t>
        </is>
      </c>
      <c r="P2677" t="str">
        <f>IF(OR(O2677="Issues found in master",O2677="Final master"),"Master",IF(OR(O2677="Ready for Master",O2677="Issues found in raw",O2677="Raw under QC",O2677="Issues resolved in raw"),"Raw","-"))</f>
        <v>Raw</v>
      </c>
      <c r="Q2677" s="13">
        <v>46261.15</v>
      </c>
      <c r="R2677" t="inlineStr">
        <is>
          <t xml:space="preserve">2026-08 (Aug)</t>
        </is>
      </c>
      <c r="S2677">
        <f>IF(M2677="Not an error",0,IF(COUNTIFS($A$2:$A2677,$A2677,$D$2:$D2677,$D2677,$M$2:$M2677,"&lt;&gt;Not an error")=1,1,0))</f>
        <v>0</v>
      </c>
      <c r="T2677">
        <f>IF(M2677&lt;&gt;"Major",0,IF(COUNTIFS($A$2:$A2677,$A2677,$D$2:$D2677,$D2677,$M$2:$M2677,"Major")=1,1,0))</f>
        <v>0</v>
      </c>
      <c r="U2677">
        <f>IF(M2677&lt;&gt;"Minor",0,IF(COUNTIFS($A$2:$A2677,$A2677,$D$2:$D2677,$D2677,$M$2:$M2677,"Minor")=1,1,0))</f>
        <v>0</v>
      </c>
    </row>
    <row r="2678">
      <c r="A2678" t="inlineStr">
        <is>
          <t xml:space="preserve">9a175f97e92a638a5697307799ea3b8b8f419aac</t>
        </is>
      </c>
      <c r="B2678" t="inlineStr">
        <is>
          <t xml:space="preserve">The Miracle Heiress</t>
        </is>
      </c>
      <c r="C2678" t="inlineStr">
        <is>
          <t xml:space="preserve">Die Wundererbin</t>
        </is>
      </c>
      <c r="D2678" t="inlineStr">
        <is>
          <t xml:space="preserve">acbf5a7b2345f859654e6f30bdee284d3af8f955</t>
        </is>
      </c>
      <c r="E2678" t="inlineStr">
        <is>
          <t xml:space="preserve">Episode 23: Nadja S Versuch</t>
        </is>
      </c>
      <c r="F2678">
        <v>23</v>
      </c>
      <c r="G2678" t="inlineStr">
        <is>
          <t xml:space="preserve">4:49-4:54</t>
        </is>
      </c>
      <c r="H2678" t="inlineStr">
        <is>
          <t xml:space="preserve">Resolved</t>
        </is>
      </c>
      <c r="I2678" t="inlineStr">
        <is>
          <t xml:space="preserve">Remarks: [Script Error]
Line from script:
"â€žDu hast den Kuchen, den ich dir neulich besorgt habe, nicht angerÃ¼hrtâ€œ, stellte Damien klar."
-----
Note (if required): Time reference issue. â€œNeulichâ€_x009d_ is inaccurate because this happened earlier the same evening. Suggested: â€œ... den ich dir vorhin besorgt habe...â€_x009d_</t>
        </is>
      </c>
      <c r="J2678" t="inlineStr">
        <is>
          <t xml:space="preserve">VOA</t>
        </is>
      </c>
      <c r="K2678" t="inlineStr">
        <is>
          <t xml:space="preserve">Script Error</t>
        </is>
      </c>
      <c r="L2678" t="inlineStr">
        <is>
          <t xml:space="preserve">Script error</t>
        </is>
      </c>
      <c r="M2678" t="str">
        <f>IFERROR(IF(VLOOKUP(L2678,'Quantification'!$A:$B,2,FALSE)&amp;""="","Unclassified",VLOOKUP(L2678,'Quantification'!$A:$B,2,FALSE)),"Unclassified")</f>
        <v>Major</v>
      </c>
      <c r="N2678" t="inlineStr">
        <is>
          <t xml:space="preserve">con-khera.mirjam@pocketfm.com</t>
        </is>
      </c>
      <c r="O2678" t="inlineStr">
        <is>
          <t xml:space="preserve">Issues found in raw</t>
        </is>
      </c>
      <c r="P2678" t="str">
        <f>IF(OR(O2678="Issues found in master",O2678="Final master"),"Master",IF(OR(O2678="Ready for Master",O2678="Issues found in raw",O2678="Raw under QC",O2678="Issues resolved in raw"),"Raw","-"))</f>
        <v>Raw</v>
      </c>
      <c r="Q2678" s="13">
        <v>46261.15</v>
      </c>
      <c r="R2678" t="inlineStr">
        <is>
          <t xml:space="preserve">2026-08 (Aug)</t>
        </is>
      </c>
      <c r="S2678">
        <f>IF(M2678="Not an error",0,IF(COUNTIFS($A$2:$A2678,$A2678,$D$2:$D2678,$D2678,$M$2:$M2678,"&lt;&gt;Not an error")=1,1,0))</f>
        <v>0</v>
      </c>
      <c r="T2678">
        <f>IF(M2678&lt;&gt;"Major",0,IF(COUNTIFS($A$2:$A2678,$A2678,$D$2:$D2678,$D2678,$M$2:$M2678,"Major")=1,1,0))</f>
        <v>0</v>
      </c>
      <c r="U2678">
        <f>IF(M2678&lt;&gt;"Minor",0,IF(COUNTIFS($A$2:$A2678,$A2678,$D$2:$D2678,$D2678,$M$2:$M2678,"Minor")=1,1,0))</f>
        <v>0</v>
      </c>
    </row>
    <row r="2679">
      <c r="A2679" t="inlineStr">
        <is>
          <t xml:space="preserve">9a175f97e92a638a5697307799ea3b8b8f419aac</t>
        </is>
      </c>
      <c r="B2679" t="inlineStr">
        <is>
          <t xml:space="preserve">The Miracle Heiress</t>
        </is>
      </c>
      <c r="C2679" t="inlineStr">
        <is>
          <t xml:space="preserve">Die Wundererbin</t>
        </is>
      </c>
      <c r="D2679" t="inlineStr">
        <is>
          <t xml:space="preserve">acbf5a7b2345f859654e6f30bdee284d3af8f955</t>
        </is>
      </c>
      <c r="E2679" t="inlineStr">
        <is>
          <t xml:space="preserve">Episode 23: Nadja S Versuch</t>
        </is>
      </c>
      <c r="F2679">
        <v>23</v>
      </c>
      <c r="G2679" t="inlineStr">
        <is>
          <t xml:space="preserve">6:48-7:00</t>
        </is>
      </c>
      <c r="H2679" t="inlineStr">
        <is>
          <t xml:space="preserve">Resolved</t>
        </is>
      </c>
      <c r="I2679" t="inlineStr">
        <is>
          <t xml:space="preserve">Remarks: [Script Error]
Line from script:
"Angetrieben von der Herausforderung des riesigen Auftrags verlor sich Aurora in ihrer Arbeit in den Fabriken, die sie heimlich besaÃŸ und in denen ihre EntwÃ¼rfe zum Leben erweckt wurden."
-----
Note (if required): Scene logic / wording issue. This should focus on Aurora working on the designs, not on the factories. Suggested: â€œ... verlor sich Aurora in der Arbeit an ihren EntwÃ¼rfen.â€_x009d_</t>
        </is>
      </c>
      <c r="J2679" t="inlineStr">
        <is>
          <t xml:space="preserve">VOA</t>
        </is>
      </c>
      <c r="K2679" t="inlineStr">
        <is>
          <t xml:space="preserve">Script Error</t>
        </is>
      </c>
      <c r="L2679" t="inlineStr">
        <is>
          <t xml:space="preserve">Script error</t>
        </is>
      </c>
      <c r="M2679" t="str">
        <f>IFERROR(IF(VLOOKUP(L2679,'Quantification'!$A:$B,2,FALSE)&amp;""="","Unclassified",VLOOKUP(L2679,'Quantification'!$A:$B,2,FALSE)),"Unclassified")</f>
        <v>Major</v>
      </c>
      <c r="N2679" t="inlineStr">
        <is>
          <t xml:space="preserve">con-khera.mirjam@pocketfm.com</t>
        </is>
      </c>
      <c r="O2679" t="inlineStr">
        <is>
          <t xml:space="preserve">Issues found in raw</t>
        </is>
      </c>
      <c r="P2679" t="str">
        <f>IF(OR(O2679="Issues found in master",O2679="Final master"),"Master",IF(OR(O2679="Ready for Master",O2679="Issues found in raw",O2679="Raw under QC",O2679="Issues resolved in raw"),"Raw","-"))</f>
        <v>Raw</v>
      </c>
      <c r="Q2679" s="13">
        <v>46261.15</v>
      </c>
      <c r="R2679" t="inlineStr">
        <is>
          <t xml:space="preserve">2026-08 (Aug)</t>
        </is>
      </c>
      <c r="S2679">
        <f>IF(M2679="Not an error",0,IF(COUNTIFS($A$2:$A2679,$A2679,$D$2:$D2679,$D2679,$M$2:$M2679,"&lt;&gt;Not an error")=1,1,0))</f>
        <v>0</v>
      </c>
      <c r="T2679">
        <f>IF(M2679&lt;&gt;"Major",0,IF(COUNTIFS($A$2:$A2679,$A2679,$D$2:$D2679,$D2679,$M$2:$M2679,"Major")=1,1,0))</f>
        <v>0</v>
      </c>
      <c r="U2679">
        <f>IF(M2679&lt;&gt;"Minor",0,IF(COUNTIFS($A$2:$A2679,$A2679,$D$2:$D2679,$D2679,$M$2:$M2679,"Minor")=1,1,0))</f>
        <v>0</v>
      </c>
    </row>
    <row r="2680">
      <c r="A2680" t="inlineStr">
        <is>
          <t xml:space="preserve">9a175f97e92a638a5697307799ea3b8b8f419aac</t>
        </is>
      </c>
      <c r="B2680" t="inlineStr">
        <is>
          <t xml:space="preserve">The Miracle Heiress</t>
        </is>
      </c>
      <c r="C2680" t="inlineStr">
        <is>
          <t xml:space="preserve">Die Wundererbin</t>
        </is>
      </c>
      <c r="D2680" t="inlineStr">
        <is>
          <t xml:space="preserve">acbf5a7b2345f859654e6f30bdee284d3af8f955</t>
        </is>
      </c>
      <c r="E2680" t="inlineStr">
        <is>
          <t xml:space="preserve">Episode 23: Nadja S Versuch</t>
        </is>
      </c>
      <c r="F2680">
        <v>23</v>
      </c>
      <c r="G2680" t="inlineStr">
        <is>
          <t xml:space="preserve">8:12-8:24</t>
        </is>
      </c>
      <c r="H2680" t="inlineStr">
        <is>
          <t xml:space="preserve">Resolved</t>
        </is>
      </c>
      <c r="I2680" t="inlineStr">
        <is>
          <t xml:space="preserve">Remarks: [Audio quality]
Line from script:
"Unten hielt Nadja mit Melissa und Renee bereits am Frühstückstisch Hof. Ihr Geplapper verstummte in dem Moment, als Aurora hereinkam, und ihr gemeinsamer Blick sagte alles."
-----
Note (if required): There is a small noise / audio artifact between these two sentences.</t>
        </is>
      </c>
      <c r="J2680" t="inlineStr">
        <is>
          <t xml:space="preserve">VOA</t>
        </is>
      </c>
      <c r="K2680" t="inlineStr">
        <is>
          <t xml:space="preserve">Audio quality</t>
        </is>
      </c>
      <c r="L2680" t="inlineStr">
        <is>
          <t xml:space="preserve">Audio quality</t>
        </is>
      </c>
      <c r="M2680" t="str">
        <f>IFERROR(IF(VLOOKUP(L2680,'Quantification'!$A:$B,2,FALSE)&amp;""="","Unclassified",VLOOKUP(L2680,'Quantification'!$A:$B,2,FALSE)),"Unclassified")</f>
        <v>Major</v>
      </c>
      <c r="N2680" t="inlineStr">
        <is>
          <t xml:space="preserve">con-khera.mirjam@pocketfm.com</t>
        </is>
      </c>
      <c r="O2680" t="inlineStr">
        <is>
          <t xml:space="preserve">Issues found in raw</t>
        </is>
      </c>
      <c r="P2680" t="str">
        <f>IF(OR(O2680="Issues found in master",O2680="Final master"),"Master",IF(OR(O2680="Ready for Master",O2680="Issues found in raw",O2680="Raw under QC",O2680="Issues resolved in raw"),"Raw","-"))</f>
        <v>Raw</v>
      </c>
      <c r="Q2680" s="13">
        <v>46261.15</v>
      </c>
      <c r="R2680" t="inlineStr">
        <is>
          <t xml:space="preserve">2026-08 (Aug)</t>
        </is>
      </c>
      <c r="S2680">
        <f>IF(M2680="Not an error",0,IF(COUNTIFS($A$2:$A2680,$A2680,$D$2:$D2680,$D2680,$M$2:$M2680,"&lt;&gt;Not an error")=1,1,0))</f>
        <v>0</v>
      </c>
      <c r="T2680">
        <f>IF(M2680&lt;&gt;"Major",0,IF(COUNTIFS($A$2:$A2680,$A2680,$D$2:$D2680,$D2680,$M$2:$M2680,"Major")=1,1,0))</f>
        <v>0</v>
      </c>
      <c r="U2680">
        <f>IF(M2680&lt;&gt;"Minor",0,IF(COUNTIFS($A$2:$A2680,$A2680,$D$2:$D2680,$D2680,$M$2:$M2680,"Minor")=1,1,0))</f>
        <v>0</v>
      </c>
    </row>
    <row r="2681">
      <c r="A2681" t="inlineStr">
        <is>
          <t xml:space="preserve">9a175f97e92a638a5697307799ea3b8b8f419aac</t>
        </is>
      </c>
      <c r="B2681" t="inlineStr">
        <is>
          <t xml:space="preserve">The Miracle Heiress</t>
        </is>
      </c>
      <c r="C2681" t="inlineStr">
        <is>
          <t xml:space="preserve">Die Wundererbin</t>
        </is>
      </c>
      <c r="D2681" t="inlineStr">
        <is>
          <t xml:space="preserve">acbf5a7b2345f859654e6f30bdee284d3af8f955</t>
        </is>
      </c>
      <c r="E2681" t="inlineStr">
        <is>
          <t xml:space="preserve">Episode 23: Nadja S Versuch</t>
        </is>
      </c>
      <c r="F2681">
        <v>23</v>
      </c>
      <c r="G2681" t="inlineStr">
        <is>
          <t xml:space="preserve">12:03-12:09</t>
        </is>
      </c>
      <c r="H2681" t="inlineStr">
        <is>
          <t xml:space="preserve">Resolved</t>
        </is>
      </c>
      <c r="I2681" t="inlineStr">
        <is>
          <t xml:space="preserve">Remarks: [Script Error]
Line from script:
"â€žMachen Sie sich keine Sorgen, Miss Nadja. Lassen Sie sie nur gehenâ€œ, beruhigte Melissa sie."
-----
Note (if required): Address consistency issue. Melissa and Natalie should use â€œdu.â€_x009d_ Suggested: â€œMach dir keine Sorgen, Natalie. Lass sie nur gehen.â€_x009d_</t>
        </is>
      </c>
      <c r="J2681" t="inlineStr">
        <is>
          <t xml:space="preserve">VOA</t>
        </is>
      </c>
      <c r="K2681" t="inlineStr">
        <is>
          <t xml:space="preserve">Script Error</t>
        </is>
      </c>
      <c r="L2681" t="inlineStr">
        <is>
          <t xml:space="preserve">Script error</t>
        </is>
      </c>
      <c r="M2681" t="str">
        <f>IFERROR(IF(VLOOKUP(L2681,'Quantification'!$A:$B,2,FALSE)&amp;""="","Unclassified",VLOOKUP(L2681,'Quantification'!$A:$B,2,FALSE)),"Unclassified")</f>
        <v>Major</v>
      </c>
      <c r="N2681" t="inlineStr">
        <is>
          <t xml:space="preserve">con-khera.mirjam@pocketfm.com</t>
        </is>
      </c>
      <c r="O2681" t="inlineStr">
        <is>
          <t xml:space="preserve">Issues found in raw</t>
        </is>
      </c>
      <c r="P2681" t="str">
        <f>IF(OR(O2681="Issues found in master",O2681="Final master"),"Master",IF(OR(O2681="Ready for Master",O2681="Issues found in raw",O2681="Raw under QC",O2681="Issues resolved in raw"),"Raw","-"))</f>
        <v>Raw</v>
      </c>
      <c r="Q2681" s="13">
        <v>46261.15</v>
      </c>
      <c r="R2681" t="inlineStr">
        <is>
          <t xml:space="preserve">2026-08 (Aug)</t>
        </is>
      </c>
      <c r="S2681">
        <f>IF(M2681="Not an error",0,IF(COUNTIFS($A$2:$A2681,$A2681,$D$2:$D2681,$D2681,$M$2:$M2681,"&lt;&gt;Not an error")=1,1,0))</f>
        <v>0</v>
      </c>
      <c r="T2681">
        <f>IF(M2681&lt;&gt;"Major",0,IF(COUNTIFS($A$2:$A2681,$A2681,$D$2:$D2681,$D2681,$M$2:$M2681,"Major")=1,1,0))</f>
        <v>0</v>
      </c>
      <c r="U2681">
        <f>IF(M2681&lt;&gt;"Minor",0,IF(COUNTIFS($A$2:$A2681,$A2681,$D$2:$D2681,$D2681,$M$2:$M2681,"Minor")=1,1,0))</f>
        <v>0</v>
      </c>
    </row>
    <row r="2682">
      <c r="A2682" t="inlineStr">
        <is>
          <t xml:space="preserve">9a175f97e92a638a5697307799ea3b8b8f419aac</t>
        </is>
      </c>
      <c r="B2682" t="inlineStr">
        <is>
          <t xml:space="preserve">The Miracle Heiress</t>
        </is>
      </c>
      <c r="C2682" t="inlineStr">
        <is>
          <t xml:space="preserve">Die Wundererbin</t>
        </is>
      </c>
      <c r="D2682" t="inlineStr">
        <is>
          <t xml:space="preserve">acbf5a7b2345f859654e6f30bdee284d3af8f955</t>
        </is>
      </c>
      <c r="E2682" t="inlineStr">
        <is>
          <t xml:space="preserve">Episode 23: Nadja S Versuch</t>
        </is>
      </c>
      <c r="F2682">
        <v>23</v>
      </c>
      <c r="G2682" t="inlineStr">
        <is>
          <t xml:space="preserve">12:09-12:10</t>
        </is>
      </c>
      <c r="H2682" t="inlineStr">
        <is>
          <t xml:space="preserve">Resolved</t>
        </is>
      </c>
      <c r="I2682" t="inlineStr">
        <is>
          <t xml:space="preserve">Remarks: [Script Error]
Line from script:
"â€žLassen Sie sie allein gehen.â€œ"
-----
Note (if required): Address consistency issue. Melissa and Natalie should use â€œdu.â€_x009d_ Suggested: â€œLass sie allein gehen.â€_x009d_</t>
        </is>
      </c>
      <c r="J2682" t="inlineStr">
        <is>
          <t xml:space="preserve">VOA</t>
        </is>
      </c>
      <c r="K2682" t="inlineStr">
        <is>
          <t xml:space="preserve">Script Error</t>
        </is>
      </c>
      <c r="L2682" t="inlineStr">
        <is>
          <t xml:space="preserve">Script error</t>
        </is>
      </c>
      <c r="M2682" t="str">
        <f>IFERROR(IF(VLOOKUP(L2682,'Quantification'!$A:$B,2,FALSE)&amp;""="","Unclassified",VLOOKUP(L2682,'Quantification'!$A:$B,2,FALSE)),"Unclassified")</f>
        <v>Major</v>
      </c>
      <c r="N2682" t="inlineStr">
        <is>
          <t xml:space="preserve">con-khera.mirjam@pocketfm.com</t>
        </is>
      </c>
      <c r="O2682" t="inlineStr">
        <is>
          <t xml:space="preserve">Issues found in raw</t>
        </is>
      </c>
      <c r="P2682" t="str">
        <f>IF(OR(O2682="Issues found in master",O2682="Final master"),"Master",IF(OR(O2682="Ready for Master",O2682="Issues found in raw",O2682="Raw under QC",O2682="Issues resolved in raw"),"Raw","-"))</f>
        <v>Raw</v>
      </c>
      <c r="Q2682" s="13">
        <v>46261.15</v>
      </c>
      <c r="R2682" t="inlineStr">
        <is>
          <t xml:space="preserve">2026-08 (Aug)</t>
        </is>
      </c>
      <c r="S2682">
        <f>IF(M2682="Not an error",0,IF(COUNTIFS($A$2:$A2682,$A2682,$D$2:$D2682,$D2682,$M$2:$M2682,"&lt;&gt;Not an error")=1,1,0))</f>
        <v>0</v>
      </c>
      <c r="T2682">
        <f>IF(M2682&lt;&gt;"Major",0,IF(COUNTIFS($A$2:$A2682,$A2682,$D$2:$D2682,$D2682,$M$2:$M2682,"Major")=1,1,0))</f>
        <v>0</v>
      </c>
      <c r="U2682">
        <f>IF(M2682&lt;&gt;"Minor",0,IF(COUNTIFS($A$2:$A2682,$A2682,$D$2:$D2682,$D2682,$M$2:$M2682,"Minor")=1,1,0))</f>
        <v>0</v>
      </c>
    </row>
    <row r="2683">
      <c r="A2683" t="inlineStr">
        <is>
          <t xml:space="preserve">9a175f97e92a638a5697307799ea3b8b8f419aac</t>
        </is>
      </c>
      <c r="B2683" t="inlineStr">
        <is>
          <t xml:space="preserve">The Miracle Heiress</t>
        </is>
      </c>
      <c r="C2683" t="inlineStr">
        <is>
          <t xml:space="preserve">Die Wundererbin</t>
        </is>
      </c>
      <c r="D2683" t="inlineStr">
        <is>
          <t xml:space="preserve">acbf5a7b2345f859654e6f30bdee284d3af8f955</t>
        </is>
      </c>
      <c r="E2683" t="inlineStr">
        <is>
          <t xml:space="preserve">Episode 23: Nadja S Versuch</t>
        </is>
      </c>
      <c r="F2683">
        <v>23</v>
      </c>
      <c r="G2683" t="inlineStr">
        <is>
          <t xml:space="preserve">12:16-12:18</t>
        </is>
      </c>
      <c r="H2683" t="inlineStr">
        <is>
          <t xml:space="preserve">Resolved</t>
        </is>
      </c>
      <c r="I2683" t="inlineStr">
        <is>
          <t xml:space="preserve">Remarks: [Script Error]
Line from script:
"Dann kÃ¶nnen Sie spÃ¤ter auftrumpfen."
-----
Note (if required): Address consistency issue. Melissa and Natalie should use â€œdu.â€_x009d_ Suggested: â€œDann kannst du spÃ¤ter auftrumpfen.â€_x009d_</t>
        </is>
      </c>
      <c r="J2683" t="inlineStr">
        <is>
          <t xml:space="preserve">VOA</t>
        </is>
      </c>
      <c r="K2683" t="inlineStr">
        <is>
          <t xml:space="preserve">Script Error</t>
        </is>
      </c>
      <c r="L2683" t="inlineStr">
        <is>
          <t xml:space="preserve">Script error</t>
        </is>
      </c>
      <c r="M2683" t="str">
        <f>IFERROR(IF(VLOOKUP(L2683,'Quantification'!$A:$B,2,FALSE)&amp;""="","Unclassified",VLOOKUP(L2683,'Quantification'!$A:$B,2,FALSE)),"Unclassified")</f>
        <v>Major</v>
      </c>
      <c r="N2683" t="inlineStr">
        <is>
          <t xml:space="preserve">con-khera.mirjam@pocketfm.com</t>
        </is>
      </c>
      <c r="O2683" t="inlineStr">
        <is>
          <t xml:space="preserve">Issues found in raw</t>
        </is>
      </c>
      <c r="P2683" t="str">
        <f>IF(OR(O2683="Issues found in master",O2683="Final master"),"Master",IF(OR(O2683="Ready for Master",O2683="Issues found in raw",O2683="Raw under QC",O2683="Issues resolved in raw"),"Raw","-"))</f>
        <v>Raw</v>
      </c>
      <c r="Q2683" s="13">
        <v>46261.15</v>
      </c>
      <c r="R2683" t="inlineStr">
        <is>
          <t xml:space="preserve">2026-08 (Aug)</t>
        </is>
      </c>
      <c r="S2683">
        <f>IF(M2683="Not an error",0,IF(COUNTIFS($A$2:$A2683,$A2683,$D$2:$D2683,$D2683,$M$2:$M2683,"&lt;&gt;Not an error")=1,1,0))</f>
        <v>0</v>
      </c>
      <c r="T2683">
        <f>IF(M2683&lt;&gt;"Major",0,IF(COUNTIFS($A$2:$A2683,$A2683,$D$2:$D2683,$D2683,$M$2:$M2683,"Major")=1,1,0))</f>
        <v>0</v>
      </c>
      <c r="U2683">
        <f>IF(M2683&lt;&gt;"Minor",0,IF(COUNTIFS($A$2:$A2683,$A2683,$D$2:$D2683,$D2683,$M$2:$M2683,"Minor")=1,1,0))</f>
        <v>0</v>
      </c>
    </row>
    <row r="2684">
      <c r="A2684" t="inlineStr">
        <is>
          <t xml:space="preserve">9a175f97e92a638a5697307799ea3b8b8f419aac</t>
        </is>
      </c>
      <c r="B2684" t="inlineStr">
        <is>
          <t xml:space="preserve">The Miracle Heiress</t>
        </is>
      </c>
      <c r="C2684" t="inlineStr">
        <is>
          <t xml:space="preserve">Die Wundererbin</t>
        </is>
      </c>
      <c r="D2684" t="inlineStr">
        <is>
          <t xml:space="preserve">acbf5a7b2345f859654e6f30bdee284d3af8f955</t>
        </is>
      </c>
      <c r="E2684" t="inlineStr">
        <is>
          <t xml:space="preserve">Episode 23: Nadja S Versuch</t>
        </is>
      </c>
      <c r="F2684">
        <v>23</v>
      </c>
      <c r="G2684" t="inlineStr">
        <is>
          <t xml:space="preserve">12:19-12:23</t>
        </is>
      </c>
      <c r="H2684" t="inlineStr">
        <is>
          <t xml:space="preserve">Resolved</t>
        </is>
      </c>
      <c r="I2684" t="inlineStr">
        <is>
          <t xml:space="preserve">Remarks: [Script Error]
Line from script:
"Wenn er Sie beide sieht, wird es offensichtlich sein, wer die bessere Partie ist."
-----
Note (if required): Address consistency issue. Melissa and Natalie should use â€œdu.â€_x009d_ Suggested: â€œWenn er euch beide sieht, wird offensichtlich sein, wer die bessere Partie ist.â€_x009d_</t>
        </is>
      </c>
      <c r="J2684" t="inlineStr">
        <is>
          <t xml:space="preserve">VOA</t>
        </is>
      </c>
      <c r="K2684" t="inlineStr">
        <is>
          <t xml:space="preserve">Script Error</t>
        </is>
      </c>
      <c r="L2684" t="inlineStr">
        <is>
          <t xml:space="preserve">Script error</t>
        </is>
      </c>
      <c r="M2684" t="str">
        <f>IFERROR(IF(VLOOKUP(L2684,'Quantification'!$A:$B,2,FALSE)&amp;""="","Unclassified",VLOOKUP(L2684,'Quantification'!$A:$B,2,FALSE)),"Unclassified")</f>
        <v>Major</v>
      </c>
      <c r="N2684" t="inlineStr">
        <is>
          <t xml:space="preserve">con-khera.mirjam@pocketfm.com</t>
        </is>
      </c>
      <c r="O2684" t="inlineStr">
        <is>
          <t xml:space="preserve">Issues found in raw</t>
        </is>
      </c>
      <c r="P2684" t="str">
        <f>IF(OR(O2684="Issues found in master",O2684="Final master"),"Master",IF(OR(O2684="Ready for Master",O2684="Issues found in raw",O2684="Raw under QC",O2684="Issues resolved in raw"),"Raw","-"))</f>
        <v>Raw</v>
      </c>
      <c r="Q2684" s="13">
        <v>46261.15</v>
      </c>
      <c r="R2684" t="inlineStr">
        <is>
          <t xml:space="preserve">2026-08 (Aug)</t>
        </is>
      </c>
      <c r="S2684">
        <f>IF(M2684="Not an error",0,IF(COUNTIFS($A$2:$A2684,$A2684,$D$2:$D2684,$D2684,$M$2:$M2684,"&lt;&gt;Not an error")=1,1,0))</f>
        <v>0</v>
      </c>
      <c r="T2684">
        <f>IF(M2684&lt;&gt;"Major",0,IF(COUNTIFS($A$2:$A2684,$A2684,$D$2:$D2684,$D2684,$M$2:$M2684,"Major")=1,1,0))</f>
        <v>0</v>
      </c>
      <c r="U2684">
        <f>IF(M2684&lt;&gt;"Minor",0,IF(COUNTIFS($A$2:$A2684,$A2684,$D$2:$D2684,$D2684,$M$2:$M2684,"Minor")=1,1,0))</f>
        <v>0</v>
      </c>
    </row>
    <row r="2685">
      <c r="A2685" t="inlineStr">
        <is>
          <t xml:space="preserve">9a175f97e92a638a5697307799ea3b8b8f419aac</t>
        </is>
      </c>
      <c r="B2685" t="inlineStr">
        <is>
          <t xml:space="preserve">The Miracle Heiress</t>
        </is>
      </c>
      <c r="C2685" t="inlineStr">
        <is>
          <t xml:space="preserve">Die Wundererbin</t>
        </is>
      </c>
      <c r="D2685" t="inlineStr">
        <is>
          <t xml:space="preserve">f3095c04c5cd4eaa98fc0e0c5f29f09ba624c09d</t>
        </is>
      </c>
      <c r="E2685" t="inlineStr">
        <is>
          <t xml:space="preserve">Episode 24: Aurora Trifft Donovan</t>
        </is>
      </c>
      <c r="F2685">
        <v>24</v>
      </c>
      <c r="G2685" t="inlineStr">
        <is>
          <t xml:space="preserve">0:13-0:16</t>
        </is>
      </c>
      <c r="H2685" t="inlineStr">
        <is>
          <t xml:space="preserve">Resolved</t>
        </is>
      </c>
      <c r="I2685" t="inlineStr">
        <is>
          <t xml:space="preserve">Remarks: [Script Error]
Line from script:
"â€žIch brauche kein Mittagessen.â€œ"
-----
Note (if required): Meal / time continuity issue. The scene is at breakfast, so â€œMittagessenâ€_x009d_ is inconsistent. Suggested: â€œIch brauche nichts mehr.â€_x009d_</t>
        </is>
      </c>
      <c r="J2685" t="inlineStr">
        <is>
          <t xml:space="preserve">VOA</t>
        </is>
      </c>
      <c r="K2685" t="inlineStr">
        <is>
          <t xml:space="preserve">Script Error</t>
        </is>
      </c>
      <c r="L2685" t="inlineStr">
        <is>
          <t xml:space="preserve">Script error</t>
        </is>
      </c>
      <c r="M2685" t="str">
        <f>IFERROR(IF(VLOOKUP(L2685,'Quantification'!$A:$B,2,FALSE)&amp;""="","Unclassified",VLOOKUP(L2685,'Quantification'!$A:$B,2,FALSE)),"Unclassified")</f>
        <v>Major</v>
      </c>
      <c r="N2685" t="inlineStr">
        <is>
          <t xml:space="preserve">con-khera.mirjam@pocketfm.com</t>
        </is>
      </c>
      <c r="O2685" t="inlineStr">
        <is>
          <t xml:space="preserve">Issues found in raw</t>
        </is>
      </c>
      <c r="P2685" t="str">
        <f>IF(OR(O2685="Issues found in master",O2685="Final master"),"Master",IF(OR(O2685="Ready for Master",O2685="Issues found in raw",O2685="Raw under QC",O2685="Issues resolved in raw"),"Raw","-"))</f>
        <v>Raw</v>
      </c>
      <c r="Q2685" s="13">
        <v>46261.15</v>
      </c>
      <c r="R2685" t="inlineStr">
        <is>
          <t xml:space="preserve">2026-08 (Aug)</t>
        </is>
      </c>
      <c r="S2685">
        <f>IF(M2685="Not an error",0,IF(COUNTIFS($A$2:$A2685,$A2685,$D$2:$D2685,$D2685,$M$2:$M2685,"&lt;&gt;Not an error")=1,1,0))</f>
        <v>1</v>
      </c>
      <c r="T2685">
        <f>IF(M2685&lt;&gt;"Major",0,IF(COUNTIFS($A$2:$A2685,$A2685,$D$2:$D2685,$D2685,$M$2:$M2685,"Major")=1,1,0))</f>
        <v>1</v>
      </c>
      <c r="U2685">
        <f>IF(M2685&lt;&gt;"Minor",0,IF(COUNTIFS($A$2:$A2685,$A2685,$D$2:$D2685,$D2685,$M$2:$M2685,"Minor")=1,1,0))</f>
        <v>0</v>
      </c>
    </row>
    <row r="2686">
      <c r="A2686" t="inlineStr">
        <is>
          <t xml:space="preserve">9a175f97e92a638a5697307799ea3b8b8f419aac</t>
        </is>
      </c>
      <c r="B2686" t="inlineStr">
        <is>
          <t xml:space="preserve">The Miracle Heiress</t>
        </is>
      </c>
      <c r="C2686" t="inlineStr">
        <is>
          <t xml:space="preserve">Die Wundererbin</t>
        </is>
      </c>
      <c r="D2686" t="inlineStr">
        <is>
          <t xml:space="preserve">f3095c04c5cd4eaa98fc0e0c5f29f09ba624c09d</t>
        </is>
      </c>
      <c r="E2686" t="inlineStr">
        <is>
          <t xml:space="preserve">Episode 24: Aurora Trifft Donovan</t>
        </is>
      </c>
      <c r="F2686">
        <v>24</v>
      </c>
      <c r="G2686" t="inlineStr">
        <is>
          <t xml:space="preserve">0:25-0:31</t>
        </is>
      </c>
      <c r="H2686" t="inlineStr">
        <is>
          <t xml:space="preserve">Resolved</t>
        </is>
      </c>
      <c r="I2686" t="inlineStr">
        <is>
          <t xml:space="preserve">Remarks: [Script Error]
Line from script:
"Als Steven und Seraphina zum FrÃ¼hstÃ¼ck herunterkamen, erfuhren sie, dass ihre Tochter kein Mittagessen wollte."
-----
Note (if required): Meal / time continuity issue. The scene is at breakfast, so â€œMittagessenâ€_x009d_ is inconsistent. Suggested: â€œ... dass ihre Tochter nichts mehr essen wollte.â€_x009d_</t>
        </is>
      </c>
      <c r="J2686" t="inlineStr">
        <is>
          <t xml:space="preserve">VOA</t>
        </is>
      </c>
      <c r="K2686" t="inlineStr">
        <is>
          <t xml:space="preserve">Script Error</t>
        </is>
      </c>
      <c r="L2686" t="inlineStr">
        <is>
          <t xml:space="preserve">Script error</t>
        </is>
      </c>
      <c r="M2686" t="str">
        <f>IFERROR(IF(VLOOKUP(L2686,'Quantification'!$A:$B,2,FALSE)&amp;""="","Unclassified",VLOOKUP(L2686,'Quantification'!$A:$B,2,FALSE)),"Unclassified")</f>
        <v>Major</v>
      </c>
      <c r="N2686" t="inlineStr">
        <is>
          <t xml:space="preserve">con-khera.mirjam@pocketfm.com</t>
        </is>
      </c>
      <c r="O2686" t="inlineStr">
        <is>
          <t xml:space="preserve">Issues found in raw</t>
        </is>
      </c>
      <c r="P2686" t="str">
        <f>IF(OR(O2686="Issues found in master",O2686="Final master"),"Master",IF(OR(O2686="Ready for Master",O2686="Issues found in raw",O2686="Raw under QC",O2686="Issues resolved in raw"),"Raw","-"))</f>
        <v>Raw</v>
      </c>
      <c r="Q2686" s="13">
        <v>46261.15</v>
      </c>
      <c r="R2686" t="inlineStr">
        <is>
          <t xml:space="preserve">2026-08 (Aug)</t>
        </is>
      </c>
      <c r="S2686">
        <f>IF(M2686="Not an error",0,IF(COUNTIFS($A$2:$A2686,$A2686,$D$2:$D2686,$D2686,$M$2:$M2686,"&lt;&gt;Not an error")=1,1,0))</f>
        <v>0</v>
      </c>
      <c r="T2686">
        <f>IF(M2686&lt;&gt;"Major",0,IF(COUNTIFS($A$2:$A2686,$A2686,$D$2:$D2686,$D2686,$M$2:$M2686,"Major")=1,1,0))</f>
        <v>0</v>
      </c>
      <c r="U2686">
        <f>IF(M2686&lt;&gt;"Minor",0,IF(COUNTIFS($A$2:$A2686,$A2686,$D$2:$D2686,$D2686,$M$2:$M2686,"Minor")=1,1,0))</f>
        <v>0</v>
      </c>
    </row>
    <row r="2687">
      <c r="A2687" t="inlineStr">
        <is>
          <t xml:space="preserve">9a175f97e92a638a5697307799ea3b8b8f419aac</t>
        </is>
      </c>
      <c r="B2687" t="inlineStr">
        <is>
          <t xml:space="preserve">The Miracle Heiress</t>
        </is>
      </c>
      <c r="C2687" t="inlineStr">
        <is>
          <t xml:space="preserve">Die Wundererbin</t>
        </is>
      </c>
      <c r="D2687" t="inlineStr">
        <is>
          <t xml:space="preserve">f3095c04c5cd4eaa98fc0e0c5f29f09ba624c09d</t>
        </is>
      </c>
      <c r="E2687" t="inlineStr">
        <is>
          <t xml:space="preserve">Episode 24: Aurora Trifft Donovan</t>
        </is>
      </c>
      <c r="F2687">
        <v>24</v>
      </c>
      <c r="G2687" t="inlineStr">
        <is>
          <t xml:space="preserve">0:40-1:02</t>
        </is>
      </c>
      <c r="H2687" t="inlineStr">
        <is>
          <t xml:space="preserve">Resolved</t>
        </is>
      </c>
      <c r="I2687" t="inlineStr">
        <is>
          <t xml:space="preserve">Remarks: [Script Error]
Line from script:
"Als Henry, der Koch, das hÃ¶rte, sah er unglÃ¼cklich aus. â€žMiss Blackwell ist nicht wegen mir gegangen, Sir. Sie ist gegangen, weil Miss Nadja etwas zu ihr gesagt hat.â€œ Steven und Seraphina wechselten einen Ã¼berraschten Blick. â€žWas hat Nadja gesagt?â€œ â€žNicht viel. Sie hat nur gefragt, ob sie Miss Blackwell zu Mister Donovan begleiten dÃ¼rfe, aber Miss Blackwell hat Nein gesagt.â€œ"
-----
Note (if required): Character naming / continuity issue. In this context, â€œMiss Blackwellâ€_x009d_ should be â€œMiss Aurora.â€_x009d_ Suggested: replace â€œMiss Blackwellâ€_x009d_ with â€œMiss Auroraâ€_x009d_ throughout this section.</t>
        </is>
      </c>
      <c r="J2687" t="inlineStr">
        <is>
          <t xml:space="preserve">VOA</t>
        </is>
      </c>
      <c r="K2687" t="inlineStr">
        <is>
          <t xml:space="preserve">Script Error</t>
        </is>
      </c>
      <c r="L2687" t="inlineStr">
        <is>
          <t xml:space="preserve">Script error</t>
        </is>
      </c>
      <c r="M2687" t="str">
        <f>IFERROR(IF(VLOOKUP(L2687,'Quantification'!$A:$B,2,FALSE)&amp;""="","Unclassified",VLOOKUP(L2687,'Quantification'!$A:$B,2,FALSE)),"Unclassified")</f>
        <v>Major</v>
      </c>
      <c r="N2687" t="inlineStr">
        <is>
          <t xml:space="preserve">con-khera.mirjam@pocketfm.com</t>
        </is>
      </c>
      <c r="O2687" t="inlineStr">
        <is>
          <t xml:space="preserve">Issues found in raw</t>
        </is>
      </c>
      <c r="P2687" t="str">
        <f>IF(OR(O2687="Issues found in master",O2687="Final master"),"Master",IF(OR(O2687="Ready for Master",O2687="Issues found in raw",O2687="Raw under QC",O2687="Issues resolved in raw"),"Raw","-"))</f>
        <v>Raw</v>
      </c>
      <c r="Q2687" s="13">
        <v>46261.15</v>
      </c>
      <c r="R2687" t="inlineStr">
        <is>
          <t xml:space="preserve">2026-08 (Aug)</t>
        </is>
      </c>
      <c r="S2687">
        <f>IF(M2687="Not an error",0,IF(COUNTIFS($A$2:$A2687,$A2687,$D$2:$D2687,$D2687,$M$2:$M2687,"&lt;&gt;Not an error")=1,1,0))</f>
        <v>0</v>
      </c>
      <c r="T2687">
        <f>IF(M2687&lt;&gt;"Major",0,IF(COUNTIFS($A$2:$A2687,$A2687,$D$2:$D2687,$D2687,$M$2:$M2687,"Major")=1,1,0))</f>
        <v>0</v>
      </c>
      <c r="U2687">
        <f>IF(M2687&lt;&gt;"Minor",0,IF(COUNTIFS($A$2:$A2687,$A2687,$D$2:$D2687,$D2687,$M$2:$M2687,"Minor")=1,1,0))</f>
        <v>0</v>
      </c>
    </row>
    <row r="2688">
      <c r="A2688" t="inlineStr">
        <is>
          <t xml:space="preserve">9a175f97e92a638a5697307799ea3b8b8f419aac</t>
        </is>
      </c>
      <c r="B2688" t="inlineStr">
        <is>
          <t xml:space="preserve">The Miracle Heiress</t>
        </is>
      </c>
      <c r="C2688" t="inlineStr">
        <is>
          <t xml:space="preserve">Die Wundererbin</t>
        </is>
      </c>
      <c r="D2688" t="inlineStr">
        <is>
          <t xml:space="preserve">f3095c04c5cd4eaa98fc0e0c5f29f09ba624c09d</t>
        </is>
      </c>
      <c r="E2688" t="inlineStr">
        <is>
          <t xml:space="preserve">Episode 24: Aurora Trifft Donovan</t>
        </is>
      </c>
      <c r="F2688">
        <v>24</v>
      </c>
      <c r="G2688" t="inlineStr">
        <is>
          <t xml:space="preserve">2:53-3:00</t>
        </is>
      </c>
      <c r="H2688" t="inlineStr">
        <is>
          <t xml:space="preserve">Resolved</t>
        </is>
      </c>
      <c r="I2688" t="inlineStr">
        <is>
          <t xml:space="preserve">Remarks: [Script Error]
Line from script:
"Steven fÃ¼gte hinzu: â€žWir haben auch ein paar Sachen fÃ¼r Donovan besorgt, fÃ¼r Auroras Besuch.â€œ"
-----
Note (if required): Speaker attribution issue. Seraphina should be the one adding this line, not Steven. Suggested: â€œSeraphina fÃ¼gte hinzu...â€_x009d_</t>
        </is>
      </c>
      <c r="J2688" t="inlineStr">
        <is>
          <t xml:space="preserve">VOA</t>
        </is>
      </c>
      <c r="K2688" t="inlineStr">
        <is>
          <t xml:space="preserve">Script Error</t>
        </is>
      </c>
      <c r="L2688" t="inlineStr">
        <is>
          <t xml:space="preserve">Script error</t>
        </is>
      </c>
      <c r="M2688" t="str">
        <f>IFERROR(IF(VLOOKUP(L2688,'Quantification'!$A:$B,2,FALSE)&amp;""="","Unclassified",VLOOKUP(L2688,'Quantification'!$A:$B,2,FALSE)),"Unclassified")</f>
        <v>Major</v>
      </c>
      <c r="N2688" t="inlineStr">
        <is>
          <t xml:space="preserve">con-khera.mirjam@pocketfm.com</t>
        </is>
      </c>
      <c r="O2688" t="inlineStr">
        <is>
          <t xml:space="preserve">Issues found in raw</t>
        </is>
      </c>
      <c r="P2688" t="str">
        <f>IF(OR(O2688="Issues found in master",O2688="Final master"),"Master",IF(OR(O2688="Ready for Master",O2688="Issues found in raw",O2688="Raw under QC",O2688="Issues resolved in raw"),"Raw","-"))</f>
        <v>Raw</v>
      </c>
      <c r="Q2688" s="13">
        <v>46261.15</v>
      </c>
      <c r="R2688" t="inlineStr">
        <is>
          <t xml:space="preserve">2026-08 (Aug)</t>
        </is>
      </c>
      <c r="S2688">
        <f>IF(M2688="Not an error",0,IF(COUNTIFS($A$2:$A2688,$A2688,$D$2:$D2688,$D2688,$M$2:$M2688,"&lt;&gt;Not an error")=1,1,0))</f>
        <v>0</v>
      </c>
      <c r="T2688">
        <f>IF(M2688&lt;&gt;"Major",0,IF(COUNTIFS($A$2:$A2688,$A2688,$D$2:$D2688,$D2688,$M$2:$M2688,"Major")=1,1,0))</f>
        <v>0</v>
      </c>
      <c r="U2688">
        <f>IF(M2688&lt;&gt;"Minor",0,IF(COUNTIFS($A$2:$A2688,$A2688,$D$2:$D2688,$D2688,$M$2:$M2688,"Minor")=1,1,0))</f>
        <v>0</v>
      </c>
    </row>
    <row r="2689">
      <c r="A2689" t="inlineStr">
        <is>
          <t xml:space="preserve">9a175f97e92a638a5697307799ea3b8b8f419aac</t>
        </is>
      </c>
      <c r="B2689" t="inlineStr">
        <is>
          <t xml:space="preserve">The Miracle Heiress</t>
        </is>
      </c>
      <c r="C2689" t="inlineStr">
        <is>
          <t xml:space="preserve">Die Wundererbin</t>
        </is>
      </c>
      <c r="D2689" t="inlineStr">
        <is>
          <t xml:space="preserve">539dad4af6eefb32d8902541575a8f64530a8a57</t>
        </is>
      </c>
      <c r="E2689" t="inlineStr">
        <is>
          <t xml:space="preserve">Episode 26: Das Kronenmedaillon</t>
        </is>
      </c>
      <c r="F2689">
        <v>26</v>
      </c>
      <c r="G2689" t="inlineStr">
        <is>
          <t xml:space="preserve">3:00-3:04</t>
        </is>
      </c>
      <c r="H2689" t="inlineStr">
        <is>
          <t xml:space="preserve">Resolved</t>
        </is>
      </c>
      <c r="I2689" t="inlineStr">
        <is>
          <t xml:space="preserve">Remarks: [Script Error]
Line from script:
"â€žIhr seid einfach aus dem Nichts aufgetaucht, ich wusste nicht, wohin damit!â€œ"
-----
Note (if required): Continuity issue. Caleb and Donovan were expecting the visit, so â€œaus dem Nichts aufgetauchtâ€_x009d_ is inaccurate. Suggested: â€œIch war trotzdem nicht darauf vorbereitet, wohin damit.â€_x009d_</t>
        </is>
      </c>
      <c r="J2689" t="inlineStr">
        <is>
          <t xml:space="preserve">VOA</t>
        </is>
      </c>
      <c r="K2689" t="inlineStr">
        <is>
          <t xml:space="preserve">Script Error</t>
        </is>
      </c>
      <c r="L2689" t="inlineStr">
        <is>
          <t xml:space="preserve">Script error</t>
        </is>
      </c>
      <c r="M2689" t="str">
        <f>IFERROR(IF(VLOOKUP(L2689,'Quantification'!$A:$B,2,FALSE)&amp;""="","Unclassified",VLOOKUP(L2689,'Quantification'!$A:$B,2,FALSE)),"Unclassified")</f>
        <v>Major</v>
      </c>
      <c r="N2689" t="inlineStr">
        <is>
          <t xml:space="preserve">con-khera.mirjam@pocketfm.com</t>
        </is>
      </c>
      <c r="O2689" t="inlineStr">
        <is>
          <t xml:space="preserve">Issues found in raw</t>
        </is>
      </c>
      <c r="P2689" t="str">
        <f>IF(OR(O2689="Issues found in master",O2689="Final master"),"Master",IF(OR(O2689="Ready for Master",O2689="Issues found in raw",O2689="Raw under QC",O2689="Issues resolved in raw"),"Raw","-"))</f>
        <v>Raw</v>
      </c>
      <c r="Q2689" s="13">
        <v>46261.15</v>
      </c>
      <c r="R2689" t="inlineStr">
        <is>
          <t xml:space="preserve">2026-08 (Aug)</t>
        </is>
      </c>
      <c r="S2689">
        <f>IF(M2689="Not an error",0,IF(COUNTIFS($A$2:$A2689,$A2689,$D$2:$D2689,$D2689,$M$2:$M2689,"&lt;&gt;Not an error")=1,1,0))</f>
        <v>1</v>
      </c>
      <c r="T2689">
        <f>IF(M2689&lt;&gt;"Major",0,IF(COUNTIFS($A$2:$A2689,$A2689,$D$2:$D2689,$D2689,$M$2:$M2689,"Major")=1,1,0))</f>
        <v>1</v>
      </c>
      <c r="U2689">
        <f>IF(M2689&lt;&gt;"Minor",0,IF(COUNTIFS($A$2:$A2689,$A2689,$D$2:$D2689,$D2689,$M$2:$M2689,"Minor")=1,1,0))</f>
        <v>0</v>
      </c>
    </row>
    <row r="2690">
      <c r="A2690" t="inlineStr">
        <is>
          <t xml:space="preserve">9a175f97e92a638a5697307799ea3b8b8f419aac</t>
        </is>
      </c>
      <c r="B2690" t="inlineStr">
        <is>
          <t xml:space="preserve">The Miracle Heiress</t>
        </is>
      </c>
      <c r="C2690" t="inlineStr">
        <is>
          <t xml:space="preserve">Die Wundererbin</t>
        </is>
      </c>
      <c r="D2690" t="inlineStr">
        <is>
          <t xml:space="preserve">539dad4af6eefb32d8902541575a8f64530a8a57</t>
        </is>
      </c>
      <c r="E2690" t="inlineStr">
        <is>
          <t xml:space="preserve">Episode 26: Das Kronenmedaillon</t>
        </is>
      </c>
      <c r="F2690">
        <v>26</v>
      </c>
      <c r="G2690" t="inlineStr">
        <is>
          <t xml:space="preserve">8:27-8:31</t>
        </is>
      </c>
      <c r="H2690" t="inlineStr">
        <is>
          <t xml:space="preserve">Resolved</t>
        </is>
      </c>
      <c r="I2690" t="inlineStr">
        <is>
          <t xml:space="preserve">Remarks: [Mispronunciation]
Line from script:
"Sie spürte eine Anziehung, ein Bedürfnis, Damiens Großmutter kennenzulernen."
-----
Note (if required): Damien / Damiens is pronounced incorrectly. It is pronounced with French pronunciation.</t>
        </is>
      </c>
      <c r="J2690" t="inlineStr">
        <is>
          <t xml:space="preserve">VOA</t>
        </is>
      </c>
      <c r="K2690" t="inlineStr">
        <is>
          <t xml:space="preserve">Mispronunciation</t>
        </is>
      </c>
      <c r="L2690" t="inlineStr">
        <is>
          <t xml:space="preserve">Mispronunciation</t>
        </is>
      </c>
      <c r="M2690" t="str">
        <f>IFERROR(IF(VLOOKUP(L2690,'Quantification'!$A:$B,2,FALSE)&amp;""="","Unclassified",VLOOKUP(L2690,'Quantification'!$A:$B,2,FALSE)),"Unclassified")</f>
        <v>Major</v>
      </c>
      <c r="N2690" t="inlineStr">
        <is>
          <t xml:space="preserve">con-khera.mirjam@pocketfm.com</t>
        </is>
      </c>
      <c r="O2690" t="inlineStr">
        <is>
          <t xml:space="preserve">Issues found in raw</t>
        </is>
      </c>
      <c r="P2690" t="str">
        <f>IF(OR(O2690="Issues found in master",O2690="Final master"),"Master",IF(OR(O2690="Ready for Master",O2690="Issues found in raw",O2690="Raw under QC",O2690="Issues resolved in raw"),"Raw","-"))</f>
        <v>Raw</v>
      </c>
      <c r="Q2690" s="13">
        <v>46261.15</v>
      </c>
      <c r="R2690" t="inlineStr">
        <is>
          <t xml:space="preserve">2026-08 (Aug)</t>
        </is>
      </c>
      <c r="S2690">
        <f>IF(M2690="Not an error",0,IF(COUNTIFS($A$2:$A2690,$A2690,$D$2:$D2690,$D2690,$M$2:$M2690,"&lt;&gt;Not an error")=1,1,0))</f>
        <v>0</v>
      </c>
      <c r="T2690">
        <f>IF(M2690&lt;&gt;"Major",0,IF(COUNTIFS($A$2:$A2690,$A2690,$D$2:$D2690,$D2690,$M$2:$M2690,"Major")=1,1,0))</f>
        <v>0</v>
      </c>
      <c r="U2690">
        <f>IF(M2690&lt;&gt;"Minor",0,IF(COUNTIFS($A$2:$A2690,$A2690,$D$2:$D2690,$D2690,$M$2:$M2690,"Minor")=1,1,0))</f>
        <v>0</v>
      </c>
    </row>
    <row r="2691">
      <c r="A2691" t="inlineStr">
        <is>
          <t xml:space="preserve">9a175f97e92a638a5697307799ea3b8b8f419aac</t>
        </is>
      </c>
      <c r="B2691" t="inlineStr">
        <is>
          <t xml:space="preserve">The Miracle Heiress</t>
        </is>
      </c>
      <c r="C2691" t="inlineStr">
        <is>
          <t xml:space="preserve">Die Wundererbin</t>
        </is>
      </c>
      <c r="D2691" t="inlineStr">
        <is>
          <t xml:space="preserve">539dad4af6eefb32d8902541575a8f64530a8a57</t>
        </is>
      </c>
      <c r="E2691" t="inlineStr">
        <is>
          <t xml:space="preserve">Episode 26: Das Kronenmedaillon</t>
        </is>
      </c>
      <c r="F2691">
        <v>26</v>
      </c>
      <c r="G2691" t="inlineStr">
        <is>
          <t xml:space="preserve">9:36-10:10</t>
        </is>
      </c>
      <c r="H2691" t="inlineStr">
        <is>
          <t xml:space="preserve">Ignore</t>
        </is>
      </c>
      <c r="I2691" t="inlineStr">
        <is>
          <t xml:space="preserve">Remarks: [Script Error]
Line from script:
"Jacobs Augen weiteten sich, als er die Pillen in dem Fläschchen sah. Er war fassungslos. Panisch dachte er: Ist das Kardio Plus? Das gleiche Nahrungsergänzungsmittel von der Auktion? Die Pille, die ein langes und gesundes Leben bescheren soll? Eine einzige Pille kostet fünfzehntausend Dollar, und es wird nur alle paar Monate versteigert. Wie konnte ein achtzehnjähriges Mädchen an so etwas kommen? Wie konnte sie sich das leisten? Es sei denn, sie ist diejenige, die es herstellt?"
-----
Note (if required): Continuity issue. A few episodes earlier, Nadja gave him Kardio Plus and it reacted badly with his other medication, so Jacob should recognize the supplement and remember the previous incident.</t>
        </is>
      </c>
      <c r="J2691" t="inlineStr">
        <is>
          <t xml:space="preserve">VOA</t>
        </is>
      </c>
      <c r="K2691" t="inlineStr">
        <is>
          <t xml:space="preserve">Script Error</t>
        </is>
      </c>
      <c r="L2691" t="inlineStr">
        <is>
          <t xml:space="preserve">Script error</t>
        </is>
      </c>
      <c r="M2691" t="str">
        <f>IFERROR(IF(VLOOKUP(L2691,'Quantification'!$A:$B,2,FALSE)&amp;""="","Unclassified",VLOOKUP(L2691,'Quantification'!$A:$B,2,FALSE)),"Unclassified")</f>
        <v>Major</v>
      </c>
      <c r="N2691" t="inlineStr">
        <is>
          <t xml:space="preserve">con-khera.mirjam@pocketfm.com</t>
        </is>
      </c>
      <c r="O2691" t="inlineStr">
        <is>
          <t xml:space="preserve">Issues found in raw</t>
        </is>
      </c>
      <c r="P2691" t="str">
        <f>IF(OR(O2691="Issues found in master",O2691="Final master"),"Master",IF(OR(O2691="Ready for Master",O2691="Issues found in raw",O2691="Raw under QC",O2691="Issues resolved in raw"),"Raw","-"))</f>
        <v>Raw</v>
      </c>
      <c r="Q2691" s="13">
        <v>46261.15</v>
      </c>
      <c r="R2691" t="inlineStr">
        <is>
          <t xml:space="preserve">2026-08 (Aug)</t>
        </is>
      </c>
      <c r="S2691">
        <f>IF(M2691="Not an error",0,IF(COUNTIFS($A$2:$A2691,$A2691,$D$2:$D2691,$D2691,$M$2:$M2691,"&lt;&gt;Not an error")=1,1,0))</f>
        <v>0</v>
      </c>
      <c r="T2691">
        <f>IF(M2691&lt;&gt;"Major",0,IF(COUNTIFS($A$2:$A2691,$A2691,$D$2:$D2691,$D2691,$M$2:$M2691,"Major")=1,1,0))</f>
        <v>0</v>
      </c>
      <c r="U2691">
        <f>IF(M2691&lt;&gt;"Minor",0,IF(COUNTIFS($A$2:$A2691,$A2691,$D$2:$D2691,$D2691,$M$2:$M2691,"Minor")=1,1,0))</f>
        <v>0</v>
      </c>
    </row>
    <row r="2692">
      <c r="A2692" t="inlineStr">
        <is>
          <t xml:space="preserve">9a175f97e92a638a5697307799ea3b8b8f419aac</t>
        </is>
      </c>
      <c r="B2692" t="inlineStr">
        <is>
          <t xml:space="preserve">The Miracle Heiress</t>
        </is>
      </c>
      <c r="C2692" t="inlineStr">
        <is>
          <t xml:space="preserve">Die Wundererbin</t>
        </is>
      </c>
      <c r="D2692" t="inlineStr">
        <is>
          <t xml:space="preserve">9904035a91b36945798603a94e155b6669bb6024</t>
        </is>
      </c>
      <c r="E2692" t="inlineStr">
        <is>
          <t xml:space="preserve">Episode 27: Gemeinsames Abendessen</t>
        </is>
      </c>
      <c r="F2692">
        <v>27</v>
      </c>
      <c r="G2692" t="inlineStr">
        <is>
          <t xml:space="preserve">2:04-2:08</t>
        </is>
      </c>
      <c r="H2692" t="inlineStr">
        <is>
          <t xml:space="preserve">Resolved</t>
        </is>
      </c>
      <c r="I2692" t="inlineStr">
        <is>
          <t xml:space="preserve">Remarks: [Script Error]
Line from script:
"Egal was passiert, sie kann nicht mehr bei uns bleiben."
-----
Note (if required): Continuity issue. Aurora has already moved out of the Scottsâ€™ home. Suggested: â€œEgal was passiert, sie darf nicht wieder in unser Leben zurÃ¼ckkommen.â€_x009d_</t>
        </is>
      </c>
      <c r="J2692" t="inlineStr">
        <is>
          <t xml:space="preserve">VOA</t>
        </is>
      </c>
      <c r="K2692" t="inlineStr">
        <is>
          <t xml:space="preserve">Script Error</t>
        </is>
      </c>
      <c r="L2692" t="inlineStr">
        <is>
          <t xml:space="preserve">Script error</t>
        </is>
      </c>
      <c r="M2692" t="str">
        <f>IFERROR(IF(VLOOKUP(L2692,'Quantification'!$A:$B,2,FALSE)&amp;""="","Unclassified",VLOOKUP(L2692,'Quantification'!$A:$B,2,FALSE)),"Unclassified")</f>
        <v>Major</v>
      </c>
      <c r="N2692" t="inlineStr">
        <is>
          <t xml:space="preserve">con-khera.mirjam@pocketfm.com</t>
        </is>
      </c>
      <c r="O2692" t="inlineStr">
        <is>
          <t xml:space="preserve">Issues found in raw</t>
        </is>
      </c>
      <c r="P2692" t="str">
        <f>IF(OR(O2692="Issues found in master",O2692="Final master"),"Master",IF(OR(O2692="Ready for Master",O2692="Issues found in raw",O2692="Raw under QC",O2692="Issues resolved in raw"),"Raw","-"))</f>
        <v>Raw</v>
      </c>
      <c r="Q2692" s="13">
        <v>46261.15</v>
      </c>
      <c r="R2692" t="inlineStr">
        <is>
          <t xml:space="preserve">2026-08 (Aug)</t>
        </is>
      </c>
      <c r="S2692">
        <f>IF(M2692="Not an error",0,IF(COUNTIFS($A$2:$A2692,$A2692,$D$2:$D2692,$D2692,$M$2:$M2692,"&lt;&gt;Not an error")=1,1,0))</f>
        <v>1</v>
      </c>
      <c r="T2692">
        <f>IF(M2692&lt;&gt;"Major",0,IF(COUNTIFS($A$2:$A2692,$A2692,$D$2:$D2692,$D2692,$M$2:$M2692,"Major")=1,1,0))</f>
        <v>1</v>
      </c>
      <c r="U2692">
        <f>IF(M2692&lt;&gt;"Minor",0,IF(COUNTIFS($A$2:$A2692,$A2692,$D$2:$D2692,$D2692,$M$2:$M2692,"Minor")=1,1,0))</f>
        <v>0</v>
      </c>
    </row>
    <row r="2693">
      <c r="A2693" t="inlineStr">
        <is>
          <t xml:space="preserve">9a175f97e92a638a5697307799ea3b8b8f419aac</t>
        </is>
      </c>
      <c r="B2693" t="inlineStr">
        <is>
          <t xml:space="preserve">The Miracle Heiress</t>
        </is>
      </c>
      <c r="C2693" t="inlineStr">
        <is>
          <t xml:space="preserve">Die Wundererbin</t>
        </is>
      </c>
      <c r="D2693" t="inlineStr">
        <is>
          <t xml:space="preserve">d23c389bfdaccfe15affff491f83a408dd2ec22f</t>
        </is>
      </c>
      <c r="E2693" t="inlineStr">
        <is>
          <t xml:space="preserve">Episode 28: Erstes Date</t>
        </is>
      </c>
      <c r="F2693">
        <v>28</v>
      </c>
      <c r="G2693" t="inlineStr">
        <is>
          <t xml:space="preserve">2:28-2:34</t>
        </is>
      </c>
      <c r="H2693" t="inlineStr">
        <is>
          <t xml:space="preserve">Resolved</t>
        </is>
      </c>
      <c r="I2693" t="inlineStr">
        <is>
          <t xml:space="preserve">Remarks: [Script Error]
Line from script:
"â€žWir haben uns gerade erst kennengelerntâ€œ, antwortete Aurora beilÃ¤ufig."
-----
Note (if required): Continuity issue. Aurora and Damien are already friends and have known each other for at least three months. Suggested: â€œWir kennen uns noch nicht sehr lange.â€_x009d_</t>
        </is>
      </c>
      <c r="J2693" t="inlineStr">
        <is>
          <t xml:space="preserve">VOA</t>
        </is>
      </c>
      <c r="K2693" t="inlineStr">
        <is>
          <t xml:space="preserve">Script Error</t>
        </is>
      </c>
      <c r="L2693" t="inlineStr">
        <is>
          <t xml:space="preserve">Script error</t>
        </is>
      </c>
      <c r="M2693" t="str">
        <f>IFERROR(IF(VLOOKUP(L2693,'Quantification'!$A:$B,2,FALSE)&amp;""="","Unclassified",VLOOKUP(L2693,'Quantification'!$A:$B,2,FALSE)),"Unclassified")</f>
        <v>Major</v>
      </c>
      <c r="N2693" t="inlineStr">
        <is>
          <t xml:space="preserve">con-khera.mirjam@pocketfm.com</t>
        </is>
      </c>
      <c r="O2693" t="inlineStr">
        <is>
          <t xml:space="preserve">Issues found in raw</t>
        </is>
      </c>
      <c r="P2693" t="str">
        <f>IF(OR(O2693="Issues found in master",O2693="Final master"),"Master",IF(OR(O2693="Ready for Master",O2693="Issues found in raw",O2693="Raw under QC",O2693="Issues resolved in raw"),"Raw","-"))</f>
        <v>Raw</v>
      </c>
      <c r="Q2693" s="13">
        <v>46261.15</v>
      </c>
      <c r="R2693" t="inlineStr">
        <is>
          <t xml:space="preserve">2026-08 (Aug)</t>
        </is>
      </c>
      <c r="S2693">
        <f>IF(M2693="Not an error",0,IF(COUNTIFS($A$2:$A2693,$A2693,$D$2:$D2693,$D2693,$M$2:$M2693,"&lt;&gt;Not an error")=1,1,0))</f>
        <v>1</v>
      </c>
      <c r="T2693">
        <f>IF(M2693&lt;&gt;"Major",0,IF(COUNTIFS($A$2:$A2693,$A2693,$D$2:$D2693,$D2693,$M$2:$M2693,"Major")=1,1,0))</f>
        <v>1</v>
      </c>
      <c r="U2693">
        <f>IF(M2693&lt;&gt;"Minor",0,IF(COUNTIFS($A$2:$A2693,$A2693,$D$2:$D2693,$D2693,$M$2:$M2693,"Minor")=1,1,0))</f>
        <v>0</v>
      </c>
    </row>
    <row r="2694">
      <c r="A2694" t="inlineStr">
        <is>
          <t xml:space="preserve">9a175f97e92a638a5697307799ea3b8b8f419aac</t>
        </is>
      </c>
      <c r="B2694" t="inlineStr">
        <is>
          <t xml:space="preserve">The Miracle Heiress</t>
        </is>
      </c>
      <c r="C2694" t="inlineStr">
        <is>
          <t xml:space="preserve">Die Wundererbin</t>
        </is>
      </c>
      <c r="D2694" t="inlineStr">
        <is>
          <t xml:space="preserve">d23c389bfdaccfe15affff491f83a408dd2ec22f</t>
        </is>
      </c>
      <c r="E2694" t="inlineStr">
        <is>
          <t xml:space="preserve">Episode 28: Erstes Date</t>
        </is>
      </c>
      <c r="F2694">
        <v>28</v>
      </c>
      <c r="G2694" t="inlineStr">
        <is>
          <t xml:space="preserve">9:07-9:19</t>
        </is>
      </c>
      <c r="H2694" t="inlineStr">
        <is>
          <t xml:space="preserve">Resolved</t>
        </is>
      </c>
      <c r="I2694" t="inlineStr">
        <is>
          <t xml:space="preserve">Remarks: [Script Error]
Line from script:
"WÃ¤hrend Jessica und Sawyer auf der anderen StraÃŸenseite vor Wut kochten, begannen DÃ¤mien und Aurora ihr erstes Date im spektakulÃ¤ren privaten Raum von Eiche und Glut."
-----
Note (if required): Localization issue. The restaurant name â€œEiche und Glutâ€_x009d_ should be localized into English. Suggested: â€œOak &amp; Ember.â€_x009d_</t>
        </is>
      </c>
      <c r="J2694" t="inlineStr">
        <is>
          <t xml:space="preserve">VOA</t>
        </is>
      </c>
      <c r="K2694" t="inlineStr">
        <is>
          <t xml:space="preserve">Script Error</t>
        </is>
      </c>
      <c r="L2694" t="inlineStr">
        <is>
          <t xml:space="preserve">Script error</t>
        </is>
      </c>
      <c r="M2694" t="str">
        <f>IFERROR(IF(VLOOKUP(L2694,'Quantification'!$A:$B,2,FALSE)&amp;""="","Unclassified",VLOOKUP(L2694,'Quantification'!$A:$B,2,FALSE)),"Unclassified")</f>
        <v>Major</v>
      </c>
      <c r="N2694" t="inlineStr">
        <is>
          <t xml:space="preserve">con-khera.mirjam@pocketfm.com</t>
        </is>
      </c>
      <c r="O2694" t="inlineStr">
        <is>
          <t xml:space="preserve">Issues found in raw</t>
        </is>
      </c>
      <c r="P2694" t="str">
        <f>IF(OR(O2694="Issues found in master",O2694="Final master"),"Master",IF(OR(O2694="Ready for Master",O2694="Issues found in raw",O2694="Raw under QC",O2694="Issues resolved in raw"),"Raw","-"))</f>
        <v>Raw</v>
      </c>
      <c r="Q2694" s="13">
        <v>46261.15</v>
      </c>
      <c r="R2694" t="inlineStr">
        <is>
          <t xml:space="preserve">2026-08 (Aug)</t>
        </is>
      </c>
      <c r="S2694">
        <f>IF(M2694="Not an error",0,IF(COUNTIFS($A$2:$A2694,$A2694,$D$2:$D2694,$D2694,$M$2:$M2694,"&lt;&gt;Not an error")=1,1,0))</f>
        <v>0</v>
      </c>
      <c r="T2694">
        <f>IF(M2694&lt;&gt;"Major",0,IF(COUNTIFS($A$2:$A2694,$A2694,$D$2:$D2694,$D2694,$M$2:$M2694,"Major")=1,1,0))</f>
        <v>0</v>
      </c>
      <c r="U2694">
        <f>IF(M2694&lt;&gt;"Minor",0,IF(COUNTIFS($A$2:$A2694,$A2694,$D$2:$D2694,$D2694,$M$2:$M2694,"Minor")=1,1,0))</f>
        <v>0</v>
      </c>
    </row>
    <row r="2695">
      <c r="A2695" t="inlineStr">
        <is>
          <t xml:space="preserve">9a175f97e92a638a5697307799ea3b8b8f419aac</t>
        </is>
      </c>
      <c r="B2695" t="inlineStr">
        <is>
          <t xml:space="preserve">The Miracle Heiress</t>
        </is>
      </c>
      <c r="C2695" t="inlineStr">
        <is>
          <t xml:space="preserve">Die Wundererbin</t>
        </is>
      </c>
      <c r="D2695" t="inlineStr">
        <is>
          <t xml:space="preserve">829a34bf1454eb398e07f7370fa8b35589f4e881</t>
        </is>
      </c>
      <c r="E2695" t="inlineStr">
        <is>
          <t xml:space="preserve">Episode 29: Wieder Kleidung</t>
        </is>
      </c>
      <c r="F2695">
        <v>29</v>
      </c>
      <c r="G2695" t="inlineStr">
        <is>
          <t xml:space="preserve">4:18-4:25</t>
        </is>
      </c>
      <c r="H2695" t="inlineStr">
        <is>
          <t xml:space="preserve">Resolved</t>
        </is>
      </c>
      <c r="I2695" t="inlineStr">
        <is>
          <t xml:space="preserve">Remarks: [Script Error]
Line from script:
"Und obwohl sie sein Gesicht nicht deutlich sehen konnte, war ihr klar, dass er jung war, in ihrem Alter."
-----
Note (if required): Age continuity issue. Jessica is eighteen and Damien is twenty-two, so â€œin ihrem Alterâ€_x009d_ is inaccurate. Suggested: â€œ... dass er jung war, nicht viel Ã¤lter als sie.â€_x009d_</t>
        </is>
      </c>
      <c r="J2695" t="inlineStr">
        <is>
          <t xml:space="preserve">VOA</t>
        </is>
      </c>
      <c r="K2695" t="inlineStr">
        <is>
          <t xml:space="preserve">Script Error</t>
        </is>
      </c>
      <c r="L2695" t="inlineStr">
        <is>
          <t xml:space="preserve">Script error</t>
        </is>
      </c>
      <c r="M2695" t="str">
        <f>IFERROR(IF(VLOOKUP(L2695,'Quantification'!$A:$B,2,FALSE)&amp;""="","Unclassified",VLOOKUP(L2695,'Quantification'!$A:$B,2,FALSE)),"Unclassified")</f>
        <v>Major</v>
      </c>
      <c r="N2695" t="inlineStr">
        <is>
          <t xml:space="preserve">con-khera.mirjam@pocketfm.com</t>
        </is>
      </c>
      <c r="O2695" t="inlineStr">
        <is>
          <t xml:space="preserve">Issues found in raw</t>
        </is>
      </c>
      <c r="P2695" t="str">
        <f>IF(OR(O2695="Issues found in master",O2695="Final master"),"Master",IF(OR(O2695="Ready for Master",O2695="Issues found in raw",O2695="Raw under QC",O2695="Issues resolved in raw"),"Raw","-"))</f>
        <v>Raw</v>
      </c>
      <c r="Q2695" s="13">
        <v>46261.15</v>
      </c>
      <c r="R2695" t="inlineStr">
        <is>
          <t xml:space="preserve">2026-08 (Aug)</t>
        </is>
      </c>
      <c r="S2695">
        <f>IF(M2695="Not an error",0,IF(COUNTIFS($A$2:$A2695,$A2695,$D$2:$D2695,$D2695,$M$2:$M2695,"&lt;&gt;Not an error")=1,1,0))</f>
        <v>1</v>
      </c>
      <c r="T2695">
        <f>IF(M2695&lt;&gt;"Major",0,IF(COUNTIFS($A$2:$A2695,$A2695,$D$2:$D2695,$D2695,$M$2:$M2695,"Major")=1,1,0))</f>
        <v>1</v>
      </c>
      <c r="U2695">
        <f>IF(M2695&lt;&gt;"Minor",0,IF(COUNTIFS($A$2:$A2695,$A2695,$D$2:$D2695,$D2695,$M$2:$M2695,"Minor")=1,1,0))</f>
        <v>0</v>
      </c>
    </row>
    <row r="2696">
      <c r="A2696" t="inlineStr">
        <is>
          <t xml:space="preserve">9a175f97e92a638a5697307799ea3b8b8f419aac</t>
        </is>
      </c>
      <c r="B2696" t="inlineStr">
        <is>
          <t xml:space="preserve">The Miracle Heiress</t>
        </is>
      </c>
      <c r="C2696" t="inlineStr">
        <is>
          <t xml:space="preserve">Die Wundererbin</t>
        </is>
      </c>
      <c r="D2696" t="inlineStr">
        <is>
          <t xml:space="preserve">829a34bf1454eb398e07f7370fa8b35589f4e881</t>
        </is>
      </c>
      <c r="E2696" t="inlineStr">
        <is>
          <t xml:space="preserve">Episode 29: Wieder Kleidung</t>
        </is>
      </c>
      <c r="F2696">
        <v>29</v>
      </c>
      <c r="G2696" t="inlineStr">
        <is>
          <t xml:space="preserve">5:32-5:36</t>
        </is>
      </c>
      <c r="H2696" t="inlineStr">
        <is>
          <t xml:space="preserve">Resolved</t>
        </is>
      </c>
      <c r="I2696" t="inlineStr">
        <is>
          <t xml:space="preserve">Remarks: [Script Error]
Line from script:
"â€žIch mÃ¶chte ein paar Teilchen fÃ¼r meine Eltern kaufen. Und fÃ¼r deine! Was meinst du?â€œ"
-----
Note (if required): Word choice issue. â€œTeilchenâ€_x009d_ sounds too casual / regionally specific here. Suggested: â€œIch mÃ¶chte ein paar SÃ¼ÃŸspeisen fÃ¼r meine Eltern kaufen. Und fÃ¼r deine!â€_x009d_</t>
        </is>
      </c>
      <c r="J2696" t="inlineStr">
        <is>
          <t xml:space="preserve">VOA</t>
        </is>
      </c>
      <c r="K2696" t="inlineStr">
        <is>
          <t xml:space="preserve">Script Error</t>
        </is>
      </c>
      <c r="L2696" t="inlineStr">
        <is>
          <t xml:space="preserve">Script error</t>
        </is>
      </c>
      <c r="M2696" t="str">
        <f>IFERROR(IF(VLOOKUP(L2696,'Quantification'!$A:$B,2,FALSE)&amp;""="","Unclassified",VLOOKUP(L2696,'Quantification'!$A:$B,2,FALSE)),"Unclassified")</f>
        <v>Major</v>
      </c>
      <c r="N2696" t="inlineStr">
        <is>
          <t xml:space="preserve">con-khera.mirjam@pocketfm.com</t>
        </is>
      </c>
      <c r="O2696" t="inlineStr">
        <is>
          <t xml:space="preserve">Issues found in raw</t>
        </is>
      </c>
      <c r="P2696" t="str">
        <f>IF(OR(O2696="Issues found in master",O2696="Final master"),"Master",IF(OR(O2696="Ready for Master",O2696="Issues found in raw",O2696="Raw under QC",O2696="Issues resolved in raw"),"Raw","-"))</f>
        <v>Raw</v>
      </c>
      <c r="Q2696" s="13">
        <v>46261.15</v>
      </c>
      <c r="R2696" t="inlineStr">
        <is>
          <t xml:space="preserve">2026-08 (Aug)</t>
        </is>
      </c>
      <c r="S2696">
        <f>IF(M2696="Not an error",0,IF(COUNTIFS($A$2:$A2696,$A2696,$D$2:$D2696,$D2696,$M$2:$M2696,"&lt;&gt;Not an error")=1,1,0))</f>
        <v>0</v>
      </c>
      <c r="T2696">
        <f>IF(M2696&lt;&gt;"Major",0,IF(COUNTIFS($A$2:$A2696,$A2696,$D$2:$D2696,$D2696,$M$2:$M2696,"Major")=1,1,0))</f>
        <v>0</v>
      </c>
      <c r="U2696">
        <f>IF(M2696&lt;&gt;"Minor",0,IF(COUNTIFS($A$2:$A2696,$A2696,$D$2:$D2696,$D2696,$M$2:$M2696,"Minor")=1,1,0))</f>
        <v>0</v>
      </c>
    </row>
    <row r="2697">
      <c r="A2697" t="inlineStr">
        <is>
          <t xml:space="preserve">9a175f97e92a638a5697307799ea3b8b8f419aac</t>
        </is>
      </c>
      <c r="B2697" t="inlineStr">
        <is>
          <t xml:space="preserve">The Miracle Heiress</t>
        </is>
      </c>
      <c r="C2697" t="inlineStr">
        <is>
          <t xml:space="preserve">Die Wundererbin</t>
        </is>
      </c>
      <c r="D2697" t="inlineStr">
        <is>
          <t xml:space="preserve">829a34bf1454eb398e07f7370fa8b35589f4e881</t>
        </is>
      </c>
      <c r="E2697" t="inlineStr">
        <is>
          <t xml:space="preserve">Episode 29: Wieder Kleidung</t>
        </is>
      </c>
      <c r="F2697">
        <v>29</v>
      </c>
      <c r="G2697" t="inlineStr">
        <is>
          <t xml:space="preserve">7:52-8:11</t>
        </is>
      </c>
      <c r="H2697" t="inlineStr">
        <is>
          <t xml:space="preserve">Resolved</t>
        </is>
      </c>
      <c r="I2697" t="inlineStr">
        <is>
          <t xml:space="preserve">Remarks: [Script Error]
Line from script:
"Seine Antwort durchbrach ihre Gedanken. â€žIch habe deine Hand bereits gehalten. Die Sache ist besiegelt.â€œ Er verstÃ¤rkte seinen Griff gerade so weit, um seinen Standpunkt klarzumachen. â€žEs ist zu spÃ¤t, Aurora.â€œ"
-----
Note (if required): Logic / wording issue. The line is unclear in German. It should read more like a teasing, possessive remark rather than implying that holding hands literally seals an engagement. Suggested: â€œIch habe deine Hand schon so lange gehalten. Jetzt kannst du nicht mehr so tun, als hÃ¤tte das nichts zu bedeuten.â€_x009d_</t>
        </is>
      </c>
      <c r="J2697" t="inlineStr">
        <is>
          <t xml:space="preserve">VOA</t>
        </is>
      </c>
      <c r="K2697" t="inlineStr">
        <is>
          <t xml:space="preserve">Script Error</t>
        </is>
      </c>
      <c r="L2697" t="inlineStr">
        <is>
          <t xml:space="preserve">Script error</t>
        </is>
      </c>
      <c r="M2697" t="str">
        <f>IFERROR(IF(VLOOKUP(L2697,'Quantification'!$A:$B,2,FALSE)&amp;""="","Unclassified",VLOOKUP(L2697,'Quantification'!$A:$B,2,FALSE)),"Unclassified")</f>
        <v>Major</v>
      </c>
      <c r="N2697" t="inlineStr">
        <is>
          <t xml:space="preserve">con-khera.mirjam@pocketfm.com</t>
        </is>
      </c>
      <c r="O2697" t="inlineStr">
        <is>
          <t xml:space="preserve">Issues found in raw</t>
        </is>
      </c>
      <c r="P2697" t="str">
        <f>IF(OR(O2697="Issues found in master",O2697="Final master"),"Master",IF(OR(O2697="Ready for Master",O2697="Issues found in raw",O2697="Raw under QC",O2697="Issues resolved in raw"),"Raw","-"))</f>
        <v>Raw</v>
      </c>
      <c r="Q2697" s="13">
        <v>46261.15</v>
      </c>
      <c r="R2697" t="inlineStr">
        <is>
          <t xml:space="preserve">2026-08 (Aug)</t>
        </is>
      </c>
      <c r="S2697">
        <f>IF(M2697="Not an error",0,IF(COUNTIFS($A$2:$A2697,$A2697,$D$2:$D2697,$D2697,$M$2:$M2697,"&lt;&gt;Not an error")=1,1,0))</f>
        <v>0</v>
      </c>
      <c r="T2697">
        <f>IF(M2697&lt;&gt;"Major",0,IF(COUNTIFS($A$2:$A2697,$A2697,$D$2:$D2697,$D2697,$M$2:$M2697,"Major")=1,1,0))</f>
        <v>0</v>
      </c>
      <c r="U2697">
        <f>IF(M2697&lt;&gt;"Minor",0,IF(COUNTIFS($A$2:$A2697,$A2697,$D$2:$D2697,$D2697,$M$2:$M2697,"Minor")=1,1,0))</f>
        <v>0</v>
      </c>
    </row>
    <row r="2698">
      <c r="A2698" t="inlineStr">
        <is>
          <t xml:space="preserve">9a175f97e92a638a5697307799ea3b8b8f419aac</t>
        </is>
      </c>
      <c r="B2698" t="inlineStr">
        <is>
          <t xml:space="preserve">The Miracle Heiress</t>
        </is>
      </c>
      <c r="C2698" t="inlineStr">
        <is>
          <t xml:space="preserve">Die Wundererbin</t>
        </is>
      </c>
      <c r="D2698" t="inlineStr">
        <is>
          <t xml:space="preserve">829a34bf1454eb398e07f7370fa8b35589f4e881</t>
        </is>
      </c>
      <c r="E2698" t="inlineStr">
        <is>
          <t xml:space="preserve">Episode 29: Wieder Kleidung</t>
        </is>
      </c>
      <c r="F2698">
        <v>29</v>
      </c>
      <c r="G2698" t="inlineStr">
        <is>
          <t xml:space="preserve">8:11-8:29</t>
        </is>
      </c>
      <c r="H2698" t="inlineStr">
        <is>
          <t xml:space="preserve">Ignore</t>
        </is>
      </c>
      <c r="I2698" t="inlineStr">
        <is>
          <t xml:space="preserve">Remarks: [Script Error]
Line from script:
"Sie versuchte, sich loszureiÃŸen, aber er hielt sie fester. â€žBeweg dich nichtâ€œ, murmelte er. Er beugte sich dicht zu ihr, seine Stimme ein leises, magnetisches FlÃ¼stern in ihrem Ohr. â€žIch fÃ¼rchte, ich werde nicht aufhÃ¶ren kÃ¶nnen.â€œ"
-----
Note (if required): Consent / tone issue. This reads too forceful and potentially threatening. It should sound romantic and teasing, not coercive. Suggested: â€œSie wollte ihre Hand zurÃ¼ckziehen, doch er hielt sie noch einen Moment fest. Seine Stimme wurde leiser. â€žWenn du mich so ansiehst, wird es schwer, mich zurÃ¼ckzuhalten.â€œâ€_x009d_</t>
        </is>
      </c>
      <c r="J2698" t="inlineStr">
        <is>
          <t xml:space="preserve">VOA</t>
        </is>
      </c>
      <c r="K2698" t="inlineStr">
        <is>
          <t xml:space="preserve">Script Error</t>
        </is>
      </c>
      <c r="L2698" t="inlineStr">
        <is>
          <t xml:space="preserve">Script error</t>
        </is>
      </c>
      <c r="M2698" t="str">
        <f>IFERROR(IF(VLOOKUP(L2698,'Quantification'!$A:$B,2,FALSE)&amp;""="","Unclassified",VLOOKUP(L2698,'Quantification'!$A:$B,2,FALSE)),"Unclassified")</f>
        <v>Major</v>
      </c>
      <c r="N2698" t="inlineStr">
        <is>
          <t xml:space="preserve">con-khera.mirjam@pocketfm.com</t>
        </is>
      </c>
      <c r="O2698" t="inlineStr">
        <is>
          <t xml:space="preserve">Issues found in raw</t>
        </is>
      </c>
      <c r="P2698" t="str">
        <f>IF(OR(O2698="Issues found in master",O2698="Final master"),"Master",IF(OR(O2698="Ready for Master",O2698="Issues found in raw",O2698="Raw under QC",O2698="Issues resolved in raw"),"Raw","-"))</f>
        <v>Raw</v>
      </c>
      <c r="Q2698" s="13">
        <v>46261.15</v>
      </c>
      <c r="R2698" t="inlineStr">
        <is>
          <t xml:space="preserve">2026-08 (Aug)</t>
        </is>
      </c>
      <c r="S2698">
        <f>IF(M2698="Not an error",0,IF(COUNTIFS($A$2:$A2698,$A2698,$D$2:$D2698,$D2698,$M$2:$M2698,"&lt;&gt;Not an error")=1,1,0))</f>
        <v>0</v>
      </c>
      <c r="T2698">
        <f>IF(M2698&lt;&gt;"Major",0,IF(COUNTIFS($A$2:$A2698,$A2698,$D$2:$D2698,$D2698,$M$2:$M2698,"Major")=1,1,0))</f>
        <v>0</v>
      </c>
      <c r="U2698">
        <f>IF(M2698&lt;&gt;"Minor",0,IF(COUNTIFS($A$2:$A2698,$A2698,$D$2:$D2698,$D2698,$M$2:$M2698,"Minor")=1,1,0))</f>
        <v>0</v>
      </c>
    </row>
    <row r="2699">
      <c r="A2699" t="inlineStr">
        <is>
          <t xml:space="preserve">9a175f97e92a638a5697307799ea3b8b8f419aac</t>
        </is>
      </c>
      <c r="B2699" t="inlineStr">
        <is>
          <t xml:space="preserve">The Miracle Heiress</t>
        </is>
      </c>
      <c r="C2699" t="inlineStr">
        <is>
          <t xml:space="preserve">Die Wundererbin</t>
        </is>
      </c>
      <c r="D2699" t="inlineStr">
        <is>
          <t xml:space="preserve">829a34bf1454eb398e07f7370fa8b35589f4e881</t>
        </is>
      </c>
      <c r="E2699" t="inlineStr">
        <is>
          <t xml:space="preserve">Episode 29: Wieder Kleidung</t>
        </is>
      </c>
      <c r="F2699">
        <v>29</v>
      </c>
      <c r="G2699" t="inlineStr">
        <is>
          <t xml:space="preserve">8:45-8:47</t>
        </is>
      </c>
      <c r="H2699" t="inlineStr">
        <is>
          <t xml:space="preserve">Resolved</t>
        </is>
      </c>
      <c r="I2699" t="inlineStr">
        <is>
          <t xml:space="preserve">Remarks: [Script Error]
Line from script:
"Es war acht Uhr."
-----
Note (if required): Time continuity issue. Eight oâ€™clock is not late enough for this scene. Suggested: â€œEs war elf Uhr.â€_x009d_</t>
        </is>
      </c>
      <c r="J2699" t="inlineStr">
        <is>
          <t xml:space="preserve">VOA</t>
        </is>
      </c>
      <c r="K2699" t="inlineStr">
        <is>
          <t xml:space="preserve">Script Error</t>
        </is>
      </c>
      <c r="L2699" t="inlineStr">
        <is>
          <t xml:space="preserve">Script error</t>
        </is>
      </c>
      <c r="M2699" t="str">
        <f>IFERROR(IF(VLOOKUP(L2699,'Quantification'!$A:$B,2,FALSE)&amp;""="","Unclassified",VLOOKUP(L2699,'Quantification'!$A:$B,2,FALSE)),"Unclassified")</f>
        <v>Major</v>
      </c>
      <c r="N2699" t="inlineStr">
        <is>
          <t xml:space="preserve">con-khera.mirjam@pocketfm.com</t>
        </is>
      </c>
      <c r="O2699" t="inlineStr">
        <is>
          <t xml:space="preserve">Issues found in raw</t>
        </is>
      </c>
      <c r="P2699" t="str">
        <f>IF(OR(O2699="Issues found in master",O2699="Final master"),"Master",IF(OR(O2699="Ready for Master",O2699="Issues found in raw",O2699="Raw under QC",O2699="Issues resolved in raw"),"Raw","-"))</f>
        <v>Raw</v>
      </c>
      <c r="Q2699" s="13">
        <v>46261.15</v>
      </c>
      <c r="R2699" t="inlineStr">
        <is>
          <t xml:space="preserve">2026-08 (Aug)</t>
        </is>
      </c>
      <c r="S2699">
        <f>IF(M2699="Not an error",0,IF(COUNTIFS($A$2:$A2699,$A2699,$D$2:$D2699,$D2699,$M$2:$M2699,"&lt;&gt;Not an error")=1,1,0))</f>
        <v>0</v>
      </c>
      <c r="T2699">
        <f>IF(M2699&lt;&gt;"Major",0,IF(COUNTIFS($A$2:$A2699,$A2699,$D$2:$D2699,$D2699,$M$2:$M2699,"Major")=1,1,0))</f>
        <v>0</v>
      </c>
      <c r="U2699">
        <f>IF(M2699&lt;&gt;"Minor",0,IF(COUNTIFS($A$2:$A2699,$A2699,$D$2:$D2699,$D2699,$M$2:$M2699,"Minor")=1,1,0))</f>
        <v>0</v>
      </c>
    </row>
    <row r="2700">
      <c r="A2700" t="inlineStr">
        <is>
          <t xml:space="preserve">9a175f97e92a638a5697307799ea3b8b8f419aac</t>
        </is>
      </c>
      <c r="B2700" t="inlineStr">
        <is>
          <t xml:space="preserve">The Miracle Heiress</t>
        </is>
      </c>
      <c r="C2700" t="inlineStr">
        <is>
          <t xml:space="preserve">Die Wundererbin</t>
        </is>
      </c>
      <c r="D2700" t="inlineStr">
        <is>
          <t xml:space="preserve">dd5576335f836ecd82d4bdac13854c99b2f7a41c</t>
        </is>
      </c>
      <c r="E2700" t="inlineStr">
        <is>
          <t xml:space="preserve">Episode 30: Dämiens Geschenk Für Aurora</t>
        </is>
      </c>
      <c r="F2700">
        <v>30</v>
      </c>
      <c r="G2700" t="inlineStr">
        <is>
          <t xml:space="preserve">5:40-5:47</t>
        </is>
      </c>
      <c r="H2700" t="inlineStr">
        <is>
          <t xml:space="preserve">Resolved</t>
        </is>
      </c>
      <c r="I2700" t="inlineStr">
        <is>
          <t xml:space="preserve">Remarks: [Script Error]
Line from script:
"Immer, wenn DÃ¤mien sie gesehen hatte, trug sie Kleidung, Schuhe und eine Tasche von dieser einen bestimmten Marke."
-----
Note (if required): Continuity issue. Damien has only seen Nadja a few times, and the first time she wore simple no-name clothing. Suggested: â€œBei den letzten Begegnungen hatte sie auffÃ¤llig oft Kleidung, Schuhe und Taschen dieser Marke getragen.â€_x009d_</t>
        </is>
      </c>
      <c r="J2700" t="inlineStr">
        <is>
          <t xml:space="preserve">VOA</t>
        </is>
      </c>
      <c r="K2700" t="inlineStr">
        <is>
          <t xml:space="preserve">Script Error</t>
        </is>
      </c>
      <c r="L2700" t="inlineStr">
        <is>
          <t xml:space="preserve">Script error</t>
        </is>
      </c>
      <c r="M2700" t="str">
        <f>IFERROR(IF(VLOOKUP(L2700,'Quantification'!$A:$B,2,FALSE)&amp;""="","Unclassified",VLOOKUP(L2700,'Quantification'!$A:$B,2,FALSE)),"Unclassified")</f>
        <v>Major</v>
      </c>
      <c r="N2700" t="inlineStr">
        <is>
          <t xml:space="preserve">con-khera.mirjam@pocketfm.com</t>
        </is>
      </c>
      <c r="O2700" t="inlineStr">
        <is>
          <t xml:space="preserve">Issues found in raw</t>
        </is>
      </c>
      <c r="P2700" t="str">
        <f>IF(OR(O2700="Issues found in master",O2700="Final master"),"Master",IF(OR(O2700="Ready for Master",O2700="Issues found in raw",O2700="Raw under QC",O2700="Issues resolved in raw"),"Raw","-"))</f>
        <v>Raw</v>
      </c>
      <c r="Q2700" s="13">
        <v>46261.15</v>
      </c>
      <c r="R2700" t="inlineStr">
        <is>
          <t xml:space="preserve">2026-08 (Aug)</t>
        </is>
      </c>
      <c r="S2700">
        <f>IF(M2700="Not an error",0,IF(COUNTIFS($A$2:$A2700,$A2700,$D$2:$D2700,$D2700,$M$2:$M2700,"&lt;&gt;Not an error")=1,1,0))</f>
        <v>1</v>
      </c>
      <c r="T2700">
        <f>IF(M2700&lt;&gt;"Major",0,IF(COUNTIFS($A$2:$A2700,$A2700,$D$2:$D2700,$D2700,$M$2:$M2700,"Major")=1,1,0))</f>
        <v>1</v>
      </c>
      <c r="U2700">
        <f>IF(M2700&lt;&gt;"Minor",0,IF(COUNTIFS($A$2:$A2700,$A2700,$D$2:$D2700,$D2700,$M$2:$M2700,"Minor")=1,1,0))</f>
        <v>0</v>
      </c>
    </row>
    <row r="2701">
      <c r="A2701" t="inlineStr">
        <is>
          <t xml:space="preserve">9a175f97e92a638a5697307799ea3b8b8f419aac</t>
        </is>
      </c>
      <c r="B2701" t="inlineStr">
        <is>
          <t xml:space="preserve">The Miracle Heiress</t>
        </is>
      </c>
      <c r="C2701" t="inlineStr">
        <is>
          <t xml:space="preserve">Die Wundererbin</t>
        </is>
      </c>
      <c r="D2701" t="inlineStr">
        <is>
          <t xml:space="preserve">dd5576335f836ecd82d4bdac13854c99b2f7a41c</t>
        </is>
      </c>
      <c r="E2701" t="inlineStr">
        <is>
          <t xml:space="preserve">Episode 30: Dämiens Geschenk Für Aurora</t>
        </is>
      </c>
      <c r="F2701">
        <v>30</v>
      </c>
      <c r="G2701" t="inlineStr">
        <is>
          <t xml:space="preserve">0:00-12:37</t>
        </is>
      </c>
      <c r="H2701" t="inlineStr">
        <is>
          <t xml:space="preserve">Ignore</t>
        </is>
      </c>
      <c r="I2701" t="inlineStr">
        <is>
          <t xml:space="preserve">Remarks: [Mispronunciation]
Line from script:
"Damiens"
-----
Note (if required): Damien / Damiens is slightly mispronounced as â€œDÃ¤hmien.â€_x009d_</t>
        </is>
      </c>
      <c r="J2701" t="inlineStr">
        <is>
          <t xml:space="preserve">VOA</t>
        </is>
      </c>
      <c r="K2701" t="inlineStr">
        <is>
          <t xml:space="preserve">Mispronunciation</t>
        </is>
      </c>
      <c r="L2701" t="inlineStr">
        <is>
          <t xml:space="preserve">Mispronunciation</t>
        </is>
      </c>
      <c r="M2701" t="str">
        <f>IFERROR(IF(VLOOKUP(L2701,'Quantification'!$A:$B,2,FALSE)&amp;""="","Unclassified",VLOOKUP(L2701,'Quantification'!$A:$B,2,FALSE)),"Unclassified")</f>
        <v>Major</v>
      </c>
      <c r="N2701" t="inlineStr">
        <is>
          <t xml:space="preserve">con-khera.mirjam@pocketfm.com</t>
        </is>
      </c>
      <c r="O2701" t="inlineStr">
        <is>
          <t xml:space="preserve">Issues found in raw</t>
        </is>
      </c>
      <c r="P2701" t="str">
        <f>IF(OR(O2701="Issues found in master",O2701="Final master"),"Master",IF(OR(O2701="Ready for Master",O2701="Issues found in raw",O2701="Raw under QC",O2701="Issues resolved in raw"),"Raw","-"))</f>
        <v>Raw</v>
      </c>
      <c r="Q2701" s="13">
        <v>46261.15</v>
      </c>
      <c r="R2701" t="inlineStr">
        <is>
          <t xml:space="preserve">2026-08 (Aug)</t>
        </is>
      </c>
      <c r="S2701">
        <f>IF(M2701="Not an error",0,IF(COUNTIFS($A$2:$A2701,$A2701,$D$2:$D2701,$D2701,$M$2:$M2701,"&lt;&gt;Not an error")=1,1,0))</f>
        <v>0</v>
      </c>
      <c r="T2701">
        <f>IF(M2701&lt;&gt;"Major",0,IF(COUNTIFS($A$2:$A2701,$A2701,$D$2:$D2701,$D2701,$M$2:$M2701,"Major")=1,1,0))</f>
        <v>0</v>
      </c>
      <c r="U2701">
        <f>IF(M2701&lt;&gt;"Minor",0,IF(COUNTIFS($A$2:$A2701,$A2701,$D$2:$D2701,$D2701,$M$2:$M2701,"Minor")=1,1,0))</f>
        <v>0</v>
      </c>
    </row>
    <row r="2702">
      <c r="A2702" t="inlineStr">
        <is>
          <t xml:space="preserve">9a175f97e92a638a5697307799ea3b8b8f419aac</t>
        </is>
      </c>
      <c r="B2702" t="inlineStr">
        <is>
          <t xml:space="preserve">The Miracle Heiress</t>
        </is>
      </c>
      <c r="C2702" t="inlineStr">
        <is>
          <t xml:space="preserve">Die Wundererbin</t>
        </is>
      </c>
      <c r="D2702" t="inlineStr">
        <is>
          <t xml:space="preserve">dd5576335f836ecd82d4bdac13854c99b2f7a41c</t>
        </is>
      </c>
      <c r="E2702" t="inlineStr">
        <is>
          <t xml:space="preserve">Episode 30: Dämiens Geschenk Für Aurora</t>
        </is>
      </c>
      <c r="F2702">
        <v>30</v>
      </c>
      <c r="G2702" t="inlineStr">
        <is>
          <t xml:space="preserve">10:11-10:20</t>
        </is>
      </c>
      <c r="H2702" t="inlineStr">
        <is>
          <t xml:space="preserve">Resolved</t>
        </is>
      </c>
      <c r="I2702" t="inlineStr">
        <is>
          <t xml:space="preserve">Remarks: [Script Error]
Line from script:
"â€žSchlaf gut. Bleib nicht zu lange aufâ€œ, murmelte er mit sanfter Stimme, als wÃ¼rde er mit einem geliebten Kind sprechen."
-----
Note (if required): Tone issue. This sounds infantilizing and slightly creepy in a romantic context. Suggested: â€œ... murmelte er mit sanfter Stimme, voller ungewohnter ZÃ¤rtlichkeit.â€_x009d_</t>
        </is>
      </c>
      <c r="J2702" t="inlineStr">
        <is>
          <t xml:space="preserve">VOA</t>
        </is>
      </c>
      <c r="K2702" t="inlineStr">
        <is>
          <t xml:space="preserve">Script Error</t>
        </is>
      </c>
      <c r="L2702" t="inlineStr">
        <is>
          <t xml:space="preserve">Script error</t>
        </is>
      </c>
      <c r="M2702" t="str">
        <f>IFERROR(IF(VLOOKUP(L2702,'Quantification'!$A:$B,2,FALSE)&amp;""="","Unclassified",VLOOKUP(L2702,'Quantification'!$A:$B,2,FALSE)),"Unclassified")</f>
        <v>Major</v>
      </c>
      <c r="N2702" t="inlineStr">
        <is>
          <t xml:space="preserve">con-khera.mirjam@pocketfm.com</t>
        </is>
      </c>
      <c r="O2702" t="inlineStr">
        <is>
          <t xml:space="preserve">Issues found in raw</t>
        </is>
      </c>
      <c r="P2702" t="str">
        <f>IF(OR(O2702="Issues found in master",O2702="Final master"),"Master",IF(OR(O2702="Ready for Master",O2702="Issues found in raw",O2702="Raw under QC",O2702="Issues resolved in raw"),"Raw","-"))</f>
        <v>Raw</v>
      </c>
      <c r="Q2702" s="13">
        <v>46261.15</v>
      </c>
      <c r="R2702" t="inlineStr">
        <is>
          <t xml:space="preserve">2026-08 (Aug)</t>
        </is>
      </c>
      <c r="S2702">
        <f>IF(M2702="Not an error",0,IF(COUNTIFS($A$2:$A2702,$A2702,$D$2:$D2702,$D2702,$M$2:$M2702,"&lt;&gt;Not an error")=1,1,0))</f>
        <v>0</v>
      </c>
      <c r="T2702">
        <f>IF(M2702&lt;&gt;"Major",0,IF(COUNTIFS($A$2:$A2702,$A2702,$D$2:$D2702,$D2702,$M$2:$M2702,"Major")=1,1,0))</f>
        <v>0</v>
      </c>
      <c r="U2702">
        <f>IF(M2702&lt;&gt;"Minor",0,IF(COUNTIFS($A$2:$A2702,$A2702,$D$2:$D2702,$D2702,$M$2:$M2702,"Minor")=1,1,0))</f>
        <v>0</v>
      </c>
    </row>
    <row r="2703">
      <c r="A2703" t="inlineStr">
        <is>
          <t xml:space="preserve">9a175f97e92a638a5697307799ea3b8b8f419aac</t>
        </is>
      </c>
      <c r="B2703" t="inlineStr">
        <is>
          <t xml:space="preserve">The Miracle Heiress</t>
        </is>
      </c>
      <c r="C2703" t="inlineStr">
        <is>
          <t xml:space="preserve">Die Wundererbin</t>
        </is>
      </c>
      <c r="D2703" t="inlineStr">
        <is>
          <t xml:space="preserve">dd5576335f836ecd82d4bdac13854c99b2f7a41c</t>
        </is>
      </c>
      <c r="E2703" t="inlineStr">
        <is>
          <t xml:space="preserve">Episode 30: Dämiens Geschenk Für Aurora</t>
        </is>
      </c>
      <c r="F2703">
        <v>30</v>
      </c>
      <c r="G2703" t="inlineStr">
        <is>
          <t xml:space="preserve">10:29-10:36</t>
        </is>
      </c>
      <c r="H2703" t="inlineStr">
        <is>
          <t xml:space="preserve">Ignore</t>
        </is>
      </c>
      <c r="I2703" t="inlineStr">
        <is>
          <t xml:space="preserve">Remarks: [Script Error]
Line from script:
"Aurora hasste es normalerweise, berÃ¼hrt zu werden, aber Damien war die Art von Person, die kein Nein als Antwort akzeptierte."
-----
Note (if required): Consent / tone issue. This reads coercive and non-consensual. Damien should sound persistent but not like someone who ignores boundaries. Suggested: â€œAurora hasste es normalerweise, berÃ¼hrt zu werden, aber bei Damien fiel es ihr schwerer, sich sofort zu entziehen.â€_x009d_</t>
        </is>
      </c>
      <c r="J2703" t="inlineStr">
        <is>
          <t xml:space="preserve">VOA</t>
        </is>
      </c>
      <c r="K2703" t="inlineStr">
        <is>
          <t xml:space="preserve">Script Error</t>
        </is>
      </c>
      <c r="L2703" t="inlineStr">
        <is>
          <t xml:space="preserve">Script error</t>
        </is>
      </c>
      <c r="M2703" t="str">
        <f>IFERROR(IF(VLOOKUP(L2703,'Quantification'!$A:$B,2,FALSE)&amp;""="","Unclassified",VLOOKUP(L2703,'Quantification'!$A:$B,2,FALSE)),"Unclassified")</f>
        <v>Major</v>
      </c>
      <c r="N2703" t="inlineStr">
        <is>
          <t xml:space="preserve">con-khera.mirjam@pocketfm.com</t>
        </is>
      </c>
      <c r="O2703" t="inlineStr">
        <is>
          <t xml:space="preserve">Issues found in raw</t>
        </is>
      </c>
      <c r="P2703" t="str">
        <f>IF(OR(O2703="Issues found in master",O2703="Final master"),"Master",IF(OR(O2703="Ready for Master",O2703="Issues found in raw",O2703="Raw under QC",O2703="Issues resolved in raw"),"Raw","-"))</f>
        <v>Raw</v>
      </c>
      <c r="Q2703" s="13">
        <v>46261.15</v>
      </c>
      <c r="R2703" t="inlineStr">
        <is>
          <t xml:space="preserve">2026-08 (Aug)</t>
        </is>
      </c>
      <c r="S2703">
        <f>IF(M2703="Not an error",0,IF(COUNTIFS($A$2:$A2703,$A2703,$D$2:$D2703,$D2703,$M$2:$M2703,"&lt;&gt;Not an error")=1,1,0))</f>
        <v>0</v>
      </c>
      <c r="T2703">
        <f>IF(M2703&lt;&gt;"Major",0,IF(COUNTIFS($A$2:$A2703,$A2703,$D$2:$D2703,$D2703,$M$2:$M2703,"Major")=1,1,0))</f>
        <v>0</v>
      </c>
      <c r="U2703">
        <f>IF(M2703&lt;&gt;"Minor",0,IF(COUNTIFS($A$2:$A2703,$A2703,$D$2:$D2703,$D2703,$M$2:$M2703,"Minor")=1,1,0))</f>
        <v>0</v>
      </c>
    </row>
    <row r="2704">
      <c r="A2704" t="inlineStr">
        <is>
          <t xml:space="preserve">9a175f97e92a638a5697307799ea3b8b8f419aac</t>
        </is>
      </c>
      <c r="B2704" t="inlineStr">
        <is>
          <t xml:space="preserve">The Miracle Heiress</t>
        </is>
      </c>
      <c r="C2704" t="inlineStr">
        <is>
          <t xml:space="preserve">Die Wundererbin</t>
        </is>
      </c>
      <c r="D2704" t="inlineStr">
        <is>
          <t xml:space="preserve">dd5576335f836ecd82d4bdac13854c99b2f7a41c</t>
        </is>
      </c>
      <c r="E2704" t="inlineStr">
        <is>
          <t xml:space="preserve">Episode 30: Dämiens Geschenk Für Aurora</t>
        </is>
      </c>
      <c r="F2704">
        <v>30</v>
      </c>
      <c r="G2704" t="inlineStr">
        <is>
          <t xml:space="preserve">12:23-12:24</t>
        </is>
      </c>
      <c r="H2704" t="inlineStr">
        <is>
          <t xml:space="preserve">Resolved</t>
        </is>
      </c>
      <c r="I2704" t="inlineStr">
        <is>
          <t xml:space="preserve">Remarks: [Mispronunciation]
Line from script:
"Er sah Jacob an."
-----
Note (if required): Jacob is pronounced incorrectly. The name should be pronounced with English pronunciation.</t>
        </is>
      </c>
      <c r="J2704" t="inlineStr">
        <is>
          <t xml:space="preserve">VOA</t>
        </is>
      </c>
      <c r="K2704" t="inlineStr">
        <is>
          <t xml:space="preserve">Modulation</t>
        </is>
      </c>
      <c r="L2704" t="inlineStr">
        <is>
          <t xml:space="preserve">Modulation</t>
        </is>
      </c>
      <c r="M2704" t="str">
        <f>IFERROR(IF(VLOOKUP(L2704,'Quantification'!$A:$B,2,FALSE)&amp;""="","Unclassified",VLOOKUP(L2704,'Quantification'!$A:$B,2,FALSE)),"Unclassified")</f>
        <v>Minor</v>
      </c>
      <c r="N2704" t="inlineStr">
        <is>
          <t xml:space="preserve">con-khera.mirjam@pocketfm.com</t>
        </is>
      </c>
      <c r="O2704" t="inlineStr">
        <is>
          <t xml:space="preserve">Issues found in raw</t>
        </is>
      </c>
      <c r="P2704" t="str">
        <f>IF(OR(O2704="Issues found in master",O2704="Final master"),"Master",IF(OR(O2704="Ready for Master",O2704="Issues found in raw",O2704="Raw under QC",O2704="Issues resolved in raw"),"Raw","-"))</f>
        <v>Raw</v>
      </c>
      <c r="Q2704" s="13">
        <v>46261.15</v>
      </c>
      <c r="R2704" t="inlineStr">
        <is>
          <t xml:space="preserve">2026-08 (Aug)</t>
        </is>
      </c>
      <c r="S2704">
        <f>IF(M2704="Not an error",0,IF(COUNTIFS($A$2:$A2704,$A2704,$D$2:$D2704,$D2704,$M$2:$M2704,"&lt;&gt;Not an error")=1,1,0))</f>
        <v>0</v>
      </c>
      <c r="T2704">
        <f>IF(M2704&lt;&gt;"Major",0,IF(COUNTIFS($A$2:$A2704,$A2704,$D$2:$D2704,$D2704,$M$2:$M2704,"Major")=1,1,0))</f>
        <v>0</v>
      </c>
      <c r="U2704">
        <f>IF(M2704&lt;&gt;"Minor",0,IF(COUNTIFS($A$2:$A2704,$A2704,$D$2:$D2704,$D2704,$M$2:$M2704,"Minor")=1,1,0))</f>
        <v>1</v>
      </c>
    </row>
    <row r="2705">
      <c r="A2705" t="inlineStr">
        <is>
          <t xml:space="preserve">9a175f97e92a638a5697307799ea3b8b8f419aac</t>
        </is>
      </c>
      <c r="B2705" t="inlineStr">
        <is>
          <t xml:space="preserve">The Miracle Heiress</t>
        </is>
      </c>
      <c r="C2705" t="inlineStr">
        <is>
          <t xml:space="preserve">Die Wundererbin</t>
        </is>
      </c>
      <c r="D2705" t="inlineStr">
        <is>
          <t xml:space="preserve">7fba6eecb1f28d3e13600185e4c532374cb277f9</t>
        </is>
      </c>
      <c r="E2705" t="inlineStr">
        <is>
          <t xml:space="preserve">Episode 31: Gestohlener Scheck</t>
        </is>
      </c>
      <c r="F2705">
        <v>31</v>
      </c>
      <c r="G2705" t="inlineStr">
        <is>
          <t xml:space="preserve">3:44-3:52</t>
        </is>
      </c>
      <c r="H2705" t="inlineStr">
        <is>
          <t xml:space="preserve">Resolved</t>
        </is>
      </c>
      <c r="I2705" t="inlineStr">
        <is>
          <t xml:space="preserve">Remarks: [Script Error]
Line from script:
"Sie hÃ¤tten nie gedacht, dass der leibliche Vater ihrer Chefin Steven Blackwell war, der seit zwÃ¶lf Jahren in Folge der reichste Mann des Landes."
-----
Note (if required): Grammar issue. The sentence is incomplete because â€œwarâ€_x009d_ is missing at the end. Suggested: â€œSie hÃ¤tten nie gedacht, dass der leibliche Vater ihrer Chefin Steven Blackwell war, der seit zwÃ¶lf Jahren in Folge der reichste Mann des Landes war.â€_x009d_</t>
        </is>
      </c>
      <c r="J2705" t="inlineStr">
        <is>
          <t xml:space="preserve">VOA</t>
        </is>
      </c>
      <c r="K2705" t="inlineStr">
        <is>
          <t xml:space="preserve">Script Error</t>
        </is>
      </c>
      <c r="L2705" t="inlineStr">
        <is>
          <t xml:space="preserve">Script error</t>
        </is>
      </c>
      <c r="M2705" t="str">
        <f>IFERROR(IF(VLOOKUP(L2705,'Quantification'!$A:$B,2,FALSE)&amp;""="","Unclassified",VLOOKUP(L2705,'Quantification'!$A:$B,2,FALSE)),"Unclassified")</f>
        <v>Major</v>
      </c>
      <c r="N2705" t="inlineStr">
        <is>
          <t xml:space="preserve">con-khera.mirjam@pocketfm.com</t>
        </is>
      </c>
      <c r="O2705" t="inlineStr">
        <is>
          <t xml:space="preserve">Issues found in raw</t>
        </is>
      </c>
      <c r="P2705" t="str">
        <f>IF(OR(O2705="Issues found in master",O2705="Final master"),"Master",IF(OR(O2705="Ready for Master",O2705="Issues found in raw",O2705="Raw under QC",O2705="Issues resolved in raw"),"Raw","-"))</f>
        <v>Raw</v>
      </c>
      <c r="Q2705" s="13">
        <v>46261.15</v>
      </c>
      <c r="R2705" t="inlineStr">
        <is>
          <t xml:space="preserve">2026-08 (Aug)</t>
        </is>
      </c>
      <c r="S2705">
        <f>IF(M2705="Not an error",0,IF(COUNTIFS($A$2:$A2705,$A2705,$D$2:$D2705,$D2705,$M$2:$M2705,"&lt;&gt;Not an error")=1,1,0))</f>
        <v>1</v>
      </c>
      <c r="T2705">
        <f>IF(M2705&lt;&gt;"Major",0,IF(COUNTIFS($A$2:$A2705,$A2705,$D$2:$D2705,$D2705,$M$2:$M2705,"Major")=1,1,0))</f>
        <v>1</v>
      </c>
      <c r="U2705">
        <f>IF(M2705&lt;&gt;"Minor",0,IF(COUNTIFS($A$2:$A2705,$A2705,$D$2:$D2705,$D2705,$M$2:$M2705,"Minor")=1,1,0))</f>
        <v>0</v>
      </c>
    </row>
    <row r="2706">
      <c r="A2706" t="inlineStr">
        <is>
          <t xml:space="preserve">9a175f97e92a638a5697307799ea3b8b8f419aac</t>
        </is>
      </c>
      <c r="B2706" t="inlineStr">
        <is>
          <t xml:space="preserve">The Miracle Heiress</t>
        </is>
      </c>
      <c r="C2706" t="inlineStr">
        <is>
          <t xml:space="preserve">Die Wundererbin</t>
        </is>
      </c>
      <c r="D2706" t="inlineStr">
        <is>
          <t xml:space="preserve">7fba6eecb1f28d3e13600185e4c532374cb277f9</t>
        </is>
      </c>
      <c r="E2706" t="inlineStr">
        <is>
          <t xml:space="preserve">Episode 31: Gestohlener Scheck</t>
        </is>
      </c>
      <c r="F2706">
        <v>31</v>
      </c>
      <c r="G2706" t="inlineStr">
        <is>
          <t xml:space="preserve">3:03-3:06</t>
        </is>
      </c>
      <c r="H2706" t="inlineStr">
        <is>
          <t xml:space="preserve">Ignore</t>
        </is>
      </c>
      <c r="I2706" t="inlineStr">
        <is>
          <t xml:space="preserve">Remarks: [Script Error]
Line from script:
"â€žIn Ordnungâ€œ, sagte Aurora tonlos."
-----
Note (if required): Tone / response issue. â€œIn Ordnungâ€_x009d_ sounds too formal and slightly unnatural here. Suggested: â€œOkayâ€_x009d_, sagte Aurora knapp.</t>
        </is>
      </c>
      <c r="J2706" t="inlineStr">
        <is>
          <t xml:space="preserve">VOA</t>
        </is>
      </c>
      <c r="K2706" t="inlineStr">
        <is>
          <t xml:space="preserve">Script Error</t>
        </is>
      </c>
      <c r="L2706" t="inlineStr">
        <is>
          <t xml:space="preserve">Script error</t>
        </is>
      </c>
      <c r="M2706" t="str">
        <f>IFERROR(IF(VLOOKUP(L2706,'Quantification'!$A:$B,2,FALSE)&amp;""="","Unclassified",VLOOKUP(L2706,'Quantification'!$A:$B,2,FALSE)),"Unclassified")</f>
        <v>Major</v>
      </c>
      <c r="N2706" t="inlineStr">
        <is>
          <t xml:space="preserve">con-khera.mirjam@pocketfm.com</t>
        </is>
      </c>
      <c r="O2706" t="inlineStr">
        <is>
          <t xml:space="preserve">Issues found in raw</t>
        </is>
      </c>
      <c r="P2706" t="str">
        <f>IF(OR(O2706="Issues found in master",O2706="Final master"),"Master",IF(OR(O2706="Ready for Master",O2706="Issues found in raw",O2706="Raw under QC",O2706="Issues resolved in raw"),"Raw","-"))</f>
        <v>Raw</v>
      </c>
      <c r="Q2706" s="13">
        <v>46261.15</v>
      </c>
      <c r="R2706" t="inlineStr">
        <is>
          <t xml:space="preserve">2026-08 (Aug)</t>
        </is>
      </c>
      <c r="S2706">
        <f>IF(M2706="Not an error",0,IF(COUNTIFS($A$2:$A2706,$A2706,$D$2:$D2706,$D2706,$M$2:$M2706,"&lt;&gt;Not an error")=1,1,0))</f>
        <v>0</v>
      </c>
      <c r="T2706">
        <f>IF(M2706&lt;&gt;"Major",0,IF(COUNTIFS($A$2:$A2706,$A2706,$D$2:$D2706,$D2706,$M$2:$M2706,"Major")=1,1,0))</f>
        <v>0</v>
      </c>
      <c r="U2706">
        <f>IF(M2706&lt;&gt;"Minor",0,IF(COUNTIFS($A$2:$A2706,$A2706,$D$2:$D2706,$D2706,$M$2:$M2706,"Minor")=1,1,0))</f>
        <v>0</v>
      </c>
    </row>
    <row r="2707">
      <c r="A2707" t="inlineStr">
        <is>
          <t xml:space="preserve">9a175f97e92a638a5697307799ea3b8b8f419aac</t>
        </is>
      </c>
      <c r="B2707" t="inlineStr">
        <is>
          <t xml:space="preserve">The Miracle Heiress</t>
        </is>
      </c>
      <c r="C2707" t="inlineStr">
        <is>
          <t xml:space="preserve">Die Wundererbin</t>
        </is>
      </c>
      <c r="D2707" t="inlineStr">
        <is>
          <t xml:space="preserve">7fba6eecb1f28d3e13600185e4c532374cb277f9</t>
        </is>
      </c>
      <c r="E2707" t="inlineStr">
        <is>
          <t xml:space="preserve">Episode 31: Gestohlener Scheck</t>
        </is>
      </c>
      <c r="F2707">
        <v>31</v>
      </c>
      <c r="G2707" t="inlineStr">
        <is>
          <t xml:space="preserve">8:27-8:33</t>
        </is>
      </c>
      <c r="H2707" t="inlineStr">
        <is>
          <t xml:space="preserve">Resolved</t>
        </is>
      </c>
      <c r="I2707" t="inlineStr">
        <is>
          <t xml:space="preserve">Remarks: [Script Error]
Line from script:
"â€žDu willst ihre Schultern massieren? Hast du keine Angst, dass sie dir eine verpasst, dass du bis nÃ¤chste Woche fliegst?â€œ"
-----
Note (if required): Wording issue. The sentence is a bit clunky. Suggested: â€œDu willst ihr die Schultern massieren? Hast du keine Angst, dass sie dich bis nÃ¤chste Woche wegklatscht?â€_x009d_</t>
        </is>
      </c>
      <c r="J2707" t="inlineStr">
        <is>
          <t xml:space="preserve">VOA</t>
        </is>
      </c>
      <c r="K2707" t="inlineStr">
        <is>
          <t xml:space="preserve">Script Error</t>
        </is>
      </c>
      <c r="L2707" t="inlineStr">
        <is>
          <t xml:space="preserve">Script error</t>
        </is>
      </c>
      <c r="M2707" t="str">
        <f>IFERROR(IF(VLOOKUP(L2707,'Quantification'!$A:$B,2,FALSE)&amp;""="","Unclassified",VLOOKUP(L2707,'Quantification'!$A:$B,2,FALSE)),"Unclassified")</f>
        <v>Major</v>
      </c>
      <c r="N2707" t="inlineStr">
        <is>
          <t xml:space="preserve">con-khera.mirjam@pocketfm.com</t>
        </is>
      </c>
      <c r="O2707" t="inlineStr">
        <is>
          <t xml:space="preserve">Issues found in raw</t>
        </is>
      </c>
      <c r="P2707" t="str">
        <f>IF(OR(O2707="Issues found in master",O2707="Final master"),"Master",IF(OR(O2707="Ready for Master",O2707="Issues found in raw",O2707="Raw under QC",O2707="Issues resolved in raw"),"Raw","-"))</f>
        <v>Raw</v>
      </c>
      <c r="Q2707" s="13">
        <v>46261.15</v>
      </c>
      <c r="R2707" t="inlineStr">
        <is>
          <t xml:space="preserve">2026-08 (Aug)</t>
        </is>
      </c>
      <c r="S2707">
        <f>IF(M2707="Not an error",0,IF(COUNTIFS($A$2:$A2707,$A2707,$D$2:$D2707,$D2707,$M$2:$M2707,"&lt;&gt;Not an error")=1,1,0))</f>
        <v>0</v>
      </c>
      <c r="T2707">
        <f>IF(M2707&lt;&gt;"Major",0,IF(COUNTIFS($A$2:$A2707,$A2707,$D$2:$D2707,$D2707,$M$2:$M2707,"Major")=1,1,0))</f>
        <v>0</v>
      </c>
      <c r="U2707">
        <f>IF(M2707&lt;&gt;"Minor",0,IF(COUNTIFS($A$2:$A2707,$A2707,$D$2:$D2707,$D2707,$M$2:$M2707,"Minor")=1,1,0))</f>
        <v>0</v>
      </c>
    </row>
    <row r="2708">
      <c r="A2708" t="inlineStr">
        <is>
          <t xml:space="preserve">9a175f97e92a638a5697307799ea3b8b8f419aac</t>
        </is>
      </c>
      <c r="B2708" t="inlineStr">
        <is>
          <t xml:space="preserve">The Miracle Heiress</t>
        </is>
      </c>
      <c r="C2708" t="inlineStr">
        <is>
          <t xml:space="preserve">Die Wundererbin</t>
        </is>
      </c>
      <c r="D2708" t="inlineStr">
        <is>
          <t xml:space="preserve">7fba6eecb1f28d3e13600185e4c532374cb277f9</t>
        </is>
      </c>
      <c r="E2708" t="inlineStr">
        <is>
          <t xml:space="preserve">Episode 31: Gestohlener Scheck</t>
        </is>
      </c>
      <c r="F2708">
        <v>31</v>
      </c>
      <c r="G2708" t="inlineStr">
        <is>
          <t xml:space="preserve">8:48-8:52</t>
        </is>
      </c>
      <c r="H2708" t="inlineStr">
        <is>
          <t xml:space="preserve">Resolved</t>
        </is>
      </c>
      <c r="I2708" t="inlineStr">
        <is>
          <t xml:space="preserve">Remarks: [Script Error]
Line from script:
"sie fragten sich, ob sie etwas herausgefunden hatte."
-----
Note (if required): Clarity issue. This sentence is unnecessary and unclear in context. Suggested: remove this sentence.</t>
        </is>
      </c>
      <c r="J2708" t="inlineStr">
        <is>
          <t xml:space="preserve">VOA</t>
        </is>
      </c>
      <c r="K2708" t="inlineStr">
        <is>
          <t xml:space="preserve">Script Error</t>
        </is>
      </c>
      <c r="L2708" t="inlineStr">
        <is>
          <t xml:space="preserve">Script error</t>
        </is>
      </c>
      <c r="M2708" t="str">
        <f>IFERROR(IF(VLOOKUP(L2708,'Quantification'!$A:$B,2,FALSE)&amp;""="","Unclassified",VLOOKUP(L2708,'Quantification'!$A:$B,2,FALSE)),"Unclassified")</f>
        <v>Major</v>
      </c>
      <c r="N2708" t="inlineStr">
        <is>
          <t xml:space="preserve">con-khera.mirjam@pocketfm.com</t>
        </is>
      </c>
      <c r="O2708" t="inlineStr">
        <is>
          <t xml:space="preserve">Issues found in raw</t>
        </is>
      </c>
      <c r="P2708" t="str">
        <f>IF(OR(O2708="Issues found in master",O2708="Final master"),"Master",IF(OR(O2708="Ready for Master",O2708="Issues found in raw",O2708="Raw under QC",O2708="Issues resolved in raw"),"Raw","-"))</f>
        <v>Raw</v>
      </c>
      <c r="Q2708" s="13">
        <v>46261.15</v>
      </c>
      <c r="R2708" t="inlineStr">
        <is>
          <t xml:space="preserve">2026-08 (Aug)</t>
        </is>
      </c>
      <c r="S2708">
        <f>IF(M2708="Not an error",0,IF(COUNTIFS($A$2:$A2708,$A2708,$D$2:$D2708,$D2708,$M$2:$M2708,"&lt;&gt;Not an error")=1,1,0))</f>
        <v>0</v>
      </c>
      <c r="T2708">
        <f>IF(M2708&lt;&gt;"Major",0,IF(COUNTIFS($A$2:$A2708,$A2708,$D$2:$D2708,$D2708,$M$2:$M2708,"Major")=1,1,0))</f>
        <v>0</v>
      </c>
      <c r="U2708">
        <f>IF(M2708&lt;&gt;"Minor",0,IF(COUNTIFS($A$2:$A2708,$A2708,$D$2:$D2708,$D2708,$M$2:$M2708,"Minor")=1,1,0))</f>
        <v>0</v>
      </c>
    </row>
    <row r="2709">
      <c r="A2709" t="inlineStr">
        <is>
          <t xml:space="preserve">9a175f97e92a638a5697307799ea3b8b8f419aac</t>
        </is>
      </c>
      <c r="B2709" t="inlineStr">
        <is>
          <t xml:space="preserve">The Miracle Heiress</t>
        </is>
      </c>
      <c r="C2709" t="inlineStr">
        <is>
          <t xml:space="preserve">Die Wundererbin</t>
        </is>
      </c>
      <c r="D2709" t="inlineStr">
        <is>
          <t xml:space="preserve">7fba6eecb1f28d3e13600185e4c532374cb277f9</t>
        </is>
      </c>
      <c r="E2709" t="inlineStr">
        <is>
          <t xml:space="preserve">Episode 31: Gestohlener Scheck</t>
        </is>
      </c>
      <c r="F2709">
        <v>31</v>
      </c>
      <c r="G2709" t="inlineStr">
        <is>
          <t xml:space="preserve">13:19-13:24</t>
        </is>
      </c>
      <c r="H2709" t="inlineStr">
        <is>
          <t xml:space="preserve">Resolved</t>
        </is>
      </c>
      <c r="I2709" t="inlineStr">
        <is>
          <t xml:space="preserve">Remarks: [Script Error]
Line from script:
"Aber wie lange kÃ¶nnen die Blackwells die RÃ¼ckkehr ihrer Tochter wirklich geheim halten?"
-----
Note (if required): Tense issue. The teaser should be in future tense. Suggested: â€œAber wie lange werden die Blackwells die RÃ¼ckkehr ihrer Tochter wirklich geheim halten kÃ¶nnen?â€_x009d_</t>
        </is>
      </c>
      <c r="J2709" t="inlineStr">
        <is>
          <t xml:space="preserve">VOA</t>
        </is>
      </c>
      <c r="K2709" t="inlineStr">
        <is>
          <t xml:space="preserve">Script Error</t>
        </is>
      </c>
      <c r="L2709" t="inlineStr">
        <is>
          <t xml:space="preserve">Script error</t>
        </is>
      </c>
      <c r="M2709" t="str">
        <f>IFERROR(IF(VLOOKUP(L2709,'Quantification'!$A:$B,2,FALSE)&amp;""="","Unclassified",VLOOKUP(L2709,'Quantification'!$A:$B,2,FALSE)),"Unclassified")</f>
        <v>Major</v>
      </c>
      <c r="N2709" t="inlineStr">
        <is>
          <t xml:space="preserve">con-khera.mirjam@pocketfm.com</t>
        </is>
      </c>
      <c r="O2709" t="inlineStr">
        <is>
          <t xml:space="preserve">Issues found in raw</t>
        </is>
      </c>
      <c r="P2709" t="str">
        <f>IF(OR(O2709="Issues found in master",O2709="Final master"),"Master",IF(OR(O2709="Ready for Master",O2709="Issues found in raw",O2709="Raw under QC",O2709="Issues resolved in raw"),"Raw","-"))</f>
        <v>Raw</v>
      </c>
      <c r="Q2709" s="13">
        <v>46261.15</v>
      </c>
      <c r="R2709" t="inlineStr">
        <is>
          <t xml:space="preserve">2026-08 (Aug)</t>
        </is>
      </c>
      <c r="S2709">
        <f>IF(M2709="Not an error",0,IF(COUNTIFS($A$2:$A2709,$A2709,$D$2:$D2709,$D2709,$M$2:$M2709,"&lt;&gt;Not an error")=1,1,0))</f>
        <v>0</v>
      </c>
      <c r="T2709">
        <f>IF(M2709&lt;&gt;"Major",0,IF(COUNTIFS($A$2:$A2709,$A2709,$D$2:$D2709,$D2709,$M$2:$M2709,"Major")=1,1,0))</f>
        <v>0</v>
      </c>
      <c r="U2709">
        <f>IF(M2709&lt;&gt;"Minor",0,IF(COUNTIFS($A$2:$A2709,$A2709,$D$2:$D2709,$D2709,$M$2:$M2709,"Minor")=1,1,0))</f>
        <v>0</v>
      </c>
    </row>
    <row r="2710">
      <c r="A2710" t="inlineStr">
        <is>
          <t xml:space="preserve">9a175f97e92a638a5697307799ea3b8b8f419aac</t>
        </is>
      </c>
      <c r="B2710" t="inlineStr">
        <is>
          <t xml:space="preserve">The Miracle Heiress</t>
        </is>
      </c>
      <c r="C2710" t="inlineStr">
        <is>
          <t xml:space="preserve">Die Wundererbin</t>
        </is>
      </c>
      <c r="D2710" t="inlineStr">
        <is>
          <t xml:space="preserve">7fba6eecb1f28d3e13600185e4c532374cb277f9</t>
        </is>
      </c>
      <c r="E2710" t="inlineStr">
        <is>
          <t xml:space="preserve">Episode 31: Gestohlener Scheck</t>
        </is>
      </c>
      <c r="F2710">
        <v>31</v>
      </c>
      <c r="G2710" t="inlineStr">
        <is>
          <t xml:space="preserve">13:25-13:29</t>
        </is>
      </c>
      <c r="H2710" t="inlineStr">
        <is>
          <t xml:space="preserve">Resolved</t>
        </is>
      </c>
      <c r="I2710" t="inlineStr">
        <is>
          <t xml:space="preserve">Remarks: [Script Error]
Line from script:
"Und wie lange kann Aurora ihre eigenen Geheimnisse vor ihnen bewahren?"
-----
Note (if required): Tense / teaser wording issue. Suggested: â€œUnd wie lange wÃ¼rde Aurora ihre eigenen Geheimnisse vor ihnen bewahren kÃ¶nnen?â€_x009d_</t>
        </is>
      </c>
      <c r="J2710" t="inlineStr">
        <is>
          <t xml:space="preserve">VOA</t>
        </is>
      </c>
      <c r="K2710" t="inlineStr">
        <is>
          <t xml:space="preserve">Script Error</t>
        </is>
      </c>
      <c r="L2710" t="inlineStr">
        <is>
          <t xml:space="preserve">Script error</t>
        </is>
      </c>
      <c r="M2710" t="str">
        <f>IFERROR(IF(VLOOKUP(L2710,'Quantification'!$A:$B,2,FALSE)&amp;""="","Unclassified",VLOOKUP(L2710,'Quantification'!$A:$B,2,FALSE)),"Unclassified")</f>
        <v>Major</v>
      </c>
      <c r="N2710" t="inlineStr">
        <is>
          <t xml:space="preserve">con-khera.mirjam@pocketfm.com</t>
        </is>
      </c>
      <c r="O2710" t="inlineStr">
        <is>
          <t xml:space="preserve">Issues found in raw</t>
        </is>
      </c>
      <c r="P2710" t="str">
        <f>IF(OR(O2710="Issues found in master",O2710="Final master"),"Master",IF(OR(O2710="Ready for Master",O2710="Issues found in raw",O2710="Raw under QC",O2710="Issues resolved in raw"),"Raw","-"))</f>
        <v>Raw</v>
      </c>
      <c r="Q2710" s="13">
        <v>46261.15</v>
      </c>
      <c r="R2710" t="inlineStr">
        <is>
          <t xml:space="preserve">2026-08 (Aug)</t>
        </is>
      </c>
      <c r="S2710">
        <f>IF(M2710="Not an error",0,IF(COUNTIFS($A$2:$A2710,$A2710,$D$2:$D2710,$D2710,$M$2:$M2710,"&lt;&gt;Not an error")=1,1,0))</f>
        <v>0</v>
      </c>
      <c r="T2710">
        <f>IF(M2710&lt;&gt;"Major",0,IF(COUNTIFS($A$2:$A2710,$A2710,$D$2:$D2710,$D2710,$M$2:$M2710,"Major")=1,1,0))</f>
        <v>0</v>
      </c>
      <c r="U2710">
        <f>IF(M2710&lt;&gt;"Minor",0,IF(COUNTIFS($A$2:$A2710,$A2710,$D$2:$D2710,$D2710,$M$2:$M2710,"Minor")=1,1,0))</f>
        <v>0</v>
      </c>
    </row>
    <row r="2711">
      <c r="A2711" t="inlineStr">
        <is>
          <t xml:space="preserve">9a175f97e92a638a5697307799ea3b8b8f419aac</t>
        </is>
      </c>
      <c r="B2711" t="inlineStr">
        <is>
          <t xml:space="preserve">The Miracle Heiress</t>
        </is>
      </c>
      <c r="C2711" t="inlineStr">
        <is>
          <t xml:space="preserve">Die Wundererbin</t>
        </is>
      </c>
      <c r="D2711" t="inlineStr">
        <is>
          <t xml:space="preserve">7fba6eecb1f28d3e13600185e4c532374cb277f9</t>
        </is>
      </c>
      <c r="E2711" t="inlineStr">
        <is>
          <t xml:space="preserve">Episode 31: Gestohlener Scheck</t>
        </is>
      </c>
      <c r="F2711">
        <v>31</v>
      </c>
      <c r="G2711" t="inlineStr">
        <is>
          <t xml:space="preserve">13:29-13:35</t>
        </is>
      </c>
      <c r="H2711" t="inlineStr">
        <is>
          <t xml:space="preserve">Resolved</t>
        </is>
      </c>
      <c r="I2711" t="inlineStr">
        <is>
          <t xml:space="preserve">Remarks: [Script Error]
Line from script:
"Welche neuen Wege wird Nadja in ihrer Besessenheit, DÃ¤mien fÃ¼r sich zu gewinnen, einschlagen?"
-----
Note (if required): Tense / teaser wording issue. Suggested: â€œWelche neuen Wege wÃ¼rde Nadja in ihrer Besessenheit, Damien fÃ¼r sich zu gewinnen, einschlagen?â€_x009d_</t>
        </is>
      </c>
      <c r="J2711" t="inlineStr">
        <is>
          <t xml:space="preserve">VOA</t>
        </is>
      </c>
      <c r="K2711" t="inlineStr">
        <is>
          <t xml:space="preserve">Modulation</t>
        </is>
      </c>
      <c r="L2711" t="inlineStr">
        <is>
          <t xml:space="preserve">Modulation</t>
        </is>
      </c>
      <c r="M2711" t="str">
        <f>IFERROR(IF(VLOOKUP(L2711,'Quantification'!$A:$B,2,FALSE)&amp;""="","Unclassified",VLOOKUP(L2711,'Quantification'!$A:$B,2,FALSE)),"Unclassified")</f>
        <v>Minor</v>
      </c>
      <c r="N2711" t="inlineStr">
        <is>
          <t xml:space="preserve">con-khera.mirjam@pocketfm.com</t>
        </is>
      </c>
      <c r="O2711" t="inlineStr">
        <is>
          <t xml:space="preserve">Issues found in raw</t>
        </is>
      </c>
      <c r="P2711" t="str">
        <f>IF(OR(O2711="Issues found in master",O2711="Final master"),"Master",IF(OR(O2711="Ready for Master",O2711="Issues found in raw",O2711="Raw under QC",O2711="Issues resolved in raw"),"Raw","-"))</f>
        <v>Raw</v>
      </c>
      <c r="Q2711" s="13">
        <v>46261.15</v>
      </c>
      <c r="R2711" t="inlineStr">
        <is>
          <t xml:space="preserve">2026-08 (Aug)</t>
        </is>
      </c>
      <c r="S2711">
        <f>IF(M2711="Not an error",0,IF(COUNTIFS($A$2:$A2711,$A2711,$D$2:$D2711,$D2711,$M$2:$M2711,"&lt;&gt;Not an error")=1,1,0))</f>
        <v>0</v>
      </c>
      <c r="T2711">
        <f>IF(M2711&lt;&gt;"Major",0,IF(COUNTIFS($A$2:$A2711,$A2711,$D$2:$D2711,$D2711,$M$2:$M2711,"Major")=1,1,0))</f>
        <v>0</v>
      </c>
      <c r="U2711">
        <f>IF(M2711&lt;&gt;"Minor",0,IF(COUNTIFS($A$2:$A2711,$A2711,$D$2:$D2711,$D2711,$M$2:$M2711,"Minor")=1,1,0))</f>
        <v>1</v>
      </c>
    </row>
    <row r="2712">
      <c r="A2712" t="inlineStr">
        <is>
          <t xml:space="preserve">9a175f97e92a638a5697307799ea3b8b8f419aac</t>
        </is>
      </c>
      <c r="B2712" t="inlineStr">
        <is>
          <t xml:space="preserve">The Miracle Heiress</t>
        </is>
      </c>
      <c r="C2712" t="inlineStr">
        <is>
          <t xml:space="preserve">Die Wundererbin</t>
        </is>
      </c>
      <c r="D2712" t="inlineStr">
        <is>
          <t xml:space="preserve">7fba6eecb1f28d3e13600185e4c532374cb277f9</t>
        </is>
      </c>
      <c r="E2712" t="inlineStr">
        <is>
          <t xml:space="preserve">Episode 31: Gestohlener Scheck</t>
        </is>
      </c>
      <c r="F2712">
        <v>31</v>
      </c>
      <c r="G2712" t="inlineStr">
        <is>
          <t xml:space="preserve">13:35-13:40</t>
        </is>
      </c>
      <c r="H2712" t="inlineStr">
        <is>
          <t xml:space="preserve">Resolved</t>
        </is>
      </c>
      <c r="I2712" t="inlineStr">
        <is>
          <t xml:space="preserve">Remarks: [Script Error]
Line from script:
"Und welcher neue Sturm zieht in Auroras Leben auf?"
-----
Note (if required): Tense / teaser wording issue. Suggested: â€œUnd welcher neue Sturm wÃ¼rde in Auroras Leben aufziehen?â€_x009d_</t>
        </is>
      </c>
      <c r="J2712" t="inlineStr">
        <is>
          <t xml:space="preserve">VOA</t>
        </is>
      </c>
      <c r="K2712" t="inlineStr">
        <is>
          <t xml:space="preserve">Script Error</t>
        </is>
      </c>
      <c r="L2712" t="inlineStr">
        <is>
          <t xml:space="preserve">Script error</t>
        </is>
      </c>
      <c r="M2712" t="str">
        <f>IFERROR(IF(VLOOKUP(L2712,'Quantification'!$A:$B,2,FALSE)&amp;""="","Unclassified",VLOOKUP(L2712,'Quantification'!$A:$B,2,FALSE)),"Unclassified")</f>
        <v>Major</v>
      </c>
      <c r="N2712" t="inlineStr">
        <is>
          <t xml:space="preserve">con-khera.mirjam@pocketfm.com</t>
        </is>
      </c>
      <c r="O2712" t="inlineStr">
        <is>
          <t xml:space="preserve">Issues found in raw</t>
        </is>
      </c>
      <c r="P2712" t="str">
        <f>IF(OR(O2712="Issues found in master",O2712="Final master"),"Master",IF(OR(O2712="Ready for Master",O2712="Issues found in raw",O2712="Raw under QC",O2712="Issues resolved in raw"),"Raw","-"))</f>
        <v>Raw</v>
      </c>
      <c r="Q2712" s="13">
        <v>46261.15</v>
      </c>
      <c r="R2712" t="inlineStr">
        <is>
          <t xml:space="preserve">2026-08 (Aug)</t>
        </is>
      </c>
      <c r="S2712">
        <f>IF(M2712="Not an error",0,IF(COUNTIFS($A$2:$A2712,$A2712,$D$2:$D2712,$D2712,$M$2:$M2712,"&lt;&gt;Not an error")=1,1,0))</f>
        <v>0</v>
      </c>
      <c r="T2712">
        <f>IF(M2712&lt;&gt;"Major",0,IF(COUNTIFS($A$2:$A2712,$A2712,$D$2:$D2712,$D2712,$M$2:$M2712,"Major")=1,1,0))</f>
        <v>0</v>
      </c>
      <c r="U2712">
        <f>IF(M2712&lt;&gt;"Minor",0,IF(COUNTIFS($A$2:$A2712,$A2712,$D$2:$D2712,$D2712,$M$2:$M2712,"Minor")=1,1,0))</f>
        <v>0</v>
      </c>
    </row>
    <row r="2713">
      <c r="A2713" t="inlineStr">
        <is>
          <t xml:space="preserve">9a175f97e92a638a5697307799ea3b8b8f419aac</t>
        </is>
      </c>
      <c r="B2713" t="inlineStr">
        <is>
          <t xml:space="preserve">The Miracle Heiress</t>
        </is>
      </c>
      <c r="C2713" t="inlineStr">
        <is>
          <t xml:space="preserve">Die Wundererbin</t>
        </is>
      </c>
      <c r="D2713" t="inlineStr">
        <is>
          <t xml:space="preserve">4284d3350280513d47977952f98cac38f985a2cd</t>
        </is>
      </c>
      <c r="E2713" t="inlineStr">
        <is>
          <t xml:space="preserve">Episode 32: Martin in Schwierigkeiten</t>
        </is>
      </c>
      <c r="F2713">
        <v>32</v>
      </c>
      <c r="G2713" t="inlineStr">
        <is>
          <t xml:space="preserve">7:31-7:32</t>
        </is>
      </c>
      <c r="H2713" t="inlineStr">
        <is>
          <t xml:space="preserve">Ignore</t>
        </is>
      </c>
      <c r="I2713" t="inlineStr">
        <is>
          <t xml:space="preserve">Remarks: [Script Error]
Line from script:
"â€žJa, Sir.â€œ"
-----
Note (if required): Dialogue logic issue. This can be removed because the previous line is not a yes/no question, so â€œJa, Sirâ€_x009d_ does not fit as a response.</t>
        </is>
      </c>
      <c r="J2713" t="inlineStr">
        <is>
          <t xml:space="preserve">VOA</t>
        </is>
      </c>
      <c r="K2713" t="inlineStr">
        <is>
          <t xml:space="preserve">Script Error</t>
        </is>
      </c>
      <c r="L2713" t="inlineStr">
        <is>
          <t xml:space="preserve">Script error</t>
        </is>
      </c>
      <c r="M2713" t="str">
        <f>IFERROR(IF(VLOOKUP(L2713,'Quantification'!$A:$B,2,FALSE)&amp;""="","Unclassified",VLOOKUP(L2713,'Quantification'!$A:$B,2,FALSE)),"Unclassified")</f>
        <v>Major</v>
      </c>
      <c r="N2713" t="inlineStr">
        <is>
          <t xml:space="preserve">con-khera.mirjam@pocketfm.com</t>
        </is>
      </c>
      <c r="O2713" t="inlineStr">
        <is>
          <t xml:space="preserve">Issues found in raw</t>
        </is>
      </c>
      <c r="P2713" t="str">
        <f>IF(OR(O2713="Issues found in master",O2713="Final master"),"Master",IF(OR(O2713="Ready for Master",O2713="Issues found in raw",O2713="Raw under QC",O2713="Issues resolved in raw"),"Raw","-"))</f>
        <v>Raw</v>
      </c>
      <c r="Q2713" s="13">
        <v>46261.15</v>
      </c>
      <c r="R2713" t="inlineStr">
        <is>
          <t xml:space="preserve">2026-08 (Aug)</t>
        </is>
      </c>
      <c r="S2713">
        <f>IF(M2713="Not an error",0,IF(COUNTIFS($A$2:$A2713,$A2713,$D$2:$D2713,$D2713,$M$2:$M2713,"&lt;&gt;Not an error")=1,1,0))</f>
        <v>1</v>
      </c>
      <c r="T2713">
        <f>IF(M2713&lt;&gt;"Major",0,IF(COUNTIFS($A$2:$A2713,$A2713,$D$2:$D2713,$D2713,$M$2:$M2713,"Major")=1,1,0))</f>
        <v>1</v>
      </c>
      <c r="U2713">
        <f>IF(M2713&lt;&gt;"Minor",0,IF(COUNTIFS($A$2:$A2713,$A2713,$D$2:$D2713,$D2713,$M$2:$M2713,"Minor")=1,1,0))</f>
        <v>0</v>
      </c>
    </row>
    <row r="2714">
      <c r="A2714" t="inlineStr">
        <is>
          <t xml:space="preserve">9a175f97e92a638a5697307799ea3b8b8f419aac</t>
        </is>
      </c>
      <c r="B2714" t="inlineStr">
        <is>
          <t xml:space="preserve">The Miracle Heiress</t>
        </is>
      </c>
      <c r="C2714" t="inlineStr">
        <is>
          <t xml:space="preserve">Die Wundererbin</t>
        </is>
      </c>
      <c r="D2714" t="inlineStr">
        <is>
          <t xml:space="preserve">4284d3350280513d47977952f98cac38f985a2cd</t>
        </is>
      </c>
      <c r="E2714" t="inlineStr">
        <is>
          <t xml:space="preserve">Episode 32: Martin in Schwierigkeiten</t>
        </is>
      </c>
      <c r="F2714">
        <v>32</v>
      </c>
      <c r="G2714" t="inlineStr">
        <is>
          <t xml:space="preserve">0:00-12:38</t>
        </is>
      </c>
      <c r="H2714" t="inlineStr">
        <is>
          <t xml:space="preserve">Ignore</t>
        </is>
      </c>
      <c r="I2714" t="inlineStr">
        <is>
          <t xml:space="preserve">Remarks: [Script Error]
Line from script:
"Shane"
-----
Note (if required): Character naming / continuity issue. Martin’s assistant should not be named Shane, because Shane has already been established as Aurora’s employee. Suggested: rename Martin’s assistant to avoid confusion.</t>
        </is>
      </c>
      <c r="J2714" t="inlineStr">
        <is>
          <t xml:space="preserve">VOA</t>
        </is>
      </c>
      <c r="K2714" t="inlineStr">
        <is>
          <t xml:space="preserve">Incorrect name</t>
        </is>
      </c>
      <c r="L2714" t="inlineStr">
        <is>
          <t xml:space="preserve">Incorrect name</t>
        </is>
      </c>
      <c r="M2714" t="str">
        <f>IFERROR(IF(VLOOKUP(L2714,'Quantification'!$A:$B,2,FALSE)&amp;""="","Unclassified",VLOOKUP(L2714,'Quantification'!$A:$B,2,FALSE)),"Unclassified")</f>
        <v>Major</v>
      </c>
      <c r="N2714" t="inlineStr">
        <is>
          <t xml:space="preserve">con-khera.mirjam@pocketfm.com</t>
        </is>
      </c>
      <c r="O2714" t="inlineStr">
        <is>
          <t xml:space="preserve">Issues found in raw</t>
        </is>
      </c>
      <c r="P2714" t="str">
        <f>IF(OR(O2714="Issues found in master",O2714="Final master"),"Master",IF(OR(O2714="Ready for Master",O2714="Issues found in raw",O2714="Raw under QC",O2714="Issues resolved in raw"),"Raw","-"))</f>
        <v>Raw</v>
      </c>
      <c r="Q2714" s="13">
        <v>46261.15</v>
      </c>
      <c r="R2714" t="inlineStr">
        <is>
          <t xml:space="preserve">2026-08 (Aug)</t>
        </is>
      </c>
      <c r="S2714">
        <f>IF(M2714="Not an error",0,IF(COUNTIFS($A$2:$A2714,$A2714,$D$2:$D2714,$D2714,$M$2:$M2714,"&lt;&gt;Not an error")=1,1,0))</f>
        <v>0</v>
      </c>
      <c r="T2714">
        <f>IF(M2714&lt;&gt;"Major",0,IF(COUNTIFS($A$2:$A2714,$A2714,$D$2:$D2714,$D2714,$M$2:$M2714,"Major")=1,1,0))</f>
        <v>0</v>
      </c>
      <c r="U2714">
        <f>IF(M2714&lt;&gt;"Minor",0,IF(COUNTIFS($A$2:$A2714,$A2714,$D$2:$D2714,$D2714,$M$2:$M2714,"Minor")=1,1,0))</f>
        <v>0</v>
      </c>
    </row>
    <row r="2715">
      <c r="A2715" t="inlineStr">
        <is>
          <t xml:space="preserve">9a175f97e92a638a5697307799ea3b8b8f419aac</t>
        </is>
      </c>
      <c r="B2715" t="inlineStr">
        <is>
          <t xml:space="preserve">The Miracle Heiress</t>
        </is>
      </c>
      <c r="C2715" t="inlineStr">
        <is>
          <t xml:space="preserve">Die Wundererbin</t>
        </is>
      </c>
      <c r="D2715" t="inlineStr">
        <is>
          <t xml:space="preserve">4284d3350280513d47977952f98cac38f985a2cd</t>
        </is>
      </c>
      <c r="E2715" t="inlineStr">
        <is>
          <t xml:space="preserve">Episode 32: Martin in Schwierigkeiten</t>
        </is>
      </c>
      <c r="F2715">
        <v>32</v>
      </c>
      <c r="G2715" t="inlineStr">
        <is>
          <t xml:space="preserve">11:11-11:20</t>
        </is>
      </c>
      <c r="H2715" t="inlineStr">
        <is>
          <t xml:space="preserve">Resolved</t>
        </is>
      </c>
      <c r="I2715" t="inlineStr">
        <is>
          <t xml:space="preserve">Remarks: [Script Error]
Line from script:
"Ein zwanzigstÃ¶ckiges GlasgebÃ¤ude ragte vor ihr auf, auf dessen Fassade in riesigen Buchstaben der Name â€žBlackwell Modeâ€œ prangte."
-----
Note (if required): Localization issue. The company name should be localized in English rather than translated literally. Suggested: â€œBlackwell Fashion.â€_x009d_</t>
        </is>
      </c>
      <c r="J2715" t="inlineStr">
        <is>
          <t xml:space="preserve">VOA</t>
        </is>
      </c>
      <c r="K2715" t="inlineStr">
        <is>
          <t xml:space="preserve">Script Error</t>
        </is>
      </c>
      <c r="L2715" t="inlineStr">
        <is>
          <t xml:space="preserve">Script error</t>
        </is>
      </c>
      <c r="M2715" t="str">
        <f>IFERROR(IF(VLOOKUP(L2715,'Quantification'!$A:$B,2,FALSE)&amp;""="","Unclassified",VLOOKUP(L2715,'Quantification'!$A:$B,2,FALSE)),"Unclassified")</f>
        <v>Major</v>
      </c>
      <c r="N2715" t="inlineStr">
        <is>
          <t xml:space="preserve">con-khera.mirjam@pocketfm.com</t>
        </is>
      </c>
      <c r="O2715" t="inlineStr">
        <is>
          <t xml:space="preserve">Issues found in raw</t>
        </is>
      </c>
      <c r="P2715" t="str">
        <f>IF(OR(O2715="Issues found in master",O2715="Final master"),"Master",IF(OR(O2715="Ready for Master",O2715="Issues found in raw",O2715="Raw under QC",O2715="Issues resolved in raw"),"Raw","-"))</f>
        <v>Raw</v>
      </c>
      <c r="Q2715" s="13">
        <v>46261.15</v>
      </c>
      <c r="R2715" t="inlineStr">
        <is>
          <t xml:space="preserve">2026-08 (Aug)</t>
        </is>
      </c>
      <c r="S2715">
        <f>IF(M2715="Not an error",0,IF(COUNTIFS($A$2:$A2715,$A2715,$D$2:$D2715,$D2715,$M$2:$M2715,"&lt;&gt;Not an error")=1,1,0))</f>
        <v>0</v>
      </c>
      <c r="T2715">
        <f>IF(M2715&lt;&gt;"Major",0,IF(COUNTIFS($A$2:$A2715,$A2715,$D$2:$D2715,$D2715,$M$2:$M2715,"Major")=1,1,0))</f>
        <v>0</v>
      </c>
      <c r="U2715">
        <f>IF(M2715&lt;&gt;"Minor",0,IF(COUNTIFS($A$2:$A2715,$A2715,$D$2:$D2715,$D2715,$M$2:$M2715,"Minor")=1,1,0))</f>
        <v>0</v>
      </c>
    </row>
    <row r="2716">
      <c r="A2716" t="inlineStr">
        <is>
          <t xml:space="preserve">9a175f97e92a638a5697307799ea3b8b8f419aac</t>
        </is>
      </c>
      <c r="B2716" t="inlineStr">
        <is>
          <t xml:space="preserve">The Miracle Heiress</t>
        </is>
      </c>
      <c r="C2716" t="inlineStr">
        <is>
          <t xml:space="preserve">Die Wundererbin</t>
        </is>
      </c>
      <c r="D2716" t="inlineStr">
        <is>
          <t xml:space="preserve">4284d3350280513d47977952f98cac38f985a2cd</t>
        </is>
      </c>
      <c r="E2716" t="inlineStr">
        <is>
          <t xml:space="preserve">Episode 32: Martin in Schwierigkeiten</t>
        </is>
      </c>
      <c r="F2716">
        <v>32</v>
      </c>
      <c r="G2716" t="inlineStr">
        <is>
          <t xml:space="preserve">11:33-11:40</t>
        </is>
      </c>
      <c r="H2716" t="inlineStr">
        <is>
          <t xml:space="preserve">Resolved</t>
        </is>
      </c>
      <c r="I2716" t="inlineStr">
        <is>
          <t xml:space="preserve">Remarks: [Script Error]
Line from script:
"â€žHalloâ€œ, murmelte die Empfangsdame und schreckte bei dem Klang von Auroras Stimme auf."
-----
Note (if required): Action / speaker issue. â€œHalloâ€_x009d_ should be spoken by Aurora, not murmured by the receptionist. The receptionist should react afterward. Suggested: â€œâ€žHalloâ€œ, sagte Aurora. Die Empfangsdame schreckte bei dem Klang ihrer Stimme auf.â€_x009d_</t>
        </is>
      </c>
      <c r="J2716" t="inlineStr">
        <is>
          <t xml:space="preserve">VOA</t>
        </is>
      </c>
      <c r="K2716" t="inlineStr">
        <is>
          <t xml:space="preserve">Script Error</t>
        </is>
      </c>
      <c r="L2716" t="inlineStr">
        <is>
          <t xml:space="preserve">Script error</t>
        </is>
      </c>
      <c r="M2716" t="str">
        <f>IFERROR(IF(VLOOKUP(L2716,'Quantification'!$A:$B,2,FALSE)&amp;""="","Unclassified",VLOOKUP(L2716,'Quantification'!$A:$B,2,FALSE)),"Unclassified")</f>
        <v>Major</v>
      </c>
      <c r="N2716" t="inlineStr">
        <is>
          <t xml:space="preserve">con-khera.mirjam@pocketfm.com</t>
        </is>
      </c>
      <c r="O2716" t="inlineStr">
        <is>
          <t xml:space="preserve">Issues found in raw</t>
        </is>
      </c>
      <c r="P2716" t="str">
        <f>IF(OR(O2716="Issues found in master",O2716="Final master"),"Master",IF(OR(O2716="Ready for Master",O2716="Issues found in raw",O2716="Raw under QC",O2716="Issues resolved in raw"),"Raw","-"))</f>
        <v>Raw</v>
      </c>
      <c r="Q2716" s="13">
        <v>46261.15</v>
      </c>
      <c r="R2716" t="inlineStr">
        <is>
          <t xml:space="preserve">2026-08 (Aug)</t>
        </is>
      </c>
      <c r="S2716">
        <f>IF(M2716="Not an error",0,IF(COUNTIFS($A$2:$A2716,$A2716,$D$2:$D2716,$D2716,$M$2:$M2716,"&lt;&gt;Not an error")=1,1,0))</f>
        <v>0</v>
      </c>
      <c r="T2716">
        <f>IF(M2716&lt;&gt;"Major",0,IF(COUNTIFS($A$2:$A2716,$A2716,$D$2:$D2716,$D2716,$M$2:$M2716,"Major")=1,1,0))</f>
        <v>0</v>
      </c>
      <c r="U2716">
        <f>IF(M2716&lt;&gt;"Minor",0,IF(COUNTIFS($A$2:$A2716,$A2716,$D$2:$D2716,$D2716,$M$2:$M2716,"Minor")=1,1,0))</f>
        <v>0</v>
      </c>
    </row>
    <row r="2717">
      <c r="A2717" t="inlineStr">
        <is>
          <t xml:space="preserve">9a175f97e92a638a5697307799ea3b8b8f419aac</t>
        </is>
      </c>
      <c r="B2717" t="inlineStr">
        <is>
          <t xml:space="preserve">The Miracle Heiress</t>
        </is>
      </c>
      <c r="C2717" t="inlineStr">
        <is>
          <t xml:space="preserve">Die Wundererbin</t>
        </is>
      </c>
      <c r="D2717" t="inlineStr">
        <is>
          <t xml:space="preserve">4284d3350280513d47977952f98cac38f985a2cd</t>
        </is>
      </c>
      <c r="E2717" t="inlineStr">
        <is>
          <t xml:space="preserve">Episode 32: Martin in Schwierigkeiten</t>
        </is>
      </c>
      <c r="F2717">
        <v>32</v>
      </c>
      <c r="G2717" t="inlineStr">
        <is>
          <t xml:space="preserve">11:45-11:49</t>
        </is>
      </c>
      <c r="H2717" t="inlineStr">
        <is>
          <t xml:space="preserve">Resolved</t>
        </is>
      </c>
      <c r="I2717" t="inlineStr">
        <is>
          <t xml:space="preserve">Remarks: [Script Error]
Line from script:
"Das ist Blackwell Mode, und wir stellen im Moment keine Praktikanten ein."
-----
Note (if required): Localization issue. The company name should be localized in English rather than translated literally. Suggested: â€œDas ist Blackwell Fashion, und wir stellen im Moment keine Praktikanten ein.â€_x009d_</t>
        </is>
      </c>
      <c r="J2717" t="inlineStr">
        <is>
          <t xml:space="preserve">VOA</t>
        </is>
      </c>
      <c r="K2717" t="inlineStr">
        <is>
          <t xml:space="preserve">Script Error</t>
        </is>
      </c>
      <c r="L2717" t="inlineStr">
        <is>
          <t xml:space="preserve">Script error</t>
        </is>
      </c>
      <c r="M2717" t="str">
        <f>IFERROR(IF(VLOOKUP(L2717,'Quantification'!$A:$B,2,FALSE)&amp;""="","Unclassified",VLOOKUP(L2717,'Quantification'!$A:$B,2,FALSE)),"Unclassified")</f>
        <v>Major</v>
      </c>
      <c r="N2717" t="inlineStr">
        <is>
          <t xml:space="preserve">con-khera.mirjam@pocketfm.com</t>
        </is>
      </c>
      <c r="O2717" t="inlineStr">
        <is>
          <t xml:space="preserve">Issues found in raw</t>
        </is>
      </c>
      <c r="P2717" t="str">
        <f>IF(OR(O2717="Issues found in master",O2717="Final master"),"Master",IF(OR(O2717="Ready for Master",O2717="Issues found in raw",O2717="Raw under QC",O2717="Issues resolved in raw"),"Raw","-"))</f>
        <v>Raw</v>
      </c>
      <c r="Q2717" s="13">
        <v>46261.15</v>
      </c>
      <c r="R2717" t="inlineStr">
        <is>
          <t xml:space="preserve">2026-08 (Aug)</t>
        </is>
      </c>
      <c r="S2717">
        <f>IF(M2717="Not an error",0,IF(COUNTIFS($A$2:$A2717,$A2717,$D$2:$D2717,$D2717,$M$2:$M2717,"&lt;&gt;Not an error")=1,1,0))</f>
        <v>0</v>
      </c>
      <c r="T2717">
        <f>IF(M2717&lt;&gt;"Major",0,IF(COUNTIFS($A$2:$A2717,$A2717,$D$2:$D2717,$D2717,$M$2:$M2717,"Major")=1,1,0))</f>
        <v>0</v>
      </c>
      <c r="U2717">
        <f>IF(M2717&lt;&gt;"Minor",0,IF(COUNTIFS($A$2:$A2717,$A2717,$D$2:$D2717,$D2717,$M$2:$M2717,"Minor")=1,1,0))</f>
        <v>0</v>
      </c>
    </row>
    <row r="2718">
      <c r="A2718" t="inlineStr">
        <is>
          <t xml:space="preserve">9a175f97e92a638a5697307799ea3b8b8f419aac</t>
        </is>
      </c>
      <c r="B2718" t="inlineStr">
        <is>
          <t xml:space="preserve">The Miracle Heiress</t>
        </is>
      </c>
      <c r="C2718" t="inlineStr">
        <is>
          <t xml:space="preserve">Die Wundererbin</t>
        </is>
      </c>
      <c r="D2718" t="inlineStr">
        <is>
          <t xml:space="preserve">4284d3350280513d47977952f98cac38f985a2cd</t>
        </is>
      </c>
      <c r="E2718" t="inlineStr">
        <is>
          <t xml:space="preserve">Episode 32: Martin in Schwierigkeiten</t>
        </is>
      </c>
      <c r="F2718">
        <v>32</v>
      </c>
      <c r="G2718" t="inlineStr">
        <is>
          <t xml:space="preserve">11:59-12:01</t>
        </is>
      </c>
      <c r="H2718" t="inlineStr">
        <is>
          <t xml:space="preserve">Ignore</t>
        </is>
      </c>
      <c r="I2718" t="inlineStr">
        <is>
          <t xml:space="preserve">Remarks: [Script Error]
Line from script:
"Miss Blackwell?"
-----
Note (if required): Clarity / address issue. â€œMiss Blackwellâ€_x009d_ only works if Aurora has introduced herself as Aurora Blackwell or if the receptionist already recognizes her as part of the Blackwell family / management. Otherwise, the line should be â€œMiss Aurora?â€_x009d_ or Aurora should introduce herself with her full name first.</t>
        </is>
      </c>
      <c r="J2718" t="inlineStr">
        <is>
          <t xml:space="preserve">VOA</t>
        </is>
      </c>
      <c r="K2718" t="inlineStr">
        <is>
          <t xml:space="preserve">Script Error</t>
        </is>
      </c>
      <c r="L2718" t="inlineStr">
        <is>
          <t xml:space="preserve">Script error</t>
        </is>
      </c>
      <c r="M2718" t="str">
        <f>IFERROR(IF(VLOOKUP(L2718,'Quantification'!$A:$B,2,FALSE)&amp;""="","Unclassified",VLOOKUP(L2718,'Quantification'!$A:$B,2,FALSE)),"Unclassified")</f>
        <v>Major</v>
      </c>
      <c r="N2718" t="inlineStr">
        <is>
          <t xml:space="preserve">con-khera.mirjam@pocketfm.com</t>
        </is>
      </c>
      <c r="O2718" t="inlineStr">
        <is>
          <t xml:space="preserve">Issues found in raw</t>
        </is>
      </c>
      <c r="P2718" t="str">
        <f>IF(OR(O2718="Issues found in master",O2718="Final master"),"Master",IF(OR(O2718="Ready for Master",O2718="Issues found in raw",O2718="Raw under QC",O2718="Issues resolved in raw"),"Raw","-"))</f>
        <v>Raw</v>
      </c>
      <c r="Q2718" s="13">
        <v>46261.15</v>
      </c>
      <c r="R2718" t="inlineStr">
        <is>
          <t xml:space="preserve">2026-08 (Aug)</t>
        </is>
      </c>
      <c r="S2718">
        <f>IF(M2718="Not an error",0,IF(COUNTIFS($A$2:$A2718,$A2718,$D$2:$D2718,$D2718,$M$2:$M2718,"&lt;&gt;Not an error")=1,1,0))</f>
        <v>0</v>
      </c>
      <c r="T2718">
        <f>IF(M2718&lt;&gt;"Major",0,IF(COUNTIFS($A$2:$A2718,$A2718,$D$2:$D2718,$D2718,$M$2:$M2718,"Major")=1,1,0))</f>
        <v>0</v>
      </c>
      <c r="U2718">
        <f>IF(M2718&lt;&gt;"Minor",0,IF(COUNTIFS($A$2:$A2718,$A2718,$D$2:$D2718,$D2718,$M$2:$M2718,"Minor")=1,1,0))</f>
        <v>0</v>
      </c>
    </row>
    <row r="2719">
      <c r="A2719" t="inlineStr">
        <is>
          <t xml:space="preserve">9a175f97e92a638a5697307799ea3b8b8f419aac</t>
        </is>
      </c>
      <c r="B2719" t="inlineStr">
        <is>
          <t xml:space="preserve">The Miracle Heiress</t>
        </is>
      </c>
      <c r="C2719" t="inlineStr">
        <is>
          <t xml:space="preserve">Die Wundererbin</t>
        </is>
      </c>
      <c r="D2719" t="inlineStr">
        <is>
          <t xml:space="preserve">4284d3350280513d47977952f98cac38f985a2cd</t>
        </is>
      </c>
      <c r="E2719" t="inlineStr">
        <is>
          <t xml:space="preserve">Episode 32: Martin in Schwierigkeiten</t>
        </is>
      </c>
      <c r="F2719">
        <v>32</v>
      </c>
      <c r="G2719" t="inlineStr">
        <is>
          <t xml:space="preserve">12:34-12:38</t>
        </is>
      </c>
      <c r="H2719" t="inlineStr">
        <is>
          <t xml:space="preserve">Resolved</t>
        </is>
      </c>
      <c r="I2719" t="inlineStr">
        <is>
          <t xml:space="preserve">Remarks: [Audio Quality]
Line from script:
"„Lassen Sie mich Sie in die oberen Etagen bringen.“"
-----
Note (if required): There is an audible cut / clipping noise at the end of the line.</t>
        </is>
      </c>
      <c r="J2719" t="inlineStr">
        <is>
          <t xml:space="preserve">VOA</t>
        </is>
      </c>
      <c r="K2719" t="inlineStr">
        <is>
          <t xml:space="preserve">Abrupt cut/ Jerk</t>
        </is>
      </c>
      <c r="L2719" t="inlineStr">
        <is>
          <t xml:space="preserve">Abrupt cut / Jerk</t>
        </is>
      </c>
      <c r="M2719" t="str">
        <f>IFERROR(IF(VLOOKUP(L2719,'Quantification'!$A:$B,2,FALSE)&amp;""="","Unclassified",VLOOKUP(L2719,'Quantification'!$A:$B,2,FALSE)),"Unclassified")</f>
        <v>Major</v>
      </c>
      <c r="N2719" t="inlineStr">
        <is>
          <t xml:space="preserve">con-khera.mirjam@pocketfm.com</t>
        </is>
      </c>
      <c r="O2719" t="inlineStr">
        <is>
          <t xml:space="preserve">Issues found in raw</t>
        </is>
      </c>
      <c r="P2719" t="str">
        <f>IF(OR(O2719="Issues found in master",O2719="Final master"),"Master",IF(OR(O2719="Ready for Master",O2719="Issues found in raw",O2719="Raw under QC",O2719="Issues resolved in raw"),"Raw","-"))</f>
        <v>Raw</v>
      </c>
      <c r="Q2719" s="13">
        <v>46261.15</v>
      </c>
      <c r="R2719" t="inlineStr">
        <is>
          <t xml:space="preserve">2026-08 (Aug)</t>
        </is>
      </c>
      <c r="S2719">
        <f>IF(M2719="Not an error",0,IF(COUNTIFS($A$2:$A2719,$A2719,$D$2:$D2719,$D2719,$M$2:$M2719,"&lt;&gt;Not an error")=1,1,0))</f>
        <v>0</v>
      </c>
      <c r="T2719">
        <f>IF(M2719&lt;&gt;"Major",0,IF(COUNTIFS($A$2:$A2719,$A2719,$D$2:$D2719,$D2719,$M$2:$M2719,"Major")=1,1,0))</f>
        <v>0</v>
      </c>
      <c r="U2719">
        <f>IF(M2719&lt;&gt;"Minor",0,IF(COUNTIFS($A$2:$A2719,$A2719,$D$2:$D2719,$D2719,$M$2:$M2719,"Minor")=1,1,0))</f>
        <v>0</v>
      </c>
    </row>
    <row r="2720">
      <c r="A2720" t="inlineStr">
        <is>
          <t xml:space="preserve">9a175f97e92a638a5697307799ea3b8b8f419aac</t>
        </is>
      </c>
      <c r="B2720" t="inlineStr">
        <is>
          <t xml:space="preserve">The Miracle Heiress</t>
        </is>
      </c>
      <c r="C2720" t="inlineStr">
        <is>
          <t xml:space="preserve">Die Wundererbin</t>
        </is>
      </c>
      <c r="D2720" t="inlineStr">
        <is>
          <t xml:space="preserve">e69cb02193da2c93195153566c1a5f6b485c8131</t>
        </is>
      </c>
      <c r="E2720" t="inlineStr">
        <is>
          <t xml:space="preserve">Episode 33: Erster Tag Im Büro</t>
        </is>
      </c>
      <c r="F2720">
        <v>33</v>
      </c>
      <c r="G2720" t="inlineStr">
        <is>
          <t xml:space="preserve">0:53-1:03</t>
        </is>
      </c>
      <c r="H2720" t="inlineStr">
        <is>
          <t xml:space="preserve">Resolved</t>
        </is>
      </c>
      <c r="I2720" t="inlineStr">
        <is>
          <t xml:space="preserve">Remarks: [Script Error]
Line from script:
"â€žBringen Sie heute Ihre Tochter mit zur Arbeit?â€œ, fragte ein frÃ¶hliches, etwas pummeliges MÃ¤dchen lachend. â€žHey, Kleines, komm und hilf mir bei diesem Spiel.â€œ"
-----
Note (if required): Tone issue. â€œKleinesâ€_x009d_ sounds too infantilizing here.</t>
        </is>
      </c>
      <c r="J2720" t="inlineStr">
        <is>
          <t xml:space="preserve">VOA</t>
        </is>
      </c>
      <c r="K2720" t="inlineStr">
        <is>
          <t xml:space="preserve">Script Error</t>
        </is>
      </c>
      <c r="L2720" t="inlineStr">
        <is>
          <t xml:space="preserve">Script error</t>
        </is>
      </c>
      <c r="M2720" t="str">
        <f>IFERROR(IF(VLOOKUP(L2720,'Quantification'!$A:$B,2,FALSE)&amp;""="","Unclassified",VLOOKUP(L2720,'Quantification'!$A:$B,2,FALSE)),"Unclassified")</f>
        <v>Major</v>
      </c>
      <c r="N2720" t="inlineStr">
        <is>
          <t xml:space="preserve">con-khera.mirjam@pocketfm.com</t>
        </is>
      </c>
      <c r="O2720" t="inlineStr">
        <is>
          <t xml:space="preserve">Issues found in raw</t>
        </is>
      </c>
      <c r="P2720" t="str">
        <f>IF(OR(O2720="Issues found in master",O2720="Final master"),"Master",IF(OR(O2720="Ready for Master",O2720="Issues found in raw",O2720="Raw under QC",O2720="Issues resolved in raw"),"Raw","-"))</f>
        <v>Raw</v>
      </c>
      <c r="Q2720" s="13">
        <v>46261.15069444444</v>
      </c>
      <c r="R2720" t="inlineStr">
        <is>
          <t xml:space="preserve">2026-08 (Aug)</t>
        </is>
      </c>
      <c r="S2720">
        <f>IF(M2720="Not an error",0,IF(COUNTIFS($A$2:$A2720,$A2720,$D$2:$D2720,$D2720,$M$2:$M2720,"&lt;&gt;Not an error")=1,1,0))</f>
        <v>1</v>
      </c>
      <c r="T2720">
        <f>IF(M2720&lt;&gt;"Major",0,IF(COUNTIFS($A$2:$A2720,$A2720,$D$2:$D2720,$D2720,$M$2:$M2720,"Major")=1,1,0))</f>
        <v>1</v>
      </c>
      <c r="U2720">
        <f>IF(M2720&lt;&gt;"Minor",0,IF(COUNTIFS($A$2:$A2720,$A2720,$D$2:$D2720,$D2720,$M$2:$M2720,"Minor")=1,1,0))</f>
        <v>0</v>
      </c>
    </row>
    <row r="2721">
      <c r="A2721" t="inlineStr">
        <is>
          <t xml:space="preserve">9a175f97e92a638a5697307799ea3b8b8f419aac</t>
        </is>
      </c>
      <c r="B2721" t="inlineStr">
        <is>
          <t xml:space="preserve">The Miracle Heiress</t>
        </is>
      </c>
      <c r="C2721" t="inlineStr">
        <is>
          <t xml:space="preserve">Die Wundererbin</t>
        </is>
      </c>
      <c r="D2721" t="inlineStr">
        <is>
          <t xml:space="preserve">e69cb02193da2c93195153566c1a5f6b485c8131</t>
        </is>
      </c>
      <c r="E2721" t="inlineStr">
        <is>
          <t xml:space="preserve">Episode 33: Erster Tag Im Büro</t>
        </is>
      </c>
      <c r="F2721">
        <v>33</v>
      </c>
      <c r="G2721" t="inlineStr">
        <is>
          <t xml:space="preserve">1:26-1:30</t>
        </is>
      </c>
      <c r="H2721" t="inlineStr">
        <is>
          <t xml:space="preserve">Resolved</t>
        </is>
      </c>
      <c r="I2721" t="inlineStr">
        <is>
          <t xml:space="preserve">Remarks: [Script Error]
Line from script:
"Sie fragte sich, woher dieses Kind dieses Spiel kannte."
-----
Note (if required): Tone issue. â€œKindâ€_x009d_ sounds too infantilizing here. Suggested: â€œSie fragte sich, woher sie dieses Spiel kannte.â€_x009d_</t>
        </is>
      </c>
      <c r="J2721" t="inlineStr">
        <is>
          <t xml:space="preserve">VOA</t>
        </is>
      </c>
      <c r="K2721" t="inlineStr">
        <is>
          <t xml:space="preserve">Script Error</t>
        </is>
      </c>
      <c r="L2721" t="inlineStr">
        <is>
          <t xml:space="preserve">Script error</t>
        </is>
      </c>
      <c r="M2721" t="str">
        <f>IFERROR(IF(VLOOKUP(L2721,'Quantification'!$A:$B,2,FALSE)&amp;""="","Unclassified",VLOOKUP(L2721,'Quantification'!$A:$B,2,FALSE)),"Unclassified")</f>
        <v>Major</v>
      </c>
      <c r="N2721" t="inlineStr">
        <is>
          <t xml:space="preserve">con-khera.mirjam@pocketfm.com</t>
        </is>
      </c>
      <c r="O2721" t="inlineStr">
        <is>
          <t xml:space="preserve">Issues found in raw</t>
        </is>
      </c>
      <c r="P2721" t="str">
        <f>IF(OR(O2721="Issues found in master",O2721="Final master"),"Master",IF(OR(O2721="Ready for Master",O2721="Issues found in raw",O2721="Raw under QC",O2721="Issues resolved in raw"),"Raw","-"))</f>
        <v>Raw</v>
      </c>
      <c r="Q2721" s="13">
        <v>46261.15069444444</v>
      </c>
      <c r="R2721" t="inlineStr">
        <is>
          <t xml:space="preserve">2026-08 (Aug)</t>
        </is>
      </c>
      <c r="S2721">
        <f>IF(M2721="Not an error",0,IF(COUNTIFS($A$2:$A2721,$A2721,$D$2:$D2721,$D2721,$M$2:$M2721,"&lt;&gt;Not an error")=1,1,0))</f>
        <v>0</v>
      </c>
      <c r="T2721">
        <f>IF(M2721&lt;&gt;"Major",0,IF(COUNTIFS($A$2:$A2721,$A2721,$D$2:$D2721,$D2721,$M$2:$M2721,"Major")=1,1,0))</f>
        <v>0</v>
      </c>
      <c r="U2721">
        <f>IF(M2721&lt;&gt;"Minor",0,IF(COUNTIFS($A$2:$A2721,$A2721,$D$2:$D2721,$D2721,$M$2:$M2721,"Minor")=1,1,0))</f>
        <v>0</v>
      </c>
    </row>
    <row r="2722">
      <c r="A2722" t="inlineStr">
        <is>
          <t xml:space="preserve">9a175f97e92a638a5697307799ea3b8b8f419aac</t>
        </is>
      </c>
      <c r="B2722" t="inlineStr">
        <is>
          <t xml:space="preserve">The Miracle Heiress</t>
        </is>
      </c>
      <c r="C2722" t="inlineStr">
        <is>
          <t xml:space="preserve">Die Wundererbin</t>
        </is>
      </c>
      <c r="D2722" t="inlineStr">
        <is>
          <t xml:space="preserve">e69cb02193da2c93195153566c1a5f6b485c8131</t>
        </is>
      </c>
      <c r="E2722" t="inlineStr">
        <is>
          <t xml:space="preserve">Episode 33: Erster Tag Im Büro</t>
        </is>
      </c>
      <c r="F2722">
        <v>33</v>
      </c>
      <c r="G2722" t="inlineStr">
        <is>
          <t xml:space="preserve">2:24-2:27</t>
        </is>
      </c>
      <c r="H2722" t="inlineStr">
        <is>
          <t xml:space="preserve">Resolved</t>
        </is>
      </c>
      <c r="I2722" t="inlineStr">
        <is>
          <t xml:space="preserve">Remarks: [Script Error]
Line from script:
"Dieses Kind ist die neue Chefin vom Hauptsitz?"
-----
Note (if required): Tone / localization issue. â€œChildâ€_x009d_ may work in English, but â€œKindâ€_x009d_ sounds too infantilizing and unnatural in German. Suggested: â€œSie ist die neue Chefin vom Hauptsitz?â€_x009d_</t>
        </is>
      </c>
      <c r="J2722" t="inlineStr">
        <is>
          <t xml:space="preserve">VOA</t>
        </is>
      </c>
      <c r="K2722" t="inlineStr">
        <is>
          <t xml:space="preserve">Script Error</t>
        </is>
      </c>
      <c r="L2722" t="inlineStr">
        <is>
          <t xml:space="preserve">Script error</t>
        </is>
      </c>
      <c r="M2722" t="str">
        <f>IFERROR(IF(VLOOKUP(L2722,'Quantification'!$A:$B,2,FALSE)&amp;""="","Unclassified",VLOOKUP(L2722,'Quantification'!$A:$B,2,FALSE)),"Unclassified")</f>
        <v>Major</v>
      </c>
      <c r="N2722" t="inlineStr">
        <is>
          <t xml:space="preserve">con-khera.mirjam@pocketfm.com</t>
        </is>
      </c>
      <c r="O2722" t="inlineStr">
        <is>
          <t xml:space="preserve">Issues found in raw</t>
        </is>
      </c>
      <c r="P2722" t="str">
        <f>IF(OR(O2722="Issues found in master",O2722="Final master"),"Master",IF(OR(O2722="Ready for Master",O2722="Issues found in raw",O2722="Raw under QC",O2722="Issues resolved in raw"),"Raw","-"))</f>
        <v>Raw</v>
      </c>
      <c r="Q2722" s="13">
        <v>46261.15069444444</v>
      </c>
      <c r="R2722" t="inlineStr">
        <is>
          <t xml:space="preserve">2026-08 (Aug)</t>
        </is>
      </c>
      <c r="S2722">
        <f>IF(M2722="Not an error",0,IF(COUNTIFS($A$2:$A2722,$A2722,$D$2:$D2722,$D2722,$M$2:$M2722,"&lt;&gt;Not an error")=1,1,0))</f>
        <v>0</v>
      </c>
      <c r="T2722">
        <f>IF(M2722&lt;&gt;"Major",0,IF(COUNTIFS($A$2:$A2722,$A2722,$D$2:$D2722,$D2722,$M$2:$M2722,"Major")=1,1,0))</f>
        <v>0</v>
      </c>
      <c r="U2722">
        <f>IF(M2722&lt;&gt;"Minor",0,IF(COUNTIFS($A$2:$A2722,$A2722,$D$2:$D2722,$D2722,$M$2:$M2722,"Minor")=1,1,0))</f>
        <v>0</v>
      </c>
    </row>
    <row r="2723">
      <c r="A2723" t="inlineStr">
        <is>
          <t xml:space="preserve">9a175f97e92a638a5697307799ea3b8b8f419aac</t>
        </is>
      </c>
      <c r="B2723" t="inlineStr">
        <is>
          <t xml:space="preserve">The Miracle Heiress</t>
        </is>
      </c>
      <c r="C2723" t="inlineStr">
        <is>
          <t xml:space="preserve">Die Wundererbin</t>
        </is>
      </c>
      <c r="D2723" t="inlineStr">
        <is>
          <t xml:space="preserve">e69cb02193da2c93195153566c1a5f6b485c8131</t>
        </is>
      </c>
      <c r="E2723" t="inlineStr">
        <is>
          <t xml:space="preserve">Episode 33: Erster Tag Im Büro</t>
        </is>
      </c>
      <c r="F2723">
        <v>33</v>
      </c>
      <c r="G2723" t="inlineStr">
        <is>
          <t xml:space="preserve">2:42-2:45</t>
        </is>
      </c>
      <c r="H2723" t="inlineStr">
        <is>
          <t xml:space="preserve">Resolved</t>
        </is>
      </c>
      <c r="I2723" t="inlineStr">
        <is>
          <t xml:space="preserve">Remarks: [Script Error]
Line from script:
"Wie soll ein Kind eine Firma leiten?"
-----
Note (if required): Tone / localization issue. â€œKindâ€_x009d_ sounds too infantilizing and unnatural in German. Suggested: â€œWie soll sie eine Firma leiten?â€_x009d_</t>
        </is>
      </c>
      <c r="J2723" t="inlineStr">
        <is>
          <t xml:space="preserve">VOA</t>
        </is>
      </c>
      <c r="K2723" t="inlineStr">
        <is>
          <t xml:space="preserve">Script Error</t>
        </is>
      </c>
      <c r="L2723" t="inlineStr">
        <is>
          <t xml:space="preserve">Script error</t>
        </is>
      </c>
      <c r="M2723" t="str">
        <f>IFERROR(IF(VLOOKUP(L2723,'Quantification'!$A:$B,2,FALSE)&amp;""="","Unclassified",VLOOKUP(L2723,'Quantification'!$A:$B,2,FALSE)),"Unclassified")</f>
        <v>Major</v>
      </c>
      <c r="N2723" t="inlineStr">
        <is>
          <t xml:space="preserve">con-khera.mirjam@pocketfm.com</t>
        </is>
      </c>
      <c r="O2723" t="inlineStr">
        <is>
          <t xml:space="preserve">Issues found in raw</t>
        </is>
      </c>
      <c r="P2723" t="str">
        <f>IF(OR(O2723="Issues found in master",O2723="Final master"),"Master",IF(OR(O2723="Ready for Master",O2723="Issues found in raw",O2723="Raw under QC",O2723="Issues resolved in raw"),"Raw","-"))</f>
        <v>Raw</v>
      </c>
      <c r="Q2723" s="13">
        <v>46261.15069444444</v>
      </c>
      <c r="R2723" t="inlineStr">
        <is>
          <t xml:space="preserve">2026-08 (Aug)</t>
        </is>
      </c>
      <c r="S2723">
        <f>IF(M2723="Not an error",0,IF(COUNTIFS($A$2:$A2723,$A2723,$D$2:$D2723,$D2723,$M$2:$M2723,"&lt;&gt;Not an error")=1,1,0))</f>
        <v>0</v>
      </c>
      <c r="T2723">
        <f>IF(M2723&lt;&gt;"Major",0,IF(COUNTIFS($A$2:$A2723,$A2723,$D$2:$D2723,$D2723,$M$2:$M2723,"Major")=1,1,0))</f>
        <v>0</v>
      </c>
      <c r="U2723">
        <f>IF(M2723&lt;&gt;"Minor",0,IF(COUNTIFS($A$2:$A2723,$A2723,$D$2:$D2723,$D2723,$M$2:$M2723,"Minor")=1,1,0))</f>
        <v>0</v>
      </c>
    </row>
    <row r="2724">
      <c r="A2724" t="inlineStr">
        <is>
          <t xml:space="preserve">9a175f97e92a638a5697307799ea3b8b8f419aac</t>
        </is>
      </c>
      <c r="B2724" t="inlineStr">
        <is>
          <t xml:space="preserve">The Miracle Heiress</t>
        </is>
      </c>
      <c r="C2724" t="inlineStr">
        <is>
          <t xml:space="preserve">Die Wundererbin</t>
        </is>
      </c>
      <c r="D2724" t="inlineStr">
        <is>
          <t xml:space="preserve">e69cb02193da2c93195153566c1a5f6b485c8131</t>
        </is>
      </c>
      <c r="E2724" t="inlineStr">
        <is>
          <t xml:space="preserve">Episode 33: Erster Tag Im Büro</t>
        </is>
      </c>
      <c r="F2724">
        <v>33</v>
      </c>
      <c r="G2724" t="inlineStr">
        <is>
          <t xml:space="preserve">2:36-2:42</t>
        </is>
      </c>
      <c r="H2724" t="inlineStr">
        <is>
          <t xml:space="preserve">Pending</t>
        </is>
      </c>
      <c r="I2724" t="inlineStr">
        <is>
          <t xml:space="preserve">Remarks: [Script Error]
Line from script:
"â€žIst sie mit irgendeinem hohen Tier verwandt, das seine Beziehungen hat spielen lassen, um ihr den Job zu besorgen?â€œ"
-----
Note (if required): Logic issue. If she was introduced as Miss Blackwell, it is already clear that she is connected to an influential family. Suggested: â€œHat die Familie Blackwell ihre Beziehungen spielen lassen, um ihr den Job zu besorgen?â€_x009d_</t>
        </is>
      </c>
      <c r="J2724" t="inlineStr">
        <is>
          <t xml:space="preserve">VOA</t>
        </is>
      </c>
      <c r="K2724" t="inlineStr">
        <is>
          <t xml:space="preserve">Script Error</t>
        </is>
      </c>
      <c r="L2724" t="inlineStr">
        <is>
          <t xml:space="preserve">Script error</t>
        </is>
      </c>
      <c r="M2724" t="str">
        <f>IFERROR(IF(VLOOKUP(L2724,'Quantification'!$A:$B,2,FALSE)&amp;""="","Unclassified",VLOOKUP(L2724,'Quantification'!$A:$B,2,FALSE)),"Unclassified")</f>
        <v>Major</v>
      </c>
      <c r="N2724" t="inlineStr">
        <is>
          <t xml:space="preserve">con-khera.mirjam@pocketfm.com</t>
        </is>
      </c>
      <c r="O2724" t="inlineStr">
        <is>
          <t xml:space="preserve">Issues found in raw</t>
        </is>
      </c>
      <c r="P2724" t="str">
        <f>IF(OR(O2724="Issues found in master",O2724="Final master"),"Master",IF(OR(O2724="Ready for Master",O2724="Issues found in raw",O2724="Raw under QC",O2724="Issues resolved in raw"),"Raw","-"))</f>
        <v>Raw</v>
      </c>
      <c r="Q2724" s="13">
        <v>46261.15069444444</v>
      </c>
      <c r="R2724" t="inlineStr">
        <is>
          <t xml:space="preserve">2026-08 (Aug)</t>
        </is>
      </c>
      <c r="S2724">
        <f>IF(M2724="Not an error",0,IF(COUNTIFS($A$2:$A2724,$A2724,$D$2:$D2724,$D2724,$M$2:$M2724,"&lt;&gt;Not an error")=1,1,0))</f>
        <v>0</v>
      </c>
      <c r="T2724">
        <f>IF(M2724&lt;&gt;"Major",0,IF(COUNTIFS($A$2:$A2724,$A2724,$D$2:$D2724,$D2724,$M$2:$M2724,"Major")=1,1,0))</f>
        <v>0</v>
      </c>
      <c r="U2724">
        <f>IF(M2724&lt;&gt;"Minor",0,IF(COUNTIFS($A$2:$A2724,$A2724,$D$2:$D2724,$D2724,$M$2:$M2724,"Minor")=1,1,0))</f>
        <v>0</v>
      </c>
    </row>
    <row r="2725">
      <c r="A2725" t="inlineStr">
        <is>
          <t xml:space="preserve">9a175f97e92a638a5697307799ea3b8b8f419aac</t>
        </is>
      </c>
      <c r="B2725" t="inlineStr">
        <is>
          <t xml:space="preserve">The Miracle Heiress</t>
        </is>
      </c>
      <c r="C2725" t="inlineStr">
        <is>
          <t xml:space="preserve">Die Wundererbin</t>
        </is>
      </c>
      <c r="D2725" t="inlineStr">
        <is>
          <t xml:space="preserve">e69cb02193da2c93195153566c1a5f6b485c8131</t>
        </is>
      </c>
      <c r="E2725" t="inlineStr">
        <is>
          <t xml:space="preserve">Episode 33: Erster Tag Im Büro</t>
        </is>
      </c>
      <c r="F2725">
        <v>33</v>
      </c>
      <c r="G2725" t="inlineStr">
        <is>
          <t xml:space="preserve">9:57-10:06</t>
        </is>
      </c>
      <c r="H2725" t="inlineStr">
        <is>
          <t xml:space="preserve">Ignore</t>
        </is>
      </c>
      <c r="I2725" t="inlineStr">
        <is>
          <t xml:space="preserve">Remarks: [Script Error]
Line from script:
"â€žIch habe die Zahlen Ã¼berprÃ¼ft. Design, Entwicklung, Produktion, Marketing â€“ jede einzelne Kennzahl befindet sich im Sinkflug.â€œ"
-----
Note (if required): Word choice issue. â€œJede einzelne Kennzahl befindet sich im Sinkflugâ€_x009d_ sounds too technical and unnatural. Suggested: â€œIch habe die Zahlen Ã¼berprÃ¼ft. Design, Entwicklung, Produktion, Marketing â€“ alle Kennzahlen zeigen nach unten.â€_x009d_</t>
        </is>
      </c>
      <c r="J2725" t="inlineStr">
        <is>
          <t xml:space="preserve">VOA</t>
        </is>
      </c>
      <c r="K2725" t="inlineStr">
        <is>
          <t xml:space="preserve">Script Error</t>
        </is>
      </c>
      <c r="L2725" t="inlineStr">
        <is>
          <t xml:space="preserve">Script error</t>
        </is>
      </c>
      <c r="M2725" t="str">
        <f>IFERROR(IF(VLOOKUP(L2725,'Quantification'!$A:$B,2,FALSE)&amp;""="","Unclassified",VLOOKUP(L2725,'Quantification'!$A:$B,2,FALSE)),"Unclassified")</f>
        <v>Major</v>
      </c>
      <c r="N2725" t="inlineStr">
        <is>
          <t xml:space="preserve">con-khera.mirjam@pocketfm.com</t>
        </is>
      </c>
      <c r="O2725" t="inlineStr">
        <is>
          <t xml:space="preserve">Issues found in raw</t>
        </is>
      </c>
      <c r="P2725" t="str">
        <f>IF(OR(O2725="Issues found in master",O2725="Final master"),"Master",IF(OR(O2725="Ready for Master",O2725="Issues found in raw",O2725="Raw under QC",O2725="Issues resolved in raw"),"Raw","-"))</f>
        <v>Raw</v>
      </c>
      <c r="Q2725" s="13">
        <v>46261.15069444444</v>
      </c>
      <c r="R2725" t="inlineStr">
        <is>
          <t xml:space="preserve">2026-08 (Aug)</t>
        </is>
      </c>
      <c r="S2725">
        <f>IF(M2725="Not an error",0,IF(COUNTIFS($A$2:$A2725,$A2725,$D$2:$D2725,$D2725,$M$2:$M2725,"&lt;&gt;Not an error")=1,1,0))</f>
        <v>0</v>
      </c>
      <c r="T2725">
        <f>IF(M2725&lt;&gt;"Major",0,IF(COUNTIFS($A$2:$A2725,$A2725,$D$2:$D2725,$D2725,$M$2:$M2725,"Major")=1,1,0))</f>
        <v>0</v>
      </c>
      <c r="U2725">
        <f>IF(M2725&lt;&gt;"Minor",0,IF(COUNTIFS($A$2:$A2725,$A2725,$D$2:$D2725,$D2725,$M$2:$M2725,"Minor")=1,1,0))</f>
        <v>0</v>
      </c>
    </row>
    <row r="2726">
      <c r="A2726" t="inlineStr">
        <is>
          <t xml:space="preserve">9a175f97e92a638a5697307799ea3b8b8f419aac</t>
        </is>
      </c>
      <c r="B2726" t="inlineStr">
        <is>
          <t xml:space="preserve">The Miracle Heiress</t>
        </is>
      </c>
      <c r="C2726" t="inlineStr">
        <is>
          <t xml:space="preserve">Die Wundererbin</t>
        </is>
      </c>
      <c r="D2726" t="inlineStr">
        <is>
          <t xml:space="preserve">e69cb02193da2c93195153566c1a5f6b485c8131</t>
        </is>
      </c>
      <c r="E2726" t="inlineStr">
        <is>
          <t xml:space="preserve">Episode 33: Erster Tag Im Büro</t>
        </is>
      </c>
      <c r="F2726">
        <v>33</v>
      </c>
      <c r="G2726" t="inlineStr">
        <is>
          <t xml:space="preserve">12:01-12:03</t>
        </is>
      </c>
      <c r="H2726" t="inlineStr">
        <is>
          <t xml:space="preserve">Resolved</t>
        </is>
      </c>
      <c r="I2726" t="inlineStr">
        <is>
          <t xml:space="preserve">Remarks: [Script Error]
Line from script:
"â€žOpa.â€œ â€žOkay, ich schicke dir meinen Standort.â€œ â€žNatÃ¼rlich.â€œ"
-----
Note (if required): Dialogue attribution issue. â€œOkay, ich schicke dir meinen Standortâ€_x009d_ should clearly be Auroraâ€™s line, but the current formatting makes it sound like Grandpa says it. Suggested: add attribution to clarify Aurora is speaking.</t>
        </is>
      </c>
      <c r="J2726" t="inlineStr">
        <is>
          <t xml:space="preserve">VOA</t>
        </is>
      </c>
      <c r="K2726" t="inlineStr">
        <is>
          <t xml:space="preserve">Script Error</t>
        </is>
      </c>
      <c r="L2726" t="inlineStr">
        <is>
          <t xml:space="preserve">Script error</t>
        </is>
      </c>
      <c r="M2726" t="str">
        <f>IFERROR(IF(VLOOKUP(L2726,'Quantification'!$A:$B,2,FALSE)&amp;""="","Unclassified",VLOOKUP(L2726,'Quantification'!$A:$B,2,FALSE)),"Unclassified")</f>
        <v>Major</v>
      </c>
      <c r="N2726" t="inlineStr">
        <is>
          <t xml:space="preserve">con-khera.mirjam@pocketfm.com</t>
        </is>
      </c>
      <c r="O2726" t="inlineStr">
        <is>
          <t xml:space="preserve">Issues found in raw</t>
        </is>
      </c>
      <c r="P2726" t="str">
        <f>IF(OR(O2726="Issues found in master",O2726="Final master"),"Master",IF(OR(O2726="Ready for Master",O2726="Issues found in raw",O2726="Raw under QC",O2726="Issues resolved in raw"),"Raw","-"))</f>
        <v>Raw</v>
      </c>
      <c r="Q2726" s="13">
        <v>46261.15069444444</v>
      </c>
      <c r="R2726" t="inlineStr">
        <is>
          <t xml:space="preserve">2026-08 (Aug)</t>
        </is>
      </c>
      <c r="S2726">
        <f>IF(M2726="Not an error",0,IF(COUNTIFS($A$2:$A2726,$A2726,$D$2:$D2726,$D2726,$M$2:$M2726,"&lt;&gt;Not an error")=1,1,0))</f>
        <v>0</v>
      </c>
      <c r="T2726">
        <f>IF(M2726&lt;&gt;"Major",0,IF(COUNTIFS($A$2:$A2726,$A2726,$D$2:$D2726,$D2726,$M$2:$M2726,"Major")=1,1,0))</f>
        <v>0</v>
      </c>
      <c r="U2726">
        <f>IF(M2726&lt;&gt;"Minor",0,IF(COUNTIFS($A$2:$A2726,$A2726,$D$2:$D2726,$D2726,$M$2:$M2726,"Minor")=1,1,0))</f>
        <v>0</v>
      </c>
    </row>
    <row r="2727">
      <c r="A2727" t="inlineStr">
        <is>
          <t xml:space="preserve">9a175f97e92a638a5697307799ea3b8b8f419aac</t>
        </is>
      </c>
      <c r="B2727" t="inlineStr">
        <is>
          <t xml:space="preserve">The Miracle Heiress</t>
        </is>
      </c>
      <c r="C2727" t="inlineStr">
        <is>
          <t xml:space="preserve">Die Wundererbin</t>
        </is>
      </c>
      <c r="D2727" t="inlineStr">
        <is>
          <t xml:space="preserve">e69cb02193da2c93195153566c1a5f6b485c8131</t>
        </is>
      </c>
      <c r="E2727" t="inlineStr">
        <is>
          <t xml:space="preserve">Episode 33: Erster Tag Im Büro</t>
        </is>
      </c>
      <c r="F2727">
        <v>33</v>
      </c>
      <c r="G2727" t="inlineStr">
        <is>
          <t xml:space="preserve">13:13-13:27</t>
        </is>
      </c>
      <c r="H2727" t="inlineStr">
        <is>
          <t xml:space="preserve">Resolved</t>
        </is>
      </c>
      <c r="I2727" t="inlineStr">
        <is>
          <t xml:space="preserve">Remarks: [Script Error]
Line from script:
"Ihre neue Chefin, das â€žKindâ€œ vom Hauptsitz, hatte gerade eine ganze Minikollektion entworfen und gefertigt, schneller als sie eine einzige Idee hÃ¤tten skizzieren kÃ¶nnen."
-----
Note (if required): Tone / wording issue. â€œDas Kind vom Hauptsitzâ€_x009d_ sounds strange and too infantilizing in German. Suggested: â€œIhre neue Chefin vom Hauptsitz hatte gerade eine ganze Minikollektion entworfen und gefertigt, schneller als sie eine einzige Idee hÃ¤tten skizzieren kÃ¶nnen.â€_x009d_</t>
        </is>
      </c>
      <c r="J2727" t="inlineStr">
        <is>
          <t xml:space="preserve">VOA</t>
        </is>
      </c>
      <c r="K2727" t="inlineStr">
        <is>
          <t xml:space="preserve">Modulation</t>
        </is>
      </c>
      <c r="L2727" t="inlineStr">
        <is>
          <t xml:space="preserve">Modulation</t>
        </is>
      </c>
      <c r="M2727" t="str">
        <f>IFERROR(IF(VLOOKUP(L2727,'Quantification'!$A:$B,2,FALSE)&amp;""="","Unclassified",VLOOKUP(L2727,'Quantification'!$A:$B,2,FALSE)),"Unclassified")</f>
        <v>Minor</v>
      </c>
      <c r="N2727" t="inlineStr">
        <is>
          <t xml:space="preserve">con-khera.mirjam@pocketfm.com</t>
        </is>
      </c>
      <c r="O2727" t="inlineStr">
        <is>
          <t xml:space="preserve">Issues found in raw</t>
        </is>
      </c>
      <c r="P2727" t="str">
        <f>IF(OR(O2727="Issues found in master",O2727="Final master"),"Master",IF(OR(O2727="Ready for Master",O2727="Issues found in raw",O2727="Raw under QC",O2727="Issues resolved in raw"),"Raw","-"))</f>
        <v>Raw</v>
      </c>
      <c r="Q2727" s="13">
        <v>46261.15069444444</v>
      </c>
      <c r="R2727" t="inlineStr">
        <is>
          <t xml:space="preserve">2026-08 (Aug)</t>
        </is>
      </c>
      <c r="S2727">
        <f>IF(M2727="Not an error",0,IF(COUNTIFS($A$2:$A2727,$A2727,$D$2:$D2727,$D2727,$M$2:$M2727,"&lt;&gt;Not an error")=1,1,0))</f>
        <v>0</v>
      </c>
      <c r="T2727">
        <f>IF(M2727&lt;&gt;"Major",0,IF(COUNTIFS($A$2:$A2727,$A2727,$D$2:$D2727,$D2727,$M$2:$M2727,"Major")=1,1,0))</f>
        <v>0</v>
      </c>
      <c r="U2727">
        <f>IF(M2727&lt;&gt;"Minor",0,IF(COUNTIFS($A$2:$A2727,$A2727,$D$2:$D2727,$D2727,$M$2:$M2727,"Minor")=1,1,0))</f>
        <v>1</v>
      </c>
    </row>
    <row r="2728">
      <c r="A2728" t="inlineStr">
        <is>
          <t xml:space="preserve">9a175f97e92a638a5697307799ea3b8b8f419aac</t>
        </is>
      </c>
      <c r="B2728" t="inlineStr">
        <is>
          <t xml:space="preserve">The Miracle Heiress</t>
        </is>
      </c>
      <c r="C2728" t="inlineStr">
        <is>
          <t xml:space="preserve">Die Wundererbin</t>
        </is>
      </c>
      <c r="D2728" t="inlineStr">
        <is>
          <t xml:space="preserve">6430a2f3eb6ffeec32e9fa225710ef92a6142e5e</t>
        </is>
      </c>
      <c r="E2728" t="inlineStr">
        <is>
          <t xml:space="preserve">Episode 34: Auroras Großvater</t>
        </is>
      </c>
      <c r="F2728">
        <v>34</v>
      </c>
      <c r="G2728" t="inlineStr">
        <is>
          <t xml:space="preserve">0:08-0:11</t>
        </is>
      </c>
      <c r="H2728" t="inlineStr">
        <is>
          <t xml:space="preserve">Resolved</t>
        </is>
      </c>
      <c r="I2728" t="inlineStr">
        <is>
          <t xml:space="preserve">Seth und Lucy, die das beobachteten, waren hin und weg.</t>
        </is>
      </c>
      <c r="J2728" t="inlineStr">
        <is>
          <t xml:space="preserve">VOA</t>
        </is>
      </c>
      <c r="K2728" t="inlineStr">
        <is>
          <t xml:space="preserve">Mispronunciation</t>
        </is>
      </c>
      <c r="L2728" t="inlineStr">
        <is>
          <t xml:space="preserve">Mispronunciation</t>
        </is>
      </c>
      <c r="M2728" t="str">
        <f>IFERROR(IF(VLOOKUP(L2728,'Quantification'!$A:$B,2,FALSE)&amp;""="","Unclassified",VLOOKUP(L2728,'Quantification'!$A:$B,2,FALSE)),"Unclassified")</f>
        <v>Major</v>
      </c>
      <c r="N2728" t="inlineStr">
        <is>
          <t xml:space="preserve">con-khera.mirjam@pocketfm.com</t>
        </is>
      </c>
      <c r="O2728" t="inlineStr">
        <is>
          <t xml:space="preserve">Issues found in raw</t>
        </is>
      </c>
      <c r="P2728" t="str">
        <f>IF(OR(O2728="Issues found in master",O2728="Final master"),"Master",IF(OR(O2728="Ready for Master",O2728="Issues found in raw",O2728="Raw under QC",O2728="Issues resolved in raw"),"Raw","-"))</f>
        <v>Raw</v>
      </c>
      <c r="Q2728" s="13">
        <v>46261.15069444444</v>
      </c>
      <c r="R2728" t="inlineStr">
        <is>
          <t xml:space="preserve">2026-08 (Aug)</t>
        </is>
      </c>
      <c r="S2728">
        <f>IF(M2728="Not an error",0,IF(COUNTIFS($A$2:$A2728,$A2728,$D$2:$D2728,$D2728,$M$2:$M2728,"&lt;&gt;Not an error")=1,1,0))</f>
        <v>1</v>
      </c>
      <c r="T2728">
        <f>IF(M2728&lt;&gt;"Major",0,IF(COUNTIFS($A$2:$A2728,$A2728,$D$2:$D2728,$D2728,$M$2:$M2728,"Major")=1,1,0))</f>
        <v>1</v>
      </c>
      <c r="U2728">
        <f>IF(M2728&lt;&gt;"Minor",0,IF(COUNTIFS($A$2:$A2728,$A2728,$D$2:$D2728,$D2728,$M$2:$M2728,"Minor")=1,1,0))</f>
        <v>0</v>
      </c>
    </row>
    <row r="2729">
      <c r="A2729" t="inlineStr">
        <is>
          <t xml:space="preserve">9a175f97e92a638a5697307799ea3b8b8f419aac</t>
        </is>
      </c>
      <c r="B2729" t="inlineStr">
        <is>
          <t xml:space="preserve">The Miracle Heiress</t>
        </is>
      </c>
      <c r="C2729" t="inlineStr">
        <is>
          <t xml:space="preserve">Die Wundererbin</t>
        </is>
      </c>
      <c r="D2729" t="inlineStr">
        <is>
          <t xml:space="preserve">6430a2f3eb6ffeec32e9fa225710ef92a6142e5e</t>
        </is>
      </c>
      <c r="E2729" t="inlineStr">
        <is>
          <t xml:space="preserve">Episode 34: Auroras Großvater</t>
        </is>
      </c>
      <c r="F2729">
        <v>34</v>
      </c>
      <c r="G2729" t="inlineStr">
        <is>
          <t xml:space="preserve">1:51-1:54</t>
        </is>
      </c>
      <c r="H2729" t="inlineStr">
        <is>
          <t xml:space="preserve">Resolved</t>
        </is>
      </c>
      <c r="I2729" t="inlineStr">
        <is>
          <t xml:space="preserve">Remarks: [Script Error]
Line from script:
"SpÃ¤ter am Nachmittag rief ihr Victor an und sagte, er warte unten."
-----
Note (if required): Grammar issue. â€œRief ihr Victor anâ€_x009d_ is incorrect. Suggested: â€œSpÃ¤ter am Nachmittag rief Victor sie an und sagte, er warte unten.â€_x009d_</t>
        </is>
      </c>
      <c r="J2729" t="inlineStr">
        <is>
          <t xml:space="preserve">VOA</t>
        </is>
      </c>
      <c r="K2729" t="inlineStr">
        <is>
          <t xml:space="preserve">Script Error</t>
        </is>
      </c>
      <c r="L2729" t="inlineStr">
        <is>
          <t xml:space="preserve">Script error</t>
        </is>
      </c>
      <c r="M2729" t="str">
        <f>IFERROR(IF(VLOOKUP(L2729,'Quantification'!$A:$B,2,FALSE)&amp;""="","Unclassified",VLOOKUP(L2729,'Quantification'!$A:$B,2,FALSE)),"Unclassified")</f>
        <v>Major</v>
      </c>
      <c r="N2729" t="inlineStr">
        <is>
          <t xml:space="preserve">con-khera.mirjam@pocketfm.com</t>
        </is>
      </c>
      <c r="O2729" t="inlineStr">
        <is>
          <t xml:space="preserve">Issues found in raw</t>
        </is>
      </c>
      <c r="P2729" t="str">
        <f>IF(OR(O2729="Issues found in master",O2729="Final master"),"Master",IF(OR(O2729="Ready for Master",O2729="Issues found in raw",O2729="Raw under QC",O2729="Issues resolved in raw"),"Raw","-"))</f>
        <v>Raw</v>
      </c>
      <c r="Q2729" s="13">
        <v>46261.15069444444</v>
      </c>
      <c r="R2729" t="inlineStr">
        <is>
          <t xml:space="preserve">2026-08 (Aug)</t>
        </is>
      </c>
      <c r="S2729">
        <f>IF(M2729="Not an error",0,IF(COUNTIFS($A$2:$A2729,$A2729,$D$2:$D2729,$D2729,$M$2:$M2729,"&lt;&gt;Not an error")=1,1,0))</f>
        <v>0</v>
      </c>
      <c r="T2729">
        <f>IF(M2729&lt;&gt;"Major",0,IF(COUNTIFS($A$2:$A2729,$A2729,$D$2:$D2729,$D2729,$M$2:$M2729,"Major")=1,1,0))</f>
        <v>0</v>
      </c>
      <c r="U2729">
        <f>IF(M2729&lt;&gt;"Minor",0,IF(COUNTIFS($A$2:$A2729,$A2729,$D$2:$D2729,$D2729,$M$2:$M2729,"Minor")=1,1,0))</f>
        <v>0</v>
      </c>
    </row>
    <row r="2730">
      <c r="A2730" t="inlineStr">
        <is>
          <t xml:space="preserve">9a175f97e92a638a5697307799ea3b8b8f419aac</t>
        </is>
      </c>
      <c r="B2730" t="inlineStr">
        <is>
          <t xml:space="preserve">The Miracle Heiress</t>
        </is>
      </c>
      <c r="C2730" t="inlineStr">
        <is>
          <t xml:space="preserve">Die Wundererbin</t>
        </is>
      </c>
      <c r="D2730" t="inlineStr">
        <is>
          <t xml:space="preserve">6430a2f3eb6ffeec32e9fa225710ef92a6142e5e</t>
        </is>
      </c>
      <c r="E2730" t="inlineStr">
        <is>
          <t xml:space="preserve">Episode 34: Auroras Großvater</t>
        </is>
      </c>
      <c r="F2730">
        <v>34</v>
      </c>
      <c r="G2730" t="inlineStr">
        <is>
          <t xml:space="preserve">6:02-6:08</t>
        </is>
      </c>
      <c r="H2730" t="inlineStr">
        <is>
          <t xml:space="preserve">Ignore</t>
        </is>
      </c>
      <c r="I2730" t="inlineStr">
        <is>
          <t xml:space="preserve">Remarks: [Script Error]
Line from script:
"„Du bist die einzige Familie, die ich habe. Wem sollte ich mein Vermögen sonst hinterlassen, wenn nicht dir?“, sagte Victor lachend."
-----
Note (if required): Emotional logic issue. This needs a beat of disbelief or surprise from Aurora before Victor’s explanation. Suggested: add Aurora reacting in shock before this line.</t>
        </is>
      </c>
      <c r="J2730" t="inlineStr">
        <is>
          <t xml:space="preserve">VOA</t>
        </is>
      </c>
      <c r="K2730" t="inlineStr">
        <is>
          <t xml:space="preserve">Script Error</t>
        </is>
      </c>
      <c r="L2730" t="inlineStr">
        <is>
          <t xml:space="preserve">Script error</t>
        </is>
      </c>
      <c r="M2730" t="str">
        <f>IFERROR(IF(VLOOKUP(L2730,'Quantification'!$A:$B,2,FALSE)&amp;""="","Unclassified",VLOOKUP(L2730,'Quantification'!$A:$B,2,FALSE)),"Unclassified")</f>
        <v>Major</v>
      </c>
      <c r="N2730" t="inlineStr">
        <is>
          <t xml:space="preserve">con-khera.mirjam@pocketfm.com</t>
        </is>
      </c>
      <c r="O2730" t="inlineStr">
        <is>
          <t xml:space="preserve">Issues found in raw</t>
        </is>
      </c>
      <c r="P2730" t="str">
        <f>IF(OR(O2730="Issues found in master",O2730="Final master"),"Master",IF(OR(O2730="Ready for Master",O2730="Issues found in raw",O2730="Raw under QC",O2730="Issues resolved in raw"),"Raw","-"))</f>
        <v>Raw</v>
      </c>
      <c r="Q2730" s="13">
        <v>46261.15069444444</v>
      </c>
      <c r="R2730" t="inlineStr">
        <is>
          <t xml:space="preserve">2026-08 (Aug)</t>
        </is>
      </c>
      <c r="S2730">
        <f>IF(M2730="Not an error",0,IF(COUNTIFS($A$2:$A2730,$A2730,$D$2:$D2730,$D2730,$M$2:$M2730,"&lt;&gt;Not an error")=1,1,0))</f>
        <v>0</v>
      </c>
      <c r="T2730">
        <f>IF(M2730&lt;&gt;"Major",0,IF(COUNTIFS($A$2:$A2730,$A2730,$D$2:$D2730,$D2730,$M$2:$M2730,"Major")=1,1,0))</f>
        <v>0</v>
      </c>
      <c r="U2730">
        <f>IF(M2730&lt;&gt;"Minor",0,IF(COUNTIFS($A$2:$A2730,$A2730,$D$2:$D2730,$D2730,$M$2:$M2730,"Minor")=1,1,0))</f>
        <v>0</v>
      </c>
    </row>
    <row r="2731">
      <c r="A2731" t="inlineStr">
        <is>
          <t xml:space="preserve">9a175f97e92a638a5697307799ea3b8b8f419aac</t>
        </is>
      </c>
      <c r="B2731" t="inlineStr">
        <is>
          <t xml:space="preserve">The Miracle Heiress</t>
        </is>
      </c>
      <c r="C2731" t="inlineStr">
        <is>
          <t xml:space="preserve">Die Wundererbin</t>
        </is>
      </c>
      <c r="D2731" t="inlineStr">
        <is>
          <t xml:space="preserve">6430a2f3eb6ffeec32e9fa225710ef92a6142e5e</t>
        </is>
      </c>
      <c r="E2731" t="inlineStr">
        <is>
          <t xml:space="preserve">Episode 34: Auroras Großvater</t>
        </is>
      </c>
      <c r="F2731">
        <v>34</v>
      </c>
      <c r="G2731" t="inlineStr">
        <is>
          <t xml:space="preserve">6:12-6:15</t>
        </is>
      </c>
      <c r="H2731" t="inlineStr">
        <is>
          <t xml:space="preserve">Resolved</t>
        </is>
      </c>
      <c r="I2731" t="inlineStr">
        <is>
          <t xml:space="preserve">Remarks: [Script Error]
Line from script:
"„Warum ziehst du nicht zurück in die Staaten? Besonders, wenn du Eloise so sehr vermisst?“"
-----
Note (if required): Dialogue attribution issue. This line should be clearly attributed to Aurora.</t>
        </is>
      </c>
      <c r="J2731" t="inlineStr">
        <is>
          <t xml:space="preserve">VOA</t>
        </is>
      </c>
      <c r="K2731" t="inlineStr">
        <is>
          <t xml:space="preserve">Script Error</t>
        </is>
      </c>
      <c r="L2731" t="inlineStr">
        <is>
          <t xml:space="preserve">Script error</t>
        </is>
      </c>
      <c r="M2731" t="str">
        <f>IFERROR(IF(VLOOKUP(L2731,'Quantification'!$A:$B,2,FALSE)&amp;""="","Unclassified",VLOOKUP(L2731,'Quantification'!$A:$B,2,FALSE)),"Unclassified")</f>
        <v>Major</v>
      </c>
      <c r="N2731" t="inlineStr">
        <is>
          <t xml:space="preserve">con-khera.mirjam@pocketfm.com</t>
        </is>
      </c>
      <c r="O2731" t="inlineStr">
        <is>
          <t xml:space="preserve">Issues found in raw</t>
        </is>
      </c>
      <c r="P2731" t="str">
        <f>IF(OR(O2731="Issues found in master",O2731="Final master"),"Master",IF(OR(O2731="Ready for Master",O2731="Issues found in raw",O2731="Raw under QC",O2731="Issues resolved in raw"),"Raw","-"))</f>
        <v>Raw</v>
      </c>
      <c r="Q2731" s="13">
        <v>46261.15069444444</v>
      </c>
      <c r="R2731" t="inlineStr">
        <is>
          <t xml:space="preserve">2026-08 (Aug)</t>
        </is>
      </c>
      <c r="S2731">
        <f>IF(M2731="Not an error",0,IF(COUNTIFS($A$2:$A2731,$A2731,$D$2:$D2731,$D2731,$M$2:$M2731,"&lt;&gt;Not an error")=1,1,0))</f>
        <v>0</v>
      </c>
      <c r="T2731">
        <f>IF(M2731&lt;&gt;"Major",0,IF(COUNTIFS($A$2:$A2731,$A2731,$D$2:$D2731,$D2731,$M$2:$M2731,"Major")=1,1,0))</f>
        <v>0</v>
      </c>
      <c r="U2731">
        <f>IF(M2731&lt;&gt;"Minor",0,IF(COUNTIFS($A$2:$A2731,$A2731,$D$2:$D2731,$D2731,$M$2:$M2731,"Minor")=1,1,0))</f>
        <v>0</v>
      </c>
    </row>
    <row r="2732">
      <c r="A2732" t="inlineStr">
        <is>
          <t xml:space="preserve">9a175f97e92a638a5697307799ea3b8b8f419aac</t>
        </is>
      </c>
      <c r="B2732" t="inlineStr">
        <is>
          <t xml:space="preserve">The Miracle Heiress</t>
        </is>
      </c>
      <c r="C2732" t="inlineStr">
        <is>
          <t xml:space="preserve">Die Wundererbin</t>
        </is>
      </c>
      <c r="D2732" t="inlineStr">
        <is>
          <t xml:space="preserve">6430a2f3eb6ffeec32e9fa225710ef92a6142e5e</t>
        </is>
      </c>
      <c r="E2732" t="inlineStr">
        <is>
          <t xml:space="preserve">Episode 34: Auroras Großvater</t>
        </is>
      </c>
      <c r="F2732">
        <v>34</v>
      </c>
      <c r="H2732" t="inlineStr">
        <is>
          <t xml:space="preserve">Resolved</t>
        </is>
      </c>
      <c r="J2732" t="inlineStr">
        <is>
          <t xml:space="preserve">VOA</t>
        </is>
      </c>
      <c r="K2732" t="inlineStr">
        <is>
          <t xml:space="preserve">Modulation</t>
        </is>
      </c>
      <c r="L2732" t="inlineStr">
        <is>
          <t xml:space="preserve">Modulation</t>
        </is>
      </c>
      <c r="M2732" t="str">
        <f>IFERROR(IF(VLOOKUP(L2732,'Quantification'!$A:$B,2,FALSE)&amp;""="","Unclassified",VLOOKUP(L2732,'Quantification'!$A:$B,2,FALSE)),"Unclassified")</f>
        <v>Minor</v>
      </c>
      <c r="N2732" t="inlineStr">
        <is>
          <t xml:space="preserve">con-khera.mirjam@pocketfm.com</t>
        </is>
      </c>
      <c r="O2732" t="inlineStr">
        <is>
          <t xml:space="preserve">Issues found in raw</t>
        </is>
      </c>
      <c r="P2732" t="str">
        <f>IF(OR(O2732="Issues found in master",O2732="Final master"),"Master",IF(OR(O2732="Ready for Master",O2732="Issues found in raw",O2732="Raw under QC",O2732="Issues resolved in raw"),"Raw","-"))</f>
        <v>Raw</v>
      </c>
      <c r="Q2732" s="13">
        <v>46261.15069444444</v>
      </c>
      <c r="R2732" t="inlineStr">
        <is>
          <t xml:space="preserve">2026-08 (Aug)</t>
        </is>
      </c>
      <c r="S2732">
        <f>IF(M2732="Not an error",0,IF(COUNTIFS($A$2:$A2732,$A2732,$D$2:$D2732,$D2732,$M$2:$M2732,"&lt;&gt;Not an error")=1,1,0))</f>
        <v>0</v>
      </c>
      <c r="T2732">
        <f>IF(M2732&lt;&gt;"Major",0,IF(COUNTIFS($A$2:$A2732,$A2732,$D$2:$D2732,$D2732,$M$2:$M2732,"Major")=1,1,0))</f>
        <v>0</v>
      </c>
      <c r="U2732">
        <f>IF(M2732&lt;&gt;"Minor",0,IF(COUNTIFS($A$2:$A2732,$A2732,$D$2:$D2732,$D2732,$M$2:$M2732,"Minor")=1,1,0))</f>
        <v>1</v>
      </c>
    </row>
    <row r="2733">
      <c r="A2733" t="inlineStr">
        <is>
          <t xml:space="preserve">9a175f97e92a638a5697307799ea3b8b8f419aac</t>
        </is>
      </c>
      <c r="B2733" t="inlineStr">
        <is>
          <t xml:space="preserve">The Miracle Heiress</t>
        </is>
      </c>
      <c r="C2733" t="inlineStr">
        <is>
          <t xml:space="preserve">Die Wundererbin</t>
        </is>
      </c>
      <c r="D2733" t="inlineStr">
        <is>
          <t xml:space="preserve">418bea6288f0112bc1cd1881e330b762585fe7e0</t>
        </is>
      </c>
      <c r="E2733" t="inlineStr">
        <is>
          <t xml:space="preserve">Episode 35: Hilflose Aurora</t>
        </is>
      </c>
      <c r="F2733">
        <v>35</v>
      </c>
      <c r="G2733" t="inlineStr">
        <is>
          <t xml:space="preserve">2:32-2:49</t>
        </is>
      </c>
      <c r="H2733" t="inlineStr">
        <is>
          <t xml:space="preserve">Ignore</t>
        </is>
      </c>
      <c r="I2733" t="inlineStr">
        <is>
          <t xml:space="preserve">Remarks: [Script Error]
Line from script:
"Als Dämien sie direkt vor sich stehen sah, verlor er jegliche Kontrolle. Er packte ihre Hand, zog sie plötzlich in eine Umarmung und stammelte: „Ich bin nur zufällig vorbeigekommen. Ich habe dich gesehen und dachte, ich rufe mal an.“ Aurora versuchte, ihn wegzustoßen, aber er hielt sie fest."
-----
Note (if required): Consent / tone issue. This whole section reads too coercive: Damien follows Aurora, grabs her, holds her despite resistance, and pressures her into agreeing to see him. It should read as jealous and romantic tension, not as non-consensual or controlling behavior.</t>
        </is>
      </c>
      <c r="J2733" t="inlineStr">
        <is>
          <t xml:space="preserve">VOA</t>
        </is>
      </c>
      <c r="K2733" t="inlineStr">
        <is>
          <t xml:space="preserve">Script Error</t>
        </is>
      </c>
      <c r="L2733" t="inlineStr">
        <is>
          <t xml:space="preserve">Script error</t>
        </is>
      </c>
      <c r="M2733" t="str">
        <f>IFERROR(IF(VLOOKUP(L2733,'Quantification'!$A:$B,2,FALSE)&amp;""="","Unclassified",VLOOKUP(L2733,'Quantification'!$A:$B,2,FALSE)),"Unclassified")</f>
        <v>Major</v>
      </c>
      <c r="N2733" t="inlineStr">
        <is>
          <t xml:space="preserve">con-khera.mirjam@pocketfm.com</t>
        </is>
      </c>
      <c r="O2733" t="inlineStr">
        <is>
          <t xml:space="preserve">Issues found in raw</t>
        </is>
      </c>
      <c r="P2733" t="str">
        <f>IF(OR(O2733="Issues found in master",O2733="Final master"),"Master",IF(OR(O2733="Ready for Master",O2733="Issues found in raw",O2733="Raw under QC",O2733="Issues resolved in raw"),"Raw","-"))</f>
        <v>Raw</v>
      </c>
      <c r="Q2733" s="13">
        <v>46261.15069444444</v>
      </c>
      <c r="R2733" t="inlineStr">
        <is>
          <t xml:space="preserve">2026-08 (Aug)</t>
        </is>
      </c>
      <c r="S2733">
        <f>IF(M2733="Not an error",0,IF(COUNTIFS($A$2:$A2733,$A2733,$D$2:$D2733,$D2733,$M$2:$M2733,"&lt;&gt;Not an error")=1,1,0))</f>
        <v>1</v>
      </c>
      <c r="T2733">
        <f>IF(M2733&lt;&gt;"Major",0,IF(COUNTIFS($A$2:$A2733,$A2733,$D$2:$D2733,$D2733,$M$2:$M2733,"Major")=1,1,0))</f>
        <v>1</v>
      </c>
      <c r="U2733">
        <f>IF(M2733&lt;&gt;"Minor",0,IF(COUNTIFS($A$2:$A2733,$A2733,$D$2:$D2733,$D2733,$M$2:$M2733,"Minor")=1,1,0))</f>
        <v>0</v>
      </c>
    </row>
    <row r="2734">
      <c r="A2734" t="inlineStr">
        <is>
          <t xml:space="preserve">9a175f97e92a638a5697307799ea3b8b8f419aac</t>
        </is>
      </c>
      <c r="B2734" t="inlineStr">
        <is>
          <t xml:space="preserve">The Miracle Heiress</t>
        </is>
      </c>
      <c r="C2734" t="inlineStr">
        <is>
          <t xml:space="preserve">Die Wundererbin</t>
        </is>
      </c>
      <c r="D2734" t="inlineStr">
        <is>
          <t xml:space="preserve">d716bc4fd126332dd1e816972f16bce990d95dc6</t>
        </is>
      </c>
      <c r="E2734" t="inlineStr">
        <is>
          <t xml:space="preserve">Episode 36: Volle Terminkalender</t>
        </is>
      </c>
      <c r="F2734">
        <v>36</v>
      </c>
      <c r="G2734" t="inlineStr">
        <is>
          <t xml:space="preserve">0:02-0:04</t>
        </is>
      </c>
      <c r="H2734" t="inlineStr">
        <is>
          <t xml:space="preserve">Ignore</t>
        </is>
      </c>
      <c r="I2734" t="inlineStr">
        <is>
          <t xml:space="preserve">Remarks: [Script Error]
Line from script:
"„Nur eine Woche“, verhandelte Dämien."
-----
Note (if required): Continuity issue. This does not connect clearly to the previous episode ending. Damien had just said he would pick Aurora up every day, and Aurora warned him she would get angry. The line needs context, e.g. what he is limiting to one week.</t>
        </is>
      </c>
      <c r="J2734" t="inlineStr">
        <is>
          <t xml:space="preserve">VOA</t>
        </is>
      </c>
      <c r="K2734" t="inlineStr">
        <is>
          <t xml:space="preserve">Script Error</t>
        </is>
      </c>
      <c r="L2734" t="inlineStr">
        <is>
          <t xml:space="preserve">Script error</t>
        </is>
      </c>
      <c r="M2734" t="str">
        <f>IFERROR(IF(VLOOKUP(L2734,'Quantification'!$A:$B,2,FALSE)&amp;""="","Unclassified",VLOOKUP(L2734,'Quantification'!$A:$B,2,FALSE)),"Unclassified")</f>
        <v>Major</v>
      </c>
      <c r="N2734" t="inlineStr">
        <is>
          <t xml:space="preserve">con-khera.mirjam@pocketfm.com</t>
        </is>
      </c>
      <c r="O2734" t="inlineStr">
        <is>
          <t xml:space="preserve">Issues found in raw</t>
        </is>
      </c>
      <c r="P2734" t="str">
        <f>IF(OR(O2734="Issues found in master",O2734="Final master"),"Master",IF(OR(O2734="Ready for Master",O2734="Issues found in raw",O2734="Raw under QC",O2734="Issues resolved in raw"),"Raw","-"))</f>
        <v>Raw</v>
      </c>
      <c r="Q2734" s="13">
        <v>46261.15069444444</v>
      </c>
      <c r="R2734" t="inlineStr">
        <is>
          <t xml:space="preserve">2026-08 (Aug)</t>
        </is>
      </c>
      <c r="S2734">
        <f>IF(M2734="Not an error",0,IF(COUNTIFS($A$2:$A2734,$A2734,$D$2:$D2734,$D2734,$M$2:$M2734,"&lt;&gt;Not an error")=1,1,0))</f>
        <v>1</v>
      </c>
      <c r="T2734">
        <f>IF(M2734&lt;&gt;"Major",0,IF(COUNTIFS($A$2:$A2734,$A2734,$D$2:$D2734,$D2734,$M$2:$M2734,"Major")=1,1,0))</f>
        <v>1</v>
      </c>
      <c r="U2734">
        <f>IF(M2734&lt;&gt;"Minor",0,IF(COUNTIFS($A$2:$A2734,$A2734,$D$2:$D2734,$D2734,$M$2:$M2734,"Minor")=1,1,0))</f>
        <v>0</v>
      </c>
    </row>
    <row r="2735">
      <c r="A2735" t="inlineStr">
        <is>
          <t xml:space="preserve">9a175f97e92a638a5697307799ea3b8b8f419aac</t>
        </is>
      </c>
      <c r="B2735" t="inlineStr">
        <is>
          <t xml:space="preserve">The Miracle Heiress</t>
        </is>
      </c>
      <c r="C2735" t="inlineStr">
        <is>
          <t xml:space="preserve">Die Wundererbin</t>
        </is>
      </c>
      <c r="D2735" t="inlineStr">
        <is>
          <t xml:space="preserve">ab351fd091d2f8fd2ef079a29842f7e84faa2630</t>
        </is>
      </c>
      <c r="E2735" t="inlineStr">
        <is>
          <t xml:space="preserve">Episode 37: Hilfe Von Der Familie Walsh</t>
        </is>
      </c>
      <c r="F2735">
        <v>37</v>
      </c>
      <c r="G2735" t="inlineStr">
        <is>
          <t xml:space="preserve">1:19-1:26</t>
        </is>
      </c>
      <c r="H2735" t="inlineStr">
        <is>
          <t xml:space="preserve">Resolved</t>
        </is>
      </c>
      <c r="I2735" t="inlineStr">
        <is>
          <t xml:space="preserve">Remarks: [Script Error]
Line from script:
"Der einzige Grund, warum wir Ã¼berhaupt mit einem Typen wie dir zusammenarbeiten, ist, weil der Chef es so wollte."
-----
Note (if required): Character knowledge / hierarchy issue. Since Aurora is the hidden real boss, Kyle should think/say â€œdie Chefin,â€_x009d_ not â€œder Chef.â€_x009d_ Suggested: â€œ... weil die Chefin es so wollte.â€_x009d_</t>
        </is>
      </c>
      <c r="J2735" t="inlineStr">
        <is>
          <t xml:space="preserve">VOA</t>
        </is>
      </c>
      <c r="K2735" t="inlineStr">
        <is>
          <t xml:space="preserve">Script Error</t>
        </is>
      </c>
      <c r="L2735" t="inlineStr">
        <is>
          <t xml:space="preserve">Script error</t>
        </is>
      </c>
      <c r="M2735" t="str">
        <f>IFERROR(IF(VLOOKUP(L2735,'Quantification'!$A:$B,2,FALSE)&amp;""="","Unclassified",VLOOKUP(L2735,'Quantification'!$A:$B,2,FALSE)),"Unclassified")</f>
        <v>Major</v>
      </c>
      <c r="N2735" t="inlineStr">
        <is>
          <t xml:space="preserve">con-khera.mirjam@pocketfm.com</t>
        </is>
      </c>
      <c r="O2735" t="inlineStr">
        <is>
          <t xml:space="preserve">Issues found in raw</t>
        </is>
      </c>
      <c r="P2735" t="str">
        <f>IF(OR(O2735="Issues found in master",O2735="Final master"),"Master",IF(OR(O2735="Ready for Master",O2735="Issues found in raw",O2735="Raw under QC",O2735="Issues resolved in raw"),"Raw","-"))</f>
        <v>Raw</v>
      </c>
      <c r="Q2735" s="13">
        <v>46261.15069444444</v>
      </c>
      <c r="R2735" t="inlineStr">
        <is>
          <t xml:space="preserve">2026-08 (Aug)</t>
        </is>
      </c>
      <c r="S2735">
        <f>IF(M2735="Not an error",0,IF(COUNTIFS($A$2:$A2735,$A2735,$D$2:$D2735,$D2735,$M$2:$M2735,"&lt;&gt;Not an error")=1,1,0))</f>
        <v>1</v>
      </c>
      <c r="T2735">
        <f>IF(M2735&lt;&gt;"Major",0,IF(COUNTIFS($A$2:$A2735,$A2735,$D$2:$D2735,$D2735,$M$2:$M2735,"Major")=1,1,0))</f>
        <v>1</v>
      </c>
      <c r="U2735">
        <f>IF(M2735&lt;&gt;"Minor",0,IF(COUNTIFS($A$2:$A2735,$A2735,$D$2:$D2735,$D2735,$M$2:$M2735,"Minor")=1,1,0))</f>
        <v>0</v>
      </c>
    </row>
    <row r="2736">
      <c r="A2736" t="inlineStr">
        <is>
          <t xml:space="preserve">9a175f97e92a638a5697307799ea3b8b8f419aac</t>
        </is>
      </c>
      <c r="B2736" t="inlineStr">
        <is>
          <t xml:space="preserve">The Miracle Heiress</t>
        </is>
      </c>
      <c r="C2736" t="inlineStr">
        <is>
          <t xml:space="preserve">Die Wundererbin</t>
        </is>
      </c>
      <c r="D2736" t="inlineStr">
        <is>
          <t xml:space="preserve">ab351fd091d2f8fd2ef079a29842f7e84faa2630</t>
        </is>
      </c>
      <c r="E2736" t="inlineStr">
        <is>
          <t xml:space="preserve">Episode 37: Hilfe Von Der Familie Walsh</t>
        </is>
      </c>
      <c r="F2736">
        <v>37</v>
      </c>
      <c r="G2736" t="inlineStr">
        <is>
          <t xml:space="preserve">11:27-11:29</t>
        </is>
      </c>
      <c r="H2736" t="inlineStr">
        <is>
          <t xml:space="preserve">Resolved</t>
        </is>
      </c>
      <c r="I2736" t="inlineStr">
        <is>
          <t xml:space="preserve">Remarks: [Script Error]
Line from script:
"„Kannst du mich nicht mitnehmen?“"
-----
Note (if required): Dialogue attribution issue. This line should be clearly attributed to Damien.</t>
        </is>
      </c>
      <c r="J2736" t="inlineStr">
        <is>
          <t xml:space="preserve">VOA</t>
        </is>
      </c>
      <c r="K2736" t="inlineStr">
        <is>
          <t xml:space="preserve">Script Error</t>
        </is>
      </c>
      <c r="L2736" t="inlineStr">
        <is>
          <t xml:space="preserve">Script error</t>
        </is>
      </c>
      <c r="M2736" t="str">
        <f>IFERROR(IF(VLOOKUP(L2736,'Quantification'!$A:$B,2,FALSE)&amp;""="","Unclassified",VLOOKUP(L2736,'Quantification'!$A:$B,2,FALSE)),"Unclassified")</f>
        <v>Major</v>
      </c>
      <c r="N2736" t="inlineStr">
        <is>
          <t xml:space="preserve">con-khera.mirjam@pocketfm.com</t>
        </is>
      </c>
      <c r="O2736" t="inlineStr">
        <is>
          <t xml:space="preserve">Issues found in raw</t>
        </is>
      </c>
      <c r="P2736" t="str">
        <f>IF(OR(O2736="Issues found in master",O2736="Final master"),"Master",IF(OR(O2736="Ready for Master",O2736="Issues found in raw",O2736="Raw under QC",O2736="Issues resolved in raw"),"Raw","-"))</f>
        <v>Raw</v>
      </c>
      <c r="Q2736" s="13">
        <v>46261.15069444444</v>
      </c>
      <c r="R2736" t="inlineStr">
        <is>
          <t xml:space="preserve">2026-08 (Aug)</t>
        </is>
      </c>
      <c r="S2736">
        <f>IF(M2736="Not an error",0,IF(COUNTIFS($A$2:$A2736,$A2736,$D$2:$D2736,$D2736,$M$2:$M2736,"&lt;&gt;Not an error")=1,1,0))</f>
        <v>0</v>
      </c>
      <c r="T2736">
        <f>IF(M2736&lt;&gt;"Major",0,IF(COUNTIFS($A$2:$A2736,$A2736,$D$2:$D2736,$D2736,$M$2:$M2736,"Major")=1,1,0))</f>
        <v>0</v>
      </c>
      <c r="U2736">
        <f>IF(M2736&lt;&gt;"Minor",0,IF(COUNTIFS($A$2:$A2736,$A2736,$D$2:$D2736,$D2736,$M$2:$M2736,"Minor")=1,1,0))</f>
        <v>0</v>
      </c>
    </row>
    <row r="2737">
      <c r="A2737" t="inlineStr">
        <is>
          <t xml:space="preserve">9a175f97e92a638a5697307799ea3b8b8f419aac</t>
        </is>
      </c>
      <c r="B2737" t="inlineStr">
        <is>
          <t xml:space="preserve">The Miracle Heiress</t>
        </is>
      </c>
      <c r="C2737" t="inlineStr">
        <is>
          <t xml:space="preserve">Die Wundererbin</t>
        </is>
      </c>
      <c r="D2737" t="inlineStr">
        <is>
          <t xml:space="preserve">ab351fd091d2f8fd2ef079a29842f7e84faa2630</t>
        </is>
      </c>
      <c r="E2737" t="inlineStr">
        <is>
          <t xml:space="preserve">Episode 37: Hilfe Von Der Familie Walsh</t>
        </is>
      </c>
      <c r="F2737">
        <v>37</v>
      </c>
      <c r="G2737" t="inlineStr">
        <is>
          <t xml:space="preserve">12:44-12:49</t>
        </is>
      </c>
      <c r="H2737" t="inlineStr">
        <is>
          <t xml:space="preserve">Resolved</t>
        </is>
      </c>
      <c r="I2737" t="inlineStr">
        <is>
          <t xml:space="preserve">Remarks: [Audio quality]
Line from script:
"„Mister Scott, ich fürchte, dabei können wir Ihnen nicht helfen.“"
-----
Note (if required): There is an odd intake of breath directly after this sentence.</t>
        </is>
      </c>
      <c r="J2737" t="inlineStr">
        <is>
          <t xml:space="preserve">VOA</t>
        </is>
      </c>
      <c r="K2737" t="inlineStr">
        <is>
          <t xml:space="preserve">Audio quality</t>
        </is>
      </c>
      <c r="L2737" t="inlineStr">
        <is>
          <t xml:space="preserve">Audio quality</t>
        </is>
      </c>
      <c r="M2737" t="str">
        <f>IFERROR(IF(VLOOKUP(L2737,'Quantification'!$A:$B,2,FALSE)&amp;""="","Unclassified",VLOOKUP(L2737,'Quantification'!$A:$B,2,FALSE)),"Unclassified")</f>
        <v>Major</v>
      </c>
      <c r="N2737" t="inlineStr">
        <is>
          <t xml:space="preserve">con-khera.mirjam@pocketfm.com</t>
        </is>
      </c>
      <c r="O2737" t="inlineStr">
        <is>
          <t xml:space="preserve">Issues found in raw</t>
        </is>
      </c>
      <c r="P2737" t="str">
        <f>IF(OR(O2737="Issues found in master",O2737="Final master"),"Master",IF(OR(O2737="Ready for Master",O2737="Issues found in raw",O2737="Raw under QC",O2737="Issues resolved in raw"),"Raw","-"))</f>
        <v>Raw</v>
      </c>
      <c r="Q2737" s="13">
        <v>46261.15069444444</v>
      </c>
      <c r="R2737" t="inlineStr">
        <is>
          <t xml:space="preserve">2026-08 (Aug)</t>
        </is>
      </c>
      <c r="S2737">
        <f>IF(M2737="Not an error",0,IF(COUNTIFS($A$2:$A2737,$A2737,$D$2:$D2737,$D2737,$M$2:$M2737,"&lt;&gt;Not an error")=1,1,0))</f>
        <v>0</v>
      </c>
      <c r="T2737">
        <f>IF(M2737&lt;&gt;"Major",0,IF(COUNTIFS($A$2:$A2737,$A2737,$D$2:$D2737,$D2737,$M$2:$M2737,"Major")=1,1,0))</f>
        <v>0</v>
      </c>
      <c r="U2737">
        <f>IF(M2737&lt;&gt;"Minor",0,IF(COUNTIFS($A$2:$A2737,$A2737,$D$2:$D2737,$D2737,$M$2:$M2737,"Minor")=1,1,0))</f>
        <v>0</v>
      </c>
    </row>
    <row r="2738">
      <c r="A2738" t="inlineStr">
        <is>
          <t xml:space="preserve">9a175f97e92a638a5697307799ea3b8b8f419aac</t>
        </is>
      </c>
      <c r="B2738" t="inlineStr">
        <is>
          <t xml:space="preserve">The Miracle Heiress</t>
        </is>
      </c>
      <c r="C2738" t="inlineStr">
        <is>
          <t xml:space="preserve">Die Wundererbin</t>
        </is>
      </c>
      <c r="D2738" t="inlineStr">
        <is>
          <t xml:space="preserve">f58575500691012907f9f22a2890b987faf17d6f</t>
        </is>
      </c>
      <c r="E2738" t="inlineStr">
        <is>
          <t xml:space="preserve">Episode 38: Gierige Familie Scott</t>
        </is>
      </c>
      <c r="F2738">
        <v>38</v>
      </c>
      <c r="G2738" t="inlineStr">
        <is>
          <t xml:space="preserve">12:00-12:13</t>
        </is>
      </c>
      <c r="H2738" t="inlineStr">
        <is>
          <t xml:space="preserve">Ignore</t>
        </is>
      </c>
      <c r="I2738" t="inlineStr">
        <is>
          <t xml:space="preserve">Remarks: [Script Error]
Line from script:
"â€žDeine Eltern, nein, warteâ€œ, korrigierte sich DÃ¤mien. â€žUnsere Eltern sind sehr kluge Leute.â€œ Er lÃ¤chelte sie an. â€žWir sind doch jetzt praktisch eine Familie, oder?â€œ"
-----
Note (if required): Tone / character issue. This sounds too forced and inappropriate in context. It should stay teasing without implying they already share parents. Suggested: â€œDeine Eltern sind wirklich klug. Sie wissen eben, wann sie uns allein lassen mÃ¼ssen.â€_x009d_</t>
        </is>
      </c>
      <c r="J2738" t="inlineStr">
        <is>
          <t xml:space="preserve">VOA</t>
        </is>
      </c>
      <c r="K2738" t="inlineStr">
        <is>
          <t xml:space="preserve">Script Error</t>
        </is>
      </c>
      <c r="L2738" t="inlineStr">
        <is>
          <t xml:space="preserve">Script error</t>
        </is>
      </c>
      <c r="M2738" t="str">
        <f>IFERROR(IF(VLOOKUP(L2738,'Quantification'!$A:$B,2,FALSE)&amp;""="","Unclassified",VLOOKUP(L2738,'Quantification'!$A:$B,2,FALSE)),"Unclassified")</f>
        <v>Major</v>
      </c>
      <c r="N2738" t="inlineStr">
        <is>
          <t xml:space="preserve">con-khera.mirjam@pocketfm.com</t>
        </is>
      </c>
      <c r="O2738" t="inlineStr">
        <is>
          <t xml:space="preserve">Issues found in raw</t>
        </is>
      </c>
      <c r="P2738" t="str">
        <f>IF(OR(O2738="Issues found in master",O2738="Final master"),"Master",IF(OR(O2738="Ready for Master",O2738="Issues found in raw",O2738="Raw under QC",O2738="Issues resolved in raw"),"Raw","-"))</f>
        <v>Raw</v>
      </c>
      <c r="Q2738" s="13">
        <v>46261.15069444444</v>
      </c>
      <c r="R2738" t="inlineStr">
        <is>
          <t xml:space="preserve">2026-08 (Aug)</t>
        </is>
      </c>
      <c r="S2738">
        <f>IF(M2738="Not an error",0,IF(COUNTIFS($A$2:$A2738,$A2738,$D$2:$D2738,$D2738,$M$2:$M2738,"&lt;&gt;Not an error")=1,1,0))</f>
        <v>1</v>
      </c>
      <c r="T2738">
        <f>IF(M2738&lt;&gt;"Major",0,IF(COUNTIFS($A$2:$A2738,$A2738,$D$2:$D2738,$D2738,$M$2:$M2738,"Major")=1,1,0))</f>
        <v>1</v>
      </c>
      <c r="U2738">
        <f>IF(M2738&lt;&gt;"Minor",0,IF(COUNTIFS($A$2:$A2738,$A2738,$D$2:$D2738,$D2738,$M$2:$M2738,"Minor")=1,1,0))</f>
        <v>0</v>
      </c>
    </row>
    <row r="2739">
      <c r="A2739" t="inlineStr">
        <is>
          <t xml:space="preserve">9a175f97e92a638a5697307799ea3b8b8f419aac</t>
        </is>
      </c>
      <c r="B2739" t="inlineStr">
        <is>
          <t xml:space="preserve">The Miracle Heiress</t>
        </is>
      </c>
      <c r="C2739" t="inlineStr">
        <is>
          <t xml:space="preserve">Die Wundererbin</t>
        </is>
      </c>
      <c r="D2739" t="inlineStr">
        <is>
          <t xml:space="preserve">f58575500691012907f9f22a2890b987faf17d6f</t>
        </is>
      </c>
      <c r="E2739" t="inlineStr">
        <is>
          <t xml:space="preserve">Episode 38: Gierige Familie Scott</t>
        </is>
      </c>
      <c r="F2739">
        <v>38</v>
      </c>
      <c r="G2739" t="inlineStr">
        <is>
          <t xml:space="preserve">12:32-12:35</t>
        </is>
      </c>
      <c r="H2739" t="inlineStr">
        <is>
          <t xml:space="preserve">Resolved</t>
        </is>
      </c>
      <c r="I2739" t="inlineStr">
        <is>
          <t xml:space="preserve">Remarks: [Mispronunciation]
Line from script:
"„Er wartet seit Stunden auf Sie, Miss“, warf Jacob vom Vordersitz ein."
-----
Note (if required): Jacob is pronounced incorrectly. The name should be pronounced with English pronunciation.</t>
        </is>
      </c>
      <c r="J2739" t="inlineStr">
        <is>
          <t xml:space="preserve">VOA</t>
        </is>
      </c>
      <c r="K2739" t="inlineStr">
        <is>
          <t xml:space="preserve">Mispronunciation</t>
        </is>
      </c>
      <c r="L2739" t="inlineStr">
        <is>
          <t xml:space="preserve">Mispronunciation</t>
        </is>
      </c>
      <c r="M2739" t="str">
        <f>IFERROR(IF(VLOOKUP(L2739,'Quantification'!$A:$B,2,FALSE)&amp;""="","Unclassified",VLOOKUP(L2739,'Quantification'!$A:$B,2,FALSE)),"Unclassified")</f>
        <v>Major</v>
      </c>
      <c r="N2739" t="inlineStr">
        <is>
          <t xml:space="preserve">con-khera.mirjam@pocketfm.com</t>
        </is>
      </c>
      <c r="O2739" t="inlineStr">
        <is>
          <t xml:space="preserve">Issues found in raw</t>
        </is>
      </c>
      <c r="P2739" t="str">
        <f>IF(OR(O2739="Issues found in master",O2739="Final master"),"Master",IF(OR(O2739="Ready for Master",O2739="Issues found in raw",O2739="Raw under QC",O2739="Issues resolved in raw"),"Raw","-"))</f>
        <v>Raw</v>
      </c>
      <c r="Q2739" s="13">
        <v>46261.15069444444</v>
      </c>
      <c r="R2739" t="inlineStr">
        <is>
          <t xml:space="preserve">2026-08 (Aug)</t>
        </is>
      </c>
      <c r="S2739">
        <f>IF(M2739="Not an error",0,IF(COUNTIFS($A$2:$A2739,$A2739,$D$2:$D2739,$D2739,$M$2:$M2739,"&lt;&gt;Not an error")=1,1,0))</f>
        <v>0</v>
      </c>
      <c r="T2739">
        <f>IF(M2739&lt;&gt;"Major",0,IF(COUNTIFS($A$2:$A2739,$A2739,$D$2:$D2739,$D2739,$M$2:$M2739,"Major")=1,1,0))</f>
        <v>0</v>
      </c>
      <c r="U2739">
        <f>IF(M2739&lt;&gt;"Minor",0,IF(COUNTIFS($A$2:$A2739,$A2739,$D$2:$D2739,$D2739,$M$2:$M2739,"Minor")=1,1,0))</f>
        <v>0</v>
      </c>
    </row>
    <row r="2740">
      <c r="A2740" t="inlineStr">
        <is>
          <t xml:space="preserve">9a175f97e92a638a5697307799ea3b8b8f419aac</t>
        </is>
      </c>
      <c r="B2740" t="inlineStr">
        <is>
          <t xml:space="preserve">The Miracle Heiress</t>
        </is>
      </c>
      <c r="C2740" t="inlineStr">
        <is>
          <t xml:space="preserve">Die Wundererbin</t>
        </is>
      </c>
      <c r="D2740" t="inlineStr">
        <is>
          <t xml:space="preserve">f58575500691012907f9f22a2890b987faf17d6f</t>
        </is>
      </c>
      <c r="E2740" t="inlineStr">
        <is>
          <t xml:space="preserve">Episode 38: Gierige Familie Scott</t>
        </is>
      </c>
      <c r="F2740">
        <v>38</v>
      </c>
      <c r="G2740" t="inlineStr">
        <is>
          <t xml:space="preserve">12:48-12:52</t>
        </is>
      </c>
      <c r="H2740" t="inlineStr">
        <is>
          <t xml:space="preserve">Resolved</t>
        </is>
      </c>
      <c r="I2740" t="inlineStr">
        <is>
          <t xml:space="preserve">Remarks: [Mispronunciation]
Line from script:
"Jacob zuckte zusammen und fragte sich, ob er zu weit gegangen war."
-----
Note (if required): Jacob is pronounced incorrectly. The name should be pronounced with English pronunciation.</t>
        </is>
      </c>
      <c r="J2740" t="inlineStr">
        <is>
          <t xml:space="preserve">VOA</t>
        </is>
      </c>
      <c r="K2740" t="inlineStr">
        <is>
          <t xml:space="preserve">Mispronunciation</t>
        </is>
      </c>
      <c r="L2740" t="inlineStr">
        <is>
          <t xml:space="preserve">Mispronunciation</t>
        </is>
      </c>
      <c r="M2740" t="str">
        <f>IFERROR(IF(VLOOKUP(L2740,'Quantification'!$A:$B,2,FALSE)&amp;""="","Unclassified",VLOOKUP(L2740,'Quantification'!$A:$B,2,FALSE)),"Unclassified")</f>
        <v>Major</v>
      </c>
      <c r="N2740" t="inlineStr">
        <is>
          <t xml:space="preserve">con-khera.mirjam@pocketfm.com</t>
        </is>
      </c>
      <c r="O2740" t="inlineStr">
        <is>
          <t xml:space="preserve">Issues found in raw</t>
        </is>
      </c>
      <c r="P2740" t="str">
        <f>IF(OR(O2740="Issues found in master",O2740="Final master"),"Master",IF(OR(O2740="Ready for Master",O2740="Issues found in raw",O2740="Raw under QC",O2740="Issues resolved in raw"),"Raw","-"))</f>
        <v>Raw</v>
      </c>
      <c r="Q2740" s="13">
        <v>46261.15069444444</v>
      </c>
      <c r="R2740" t="inlineStr">
        <is>
          <t xml:space="preserve">2026-08 (Aug)</t>
        </is>
      </c>
      <c r="S2740">
        <f>IF(M2740="Not an error",0,IF(COUNTIFS($A$2:$A2740,$A2740,$D$2:$D2740,$D2740,$M$2:$M2740,"&lt;&gt;Not an error")=1,1,0))</f>
        <v>0</v>
      </c>
      <c r="T2740">
        <f>IF(M2740&lt;&gt;"Major",0,IF(COUNTIFS($A$2:$A2740,$A2740,$D$2:$D2740,$D2740,$M$2:$M2740,"Major")=1,1,0))</f>
        <v>0</v>
      </c>
      <c r="U2740">
        <f>IF(M2740&lt;&gt;"Minor",0,IF(COUNTIFS($A$2:$A2740,$A2740,$D$2:$D2740,$D2740,$M$2:$M2740,"Minor")=1,1,0))</f>
        <v>0</v>
      </c>
    </row>
    <row r="2741">
      <c r="A2741" t="inlineStr">
        <is>
          <t xml:space="preserve">9a175f97e92a638a5697307799ea3b8b8f419aac</t>
        </is>
      </c>
      <c r="B2741" t="inlineStr">
        <is>
          <t xml:space="preserve">The Miracle Heiress</t>
        </is>
      </c>
      <c r="C2741" t="inlineStr">
        <is>
          <t xml:space="preserve">Die Wundererbin</t>
        </is>
      </c>
      <c r="D2741" t="inlineStr">
        <is>
          <t xml:space="preserve">bf627f935080381c764f7d6c4216d543d33d4af9</t>
        </is>
      </c>
      <c r="E2741" t="inlineStr">
        <is>
          <t xml:space="preserve">Episode 39: Martin Scotts Notfallplan</t>
        </is>
      </c>
      <c r="F2741">
        <v>39</v>
      </c>
      <c r="G2741" t="inlineStr">
        <is>
          <t xml:space="preserve">0:59-1:03</t>
        </is>
      </c>
      <c r="H2741" t="inlineStr">
        <is>
          <t xml:space="preserve">Resolved</t>
        </is>
      </c>
      <c r="I2741" t="inlineStr">
        <is>
          <t xml:space="preserve">Remarks: [Script Error]
Line from script:
"Als sie nicht antwortete, prasselte eine neue Flut von Nachrichten von Martin auf sie ein."
-----
Note (if required): Logic issue. Aurora has just blocked Martinâ€™s number, so he should not be able to send more messages from that same number. Suggested: â€œKurz darauf prasselte eine neue Flut von Nachrichten von einer unbekannten Nummer auf sie ein.â€_x009d_</t>
        </is>
      </c>
      <c r="J2741" t="inlineStr">
        <is>
          <t xml:space="preserve">VOA</t>
        </is>
      </c>
      <c r="K2741" t="inlineStr">
        <is>
          <t xml:space="preserve">Script Error</t>
        </is>
      </c>
      <c r="L2741" t="inlineStr">
        <is>
          <t xml:space="preserve">Script error</t>
        </is>
      </c>
      <c r="M2741" t="str">
        <f>IFERROR(IF(VLOOKUP(L2741,'Quantification'!$A:$B,2,FALSE)&amp;""="","Unclassified",VLOOKUP(L2741,'Quantification'!$A:$B,2,FALSE)),"Unclassified")</f>
        <v>Major</v>
      </c>
      <c r="N2741" t="inlineStr">
        <is>
          <t xml:space="preserve">con-khera.mirjam@pocketfm.com</t>
        </is>
      </c>
      <c r="O2741" t="inlineStr">
        <is>
          <t xml:space="preserve">Issues found in raw</t>
        </is>
      </c>
      <c r="P2741" t="str">
        <f>IF(OR(O2741="Issues found in master",O2741="Final master"),"Master",IF(OR(O2741="Ready for Master",O2741="Issues found in raw",O2741="Raw under QC",O2741="Issues resolved in raw"),"Raw","-"))</f>
        <v>Raw</v>
      </c>
      <c r="Q2741" s="13">
        <v>46261.15069444444</v>
      </c>
      <c r="R2741" t="inlineStr">
        <is>
          <t xml:space="preserve">2026-08 (Aug)</t>
        </is>
      </c>
      <c r="S2741">
        <f>IF(M2741="Not an error",0,IF(COUNTIFS($A$2:$A2741,$A2741,$D$2:$D2741,$D2741,$M$2:$M2741,"&lt;&gt;Not an error")=1,1,0))</f>
        <v>1</v>
      </c>
      <c r="T2741">
        <f>IF(M2741&lt;&gt;"Major",0,IF(COUNTIFS($A$2:$A2741,$A2741,$D$2:$D2741,$D2741,$M$2:$M2741,"Major")=1,1,0))</f>
        <v>1</v>
      </c>
      <c r="U2741">
        <f>IF(M2741&lt;&gt;"Minor",0,IF(COUNTIFS($A$2:$A2741,$A2741,$D$2:$D2741,$D2741,$M$2:$M2741,"Minor")=1,1,0))</f>
        <v>0</v>
      </c>
    </row>
    <row r="2742">
      <c r="A2742" t="inlineStr">
        <is>
          <t xml:space="preserve">9a175f97e92a638a5697307799ea3b8b8f419aac</t>
        </is>
      </c>
      <c r="B2742" t="inlineStr">
        <is>
          <t xml:space="preserve">The Miracle Heiress</t>
        </is>
      </c>
      <c r="C2742" t="inlineStr">
        <is>
          <t xml:space="preserve">Die Wundererbin</t>
        </is>
      </c>
      <c r="D2742" t="inlineStr">
        <is>
          <t xml:space="preserve">bf627f935080381c764f7d6c4216d543d33d4af9</t>
        </is>
      </c>
      <c r="E2742" t="inlineStr">
        <is>
          <t xml:space="preserve">Episode 39: Martin Scotts Notfallplan</t>
        </is>
      </c>
      <c r="F2742">
        <v>39</v>
      </c>
      <c r="G2742" t="inlineStr">
        <is>
          <t xml:space="preserve">1:17-1:19</t>
        </is>
      </c>
      <c r="H2742" t="inlineStr">
        <is>
          <t xml:space="preserve">Ignore</t>
        </is>
      </c>
      <c r="I2742" t="inlineStr">
        <is>
          <t xml:space="preserve">Remarks: [Script Error]
Line from script:
"Hat dieser Diener heute die Wahrheit gesagt?"
-----
Note (if required): Character / wording issue. This should refer to an employee, not a servant. Suggested: â€œHat diese Angestellte heute die Wahrheit gesagt?â€_x009d_</t>
        </is>
      </c>
      <c r="J2742" t="inlineStr">
        <is>
          <t xml:space="preserve">VOA</t>
        </is>
      </c>
      <c r="K2742" t="inlineStr">
        <is>
          <t xml:space="preserve">Script Error</t>
        </is>
      </c>
      <c r="L2742" t="inlineStr">
        <is>
          <t xml:space="preserve">Script error</t>
        </is>
      </c>
      <c r="M2742" t="str">
        <f>IFERROR(IF(VLOOKUP(L2742,'Quantification'!$A:$B,2,FALSE)&amp;""="","Unclassified",VLOOKUP(L2742,'Quantification'!$A:$B,2,FALSE)),"Unclassified")</f>
        <v>Major</v>
      </c>
      <c r="N2742" t="inlineStr">
        <is>
          <t xml:space="preserve">con-khera.mirjam@pocketfm.com</t>
        </is>
      </c>
      <c r="O2742" t="inlineStr">
        <is>
          <t xml:space="preserve">Issues found in raw</t>
        </is>
      </c>
      <c r="P2742" t="str">
        <f>IF(OR(O2742="Issues found in master",O2742="Final master"),"Master",IF(OR(O2742="Ready for Master",O2742="Issues found in raw",O2742="Raw under QC",O2742="Issues resolved in raw"),"Raw","-"))</f>
        <v>Raw</v>
      </c>
      <c r="Q2742" s="13">
        <v>46261.15069444444</v>
      </c>
      <c r="R2742" t="inlineStr">
        <is>
          <t xml:space="preserve">2026-08 (Aug)</t>
        </is>
      </c>
      <c r="S2742">
        <f>IF(M2742="Not an error",0,IF(COUNTIFS($A$2:$A2742,$A2742,$D$2:$D2742,$D2742,$M$2:$M2742,"&lt;&gt;Not an error")=1,1,0))</f>
        <v>0</v>
      </c>
      <c r="T2742">
        <f>IF(M2742&lt;&gt;"Major",0,IF(COUNTIFS($A$2:$A2742,$A2742,$D$2:$D2742,$D2742,$M$2:$M2742,"Major")=1,1,0))</f>
        <v>0</v>
      </c>
      <c r="U2742">
        <f>IF(M2742&lt;&gt;"Minor",0,IF(COUNTIFS($A$2:$A2742,$A2742,$D$2:$D2742,$D2742,$M$2:$M2742,"Minor")=1,1,0))</f>
        <v>0</v>
      </c>
    </row>
    <row r="2743">
      <c r="A2743" t="inlineStr">
        <is>
          <t xml:space="preserve">9a175f97e92a638a5697307799ea3b8b8f419aac</t>
        </is>
      </c>
      <c r="B2743" t="inlineStr">
        <is>
          <t xml:space="preserve">The Miracle Heiress</t>
        </is>
      </c>
      <c r="C2743" t="inlineStr">
        <is>
          <t xml:space="preserve">Die Wundererbin</t>
        </is>
      </c>
      <c r="D2743" t="inlineStr">
        <is>
          <t xml:space="preserve">bf627f935080381c764f7d6c4216d543d33d4af9</t>
        </is>
      </c>
      <c r="E2743" t="inlineStr">
        <is>
          <t xml:space="preserve">Episode 39: Martin Scotts Notfallplan</t>
        </is>
      </c>
      <c r="F2743">
        <v>39</v>
      </c>
      <c r="G2743" t="inlineStr">
        <is>
          <t xml:space="preserve">1:42-1:48</t>
        </is>
      </c>
      <c r="H2743" t="inlineStr">
        <is>
          <t xml:space="preserve">Resolved</t>
        </is>
      </c>
      <c r="I2743" t="inlineStr">
        <is>
          <t xml:space="preserve">Remarks: [Script Error]
Line from script:
"Ein bitteres Grinsen verzog Auroras Lippen. Sie blockierte ihn auch in der Nachrichten-App und steckte ihr Handy zurÃ¼ck in die Tasche, als wÃ¤re nichts geschehen."
-----
Note (if required): Logic / wording issue. If Aurora has already blocked Martinâ€™s number, â€œNachrichten-Appâ€_x009d_ sounds unclear and repetitive. If this refers to a separate messenger, specify it. Suggested: â€œSie blockierte ihn auch im Messenger und steckte ihr Handy zurÃ¼ck in die Tasche, als wÃ¤re nichts geschehen.â€_x009d_</t>
        </is>
      </c>
      <c r="J2743" t="inlineStr">
        <is>
          <t xml:space="preserve">VOA</t>
        </is>
      </c>
      <c r="K2743" t="inlineStr">
        <is>
          <t xml:space="preserve">Script Error</t>
        </is>
      </c>
      <c r="L2743" t="inlineStr">
        <is>
          <t xml:space="preserve">Script error</t>
        </is>
      </c>
      <c r="M2743" t="str">
        <f>IFERROR(IF(VLOOKUP(L2743,'Quantification'!$A:$B,2,FALSE)&amp;""="","Unclassified",VLOOKUP(L2743,'Quantification'!$A:$B,2,FALSE)),"Unclassified")</f>
        <v>Major</v>
      </c>
      <c r="N2743" t="inlineStr">
        <is>
          <t xml:space="preserve">con-khera.mirjam@pocketfm.com</t>
        </is>
      </c>
      <c r="O2743" t="inlineStr">
        <is>
          <t xml:space="preserve">Issues found in raw</t>
        </is>
      </c>
      <c r="P2743" t="str">
        <f>IF(OR(O2743="Issues found in master",O2743="Final master"),"Master",IF(OR(O2743="Ready for Master",O2743="Issues found in raw",O2743="Raw under QC",O2743="Issues resolved in raw"),"Raw","-"))</f>
        <v>Raw</v>
      </c>
      <c r="Q2743" s="13">
        <v>46261.15069444444</v>
      </c>
      <c r="R2743" t="inlineStr">
        <is>
          <t xml:space="preserve">2026-08 (Aug)</t>
        </is>
      </c>
      <c r="S2743">
        <f>IF(M2743="Not an error",0,IF(COUNTIFS($A$2:$A2743,$A2743,$D$2:$D2743,$D2743,$M$2:$M2743,"&lt;&gt;Not an error")=1,1,0))</f>
        <v>0</v>
      </c>
      <c r="T2743">
        <f>IF(M2743&lt;&gt;"Major",0,IF(COUNTIFS($A$2:$A2743,$A2743,$D$2:$D2743,$D2743,$M$2:$M2743,"Major")=1,1,0))</f>
        <v>0</v>
      </c>
      <c r="U2743">
        <f>IF(M2743&lt;&gt;"Minor",0,IF(COUNTIFS($A$2:$A2743,$A2743,$D$2:$D2743,$D2743,$M$2:$M2743,"Minor")=1,1,0))</f>
        <v>0</v>
      </c>
    </row>
    <row r="2744">
      <c r="A2744" t="inlineStr">
        <is>
          <t xml:space="preserve">9a175f97e92a638a5697307799ea3b8b8f419aac</t>
        </is>
      </c>
      <c r="B2744" t="inlineStr">
        <is>
          <t xml:space="preserve">The Miracle Heiress</t>
        </is>
      </c>
      <c r="C2744" t="inlineStr">
        <is>
          <t xml:space="preserve">Die Wundererbin</t>
        </is>
      </c>
      <c r="D2744" t="inlineStr">
        <is>
          <t xml:space="preserve">bf627f935080381c764f7d6c4216d543d33d4af9</t>
        </is>
      </c>
      <c r="E2744" t="inlineStr">
        <is>
          <t xml:space="preserve">Episode 39: Martin Scotts Notfallplan</t>
        </is>
      </c>
      <c r="F2744">
        <v>39</v>
      </c>
      <c r="G2744" t="inlineStr">
        <is>
          <t xml:space="preserve">3:07-3:13</t>
        </is>
      </c>
      <c r="H2744" t="inlineStr">
        <is>
          <t xml:space="preserve">Ignore</t>
        </is>
      </c>
      <c r="I2744" t="inlineStr">
        <is>
          <t xml:space="preserve">Remarks: [Script Error]
Line from script:
"Und dass du, wann immer du Freizeit hast, sie mit ihm verbringen und an ihn denken solltest."
-----
Note (if required): Tone / consent issue. This sounds too heavy-handed and controlling. The sentence is unnecessary and should be removed.</t>
        </is>
      </c>
      <c r="J2744" t="inlineStr">
        <is>
          <t xml:space="preserve">VOA</t>
        </is>
      </c>
      <c r="K2744" t="inlineStr">
        <is>
          <t xml:space="preserve">Script Error</t>
        </is>
      </c>
      <c r="L2744" t="inlineStr">
        <is>
          <t xml:space="preserve">Script error</t>
        </is>
      </c>
      <c r="M2744" t="str">
        <f>IFERROR(IF(VLOOKUP(L2744,'Quantification'!$A:$B,2,FALSE)&amp;""="","Unclassified",VLOOKUP(L2744,'Quantification'!$A:$B,2,FALSE)),"Unclassified")</f>
        <v>Major</v>
      </c>
      <c r="N2744" t="inlineStr">
        <is>
          <t xml:space="preserve">con-khera.mirjam@pocketfm.com</t>
        </is>
      </c>
      <c r="O2744" t="inlineStr">
        <is>
          <t xml:space="preserve">Issues found in raw</t>
        </is>
      </c>
      <c r="P2744" t="str">
        <f>IF(OR(O2744="Issues found in master",O2744="Final master"),"Master",IF(OR(O2744="Ready for Master",O2744="Issues found in raw",O2744="Raw under QC",O2744="Issues resolved in raw"),"Raw","-"))</f>
        <v>Raw</v>
      </c>
      <c r="Q2744" s="13">
        <v>46261.15069444444</v>
      </c>
      <c r="R2744" t="inlineStr">
        <is>
          <t xml:space="preserve">2026-08 (Aug)</t>
        </is>
      </c>
      <c r="S2744">
        <f>IF(M2744="Not an error",0,IF(COUNTIFS($A$2:$A2744,$A2744,$D$2:$D2744,$D2744,$M$2:$M2744,"&lt;&gt;Not an error")=1,1,0))</f>
        <v>0</v>
      </c>
      <c r="T2744">
        <f>IF(M2744&lt;&gt;"Major",0,IF(COUNTIFS($A$2:$A2744,$A2744,$D$2:$D2744,$D2744,$M$2:$M2744,"Major")=1,1,0))</f>
        <v>0</v>
      </c>
      <c r="U2744">
        <f>IF(M2744&lt;&gt;"Minor",0,IF(COUNTIFS($A$2:$A2744,$A2744,$D$2:$D2744,$D2744,$M$2:$M2744,"Minor")=1,1,0))</f>
        <v>0</v>
      </c>
    </row>
    <row r="2745">
      <c r="A2745" t="inlineStr">
        <is>
          <t xml:space="preserve">9a175f97e92a638a5697307799ea3b8b8f419aac</t>
        </is>
      </c>
      <c r="B2745" t="inlineStr">
        <is>
          <t xml:space="preserve">The Miracle Heiress</t>
        </is>
      </c>
      <c r="C2745" t="inlineStr">
        <is>
          <t xml:space="preserve">Die Wundererbin</t>
        </is>
      </c>
      <c r="D2745" t="inlineStr">
        <is>
          <t xml:space="preserve">bf627f935080381c764f7d6c4216d543d33d4af9</t>
        </is>
      </c>
      <c r="E2745" t="inlineStr">
        <is>
          <t xml:space="preserve">Episode 39: Martin Scotts Notfallplan</t>
        </is>
      </c>
      <c r="F2745">
        <v>39</v>
      </c>
      <c r="G2745" t="inlineStr">
        <is>
          <t xml:space="preserve">5:03-5:05</t>
        </is>
      </c>
      <c r="H2745" t="inlineStr">
        <is>
          <t xml:space="preserve">Resolved</t>
        </is>
      </c>
      <c r="I2745" t="inlineStr">
        <is>
          <t xml:space="preserve">Remarks: [Script Error]
Line from script:
"Sein Gesicht ist auf jedem Magazincover."
-----
Note (if required): Continuity issue. This contradicts the later statement that he lives reclusively, never appears publicly or speaks to the media, and almost no one knows what he looks like. Suggested: remove or revise this line.</t>
        </is>
      </c>
      <c r="J2745" t="inlineStr">
        <is>
          <t xml:space="preserve">VOA</t>
        </is>
      </c>
      <c r="K2745" t="inlineStr">
        <is>
          <t xml:space="preserve">Script Error</t>
        </is>
      </c>
      <c r="L2745" t="inlineStr">
        <is>
          <t xml:space="preserve">Script error</t>
        </is>
      </c>
      <c r="M2745" t="str">
        <f>IFERROR(IF(VLOOKUP(L2745,'Quantification'!$A:$B,2,FALSE)&amp;""="","Unclassified",VLOOKUP(L2745,'Quantification'!$A:$B,2,FALSE)),"Unclassified")</f>
        <v>Major</v>
      </c>
      <c r="N2745" t="inlineStr">
        <is>
          <t xml:space="preserve">con-khera.mirjam@pocketfm.com</t>
        </is>
      </c>
      <c r="O2745" t="inlineStr">
        <is>
          <t xml:space="preserve">Issues found in raw</t>
        </is>
      </c>
      <c r="P2745" t="str">
        <f>IF(OR(O2745="Issues found in master",O2745="Final master"),"Master",IF(OR(O2745="Ready for Master",O2745="Issues found in raw",O2745="Raw under QC",O2745="Issues resolved in raw"),"Raw","-"))</f>
        <v>Raw</v>
      </c>
      <c r="Q2745" s="13">
        <v>46261.15069444444</v>
      </c>
      <c r="R2745" t="inlineStr">
        <is>
          <t xml:space="preserve">2026-08 (Aug)</t>
        </is>
      </c>
      <c r="S2745">
        <f>IF(M2745="Not an error",0,IF(COUNTIFS($A$2:$A2745,$A2745,$D$2:$D2745,$D2745,$M$2:$M2745,"&lt;&gt;Not an error")=1,1,0))</f>
        <v>0</v>
      </c>
      <c r="T2745">
        <f>IF(M2745&lt;&gt;"Major",0,IF(COUNTIFS($A$2:$A2745,$A2745,$D$2:$D2745,$D2745,$M$2:$M2745,"Major")=1,1,0))</f>
        <v>0</v>
      </c>
      <c r="U2745">
        <f>IF(M2745&lt;&gt;"Minor",0,IF(COUNTIFS($A$2:$A2745,$A2745,$D$2:$D2745,$D2745,$M$2:$M2745,"Minor")=1,1,0))</f>
        <v>0</v>
      </c>
    </row>
    <row r="2746">
      <c r="A2746" t="inlineStr">
        <is>
          <t xml:space="preserve">9a175f97e92a638a5697307799ea3b8b8f419aac</t>
        </is>
      </c>
      <c r="B2746" t="inlineStr">
        <is>
          <t xml:space="preserve">The Miracle Heiress</t>
        </is>
      </c>
      <c r="C2746" t="inlineStr">
        <is>
          <t xml:space="preserve">Die Wundererbin</t>
        </is>
      </c>
      <c r="D2746" t="inlineStr">
        <is>
          <t xml:space="preserve">bf627f935080381c764f7d6c4216d543d33d4af9</t>
        </is>
      </c>
      <c r="E2746" t="inlineStr">
        <is>
          <t xml:space="preserve">Episode 39: Martin Scotts Notfallplan</t>
        </is>
      </c>
      <c r="F2746">
        <v>39</v>
      </c>
      <c r="G2746" t="inlineStr">
        <is>
          <t xml:space="preserve">6:43-6:52</t>
        </is>
      </c>
      <c r="H2746" t="inlineStr">
        <is>
          <t xml:space="preserve">Resolved</t>
        </is>
      </c>
      <c r="I2746" t="inlineStr">
        <is>
          <t xml:space="preserve">Remarks: [Script Error]
Line from script:
"Sie dachte, wenn sie jemanden wie Donovan Hawthorne auf ihre Seite ziehen kÃ¶nnten, wÃ¼rde die Familie Walsh es nicht mehr wagen, sich mit ihnen anzulegen."
-----
Note (if required): Logic issue. The Walsh family has not actively gone against them yet; they are refusing to help and looking down on them. Suggested: â€œ... wÃ¼rde die Familie Walsh es nicht mehr wagen, auf sie herabzusehen.â€_x009d_</t>
        </is>
      </c>
      <c r="J2746" t="inlineStr">
        <is>
          <t xml:space="preserve">VOA</t>
        </is>
      </c>
      <c r="K2746" t="inlineStr">
        <is>
          <t xml:space="preserve">Script Error</t>
        </is>
      </c>
      <c r="L2746" t="inlineStr">
        <is>
          <t xml:space="preserve">Script error</t>
        </is>
      </c>
      <c r="M2746" t="str">
        <f>IFERROR(IF(VLOOKUP(L2746,'Quantification'!$A:$B,2,FALSE)&amp;""="","Unclassified",VLOOKUP(L2746,'Quantification'!$A:$B,2,FALSE)),"Unclassified")</f>
        <v>Major</v>
      </c>
      <c r="N2746" t="inlineStr">
        <is>
          <t xml:space="preserve">con-khera.mirjam@pocketfm.com</t>
        </is>
      </c>
      <c r="O2746" t="inlineStr">
        <is>
          <t xml:space="preserve">Issues found in raw</t>
        </is>
      </c>
      <c r="P2746" t="str">
        <f>IF(OR(O2746="Issues found in master",O2746="Final master"),"Master",IF(OR(O2746="Ready for Master",O2746="Issues found in raw",O2746="Raw under QC",O2746="Issues resolved in raw"),"Raw","-"))</f>
        <v>Raw</v>
      </c>
      <c r="Q2746" s="13">
        <v>46261.15069444444</v>
      </c>
      <c r="R2746" t="inlineStr">
        <is>
          <t xml:space="preserve">2026-08 (Aug)</t>
        </is>
      </c>
      <c r="S2746">
        <f>IF(M2746="Not an error",0,IF(COUNTIFS($A$2:$A2746,$A2746,$D$2:$D2746,$D2746,$M$2:$M2746,"&lt;&gt;Not an error")=1,1,0))</f>
        <v>0</v>
      </c>
      <c r="T2746">
        <f>IF(M2746&lt;&gt;"Major",0,IF(COUNTIFS($A$2:$A2746,$A2746,$D$2:$D2746,$D2746,$M$2:$M2746,"Major")=1,1,0))</f>
        <v>0</v>
      </c>
      <c r="U2746">
        <f>IF(M2746&lt;&gt;"Minor",0,IF(COUNTIFS($A$2:$A2746,$A2746,$D$2:$D2746,$D2746,$M$2:$M2746,"Minor")=1,1,0))</f>
        <v>0</v>
      </c>
    </row>
    <row r="2747">
      <c r="A2747" t="inlineStr">
        <is>
          <t xml:space="preserve">9a175f97e92a638a5697307799ea3b8b8f419aac</t>
        </is>
      </c>
      <c r="B2747" t="inlineStr">
        <is>
          <t xml:space="preserve">The Miracle Heiress</t>
        </is>
      </c>
      <c r="C2747" t="inlineStr">
        <is>
          <t xml:space="preserve">Die Wundererbin</t>
        </is>
      </c>
      <c r="D2747" t="inlineStr">
        <is>
          <t xml:space="preserve">bf627f935080381c764f7d6c4216d543d33d4af9</t>
        </is>
      </c>
      <c r="E2747" t="inlineStr">
        <is>
          <t xml:space="preserve">Episode 39: Martin Scotts Notfallplan</t>
        </is>
      </c>
      <c r="F2747">
        <v>39</v>
      </c>
      <c r="G2747" t="inlineStr">
        <is>
          <t xml:space="preserve">8:21-8:25</t>
        </is>
      </c>
      <c r="H2747" t="inlineStr">
        <is>
          <t xml:space="preserve">Ignore</t>
        </is>
      </c>
      <c r="I2747" t="inlineStr">
        <is>
          <t xml:space="preserve">Remarks: [Script Error]
Line from script:
"Ich musste Damien deine Kontaktdaten quasi aus den Rippen leiern."
-----
Note (if required): Word choice issue. â€œKontaktdatenâ€_x009d_ sounds too formal here. Suggested: â€œIch musste Damien deine Nummer quasi aus den Rippen leiern.â€_x009d_</t>
        </is>
      </c>
      <c r="J2747" t="inlineStr">
        <is>
          <t xml:space="preserve">VOA</t>
        </is>
      </c>
      <c r="K2747" t="inlineStr">
        <is>
          <t xml:space="preserve">Script Error</t>
        </is>
      </c>
      <c r="L2747" t="inlineStr">
        <is>
          <t xml:space="preserve">Script error</t>
        </is>
      </c>
      <c r="M2747" t="str">
        <f>IFERROR(IF(VLOOKUP(L2747,'Quantification'!$A:$B,2,FALSE)&amp;""="","Unclassified",VLOOKUP(L2747,'Quantification'!$A:$B,2,FALSE)),"Unclassified")</f>
        <v>Major</v>
      </c>
      <c r="N2747" t="inlineStr">
        <is>
          <t xml:space="preserve">con-khera.mirjam@pocketfm.com</t>
        </is>
      </c>
      <c r="O2747" t="inlineStr">
        <is>
          <t xml:space="preserve">Issues found in raw</t>
        </is>
      </c>
      <c r="P2747" t="str">
        <f>IF(OR(O2747="Issues found in master",O2747="Final master"),"Master",IF(OR(O2747="Ready for Master",O2747="Issues found in raw",O2747="Raw under QC",O2747="Issues resolved in raw"),"Raw","-"))</f>
        <v>Raw</v>
      </c>
      <c r="Q2747" s="13">
        <v>46261.15069444444</v>
      </c>
      <c r="R2747" t="inlineStr">
        <is>
          <t xml:space="preserve">2026-08 (Aug)</t>
        </is>
      </c>
      <c r="S2747">
        <f>IF(M2747="Not an error",0,IF(COUNTIFS($A$2:$A2747,$A2747,$D$2:$D2747,$D2747,$M$2:$M2747,"&lt;&gt;Not an error")=1,1,0))</f>
        <v>0</v>
      </c>
      <c r="T2747">
        <f>IF(M2747&lt;&gt;"Major",0,IF(COUNTIFS($A$2:$A2747,$A2747,$D$2:$D2747,$D2747,$M$2:$M2747,"Major")=1,1,0))</f>
        <v>0</v>
      </c>
      <c r="U2747">
        <f>IF(M2747&lt;&gt;"Minor",0,IF(COUNTIFS($A$2:$A2747,$A2747,$D$2:$D2747,$D2747,$M$2:$M2747,"Minor")=1,1,0))</f>
        <v>0</v>
      </c>
    </row>
    <row r="2748">
      <c r="A2748" t="inlineStr">
        <is>
          <t xml:space="preserve">9a175f97e92a638a5697307799ea3b8b8f419aac</t>
        </is>
      </c>
      <c r="B2748" t="inlineStr">
        <is>
          <t xml:space="preserve">The Miracle Heiress</t>
        </is>
      </c>
      <c r="C2748" t="inlineStr">
        <is>
          <t xml:space="preserve">Die Wundererbin</t>
        </is>
      </c>
      <c r="D2748" t="inlineStr">
        <is>
          <t xml:space="preserve">bf627f935080381c764f7d6c4216d543d33d4af9</t>
        </is>
      </c>
      <c r="E2748" t="inlineStr">
        <is>
          <t xml:space="preserve">Episode 39: Martin Scotts Notfallplan</t>
        </is>
      </c>
      <c r="F2748">
        <v>39</v>
      </c>
      <c r="G2748" t="inlineStr">
        <is>
          <t xml:space="preserve">9:22-9:29</t>
        </is>
      </c>
      <c r="H2748" t="inlineStr">
        <is>
          <t xml:space="preserve">Ignore</t>
        </is>
      </c>
      <c r="I2748" t="inlineStr">
        <is>
          <t xml:space="preserve">Remarks: [Script Error]
Line from script:
"â€žDu hast ihm doch meine Daten gegebenâ€œ, antwortete Aurora mit einem Hauch von Belustigung in der Stimme."
-----
Note (if required): Word choice issue. â€œDatenâ€_x009d_ sounds too broad / impersonal here. Suggested: â€œDu hast ihm doch meinen Kontakt gegeben.â€_x009d_</t>
        </is>
      </c>
      <c r="J2748" t="inlineStr">
        <is>
          <t xml:space="preserve">VOA</t>
        </is>
      </c>
      <c r="K2748" t="inlineStr">
        <is>
          <t xml:space="preserve">Script Error</t>
        </is>
      </c>
      <c r="L2748" t="inlineStr">
        <is>
          <t xml:space="preserve">Script error</t>
        </is>
      </c>
      <c r="M2748" t="str">
        <f>IFERROR(IF(VLOOKUP(L2748,'Quantification'!$A:$B,2,FALSE)&amp;""="","Unclassified",VLOOKUP(L2748,'Quantification'!$A:$B,2,FALSE)),"Unclassified")</f>
        <v>Major</v>
      </c>
      <c r="N2748" t="inlineStr">
        <is>
          <t xml:space="preserve">con-khera.mirjam@pocketfm.com</t>
        </is>
      </c>
      <c r="O2748" t="inlineStr">
        <is>
          <t xml:space="preserve">Issues found in raw</t>
        </is>
      </c>
      <c r="P2748" t="str">
        <f>IF(OR(O2748="Issues found in master",O2748="Final master"),"Master",IF(OR(O2748="Ready for Master",O2748="Issues found in raw",O2748="Raw under QC",O2748="Issues resolved in raw"),"Raw","-"))</f>
        <v>Raw</v>
      </c>
      <c r="Q2748" s="13">
        <v>46261.15069444444</v>
      </c>
      <c r="R2748" t="inlineStr">
        <is>
          <t xml:space="preserve">2026-08 (Aug)</t>
        </is>
      </c>
      <c r="S2748">
        <f>IF(M2748="Not an error",0,IF(COUNTIFS($A$2:$A2748,$A2748,$D$2:$D2748,$D2748,$M$2:$M2748,"&lt;&gt;Not an error")=1,1,0))</f>
        <v>0</v>
      </c>
      <c r="T2748">
        <f>IF(M2748&lt;&gt;"Major",0,IF(COUNTIFS($A$2:$A2748,$A2748,$D$2:$D2748,$D2748,$M$2:$M2748,"Major")=1,1,0))</f>
        <v>0</v>
      </c>
      <c r="U2748">
        <f>IF(M2748&lt;&gt;"Minor",0,IF(COUNTIFS($A$2:$A2748,$A2748,$D$2:$D2748,$D2748,$M$2:$M2748,"Minor")=1,1,0))</f>
        <v>0</v>
      </c>
    </row>
    <row r="2749">
      <c r="A2749" t="inlineStr">
        <is>
          <t xml:space="preserve">9a175f97e92a638a5697307799ea3b8b8f419aac</t>
        </is>
      </c>
      <c r="B2749" t="inlineStr">
        <is>
          <t xml:space="preserve">The Miracle Heiress</t>
        </is>
      </c>
      <c r="C2749" t="inlineStr">
        <is>
          <t xml:space="preserve">Die Wundererbin</t>
        </is>
      </c>
      <c r="D2749" t="inlineStr">
        <is>
          <t xml:space="preserve">f7f4963a6f319e00f7e9b6e8e8eeac5cc74b821f</t>
        </is>
      </c>
      <c r="E2749" t="inlineStr">
        <is>
          <t xml:space="preserve">Episode 40: Gift Im Herzen</t>
        </is>
      </c>
      <c r="F2749">
        <v>40</v>
      </c>
      <c r="G2749" t="inlineStr">
        <is>
          <t xml:space="preserve">3:10-3:14</t>
        </is>
      </c>
      <c r="H2749" t="inlineStr">
        <is>
          <t xml:space="preserve">Resolved</t>
        </is>
      </c>
      <c r="I2749" t="inlineStr">
        <is>
          <t xml:space="preserve">Remarks: [Script Error]
Line from script:
"Diese Heirat wurde von unseren Familien arrangiert?"
-----
Note (if required): Punctuation / intonation issue. This is a statement, not a question. Suggested: â€œDiese Heirat wurde von unseren Familien arrangiert.â€_x009d_</t>
        </is>
      </c>
      <c r="J2749" t="inlineStr">
        <is>
          <t xml:space="preserve">VOA</t>
        </is>
      </c>
      <c r="K2749" t="inlineStr">
        <is>
          <t xml:space="preserve">Script Error</t>
        </is>
      </c>
      <c r="L2749" t="inlineStr">
        <is>
          <t xml:space="preserve">Script error</t>
        </is>
      </c>
      <c r="M2749" t="str">
        <f>IFERROR(IF(VLOOKUP(L2749,'Quantification'!$A:$B,2,FALSE)&amp;""="","Unclassified",VLOOKUP(L2749,'Quantification'!$A:$B,2,FALSE)),"Unclassified")</f>
        <v>Major</v>
      </c>
      <c r="N2749" t="inlineStr">
        <is>
          <t xml:space="preserve">con-khera.mirjam@pocketfm.com</t>
        </is>
      </c>
      <c r="O2749" t="inlineStr">
        <is>
          <t xml:space="preserve">Issues found in raw</t>
        </is>
      </c>
      <c r="P2749" t="str">
        <f>IF(OR(O2749="Issues found in master",O2749="Final master"),"Master",IF(OR(O2749="Ready for Master",O2749="Issues found in raw",O2749="Raw under QC",O2749="Issues resolved in raw"),"Raw","-"))</f>
        <v>Raw</v>
      </c>
      <c r="Q2749" s="13">
        <v>46261.15069444444</v>
      </c>
      <c r="R2749" t="inlineStr">
        <is>
          <t xml:space="preserve">2026-08 (Aug)</t>
        </is>
      </c>
      <c r="S2749">
        <f>IF(M2749="Not an error",0,IF(COUNTIFS($A$2:$A2749,$A2749,$D$2:$D2749,$D2749,$M$2:$M2749,"&lt;&gt;Not an error")=1,1,0))</f>
        <v>1</v>
      </c>
      <c r="T2749">
        <f>IF(M2749&lt;&gt;"Major",0,IF(COUNTIFS($A$2:$A2749,$A2749,$D$2:$D2749,$D2749,$M$2:$M2749,"Major")=1,1,0))</f>
        <v>1</v>
      </c>
      <c r="U2749">
        <f>IF(M2749&lt;&gt;"Minor",0,IF(COUNTIFS($A$2:$A2749,$A2749,$D$2:$D2749,$D2749,$M$2:$M2749,"Minor")=1,1,0))</f>
        <v>0</v>
      </c>
    </row>
    <row r="2750">
      <c r="A2750" t="inlineStr">
        <is>
          <t xml:space="preserve">9a175f97e92a638a5697307799ea3b8b8f419aac</t>
        </is>
      </c>
      <c r="B2750" t="inlineStr">
        <is>
          <t xml:space="preserve">The Miracle Heiress</t>
        </is>
      </c>
      <c r="C2750" t="inlineStr">
        <is>
          <t xml:space="preserve">Die Wundererbin</t>
        </is>
      </c>
      <c r="D2750" t="inlineStr">
        <is>
          <t xml:space="preserve">f7f4963a6f319e00f7e9b6e8e8eeac5cc74b821f</t>
        </is>
      </c>
      <c r="E2750" t="inlineStr">
        <is>
          <t xml:space="preserve">Episode 40: Gift Im Herzen</t>
        </is>
      </c>
      <c r="F2750">
        <v>40</v>
      </c>
      <c r="G2750" t="inlineStr">
        <is>
          <t xml:space="preserve">4:34-4:36</t>
        </is>
      </c>
      <c r="H2750" t="inlineStr">
        <is>
          <t xml:space="preserve">Resolved</t>
        </is>
      </c>
      <c r="I2750" t="inlineStr">
        <is>
          <t xml:space="preserve">Remarks: [Script Error]
Line from script:
"Sie ist nur ein Kind, Frau Scott."
-----
Note (if required): Word choice / logic issue. â€œKindâ€_x009d_ is inappropriate here, especially in a context involving engagement. Suggested: â€œSie ist noch sehr jung, Frau Scott.â€_x009d_</t>
        </is>
      </c>
      <c r="J2750" t="inlineStr">
        <is>
          <t xml:space="preserve">VOA</t>
        </is>
      </c>
      <c r="K2750" t="inlineStr">
        <is>
          <t xml:space="preserve">Script Error</t>
        </is>
      </c>
      <c r="L2750" t="inlineStr">
        <is>
          <t xml:space="preserve">Script error</t>
        </is>
      </c>
      <c r="M2750" t="str">
        <f>IFERROR(IF(VLOOKUP(L2750,'Quantification'!$A:$B,2,FALSE)&amp;""="","Unclassified",VLOOKUP(L2750,'Quantification'!$A:$B,2,FALSE)),"Unclassified")</f>
        <v>Major</v>
      </c>
      <c r="N2750" t="inlineStr">
        <is>
          <t xml:space="preserve">con-khera.mirjam@pocketfm.com</t>
        </is>
      </c>
      <c r="O2750" t="inlineStr">
        <is>
          <t xml:space="preserve">Issues found in raw</t>
        </is>
      </c>
      <c r="P2750" t="str">
        <f>IF(OR(O2750="Issues found in master",O2750="Final master"),"Master",IF(OR(O2750="Ready for Master",O2750="Issues found in raw",O2750="Raw under QC",O2750="Issues resolved in raw"),"Raw","-"))</f>
        <v>Raw</v>
      </c>
      <c r="Q2750" s="13">
        <v>46261.15069444444</v>
      </c>
      <c r="R2750" t="inlineStr">
        <is>
          <t xml:space="preserve">2026-08 (Aug)</t>
        </is>
      </c>
      <c r="S2750">
        <f>IF(M2750="Not an error",0,IF(COUNTIFS($A$2:$A2750,$A2750,$D$2:$D2750,$D2750,$M$2:$M2750,"&lt;&gt;Not an error")=1,1,0))</f>
        <v>0</v>
      </c>
      <c r="T2750">
        <f>IF(M2750&lt;&gt;"Major",0,IF(COUNTIFS($A$2:$A2750,$A2750,$D$2:$D2750,$D2750,$M$2:$M2750,"Major")=1,1,0))</f>
        <v>0</v>
      </c>
      <c r="U2750">
        <f>IF(M2750&lt;&gt;"Minor",0,IF(COUNTIFS($A$2:$A2750,$A2750,$D$2:$D2750,$D2750,$M$2:$M2750,"Minor")=1,1,0))</f>
        <v>0</v>
      </c>
    </row>
    <row r="2751">
      <c r="A2751" t="inlineStr">
        <is>
          <t xml:space="preserve">9a175f97e92a638a5697307799ea3b8b8f419aac</t>
        </is>
      </c>
      <c r="B2751" t="inlineStr">
        <is>
          <t xml:space="preserve">The Miracle Heiress</t>
        </is>
      </c>
      <c r="C2751" t="inlineStr">
        <is>
          <t xml:space="preserve">Die Wundererbin</t>
        </is>
      </c>
      <c r="D2751" t="inlineStr">
        <is>
          <t xml:space="preserve">02649970e915209808324a3f31268f0aef46bc6f</t>
        </is>
      </c>
      <c r="E2751" t="inlineStr">
        <is>
          <t xml:space="preserve">Episode 41: Keith</t>
        </is>
      </c>
      <c r="F2751">
        <v>41</v>
      </c>
      <c r="G2751" t="inlineStr">
        <is>
          <t xml:space="preserve">0:06-0:12</t>
        </is>
      </c>
      <c r="H2751" t="inlineStr">
        <is>
          <t xml:space="preserve">Resolved</t>
        </is>
      </c>
      <c r="I2751" t="inlineStr">
        <is>
          <t xml:space="preserve">Remarks: [Script Error]
Line from script:
"In dem Moment, als Aurora Donovans Zimmer betrat, war der Neid auf dem Flur zum Schneiden dick."
-----
Note (if required): Wording issue. â€œDer Neid war zum Schneiden dickâ€_x009d_ sounds unnatural. Suggested: â€œIn dem Moment, als Aurora Donovans Zimmer betrat, lag der Neid auf dem Flur fÃ¶rmlich in der Luft.â€_x009d_</t>
        </is>
      </c>
      <c r="J2751" t="inlineStr">
        <is>
          <t xml:space="preserve">VOA</t>
        </is>
      </c>
      <c r="K2751" t="inlineStr">
        <is>
          <t xml:space="preserve">Script Error</t>
        </is>
      </c>
      <c r="L2751" t="inlineStr">
        <is>
          <t xml:space="preserve">Script error</t>
        </is>
      </c>
      <c r="M2751" t="str">
        <f>IFERROR(IF(VLOOKUP(L2751,'Quantification'!$A:$B,2,FALSE)&amp;""="","Unclassified",VLOOKUP(L2751,'Quantification'!$A:$B,2,FALSE)),"Unclassified")</f>
        <v>Major</v>
      </c>
      <c r="N2751" t="inlineStr">
        <is>
          <t xml:space="preserve">con-khera.mirjam@pocketfm.com</t>
        </is>
      </c>
      <c r="O2751" t="inlineStr">
        <is>
          <t xml:space="preserve">Issues found in raw</t>
        </is>
      </c>
      <c r="P2751" t="str">
        <f>IF(OR(O2751="Issues found in master",O2751="Final master"),"Master",IF(OR(O2751="Ready for Master",O2751="Issues found in raw",O2751="Raw under QC",O2751="Issues resolved in raw"),"Raw","-"))</f>
        <v>Raw</v>
      </c>
      <c r="Q2751" s="13">
        <v>46261.15069444444</v>
      </c>
      <c r="R2751" t="inlineStr">
        <is>
          <t xml:space="preserve">2026-08 (Aug)</t>
        </is>
      </c>
      <c r="S2751">
        <f>IF(M2751="Not an error",0,IF(COUNTIFS($A$2:$A2751,$A2751,$D$2:$D2751,$D2751,$M$2:$M2751,"&lt;&gt;Not an error")=1,1,0))</f>
        <v>1</v>
      </c>
      <c r="T2751">
        <f>IF(M2751&lt;&gt;"Major",0,IF(COUNTIFS($A$2:$A2751,$A2751,$D$2:$D2751,$D2751,$M$2:$M2751,"Major")=1,1,0))</f>
        <v>1</v>
      </c>
      <c r="U2751">
        <f>IF(M2751&lt;&gt;"Minor",0,IF(COUNTIFS($A$2:$A2751,$A2751,$D$2:$D2751,$D2751,$M$2:$M2751,"Minor")=1,1,0))</f>
        <v>0</v>
      </c>
    </row>
    <row r="2752">
      <c r="A2752" t="inlineStr">
        <is>
          <t xml:space="preserve">9a175f97e92a638a5697307799ea3b8b8f419aac</t>
        </is>
      </c>
      <c r="B2752" t="inlineStr">
        <is>
          <t xml:space="preserve">The Miracle Heiress</t>
        </is>
      </c>
      <c r="C2752" t="inlineStr">
        <is>
          <t xml:space="preserve">Die Wundererbin</t>
        </is>
      </c>
      <c r="D2752" t="inlineStr">
        <is>
          <t xml:space="preserve">02649970e915209808324a3f31268f0aef46bc6f</t>
        </is>
      </c>
      <c r="E2752" t="inlineStr">
        <is>
          <t xml:space="preserve">Episode 41: Keith</t>
        </is>
      </c>
      <c r="F2752">
        <v>41</v>
      </c>
      <c r="G2752" t="inlineStr">
        <is>
          <t xml:space="preserve">3:30-3:36</t>
        </is>
      </c>
      <c r="H2752" t="inlineStr">
        <is>
          <t xml:space="preserve">Resolved</t>
        </is>
      </c>
      <c r="I2752" t="inlineStr">
        <is>
          <t xml:space="preserve">Remarks: [Script Error]
Line from script:
"FÃ¼nfzehn Minuten spÃ¤ter fuhr ihr Wagen durch die Tore einer atemberaubenden Villa."
-----
Note (if required): Clarity / scene transition issue. â€œIhr Wagenâ€_x009d_ is ambiguous at the start of a new scene. It should specify Donovanâ€™s car for orientation. Suggested: â€œFÃ¼nfzehn Minuten spÃ¤ter fuhr Donovans Wagen durch die Tore einer atemberaubenden Villa.â€_x009d_</t>
        </is>
      </c>
      <c r="J2752" t="inlineStr">
        <is>
          <t xml:space="preserve">VOA</t>
        </is>
      </c>
      <c r="K2752" t="inlineStr">
        <is>
          <t xml:space="preserve">Script Error</t>
        </is>
      </c>
      <c r="L2752" t="inlineStr">
        <is>
          <t xml:space="preserve">Script error</t>
        </is>
      </c>
      <c r="M2752" t="str">
        <f>IFERROR(IF(VLOOKUP(L2752,'Quantification'!$A:$B,2,FALSE)&amp;""="","Unclassified",VLOOKUP(L2752,'Quantification'!$A:$B,2,FALSE)),"Unclassified")</f>
        <v>Major</v>
      </c>
      <c r="N2752" t="inlineStr">
        <is>
          <t xml:space="preserve">con-khera.mirjam@pocketfm.com</t>
        </is>
      </c>
      <c r="O2752" t="inlineStr">
        <is>
          <t xml:space="preserve">Issues found in raw</t>
        </is>
      </c>
      <c r="P2752" t="str">
        <f>IF(OR(O2752="Issues found in master",O2752="Final master"),"Master",IF(OR(O2752="Ready for Master",O2752="Issues found in raw",O2752="Raw under QC",O2752="Issues resolved in raw"),"Raw","-"))</f>
        <v>Raw</v>
      </c>
      <c r="Q2752" s="13">
        <v>46261.15069444444</v>
      </c>
      <c r="R2752" t="inlineStr">
        <is>
          <t xml:space="preserve">2026-08 (Aug)</t>
        </is>
      </c>
      <c r="S2752">
        <f>IF(M2752="Not an error",0,IF(COUNTIFS($A$2:$A2752,$A2752,$D$2:$D2752,$D2752,$M$2:$M2752,"&lt;&gt;Not an error")=1,1,0))</f>
        <v>0</v>
      </c>
      <c r="T2752">
        <f>IF(M2752&lt;&gt;"Major",0,IF(COUNTIFS($A$2:$A2752,$A2752,$D$2:$D2752,$D2752,$M$2:$M2752,"Major")=1,1,0))</f>
        <v>0</v>
      </c>
      <c r="U2752">
        <f>IF(M2752&lt;&gt;"Minor",0,IF(COUNTIFS($A$2:$A2752,$A2752,$D$2:$D2752,$D2752,$M$2:$M2752,"Minor")=1,1,0))</f>
        <v>0</v>
      </c>
    </row>
    <row r="2753">
      <c r="A2753" t="inlineStr">
        <is>
          <t xml:space="preserve">9a175f97e92a638a5697307799ea3b8b8f419aac</t>
        </is>
      </c>
      <c r="B2753" t="inlineStr">
        <is>
          <t xml:space="preserve">The Miracle Heiress</t>
        </is>
      </c>
      <c r="C2753" t="inlineStr">
        <is>
          <t xml:space="preserve">Die Wundererbin</t>
        </is>
      </c>
      <c r="D2753" t="inlineStr">
        <is>
          <t xml:space="preserve">02649970e915209808324a3f31268f0aef46bc6f</t>
        </is>
      </c>
      <c r="E2753" t="inlineStr">
        <is>
          <t xml:space="preserve">Episode 41: Keith</t>
        </is>
      </c>
      <c r="F2753">
        <v>41</v>
      </c>
      <c r="G2753" t="inlineStr">
        <is>
          <t xml:space="preserve">4:21-4:31</t>
        </is>
      </c>
      <c r="H2753" t="inlineStr">
        <is>
          <t xml:space="preserve">Resolved</t>
        </is>
      </c>
      <c r="I2753" t="inlineStr">
        <is>
          <t xml:space="preserve">Remarks: [Script Error]
Line from script:
"â€žMiss Blackwell, Sie sind schon hier. Warum nehmen Sie sich nicht den Rest des Tages frei?â€œ, versuchte Caleb, der Aurora offensichtlich bewunderte, sie zu Ã¼berreden."
-----
Note (if required): Wording issue. â€œSie zu Ã¼berredenâ€_x009d_ is unnecessary here and makes the sentence clunky. Suggested: â€œâ€žMiss Blackwell, Sie sind schon hier. Warum nehmen Sie sich nicht den Rest des Tages frei?â€œ, sagte Caleb, der Aurora offensichtlich bewunderte.â€_x009d_</t>
        </is>
      </c>
      <c r="J2753" t="inlineStr">
        <is>
          <t xml:space="preserve">VOA</t>
        </is>
      </c>
      <c r="K2753" t="inlineStr">
        <is>
          <t xml:space="preserve">Script Error</t>
        </is>
      </c>
      <c r="L2753" t="inlineStr">
        <is>
          <t xml:space="preserve">Script error</t>
        </is>
      </c>
      <c r="M2753" t="str">
        <f>IFERROR(IF(VLOOKUP(L2753,'Quantification'!$A:$B,2,FALSE)&amp;""="","Unclassified",VLOOKUP(L2753,'Quantification'!$A:$B,2,FALSE)),"Unclassified")</f>
        <v>Major</v>
      </c>
      <c r="N2753" t="inlineStr">
        <is>
          <t xml:space="preserve">con-khera.mirjam@pocketfm.com</t>
        </is>
      </c>
      <c r="O2753" t="inlineStr">
        <is>
          <t xml:space="preserve">Issues found in raw</t>
        </is>
      </c>
      <c r="P2753" t="str">
        <f>IF(OR(O2753="Issues found in master",O2753="Final master"),"Master",IF(OR(O2753="Ready for Master",O2753="Issues found in raw",O2753="Raw under QC",O2753="Issues resolved in raw"),"Raw","-"))</f>
        <v>Raw</v>
      </c>
      <c r="Q2753" s="13">
        <v>46261.15069444444</v>
      </c>
      <c r="R2753" t="inlineStr">
        <is>
          <t xml:space="preserve">2026-08 (Aug)</t>
        </is>
      </c>
      <c r="S2753">
        <f>IF(M2753="Not an error",0,IF(COUNTIFS($A$2:$A2753,$A2753,$D$2:$D2753,$D2753,$M$2:$M2753,"&lt;&gt;Not an error")=1,1,0))</f>
        <v>0</v>
      </c>
      <c r="T2753">
        <f>IF(M2753&lt;&gt;"Major",0,IF(COUNTIFS($A$2:$A2753,$A2753,$D$2:$D2753,$D2753,$M$2:$M2753,"Major")=1,1,0))</f>
        <v>0</v>
      </c>
      <c r="U2753">
        <f>IF(M2753&lt;&gt;"Minor",0,IF(COUNTIFS($A$2:$A2753,$A2753,$D$2:$D2753,$D2753,$M$2:$M2753,"Minor")=1,1,0))</f>
        <v>0</v>
      </c>
    </row>
    <row r="2754">
      <c r="A2754" t="inlineStr">
        <is>
          <t xml:space="preserve">9a175f97e92a638a5697307799ea3b8b8f419aac</t>
        </is>
      </c>
      <c r="B2754" t="inlineStr">
        <is>
          <t xml:space="preserve">The Miracle Heiress</t>
        </is>
      </c>
      <c r="C2754" t="inlineStr">
        <is>
          <t xml:space="preserve">Die Wundererbin</t>
        </is>
      </c>
      <c r="D2754" t="inlineStr">
        <is>
          <t xml:space="preserve">51be6bfec0d888b6d053c04cd90e0f982b829272</t>
        </is>
      </c>
      <c r="E2754" t="inlineStr">
        <is>
          <t xml:space="preserve">Episode 42: Nadja in Dämiens Haus</t>
        </is>
      </c>
      <c r="F2754">
        <v>42</v>
      </c>
      <c r="G2754" t="inlineStr">
        <is>
          <t xml:space="preserve">0:0-0:07</t>
        </is>
      </c>
      <c r="H2754" t="inlineStr">
        <is>
          <t xml:space="preserve">Resolved</t>
        </is>
      </c>
      <c r="I2754" t="inlineStr">
        <is>
          <t xml:space="preserve">Remarks: [Script Error]
Line from script:
"Als Aurora zurückkam, sagte Emmett ihr, dass Keith auf sie wartete. Sie hatte natürlich von ihm gehört."
-----
Note (if required): Continuity issue. This does not connect to the previous episode, where Aurora and Keith were already in the office together. Suggested: revise the transition so the scene continues directly from their confrontation.</t>
        </is>
      </c>
      <c r="J2754" t="inlineStr">
        <is>
          <t xml:space="preserve">VOA</t>
        </is>
      </c>
      <c r="K2754" t="inlineStr">
        <is>
          <t xml:space="preserve">Script Error</t>
        </is>
      </c>
      <c r="L2754" t="inlineStr">
        <is>
          <t xml:space="preserve">Script error</t>
        </is>
      </c>
      <c r="M2754" t="str">
        <f>IFERROR(IF(VLOOKUP(L2754,'Quantification'!$A:$B,2,FALSE)&amp;""="","Unclassified",VLOOKUP(L2754,'Quantification'!$A:$B,2,FALSE)),"Unclassified")</f>
        <v>Major</v>
      </c>
      <c r="N2754" t="inlineStr">
        <is>
          <t xml:space="preserve">con-khera.mirjam@pocketfm.com</t>
        </is>
      </c>
      <c r="O2754" t="inlineStr">
        <is>
          <t xml:space="preserve">Issues found in raw</t>
        </is>
      </c>
      <c r="P2754" t="str">
        <f>IF(OR(O2754="Issues found in master",O2754="Final master"),"Master",IF(OR(O2754="Ready for Master",O2754="Issues found in raw",O2754="Raw under QC",O2754="Issues resolved in raw"),"Raw","-"))</f>
        <v>Raw</v>
      </c>
      <c r="Q2754" s="13">
        <v>46261.15069444444</v>
      </c>
      <c r="R2754" t="inlineStr">
        <is>
          <t xml:space="preserve">2026-08 (Aug)</t>
        </is>
      </c>
      <c r="S2754">
        <f>IF(M2754="Not an error",0,IF(COUNTIFS($A$2:$A2754,$A2754,$D$2:$D2754,$D2754,$M$2:$M2754,"&lt;&gt;Not an error")=1,1,0))</f>
        <v>1</v>
      </c>
      <c r="T2754">
        <f>IF(M2754&lt;&gt;"Major",0,IF(COUNTIFS($A$2:$A2754,$A2754,$D$2:$D2754,$D2754,$M$2:$M2754,"Major")=1,1,0))</f>
        <v>1</v>
      </c>
      <c r="U2754">
        <f>IF(M2754&lt;&gt;"Minor",0,IF(COUNTIFS($A$2:$A2754,$A2754,$D$2:$D2754,$D2754,$M$2:$M2754,"Minor")=1,1,0))</f>
        <v>0</v>
      </c>
    </row>
    <row r="2755">
      <c r="A2755" t="inlineStr">
        <is>
          <t xml:space="preserve">9a175f97e92a638a5697307799ea3b8b8f419aac</t>
        </is>
      </c>
      <c r="B2755" t="inlineStr">
        <is>
          <t xml:space="preserve">The Miracle Heiress</t>
        </is>
      </c>
      <c r="C2755" t="inlineStr">
        <is>
          <t xml:space="preserve">Die Wundererbin</t>
        </is>
      </c>
      <c r="D2755" t="inlineStr">
        <is>
          <t xml:space="preserve">51be6bfec0d888b6d053c04cd90e0f982b829272</t>
        </is>
      </c>
      <c r="E2755" t="inlineStr">
        <is>
          <t xml:space="preserve">Episode 42: Nadja in Dämiens Haus</t>
        </is>
      </c>
      <c r="F2755">
        <v>42</v>
      </c>
      <c r="G2755" t="inlineStr">
        <is>
          <t xml:space="preserve">0:11-0:33</t>
        </is>
      </c>
      <c r="H2755" t="inlineStr">
        <is>
          <t xml:space="preserve">Resolved</t>
        </is>
      </c>
      <c r="I2755" t="inlineStr">
        <is>
          <t xml:space="preserve">Remarks: [Script Error]
Line from script:
"„Sie habe ich hier in der Zentrale noch nie gesehen“, sagte er. „Wer hat Sie geschickt?“ Aurora erwiderte seinen Blick mit einem sarkastischen Lächeln. „Und das soll ich Ihnen melden?“, konterte sie. „Merkwürdig, ich habe gehört, dass Sie selbst nicht oft im Büro sind. Als Verantwortliche sollte ich vielleicht eher Sie danach fragen.“"
-----
Note (if required): Dialogue logic issue. The exchange is unclear: Keith questions whether Aurora belongs to the headquarters, but Aurora’s reply about reporting to him / asking him sounds disconnected. Suggested: simplify the confrontation so she directly challenges his authority and absenteeism.</t>
        </is>
      </c>
      <c r="J2755" t="inlineStr">
        <is>
          <t xml:space="preserve">VOA</t>
        </is>
      </c>
      <c r="K2755" t="inlineStr">
        <is>
          <t xml:space="preserve">Script Error</t>
        </is>
      </c>
      <c r="L2755" t="inlineStr">
        <is>
          <t xml:space="preserve">Script error</t>
        </is>
      </c>
      <c r="M2755" t="str">
        <f>IFERROR(IF(VLOOKUP(L2755,'Quantification'!$A:$B,2,FALSE)&amp;""="","Unclassified",VLOOKUP(L2755,'Quantification'!$A:$B,2,FALSE)),"Unclassified")</f>
        <v>Major</v>
      </c>
      <c r="N2755" t="inlineStr">
        <is>
          <t xml:space="preserve">con-khera.mirjam@pocketfm.com</t>
        </is>
      </c>
      <c r="O2755" t="inlineStr">
        <is>
          <t xml:space="preserve">Issues found in raw</t>
        </is>
      </c>
      <c r="P2755" t="str">
        <f>IF(OR(O2755="Issues found in master",O2755="Final master"),"Master",IF(OR(O2755="Ready for Master",O2755="Issues found in raw",O2755="Raw under QC",O2755="Issues resolved in raw"),"Raw","-"))</f>
        <v>Raw</v>
      </c>
      <c r="Q2755" s="13">
        <v>46261.15069444444</v>
      </c>
      <c r="R2755" t="inlineStr">
        <is>
          <t xml:space="preserve">2026-08 (Aug)</t>
        </is>
      </c>
      <c r="S2755">
        <f>IF(M2755="Not an error",0,IF(COUNTIFS($A$2:$A2755,$A2755,$D$2:$D2755,$D2755,$M$2:$M2755,"&lt;&gt;Not an error")=1,1,0))</f>
        <v>0</v>
      </c>
      <c r="T2755">
        <f>IF(M2755&lt;&gt;"Major",0,IF(COUNTIFS($A$2:$A2755,$A2755,$D$2:$D2755,$D2755,$M$2:$M2755,"Major")=1,1,0))</f>
        <v>0</v>
      </c>
      <c r="U2755">
        <f>IF(M2755&lt;&gt;"Minor",0,IF(COUNTIFS($A$2:$A2755,$A2755,$D$2:$D2755,$D2755,$M$2:$M2755,"Minor")=1,1,0))</f>
        <v>0</v>
      </c>
    </row>
    <row r="2756">
      <c r="A2756" t="inlineStr">
        <is>
          <t xml:space="preserve">9a175f97e92a638a5697307799ea3b8b8f419aac</t>
        </is>
      </c>
      <c r="B2756" t="inlineStr">
        <is>
          <t xml:space="preserve">The Miracle Heiress</t>
        </is>
      </c>
      <c r="C2756" t="inlineStr">
        <is>
          <t xml:space="preserve">Die Wundererbin</t>
        </is>
      </c>
      <c r="D2756" t="inlineStr">
        <is>
          <t xml:space="preserve">51be6bfec0d888b6d053c04cd90e0f982b829272</t>
        </is>
      </c>
      <c r="E2756" t="inlineStr">
        <is>
          <t xml:space="preserve">Episode 42: Nadja in Dämiens Haus</t>
        </is>
      </c>
      <c r="F2756">
        <v>42</v>
      </c>
      <c r="G2756" t="inlineStr">
        <is>
          <t xml:space="preserve">1:41-1:51</t>
        </is>
      </c>
      <c r="H2756" t="inlineStr">
        <is>
          <t xml:space="preserve">Resolved</t>
        </is>
      </c>
      <c r="I2756" t="inlineStr">
        <is>
          <t xml:space="preserve">Remarks: [Script Error]
Line from script:
"â€žWas Sie sagen, gilt, nicht wahr?â€œ â€žWenn das alles ist, kÃ¶nnen Sie gehenâ€œ, sagte Aurora und tat ihn mit einer Handbewegung ab."
-----
Note (if required): Dialogue logic issue. Auroraâ€™s response does not react to his previous line. Add a brief acknowledgment before dismissing him. Suggested: â€œAurora nickte knapp. â€žGenau. Und wenn das alles ist, kÃ¶nnen Sie gehen.â€œâ€_x009d_</t>
        </is>
      </c>
      <c r="J2756" t="inlineStr">
        <is>
          <t xml:space="preserve">VOA</t>
        </is>
      </c>
      <c r="K2756" t="inlineStr">
        <is>
          <t xml:space="preserve">Script Error</t>
        </is>
      </c>
      <c r="L2756" t="inlineStr">
        <is>
          <t xml:space="preserve">Script error</t>
        </is>
      </c>
      <c r="M2756" t="str">
        <f>IFERROR(IF(VLOOKUP(L2756,'Quantification'!$A:$B,2,FALSE)&amp;""="","Unclassified",VLOOKUP(L2756,'Quantification'!$A:$B,2,FALSE)),"Unclassified")</f>
        <v>Major</v>
      </c>
      <c r="N2756" t="inlineStr">
        <is>
          <t xml:space="preserve">con-khera.mirjam@pocketfm.com</t>
        </is>
      </c>
      <c r="O2756" t="inlineStr">
        <is>
          <t xml:space="preserve">Issues found in raw</t>
        </is>
      </c>
      <c r="P2756" t="str">
        <f>IF(OR(O2756="Issues found in master",O2756="Final master"),"Master",IF(OR(O2756="Ready for Master",O2756="Issues found in raw",O2756="Raw under QC",O2756="Issues resolved in raw"),"Raw","-"))</f>
        <v>Raw</v>
      </c>
      <c r="Q2756" s="13">
        <v>46261.15069444444</v>
      </c>
      <c r="R2756" t="inlineStr">
        <is>
          <t xml:space="preserve">2026-08 (Aug)</t>
        </is>
      </c>
      <c r="S2756">
        <f>IF(M2756="Not an error",0,IF(COUNTIFS($A$2:$A2756,$A2756,$D$2:$D2756,$D2756,$M$2:$M2756,"&lt;&gt;Not an error")=1,1,0))</f>
        <v>0</v>
      </c>
      <c r="T2756">
        <f>IF(M2756&lt;&gt;"Major",0,IF(COUNTIFS($A$2:$A2756,$A2756,$D$2:$D2756,$D2756,$M$2:$M2756,"Major")=1,1,0))</f>
        <v>0</v>
      </c>
      <c r="U2756">
        <f>IF(M2756&lt;&gt;"Minor",0,IF(COUNTIFS($A$2:$A2756,$A2756,$D$2:$D2756,$D2756,$M$2:$M2756,"Minor")=1,1,0))</f>
        <v>0</v>
      </c>
    </row>
    <row r="2757">
      <c r="A2757" t="inlineStr">
        <is>
          <t xml:space="preserve">9a175f97e92a638a5697307799ea3b8b8f419aac</t>
        </is>
      </c>
      <c r="B2757" t="inlineStr">
        <is>
          <t xml:space="preserve">The Miracle Heiress</t>
        </is>
      </c>
      <c r="C2757" t="inlineStr">
        <is>
          <t xml:space="preserve">Die Wundererbin</t>
        </is>
      </c>
      <c r="D2757" t="inlineStr">
        <is>
          <t xml:space="preserve">51be6bfec0d888b6d053c04cd90e0f982b829272</t>
        </is>
      </c>
      <c r="E2757" t="inlineStr">
        <is>
          <t xml:space="preserve">Episode 42: Nadja in Dämiens Haus</t>
        </is>
      </c>
      <c r="F2757">
        <v>42</v>
      </c>
      <c r="G2757" t="inlineStr">
        <is>
          <t xml:space="preserve">2:54-2:58</t>
        </is>
      </c>
      <c r="H2757" t="inlineStr">
        <is>
          <t xml:space="preserve">Resolved</t>
        </is>
      </c>
      <c r="I2757" t="inlineStr">
        <is>
          <t xml:space="preserve">Remarks: [Script Error]
Line from script:
"WÃ¤hrenddessen inspizierte Hawthorne auf dem Hawthorne-Anwesen die GÃ¤rten."
-----
Note (if required): Character naming issue. This should specify Donovan, not â€œHawthorne.â€_x009d_ Suggested: â€œWÃ¤hrenddessen inspizierte Donovan auf dem Hawthorne-Anwesen die GÃ¤rten.â€_x009d_</t>
        </is>
      </c>
      <c r="J2757" t="inlineStr">
        <is>
          <t xml:space="preserve">VOA</t>
        </is>
      </c>
      <c r="K2757" t="inlineStr">
        <is>
          <t xml:space="preserve">Script Error</t>
        </is>
      </c>
      <c r="L2757" t="inlineStr">
        <is>
          <t xml:space="preserve">Script error</t>
        </is>
      </c>
      <c r="M2757" t="str">
        <f>IFERROR(IF(VLOOKUP(L2757,'Quantification'!$A:$B,2,FALSE)&amp;""="","Unclassified",VLOOKUP(L2757,'Quantification'!$A:$B,2,FALSE)),"Unclassified")</f>
        <v>Major</v>
      </c>
      <c r="N2757" t="inlineStr">
        <is>
          <t xml:space="preserve">con-khera.mirjam@pocketfm.com</t>
        </is>
      </c>
      <c r="O2757" t="inlineStr">
        <is>
          <t xml:space="preserve">Issues found in raw</t>
        </is>
      </c>
      <c r="P2757" t="str">
        <f>IF(OR(O2757="Issues found in master",O2757="Final master"),"Master",IF(OR(O2757="Ready for Master",O2757="Issues found in raw",O2757="Raw under QC",O2757="Issues resolved in raw"),"Raw","-"))</f>
        <v>Raw</v>
      </c>
      <c r="Q2757" s="13">
        <v>46261.15069444444</v>
      </c>
      <c r="R2757" t="inlineStr">
        <is>
          <t xml:space="preserve">2026-08 (Aug)</t>
        </is>
      </c>
      <c r="S2757">
        <f>IF(M2757="Not an error",0,IF(COUNTIFS($A$2:$A2757,$A2757,$D$2:$D2757,$D2757,$M$2:$M2757,"&lt;&gt;Not an error")=1,1,0))</f>
        <v>0</v>
      </c>
      <c r="T2757">
        <f>IF(M2757&lt;&gt;"Major",0,IF(COUNTIFS($A$2:$A2757,$A2757,$D$2:$D2757,$D2757,$M$2:$M2757,"Major")=1,1,0))</f>
        <v>0</v>
      </c>
      <c r="U2757">
        <f>IF(M2757&lt;&gt;"Minor",0,IF(COUNTIFS($A$2:$A2757,$A2757,$D$2:$D2757,$D2757,$M$2:$M2757,"Minor")=1,1,0))</f>
        <v>0</v>
      </c>
    </row>
    <row r="2758">
      <c r="A2758" t="inlineStr">
        <is>
          <t xml:space="preserve">9a175f97e92a638a5697307799ea3b8b8f419aac</t>
        </is>
      </c>
      <c r="B2758" t="inlineStr">
        <is>
          <t xml:space="preserve">The Miracle Heiress</t>
        </is>
      </c>
      <c r="C2758" t="inlineStr">
        <is>
          <t xml:space="preserve">Die Wundererbin</t>
        </is>
      </c>
      <c r="D2758" t="inlineStr">
        <is>
          <t xml:space="preserve">51be6bfec0d888b6d053c04cd90e0f982b829272</t>
        </is>
      </c>
      <c r="E2758" t="inlineStr">
        <is>
          <t xml:space="preserve">Episode 42: Nadja in Dämiens Haus</t>
        </is>
      </c>
      <c r="F2758">
        <v>42</v>
      </c>
      <c r="G2758" t="inlineStr">
        <is>
          <t xml:space="preserve">3:50-3:54</t>
        </is>
      </c>
      <c r="H2758" t="inlineStr">
        <is>
          <t xml:space="preserve">Resolved</t>
        </is>
      </c>
      <c r="I2758" t="inlineStr">
        <is>
          <t xml:space="preserve">Remarks: [Script Error]
Line from script:
"Aurora gefÃ¤llt es hier, dachte er."
-----
Note (if required): Tense / logic issue. Aurora is not there yet, so this should be future-oriented. Suggested: â€œAurora wird es hier gefallen, dachte er.â€_x009d_</t>
        </is>
      </c>
      <c r="J2758" t="inlineStr">
        <is>
          <t xml:space="preserve">VOA</t>
        </is>
      </c>
      <c r="K2758" t="inlineStr">
        <is>
          <t xml:space="preserve">Script Error</t>
        </is>
      </c>
      <c r="L2758" t="inlineStr">
        <is>
          <t xml:space="preserve">Script error</t>
        </is>
      </c>
      <c r="M2758" t="str">
        <f>IFERROR(IF(VLOOKUP(L2758,'Quantification'!$A:$B,2,FALSE)&amp;""="","Unclassified",VLOOKUP(L2758,'Quantification'!$A:$B,2,FALSE)),"Unclassified")</f>
        <v>Major</v>
      </c>
      <c r="N2758" t="inlineStr">
        <is>
          <t xml:space="preserve">con-khera.mirjam@pocketfm.com</t>
        </is>
      </c>
      <c r="O2758" t="inlineStr">
        <is>
          <t xml:space="preserve">Issues found in raw</t>
        </is>
      </c>
      <c r="P2758" t="str">
        <f>IF(OR(O2758="Issues found in master",O2758="Final master"),"Master",IF(OR(O2758="Ready for Master",O2758="Issues found in raw",O2758="Raw under QC",O2758="Issues resolved in raw"),"Raw","-"))</f>
        <v>Raw</v>
      </c>
      <c r="Q2758" s="13">
        <v>46261.15069444444</v>
      </c>
      <c r="R2758" t="inlineStr">
        <is>
          <t xml:space="preserve">2026-08 (Aug)</t>
        </is>
      </c>
      <c r="S2758">
        <f>IF(M2758="Not an error",0,IF(COUNTIFS($A$2:$A2758,$A2758,$D$2:$D2758,$D2758,$M$2:$M2758,"&lt;&gt;Not an error")=1,1,0))</f>
        <v>0</v>
      </c>
      <c r="T2758">
        <f>IF(M2758&lt;&gt;"Major",0,IF(COUNTIFS($A$2:$A2758,$A2758,$D$2:$D2758,$D2758,$M$2:$M2758,"Major")=1,1,0))</f>
        <v>0</v>
      </c>
      <c r="U2758">
        <f>IF(M2758&lt;&gt;"Minor",0,IF(COUNTIFS($A$2:$A2758,$A2758,$D$2:$D2758,$D2758,$M$2:$M2758,"Minor")=1,1,0))</f>
        <v>0</v>
      </c>
    </row>
    <row r="2759">
      <c r="A2759" t="inlineStr">
        <is>
          <t xml:space="preserve">9a175f97e92a638a5697307799ea3b8b8f419aac</t>
        </is>
      </c>
      <c r="B2759" t="inlineStr">
        <is>
          <t xml:space="preserve">The Miracle Heiress</t>
        </is>
      </c>
      <c r="C2759" t="inlineStr">
        <is>
          <t xml:space="preserve">Die Wundererbin</t>
        </is>
      </c>
      <c r="D2759" t="inlineStr">
        <is>
          <t xml:space="preserve">51be6bfec0d888b6d053c04cd90e0f982b829272</t>
        </is>
      </c>
      <c r="E2759" t="inlineStr">
        <is>
          <t xml:space="preserve">Episode 42: Nadja in Dämiens Haus</t>
        </is>
      </c>
      <c r="F2759">
        <v>42</v>
      </c>
      <c r="G2759" t="inlineStr">
        <is>
          <t xml:space="preserve">6:36-6:41</t>
        </is>
      </c>
      <c r="H2759" t="inlineStr">
        <is>
          <t xml:space="preserve">Resolved</t>
        </is>
      </c>
      <c r="I2759" t="inlineStr">
        <is>
          <t xml:space="preserve">Remarks: [Mispronunciation]
Line from script:
"Sie ist endlich Damiens Verlobte und sie sind so glücklich zusammen."
-----
Note (if required): Damien / Damiens is pronounced incorrectly.</t>
        </is>
      </c>
      <c r="J2759" t="inlineStr">
        <is>
          <t xml:space="preserve">VOA</t>
        </is>
      </c>
      <c r="K2759" t="inlineStr">
        <is>
          <t xml:space="preserve">Mispronunciation</t>
        </is>
      </c>
      <c r="L2759" t="inlineStr">
        <is>
          <t xml:space="preserve">Mispronunciation</t>
        </is>
      </c>
      <c r="M2759" t="str">
        <f>IFERROR(IF(VLOOKUP(L2759,'Quantification'!$A:$B,2,FALSE)&amp;""="","Unclassified",VLOOKUP(L2759,'Quantification'!$A:$B,2,FALSE)),"Unclassified")</f>
        <v>Major</v>
      </c>
      <c r="N2759" t="inlineStr">
        <is>
          <t xml:space="preserve">con-khera.mirjam@pocketfm.com</t>
        </is>
      </c>
      <c r="O2759" t="inlineStr">
        <is>
          <t xml:space="preserve">Issues found in raw</t>
        </is>
      </c>
      <c r="P2759" t="str">
        <f>IF(OR(O2759="Issues found in master",O2759="Final master"),"Master",IF(OR(O2759="Ready for Master",O2759="Issues found in raw",O2759="Raw under QC",O2759="Issues resolved in raw"),"Raw","-"))</f>
        <v>Raw</v>
      </c>
      <c r="Q2759" s="13">
        <v>46261.15069444444</v>
      </c>
      <c r="R2759" t="inlineStr">
        <is>
          <t xml:space="preserve">2026-08 (Aug)</t>
        </is>
      </c>
      <c r="S2759">
        <f>IF(M2759="Not an error",0,IF(COUNTIFS($A$2:$A2759,$A2759,$D$2:$D2759,$D2759,$M$2:$M2759,"&lt;&gt;Not an error")=1,1,0))</f>
        <v>0</v>
      </c>
      <c r="T2759">
        <f>IF(M2759&lt;&gt;"Major",0,IF(COUNTIFS($A$2:$A2759,$A2759,$D$2:$D2759,$D2759,$M$2:$M2759,"Major")=1,1,0))</f>
        <v>0</v>
      </c>
      <c r="U2759">
        <f>IF(M2759&lt;&gt;"Minor",0,IF(COUNTIFS($A$2:$A2759,$A2759,$D$2:$D2759,$D2759,$M$2:$M2759,"Minor")=1,1,0))</f>
        <v>0</v>
      </c>
    </row>
    <row r="2760">
      <c r="A2760" t="inlineStr">
        <is>
          <t xml:space="preserve">9a175f97e92a638a5697307799ea3b8b8f419aac</t>
        </is>
      </c>
      <c r="B2760" t="inlineStr">
        <is>
          <t xml:space="preserve">The Miracle Heiress</t>
        </is>
      </c>
      <c r="C2760" t="inlineStr">
        <is>
          <t xml:space="preserve">Die Wundererbin</t>
        </is>
      </c>
      <c r="D2760" t="inlineStr">
        <is>
          <t xml:space="preserve">51be6bfec0d888b6d053c04cd90e0f982b829272</t>
        </is>
      </c>
      <c r="E2760" t="inlineStr">
        <is>
          <t xml:space="preserve">Episode 42: Nadja in Dämiens Haus</t>
        </is>
      </c>
      <c r="F2760">
        <v>42</v>
      </c>
      <c r="G2760" t="inlineStr">
        <is>
          <t xml:space="preserve">8:06-8:13</t>
        </is>
      </c>
      <c r="H2760" t="inlineStr">
        <is>
          <t xml:space="preserve">Resolved</t>
        </is>
      </c>
      <c r="I2760" t="inlineStr">
        <is>
          <t xml:space="preserve">Remarks: [Audio Quality]
Line from script:
"„Das sind ja wunderbare Neuigkeiten! Vielleicht kannst du mir ein andermal etwas vorspielen?“"
-----
Note (if required): There is an audible noise / tone change between the two sentences.</t>
        </is>
      </c>
      <c r="J2760" t="inlineStr">
        <is>
          <t xml:space="preserve">VOA</t>
        </is>
      </c>
      <c r="K2760" t="inlineStr">
        <is>
          <t xml:space="preserve">Audio quality</t>
        </is>
      </c>
      <c r="L2760" t="inlineStr">
        <is>
          <t xml:space="preserve">Audio quality</t>
        </is>
      </c>
      <c r="M2760" t="str">
        <f>IFERROR(IF(VLOOKUP(L2760,'Quantification'!$A:$B,2,FALSE)&amp;""="","Unclassified",VLOOKUP(L2760,'Quantification'!$A:$B,2,FALSE)),"Unclassified")</f>
        <v>Major</v>
      </c>
      <c r="N2760" t="inlineStr">
        <is>
          <t xml:space="preserve">con-khera.mirjam@pocketfm.com</t>
        </is>
      </c>
      <c r="O2760" t="inlineStr">
        <is>
          <t xml:space="preserve">Issues found in raw</t>
        </is>
      </c>
      <c r="P2760" t="str">
        <f>IF(OR(O2760="Issues found in master",O2760="Final master"),"Master",IF(OR(O2760="Ready for Master",O2760="Issues found in raw",O2760="Raw under QC",O2760="Issues resolved in raw"),"Raw","-"))</f>
        <v>Raw</v>
      </c>
      <c r="Q2760" s="13">
        <v>46261.15069444444</v>
      </c>
      <c r="R2760" t="inlineStr">
        <is>
          <t xml:space="preserve">2026-08 (Aug)</t>
        </is>
      </c>
      <c r="S2760">
        <f>IF(M2760="Not an error",0,IF(COUNTIFS($A$2:$A2760,$A2760,$D$2:$D2760,$D2760,$M$2:$M2760,"&lt;&gt;Not an error")=1,1,0))</f>
        <v>0</v>
      </c>
      <c r="T2760">
        <f>IF(M2760&lt;&gt;"Major",0,IF(COUNTIFS($A$2:$A2760,$A2760,$D$2:$D2760,$D2760,$M$2:$M2760,"Major")=1,1,0))</f>
        <v>0</v>
      </c>
      <c r="U2760">
        <f>IF(M2760&lt;&gt;"Minor",0,IF(COUNTIFS($A$2:$A2760,$A2760,$D$2:$D2760,$D2760,$M$2:$M2760,"Minor")=1,1,0))</f>
        <v>0</v>
      </c>
    </row>
    <row r="2761">
      <c r="A2761" t="inlineStr">
        <is>
          <t xml:space="preserve">9a175f97e92a638a5697307799ea3b8b8f419aac</t>
        </is>
      </c>
      <c r="B2761" t="inlineStr">
        <is>
          <t xml:space="preserve">The Miracle Heiress</t>
        </is>
      </c>
      <c r="C2761" t="inlineStr">
        <is>
          <t xml:space="preserve">Die Wundererbin</t>
        </is>
      </c>
      <c r="D2761" t="inlineStr">
        <is>
          <t xml:space="preserve">5aad6f9c841c5254d2864f4f80cfa638ec5b7067</t>
        </is>
      </c>
      <c r="E2761" t="inlineStr">
        <is>
          <t xml:space="preserve">Episode 43: Aurora Und Dämien Gemeinsam in Der Nacht</t>
        </is>
      </c>
      <c r="F2761">
        <v>43</v>
      </c>
      <c r="G2761" t="inlineStr">
        <is>
          <t xml:space="preserve">00:00-1:06</t>
        </is>
      </c>
      <c r="H2761" t="inlineStr">
        <is>
          <t xml:space="preserve">Resolved</t>
        </is>
      </c>
      <c r="I2761" t="inlineStr">
        <is>
          <t xml:space="preserve">Remarks: [Mispronunciation]
Line from script:
"Als Aurora und Damien das erste Mal bei Donovan zum Abendessen waren, war der alte Herr außer sich vor Freude."
-----
Note (if required): Damien is slightly mispronounced.</t>
        </is>
      </c>
      <c r="J2761" t="inlineStr">
        <is>
          <t xml:space="preserve">VOA</t>
        </is>
      </c>
      <c r="K2761" t="inlineStr">
        <is>
          <t xml:space="preserve">Mispronunciation</t>
        </is>
      </c>
      <c r="L2761" t="inlineStr">
        <is>
          <t xml:space="preserve">Mispronunciation</t>
        </is>
      </c>
      <c r="M2761" t="str">
        <f>IFERROR(IF(VLOOKUP(L2761,'Quantification'!$A:$B,2,FALSE)&amp;""="","Unclassified",VLOOKUP(L2761,'Quantification'!$A:$B,2,FALSE)),"Unclassified")</f>
        <v>Major</v>
      </c>
      <c r="N2761" t="inlineStr">
        <is>
          <t xml:space="preserve">con-khera.mirjam@pocketfm.com</t>
        </is>
      </c>
      <c r="O2761" t="inlineStr">
        <is>
          <t xml:space="preserve">Issues found in raw</t>
        </is>
      </c>
      <c r="P2761" t="str">
        <f>IF(OR(O2761="Issues found in master",O2761="Final master"),"Master",IF(OR(O2761="Ready for Master",O2761="Issues found in raw",O2761="Raw under QC",O2761="Issues resolved in raw"),"Raw","-"))</f>
        <v>Raw</v>
      </c>
      <c r="Q2761" s="13">
        <v>46261.15069444444</v>
      </c>
      <c r="R2761" t="inlineStr">
        <is>
          <t xml:space="preserve">2026-08 (Aug)</t>
        </is>
      </c>
      <c r="S2761">
        <f>IF(M2761="Not an error",0,IF(COUNTIFS($A$2:$A2761,$A2761,$D$2:$D2761,$D2761,$M$2:$M2761,"&lt;&gt;Not an error")=1,1,0))</f>
        <v>1</v>
      </c>
      <c r="T2761">
        <f>IF(M2761&lt;&gt;"Major",0,IF(COUNTIFS($A$2:$A2761,$A2761,$D$2:$D2761,$D2761,$M$2:$M2761,"Major")=1,1,0))</f>
        <v>1</v>
      </c>
      <c r="U2761">
        <f>IF(M2761&lt;&gt;"Minor",0,IF(COUNTIFS($A$2:$A2761,$A2761,$D$2:$D2761,$D2761,$M$2:$M2761,"Minor")=1,1,0))</f>
        <v>0</v>
      </c>
    </row>
    <row r="2762">
      <c r="A2762" t="inlineStr">
        <is>
          <t xml:space="preserve">9a175f97e92a638a5697307799ea3b8b8f419aac</t>
        </is>
      </c>
      <c r="B2762" t="inlineStr">
        <is>
          <t xml:space="preserve">The Miracle Heiress</t>
        </is>
      </c>
      <c r="C2762" t="inlineStr">
        <is>
          <t xml:space="preserve">Die Wundererbin</t>
        </is>
      </c>
      <c r="D2762" t="inlineStr">
        <is>
          <t xml:space="preserve">5aad6f9c841c5254d2864f4f80cfa638ec5b7067</t>
        </is>
      </c>
      <c r="E2762" t="inlineStr">
        <is>
          <t xml:space="preserve">Episode 43: Aurora Und Dämien Gemeinsam in Der Nacht</t>
        </is>
      </c>
      <c r="F2762">
        <v>43</v>
      </c>
      <c r="G2762" t="inlineStr">
        <is>
          <t xml:space="preserve">2:04-2:09</t>
        </is>
      </c>
      <c r="H2762" t="inlineStr">
        <is>
          <t xml:space="preserve">Resolved</t>
        </is>
      </c>
      <c r="I2762" t="inlineStr">
        <is>
          <t xml:space="preserve">Remarks: [Script Error]
Line from script:
"Damiens machte mit und begann, ihr zum Necken noch mehr Essen auf den Teller zu hÃ¤ufen."
-----
Note (if required): Wording issue. â€œZum Neckenâ€_x009d_ sounds unnatural here. Suggested: â€œDamien spielte mit und hÃ¤ufte ihr neckend noch mehr Essen auf den Teller.â€_x009d_</t>
        </is>
      </c>
      <c r="J2762" t="inlineStr">
        <is>
          <t xml:space="preserve">VOA</t>
        </is>
      </c>
      <c r="K2762" t="inlineStr">
        <is>
          <t xml:space="preserve">Script Error</t>
        </is>
      </c>
      <c r="L2762" t="inlineStr">
        <is>
          <t xml:space="preserve">Script error</t>
        </is>
      </c>
      <c r="M2762" t="str">
        <f>IFERROR(IF(VLOOKUP(L2762,'Quantification'!$A:$B,2,FALSE)&amp;""="","Unclassified",VLOOKUP(L2762,'Quantification'!$A:$B,2,FALSE)),"Unclassified")</f>
        <v>Major</v>
      </c>
      <c r="N2762" t="inlineStr">
        <is>
          <t xml:space="preserve">con-khera.mirjam@pocketfm.com</t>
        </is>
      </c>
      <c r="O2762" t="inlineStr">
        <is>
          <t xml:space="preserve">Issues found in raw</t>
        </is>
      </c>
      <c r="P2762" t="str">
        <f>IF(OR(O2762="Issues found in master",O2762="Final master"),"Master",IF(OR(O2762="Ready for Master",O2762="Issues found in raw",O2762="Raw under QC",O2762="Issues resolved in raw"),"Raw","-"))</f>
        <v>Raw</v>
      </c>
      <c r="Q2762" s="13">
        <v>46261.15069444444</v>
      </c>
      <c r="R2762" t="inlineStr">
        <is>
          <t xml:space="preserve">2026-08 (Aug)</t>
        </is>
      </c>
      <c r="S2762">
        <f>IF(M2762="Not an error",0,IF(COUNTIFS($A$2:$A2762,$A2762,$D$2:$D2762,$D2762,$M$2:$M2762,"&lt;&gt;Not an error")=1,1,0))</f>
        <v>0</v>
      </c>
      <c r="T2762">
        <f>IF(M2762&lt;&gt;"Major",0,IF(COUNTIFS($A$2:$A2762,$A2762,$D$2:$D2762,$D2762,$M$2:$M2762,"Major")=1,1,0))</f>
        <v>0</v>
      </c>
      <c r="U2762">
        <f>IF(M2762&lt;&gt;"Minor",0,IF(COUNTIFS($A$2:$A2762,$A2762,$D$2:$D2762,$D2762,$M$2:$M2762,"Minor")=1,1,0))</f>
        <v>0</v>
      </c>
    </row>
    <row r="2763">
      <c r="A2763" t="inlineStr">
        <is>
          <t xml:space="preserve">9a175f97e92a638a5697307799ea3b8b8f419aac</t>
        </is>
      </c>
      <c r="B2763" t="inlineStr">
        <is>
          <t xml:space="preserve">The Miracle Heiress</t>
        </is>
      </c>
      <c r="C2763" t="inlineStr">
        <is>
          <t xml:space="preserve">Die Wundererbin</t>
        </is>
      </c>
      <c r="D2763" t="inlineStr">
        <is>
          <t xml:space="preserve">5aad6f9c841c5254d2864f4f80cfa638ec5b7067</t>
        </is>
      </c>
      <c r="E2763" t="inlineStr">
        <is>
          <t xml:space="preserve">Episode 43: Aurora Und Dämien Gemeinsam in Der Nacht</t>
        </is>
      </c>
      <c r="F2763">
        <v>43</v>
      </c>
      <c r="G2763" t="inlineStr">
        <is>
          <t xml:space="preserve">00:00-7:05</t>
        </is>
      </c>
      <c r="H2763" t="inlineStr">
        <is>
          <t xml:space="preserve">Ignore</t>
        </is>
      </c>
      <c r="I2763" t="inlineStr">
        <is>
          <t xml:space="preserve">Remarks: [Mispronunciation]
Line from script:
"Multiple lines throughout the episode."
-----
Note (if required): Damien is lightly mispronounced throughout the episode, but it is not severe.</t>
        </is>
      </c>
      <c r="J2763" t="inlineStr">
        <is>
          <t xml:space="preserve">VOA</t>
        </is>
      </c>
      <c r="K2763" t="inlineStr">
        <is>
          <t xml:space="preserve">Mispronunciation</t>
        </is>
      </c>
      <c r="L2763" t="inlineStr">
        <is>
          <t xml:space="preserve">Mispronunciation</t>
        </is>
      </c>
      <c r="M2763" t="str">
        <f>IFERROR(IF(VLOOKUP(L2763,'Quantification'!$A:$B,2,FALSE)&amp;""="","Unclassified",VLOOKUP(L2763,'Quantification'!$A:$B,2,FALSE)),"Unclassified")</f>
        <v>Major</v>
      </c>
      <c r="N2763" t="inlineStr">
        <is>
          <t xml:space="preserve">con-khera.mirjam@pocketfm.com</t>
        </is>
      </c>
      <c r="O2763" t="inlineStr">
        <is>
          <t xml:space="preserve">Issues found in raw</t>
        </is>
      </c>
      <c r="P2763" t="str">
        <f>IF(OR(O2763="Issues found in master",O2763="Final master"),"Master",IF(OR(O2763="Ready for Master",O2763="Issues found in raw",O2763="Raw under QC",O2763="Issues resolved in raw"),"Raw","-"))</f>
        <v>Raw</v>
      </c>
      <c r="Q2763" s="13">
        <v>46261.15069444444</v>
      </c>
      <c r="R2763" t="inlineStr">
        <is>
          <t xml:space="preserve">2026-08 (Aug)</t>
        </is>
      </c>
      <c r="S2763">
        <f>IF(M2763="Not an error",0,IF(COUNTIFS($A$2:$A2763,$A2763,$D$2:$D2763,$D2763,$M$2:$M2763,"&lt;&gt;Not an error")=1,1,0))</f>
        <v>0</v>
      </c>
      <c r="T2763">
        <f>IF(M2763&lt;&gt;"Major",0,IF(COUNTIFS($A$2:$A2763,$A2763,$D$2:$D2763,$D2763,$M$2:$M2763,"Major")=1,1,0))</f>
        <v>0</v>
      </c>
      <c r="U2763">
        <f>IF(M2763&lt;&gt;"Minor",0,IF(COUNTIFS($A$2:$A2763,$A2763,$D$2:$D2763,$D2763,$M$2:$M2763,"Minor")=1,1,0))</f>
        <v>0</v>
      </c>
    </row>
    <row r="2764">
      <c r="A2764" t="inlineStr">
        <is>
          <t xml:space="preserve">9a175f97e92a638a5697307799ea3b8b8f419aac</t>
        </is>
      </c>
      <c r="B2764" t="inlineStr">
        <is>
          <t xml:space="preserve">The Miracle Heiress</t>
        </is>
      </c>
      <c r="C2764" t="inlineStr">
        <is>
          <t xml:space="preserve">Die Wundererbin</t>
        </is>
      </c>
      <c r="D2764" t="inlineStr">
        <is>
          <t xml:space="preserve">5aad6f9c841c5254d2864f4f80cfa638ec5b7067</t>
        </is>
      </c>
      <c r="E2764" t="inlineStr">
        <is>
          <t xml:space="preserve">Episode 43: Aurora Und Dämien Gemeinsam in Der Nacht</t>
        </is>
      </c>
      <c r="F2764">
        <v>43</v>
      </c>
      <c r="G2764" t="inlineStr">
        <is>
          <t xml:space="preserve">5:30-5:33</t>
        </is>
      </c>
      <c r="H2764" t="inlineStr">
        <is>
          <t xml:space="preserve">Ignore</t>
        </is>
      </c>
      <c r="I2764" t="inlineStr">
        <is>
          <t xml:space="preserve">Remarks: [Script Error]
Line from script:
"Dann wandte er sich an einen Diener."
-----
Note (if required): Word choice issue. â€œDienerâ€_x009d_ sounds outdated and too feudal. Suggested: â€œDann wandte er sich an einen Angestellten.â€_x009d_</t>
        </is>
      </c>
      <c r="J2764" t="inlineStr">
        <is>
          <t xml:space="preserve">VOA</t>
        </is>
      </c>
      <c r="K2764" t="inlineStr">
        <is>
          <t xml:space="preserve">Script Error</t>
        </is>
      </c>
      <c r="L2764" t="inlineStr">
        <is>
          <t xml:space="preserve">Script error</t>
        </is>
      </c>
      <c r="M2764" t="str">
        <f>IFERROR(IF(VLOOKUP(L2764,'Quantification'!$A:$B,2,FALSE)&amp;""="","Unclassified",VLOOKUP(L2764,'Quantification'!$A:$B,2,FALSE)),"Unclassified")</f>
        <v>Major</v>
      </c>
      <c r="N2764" t="inlineStr">
        <is>
          <t xml:space="preserve">con-khera.mirjam@pocketfm.com</t>
        </is>
      </c>
      <c r="O2764" t="inlineStr">
        <is>
          <t xml:space="preserve">Issues found in raw</t>
        </is>
      </c>
      <c r="P2764" t="str">
        <f>IF(OR(O2764="Issues found in master",O2764="Final master"),"Master",IF(OR(O2764="Ready for Master",O2764="Issues found in raw",O2764="Raw under QC",O2764="Issues resolved in raw"),"Raw","-"))</f>
        <v>Raw</v>
      </c>
      <c r="Q2764" s="13">
        <v>46261.15069444444</v>
      </c>
      <c r="R2764" t="inlineStr">
        <is>
          <t xml:space="preserve">2026-08 (Aug)</t>
        </is>
      </c>
      <c r="S2764">
        <f>IF(M2764="Not an error",0,IF(COUNTIFS($A$2:$A2764,$A2764,$D$2:$D2764,$D2764,$M$2:$M2764,"&lt;&gt;Not an error")=1,1,0))</f>
        <v>0</v>
      </c>
      <c r="T2764">
        <f>IF(M2764&lt;&gt;"Major",0,IF(COUNTIFS($A$2:$A2764,$A2764,$D$2:$D2764,$D2764,$M$2:$M2764,"Major")=1,1,0))</f>
        <v>0</v>
      </c>
      <c r="U2764">
        <f>IF(M2764&lt;&gt;"Minor",0,IF(COUNTIFS($A$2:$A2764,$A2764,$D$2:$D2764,$D2764,$M$2:$M2764,"Minor")=1,1,0))</f>
        <v>0</v>
      </c>
    </row>
    <row r="2765">
      <c r="A2765" t="inlineStr">
        <is>
          <t xml:space="preserve">9a175f97e92a638a5697307799ea3b8b8f419aac</t>
        </is>
      </c>
      <c r="B2765" t="inlineStr">
        <is>
          <t xml:space="preserve">The Miracle Heiress</t>
        </is>
      </c>
      <c r="C2765" t="inlineStr">
        <is>
          <t xml:space="preserve">Die Wundererbin</t>
        </is>
      </c>
      <c r="D2765" t="inlineStr">
        <is>
          <t xml:space="preserve">5aad6f9c841c5254d2864f4f80cfa638ec5b7067</t>
        </is>
      </c>
      <c r="E2765" t="inlineStr">
        <is>
          <t xml:space="preserve">Episode 43: Aurora Und Dämien Gemeinsam in Der Nacht</t>
        </is>
      </c>
      <c r="F2765">
        <v>43</v>
      </c>
      <c r="G2765" t="inlineStr">
        <is>
          <t xml:space="preserve">5:36-5:43</t>
        </is>
      </c>
      <c r="H2765" t="inlineStr">
        <is>
          <t xml:space="preserve">Ignore</t>
        </is>
      </c>
      <c r="I2765" t="inlineStr">
        <is>
          <t xml:space="preserve">Remarks: [Script Error]
Line from script:
"â€žSir, hatten Sie nicht ein paar Notlichter in Ihrem Arbeitszimmer?â€œ, warf ein Diener ein und spielte seine Rolle perfekt."
-----
Note (if required): Word choice issue. â€œDienerâ€_x009d_ sounds outdated and too feudal. Suggested: â€œAngestellterâ€_x009d_ or â€œMitarbeiter.â€_x009d_</t>
        </is>
      </c>
      <c r="J2765" t="inlineStr">
        <is>
          <t xml:space="preserve">VOA</t>
        </is>
      </c>
      <c r="K2765" t="inlineStr">
        <is>
          <t xml:space="preserve">Script Error</t>
        </is>
      </c>
      <c r="L2765" t="inlineStr">
        <is>
          <t xml:space="preserve">Script error</t>
        </is>
      </c>
      <c r="M2765" t="str">
        <f>IFERROR(IF(VLOOKUP(L2765,'Quantification'!$A:$B,2,FALSE)&amp;""="","Unclassified",VLOOKUP(L2765,'Quantification'!$A:$B,2,FALSE)),"Unclassified")</f>
        <v>Major</v>
      </c>
      <c r="N2765" t="inlineStr">
        <is>
          <t xml:space="preserve">con-khera.mirjam@pocketfm.com</t>
        </is>
      </c>
      <c r="O2765" t="inlineStr">
        <is>
          <t xml:space="preserve">Issues found in raw</t>
        </is>
      </c>
      <c r="P2765" t="str">
        <f>IF(OR(O2765="Issues found in master",O2765="Final master"),"Master",IF(OR(O2765="Ready for Master",O2765="Issues found in raw",O2765="Raw under QC",O2765="Issues resolved in raw"),"Raw","-"))</f>
        <v>Raw</v>
      </c>
      <c r="Q2765" s="13">
        <v>46261.15069444444</v>
      </c>
      <c r="R2765" t="inlineStr">
        <is>
          <t xml:space="preserve">2026-08 (Aug)</t>
        </is>
      </c>
      <c r="S2765">
        <f>IF(M2765="Not an error",0,IF(COUNTIFS($A$2:$A2765,$A2765,$D$2:$D2765,$D2765,$M$2:$M2765,"&lt;&gt;Not an error")=1,1,0))</f>
        <v>0</v>
      </c>
      <c r="T2765">
        <f>IF(M2765&lt;&gt;"Major",0,IF(COUNTIFS($A$2:$A2765,$A2765,$D$2:$D2765,$D2765,$M$2:$M2765,"Major")=1,1,0))</f>
        <v>0</v>
      </c>
      <c r="U2765">
        <f>IF(M2765&lt;&gt;"Minor",0,IF(COUNTIFS($A$2:$A2765,$A2765,$D$2:$D2765,$D2765,$M$2:$M2765,"Minor")=1,1,0))</f>
        <v>0</v>
      </c>
    </row>
    <row r="2766">
      <c r="A2766" t="inlineStr">
        <is>
          <t xml:space="preserve">9a175f97e92a638a5697307799ea3b8b8f419aac</t>
        </is>
      </c>
      <c r="B2766" t="inlineStr">
        <is>
          <t xml:space="preserve">The Miracle Heiress</t>
        </is>
      </c>
      <c r="C2766" t="inlineStr">
        <is>
          <t xml:space="preserve">Die Wundererbin</t>
        </is>
      </c>
      <c r="D2766" t="inlineStr">
        <is>
          <t xml:space="preserve">51ff0ce80a15c12d35451a4118688074d513a199</t>
        </is>
      </c>
      <c r="E2766" t="inlineStr">
        <is>
          <t xml:space="preserve">Episode 44: Großvaters Pläne (Old)</t>
        </is>
      </c>
      <c r="F2766">
        <v>44</v>
      </c>
      <c r="G2766" t="inlineStr">
        <is>
          <t xml:space="preserve">0:00-0:03</t>
        </is>
      </c>
      <c r="H2766" t="inlineStr">
        <is>
          <t xml:space="preserve">Pending</t>
        </is>
      </c>
      <c r="I2766" t="inlineStr">
        <is>
          <t xml:space="preserve">Remarks: [Audio Quality]
Line from script:
"Oben sah Caleb, wie Donovan herüberkam."
-----
Note (if required): There is an audible noise at the beginning of the line.</t>
        </is>
      </c>
      <c r="J2766" t="inlineStr">
        <is>
          <t xml:space="preserve">VOA</t>
        </is>
      </c>
      <c r="K2766" t="inlineStr">
        <is>
          <t xml:space="preserve">Audio quality</t>
        </is>
      </c>
      <c r="L2766" t="inlineStr">
        <is>
          <t xml:space="preserve">Audio quality</t>
        </is>
      </c>
      <c r="M2766" t="str">
        <f>IFERROR(IF(VLOOKUP(L2766,'Quantification'!$A:$B,2,FALSE)&amp;""="","Unclassified",VLOOKUP(L2766,'Quantification'!$A:$B,2,FALSE)),"Unclassified")</f>
        <v>Major</v>
      </c>
      <c r="N2766" t="inlineStr">
        <is>
          <t xml:space="preserve">con-khera.mirjam@pocketfm.com</t>
        </is>
      </c>
      <c r="O2766" t="inlineStr">
        <is>
          <t xml:space="preserve">Issues found in raw</t>
        </is>
      </c>
      <c r="P2766" t="str">
        <f>IF(OR(O2766="Issues found in master",O2766="Final master"),"Master",IF(OR(O2766="Ready for Master",O2766="Issues found in raw",O2766="Raw under QC",O2766="Issues resolved in raw"),"Raw","-"))</f>
        <v>Raw</v>
      </c>
      <c r="Q2766" s="13">
        <v>46254.288888888885</v>
      </c>
      <c r="R2766" t="inlineStr">
        <is>
          <t xml:space="preserve">2026-08 (Aug)</t>
        </is>
      </c>
      <c r="S2766">
        <f>IF(M2766="Not an error",0,IF(COUNTIFS($A$2:$A2766,$A2766,$D$2:$D2766,$D2766,$M$2:$M2766,"&lt;&gt;Not an error")=1,1,0))</f>
        <v>1</v>
      </c>
      <c r="T2766">
        <f>IF(M2766&lt;&gt;"Major",0,IF(COUNTIFS($A$2:$A2766,$A2766,$D$2:$D2766,$D2766,$M$2:$M2766,"Major")=1,1,0))</f>
        <v>1</v>
      </c>
      <c r="U2766">
        <f>IF(M2766&lt;&gt;"Minor",0,IF(COUNTIFS($A$2:$A2766,$A2766,$D$2:$D2766,$D2766,$M$2:$M2766,"Minor")=1,1,0))</f>
        <v>0</v>
      </c>
    </row>
    <row r="2767">
      <c r="A2767" t="inlineStr">
        <is>
          <t xml:space="preserve">9a175f97e92a638a5697307799ea3b8b8f419aac</t>
        </is>
      </c>
      <c r="B2767" t="inlineStr">
        <is>
          <t xml:space="preserve">The Miracle Heiress</t>
        </is>
      </c>
      <c r="C2767" t="inlineStr">
        <is>
          <t xml:space="preserve">Die Wundererbin</t>
        </is>
      </c>
      <c r="D2767" t="inlineStr">
        <is>
          <t xml:space="preserve">51ff0ce80a15c12d35451a4118688074d513a199</t>
        </is>
      </c>
      <c r="E2767" t="inlineStr">
        <is>
          <t xml:space="preserve">Episode 44: Großvaters Pläne (Old)</t>
        </is>
      </c>
      <c r="F2767">
        <v>44</v>
      </c>
      <c r="G2767" t="inlineStr">
        <is>
          <t xml:space="preserve">0:52-0:59</t>
        </is>
      </c>
      <c r="H2767" t="inlineStr">
        <is>
          <t xml:space="preserve">Ignore</t>
        </is>
      </c>
      <c r="I2767" t="inlineStr">
        <is>
          <t xml:space="preserve">Remarks: [Script Error]
Line from script:
"â€žStoppâ€œ, sagte Aurora und hob die Hand, um einen Diener aufzuhalten, der gerade eine weitere Kerze aufstellen wollte."
-----
Note (if required): Word choice issue. â€œDienerâ€_x009d_ sounds outdated and too feudal. Suggested: â€œAngestellterâ€_x009d_ or â€œMitarbeiter.â€_x009d_</t>
        </is>
      </c>
      <c r="J2767" t="inlineStr">
        <is>
          <t xml:space="preserve">VOA</t>
        </is>
      </c>
      <c r="K2767" t="inlineStr">
        <is>
          <t xml:space="preserve">Script Error</t>
        </is>
      </c>
      <c r="L2767" t="inlineStr">
        <is>
          <t xml:space="preserve">Script error</t>
        </is>
      </c>
      <c r="M2767" t="str">
        <f>IFERROR(IF(VLOOKUP(L2767,'Quantification'!$A:$B,2,FALSE)&amp;""="","Unclassified",VLOOKUP(L2767,'Quantification'!$A:$B,2,FALSE)),"Unclassified")</f>
        <v>Major</v>
      </c>
      <c r="N2767" t="inlineStr">
        <is>
          <t xml:space="preserve">con-khera.mirjam@pocketfm.com</t>
        </is>
      </c>
      <c r="O2767" t="inlineStr">
        <is>
          <t xml:space="preserve">Issues found in raw</t>
        </is>
      </c>
      <c r="P2767" t="str">
        <f>IF(OR(O2767="Issues found in master",O2767="Final master"),"Master",IF(OR(O2767="Ready for Master",O2767="Issues found in raw",O2767="Raw under QC",O2767="Issues resolved in raw"),"Raw","-"))</f>
        <v>Raw</v>
      </c>
      <c r="Q2767" s="13">
        <v>46254.288888888885</v>
      </c>
      <c r="R2767" t="inlineStr">
        <is>
          <t xml:space="preserve">2026-08 (Aug)</t>
        </is>
      </c>
      <c r="S2767">
        <f>IF(M2767="Not an error",0,IF(COUNTIFS($A$2:$A2767,$A2767,$D$2:$D2767,$D2767,$M$2:$M2767,"&lt;&gt;Not an error")=1,1,0))</f>
        <v>0</v>
      </c>
      <c r="T2767">
        <f>IF(M2767&lt;&gt;"Major",0,IF(COUNTIFS($A$2:$A2767,$A2767,$D$2:$D2767,$D2767,$M$2:$M2767,"Major")=1,1,0))</f>
        <v>0</v>
      </c>
      <c r="U2767">
        <f>IF(M2767&lt;&gt;"Minor",0,IF(COUNTIFS($A$2:$A2767,$A2767,$D$2:$D2767,$D2767,$M$2:$M2767,"Minor")=1,1,0))</f>
        <v>0</v>
      </c>
    </row>
    <row r="2768">
      <c r="A2768" t="inlineStr">
        <is>
          <t xml:space="preserve">9a175f97e92a638a5697307799ea3b8b8f419aac</t>
        </is>
      </c>
      <c r="B2768" t="inlineStr">
        <is>
          <t xml:space="preserve">The Miracle Heiress</t>
        </is>
      </c>
      <c r="C2768" t="inlineStr">
        <is>
          <t xml:space="preserve">Die Wundererbin</t>
        </is>
      </c>
      <c r="D2768" t="inlineStr">
        <is>
          <t xml:space="preserve">51ff0ce80a15c12d35451a4118688074d513a199</t>
        </is>
      </c>
      <c r="E2768" t="inlineStr">
        <is>
          <t xml:space="preserve">Episode 44: Großvaters Pläne (Old)</t>
        </is>
      </c>
      <c r="F2768">
        <v>44</v>
      </c>
      <c r="G2768" t="inlineStr">
        <is>
          <t xml:space="preserve">1:03-1:07</t>
        </is>
      </c>
      <c r="H2768" t="inlineStr">
        <is>
          <t xml:space="preserve">Ignore</t>
        </is>
      </c>
      <c r="I2768" t="inlineStr">
        <is>
          <t xml:space="preserve">Remarks: [Script Error]
Line from script:
"Der Diener wurde Ã¼berrumpelt und geriet in Panik."
-----
Note (if required): Word choice issue. â€œDienerâ€_x009d_ sounds outdated and too feudal. Suggested: â€œDer Angestellte war Ã¼berrumpelt und geriet in Panik.â€_x009d_</t>
        </is>
      </c>
      <c r="J2768" t="inlineStr">
        <is>
          <t xml:space="preserve">VOA</t>
        </is>
      </c>
      <c r="K2768" t="inlineStr">
        <is>
          <t xml:space="preserve">Script Error</t>
        </is>
      </c>
      <c r="L2768" t="inlineStr">
        <is>
          <t xml:space="preserve">Script error</t>
        </is>
      </c>
      <c r="M2768" t="str">
        <f>IFERROR(IF(VLOOKUP(L2768,'Quantification'!$A:$B,2,FALSE)&amp;""="","Unclassified",VLOOKUP(L2768,'Quantification'!$A:$B,2,FALSE)),"Unclassified")</f>
        <v>Major</v>
      </c>
      <c r="N2768" t="inlineStr">
        <is>
          <t xml:space="preserve">con-khera.mirjam@pocketfm.com</t>
        </is>
      </c>
      <c r="O2768" t="inlineStr">
        <is>
          <t xml:space="preserve">Issues found in raw</t>
        </is>
      </c>
      <c r="P2768" t="str">
        <f>IF(OR(O2768="Issues found in master",O2768="Final master"),"Master",IF(OR(O2768="Ready for Master",O2768="Issues found in raw",O2768="Raw under QC",O2768="Issues resolved in raw"),"Raw","-"))</f>
        <v>Raw</v>
      </c>
      <c r="Q2768" s="13">
        <v>46254.288888888885</v>
      </c>
      <c r="R2768" t="inlineStr">
        <is>
          <t xml:space="preserve">2026-08 (Aug)</t>
        </is>
      </c>
      <c r="S2768">
        <f>IF(M2768="Not an error",0,IF(COUNTIFS($A$2:$A2768,$A2768,$D$2:$D2768,$D2768,$M$2:$M2768,"&lt;&gt;Not an error")=1,1,0))</f>
        <v>0</v>
      </c>
      <c r="T2768">
        <f>IF(M2768&lt;&gt;"Major",0,IF(COUNTIFS($A$2:$A2768,$A2768,$D$2:$D2768,$D2768,$M$2:$M2768,"Major")=1,1,0))</f>
        <v>0</v>
      </c>
      <c r="U2768">
        <f>IF(M2768&lt;&gt;"Minor",0,IF(COUNTIFS($A$2:$A2768,$A2768,$D$2:$D2768,$D2768,$M$2:$M2768,"Minor")=1,1,0))</f>
        <v>0</v>
      </c>
    </row>
    <row r="2769">
      <c r="A2769" t="inlineStr">
        <is>
          <t xml:space="preserve">9a175f97e92a638a5697307799ea3b8b8f419aac</t>
        </is>
      </c>
      <c r="B2769" t="inlineStr">
        <is>
          <t xml:space="preserve">The Miracle Heiress</t>
        </is>
      </c>
      <c r="C2769" t="inlineStr">
        <is>
          <t xml:space="preserve">Die Wundererbin</t>
        </is>
      </c>
      <c r="D2769" t="inlineStr">
        <is>
          <t xml:space="preserve">51ff0ce80a15c12d35451a4118688074d513a199</t>
        </is>
      </c>
      <c r="E2769" t="inlineStr">
        <is>
          <t xml:space="preserve">Episode 44: Großvaters Pläne (Old)</t>
        </is>
      </c>
      <c r="F2769">
        <v>44</v>
      </c>
      <c r="G2769" t="inlineStr">
        <is>
          <t xml:space="preserve">1:20-1:23</t>
        </is>
      </c>
      <c r="H2769" t="inlineStr">
        <is>
          <t xml:space="preserve">Ignore</t>
        </is>
      </c>
      <c r="I2769" t="inlineStr">
        <is>
          <t xml:space="preserve">Remarks: [Script Error]
Line from script:
"Sie kÃ¶nnen nicht gehenâ€œ, platzte der Diener heraus."
-----
Note (if required): Word choice issue. â€œDienerâ€_x009d_ sounds outdated and too feudal. Suggested: â€œAngestellterâ€_x009d_ or â€œMitarbeiter.â€_x009d_</t>
        </is>
      </c>
      <c r="J2769" t="inlineStr">
        <is>
          <t xml:space="preserve">VOA</t>
        </is>
      </c>
      <c r="K2769" t="inlineStr">
        <is>
          <t xml:space="preserve">Script Error</t>
        </is>
      </c>
      <c r="L2769" t="inlineStr">
        <is>
          <t xml:space="preserve">Script error</t>
        </is>
      </c>
      <c r="M2769" t="str">
        <f>IFERROR(IF(VLOOKUP(L2769,'Quantification'!$A:$B,2,FALSE)&amp;""="","Unclassified",VLOOKUP(L2769,'Quantification'!$A:$B,2,FALSE)),"Unclassified")</f>
        <v>Major</v>
      </c>
      <c r="N2769" t="inlineStr">
        <is>
          <t xml:space="preserve">con-khera.mirjam@pocketfm.com</t>
        </is>
      </c>
      <c r="O2769" t="inlineStr">
        <is>
          <t xml:space="preserve">Issues found in raw</t>
        </is>
      </c>
      <c r="P2769" t="str">
        <f>IF(OR(O2769="Issues found in master",O2769="Final master"),"Master",IF(OR(O2769="Ready for Master",O2769="Issues found in raw",O2769="Raw under QC",O2769="Issues resolved in raw"),"Raw","-"))</f>
        <v>Raw</v>
      </c>
      <c r="Q2769" s="13">
        <v>46254.288888888885</v>
      </c>
      <c r="R2769" t="inlineStr">
        <is>
          <t xml:space="preserve">2026-08 (Aug)</t>
        </is>
      </c>
      <c r="S2769">
        <f>IF(M2769="Not an error",0,IF(COUNTIFS($A$2:$A2769,$A2769,$D$2:$D2769,$D2769,$M$2:$M2769,"&lt;&gt;Not an error")=1,1,0))</f>
        <v>0</v>
      </c>
      <c r="T2769">
        <f>IF(M2769&lt;&gt;"Major",0,IF(COUNTIFS($A$2:$A2769,$A2769,$D$2:$D2769,$D2769,$M$2:$M2769,"Major")=1,1,0))</f>
        <v>0</v>
      </c>
      <c r="U2769">
        <f>IF(M2769&lt;&gt;"Minor",0,IF(COUNTIFS($A$2:$A2769,$A2769,$D$2:$D2769,$D2769,$M$2:$M2769,"Minor")=1,1,0))</f>
        <v>0</v>
      </c>
    </row>
    <row r="2770">
      <c r="A2770" t="inlineStr">
        <is>
          <t xml:space="preserve">9a175f97e92a638a5697307799ea3b8b8f419aac</t>
        </is>
      </c>
      <c r="B2770" t="inlineStr">
        <is>
          <t xml:space="preserve">The Miracle Heiress</t>
        </is>
      </c>
      <c r="C2770" t="inlineStr">
        <is>
          <t xml:space="preserve">Die Wundererbin</t>
        </is>
      </c>
      <c r="D2770" t="inlineStr">
        <is>
          <t xml:space="preserve">51ff0ce80a15c12d35451a4118688074d513a199</t>
        </is>
      </c>
      <c r="E2770" t="inlineStr">
        <is>
          <t xml:space="preserve">Episode 44: Großvaters Pläne (Old)</t>
        </is>
      </c>
      <c r="F2770">
        <v>44</v>
      </c>
      <c r="G2770" t="inlineStr">
        <is>
          <t xml:space="preserve">1:25-1:31</t>
        </is>
      </c>
      <c r="H2770" t="inlineStr">
        <is>
          <t xml:space="preserve">Ignore</t>
        </is>
      </c>
      <c r="I2770" t="inlineStr">
        <is>
          <t xml:space="preserve">Remarks: [Script Error]
Line from script:
"â€žAlle TÃ¼ren im Haus sind elektronische Smart-TÃ¼renâ€œ, erklÃ¤rte der Diener verzweifelt."
-----
Note (if required): Word choice issue. â€œDienerâ€_x009d_ sounds outdated and too feudal. Suggested: â€œAngestellterâ€_x009d_ or â€œMitarbeiter.â€_x009d_</t>
        </is>
      </c>
      <c r="J2770" t="inlineStr">
        <is>
          <t xml:space="preserve">VOA</t>
        </is>
      </c>
      <c r="K2770" t="inlineStr">
        <is>
          <t xml:space="preserve">Script Error</t>
        </is>
      </c>
      <c r="L2770" t="inlineStr">
        <is>
          <t xml:space="preserve">Script error</t>
        </is>
      </c>
      <c r="M2770" t="str">
        <f>IFERROR(IF(VLOOKUP(L2770,'Quantification'!$A:$B,2,FALSE)&amp;""="","Unclassified",VLOOKUP(L2770,'Quantification'!$A:$B,2,FALSE)),"Unclassified")</f>
        <v>Major</v>
      </c>
      <c r="N2770" t="inlineStr">
        <is>
          <t xml:space="preserve">con-khera.mirjam@pocketfm.com</t>
        </is>
      </c>
      <c r="O2770" t="inlineStr">
        <is>
          <t xml:space="preserve">Issues found in raw</t>
        </is>
      </c>
      <c r="P2770" t="str">
        <f>IF(OR(O2770="Issues found in master",O2770="Final master"),"Master",IF(OR(O2770="Ready for Master",O2770="Issues found in raw",O2770="Raw under QC",O2770="Issues resolved in raw"),"Raw","-"))</f>
        <v>Raw</v>
      </c>
      <c r="Q2770" s="13">
        <v>46254.288888888885</v>
      </c>
      <c r="R2770" t="inlineStr">
        <is>
          <t xml:space="preserve">2026-08 (Aug)</t>
        </is>
      </c>
      <c r="S2770">
        <f>IF(M2770="Not an error",0,IF(COUNTIFS($A$2:$A2770,$A2770,$D$2:$D2770,$D2770,$M$2:$M2770,"&lt;&gt;Not an error")=1,1,0))</f>
        <v>0</v>
      </c>
      <c r="T2770">
        <f>IF(M2770&lt;&gt;"Major",0,IF(COUNTIFS($A$2:$A2770,$A2770,$D$2:$D2770,$D2770,$M$2:$M2770,"Major")=1,1,0))</f>
        <v>0</v>
      </c>
      <c r="U2770">
        <f>IF(M2770&lt;&gt;"Minor",0,IF(COUNTIFS($A$2:$A2770,$A2770,$D$2:$D2770,$D2770,$M$2:$M2770,"Minor")=1,1,0))</f>
        <v>0</v>
      </c>
    </row>
    <row r="2771">
      <c r="A2771" t="inlineStr">
        <is>
          <t xml:space="preserve">9a175f97e92a638a5697307799ea3b8b8f419aac</t>
        </is>
      </c>
      <c r="B2771" t="inlineStr">
        <is>
          <t xml:space="preserve">The Miracle Heiress</t>
        </is>
      </c>
      <c r="C2771" t="inlineStr">
        <is>
          <t xml:space="preserve">Die Wundererbin</t>
        </is>
      </c>
      <c r="D2771" t="inlineStr">
        <is>
          <t xml:space="preserve">51ff0ce80a15c12d35451a4118688074d513a199</t>
        </is>
      </c>
      <c r="E2771" t="inlineStr">
        <is>
          <t xml:space="preserve">Episode 44: Großvaters Pläne (Old)</t>
        </is>
      </c>
      <c r="F2771">
        <v>44</v>
      </c>
      <c r="G2771" t="inlineStr">
        <is>
          <t xml:space="preserve">1:34-1:43</t>
        </is>
      </c>
      <c r="H2771" t="inlineStr">
        <is>
          <t xml:space="preserve">Ignore</t>
        </is>
      </c>
      <c r="I2771" t="inlineStr">
        <is>
          <t xml:space="preserve">Remarks: [Script Error]
Line from script:
"„Haben die keine USB Anschlüsse? Kann man sie nicht einfach mit einer Powerbank aufladen?“, schlug Aurora vor."
-----
Note (if required): Logic issue. Opening electronic smart doors by charging them with a power bank / USB connection feels implausible and too modern-gadgety for the situation. Suggested: revise to a more believable emergency override, spare key, manual lock release, or security system issue.</t>
        </is>
      </c>
      <c r="J2771" t="inlineStr">
        <is>
          <t xml:space="preserve">VOA</t>
        </is>
      </c>
      <c r="K2771" t="inlineStr">
        <is>
          <t xml:space="preserve">Modulation</t>
        </is>
      </c>
      <c r="L2771" t="inlineStr">
        <is>
          <t xml:space="preserve">Modulation</t>
        </is>
      </c>
      <c r="M2771" t="str">
        <f>IFERROR(IF(VLOOKUP(L2771,'Quantification'!$A:$B,2,FALSE)&amp;""="","Unclassified",VLOOKUP(L2771,'Quantification'!$A:$B,2,FALSE)),"Unclassified")</f>
        <v>Minor</v>
      </c>
      <c r="N2771" t="inlineStr">
        <is>
          <t xml:space="preserve">con-khera.mirjam@pocketfm.com</t>
        </is>
      </c>
      <c r="O2771" t="inlineStr">
        <is>
          <t xml:space="preserve">Issues found in raw</t>
        </is>
      </c>
      <c r="P2771" t="str">
        <f>IF(OR(O2771="Issues found in master",O2771="Final master"),"Master",IF(OR(O2771="Ready for Master",O2771="Issues found in raw",O2771="Raw under QC",O2771="Issues resolved in raw"),"Raw","-"))</f>
        <v>Raw</v>
      </c>
      <c r="Q2771" s="13">
        <v>46254.288888888885</v>
      </c>
      <c r="R2771" t="inlineStr">
        <is>
          <t xml:space="preserve">2026-08 (Aug)</t>
        </is>
      </c>
      <c r="S2771">
        <f>IF(M2771="Not an error",0,IF(COUNTIFS($A$2:$A2771,$A2771,$D$2:$D2771,$D2771,$M$2:$M2771,"&lt;&gt;Not an error")=1,1,0))</f>
        <v>0</v>
      </c>
      <c r="T2771">
        <f>IF(M2771&lt;&gt;"Major",0,IF(COUNTIFS($A$2:$A2771,$A2771,$D$2:$D2771,$D2771,$M$2:$M2771,"Major")=1,1,0))</f>
        <v>0</v>
      </c>
      <c r="U2771">
        <f>IF(M2771&lt;&gt;"Minor",0,IF(COUNTIFS($A$2:$A2771,$A2771,$D$2:$D2771,$D2771,$M$2:$M2771,"Minor")=1,1,0))</f>
        <v>1</v>
      </c>
    </row>
    <row r="2772">
      <c r="A2772" t="inlineStr">
        <is>
          <t xml:space="preserve">9a175f97e92a638a5697307799ea3b8b8f419aac</t>
        </is>
      </c>
      <c r="B2772" t="inlineStr">
        <is>
          <t xml:space="preserve">The Miracle Heiress</t>
        </is>
      </c>
      <c r="C2772" t="inlineStr">
        <is>
          <t xml:space="preserve">Die Wundererbin</t>
        </is>
      </c>
      <c r="D2772" t="inlineStr">
        <is>
          <t xml:space="preserve">51ff0ce80a15c12d35451a4118688074d513a199</t>
        </is>
      </c>
      <c r="E2772" t="inlineStr">
        <is>
          <t xml:space="preserve">Episode 44: Großvaters Pläne (Old)</t>
        </is>
      </c>
      <c r="F2772">
        <v>44</v>
      </c>
      <c r="G2772" t="inlineStr">
        <is>
          <t xml:space="preserve">1:43-1:45</t>
        </is>
      </c>
      <c r="H2772" t="inlineStr">
        <is>
          <t xml:space="preserve">Ignore</t>
        </is>
      </c>
      <c r="I2772" t="inlineStr">
        <is>
          <t xml:space="preserve">Remarks: [Script Error]
Line from script:
"Der Diener schÃ¼ttelte den Kopf."
-----
Note (if required): Word choice issue. â€œDienerâ€_x009d_ sounds outdated and too feudal. Suggested: â€œDer Angestellte schÃ¼ttelte den Kopf.â€_x009d_</t>
        </is>
      </c>
      <c r="J2772" t="inlineStr">
        <is>
          <t xml:space="preserve">VOA</t>
        </is>
      </c>
      <c r="K2772" t="inlineStr">
        <is>
          <t xml:space="preserve">Script Error</t>
        </is>
      </c>
      <c r="L2772" t="inlineStr">
        <is>
          <t xml:space="preserve">Script error</t>
        </is>
      </c>
      <c r="M2772" t="str">
        <f>IFERROR(IF(VLOOKUP(L2772,'Quantification'!$A:$B,2,FALSE)&amp;""="","Unclassified",VLOOKUP(L2772,'Quantification'!$A:$B,2,FALSE)),"Unclassified")</f>
        <v>Major</v>
      </c>
      <c r="N2772" t="inlineStr">
        <is>
          <t xml:space="preserve">con-khera.mirjam@pocketfm.com</t>
        </is>
      </c>
      <c r="O2772" t="inlineStr">
        <is>
          <t xml:space="preserve">Issues found in raw</t>
        </is>
      </c>
      <c r="P2772" t="str">
        <f>IF(OR(O2772="Issues found in master",O2772="Final master"),"Master",IF(OR(O2772="Ready for Master",O2772="Issues found in raw",O2772="Raw under QC",O2772="Issues resolved in raw"),"Raw","-"))</f>
        <v>Raw</v>
      </c>
      <c r="Q2772" s="13">
        <v>46254.288888888885</v>
      </c>
      <c r="R2772" t="inlineStr">
        <is>
          <t xml:space="preserve">2026-08 (Aug)</t>
        </is>
      </c>
      <c r="S2772">
        <f>IF(M2772="Not an error",0,IF(COUNTIFS($A$2:$A2772,$A2772,$D$2:$D2772,$D2772,$M$2:$M2772,"&lt;&gt;Not an error")=1,1,0))</f>
        <v>0</v>
      </c>
      <c r="T2772">
        <f>IF(M2772&lt;&gt;"Major",0,IF(COUNTIFS($A$2:$A2772,$A2772,$D$2:$D2772,$D2772,$M$2:$M2772,"Major")=1,1,0))</f>
        <v>0</v>
      </c>
      <c r="U2772">
        <f>IF(M2772&lt;&gt;"Minor",0,IF(COUNTIFS($A$2:$A2772,$A2772,$D$2:$D2772,$D2772,$M$2:$M2772,"Minor")=1,1,0))</f>
        <v>0</v>
      </c>
    </row>
    <row r="2773">
      <c r="A2773" t="inlineStr">
        <is>
          <t xml:space="preserve">9a175f97e92a638a5697307799ea3b8b8f419aac</t>
        </is>
      </c>
      <c r="B2773" t="inlineStr">
        <is>
          <t xml:space="preserve">The Miracle Heiress</t>
        </is>
      </c>
      <c r="C2773" t="inlineStr">
        <is>
          <t xml:space="preserve">Die Wundererbin</t>
        </is>
      </c>
      <c r="D2773" t="inlineStr">
        <is>
          <t xml:space="preserve">51ff0ce80a15c12d35451a4118688074d513a199</t>
        </is>
      </c>
      <c r="E2773" t="inlineStr">
        <is>
          <t xml:space="preserve">Episode 44: Großvaters Pläne (Old)</t>
        </is>
      </c>
      <c r="F2773">
        <v>44</v>
      </c>
      <c r="G2773" t="inlineStr">
        <is>
          <t xml:space="preserve">1:45-1:47</t>
        </is>
      </c>
      <c r="H2773" t="inlineStr">
        <is>
          <t xml:space="preserve">Ignore</t>
        </is>
      </c>
      <c r="I2773" t="inlineStr">
        <is>
          <t xml:space="preserve">„Die USB Anschlüsse sind kaputt.“</t>
        </is>
      </c>
      <c r="J2773" t="inlineStr">
        <is>
          <t xml:space="preserve">VOA</t>
        </is>
      </c>
      <c r="K2773" t="inlineStr">
        <is>
          <t xml:space="preserve">Modulation</t>
        </is>
      </c>
      <c r="L2773" t="inlineStr">
        <is>
          <t xml:space="preserve">Modulation</t>
        </is>
      </c>
      <c r="M2773" t="str">
        <f>IFERROR(IF(VLOOKUP(L2773,'Quantification'!$A:$B,2,FALSE)&amp;""="","Unclassified",VLOOKUP(L2773,'Quantification'!$A:$B,2,FALSE)),"Unclassified")</f>
        <v>Minor</v>
      </c>
      <c r="N2773" t="inlineStr">
        <is>
          <t xml:space="preserve">con-khera.mirjam@pocketfm.com</t>
        </is>
      </c>
      <c r="O2773" t="inlineStr">
        <is>
          <t xml:space="preserve">Issues found in raw</t>
        </is>
      </c>
      <c r="P2773" t="str">
        <f>IF(OR(O2773="Issues found in master",O2773="Final master"),"Master",IF(OR(O2773="Ready for Master",O2773="Issues found in raw",O2773="Raw under QC",O2773="Issues resolved in raw"),"Raw","-"))</f>
        <v>Raw</v>
      </c>
      <c r="Q2773" s="13">
        <v>46254.288888888885</v>
      </c>
      <c r="R2773" t="inlineStr">
        <is>
          <t xml:space="preserve">2026-08 (Aug)</t>
        </is>
      </c>
      <c r="S2773">
        <f>IF(M2773="Not an error",0,IF(COUNTIFS($A$2:$A2773,$A2773,$D$2:$D2773,$D2773,$M$2:$M2773,"&lt;&gt;Not an error")=1,1,0))</f>
        <v>0</v>
      </c>
      <c r="T2773">
        <f>IF(M2773&lt;&gt;"Major",0,IF(COUNTIFS($A$2:$A2773,$A2773,$D$2:$D2773,$D2773,$M$2:$M2773,"Major")=1,1,0))</f>
        <v>0</v>
      </c>
      <c r="U2773">
        <f>IF(M2773&lt;&gt;"Minor",0,IF(COUNTIFS($A$2:$A2773,$A2773,$D$2:$D2773,$D2773,$M$2:$M2773,"Minor")=1,1,0))</f>
        <v>0</v>
      </c>
    </row>
    <row r="2774">
      <c r="A2774" t="inlineStr">
        <is>
          <t xml:space="preserve">9a175f97e92a638a5697307799ea3b8b8f419aac</t>
        </is>
      </c>
      <c r="B2774" t="inlineStr">
        <is>
          <t xml:space="preserve">The Miracle Heiress</t>
        </is>
      </c>
      <c r="C2774" t="inlineStr">
        <is>
          <t xml:space="preserve">Die Wundererbin</t>
        </is>
      </c>
      <c r="D2774" t="inlineStr">
        <is>
          <t xml:space="preserve">51ff0ce80a15c12d35451a4118688074d513a199</t>
        </is>
      </c>
      <c r="E2774" t="inlineStr">
        <is>
          <t xml:space="preserve">Episode 44: Großvaters Pläne (Old)</t>
        </is>
      </c>
      <c r="F2774">
        <v>44</v>
      </c>
      <c r="G2774" t="inlineStr">
        <is>
          <t xml:space="preserve">2:04-2:10</t>
        </is>
      </c>
      <c r="H2774" t="inlineStr">
        <is>
          <t xml:space="preserve">Ignore</t>
        </is>
      </c>
      <c r="I2774" t="inlineStr">
        <is>
          <t xml:space="preserve">Remarks: [Script Error]
Line from script:
"â€žEs gibt auch keine Ersatzbatterienâ€œ, murmelte der Diener und wich ihrem Blick aus."
-----
Note (if required): Word choice / logic issue. â€œDienerâ€_x009d_ sounds outdated and too feudal. Also, the smart-door battery explanation feels contrived. Suggested: replace â€œDienerâ€_x009d_ with â€œAngestellterâ€_x009d_ and revise the lock issue to a more believable security-system malfunction.</t>
        </is>
      </c>
      <c r="J2774" t="inlineStr">
        <is>
          <t xml:space="preserve">VOA</t>
        </is>
      </c>
      <c r="K2774" t="inlineStr">
        <is>
          <t xml:space="preserve">Script Error</t>
        </is>
      </c>
      <c r="L2774" t="inlineStr">
        <is>
          <t xml:space="preserve">Script error</t>
        </is>
      </c>
      <c r="M2774" t="str">
        <f>IFERROR(IF(VLOOKUP(L2774,'Quantification'!$A:$B,2,FALSE)&amp;""="","Unclassified",VLOOKUP(L2774,'Quantification'!$A:$B,2,FALSE)),"Unclassified")</f>
        <v>Major</v>
      </c>
      <c r="N2774" t="inlineStr">
        <is>
          <t xml:space="preserve">con-khera.mirjam@pocketfm.com</t>
        </is>
      </c>
      <c r="O2774" t="inlineStr">
        <is>
          <t xml:space="preserve">Issues found in raw</t>
        </is>
      </c>
      <c r="P2774" t="str">
        <f>IF(OR(O2774="Issues found in master",O2774="Final master"),"Master",IF(OR(O2774="Ready for Master",O2774="Issues found in raw",O2774="Raw under QC",O2774="Issues resolved in raw"),"Raw","-"))</f>
        <v>Raw</v>
      </c>
      <c r="Q2774" s="13">
        <v>46254.288888888885</v>
      </c>
      <c r="R2774" t="inlineStr">
        <is>
          <t xml:space="preserve">2026-08 (Aug)</t>
        </is>
      </c>
      <c r="S2774">
        <f>IF(M2774="Not an error",0,IF(COUNTIFS($A$2:$A2774,$A2774,$D$2:$D2774,$D2774,$M$2:$M2774,"&lt;&gt;Not an error")=1,1,0))</f>
        <v>0</v>
      </c>
      <c r="T2774">
        <f>IF(M2774&lt;&gt;"Major",0,IF(COUNTIFS($A$2:$A2774,$A2774,$D$2:$D2774,$D2774,$M$2:$M2774,"Major")=1,1,0))</f>
        <v>0</v>
      </c>
      <c r="U2774">
        <f>IF(M2774&lt;&gt;"Minor",0,IF(COUNTIFS($A$2:$A2774,$A2774,$D$2:$D2774,$D2774,$M$2:$M2774,"Minor")=1,1,0))</f>
        <v>0</v>
      </c>
    </row>
    <row r="2775">
      <c r="A2775" t="inlineStr">
        <is>
          <t xml:space="preserve">9a175f97e92a638a5697307799ea3b8b8f419aac</t>
        </is>
      </c>
      <c r="B2775" t="inlineStr">
        <is>
          <t xml:space="preserve">The Miracle Heiress</t>
        </is>
      </c>
      <c r="C2775" t="inlineStr">
        <is>
          <t xml:space="preserve">Die Wundererbin</t>
        </is>
      </c>
      <c r="D2775" t="inlineStr">
        <is>
          <t xml:space="preserve">51ff0ce80a15c12d35451a4118688074d513a199</t>
        </is>
      </c>
      <c r="E2775" t="inlineStr">
        <is>
          <t xml:space="preserve">Episode 44: Großvaters Pläne (Old)</t>
        </is>
      </c>
      <c r="F2775">
        <v>44</v>
      </c>
      <c r="G2775" t="inlineStr">
        <is>
          <t xml:space="preserve">2:10-2:18</t>
        </is>
      </c>
      <c r="H2775" t="inlineStr">
        <is>
          <t xml:space="preserve">Ignore</t>
        </is>
      </c>
      <c r="I2775" t="inlineStr">
        <is>
          <t xml:space="preserve">Remarks: [Script Error]
Line from script:
"Aurora war verblÃ¼fft, bis sie die kaum verhohlene Panik des Dieners selbst im flackernden Kerzenlicht bemerkte."
-----
Note (if required): Word choice issue. â€œDienerâ€_x009d_ sounds outdated and too feudal. Suggested: â€œAngestelltenâ€_x009d_ or â€œMitarbeiters.â€_x009d_</t>
        </is>
      </c>
      <c r="J2775" t="inlineStr">
        <is>
          <t xml:space="preserve">VOA</t>
        </is>
      </c>
      <c r="K2775" t="inlineStr">
        <is>
          <t xml:space="preserve">Script Error</t>
        </is>
      </c>
      <c r="L2775" t="inlineStr">
        <is>
          <t xml:space="preserve">Script error</t>
        </is>
      </c>
      <c r="M2775" t="str">
        <f>IFERROR(IF(VLOOKUP(L2775,'Quantification'!$A:$B,2,FALSE)&amp;""="","Unclassified",VLOOKUP(L2775,'Quantification'!$A:$B,2,FALSE)),"Unclassified")</f>
        <v>Major</v>
      </c>
      <c r="N2775" t="inlineStr">
        <is>
          <t xml:space="preserve">con-khera.mirjam@pocketfm.com</t>
        </is>
      </c>
      <c r="O2775" t="inlineStr">
        <is>
          <t xml:space="preserve">Issues found in raw</t>
        </is>
      </c>
      <c r="P2775" t="str">
        <f>IF(OR(O2775="Issues found in master",O2775="Final master"),"Master",IF(OR(O2775="Ready for Master",O2775="Issues found in raw",O2775="Raw under QC",O2775="Issues resolved in raw"),"Raw","-"))</f>
        <v>Raw</v>
      </c>
      <c r="Q2775" s="13">
        <v>46254.288888888885</v>
      </c>
      <c r="R2775" t="inlineStr">
        <is>
          <t xml:space="preserve">2026-08 (Aug)</t>
        </is>
      </c>
      <c r="S2775">
        <f>IF(M2775="Not an error",0,IF(COUNTIFS($A$2:$A2775,$A2775,$D$2:$D2775,$D2775,$M$2:$M2775,"&lt;&gt;Not an error")=1,1,0))</f>
        <v>0</v>
      </c>
      <c r="T2775">
        <f>IF(M2775&lt;&gt;"Major",0,IF(COUNTIFS($A$2:$A2775,$A2775,$D$2:$D2775,$D2775,$M$2:$M2775,"Major")=1,1,0))</f>
        <v>0</v>
      </c>
      <c r="U2775">
        <f>IF(M2775&lt;&gt;"Minor",0,IF(COUNTIFS($A$2:$A2775,$A2775,$D$2:$D2775,$D2775,$M$2:$M2775,"Minor")=1,1,0))</f>
        <v>0</v>
      </c>
    </row>
    <row r="2776">
      <c r="A2776" t="inlineStr">
        <is>
          <t xml:space="preserve">9a175f97e92a638a5697307799ea3b8b8f419aac</t>
        </is>
      </c>
      <c r="B2776" t="inlineStr">
        <is>
          <t xml:space="preserve">The Miracle Heiress</t>
        </is>
      </c>
      <c r="C2776" t="inlineStr">
        <is>
          <t xml:space="preserve">Die Wundererbin</t>
        </is>
      </c>
      <c r="D2776" t="inlineStr">
        <is>
          <t xml:space="preserve">51ff0ce80a15c12d35451a4118688074d513a199</t>
        </is>
      </c>
      <c r="E2776" t="inlineStr">
        <is>
          <t xml:space="preserve">Episode 44: Großvaters Pläne (Old)</t>
        </is>
      </c>
      <c r="F2776">
        <v>44</v>
      </c>
      <c r="G2776" t="inlineStr">
        <is>
          <t xml:space="preserve">2:32-2:37</t>
        </is>
      </c>
      <c r="H2776" t="inlineStr">
        <is>
          <t xml:space="preserve">Ignore</t>
        </is>
      </c>
      <c r="I2776" t="inlineStr">
        <is>
          <t xml:space="preserve">Remarks: [Script Error]
Line from script:
"â€žLassen Sie mich erst Bescheid sagen, warten Sie doch!â€œ, flehte der Diener."
-----
Note (if required): Word choice issue. â€œDienerâ€_x009d_ sounds outdated and too feudal. Suggested: â€œAngestellterâ€_x009d_ or â€œMitarbeiter.â€_x009d_</t>
        </is>
      </c>
      <c r="J2776" t="inlineStr">
        <is>
          <t xml:space="preserve">VOA</t>
        </is>
      </c>
      <c r="K2776" t="inlineStr">
        <is>
          <t xml:space="preserve">Script Error</t>
        </is>
      </c>
      <c r="L2776" t="inlineStr">
        <is>
          <t xml:space="preserve">Script error</t>
        </is>
      </c>
      <c r="M2776" t="str">
        <f>IFERROR(IF(VLOOKUP(L2776,'Quantification'!$A:$B,2,FALSE)&amp;""="","Unclassified",VLOOKUP(L2776,'Quantification'!$A:$B,2,FALSE)),"Unclassified")</f>
        <v>Major</v>
      </c>
      <c r="N2776" t="inlineStr">
        <is>
          <t xml:space="preserve">con-khera.mirjam@pocketfm.com</t>
        </is>
      </c>
      <c r="O2776" t="inlineStr">
        <is>
          <t xml:space="preserve">Issues found in raw</t>
        </is>
      </c>
      <c r="P2776" t="str">
        <f>IF(OR(O2776="Issues found in master",O2776="Final master"),"Master",IF(OR(O2776="Ready for Master",O2776="Issues found in raw",O2776="Raw under QC",O2776="Issues resolved in raw"),"Raw","-"))</f>
        <v>Raw</v>
      </c>
      <c r="Q2776" s="13">
        <v>46254.288888888885</v>
      </c>
      <c r="R2776" t="inlineStr">
        <is>
          <t xml:space="preserve">2026-08 (Aug)</t>
        </is>
      </c>
      <c r="S2776">
        <f>IF(M2776="Not an error",0,IF(COUNTIFS($A$2:$A2776,$A2776,$D$2:$D2776,$D2776,$M$2:$M2776,"&lt;&gt;Not an error")=1,1,0))</f>
        <v>0</v>
      </c>
      <c r="T2776">
        <f>IF(M2776&lt;&gt;"Major",0,IF(COUNTIFS($A$2:$A2776,$A2776,$D$2:$D2776,$D2776,$M$2:$M2776,"Major")=1,1,0))</f>
        <v>0</v>
      </c>
      <c r="U2776">
        <f>IF(M2776&lt;&gt;"Minor",0,IF(COUNTIFS($A$2:$A2776,$A2776,$D$2:$D2776,$D2776,$M$2:$M2776,"Minor")=1,1,0))</f>
        <v>0</v>
      </c>
    </row>
    <row r="2777">
      <c r="A2777" t="inlineStr">
        <is>
          <t xml:space="preserve">9a175f97e92a638a5697307799ea3b8b8f419aac</t>
        </is>
      </c>
      <c r="B2777" t="inlineStr">
        <is>
          <t xml:space="preserve">The Miracle Heiress</t>
        </is>
      </c>
      <c r="C2777" t="inlineStr">
        <is>
          <t xml:space="preserve">Die Wundererbin</t>
        </is>
      </c>
      <c r="D2777" t="inlineStr">
        <is>
          <t xml:space="preserve">51ff0ce80a15c12d35451a4118688074d513a199</t>
        </is>
      </c>
      <c r="E2777" t="inlineStr">
        <is>
          <t xml:space="preserve">Episode 44: Großvaters Pläne (Old)</t>
        </is>
      </c>
      <c r="F2777">
        <v>44</v>
      </c>
      <c r="G2777" t="inlineStr">
        <is>
          <t xml:space="preserve">2:50-2:55</t>
        </is>
      </c>
      <c r="H2777" t="inlineStr">
        <is>
          <t xml:space="preserve">Ignore</t>
        </is>
      </c>
      <c r="I2777" t="inlineStr">
        <is>
          <t xml:space="preserve">Remarks: [Script Error]
Line from script:
"Ich habe die USB Anschlüsse entfernen lassen und den Schlüssel sowie die Batterien selbst versteckt."
-----
Note (if required): Logic issue. The explanation feels overly contrived: removed USB ports, hidden key, and hidden batteries all at once makes the setup too artificial. Suggested: simplify the obstruction to one believable issue, such as a security-system malfunction or a locked manual override.</t>
        </is>
      </c>
      <c r="J2777" t="inlineStr">
        <is>
          <t xml:space="preserve">VOA</t>
        </is>
      </c>
      <c r="K2777" t="inlineStr">
        <is>
          <t xml:space="preserve">Script Error</t>
        </is>
      </c>
      <c r="L2777" t="inlineStr">
        <is>
          <t xml:space="preserve">Script error</t>
        </is>
      </c>
      <c r="M2777" t="str">
        <f>IFERROR(IF(VLOOKUP(L2777,'Quantification'!$A:$B,2,FALSE)&amp;""="","Unclassified",VLOOKUP(L2777,'Quantification'!$A:$B,2,FALSE)),"Unclassified")</f>
        <v>Major</v>
      </c>
      <c r="N2777" t="inlineStr">
        <is>
          <t xml:space="preserve">con-khera.mirjam@pocketfm.com</t>
        </is>
      </c>
      <c r="O2777" t="inlineStr">
        <is>
          <t xml:space="preserve">Issues found in raw</t>
        </is>
      </c>
      <c r="P2777" t="str">
        <f>IF(OR(O2777="Issues found in master",O2777="Final master"),"Master",IF(OR(O2777="Ready for Master",O2777="Issues found in raw",O2777="Raw under QC",O2777="Issues resolved in raw"),"Raw","-"))</f>
        <v>Raw</v>
      </c>
      <c r="Q2777" s="13">
        <v>46254.288888888885</v>
      </c>
      <c r="R2777" t="inlineStr">
        <is>
          <t xml:space="preserve">2026-08 (Aug)</t>
        </is>
      </c>
      <c r="S2777">
        <f>IF(M2777="Not an error",0,IF(COUNTIFS($A$2:$A2777,$A2777,$D$2:$D2777,$D2777,$M$2:$M2777,"&lt;&gt;Not an error")=1,1,0))</f>
        <v>0</v>
      </c>
      <c r="T2777">
        <f>IF(M2777&lt;&gt;"Major",0,IF(COUNTIFS($A$2:$A2777,$A2777,$D$2:$D2777,$D2777,$M$2:$M2777,"Major")=1,1,0))</f>
        <v>0</v>
      </c>
      <c r="U2777">
        <f>IF(M2777&lt;&gt;"Minor",0,IF(COUNTIFS($A$2:$A2777,$A2777,$D$2:$D2777,$D2777,$M$2:$M2777,"Minor")=1,1,0))</f>
        <v>0</v>
      </c>
    </row>
    <row r="2778">
      <c r="A2778" t="inlineStr">
        <is>
          <t xml:space="preserve">9a175f97e92a638a5697307799ea3b8b8f419aac</t>
        </is>
      </c>
      <c r="B2778" t="inlineStr">
        <is>
          <t xml:space="preserve">The Miracle Heiress</t>
        </is>
      </c>
      <c r="C2778" t="inlineStr">
        <is>
          <t xml:space="preserve">Die Wundererbin</t>
        </is>
      </c>
      <c r="D2778" t="inlineStr">
        <is>
          <t xml:space="preserve">51ff0ce80a15c12d35451a4118688074d513a199</t>
        </is>
      </c>
      <c r="E2778" t="inlineStr">
        <is>
          <t xml:space="preserve">Episode 44: Großvaters Pläne (Old)</t>
        </is>
      </c>
      <c r="F2778">
        <v>44</v>
      </c>
      <c r="G2778" t="inlineStr">
        <is>
          <t xml:space="preserve">3:03-3:09</t>
        </is>
      </c>
      <c r="H2778" t="inlineStr">
        <is>
          <t xml:space="preserve">Ignore</t>
        </is>
      </c>
      <c r="I2778" t="inlineStr">
        <is>
          <t xml:space="preserve">Remarks: [Script Error]
Line from script:
"Ich habe die USB AnschlÃ¼sse entfernen lassen und den SchlÃ¼ssel sowie die Batterien selbst versteckt."
-----
Note (if required): Logic issue. The explanation feels overly contrived. Suggested: â€œEs gab kein SchlÃ¼sselloch, keinen Batterieschacht, keinen USB-Anschluss. Die TÃ¼ren waren ans zentrale Sicherheitssystem gekoppelt und konnten nur Ã¼ber den Kontrollraum oder die Notentriegelung freigegeben werden.â€_x009d_</t>
        </is>
      </c>
      <c r="J2778" t="inlineStr">
        <is>
          <t xml:space="preserve">VOA</t>
        </is>
      </c>
      <c r="K2778" t="inlineStr">
        <is>
          <t xml:space="preserve">Script Error</t>
        </is>
      </c>
      <c r="L2778" t="inlineStr">
        <is>
          <t xml:space="preserve">Script error</t>
        </is>
      </c>
      <c r="M2778" t="str">
        <f>IFERROR(IF(VLOOKUP(L2778,'Quantification'!$A:$B,2,FALSE)&amp;""="","Unclassified",VLOOKUP(L2778,'Quantification'!$A:$B,2,FALSE)),"Unclassified")</f>
        <v>Major</v>
      </c>
      <c r="N2778" t="inlineStr">
        <is>
          <t xml:space="preserve">con-khera.mirjam@pocketfm.com</t>
        </is>
      </c>
      <c r="O2778" t="inlineStr">
        <is>
          <t xml:space="preserve">Issues found in raw</t>
        </is>
      </c>
      <c r="P2778" t="str">
        <f>IF(OR(O2778="Issues found in master",O2778="Final master"),"Master",IF(OR(O2778="Ready for Master",O2778="Issues found in raw",O2778="Raw under QC",O2778="Issues resolved in raw"),"Raw","-"))</f>
        <v>Raw</v>
      </c>
      <c r="Q2778" s="13">
        <v>46254.288888888885</v>
      </c>
      <c r="R2778" t="inlineStr">
        <is>
          <t xml:space="preserve">2026-08 (Aug)</t>
        </is>
      </c>
      <c r="S2778">
        <f>IF(M2778="Not an error",0,IF(COUNTIFS($A$2:$A2778,$A2778,$D$2:$D2778,$D2778,$M$2:$M2778,"&lt;&gt;Not an error")=1,1,0))</f>
        <v>0</v>
      </c>
      <c r="T2778">
        <f>IF(M2778&lt;&gt;"Major",0,IF(COUNTIFS($A$2:$A2778,$A2778,$D$2:$D2778,$D2778,$M$2:$M2778,"Major")=1,1,0))</f>
        <v>0</v>
      </c>
      <c r="U2778">
        <f>IF(M2778&lt;&gt;"Minor",0,IF(COUNTIFS($A$2:$A2778,$A2778,$D$2:$D2778,$D2778,$M$2:$M2778,"Minor")=1,1,0))</f>
        <v>0</v>
      </c>
    </row>
    <row r="2779">
      <c r="A2779" t="inlineStr">
        <is>
          <t xml:space="preserve">9a175f97e92a638a5697307799ea3b8b8f419aac</t>
        </is>
      </c>
      <c r="B2779" t="inlineStr">
        <is>
          <t xml:space="preserve">The Miracle Heiress</t>
        </is>
      </c>
      <c r="C2779" t="inlineStr">
        <is>
          <t xml:space="preserve">Die Wundererbin</t>
        </is>
      </c>
      <c r="D2779" t="inlineStr">
        <is>
          <t xml:space="preserve">51ff0ce80a15c12d35451a4118688074d513a199</t>
        </is>
      </c>
      <c r="E2779" t="inlineStr">
        <is>
          <t xml:space="preserve">Episode 44: Großvaters Pläne (Old)</t>
        </is>
      </c>
      <c r="F2779">
        <v>44</v>
      </c>
      <c r="G2779" t="inlineStr">
        <is>
          <t xml:space="preserve">3:52-3:56</t>
        </is>
      </c>
      <c r="H2779" t="inlineStr">
        <is>
          <t xml:space="preserve">Ignore</t>
        </is>
      </c>
      <c r="I2779" t="inlineStr">
        <is>
          <t xml:space="preserve">Remarks: [Script Error]
Line from script:
"Die Diener in der NÃ¤he starrten sie mit offenen MÃ¼ndern an."
-----
Note (if required): Word choice issue. â€œDienerâ€_x009d_ sounds outdated and too feudal. Suggested: â€œDie Angestellten in der NÃ¤he starrten sie mit offenen MÃ¼ndern an.â€_x009d_</t>
        </is>
      </c>
      <c r="J2779" t="inlineStr">
        <is>
          <t xml:space="preserve">VOA</t>
        </is>
      </c>
      <c r="K2779" t="inlineStr">
        <is>
          <t xml:space="preserve">Script Error</t>
        </is>
      </c>
      <c r="L2779" t="inlineStr">
        <is>
          <t xml:space="preserve">Script error</t>
        </is>
      </c>
      <c r="M2779" t="str">
        <f>IFERROR(IF(VLOOKUP(L2779,'Quantification'!$A:$B,2,FALSE)&amp;""="","Unclassified",VLOOKUP(L2779,'Quantification'!$A:$B,2,FALSE)),"Unclassified")</f>
        <v>Major</v>
      </c>
      <c r="N2779" t="inlineStr">
        <is>
          <t xml:space="preserve">con-khera.mirjam@pocketfm.com</t>
        </is>
      </c>
      <c r="O2779" t="inlineStr">
        <is>
          <t xml:space="preserve">Issues found in raw</t>
        </is>
      </c>
      <c r="P2779" t="str">
        <f>IF(OR(O2779="Issues found in master",O2779="Final master"),"Master",IF(OR(O2779="Ready for Master",O2779="Issues found in raw",O2779="Raw under QC",O2779="Issues resolved in raw"),"Raw","-"))</f>
        <v>Raw</v>
      </c>
      <c r="Q2779" s="13">
        <v>46254.288888888885</v>
      </c>
      <c r="R2779" t="inlineStr">
        <is>
          <t xml:space="preserve">2026-08 (Aug)</t>
        </is>
      </c>
      <c r="S2779">
        <f>IF(M2779="Not an error",0,IF(COUNTIFS($A$2:$A2779,$A2779,$D$2:$D2779,$D2779,$M$2:$M2779,"&lt;&gt;Not an error")=1,1,0))</f>
        <v>0</v>
      </c>
      <c r="T2779">
        <f>IF(M2779&lt;&gt;"Major",0,IF(COUNTIFS($A$2:$A2779,$A2779,$D$2:$D2779,$D2779,$M$2:$M2779,"Major")=1,1,0))</f>
        <v>0</v>
      </c>
      <c r="U2779">
        <f>IF(M2779&lt;&gt;"Minor",0,IF(COUNTIFS($A$2:$A2779,$A2779,$D$2:$D2779,$D2779,$M$2:$M2779,"Minor")=1,1,0))</f>
        <v>0</v>
      </c>
    </row>
    <row r="2780">
      <c r="A2780" t="inlineStr">
        <is>
          <t xml:space="preserve">9a175f97e92a638a5697307799ea3b8b8f419aac</t>
        </is>
      </c>
      <c r="B2780" t="inlineStr">
        <is>
          <t xml:space="preserve">The Miracle Heiress</t>
        </is>
      </c>
      <c r="C2780" t="inlineStr">
        <is>
          <t xml:space="preserve">Die Wundererbin</t>
        </is>
      </c>
      <c r="D2780" t="inlineStr">
        <is>
          <t xml:space="preserve">51ff0ce80a15c12d35451a4118688074d513a199</t>
        </is>
      </c>
      <c r="E2780" t="inlineStr">
        <is>
          <t xml:space="preserve">Episode 44: Großvaters Pläne (Old)</t>
        </is>
      </c>
      <c r="F2780">
        <v>44</v>
      </c>
      <c r="G2780" t="inlineStr">
        <is>
          <t xml:space="preserve">6:41-6:45</t>
        </is>
      </c>
      <c r="H2780" t="inlineStr">
        <is>
          <t xml:space="preserve">Pending</t>
        </is>
      </c>
      <c r="I2780" t="inlineStr">
        <is>
          <t xml:space="preserve">Remarks: [Mispronunciation]
Line from script:
"Du kÃ¶nntest einfach heiraten, und damit wÃ¤re alles legal."
-----
Note (if required): â€œAllesâ€_x009d_ is mispronounced as â€œalleâ€_x009d_ in the audio.</t>
        </is>
      </c>
      <c r="J2780" t="inlineStr">
        <is>
          <t xml:space="preserve">VOA</t>
        </is>
      </c>
      <c r="K2780" t="inlineStr">
        <is>
          <t xml:space="preserve">Missed line / Word</t>
        </is>
      </c>
      <c r="L2780" t="inlineStr">
        <is>
          <t xml:space="preserve">Missed line / Word</t>
        </is>
      </c>
      <c r="M2780" t="str">
        <f>IFERROR(IF(VLOOKUP(L2780,'Quantification'!$A:$B,2,FALSE)&amp;""="","Unclassified",VLOOKUP(L2780,'Quantification'!$A:$B,2,FALSE)),"Unclassified")</f>
        <v>Major</v>
      </c>
      <c r="N2780" t="inlineStr">
        <is>
          <t xml:space="preserve">con-khera.mirjam@pocketfm.com</t>
        </is>
      </c>
      <c r="O2780" t="inlineStr">
        <is>
          <t xml:space="preserve">Issues found in raw</t>
        </is>
      </c>
      <c r="P2780" t="str">
        <f>IF(OR(O2780="Issues found in master",O2780="Final master"),"Master",IF(OR(O2780="Ready for Master",O2780="Issues found in raw",O2780="Raw under QC",O2780="Issues resolved in raw"),"Raw","-"))</f>
        <v>Raw</v>
      </c>
      <c r="Q2780" s="13">
        <v>46254.288888888885</v>
      </c>
      <c r="R2780" t="inlineStr">
        <is>
          <t xml:space="preserve">2026-08 (Aug)</t>
        </is>
      </c>
      <c r="S2780">
        <f>IF(M2780="Not an error",0,IF(COUNTIFS($A$2:$A2780,$A2780,$D$2:$D2780,$D2780,$M$2:$M2780,"&lt;&gt;Not an error")=1,1,0))</f>
        <v>0</v>
      </c>
      <c r="T2780">
        <f>IF(M2780&lt;&gt;"Major",0,IF(COUNTIFS($A$2:$A2780,$A2780,$D$2:$D2780,$D2780,$M$2:$M2780,"Major")=1,1,0))</f>
        <v>0</v>
      </c>
      <c r="U2780">
        <f>IF(M2780&lt;&gt;"Minor",0,IF(COUNTIFS($A$2:$A2780,$A2780,$D$2:$D2780,$D2780,$M$2:$M2780,"Minor")=1,1,0))</f>
        <v>0</v>
      </c>
    </row>
    <row r="2781">
      <c r="A2781" t="inlineStr">
        <is>
          <t xml:space="preserve">9a175f97e92a638a5697307799ea3b8b8f419aac</t>
        </is>
      </c>
      <c r="B2781" t="inlineStr">
        <is>
          <t xml:space="preserve">The Miracle Heiress</t>
        </is>
      </c>
      <c r="C2781" t="inlineStr">
        <is>
          <t xml:space="preserve">Die Wundererbin</t>
        </is>
      </c>
      <c r="D2781" t="inlineStr">
        <is>
          <t xml:space="preserve">96d04ed88fc922da15141b1380b58b8274d7cd02</t>
        </is>
      </c>
      <c r="E2781" t="inlineStr">
        <is>
          <t xml:space="preserve">Episode 44: Großvaters Pläne</t>
        </is>
      </c>
      <c r="F2781">
        <v>44</v>
      </c>
      <c r="G2781" t="inlineStr">
        <is>
          <t xml:space="preserve">6:27-6:33</t>
        </is>
      </c>
      <c r="H2781" t="inlineStr">
        <is>
          <t xml:space="preserve">Resolved</t>
        </is>
      </c>
      <c r="I2781" t="inlineStr">
        <is>
          <t xml:space="preserve">Remarks: [Script Error]
Line from script:
"â€žUnd wenn doch, nun ja, du bist achtzehn. Du kÃ¶nntest einfach heiraten, und damit wÃ¤re alles legal.â€œ"
Note (if required): Logic / legal wording issue. She is already eighteen, so marriage would not make the situation â€œlegalâ€_x009d_ if the relevant action is already lawful for an adult. The line incorrectly implies that marriage changes her legal status here.</t>
        </is>
      </c>
      <c r="J2781" t="inlineStr">
        <is>
          <t xml:space="preserve">VOA</t>
        </is>
      </c>
      <c r="K2781" t="inlineStr">
        <is>
          <t xml:space="preserve">Script Error</t>
        </is>
      </c>
      <c r="L2781" t="inlineStr">
        <is>
          <t xml:space="preserve">Script error</t>
        </is>
      </c>
      <c r="M2781" t="str">
        <f>IFERROR(IF(VLOOKUP(L2781,'Quantification'!$A:$B,2,FALSE)&amp;""="","Unclassified",VLOOKUP(L2781,'Quantification'!$A:$B,2,FALSE)),"Unclassified")</f>
        <v>Major</v>
      </c>
      <c r="N2781" t="inlineStr">
        <is>
          <t xml:space="preserve">con-khera.mirjam@pocketfm.com</t>
        </is>
      </c>
      <c r="O2781" t="inlineStr">
        <is>
          <t xml:space="preserve">Issues found in raw</t>
        </is>
      </c>
      <c r="P2781" t="str">
        <f>IF(OR(O2781="Issues found in master",O2781="Final master"),"Master",IF(OR(O2781="Ready for Master",O2781="Issues found in raw",O2781="Raw under QC",O2781="Issues resolved in raw"),"Raw","-"))</f>
        <v>Raw</v>
      </c>
      <c r="Q2781" s="13">
        <v>46261.15069444444</v>
      </c>
      <c r="R2781" t="inlineStr">
        <is>
          <t xml:space="preserve">2026-08 (Aug)</t>
        </is>
      </c>
      <c r="S2781">
        <f>IF(M2781="Not an error",0,IF(COUNTIFS($A$2:$A2781,$A2781,$D$2:$D2781,$D2781,$M$2:$M2781,"&lt;&gt;Not an error")=1,1,0))</f>
        <v>1</v>
      </c>
      <c r="T2781">
        <f>IF(M2781&lt;&gt;"Major",0,IF(COUNTIFS($A$2:$A2781,$A2781,$D$2:$D2781,$D2781,$M$2:$M2781,"Major")=1,1,0))</f>
        <v>1</v>
      </c>
      <c r="U2781">
        <f>IF(M2781&lt;&gt;"Minor",0,IF(COUNTIFS($A$2:$A2781,$A2781,$D$2:$D2781,$D2781,$M$2:$M2781,"Minor")=1,1,0))</f>
        <v>0</v>
      </c>
    </row>
    <row r="2782">
      <c r="A2782" t="inlineStr">
        <is>
          <t xml:space="preserve">9a175f97e92a638a5697307799ea3b8b8f419aac</t>
        </is>
      </c>
      <c r="B2782" t="inlineStr">
        <is>
          <t xml:space="preserve">The Miracle Heiress</t>
        </is>
      </c>
      <c r="C2782" t="inlineStr">
        <is>
          <t xml:space="preserve">Die Wundererbin</t>
        </is>
      </c>
      <c r="D2782" t="inlineStr">
        <is>
          <t xml:space="preserve">a1ccd4759be33f0c45e257d0b854e17bfed6e493</t>
        </is>
      </c>
      <c r="E2782" t="inlineStr">
        <is>
          <t xml:space="preserve">Episode 45: Im Gästezimmer Eingeschlossen</t>
        </is>
      </c>
      <c r="F2782">
        <v>45</v>
      </c>
      <c r="G2782" t="inlineStr">
        <is>
          <t xml:space="preserve">0:36-0:38</t>
        </is>
      </c>
      <c r="H2782" t="inlineStr">
        <is>
          <t xml:space="preserve">Resolved</t>
        </is>
      </c>
      <c r="I2782" t="inlineStr">
        <is>
          <t xml:space="preserve">Remarks: [Audio Quality]
Line from script:
"„Danke, Steven.“"
-----
Note (if required): The audio is clipped on this line.</t>
        </is>
      </c>
      <c r="J2782" t="inlineStr">
        <is>
          <t xml:space="preserve">VOA</t>
        </is>
      </c>
      <c r="K2782" t="inlineStr">
        <is>
          <t xml:space="preserve">Audio quality</t>
        </is>
      </c>
      <c r="L2782" t="inlineStr">
        <is>
          <t xml:space="preserve">Audio quality</t>
        </is>
      </c>
      <c r="M2782" t="str">
        <f>IFERROR(IF(VLOOKUP(L2782,'Quantification'!$A:$B,2,FALSE)&amp;""="","Unclassified",VLOOKUP(L2782,'Quantification'!$A:$B,2,FALSE)),"Unclassified")</f>
        <v>Major</v>
      </c>
      <c r="N2782" t="inlineStr">
        <is>
          <t xml:space="preserve">con-khera.mirjam@pocketfm.com</t>
        </is>
      </c>
      <c r="O2782" t="inlineStr">
        <is>
          <t xml:space="preserve">Issues found in raw</t>
        </is>
      </c>
      <c r="P2782" t="str">
        <f>IF(OR(O2782="Issues found in master",O2782="Final master"),"Master",IF(OR(O2782="Ready for Master",O2782="Issues found in raw",O2782="Raw under QC",O2782="Issues resolved in raw"),"Raw","-"))</f>
        <v>Raw</v>
      </c>
      <c r="Q2782" s="13">
        <v>46261.15069444444</v>
      </c>
      <c r="R2782" t="inlineStr">
        <is>
          <t xml:space="preserve">2026-08 (Aug)</t>
        </is>
      </c>
      <c r="S2782">
        <f>IF(M2782="Not an error",0,IF(COUNTIFS($A$2:$A2782,$A2782,$D$2:$D2782,$D2782,$M$2:$M2782,"&lt;&gt;Not an error")=1,1,0))</f>
        <v>1</v>
      </c>
      <c r="T2782">
        <f>IF(M2782&lt;&gt;"Major",0,IF(COUNTIFS($A$2:$A2782,$A2782,$D$2:$D2782,$D2782,$M$2:$M2782,"Major")=1,1,0))</f>
        <v>1</v>
      </c>
      <c r="U2782">
        <f>IF(M2782&lt;&gt;"Minor",0,IF(COUNTIFS($A$2:$A2782,$A2782,$D$2:$D2782,$D2782,$M$2:$M2782,"Minor")=1,1,0))</f>
        <v>0</v>
      </c>
    </row>
    <row r="2783">
      <c r="A2783" t="inlineStr">
        <is>
          <t xml:space="preserve">9a175f97e92a638a5697307799ea3b8b8f419aac</t>
        </is>
      </c>
      <c r="B2783" t="inlineStr">
        <is>
          <t xml:space="preserve">The Miracle Heiress</t>
        </is>
      </c>
      <c r="C2783" t="inlineStr">
        <is>
          <t xml:space="preserve">Die Wundererbin</t>
        </is>
      </c>
      <c r="D2783" t="inlineStr">
        <is>
          <t xml:space="preserve">a1ccd4759be33f0c45e257d0b854e17bfed6e493</t>
        </is>
      </c>
      <c r="E2783" t="inlineStr">
        <is>
          <t xml:space="preserve">Episode 45: Im Gästezimmer Eingeschlossen</t>
        </is>
      </c>
      <c r="F2783">
        <v>45</v>
      </c>
      <c r="G2783" t="inlineStr">
        <is>
          <t xml:space="preserve">6:23-6:28</t>
        </is>
      </c>
      <c r="H2783" t="inlineStr">
        <is>
          <t xml:space="preserve">Resolved</t>
        </is>
      </c>
      <c r="I2783" t="inlineStr">
        <is>
          <t xml:space="preserve">Remarks: [Script Error]
Line from script:
"â€žTja, sieht so aus, als mÃ¼sstest du mit mir vorliebnehmen.â€œ"
-----
Note (if required): Wording issue. â€œMit mir vorliebnehmenâ€_x009d_ is understandable, but sounds slightly old-fashioned and stiff. Suggested: â€œTja, sieht so aus, als mÃ¼sstest du dich heute Nacht mit mir arrangieren.â€_x009d_</t>
        </is>
      </c>
      <c r="J2783" t="inlineStr">
        <is>
          <t xml:space="preserve">VOA</t>
        </is>
      </c>
      <c r="K2783" t="inlineStr">
        <is>
          <t xml:space="preserve">Script Error</t>
        </is>
      </c>
      <c r="L2783" t="inlineStr">
        <is>
          <t xml:space="preserve">Script error</t>
        </is>
      </c>
      <c r="M2783" t="str">
        <f>IFERROR(IF(VLOOKUP(L2783,'Quantification'!$A:$B,2,FALSE)&amp;""="","Unclassified",VLOOKUP(L2783,'Quantification'!$A:$B,2,FALSE)),"Unclassified")</f>
        <v>Major</v>
      </c>
      <c r="N2783" t="inlineStr">
        <is>
          <t xml:space="preserve">con-khera.mirjam@pocketfm.com</t>
        </is>
      </c>
      <c r="O2783" t="inlineStr">
        <is>
          <t xml:space="preserve">Issues found in raw</t>
        </is>
      </c>
      <c r="P2783" t="str">
        <f>IF(OR(O2783="Issues found in master",O2783="Final master"),"Master",IF(OR(O2783="Ready for Master",O2783="Issues found in raw",O2783="Raw under QC",O2783="Issues resolved in raw"),"Raw","-"))</f>
        <v>Raw</v>
      </c>
      <c r="Q2783" s="13">
        <v>46261.15069444444</v>
      </c>
      <c r="R2783" t="inlineStr">
        <is>
          <t xml:space="preserve">2026-08 (Aug)</t>
        </is>
      </c>
      <c r="S2783">
        <f>IF(M2783="Not an error",0,IF(COUNTIFS($A$2:$A2783,$A2783,$D$2:$D2783,$D2783,$M$2:$M2783,"&lt;&gt;Not an error")=1,1,0))</f>
        <v>0</v>
      </c>
      <c r="T2783">
        <f>IF(M2783&lt;&gt;"Major",0,IF(COUNTIFS($A$2:$A2783,$A2783,$D$2:$D2783,$D2783,$M$2:$M2783,"Major")=1,1,0))</f>
        <v>0</v>
      </c>
      <c r="U2783">
        <f>IF(M2783&lt;&gt;"Minor",0,IF(COUNTIFS($A$2:$A2783,$A2783,$D$2:$D2783,$D2783,$M$2:$M2783,"Minor")=1,1,0))</f>
        <v>0</v>
      </c>
    </row>
    <row r="2784">
      <c r="A2784" t="inlineStr">
        <is>
          <t xml:space="preserve">9a175f97e92a638a5697307799ea3b8b8f419aac</t>
        </is>
      </c>
      <c r="B2784" t="inlineStr">
        <is>
          <t xml:space="preserve">The Miracle Heiress</t>
        </is>
      </c>
      <c r="C2784" t="inlineStr">
        <is>
          <t xml:space="preserve">Die Wundererbin</t>
        </is>
      </c>
      <c r="D2784" t="inlineStr">
        <is>
          <t xml:space="preserve">a1ccd4759be33f0c45e257d0b854e17bfed6e493</t>
        </is>
      </c>
      <c r="E2784" t="inlineStr">
        <is>
          <t xml:space="preserve">Episode 45: Im Gästezimmer Eingeschlossen</t>
        </is>
      </c>
      <c r="F2784">
        <v>45</v>
      </c>
      <c r="G2784" t="inlineStr">
        <is>
          <t xml:space="preserve">9:06-9:12</t>
        </is>
      </c>
      <c r="H2784" t="inlineStr">
        <is>
          <t xml:space="preserve">Resolved</t>
        </is>
      </c>
      <c r="I2784" t="inlineStr">
        <is>
          <t xml:space="preserve">Remarks: [Mispronunciation]
Line from script:
"Ein langsames, wissendes LÃ¤cheln breitete sich auf Damiens Gesicht aus, als er ihren Blick erwiderte."
-----
Note (if required): â€œLangsames, wissendesâ€_x009d_ is mispronounced in the audio.</t>
        </is>
      </c>
      <c r="J2784" t="inlineStr">
        <is>
          <t xml:space="preserve">VOA</t>
        </is>
      </c>
      <c r="K2784" t="inlineStr">
        <is>
          <t xml:space="preserve">Mispronunciation</t>
        </is>
      </c>
      <c r="L2784" t="inlineStr">
        <is>
          <t xml:space="preserve">Mispronunciation</t>
        </is>
      </c>
      <c r="M2784" t="str">
        <f>IFERROR(IF(VLOOKUP(L2784,'Quantification'!$A:$B,2,FALSE)&amp;""="","Unclassified",VLOOKUP(L2784,'Quantification'!$A:$B,2,FALSE)),"Unclassified")</f>
        <v>Major</v>
      </c>
      <c r="N2784" t="inlineStr">
        <is>
          <t xml:space="preserve">con-khera.mirjam@pocketfm.com</t>
        </is>
      </c>
      <c r="O2784" t="inlineStr">
        <is>
          <t xml:space="preserve">Issues found in raw</t>
        </is>
      </c>
      <c r="P2784" t="str">
        <f>IF(OR(O2784="Issues found in master",O2784="Final master"),"Master",IF(OR(O2784="Ready for Master",O2784="Issues found in raw",O2784="Raw under QC",O2784="Issues resolved in raw"),"Raw","-"))</f>
        <v>Raw</v>
      </c>
      <c r="Q2784" s="13">
        <v>46261.15069444444</v>
      </c>
      <c r="R2784" t="inlineStr">
        <is>
          <t xml:space="preserve">2026-08 (Aug)</t>
        </is>
      </c>
      <c r="S2784">
        <f>IF(M2784="Not an error",0,IF(COUNTIFS($A$2:$A2784,$A2784,$D$2:$D2784,$D2784,$M$2:$M2784,"&lt;&gt;Not an error")=1,1,0))</f>
        <v>0</v>
      </c>
      <c r="T2784">
        <f>IF(M2784&lt;&gt;"Major",0,IF(COUNTIFS($A$2:$A2784,$A2784,$D$2:$D2784,$D2784,$M$2:$M2784,"Major")=1,1,0))</f>
        <v>0</v>
      </c>
      <c r="U2784">
        <f>IF(M2784&lt;&gt;"Minor",0,IF(COUNTIFS($A$2:$A2784,$A2784,$D$2:$D2784,$D2784,$M$2:$M2784,"Minor")=1,1,0))</f>
        <v>0</v>
      </c>
    </row>
    <row r="2785">
      <c r="A2785" t="inlineStr">
        <is>
          <t xml:space="preserve">9a175f97e92a638a5697307799ea3b8b8f419aac</t>
        </is>
      </c>
      <c r="B2785" t="inlineStr">
        <is>
          <t xml:space="preserve">The Miracle Heiress</t>
        </is>
      </c>
      <c r="C2785" t="inlineStr">
        <is>
          <t xml:space="preserve">Die Wundererbin</t>
        </is>
      </c>
      <c r="D2785" t="inlineStr">
        <is>
          <t xml:space="preserve">3a3f6649e5be98e694978bdf03dbd6aa0ed18866</t>
        </is>
      </c>
      <c r="E2785" t="inlineStr">
        <is>
          <t xml:space="preserve">Episode 46: Auroras Magischer Effekt</t>
        </is>
      </c>
      <c r="F2785">
        <v>46</v>
      </c>
      <c r="G2785" t="inlineStr">
        <is>
          <t xml:space="preserve">0:00-0:10</t>
        </is>
      </c>
      <c r="H2785" t="inlineStr">
        <is>
          <t xml:space="preserve">Resolved</t>
        </is>
      </c>
      <c r="I2785" t="inlineStr">
        <is>
          <t xml:space="preserve">Remarks: [Script Error]
Line from script:
"Letzte Nacht waren Aurora und Damien nach einem Stromausfall und einer vom Wind zugeschlagenen Tür, die sich von selbst verriegelt hatte, im selben Zimmer eingesperrt."
-----
Note (if required): This sounds like a recap of the previous episode rather than a natural opening line. Suggested: integrate the information more organically through Aurora’s memory, dialogue, or a brief reaction to the morning after.</t>
        </is>
      </c>
      <c r="J2785" t="inlineStr">
        <is>
          <t xml:space="preserve">VOA</t>
        </is>
      </c>
      <c r="K2785" t="inlineStr">
        <is>
          <t xml:space="preserve">Script Error</t>
        </is>
      </c>
      <c r="L2785" t="inlineStr">
        <is>
          <t xml:space="preserve">Script error</t>
        </is>
      </c>
      <c r="M2785" t="str">
        <f>IFERROR(IF(VLOOKUP(L2785,'Quantification'!$A:$B,2,FALSE)&amp;""="","Unclassified",VLOOKUP(L2785,'Quantification'!$A:$B,2,FALSE)),"Unclassified")</f>
        <v>Major</v>
      </c>
      <c r="N2785" t="inlineStr">
        <is>
          <t xml:space="preserve">con-khera.mirjam@pocketfm.com</t>
        </is>
      </c>
      <c r="O2785" t="inlineStr">
        <is>
          <t xml:space="preserve">Issues found in raw</t>
        </is>
      </c>
      <c r="P2785" t="str">
        <f>IF(OR(O2785="Issues found in master",O2785="Final master"),"Master",IF(OR(O2785="Ready for Master",O2785="Issues found in raw",O2785="Raw under QC",O2785="Issues resolved in raw"),"Raw","-"))</f>
        <v>Raw</v>
      </c>
      <c r="Q2785" s="13">
        <v>46261.15069444444</v>
      </c>
      <c r="R2785" t="inlineStr">
        <is>
          <t xml:space="preserve">2026-08 (Aug)</t>
        </is>
      </c>
      <c r="S2785">
        <f>IF(M2785="Not an error",0,IF(COUNTIFS($A$2:$A2785,$A2785,$D$2:$D2785,$D2785,$M$2:$M2785,"&lt;&gt;Not an error")=1,1,0))</f>
        <v>1</v>
      </c>
      <c r="T2785">
        <f>IF(M2785&lt;&gt;"Major",0,IF(COUNTIFS($A$2:$A2785,$A2785,$D$2:$D2785,$D2785,$M$2:$M2785,"Major")=1,1,0))</f>
        <v>1</v>
      </c>
      <c r="U2785">
        <f>IF(M2785&lt;&gt;"Minor",0,IF(COUNTIFS($A$2:$A2785,$A2785,$D$2:$D2785,$D2785,$M$2:$M2785,"Minor")=1,1,0))</f>
        <v>0</v>
      </c>
    </row>
    <row r="2786">
      <c r="A2786" t="inlineStr">
        <is>
          <t xml:space="preserve">9a175f97e92a638a5697307799ea3b8b8f419aac</t>
        </is>
      </c>
      <c r="B2786" t="inlineStr">
        <is>
          <t xml:space="preserve">The Miracle Heiress</t>
        </is>
      </c>
      <c r="C2786" t="inlineStr">
        <is>
          <t xml:space="preserve">Die Wundererbin</t>
        </is>
      </c>
      <c r="D2786" t="inlineStr">
        <is>
          <t xml:space="preserve">3a3f6649e5be98e694978bdf03dbd6aa0ed18866</t>
        </is>
      </c>
      <c r="E2786" t="inlineStr">
        <is>
          <t xml:space="preserve">Episode 46: Auroras Magischer Effekt</t>
        </is>
      </c>
      <c r="F2786">
        <v>46</v>
      </c>
      <c r="G2786" t="inlineStr">
        <is>
          <t xml:space="preserve">1:15-1:24</t>
        </is>
      </c>
      <c r="H2786" t="inlineStr">
        <is>
          <t xml:space="preserve">Resolved</t>
        </is>
      </c>
      <c r="I2786" t="inlineStr">
        <is>
          <t xml:space="preserve">Remarks: [Script Error]
Line from script:
"Sie hatte kaum zwei Schritte gemacht, da stolperte sie Ã¼ber den Haufen von Damiens Kleidern, die er sich zu einem behelfsmÃ¤ÃŸigen Kissen zusammengeknÃ¼llt hatte."
-----
Note (if required): Wording issue. â€œBehelfsmÃ¤ÃŸigâ€_x009d_ sounds slightly technical and unnatural here. Suggested: â€œ... die er zu einem improvisierten Kissen zusammengeknÃ¼llt hatte.â€_x009d_</t>
        </is>
      </c>
      <c r="J2786" t="inlineStr">
        <is>
          <t xml:space="preserve">VOA</t>
        </is>
      </c>
      <c r="K2786" t="inlineStr">
        <is>
          <t xml:space="preserve">Script Error</t>
        </is>
      </c>
      <c r="L2786" t="inlineStr">
        <is>
          <t xml:space="preserve">Script error</t>
        </is>
      </c>
      <c r="M2786" t="str">
        <f>IFERROR(IF(VLOOKUP(L2786,'Quantification'!$A:$B,2,FALSE)&amp;""="","Unclassified",VLOOKUP(L2786,'Quantification'!$A:$B,2,FALSE)),"Unclassified")</f>
        <v>Major</v>
      </c>
      <c r="N2786" t="inlineStr">
        <is>
          <t xml:space="preserve">con-khera.mirjam@pocketfm.com</t>
        </is>
      </c>
      <c r="O2786" t="inlineStr">
        <is>
          <t xml:space="preserve">Issues found in raw</t>
        </is>
      </c>
      <c r="P2786" t="str">
        <f>IF(OR(O2786="Issues found in master",O2786="Final master"),"Master",IF(OR(O2786="Ready for Master",O2786="Issues found in raw",O2786="Raw under QC",O2786="Issues resolved in raw"),"Raw","-"))</f>
        <v>Raw</v>
      </c>
      <c r="Q2786" s="13">
        <v>46261.15069444444</v>
      </c>
      <c r="R2786" t="inlineStr">
        <is>
          <t xml:space="preserve">2026-08 (Aug)</t>
        </is>
      </c>
      <c r="S2786">
        <f>IF(M2786="Not an error",0,IF(COUNTIFS($A$2:$A2786,$A2786,$D$2:$D2786,$D2786,$M$2:$M2786,"&lt;&gt;Not an error")=1,1,0))</f>
        <v>0</v>
      </c>
      <c r="T2786">
        <f>IF(M2786&lt;&gt;"Major",0,IF(COUNTIFS($A$2:$A2786,$A2786,$D$2:$D2786,$D2786,$M$2:$M2786,"Major")=1,1,0))</f>
        <v>0</v>
      </c>
      <c r="U2786">
        <f>IF(M2786&lt;&gt;"Minor",0,IF(COUNTIFS($A$2:$A2786,$A2786,$D$2:$D2786,$D2786,$M$2:$M2786,"Minor")=1,1,0))</f>
        <v>0</v>
      </c>
    </row>
    <row r="2787">
      <c r="A2787" t="inlineStr">
        <is>
          <t xml:space="preserve">9a175f97e92a638a5697307799ea3b8b8f419aac</t>
        </is>
      </c>
      <c r="B2787" t="inlineStr">
        <is>
          <t xml:space="preserve">The Miracle Heiress</t>
        </is>
      </c>
      <c r="C2787" t="inlineStr">
        <is>
          <t xml:space="preserve">Die Wundererbin</t>
        </is>
      </c>
      <c r="D2787" t="inlineStr">
        <is>
          <t xml:space="preserve">3a3f6649e5be98e694978bdf03dbd6aa0ed18866</t>
        </is>
      </c>
      <c r="E2787" t="inlineStr">
        <is>
          <t xml:space="preserve">Episode 46: Auroras Magischer Effekt</t>
        </is>
      </c>
      <c r="F2787">
        <v>46</v>
      </c>
      <c r="G2787" t="inlineStr">
        <is>
          <t xml:space="preserve">7:22-7:29</t>
        </is>
      </c>
      <c r="H2787" t="inlineStr">
        <is>
          <t xml:space="preserve">Resolved</t>
        </is>
      </c>
      <c r="I2787" t="inlineStr">
        <is>
          <t xml:space="preserve">Remarks: [Script Error]
Line from script:
"Er war schon immer davon Ã¼berzeugt gewesen, dass sie ihre Position nur ihrer Jugend und SchÃ¶nheit zu verdanken hatte."
-----
Note (if required): Continuity / wording issue. â€œSchon immerâ€_x009d_ does not fit because they have only known each other for a few days at most. Suggested: â€œVon Anfang an war er Ã¼berzeugt gewesen, dass sie ihre Position nur ihrer Jugend und SchÃ¶nheit zu verdanken hatte.â€_x009d_</t>
        </is>
      </c>
      <c r="J2787" t="inlineStr">
        <is>
          <t xml:space="preserve">VOA</t>
        </is>
      </c>
      <c r="K2787" t="inlineStr">
        <is>
          <t xml:space="preserve">Script Error</t>
        </is>
      </c>
      <c r="L2787" t="inlineStr">
        <is>
          <t xml:space="preserve">Script error</t>
        </is>
      </c>
      <c r="M2787" t="str">
        <f>IFERROR(IF(VLOOKUP(L2787,'Quantification'!$A:$B,2,FALSE)&amp;""="","Unclassified",VLOOKUP(L2787,'Quantification'!$A:$B,2,FALSE)),"Unclassified")</f>
        <v>Major</v>
      </c>
      <c r="N2787" t="inlineStr">
        <is>
          <t xml:space="preserve">con-khera.mirjam@pocketfm.com</t>
        </is>
      </c>
      <c r="O2787" t="inlineStr">
        <is>
          <t xml:space="preserve">Issues found in raw</t>
        </is>
      </c>
      <c r="P2787" t="str">
        <f>IF(OR(O2787="Issues found in master",O2787="Final master"),"Master",IF(OR(O2787="Ready for Master",O2787="Issues found in raw",O2787="Raw under QC",O2787="Issues resolved in raw"),"Raw","-"))</f>
        <v>Raw</v>
      </c>
      <c r="Q2787" s="13">
        <v>46261.15069444444</v>
      </c>
      <c r="R2787" t="inlineStr">
        <is>
          <t xml:space="preserve">2026-08 (Aug)</t>
        </is>
      </c>
      <c r="S2787">
        <f>IF(M2787="Not an error",0,IF(COUNTIFS($A$2:$A2787,$A2787,$D$2:$D2787,$D2787,$M$2:$M2787,"&lt;&gt;Not an error")=1,1,0))</f>
        <v>0</v>
      </c>
      <c r="T2787">
        <f>IF(M2787&lt;&gt;"Major",0,IF(COUNTIFS($A$2:$A2787,$A2787,$D$2:$D2787,$D2787,$M$2:$M2787,"Major")=1,1,0))</f>
        <v>0</v>
      </c>
      <c r="U2787">
        <f>IF(M2787&lt;&gt;"Minor",0,IF(COUNTIFS($A$2:$A2787,$A2787,$D$2:$D2787,$D2787,$M$2:$M2787,"Minor")=1,1,0))</f>
        <v>0</v>
      </c>
    </row>
    <row r="2788">
      <c r="A2788" t="inlineStr">
        <is>
          <t xml:space="preserve">9a175f97e92a638a5697307799ea3b8b8f419aac</t>
        </is>
      </c>
      <c r="B2788" t="inlineStr">
        <is>
          <t xml:space="preserve">The Miracle Heiress</t>
        </is>
      </c>
      <c r="C2788" t="inlineStr">
        <is>
          <t xml:space="preserve">Die Wundererbin</t>
        </is>
      </c>
      <c r="D2788" t="inlineStr">
        <is>
          <t xml:space="preserve">3a3f6649e5be98e694978bdf03dbd6aa0ed18866</t>
        </is>
      </c>
      <c r="E2788" t="inlineStr">
        <is>
          <t xml:space="preserve">Episode 46: Auroras Magischer Effekt</t>
        </is>
      </c>
      <c r="F2788">
        <v>46</v>
      </c>
      <c r="G2788" t="inlineStr">
        <is>
          <t xml:space="preserve">7:29-7:34</t>
        </is>
      </c>
      <c r="H2788" t="inlineStr">
        <is>
          <t xml:space="preserve">Resolved</t>
        </is>
      </c>
      <c r="I2788" t="inlineStr">
        <is>
          <t xml:space="preserve">Remarks: [Script Error]
Line from script:
"Als Aurora den zwanzigsten Stock erreichte, wartete Emmett vor ihrem BÃ¼ro auf sie."
-----
Note (if required): Setting clarity / continuity issue. The company location has previously read more like a fashion branch with office and production areas, so â€œtwentieth floorâ€_x009d_ may feel inconsistent unless it is clearly established as a large office building. Suggested: clarify the setting or use a more neutral phrasing such as â€œAls Aurora die BÃ¼roetage erreichte...â€_x009d_</t>
        </is>
      </c>
      <c r="J2788" t="inlineStr">
        <is>
          <t xml:space="preserve">VOA</t>
        </is>
      </c>
      <c r="K2788" t="inlineStr">
        <is>
          <t xml:space="preserve">Script Error</t>
        </is>
      </c>
      <c r="L2788" t="inlineStr">
        <is>
          <t xml:space="preserve">Script error</t>
        </is>
      </c>
      <c r="M2788" t="str">
        <f>IFERROR(IF(VLOOKUP(L2788,'Quantification'!$A:$B,2,FALSE)&amp;""="","Unclassified",VLOOKUP(L2788,'Quantification'!$A:$B,2,FALSE)),"Unclassified")</f>
        <v>Major</v>
      </c>
      <c r="N2788" t="inlineStr">
        <is>
          <t xml:space="preserve">con-khera.mirjam@pocketfm.com</t>
        </is>
      </c>
      <c r="O2788" t="inlineStr">
        <is>
          <t xml:space="preserve">Issues found in raw</t>
        </is>
      </c>
      <c r="P2788" t="str">
        <f>IF(OR(O2788="Issues found in master",O2788="Final master"),"Master",IF(OR(O2788="Ready for Master",O2788="Issues found in raw",O2788="Raw under QC",O2788="Issues resolved in raw"),"Raw","-"))</f>
        <v>Raw</v>
      </c>
      <c r="Q2788" s="13">
        <v>46261.15069444444</v>
      </c>
      <c r="R2788" t="inlineStr">
        <is>
          <t xml:space="preserve">2026-08 (Aug)</t>
        </is>
      </c>
      <c r="S2788">
        <f>IF(M2788="Not an error",0,IF(COUNTIFS($A$2:$A2788,$A2788,$D$2:$D2788,$D2788,$M$2:$M2788,"&lt;&gt;Not an error")=1,1,0))</f>
        <v>0</v>
      </c>
      <c r="T2788">
        <f>IF(M2788&lt;&gt;"Major",0,IF(COUNTIFS($A$2:$A2788,$A2788,$D$2:$D2788,$D2788,$M$2:$M2788,"Major")=1,1,0))</f>
        <v>0</v>
      </c>
      <c r="U2788">
        <f>IF(M2788&lt;&gt;"Minor",0,IF(COUNTIFS($A$2:$A2788,$A2788,$D$2:$D2788,$D2788,$M$2:$M2788,"Minor")=1,1,0))</f>
        <v>0</v>
      </c>
    </row>
    <row r="2789">
      <c r="A2789" t="inlineStr">
        <is>
          <t xml:space="preserve">9a175f97e92a638a5697307799ea3b8b8f419aac</t>
        </is>
      </c>
      <c r="B2789" t="inlineStr">
        <is>
          <t xml:space="preserve">The Miracle Heiress</t>
        </is>
      </c>
      <c r="C2789" t="inlineStr">
        <is>
          <t xml:space="preserve">Die Wundererbin</t>
        </is>
      </c>
      <c r="D2789" t="inlineStr">
        <is>
          <t xml:space="preserve">b82cdfd6da0b0e2df2468d637f5d9f1fe5f1262e</t>
        </is>
      </c>
      <c r="E2789" t="inlineStr">
        <is>
          <t xml:space="preserve">Episode 47: Zuerst Keith Und Jetzt Linda</t>
        </is>
      </c>
      <c r="F2789">
        <v>47</v>
      </c>
      <c r="G2789" t="inlineStr">
        <is>
          <t xml:space="preserve">0:00-2:05</t>
        </is>
      </c>
      <c r="H2789" t="inlineStr">
        <is>
          <t xml:space="preserve">Resolved</t>
        </is>
      </c>
      <c r="I2789" t="inlineStr">
        <is>
          <t xml:space="preserve">Remarks: [Script Error]
Line from script:
"Nach dem Frühstück bei Donovan setzte Damien Aurora im Büro ab. Keith war schon da und wartete auf sie. Er stürmte ohne anzuklopfen in ihr Büro, was Aurora sofort in Alarmbereitschaft versetzte."
-----
Note (if required): Repetition / continuity issue. This section repeats the same office confrontation from the previous episode with only slight changes. Suggested: remove or heavily shorten it and continue from the next new plot point.</t>
        </is>
      </c>
      <c r="J2789" t="inlineStr">
        <is>
          <t xml:space="preserve">VOA</t>
        </is>
      </c>
      <c r="K2789" t="inlineStr">
        <is>
          <t xml:space="preserve">Script Error</t>
        </is>
      </c>
      <c r="L2789" t="inlineStr">
        <is>
          <t xml:space="preserve">Script error</t>
        </is>
      </c>
      <c r="M2789" t="str">
        <f>IFERROR(IF(VLOOKUP(L2789,'Quantification'!$A:$B,2,FALSE)&amp;""="","Unclassified",VLOOKUP(L2789,'Quantification'!$A:$B,2,FALSE)),"Unclassified")</f>
        <v>Major</v>
      </c>
      <c r="N2789" t="inlineStr">
        <is>
          <t xml:space="preserve">con-khera.mirjam@pocketfm.com</t>
        </is>
      </c>
      <c r="O2789" t="inlineStr">
        <is>
          <t xml:space="preserve">Issues found in raw</t>
        </is>
      </c>
      <c r="P2789" t="str">
        <f>IF(OR(O2789="Issues found in master",O2789="Final master"),"Master",IF(OR(O2789="Ready for Master",O2789="Issues found in raw",O2789="Raw under QC",O2789="Issues resolved in raw"),"Raw","-"))</f>
        <v>Raw</v>
      </c>
      <c r="Q2789" s="13">
        <v>46261.15069444444</v>
      </c>
      <c r="R2789" t="inlineStr">
        <is>
          <t xml:space="preserve">2026-08 (Aug)</t>
        </is>
      </c>
      <c r="S2789">
        <f>IF(M2789="Not an error",0,IF(COUNTIFS($A$2:$A2789,$A2789,$D$2:$D2789,$D2789,$M$2:$M2789,"&lt;&gt;Not an error")=1,1,0))</f>
        <v>1</v>
      </c>
      <c r="T2789">
        <f>IF(M2789&lt;&gt;"Major",0,IF(COUNTIFS($A$2:$A2789,$A2789,$D$2:$D2789,$D2789,$M$2:$M2789,"Major")=1,1,0))</f>
        <v>1</v>
      </c>
      <c r="U2789">
        <f>IF(M2789&lt;&gt;"Minor",0,IF(COUNTIFS($A$2:$A2789,$A2789,$D$2:$D2789,$D2789,$M$2:$M2789,"Minor")=1,1,0))</f>
        <v>0</v>
      </c>
    </row>
    <row r="2790">
      <c r="A2790" t="inlineStr">
        <is>
          <t xml:space="preserve">9a175f97e92a638a5697307799ea3b8b8f419aac</t>
        </is>
      </c>
      <c r="B2790" t="inlineStr">
        <is>
          <t xml:space="preserve">The Miracle Heiress</t>
        </is>
      </c>
      <c r="C2790" t="inlineStr">
        <is>
          <t xml:space="preserve">Die Wundererbin</t>
        </is>
      </c>
      <c r="D2790" t="inlineStr">
        <is>
          <t xml:space="preserve">b82cdfd6da0b0e2df2468d637f5d9f1fe5f1262e</t>
        </is>
      </c>
      <c r="E2790" t="inlineStr">
        <is>
          <t xml:space="preserve">Episode 47: Zuerst Keith Und Jetzt Linda</t>
        </is>
      </c>
      <c r="F2790">
        <v>47</v>
      </c>
      <c r="G2790" t="inlineStr">
        <is>
          <t xml:space="preserve">4:04-4:20</t>
        </is>
      </c>
      <c r="H2790" t="inlineStr">
        <is>
          <t xml:space="preserve">Resolved</t>
        </is>
      </c>
      <c r="I2790" t="inlineStr">
        <is>
          <t xml:space="preserve">Remarks: [Audio Quality]
Line from script:
"„Ich wurde von der Zentrale hierher geschickt, als diese Niederlassung noch eine bloße Idee war, und Sie glauben, Sie können einfach hereinspazieren und mich feuern? Was wollen Sie damit erreichen? Oder geht es nur darum, allen zu zeigen, wie viel Macht Sie haben?“"
-----
Note (if required): Bad audio quality on this line.</t>
        </is>
      </c>
      <c r="J2790" t="inlineStr">
        <is>
          <t xml:space="preserve">VOA</t>
        </is>
      </c>
      <c r="K2790" t="inlineStr">
        <is>
          <t xml:space="preserve">Audio quality</t>
        </is>
      </c>
      <c r="L2790" t="inlineStr">
        <is>
          <t xml:space="preserve">Audio quality</t>
        </is>
      </c>
      <c r="M2790" t="str">
        <f>IFERROR(IF(VLOOKUP(L2790,'Quantification'!$A:$B,2,FALSE)&amp;""="","Unclassified",VLOOKUP(L2790,'Quantification'!$A:$B,2,FALSE)),"Unclassified")</f>
        <v>Major</v>
      </c>
      <c r="N2790" t="inlineStr">
        <is>
          <t xml:space="preserve">con-khera.mirjam@pocketfm.com</t>
        </is>
      </c>
      <c r="O2790" t="inlineStr">
        <is>
          <t xml:space="preserve">Issues found in raw</t>
        </is>
      </c>
      <c r="P2790" t="str">
        <f>IF(OR(O2790="Issues found in master",O2790="Final master"),"Master",IF(OR(O2790="Ready for Master",O2790="Issues found in raw",O2790="Raw under QC",O2790="Issues resolved in raw"),"Raw","-"))</f>
        <v>Raw</v>
      </c>
      <c r="Q2790" s="13">
        <v>46261.15069444444</v>
      </c>
      <c r="R2790" t="inlineStr">
        <is>
          <t xml:space="preserve">2026-08 (Aug)</t>
        </is>
      </c>
      <c r="S2790">
        <f>IF(M2790="Not an error",0,IF(COUNTIFS($A$2:$A2790,$A2790,$D$2:$D2790,$D2790,$M$2:$M2790,"&lt;&gt;Not an error")=1,1,0))</f>
        <v>0</v>
      </c>
      <c r="T2790">
        <f>IF(M2790&lt;&gt;"Major",0,IF(COUNTIFS($A$2:$A2790,$A2790,$D$2:$D2790,$D2790,$M$2:$M2790,"Major")=1,1,0))</f>
        <v>0</v>
      </c>
      <c r="U2790">
        <f>IF(M2790&lt;&gt;"Minor",0,IF(COUNTIFS($A$2:$A2790,$A2790,$D$2:$D2790,$D2790,$M$2:$M2790,"Minor")=1,1,0))</f>
        <v>0</v>
      </c>
    </row>
    <row r="2791">
      <c r="A2791" t="inlineStr">
        <is>
          <t xml:space="preserve">9a175f97e92a638a5697307799ea3b8b8f419aac</t>
        </is>
      </c>
      <c r="B2791" t="inlineStr">
        <is>
          <t xml:space="preserve">The Miracle Heiress</t>
        </is>
      </c>
      <c r="C2791" t="inlineStr">
        <is>
          <t xml:space="preserve">Die Wundererbin</t>
        </is>
      </c>
      <c r="D2791" t="inlineStr">
        <is>
          <t xml:space="preserve">91e7a00f8adfec233dd5d659e6618ed25f2acd3b</t>
        </is>
      </c>
      <c r="E2791" t="inlineStr">
        <is>
          <t xml:space="preserve">Episode 48: Personalabteilungsbetrug</t>
        </is>
      </c>
      <c r="F2791">
        <v>48</v>
      </c>
      <c r="G2791" t="inlineStr">
        <is>
          <t xml:space="preserve">1:13-1:23</t>
        </is>
      </c>
      <c r="H2791" t="inlineStr">
        <is>
          <t xml:space="preserve">Resolved</t>
        </is>
      </c>
      <c r="I2791" t="inlineStr">
        <is>
          <t xml:space="preserve">Remarks: [Script Error]
Line from script:
"Von zweihundertzweiundzwanzig Arbeitstagen im letzten Jahr, Feiertage nicht mitgerechnet, waren Sie nur an fÃ¼nfzig Tagen anwesend."
-----
Note (if required): Logic / wording issue. â€œArbeitstageâ€_x009d_ normally already exclude public holidays, so â€œFeiertage nicht mitgerechnetâ€_x009d_ is redundant or confusing. Suggested: â€œVon zweihundertzweiundzwanzig Werktagen im letzten Jahr, abzÃ¼glich Feiertagen, waren Sie nur an fÃ¼nfzig Tagen anwesend.â€_x009d_</t>
        </is>
      </c>
      <c r="J2791" t="inlineStr">
        <is>
          <t xml:space="preserve">VOA</t>
        </is>
      </c>
      <c r="K2791" t="inlineStr">
        <is>
          <t xml:space="preserve">Script Error</t>
        </is>
      </c>
      <c r="L2791" t="inlineStr">
        <is>
          <t xml:space="preserve">Script error</t>
        </is>
      </c>
      <c r="M2791" t="str">
        <f>IFERROR(IF(VLOOKUP(L2791,'Quantification'!$A:$B,2,FALSE)&amp;""="","Unclassified",VLOOKUP(L2791,'Quantification'!$A:$B,2,FALSE)),"Unclassified")</f>
        <v>Major</v>
      </c>
      <c r="N2791" t="inlineStr">
        <is>
          <t xml:space="preserve">con-khera.mirjam@pocketfm.com</t>
        </is>
      </c>
      <c r="O2791" t="inlineStr">
        <is>
          <t xml:space="preserve">Issues found in raw</t>
        </is>
      </c>
      <c r="P2791" t="str">
        <f>IF(OR(O2791="Issues found in master",O2791="Final master"),"Master",IF(OR(O2791="Ready for Master",O2791="Issues found in raw",O2791="Raw under QC",O2791="Issues resolved in raw"),"Raw","-"))</f>
        <v>Raw</v>
      </c>
      <c r="Q2791" s="13">
        <v>46261.15069444444</v>
      </c>
      <c r="R2791" t="inlineStr">
        <is>
          <t xml:space="preserve">2026-08 (Aug)</t>
        </is>
      </c>
      <c r="S2791">
        <f>IF(M2791="Not an error",0,IF(COUNTIFS($A$2:$A2791,$A2791,$D$2:$D2791,$D2791,$M$2:$M2791,"&lt;&gt;Not an error")=1,1,0))</f>
        <v>1</v>
      </c>
      <c r="T2791">
        <f>IF(M2791&lt;&gt;"Major",0,IF(COUNTIFS($A$2:$A2791,$A2791,$D$2:$D2791,$D2791,$M$2:$M2791,"Major")=1,1,0))</f>
        <v>1</v>
      </c>
      <c r="U2791">
        <f>IF(M2791&lt;&gt;"Minor",0,IF(COUNTIFS($A$2:$A2791,$A2791,$D$2:$D2791,$D2791,$M$2:$M2791,"Minor")=1,1,0))</f>
        <v>0</v>
      </c>
    </row>
    <row r="2792">
      <c r="A2792" t="inlineStr">
        <is>
          <t xml:space="preserve">9a175f97e92a638a5697307799ea3b8b8f419aac</t>
        </is>
      </c>
      <c r="B2792" t="inlineStr">
        <is>
          <t xml:space="preserve">The Miracle Heiress</t>
        </is>
      </c>
      <c r="C2792" t="inlineStr">
        <is>
          <t xml:space="preserve">Die Wundererbin</t>
        </is>
      </c>
      <c r="D2792" t="inlineStr">
        <is>
          <t xml:space="preserve">a5d21f8a3631874ddcd82fef56d4bf30945241e0</t>
        </is>
      </c>
      <c r="E2792" t="inlineStr">
        <is>
          <t xml:space="preserve">Episode 49: Auroras Mastermind-Plan</t>
        </is>
      </c>
      <c r="F2792">
        <v>49</v>
      </c>
      <c r="G2792" t="inlineStr">
        <is>
          <t xml:space="preserve">0:00-0:04</t>
        </is>
      </c>
      <c r="H2792" t="inlineStr">
        <is>
          <t xml:space="preserve">Resolved</t>
        </is>
      </c>
      <c r="I2792" t="inlineStr">
        <is>
          <t xml:space="preserve">Remarks: [Script Error]
Line from script:
"Heute im BÃ¼ro jagte eine Katastrophe die nÃ¤chste."
-----
Note (if required): Wording issue. â€œHeuteâ€_x009d_ sounds too casual / immediate for narration here. Suggested: â€œAn diesem Tag jagte im BÃ¼ro eine Katastrophe die nÃ¤chste.â€_x009d_</t>
        </is>
      </c>
      <c r="J2792" t="inlineStr">
        <is>
          <t xml:space="preserve">VOA</t>
        </is>
      </c>
      <c r="K2792" t="inlineStr">
        <is>
          <t xml:space="preserve">Script Error</t>
        </is>
      </c>
      <c r="L2792" t="inlineStr">
        <is>
          <t xml:space="preserve">Script error</t>
        </is>
      </c>
      <c r="M2792" t="str">
        <f>IFERROR(IF(VLOOKUP(L2792,'Quantification'!$A:$B,2,FALSE)&amp;""="","Unclassified",VLOOKUP(L2792,'Quantification'!$A:$B,2,FALSE)),"Unclassified")</f>
        <v>Major</v>
      </c>
      <c r="N2792" t="inlineStr">
        <is>
          <t xml:space="preserve">con-khera.mirjam@pocketfm.com</t>
        </is>
      </c>
      <c r="O2792" t="inlineStr">
        <is>
          <t xml:space="preserve">Issues found in raw</t>
        </is>
      </c>
      <c r="P2792" t="str">
        <f>IF(OR(O2792="Issues found in master",O2792="Final master"),"Master",IF(OR(O2792="Ready for Master",O2792="Issues found in raw",O2792="Raw under QC",O2792="Issues resolved in raw"),"Raw","-"))</f>
        <v>Raw</v>
      </c>
      <c r="Q2792" s="13">
        <v>46261.15069444444</v>
      </c>
      <c r="R2792" t="inlineStr">
        <is>
          <t xml:space="preserve">2026-08 (Aug)</t>
        </is>
      </c>
      <c r="S2792">
        <f>IF(M2792="Not an error",0,IF(COUNTIFS($A$2:$A2792,$A2792,$D$2:$D2792,$D2792,$M$2:$M2792,"&lt;&gt;Not an error")=1,1,0))</f>
        <v>1</v>
      </c>
      <c r="T2792">
        <f>IF(M2792&lt;&gt;"Major",0,IF(COUNTIFS($A$2:$A2792,$A2792,$D$2:$D2792,$D2792,$M$2:$M2792,"Major")=1,1,0))</f>
        <v>1</v>
      </c>
      <c r="U2792">
        <f>IF(M2792&lt;&gt;"Minor",0,IF(COUNTIFS($A$2:$A2792,$A2792,$D$2:$D2792,$D2792,$M$2:$M2792,"Minor")=1,1,0))</f>
        <v>0</v>
      </c>
    </row>
    <row r="2793">
      <c r="A2793" t="inlineStr">
        <is>
          <t xml:space="preserve">9a175f97e92a638a5697307799ea3b8b8f419aac</t>
        </is>
      </c>
      <c r="B2793" t="inlineStr">
        <is>
          <t xml:space="preserve">The Miracle Heiress</t>
        </is>
      </c>
      <c r="C2793" t="inlineStr">
        <is>
          <t xml:space="preserve">Die Wundererbin</t>
        </is>
      </c>
      <c r="D2793" t="inlineStr">
        <is>
          <t xml:space="preserve">a5d21f8a3631874ddcd82fef56d4bf30945241e0</t>
        </is>
      </c>
      <c r="E2793" t="inlineStr">
        <is>
          <t xml:space="preserve">Episode 49: Auroras Mastermind-Plan</t>
        </is>
      </c>
      <c r="F2793">
        <v>49</v>
      </c>
      <c r="G2793" t="inlineStr">
        <is>
          <t xml:space="preserve">0:34-0:41</t>
        </is>
      </c>
      <c r="H2793" t="inlineStr">
        <is>
          <t xml:space="preserve">Resolved</t>
        </is>
      </c>
      <c r="I2793" t="inlineStr">
        <is>
          <t xml:space="preserve">Remarks: [Script Error]
Line from script:
"Als Emmett sah, wie die Menge auseinanderstob, trat er mit einer Tasse Kaffee an Aurora heran."
-----
Note (if required): Word choice issue. â€œAuseinanderstobâ€_x009d_ sounds too literary and dramatic for this office scene. Suggested: â€œAls Emmett sah, wie sich die Menge zerstreute, trat er mit einer Tasse Kaffee an Aurora heran.â€_x009d_</t>
        </is>
      </c>
      <c r="J2793" t="inlineStr">
        <is>
          <t xml:space="preserve">VOA</t>
        </is>
      </c>
      <c r="K2793" t="inlineStr">
        <is>
          <t xml:space="preserve">Script Error</t>
        </is>
      </c>
      <c r="L2793" t="inlineStr">
        <is>
          <t xml:space="preserve">Script error</t>
        </is>
      </c>
      <c r="M2793" t="str">
        <f>IFERROR(IF(VLOOKUP(L2793,'Quantification'!$A:$B,2,FALSE)&amp;""="","Unclassified",VLOOKUP(L2793,'Quantification'!$A:$B,2,FALSE)),"Unclassified")</f>
        <v>Major</v>
      </c>
      <c r="N2793" t="inlineStr">
        <is>
          <t xml:space="preserve">con-khera.mirjam@pocketfm.com</t>
        </is>
      </c>
      <c r="O2793" t="inlineStr">
        <is>
          <t xml:space="preserve">Issues found in raw</t>
        </is>
      </c>
      <c r="P2793" t="str">
        <f>IF(OR(O2793="Issues found in master",O2793="Final master"),"Master",IF(OR(O2793="Ready for Master",O2793="Issues found in raw",O2793="Raw under QC",O2793="Issues resolved in raw"),"Raw","-"))</f>
        <v>Raw</v>
      </c>
      <c r="Q2793" s="13">
        <v>46261.15069444444</v>
      </c>
      <c r="R2793" t="inlineStr">
        <is>
          <t xml:space="preserve">2026-08 (Aug)</t>
        </is>
      </c>
      <c r="S2793">
        <f>IF(M2793="Not an error",0,IF(COUNTIFS($A$2:$A2793,$A2793,$D$2:$D2793,$D2793,$M$2:$M2793,"&lt;&gt;Not an error")=1,1,0))</f>
        <v>0</v>
      </c>
      <c r="T2793">
        <f>IF(M2793&lt;&gt;"Major",0,IF(COUNTIFS($A$2:$A2793,$A2793,$D$2:$D2793,$D2793,$M$2:$M2793,"Major")=1,1,0))</f>
        <v>0</v>
      </c>
      <c r="U2793">
        <f>IF(M2793&lt;&gt;"Minor",0,IF(COUNTIFS($A$2:$A2793,$A2793,$D$2:$D2793,$D2793,$M$2:$M2793,"Minor")=1,1,0))</f>
        <v>0</v>
      </c>
    </row>
    <row r="2794">
      <c r="A2794" t="inlineStr">
        <is>
          <t xml:space="preserve">9a175f97e92a638a5697307799ea3b8b8f419aac</t>
        </is>
      </c>
      <c r="B2794" t="inlineStr">
        <is>
          <t xml:space="preserve">The Miracle Heiress</t>
        </is>
      </c>
      <c r="C2794" t="inlineStr">
        <is>
          <t xml:space="preserve">Die Wundererbin</t>
        </is>
      </c>
      <c r="D2794" t="inlineStr">
        <is>
          <t xml:space="preserve">f2a63f38039813982ff7cfdb75e273885b55e560</t>
        </is>
      </c>
      <c r="E2794" t="inlineStr">
        <is>
          <t xml:space="preserve">Episode 50: Auroras Auswirkung</t>
        </is>
      </c>
      <c r="F2794">
        <v>50</v>
      </c>
      <c r="G2794" t="inlineStr">
        <is>
          <t xml:space="preserve">0:00-0:04</t>
        </is>
      </c>
      <c r="H2794" t="inlineStr">
        <is>
          <t xml:space="preserve">Resolved</t>
        </is>
      </c>
      <c r="I2794" t="inlineStr">
        <is>
          <t xml:space="preserve">Remarks: [Script Error]
Line from script:
"â€žAurora, hast du gut bei deinem Donovan geschlafen?â€œ"
-----
Note (if required): Relationship / wording issue. â€œBei deinem Donovanâ€_x009d_ sounds like Donovan is the romantic partner, but Donovan is the grandfather. Suggested: â€œAurora, hast du gut bei Donovan geschlafen?â€_x009d_ or, if the line is meant teasingly: â€œAurora, hast du gut bei deinem Damien geschlafen?â€_x009d_</t>
        </is>
      </c>
      <c r="J2794" t="inlineStr">
        <is>
          <t xml:space="preserve">VOA</t>
        </is>
      </c>
      <c r="K2794" t="inlineStr">
        <is>
          <t xml:space="preserve">Script Error</t>
        </is>
      </c>
      <c r="L2794" t="inlineStr">
        <is>
          <t xml:space="preserve">Script error</t>
        </is>
      </c>
      <c r="M2794" t="str">
        <f>IFERROR(IF(VLOOKUP(L2794,'Quantification'!$A:$B,2,FALSE)&amp;""="","Unclassified",VLOOKUP(L2794,'Quantification'!$A:$B,2,FALSE)),"Unclassified")</f>
        <v>Major</v>
      </c>
      <c r="N2794" t="inlineStr">
        <is>
          <t xml:space="preserve">con-khera.mirjam@pocketfm.com</t>
        </is>
      </c>
      <c r="O2794" t="inlineStr">
        <is>
          <t xml:space="preserve">Issues found in raw</t>
        </is>
      </c>
      <c r="P2794" t="str">
        <f>IF(OR(O2794="Issues found in master",O2794="Final master"),"Master",IF(OR(O2794="Ready for Master",O2794="Issues found in raw",O2794="Raw under QC",O2794="Issues resolved in raw"),"Raw","-"))</f>
        <v>Raw</v>
      </c>
      <c r="Q2794" s="13">
        <v>46261.15069444444</v>
      </c>
      <c r="R2794" t="inlineStr">
        <is>
          <t xml:space="preserve">2026-08 (Aug)</t>
        </is>
      </c>
      <c r="S2794">
        <f>IF(M2794="Not an error",0,IF(COUNTIFS($A$2:$A2794,$A2794,$D$2:$D2794,$D2794,$M$2:$M2794,"&lt;&gt;Not an error")=1,1,0))</f>
        <v>1</v>
      </c>
      <c r="T2794">
        <f>IF(M2794&lt;&gt;"Major",0,IF(COUNTIFS($A$2:$A2794,$A2794,$D$2:$D2794,$D2794,$M$2:$M2794,"Major")=1,1,0))</f>
        <v>1</v>
      </c>
      <c r="U2794">
        <f>IF(M2794&lt;&gt;"Minor",0,IF(COUNTIFS($A$2:$A2794,$A2794,$D$2:$D2794,$D2794,$M$2:$M2794,"Minor")=1,1,0))</f>
        <v>0</v>
      </c>
    </row>
    <row r="2795">
      <c r="A2795" t="inlineStr">
        <is>
          <t xml:space="preserve">9a175f97e92a638a5697307799ea3b8b8f419aac</t>
        </is>
      </c>
      <c r="B2795" t="inlineStr">
        <is>
          <t xml:space="preserve">The Miracle Heiress</t>
        </is>
      </c>
      <c r="C2795" t="inlineStr">
        <is>
          <t xml:space="preserve">Die Wundererbin</t>
        </is>
      </c>
      <c r="D2795" t="inlineStr">
        <is>
          <t xml:space="preserve">f2a63f38039813982ff7cfdb75e273885b55e560</t>
        </is>
      </c>
      <c r="E2795" t="inlineStr">
        <is>
          <t xml:space="preserve">Episode 50: Auroras Auswirkung</t>
        </is>
      </c>
      <c r="F2795">
        <v>50</v>
      </c>
      <c r="G2795" t="inlineStr">
        <is>
          <t xml:space="preserve">4:09-4:16</t>
        </is>
      </c>
      <c r="H2795" t="inlineStr">
        <is>
          <t xml:space="preserve">Resolved</t>
        </is>
      </c>
      <c r="I2795" t="inlineStr">
        <is>
          <t xml:space="preserve">Remarks: [Audio Quality]
Line from script:
"„Ja, ich habe gehört, dass das Essen dort fantastisch ist. Man muss immer anstehen, um reinzukommen“, sagte Nadja."
-----
Note (if required): There is an audible noise between the two sentences, and the final sentence has a noticeable tone change.</t>
        </is>
      </c>
      <c r="J2795" t="inlineStr">
        <is>
          <t xml:space="preserve">VOA</t>
        </is>
      </c>
      <c r="K2795" t="inlineStr">
        <is>
          <t xml:space="preserve">Audio quality</t>
        </is>
      </c>
      <c r="L2795" t="inlineStr">
        <is>
          <t xml:space="preserve">Audio quality</t>
        </is>
      </c>
      <c r="M2795" t="str">
        <f>IFERROR(IF(VLOOKUP(L2795,'Quantification'!$A:$B,2,FALSE)&amp;""="","Unclassified",VLOOKUP(L2795,'Quantification'!$A:$B,2,FALSE)),"Unclassified")</f>
        <v>Major</v>
      </c>
      <c r="N2795" t="inlineStr">
        <is>
          <t xml:space="preserve">con-khera.mirjam@pocketfm.com</t>
        </is>
      </c>
      <c r="O2795" t="inlineStr">
        <is>
          <t xml:space="preserve">Issues found in raw</t>
        </is>
      </c>
      <c r="P2795" t="str">
        <f>IF(OR(O2795="Issues found in master",O2795="Final master"),"Master",IF(OR(O2795="Ready for Master",O2795="Issues found in raw",O2795="Raw under QC",O2795="Issues resolved in raw"),"Raw","-"))</f>
        <v>Raw</v>
      </c>
      <c r="Q2795" s="13">
        <v>46261.15069444444</v>
      </c>
      <c r="R2795" t="inlineStr">
        <is>
          <t xml:space="preserve">2026-08 (Aug)</t>
        </is>
      </c>
      <c r="S2795">
        <f>IF(M2795="Not an error",0,IF(COUNTIFS($A$2:$A2795,$A2795,$D$2:$D2795,$D2795,$M$2:$M2795,"&lt;&gt;Not an error")=1,1,0))</f>
        <v>0</v>
      </c>
      <c r="T2795">
        <f>IF(M2795&lt;&gt;"Major",0,IF(COUNTIFS($A$2:$A2795,$A2795,$D$2:$D2795,$D2795,$M$2:$M2795,"Major")=1,1,0))</f>
        <v>0</v>
      </c>
      <c r="U2795">
        <f>IF(M2795&lt;&gt;"Minor",0,IF(COUNTIFS($A$2:$A2795,$A2795,$D$2:$D2795,$D2795,$M$2:$M2795,"Minor")=1,1,0))</f>
        <v>0</v>
      </c>
    </row>
    <row r="2796">
      <c r="A2796" t="inlineStr">
        <is>
          <t xml:space="preserve">9a175f97e92a638a5697307799ea3b8b8f419aac</t>
        </is>
      </c>
      <c r="B2796" t="inlineStr">
        <is>
          <t xml:space="preserve">The Miracle Heiress</t>
        </is>
      </c>
      <c r="C2796" t="inlineStr">
        <is>
          <t xml:space="preserve">Die Wundererbin</t>
        </is>
      </c>
      <c r="D2796" t="inlineStr">
        <is>
          <t xml:space="preserve">f2a63f38039813982ff7cfdb75e273885b55e560</t>
        </is>
      </c>
      <c r="E2796" t="inlineStr">
        <is>
          <t xml:space="preserve">Episode 50: Auroras Auswirkung</t>
        </is>
      </c>
      <c r="F2796">
        <v>50</v>
      </c>
      <c r="G2796" t="inlineStr">
        <is>
          <t xml:space="preserve">5:19-5:25</t>
        </is>
      </c>
      <c r="H2796" t="inlineStr">
        <is>
          <t xml:space="preserve">Resolved</t>
        </is>
      </c>
      <c r="I2796" t="inlineStr">
        <is>
          <t xml:space="preserve">Remarks: [Script Error]
Line from script:
"Er hatte Nadja allein groÃŸgezogen, und jetzt, wo Aurora zurÃ¼ck war, galt alle Aufmerksamkeit ihr."
-----
Note (if required): Wording / continuity issue. â€œAllein groÃŸgezogenâ€_x009d_ implies that he raised Nadja without Seraphina. Suggested: remove â€œalleinâ€_x009d_: â€œEr hatte Nadja groÃŸgezogen, und jetzt, wo Aurora zurÃ¼ck war, galt alle Aufmerksamkeit ihr.â€_x009d_</t>
        </is>
      </c>
      <c r="J2796" t="inlineStr">
        <is>
          <t xml:space="preserve">VOA</t>
        </is>
      </c>
      <c r="K2796" t="inlineStr">
        <is>
          <t xml:space="preserve">Script Error</t>
        </is>
      </c>
      <c r="L2796" t="inlineStr">
        <is>
          <t xml:space="preserve">Script error</t>
        </is>
      </c>
      <c r="M2796" t="str">
        <f>IFERROR(IF(VLOOKUP(L2796,'Quantification'!$A:$B,2,FALSE)&amp;""="","Unclassified",VLOOKUP(L2796,'Quantification'!$A:$B,2,FALSE)),"Unclassified")</f>
        <v>Major</v>
      </c>
      <c r="N2796" t="inlineStr">
        <is>
          <t xml:space="preserve">con-khera.mirjam@pocketfm.com</t>
        </is>
      </c>
      <c r="O2796" t="inlineStr">
        <is>
          <t xml:space="preserve">Issues found in raw</t>
        </is>
      </c>
      <c r="P2796" t="str">
        <f>IF(OR(O2796="Issues found in master",O2796="Final master"),"Master",IF(OR(O2796="Ready for Master",O2796="Issues found in raw",O2796="Raw under QC",O2796="Issues resolved in raw"),"Raw","-"))</f>
        <v>Raw</v>
      </c>
      <c r="Q2796" s="13">
        <v>46261.15069444444</v>
      </c>
      <c r="R2796" t="inlineStr">
        <is>
          <t xml:space="preserve">2026-08 (Aug)</t>
        </is>
      </c>
      <c r="S2796">
        <f>IF(M2796="Not an error",0,IF(COUNTIFS($A$2:$A2796,$A2796,$D$2:$D2796,$D2796,$M$2:$M2796,"&lt;&gt;Not an error")=1,1,0))</f>
        <v>0</v>
      </c>
      <c r="T2796">
        <f>IF(M2796&lt;&gt;"Major",0,IF(COUNTIFS($A$2:$A2796,$A2796,$D$2:$D2796,$D2796,$M$2:$M2796,"Major")=1,1,0))</f>
        <v>0</v>
      </c>
      <c r="U2796">
        <f>IF(M2796&lt;&gt;"Minor",0,IF(COUNTIFS($A$2:$A2796,$A2796,$D$2:$D2796,$D2796,$M$2:$M2796,"Minor")=1,1,0))</f>
        <v>0</v>
      </c>
    </row>
    <row r="2797">
      <c r="A2797" t="inlineStr">
        <is>
          <t xml:space="preserve">9a175f97e92a638a5697307799ea3b8b8f419aac</t>
        </is>
      </c>
      <c r="B2797" t="inlineStr">
        <is>
          <t xml:space="preserve">The Miracle Heiress</t>
        </is>
      </c>
      <c r="C2797" t="inlineStr">
        <is>
          <t xml:space="preserve">Die Wundererbin</t>
        </is>
      </c>
      <c r="D2797" t="inlineStr">
        <is>
          <t xml:space="preserve">32c2775d4f1120efa906307f875b4b183f4394e6</t>
        </is>
      </c>
      <c r="E2797" t="inlineStr">
        <is>
          <t xml:space="preserve">Episode 51: Maddox Loyalität</t>
        </is>
      </c>
      <c r="F2797">
        <v>51</v>
      </c>
      <c r="G2797" t="inlineStr">
        <is>
          <t xml:space="preserve">0:00-0:14</t>
        </is>
      </c>
      <c r="H2797" t="inlineStr">
        <is>
          <t xml:space="preserve">Resolved</t>
        </is>
      </c>
      <c r="I2797" t="inlineStr">
        <is>
          <t xml:space="preserve">Remarks: [Script Error]
Line from script:
"Die Nachricht, dass Aurora Linda gefeuert hatte, verbreitete sich wie ein Lauffeuer und erreichte schließlich auch Steven und Seraphina. Beide freuten sich darüber, wie entschlossen Aurora die Situation gehandhabt hatte."
-----
Note (if required): Repetition / continuity issue. This information was already covered in the previous episode, where Steven and Seraphina had already heard about Linda being fired and reacted to Aurora’s handling of the situation. Suggested: remove or revise so the scene continues from the new plot point.</t>
        </is>
      </c>
      <c r="J2797" t="inlineStr">
        <is>
          <t xml:space="preserve">VOA</t>
        </is>
      </c>
      <c r="K2797" t="inlineStr">
        <is>
          <t xml:space="preserve">Script Error</t>
        </is>
      </c>
      <c r="L2797" t="inlineStr">
        <is>
          <t xml:space="preserve">Script error</t>
        </is>
      </c>
      <c r="M2797" t="str">
        <f>IFERROR(IF(VLOOKUP(L2797,'Quantification'!$A:$B,2,FALSE)&amp;""="","Unclassified",VLOOKUP(L2797,'Quantification'!$A:$B,2,FALSE)),"Unclassified")</f>
        <v>Major</v>
      </c>
      <c r="N2797" t="inlineStr">
        <is>
          <t xml:space="preserve">con-khera.mirjam@pocketfm.com</t>
        </is>
      </c>
      <c r="O2797" t="inlineStr">
        <is>
          <t xml:space="preserve">Issues found in raw</t>
        </is>
      </c>
      <c r="P2797" t="str">
        <f>IF(OR(O2797="Issues found in master",O2797="Final master"),"Master",IF(OR(O2797="Ready for Master",O2797="Issues found in raw",O2797="Raw under QC",O2797="Issues resolved in raw"),"Raw","-"))</f>
        <v>Raw</v>
      </c>
      <c r="Q2797" s="13">
        <v>46261.15069444444</v>
      </c>
      <c r="R2797" t="inlineStr">
        <is>
          <t xml:space="preserve">2026-08 (Aug)</t>
        </is>
      </c>
      <c r="S2797">
        <f>IF(M2797="Not an error",0,IF(COUNTIFS($A$2:$A2797,$A2797,$D$2:$D2797,$D2797,$M$2:$M2797,"&lt;&gt;Not an error")=1,1,0))</f>
        <v>1</v>
      </c>
      <c r="T2797">
        <f>IF(M2797&lt;&gt;"Major",0,IF(COUNTIFS($A$2:$A2797,$A2797,$D$2:$D2797,$D2797,$M$2:$M2797,"Major")=1,1,0))</f>
        <v>1</v>
      </c>
      <c r="U2797">
        <f>IF(M2797&lt;&gt;"Minor",0,IF(COUNTIFS($A$2:$A2797,$A2797,$D$2:$D2797,$D2797,$M$2:$M2797,"Minor")=1,1,0))</f>
        <v>0</v>
      </c>
    </row>
    <row r="2798">
      <c r="A2798" t="inlineStr">
        <is>
          <t xml:space="preserve">9a175f97e92a638a5697307799ea3b8b8f419aac</t>
        </is>
      </c>
      <c r="B2798" t="inlineStr">
        <is>
          <t xml:space="preserve">The Miracle Heiress</t>
        </is>
      </c>
      <c r="C2798" t="inlineStr">
        <is>
          <t xml:space="preserve">Die Wundererbin</t>
        </is>
      </c>
      <c r="D2798" t="inlineStr">
        <is>
          <t xml:space="preserve">32c2775d4f1120efa906307f875b4b183f4394e6</t>
        </is>
      </c>
      <c r="E2798" t="inlineStr">
        <is>
          <t xml:space="preserve">Episode 51: Maddox Loyalität</t>
        </is>
      </c>
      <c r="F2798">
        <v>51</v>
      </c>
      <c r="G2798" t="inlineStr">
        <is>
          <t xml:space="preserve">0:14-0:19</t>
        </is>
      </c>
      <c r="H2798" t="inlineStr">
        <is>
          <t xml:space="preserve">Resolved</t>
        </is>
      </c>
      <c r="I2798" t="inlineStr">
        <is>
          <t xml:space="preserve">Remarks: [Script Error]
Line from script:
"WÃ¤hrenddessen war Damien in seinem BÃ¼ro und auÃŸergewÃ¶hnlich gut gelaunt."
-----
Note (if required): Wording issue. â€œWÃ¤hrenddessenâ€_x009d_ is unnecessary here and makes the transition feel slightly clunky. Suggested: â€œDamien war in seinem BÃ¼ro und auÃŸergewÃ¶hnlich gut gelaunt.â€_x009d_</t>
        </is>
      </c>
      <c r="J2798" t="inlineStr">
        <is>
          <t xml:space="preserve">VOA</t>
        </is>
      </c>
      <c r="K2798" t="inlineStr">
        <is>
          <t xml:space="preserve">Script Error</t>
        </is>
      </c>
      <c r="L2798" t="inlineStr">
        <is>
          <t xml:space="preserve">Script error</t>
        </is>
      </c>
      <c r="M2798" t="str">
        <f>IFERROR(IF(VLOOKUP(L2798,'Quantification'!$A:$B,2,FALSE)&amp;""="","Unclassified",VLOOKUP(L2798,'Quantification'!$A:$B,2,FALSE)),"Unclassified")</f>
        <v>Major</v>
      </c>
      <c r="N2798" t="inlineStr">
        <is>
          <t xml:space="preserve">con-khera.mirjam@pocketfm.com</t>
        </is>
      </c>
      <c r="O2798" t="inlineStr">
        <is>
          <t xml:space="preserve">Issues found in raw</t>
        </is>
      </c>
      <c r="P2798" t="str">
        <f>IF(OR(O2798="Issues found in master",O2798="Final master"),"Master",IF(OR(O2798="Ready for Master",O2798="Issues found in raw",O2798="Raw under QC",O2798="Issues resolved in raw"),"Raw","-"))</f>
        <v>Raw</v>
      </c>
      <c r="Q2798" s="13">
        <v>46261.15069444444</v>
      </c>
      <c r="R2798" t="inlineStr">
        <is>
          <t xml:space="preserve">2026-08 (Aug)</t>
        </is>
      </c>
      <c r="S2798">
        <f>IF(M2798="Not an error",0,IF(COUNTIFS($A$2:$A2798,$A2798,$D$2:$D2798,$D2798,$M$2:$M2798,"&lt;&gt;Not an error")=1,1,0))</f>
        <v>0</v>
      </c>
      <c r="T2798">
        <f>IF(M2798&lt;&gt;"Major",0,IF(COUNTIFS($A$2:$A2798,$A2798,$D$2:$D2798,$D2798,$M$2:$M2798,"Major")=1,1,0))</f>
        <v>0</v>
      </c>
      <c r="U2798">
        <f>IF(M2798&lt;&gt;"Minor",0,IF(COUNTIFS($A$2:$A2798,$A2798,$D$2:$D2798,$D2798,$M$2:$M2798,"Minor")=1,1,0))</f>
        <v>0</v>
      </c>
    </row>
    <row r="2799">
      <c r="A2799" t="inlineStr">
        <is>
          <t xml:space="preserve">9a175f97e92a638a5697307799ea3b8b8f419aac</t>
        </is>
      </c>
      <c r="B2799" t="inlineStr">
        <is>
          <t xml:space="preserve">The Miracle Heiress</t>
        </is>
      </c>
      <c r="C2799" t="inlineStr">
        <is>
          <t xml:space="preserve">Die Wundererbin</t>
        </is>
      </c>
      <c r="D2799" t="inlineStr">
        <is>
          <t xml:space="preserve">32c2775d4f1120efa906307f875b4b183f4394e6</t>
        </is>
      </c>
      <c r="E2799" t="inlineStr">
        <is>
          <t xml:space="preserve">Episode 51: Maddox Loyalität</t>
        </is>
      </c>
      <c r="F2799">
        <v>51</v>
      </c>
      <c r="G2799" t="inlineStr">
        <is>
          <t xml:space="preserve">0:23-0:27</t>
        </is>
      </c>
      <c r="H2799" t="inlineStr">
        <is>
          <t xml:space="preserve">Resolved</t>
        </is>
      </c>
      <c r="I2799" t="inlineStr">
        <is>
          <t xml:space="preserve">Remarks: [Script Error]
Line from script:
"Hatte sein Chef gerade einen Multimillionen-Deal abgeschlossen?"
-----
Note (if required): Clarity issue. The currency is missing. Suggested: â€œHatte sein Chef gerade einen Multimillionen-Dollar-Deal abgeschlossen?â€_x009d_</t>
        </is>
      </c>
      <c r="J2799" t="inlineStr">
        <is>
          <t xml:space="preserve">VOA</t>
        </is>
      </c>
      <c r="K2799" t="inlineStr">
        <is>
          <t xml:space="preserve">Script Error</t>
        </is>
      </c>
      <c r="L2799" t="inlineStr">
        <is>
          <t xml:space="preserve">Script error</t>
        </is>
      </c>
      <c r="M2799" t="str">
        <f>IFERROR(IF(VLOOKUP(L2799,'Quantification'!$A:$B,2,FALSE)&amp;""="","Unclassified",VLOOKUP(L2799,'Quantification'!$A:$B,2,FALSE)),"Unclassified")</f>
        <v>Major</v>
      </c>
      <c r="N2799" t="inlineStr">
        <is>
          <t xml:space="preserve">con-khera.mirjam@pocketfm.com</t>
        </is>
      </c>
      <c r="O2799" t="inlineStr">
        <is>
          <t xml:space="preserve">Issues found in raw</t>
        </is>
      </c>
      <c r="P2799" t="str">
        <f>IF(OR(O2799="Issues found in master",O2799="Final master"),"Master",IF(OR(O2799="Ready for Master",O2799="Issues found in raw",O2799="Raw under QC",O2799="Issues resolved in raw"),"Raw","-"))</f>
        <v>Raw</v>
      </c>
      <c r="Q2799" s="13">
        <v>46261.15069444444</v>
      </c>
      <c r="R2799" t="inlineStr">
        <is>
          <t xml:space="preserve">2026-08 (Aug)</t>
        </is>
      </c>
      <c r="S2799">
        <f>IF(M2799="Not an error",0,IF(COUNTIFS($A$2:$A2799,$A2799,$D$2:$D2799,$D2799,$M$2:$M2799,"&lt;&gt;Not an error")=1,1,0))</f>
        <v>0</v>
      </c>
      <c r="T2799">
        <f>IF(M2799&lt;&gt;"Major",0,IF(COUNTIFS($A$2:$A2799,$A2799,$D$2:$D2799,$D2799,$M$2:$M2799,"Major")=1,1,0))</f>
        <v>0</v>
      </c>
      <c r="U2799">
        <f>IF(M2799&lt;&gt;"Minor",0,IF(COUNTIFS($A$2:$A2799,$A2799,$D$2:$D2799,$D2799,$M$2:$M2799,"Minor")=1,1,0))</f>
        <v>0</v>
      </c>
    </row>
    <row r="2800">
      <c r="A2800" t="inlineStr">
        <is>
          <t xml:space="preserve">9a175f97e92a638a5697307799ea3b8b8f419aac</t>
        </is>
      </c>
      <c r="B2800" t="inlineStr">
        <is>
          <t xml:space="preserve">The Miracle Heiress</t>
        </is>
      </c>
      <c r="C2800" t="inlineStr">
        <is>
          <t xml:space="preserve">Die Wundererbin</t>
        </is>
      </c>
      <c r="D2800" t="inlineStr">
        <is>
          <t xml:space="preserve">32c2775d4f1120efa906307f875b4b183f4394e6</t>
        </is>
      </c>
      <c r="E2800" t="inlineStr">
        <is>
          <t xml:space="preserve">Episode 51: Maddox Loyalität</t>
        </is>
      </c>
      <c r="F2800">
        <v>51</v>
      </c>
      <c r="G2800" t="inlineStr">
        <is>
          <t xml:space="preserve">5:42-5:54</t>
        </is>
      </c>
      <c r="H2800" t="inlineStr">
        <is>
          <t xml:space="preserve">Resolved</t>
        </is>
      </c>
      <c r="I2800" t="inlineStr">
        <is>
          <t xml:space="preserve">Remarks: [Script Error]
Line from script:
"WÃ¤hrenddessen spazierten Steven und Seraphina auf dem Blackwell-Anwesen Hand in Hand durch den Garten, als Melissa, ein DienstmÃ¤dchen, zu Nadja eilte und ihr etwas ins Ohr flÃ¼sterte."
-----
Note (if required): Character description issue. Melissa is not just a maid; she helped raise Nadja and is like a maternal figure to her. Suggested: â€œ... als Melissa, die Nadja seit ihrer Kindheit betreut hatte, zu ihr eilte und ihr etwas ins Ohr flÃ¼sterte.â€_x009d_</t>
        </is>
      </c>
      <c r="J2800" t="inlineStr">
        <is>
          <t xml:space="preserve">VOA</t>
        </is>
      </c>
      <c r="K2800" t="inlineStr">
        <is>
          <t xml:space="preserve">Script Error</t>
        </is>
      </c>
      <c r="L2800" t="inlineStr">
        <is>
          <t xml:space="preserve">Script error</t>
        </is>
      </c>
      <c r="M2800" t="str">
        <f>IFERROR(IF(VLOOKUP(L2800,'Quantification'!$A:$B,2,FALSE)&amp;""="","Unclassified",VLOOKUP(L2800,'Quantification'!$A:$B,2,FALSE)),"Unclassified")</f>
        <v>Major</v>
      </c>
      <c r="N2800" t="inlineStr">
        <is>
          <t xml:space="preserve">con-khera.mirjam@pocketfm.com</t>
        </is>
      </c>
      <c r="O2800" t="inlineStr">
        <is>
          <t xml:space="preserve">Issues found in raw</t>
        </is>
      </c>
      <c r="P2800" t="str">
        <f>IF(OR(O2800="Issues found in master",O2800="Final master"),"Master",IF(OR(O2800="Ready for Master",O2800="Issues found in raw",O2800="Raw under QC",O2800="Issues resolved in raw"),"Raw","-"))</f>
        <v>Raw</v>
      </c>
      <c r="Q2800" s="13">
        <v>46261.15069444444</v>
      </c>
      <c r="R2800" t="inlineStr">
        <is>
          <t xml:space="preserve">2026-08 (Aug)</t>
        </is>
      </c>
      <c r="S2800">
        <f>IF(M2800="Not an error",0,IF(COUNTIFS($A$2:$A2800,$A2800,$D$2:$D2800,$D2800,$M$2:$M2800,"&lt;&gt;Not an error")=1,1,0))</f>
        <v>0</v>
      </c>
      <c r="T2800">
        <f>IF(M2800&lt;&gt;"Major",0,IF(COUNTIFS($A$2:$A2800,$A2800,$D$2:$D2800,$D2800,$M$2:$M2800,"Major")=1,1,0))</f>
        <v>0</v>
      </c>
      <c r="U2800">
        <f>IF(M2800&lt;&gt;"Minor",0,IF(COUNTIFS($A$2:$A2800,$A2800,$D$2:$D2800,$D2800,$M$2:$M2800,"Minor")=1,1,0))</f>
        <v>0</v>
      </c>
    </row>
    <row r="2801">
      <c r="A2801" t="inlineStr">
        <is>
          <t xml:space="preserve">9a175f97e92a638a5697307799ea3b8b8f419aac</t>
        </is>
      </c>
      <c r="B2801" t="inlineStr">
        <is>
          <t xml:space="preserve">The Miracle Heiress</t>
        </is>
      </c>
      <c r="C2801" t="inlineStr">
        <is>
          <t xml:space="preserve">Die Wundererbin</t>
        </is>
      </c>
      <c r="D2801" t="inlineStr">
        <is>
          <t xml:space="preserve">32c2775d4f1120efa906307f875b4b183f4394e6</t>
        </is>
      </c>
      <c r="E2801" t="inlineStr">
        <is>
          <t xml:space="preserve">Episode 51: Maddox Loyalität</t>
        </is>
      </c>
      <c r="F2801">
        <v>51</v>
      </c>
      <c r="G2801" t="inlineStr">
        <is>
          <t xml:space="preserve">5:54-6:00</t>
        </is>
      </c>
      <c r="H2801" t="inlineStr">
        <is>
          <t xml:space="preserve">Resolved</t>
        </is>
      </c>
      <c r="I2801" t="inlineStr">
        <is>
          <t xml:space="preserve">Remarks: [Script Error]
Line from script:
"â€žMiss Nadja, haben Sie fÃ¼r Mister und Misses Blackwell wirklich im Restaurant angestanden?â€œ"
-----
Note (if required): Address / continuity issue. Melissa and Nadja should use â€œdu,â€_x009d_ not formal â€œSie,â€_x009d_ because Melissa helped raise Nadja and is like a maternal figure to her. Suggested: â€œNadja, bist du fÃ¼r Mister und Misses Blackwell wirklich im Restaurant angestanden?â€_x009d_</t>
        </is>
      </c>
      <c r="J2801" t="inlineStr">
        <is>
          <t xml:space="preserve">VOA</t>
        </is>
      </c>
      <c r="K2801" t="inlineStr">
        <is>
          <t xml:space="preserve">Script Error</t>
        </is>
      </c>
      <c r="L2801" t="inlineStr">
        <is>
          <t xml:space="preserve">Script error</t>
        </is>
      </c>
      <c r="M2801" t="str">
        <f>IFERROR(IF(VLOOKUP(L2801,'Quantification'!$A:$B,2,FALSE)&amp;""="","Unclassified",VLOOKUP(L2801,'Quantification'!$A:$B,2,FALSE)),"Unclassified")</f>
        <v>Major</v>
      </c>
      <c r="N2801" t="inlineStr">
        <is>
          <t xml:space="preserve">con-khera.mirjam@pocketfm.com</t>
        </is>
      </c>
      <c r="O2801" t="inlineStr">
        <is>
          <t xml:space="preserve">Issues found in raw</t>
        </is>
      </c>
      <c r="P2801" t="str">
        <f>IF(OR(O2801="Issues found in master",O2801="Final master"),"Master",IF(OR(O2801="Ready for Master",O2801="Issues found in raw",O2801="Raw under QC",O2801="Issues resolved in raw"),"Raw","-"))</f>
        <v>Raw</v>
      </c>
      <c r="Q2801" s="13">
        <v>46261.15069444444</v>
      </c>
      <c r="R2801" t="inlineStr">
        <is>
          <t xml:space="preserve">2026-08 (Aug)</t>
        </is>
      </c>
      <c r="S2801">
        <f>IF(M2801="Not an error",0,IF(COUNTIFS($A$2:$A2801,$A2801,$D$2:$D2801,$D2801,$M$2:$M2801,"&lt;&gt;Not an error")=1,1,0))</f>
        <v>0</v>
      </c>
      <c r="T2801">
        <f>IF(M2801&lt;&gt;"Major",0,IF(COUNTIFS($A$2:$A2801,$A2801,$D$2:$D2801,$D2801,$M$2:$M2801,"Major")=1,1,0))</f>
        <v>0</v>
      </c>
      <c r="U2801">
        <f>IF(M2801&lt;&gt;"Minor",0,IF(COUNTIFS($A$2:$A2801,$A2801,$D$2:$D2801,$D2801,$M$2:$M2801,"Minor")=1,1,0))</f>
        <v>0</v>
      </c>
    </row>
    <row r="2802">
      <c r="A2802" t="inlineStr">
        <is>
          <t xml:space="preserve">9a175f97e92a638a5697307799ea3b8b8f419aac</t>
        </is>
      </c>
      <c r="B2802" t="inlineStr">
        <is>
          <t xml:space="preserve">The Miracle Heiress</t>
        </is>
      </c>
      <c r="C2802" t="inlineStr">
        <is>
          <t xml:space="preserve">Die Wundererbin</t>
        </is>
      </c>
      <c r="D2802" t="inlineStr">
        <is>
          <t xml:space="preserve">32c2775d4f1120efa906307f875b4b183f4394e6</t>
        </is>
      </c>
      <c r="E2802" t="inlineStr">
        <is>
          <t xml:space="preserve">Episode 51: Maddox Loyalität</t>
        </is>
      </c>
      <c r="F2802">
        <v>51</v>
      </c>
      <c r="G2802" t="inlineStr">
        <is>
          <t xml:space="preserve">6:04-6:10</t>
        </is>
      </c>
      <c r="H2802" t="inlineStr">
        <is>
          <t xml:space="preserve">Resolved</t>
        </is>
      </c>
      <c r="I2802" t="inlineStr">
        <is>
          <t xml:space="preserve">Remarks: [Script Error]
Line from script:
"â€žDie Gunst Ihrer Eltern zu gewinnen ist ein Anfang, aber auf Mister Hawthorne kommt es wirklich an.â€œ"
-----
Note (if required): Address / continuity issue. Melissa and Nadja should use â€œdu,â€_x009d_ not formal â€œSie,â€_x009d_ because Melissa helped raise Nadja and is like a maternal figure to her. Suggested: â€œDie Gunst deiner Eltern zu gewinnen ist ein Anfang, aber auf Mister Hawthorne kommt es wirklich an.â€_x009d_</t>
        </is>
      </c>
      <c r="J2802" t="inlineStr">
        <is>
          <t xml:space="preserve">VOA</t>
        </is>
      </c>
      <c r="K2802" t="inlineStr">
        <is>
          <t xml:space="preserve">Script Error</t>
        </is>
      </c>
      <c r="L2802" t="inlineStr">
        <is>
          <t xml:space="preserve">Script error</t>
        </is>
      </c>
      <c r="M2802" t="str">
        <f>IFERROR(IF(VLOOKUP(L2802,'Quantification'!$A:$B,2,FALSE)&amp;""="","Unclassified",VLOOKUP(L2802,'Quantification'!$A:$B,2,FALSE)),"Unclassified")</f>
        <v>Major</v>
      </c>
      <c r="N2802" t="inlineStr">
        <is>
          <t xml:space="preserve">con-khera.mirjam@pocketfm.com</t>
        </is>
      </c>
      <c r="O2802" t="inlineStr">
        <is>
          <t xml:space="preserve">Issues found in raw</t>
        </is>
      </c>
      <c r="P2802" t="str">
        <f>IF(OR(O2802="Issues found in master",O2802="Final master"),"Master",IF(OR(O2802="Ready for Master",O2802="Issues found in raw",O2802="Raw under QC",O2802="Issues resolved in raw"),"Raw","-"))</f>
        <v>Raw</v>
      </c>
      <c r="Q2802" s="13">
        <v>46261.15069444444</v>
      </c>
      <c r="R2802" t="inlineStr">
        <is>
          <t xml:space="preserve">2026-08 (Aug)</t>
        </is>
      </c>
      <c r="S2802">
        <f>IF(M2802="Not an error",0,IF(COUNTIFS($A$2:$A2802,$A2802,$D$2:$D2802,$D2802,$M$2:$M2802,"&lt;&gt;Not an error")=1,1,0))</f>
        <v>0</v>
      </c>
      <c r="T2802">
        <f>IF(M2802&lt;&gt;"Major",0,IF(COUNTIFS($A$2:$A2802,$A2802,$D$2:$D2802,$D2802,$M$2:$M2802,"Major")=1,1,0))</f>
        <v>0</v>
      </c>
      <c r="U2802">
        <f>IF(M2802&lt;&gt;"Minor",0,IF(COUNTIFS($A$2:$A2802,$A2802,$D$2:$D2802,$D2802,$M$2:$M2802,"Minor")=1,1,0))</f>
        <v>0</v>
      </c>
    </row>
    <row r="2803">
      <c r="A2803" t="inlineStr">
        <is>
          <t xml:space="preserve">9a175f97e92a638a5697307799ea3b8b8f419aac</t>
        </is>
      </c>
      <c r="B2803" t="inlineStr">
        <is>
          <t xml:space="preserve">The Miracle Heiress</t>
        </is>
      </c>
      <c r="C2803" t="inlineStr">
        <is>
          <t xml:space="preserve">Die Wundererbin</t>
        </is>
      </c>
      <c r="D2803" t="inlineStr">
        <is>
          <t xml:space="preserve">32c2775d4f1120efa906307f875b4b183f4394e6</t>
        </is>
      </c>
      <c r="E2803" t="inlineStr">
        <is>
          <t xml:space="preserve">Episode 51: Maddox Loyalität</t>
        </is>
      </c>
      <c r="F2803">
        <v>51</v>
      </c>
      <c r="G2803" t="inlineStr">
        <is>
          <t xml:space="preserve">6:59-7:06</t>
        </is>
      </c>
      <c r="H2803" t="inlineStr">
        <is>
          <t xml:space="preserve">Resolved</t>
        </is>
      </c>
      <c r="I2803" t="inlineStr">
        <is>
          <t xml:space="preserve">Remarks: [Script Error]
Line from script:
"â€žNadja, hÃ¶ren Sie mir zuâ€œ, sagte Melissa, sah sich um und flÃ¼sterte ihr dann einen Plan ins Ohr."
-----
Note (if required): Address / continuity issue. Melissa and Nadja should use â€œdu,â€_x009d_ not formal â€œSie,â€_x009d_ because Melissa helped raise Nadja and is like a maternal figure to her. Suggested: â€œNadja, hÃ¶r mir zu.â€_x009d_</t>
        </is>
      </c>
      <c r="J2803" t="inlineStr">
        <is>
          <t xml:space="preserve">VOA</t>
        </is>
      </c>
      <c r="K2803" t="inlineStr">
        <is>
          <t xml:space="preserve">Script Error</t>
        </is>
      </c>
      <c r="L2803" t="inlineStr">
        <is>
          <t xml:space="preserve">Script error</t>
        </is>
      </c>
      <c r="M2803" t="str">
        <f>IFERROR(IF(VLOOKUP(L2803,'Quantification'!$A:$B,2,FALSE)&amp;""="","Unclassified",VLOOKUP(L2803,'Quantification'!$A:$B,2,FALSE)),"Unclassified")</f>
        <v>Major</v>
      </c>
      <c r="N2803" t="inlineStr">
        <is>
          <t xml:space="preserve">con-khera.mirjam@pocketfm.com</t>
        </is>
      </c>
      <c r="O2803" t="inlineStr">
        <is>
          <t xml:space="preserve">Issues found in raw</t>
        </is>
      </c>
      <c r="P2803" t="str">
        <f>IF(OR(O2803="Issues found in master",O2803="Final master"),"Master",IF(OR(O2803="Ready for Master",O2803="Issues found in raw",O2803="Raw under QC",O2803="Issues resolved in raw"),"Raw","-"))</f>
        <v>Raw</v>
      </c>
      <c r="Q2803" s="13">
        <v>46261.15069444444</v>
      </c>
      <c r="R2803" t="inlineStr">
        <is>
          <t xml:space="preserve">2026-08 (Aug)</t>
        </is>
      </c>
      <c r="S2803">
        <f>IF(M2803="Not an error",0,IF(COUNTIFS($A$2:$A2803,$A2803,$D$2:$D2803,$D2803,$M$2:$M2803,"&lt;&gt;Not an error")=1,1,0))</f>
        <v>0</v>
      </c>
      <c r="T2803">
        <f>IF(M2803&lt;&gt;"Major",0,IF(COUNTIFS($A$2:$A2803,$A2803,$D$2:$D2803,$D2803,$M$2:$M2803,"Major")=1,1,0))</f>
        <v>0</v>
      </c>
      <c r="U2803">
        <f>IF(M2803&lt;&gt;"Minor",0,IF(COUNTIFS($A$2:$A2803,$A2803,$D$2:$D2803,$D2803,$M$2:$M2803,"Minor")=1,1,0))</f>
        <v>0</v>
      </c>
    </row>
    <row r="2804">
      <c r="A2804" t="inlineStr">
        <is>
          <t xml:space="preserve">9a175f97e92a638a5697307799ea3b8b8f419aac</t>
        </is>
      </c>
      <c r="B2804" t="inlineStr">
        <is>
          <t xml:space="preserve">The Miracle Heiress</t>
        </is>
      </c>
      <c r="C2804" t="inlineStr">
        <is>
          <t xml:space="preserve">Die Wundererbin</t>
        </is>
      </c>
      <c r="D2804" t="inlineStr">
        <is>
          <t xml:space="preserve">32c2775d4f1120efa906307f875b4b183f4394e6</t>
        </is>
      </c>
      <c r="E2804" t="inlineStr">
        <is>
          <t xml:space="preserve">Episode 51: Maddox Loyalität</t>
        </is>
      </c>
      <c r="F2804">
        <v>51</v>
      </c>
      <c r="G2804" t="inlineStr">
        <is>
          <t xml:space="preserve">7:16-7:19</t>
        </is>
      </c>
      <c r="H2804" t="inlineStr">
        <is>
          <t xml:space="preserve">Resolved</t>
        </is>
      </c>
      <c r="I2804" t="inlineStr">
        <is>
          <t xml:space="preserve">Remarks: [Script Error]
Line from script:
"â€žNa und, wenn Mister Hawthorne Sie schon einmal abgewiesen hat?"
-----
Note (if required): Address / continuity issue. Melissa and Nadja should use â€œdu,â€_x009d_ not formal â€œSie,â€_x009d_ because Melissa helped raise Nadja and is like a maternal figure to her. Suggested: â€œNa und, wenn Mister Hawthorne dich schon einmal abgewiesen hat?â€_x009d_</t>
        </is>
      </c>
      <c r="J2804" t="inlineStr">
        <is>
          <t xml:space="preserve">VOA</t>
        </is>
      </c>
      <c r="K2804" t="inlineStr">
        <is>
          <t xml:space="preserve">Script Error</t>
        </is>
      </c>
      <c r="L2804" t="inlineStr">
        <is>
          <t xml:space="preserve">Script error</t>
        </is>
      </c>
      <c r="M2804" t="str">
        <f>IFERROR(IF(VLOOKUP(L2804,'Quantification'!$A:$B,2,FALSE)&amp;""="","Unclassified",VLOOKUP(L2804,'Quantification'!$A:$B,2,FALSE)),"Unclassified")</f>
        <v>Major</v>
      </c>
      <c r="N2804" t="inlineStr">
        <is>
          <t xml:space="preserve">con-khera.mirjam@pocketfm.com</t>
        </is>
      </c>
      <c r="O2804" t="inlineStr">
        <is>
          <t xml:space="preserve">Issues found in raw</t>
        </is>
      </c>
      <c r="P2804" t="str">
        <f>IF(OR(O2804="Issues found in master",O2804="Final master"),"Master",IF(OR(O2804="Ready for Master",O2804="Issues found in raw",O2804="Raw under QC",O2804="Issues resolved in raw"),"Raw","-"))</f>
        <v>Raw</v>
      </c>
      <c r="Q2804" s="13">
        <v>46261.15069444444</v>
      </c>
      <c r="R2804" t="inlineStr">
        <is>
          <t xml:space="preserve">2026-08 (Aug)</t>
        </is>
      </c>
      <c r="S2804">
        <f>IF(M2804="Not an error",0,IF(COUNTIFS($A$2:$A2804,$A2804,$D$2:$D2804,$D2804,$M$2:$M2804,"&lt;&gt;Not an error")=1,1,0))</f>
        <v>0</v>
      </c>
      <c r="T2804">
        <f>IF(M2804&lt;&gt;"Major",0,IF(COUNTIFS($A$2:$A2804,$A2804,$D$2:$D2804,$D2804,$M$2:$M2804,"Major")=1,1,0))</f>
        <v>0</v>
      </c>
      <c r="U2804">
        <f>IF(M2804&lt;&gt;"Minor",0,IF(COUNTIFS($A$2:$A2804,$A2804,$D$2:$D2804,$D2804,$M$2:$M2804,"Minor")=1,1,0))</f>
        <v>0</v>
      </c>
    </row>
    <row r="2805">
      <c r="A2805" t="inlineStr">
        <is>
          <t xml:space="preserve">9a175f97e92a638a5697307799ea3b8b8f419aac</t>
        </is>
      </c>
      <c r="B2805" t="inlineStr">
        <is>
          <t xml:space="preserve">The Miracle Heiress</t>
        </is>
      </c>
      <c r="C2805" t="inlineStr">
        <is>
          <t xml:space="preserve">Die Wundererbin</t>
        </is>
      </c>
      <c r="D2805" t="inlineStr">
        <is>
          <t xml:space="preserve">32c2775d4f1120efa906307f875b4b183f4394e6</t>
        </is>
      </c>
      <c r="E2805" t="inlineStr">
        <is>
          <t xml:space="preserve">Episode 51: Maddox Loyalität</t>
        </is>
      </c>
      <c r="F2805">
        <v>51</v>
      </c>
      <c r="G2805" t="inlineStr">
        <is>
          <t xml:space="preserve">7:19-7:25</t>
        </is>
      </c>
      <c r="H2805" t="inlineStr">
        <is>
          <t xml:space="preserve">Resolved</t>
        </is>
      </c>
      <c r="I2805" t="inlineStr">
        <is>
          <t xml:space="preserve">Remarks: [Script Error]
Line from script:
"Wenn Sie ihm genug Aufmerksamkeit schenken, wird er sich zu Ihnen hingezogen fÃ¼hlen."
-----
Note (if required): Address / continuity issue. Melissa and Nadja should use â€œdu,â€_x009d_ not formal â€œSie,â€_x009d_ because Melissa helped raise Nadja and is like a maternal figure to her. Suggested: â€œWenn du ihm genug Aufmerksamkeit schenkst, wird er sich zu dir hingezogen fÃ¼hlen.â€_x009d_</t>
        </is>
      </c>
      <c r="J2805" t="inlineStr">
        <is>
          <t xml:space="preserve">VOA</t>
        </is>
      </c>
      <c r="K2805" t="inlineStr">
        <is>
          <t xml:space="preserve">Script Error</t>
        </is>
      </c>
      <c r="L2805" t="inlineStr">
        <is>
          <t xml:space="preserve">Script error</t>
        </is>
      </c>
      <c r="M2805" t="str">
        <f>IFERROR(IF(VLOOKUP(L2805,'Quantification'!$A:$B,2,FALSE)&amp;""="","Unclassified",VLOOKUP(L2805,'Quantification'!$A:$B,2,FALSE)),"Unclassified")</f>
        <v>Major</v>
      </c>
      <c r="N2805" t="inlineStr">
        <is>
          <t xml:space="preserve">con-khera.mirjam@pocketfm.com</t>
        </is>
      </c>
      <c r="O2805" t="inlineStr">
        <is>
          <t xml:space="preserve">Issues found in raw</t>
        </is>
      </c>
      <c r="P2805" t="str">
        <f>IF(OR(O2805="Issues found in master",O2805="Final master"),"Master",IF(OR(O2805="Ready for Master",O2805="Issues found in raw",O2805="Raw under QC",O2805="Issues resolved in raw"),"Raw","-"))</f>
        <v>Raw</v>
      </c>
      <c r="Q2805" s="13">
        <v>46261.15069444444</v>
      </c>
      <c r="R2805" t="inlineStr">
        <is>
          <t xml:space="preserve">2026-08 (Aug)</t>
        </is>
      </c>
      <c r="S2805">
        <f>IF(M2805="Not an error",0,IF(COUNTIFS($A$2:$A2805,$A2805,$D$2:$D2805,$D2805,$M$2:$M2805,"&lt;&gt;Not an error")=1,1,0))</f>
        <v>0</v>
      </c>
      <c r="T2805">
        <f>IF(M2805&lt;&gt;"Major",0,IF(COUNTIFS($A$2:$A2805,$A2805,$D$2:$D2805,$D2805,$M$2:$M2805,"Major")=1,1,0))</f>
        <v>0</v>
      </c>
      <c r="U2805">
        <f>IF(M2805&lt;&gt;"Minor",0,IF(COUNTIFS($A$2:$A2805,$A2805,$D$2:$D2805,$D2805,$M$2:$M2805,"Minor")=1,1,0))</f>
        <v>0</v>
      </c>
    </row>
    <row r="2806">
      <c r="A2806" t="inlineStr">
        <is>
          <t xml:space="preserve">9a175f97e92a638a5697307799ea3b8b8f419aac</t>
        </is>
      </c>
      <c r="B2806" t="inlineStr">
        <is>
          <t xml:space="preserve">The Miracle Heiress</t>
        </is>
      </c>
      <c r="C2806" t="inlineStr">
        <is>
          <t xml:space="preserve">Die Wundererbin</t>
        </is>
      </c>
      <c r="D2806" t="inlineStr">
        <is>
          <t xml:space="preserve">32c2775d4f1120efa906307f875b4b183f4394e6</t>
        </is>
      </c>
      <c r="E2806" t="inlineStr">
        <is>
          <t xml:space="preserve">Episode 51: Maddox Loyalität</t>
        </is>
      </c>
      <c r="F2806">
        <v>51</v>
      </c>
      <c r="G2806" t="inlineStr">
        <is>
          <t xml:space="preserve">7:25-7:32</t>
        </is>
      </c>
      <c r="H2806" t="inlineStr">
        <is>
          <t xml:space="preserve">Resolved</t>
        </is>
      </c>
      <c r="I2806" t="inlineStr">
        <is>
          <t xml:space="preserve">Remarks: [Script Error]
Line from script:
"Sobald er Ihre SchÃ¶nheit erst einmal richtig wahrnimmt, wird er an einem MÃ¤dchen wie Aurora kein Interesse mehr haben."
-----
Note (if required): Address / continuity issue. Melissa and Nadja should use â€œdu,â€_x009d_ not formal â€œSie/Ihre,â€_x009d_ because Melissa helped raise Nadja and is like a maternal figure to her. Suggested: â€œSobald er deine SchÃ¶nheit erst einmal richtig wahrnimmt, wird er an einem MÃ¤dchen wie Aurora kein Interesse mehr haben.â€_x009d_</t>
        </is>
      </c>
      <c r="J2806" t="inlineStr">
        <is>
          <t xml:space="preserve">VOA</t>
        </is>
      </c>
      <c r="K2806" t="inlineStr">
        <is>
          <t xml:space="preserve">Script Error</t>
        </is>
      </c>
      <c r="L2806" t="inlineStr">
        <is>
          <t xml:space="preserve">Script error</t>
        </is>
      </c>
      <c r="M2806" t="str">
        <f>IFERROR(IF(VLOOKUP(L2806,'Quantification'!$A:$B,2,FALSE)&amp;""="","Unclassified",VLOOKUP(L2806,'Quantification'!$A:$B,2,FALSE)),"Unclassified")</f>
        <v>Major</v>
      </c>
      <c r="N2806" t="inlineStr">
        <is>
          <t xml:space="preserve">con-khera.mirjam@pocketfm.com</t>
        </is>
      </c>
      <c r="O2806" t="inlineStr">
        <is>
          <t xml:space="preserve">Issues found in raw</t>
        </is>
      </c>
      <c r="P2806" t="str">
        <f>IF(OR(O2806="Issues found in master",O2806="Final master"),"Master",IF(OR(O2806="Ready for Master",O2806="Issues found in raw",O2806="Raw under QC",O2806="Issues resolved in raw"),"Raw","-"))</f>
        <v>Raw</v>
      </c>
      <c r="Q2806" s="13">
        <v>46261.15069444444</v>
      </c>
      <c r="R2806" t="inlineStr">
        <is>
          <t xml:space="preserve">2026-08 (Aug)</t>
        </is>
      </c>
      <c r="S2806">
        <f>IF(M2806="Not an error",0,IF(COUNTIFS($A$2:$A2806,$A2806,$D$2:$D2806,$D2806,$M$2:$M2806,"&lt;&gt;Not an error")=1,1,0))</f>
        <v>0</v>
      </c>
      <c r="T2806">
        <f>IF(M2806&lt;&gt;"Major",0,IF(COUNTIFS($A$2:$A2806,$A2806,$D$2:$D2806,$D2806,$M$2:$M2806,"Major")=1,1,0))</f>
        <v>0</v>
      </c>
      <c r="U2806">
        <f>IF(M2806&lt;&gt;"Minor",0,IF(COUNTIFS($A$2:$A2806,$A2806,$D$2:$D2806,$D2806,$M$2:$M2806,"Minor")=1,1,0))</f>
        <v>0</v>
      </c>
    </row>
    <row r="2807">
      <c r="A2807" t="inlineStr">
        <is>
          <t xml:space="preserve">9a175f97e92a638a5697307799ea3b8b8f419aac</t>
        </is>
      </c>
      <c r="B2807" t="inlineStr">
        <is>
          <t xml:space="preserve">The Miracle Heiress</t>
        </is>
      </c>
      <c r="C2807" t="inlineStr">
        <is>
          <t xml:space="preserve">Die Wundererbin</t>
        </is>
      </c>
      <c r="D2807" t="inlineStr">
        <is>
          <t xml:space="preserve">32c2775d4f1120efa906307f875b4b183f4394e6</t>
        </is>
      </c>
      <c r="E2807" t="inlineStr">
        <is>
          <t xml:space="preserve">Episode 51: Maddox Loyalität</t>
        </is>
      </c>
      <c r="F2807">
        <v>51</v>
      </c>
      <c r="H2807" t="inlineStr">
        <is>
          <t xml:space="preserve">Ignore</t>
        </is>
      </c>
      <c r="J2807" t="inlineStr">
        <is>
          <t xml:space="preserve">VOA</t>
        </is>
      </c>
      <c r="K2807" t="inlineStr">
        <is>
          <t xml:space="preserve">Modulation</t>
        </is>
      </c>
      <c r="L2807" t="inlineStr">
        <is>
          <t xml:space="preserve">Modulation</t>
        </is>
      </c>
      <c r="M2807" t="str">
        <f>IFERROR(IF(VLOOKUP(L2807,'Quantification'!$A:$B,2,FALSE)&amp;""="","Unclassified",VLOOKUP(L2807,'Quantification'!$A:$B,2,FALSE)),"Unclassified")</f>
        <v>Minor</v>
      </c>
      <c r="N2807" t="inlineStr">
        <is>
          <t xml:space="preserve">con-khera.mirjam@pocketfm.com</t>
        </is>
      </c>
      <c r="O2807" t="inlineStr">
        <is>
          <t xml:space="preserve">Issues found in raw</t>
        </is>
      </c>
      <c r="P2807" t="str">
        <f>IF(OR(O2807="Issues found in master",O2807="Final master"),"Master",IF(OR(O2807="Ready for Master",O2807="Issues found in raw",O2807="Raw under QC",O2807="Issues resolved in raw"),"Raw","-"))</f>
        <v>Raw</v>
      </c>
      <c r="Q2807" s="13">
        <v>46261.15069444444</v>
      </c>
      <c r="R2807" t="inlineStr">
        <is>
          <t xml:space="preserve">2026-08 (Aug)</t>
        </is>
      </c>
      <c r="S2807">
        <f>IF(M2807="Not an error",0,IF(COUNTIFS($A$2:$A2807,$A2807,$D$2:$D2807,$D2807,$M$2:$M2807,"&lt;&gt;Not an error")=1,1,0))</f>
        <v>0</v>
      </c>
      <c r="T2807">
        <f>IF(M2807&lt;&gt;"Major",0,IF(COUNTIFS($A$2:$A2807,$A2807,$D$2:$D2807,$D2807,$M$2:$M2807,"Major")=1,1,0))</f>
        <v>0</v>
      </c>
      <c r="U2807">
        <f>IF(M2807&lt;&gt;"Minor",0,IF(COUNTIFS($A$2:$A2807,$A2807,$D$2:$D2807,$D2807,$M$2:$M2807,"Minor")=1,1,0))</f>
        <v>1</v>
      </c>
    </row>
    <row r="2808">
      <c r="A2808" t="inlineStr">
        <is>
          <t xml:space="preserve">9a175f97e92a638a5697307799ea3b8b8f419aac</t>
        </is>
      </c>
      <c r="B2808" t="inlineStr">
        <is>
          <t xml:space="preserve">The Miracle Heiress</t>
        </is>
      </c>
      <c r="C2808" t="inlineStr">
        <is>
          <t xml:space="preserve">Die Wundererbin</t>
        </is>
      </c>
      <c r="D2808" t="inlineStr">
        <is>
          <t xml:space="preserve">f7c4127a93c97c3a6b325737f6c998d05e4b642d</t>
        </is>
      </c>
      <c r="E2808" t="inlineStr">
        <is>
          <t xml:space="preserve">Episode 52: Ich Mag Dich</t>
        </is>
      </c>
      <c r="F2808">
        <v>52</v>
      </c>
      <c r="G2808" t="inlineStr">
        <is>
          <t xml:space="preserve">0:00-0:32</t>
        </is>
      </c>
      <c r="H2808" t="inlineStr">
        <is>
          <t xml:space="preserve">Resolved</t>
        </is>
      </c>
      <c r="I2808" t="inlineStr">
        <is>
          <t xml:space="preserve">Remarks: [Script Error]
Line from script:
"Auf Melissas Rat hin fuhr Nadja, aufreizend gekleidet, mit Maddox beim Himmelsrad vor. Sie war fest entschlossen, Damiens Herz zu erobern."
-----
Note (if required): Continuity issue. Nadja had already arrived at Himmelsrad in the previous episode, so this scene should not reintroduce her arrival. Suggested: remove the repeated arrival beat and continue directly from her already being there.</t>
        </is>
      </c>
      <c r="J2808" t="inlineStr">
        <is>
          <t xml:space="preserve">VOA</t>
        </is>
      </c>
      <c r="K2808" t="inlineStr">
        <is>
          <t xml:space="preserve">Script Error</t>
        </is>
      </c>
      <c r="L2808" t="inlineStr">
        <is>
          <t xml:space="preserve">Script error</t>
        </is>
      </c>
      <c r="M2808" t="str">
        <f>IFERROR(IF(VLOOKUP(L2808,'Quantification'!$A:$B,2,FALSE)&amp;""="","Unclassified",VLOOKUP(L2808,'Quantification'!$A:$B,2,FALSE)),"Unclassified")</f>
        <v>Major</v>
      </c>
      <c r="N2808" t="inlineStr">
        <is>
          <t xml:space="preserve">con-khera.mirjam@pocketfm.com</t>
        </is>
      </c>
      <c r="O2808" t="inlineStr">
        <is>
          <t xml:space="preserve">Issues found in raw</t>
        </is>
      </c>
      <c r="P2808" t="str">
        <f>IF(OR(O2808="Issues found in master",O2808="Final master"),"Master",IF(OR(O2808="Ready for Master",O2808="Issues found in raw",O2808="Raw under QC",O2808="Issues resolved in raw"),"Raw","-"))</f>
        <v>Raw</v>
      </c>
      <c r="Q2808" s="13">
        <v>46261.15069444444</v>
      </c>
      <c r="R2808" t="inlineStr">
        <is>
          <t xml:space="preserve">2026-08 (Aug)</t>
        </is>
      </c>
      <c r="S2808">
        <f>IF(M2808="Not an error",0,IF(COUNTIFS($A$2:$A2808,$A2808,$D$2:$D2808,$D2808,$M$2:$M2808,"&lt;&gt;Not an error")=1,1,0))</f>
        <v>1</v>
      </c>
      <c r="T2808">
        <f>IF(M2808&lt;&gt;"Major",0,IF(COUNTIFS($A$2:$A2808,$A2808,$D$2:$D2808,$D2808,$M$2:$M2808,"Major")=1,1,0))</f>
        <v>1</v>
      </c>
      <c r="U2808">
        <f>IF(M2808&lt;&gt;"Minor",0,IF(COUNTIFS($A$2:$A2808,$A2808,$D$2:$D2808,$D2808,$M$2:$M2808,"Minor")=1,1,0))</f>
        <v>0</v>
      </c>
    </row>
    <row r="2809">
      <c r="A2809" t="inlineStr">
        <is>
          <t xml:space="preserve">9a175f97e92a638a5697307799ea3b8b8f419aac</t>
        </is>
      </c>
      <c r="B2809" t="inlineStr">
        <is>
          <t xml:space="preserve">The Miracle Heiress</t>
        </is>
      </c>
      <c r="C2809" t="inlineStr">
        <is>
          <t xml:space="preserve">Die Wundererbin</t>
        </is>
      </c>
      <c r="D2809" t="inlineStr">
        <is>
          <t xml:space="preserve">f7c4127a93c97c3a6b325737f6c998d05e4b642d</t>
        </is>
      </c>
      <c r="E2809" t="inlineStr">
        <is>
          <t xml:space="preserve">Episode 52: Ich Mag Dich</t>
        </is>
      </c>
      <c r="F2809">
        <v>52</v>
      </c>
      <c r="G2809" t="inlineStr">
        <is>
          <t xml:space="preserve">0:59-1:03</t>
        </is>
      </c>
      <c r="H2809" t="inlineStr">
        <is>
          <t xml:space="preserve">Resolved</t>
        </is>
      </c>
      <c r="I2809" t="inlineStr">
        <is>
          <t xml:space="preserve">Remarks: [Script Error]
Line from script:
"Jacob sprang heraus und eilte zur FondtÃ¼r, um sie zu Ã¶ffnen."
-----
Note (if required): Word choice issue. â€œFondtÃ¼râ€_x009d_ sounds too formal / technical. Suggested: â€œhintere TÃ¼r.â€_x009d_</t>
        </is>
      </c>
      <c r="J2809" t="inlineStr">
        <is>
          <t xml:space="preserve">VOA</t>
        </is>
      </c>
      <c r="K2809" t="inlineStr">
        <is>
          <t xml:space="preserve">Script Error</t>
        </is>
      </c>
      <c r="L2809" t="inlineStr">
        <is>
          <t xml:space="preserve">Script error</t>
        </is>
      </c>
      <c r="M2809" t="str">
        <f>IFERROR(IF(VLOOKUP(L2809,'Quantification'!$A:$B,2,FALSE)&amp;""="","Unclassified",VLOOKUP(L2809,'Quantification'!$A:$B,2,FALSE)),"Unclassified")</f>
        <v>Major</v>
      </c>
      <c r="N2809" t="inlineStr">
        <is>
          <t xml:space="preserve">con-khera.mirjam@pocketfm.com</t>
        </is>
      </c>
      <c r="O2809" t="inlineStr">
        <is>
          <t xml:space="preserve">Issues found in raw</t>
        </is>
      </c>
      <c r="P2809" t="str">
        <f>IF(OR(O2809="Issues found in master",O2809="Final master"),"Master",IF(OR(O2809="Ready for Master",O2809="Issues found in raw",O2809="Raw under QC",O2809="Issues resolved in raw"),"Raw","-"))</f>
        <v>Raw</v>
      </c>
      <c r="Q2809" s="13">
        <v>46261.15069444444</v>
      </c>
      <c r="R2809" t="inlineStr">
        <is>
          <t xml:space="preserve">2026-08 (Aug)</t>
        </is>
      </c>
      <c r="S2809">
        <f>IF(M2809="Not an error",0,IF(COUNTIFS($A$2:$A2809,$A2809,$D$2:$D2809,$D2809,$M$2:$M2809,"&lt;&gt;Not an error")=1,1,0))</f>
        <v>0</v>
      </c>
      <c r="T2809">
        <f>IF(M2809&lt;&gt;"Major",0,IF(COUNTIFS($A$2:$A2809,$A2809,$D$2:$D2809,$D2809,$M$2:$M2809,"Major")=1,1,0))</f>
        <v>0</v>
      </c>
      <c r="U2809">
        <f>IF(M2809&lt;&gt;"Minor",0,IF(COUNTIFS($A$2:$A2809,$A2809,$D$2:$D2809,$D2809,$M$2:$M2809,"Minor")=1,1,0))</f>
        <v>0</v>
      </c>
    </row>
    <row r="2810">
      <c r="A2810" t="inlineStr">
        <is>
          <t xml:space="preserve">9a175f97e92a638a5697307799ea3b8b8f419aac</t>
        </is>
      </c>
      <c r="B2810" t="inlineStr">
        <is>
          <t xml:space="preserve">The Miracle Heiress</t>
        </is>
      </c>
      <c r="C2810" t="inlineStr">
        <is>
          <t xml:space="preserve">Die Wundererbin</t>
        </is>
      </c>
      <c r="D2810" t="inlineStr">
        <is>
          <t xml:space="preserve">f7c4127a93c97c3a6b325737f6c998d05e4b642d</t>
        </is>
      </c>
      <c r="E2810" t="inlineStr">
        <is>
          <t xml:space="preserve">Episode 52: Ich Mag Dich</t>
        </is>
      </c>
      <c r="F2810">
        <v>52</v>
      </c>
      <c r="G2810" t="inlineStr">
        <is>
          <t xml:space="preserve">1:14-1:22</t>
        </is>
      </c>
      <c r="H2810" t="inlineStr">
        <is>
          <t xml:space="preserve">Resolved</t>
        </is>
      </c>
      <c r="I2810" t="inlineStr">
        <is>
          <t xml:space="preserve">Remarks: [Mispronunciation]
Line from script:
"Nadja fragte sich, was Aurora in Damiens Wagen zu suchen hatte und ob sie etwa mit ihm hierhergekommen war."
-----
Note (if required): Damien is pronounced with French pronunciation in the audio.</t>
        </is>
      </c>
      <c r="J2810" t="inlineStr">
        <is>
          <t xml:space="preserve">VOA</t>
        </is>
      </c>
      <c r="K2810" t="inlineStr">
        <is>
          <t xml:space="preserve">Mispronunciation</t>
        </is>
      </c>
      <c r="L2810" t="inlineStr">
        <is>
          <t xml:space="preserve">Mispronunciation</t>
        </is>
      </c>
      <c r="M2810" t="str">
        <f>IFERROR(IF(VLOOKUP(L2810,'Quantification'!$A:$B,2,FALSE)&amp;""="","Unclassified",VLOOKUP(L2810,'Quantification'!$A:$B,2,FALSE)),"Unclassified")</f>
        <v>Major</v>
      </c>
      <c r="N2810" t="inlineStr">
        <is>
          <t xml:space="preserve">con-khera.mirjam@pocketfm.com</t>
        </is>
      </c>
      <c r="O2810" t="inlineStr">
        <is>
          <t xml:space="preserve">Issues found in raw</t>
        </is>
      </c>
      <c r="P2810" t="str">
        <f>IF(OR(O2810="Issues found in master",O2810="Final master"),"Master",IF(OR(O2810="Ready for Master",O2810="Issues found in raw",O2810="Raw under QC",O2810="Issues resolved in raw"),"Raw","-"))</f>
        <v>Raw</v>
      </c>
      <c r="Q2810" s="13">
        <v>46261.15069444444</v>
      </c>
      <c r="R2810" t="inlineStr">
        <is>
          <t xml:space="preserve">2026-08 (Aug)</t>
        </is>
      </c>
      <c r="S2810">
        <f>IF(M2810="Not an error",0,IF(COUNTIFS($A$2:$A2810,$A2810,$D$2:$D2810,$D2810,$M$2:$M2810,"&lt;&gt;Not an error")=1,1,0))</f>
        <v>0</v>
      </c>
      <c r="T2810">
        <f>IF(M2810&lt;&gt;"Major",0,IF(COUNTIFS($A$2:$A2810,$A2810,$D$2:$D2810,$D2810,$M$2:$M2810,"Major")=1,1,0))</f>
        <v>0</v>
      </c>
      <c r="U2810">
        <f>IF(M2810&lt;&gt;"Minor",0,IF(COUNTIFS($A$2:$A2810,$A2810,$D$2:$D2810,$D2810,$M$2:$M2810,"Minor")=1,1,0))</f>
        <v>0</v>
      </c>
    </row>
    <row r="2811">
      <c r="A2811" t="inlineStr">
        <is>
          <t xml:space="preserve">9a175f97e92a638a5697307799ea3b8b8f419aac</t>
        </is>
      </c>
      <c r="B2811" t="inlineStr">
        <is>
          <t xml:space="preserve">The Miracle Heiress</t>
        </is>
      </c>
      <c r="C2811" t="inlineStr">
        <is>
          <t xml:space="preserve">Die Wundererbin</t>
        </is>
      </c>
      <c r="D2811" t="inlineStr">
        <is>
          <t xml:space="preserve">f7c4127a93c97c3a6b325737f6c998d05e4b642d</t>
        </is>
      </c>
      <c r="E2811" t="inlineStr">
        <is>
          <t xml:space="preserve">Episode 52: Ich Mag Dich</t>
        </is>
      </c>
      <c r="F2811">
        <v>52</v>
      </c>
      <c r="G2811" t="inlineStr">
        <is>
          <t xml:space="preserve">1:33-1:40</t>
        </is>
      </c>
      <c r="H2811" t="inlineStr">
        <is>
          <t xml:space="preserve">Resolved</t>
        </is>
      </c>
      <c r="I2811" t="inlineStr">
        <is>
          <t xml:space="preserve">Remarks: [Script Error]
Line from script:
"„Was hat Mister Hawthorne hier mit Aurora zu schaffen?“ Er hatte nicht das Geringste darüber gehört."
-----
Note (if required): Logic / continuity issue. This feels unlikely because Maddox works at the Blackwell estate and is already involved in Melissa and Nadja’s plan. He should at least have heard something about Aurora and Damien / the Hawthornes. Suggested: revise to make his surprise more specific, e.g. that he did not know Aurora would arrive with Damien.</t>
        </is>
      </c>
      <c r="J2811" t="inlineStr">
        <is>
          <t xml:space="preserve">VOA</t>
        </is>
      </c>
      <c r="K2811" t="inlineStr">
        <is>
          <t xml:space="preserve">Script Error</t>
        </is>
      </c>
      <c r="L2811" t="inlineStr">
        <is>
          <t xml:space="preserve">Script error</t>
        </is>
      </c>
      <c r="M2811" t="str">
        <f>IFERROR(IF(VLOOKUP(L2811,'Quantification'!$A:$B,2,FALSE)&amp;""="","Unclassified",VLOOKUP(L2811,'Quantification'!$A:$B,2,FALSE)),"Unclassified")</f>
        <v>Major</v>
      </c>
      <c r="N2811" t="inlineStr">
        <is>
          <t xml:space="preserve">con-khera.mirjam@pocketfm.com</t>
        </is>
      </c>
      <c r="O2811" t="inlineStr">
        <is>
          <t xml:space="preserve">Issues found in raw</t>
        </is>
      </c>
      <c r="P2811" t="str">
        <f>IF(OR(O2811="Issues found in master",O2811="Final master"),"Master",IF(OR(O2811="Ready for Master",O2811="Issues found in raw",O2811="Raw under QC",O2811="Issues resolved in raw"),"Raw","-"))</f>
        <v>Raw</v>
      </c>
      <c r="Q2811" s="13">
        <v>46261.15069444444</v>
      </c>
      <c r="R2811" t="inlineStr">
        <is>
          <t xml:space="preserve">2026-08 (Aug)</t>
        </is>
      </c>
      <c r="S2811">
        <f>IF(M2811="Not an error",0,IF(COUNTIFS($A$2:$A2811,$A2811,$D$2:$D2811,$D2811,$M$2:$M2811,"&lt;&gt;Not an error")=1,1,0))</f>
        <v>0</v>
      </c>
      <c r="T2811">
        <f>IF(M2811&lt;&gt;"Major",0,IF(COUNTIFS($A$2:$A2811,$A2811,$D$2:$D2811,$D2811,$M$2:$M2811,"Major")=1,1,0))</f>
        <v>0</v>
      </c>
      <c r="U2811">
        <f>IF(M2811&lt;&gt;"Minor",0,IF(COUNTIFS($A$2:$A2811,$A2811,$D$2:$D2811,$D2811,$M$2:$M2811,"Minor")=1,1,0))</f>
        <v>0</v>
      </c>
    </row>
    <row r="2812">
      <c r="A2812" t="inlineStr">
        <is>
          <t xml:space="preserve">9a175f97e92a638a5697307799ea3b8b8f419aac</t>
        </is>
      </c>
      <c r="B2812" t="inlineStr">
        <is>
          <t xml:space="preserve">The Miracle Heiress</t>
        </is>
      </c>
      <c r="C2812" t="inlineStr">
        <is>
          <t xml:space="preserve">Die Wundererbin</t>
        </is>
      </c>
      <c r="D2812" t="inlineStr">
        <is>
          <t xml:space="preserve">0429e7d7b3822a0eadf5a3f6c9f6941a71a6136e</t>
        </is>
      </c>
      <c r="E2812" t="inlineStr">
        <is>
          <t xml:space="preserve">Episode 53: Dämiens Geständnis</t>
        </is>
      </c>
      <c r="F2812">
        <v>53</v>
      </c>
      <c r="G2812" t="inlineStr">
        <is>
          <t xml:space="preserve">0:11-0:13</t>
        </is>
      </c>
      <c r="H2812" t="inlineStr">
        <is>
          <t xml:space="preserve">Resolved</t>
        </is>
      </c>
      <c r="I2812" t="inlineStr">
        <is>
          <t xml:space="preserve">Remarks: [Script Error]
Line from script:
"â€žEs steht dir wunderschÃ¶n.â€œ"
-----
Note (if required): Wording issue. â€œEs steht dir wunderschÃ¶nâ€_x009d_ sounds unnatural. Suggested: â€œEs steht dir wunderschÃ¶n gutâ€_x009d_ or more naturally: â€œEs steht dir unglaublich gut.â€_x009d_</t>
        </is>
      </c>
      <c r="J2812" t="inlineStr">
        <is>
          <t xml:space="preserve">VOA</t>
        </is>
      </c>
      <c r="K2812" t="inlineStr">
        <is>
          <t xml:space="preserve">Script Error</t>
        </is>
      </c>
      <c r="L2812" t="inlineStr">
        <is>
          <t xml:space="preserve">Script error</t>
        </is>
      </c>
      <c r="M2812" t="str">
        <f>IFERROR(IF(VLOOKUP(L2812,'Quantification'!$A:$B,2,FALSE)&amp;""="","Unclassified",VLOOKUP(L2812,'Quantification'!$A:$B,2,FALSE)),"Unclassified")</f>
        <v>Major</v>
      </c>
      <c r="N2812" t="inlineStr">
        <is>
          <t xml:space="preserve">con-khera.mirjam@pocketfm.com</t>
        </is>
      </c>
      <c r="O2812" t="inlineStr">
        <is>
          <t xml:space="preserve">Issues found in raw</t>
        </is>
      </c>
      <c r="P2812" t="str">
        <f>IF(OR(O2812="Issues found in master",O2812="Final master"),"Master",IF(OR(O2812="Ready for Master",O2812="Issues found in raw",O2812="Raw under QC",O2812="Issues resolved in raw"),"Raw","-"))</f>
        <v>Raw</v>
      </c>
      <c r="Q2812" s="13">
        <v>46261.15069444444</v>
      </c>
      <c r="R2812" t="inlineStr">
        <is>
          <t xml:space="preserve">2026-08 (Aug)</t>
        </is>
      </c>
      <c r="S2812">
        <f>IF(M2812="Not an error",0,IF(COUNTIFS($A$2:$A2812,$A2812,$D$2:$D2812,$D2812,$M$2:$M2812,"&lt;&gt;Not an error")=1,1,0))</f>
        <v>1</v>
      </c>
      <c r="T2812">
        <f>IF(M2812&lt;&gt;"Major",0,IF(COUNTIFS($A$2:$A2812,$A2812,$D$2:$D2812,$D2812,$M$2:$M2812,"Major")=1,1,0))</f>
        <v>1</v>
      </c>
      <c r="U2812">
        <f>IF(M2812&lt;&gt;"Minor",0,IF(COUNTIFS($A$2:$A2812,$A2812,$D$2:$D2812,$D2812,$M$2:$M2812,"Minor")=1,1,0))</f>
        <v>0</v>
      </c>
    </row>
    <row r="2813">
      <c r="A2813" t="inlineStr">
        <is>
          <t xml:space="preserve">9a175f97e92a638a5697307799ea3b8b8f419aac</t>
        </is>
      </c>
      <c r="B2813" t="inlineStr">
        <is>
          <t xml:space="preserve">The Miracle Heiress</t>
        </is>
      </c>
      <c r="C2813" t="inlineStr">
        <is>
          <t xml:space="preserve">Die Wundererbin</t>
        </is>
      </c>
      <c r="D2813" t="inlineStr">
        <is>
          <t xml:space="preserve">0429e7d7b3822a0eadf5a3f6c9f6941a71a6136e</t>
        </is>
      </c>
      <c r="E2813" t="inlineStr">
        <is>
          <t xml:space="preserve">Episode 53: Dämiens Geständnis</t>
        </is>
      </c>
      <c r="F2813">
        <v>53</v>
      </c>
      <c r="G2813" t="inlineStr">
        <is>
          <t xml:space="preserve">0:47-1:23</t>
        </is>
      </c>
      <c r="H2813" t="inlineStr">
        <is>
          <t xml:space="preserve">Ignore</t>
        </is>
      </c>
      <c r="I2813" t="inlineStr">
        <is>
          <t xml:space="preserve">Remarks: [Script Error]
Line from script:
"Damien lächelte. „Soll ich dich füttern?“, fragte er, bereitete liebevoll einen Bissen vor und hielt ihn ihr hin. „Wie schmeckt das Essen?“ „Warum isst du nicht?“, fragte ihn Aurora. „Ich dachte, vielleicht könntest du ein paar deiner Freunde zum Abendessen einladen, und ich könnte ein paar von meinen einladen.“"
-----
Note (if required): Dialogue flow issue. The scene skips several necessary beats: Aurora should accept or refuse the bite, react to the taste, and Damien should respond to her question before changing topics. Suggested: add a short action/reaction beat before his dinner-party suggestion so the exchange feels continuous.</t>
        </is>
      </c>
      <c r="J2813" t="inlineStr">
        <is>
          <t xml:space="preserve">VOA</t>
        </is>
      </c>
      <c r="K2813" t="inlineStr">
        <is>
          <t xml:space="preserve">Script Error</t>
        </is>
      </c>
      <c r="L2813" t="inlineStr">
        <is>
          <t xml:space="preserve">Script error</t>
        </is>
      </c>
      <c r="M2813" t="str">
        <f>IFERROR(IF(VLOOKUP(L2813,'Quantification'!$A:$B,2,FALSE)&amp;""="","Unclassified",VLOOKUP(L2813,'Quantification'!$A:$B,2,FALSE)),"Unclassified")</f>
        <v>Major</v>
      </c>
      <c r="N2813" t="inlineStr">
        <is>
          <t xml:space="preserve">con-khera.mirjam@pocketfm.com</t>
        </is>
      </c>
      <c r="O2813" t="inlineStr">
        <is>
          <t xml:space="preserve">Issues found in raw</t>
        </is>
      </c>
      <c r="P2813" t="str">
        <f>IF(OR(O2813="Issues found in master",O2813="Final master"),"Master",IF(OR(O2813="Ready for Master",O2813="Issues found in raw",O2813="Raw under QC",O2813="Issues resolved in raw"),"Raw","-"))</f>
        <v>Raw</v>
      </c>
      <c r="Q2813" s="13">
        <v>46261.15069444444</v>
      </c>
      <c r="R2813" t="inlineStr">
        <is>
          <t xml:space="preserve">2026-08 (Aug)</t>
        </is>
      </c>
      <c r="S2813">
        <f>IF(M2813="Not an error",0,IF(COUNTIFS($A$2:$A2813,$A2813,$D$2:$D2813,$D2813,$M$2:$M2813,"&lt;&gt;Not an error")=1,1,0))</f>
        <v>0</v>
      </c>
      <c r="T2813">
        <f>IF(M2813&lt;&gt;"Major",0,IF(COUNTIFS($A$2:$A2813,$A2813,$D$2:$D2813,$D2813,$M$2:$M2813,"Major")=1,1,0))</f>
        <v>0</v>
      </c>
      <c r="U2813">
        <f>IF(M2813&lt;&gt;"Minor",0,IF(COUNTIFS($A$2:$A2813,$A2813,$D$2:$D2813,$D2813,$M$2:$M2813,"Minor")=1,1,0))</f>
        <v>0</v>
      </c>
    </row>
    <row r="2814">
      <c r="A2814" t="inlineStr">
        <is>
          <t xml:space="preserve">9a175f97e92a638a5697307799ea3b8b8f419aac</t>
        </is>
      </c>
      <c r="B2814" t="inlineStr">
        <is>
          <t xml:space="preserve">The Miracle Heiress</t>
        </is>
      </c>
      <c r="C2814" t="inlineStr">
        <is>
          <t xml:space="preserve">Die Wundererbin</t>
        </is>
      </c>
      <c r="D2814" t="inlineStr">
        <is>
          <t xml:space="preserve">0429e7d7b3822a0eadf5a3f6c9f6941a71a6136e</t>
        </is>
      </c>
      <c r="E2814" t="inlineStr">
        <is>
          <t xml:space="preserve">Episode 53: Dämiens Geständnis</t>
        </is>
      </c>
      <c r="F2814">
        <v>53</v>
      </c>
      <c r="G2814" t="inlineStr">
        <is>
          <t xml:space="preserve">2:58-3:00</t>
        </is>
      </c>
      <c r="H2814" t="inlineStr">
        <is>
          <t xml:space="preserve">Resolved</t>
        </is>
      </c>
      <c r="I2814" t="inlineStr">
        <is>
          <t xml:space="preserve">Remarks: [Mispronunciation]
Line from script:
"Emmett verging der Appetit."
-----
Note (if required): â€œVergingâ€_x009d_ is mispronounced in the audio.</t>
        </is>
      </c>
      <c r="J2814" t="inlineStr">
        <is>
          <t xml:space="preserve">VOA</t>
        </is>
      </c>
      <c r="K2814" t="inlineStr">
        <is>
          <t xml:space="preserve">Mispronunciation</t>
        </is>
      </c>
      <c r="L2814" t="inlineStr">
        <is>
          <t xml:space="preserve">Mispronunciation</t>
        </is>
      </c>
      <c r="M2814" t="str">
        <f>IFERROR(IF(VLOOKUP(L2814,'Quantification'!$A:$B,2,FALSE)&amp;""="","Unclassified",VLOOKUP(L2814,'Quantification'!$A:$B,2,FALSE)),"Unclassified")</f>
        <v>Major</v>
      </c>
      <c r="N2814" t="inlineStr">
        <is>
          <t xml:space="preserve">con-khera.mirjam@pocketfm.com</t>
        </is>
      </c>
      <c r="O2814" t="inlineStr">
        <is>
          <t xml:space="preserve">Issues found in raw</t>
        </is>
      </c>
      <c r="P2814" t="str">
        <f>IF(OR(O2814="Issues found in master",O2814="Final master"),"Master",IF(OR(O2814="Ready for Master",O2814="Issues found in raw",O2814="Raw under QC",O2814="Issues resolved in raw"),"Raw","-"))</f>
        <v>Raw</v>
      </c>
      <c r="Q2814" s="13">
        <v>46261.15069444444</v>
      </c>
      <c r="R2814" t="inlineStr">
        <is>
          <t xml:space="preserve">2026-08 (Aug)</t>
        </is>
      </c>
      <c r="S2814">
        <f>IF(M2814="Not an error",0,IF(COUNTIFS($A$2:$A2814,$A2814,$D$2:$D2814,$D2814,$M$2:$M2814,"&lt;&gt;Not an error")=1,1,0))</f>
        <v>0</v>
      </c>
      <c r="T2814">
        <f>IF(M2814&lt;&gt;"Major",0,IF(COUNTIFS($A$2:$A2814,$A2814,$D$2:$D2814,$D2814,$M$2:$M2814,"Major")=1,1,0))</f>
        <v>0</v>
      </c>
      <c r="U2814">
        <f>IF(M2814&lt;&gt;"Minor",0,IF(COUNTIFS($A$2:$A2814,$A2814,$D$2:$D2814,$D2814,$M$2:$M2814,"Minor")=1,1,0))</f>
        <v>0</v>
      </c>
    </row>
    <row r="2815">
      <c r="A2815" t="inlineStr">
        <is>
          <t xml:space="preserve">9a175f97e92a638a5697307799ea3b8b8f419aac</t>
        </is>
      </c>
      <c r="B2815" t="inlineStr">
        <is>
          <t xml:space="preserve">The Miracle Heiress</t>
        </is>
      </c>
      <c r="C2815" t="inlineStr">
        <is>
          <t xml:space="preserve">Die Wundererbin</t>
        </is>
      </c>
      <c r="D2815" t="inlineStr">
        <is>
          <t xml:space="preserve">0429e7d7b3822a0eadf5a3f6c9f6941a71a6136e</t>
        </is>
      </c>
      <c r="E2815" t="inlineStr">
        <is>
          <t xml:space="preserve">Episode 53: Dämiens Geständnis</t>
        </is>
      </c>
      <c r="F2815">
        <v>53</v>
      </c>
      <c r="G2815" t="inlineStr">
        <is>
          <t xml:space="preserve">3:47-3:53</t>
        </is>
      </c>
      <c r="H2815" t="inlineStr">
        <is>
          <t xml:space="preserve">Ignore</t>
        </is>
      </c>
      <c r="I2815" t="inlineStr">
        <is>
          <t xml:space="preserve">Remarks: [Tone / Consent Issue]
Line from script:
"â€žIch will dich hier bei mir habenâ€œ, sagte Damien, hielt sie fester und atmete ihren Duft ein."
-----
Note (if required): Tone / consent issue. This reads too possessive and physically coercive, especially with â€œhielt sie festerâ€_x009d_ and â€œatmete ihren Duft ein.â€_x009d_ Suggested: soften the physical action so it reads as romantic tension rather than controlling or predatory behavior.</t>
        </is>
      </c>
      <c r="J2815" t="inlineStr">
        <is>
          <t xml:space="preserve">VOA</t>
        </is>
      </c>
      <c r="K2815" t="inlineStr">
        <is>
          <t xml:space="preserve">Script Error</t>
        </is>
      </c>
      <c r="L2815" t="inlineStr">
        <is>
          <t xml:space="preserve">Script error</t>
        </is>
      </c>
      <c r="M2815" t="str">
        <f>IFERROR(IF(VLOOKUP(L2815,'Quantification'!$A:$B,2,FALSE)&amp;""="","Unclassified",VLOOKUP(L2815,'Quantification'!$A:$B,2,FALSE)),"Unclassified")</f>
        <v>Major</v>
      </c>
      <c r="N2815" t="inlineStr">
        <is>
          <t xml:space="preserve">con-khera.mirjam@pocketfm.com</t>
        </is>
      </c>
      <c r="O2815" t="inlineStr">
        <is>
          <t xml:space="preserve">Issues found in raw</t>
        </is>
      </c>
      <c r="P2815" t="str">
        <f>IF(OR(O2815="Issues found in master",O2815="Final master"),"Master",IF(OR(O2815="Ready for Master",O2815="Issues found in raw",O2815="Raw under QC",O2815="Issues resolved in raw"),"Raw","-"))</f>
        <v>Raw</v>
      </c>
      <c r="Q2815" s="13">
        <v>46261.15069444444</v>
      </c>
      <c r="R2815" t="inlineStr">
        <is>
          <t xml:space="preserve">2026-08 (Aug)</t>
        </is>
      </c>
      <c r="S2815">
        <f>IF(M2815="Not an error",0,IF(COUNTIFS($A$2:$A2815,$A2815,$D$2:$D2815,$D2815,$M$2:$M2815,"&lt;&gt;Not an error")=1,1,0))</f>
        <v>0</v>
      </c>
      <c r="T2815">
        <f>IF(M2815&lt;&gt;"Major",0,IF(COUNTIFS($A$2:$A2815,$A2815,$D$2:$D2815,$D2815,$M$2:$M2815,"Major")=1,1,0))</f>
        <v>0</v>
      </c>
      <c r="U2815">
        <f>IF(M2815&lt;&gt;"Minor",0,IF(COUNTIFS($A$2:$A2815,$A2815,$D$2:$D2815,$D2815,$M$2:$M2815,"Minor")=1,1,0))</f>
        <v>0</v>
      </c>
    </row>
    <row r="2816">
      <c r="A2816" t="inlineStr">
        <is>
          <t xml:space="preserve">9a175f97e92a638a5697307799ea3b8b8f419aac</t>
        </is>
      </c>
      <c r="B2816" t="inlineStr">
        <is>
          <t xml:space="preserve">The Miracle Heiress</t>
        </is>
      </c>
      <c r="C2816" t="inlineStr">
        <is>
          <t xml:space="preserve">Die Wundererbin</t>
        </is>
      </c>
      <c r="D2816" t="inlineStr">
        <is>
          <t xml:space="preserve">0ce9bacabe0f1c32d04d007a58a02b439d217cd3</t>
        </is>
      </c>
      <c r="E2816" t="inlineStr">
        <is>
          <t xml:space="preserve">Episode 54: Nadja Blackwell in Dämien Hawthornes Büro</t>
        </is>
      </c>
      <c r="F2816">
        <v>54</v>
      </c>
      <c r="G2816" t="inlineStr">
        <is>
          <t xml:space="preserve">0:00-0:22</t>
        </is>
      </c>
      <c r="H2816" t="inlineStr">
        <is>
          <t xml:space="preserve">Resolved</t>
        </is>
      </c>
      <c r="I2816" t="inlineStr">
        <is>
          <t xml:space="preserve">Remarks: [Script Error]
Line from script:
"Beim Mittagessen schenkte Damien Aurora ein wunderschönes Schmetterlingsarmband, das er extra für sie entworfen hatte. Er legte seine Gefühle offen und sagte ihr, wie sehr er sie mochte und dass er sich sein Leben ohne sie nicht mehr vorstellen könne. Diese öffentliche Liebeserklärung versetzte das gesamte Restaurant in Staunen."
-----
Note (if required): Repetition / continuity issue. This repeats the emotional confession and public romantic gesture from the previous episode rather than moving the scene forward. Suggested: remove or shorten the recap and continue with the new consequence or reaction.</t>
        </is>
      </c>
      <c r="J2816" t="inlineStr">
        <is>
          <t xml:space="preserve">VOA</t>
        </is>
      </c>
      <c r="K2816" t="inlineStr">
        <is>
          <t xml:space="preserve">Script Error</t>
        </is>
      </c>
      <c r="L2816" t="inlineStr">
        <is>
          <t xml:space="preserve">Script error</t>
        </is>
      </c>
      <c r="M2816" t="str">
        <f>IFERROR(IF(VLOOKUP(L2816,'Quantification'!$A:$B,2,FALSE)&amp;""="","Unclassified",VLOOKUP(L2816,'Quantification'!$A:$B,2,FALSE)),"Unclassified")</f>
        <v>Major</v>
      </c>
      <c r="N2816" t="inlineStr">
        <is>
          <t xml:space="preserve">con-khera.mirjam@pocketfm.com</t>
        </is>
      </c>
      <c r="O2816" t="inlineStr">
        <is>
          <t xml:space="preserve">Issues found in raw</t>
        </is>
      </c>
      <c r="P2816" t="str">
        <f>IF(OR(O2816="Issues found in master",O2816="Final master"),"Master",IF(OR(O2816="Ready for Master",O2816="Issues found in raw",O2816="Raw under QC",O2816="Issues resolved in raw"),"Raw","-"))</f>
        <v>Raw</v>
      </c>
      <c r="Q2816" s="13">
        <v>46261.15069444444</v>
      </c>
      <c r="R2816" t="inlineStr">
        <is>
          <t xml:space="preserve">2026-08 (Aug)</t>
        </is>
      </c>
      <c r="S2816">
        <f>IF(M2816="Not an error",0,IF(COUNTIFS($A$2:$A2816,$A2816,$D$2:$D2816,$D2816,$M$2:$M2816,"&lt;&gt;Not an error")=1,1,0))</f>
        <v>1</v>
      </c>
      <c r="T2816">
        <f>IF(M2816&lt;&gt;"Major",0,IF(COUNTIFS($A$2:$A2816,$A2816,$D$2:$D2816,$D2816,$M$2:$M2816,"Major")=1,1,0))</f>
        <v>1</v>
      </c>
      <c r="U2816">
        <f>IF(M2816&lt;&gt;"Minor",0,IF(COUNTIFS($A$2:$A2816,$A2816,$D$2:$D2816,$D2816,$M$2:$M2816,"Minor")=1,1,0))</f>
        <v>0</v>
      </c>
    </row>
    <row r="2817">
      <c r="A2817" t="inlineStr">
        <is>
          <t xml:space="preserve">9a175f97e92a638a5697307799ea3b8b8f419aac</t>
        </is>
      </c>
      <c r="B2817" t="inlineStr">
        <is>
          <t xml:space="preserve">The Miracle Heiress</t>
        </is>
      </c>
      <c r="C2817" t="inlineStr">
        <is>
          <t xml:space="preserve">Die Wundererbin</t>
        </is>
      </c>
      <c r="D2817" t="inlineStr">
        <is>
          <t xml:space="preserve">0ce9bacabe0f1c32d04d007a58a02b439d217cd3</t>
        </is>
      </c>
      <c r="E2817" t="inlineStr">
        <is>
          <t xml:space="preserve">Episode 54: Nadja Blackwell in Dämien Hawthornes Büro</t>
        </is>
      </c>
      <c r="F2817">
        <v>54</v>
      </c>
      <c r="G2817" t="inlineStr">
        <is>
          <t xml:space="preserve">0:57-0:59</t>
        </is>
      </c>
      <c r="H2817" t="inlineStr">
        <is>
          <t xml:space="preserve">Resolved</t>
        </is>
      </c>
      <c r="I2817" t="inlineStr">
        <is>
          <t xml:space="preserve">Remarks: [Script Error]
Line from script:
"Er dachte bei sich:"
-----
Note (if required): Wording issue. â€œBei sichâ€_x009d_ is unnecessary here. Suggested: â€œEr dachte:â€_x009d_ or â€œEr fragte sich:â€_x009d_</t>
        </is>
      </c>
      <c r="J2817" t="inlineStr">
        <is>
          <t xml:space="preserve">VOA</t>
        </is>
      </c>
      <c r="K2817" t="inlineStr">
        <is>
          <t xml:space="preserve">Script Error</t>
        </is>
      </c>
      <c r="L2817" t="inlineStr">
        <is>
          <t xml:space="preserve">Script error</t>
        </is>
      </c>
      <c r="M2817" t="str">
        <f>IFERROR(IF(VLOOKUP(L2817,'Quantification'!$A:$B,2,FALSE)&amp;""="","Unclassified",VLOOKUP(L2817,'Quantification'!$A:$B,2,FALSE)),"Unclassified")</f>
        <v>Major</v>
      </c>
      <c r="N2817" t="inlineStr">
        <is>
          <t xml:space="preserve">con-khera.mirjam@pocketfm.com</t>
        </is>
      </c>
      <c r="O2817" t="inlineStr">
        <is>
          <t xml:space="preserve">Issues found in raw</t>
        </is>
      </c>
      <c r="P2817" t="str">
        <f>IF(OR(O2817="Issues found in master",O2817="Final master"),"Master",IF(OR(O2817="Ready for Master",O2817="Issues found in raw",O2817="Raw under QC",O2817="Issues resolved in raw"),"Raw","-"))</f>
        <v>Raw</v>
      </c>
      <c r="Q2817" s="13">
        <v>46261.15069444444</v>
      </c>
      <c r="R2817" t="inlineStr">
        <is>
          <t xml:space="preserve">2026-08 (Aug)</t>
        </is>
      </c>
      <c r="S2817">
        <f>IF(M2817="Not an error",0,IF(COUNTIFS($A$2:$A2817,$A2817,$D$2:$D2817,$D2817,$M$2:$M2817,"&lt;&gt;Not an error")=1,1,0))</f>
        <v>0</v>
      </c>
      <c r="T2817">
        <f>IF(M2817&lt;&gt;"Major",0,IF(COUNTIFS($A$2:$A2817,$A2817,$D$2:$D2817,$D2817,$M$2:$M2817,"Major")=1,1,0))</f>
        <v>0</v>
      </c>
      <c r="U2817">
        <f>IF(M2817&lt;&gt;"Minor",0,IF(COUNTIFS($A$2:$A2817,$A2817,$D$2:$D2817,$D2817,$M$2:$M2817,"Minor")=1,1,0))</f>
        <v>0</v>
      </c>
    </row>
    <row r="2818">
      <c r="A2818" t="inlineStr">
        <is>
          <t xml:space="preserve">9a175f97e92a638a5697307799ea3b8b8f419aac</t>
        </is>
      </c>
      <c r="B2818" t="inlineStr">
        <is>
          <t xml:space="preserve">The Miracle Heiress</t>
        </is>
      </c>
      <c r="C2818" t="inlineStr">
        <is>
          <t xml:space="preserve">Die Wundererbin</t>
        </is>
      </c>
      <c r="D2818" t="inlineStr">
        <is>
          <t xml:space="preserve">0ce9bacabe0f1c32d04d007a58a02b439d217cd3</t>
        </is>
      </c>
      <c r="E2818" t="inlineStr">
        <is>
          <t xml:space="preserve">Episode 54: Nadja Blackwell in Dämien Hawthornes Büro</t>
        </is>
      </c>
      <c r="F2818">
        <v>54</v>
      </c>
      <c r="G2818" t="inlineStr">
        <is>
          <t xml:space="preserve">3:59-4:03</t>
        </is>
      </c>
      <c r="H2818" t="inlineStr">
        <is>
          <t xml:space="preserve">Resolved</t>
        </is>
      </c>
      <c r="I2818" t="inlineStr">
        <is>
          <t xml:space="preserve">Remarks: [Script Error]
Line from script:
"Es bedeutet, dass unsere Geschichte glÃ¼cklich sein wird."
-----
Note (if required): Clarity issue. The meaning of 7777 as â€œour story will be happyâ€_x009d_ is not immediately clear. If this is meant as numerology or a cultural lucky-number reference, it should be briefly explained or replaced with a more recognizable lucky number / romantic number.</t>
        </is>
      </c>
      <c r="J2818" t="inlineStr">
        <is>
          <t xml:space="preserve">VOA</t>
        </is>
      </c>
      <c r="K2818" t="inlineStr">
        <is>
          <t xml:space="preserve">Script Error</t>
        </is>
      </c>
      <c r="L2818" t="inlineStr">
        <is>
          <t xml:space="preserve">Script error</t>
        </is>
      </c>
      <c r="M2818" t="str">
        <f>IFERROR(IF(VLOOKUP(L2818,'Quantification'!$A:$B,2,FALSE)&amp;""="","Unclassified",VLOOKUP(L2818,'Quantification'!$A:$B,2,FALSE)),"Unclassified")</f>
        <v>Major</v>
      </c>
      <c r="N2818" t="inlineStr">
        <is>
          <t xml:space="preserve">con-khera.mirjam@pocketfm.com</t>
        </is>
      </c>
      <c r="O2818" t="inlineStr">
        <is>
          <t xml:space="preserve">Issues found in raw</t>
        </is>
      </c>
      <c r="P2818" t="str">
        <f>IF(OR(O2818="Issues found in master",O2818="Final master"),"Master",IF(OR(O2818="Ready for Master",O2818="Issues found in raw",O2818="Raw under QC",O2818="Issues resolved in raw"),"Raw","-"))</f>
        <v>Raw</v>
      </c>
      <c r="Q2818" s="13">
        <v>46261.15069444444</v>
      </c>
      <c r="R2818" t="inlineStr">
        <is>
          <t xml:space="preserve">2026-08 (Aug)</t>
        </is>
      </c>
      <c r="S2818">
        <f>IF(M2818="Not an error",0,IF(COUNTIFS($A$2:$A2818,$A2818,$D$2:$D2818,$D2818,$M$2:$M2818,"&lt;&gt;Not an error")=1,1,0))</f>
        <v>0</v>
      </c>
      <c r="T2818">
        <f>IF(M2818&lt;&gt;"Major",0,IF(COUNTIFS($A$2:$A2818,$A2818,$D$2:$D2818,$D2818,$M$2:$M2818,"Major")=1,1,0))</f>
        <v>0</v>
      </c>
      <c r="U2818">
        <f>IF(M2818&lt;&gt;"Minor",0,IF(COUNTIFS($A$2:$A2818,$A2818,$D$2:$D2818,$D2818,$M$2:$M2818,"Minor")=1,1,0))</f>
        <v>0</v>
      </c>
    </row>
    <row r="2819">
      <c r="A2819" t="inlineStr">
        <is>
          <t xml:space="preserve">9a175f97e92a638a5697307799ea3b8b8f419aac</t>
        </is>
      </c>
      <c r="B2819" t="inlineStr">
        <is>
          <t xml:space="preserve">The Miracle Heiress</t>
        </is>
      </c>
      <c r="C2819" t="inlineStr">
        <is>
          <t xml:space="preserve">Die Wundererbin</t>
        </is>
      </c>
      <c r="D2819" t="inlineStr">
        <is>
          <t xml:space="preserve">0ce9bacabe0f1c32d04d007a58a02b439d217cd3</t>
        </is>
      </c>
      <c r="E2819" t="inlineStr">
        <is>
          <t xml:space="preserve">Episode 54: Nadja Blackwell in Dämien Hawthornes Büro</t>
        </is>
      </c>
      <c r="F2819">
        <v>54</v>
      </c>
      <c r="G2819" t="inlineStr">
        <is>
          <t xml:space="preserve">8:05-8:11</t>
        </is>
      </c>
      <c r="H2819" t="inlineStr">
        <is>
          <t xml:space="preserve">Resolved</t>
        </is>
      </c>
      <c r="I2819" t="inlineStr">
        <is>
          <t xml:space="preserve">Remarks: [Mispronunciation]
Line from script:
"Er muss total im Stress sein, und Jacob wollte wahrscheinlich nicht, dass sie ewig wartet."
-----
Note (if required): Jacob is pronounced incorrectly. The name should be pronounced with English pronunciation.</t>
        </is>
      </c>
      <c r="J2819" t="inlineStr">
        <is>
          <t xml:space="preserve">VOA</t>
        </is>
      </c>
      <c r="K2819" t="inlineStr">
        <is>
          <t xml:space="preserve">Mispronunciation</t>
        </is>
      </c>
      <c r="L2819" t="inlineStr">
        <is>
          <t xml:space="preserve">Mispronunciation</t>
        </is>
      </c>
      <c r="M2819" t="str">
        <f>IFERROR(IF(VLOOKUP(L2819,'Quantification'!$A:$B,2,FALSE)&amp;""="","Unclassified",VLOOKUP(L2819,'Quantification'!$A:$B,2,FALSE)),"Unclassified")</f>
        <v>Major</v>
      </c>
      <c r="N2819" t="inlineStr">
        <is>
          <t xml:space="preserve">con-khera.mirjam@pocketfm.com</t>
        </is>
      </c>
      <c r="O2819" t="inlineStr">
        <is>
          <t xml:space="preserve">Issues found in raw</t>
        </is>
      </c>
      <c r="P2819" t="str">
        <f>IF(OR(O2819="Issues found in master",O2819="Final master"),"Master",IF(OR(O2819="Ready for Master",O2819="Issues found in raw",O2819="Raw under QC",O2819="Issues resolved in raw"),"Raw","-"))</f>
        <v>Raw</v>
      </c>
      <c r="Q2819" s="13">
        <v>46261.15069444444</v>
      </c>
      <c r="R2819" t="inlineStr">
        <is>
          <t xml:space="preserve">2026-08 (Aug)</t>
        </is>
      </c>
      <c r="S2819">
        <f>IF(M2819="Not an error",0,IF(COUNTIFS($A$2:$A2819,$A2819,$D$2:$D2819,$D2819,$M$2:$M2819,"&lt;&gt;Not an error")=1,1,0))</f>
        <v>0</v>
      </c>
      <c r="T2819">
        <f>IF(M2819&lt;&gt;"Major",0,IF(COUNTIFS($A$2:$A2819,$A2819,$D$2:$D2819,$D2819,$M$2:$M2819,"Major")=1,1,0))</f>
        <v>0</v>
      </c>
      <c r="U2819">
        <f>IF(M2819&lt;&gt;"Minor",0,IF(COUNTIFS($A$2:$A2819,$A2819,$D$2:$D2819,$D2819,$M$2:$M2819,"Minor")=1,1,0))</f>
        <v>0</v>
      </c>
    </row>
    <row r="2820">
      <c r="A2820" t="inlineStr">
        <is>
          <t xml:space="preserve">9a175f97e92a638a5697307799ea3b8b8f419aac</t>
        </is>
      </c>
      <c r="B2820" t="inlineStr">
        <is>
          <t xml:space="preserve">The Miracle Heiress</t>
        </is>
      </c>
      <c r="C2820" t="inlineStr">
        <is>
          <t xml:space="preserve">Die Wundererbin</t>
        </is>
      </c>
      <c r="D2820" t="inlineStr">
        <is>
          <t xml:space="preserve">d2959f2294ae9eaf586214d6efe802469720dd18</t>
        </is>
      </c>
      <c r="E2820" t="inlineStr">
        <is>
          <t xml:space="preserve">Episode 55: Firmenkantinenbetrug</t>
        </is>
      </c>
      <c r="F2820">
        <v>55</v>
      </c>
      <c r="G2820" t="inlineStr">
        <is>
          <t xml:space="preserve">0:00-0:06</t>
        </is>
      </c>
      <c r="H2820" t="inlineStr">
        <is>
          <t xml:space="preserve">Resolved</t>
        </is>
      </c>
      <c r="I2820" t="inlineStr">
        <is>
          <t xml:space="preserve">Remarks: [Script Error]
Line from script:
"Nadja ignorierte Jacobs Proteste und folgte Damien direkt in sein Büro."
-----
Note (if required): Scene continuity issue. This line abruptly jumps to Nadja, Jacob, and Damien while the previous scene is focused on Aurora at a different company. The transition feels unnecessary and disorienting. Suggested: remove the line or add a clear scene break / transition before switching locations.</t>
        </is>
      </c>
      <c r="J2820" t="inlineStr">
        <is>
          <t xml:space="preserve">VOA</t>
        </is>
      </c>
      <c r="K2820" t="inlineStr">
        <is>
          <t xml:space="preserve">Script Error</t>
        </is>
      </c>
      <c r="L2820" t="inlineStr">
        <is>
          <t xml:space="preserve">Script error</t>
        </is>
      </c>
      <c r="M2820" t="str">
        <f>IFERROR(IF(VLOOKUP(L2820,'Quantification'!$A:$B,2,FALSE)&amp;""="","Unclassified",VLOOKUP(L2820,'Quantification'!$A:$B,2,FALSE)),"Unclassified")</f>
        <v>Major</v>
      </c>
      <c r="N2820" t="inlineStr">
        <is>
          <t xml:space="preserve">con-khera.mirjam@pocketfm.com</t>
        </is>
      </c>
      <c r="O2820" t="inlineStr">
        <is>
          <t xml:space="preserve">Issues found in raw</t>
        </is>
      </c>
      <c r="P2820" t="str">
        <f>IF(OR(O2820="Issues found in master",O2820="Final master"),"Master",IF(OR(O2820="Ready for Master",O2820="Issues found in raw",O2820="Raw under QC",O2820="Issues resolved in raw"),"Raw","-"))</f>
        <v>Raw</v>
      </c>
      <c r="Q2820" s="13">
        <v>46261.15069444444</v>
      </c>
      <c r="R2820" t="inlineStr">
        <is>
          <t xml:space="preserve">2026-08 (Aug)</t>
        </is>
      </c>
      <c r="S2820">
        <f>IF(M2820="Not an error",0,IF(COUNTIFS($A$2:$A2820,$A2820,$D$2:$D2820,$D2820,$M$2:$M2820,"&lt;&gt;Not an error")=1,1,0))</f>
        <v>1</v>
      </c>
      <c r="T2820">
        <f>IF(M2820&lt;&gt;"Major",0,IF(COUNTIFS($A$2:$A2820,$A2820,$D$2:$D2820,$D2820,$M$2:$M2820,"Major")=1,1,0))</f>
        <v>1</v>
      </c>
      <c r="U2820">
        <f>IF(M2820&lt;&gt;"Minor",0,IF(COUNTIFS($A$2:$A2820,$A2820,$D$2:$D2820,$D2820,$M$2:$M2820,"Minor")=1,1,0))</f>
        <v>0</v>
      </c>
    </row>
    <row r="2821">
      <c r="A2821" t="inlineStr">
        <is>
          <t xml:space="preserve">9a175f97e92a638a5697307799ea3b8b8f419aac</t>
        </is>
      </c>
      <c r="B2821" t="inlineStr">
        <is>
          <t xml:space="preserve">The Miracle Heiress</t>
        </is>
      </c>
      <c r="C2821" t="inlineStr">
        <is>
          <t xml:space="preserve">Die Wundererbin</t>
        </is>
      </c>
      <c r="D2821" t="inlineStr">
        <is>
          <t xml:space="preserve">d2959f2294ae9eaf586214d6efe802469720dd18</t>
        </is>
      </c>
      <c r="E2821" t="inlineStr">
        <is>
          <t xml:space="preserve">Episode 55: Firmenkantinenbetrug</t>
        </is>
      </c>
      <c r="F2821">
        <v>55</v>
      </c>
      <c r="G2821" t="inlineStr">
        <is>
          <t xml:space="preserve">0:06-0:12</t>
        </is>
      </c>
      <c r="H2821" t="inlineStr">
        <is>
          <t xml:space="preserve">Resolved</t>
        </is>
      </c>
      <c r="I2821" t="inlineStr">
        <is>
          <t xml:space="preserve">Remarks: [Script Error]
Line from script:
"Unten war Aurora gerade in der Firmenkantine angekommen, um ihre Inspektion zu beginnen."
-----
Note (if required): Repetition / continuity issue. This was already established in the previous episode, so the line feels redundant. Suggested: remove it and continue directly with the new action in the cafeteria.</t>
        </is>
      </c>
      <c r="J2821" t="inlineStr">
        <is>
          <t xml:space="preserve">VOA</t>
        </is>
      </c>
      <c r="K2821" t="inlineStr">
        <is>
          <t xml:space="preserve">Script Error</t>
        </is>
      </c>
      <c r="L2821" t="inlineStr">
        <is>
          <t xml:space="preserve">Script error</t>
        </is>
      </c>
      <c r="M2821" t="str">
        <f>IFERROR(IF(VLOOKUP(L2821,'Quantification'!$A:$B,2,FALSE)&amp;""="","Unclassified",VLOOKUP(L2821,'Quantification'!$A:$B,2,FALSE)),"Unclassified")</f>
        <v>Major</v>
      </c>
      <c r="N2821" t="inlineStr">
        <is>
          <t xml:space="preserve">con-khera.mirjam@pocketfm.com</t>
        </is>
      </c>
      <c r="O2821" t="inlineStr">
        <is>
          <t xml:space="preserve">Issues found in raw</t>
        </is>
      </c>
      <c r="P2821" t="str">
        <f>IF(OR(O2821="Issues found in master",O2821="Final master"),"Master",IF(OR(O2821="Ready for Master",O2821="Issues found in raw",O2821="Raw under QC",O2821="Issues resolved in raw"),"Raw","-"))</f>
        <v>Raw</v>
      </c>
      <c r="Q2821" s="13">
        <v>46261.15069444444</v>
      </c>
      <c r="R2821" t="inlineStr">
        <is>
          <t xml:space="preserve">2026-08 (Aug)</t>
        </is>
      </c>
      <c r="S2821">
        <f>IF(M2821="Not an error",0,IF(COUNTIFS($A$2:$A2821,$A2821,$D$2:$D2821,$D2821,$M$2:$M2821,"&lt;&gt;Not an error")=1,1,0))</f>
        <v>0</v>
      </c>
      <c r="T2821">
        <f>IF(M2821&lt;&gt;"Major",0,IF(COUNTIFS($A$2:$A2821,$A2821,$D$2:$D2821,$D2821,$M$2:$M2821,"Major")=1,1,0))</f>
        <v>0</v>
      </c>
      <c r="U2821">
        <f>IF(M2821&lt;&gt;"Minor",0,IF(COUNTIFS($A$2:$A2821,$A2821,$D$2:$D2821,$D2821,$M$2:$M2821,"Minor")=1,1,0))</f>
        <v>0</v>
      </c>
    </row>
    <row r="2822">
      <c r="A2822" t="inlineStr">
        <is>
          <t xml:space="preserve">9a175f97e92a638a5697307799ea3b8b8f419aac</t>
        </is>
      </c>
      <c r="B2822" t="inlineStr">
        <is>
          <t xml:space="preserve">The Miracle Heiress</t>
        </is>
      </c>
      <c r="C2822" t="inlineStr">
        <is>
          <t xml:space="preserve">Die Wundererbin</t>
        </is>
      </c>
      <c r="D2822" t="inlineStr">
        <is>
          <t xml:space="preserve">b512f2e059cb5a5bb3c854964d615f39f0818caa</t>
        </is>
      </c>
      <c r="E2822" t="inlineStr">
        <is>
          <t xml:space="preserve">Episode 56: Lebensmittelskandal</t>
        </is>
      </c>
      <c r="F2822">
        <v>56</v>
      </c>
      <c r="G2822" t="inlineStr">
        <is>
          <t xml:space="preserve">2:12-2:20</t>
        </is>
      </c>
      <c r="H2822" t="inlineStr">
        <is>
          <t xml:space="preserve">Resolved</t>
        </is>
      </c>
      <c r="I2822" t="inlineStr">
        <is>
          <t xml:space="preserve">Remarks: [Script Error]
Line from script:
"Eine Stunde spÃ¤ter war der Bericht fertig. Aurora Ã¶ffnete die Akte und sah Arnold und Keith an."
-----
Note (if required): Logic / pacing issue. A full report / file being ready one hour later feels implausible in this setting and implies everyone waited around for an hour. Suggested: â€œEin paar Minuten spÃ¤ter zeigte das Testkit ein Ergebnis an. Aurora sah Arnold und Keith an.â€_x009d_</t>
        </is>
      </c>
      <c r="J2822" t="inlineStr">
        <is>
          <t xml:space="preserve">VOA</t>
        </is>
      </c>
      <c r="K2822" t="inlineStr">
        <is>
          <t xml:space="preserve">Script Error</t>
        </is>
      </c>
      <c r="L2822" t="inlineStr">
        <is>
          <t xml:space="preserve">Script error</t>
        </is>
      </c>
      <c r="M2822" t="str">
        <f>IFERROR(IF(VLOOKUP(L2822,'Quantification'!$A:$B,2,FALSE)&amp;""="","Unclassified",VLOOKUP(L2822,'Quantification'!$A:$B,2,FALSE)),"Unclassified")</f>
        <v>Major</v>
      </c>
      <c r="N2822" t="inlineStr">
        <is>
          <t xml:space="preserve">con-khera.mirjam@pocketfm.com</t>
        </is>
      </c>
      <c r="O2822" t="inlineStr">
        <is>
          <t xml:space="preserve">Issues found in raw</t>
        </is>
      </c>
      <c r="P2822" t="str">
        <f>IF(OR(O2822="Issues found in master",O2822="Final master"),"Master",IF(OR(O2822="Ready for Master",O2822="Issues found in raw",O2822="Raw under QC",O2822="Issues resolved in raw"),"Raw","-"))</f>
        <v>Raw</v>
      </c>
      <c r="Q2822" s="13">
        <v>46261.15069444444</v>
      </c>
      <c r="R2822" t="inlineStr">
        <is>
          <t xml:space="preserve">2026-08 (Aug)</t>
        </is>
      </c>
      <c r="S2822">
        <f>IF(M2822="Not an error",0,IF(COUNTIFS($A$2:$A2822,$A2822,$D$2:$D2822,$D2822,$M$2:$M2822,"&lt;&gt;Not an error")=1,1,0))</f>
        <v>1</v>
      </c>
      <c r="T2822">
        <f>IF(M2822&lt;&gt;"Major",0,IF(COUNTIFS($A$2:$A2822,$A2822,$D$2:$D2822,$D2822,$M$2:$M2822,"Major")=1,1,0))</f>
        <v>1</v>
      </c>
      <c r="U2822">
        <f>IF(M2822&lt;&gt;"Minor",0,IF(COUNTIFS($A$2:$A2822,$A2822,$D$2:$D2822,$D2822,$M$2:$M2822,"Minor")=1,1,0))</f>
        <v>0</v>
      </c>
    </row>
    <row r="2823">
      <c r="A2823" t="inlineStr">
        <is>
          <t xml:space="preserve">9a175f97e92a638a5697307799ea3b8b8f419aac</t>
        </is>
      </c>
      <c r="B2823" t="inlineStr">
        <is>
          <t xml:space="preserve">The Miracle Heiress</t>
        </is>
      </c>
      <c r="C2823" t="inlineStr">
        <is>
          <t xml:space="preserve">Die Wundererbin</t>
        </is>
      </c>
      <c r="D2823" t="inlineStr">
        <is>
          <t xml:space="preserve">15d5d17f3eb177e9e480d8549925e8dcd4f74410</t>
        </is>
      </c>
      <c r="E2823" t="inlineStr">
        <is>
          <t xml:space="preserve">Episode 57: Arnold Wurde Verhaftet</t>
        </is>
      </c>
      <c r="F2823">
        <v>57</v>
      </c>
      <c r="G2823" t="inlineStr">
        <is>
          <t xml:space="preserve">1:12-1:24</t>
        </is>
      </c>
      <c r="H2823" t="inlineStr">
        <is>
          <t xml:space="preserve">Resolved</t>
        </is>
      </c>
      <c r="I2823" t="inlineStr">
        <is>
          <t xml:space="preserve">Remarks: [Script Error]
Line from script:
"â€žDu.â€œ Keiths Gesicht verhÃ¤rtete sich. Dieses MÃ¤dchen trieb es wirklich auf die Spitze. â€žSchÃ¶n. Du willst die Polizei rufen? Nur zu. Niemand hier hat Angst vor dir.â€œ"
-----
Note (if required): Address / continuity issue. Keith suddenly switches from formal â€œSieâ€_x009d_ to informal â€œdu,â€_x009d_ which feels inconsistent in this workplace confrontation. Suggested: keep the formal address: â€œSchÃ¶n. Sie wollen die Polizei rufen? Nur zu. Niemand hier hat Angst vor Ihnen.â€_x009d_</t>
        </is>
      </c>
      <c r="J2823" t="inlineStr">
        <is>
          <t xml:space="preserve">VOA</t>
        </is>
      </c>
      <c r="K2823" t="inlineStr">
        <is>
          <t xml:space="preserve">Script Error</t>
        </is>
      </c>
      <c r="L2823" t="inlineStr">
        <is>
          <t xml:space="preserve">Script error</t>
        </is>
      </c>
      <c r="M2823" t="str">
        <f>IFERROR(IF(VLOOKUP(L2823,'Quantification'!$A:$B,2,FALSE)&amp;""="","Unclassified",VLOOKUP(L2823,'Quantification'!$A:$B,2,FALSE)),"Unclassified")</f>
        <v>Major</v>
      </c>
      <c r="N2823" t="inlineStr">
        <is>
          <t xml:space="preserve">con-khera.mirjam@pocketfm.com</t>
        </is>
      </c>
      <c r="O2823" t="inlineStr">
        <is>
          <t xml:space="preserve">Issues found in raw</t>
        </is>
      </c>
      <c r="P2823" t="str">
        <f>IF(OR(O2823="Issues found in master",O2823="Final master"),"Master",IF(OR(O2823="Ready for Master",O2823="Issues found in raw",O2823="Raw under QC",O2823="Issues resolved in raw"),"Raw","-"))</f>
        <v>Raw</v>
      </c>
      <c r="Q2823" s="13">
        <v>46261.15069444444</v>
      </c>
      <c r="R2823" t="inlineStr">
        <is>
          <t xml:space="preserve">2026-08 (Aug)</t>
        </is>
      </c>
      <c r="S2823">
        <f>IF(M2823="Not an error",0,IF(COUNTIFS($A$2:$A2823,$A2823,$D$2:$D2823,$D2823,$M$2:$M2823,"&lt;&gt;Not an error")=1,1,0))</f>
        <v>1</v>
      </c>
      <c r="T2823">
        <f>IF(M2823&lt;&gt;"Major",0,IF(COUNTIFS($A$2:$A2823,$A2823,$D$2:$D2823,$D2823,$M$2:$M2823,"Major")=1,1,0))</f>
        <v>1</v>
      </c>
      <c r="U2823">
        <f>IF(M2823&lt;&gt;"Minor",0,IF(COUNTIFS($A$2:$A2823,$A2823,$D$2:$D2823,$D2823,$M$2:$M2823,"Minor")=1,1,0))</f>
        <v>0</v>
      </c>
    </row>
    <row r="2824">
      <c r="A2824" t="inlineStr">
        <is>
          <t xml:space="preserve">9a175f97e92a638a5697307799ea3b8b8f419aac</t>
        </is>
      </c>
      <c r="B2824" t="inlineStr">
        <is>
          <t xml:space="preserve">The Miracle Heiress</t>
        </is>
      </c>
      <c r="C2824" t="inlineStr">
        <is>
          <t xml:space="preserve">Die Wundererbin</t>
        </is>
      </c>
      <c r="D2824" t="inlineStr">
        <is>
          <t xml:space="preserve">15d5d17f3eb177e9e480d8549925e8dcd4f74410</t>
        </is>
      </c>
      <c r="E2824" t="inlineStr">
        <is>
          <t xml:space="preserve">Episode 57: Arnold Wurde Verhaftet</t>
        </is>
      </c>
      <c r="F2824">
        <v>57</v>
      </c>
      <c r="G2824" t="inlineStr">
        <is>
          <t xml:space="preserve">5:38-5:40</t>
        </is>
      </c>
      <c r="H2824" t="inlineStr">
        <is>
          <t xml:space="preserve">Resolved</t>
        </is>
      </c>
      <c r="I2824" t="inlineStr">
        <is>
          <t xml:space="preserve">Remarks: [Script Error]
Line from script:
"Es war eine Nachricht von Donovan."
-----
Note (if required): Continuity / action issue. This should be a phone call, not a message. Suggested: â€œEs war ein Anruf von Donovan.â€_x009d_</t>
        </is>
      </c>
      <c r="J2824" t="inlineStr">
        <is>
          <t xml:space="preserve">VOA</t>
        </is>
      </c>
      <c r="K2824" t="inlineStr">
        <is>
          <t xml:space="preserve">Script Error</t>
        </is>
      </c>
      <c r="L2824" t="inlineStr">
        <is>
          <t xml:space="preserve">Script error</t>
        </is>
      </c>
      <c r="M2824" t="str">
        <f>IFERROR(IF(VLOOKUP(L2824,'Quantification'!$A:$B,2,FALSE)&amp;""="","Unclassified",VLOOKUP(L2824,'Quantification'!$A:$B,2,FALSE)),"Unclassified")</f>
        <v>Major</v>
      </c>
      <c r="N2824" t="inlineStr">
        <is>
          <t xml:space="preserve">con-khera.mirjam@pocketfm.com</t>
        </is>
      </c>
      <c r="O2824" t="inlineStr">
        <is>
          <t xml:space="preserve">Issues found in raw</t>
        </is>
      </c>
      <c r="P2824" t="str">
        <f>IF(OR(O2824="Issues found in master",O2824="Final master"),"Master",IF(OR(O2824="Ready for Master",O2824="Issues found in raw",O2824="Raw under QC",O2824="Issues resolved in raw"),"Raw","-"))</f>
        <v>Raw</v>
      </c>
      <c r="Q2824" s="13">
        <v>46261.15069444444</v>
      </c>
      <c r="R2824" t="inlineStr">
        <is>
          <t xml:space="preserve">2026-08 (Aug)</t>
        </is>
      </c>
      <c r="S2824">
        <f>IF(M2824="Not an error",0,IF(COUNTIFS($A$2:$A2824,$A2824,$D$2:$D2824,$D2824,$M$2:$M2824,"&lt;&gt;Not an error")=1,1,0))</f>
        <v>0</v>
      </c>
      <c r="T2824">
        <f>IF(M2824&lt;&gt;"Major",0,IF(COUNTIFS($A$2:$A2824,$A2824,$D$2:$D2824,$D2824,$M$2:$M2824,"Major")=1,1,0))</f>
        <v>0</v>
      </c>
      <c r="U2824">
        <f>IF(M2824&lt;&gt;"Minor",0,IF(COUNTIFS($A$2:$A2824,$A2824,$D$2:$D2824,$D2824,$M$2:$M2824,"Minor")=1,1,0))</f>
        <v>0</v>
      </c>
    </row>
    <row r="2825">
      <c r="A2825" t="inlineStr">
        <is>
          <t xml:space="preserve">9a175f97e92a638a5697307799ea3b8b8f419aac</t>
        </is>
      </c>
      <c r="B2825" t="inlineStr">
        <is>
          <t xml:space="preserve">The Miracle Heiress</t>
        </is>
      </c>
      <c r="C2825" t="inlineStr">
        <is>
          <t xml:space="preserve">Die Wundererbin</t>
        </is>
      </c>
      <c r="D2825" t="inlineStr">
        <is>
          <t xml:space="preserve">15d5d17f3eb177e9e480d8549925e8dcd4f74410</t>
        </is>
      </c>
      <c r="E2825" t="inlineStr">
        <is>
          <t xml:space="preserve">Episode 57: Arnold Wurde Verhaftet</t>
        </is>
      </c>
      <c r="F2825">
        <v>57</v>
      </c>
      <c r="G2825" t="inlineStr">
        <is>
          <t xml:space="preserve">8:36-8:38</t>
        </is>
      </c>
      <c r="H2825" t="inlineStr">
        <is>
          <t xml:space="preserve">Ignore</t>
        </is>
      </c>
      <c r="I2825" t="inlineStr">
        <is>
          <t xml:space="preserve">Remarks: [Script Error]
Line from script:
"Ich bringe dir ein paar Snacks vorbei. Ich bin in zehn Minuten da."
-----
Note (if required): Repetition / motif issue. Food is used repeatedly in this episode: the cafeteria scandal, Donovan sending food, Nadja bringing food, Jacob arranging snacks, and Damien bringing Aurora multiple bags of food. The motif starts to feel redundant. Suggested: reduce or vary the food-related beats so the episode does not feel overloaded with the same device.</t>
        </is>
      </c>
      <c r="J2825" t="inlineStr">
        <is>
          <t xml:space="preserve">VOA</t>
        </is>
      </c>
      <c r="K2825" t="inlineStr">
        <is>
          <t xml:space="preserve">Script Error</t>
        </is>
      </c>
      <c r="L2825" t="inlineStr">
        <is>
          <t xml:space="preserve">Script error</t>
        </is>
      </c>
      <c r="M2825" t="str">
        <f>IFERROR(IF(VLOOKUP(L2825,'Quantification'!$A:$B,2,FALSE)&amp;""="","Unclassified",VLOOKUP(L2825,'Quantification'!$A:$B,2,FALSE)),"Unclassified")</f>
        <v>Major</v>
      </c>
      <c r="N2825" t="inlineStr">
        <is>
          <t xml:space="preserve">con-khera.mirjam@pocketfm.com</t>
        </is>
      </c>
      <c r="O2825" t="inlineStr">
        <is>
          <t xml:space="preserve">Issues found in raw</t>
        </is>
      </c>
      <c r="P2825" t="str">
        <f>IF(OR(O2825="Issues found in master",O2825="Final master"),"Master",IF(OR(O2825="Ready for Master",O2825="Issues found in raw",O2825="Raw under QC",O2825="Issues resolved in raw"),"Raw","-"))</f>
        <v>Raw</v>
      </c>
      <c r="Q2825" s="13">
        <v>46261.15069444444</v>
      </c>
      <c r="R2825" t="inlineStr">
        <is>
          <t xml:space="preserve">2026-08 (Aug)</t>
        </is>
      </c>
      <c r="S2825">
        <f>IF(M2825="Not an error",0,IF(COUNTIFS($A$2:$A2825,$A2825,$D$2:$D2825,$D2825,$M$2:$M2825,"&lt;&gt;Not an error")=1,1,0))</f>
        <v>0</v>
      </c>
      <c r="T2825">
        <f>IF(M2825&lt;&gt;"Major",0,IF(COUNTIFS($A$2:$A2825,$A2825,$D$2:$D2825,$D2825,$M$2:$M2825,"Major")=1,1,0))</f>
        <v>0</v>
      </c>
      <c r="U2825">
        <f>IF(M2825&lt;&gt;"Minor",0,IF(COUNTIFS($A$2:$A2825,$A2825,$D$2:$D2825,$D2825,$M$2:$M2825,"Minor")=1,1,0))</f>
        <v>0</v>
      </c>
    </row>
    <row r="2826">
      <c r="A2826" t="inlineStr">
        <is>
          <t xml:space="preserve">9a175f97e92a638a5697307799ea3b8b8f419aac</t>
        </is>
      </c>
      <c r="B2826" t="inlineStr">
        <is>
          <t xml:space="preserve">The Miracle Heiress</t>
        </is>
      </c>
      <c r="C2826" t="inlineStr">
        <is>
          <t xml:space="preserve">Die Wundererbin</t>
        </is>
      </c>
      <c r="D2826" t="inlineStr">
        <is>
          <t xml:space="preserve">15d5d17f3eb177e9e480d8549925e8dcd4f74410</t>
        </is>
      </c>
      <c r="E2826" t="inlineStr">
        <is>
          <t xml:space="preserve">Episode 57: Arnold Wurde Verhaftet</t>
        </is>
      </c>
      <c r="F2826">
        <v>57</v>
      </c>
      <c r="G2826" t="inlineStr">
        <is>
          <t xml:space="preserve">2:48-2:50</t>
        </is>
      </c>
      <c r="H2826" t="inlineStr">
        <is>
          <t xml:space="preserve">Resolved</t>
        </is>
      </c>
      <c r="I2826" t="inlineStr">
        <is>
          <t xml:space="preserve">Remarks: [Script Error]
Line from script:
"Wo ist Raymond?"
-----
Note (if required): Character naming / continuity issue. This name should be changed because Raymond is later used for one of Damien’s employees. Suggested: rename this character to avoid confusion.</t>
        </is>
      </c>
      <c r="J2826" t="inlineStr">
        <is>
          <t xml:space="preserve">VOA</t>
        </is>
      </c>
      <c r="K2826" t="inlineStr">
        <is>
          <t xml:space="preserve">Script Error</t>
        </is>
      </c>
      <c r="L2826" t="inlineStr">
        <is>
          <t xml:space="preserve">Script error</t>
        </is>
      </c>
      <c r="M2826" t="str">
        <f>IFERROR(IF(VLOOKUP(L2826,'Quantification'!$A:$B,2,FALSE)&amp;""="","Unclassified",VLOOKUP(L2826,'Quantification'!$A:$B,2,FALSE)),"Unclassified")</f>
        <v>Major</v>
      </c>
      <c r="N2826" t="inlineStr">
        <is>
          <t xml:space="preserve">con-khera.mirjam@pocketfm.com</t>
        </is>
      </c>
      <c r="O2826" t="inlineStr">
        <is>
          <t xml:space="preserve">Issues found in raw</t>
        </is>
      </c>
      <c r="P2826" t="str">
        <f>IF(OR(O2826="Issues found in master",O2826="Final master"),"Master",IF(OR(O2826="Ready for Master",O2826="Issues found in raw",O2826="Raw under QC",O2826="Issues resolved in raw"),"Raw","-"))</f>
        <v>Raw</v>
      </c>
      <c r="Q2826" s="13">
        <v>46261.15069444444</v>
      </c>
      <c r="R2826" t="inlineStr">
        <is>
          <t xml:space="preserve">2026-08 (Aug)</t>
        </is>
      </c>
      <c r="S2826">
        <f>IF(M2826="Not an error",0,IF(COUNTIFS($A$2:$A2826,$A2826,$D$2:$D2826,$D2826,$M$2:$M2826,"&lt;&gt;Not an error")=1,1,0))</f>
        <v>0</v>
      </c>
      <c r="T2826">
        <f>IF(M2826&lt;&gt;"Major",0,IF(COUNTIFS($A$2:$A2826,$A2826,$D$2:$D2826,$D2826,$M$2:$M2826,"Major")=1,1,0))</f>
        <v>0</v>
      </c>
      <c r="U2826">
        <f>IF(M2826&lt;&gt;"Minor",0,IF(COUNTIFS($A$2:$A2826,$A2826,$D$2:$D2826,$D2826,$M$2:$M2826,"Minor")=1,1,0))</f>
        <v>0</v>
      </c>
    </row>
    <row r="2827">
      <c r="A2827" t="inlineStr">
        <is>
          <t xml:space="preserve">9a175f97e92a638a5697307799ea3b8b8f419aac</t>
        </is>
      </c>
      <c r="B2827" t="inlineStr">
        <is>
          <t xml:space="preserve">The Miracle Heiress</t>
        </is>
      </c>
      <c r="C2827" t="inlineStr">
        <is>
          <t xml:space="preserve">Die Wundererbin</t>
        </is>
      </c>
      <c r="D2827" t="inlineStr">
        <is>
          <t xml:space="preserve">15d5d17f3eb177e9e480d8549925e8dcd4f74410</t>
        </is>
      </c>
      <c r="E2827" t="inlineStr">
        <is>
          <t xml:space="preserve">Episode 57: Arnold Wurde Verhaftet</t>
        </is>
      </c>
      <c r="F2827">
        <v>57</v>
      </c>
      <c r="G2827" t="inlineStr">
        <is>
          <t xml:space="preserve">3:25-3:34</t>
        </is>
      </c>
      <c r="H2827" t="inlineStr">
        <is>
          <t xml:space="preserve">Resolved</t>
        </is>
      </c>
      <c r="I2827" t="inlineStr">
        <is>
          <t xml:space="preserve">Remarks: [Script Error]
Line from script:
"Er hatte Raymond gerade eine Nachricht geschickt, er solle hierherkommen und eine Situation klären, und ihm die übliche Bezahlung versprochen."
-----
Note (if required): Character naming / continuity issue. This name should be changed because Raymond is later used for one of Damien’s employees. Suggested: rename this corrupt police contact to avoid confusion.</t>
        </is>
      </c>
      <c r="J2827" t="inlineStr">
        <is>
          <t xml:space="preserve">VOA</t>
        </is>
      </c>
      <c r="K2827" t="inlineStr">
        <is>
          <t xml:space="preserve">Script Error</t>
        </is>
      </c>
      <c r="L2827" t="inlineStr">
        <is>
          <t xml:space="preserve">Script error</t>
        </is>
      </c>
      <c r="M2827" t="str">
        <f>IFERROR(IF(VLOOKUP(L2827,'Quantification'!$A:$B,2,FALSE)&amp;""="","Unclassified",VLOOKUP(L2827,'Quantification'!$A:$B,2,FALSE)),"Unclassified")</f>
        <v>Major</v>
      </c>
      <c r="N2827" t="inlineStr">
        <is>
          <t xml:space="preserve">con-khera.mirjam@pocketfm.com</t>
        </is>
      </c>
      <c r="O2827" t="inlineStr">
        <is>
          <t xml:space="preserve">Issues found in raw</t>
        </is>
      </c>
      <c r="P2827" t="str">
        <f>IF(OR(O2827="Issues found in master",O2827="Final master"),"Master",IF(OR(O2827="Ready for Master",O2827="Issues found in raw",O2827="Raw under QC",O2827="Issues resolved in raw"),"Raw","-"))</f>
        <v>Raw</v>
      </c>
      <c r="Q2827" s="13">
        <v>46261.15069444444</v>
      </c>
      <c r="R2827" t="inlineStr">
        <is>
          <t xml:space="preserve">2026-08 (Aug)</t>
        </is>
      </c>
      <c r="S2827">
        <f>IF(M2827="Not an error",0,IF(COUNTIFS($A$2:$A2827,$A2827,$D$2:$D2827,$D2827,$M$2:$M2827,"&lt;&gt;Not an error")=1,1,0))</f>
        <v>0</v>
      </c>
      <c r="T2827">
        <f>IF(M2827&lt;&gt;"Major",0,IF(COUNTIFS($A$2:$A2827,$A2827,$D$2:$D2827,$D2827,$M$2:$M2827,"Major")=1,1,0))</f>
        <v>0</v>
      </c>
      <c r="U2827">
        <f>IF(M2827&lt;&gt;"Minor",0,IF(COUNTIFS($A$2:$A2827,$A2827,$D$2:$D2827,$D2827,$M$2:$M2827,"Minor")=1,1,0))</f>
        <v>0</v>
      </c>
    </row>
    <row r="2828">
      <c r="A2828" t="inlineStr">
        <is>
          <t xml:space="preserve">9a175f97e92a638a5697307799ea3b8b8f419aac</t>
        </is>
      </c>
      <c r="B2828" t="inlineStr">
        <is>
          <t xml:space="preserve">The Miracle Heiress</t>
        </is>
      </c>
      <c r="C2828" t="inlineStr">
        <is>
          <t xml:space="preserve">Die Wundererbin</t>
        </is>
      </c>
      <c r="D2828" t="inlineStr">
        <is>
          <t xml:space="preserve">4158c087e4f1293a93c41ef42bf12a6650da6de7</t>
        </is>
      </c>
      <c r="E2828" t="inlineStr">
        <is>
          <t xml:space="preserve">Episode 58: August Und Lane</t>
        </is>
      </c>
      <c r="F2828">
        <v>58</v>
      </c>
      <c r="G2828" t="inlineStr">
        <is>
          <t xml:space="preserve">00:00-0:05</t>
        </is>
      </c>
      <c r="H2828" t="inlineStr">
        <is>
          <t xml:space="preserve">Resolved</t>
        </is>
      </c>
      <c r="I2828" t="inlineStr">
        <is>
          <t xml:space="preserve">Remarks: [Script Error]
Line from script:
"„Vermisst du mich?“, fragte Damien mit hoffnungsvoller Stimme."
-----
Note (if required): Repetition / episode ending issue. The previous episode already ends on essentially the same question, so repeating it here feels redundant. Suggested: vary the beat or move the scene forward with a new emotional or plot development.</t>
        </is>
      </c>
      <c r="J2828" t="inlineStr">
        <is>
          <t xml:space="preserve">VOA</t>
        </is>
      </c>
      <c r="K2828" t="inlineStr">
        <is>
          <t xml:space="preserve">Script Error</t>
        </is>
      </c>
      <c r="L2828" t="inlineStr">
        <is>
          <t xml:space="preserve">Script error</t>
        </is>
      </c>
      <c r="M2828" t="str">
        <f>IFERROR(IF(VLOOKUP(L2828,'Quantification'!$A:$B,2,FALSE)&amp;""="","Unclassified",VLOOKUP(L2828,'Quantification'!$A:$B,2,FALSE)),"Unclassified")</f>
        <v>Major</v>
      </c>
      <c r="N2828" t="inlineStr">
        <is>
          <t xml:space="preserve">con-khera.mirjam@pocketfm.com</t>
        </is>
      </c>
      <c r="O2828" t="inlineStr">
        <is>
          <t xml:space="preserve">Issues found in raw</t>
        </is>
      </c>
      <c r="P2828" t="str">
        <f>IF(OR(O2828="Issues found in master",O2828="Final master"),"Master",IF(OR(O2828="Ready for Master",O2828="Issues found in raw",O2828="Raw under QC",O2828="Issues resolved in raw"),"Raw","-"))</f>
        <v>Raw</v>
      </c>
      <c r="Q2828" s="13">
        <v>46261.15138888889</v>
      </c>
      <c r="R2828" t="inlineStr">
        <is>
          <t xml:space="preserve">2026-08 (Aug)</t>
        </is>
      </c>
      <c r="S2828">
        <f>IF(M2828="Not an error",0,IF(COUNTIFS($A$2:$A2828,$A2828,$D$2:$D2828,$D2828,$M$2:$M2828,"&lt;&gt;Not an error")=1,1,0))</f>
        <v>1</v>
      </c>
      <c r="T2828">
        <f>IF(M2828&lt;&gt;"Major",0,IF(COUNTIFS($A$2:$A2828,$A2828,$D$2:$D2828,$D2828,$M$2:$M2828,"Major")=1,1,0))</f>
        <v>1</v>
      </c>
      <c r="U2828">
        <f>IF(M2828&lt;&gt;"Minor",0,IF(COUNTIFS($A$2:$A2828,$A2828,$D$2:$D2828,$D2828,$M$2:$M2828,"Minor")=1,1,0))</f>
        <v>0</v>
      </c>
    </row>
    <row r="2829">
      <c r="A2829" t="inlineStr">
        <is>
          <t xml:space="preserve">9a175f97e92a638a5697307799ea3b8b8f419aac</t>
        </is>
      </c>
      <c r="B2829" t="inlineStr">
        <is>
          <t xml:space="preserve">The Miracle Heiress</t>
        </is>
      </c>
      <c r="C2829" t="inlineStr">
        <is>
          <t xml:space="preserve">Die Wundererbin</t>
        </is>
      </c>
      <c r="D2829" t="inlineStr">
        <is>
          <t xml:space="preserve">4158c087e4f1293a93c41ef42bf12a6650da6de7</t>
        </is>
      </c>
      <c r="E2829" t="inlineStr">
        <is>
          <t xml:space="preserve">Episode 58: August Und Lane</t>
        </is>
      </c>
      <c r="F2829">
        <v>58</v>
      </c>
      <c r="G2829" t="inlineStr">
        <is>
          <t xml:space="preserve">4:39-4:42</t>
        </is>
      </c>
      <c r="H2829" t="inlineStr">
        <is>
          <t xml:space="preserve">Resolved</t>
        </is>
      </c>
      <c r="I2829" t="inlineStr">
        <is>
          <t xml:space="preserve">Remarks: [Script Error]
Line from script:
"In diesem Moment trat Aurora aus dem Gebäude."
-----
Note (if required): Continuity issue. Aurora had just gone back into the building / office, so this line makes the blocking feel inconsistent. Suggested: clarify her movement or remove the repeated exit beat.</t>
        </is>
      </c>
      <c r="J2829" t="inlineStr">
        <is>
          <t xml:space="preserve">VOA</t>
        </is>
      </c>
      <c r="K2829" t="inlineStr">
        <is>
          <t xml:space="preserve">Script Error</t>
        </is>
      </c>
      <c r="L2829" t="inlineStr">
        <is>
          <t xml:space="preserve">Script error</t>
        </is>
      </c>
      <c r="M2829" t="str">
        <f>IFERROR(IF(VLOOKUP(L2829,'Quantification'!$A:$B,2,FALSE)&amp;""="","Unclassified",VLOOKUP(L2829,'Quantification'!$A:$B,2,FALSE)),"Unclassified")</f>
        <v>Major</v>
      </c>
      <c r="N2829" t="inlineStr">
        <is>
          <t xml:space="preserve">con-khera.mirjam@pocketfm.com</t>
        </is>
      </c>
      <c r="O2829" t="inlineStr">
        <is>
          <t xml:space="preserve">Issues found in raw</t>
        </is>
      </c>
      <c r="P2829" t="str">
        <f>IF(OR(O2829="Issues found in master",O2829="Final master"),"Master",IF(OR(O2829="Ready for Master",O2829="Issues found in raw",O2829="Raw under QC",O2829="Issues resolved in raw"),"Raw","-"))</f>
        <v>Raw</v>
      </c>
      <c r="Q2829" s="13">
        <v>46261.15138888889</v>
      </c>
      <c r="R2829" t="inlineStr">
        <is>
          <t xml:space="preserve">2026-08 (Aug)</t>
        </is>
      </c>
      <c r="S2829">
        <f>IF(M2829="Not an error",0,IF(COUNTIFS($A$2:$A2829,$A2829,$D$2:$D2829,$D2829,$M$2:$M2829,"&lt;&gt;Not an error")=1,1,0))</f>
        <v>0</v>
      </c>
      <c r="T2829">
        <f>IF(M2829&lt;&gt;"Major",0,IF(COUNTIFS($A$2:$A2829,$A2829,$D$2:$D2829,$D2829,$M$2:$M2829,"Major")=1,1,0))</f>
        <v>0</v>
      </c>
      <c r="U2829">
        <f>IF(M2829&lt;&gt;"Minor",0,IF(COUNTIFS($A$2:$A2829,$A2829,$D$2:$D2829,$D2829,$M$2:$M2829,"Minor")=1,1,0))</f>
        <v>0</v>
      </c>
    </row>
    <row r="2830">
      <c r="A2830" t="inlineStr">
        <is>
          <t xml:space="preserve">9a175f97e92a638a5697307799ea3b8b8f419aac</t>
        </is>
      </c>
      <c r="B2830" t="inlineStr">
        <is>
          <t xml:space="preserve">The Miracle Heiress</t>
        </is>
      </c>
      <c r="C2830" t="inlineStr">
        <is>
          <t xml:space="preserve">Die Wundererbin</t>
        </is>
      </c>
      <c r="D2830" t="inlineStr">
        <is>
          <t xml:space="preserve">cdde524e530fb8d439cc9a2c83f4f2d56308f43c</t>
        </is>
      </c>
      <c r="E2830" t="inlineStr">
        <is>
          <t xml:space="preserve">Episode 59: Ich Mag Dich Sehr</t>
        </is>
      </c>
      <c r="F2830">
        <v>59</v>
      </c>
      <c r="G2830" t="inlineStr">
        <is>
          <t xml:space="preserve">0:00-0:11</t>
        </is>
      </c>
      <c r="H2830" t="inlineStr">
        <is>
          <t xml:space="preserve">Resolved</t>
        </is>
      </c>
      <c r="I2830" t="inlineStr">
        <is>
          <t xml:space="preserve">Remarks: [Script Error]
Line from script:
"An diesem Abend trafen Snacks für Aurora ein, sowohl von Damien als auch von Donovan. Kurz darauf kam Keith zu ihr, um über Arnolds Situation zu sprechen."
-----
Note (if required): Repetition / recap issue. This repeats information from the previous episode. If it is meant as a recap, it can stay; otherwise it should be removed so the story can continue more smoothly from the next new beat.</t>
        </is>
      </c>
      <c r="J2830" t="inlineStr">
        <is>
          <t xml:space="preserve">VOA</t>
        </is>
      </c>
      <c r="K2830" t="inlineStr">
        <is>
          <t xml:space="preserve">Script Error</t>
        </is>
      </c>
      <c r="L2830" t="inlineStr">
        <is>
          <t xml:space="preserve">Script error</t>
        </is>
      </c>
      <c r="M2830" t="str">
        <f>IFERROR(IF(VLOOKUP(L2830,'Quantification'!$A:$B,2,FALSE)&amp;""="","Unclassified",VLOOKUP(L2830,'Quantification'!$A:$B,2,FALSE)),"Unclassified")</f>
        <v>Major</v>
      </c>
      <c r="N2830" t="inlineStr">
        <is>
          <t xml:space="preserve">con-khera.mirjam@pocketfm.com</t>
        </is>
      </c>
      <c r="O2830" t="inlineStr">
        <is>
          <t xml:space="preserve">Issues found in raw</t>
        </is>
      </c>
      <c r="P2830" t="str">
        <f>IF(OR(O2830="Issues found in master",O2830="Final master"),"Master",IF(OR(O2830="Ready for Master",O2830="Issues found in raw",O2830="Raw under QC",O2830="Issues resolved in raw"),"Raw","-"))</f>
        <v>Raw</v>
      </c>
      <c r="Q2830" s="13">
        <v>46261.15138888889</v>
      </c>
      <c r="R2830" t="inlineStr">
        <is>
          <t xml:space="preserve">2026-08 (Aug)</t>
        </is>
      </c>
      <c r="S2830">
        <f>IF(M2830="Not an error",0,IF(COUNTIFS($A$2:$A2830,$A2830,$D$2:$D2830,$D2830,$M$2:$M2830,"&lt;&gt;Not an error")=1,1,0))</f>
        <v>1</v>
      </c>
      <c r="T2830">
        <f>IF(M2830&lt;&gt;"Major",0,IF(COUNTIFS($A$2:$A2830,$A2830,$D$2:$D2830,$D2830,$M$2:$M2830,"Major")=1,1,0))</f>
        <v>1</v>
      </c>
      <c r="U2830">
        <f>IF(M2830&lt;&gt;"Minor",0,IF(COUNTIFS($A$2:$A2830,$A2830,$D$2:$D2830,$D2830,$M$2:$M2830,"Minor")=1,1,0))</f>
        <v>0</v>
      </c>
    </row>
    <row r="2831">
      <c r="A2831" t="inlineStr">
        <is>
          <t xml:space="preserve">9a175f97e92a638a5697307799ea3b8b8f419aac</t>
        </is>
      </c>
      <c r="B2831" t="inlineStr">
        <is>
          <t xml:space="preserve">The Miracle Heiress</t>
        </is>
      </c>
      <c r="C2831" t="inlineStr">
        <is>
          <t xml:space="preserve">Die Wundererbin</t>
        </is>
      </c>
      <c r="D2831" t="inlineStr">
        <is>
          <t xml:space="preserve">cdde524e530fb8d439cc9a2c83f4f2d56308f43c</t>
        </is>
      </c>
      <c r="E2831" t="inlineStr">
        <is>
          <t xml:space="preserve">Episode 59: Ich Mag Dich Sehr</t>
        </is>
      </c>
      <c r="F2831">
        <v>59</v>
      </c>
      <c r="G2831" t="inlineStr">
        <is>
          <t xml:space="preserve">00:00-00:05</t>
        </is>
      </c>
      <c r="H2831" t="inlineStr">
        <is>
          <t xml:space="preserve">Ignore</t>
        </is>
      </c>
      <c r="I2831" t="inlineStr">
        <is>
          <t xml:space="preserve">Remarks: [Script Error]
Line from script:
"An diesem Abend trafen Snacks für Aurora ein, sowohl von Damien als auch von Donovan."
-----
Note (if required): Repetition / pacing issue. Food is used too often as a plot device in one day: cafeteria scandal, Donovan sending food, Damien bringing snacks, Nadja bringing food, and then a candlelight dinner. This makes the episode feel repetitive and overloaded with the same motif. Suggested: reduce or vary some of the food-related beats.</t>
        </is>
      </c>
      <c r="J2831" t="inlineStr">
        <is>
          <t xml:space="preserve">VOA</t>
        </is>
      </c>
      <c r="K2831" t="inlineStr">
        <is>
          <t xml:space="preserve">Script Error</t>
        </is>
      </c>
      <c r="L2831" t="inlineStr">
        <is>
          <t xml:space="preserve">Script error</t>
        </is>
      </c>
      <c r="M2831" t="str">
        <f>IFERROR(IF(VLOOKUP(L2831,'Quantification'!$A:$B,2,FALSE)&amp;""="","Unclassified",VLOOKUP(L2831,'Quantification'!$A:$B,2,FALSE)),"Unclassified")</f>
        <v>Major</v>
      </c>
      <c r="N2831" t="inlineStr">
        <is>
          <t xml:space="preserve">con-khera.mirjam@pocketfm.com</t>
        </is>
      </c>
      <c r="O2831" t="inlineStr">
        <is>
          <t xml:space="preserve">Issues found in raw</t>
        </is>
      </c>
      <c r="P2831" t="str">
        <f>IF(OR(O2831="Issues found in master",O2831="Final master"),"Master",IF(OR(O2831="Ready for Master",O2831="Issues found in raw",O2831="Raw under QC",O2831="Issues resolved in raw"),"Raw","-"))</f>
        <v>Raw</v>
      </c>
      <c r="Q2831" s="13">
        <v>46261.15138888889</v>
      </c>
      <c r="R2831" t="inlineStr">
        <is>
          <t xml:space="preserve">2026-08 (Aug)</t>
        </is>
      </c>
      <c r="S2831">
        <f>IF(M2831="Not an error",0,IF(COUNTIFS($A$2:$A2831,$A2831,$D$2:$D2831,$D2831,$M$2:$M2831,"&lt;&gt;Not an error")=1,1,0))</f>
        <v>0</v>
      </c>
      <c r="T2831">
        <f>IF(M2831&lt;&gt;"Major",0,IF(COUNTIFS($A$2:$A2831,$A2831,$D$2:$D2831,$D2831,$M$2:$M2831,"Major")=1,1,0))</f>
        <v>0</v>
      </c>
      <c r="U2831">
        <f>IF(M2831&lt;&gt;"Minor",0,IF(COUNTIFS($A$2:$A2831,$A2831,$D$2:$D2831,$D2831,$M$2:$M2831,"Minor")=1,1,0))</f>
        <v>0</v>
      </c>
    </row>
    <row r="2832">
      <c r="A2832" t="inlineStr">
        <is>
          <t xml:space="preserve">9a175f97e92a638a5697307799ea3b8b8f419aac</t>
        </is>
      </c>
      <c r="B2832" t="inlineStr">
        <is>
          <t xml:space="preserve">The Miracle Heiress</t>
        </is>
      </c>
      <c r="C2832" t="inlineStr">
        <is>
          <t xml:space="preserve">Die Wundererbin</t>
        </is>
      </c>
      <c r="D2832" t="inlineStr">
        <is>
          <t xml:space="preserve">d4327fcade0dbcf5654f1f09d79167f84d3a4261</t>
        </is>
      </c>
      <c r="E2832" t="inlineStr">
        <is>
          <t xml:space="preserve">Episode 60: Niemand Kann Aurora Erwischen</t>
        </is>
      </c>
      <c r="F2832">
        <v>60</v>
      </c>
      <c r="G2832" t="inlineStr">
        <is>
          <t xml:space="preserve">0:00-0:20</t>
        </is>
      </c>
      <c r="H2832" t="inlineStr">
        <is>
          <t xml:space="preserve">Resolved</t>
        </is>
      </c>
      <c r="I2832" t="inlineStr">
        <is>
          <t xml:space="preserve">Remarks: [Script Error]
Line from script:
"Nach dem Abendessen mit Damien fuhr Aurora noch im Büro vorbei, um ihr Armband zu holen, aber sobald sie einen Fuß hineinsetzte, spürte sie, dass etwas nicht stimmte. Ein beunruhigendes Gefühl führte sie zum Lagerhaus, wo sie auf Stapel minderwertiger Kleidung stieß, die nirgends in den Büchern verzeichnet waren."
-----
Note (if required): Recap / repetition issue. This summarizes events that were already shown in the previous episode. If this is not intended as a recap, it should be removed or shortened so the story continues directly from the new scene.</t>
        </is>
      </c>
      <c r="J2832" t="inlineStr">
        <is>
          <t xml:space="preserve">VOA</t>
        </is>
      </c>
      <c r="K2832" t="inlineStr">
        <is>
          <t xml:space="preserve">Script Error</t>
        </is>
      </c>
      <c r="L2832" t="inlineStr">
        <is>
          <t xml:space="preserve">Script error</t>
        </is>
      </c>
      <c r="M2832" t="str">
        <f>IFERROR(IF(VLOOKUP(L2832,'Quantification'!$A:$B,2,FALSE)&amp;""="","Unclassified",VLOOKUP(L2832,'Quantification'!$A:$B,2,FALSE)),"Unclassified")</f>
        <v>Major</v>
      </c>
      <c r="N2832" t="inlineStr">
        <is>
          <t xml:space="preserve">con-khera.mirjam@pocketfm.com</t>
        </is>
      </c>
      <c r="O2832" t="inlineStr">
        <is>
          <t xml:space="preserve">Issues found in raw</t>
        </is>
      </c>
      <c r="P2832" t="str">
        <f>IF(OR(O2832="Issues found in master",O2832="Final master"),"Master",IF(OR(O2832="Ready for Master",O2832="Issues found in raw",O2832="Raw under QC",O2832="Issues resolved in raw"),"Raw","-"))</f>
        <v>Raw</v>
      </c>
      <c r="Q2832" s="13">
        <v>46261.15138888889</v>
      </c>
      <c r="R2832" t="inlineStr">
        <is>
          <t xml:space="preserve">2026-08 (Aug)</t>
        </is>
      </c>
      <c r="S2832">
        <f>IF(M2832="Not an error",0,IF(COUNTIFS($A$2:$A2832,$A2832,$D$2:$D2832,$D2832,$M$2:$M2832,"&lt;&gt;Not an error")=1,1,0))</f>
        <v>1</v>
      </c>
      <c r="T2832">
        <f>IF(M2832&lt;&gt;"Major",0,IF(COUNTIFS($A$2:$A2832,$A2832,$D$2:$D2832,$D2832,$M$2:$M2832,"Major")=1,1,0))</f>
        <v>1</v>
      </c>
      <c r="U2832">
        <f>IF(M2832&lt;&gt;"Minor",0,IF(COUNTIFS($A$2:$A2832,$A2832,$D$2:$D2832,$D2832,$M$2:$M2832,"Minor")=1,1,0))</f>
        <v>0</v>
      </c>
    </row>
    <row r="2833">
      <c r="A2833" t="inlineStr">
        <is>
          <t xml:space="preserve">9a175f97e92a638a5697307799ea3b8b8f419aac</t>
        </is>
      </c>
      <c r="B2833" t="inlineStr">
        <is>
          <t xml:space="preserve">The Miracle Heiress</t>
        </is>
      </c>
      <c r="C2833" t="inlineStr">
        <is>
          <t xml:space="preserve">Die Wundererbin</t>
        </is>
      </c>
      <c r="D2833" t="inlineStr">
        <is>
          <t xml:space="preserve">d4327fcade0dbcf5654f1f09d79167f84d3a4261</t>
        </is>
      </c>
      <c r="E2833" t="inlineStr">
        <is>
          <t xml:space="preserve">Episode 60: Niemand Kann Aurora Erwischen</t>
        </is>
      </c>
      <c r="F2833">
        <v>60</v>
      </c>
      <c r="G2833" t="inlineStr">
        <is>
          <t xml:space="preserve">0:20-1:08</t>
        </is>
      </c>
      <c r="H2833" t="inlineStr">
        <is>
          <t xml:space="preserve">Resolved</t>
        </is>
      </c>
      <c r="I2833" t="inlineStr">
        <is>
          <t xml:space="preserve">Remarks: [Script Error]
Line from script:
"Kenneth war bereits nervös. Einer seiner Männer, der gerade von einer Essensbesorgung zurückkam, hatte ihm erzählt, er habe ein Mädchen aus einem sündhaft teuren Auto aussteigen sehen."
-----
Note (if required): Repetition / continuity issue. This repeats the warehouse-security beat from the previous episode rather than continuing it: Kenneth already suspected Aurora, checked the cameras, and Aurora had already manipulated the footage. Suggested: remove the repeated setup and continue directly from the next new development.</t>
        </is>
      </c>
      <c r="J2833" t="inlineStr">
        <is>
          <t xml:space="preserve">VOA</t>
        </is>
      </c>
      <c r="K2833" t="inlineStr">
        <is>
          <t xml:space="preserve">Script Error</t>
        </is>
      </c>
      <c r="L2833" t="inlineStr">
        <is>
          <t xml:space="preserve">Script error</t>
        </is>
      </c>
      <c r="M2833" t="str">
        <f>IFERROR(IF(VLOOKUP(L2833,'Quantification'!$A:$B,2,FALSE)&amp;""="","Unclassified",VLOOKUP(L2833,'Quantification'!$A:$B,2,FALSE)),"Unclassified")</f>
        <v>Major</v>
      </c>
      <c r="N2833" t="inlineStr">
        <is>
          <t xml:space="preserve">con-khera.mirjam@pocketfm.com</t>
        </is>
      </c>
      <c r="O2833" t="inlineStr">
        <is>
          <t xml:space="preserve">Issues found in raw</t>
        </is>
      </c>
      <c r="P2833" t="str">
        <f>IF(OR(O2833="Issues found in master",O2833="Final master"),"Master",IF(OR(O2833="Ready for Master",O2833="Issues found in raw",O2833="Raw under QC",O2833="Issues resolved in raw"),"Raw","-"))</f>
        <v>Raw</v>
      </c>
      <c r="Q2833" s="13">
        <v>46261.15138888889</v>
      </c>
      <c r="R2833" t="inlineStr">
        <is>
          <t xml:space="preserve">2026-08 (Aug)</t>
        </is>
      </c>
      <c r="S2833">
        <f>IF(M2833="Not an error",0,IF(COUNTIFS($A$2:$A2833,$A2833,$D$2:$D2833,$D2833,$M$2:$M2833,"&lt;&gt;Not an error")=1,1,0))</f>
        <v>0</v>
      </c>
      <c r="T2833">
        <f>IF(M2833&lt;&gt;"Major",0,IF(COUNTIFS($A$2:$A2833,$A2833,$D$2:$D2833,$D2833,$M$2:$M2833,"Major")=1,1,0))</f>
        <v>0</v>
      </c>
      <c r="U2833">
        <f>IF(M2833&lt;&gt;"Minor",0,IF(COUNTIFS($A$2:$A2833,$A2833,$D$2:$D2833,$D2833,$M$2:$M2833,"Minor")=1,1,0))</f>
        <v>0</v>
      </c>
    </row>
    <row r="2834">
      <c r="A2834" t="inlineStr">
        <is>
          <t xml:space="preserve">9a175f97e92a638a5697307799ea3b8b8f419aac</t>
        </is>
      </c>
      <c r="B2834" t="inlineStr">
        <is>
          <t xml:space="preserve">The Miracle Heiress</t>
        </is>
      </c>
      <c r="C2834" t="inlineStr">
        <is>
          <t xml:space="preserve">Die Wundererbin</t>
        </is>
      </c>
      <c r="D2834" t="inlineStr">
        <is>
          <t xml:space="preserve">d4327fcade0dbcf5654f1f09d79167f84d3a4261</t>
        </is>
      </c>
      <c r="E2834" t="inlineStr">
        <is>
          <t xml:space="preserve">Episode 60: Niemand Kann Aurora Erwischen</t>
        </is>
      </c>
      <c r="F2834">
        <v>60</v>
      </c>
      <c r="G2834" t="inlineStr">
        <is>
          <t xml:space="preserve">6:53-7:00</t>
        </is>
      </c>
      <c r="H2834" t="inlineStr">
        <is>
          <t xml:space="preserve">Ignore</t>
        </is>
      </c>
      <c r="I2834" t="inlineStr">
        <is>
          <t xml:space="preserve">Remarks: [Script Error]
Line from script:
"Ihr Gesicht hellte sich auf, als sie sah, wie Damien Aurora aus dem Auto half, und sie führte sie schnell ins Haus."
-----
Note (if required): Character continuity issue. Renee has previously been established as being closer to Nadja / more on Nadja’s side, so her warm reaction to Damien helping Aurora feels inconsistent unless her attitude has clearly changed.</t>
        </is>
      </c>
      <c r="J2834" t="inlineStr">
        <is>
          <t xml:space="preserve">VOA</t>
        </is>
      </c>
      <c r="K2834" t="inlineStr">
        <is>
          <t xml:space="preserve">Script Error</t>
        </is>
      </c>
      <c r="L2834" t="inlineStr">
        <is>
          <t xml:space="preserve">Script error</t>
        </is>
      </c>
      <c r="M2834" t="str">
        <f>IFERROR(IF(VLOOKUP(L2834,'Quantification'!$A:$B,2,FALSE)&amp;""="","Unclassified",VLOOKUP(L2834,'Quantification'!$A:$B,2,FALSE)),"Unclassified")</f>
        <v>Major</v>
      </c>
      <c r="N2834" t="inlineStr">
        <is>
          <t xml:space="preserve">con-khera.mirjam@pocketfm.com</t>
        </is>
      </c>
      <c r="O2834" t="inlineStr">
        <is>
          <t xml:space="preserve">Issues found in raw</t>
        </is>
      </c>
      <c r="P2834" t="str">
        <f>IF(OR(O2834="Issues found in master",O2834="Final master"),"Master",IF(OR(O2834="Ready for Master",O2834="Issues found in raw",O2834="Raw under QC",O2834="Issues resolved in raw"),"Raw","-"))</f>
        <v>Raw</v>
      </c>
      <c r="Q2834" s="13">
        <v>46261.15138888889</v>
      </c>
      <c r="R2834" t="inlineStr">
        <is>
          <t xml:space="preserve">2026-08 (Aug)</t>
        </is>
      </c>
      <c r="S2834">
        <f>IF(M2834="Not an error",0,IF(COUNTIFS($A$2:$A2834,$A2834,$D$2:$D2834,$D2834,$M$2:$M2834,"&lt;&gt;Not an error")=1,1,0))</f>
        <v>0</v>
      </c>
      <c r="T2834">
        <f>IF(M2834&lt;&gt;"Major",0,IF(COUNTIFS($A$2:$A2834,$A2834,$D$2:$D2834,$D2834,$M$2:$M2834,"Major")=1,1,0))</f>
        <v>0</v>
      </c>
      <c r="U2834">
        <f>IF(M2834&lt;&gt;"Minor",0,IF(COUNTIFS($A$2:$A2834,$A2834,$D$2:$D2834,$D2834,$M$2:$M2834,"Minor")=1,1,0))</f>
        <v>0</v>
      </c>
    </row>
    <row r="2835">
      <c r="A2835" t="inlineStr">
        <is>
          <t xml:space="preserve">9a175f97e92a638a5697307799ea3b8b8f419aac</t>
        </is>
      </c>
      <c r="B2835" t="inlineStr">
        <is>
          <t xml:space="preserve">The Miracle Heiress</t>
        </is>
      </c>
      <c r="C2835" t="inlineStr">
        <is>
          <t xml:space="preserve">Die Wundererbin</t>
        </is>
      </c>
      <c r="D2835" t="inlineStr">
        <is>
          <t xml:space="preserve">d4327fcade0dbcf5654f1f09d79167f84d3a4261</t>
        </is>
      </c>
      <c r="E2835" t="inlineStr">
        <is>
          <t xml:space="preserve">Episode 60: Niemand Kann Aurora Erwischen</t>
        </is>
      </c>
      <c r="F2835">
        <v>60</v>
      </c>
      <c r="G2835" t="inlineStr">
        <is>
          <t xml:space="preserve">7:14-7:27</t>
        </is>
      </c>
      <c r="H2835" t="inlineStr">
        <is>
          <t xml:space="preserve">Resolved</t>
        </is>
      </c>
      <c r="I2835" t="inlineStr">
        <is>
          <t xml:space="preserve">Remarks: [Script Error]
Line from script:
"Sie unterdrÃ¼ckte den Drang, nach unten zu rennen, und zog sich stattdessen in ihr Zimmer zurÃ¼ck, um ihr Make-up aufzufrischen und ihrer Assistentin Helen ein paar eilige Anweisungen zu geben, bevor sie ihren groÃŸen Auftritt hatte."
-----
Note (if required): Character continuity issue. Helen has been established as Seraphinaâ€™s assistant, not Nadjaâ€™s assistant. Suggested: replace â€œihrer Assistentin Helenâ€_x009d_ with â€œMelissaâ€_x009d_ or clarify who is assisting Nadja here.</t>
        </is>
      </c>
      <c r="J2835" t="inlineStr">
        <is>
          <t xml:space="preserve">VOA</t>
        </is>
      </c>
      <c r="K2835" t="inlineStr">
        <is>
          <t xml:space="preserve">Script Error</t>
        </is>
      </c>
      <c r="L2835" t="inlineStr">
        <is>
          <t xml:space="preserve">Script error</t>
        </is>
      </c>
      <c r="M2835" t="str">
        <f>IFERROR(IF(VLOOKUP(L2835,'Quantification'!$A:$B,2,FALSE)&amp;""="","Unclassified",VLOOKUP(L2835,'Quantification'!$A:$B,2,FALSE)),"Unclassified")</f>
        <v>Major</v>
      </c>
      <c r="N2835" t="inlineStr">
        <is>
          <t xml:space="preserve">con-khera.mirjam@pocketfm.com</t>
        </is>
      </c>
      <c r="O2835" t="inlineStr">
        <is>
          <t xml:space="preserve">Issues found in raw</t>
        </is>
      </c>
      <c r="P2835" t="str">
        <f>IF(OR(O2835="Issues found in master",O2835="Final master"),"Master",IF(OR(O2835="Ready for Master",O2835="Issues found in raw",O2835="Raw under QC",O2835="Issues resolved in raw"),"Raw","-"))</f>
        <v>Raw</v>
      </c>
      <c r="Q2835" s="13">
        <v>46261.15138888889</v>
      </c>
      <c r="R2835" t="inlineStr">
        <is>
          <t xml:space="preserve">2026-08 (Aug)</t>
        </is>
      </c>
      <c r="S2835">
        <f>IF(M2835="Not an error",0,IF(COUNTIFS($A$2:$A2835,$A2835,$D$2:$D2835,$D2835,$M$2:$M2835,"&lt;&gt;Not an error")=1,1,0))</f>
        <v>0</v>
      </c>
      <c r="T2835">
        <f>IF(M2835&lt;&gt;"Major",0,IF(COUNTIFS($A$2:$A2835,$A2835,$D$2:$D2835,$D2835,$M$2:$M2835,"Major")=1,1,0))</f>
        <v>0</v>
      </c>
      <c r="U2835">
        <f>IF(M2835&lt;&gt;"Minor",0,IF(COUNTIFS($A$2:$A2835,$A2835,$D$2:$D2835,$D2835,$M$2:$M2835,"Minor")=1,1,0))</f>
        <v>0</v>
      </c>
    </row>
    <row r="2836">
      <c r="A2836" t="inlineStr">
        <is>
          <t xml:space="preserve">9a175f97e92a638a5697307799ea3b8b8f419aac</t>
        </is>
      </c>
      <c r="B2836" t="inlineStr">
        <is>
          <t xml:space="preserve">The Miracle Heiress</t>
        </is>
      </c>
      <c r="C2836" t="inlineStr">
        <is>
          <t xml:space="preserve">Die Wundererbin</t>
        </is>
      </c>
      <c r="D2836" t="inlineStr">
        <is>
          <t xml:space="preserve">d4327fcade0dbcf5654f1f09d79167f84d3a4261</t>
        </is>
      </c>
      <c r="E2836" t="inlineStr">
        <is>
          <t xml:space="preserve">Episode 60: Niemand Kann Aurora Erwischen</t>
        </is>
      </c>
      <c r="F2836">
        <v>60</v>
      </c>
      <c r="G2836" t="inlineStr">
        <is>
          <t xml:space="preserve">7:33-7:35</t>
        </is>
      </c>
      <c r="H2836" t="inlineStr">
        <is>
          <t xml:space="preserve">Ignore</t>
        </is>
      </c>
      <c r="I2836" t="inlineStr">
        <is>
          <t xml:space="preserve">Remarks: [Script Error]
Line from script:
"„Mir geht es gut.“"
-----
Note (if required): Dialogue logic issue. No one has asked him how he is, so this response feels disconnected. Suggested: add a preceding question or revise the line so it responds to the actual previous dialogue.</t>
        </is>
      </c>
      <c r="J2836" t="inlineStr">
        <is>
          <t xml:space="preserve">VOA</t>
        </is>
      </c>
      <c r="K2836" t="inlineStr">
        <is>
          <t xml:space="preserve">Script Error</t>
        </is>
      </c>
      <c r="L2836" t="inlineStr">
        <is>
          <t xml:space="preserve">Script error</t>
        </is>
      </c>
      <c r="M2836" t="str">
        <f>IFERROR(IF(VLOOKUP(L2836,'Quantification'!$A:$B,2,FALSE)&amp;""="","Unclassified",VLOOKUP(L2836,'Quantification'!$A:$B,2,FALSE)),"Unclassified")</f>
        <v>Major</v>
      </c>
      <c r="N2836" t="inlineStr">
        <is>
          <t xml:space="preserve">con-khera.mirjam@pocketfm.com</t>
        </is>
      </c>
      <c r="O2836" t="inlineStr">
        <is>
          <t xml:space="preserve">Issues found in raw</t>
        </is>
      </c>
      <c r="P2836" t="str">
        <f>IF(OR(O2836="Issues found in master",O2836="Final master"),"Master",IF(OR(O2836="Ready for Master",O2836="Issues found in raw",O2836="Raw under QC",O2836="Issues resolved in raw"),"Raw","-"))</f>
        <v>Raw</v>
      </c>
      <c r="Q2836" s="13">
        <v>46261.15138888889</v>
      </c>
      <c r="R2836" t="inlineStr">
        <is>
          <t xml:space="preserve">2026-08 (Aug)</t>
        </is>
      </c>
      <c r="S2836">
        <f>IF(M2836="Not an error",0,IF(COUNTIFS($A$2:$A2836,$A2836,$D$2:$D2836,$D2836,$M$2:$M2836,"&lt;&gt;Not an error")=1,1,0))</f>
        <v>0</v>
      </c>
      <c r="T2836">
        <f>IF(M2836&lt;&gt;"Major",0,IF(COUNTIFS($A$2:$A2836,$A2836,$D$2:$D2836,$D2836,$M$2:$M2836,"Major")=1,1,0))</f>
        <v>0</v>
      </c>
      <c r="U2836">
        <f>IF(M2836&lt;&gt;"Minor",0,IF(COUNTIFS($A$2:$A2836,$A2836,$D$2:$D2836,$D2836,$M$2:$M2836,"Minor")=1,1,0))</f>
        <v>0</v>
      </c>
    </row>
    <row r="2837">
      <c r="A2837" t="inlineStr">
        <is>
          <t xml:space="preserve">9a175f97e92a638a5697307799ea3b8b8f419aac</t>
        </is>
      </c>
      <c r="B2837" t="inlineStr">
        <is>
          <t xml:space="preserve">The Miracle Heiress</t>
        </is>
      </c>
      <c r="C2837" t="inlineStr">
        <is>
          <t xml:space="preserve">Die Wundererbin</t>
        </is>
      </c>
      <c r="D2837" t="inlineStr">
        <is>
          <t xml:space="preserve">270dcac5224daab6e8df1cf281c6269aaa23c43a</t>
        </is>
      </c>
      <c r="E2837" t="inlineStr">
        <is>
          <t xml:space="preserve">Episode 61: Welches Geschenk Wird Dämien Erhalten</t>
        </is>
      </c>
      <c r="F2837">
        <v>61</v>
      </c>
      <c r="G2837" t="inlineStr">
        <is>
          <t xml:space="preserve">0:00-0:34</t>
        </is>
      </c>
      <c r="H2837" t="inlineStr">
        <is>
          <t xml:space="preserve">Resolved</t>
        </is>
      </c>
      <c r="I2837" t="inlineStr">
        <is>
          <t xml:space="preserve">Remarks: [Script Error]
Line from script:
"Aurora kam mit Damien nach Hause. Die Hässlichkeit der Korruption, die sie gerade in der Firma aufgedeckt hatten, hing ihnen noch nach. Schon auf der Fahrt hatte Damien sich für den nächsten Morgen zum Frühstück eingeladen."
-----
Note (if required): Recap / continuity issue. This section can be removed for a smoother transition. If it is meant as a recap, it is also factually inaccurate: Damien invited himself to breakfast at the Blackwell house, not during the car ride.</t>
        </is>
      </c>
      <c r="J2837" t="inlineStr">
        <is>
          <t xml:space="preserve">VOA</t>
        </is>
      </c>
      <c r="K2837" t="inlineStr">
        <is>
          <t xml:space="preserve">Script Error</t>
        </is>
      </c>
      <c r="L2837" t="inlineStr">
        <is>
          <t xml:space="preserve">Script error</t>
        </is>
      </c>
      <c r="M2837" t="str">
        <f>IFERROR(IF(VLOOKUP(L2837,'Quantification'!$A:$B,2,FALSE)&amp;""="","Unclassified",VLOOKUP(L2837,'Quantification'!$A:$B,2,FALSE)),"Unclassified")</f>
        <v>Major</v>
      </c>
      <c r="N2837" t="inlineStr">
        <is>
          <t xml:space="preserve">con-khera.mirjam@pocketfm.com</t>
        </is>
      </c>
      <c r="O2837" t="inlineStr">
        <is>
          <t xml:space="preserve">Issues found in raw</t>
        </is>
      </c>
      <c r="P2837" t="str">
        <f>IF(OR(O2837="Issues found in master",O2837="Final master"),"Master",IF(OR(O2837="Ready for Master",O2837="Issues found in raw",O2837="Raw under QC",O2837="Issues resolved in raw"),"Raw","-"))</f>
        <v>Raw</v>
      </c>
      <c r="Q2837" s="13">
        <v>46261.15138888889</v>
      </c>
      <c r="R2837" t="inlineStr">
        <is>
          <t xml:space="preserve">2026-08 (Aug)</t>
        </is>
      </c>
      <c r="S2837">
        <f>IF(M2837="Not an error",0,IF(COUNTIFS($A$2:$A2837,$A2837,$D$2:$D2837,$D2837,$M$2:$M2837,"&lt;&gt;Not an error")=1,1,0))</f>
        <v>1</v>
      </c>
      <c r="T2837">
        <f>IF(M2837&lt;&gt;"Major",0,IF(COUNTIFS($A$2:$A2837,$A2837,$D$2:$D2837,$D2837,$M$2:$M2837,"Major")=1,1,0))</f>
        <v>1</v>
      </c>
      <c r="U2837">
        <f>IF(M2837&lt;&gt;"Minor",0,IF(COUNTIFS($A$2:$A2837,$A2837,$D$2:$D2837,$D2837,$M$2:$M2837,"Minor")=1,1,0))</f>
        <v>0</v>
      </c>
    </row>
    <row r="2838">
      <c r="A2838" t="inlineStr">
        <is>
          <t xml:space="preserve">9a175f97e92a638a5697307799ea3b8b8f419aac</t>
        </is>
      </c>
      <c r="B2838" t="inlineStr">
        <is>
          <t xml:space="preserve">The Miracle Heiress</t>
        </is>
      </c>
      <c r="C2838" t="inlineStr">
        <is>
          <t xml:space="preserve">Die Wundererbin</t>
        </is>
      </c>
      <c r="D2838" t="inlineStr">
        <is>
          <t xml:space="preserve">270dcac5224daab6e8df1cf281c6269aaa23c43a</t>
        </is>
      </c>
      <c r="E2838" t="inlineStr">
        <is>
          <t xml:space="preserve">Episode 61: Welches Geschenk Wird Dämien Erhalten</t>
        </is>
      </c>
      <c r="F2838">
        <v>61</v>
      </c>
      <c r="G2838" t="inlineStr">
        <is>
          <t xml:space="preserve">0:34-0:39</t>
        </is>
      </c>
      <c r="H2838" t="inlineStr">
        <is>
          <t xml:space="preserve">Resolved</t>
        </is>
      </c>
      <c r="I2838" t="inlineStr">
        <is>
          <t xml:space="preserve">Remarks: [Script Error]
Line from script:
"â€žWarte, Damien hat das entworfen?â€œ, fragten sie wie aus einem Mund."
-----
Note (if required): Clarity issue. Specify who is speaking here. Suggested: â€œâ€žWarte, Damien hat das entworfen?â€œ, fragten Steven und Seraphina wie aus einem Mund.â€_x009d_</t>
        </is>
      </c>
      <c r="J2838" t="inlineStr">
        <is>
          <t xml:space="preserve">VOA</t>
        </is>
      </c>
      <c r="K2838" t="inlineStr">
        <is>
          <t xml:space="preserve">Script Error</t>
        </is>
      </c>
      <c r="L2838" t="inlineStr">
        <is>
          <t xml:space="preserve">Script error</t>
        </is>
      </c>
      <c r="M2838" t="str">
        <f>IFERROR(IF(VLOOKUP(L2838,'Quantification'!$A:$B,2,FALSE)&amp;""="","Unclassified",VLOOKUP(L2838,'Quantification'!$A:$B,2,FALSE)),"Unclassified")</f>
        <v>Major</v>
      </c>
      <c r="N2838" t="inlineStr">
        <is>
          <t xml:space="preserve">con-khera.mirjam@pocketfm.com</t>
        </is>
      </c>
      <c r="O2838" t="inlineStr">
        <is>
          <t xml:space="preserve">Issues found in raw</t>
        </is>
      </c>
      <c r="P2838" t="str">
        <f>IF(OR(O2838="Issues found in master",O2838="Final master"),"Master",IF(OR(O2838="Ready for Master",O2838="Issues found in raw",O2838="Raw under QC",O2838="Issues resolved in raw"),"Raw","-"))</f>
        <v>Raw</v>
      </c>
      <c r="Q2838" s="13">
        <v>46261.15138888889</v>
      </c>
      <c r="R2838" t="inlineStr">
        <is>
          <t xml:space="preserve">2026-08 (Aug)</t>
        </is>
      </c>
      <c r="S2838">
        <f>IF(M2838="Not an error",0,IF(COUNTIFS($A$2:$A2838,$A2838,$D$2:$D2838,$D2838,$M$2:$M2838,"&lt;&gt;Not an error")=1,1,0))</f>
        <v>0</v>
      </c>
      <c r="T2838">
        <f>IF(M2838&lt;&gt;"Major",0,IF(COUNTIFS($A$2:$A2838,$A2838,$D$2:$D2838,$D2838,$M$2:$M2838,"Major")=1,1,0))</f>
        <v>0</v>
      </c>
      <c r="U2838">
        <f>IF(M2838&lt;&gt;"Minor",0,IF(COUNTIFS($A$2:$A2838,$A2838,$D$2:$D2838,$D2838,$M$2:$M2838,"Minor")=1,1,0))</f>
        <v>0</v>
      </c>
    </row>
    <row r="2839">
      <c r="A2839" t="inlineStr">
        <is>
          <t xml:space="preserve">9a175f97e92a638a5697307799ea3b8b8f419aac</t>
        </is>
      </c>
      <c r="B2839" t="inlineStr">
        <is>
          <t xml:space="preserve">The Miracle Heiress</t>
        </is>
      </c>
      <c r="C2839" t="inlineStr">
        <is>
          <t xml:space="preserve">Die Wundererbin</t>
        </is>
      </c>
      <c r="D2839" t="inlineStr">
        <is>
          <t xml:space="preserve">270dcac5224daab6e8df1cf281c6269aaa23c43a</t>
        </is>
      </c>
      <c r="E2839" t="inlineStr">
        <is>
          <t xml:space="preserve">Episode 61: Welches Geschenk Wird Dämien Erhalten</t>
        </is>
      </c>
      <c r="F2839">
        <v>61</v>
      </c>
      <c r="G2839" t="inlineStr">
        <is>
          <t xml:space="preserve">1:50-1:55</t>
        </is>
      </c>
      <c r="H2839" t="inlineStr">
        <is>
          <t xml:space="preserve">Resolved</t>
        </is>
      </c>
      <c r="I2839" t="inlineStr">
        <is>
          <t xml:space="preserve">Remarks: [Script Error]
Line from script:
"Aurora ist das grÃ¶ÃŸte Geschenk, das sich die Familie Blackwell jemals hÃ¤tte wÃ¼nschen kÃ¶nnen."
-----
Note (if required): Family / continuity issue. This should refer to the Hawthorne family, not the Blackwell family. Suggested: â€œAurora ist das grÃ¶ÃŸte Geschenk, das sich die Familie Hawthorne jemals hÃ¤tte wÃ¼nschen kÃ¶nnen.â€_x009d_</t>
        </is>
      </c>
      <c r="J2839" t="inlineStr">
        <is>
          <t xml:space="preserve">VOA</t>
        </is>
      </c>
      <c r="K2839" t="inlineStr">
        <is>
          <t xml:space="preserve">Script Error</t>
        </is>
      </c>
      <c r="L2839" t="inlineStr">
        <is>
          <t xml:space="preserve">Script error</t>
        </is>
      </c>
      <c r="M2839" t="str">
        <f>IFERROR(IF(VLOOKUP(L2839,'Quantification'!$A:$B,2,FALSE)&amp;""="","Unclassified",VLOOKUP(L2839,'Quantification'!$A:$B,2,FALSE)),"Unclassified")</f>
        <v>Major</v>
      </c>
      <c r="N2839" t="inlineStr">
        <is>
          <t xml:space="preserve">con-khera.mirjam@pocketfm.com</t>
        </is>
      </c>
      <c r="O2839" t="inlineStr">
        <is>
          <t xml:space="preserve">Issues found in raw</t>
        </is>
      </c>
      <c r="P2839" t="str">
        <f>IF(OR(O2839="Issues found in master",O2839="Final master"),"Master",IF(OR(O2839="Ready for Master",O2839="Issues found in raw",O2839="Raw under QC",O2839="Issues resolved in raw"),"Raw","-"))</f>
        <v>Raw</v>
      </c>
      <c r="Q2839" s="13">
        <v>46261.15138888889</v>
      </c>
      <c r="R2839" t="inlineStr">
        <is>
          <t xml:space="preserve">2026-08 (Aug)</t>
        </is>
      </c>
      <c r="S2839">
        <f>IF(M2839="Not an error",0,IF(COUNTIFS($A$2:$A2839,$A2839,$D$2:$D2839,$D2839,$M$2:$M2839,"&lt;&gt;Not an error")=1,1,0))</f>
        <v>0</v>
      </c>
      <c r="T2839">
        <f>IF(M2839&lt;&gt;"Major",0,IF(COUNTIFS($A$2:$A2839,$A2839,$D$2:$D2839,$D2839,$M$2:$M2839,"Major")=1,1,0))</f>
        <v>0</v>
      </c>
      <c r="U2839">
        <f>IF(M2839&lt;&gt;"Minor",0,IF(COUNTIFS($A$2:$A2839,$A2839,$D$2:$D2839,$D2839,$M$2:$M2839,"Minor")=1,1,0))</f>
        <v>0</v>
      </c>
    </row>
    <row r="2840">
      <c r="A2840" t="inlineStr">
        <is>
          <t xml:space="preserve">9a175f97e92a638a5697307799ea3b8b8f419aac</t>
        </is>
      </c>
      <c r="B2840" t="inlineStr">
        <is>
          <t xml:space="preserve">The Miracle Heiress</t>
        </is>
      </c>
      <c r="C2840" t="inlineStr">
        <is>
          <t xml:space="preserve">Die Wundererbin</t>
        </is>
      </c>
      <c r="D2840" t="inlineStr">
        <is>
          <t xml:space="preserve">270dcac5224daab6e8df1cf281c6269aaa23c43a</t>
        </is>
      </c>
      <c r="E2840" t="inlineStr">
        <is>
          <t xml:space="preserve">Episode 61: Welches Geschenk Wird Dämien Erhalten</t>
        </is>
      </c>
      <c r="F2840">
        <v>61</v>
      </c>
      <c r="G2840" t="inlineStr">
        <is>
          <t xml:space="preserve">3:00-3:05</t>
        </is>
      </c>
      <c r="H2840" t="inlineStr">
        <is>
          <t xml:space="preserve">Resolved</t>
        </is>
      </c>
      <c r="I2840" t="inlineStr">
        <is>
          <t xml:space="preserve">Remarks: [Script Error]
Line from script:
"â€žSie sollten sich umziehen. In diesen Kleidern werden Sie sich noch erkÃ¤lten.â€œ"
-----
Note (if required): Address / continuity issue. This should use informal â€œduâ€_x009d_ instead of formal â€œSie.â€_x009d_ Suggested: â€œDu solltest dich umziehen. In diesen Kleidern erkÃ¤ltest du dich noch.â€_x009d_</t>
        </is>
      </c>
      <c r="J2840" t="inlineStr">
        <is>
          <t xml:space="preserve">VOA</t>
        </is>
      </c>
      <c r="K2840" t="inlineStr">
        <is>
          <t xml:space="preserve">Script Error</t>
        </is>
      </c>
      <c r="L2840" t="inlineStr">
        <is>
          <t xml:space="preserve">Script error</t>
        </is>
      </c>
      <c r="M2840" t="str">
        <f>IFERROR(IF(VLOOKUP(L2840,'Quantification'!$A:$B,2,FALSE)&amp;""="","Unclassified",VLOOKUP(L2840,'Quantification'!$A:$B,2,FALSE)),"Unclassified")</f>
        <v>Major</v>
      </c>
      <c r="N2840" t="inlineStr">
        <is>
          <t xml:space="preserve">con-khera.mirjam@pocketfm.com</t>
        </is>
      </c>
      <c r="O2840" t="inlineStr">
        <is>
          <t xml:space="preserve">Issues found in raw</t>
        </is>
      </c>
      <c r="P2840" t="str">
        <f>IF(OR(O2840="Issues found in master",O2840="Final master"),"Master",IF(OR(O2840="Ready for Master",O2840="Issues found in raw",O2840="Raw under QC",O2840="Issues resolved in raw"),"Raw","-"))</f>
        <v>Raw</v>
      </c>
      <c r="Q2840" s="13">
        <v>46261.15138888889</v>
      </c>
      <c r="R2840" t="inlineStr">
        <is>
          <t xml:space="preserve">2026-08 (Aug)</t>
        </is>
      </c>
      <c r="S2840">
        <f>IF(M2840="Not an error",0,IF(COUNTIFS($A$2:$A2840,$A2840,$D$2:$D2840,$D2840,$M$2:$M2840,"&lt;&gt;Not an error")=1,1,0))</f>
        <v>0</v>
      </c>
      <c r="T2840">
        <f>IF(M2840&lt;&gt;"Major",0,IF(COUNTIFS($A$2:$A2840,$A2840,$D$2:$D2840,$D2840,$M$2:$M2840,"Major")=1,1,0))</f>
        <v>0</v>
      </c>
      <c r="U2840">
        <f>IF(M2840&lt;&gt;"Minor",0,IF(COUNTIFS($A$2:$A2840,$A2840,$D$2:$D2840,$D2840,$M$2:$M2840,"Minor")=1,1,0))</f>
        <v>0</v>
      </c>
    </row>
    <row r="2841">
      <c r="A2841" t="inlineStr">
        <is>
          <t xml:space="preserve">9a175f97e92a638a5697307799ea3b8b8f419aac</t>
        </is>
      </c>
      <c r="B2841" t="inlineStr">
        <is>
          <t xml:space="preserve">The Miracle Heiress</t>
        </is>
      </c>
      <c r="C2841" t="inlineStr">
        <is>
          <t xml:space="preserve">Die Wundererbin</t>
        </is>
      </c>
      <c r="D2841" t="inlineStr">
        <is>
          <t xml:space="preserve">270dcac5224daab6e8df1cf281c6269aaa23c43a</t>
        </is>
      </c>
      <c r="E2841" t="inlineStr">
        <is>
          <t xml:space="preserve">Episode 61: Welches Geschenk Wird Dämien Erhalten</t>
        </is>
      </c>
      <c r="F2841">
        <v>61</v>
      </c>
      <c r="G2841" t="inlineStr">
        <is>
          <t xml:space="preserve">5:47-6:07</t>
        </is>
      </c>
      <c r="H2841" t="inlineStr">
        <is>
          <t xml:space="preserve">Resolved</t>
        </is>
      </c>
      <c r="I2841" t="inlineStr">
        <is>
          <t xml:space="preserve">Remarks: [Script Error]
Line from script:
"„Es ist gut, dass Miss Blackwell dorthin gegangen ist“, fügte Renee hinzu. „Sonst hätten wir nie von den Problemen in der Firma erfahren. Sie sind unglaublich. Sie haben in nur wenigen Tagen zwei riesige Probleme gelöst. Diese beiden Männer waren wie Blutegel, die den Mitarbeitern das Leben ausgesaugt haben.“"
-----
Note (if required): Character / scene logic issue. Renee’s role in this conversation feels unclear. She has previously been established as closer to Nadja, and as household staff she should not be speaking this privately and expansively with the Blackwells unless her loyalty shift is clearly established. Suggested: remove Renee from this exchange or give the line to Steven / Seraphina.</t>
        </is>
      </c>
      <c r="J2841" t="inlineStr">
        <is>
          <t xml:space="preserve">VOA</t>
        </is>
      </c>
      <c r="K2841" t="inlineStr">
        <is>
          <t xml:space="preserve">Script Error</t>
        </is>
      </c>
      <c r="L2841" t="inlineStr">
        <is>
          <t xml:space="preserve">Script error</t>
        </is>
      </c>
      <c r="M2841" t="str">
        <f>IFERROR(IF(VLOOKUP(L2841,'Quantification'!$A:$B,2,FALSE)&amp;""="","Unclassified",VLOOKUP(L2841,'Quantification'!$A:$B,2,FALSE)),"Unclassified")</f>
        <v>Major</v>
      </c>
      <c r="N2841" t="inlineStr">
        <is>
          <t xml:space="preserve">con-khera.mirjam@pocketfm.com</t>
        </is>
      </c>
      <c r="O2841" t="inlineStr">
        <is>
          <t xml:space="preserve">Issues found in raw</t>
        </is>
      </c>
      <c r="P2841" t="str">
        <f>IF(OR(O2841="Issues found in master",O2841="Final master"),"Master",IF(OR(O2841="Ready for Master",O2841="Issues found in raw",O2841="Raw under QC",O2841="Issues resolved in raw"),"Raw","-"))</f>
        <v>Raw</v>
      </c>
      <c r="Q2841" s="13">
        <v>46261.15138888889</v>
      </c>
      <c r="R2841" t="inlineStr">
        <is>
          <t xml:space="preserve">2026-08 (Aug)</t>
        </is>
      </c>
      <c r="S2841">
        <f>IF(M2841="Not an error",0,IF(COUNTIFS($A$2:$A2841,$A2841,$D$2:$D2841,$D2841,$M$2:$M2841,"&lt;&gt;Not an error")=1,1,0))</f>
        <v>0</v>
      </c>
      <c r="T2841">
        <f>IF(M2841&lt;&gt;"Major",0,IF(COUNTIFS($A$2:$A2841,$A2841,$D$2:$D2841,$D2841,$M$2:$M2841,"Major")=1,1,0))</f>
        <v>0</v>
      </c>
      <c r="U2841">
        <f>IF(M2841&lt;&gt;"Minor",0,IF(COUNTIFS($A$2:$A2841,$A2841,$D$2:$D2841,$D2841,$M$2:$M2841,"Minor")=1,1,0))</f>
        <v>0</v>
      </c>
    </row>
    <row r="2842">
      <c r="A2842" t="inlineStr">
        <is>
          <t xml:space="preserve">9a175f97e92a638a5697307799ea3b8b8f419aac</t>
        </is>
      </c>
      <c r="B2842" t="inlineStr">
        <is>
          <t xml:space="preserve">The Miracle Heiress</t>
        </is>
      </c>
      <c r="C2842" t="inlineStr">
        <is>
          <t xml:space="preserve">Die Wundererbin</t>
        </is>
      </c>
      <c r="D2842" t="inlineStr">
        <is>
          <t xml:space="preserve">ef0a5a6ee8f63487a7964c8291f1f9d86f7d747a</t>
        </is>
      </c>
      <c r="E2842" t="inlineStr">
        <is>
          <t xml:space="preserve">Episode 62: Umgang Mit Der ESS-Gruppe</t>
        </is>
      </c>
      <c r="F2842">
        <v>62</v>
      </c>
      <c r="G2842" t="inlineStr">
        <is>
          <t xml:space="preserve">0:00-0:16</t>
        </is>
      </c>
      <c r="H2842" t="inlineStr">
        <is>
          <t xml:space="preserve">Resolved</t>
        </is>
      </c>
      <c r="I2842" t="inlineStr">
        <is>
          <t xml:space="preserve">Remarks: [Script Error]
Line from script:
"Sie musste das perfekte Geschenk für ihn finden."
-----
Note (if required): Unnecessary recap / repetition issue. This repeats Aurora’s goal instead of moving the scene forward. Suggested: remove the line or replace it with a new action beat.</t>
        </is>
      </c>
      <c r="J2842" t="inlineStr">
        <is>
          <t xml:space="preserve">VOA</t>
        </is>
      </c>
      <c r="K2842" t="inlineStr">
        <is>
          <t xml:space="preserve">Script Error</t>
        </is>
      </c>
      <c r="L2842" t="inlineStr">
        <is>
          <t xml:space="preserve">Script error</t>
        </is>
      </c>
      <c r="M2842" t="str">
        <f>IFERROR(IF(VLOOKUP(L2842,'Quantification'!$A:$B,2,FALSE)&amp;""="","Unclassified",VLOOKUP(L2842,'Quantification'!$A:$B,2,FALSE)),"Unclassified")</f>
        <v>Major</v>
      </c>
      <c r="N2842" t="inlineStr">
        <is>
          <t xml:space="preserve">con-khera.mirjam@pocketfm.com</t>
        </is>
      </c>
      <c r="O2842" t="inlineStr">
        <is>
          <t xml:space="preserve">Issues found in raw</t>
        </is>
      </c>
      <c r="P2842" t="str">
        <f>IF(OR(O2842="Issues found in master",O2842="Final master"),"Master",IF(OR(O2842="Ready for Master",O2842="Issues found in raw",O2842="Raw under QC",O2842="Issues resolved in raw"),"Raw","-"))</f>
        <v>Raw</v>
      </c>
      <c r="Q2842" s="13">
        <v>46261.15138888889</v>
      </c>
      <c r="R2842" t="inlineStr">
        <is>
          <t xml:space="preserve">2026-08 (Aug)</t>
        </is>
      </c>
      <c r="S2842">
        <f>IF(M2842="Not an error",0,IF(COUNTIFS($A$2:$A2842,$A2842,$D$2:$D2842,$D2842,$M$2:$M2842,"&lt;&gt;Not an error")=1,1,0))</f>
        <v>1</v>
      </c>
      <c r="T2842">
        <f>IF(M2842&lt;&gt;"Major",0,IF(COUNTIFS($A$2:$A2842,$A2842,$D$2:$D2842,$D2842,$M$2:$M2842,"Major")=1,1,0))</f>
        <v>1</v>
      </c>
      <c r="U2842">
        <f>IF(M2842&lt;&gt;"Minor",0,IF(COUNTIFS($A$2:$A2842,$A2842,$D$2:$D2842,$D2842,$M$2:$M2842,"Minor")=1,1,0))</f>
        <v>0</v>
      </c>
    </row>
    <row r="2843">
      <c r="A2843" t="inlineStr">
        <is>
          <t xml:space="preserve">9a175f97e92a638a5697307799ea3b8b8f419aac</t>
        </is>
      </c>
      <c r="B2843" t="inlineStr">
        <is>
          <t xml:space="preserve">The Miracle Heiress</t>
        </is>
      </c>
      <c r="C2843" t="inlineStr">
        <is>
          <t xml:space="preserve">Die Wundererbin</t>
        </is>
      </c>
      <c r="D2843" t="inlineStr">
        <is>
          <t xml:space="preserve">ef0a5a6ee8f63487a7964c8291f1f9d86f7d747a</t>
        </is>
      </c>
      <c r="E2843" t="inlineStr">
        <is>
          <t xml:space="preserve">Episode 62: Umgang Mit Der ESS-Gruppe</t>
        </is>
      </c>
      <c r="F2843">
        <v>62</v>
      </c>
      <c r="G2843" t="inlineStr">
        <is>
          <t xml:space="preserve">0:29-0:37</t>
        </is>
      </c>
      <c r="H2843" t="inlineStr">
        <is>
          <t xml:space="preserve">Resolved</t>
        </is>
      </c>
      <c r="I2843" t="inlineStr">
        <is>
          <t xml:space="preserve">Remarks: [Script Error]
Line from script:
"â€žMiss Nadja, Sie sehen absolut umwerfend ausâ€œ, sagte Melissa und legte ihr eine Halskette an."
-----
Note (if required): Address / continuity issue. Melissa and Nadja should use â€œdu,â€_x009d_ not formal â€œSie.â€_x009d_ Suggested: â€œNadja, du siehst absolut umwerfend aus.â€_x009d_</t>
        </is>
      </c>
      <c r="J2843" t="inlineStr">
        <is>
          <t xml:space="preserve">VOA</t>
        </is>
      </c>
      <c r="K2843" t="inlineStr">
        <is>
          <t xml:space="preserve">Script Error</t>
        </is>
      </c>
      <c r="L2843" t="inlineStr">
        <is>
          <t xml:space="preserve">Script error</t>
        </is>
      </c>
      <c r="M2843" t="str">
        <f>IFERROR(IF(VLOOKUP(L2843,'Quantification'!$A:$B,2,FALSE)&amp;""="","Unclassified",VLOOKUP(L2843,'Quantification'!$A:$B,2,FALSE)),"Unclassified")</f>
        <v>Major</v>
      </c>
      <c r="N2843" t="inlineStr">
        <is>
          <t xml:space="preserve">con-khera.mirjam@pocketfm.com</t>
        </is>
      </c>
      <c r="O2843" t="inlineStr">
        <is>
          <t xml:space="preserve">Issues found in raw</t>
        </is>
      </c>
      <c r="P2843" t="str">
        <f>IF(OR(O2843="Issues found in master",O2843="Final master"),"Master",IF(OR(O2843="Ready for Master",O2843="Issues found in raw",O2843="Raw under QC",O2843="Issues resolved in raw"),"Raw","-"))</f>
        <v>Raw</v>
      </c>
      <c r="Q2843" s="13">
        <v>46261.15138888889</v>
      </c>
      <c r="R2843" t="inlineStr">
        <is>
          <t xml:space="preserve">2026-08 (Aug)</t>
        </is>
      </c>
      <c r="S2843">
        <f>IF(M2843="Not an error",0,IF(COUNTIFS($A$2:$A2843,$A2843,$D$2:$D2843,$D2843,$M$2:$M2843,"&lt;&gt;Not an error")=1,1,0))</f>
        <v>0</v>
      </c>
      <c r="T2843">
        <f>IF(M2843&lt;&gt;"Major",0,IF(COUNTIFS($A$2:$A2843,$A2843,$D$2:$D2843,$D2843,$M$2:$M2843,"Major")=1,1,0))</f>
        <v>0</v>
      </c>
      <c r="U2843">
        <f>IF(M2843&lt;&gt;"Minor",0,IF(COUNTIFS($A$2:$A2843,$A2843,$D$2:$D2843,$D2843,$M$2:$M2843,"Minor")=1,1,0))</f>
        <v>0</v>
      </c>
    </row>
    <row r="2844">
      <c r="A2844" t="inlineStr">
        <is>
          <t xml:space="preserve">9a175f97e92a638a5697307799ea3b8b8f419aac</t>
        </is>
      </c>
      <c r="B2844" t="inlineStr">
        <is>
          <t xml:space="preserve">The Miracle Heiress</t>
        </is>
      </c>
      <c r="C2844" t="inlineStr">
        <is>
          <t xml:space="preserve">Die Wundererbin</t>
        </is>
      </c>
      <c r="D2844" t="inlineStr">
        <is>
          <t xml:space="preserve">ef0a5a6ee8f63487a7964c8291f1f9d86f7d747a</t>
        </is>
      </c>
      <c r="E2844" t="inlineStr">
        <is>
          <t xml:space="preserve">Episode 62: Umgang Mit Der ESS-Gruppe</t>
        </is>
      </c>
      <c r="F2844">
        <v>62</v>
      </c>
      <c r="G2844" t="inlineStr">
        <is>
          <t xml:space="preserve">0:37-0:41</t>
        </is>
      </c>
      <c r="H2844" t="inlineStr">
        <is>
          <t xml:space="preserve">Resolved</t>
        </is>
      </c>
      <c r="I2844" t="inlineStr">
        <is>
          <t xml:space="preserve">Remarks: [Script Error]
Line from script:
"â€žEhrlich gesagt, in diesem Kleid sehen Sie sogar noch schÃ¶ner aus als Aurora.â€œ"
-----
Note (if required): Address / continuity issue. Melissa and Nadja should use â€œdu,â€_x009d_ not formal â€œSie.â€_x009d_ Suggested: â€œEhrlich gesagt, in diesem Kleid siehst du sogar noch schÃ¶ner aus als Aurora.â€_x009d_</t>
        </is>
      </c>
      <c r="J2844" t="inlineStr">
        <is>
          <t xml:space="preserve">VOA</t>
        </is>
      </c>
      <c r="K2844" t="inlineStr">
        <is>
          <t xml:space="preserve">Modulation</t>
        </is>
      </c>
      <c r="L2844" t="inlineStr">
        <is>
          <t xml:space="preserve">Modulation</t>
        </is>
      </c>
      <c r="M2844" t="str">
        <f>IFERROR(IF(VLOOKUP(L2844,'Quantification'!$A:$B,2,FALSE)&amp;""="","Unclassified",VLOOKUP(L2844,'Quantification'!$A:$B,2,FALSE)),"Unclassified")</f>
        <v>Minor</v>
      </c>
      <c r="N2844" t="inlineStr">
        <is>
          <t xml:space="preserve">con-khera.mirjam@pocketfm.com</t>
        </is>
      </c>
      <c r="O2844" t="inlineStr">
        <is>
          <t xml:space="preserve">Issues found in raw</t>
        </is>
      </c>
      <c r="P2844" t="str">
        <f>IF(OR(O2844="Issues found in master",O2844="Final master"),"Master",IF(OR(O2844="Ready for Master",O2844="Issues found in raw",O2844="Raw under QC",O2844="Issues resolved in raw"),"Raw","-"))</f>
        <v>Raw</v>
      </c>
      <c r="Q2844" s="13">
        <v>46261.15138888889</v>
      </c>
      <c r="R2844" t="inlineStr">
        <is>
          <t xml:space="preserve">2026-08 (Aug)</t>
        </is>
      </c>
      <c r="S2844">
        <f>IF(M2844="Not an error",0,IF(COUNTIFS($A$2:$A2844,$A2844,$D$2:$D2844,$D2844,$M$2:$M2844,"&lt;&gt;Not an error")=1,1,0))</f>
        <v>0</v>
      </c>
      <c r="T2844">
        <f>IF(M2844&lt;&gt;"Major",0,IF(COUNTIFS($A$2:$A2844,$A2844,$D$2:$D2844,$D2844,$M$2:$M2844,"Major")=1,1,0))</f>
        <v>0</v>
      </c>
      <c r="U2844">
        <f>IF(M2844&lt;&gt;"Minor",0,IF(COUNTIFS($A$2:$A2844,$A2844,$D$2:$D2844,$D2844,$M$2:$M2844,"Minor")=1,1,0))</f>
        <v>1</v>
      </c>
    </row>
    <row r="2845">
      <c r="A2845" t="inlineStr">
        <is>
          <t xml:space="preserve">9a175f97e92a638a5697307799ea3b8b8f419aac</t>
        </is>
      </c>
      <c r="B2845" t="inlineStr">
        <is>
          <t xml:space="preserve">The Miracle Heiress</t>
        </is>
      </c>
      <c r="C2845" t="inlineStr">
        <is>
          <t xml:space="preserve">Die Wundererbin</t>
        </is>
      </c>
      <c r="D2845" t="inlineStr">
        <is>
          <t xml:space="preserve">ef0a5a6ee8f63487a7964c8291f1f9d86f7d747a</t>
        </is>
      </c>
      <c r="E2845" t="inlineStr">
        <is>
          <t xml:space="preserve">Episode 62: Umgang Mit Der ESS-Gruppe</t>
        </is>
      </c>
      <c r="F2845">
        <v>62</v>
      </c>
      <c r="G2845" t="inlineStr">
        <is>
          <t xml:space="preserve">0:57-1:01</t>
        </is>
      </c>
      <c r="H2845" t="inlineStr">
        <is>
          <t xml:space="preserve">Resolved</t>
        </is>
      </c>
      <c r="I2845" t="inlineStr">
        <is>
          <t xml:space="preserve">Remarks: [Script Error]
Line from script:
"â€žMiss Nadja, Ihre ZÃ¼ge sind so markant und elegant."
-----
Note (if required): Address / continuity issue. Melissa and Nadja should use â€œdu,â€_x009d_ not formal â€œSie/Ihre.â€_x009d_ Suggested: â€œNadja, deine ZÃ¼ge sind so markant und elegant.â€_x009d_</t>
        </is>
      </c>
      <c r="J2845" t="inlineStr">
        <is>
          <t xml:space="preserve">VOA</t>
        </is>
      </c>
      <c r="K2845" t="inlineStr">
        <is>
          <t xml:space="preserve">Script Error</t>
        </is>
      </c>
      <c r="L2845" t="inlineStr">
        <is>
          <t xml:space="preserve">Script error</t>
        </is>
      </c>
      <c r="M2845" t="str">
        <f>IFERROR(IF(VLOOKUP(L2845,'Quantification'!$A:$B,2,FALSE)&amp;""="","Unclassified",VLOOKUP(L2845,'Quantification'!$A:$B,2,FALSE)),"Unclassified")</f>
        <v>Major</v>
      </c>
      <c r="N2845" t="inlineStr">
        <is>
          <t xml:space="preserve">con-khera.mirjam@pocketfm.com</t>
        </is>
      </c>
      <c r="O2845" t="inlineStr">
        <is>
          <t xml:space="preserve">Issues found in raw</t>
        </is>
      </c>
      <c r="P2845" t="str">
        <f>IF(OR(O2845="Issues found in master",O2845="Final master"),"Master",IF(OR(O2845="Ready for Master",O2845="Issues found in raw",O2845="Raw under QC",O2845="Issues resolved in raw"),"Raw","-"))</f>
        <v>Raw</v>
      </c>
      <c r="Q2845" s="13">
        <v>46261.15138888889</v>
      </c>
      <c r="R2845" t="inlineStr">
        <is>
          <t xml:space="preserve">2026-08 (Aug)</t>
        </is>
      </c>
      <c r="S2845">
        <f>IF(M2845="Not an error",0,IF(COUNTIFS($A$2:$A2845,$A2845,$D$2:$D2845,$D2845,$M$2:$M2845,"&lt;&gt;Not an error")=1,1,0))</f>
        <v>0</v>
      </c>
      <c r="T2845">
        <f>IF(M2845&lt;&gt;"Major",0,IF(COUNTIFS($A$2:$A2845,$A2845,$D$2:$D2845,$D2845,$M$2:$M2845,"Major")=1,1,0))</f>
        <v>0</v>
      </c>
      <c r="U2845">
        <f>IF(M2845&lt;&gt;"Minor",0,IF(COUNTIFS($A$2:$A2845,$A2845,$D$2:$D2845,$D2845,$M$2:$M2845,"Minor")=1,1,0))</f>
        <v>0</v>
      </c>
    </row>
    <row r="2846">
      <c r="A2846" t="inlineStr">
        <is>
          <t xml:space="preserve">9a175f97e92a638a5697307799ea3b8b8f419aac</t>
        </is>
      </c>
      <c r="B2846" t="inlineStr">
        <is>
          <t xml:space="preserve">The Miracle Heiress</t>
        </is>
      </c>
      <c r="C2846" t="inlineStr">
        <is>
          <t xml:space="preserve">Die Wundererbin</t>
        </is>
      </c>
      <c r="D2846" t="inlineStr">
        <is>
          <t xml:space="preserve">ef0a5a6ee8f63487a7964c8291f1f9d86f7d747a</t>
        </is>
      </c>
      <c r="E2846" t="inlineStr">
        <is>
          <t xml:space="preserve">Episode 62: Umgang Mit Der ESS-Gruppe</t>
        </is>
      </c>
      <c r="F2846">
        <v>62</v>
      </c>
      <c r="G2846" t="inlineStr">
        <is>
          <t xml:space="preserve">1:01-1:05</t>
        </is>
      </c>
      <c r="H2846" t="inlineStr">
        <is>
          <t xml:space="preserve">Resolved</t>
        </is>
      </c>
      <c r="I2846" t="inlineStr">
        <is>
          <t xml:space="preserve">Remarks: [Script Error]
Line from script:
"Sie haben die Ausstrahlung einer Prinzessin von blauem Blut."
-----
Note (if required): Address / continuity issue. Melissa and Nadja should use â€œdu,â€_x009d_ not formal â€œSie.â€_x009d_ Suggested: â€œDu hast die Ausstrahlung einer Prinzessin von blauem Blut.â€_x009d_</t>
        </is>
      </c>
      <c r="J2846" t="inlineStr">
        <is>
          <t xml:space="preserve">VOA</t>
        </is>
      </c>
      <c r="K2846" t="inlineStr">
        <is>
          <t xml:space="preserve">Script Error</t>
        </is>
      </c>
      <c r="L2846" t="inlineStr">
        <is>
          <t xml:space="preserve">Script error</t>
        </is>
      </c>
      <c r="M2846" t="str">
        <f>IFERROR(IF(VLOOKUP(L2846,'Quantification'!$A:$B,2,FALSE)&amp;""="","Unclassified",VLOOKUP(L2846,'Quantification'!$A:$B,2,FALSE)),"Unclassified")</f>
        <v>Major</v>
      </c>
      <c r="N2846" t="inlineStr">
        <is>
          <t xml:space="preserve">con-khera.mirjam@pocketfm.com</t>
        </is>
      </c>
      <c r="O2846" t="inlineStr">
        <is>
          <t xml:space="preserve">Issues found in raw</t>
        </is>
      </c>
      <c r="P2846" t="str">
        <f>IF(OR(O2846="Issues found in master",O2846="Final master"),"Master",IF(OR(O2846="Ready for Master",O2846="Issues found in raw",O2846="Raw under QC",O2846="Issues resolved in raw"),"Raw","-"))</f>
        <v>Raw</v>
      </c>
      <c r="Q2846" s="13">
        <v>46261.15138888889</v>
      </c>
      <c r="R2846" t="inlineStr">
        <is>
          <t xml:space="preserve">2026-08 (Aug)</t>
        </is>
      </c>
      <c r="S2846">
        <f>IF(M2846="Not an error",0,IF(COUNTIFS($A$2:$A2846,$A2846,$D$2:$D2846,$D2846,$M$2:$M2846,"&lt;&gt;Not an error")=1,1,0))</f>
        <v>0</v>
      </c>
      <c r="T2846">
        <f>IF(M2846&lt;&gt;"Major",0,IF(COUNTIFS($A$2:$A2846,$A2846,$D$2:$D2846,$D2846,$M$2:$M2846,"Major")=1,1,0))</f>
        <v>0</v>
      </c>
      <c r="U2846">
        <f>IF(M2846&lt;&gt;"Minor",0,IF(COUNTIFS($A$2:$A2846,$A2846,$D$2:$D2846,$D2846,$M$2:$M2846,"Minor")=1,1,0))</f>
        <v>0</v>
      </c>
    </row>
    <row r="2847">
      <c r="A2847" t="inlineStr">
        <is>
          <t xml:space="preserve">9a175f97e92a638a5697307799ea3b8b8f419aac</t>
        </is>
      </c>
      <c r="B2847" t="inlineStr">
        <is>
          <t xml:space="preserve">The Miracle Heiress</t>
        </is>
      </c>
      <c r="C2847" t="inlineStr">
        <is>
          <t xml:space="preserve">Die Wundererbin</t>
        </is>
      </c>
      <c r="D2847" t="inlineStr">
        <is>
          <t xml:space="preserve">ef0a5a6ee8f63487a7964c8291f1f9d86f7d747a</t>
        </is>
      </c>
      <c r="E2847" t="inlineStr">
        <is>
          <t xml:space="preserve">Episode 62: Umgang Mit Der ESS-Gruppe</t>
        </is>
      </c>
      <c r="F2847">
        <v>62</v>
      </c>
      <c r="G2847" t="inlineStr">
        <is>
          <t xml:space="preserve">1:21-1:26</t>
        </is>
      </c>
      <c r="H2847" t="inlineStr">
        <is>
          <t xml:space="preserve">Resolved</t>
        </is>
      </c>
      <c r="I2847" t="inlineStr">
        <is>
          <t xml:space="preserve">Remarks: [Script Error]
Line from script:
"â€žWenn ich Mister Hawthorne wÃ¤re, hÃ¤tten Sie mich schon lÃ¤ngst um den Finger gewickelt."
-----
Note (if required): Address / continuity issue. Melissa and Nadja should use â€œdu,â€_x009d_ not formal â€œSie.â€_x009d_ Suggested: â€œWenn ich Mister Hawthorne wÃ¤re, hÃ¤ttest du mich schon lÃ¤ngst um den Finger gewickelt.â€_x009d_</t>
        </is>
      </c>
      <c r="J2847" t="inlineStr">
        <is>
          <t xml:space="preserve">VOA</t>
        </is>
      </c>
      <c r="K2847" t="inlineStr">
        <is>
          <t xml:space="preserve">Script Error</t>
        </is>
      </c>
      <c r="L2847" t="inlineStr">
        <is>
          <t xml:space="preserve">Script error</t>
        </is>
      </c>
      <c r="M2847" t="str">
        <f>IFERROR(IF(VLOOKUP(L2847,'Quantification'!$A:$B,2,FALSE)&amp;""="","Unclassified",VLOOKUP(L2847,'Quantification'!$A:$B,2,FALSE)),"Unclassified")</f>
        <v>Major</v>
      </c>
      <c r="N2847" t="inlineStr">
        <is>
          <t xml:space="preserve">con-khera.mirjam@pocketfm.com</t>
        </is>
      </c>
      <c r="O2847" t="inlineStr">
        <is>
          <t xml:space="preserve">Issues found in raw</t>
        </is>
      </c>
      <c r="P2847" t="str">
        <f>IF(OR(O2847="Issues found in master",O2847="Final master"),"Master",IF(OR(O2847="Ready for Master",O2847="Issues found in raw",O2847="Raw under QC",O2847="Issues resolved in raw"),"Raw","-"))</f>
        <v>Raw</v>
      </c>
      <c r="Q2847" s="13">
        <v>46261.15138888889</v>
      </c>
      <c r="R2847" t="inlineStr">
        <is>
          <t xml:space="preserve">2026-08 (Aug)</t>
        </is>
      </c>
      <c r="S2847">
        <f>IF(M2847="Not an error",0,IF(COUNTIFS($A$2:$A2847,$A2847,$D$2:$D2847,$D2847,$M$2:$M2847,"&lt;&gt;Not an error")=1,1,0))</f>
        <v>0</v>
      </c>
      <c r="T2847">
        <f>IF(M2847&lt;&gt;"Major",0,IF(COUNTIFS($A$2:$A2847,$A2847,$D$2:$D2847,$D2847,$M$2:$M2847,"Major")=1,1,0))</f>
        <v>0</v>
      </c>
      <c r="U2847">
        <f>IF(M2847&lt;&gt;"Minor",0,IF(COUNTIFS($A$2:$A2847,$A2847,$D$2:$D2847,$D2847,$M$2:$M2847,"Minor")=1,1,0))</f>
        <v>0</v>
      </c>
    </row>
    <row r="2848">
      <c r="A2848" t="inlineStr">
        <is>
          <t xml:space="preserve">9a175f97e92a638a5697307799ea3b8b8f419aac</t>
        </is>
      </c>
      <c r="B2848" t="inlineStr">
        <is>
          <t xml:space="preserve">The Miracle Heiress</t>
        </is>
      </c>
      <c r="C2848" t="inlineStr">
        <is>
          <t xml:space="preserve">Die Wundererbin</t>
        </is>
      </c>
      <c r="D2848" t="inlineStr">
        <is>
          <t xml:space="preserve">ef0a5a6ee8f63487a7964c8291f1f9d86f7d747a</t>
        </is>
      </c>
      <c r="E2848" t="inlineStr">
        <is>
          <t xml:space="preserve">Episode 62: Umgang Mit Der ESS-Gruppe</t>
        </is>
      </c>
      <c r="F2848">
        <v>62</v>
      </c>
      <c r="G2848" t="inlineStr">
        <is>
          <t xml:space="preserve">1:27-1:30</t>
        </is>
      </c>
      <c r="H2848" t="inlineStr">
        <is>
          <t xml:space="preserve">Resolved</t>
        </is>
      </c>
      <c r="I2848" t="inlineStr">
        <is>
          <t xml:space="preserve">Remarks: [Script Error]
Line from script:
"Seien Sie einfach selbstbewusst, Miss Nadja."
-----
Note (if required): Address / continuity issue. Melissa and Nadja should use â€œdu,â€_x009d_ not formal â€œSie.â€_x009d_ Suggested: â€œSei einfach selbstbewusst, Nadja.â€_x009d_</t>
        </is>
      </c>
      <c r="J2848" t="inlineStr">
        <is>
          <t xml:space="preserve">VOA</t>
        </is>
      </c>
      <c r="K2848" t="inlineStr">
        <is>
          <t xml:space="preserve">Script Error</t>
        </is>
      </c>
      <c r="L2848" t="inlineStr">
        <is>
          <t xml:space="preserve">Script error</t>
        </is>
      </c>
      <c r="M2848" t="str">
        <f>IFERROR(IF(VLOOKUP(L2848,'Quantification'!$A:$B,2,FALSE)&amp;""="","Unclassified",VLOOKUP(L2848,'Quantification'!$A:$B,2,FALSE)),"Unclassified")</f>
        <v>Major</v>
      </c>
      <c r="N2848" t="inlineStr">
        <is>
          <t xml:space="preserve">con-khera.mirjam@pocketfm.com</t>
        </is>
      </c>
      <c r="O2848" t="inlineStr">
        <is>
          <t xml:space="preserve">Issues found in raw</t>
        </is>
      </c>
      <c r="P2848" t="str">
        <f>IF(OR(O2848="Issues found in master",O2848="Final master"),"Master",IF(OR(O2848="Ready for Master",O2848="Issues found in raw",O2848="Raw under QC",O2848="Issues resolved in raw"),"Raw","-"))</f>
        <v>Raw</v>
      </c>
      <c r="Q2848" s="13">
        <v>46261.15138888889</v>
      </c>
      <c r="R2848" t="inlineStr">
        <is>
          <t xml:space="preserve">2026-08 (Aug)</t>
        </is>
      </c>
      <c r="S2848">
        <f>IF(M2848="Not an error",0,IF(COUNTIFS($A$2:$A2848,$A2848,$D$2:$D2848,$D2848,$M$2:$M2848,"&lt;&gt;Not an error")=1,1,0))</f>
        <v>0</v>
      </c>
      <c r="T2848">
        <f>IF(M2848&lt;&gt;"Major",0,IF(COUNTIFS($A$2:$A2848,$A2848,$D$2:$D2848,$D2848,$M$2:$M2848,"Major")=1,1,0))</f>
        <v>0</v>
      </c>
      <c r="U2848">
        <f>IF(M2848&lt;&gt;"Minor",0,IF(COUNTIFS($A$2:$A2848,$A2848,$D$2:$D2848,$D2848,$M$2:$M2848,"Minor")=1,1,0))</f>
        <v>0</v>
      </c>
    </row>
    <row r="2849">
      <c r="A2849" t="inlineStr">
        <is>
          <t xml:space="preserve">9a175f97e92a638a5697307799ea3b8b8f419aac</t>
        </is>
      </c>
      <c r="B2849" t="inlineStr">
        <is>
          <t xml:space="preserve">The Miracle Heiress</t>
        </is>
      </c>
      <c r="C2849" t="inlineStr">
        <is>
          <t xml:space="preserve">Die Wundererbin</t>
        </is>
      </c>
      <c r="D2849" t="inlineStr">
        <is>
          <t xml:space="preserve">ef0a5a6ee8f63487a7964c8291f1f9d86f7d747a</t>
        </is>
      </c>
      <c r="E2849" t="inlineStr">
        <is>
          <t xml:space="preserve">Episode 62: Umgang Mit Der ESS-Gruppe</t>
        </is>
      </c>
      <c r="F2849">
        <v>62</v>
      </c>
      <c r="G2849" t="inlineStr">
        <is>
          <t xml:space="preserve">1:30-1:33</t>
        </is>
      </c>
      <c r="H2849" t="inlineStr">
        <is>
          <t xml:space="preserve">Resolved</t>
        </is>
      </c>
      <c r="I2849" t="inlineStr">
        <is>
          <t xml:space="preserve">Remarks: [Script Error]
Line from script:
"Sie werden heute sein Herz erobern, ich weiÃŸ es."
-----
Note (if required): Address / continuity issue. Melissa and Nadja should use â€œdu,â€_x009d_ not formal â€œSie.â€_x009d_ Suggested: â€œDu wirst heute sein Herz erobern, ich weiÃŸ es.â€_x009d_</t>
        </is>
      </c>
      <c r="J2849" t="inlineStr">
        <is>
          <t xml:space="preserve">VOA</t>
        </is>
      </c>
      <c r="K2849" t="inlineStr">
        <is>
          <t xml:space="preserve">Script Error</t>
        </is>
      </c>
      <c r="L2849" t="inlineStr">
        <is>
          <t xml:space="preserve">Script error</t>
        </is>
      </c>
      <c r="M2849" t="str">
        <f>IFERROR(IF(VLOOKUP(L2849,'Quantification'!$A:$B,2,FALSE)&amp;""="","Unclassified",VLOOKUP(L2849,'Quantification'!$A:$B,2,FALSE)),"Unclassified")</f>
        <v>Major</v>
      </c>
      <c r="N2849" t="inlineStr">
        <is>
          <t xml:space="preserve">con-khera.mirjam@pocketfm.com</t>
        </is>
      </c>
      <c r="O2849" t="inlineStr">
        <is>
          <t xml:space="preserve">Issues found in raw</t>
        </is>
      </c>
      <c r="P2849" t="str">
        <f>IF(OR(O2849="Issues found in master",O2849="Final master"),"Master",IF(OR(O2849="Ready for Master",O2849="Issues found in raw",O2849="Raw under QC",O2849="Issues resolved in raw"),"Raw","-"))</f>
        <v>Raw</v>
      </c>
      <c r="Q2849" s="13">
        <v>46261.15138888889</v>
      </c>
      <c r="R2849" t="inlineStr">
        <is>
          <t xml:space="preserve">2026-08 (Aug)</t>
        </is>
      </c>
      <c r="S2849">
        <f>IF(M2849="Not an error",0,IF(COUNTIFS($A$2:$A2849,$A2849,$D$2:$D2849,$D2849,$M$2:$M2849,"&lt;&gt;Not an error")=1,1,0))</f>
        <v>0</v>
      </c>
      <c r="T2849">
        <f>IF(M2849&lt;&gt;"Major",0,IF(COUNTIFS($A$2:$A2849,$A2849,$D$2:$D2849,$D2849,$M$2:$M2849,"Major")=1,1,0))</f>
        <v>0</v>
      </c>
      <c r="U2849">
        <f>IF(M2849&lt;&gt;"Minor",0,IF(COUNTIFS($A$2:$A2849,$A2849,$D$2:$D2849,$D2849,$M$2:$M2849,"Minor")=1,1,0))</f>
        <v>0</v>
      </c>
    </row>
    <row r="2850">
      <c r="A2850" t="inlineStr">
        <is>
          <t xml:space="preserve">9a175f97e92a638a5697307799ea3b8b8f419aac</t>
        </is>
      </c>
      <c r="B2850" t="inlineStr">
        <is>
          <t xml:space="preserve">The Miracle Heiress</t>
        </is>
      </c>
      <c r="C2850" t="inlineStr">
        <is>
          <t xml:space="preserve">Die Wundererbin</t>
        </is>
      </c>
      <c r="D2850" t="inlineStr">
        <is>
          <t xml:space="preserve">ef0a5a6ee8f63487a7964c8291f1f9d86f7d747a</t>
        </is>
      </c>
      <c r="E2850" t="inlineStr">
        <is>
          <t xml:space="preserve">Episode 62: Umgang Mit Der ESS-Gruppe</t>
        </is>
      </c>
      <c r="F2850">
        <v>62</v>
      </c>
      <c r="G2850" t="inlineStr">
        <is>
          <t xml:space="preserve">1:34-1:37</t>
        </is>
      </c>
      <c r="H2850" t="inlineStr">
        <is>
          <t xml:space="preserve">Resolved</t>
        </is>
      </c>
      <c r="I2850" t="inlineStr">
        <is>
          <t xml:space="preserve">Remarks: [Script Error]
Line from script:
"In diesem Moment klopfte Helen an die Tür."
-----
Note (if required): Character continuity issue. Helen has been established as Seraphina’s assistant, so this may be a role mix-up. Renee would be more likely here, since she has been positioned closer to Nadja after receiving the bracelet gift.</t>
        </is>
      </c>
      <c r="J2850" t="inlineStr">
        <is>
          <t xml:space="preserve">VOA</t>
        </is>
      </c>
      <c r="K2850" t="inlineStr">
        <is>
          <t xml:space="preserve">Script Error</t>
        </is>
      </c>
      <c r="L2850" t="inlineStr">
        <is>
          <t xml:space="preserve">Script error</t>
        </is>
      </c>
      <c r="M2850" t="str">
        <f>IFERROR(IF(VLOOKUP(L2850,'Quantification'!$A:$B,2,FALSE)&amp;""="","Unclassified",VLOOKUP(L2850,'Quantification'!$A:$B,2,FALSE)),"Unclassified")</f>
        <v>Major</v>
      </c>
      <c r="N2850" t="inlineStr">
        <is>
          <t xml:space="preserve">con-khera.mirjam@pocketfm.com</t>
        </is>
      </c>
      <c r="O2850" t="inlineStr">
        <is>
          <t xml:space="preserve">Issues found in raw</t>
        </is>
      </c>
      <c r="P2850" t="str">
        <f>IF(OR(O2850="Issues found in master",O2850="Final master"),"Master",IF(OR(O2850="Ready for Master",O2850="Issues found in raw",O2850="Raw under QC",O2850="Issues resolved in raw"),"Raw","-"))</f>
        <v>Raw</v>
      </c>
      <c r="Q2850" s="13">
        <v>46261.15138888889</v>
      </c>
      <c r="R2850" t="inlineStr">
        <is>
          <t xml:space="preserve">2026-08 (Aug)</t>
        </is>
      </c>
      <c r="S2850">
        <f>IF(M2850="Not an error",0,IF(COUNTIFS($A$2:$A2850,$A2850,$D$2:$D2850,$D2850,$M$2:$M2850,"&lt;&gt;Not an error")=1,1,0))</f>
        <v>0</v>
      </c>
      <c r="T2850">
        <f>IF(M2850&lt;&gt;"Major",0,IF(COUNTIFS($A$2:$A2850,$A2850,$D$2:$D2850,$D2850,$M$2:$M2850,"Major")=1,1,0))</f>
        <v>0</v>
      </c>
      <c r="U2850">
        <f>IF(M2850&lt;&gt;"Minor",0,IF(COUNTIFS($A$2:$A2850,$A2850,$D$2:$D2850,$D2850,$M$2:$M2850,"Minor")=1,1,0))</f>
        <v>0</v>
      </c>
    </row>
    <row r="2851">
      <c r="A2851" t="inlineStr">
        <is>
          <t xml:space="preserve">9a175f97e92a638a5697307799ea3b8b8f419aac</t>
        </is>
      </c>
      <c r="B2851" t="inlineStr">
        <is>
          <t xml:space="preserve">The Miracle Heiress</t>
        </is>
      </c>
      <c r="C2851" t="inlineStr">
        <is>
          <t xml:space="preserve">Die Wundererbin</t>
        </is>
      </c>
      <c r="D2851" t="inlineStr">
        <is>
          <t xml:space="preserve">ef0a5a6ee8f63487a7964c8291f1f9d86f7d747a</t>
        </is>
      </c>
      <c r="E2851" t="inlineStr">
        <is>
          <t xml:space="preserve">Episode 62: Umgang Mit Der ESS-Gruppe</t>
        </is>
      </c>
      <c r="F2851">
        <v>62</v>
      </c>
      <c r="G2851" t="inlineStr">
        <is>
          <t xml:space="preserve">3:18-3:25</t>
        </is>
      </c>
      <c r="H2851" t="inlineStr">
        <is>
          <t xml:space="preserve">Resolved</t>
        </is>
      </c>
      <c r="I2851" t="inlineStr">
        <is>
          <t xml:space="preserve">Remarks: [Audio Quality]
Line from script:
"„Die Luft im Garten ist um diese Tageszeit so erfrischend. Das hebt immer meine Laune. Ich komme mit.“"
-----
Note (if required): Speaker / voice issue. This line sounds as if Damien is speaking in the audio, but it should be Nadja.</t>
        </is>
      </c>
      <c r="J2851" t="inlineStr">
        <is>
          <t xml:space="preserve">VOA</t>
        </is>
      </c>
      <c r="K2851" t="inlineStr">
        <is>
          <t xml:space="preserve">Audio quality</t>
        </is>
      </c>
      <c r="L2851" t="inlineStr">
        <is>
          <t xml:space="preserve">Audio quality</t>
        </is>
      </c>
      <c r="M2851" t="str">
        <f>IFERROR(IF(VLOOKUP(L2851,'Quantification'!$A:$B,2,FALSE)&amp;""="","Unclassified",VLOOKUP(L2851,'Quantification'!$A:$B,2,FALSE)),"Unclassified")</f>
        <v>Major</v>
      </c>
      <c r="N2851" t="inlineStr">
        <is>
          <t xml:space="preserve">con-khera.mirjam@pocketfm.com</t>
        </is>
      </c>
      <c r="O2851" t="inlineStr">
        <is>
          <t xml:space="preserve">Issues found in raw</t>
        </is>
      </c>
      <c r="P2851" t="str">
        <f>IF(OR(O2851="Issues found in master",O2851="Final master"),"Master",IF(OR(O2851="Ready for Master",O2851="Issues found in raw",O2851="Raw under QC",O2851="Issues resolved in raw"),"Raw","-"))</f>
        <v>Raw</v>
      </c>
      <c r="Q2851" s="13">
        <v>46261.15138888889</v>
      </c>
      <c r="R2851" t="inlineStr">
        <is>
          <t xml:space="preserve">2026-08 (Aug)</t>
        </is>
      </c>
      <c r="S2851">
        <f>IF(M2851="Not an error",0,IF(COUNTIFS($A$2:$A2851,$A2851,$D$2:$D2851,$D2851,$M$2:$M2851,"&lt;&gt;Not an error")=1,1,0))</f>
        <v>0</v>
      </c>
      <c r="T2851">
        <f>IF(M2851&lt;&gt;"Major",0,IF(COUNTIFS($A$2:$A2851,$A2851,$D$2:$D2851,$D2851,$M$2:$M2851,"Major")=1,1,0))</f>
        <v>0</v>
      </c>
      <c r="U2851">
        <f>IF(M2851&lt;&gt;"Minor",0,IF(COUNTIFS($A$2:$A2851,$A2851,$D$2:$D2851,$D2851,$M$2:$M2851,"Minor")=1,1,0))</f>
        <v>0</v>
      </c>
    </row>
    <row r="2852">
      <c r="A2852" t="inlineStr">
        <is>
          <t xml:space="preserve">9a175f97e92a638a5697307799ea3b8b8f419aac</t>
        </is>
      </c>
      <c r="B2852" t="inlineStr">
        <is>
          <t xml:space="preserve">The Miracle Heiress</t>
        </is>
      </c>
      <c r="C2852" t="inlineStr">
        <is>
          <t xml:space="preserve">Die Wundererbin</t>
        </is>
      </c>
      <c r="D2852" t="inlineStr">
        <is>
          <t xml:space="preserve">ef0a5a6ee8f63487a7964c8291f1f9d86f7d747a</t>
        </is>
      </c>
      <c r="E2852" t="inlineStr">
        <is>
          <t xml:space="preserve">Episode 62: Umgang Mit Der ESS-Gruppe</t>
        </is>
      </c>
      <c r="F2852">
        <v>62</v>
      </c>
      <c r="G2852" t="inlineStr">
        <is>
          <t xml:space="preserve">6:45-6:47</t>
        </is>
      </c>
      <c r="H2852" t="inlineStr">
        <is>
          <t xml:space="preserve">Resolved</t>
        </is>
      </c>
      <c r="I2852" t="inlineStr">
        <is>
          <t xml:space="preserve">Remarks: [Script Error]
Line from script:
"Und was zum Teufel machst du so frÃ¼h bei ihr zu Hause?"
-----
Note (if required): Logic issue. Ryder does not know where Damien is, so â€œbei ihr zu Hauseâ€_x009d_ does not make sense. If anything, he could ask why Damien is at the Blackwell house / with Auroraâ€™s family, but only if he has been told that context first. Suggested: â€œUnd was zum Teufel machst du so frÃ¼h bei den Blackwells?â€_x009d_ or â€œUnd was zum Teufel machst du so frÃ¼h bei ihrer Familie?â€_x009d_</t>
        </is>
      </c>
      <c r="J2852" t="inlineStr">
        <is>
          <t xml:space="preserve">VOA</t>
        </is>
      </c>
      <c r="K2852" t="inlineStr">
        <is>
          <t xml:space="preserve">Script Error</t>
        </is>
      </c>
      <c r="L2852" t="inlineStr">
        <is>
          <t xml:space="preserve">Script error</t>
        </is>
      </c>
      <c r="M2852" t="str">
        <f>IFERROR(IF(VLOOKUP(L2852,'Quantification'!$A:$B,2,FALSE)&amp;""="","Unclassified",VLOOKUP(L2852,'Quantification'!$A:$B,2,FALSE)),"Unclassified")</f>
        <v>Major</v>
      </c>
      <c r="N2852" t="inlineStr">
        <is>
          <t xml:space="preserve">con-khera.mirjam@pocketfm.com</t>
        </is>
      </c>
      <c r="O2852" t="inlineStr">
        <is>
          <t xml:space="preserve">Issues found in raw</t>
        </is>
      </c>
      <c r="P2852" t="str">
        <f>IF(OR(O2852="Issues found in master",O2852="Final master"),"Master",IF(OR(O2852="Ready for Master",O2852="Issues found in raw",O2852="Raw under QC",O2852="Issues resolved in raw"),"Raw","-"))</f>
        <v>Raw</v>
      </c>
      <c r="Q2852" s="13">
        <v>46261.15138888889</v>
      </c>
      <c r="R2852" t="inlineStr">
        <is>
          <t xml:space="preserve">2026-08 (Aug)</t>
        </is>
      </c>
      <c r="S2852">
        <f>IF(M2852="Not an error",0,IF(COUNTIFS($A$2:$A2852,$A2852,$D$2:$D2852,$D2852,$M$2:$M2852,"&lt;&gt;Not an error")=1,1,0))</f>
        <v>0</v>
      </c>
      <c r="T2852">
        <f>IF(M2852&lt;&gt;"Major",0,IF(COUNTIFS($A$2:$A2852,$A2852,$D$2:$D2852,$D2852,$M$2:$M2852,"Major")=1,1,0))</f>
        <v>0</v>
      </c>
      <c r="U2852">
        <f>IF(M2852&lt;&gt;"Minor",0,IF(COUNTIFS($A$2:$A2852,$A2852,$D$2:$D2852,$D2852,$M$2:$M2852,"Minor")=1,1,0))</f>
        <v>0</v>
      </c>
    </row>
    <row r="2853">
      <c r="A2853" t="inlineStr">
        <is>
          <t xml:space="preserve">9a175f97e92a638a5697307799ea3b8b8f419aac</t>
        </is>
      </c>
      <c r="B2853" t="inlineStr">
        <is>
          <t xml:space="preserve">The Miracle Heiress</t>
        </is>
      </c>
      <c r="C2853" t="inlineStr">
        <is>
          <t xml:space="preserve">Die Wundererbin</t>
        </is>
      </c>
      <c r="D2853" t="inlineStr">
        <is>
          <t xml:space="preserve">ef0a5a6ee8f63487a7964c8291f1f9d86f7d747a</t>
        </is>
      </c>
      <c r="E2853" t="inlineStr">
        <is>
          <t xml:space="preserve">Episode 62: Umgang Mit Der ESS-Gruppe</t>
        </is>
      </c>
      <c r="F2853">
        <v>62</v>
      </c>
      <c r="G2853" t="inlineStr">
        <is>
          <t xml:space="preserve">6:55-6:56</t>
        </is>
      </c>
      <c r="H2853" t="inlineStr">
        <is>
          <t xml:space="preserve">Resolved</t>
        </is>
      </c>
      <c r="I2853" t="inlineStr">
        <is>
          <t xml:space="preserve">Remarks: [Script Error]
Line from script:
"Damien legte auf, er war nicht in der Stimmung für Ryders Gerede."
-----
Note (if required): Dialogue logic issue. This feels inconsistent because Damien called Ryder himself. If he is not in the mood for Ryder’s comments, the reason for calling him should be clearer, or the line should be revised.</t>
        </is>
      </c>
      <c r="J2853" t="inlineStr">
        <is>
          <t xml:space="preserve">VOA</t>
        </is>
      </c>
      <c r="K2853" t="inlineStr">
        <is>
          <t xml:space="preserve">Script Error</t>
        </is>
      </c>
      <c r="L2853" t="inlineStr">
        <is>
          <t xml:space="preserve">Script error</t>
        </is>
      </c>
      <c r="M2853" t="str">
        <f>IFERROR(IF(VLOOKUP(L2853,'Quantification'!$A:$B,2,FALSE)&amp;""="","Unclassified",VLOOKUP(L2853,'Quantification'!$A:$B,2,FALSE)),"Unclassified")</f>
        <v>Major</v>
      </c>
      <c r="N2853" t="inlineStr">
        <is>
          <t xml:space="preserve">con-khera.mirjam@pocketfm.com</t>
        </is>
      </c>
      <c r="O2853" t="inlineStr">
        <is>
          <t xml:space="preserve">Issues found in raw</t>
        </is>
      </c>
      <c r="P2853" t="str">
        <f>IF(OR(O2853="Issues found in master",O2853="Final master"),"Master",IF(OR(O2853="Ready for Master",O2853="Issues found in raw",O2853="Raw under QC",O2853="Issues resolved in raw"),"Raw","-"))</f>
        <v>Raw</v>
      </c>
      <c r="Q2853" s="13">
        <v>46261.15138888889</v>
      </c>
      <c r="R2853" t="inlineStr">
        <is>
          <t xml:space="preserve">2026-08 (Aug)</t>
        </is>
      </c>
      <c r="S2853">
        <f>IF(M2853="Not an error",0,IF(COUNTIFS($A$2:$A2853,$A2853,$D$2:$D2853,$D2853,$M$2:$M2853,"&lt;&gt;Not an error")=1,1,0))</f>
        <v>0</v>
      </c>
      <c r="T2853">
        <f>IF(M2853&lt;&gt;"Major",0,IF(COUNTIFS($A$2:$A2853,$A2853,$D$2:$D2853,$D2853,$M$2:$M2853,"Major")=1,1,0))</f>
        <v>0</v>
      </c>
      <c r="U2853">
        <f>IF(M2853&lt;&gt;"Minor",0,IF(COUNTIFS($A$2:$A2853,$A2853,$D$2:$D2853,$D2853,$M$2:$M2853,"Minor")=1,1,0))</f>
        <v>0</v>
      </c>
    </row>
    <row r="2854">
      <c r="A2854" t="inlineStr">
        <is>
          <t xml:space="preserve">9a175f97e92a638a5697307799ea3b8b8f419aac</t>
        </is>
      </c>
      <c r="B2854" t="inlineStr">
        <is>
          <t xml:space="preserve">The Miracle Heiress</t>
        </is>
      </c>
      <c r="C2854" t="inlineStr">
        <is>
          <t xml:space="preserve">Die Wundererbin</t>
        </is>
      </c>
      <c r="D2854" t="inlineStr">
        <is>
          <t xml:space="preserve">ef0a5a6ee8f63487a7964c8291f1f9d86f7d747a</t>
        </is>
      </c>
      <c r="E2854" t="inlineStr">
        <is>
          <t xml:space="preserve">Episode 62: Umgang Mit Der ESS-Gruppe</t>
        </is>
      </c>
      <c r="F2854">
        <v>62</v>
      </c>
      <c r="G2854" t="inlineStr">
        <is>
          <t xml:space="preserve">6:59-7:07</t>
        </is>
      </c>
      <c r="H2854" t="inlineStr">
        <is>
          <t xml:space="preserve">Resolved</t>
        </is>
      </c>
      <c r="I2854" t="inlineStr">
        <is>
          <t xml:space="preserve">Remarks: [Script Error]
Line from script:
"Für eine Sekunde überlegte er ernsthaft, Ryder aufzuspüren, nur um ihm eine reinzuhauen, aber er beherrschte sich."
-----
Note (if required): Motivation issue. Damien’s reaction feels exaggerated and unclear unless Ryder said something much more offensive right before. Suggested: clarify what triggers this level of anger, or soften the reaction.</t>
        </is>
      </c>
      <c r="J2854" t="inlineStr">
        <is>
          <t xml:space="preserve">VOA</t>
        </is>
      </c>
      <c r="K2854" t="inlineStr">
        <is>
          <t xml:space="preserve">Script Error</t>
        </is>
      </c>
      <c r="L2854" t="inlineStr">
        <is>
          <t xml:space="preserve">Script error</t>
        </is>
      </c>
      <c r="M2854" t="str">
        <f>IFERROR(IF(VLOOKUP(L2854,'Quantification'!$A:$B,2,FALSE)&amp;""="","Unclassified",VLOOKUP(L2854,'Quantification'!$A:$B,2,FALSE)),"Unclassified")</f>
        <v>Major</v>
      </c>
      <c r="N2854" t="inlineStr">
        <is>
          <t xml:space="preserve">con-khera.mirjam@pocketfm.com</t>
        </is>
      </c>
      <c r="O2854" t="inlineStr">
        <is>
          <t xml:space="preserve">Issues found in raw</t>
        </is>
      </c>
      <c r="P2854" t="str">
        <f>IF(OR(O2854="Issues found in master",O2854="Final master"),"Master",IF(OR(O2854="Ready for Master",O2854="Issues found in raw",O2854="Raw under QC",O2854="Issues resolved in raw"),"Raw","-"))</f>
        <v>Raw</v>
      </c>
      <c r="Q2854" s="13">
        <v>46261.15138888889</v>
      </c>
      <c r="R2854" t="inlineStr">
        <is>
          <t xml:space="preserve">2026-08 (Aug)</t>
        </is>
      </c>
      <c r="S2854">
        <f>IF(M2854="Not an error",0,IF(COUNTIFS($A$2:$A2854,$A2854,$D$2:$D2854,$D2854,$M$2:$M2854,"&lt;&gt;Not an error")=1,1,0))</f>
        <v>0</v>
      </c>
      <c r="T2854">
        <f>IF(M2854&lt;&gt;"Major",0,IF(COUNTIFS($A$2:$A2854,$A2854,$D$2:$D2854,$D2854,$M$2:$M2854,"Major")=1,1,0))</f>
        <v>0</v>
      </c>
      <c r="U2854">
        <f>IF(M2854&lt;&gt;"Minor",0,IF(COUNTIFS($A$2:$A2854,$A2854,$D$2:$D2854,$D2854,$M$2:$M2854,"Minor")=1,1,0))</f>
        <v>0</v>
      </c>
    </row>
    <row r="2855">
      <c r="A2855" t="inlineStr">
        <is>
          <t xml:space="preserve">9a175f97e92a638a5697307799ea3b8b8f419aac</t>
        </is>
      </c>
      <c r="B2855" t="inlineStr">
        <is>
          <t xml:space="preserve">The Miracle Heiress</t>
        </is>
      </c>
      <c r="C2855" t="inlineStr">
        <is>
          <t xml:space="preserve">Die Wundererbin</t>
        </is>
      </c>
      <c r="D2855" t="inlineStr">
        <is>
          <t xml:space="preserve">4f117490eef664808c62b726d2939a73a6577dec</t>
        </is>
      </c>
      <c r="E2855" t="inlineStr">
        <is>
          <t xml:space="preserve">Episode 63: Aurora Wird Wieder Alle in Ihre Schranken Weisen</t>
        </is>
      </c>
      <c r="F2855">
        <v>63</v>
      </c>
      <c r="G2855" t="inlineStr">
        <is>
          <t xml:space="preserve">0:00-0:16</t>
        </is>
      </c>
      <c r="H2855" t="inlineStr">
        <is>
          <t xml:space="preserve">Resolved</t>
        </is>
      </c>
      <c r="I2855" t="inlineStr">
        <is>
          <t xml:space="preserve">Remarks: [Script Error]
Line from script:
"Nadjas Versuch, Damien zu bezaubern, scheiterte kläglich, sobald Aurora hereinkam. Ein Gewitter zog auf ihrem Gesicht auf. Als Damien ihren Ausdruck sah, dachte er sofort, es ginge um Nadja. Damit lag er vollkommen falsch."
-----
Note (if required): Recap / repetition issue. This summarizes a beat that has already been established instead of moving the scene forward. Suggested: remove the recap and continue directly with Aurora’s actual concern.</t>
        </is>
      </c>
      <c r="J2855" t="inlineStr">
        <is>
          <t xml:space="preserve">VOA</t>
        </is>
      </c>
      <c r="K2855" t="inlineStr">
        <is>
          <t xml:space="preserve">Script Error</t>
        </is>
      </c>
      <c r="L2855" t="inlineStr">
        <is>
          <t xml:space="preserve">Script error</t>
        </is>
      </c>
      <c r="M2855" t="str">
        <f>IFERROR(IF(VLOOKUP(L2855,'Quantification'!$A:$B,2,FALSE)&amp;""="","Unclassified",VLOOKUP(L2855,'Quantification'!$A:$B,2,FALSE)),"Unclassified")</f>
        <v>Major</v>
      </c>
      <c r="N2855" t="inlineStr">
        <is>
          <t xml:space="preserve">con-khera.mirjam@pocketfm.com</t>
        </is>
      </c>
      <c r="O2855" t="inlineStr">
        <is>
          <t xml:space="preserve">Issues found in raw</t>
        </is>
      </c>
      <c r="P2855" t="str">
        <f>IF(OR(O2855="Issues found in master",O2855="Final master"),"Master",IF(OR(O2855="Ready for Master",O2855="Issues found in raw",O2855="Raw under QC",O2855="Issues resolved in raw"),"Raw","-"))</f>
        <v>Raw</v>
      </c>
      <c r="Q2855" s="13">
        <v>46261.15138888889</v>
      </c>
      <c r="R2855" t="inlineStr">
        <is>
          <t xml:space="preserve">2026-08 (Aug)</t>
        </is>
      </c>
      <c r="S2855">
        <f>IF(M2855="Not an error",0,IF(COUNTIFS($A$2:$A2855,$A2855,$D$2:$D2855,$D2855,$M$2:$M2855,"&lt;&gt;Not an error")=1,1,0))</f>
        <v>1</v>
      </c>
      <c r="T2855">
        <f>IF(M2855&lt;&gt;"Major",0,IF(COUNTIFS($A$2:$A2855,$A2855,$D$2:$D2855,$D2855,$M$2:$M2855,"Major")=1,1,0))</f>
        <v>1</v>
      </c>
      <c r="U2855">
        <f>IF(M2855&lt;&gt;"Minor",0,IF(COUNTIFS($A$2:$A2855,$A2855,$D$2:$D2855,$D2855,$M$2:$M2855,"Minor")=1,1,0))</f>
        <v>0</v>
      </c>
    </row>
    <row r="2856">
      <c r="A2856" t="inlineStr">
        <is>
          <t xml:space="preserve">9a175f97e92a638a5697307799ea3b8b8f419aac</t>
        </is>
      </c>
      <c r="B2856" t="inlineStr">
        <is>
          <t xml:space="preserve">The Miracle Heiress</t>
        </is>
      </c>
      <c r="C2856" t="inlineStr">
        <is>
          <t xml:space="preserve">Die Wundererbin</t>
        </is>
      </c>
      <c r="D2856" t="inlineStr">
        <is>
          <t xml:space="preserve">4f117490eef664808c62b726d2939a73a6577dec</t>
        </is>
      </c>
      <c r="E2856" t="inlineStr">
        <is>
          <t xml:space="preserve">Episode 63: Aurora Wird Wieder Alle in Ihre Schranken Weisen</t>
        </is>
      </c>
      <c r="F2856">
        <v>63</v>
      </c>
      <c r="G2856" t="inlineStr">
        <is>
          <t xml:space="preserve">4:20-4:25</t>
        </is>
      </c>
      <c r="H2856" t="inlineStr">
        <is>
          <t xml:space="preserve">Resolved</t>
        </is>
      </c>
      <c r="I2856" t="inlineStr">
        <is>
          <t xml:space="preserve">Remarks: [Audio Quality]
Line from script:
"Eine Vorladung von Aurora war zu einem beruflichen Todesurteil geworden."
-----
Note (if required): There is a noticeable tone change on this line.</t>
        </is>
      </c>
      <c r="J2856" t="inlineStr">
        <is>
          <t xml:space="preserve">VOA</t>
        </is>
      </c>
      <c r="K2856" t="inlineStr">
        <is>
          <t xml:space="preserve">Tone change</t>
        </is>
      </c>
      <c r="L2856" t="inlineStr">
        <is>
          <t xml:space="preserve">Tone change</t>
        </is>
      </c>
      <c r="M2856" t="str">
        <f>IFERROR(IF(VLOOKUP(L2856,'Quantification'!$A:$B,2,FALSE)&amp;""="","Unclassified",VLOOKUP(L2856,'Quantification'!$A:$B,2,FALSE)),"Unclassified")</f>
        <v>Minor</v>
      </c>
      <c r="N2856" t="inlineStr">
        <is>
          <t xml:space="preserve">con-khera.mirjam@pocketfm.com</t>
        </is>
      </c>
      <c r="O2856" t="inlineStr">
        <is>
          <t xml:space="preserve">Issues found in raw</t>
        </is>
      </c>
      <c r="P2856" t="str">
        <f>IF(OR(O2856="Issues found in master",O2856="Final master"),"Master",IF(OR(O2856="Ready for Master",O2856="Issues found in raw",O2856="Raw under QC",O2856="Issues resolved in raw"),"Raw","-"))</f>
        <v>Raw</v>
      </c>
      <c r="Q2856" s="13">
        <v>46261.15138888889</v>
      </c>
      <c r="R2856" t="inlineStr">
        <is>
          <t xml:space="preserve">2026-08 (Aug)</t>
        </is>
      </c>
      <c r="S2856">
        <f>IF(M2856="Not an error",0,IF(COUNTIFS($A$2:$A2856,$A2856,$D$2:$D2856,$D2856,$M$2:$M2856,"&lt;&gt;Not an error")=1,1,0))</f>
        <v>0</v>
      </c>
      <c r="T2856">
        <f>IF(M2856&lt;&gt;"Major",0,IF(COUNTIFS($A$2:$A2856,$A2856,$D$2:$D2856,$D2856,$M$2:$M2856,"Major")=1,1,0))</f>
        <v>0</v>
      </c>
      <c r="U2856">
        <f>IF(M2856&lt;&gt;"Minor",0,IF(COUNTIFS($A$2:$A2856,$A2856,$D$2:$D2856,$D2856,$M$2:$M2856,"Minor")=1,1,0))</f>
        <v>1</v>
      </c>
    </row>
    <row r="2857">
      <c r="A2857" t="inlineStr">
        <is>
          <t xml:space="preserve">9a175f97e92a638a5697307799ea3b8b8f419aac</t>
        </is>
      </c>
      <c r="B2857" t="inlineStr">
        <is>
          <t xml:space="preserve">The Miracle Heiress</t>
        </is>
      </c>
      <c r="C2857" t="inlineStr">
        <is>
          <t xml:space="preserve">Die Wundererbin</t>
        </is>
      </c>
      <c r="D2857" t="inlineStr">
        <is>
          <t xml:space="preserve">4f117490eef664808c62b726d2939a73a6577dec</t>
        </is>
      </c>
      <c r="E2857" t="inlineStr">
        <is>
          <t xml:space="preserve">Episode 63: Aurora Wird Wieder Alle in Ihre Schranken Weisen</t>
        </is>
      </c>
      <c r="F2857">
        <v>63</v>
      </c>
      <c r="G2857" t="inlineStr">
        <is>
          <t xml:space="preserve">11:14-11:21</t>
        </is>
      </c>
      <c r="H2857" t="inlineStr">
        <is>
          <t xml:space="preserve">Resolved</t>
        </is>
      </c>
      <c r="I2857" t="inlineStr">
        <is>
          <t xml:space="preserve">Remarks: [Script Error]
Line from script:
"Als die Produktionsleiterin auf den Laptop starrte, fÃ¼hlte es sich an, als wÃ¼rde ihr der Boden unter den FÃ¼ÃŸen weggezogen."
-----
Note (if required): Grammar issue. The passive construction is incomplete; â€œwerdenâ€_x009d_ is missing at the end. Suggested: â€œ... als wÃ¼rde ihr der Boden unter den FÃ¼ÃŸen weggezogen werden.â€_x009d_</t>
        </is>
      </c>
      <c r="J2857" t="inlineStr">
        <is>
          <t xml:space="preserve">VOA</t>
        </is>
      </c>
      <c r="K2857" t="inlineStr">
        <is>
          <t xml:space="preserve">Script Error</t>
        </is>
      </c>
      <c r="L2857" t="inlineStr">
        <is>
          <t xml:space="preserve">Script error</t>
        </is>
      </c>
      <c r="M2857" t="str">
        <f>IFERROR(IF(VLOOKUP(L2857,'Quantification'!$A:$B,2,FALSE)&amp;""="","Unclassified",VLOOKUP(L2857,'Quantification'!$A:$B,2,FALSE)),"Unclassified")</f>
        <v>Major</v>
      </c>
      <c r="N2857" t="inlineStr">
        <is>
          <t xml:space="preserve">con-khera.mirjam@pocketfm.com</t>
        </is>
      </c>
      <c r="O2857" t="inlineStr">
        <is>
          <t xml:space="preserve">Issues found in raw</t>
        </is>
      </c>
      <c r="P2857" t="str">
        <f>IF(OR(O2857="Issues found in master",O2857="Final master"),"Master",IF(OR(O2857="Ready for Master",O2857="Issues found in raw",O2857="Raw under QC",O2857="Issues resolved in raw"),"Raw","-"))</f>
        <v>Raw</v>
      </c>
      <c r="Q2857" s="13">
        <v>46261.15138888889</v>
      </c>
      <c r="R2857" t="inlineStr">
        <is>
          <t xml:space="preserve">2026-08 (Aug)</t>
        </is>
      </c>
      <c r="S2857">
        <f>IF(M2857="Not an error",0,IF(COUNTIFS($A$2:$A2857,$A2857,$D$2:$D2857,$D2857,$M$2:$M2857,"&lt;&gt;Not an error")=1,1,0))</f>
        <v>0</v>
      </c>
      <c r="T2857">
        <f>IF(M2857&lt;&gt;"Major",0,IF(COUNTIFS($A$2:$A2857,$A2857,$D$2:$D2857,$D2857,$M$2:$M2857,"Major")=1,1,0))</f>
        <v>0</v>
      </c>
      <c r="U2857">
        <f>IF(M2857&lt;&gt;"Minor",0,IF(COUNTIFS($A$2:$A2857,$A2857,$D$2:$D2857,$D2857,$M$2:$M2857,"Minor")=1,1,0))</f>
        <v>0</v>
      </c>
    </row>
    <row r="2858">
      <c r="A2858" t="inlineStr">
        <is>
          <t xml:space="preserve">9a175f97e92a638a5697307799ea3b8b8f419aac</t>
        </is>
      </c>
      <c r="B2858" t="inlineStr">
        <is>
          <t xml:space="preserve">The Miracle Heiress</t>
        </is>
      </c>
      <c r="C2858" t="inlineStr">
        <is>
          <t xml:space="preserve">Die Wundererbin</t>
        </is>
      </c>
      <c r="D2858" t="inlineStr">
        <is>
          <t xml:space="preserve">aac4fd48e9a229a1cead5f6409fdad397e9b9b59</t>
        </is>
      </c>
      <c r="E2858" t="inlineStr">
        <is>
          <t xml:space="preserve">Episode 64: Die Polizei Heute Wieder Bei Blackwell Mode</t>
        </is>
      </c>
      <c r="F2858">
        <v>64</v>
      </c>
      <c r="G2858" t="inlineStr">
        <is>
          <t xml:space="preserve">00:00-0:29</t>
        </is>
      </c>
      <c r="H2858" t="inlineStr">
        <is>
          <t xml:space="preserve">Resolved</t>
        </is>
      </c>
      <c r="I2858" t="inlineStr">
        <is>
          <t xml:space="preserve">Remarks: [Script Error]
Line from script:
"Nach dem Frühstück setzte Damien Aurora im Büro ab. Sobald Aurora das Büro betrat, rief sie nacheinander mehrere Leute zu sich: Kenneth, den Leiter der Linienproduktion, den Produktionsleiter und die Lagerleiterin."
-----
Note (if required): Recap / repetition issue. This summarizes information that has already been established and is not needed here. Suggested: remove the recap and continue directly with the new confrontation or investigation beat.</t>
        </is>
      </c>
      <c r="J2858" t="inlineStr">
        <is>
          <t xml:space="preserve">VOA</t>
        </is>
      </c>
      <c r="K2858" t="inlineStr">
        <is>
          <t xml:space="preserve">Script Error</t>
        </is>
      </c>
      <c r="L2858" t="inlineStr">
        <is>
          <t xml:space="preserve">Script error</t>
        </is>
      </c>
      <c r="M2858" t="str">
        <f>IFERROR(IF(VLOOKUP(L2858,'Quantification'!$A:$B,2,FALSE)&amp;""="","Unclassified",VLOOKUP(L2858,'Quantification'!$A:$B,2,FALSE)),"Unclassified")</f>
        <v>Major</v>
      </c>
      <c r="N2858" t="inlineStr">
        <is>
          <t xml:space="preserve">con-khera.mirjam@pocketfm.com</t>
        </is>
      </c>
      <c r="O2858" t="inlineStr">
        <is>
          <t xml:space="preserve">Issues found in raw</t>
        </is>
      </c>
      <c r="P2858" t="str">
        <f>IF(OR(O2858="Issues found in master",O2858="Final master"),"Master",IF(OR(O2858="Ready for Master",O2858="Issues found in raw",O2858="Raw under QC",O2858="Issues resolved in raw"),"Raw","-"))</f>
        <v>Raw</v>
      </c>
      <c r="Q2858" s="13">
        <v>46261.15138888889</v>
      </c>
      <c r="R2858" t="inlineStr">
        <is>
          <t xml:space="preserve">2026-08 (Aug)</t>
        </is>
      </c>
      <c r="S2858">
        <f>IF(M2858="Not an error",0,IF(COUNTIFS($A$2:$A2858,$A2858,$D$2:$D2858,$D2858,$M$2:$M2858,"&lt;&gt;Not an error")=1,1,0))</f>
        <v>1</v>
      </c>
      <c r="T2858">
        <f>IF(M2858&lt;&gt;"Major",0,IF(COUNTIFS($A$2:$A2858,$A2858,$D$2:$D2858,$D2858,$M$2:$M2858,"Major")=1,1,0))</f>
        <v>1</v>
      </c>
      <c r="U2858">
        <f>IF(M2858&lt;&gt;"Minor",0,IF(COUNTIFS($A$2:$A2858,$A2858,$D$2:$D2858,$D2858,$M$2:$M2858,"Minor")=1,1,0))</f>
        <v>0</v>
      </c>
    </row>
    <row r="2859">
      <c r="A2859" t="inlineStr">
        <is>
          <t xml:space="preserve">9a175f97e92a638a5697307799ea3b8b8f419aac</t>
        </is>
      </c>
      <c r="B2859" t="inlineStr">
        <is>
          <t xml:space="preserve">The Miracle Heiress</t>
        </is>
      </c>
      <c r="C2859" t="inlineStr">
        <is>
          <t xml:space="preserve">Die Wundererbin</t>
        </is>
      </c>
      <c r="D2859" t="inlineStr">
        <is>
          <t xml:space="preserve">4ae0645946dd2dd859488236196eabe153ac82dc</t>
        </is>
      </c>
      <c r="E2859" t="inlineStr">
        <is>
          <t xml:space="preserve">Episode 65: Geständnisse Und Konsequenzen</t>
        </is>
      </c>
      <c r="F2859">
        <v>65</v>
      </c>
      <c r="G2859" t="inlineStr">
        <is>
          <t xml:space="preserve">0:09-0:12</t>
        </is>
      </c>
      <c r="H2859" t="inlineStr">
        <is>
          <t xml:space="preserve">Resolved</t>
        </is>
      </c>
      <c r="I2859" t="inlineStr">
        <is>
          <t xml:space="preserve">Remarks: [Script Error]
Line from script:
"Sie haben alles verloren."
-----
Note (if required): Pronoun / meaning issue. This should be â€œwir,â€_x009d_ not â€œsie,â€_x009d_ because the speaker is referring to their own side/group. Suggested: â€œWir haben alles verloren.â€_x009d_</t>
        </is>
      </c>
      <c r="J2859" t="inlineStr">
        <is>
          <t xml:space="preserve">VOA</t>
        </is>
      </c>
      <c r="K2859" t="inlineStr">
        <is>
          <t xml:space="preserve">Script Error</t>
        </is>
      </c>
      <c r="L2859" t="inlineStr">
        <is>
          <t xml:space="preserve">Script error</t>
        </is>
      </c>
      <c r="M2859" t="str">
        <f>IFERROR(IF(VLOOKUP(L2859,'Quantification'!$A:$B,2,FALSE)&amp;""="","Unclassified",VLOOKUP(L2859,'Quantification'!$A:$B,2,FALSE)),"Unclassified")</f>
        <v>Major</v>
      </c>
      <c r="N2859" t="inlineStr">
        <is>
          <t xml:space="preserve">con-khera.mirjam@pocketfm.com</t>
        </is>
      </c>
      <c r="O2859" t="inlineStr">
        <is>
          <t xml:space="preserve">Issues found in raw</t>
        </is>
      </c>
      <c r="P2859" t="str">
        <f>IF(OR(O2859="Issues found in master",O2859="Final master"),"Master",IF(OR(O2859="Ready for Master",O2859="Issues found in raw",O2859="Raw under QC",O2859="Issues resolved in raw"),"Raw","-"))</f>
        <v>Raw</v>
      </c>
      <c r="Q2859" s="13">
        <v>46261.15138888889</v>
      </c>
      <c r="R2859" t="inlineStr">
        <is>
          <t xml:space="preserve">2026-08 (Aug)</t>
        </is>
      </c>
      <c r="S2859">
        <f>IF(M2859="Not an error",0,IF(COUNTIFS($A$2:$A2859,$A2859,$D$2:$D2859,$D2859,$M$2:$M2859,"&lt;&gt;Not an error")=1,1,0))</f>
        <v>1</v>
      </c>
      <c r="T2859">
        <f>IF(M2859&lt;&gt;"Major",0,IF(COUNTIFS($A$2:$A2859,$A2859,$D$2:$D2859,$D2859,$M$2:$M2859,"Major")=1,1,0))</f>
        <v>1</v>
      </c>
      <c r="U2859">
        <f>IF(M2859&lt;&gt;"Minor",0,IF(COUNTIFS($A$2:$A2859,$A2859,$D$2:$D2859,$D2859,$M$2:$M2859,"Minor")=1,1,0))</f>
        <v>0</v>
      </c>
    </row>
    <row r="2860">
      <c r="A2860" t="inlineStr">
        <is>
          <t xml:space="preserve">9a175f97e92a638a5697307799ea3b8b8f419aac</t>
        </is>
      </c>
      <c r="B2860" t="inlineStr">
        <is>
          <t xml:space="preserve">The Miracle Heiress</t>
        </is>
      </c>
      <c r="C2860" t="inlineStr">
        <is>
          <t xml:space="preserve">Die Wundererbin</t>
        </is>
      </c>
      <c r="D2860" t="inlineStr">
        <is>
          <t xml:space="preserve">4ae0645946dd2dd859488236196eabe153ac82dc</t>
        </is>
      </c>
      <c r="E2860" t="inlineStr">
        <is>
          <t xml:space="preserve">Episode 65: Geständnisse Und Konsequenzen</t>
        </is>
      </c>
      <c r="F2860">
        <v>65</v>
      </c>
      <c r="G2860" t="inlineStr">
        <is>
          <t xml:space="preserve">0:20-0:23</t>
        </is>
      </c>
      <c r="H2860" t="inlineStr">
        <is>
          <t xml:space="preserve">Resolved</t>
        </is>
      </c>
      <c r="I2860" t="inlineStr">
        <is>
          <t xml:space="preserve">Remarks: [Script Error]
Line from script:
"Keinen einzigen Cent haben sie zurÃ¼ckbekommen."
-----
Note (if required): Pronoun / meaning issue. This should be â€œwir,â€_x009d_ not â€œsie,â€_x009d_ because the speaker is referring to their own side/group. Suggested: â€œKeinen einzigen Cent haben wir zurÃ¼ckbekommen.â€_x009d_</t>
        </is>
      </c>
      <c r="J2860" t="inlineStr">
        <is>
          <t xml:space="preserve">VOA</t>
        </is>
      </c>
      <c r="K2860" t="inlineStr">
        <is>
          <t xml:space="preserve">Script Error</t>
        </is>
      </c>
      <c r="L2860" t="inlineStr">
        <is>
          <t xml:space="preserve">Script error</t>
        </is>
      </c>
      <c r="M2860" t="str">
        <f>IFERROR(IF(VLOOKUP(L2860,'Quantification'!$A:$B,2,FALSE)&amp;""="","Unclassified",VLOOKUP(L2860,'Quantification'!$A:$B,2,FALSE)),"Unclassified")</f>
        <v>Major</v>
      </c>
      <c r="N2860" t="inlineStr">
        <is>
          <t xml:space="preserve">con-khera.mirjam@pocketfm.com</t>
        </is>
      </c>
      <c r="O2860" t="inlineStr">
        <is>
          <t xml:space="preserve">Issues found in raw</t>
        </is>
      </c>
      <c r="P2860" t="str">
        <f>IF(OR(O2860="Issues found in master",O2860="Final master"),"Master",IF(OR(O2860="Ready for Master",O2860="Issues found in raw",O2860="Raw under QC",O2860="Issues resolved in raw"),"Raw","-"))</f>
        <v>Raw</v>
      </c>
      <c r="Q2860" s="13">
        <v>46261.15138888889</v>
      </c>
      <c r="R2860" t="inlineStr">
        <is>
          <t xml:space="preserve">2026-08 (Aug)</t>
        </is>
      </c>
      <c r="S2860">
        <f>IF(M2860="Not an error",0,IF(COUNTIFS($A$2:$A2860,$A2860,$D$2:$D2860,$D2860,$M$2:$M2860,"&lt;&gt;Not an error")=1,1,0))</f>
        <v>0</v>
      </c>
      <c r="T2860">
        <f>IF(M2860&lt;&gt;"Major",0,IF(COUNTIFS($A$2:$A2860,$A2860,$D$2:$D2860,$D2860,$M$2:$M2860,"Major")=1,1,0))</f>
        <v>0</v>
      </c>
      <c r="U2860">
        <f>IF(M2860&lt;&gt;"Minor",0,IF(COUNTIFS($A$2:$A2860,$A2860,$D$2:$D2860,$D2860,$M$2:$M2860,"Minor")=1,1,0))</f>
        <v>0</v>
      </c>
    </row>
    <row r="2861">
      <c r="A2861" t="inlineStr">
        <is>
          <t xml:space="preserve">9a175f97e92a638a5697307799ea3b8b8f419aac</t>
        </is>
      </c>
      <c r="B2861" t="inlineStr">
        <is>
          <t xml:space="preserve">The Miracle Heiress</t>
        </is>
      </c>
      <c r="C2861" t="inlineStr">
        <is>
          <t xml:space="preserve">Die Wundererbin</t>
        </is>
      </c>
      <c r="D2861" t="inlineStr">
        <is>
          <t xml:space="preserve">4ae0645946dd2dd859488236196eabe153ac82dc</t>
        </is>
      </c>
      <c r="E2861" t="inlineStr">
        <is>
          <t xml:space="preserve">Episode 65: Geständnisse Und Konsequenzen</t>
        </is>
      </c>
      <c r="F2861">
        <v>65</v>
      </c>
      <c r="G2861" t="inlineStr">
        <is>
          <t xml:space="preserve">5:12-5:20</t>
        </is>
      </c>
      <c r="H2861" t="inlineStr">
        <is>
          <t xml:space="preserve">Resolved</t>
        </is>
      </c>
      <c r="I2861" t="inlineStr">
        <is>
          <t xml:space="preserve">Remarks: [Script Error]
Line from script:
"Sagen Sie mir, das Geld, das Sie ihm jeden Monat gegeben haben, wurde es auf ein Konto eingezahlt oder haben Sie ihm Bargeld gegeben?"
-----
Note (if required): Dialogue / payoff issue. This question is introduced but not answered, so the investigative thread feels incomplete. Suggested: either add the answer or remove the question if it is not relevant to the next reveal.</t>
        </is>
      </c>
      <c r="J2861" t="inlineStr">
        <is>
          <t xml:space="preserve">VOA</t>
        </is>
      </c>
      <c r="K2861" t="inlineStr">
        <is>
          <t xml:space="preserve">Script Error</t>
        </is>
      </c>
      <c r="L2861" t="inlineStr">
        <is>
          <t xml:space="preserve">Script error</t>
        </is>
      </c>
      <c r="M2861" t="str">
        <f>IFERROR(IF(VLOOKUP(L2861,'Quantification'!$A:$B,2,FALSE)&amp;""="","Unclassified",VLOOKUP(L2861,'Quantification'!$A:$B,2,FALSE)),"Unclassified")</f>
        <v>Major</v>
      </c>
      <c r="N2861" t="inlineStr">
        <is>
          <t xml:space="preserve">con-khera.mirjam@pocketfm.com</t>
        </is>
      </c>
      <c r="O2861" t="inlineStr">
        <is>
          <t xml:space="preserve">Issues found in raw</t>
        </is>
      </c>
      <c r="P2861" t="str">
        <f>IF(OR(O2861="Issues found in master",O2861="Final master"),"Master",IF(OR(O2861="Ready for Master",O2861="Issues found in raw",O2861="Raw under QC",O2861="Issues resolved in raw"),"Raw","-"))</f>
        <v>Raw</v>
      </c>
      <c r="Q2861" s="13">
        <v>46261.15138888889</v>
      </c>
      <c r="R2861" t="inlineStr">
        <is>
          <t xml:space="preserve">2026-08 (Aug)</t>
        </is>
      </c>
      <c r="S2861">
        <f>IF(M2861="Not an error",0,IF(COUNTIFS($A$2:$A2861,$A2861,$D$2:$D2861,$D2861,$M$2:$M2861,"&lt;&gt;Not an error")=1,1,0))</f>
        <v>0</v>
      </c>
      <c r="T2861">
        <f>IF(M2861&lt;&gt;"Major",0,IF(COUNTIFS($A$2:$A2861,$A2861,$D$2:$D2861,$D2861,$M$2:$M2861,"Major")=1,1,0))</f>
        <v>0</v>
      </c>
      <c r="U2861">
        <f>IF(M2861&lt;&gt;"Minor",0,IF(COUNTIFS($A$2:$A2861,$A2861,$D$2:$D2861,$D2861,$M$2:$M2861,"Minor")=1,1,0))</f>
        <v>0</v>
      </c>
    </row>
    <row r="2862">
      <c r="A2862" t="inlineStr">
        <is>
          <t xml:space="preserve">9a175f97e92a638a5697307799ea3b8b8f419aac</t>
        </is>
      </c>
      <c r="B2862" t="inlineStr">
        <is>
          <t xml:space="preserve">The Miracle Heiress</t>
        </is>
      </c>
      <c r="C2862" t="inlineStr">
        <is>
          <t xml:space="preserve">Die Wundererbin</t>
        </is>
      </c>
      <c r="D2862" t="inlineStr">
        <is>
          <t xml:space="preserve">1084726aca01b4a355636119102fa7020f0fac6d</t>
        </is>
      </c>
      <c r="E2862" t="inlineStr">
        <is>
          <t xml:space="preserve">Episode 66: Videoanruf</t>
        </is>
      </c>
      <c r="F2862">
        <v>66</v>
      </c>
      <c r="G2862" t="inlineStr">
        <is>
          <t xml:space="preserve">00:00-0:13</t>
        </is>
      </c>
      <c r="H2862" t="inlineStr">
        <is>
          <t xml:space="preserve">Resolved</t>
        </is>
      </c>
      <c r="I2862" t="inlineStr">
        <is>
          <t xml:space="preserve">Remarks: [Script Error]
Line from script:
"Ein einziger Anruf hatte Steven schwer zugesetzt. Nadja und Seraphina eilten an seine Seite, und ein mulmiges Gefühl machte sich in ihnen breit. Sie ahnten, dass etwas mit Aurora nicht stimmte."
-----
Note (if required): Recap / repetition issue. This summarizes information that has already been established and can be removed so the episode continues more smoothly from the next new beat.</t>
        </is>
      </c>
      <c r="J2862" t="inlineStr">
        <is>
          <t xml:space="preserve">VOA</t>
        </is>
      </c>
      <c r="K2862" t="inlineStr">
        <is>
          <t xml:space="preserve">Script Error</t>
        </is>
      </c>
      <c r="L2862" t="inlineStr">
        <is>
          <t xml:space="preserve">Script error</t>
        </is>
      </c>
      <c r="M2862" t="str">
        <f>IFERROR(IF(VLOOKUP(L2862,'Quantification'!$A:$B,2,FALSE)&amp;""="","Unclassified",VLOOKUP(L2862,'Quantification'!$A:$B,2,FALSE)),"Unclassified")</f>
        <v>Major</v>
      </c>
      <c r="N2862" t="inlineStr">
        <is>
          <t xml:space="preserve">con-khera.mirjam@pocketfm.com</t>
        </is>
      </c>
      <c r="O2862" t="inlineStr">
        <is>
          <t xml:space="preserve">Issues found in raw</t>
        </is>
      </c>
      <c r="P2862" t="str">
        <f>IF(OR(O2862="Issues found in master",O2862="Final master"),"Master",IF(OR(O2862="Ready for Master",O2862="Issues found in raw",O2862="Raw under QC",O2862="Issues resolved in raw"),"Raw","-"))</f>
        <v>Raw</v>
      </c>
      <c r="Q2862" s="13">
        <v>46261.15138888889</v>
      </c>
      <c r="R2862" t="inlineStr">
        <is>
          <t xml:space="preserve">2026-08 (Aug)</t>
        </is>
      </c>
      <c r="S2862">
        <f>IF(M2862="Not an error",0,IF(COUNTIFS($A$2:$A2862,$A2862,$D$2:$D2862,$D2862,$M$2:$M2862,"&lt;&gt;Not an error")=1,1,0))</f>
        <v>1</v>
      </c>
      <c r="T2862">
        <f>IF(M2862&lt;&gt;"Major",0,IF(COUNTIFS($A$2:$A2862,$A2862,$D$2:$D2862,$D2862,$M$2:$M2862,"Major")=1,1,0))</f>
        <v>1</v>
      </c>
      <c r="U2862">
        <f>IF(M2862&lt;&gt;"Minor",0,IF(COUNTIFS($A$2:$A2862,$A2862,$D$2:$D2862,$D2862,$M$2:$M2862,"Minor")=1,1,0))</f>
        <v>0</v>
      </c>
    </row>
    <row r="2863">
      <c r="A2863" t="inlineStr">
        <is>
          <t xml:space="preserve">9a175f97e92a638a5697307799ea3b8b8f419aac</t>
        </is>
      </c>
      <c r="B2863" t="inlineStr">
        <is>
          <t xml:space="preserve">The Miracle Heiress</t>
        </is>
      </c>
      <c r="C2863" t="inlineStr">
        <is>
          <t xml:space="preserve">Die Wundererbin</t>
        </is>
      </c>
      <c r="D2863" t="inlineStr">
        <is>
          <t xml:space="preserve">1084726aca01b4a355636119102fa7020f0fac6d</t>
        </is>
      </c>
      <c r="E2863" t="inlineStr">
        <is>
          <t xml:space="preserve">Episode 66: Videoanruf</t>
        </is>
      </c>
      <c r="F2863">
        <v>66</v>
      </c>
      <c r="G2863" t="inlineStr">
        <is>
          <t xml:space="preserve">6:57-6:59</t>
        </is>
      </c>
      <c r="H2863" t="inlineStr">
        <is>
          <t xml:space="preserve">Ignore</t>
        </is>
      </c>
      <c r="I2863" t="inlineStr">
        <is>
          <t xml:space="preserve">Remarks: [Script Error]
Line from script:
"Auroras Handy summte."
-----
Note (if required): Scene transition issue. The cut from the Nadja / Seraphina / Steven scene back to Aurora in the office feels abrupt. Suggested: add a clearer transition or a short location/time marker before switching back to Aurora.</t>
        </is>
      </c>
      <c r="J2863" t="inlineStr">
        <is>
          <t xml:space="preserve">VOA</t>
        </is>
      </c>
      <c r="K2863" t="inlineStr">
        <is>
          <t xml:space="preserve">Script Error</t>
        </is>
      </c>
      <c r="L2863" t="inlineStr">
        <is>
          <t xml:space="preserve">Script error</t>
        </is>
      </c>
      <c r="M2863" t="str">
        <f>IFERROR(IF(VLOOKUP(L2863,'Quantification'!$A:$B,2,FALSE)&amp;""="","Unclassified",VLOOKUP(L2863,'Quantification'!$A:$B,2,FALSE)),"Unclassified")</f>
        <v>Major</v>
      </c>
      <c r="N2863" t="inlineStr">
        <is>
          <t xml:space="preserve">con-khera.mirjam@pocketfm.com</t>
        </is>
      </c>
      <c r="O2863" t="inlineStr">
        <is>
          <t xml:space="preserve">Issues found in raw</t>
        </is>
      </c>
      <c r="P2863" t="str">
        <f>IF(OR(O2863="Issues found in master",O2863="Final master"),"Master",IF(OR(O2863="Ready for Master",O2863="Issues found in raw",O2863="Raw under QC",O2863="Issues resolved in raw"),"Raw","-"))</f>
        <v>Raw</v>
      </c>
      <c r="Q2863" s="13">
        <v>46261.15138888889</v>
      </c>
      <c r="R2863" t="inlineStr">
        <is>
          <t xml:space="preserve">2026-08 (Aug)</t>
        </is>
      </c>
      <c r="S2863">
        <f>IF(M2863="Not an error",0,IF(COUNTIFS($A$2:$A2863,$A2863,$D$2:$D2863,$D2863,$M$2:$M2863,"&lt;&gt;Not an error")=1,1,0))</f>
        <v>0</v>
      </c>
      <c r="T2863">
        <f>IF(M2863&lt;&gt;"Major",0,IF(COUNTIFS($A$2:$A2863,$A2863,$D$2:$D2863,$D2863,$M$2:$M2863,"Major")=1,1,0))</f>
        <v>0</v>
      </c>
      <c r="U2863">
        <f>IF(M2863&lt;&gt;"Minor",0,IF(COUNTIFS($A$2:$A2863,$A2863,$D$2:$D2863,$D2863,$M$2:$M2863,"Minor")=1,1,0))</f>
        <v>0</v>
      </c>
    </row>
    <row r="2864">
      <c r="A2864" t="inlineStr">
        <is>
          <t xml:space="preserve">9a175f97e92a638a5697307799ea3b8b8f419aac</t>
        </is>
      </c>
      <c r="B2864" t="inlineStr">
        <is>
          <t xml:space="preserve">The Miracle Heiress</t>
        </is>
      </c>
      <c r="C2864" t="inlineStr">
        <is>
          <t xml:space="preserve">Die Wundererbin</t>
        </is>
      </c>
      <c r="D2864" t="inlineStr">
        <is>
          <t xml:space="preserve">1084726aca01b4a355636119102fa7020f0fac6d</t>
        </is>
      </c>
      <c r="E2864" t="inlineStr">
        <is>
          <t xml:space="preserve">Episode 66: Videoanruf</t>
        </is>
      </c>
      <c r="F2864">
        <v>66</v>
      </c>
      <c r="G2864" t="inlineStr">
        <is>
          <t xml:space="preserve">7:15-7:21</t>
        </is>
      </c>
      <c r="H2864" t="inlineStr">
        <is>
          <t xml:space="preserve">Resolved</t>
        </is>
      </c>
      <c r="I2864" t="inlineStr">
        <is>
          <t xml:space="preserve">Remarks: [Script Error]
Line from script:
"Ich kÃ¶nnte rÃ¼berkommen und helfenâ€œ, bot er mit entspanntem, schleppendem Tonfall an."
-----
Note (if required): Word choice issue. â€œSchleppendem Tonfallâ€_x009d_ sounds too slow, tired, or drugged and does not fit the teasing offer. Suggested: â€œ... bot er mit entspanntem Tonfall an.â€_x009d_</t>
        </is>
      </c>
      <c r="J2864" t="inlineStr">
        <is>
          <t xml:space="preserve">VOA</t>
        </is>
      </c>
      <c r="K2864" t="inlineStr">
        <is>
          <t xml:space="preserve">Script Error</t>
        </is>
      </c>
      <c r="L2864" t="inlineStr">
        <is>
          <t xml:space="preserve">Script error</t>
        </is>
      </c>
      <c r="M2864" t="str">
        <f>IFERROR(IF(VLOOKUP(L2864,'Quantification'!$A:$B,2,FALSE)&amp;""="","Unclassified",VLOOKUP(L2864,'Quantification'!$A:$B,2,FALSE)),"Unclassified")</f>
        <v>Major</v>
      </c>
      <c r="N2864" t="inlineStr">
        <is>
          <t xml:space="preserve">con-khera.mirjam@pocketfm.com</t>
        </is>
      </c>
      <c r="O2864" t="inlineStr">
        <is>
          <t xml:space="preserve">Issues found in raw</t>
        </is>
      </c>
      <c r="P2864" t="str">
        <f>IF(OR(O2864="Issues found in master",O2864="Final master"),"Master",IF(OR(O2864="Ready for Master",O2864="Issues found in raw",O2864="Raw under QC",O2864="Issues resolved in raw"),"Raw","-"))</f>
        <v>Raw</v>
      </c>
      <c r="Q2864" s="13">
        <v>46261.15138888889</v>
      </c>
      <c r="R2864" t="inlineStr">
        <is>
          <t xml:space="preserve">2026-08 (Aug)</t>
        </is>
      </c>
      <c r="S2864">
        <f>IF(M2864="Not an error",0,IF(COUNTIFS($A$2:$A2864,$A2864,$D$2:$D2864,$D2864,$M$2:$M2864,"&lt;&gt;Not an error")=1,1,0))</f>
        <v>0</v>
      </c>
      <c r="T2864">
        <f>IF(M2864&lt;&gt;"Major",0,IF(COUNTIFS($A$2:$A2864,$A2864,$D$2:$D2864,$D2864,$M$2:$M2864,"Major")=1,1,0))</f>
        <v>0</v>
      </c>
      <c r="U2864">
        <f>IF(M2864&lt;&gt;"Minor",0,IF(COUNTIFS($A$2:$A2864,$A2864,$D$2:$D2864,$D2864,$M$2:$M2864,"Minor")=1,1,0))</f>
        <v>0</v>
      </c>
    </row>
    <row r="2865">
      <c r="A2865" t="inlineStr">
        <is>
          <t xml:space="preserve">9a175f97e92a638a5697307799ea3b8b8f419aac</t>
        </is>
      </c>
      <c r="B2865" t="inlineStr">
        <is>
          <t xml:space="preserve">The Miracle Heiress</t>
        </is>
      </c>
      <c r="C2865" t="inlineStr">
        <is>
          <t xml:space="preserve">Die Wundererbin</t>
        </is>
      </c>
      <c r="D2865" t="inlineStr">
        <is>
          <t xml:space="preserve">99c2bc8dec15ef15e3d8a7bbe31cab4f0e132621</t>
        </is>
      </c>
      <c r="E2865" t="inlineStr">
        <is>
          <t xml:space="preserve">Episode 67: Eine Schar Jungen Für Aurora</t>
        </is>
      </c>
      <c r="F2865">
        <v>67</v>
      </c>
      <c r="G2865" t="inlineStr">
        <is>
          <t xml:space="preserve">00:00-0:34</t>
        </is>
      </c>
      <c r="H2865" t="inlineStr">
        <is>
          <t xml:space="preserve">Resolved</t>
        </is>
      </c>
      <c r="I2865" t="inlineStr">
        <is>
          <t xml:space="preserve">Remarks: [Script Error]
Line from script:
"Nachdem sie die fünf Männer samt Beweisen zur Polizeiwache geschickt hatte, war Aurora wieder in ihrem Büro. Emmett kam fast augenblicklich zu ihr und redete wie ein Wasserfall."
-----
Note (if required): Recap / repetition issue. This summarizes events that were already established and restates Aurora’s return to the office. Suggested: remove the recap and continue directly with the new video-call / Emmett beat.</t>
        </is>
      </c>
      <c r="J2865" t="inlineStr">
        <is>
          <t xml:space="preserve">VOA</t>
        </is>
      </c>
      <c r="K2865" t="inlineStr">
        <is>
          <t xml:space="preserve">Script Error</t>
        </is>
      </c>
      <c r="L2865" t="inlineStr">
        <is>
          <t xml:space="preserve">Script error</t>
        </is>
      </c>
      <c r="M2865" t="str">
        <f>IFERROR(IF(VLOOKUP(L2865,'Quantification'!$A:$B,2,FALSE)&amp;""="","Unclassified",VLOOKUP(L2865,'Quantification'!$A:$B,2,FALSE)),"Unclassified")</f>
        <v>Major</v>
      </c>
      <c r="N2865" t="inlineStr">
        <is>
          <t xml:space="preserve">con-khera.mirjam@pocketfm.com</t>
        </is>
      </c>
      <c r="O2865" t="inlineStr">
        <is>
          <t xml:space="preserve">Issues found in raw</t>
        </is>
      </c>
      <c r="P2865" t="str">
        <f>IF(OR(O2865="Issues found in master",O2865="Final master"),"Master",IF(OR(O2865="Ready for Master",O2865="Issues found in raw",O2865="Raw under QC",O2865="Issues resolved in raw"),"Raw","-"))</f>
        <v>Raw</v>
      </c>
      <c r="Q2865" s="13">
        <v>46261.15138888889</v>
      </c>
      <c r="R2865" t="inlineStr">
        <is>
          <t xml:space="preserve">2026-08 (Aug)</t>
        </is>
      </c>
      <c r="S2865">
        <f>IF(M2865="Not an error",0,IF(COUNTIFS($A$2:$A2865,$A2865,$D$2:$D2865,$D2865,$M$2:$M2865,"&lt;&gt;Not an error")=1,1,0))</f>
        <v>1</v>
      </c>
      <c r="T2865">
        <f>IF(M2865&lt;&gt;"Major",0,IF(COUNTIFS($A$2:$A2865,$A2865,$D$2:$D2865,$D2865,$M$2:$M2865,"Major")=1,1,0))</f>
        <v>1</v>
      </c>
      <c r="U2865">
        <f>IF(M2865&lt;&gt;"Minor",0,IF(COUNTIFS($A$2:$A2865,$A2865,$D$2:$D2865,$D2865,$M$2:$M2865,"Minor")=1,1,0))</f>
        <v>0</v>
      </c>
    </row>
    <row r="2866">
      <c r="A2866" t="inlineStr">
        <is>
          <t xml:space="preserve">9a175f97e92a638a5697307799ea3b8b8f419aac</t>
        </is>
      </c>
      <c r="B2866" t="inlineStr">
        <is>
          <t xml:space="preserve">The Miracle Heiress</t>
        </is>
      </c>
      <c r="C2866" t="inlineStr">
        <is>
          <t xml:space="preserve">Die Wundererbin</t>
        </is>
      </c>
      <c r="D2866" t="inlineStr">
        <is>
          <t xml:space="preserve">99c2bc8dec15ef15e3d8a7bbe31cab4f0e132621</t>
        </is>
      </c>
      <c r="E2866" t="inlineStr">
        <is>
          <t xml:space="preserve">Episode 67: Eine Schar Jungen Für Aurora</t>
        </is>
      </c>
      <c r="F2866">
        <v>67</v>
      </c>
      <c r="G2866" t="inlineStr">
        <is>
          <t xml:space="preserve">2:16-2:23</t>
        </is>
      </c>
      <c r="H2866" t="inlineStr">
        <is>
          <t xml:space="preserve">Resolved</t>
        </is>
      </c>
      <c r="I2866" t="inlineStr">
        <is>
          <t xml:space="preserve">Remarks: [Script Error]
Line from script:
"Er hatte einen Blick auf Damiens Gesicht auf dem Bildschirm erhascht, bevor der Bildschirm schwarz wurde."
-----
Note (if required): Blocking / logic issue. It is unclear how he could catch a glimpse of Damien on Aurora’s screen while leaving the room. Suggested: clarify that he turned back toward the desk before the screen went black, or remove the detail.</t>
        </is>
      </c>
      <c r="J2866" t="inlineStr">
        <is>
          <t xml:space="preserve">VOA</t>
        </is>
      </c>
      <c r="K2866" t="inlineStr">
        <is>
          <t xml:space="preserve">Script Error</t>
        </is>
      </c>
      <c r="L2866" t="inlineStr">
        <is>
          <t xml:space="preserve">Script error</t>
        </is>
      </c>
      <c r="M2866" t="str">
        <f>IFERROR(IF(VLOOKUP(L2866,'Quantification'!$A:$B,2,FALSE)&amp;""="","Unclassified",VLOOKUP(L2866,'Quantification'!$A:$B,2,FALSE)),"Unclassified")</f>
        <v>Major</v>
      </c>
      <c r="N2866" t="inlineStr">
        <is>
          <t xml:space="preserve">con-khera.mirjam@pocketfm.com</t>
        </is>
      </c>
      <c r="O2866" t="inlineStr">
        <is>
          <t xml:space="preserve">Issues found in raw</t>
        </is>
      </c>
      <c r="P2866" t="str">
        <f>IF(OR(O2866="Issues found in master",O2866="Final master"),"Master",IF(OR(O2866="Ready for Master",O2866="Issues found in raw",O2866="Raw under QC",O2866="Issues resolved in raw"),"Raw","-"))</f>
        <v>Raw</v>
      </c>
      <c r="Q2866" s="13">
        <v>46261.15138888889</v>
      </c>
      <c r="R2866" t="inlineStr">
        <is>
          <t xml:space="preserve">2026-08 (Aug)</t>
        </is>
      </c>
      <c r="S2866">
        <f>IF(M2866="Not an error",0,IF(COUNTIFS($A$2:$A2866,$A2866,$D$2:$D2866,$D2866,$M$2:$M2866,"&lt;&gt;Not an error")=1,1,0))</f>
        <v>0</v>
      </c>
      <c r="T2866">
        <f>IF(M2866&lt;&gt;"Major",0,IF(COUNTIFS($A$2:$A2866,$A2866,$D$2:$D2866,$D2866,$M$2:$M2866,"Major")=1,1,0))</f>
        <v>0</v>
      </c>
      <c r="U2866">
        <f>IF(M2866&lt;&gt;"Minor",0,IF(COUNTIFS($A$2:$A2866,$A2866,$D$2:$D2866,$D2866,$M$2:$M2866,"Minor")=1,1,0))</f>
        <v>0</v>
      </c>
    </row>
    <row r="2867">
      <c r="A2867" t="inlineStr">
        <is>
          <t xml:space="preserve">9a175f97e92a638a5697307799ea3b8b8f419aac</t>
        </is>
      </c>
      <c r="B2867" t="inlineStr">
        <is>
          <t xml:space="preserve">The Miracle Heiress</t>
        </is>
      </c>
      <c r="C2867" t="inlineStr">
        <is>
          <t xml:space="preserve">Die Wundererbin</t>
        </is>
      </c>
      <c r="D2867" t="inlineStr">
        <is>
          <t xml:space="preserve">99c2bc8dec15ef15e3d8a7bbe31cab4f0e132621</t>
        </is>
      </c>
      <c r="E2867" t="inlineStr">
        <is>
          <t xml:space="preserve">Episode 67: Eine Schar Jungen Für Aurora</t>
        </is>
      </c>
      <c r="F2867">
        <v>67</v>
      </c>
      <c r="G2867" t="inlineStr">
        <is>
          <t xml:space="preserve">2:23-2:30</t>
        </is>
      </c>
      <c r="H2867" t="inlineStr">
        <is>
          <t xml:space="preserve">Resolved</t>
        </is>
      </c>
      <c r="I2867" t="inlineStr">
        <is>
          <t xml:space="preserve">Remarks: [Script Error]
Line from script:
"Er konnte nicht fassen, dass seine Chefin jemanden so Wichtiges kannte. „Sie beide haben einen Videoanruf.“"
-----
Note (if required): Repetition issue. This beat is redundant because Emmett’s realization is immediately repeated in the following lines, where he recognizes Damien Hawthorne and wonders why he is on a video call with Aurora. Suggested: remove this line or shorten the reaction.</t>
        </is>
      </c>
      <c r="J2867" t="inlineStr">
        <is>
          <t xml:space="preserve">VOA</t>
        </is>
      </c>
      <c r="K2867" t="inlineStr">
        <is>
          <t xml:space="preserve">Script Error</t>
        </is>
      </c>
      <c r="L2867" t="inlineStr">
        <is>
          <t xml:space="preserve">Script error</t>
        </is>
      </c>
      <c r="M2867" t="str">
        <f>IFERROR(IF(VLOOKUP(L2867,'Quantification'!$A:$B,2,FALSE)&amp;""="","Unclassified",VLOOKUP(L2867,'Quantification'!$A:$B,2,FALSE)),"Unclassified")</f>
        <v>Major</v>
      </c>
      <c r="N2867" t="inlineStr">
        <is>
          <t xml:space="preserve">con-khera.mirjam@pocketfm.com</t>
        </is>
      </c>
      <c r="O2867" t="inlineStr">
        <is>
          <t xml:space="preserve">Issues found in raw</t>
        </is>
      </c>
      <c r="P2867" t="str">
        <f>IF(OR(O2867="Issues found in master",O2867="Final master"),"Master",IF(OR(O2867="Ready for Master",O2867="Issues found in raw",O2867="Raw under QC",O2867="Issues resolved in raw"),"Raw","-"))</f>
        <v>Raw</v>
      </c>
      <c r="Q2867" s="13">
        <v>46261.15138888889</v>
      </c>
      <c r="R2867" t="inlineStr">
        <is>
          <t xml:space="preserve">2026-08 (Aug)</t>
        </is>
      </c>
      <c r="S2867">
        <f>IF(M2867="Not an error",0,IF(COUNTIFS($A$2:$A2867,$A2867,$D$2:$D2867,$D2867,$M$2:$M2867,"&lt;&gt;Not an error")=1,1,0))</f>
        <v>0</v>
      </c>
      <c r="T2867">
        <f>IF(M2867&lt;&gt;"Major",0,IF(COUNTIFS($A$2:$A2867,$A2867,$D$2:$D2867,$D2867,$M$2:$M2867,"Major")=1,1,0))</f>
        <v>0</v>
      </c>
      <c r="U2867">
        <f>IF(M2867&lt;&gt;"Minor",0,IF(COUNTIFS($A$2:$A2867,$A2867,$D$2:$D2867,$D2867,$M$2:$M2867,"Minor")=1,1,0))</f>
        <v>0</v>
      </c>
    </row>
    <row r="2868">
      <c r="A2868" t="inlineStr">
        <is>
          <t xml:space="preserve">9a175f97e92a638a5697307799ea3b8b8f419aac</t>
        </is>
      </c>
      <c r="B2868" t="inlineStr">
        <is>
          <t xml:space="preserve">The Miracle Heiress</t>
        </is>
      </c>
      <c r="C2868" t="inlineStr">
        <is>
          <t xml:space="preserve">Die Wundererbin</t>
        </is>
      </c>
      <c r="D2868" t="inlineStr">
        <is>
          <t xml:space="preserve">99c2bc8dec15ef15e3d8a7bbe31cab4f0e132621</t>
        </is>
      </c>
      <c r="E2868" t="inlineStr">
        <is>
          <t xml:space="preserve">Episode 67: Eine Schar Jungen Für Aurora</t>
        </is>
      </c>
      <c r="F2868">
        <v>67</v>
      </c>
      <c r="G2868" t="inlineStr">
        <is>
          <t xml:space="preserve">3:11-3:17</t>
        </is>
      </c>
      <c r="H2868" t="inlineStr">
        <is>
          <t xml:space="preserve">Pending</t>
        </is>
      </c>
      <c r="I2868" t="inlineStr">
        <is>
          <t xml:space="preserve">Remarks: [Script Error]
Line from script:
"Aurora starrte nur auf den Bildschirm und dachte, was er jetzt schon wieder plante."
-----
Note (if required): Grammar / wording issue. The indirect thought construction is clunky. Suggested: â€œAurora starrte nur auf den Bildschirm und dachte: Was plant er jetzt schon wieder?â€_x009d_</t>
        </is>
      </c>
      <c r="J2868" t="inlineStr">
        <is>
          <t xml:space="preserve">VOA</t>
        </is>
      </c>
      <c r="K2868" t="inlineStr">
        <is>
          <t xml:space="preserve">Script Error</t>
        </is>
      </c>
      <c r="L2868" t="inlineStr">
        <is>
          <t xml:space="preserve">Script error</t>
        </is>
      </c>
      <c r="M2868" t="str">
        <f>IFERROR(IF(VLOOKUP(L2868,'Quantification'!$A:$B,2,FALSE)&amp;""="","Unclassified",VLOOKUP(L2868,'Quantification'!$A:$B,2,FALSE)),"Unclassified")</f>
        <v>Major</v>
      </c>
      <c r="N2868" t="inlineStr">
        <is>
          <t xml:space="preserve">con-khera.mirjam@pocketfm.com</t>
        </is>
      </c>
      <c r="O2868" t="inlineStr">
        <is>
          <t xml:space="preserve">Issues found in raw</t>
        </is>
      </c>
      <c r="P2868" t="str">
        <f>IF(OR(O2868="Issues found in master",O2868="Final master"),"Master",IF(OR(O2868="Ready for Master",O2868="Issues found in raw",O2868="Raw under QC",O2868="Issues resolved in raw"),"Raw","-"))</f>
        <v>Raw</v>
      </c>
      <c r="Q2868" s="13">
        <v>46261.15138888889</v>
      </c>
      <c r="R2868" t="inlineStr">
        <is>
          <t xml:space="preserve">2026-08 (Aug)</t>
        </is>
      </c>
      <c r="S2868">
        <f>IF(M2868="Not an error",0,IF(COUNTIFS($A$2:$A2868,$A2868,$D$2:$D2868,$D2868,$M$2:$M2868,"&lt;&gt;Not an error")=1,1,0))</f>
        <v>0</v>
      </c>
      <c r="T2868">
        <f>IF(M2868&lt;&gt;"Major",0,IF(COUNTIFS($A$2:$A2868,$A2868,$D$2:$D2868,$D2868,$M$2:$M2868,"Major")=1,1,0))</f>
        <v>0</v>
      </c>
      <c r="U2868">
        <f>IF(M2868&lt;&gt;"Minor",0,IF(COUNTIFS($A$2:$A2868,$A2868,$D$2:$D2868,$D2868,$M$2:$M2868,"Minor")=1,1,0))</f>
        <v>0</v>
      </c>
    </row>
    <row r="2869">
      <c r="A2869" t="inlineStr">
        <is>
          <t xml:space="preserve">9a175f97e92a638a5697307799ea3b8b8f419aac</t>
        </is>
      </c>
      <c r="B2869" t="inlineStr">
        <is>
          <t xml:space="preserve">The Miracle Heiress</t>
        </is>
      </c>
      <c r="C2869" t="inlineStr">
        <is>
          <t xml:space="preserve">Die Wundererbin</t>
        </is>
      </c>
      <c r="D2869" t="inlineStr">
        <is>
          <t xml:space="preserve">99c2bc8dec15ef15e3d8a7bbe31cab4f0e132621</t>
        </is>
      </c>
      <c r="E2869" t="inlineStr">
        <is>
          <t xml:space="preserve">Episode 67: Eine Schar Jungen Für Aurora</t>
        </is>
      </c>
      <c r="F2869">
        <v>67</v>
      </c>
      <c r="G2869" t="inlineStr">
        <is>
          <t xml:space="preserve">3:51-4:00</t>
        </is>
      </c>
      <c r="H2869" t="inlineStr">
        <is>
          <t xml:space="preserve">Ignore</t>
        </is>
      </c>
      <c r="I2869" t="inlineStr">
        <is>
          <t xml:space="preserve">Remarks: [Script Error]
Line from script:
"Wenn Damien Hawthorne der Verlobte von Miss Blackwell war, dann musste seine Chefin aus einer Familie von unvorstellbarer Macht stammen."
-----
Note (if required): Logic issue. It should already be obvious from â€œMiss Blackwellâ€_x009d_ that Aurora belongs to the Blackwell family. Emmett should not need to infer her powerful background from Damien. Suggested: revise the thought so he realizes the scale of her connections, not her family identity.</t>
        </is>
      </c>
      <c r="J2869" t="inlineStr">
        <is>
          <t xml:space="preserve">VOA</t>
        </is>
      </c>
      <c r="K2869" t="inlineStr">
        <is>
          <t xml:space="preserve">Script Error</t>
        </is>
      </c>
      <c r="L2869" t="inlineStr">
        <is>
          <t xml:space="preserve">Script error</t>
        </is>
      </c>
      <c r="M2869" t="str">
        <f>IFERROR(IF(VLOOKUP(L2869,'Quantification'!$A:$B,2,FALSE)&amp;""="","Unclassified",VLOOKUP(L2869,'Quantification'!$A:$B,2,FALSE)),"Unclassified")</f>
        <v>Major</v>
      </c>
      <c r="N2869" t="inlineStr">
        <is>
          <t xml:space="preserve">con-khera.mirjam@pocketfm.com</t>
        </is>
      </c>
      <c r="O2869" t="inlineStr">
        <is>
          <t xml:space="preserve">Issues found in raw</t>
        </is>
      </c>
      <c r="P2869" t="str">
        <f>IF(OR(O2869="Issues found in master",O2869="Final master"),"Master",IF(OR(O2869="Ready for Master",O2869="Issues found in raw",O2869="Raw under QC",O2869="Issues resolved in raw"),"Raw","-"))</f>
        <v>Raw</v>
      </c>
      <c r="Q2869" s="13">
        <v>46261.15138888889</v>
      </c>
      <c r="R2869" t="inlineStr">
        <is>
          <t xml:space="preserve">2026-08 (Aug)</t>
        </is>
      </c>
      <c r="S2869">
        <f>IF(M2869="Not an error",0,IF(COUNTIFS($A$2:$A2869,$A2869,$D$2:$D2869,$D2869,$M$2:$M2869,"&lt;&gt;Not an error")=1,1,0))</f>
        <v>0</v>
      </c>
      <c r="T2869">
        <f>IF(M2869&lt;&gt;"Major",0,IF(COUNTIFS($A$2:$A2869,$A2869,$D$2:$D2869,$D2869,$M$2:$M2869,"Major")=1,1,0))</f>
        <v>0</v>
      </c>
      <c r="U2869">
        <f>IF(M2869&lt;&gt;"Minor",0,IF(COUNTIFS($A$2:$A2869,$A2869,$D$2:$D2869,$D2869,$M$2:$M2869,"Minor")=1,1,0))</f>
        <v>0</v>
      </c>
    </row>
    <row r="2870">
      <c r="A2870" t="inlineStr">
        <is>
          <t xml:space="preserve">9a175f97e92a638a5697307799ea3b8b8f419aac</t>
        </is>
      </c>
      <c r="B2870" t="inlineStr">
        <is>
          <t xml:space="preserve">The Miracle Heiress</t>
        </is>
      </c>
      <c r="C2870" t="inlineStr">
        <is>
          <t xml:space="preserve">Die Wundererbin</t>
        </is>
      </c>
      <c r="D2870" t="inlineStr">
        <is>
          <t xml:space="preserve">99c2bc8dec15ef15e3d8a7bbe31cab4f0e132621</t>
        </is>
      </c>
      <c r="E2870" t="inlineStr">
        <is>
          <t xml:space="preserve">Episode 67: Eine Schar Jungen Für Aurora</t>
        </is>
      </c>
      <c r="F2870">
        <v>67</v>
      </c>
      <c r="G2870" t="inlineStr">
        <is>
          <t xml:space="preserve">4:00-4:02</t>
        </is>
      </c>
      <c r="H2870" t="inlineStr">
        <is>
          <t xml:space="preserve">Ignore</t>
        </is>
      </c>
      <c r="I2870" t="inlineStr">
        <is>
          <t xml:space="preserve">Remarks: [Script Error]
Line from script:
"Die Firma war dabei Nebensache."
-----
Note (if required): Wording / clarity issue. The line sounds unclear and literal. In context, it should express that Auroraâ€™s power goes far beyond the company. Suggested: â€œDie Firma war da fast nur ein Detail.â€_x009d_ or â€œDie Firma war nur ein kleiner Teil davon.â€_x009d_</t>
        </is>
      </c>
      <c r="J2870" t="inlineStr">
        <is>
          <t xml:space="preserve">VOA</t>
        </is>
      </c>
      <c r="K2870" t="inlineStr">
        <is>
          <t xml:space="preserve">Script Error</t>
        </is>
      </c>
      <c r="L2870" t="inlineStr">
        <is>
          <t xml:space="preserve">Script error</t>
        </is>
      </c>
      <c r="M2870" t="str">
        <f>IFERROR(IF(VLOOKUP(L2870,'Quantification'!$A:$B,2,FALSE)&amp;""="","Unclassified",VLOOKUP(L2870,'Quantification'!$A:$B,2,FALSE)),"Unclassified")</f>
        <v>Major</v>
      </c>
      <c r="N2870" t="inlineStr">
        <is>
          <t xml:space="preserve">con-khera.mirjam@pocketfm.com</t>
        </is>
      </c>
      <c r="O2870" t="inlineStr">
        <is>
          <t xml:space="preserve">Issues found in raw</t>
        </is>
      </c>
      <c r="P2870" t="str">
        <f>IF(OR(O2870="Issues found in master",O2870="Final master"),"Master",IF(OR(O2870="Ready for Master",O2870="Issues found in raw",O2870="Raw under QC",O2870="Issues resolved in raw"),"Raw","-"))</f>
        <v>Raw</v>
      </c>
      <c r="Q2870" s="13">
        <v>46261.15138888889</v>
      </c>
      <c r="R2870" t="inlineStr">
        <is>
          <t xml:space="preserve">2026-08 (Aug)</t>
        </is>
      </c>
      <c r="S2870">
        <f>IF(M2870="Not an error",0,IF(COUNTIFS($A$2:$A2870,$A2870,$D$2:$D2870,$D2870,$M$2:$M2870,"&lt;&gt;Not an error")=1,1,0))</f>
        <v>0</v>
      </c>
      <c r="T2870">
        <f>IF(M2870&lt;&gt;"Major",0,IF(COUNTIFS($A$2:$A2870,$A2870,$D$2:$D2870,$D2870,$M$2:$M2870,"Major")=1,1,0))</f>
        <v>0</v>
      </c>
      <c r="U2870">
        <f>IF(M2870&lt;&gt;"Minor",0,IF(COUNTIFS($A$2:$A2870,$A2870,$D$2:$D2870,$D2870,$M$2:$M2870,"Minor")=1,1,0))</f>
        <v>0</v>
      </c>
    </row>
    <row r="2871">
      <c r="A2871" t="inlineStr">
        <is>
          <t xml:space="preserve">9a175f97e92a638a5697307799ea3b8b8f419aac</t>
        </is>
      </c>
      <c r="B2871" t="inlineStr">
        <is>
          <t xml:space="preserve">The Miracle Heiress</t>
        </is>
      </c>
      <c r="C2871" t="inlineStr">
        <is>
          <t xml:space="preserve">Die Wundererbin</t>
        </is>
      </c>
      <c r="D2871" t="inlineStr">
        <is>
          <t xml:space="preserve">99c2bc8dec15ef15e3d8a7bbe31cab4f0e132621</t>
        </is>
      </c>
      <c r="E2871" t="inlineStr">
        <is>
          <t xml:space="preserve">Episode 67: Eine Schar Jungen Für Aurora</t>
        </is>
      </c>
      <c r="F2871">
        <v>67</v>
      </c>
      <c r="G2871" t="inlineStr">
        <is>
          <t xml:space="preserve">6:54-6:55</t>
        </is>
      </c>
      <c r="H2871" t="inlineStr">
        <is>
          <t xml:space="preserve">Resolved</t>
        </is>
      </c>
      <c r="I2871" t="inlineStr">
        <is>
          <t xml:space="preserve">Remarks: [Mispronunciation]
Line from script:
"Sie hatte Jacobs Stimme gehört."
-----
Note (if required): Jacob is pronounced incorrectly. The name should be pronounced with English pronunciation.</t>
        </is>
      </c>
      <c r="J2871" t="inlineStr">
        <is>
          <t xml:space="preserve">VOA</t>
        </is>
      </c>
      <c r="K2871" t="inlineStr">
        <is>
          <t xml:space="preserve">Mispronunciation</t>
        </is>
      </c>
      <c r="L2871" t="inlineStr">
        <is>
          <t xml:space="preserve">Mispronunciation</t>
        </is>
      </c>
      <c r="M2871" t="str">
        <f>IFERROR(IF(VLOOKUP(L2871,'Quantification'!$A:$B,2,FALSE)&amp;""="","Unclassified",VLOOKUP(L2871,'Quantification'!$A:$B,2,FALSE)),"Unclassified")</f>
        <v>Major</v>
      </c>
      <c r="N2871" t="inlineStr">
        <is>
          <t xml:space="preserve">con-khera.mirjam@pocketfm.com</t>
        </is>
      </c>
      <c r="O2871" t="inlineStr">
        <is>
          <t xml:space="preserve">Issues found in raw</t>
        </is>
      </c>
      <c r="P2871" t="str">
        <f>IF(OR(O2871="Issues found in master",O2871="Final master"),"Master",IF(OR(O2871="Ready for Master",O2871="Issues found in raw",O2871="Raw under QC",O2871="Issues resolved in raw"),"Raw","-"))</f>
        <v>Raw</v>
      </c>
      <c r="Q2871" s="13">
        <v>46261.15138888889</v>
      </c>
      <c r="R2871" t="inlineStr">
        <is>
          <t xml:space="preserve">2026-08 (Aug)</t>
        </is>
      </c>
      <c r="S2871">
        <f>IF(M2871="Not an error",0,IF(COUNTIFS($A$2:$A2871,$A2871,$D$2:$D2871,$D2871,$M$2:$M2871,"&lt;&gt;Not an error")=1,1,0))</f>
        <v>0</v>
      </c>
      <c r="T2871">
        <f>IF(M2871&lt;&gt;"Major",0,IF(COUNTIFS($A$2:$A2871,$A2871,$D$2:$D2871,$D2871,$M$2:$M2871,"Major")=1,1,0))</f>
        <v>0</v>
      </c>
      <c r="U2871">
        <f>IF(M2871&lt;&gt;"Minor",0,IF(COUNTIFS($A$2:$A2871,$A2871,$D$2:$D2871,$D2871,$M$2:$M2871,"Minor")=1,1,0))</f>
        <v>0</v>
      </c>
    </row>
    <row r="2872">
      <c r="A2872" t="inlineStr">
        <is>
          <t xml:space="preserve">9a175f97e92a638a5697307799ea3b8b8f419aac</t>
        </is>
      </c>
      <c r="B2872" t="inlineStr">
        <is>
          <t xml:space="preserve">The Miracle Heiress</t>
        </is>
      </c>
      <c r="C2872" t="inlineStr">
        <is>
          <t xml:space="preserve">Die Wundererbin</t>
        </is>
      </c>
      <c r="D2872" t="inlineStr">
        <is>
          <t xml:space="preserve">99c2bc8dec15ef15e3d8a7bbe31cab4f0e132621</t>
        </is>
      </c>
      <c r="E2872" t="inlineStr">
        <is>
          <t xml:space="preserve">Episode 67: Eine Schar Jungen Für Aurora</t>
        </is>
      </c>
      <c r="F2872">
        <v>67</v>
      </c>
      <c r="G2872" t="inlineStr">
        <is>
          <t xml:space="preserve">6:58-7:04</t>
        </is>
      </c>
      <c r="H2872" t="inlineStr">
        <is>
          <t xml:space="preserve">Resolved</t>
        </is>
      </c>
      <c r="I2872" t="inlineStr">
        <is>
          <t xml:space="preserve">Remarks: [Mispronunciation]
Line from script:
"„Wartet irgendetwas auf mich?“, fragte Damien und blickte aus dem Bild zu Jacob."
-----
Note (if required): Jacob is pronounced incorrectly. The name should be pronounced with English pronunciation.</t>
        </is>
      </c>
      <c r="J2872" t="inlineStr">
        <is>
          <t xml:space="preserve">VOA</t>
        </is>
      </c>
      <c r="K2872" t="inlineStr">
        <is>
          <t xml:space="preserve">Mispronunciation</t>
        </is>
      </c>
      <c r="L2872" t="inlineStr">
        <is>
          <t xml:space="preserve">Mispronunciation</t>
        </is>
      </c>
      <c r="M2872" t="str">
        <f>IFERROR(IF(VLOOKUP(L2872,'Quantification'!$A:$B,2,FALSE)&amp;""="","Unclassified",VLOOKUP(L2872,'Quantification'!$A:$B,2,FALSE)),"Unclassified")</f>
        <v>Major</v>
      </c>
      <c r="N2872" t="inlineStr">
        <is>
          <t xml:space="preserve">con-khera.mirjam@pocketfm.com</t>
        </is>
      </c>
      <c r="O2872" t="inlineStr">
        <is>
          <t xml:space="preserve">Issues found in raw</t>
        </is>
      </c>
      <c r="P2872" t="str">
        <f>IF(OR(O2872="Issues found in master",O2872="Final master"),"Master",IF(OR(O2872="Ready for Master",O2872="Issues found in raw",O2872="Raw under QC",O2872="Issues resolved in raw"),"Raw","-"))</f>
        <v>Raw</v>
      </c>
      <c r="Q2872" s="13">
        <v>46261.15138888889</v>
      </c>
      <c r="R2872" t="inlineStr">
        <is>
          <t xml:space="preserve">2026-08 (Aug)</t>
        </is>
      </c>
      <c r="S2872">
        <f>IF(M2872="Not an error",0,IF(COUNTIFS($A$2:$A2872,$A2872,$D$2:$D2872,$D2872,$M$2:$M2872,"&lt;&gt;Not an error")=1,1,0))</f>
        <v>0</v>
      </c>
      <c r="T2872">
        <f>IF(M2872&lt;&gt;"Major",0,IF(COUNTIFS($A$2:$A2872,$A2872,$D$2:$D2872,$D2872,$M$2:$M2872,"Major")=1,1,0))</f>
        <v>0</v>
      </c>
      <c r="U2872">
        <f>IF(M2872&lt;&gt;"Minor",0,IF(COUNTIFS($A$2:$A2872,$A2872,$D$2:$D2872,$D2872,$M$2:$M2872,"Minor")=1,1,0))</f>
        <v>0</v>
      </c>
    </row>
    <row r="2873">
      <c r="A2873" t="inlineStr">
        <is>
          <t xml:space="preserve">9a175f97e92a638a5697307799ea3b8b8f419aac</t>
        </is>
      </c>
      <c r="B2873" t="inlineStr">
        <is>
          <t xml:space="preserve">The Miracle Heiress</t>
        </is>
      </c>
      <c r="C2873" t="inlineStr">
        <is>
          <t xml:space="preserve">Die Wundererbin</t>
        </is>
      </c>
      <c r="D2873" t="inlineStr">
        <is>
          <t xml:space="preserve">99c2bc8dec15ef15e3d8a7bbe31cab4f0e132621</t>
        </is>
      </c>
      <c r="E2873" t="inlineStr">
        <is>
          <t xml:space="preserve">Episode 67: Eine Schar Jungen Für Aurora</t>
        </is>
      </c>
      <c r="F2873">
        <v>67</v>
      </c>
      <c r="G2873" t="inlineStr">
        <is>
          <t xml:space="preserve">7:04-7:06</t>
        </is>
      </c>
      <c r="H2873" t="inlineStr">
        <is>
          <t xml:space="preserve">Resolved</t>
        </is>
      </c>
      <c r="I2873" t="inlineStr">
        <is>
          <t xml:space="preserve">Remarks: [Mispronunciation]
Line from script:
"Jacob schüttelte schnell den Kopf."
-----
Note (if required): Jacob is pronounced incorrectly. The name should be pronounced with English pronunciation.</t>
        </is>
      </c>
      <c r="J2873" t="inlineStr">
        <is>
          <t xml:space="preserve">VOA</t>
        </is>
      </c>
      <c r="K2873" t="inlineStr">
        <is>
          <t xml:space="preserve">Mispronunciation</t>
        </is>
      </c>
      <c r="L2873" t="inlineStr">
        <is>
          <t xml:space="preserve">Mispronunciation</t>
        </is>
      </c>
      <c r="M2873" t="str">
        <f>IFERROR(IF(VLOOKUP(L2873,'Quantification'!$A:$B,2,FALSE)&amp;""="","Unclassified",VLOOKUP(L2873,'Quantification'!$A:$B,2,FALSE)),"Unclassified")</f>
        <v>Major</v>
      </c>
      <c r="N2873" t="inlineStr">
        <is>
          <t xml:space="preserve">con-khera.mirjam@pocketfm.com</t>
        </is>
      </c>
      <c r="O2873" t="inlineStr">
        <is>
          <t xml:space="preserve">Issues found in raw</t>
        </is>
      </c>
      <c r="P2873" t="str">
        <f>IF(OR(O2873="Issues found in master",O2873="Final master"),"Master",IF(OR(O2873="Ready for Master",O2873="Issues found in raw",O2873="Raw under QC",O2873="Issues resolved in raw"),"Raw","-"))</f>
        <v>Raw</v>
      </c>
      <c r="Q2873" s="13">
        <v>46261.15138888889</v>
      </c>
      <c r="R2873" t="inlineStr">
        <is>
          <t xml:space="preserve">2026-08 (Aug)</t>
        </is>
      </c>
      <c r="S2873">
        <f>IF(M2873="Not an error",0,IF(COUNTIFS($A$2:$A2873,$A2873,$D$2:$D2873,$D2873,$M$2:$M2873,"&lt;&gt;Not an error")=1,1,0))</f>
        <v>0</v>
      </c>
      <c r="T2873">
        <f>IF(M2873&lt;&gt;"Major",0,IF(COUNTIFS($A$2:$A2873,$A2873,$D$2:$D2873,$D2873,$M$2:$M2873,"Major")=1,1,0))</f>
        <v>0</v>
      </c>
      <c r="U2873">
        <f>IF(M2873&lt;&gt;"Minor",0,IF(COUNTIFS($A$2:$A2873,$A2873,$D$2:$D2873,$D2873,$M$2:$M2873,"Minor")=1,1,0))</f>
        <v>0</v>
      </c>
    </row>
    <row r="2874">
      <c r="A2874" t="inlineStr">
        <is>
          <t xml:space="preserve">9a175f97e92a638a5697307799ea3b8b8f419aac</t>
        </is>
      </c>
      <c r="B2874" t="inlineStr">
        <is>
          <t xml:space="preserve">The Miracle Heiress</t>
        </is>
      </c>
      <c r="C2874" t="inlineStr">
        <is>
          <t xml:space="preserve">Die Wundererbin</t>
        </is>
      </c>
      <c r="D2874" t="inlineStr">
        <is>
          <t xml:space="preserve">99c2bc8dec15ef15e3d8a7bbe31cab4f0e132621</t>
        </is>
      </c>
      <c r="E2874" t="inlineStr">
        <is>
          <t xml:space="preserve">Episode 67: Eine Schar Jungen Für Aurora</t>
        </is>
      </c>
      <c r="F2874">
        <v>67</v>
      </c>
      <c r="G2874" t="inlineStr">
        <is>
          <t xml:space="preserve">7:07-7:16</t>
        </is>
      </c>
      <c r="H2874" t="inlineStr">
        <is>
          <t xml:space="preserve">Resolved</t>
        </is>
      </c>
      <c r="I2874" t="inlineStr">
        <is>
          <t xml:space="preserve">Remarks: [Mispronunciation]
Line from script:
"„Wenn Sie keine Arbeit hatten, warum sind Sie dann hereingekommen?“, fragte Aurora Jacob, überrascht, dass er so bereitwillig für Damien log."
-----
Note (if required): Jacob is pronounced incorrectly. The name should be pronounced with English pronunciation.</t>
        </is>
      </c>
      <c r="J2874" t="inlineStr">
        <is>
          <t xml:space="preserve">VOA</t>
        </is>
      </c>
      <c r="K2874" t="inlineStr">
        <is>
          <t xml:space="preserve">Mispronunciation</t>
        </is>
      </c>
      <c r="L2874" t="inlineStr">
        <is>
          <t xml:space="preserve">Mispronunciation</t>
        </is>
      </c>
      <c r="M2874" t="str">
        <f>IFERROR(IF(VLOOKUP(L2874,'Quantification'!$A:$B,2,FALSE)&amp;""="","Unclassified",VLOOKUP(L2874,'Quantification'!$A:$B,2,FALSE)),"Unclassified")</f>
        <v>Major</v>
      </c>
      <c r="N2874" t="inlineStr">
        <is>
          <t xml:space="preserve">con-khera.mirjam@pocketfm.com</t>
        </is>
      </c>
      <c r="O2874" t="inlineStr">
        <is>
          <t xml:space="preserve">Issues found in raw</t>
        </is>
      </c>
      <c r="P2874" t="str">
        <f>IF(OR(O2874="Issues found in master",O2874="Final master"),"Master",IF(OR(O2874="Ready for Master",O2874="Issues found in raw",O2874="Raw under QC",O2874="Issues resolved in raw"),"Raw","-"))</f>
        <v>Raw</v>
      </c>
      <c r="Q2874" s="13">
        <v>46261.15138888889</v>
      </c>
      <c r="R2874" t="inlineStr">
        <is>
          <t xml:space="preserve">2026-08 (Aug)</t>
        </is>
      </c>
      <c r="S2874">
        <f>IF(M2874="Not an error",0,IF(COUNTIFS($A$2:$A2874,$A2874,$D$2:$D2874,$D2874,$M$2:$M2874,"&lt;&gt;Not an error")=1,1,0))</f>
        <v>0</v>
      </c>
      <c r="T2874">
        <f>IF(M2874&lt;&gt;"Major",0,IF(COUNTIFS($A$2:$A2874,$A2874,$D$2:$D2874,$D2874,$M$2:$M2874,"Major")=1,1,0))</f>
        <v>0</v>
      </c>
      <c r="U2874">
        <f>IF(M2874&lt;&gt;"Minor",0,IF(COUNTIFS($A$2:$A2874,$A2874,$D$2:$D2874,$D2874,$M$2:$M2874,"Minor")=1,1,0))</f>
        <v>0</v>
      </c>
    </row>
    <row r="2875">
      <c r="A2875" t="inlineStr">
        <is>
          <t xml:space="preserve">9a175f97e92a638a5697307799ea3b8b8f419aac</t>
        </is>
      </c>
      <c r="B2875" t="inlineStr">
        <is>
          <t xml:space="preserve">The Miracle Heiress</t>
        </is>
      </c>
      <c r="C2875" t="inlineStr">
        <is>
          <t xml:space="preserve">Die Wundererbin</t>
        </is>
      </c>
      <c r="D2875" t="inlineStr">
        <is>
          <t xml:space="preserve">99c2bc8dec15ef15e3d8a7bbe31cab4f0e132621</t>
        </is>
      </c>
      <c r="E2875" t="inlineStr">
        <is>
          <t xml:space="preserve">Episode 67: Eine Schar Jungen Für Aurora</t>
        </is>
      </c>
      <c r="F2875">
        <v>67</v>
      </c>
      <c r="G2875" t="inlineStr">
        <is>
          <t xml:space="preserve">7:20-7:23</t>
        </is>
      </c>
      <c r="H2875" t="inlineStr">
        <is>
          <t xml:space="preserve">Resolved</t>
        </is>
      </c>
      <c r="I2875" t="inlineStr">
        <is>
          <t xml:space="preserve">Remarks: [Mispronunciation]
Line from script:
"„Ich gehe jetzt“, sagte Jacob und wich ihrem Blick aus."
-----
Note (if required): Jacob is pronounced incorrectly. The name should be pronounced with English pronunciation.</t>
        </is>
      </c>
      <c r="J2875" t="inlineStr">
        <is>
          <t xml:space="preserve">VOA</t>
        </is>
      </c>
      <c r="K2875" t="inlineStr">
        <is>
          <t xml:space="preserve">Mispronunciation</t>
        </is>
      </c>
      <c r="L2875" t="inlineStr">
        <is>
          <t xml:space="preserve">Mispronunciation</t>
        </is>
      </c>
      <c r="M2875" t="str">
        <f>IFERROR(IF(VLOOKUP(L2875,'Quantification'!$A:$B,2,FALSE)&amp;""="","Unclassified",VLOOKUP(L2875,'Quantification'!$A:$B,2,FALSE)),"Unclassified")</f>
        <v>Major</v>
      </c>
      <c r="N2875" t="inlineStr">
        <is>
          <t xml:space="preserve">con-khera.mirjam@pocketfm.com</t>
        </is>
      </c>
      <c r="O2875" t="inlineStr">
        <is>
          <t xml:space="preserve">Issues found in raw</t>
        </is>
      </c>
      <c r="P2875" t="str">
        <f>IF(OR(O2875="Issues found in master",O2875="Final master"),"Master",IF(OR(O2875="Ready for Master",O2875="Issues found in raw",O2875="Raw under QC",O2875="Issues resolved in raw"),"Raw","-"))</f>
        <v>Raw</v>
      </c>
      <c r="Q2875" s="13">
        <v>46261.15138888889</v>
      </c>
      <c r="R2875" t="inlineStr">
        <is>
          <t xml:space="preserve">2026-08 (Aug)</t>
        </is>
      </c>
      <c r="S2875">
        <f>IF(M2875="Not an error",0,IF(COUNTIFS($A$2:$A2875,$A2875,$D$2:$D2875,$D2875,$M$2:$M2875,"&lt;&gt;Not an error")=1,1,0))</f>
        <v>0</v>
      </c>
      <c r="T2875">
        <f>IF(M2875&lt;&gt;"Major",0,IF(COUNTIFS($A$2:$A2875,$A2875,$D$2:$D2875,$D2875,$M$2:$M2875,"Major")=1,1,0))</f>
        <v>0</v>
      </c>
      <c r="U2875">
        <f>IF(M2875&lt;&gt;"Minor",0,IF(COUNTIFS($A$2:$A2875,$A2875,$D$2:$D2875,$D2875,$M$2:$M2875,"Minor")=1,1,0))</f>
        <v>0</v>
      </c>
    </row>
    <row r="2876">
      <c r="A2876" t="inlineStr">
        <is>
          <t xml:space="preserve">9a175f97e92a638a5697307799ea3b8b8f419aac</t>
        </is>
      </c>
      <c r="B2876" t="inlineStr">
        <is>
          <t xml:space="preserve">The Miracle Heiress</t>
        </is>
      </c>
      <c r="C2876" t="inlineStr">
        <is>
          <t xml:space="preserve">Die Wundererbin</t>
        </is>
      </c>
      <c r="D2876" t="inlineStr">
        <is>
          <t xml:space="preserve">99c2bc8dec15ef15e3d8a7bbe31cab4f0e132621</t>
        </is>
      </c>
      <c r="E2876" t="inlineStr">
        <is>
          <t xml:space="preserve">Episode 67: Eine Schar Jungen Für Aurora</t>
        </is>
      </c>
      <c r="F2876">
        <v>67</v>
      </c>
      <c r="G2876" t="inlineStr">
        <is>
          <t xml:space="preserve">7:35-7:41</t>
        </is>
      </c>
      <c r="H2876" t="inlineStr">
        <is>
          <t xml:space="preserve">Resolved</t>
        </is>
      </c>
      <c r="I2876" t="inlineStr">
        <is>
          <t xml:space="preserve">Remarks: [Mispronunciation]
Line from script:
"Als Damien den stummen Appell sah, nickte er langsam, und Jacob floh förmlich aus dem Raum."
-----
Note (if required): Jacob is pronounced incorrectly. The name should be pronounced with English pronunciation.</t>
        </is>
      </c>
      <c r="J2876" t="inlineStr">
        <is>
          <t xml:space="preserve">VOA</t>
        </is>
      </c>
      <c r="K2876" t="inlineStr">
        <is>
          <t xml:space="preserve">Mispronunciation</t>
        </is>
      </c>
      <c r="L2876" t="inlineStr">
        <is>
          <t xml:space="preserve">Mispronunciation</t>
        </is>
      </c>
      <c r="M2876" t="str">
        <f>IFERROR(IF(VLOOKUP(L2876,'Quantification'!$A:$B,2,FALSE)&amp;""="","Unclassified",VLOOKUP(L2876,'Quantification'!$A:$B,2,FALSE)),"Unclassified")</f>
        <v>Major</v>
      </c>
      <c r="N2876" t="inlineStr">
        <is>
          <t xml:space="preserve">con-khera.mirjam@pocketfm.com</t>
        </is>
      </c>
      <c r="O2876" t="inlineStr">
        <is>
          <t xml:space="preserve">Issues found in raw</t>
        </is>
      </c>
      <c r="P2876" t="str">
        <f>IF(OR(O2876="Issues found in master",O2876="Final master"),"Master",IF(OR(O2876="Ready for Master",O2876="Issues found in raw",O2876="Raw under QC",O2876="Issues resolved in raw"),"Raw","-"))</f>
        <v>Raw</v>
      </c>
      <c r="Q2876" s="13">
        <v>46261.15138888889</v>
      </c>
      <c r="R2876" t="inlineStr">
        <is>
          <t xml:space="preserve">2026-08 (Aug)</t>
        </is>
      </c>
      <c r="S2876">
        <f>IF(M2876="Not an error",0,IF(COUNTIFS($A$2:$A2876,$A2876,$D$2:$D2876,$D2876,$M$2:$M2876,"&lt;&gt;Not an error")=1,1,0))</f>
        <v>0</v>
      </c>
      <c r="T2876">
        <f>IF(M2876&lt;&gt;"Major",0,IF(COUNTIFS($A$2:$A2876,$A2876,$D$2:$D2876,$D2876,$M$2:$M2876,"Major")=1,1,0))</f>
        <v>0</v>
      </c>
      <c r="U2876">
        <f>IF(M2876&lt;&gt;"Minor",0,IF(COUNTIFS($A$2:$A2876,$A2876,$D$2:$D2876,$D2876,$M$2:$M2876,"Minor")=1,1,0))</f>
        <v>0</v>
      </c>
    </row>
    <row r="2877">
      <c r="A2877" t="inlineStr">
        <is>
          <t xml:space="preserve">9a175f97e92a638a5697307799ea3b8b8f419aac</t>
        </is>
      </c>
      <c r="B2877" t="inlineStr">
        <is>
          <t xml:space="preserve">The Miracle Heiress</t>
        </is>
      </c>
      <c r="C2877" t="inlineStr">
        <is>
          <t xml:space="preserve">Die Wundererbin</t>
        </is>
      </c>
      <c r="D2877" t="inlineStr">
        <is>
          <t xml:space="preserve">0c27aa275fc177ec4103e51d11f658e85836bf76</t>
        </is>
      </c>
      <c r="E2877" t="inlineStr">
        <is>
          <t xml:space="preserve">Episode 68: Besitzergreifende Hitze Und Ein Neuer Assistent</t>
        </is>
      </c>
      <c r="F2877">
        <v>68</v>
      </c>
      <c r="G2877" t="inlineStr">
        <is>
          <t xml:space="preserve">0:00-0:02</t>
        </is>
      </c>
      <c r="H2877" t="inlineStr">
        <is>
          <t xml:space="preserve">Resolved</t>
        </is>
      </c>
      <c r="I2877" t="inlineStr">
        <is>
          <t xml:space="preserve">Remarks: [Script Error]
Line from script:
"Damien wartete vor ihrem GebÃ¤ude."
-----
Note (if required): Scene transition issue. The opening feels abrupt. Suggested: briefly establish the time and location: â€œWÃ¤hrend der Mittagspause wartete Damien vor Auroras FirmengebÃ¤ude.â€_x009d_</t>
        </is>
      </c>
      <c r="J2877" t="inlineStr">
        <is>
          <t xml:space="preserve">VOA</t>
        </is>
      </c>
      <c r="K2877" t="inlineStr">
        <is>
          <t xml:space="preserve">Script Error</t>
        </is>
      </c>
      <c r="L2877" t="inlineStr">
        <is>
          <t xml:space="preserve">Script error</t>
        </is>
      </c>
      <c r="M2877" t="str">
        <f>IFERROR(IF(VLOOKUP(L2877,'Quantification'!$A:$B,2,FALSE)&amp;""="","Unclassified",VLOOKUP(L2877,'Quantification'!$A:$B,2,FALSE)),"Unclassified")</f>
        <v>Major</v>
      </c>
      <c r="N2877" t="inlineStr">
        <is>
          <t xml:space="preserve">con-khera.mirjam@pocketfm.com</t>
        </is>
      </c>
      <c r="O2877" t="inlineStr">
        <is>
          <t xml:space="preserve">Issues found in raw</t>
        </is>
      </c>
      <c r="P2877" t="str">
        <f>IF(OR(O2877="Issues found in master",O2877="Final master"),"Master",IF(OR(O2877="Ready for Master",O2877="Issues found in raw",O2877="Raw under QC",O2877="Issues resolved in raw"),"Raw","-"))</f>
        <v>Raw</v>
      </c>
      <c r="Q2877" s="13">
        <v>46261.15138888889</v>
      </c>
      <c r="R2877" t="inlineStr">
        <is>
          <t xml:space="preserve">2026-08 (Aug)</t>
        </is>
      </c>
      <c r="S2877">
        <f>IF(M2877="Not an error",0,IF(COUNTIFS($A$2:$A2877,$A2877,$D$2:$D2877,$D2877,$M$2:$M2877,"&lt;&gt;Not an error")=1,1,0))</f>
        <v>1</v>
      </c>
      <c r="T2877">
        <f>IF(M2877&lt;&gt;"Major",0,IF(COUNTIFS($A$2:$A2877,$A2877,$D$2:$D2877,$D2877,$M$2:$M2877,"Major")=1,1,0))</f>
        <v>1</v>
      </c>
      <c r="U2877">
        <f>IF(M2877&lt;&gt;"Minor",0,IF(COUNTIFS($A$2:$A2877,$A2877,$D$2:$D2877,$D2877,$M$2:$M2877,"Minor")=1,1,0))</f>
        <v>0</v>
      </c>
    </row>
    <row r="2878">
      <c r="A2878" t="inlineStr">
        <is>
          <t xml:space="preserve">9a175f97e92a638a5697307799ea3b8b8f419aac</t>
        </is>
      </c>
      <c r="B2878" t="inlineStr">
        <is>
          <t xml:space="preserve">The Miracle Heiress</t>
        </is>
      </c>
      <c r="C2878" t="inlineStr">
        <is>
          <t xml:space="preserve">Die Wundererbin</t>
        </is>
      </c>
      <c r="D2878" t="inlineStr">
        <is>
          <t xml:space="preserve">0c27aa275fc177ec4103e51d11f658e85836bf76</t>
        </is>
      </c>
      <c r="E2878" t="inlineStr">
        <is>
          <t xml:space="preserve">Episode 68: Besitzergreifende Hitze Und Ein Neuer Assistent</t>
        </is>
      </c>
      <c r="F2878">
        <v>68</v>
      </c>
      <c r="G2878" t="inlineStr">
        <is>
          <t xml:space="preserve">0:02-1:10</t>
        </is>
      </c>
      <c r="H2878" t="inlineStr">
        <is>
          <t xml:space="preserve">Ignore</t>
        </is>
      </c>
      <c r="I2878" t="inlineStr">
        <is>
          <t xml:space="preserve">Remarks: [Tone / Consent Issue]
Line from script:
"In der Sekunde, in der Aurora in den Wagen stieg, zog Damien sie auf seinen Schoß."
-----
Note (if required): Tone / consent issue. The scene reads as non-consensual rather than romantic: Damien pulls Aurora onto his lap, holds her while she tries to free herself, keeps kissing her despite resistance, and only stops after she warns him she will get angry. Suggested: soften the physical actions and make Aurora’s consent / participation clearer.</t>
        </is>
      </c>
      <c r="J2878" t="inlineStr">
        <is>
          <t xml:space="preserve">VOA</t>
        </is>
      </c>
      <c r="K2878" t="inlineStr">
        <is>
          <t xml:space="preserve">Script Error</t>
        </is>
      </c>
      <c r="L2878" t="inlineStr">
        <is>
          <t xml:space="preserve">Script error</t>
        </is>
      </c>
      <c r="M2878" t="str">
        <f>IFERROR(IF(VLOOKUP(L2878,'Quantification'!$A:$B,2,FALSE)&amp;""="","Unclassified",VLOOKUP(L2878,'Quantification'!$A:$B,2,FALSE)),"Unclassified")</f>
        <v>Major</v>
      </c>
      <c r="N2878" t="inlineStr">
        <is>
          <t xml:space="preserve">con-khera.mirjam@pocketfm.com</t>
        </is>
      </c>
      <c r="O2878" t="inlineStr">
        <is>
          <t xml:space="preserve">Issues found in raw</t>
        </is>
      </c>
      <c r="P2878" t="str">
        <f>IF(OR(O2878="Issues found in master",O2878="Final master"),"Master",IF(OR(O2878="Ready for Master",O2878="Issues found in raw",O2878="Raw under QC",O2878="Issues resolved in raw"),"Raw","-"))</f>
        <v>Raw</v>
      </c>
      <c r="Q2878" s="13">
        <v>46261.15138888889</v>
      </c>
      <c r="R2878" t="inlineStr">
        <is>
          <t xml:space="preserve">2026-08 (Aug)</t>
        </is>
      </c>
      <c r="S2878">
        <f>IF(M2878="Not an error",0,IF(COUNTIFS($A$2:$A2878,$A2878,$D$2:$D2878,$D2878,$M$2:$M2878,"&lt;&gt;Not an error")=1,1,0))</f>
        <v>0</v>
      </c>
      <c r="T2878">
        <f>IF(M2878&lt;&gt;"Major",0,IF(COUNTIFS($A$2:$A2878,$A2878,$D$2:$D2878,$D2878,$M$2:$M2878,"Major")=1,1,0))</f>
        <v>0</v>
      </c>
      <c r="U2878">
        <f>IF(M2878&lt;&gt;"Minor",0,IF(COUNTIFS($A$2:$A2878,$A2878,$D$2:$D2878,$D2878,$M$2:$M2878,"Minor")=1,1,0))</f>
        <v>0</v>
      </c>
    </row>
    <row r="2879">
      <c r="A2879" t="inlineStr">
        <is>
          <t xml:space="preserve">9a175f97e92a638a5697307799ea3b8b8f419aac</t>
        </is>
      </c>
      <c r="B2879" t="inlineStr">
        <is>
          <t xml:space="preserve">The Miracle Heiress</t>
        </is>
      </c>
      <c r="C2879" t="inlineStr">
        <is>
          <t xml:space="preserve">Die Wundererbin</t>
        </is>
      </c>
      <c r="D2879" t="inlineStr">
        <is>
          <t xml:space="preserve">0c27aa275fc177ec4103e51d11f658e85836bf76</t>
        </is>
      </c>
      <c r="E2879" t="inlineStr">
        <is>
          <t xml:space="preserve">Episode 68: Besitzergreifende Hitze Und Ein Neuer Assistent</t>
        </is>
      </c>
      <c r="F2879">
        <v>68</v>
      </c>
      <c r="G2879" t="inlineStr">
        <is>
          <t xml:space="preserve">1:55-1:57</t>
        </is>
      </c>
      <c r="H2879" t="inlineStr">
        <is>
          <t xml:space="preserve">Ignore</t>
        </is>
      </c>
      <c r="I2879" t="inlineStr">
        <is>
          <t xml:space="preserve">Nachdem er endlich seinen Kuss bekommen hatte, wurde Dämiens Miene weicher. „Aurora , ich liebe dich“, sagte er mit leiser, ernster Stimme. Die Worte erschreckten sie. Die Aufrichtigkeit und unverfälschte Liebe in seinen Augen waren unverkennbar. Während sie versuchte, sich zu fassen, wechselte er abrupt das Thema. „Ich liebe dich wirklich. Also, hast du gerade eine freie Stelle in deiner Firma?“ </t>
        </is>
      </c>
      <c r="J2879" t="inlineStr">
        <is>
          <t xml:space="preserve">VOA</t>
        </is>
      </c>
      <c r="K2879" t="inlineStr">
        <is>
          <t xml:space="preserve">Script Error</t>
        </is>
      </c>
      <c r="L2879" t="inlineStr">
        <is>
          <t xml:space="preserve">Script error</t>
        </is>
      </c>
      <c r="M2879" t="str">
        <f>IFERROR(IF(VLOOKUP(L2879,'Quantification'!$A:$B,2,FALSE)&amp;""="","Unclassified",VLOOKUP(L2879,'Quantification'!$A:$B,2,FALSE)),"Unclassified")</f>
        <v>Major</v>
      </c>
      <c r="N2879" t="inlineStr">
        <is>
          <t xml:space="preserve">con-khera.mirjam@pocketfm.com</t>
        </is>
      </c>
      <c r="O2879" t="inlineStr">
        <is>
          <t xml:space="preserve">Issues found in raw</t>
        </is>
      </c>
      <c r="P2879" t="str">
        <f>IF(OR(O2879="Issues found in master",O2879="Final master"),"Master",IF(OR(O2879="Ready for Master",O2879="Issues found in raw",O2879="Raw under QC",O2879="Issues resolved in raw"),"Raw","-"))</f>
        <v>Raw</v>
      </c>
      <c r="Q2879" s="13">
        <v>46261.15138888889</v>
      </c>
      <c r="R2879" t="inlineStr">
        <is>
          <t xml:space="preserve">2026-08 (Aug)</t>
        </is>
      </c>
      <c r="S2879">
        <f>IF(M2879="Not an error",0,IF(COUNTIFS($A$2:$A2879,$A2879,$D$2:$D2879,$D2879,$M$2:$M2879,"&lt;&gt;Not an error")=1,1,0))</f>
        <v>0</v>
      </c>
      <c r="T2879">
        <f>IF(M2879&lt;&gt;"Major",0,IF(COUNTIFS($A$2:$A2879,$A2879,$D$2:$D2879,$D2879,$M$2:$M2879,"Major")=1,1,0))</f>
        <v>0</v>
      </c>
      <c r="U2879">
        <f>IF(M2879&lt;&gt;"Minor",0,IF(COUNTIFS($A$2:$A2879,$A2879,$D$2:$D2879,$D2879,$M$2:$M2879,"Minor")=1,1,0))</f>
        <v>0</v>
      </c>
    </row>
    <row r="2880">
      <c r="A2880" t="inlineStr">
        <is>
          <t xml:space="preserve">9a175f97e92a638a5697307799ea3b8b8f419aac</t>
        </is>
      </c>
      <c r="B2880" t="inlineStr">
        <is>
          <t xml:space="preserve">The Miracle Heiress</t>
        </is>
      </c>
      <c r="C2880" t="inlineStr">
        <is>
          <t xml:space="preserve">Die Wundererbin</t>
        </is>
      </c>
      <c r="D2880" t="inlineStr">
        <is>
          <t xml:space="preserve">0c27aa275fc177ec4103e51d11f658e85836bf76</t>
        </is>
      </c>
      <c r="E2880" t="inlineStr">
        <is>
          <t xml:space="preserve">Episode 68: Besitzergreifende Hitze Und Ein Neuer Assistent</t>
        </is>
      </c>
      <c r="F2880">
        <v>68</v>
      </c>
      <c r="G2880" t="inlineStr">
        <is>
          <t xml:space="preserve">4:22-4:30</t>
        </is>
      </c>
      <c r="H2880" t="inlineStr">
        <is>
          <t xml:space="preserve">Resolved</t>
        </is>
      </c>
      <c r="I2880" t="inlineStr">
        <is>
          <t xml:space="preserve">Remarks: [Script Error]
Line from script:
"â€žWenn es dir egal ist, dann das nÃ¤chste Mal, wenn sich ein MÃ¤dchen mir nÃ¤hertâ€œ, neckte Damien und lieÃŸ den Satz in der Luft hÃ¤ngen."
-----
Note (if required): Dialogue logic issue. The sentence is incomplete and unclear. It sounds like a literal translation and does not make sense as a threat / tease. Suggested: â€œWenn es dir egal ist, dann beschwer dich nÃ¤chstes Mal nicht, wenn sich ein anderes MÃ¤dchen mir nÃ¤hert.â€_x009d_</t>
        </is>
      </c>
      <c r="J2880" t="inlineStr">
        <is>
          <t xml:space="preserve">VOA</t>
        </is>
      </c>
      <c r="K2880" t="inlineStr">
        <is>
          <t xml:space="preserve">Script Error</t>
        </is>
      </c>
      <c r="L2880" t="inlineStr">
        <is>
          <t xml:space="preserve">Script error</t>
        </is>
      </c>
      <c r="M2880" t="str">
        <f>IFERROR(IF(VLOOKUP(L2880,'Quantification'!$A:$B,2,FALSE)&amp;""="","Unclassified",VLOOKUP(L2880,'Quantification'!$A:$B,2,FALSE)),"Unclassified")</f>
        <v>Major</v>
      </c>
      <c r="N2880" t="inlineStr">
        <is>
          <t xml:space="preserve">con-khera.mirjam@pocketfm.com</t>
        </is>
      </c>
      <c r="O2880" t="inlineStr">
        <is>
          <t xml:space="preserve">Issues found in raw</t>
        </is>
      </c>
      <c r="P2880" t="str">
        <f>IF(OR(O2880="Issues found in master",O2880="Final master"),"Master",IF(OR(O2880="Ready for Master",O2880="Issues found in raw",O2880="Raw under QC",O2880="Issues resolved in raw"),"Raw","-"))</f>
        <v>Raw</v>
      </c>
      <c r="Q2880" s="13">
        <v>46261.15138888889</v>
      </c>
      <c r="R2880" t="inlineStr">
        <is>
          <t xml:space="preserve">2026-08 (Aug)</t>
        </is>
      </c>
      <c r="S2880">
        <f>IF(M2880="Not an error",0,IF(COUNTIFS($A$2:$A2880,$A2880,$D$2:$D2880,$D2880,$M$2:$M2880,"&lt;&gt;Not an error")=1,1,0))</f>
        <v>0</v>
      </c>
      <c r="T2880">
        <f>IF(M2880&lt;&gt;"Major",0,IF(COUNTIFS($A$2:$A2880,$A2880,$D$2:$D2880,$D2880,$M$2:$M2880,"Major")=1,1,0))</f>
        <v>0</v>
      </c>
      <c r="U2880">
        <f>IF(M2880&lt;&gt;"Minor",0,IF(COUNTIFS($A$2:$A2880,$A2880,$D$2:$D2880,$D2880,$M$2:$M2880,"Minor")=1,1,0))</f>
        <v>0</v>
      </c>
    </row>
    <row r="2881">
      <c r="A2881" t="inlineStr">
        <is>
          <t xml:space="preserve">9a175f97e92a638a5697307799ea3b8b8f419aac</t>
        </is>
      </c>
      <c r="B2881" t="inlineStr">
        <is>
          <t xml:space="preserve">The Miracle Heiress</t>
        </is>
      </c>
      <c r="C2881" t="inlineStr">
        <is>
          <t xml:space="preserve">Die Wundererbin</t>
        </is>
      </c>
      <c r="D2881" t="inlineStr">
        <is>
          <t xml:space="preserve">0c27aa275fc177ec4103e51d11f658e85836bf76</t>
        </is>
      </c>
      <c r="E2881" t="inlineStr">
        <is>
          <t xml:space="preserve">Episode 68: Besitzergreifende Hitze Und Ein Neuer Assistent</t>
        </is>
      </c>
      <c r="F2881">
        <v>68</v>
      </c>
      <c r="G2881" t="inlineStr">
        <is>
          <t xml:space="preserve">5:22-5:27</t>
        </is>
      </c>
      <c r="H2881" t="inlineStr">
        <is>
          <t xml:space="preserve">Resolved</t>
        </is>
      </c>
      <c r="I2881" t="inlineStr">
        <is>
          <t xml:space="preserve">Remarks: [Mispronunciation]
Line from script:
"â€žDu hast vielleicht Nervenâ€œ, sagte Emmett und musterte ihn von oben bis unten."
-----
Note (if required): â€œNervenâ€_x009d_ is mispronounced in the audio.</t>
        </is>
      </c>
      <c r="J2881" t="inlineStr">
        <is>
          <t xml:space="preserve">VOA</t>
        </is>
      </c>
      <c r="K2881" t="inlineStr">
        <is>
          <t xml:space="preserve">Audio quality</t>
        </is>
      </c>
      <c r="L2881" t="inlineStr">
        <is>
          <t xml:space="preserve">Audio quality</t>
        </is>
      </c>
      <c r="M2881" t="str">
        <f>IFERROR(IF(VLOOKUP(L2881,'Quantification'!$A:$B,2,FALSE)&amp;""="","Unclassified",VLOOKUP(L2881,'Quantification'!$A:$B,2,FALSE)),"Unclassified")</f>
        <v>Major</v>
      </c>
      <c r="N2881" t="inlineStr">
        <is>
          <t xml:space="preserve">con-khera.mirjam@pocketfm.com</t>
        </is>
      </c>
      <c r="O2881" t="inlineStr">
        <is>
          <t xml:space="preserve">Issues found in raw</t>
        </is>
      </c>
      <c r="P2881" t="str">
        <f>IF(OR(O2881="Issues found in master",O2881="Final master"),"Master",IF(OR(O2881="Ready for Master",O2881="Issues found in raw",O2881="Raw under QC",O2881="Issues resolved in raw"),"Raw","-"))</f>
        <v>Raw</v>
      </c>
      <c r="Q2881" s="13">
        <v>46261.15138888889</v>
      </c>
      <c r="R2881" t="inlineStr">
        <is>
          <t xml:space="preserve">2026-08 (Aug)</t>
        </is>
      </c>
      <c r="S2881">
        <f>IF(M2881="Not an error",0,IF(COUNTIFS($A$2:$A2881,$A2881,$D$2:$D2881,$D2881,$M$2:$M2881,"&lt;&gt;Not an error")=1,1,0))</f>
        <v>0</v>
      </c>
      <c r="T2881">
        <f>IF(M2881&lt;&gt;"Major",0,IF(COUNTIFS($A$2:$A2881,$A2881,$D$2:$D2881,$D2881,$M$2:$M2881,"Major")=1,1,0))</f>
        <v>0</v>
      </c>
      <c r="U2881">
        <f>IF(M2881&lt;&gt;"Minor",0,IF(COUNTIFS($A$2:$A2881,$A2881,$D$2:$D2881,$D2881,$M$2:$M2881,"Minor")=1,1,0))</f>
        <v>0</v>
      </c>
    </row>
    <row r="2882">
      <c r="A2882" t="inlineStr">
        <is>
          <t xml:space="preserve">9a175f97e92a638a5697307799ea3b8b8f419aac</t>
        </is>
      </c>
      <c r="B2882" t="inlineStr">
        <is>
          <t xml:space="preserve">The Miracle Heiress</t>
        </is>
      </c>
      <c r="C2882" t="inlineStr">
        <is>
          <t xml:space="preserve">Die Wundererbin</t>
        </is>
      </c>
      <c r="D2882" t="inlineStr">
        <is>
          <t xml:space="preserve">0c27aa275fc177ec4103e51d11f658e85836bf76</t>
        </is>
      </c>
      <c r="E2882" t="inlineStr">
        <is>
          <t xml:space="preserve">Episode 68: Besitzergreifende Hitze Und Ein Neuer Assistent</t>
        </is>
      </c>
      <c r="F2882">
        <v>68</v>
      </c>
      <c r="G2882" t="inlineStr">
        <is>
          <t xml:space="preserve">5:59-6:07</t>
        </is>
      </c>
      <c r="H2882" t="inlineStr">
        <is>
          <t xml:space="preserve">Resolved</t>
        </is>
      </c>
      <c r="I2882" t="inlineStr">
        <is>
          <t xml:space="preserve">Remarks: [Script Error]
Line from script:
"â€žEmmett, ich habe eine Eigentumswohnung im Wert von dreihunderttausend und bekomme jeden Monat hundert Dollar GehaltserhÃ¶hung."
-----
Note (if required): Logic / wording issue. Salaries are not usually increased every month. Suggested: â€œ... und bekomme eine jÃ¤hrliche GehaltserhÃ¶hungâ€_x009d_ or â€œ... und bekomme hundert Dollar mehr Gehalt im Monat.â€_x009d_</t>
        </is>
      </c>
      <c r="J2882" t="inlineStr">
        <is>
          <t xml:space="preserve">VOA</t>
        </is>
      </c>
      <c r="K2882" t="inlineStr">
        <is>
          <t xml:space="preserve">Script Error</t>
        </is>
      </c>
      <c r="L2882" t="inlineStr">
        <is>
          <t xml:space="preserve">Script error</t>
        </is>
      </c>
      <c r="M2882" t="str">
        <f>IFERROR(IF(VLOOKUP(L2882,'Quantification'!$A:$B,2,FALSE)&amp;""="","Unclassified",VLOOKUP(L2882,'Quantification'!$A:$B,2,FALSE)),"Unclassified")</f>
        <v>Major</v>
      </c>
      <c r="N2882" t="inlineStr">
        <is>
          <t xml:space="preserve">con-khera.mirjam@pocketfm.com</t>
        </is>
      </c>
      <c r="O2882" t="inlineStr">
        <is>
          <t xml:space="preserve">Issues found in raw</t>
        </is>
      </c>
      <c r="P2882" t="str">
        <f>IF(OR(O2882="Issues found in master",O2882="Final master"),"Master",IF(OR(O2882="Ready for Master",O2882="Issues found in raw",O2882="Raw under QC",O2882="Issues resolved in raw"),"Raw","-"))</f>
        <v>Raw</v>
      </c>
      <c r="Q2882" s="13">
        <v>46261.15138888889</v>
      </c>
      <c r="R2882" t="inlineStr">
        <is>
          <t xml:space="preserve">2026-08 (Aug)</t>
        </is>
      </c>
      <c r="S2882">
        <f>IF(M2882="Not an error",0,IF(COUNTIFS($A$2:$A2882,$A2882,$D$2:$D2882,$D2882,$M$2:$M2882,"&lt;&gt;Not an error")=1,1,0))</f>
        <v>0</v>
      </c>
      <c r="T2882">
        <f>IF(M2882&lt;&gt;"Major",0,IF(COUNTIFS($A$2:$A2882,$A2882,$D$2:$D2882,$D2882,$M$2:$M2882,"Major")=1,1,0))</f>
        <v>0</v>
      </c>
      <c r="U2882">
        <f>IF(M2882&lt;&gt;"Minor",0,IF(COUNTIFS($A$2:$A2882,$A2882,$D$2:$D2882,$D2882,$M$2:$M2882,"Minor")=1,1,0))</f>
        <v>0</v>
      </c>
    </row>
    <row r="2883">
      <c r="A2883" t="inlineStr">
        <is>
          <t xml:space="preserve">9a175f97e92a638a5697307799ea3b8b8f419aac</t>
        </is>
      </c>
      <c r="B2883" t="inlineStr">
        <is>
          <t xml:space="preserve">The Miracle Heiress</t>
        </is>
      </c>
      <c r="C2883" t="inlineStr">
        <is>
          <t xml:space="preserve">Die Wundererbin</t>
        </is>
      </c>
      <c r="D2883" t="inlineStr">
        <is>
          <t xml:space="preserve">b68e7a0e5c1099ddaf8bb213c74b770f5bea8f0d</t>
        </is>
      </c>
      <c r="E2883" t="inlineStr">
        <is>
          <t xml:space="preserve">Episode 69: Knasttee</t>
        </is>
      </c>
      <c r="F2883">
        <v>69</v>
      </c>
      <c r="G2883" t="inlineStr">
        <is>
          <t xml:space="preserve">0:00-0:22</t>
        </is>
      </c>
      <c r="H2883" t="inlineStr">
        <is>
          <t xml:space="preserve">Resolved</t>
        </is>
      </c>
      <c r="I2883" t="inlineStr">
        <is>
          <t xml:space="preserve">Remarks: [Script Error]
Line from script:
"Aurora kam direkt nach ihrem Treffen mit Damien zurück ins Büro. Dort versuchte Emmett gerade, eine Schar von Männern abzuwehren, die sie alle unbedingt kennenlernen wollten."
-----
Note (if required): Recap / repetition issue. This summarizes a beat that has already been established and can be removed. Suggested: continue directly with the next new action in the office.</t>
        </is>
      </c>
      <c r="J2883" t="inlineStr">
        <is>
          <t xml:space="preserve">VOA</t>
        </is>
      </c>
      <c r="K2883" t="inlineStr">
        <is>
          <t xml:space="preserve">Script Error</t>
        </is>
      </c>
      <c r="L2883" t="inlineStr">
        <is>
          <t xml:space="preserve">Script error</t>
        </is>
      </c>
      <c r="M2883" t="str">
        <f>IFERROR(IF(VLOOKUP(L2883,'Quantification'!$A:$B,2,FALSE)&amp;""="","Unclassified",VLOOKUP(L2883,'Quantification'!$A:$B,2,FALSE)),"Unclassified")</f>
        <v>Major</v>
      </c>
      <c r="N2883" t="inlineStr">
        <is>
          <t xml:space="preserve">con-khera.mirjam@pocketfm.com</t>
        </is>
      </c>
      <c r="O2883" t="inlineStr">
        <is>
          <t xml:space="preserve">Issues found in raw</t>
        </is>
      </c>
      <c r="P2883" t="str">
        <f>IF(OR(O2883="Issues found in master",O2883="Final master"),"Master",IF(OR(O2883="Ready for Master",O2883="Issues found in raw",O2883="Raw under QC",O2883="Issues resolved in raw"),"Raw","-"))</f>
        <v>Raw</v>
      </c>
      <c r="Q2883" s="13">
        <v>46261.15138888889</v>
      </c>
      <c r="R2883" t="inlineStr">
        <is>
          <t xml:space="preserve">2026-08 (Aug)</t>
        </is>
      </c>
      <c r="S2883">
        <f>IF(M2883="Not an error",0,IF(COUNTIFS($A$2:$A2883,$A2883,$D$2:$D2883,$D2883,$M$2:$M2883,"&lt;&gt;Not an error")=1,1,0))</f>
        <v>1</v>
      </c>
      <c r="T2883">
        <f>IF(M2883&lt;&gt;"Major",0,IF(COUNTIFS($A$2:$A2883,$A2883,$D$2:$D2883,$D2883,$M$2:$M2883,"Major")=1,1,0))</f>
        <v>1</v>
      </c>
      <c r="U2883">
        <f>IF(M2883&lt;&gt;"Minor",0,IF(COUNTIFS($A$2:$A2883,$A2883,$D$2:$D2883,$D2883,$M$2:$M2883,"Minor")=1,1,0))</f>
        <v>0</v>
      </c>
    </row>
    <row r="2884">
      <c r="A2884" t="inlineStr">
        <is>
          <t xml:space="preserve">9a175f97e92a638a5697307799ea3b8b8f419aac</t>
        </is>
      </c>
      <c r="B2884" t="inlineStr">
        <is>
          <t xml:space="preserve">The Miracle Heiress</t>
        </is>
      </c>
      <c r="C2884" t="inlineStr">
        <is>
          <t xml:space="preserve">Die Wundererbin</t>
        </is>
      </c>
      <c r="D2884" t="inlineStr">
        <is>
          <t xml:space="preserve">b68e7a0e5c1099ddaf8bb213c74b770f5bea8f0d</t>
        </is>
      </c>
      <c r="E2884" t="inlineStr">
        <is>
          <t xml:space="preserve">Episode 69: Knasttee</t>
        </is>
      </c>
      <c r="F2884">
        <v>69</v>
      </c>
      <c r="G2884" t="inlineStr">
        <is>
          <t xml:space="preserve">7:33-7:37</t>
        </is>
      </c>
      <c r="H2884" t="inlineStr">
        <is>
          <t xml:space="preserve">Ignore</t>
        </is>
      </c>
      <c r="I2884" t="inlineStr">
        <is>
          <t xml:space="preserve">Nur weil meine Schwester zurück ist, lässt du unsere Telefone heiß laufen.</t>
        </is>
      </c>
      <c r="J2884" t="inlineStr">
        <is>
          <t xml:space="preserve">VOA</t>
        </is>
      </c>
      <c r="K2884" t="inlineStr">
        <is>
          <t xml:space="preserve">Script Error</t>
        </is>
      </c>
      <c r="L2884" t="inlineStr">
        <is>
          <t xml:space="preserve">Script error</t>
        </is>
      </c>
      <c r="M2884" t="str">
        <f>IFERROR(IF(VLOOKUP(L2884,'Quantification'!$A:$B,2,FALSE)&amp;""="","Unclassified",VLOOKUP(L2884,'Quantification'!$A:$B,2,FALSE)),"Unclassified")</f>
        <v>Major</v>
      </c>
      <c r="N2884" t="inlineStr">
        <is>
          <t xml:space="preserve">con-khera.mirjam@pocketfm.com</t>
        </is>
      </c>
      <c r="O2884" t="inlineStr">
        <is>
          <t xml:space="preserve">Issues found in raw</t>
        </is>
      </c>
      <c r="P2884" t="str">
        <f>IF(OR(O2884="Issues found in master",O2884="Final master"),"Master",IF(OR(O2884="Ready for Master",O2884="Issues found in raw",O2884="Raw under QC",O2884="Issues resolved in raw"),"Raw","-"))</f>
        <v>Raw</v>
      </c>
      <c r="Q2884" s="13">
        <v>46261.15138888889</v>
      </c>
      <c r="R2884" t="inlineStr">
        <is>
          <t xml:space="preserve">2026-08 (Aug)</t>
        </is>
      </c>
      <c r="S2884">
        <f>IF(M2884="Not an error",0,IF(COUNTIFS($A$2:$A2884,$A2884,$D$2:$D2884,$D2884,$M$2:$M2884,"&lt;&gt;Not an error")=1,1,0))</f>
        <v>0</v>
      </c>
      <c r="T2884">
        <f>IF(M2884&lt;&gt;"Major",0,IF(COUNTIFS($A$2:$A2884,$A2884,$D$2:$D2884,$D2884,$M$2:$M2884,"Major")=1,1,0))</f>
        <v>0</v>
      </c>
      <c r="U2884">
        <f>IF(M2884&lt;&gt;"Minor",0,IF(COUNTIFS($A$2:$A2884,$A2884,$D$2:$D2884,$D2884,$M$2:$M2884,"Minor")=1,1,0))</f>
        <v>0</v>
      </c>
    </row>
    <row r="2885">
      <c r="A2885" t="inlineStr">
        <is>
          <t xml:space="preserve">9a175f97e92a638a5697307799ea3b8b8f419aac</t>
        </is>
      </c>
      <c r="B2885" t="inlineStr">
        <is>
          <t xml:space="preserve">The Miracle Heiress</t>
        </is>
      </c>
      <c r="C2885" t="inlineStr">
        <is>
          <t xml:space="preserve">Die Wundererbin</t>
        </is>
      </c>
      <c r="D2885" t="inlineStr">
        <is>
          <t xml:space="preserve">b68e7a0e5c1099ddaf8bb213c74b770f5bea8f0d</t>
        </is>
      </c>
      <c r="E2885" t="inlineStr">
        <is>
          <t xml:space="preserve">Episode 69: Knasttee</t>
        </is>
      </c>
      <c r="F2885">
        <v>69</v>
      </c>
      <c r="G2885" t="inlineStr">
        <is>
          <t xml:space="preserve">9:27-9:28</t>
        </is>
      </c>
      <c r="H2885" t="inlineStr">
        <is>
          <t xml:space="preserve">Resolved</t>
        </is>
      </c>
      <c r="I2885" t="inlineStr">
        <is>
          <t xml:space="preserve">Remarks: [Audio Quality]
Line from script:
"„Die hören nicht auf mich.“"
-----
Note (if required): Speaker clarity issue. In the audio, this line sounds as if Ryder is speaking, but it should be Seraphina.</t>
        </is>
      </c>
      <c r="J2885" t="inlineStr">
        <is>
          <t xml:space="preserve">VOA</t>
        </is>
      </c>
      <c r="K2885" t="inlineStr">
        <is>
          <t xml:space="preserve">Audio quality</t>
        </is>
      </c>
      <c r="L2885" t="inlineStr">
        <is>
          <t xml:space="preserve">Audio quality</t>
        </is>
      </c>
      <c r="M2885" t="str">
        <f>IFERROR(IF(VLOOKUP(L2885,'Quantification'!$A:$B,2,FALSE)&amp;""="","Unclassified",VLOOKUP(L2885,'Quantification'!$A:$B,2,FALSE)),"Unclassified")</f>
        <v>Major</v>
      </c>
      <c r="N2885" t="inlineStr">
        <is>
          <t xml:space="preserve">con-khera.mirjam@pocketfm.com</t>
        </is>
      </c>
      <c r="O2885" t="inlineStr">
        <is>
          <t xml:space="preserve">Issues found in raw</t>
        </is>
      </c>
      <c r="P2885" t="str">
        <f>IF(OR(O2885="Issues found in master",O2885="Final master"),"Master",IF(OR(O2885="Ready for Master",O2885="Issues found in raw",O2885="Raw under QC",O2885="Issues resolved in raw"),"Raw","-"))</f>
        <v>Raw</v>
      </c>
      <c r="Q2885" s="13">
        <v>46261.15138888889</v>
      </c>
      <c r="R2885" t="inlineStr">
        <is>
          <t xml:space="preserve">2026-08 (Aug)</t>
        </is>
      </c>
      <c r="S2885">
        <f>IF(M2885="Not an error",0,IF(COUNTIFS($A$2:$A2885,$A2885,$D$2:$D2885,$D2885,$M$2:$M2885,"&lt;&gt;Not an error")=1,1,0))</f>
        <v>0</v>
      </c>
      <c r="T2885">
        <f>IF(M2885&lt;&gt;"Major",0,IF(COUNTIFS($A$2:$A2885,$A2885,$D$2:$D2885,$D2885,$M$2:$M2885,"Major")=1,1,0))</f>
        <v>0</v>
      </c>
      <c r="U2885">
        <f>IF(M2885&lt;&gt;"Minor",0,IF(COUNTIFS($A$2:$A2885,$A2885,$D$2:$D2885,$D2885,$M$2:$M2885,"Minor")=1,1,0))</f>
        <v>0</v>
      </c>
    </row>
    <row r="2886">
      <c r="A2886" t="inlineStr">
        <is>
          <t xml:space="preserve">9a175f97e92a638a5697307799ea3b8b8f419aac</t>
        </is>
      </c>
      <c r="B2886" t="inlineStr">
        <is>
          <t xml:space="preserve">The Miracle Heiress</t>
        </is>
      </c>
      <c r="C2886" t="inlineStr">
        <is>
          <t xml:space="preserve">Die Wundererbin</t>
        </is>
      </c>
      <c r="D2886" t="inlineStr">
        <is>
          <t xml:space="preserve">b68e7a0e5c1099ddaf8bb213c74b770f5bea8f0d</t>
        </is>
      </c>
      <c r="E2886" t="inlineStr">
        <is>
          <t xml:space="preserve">Episode 69: Knasttee</t>
        </is>
      </c>
      <c r="F2886">
        <v>69</v>
      </c>
      <c r="G2886" t="inlineStr">
        <is>
          <t xml:space="preserve">9:39-9:47</t>
        </is>
      </c>
      <c r="H2886" t="inlineStr">
        <is>
          <t xml:space="preserve">Resolved</t>
        </is>
      </c>
      <c r="I2886" t="inlineStr">
        <is>
          <t xml:space="preserve">Remarks: [Audio Quality]
Line from script:
"â€žNa gut, reg dich nicht so auf. Sorge nur dafÃ¼r, dass du ein Geschenk fÃ¼r deine Schwester hast, wenn du hier ankommst. TschÃ¼ss!â€œ"
-----
Note (if required): Speaker clarity issue. In the audio, this line sounds as if Ryder is speaking, but it should be Seraphina. Suggested: add a dialogue tag such as â€œsagte Seraphinaâ€_x009d_ to clarify the speaker.</t>
        </is>
      </c>
      <c r="J2886" t="inlineStr">
        <is>
          <t xml:space="preserve">VOA</t>
        </is>
      </c>
      <c r="K2886" t="inlineStr">
        <is>
          <t xml:space="preserve">Audio quality</t>
        </is>
      </c>
      <c r="L2886" t="inlineStr">
        <is>
          <t xml:space="preserve">Audio quality</t>
        </is>
      </c>
      <c r="M2886" t="str">
        <f>IFERROR(IF(VLOOKUP(L2886,'Quantification'!$A:$B,2,FALSE)&amp;""="","Unclassified",VLOOKUP(L2886,'Quantification'!$A:$B,2,FALSE)),"Unclassified")</f>
        <v>Major</v>
      </c>
      <c r="N2886" t="inlineStr">
        <is>
          <t xml:space="preserve">con-khera.mirjam@pocketfm.com</t>
        </is>
      </c>
      <c r="O2886" t="inlineStr">
        <is>
          <t xml:space="preserve">Issues found in raw</t>
        </is>
      </c>
      <c r="P2886" t="str">
        <f>IF(OR(O2886="Issues found in master",O2886="Final master"),"Master",IF(OR(O2886="Ready for Master",O2886="Issues found in raw",O2886="Raw under QC",O2886="Issues resolved in raw"),"Raw","-"))</f>
        <v>Raw</v>
      </c>
      <c r="Q2886" s="13">
        <v>46261.15138888889</v>
      </c>
      <c r="R2886" t="inlineStr">
        <is>
          <t xml:space="preserve">2026-08 (Aug)</t>
        </is>
      </c>
      <c r="S2886">
        <f>IF(M2886="Not an error",0,IF(COUNTIFS($A$2:$A2886,$A2886,$D$2:$D2886,$D2886,$M$2:$M2886,"&lt;&gt;Not an error")=1,1,0))</f>
        <v>0</v>
      </c>
      <c r="T2886">
        <f>IF(M2886&lt;&gt;"Major",0,IF(COUNTIFS($A$2:$A2886,$A2886,$D$2:$D2886,$D2886,$M$2:$M2886,"Major")=1,1,0))</f>
        <v>0</v>
      </c>
      <c r="U2886">
        <f>IF(M2886&lt;&gt;"Minor",0,IF(COUNTIFS($A$2:$A2886,$A2886,$D$2:$D2886,$D2886,$M$2:$M2886,"Minor")=1,1,0))</f>
        <v>0</v>
      </c>
    </row>
    <row r="2887">
      <c r="A2887" t="inlineStr">
        <is>
          <t xml:space="preserve">9a175f97e92a638a5697307799ea3b8b8f419aac</t>
        </is>
      </c>
      <c r="B2887" t="inlineStr">
        <is>
          <t xml:space="preserve">The Miracle Heiress</t>
        </is>
      </c>
      <c r="C2887" t="inlineStr">
        <is>
          <t xml:space="preserve">Die Wundererbin</t>
        </is>
      </c>
      <c r="D2887" t="inlineStr">
        <is>
          <t xml:space="preserve">b68e7a0e5c1099ddaf8bb213c74b770f5bea8f0d</t>
        </is>
      </c>
      <c r="E2887" t="inlineStr">
        <is>
          <t xml:space="preserve">Episode 69: Knasttee</t>
        </is>
      </c>
      <c r="F2887">
        <v>69</v>
      </c>
      <c r="G2887" t="inlineStr">
        <is>
          <t xml:space="preserve">10:07-10:12</t>
        </is>
      </c>
      <c r="H2887" t="inlineStr">
        <is>
          <t xml:space="preserve">Resolved</t>
        </is>
      </c>
      <c r="I2887" t="inlineStr">
        <is>
          <t xml:space="preserve">Remarks: [Script Error]
Line from script:
"â€žWarten wir, bis sie darauf vorbereitet sindâ€œ, seufzte Seraphina."
-----
Note (if required): Dialogue logic issue. This does not answer the question â€œWann sagen wir es der Familie?â€_x009d_ If the family does not know about Aurora yet, they cannot prepare for it. Suggested: â€œWarten wir noch, bis der richtige Moment gekommen ist.â€_x009d_ or â€œSagen wir es ihnen, wenn Aurora selbst bereit dafÃ¼r ist.â€_x009d_</t>
        </is>
      </c>
      <c r="J2887" t="inlineStr">
        <is>
          <t xml:space="preserve">VOA</t>
        </is>
      </c>
      <c r="K2887" t="inlineStr">
        <is>
          <t xml:space="preserve">Script Error</t>
        </is>
      </c>
      <c r="L2887" t="inlineStr">
        <is>
          <t xml:space="preserve">Script error</t>
        </is>
      </c>
      <c r="M2887" t="str">
        <f>IFERROR(IF(VLOOKUP(L2887,'Quantification'!$A:$B,2,FALSE)&amp;""="","Unclassified",VLOOKUP(L2887,'Quantification'!$A:$B,2,FALSE)),"Unclassified")</f>
        <v>Major</v>
      </c>
      <c r="N2887" t="inlineStr">
        <is>
          <t xml:space="preserve">con-khera.mirjam@pocketfm.com</t>
        </is>
      </c>
      <c r="O2887" t="inlineStr">
        <is>
          <t xml:space="preserve">Issues found in raw</t>
        </is>
      </c>
      <c r="P2887" t="str">
        <f>IF(OR(O2887="Issues found in master",O2887="Final master"),"Master",IF(OR(O2887="Ready for Master",O2887="Issues found in raw",O2887="Raw under QC",O2887="Issues resolved in raw"),"Raw","-"))</f>
        <v>Raw</v>
      </c>
      <c r="Q2887" s="13">
        <v>46261.15138888889</v>
      </c>
      <c r="R2887" t="inlineStr">
        <is>
          <t xml:space="preserve">2026-08 (Aug)</t>
        </is>
      </c>
      <c r="S2887">
        <f>IF(M2887="Not an error",0,IF(COUNTIFS($A$2:$A2887,$A2887,$D$2:$D2887,$D2887,$M$2:$M2887,"&lt;&gt;Not an error")=1,1,0))</f>
        <v>0</v>
      </c>
      <c r="T2887">
        <f>IF(M2887&lt;&gt;"Major",0,IF(COUNTIFS($A$2:$A2887,$A2887,$D$2:$D2887,$D2887,$M$2:$M2887,"Major")=1,1,0))</f>
        <v>0</v>
      </c>
      <c r="U2887">
        <f>IF(M2887&lt;&gt;"Minor",0,IF(COUNTIFS($A$2:$A2887,$A2887,$D$2:$D2887,$D2887,$M$2:$M2887,"Minor")=1,1,0))</f>
        <v>0</v>
      </c>
    </row>
    <row r="2888">
      <c r="A2888" t="inlineStr">
        <is>
          <t xml:space="preserve">9a175f97e92a638a5697307799ea3b8b8f419aac</t>
        </is>
      </c>
      <c r="B2888" t="inlineStr">
        <is>
          <t xml:space="preserve">The Miracle Heiress</t>
        </is>
      </c>
      <c r="C2888" t="inlineStr">
        <is>
          <t xml:space="preserve">Die Wundererbin</t>
        </is>
      </c>
      <c r="D2888" t="inlineStr">
        <is>
          <t xml:space="preserve">b68e7a0e5c1099ddaf8bb213c74b770f5bea8f0d</t>
        </is>
      </c>
      <c r="E2888" t="inlineStr">
        <is>
          <t xml:space="preserve">Episode 69: Knasttee</t>
        </is>
      </c>
      <c r="F2888">
        <v>69</v>
      </c>
      <c r="G2888" t="inlineStr">
        <is>
          <t xml:space="preserve">11:27-11:33</t>
        </is>
      </c>
      <c r="H2888" t="inlineStr">
        <is>
          <t xml:space="preserve">Resolved</t>
        </is>
      </c>
      <c r="I2888" t="inlineStr">
        <is>
          <t xml:space="preserve">Remarks: [Script Error]
Line from script:
"â€žAha. Seit Damien aufgetaucht ist, kann ich das Abendessen fÃ¼r zwei wohl vergessen.â€œ"
-----
Note (if required): Wording / logic issue. â€œAbendessen fÃ¼r zweiâ€_x009d_ does not fit if the scene is about a family dinner. Suggested: â€œSeit Damien aufgetaucht ist, kann ich das Familienabendessen wohl vergessen.â€_x009d_</t>
        </is>
      </c>
      <c r="J2888" t="inlineStr">
        <is>
          <t xml:space="preserve">VOA</t>
        </is>
      </c>
      <c r="K2888" t="inlineStr">
        <is>
          <t xml:space="preserve">Script Error</t>
        </is>
      </c>
      <c r="L2888" t="inlineStr">
        <is>
          <t xml:space="preserve">Script error</t>
        </is>
      </c>
      <c r="M2888" t="str">
        <f>IFERROR(IF(VLOOKUP(L2888,'Quantification'!$A:$B,2,FALSE)&amp;""="","Unclassified",VLOOKUP(L2888,'Quantification'!$A:$B,2,FALSE)),"Unclassified")</f>
        <v>Major</v>
      </c>
      <c r="N2888" t="inlineStr">
        <is>
          <t xml:space="preserve">con-khera.mirjam@pocketfm.com</t>
        </is>
      </c>
      <c r="O2888" t="inlineStr">
        <is>
          <t xml:space="preserve">Issues found in raw</t>
        </is>
      </c>
      <c r="P2888" t="str">
        <f>IF(OR(O2888="Issues found in master",O2888="Final master"),"Master",IF(OR(O2888="Ready for Master",O2888="Issues found in raw",O2888="Raw under QC",O2888="Issues resolved in raw"),"Raw","-"))</f>
        <v>Raw</v>
      </c>
      <c r="Q2888" s="13">
        <v>46261.15138888889</v>
      </c>
      <c r="R2888" t="inlineStr">
        <is>
          <t xml:space="preserve">2026-08 (Aug)</t>
        </is>
      </c>
      <c r="S2888">
        <f>IF(M2888="Not an error",0,IF(COUNTIFS($A$2:$A2888,$A2888,$D$2:$D2888,$D2888,$M$2:$M2888,"&lt;&gt;Not an error")=1,1,0))</f>
        <v>0</v>
      </c>
      <c r="T2888">
        <f>IF(M2888&lt;&gt;"Major",0,IF(COUNTIFS($A$2:$A2888,$A2888,$D$2:$D2888,$D2888,$M$2:$M2888,"Major")=1,1,0))</f>
        <v>0</v>
      </c>
      <c r="U2888">
        <f>IF(M2888&lt;&gt;"Minor",0,IF(COUNTIFS($A$2:$A2888,$A2888,$D$2:$D2888,$D2888,$M$2:$M2888,"Minor")=1,1,0))</f>
        <v>0</v>
      </c>
    </row>
    <row r="2889">
      <c r="A2889" t="inlineStr">
        <is>
          <t xml:space="preserve">9a175f97e92a638a5697307799ea3b8b8f419aac</t>
        </is>
      </c>
      <c r="B2889" t="inlineStr">
        <is>
          <t xml:space="preserve">The Miracle Heiress</t>
        </is>
      </c>
      <c r="C2889" t="inlineStr">
        <is>
          <t xml:space="preserve">Die Wundererbin</t>
        </is>
      </c>
      <c r="D2889" t="inlineStr">
        <is>
          <t xml:space="preserve">8c2fb7179c4915dec37dcf4fc254b69067fb6052</t>
        </is>
      </c>
      <c r="E2889" t="inlineStr">
        <is>
          <t xml:space="preserve">Episode 70: Dämiens Villa Weidensee</t>
        </is>
      </c>
      <c r="F2889">
        <v>70</v>
      </c>
      <c r="G2889" t="inlineStr">
        <is>
          <t xml:space="preserve">0:00-0:35</t>
        </is>
      </c>
      <c r="H2889" t="inlineStr">
        <is>
          <t xml:space="preserve">Resolved</t>
        </is>
      </c>
      <c r="I2889" t="inlineStr">
        <is>
          <t xml:space="preserve">Remarks: [Script Error]
Line from script:
"Keith tauchte im Büro auf und suchte Aurora, was Emmett völlig überrumpelte. Aurora zögerte keinen Moment, ihre Stimme war scharf und herausfordernd. „Sie landen schneller wieder im Gefängnis, als Sie gucken können.“"
-----
Note (if required): Recap / repetition issue. This summarizes events from the previous episode and can be removed so the new episode starts more smoothly. Suggested: cut this recap and begin directly with the new scene / new plot point.</t>
        </is>
      </c>
      <c r="J2889" t="inlineStr">
        <is>
          <t xml:space="preserve">VOA</t>
        </is>
      </c>
      <c r="K2889" t="inlineStr">
        <is>
          <t xml:space="preserve">Script Error</t>
        </is>
      </c>
      <c r="L2889" t="inlineStr">
        <is>
          <t xml:space="preserve">Script error</t>
        </is>
      </c>
      <c r="M2889" t="str">
        <f>IFERROR(IF(VLOOKUP(L2889,'Quantification'!$A:$B,2,FALSE)&amp;""="","Unclassified",VLOOKUP(L2889,'Quantification'!$A:$B,2,FALSE)),"Unclassified")</f>
        <v>Major</v>
      </c>
      <c r="N2889" t="inlineStr">
        <is>
          <t xml:space="preserve">con-khera.mirjam@pocketfm.com</t>
        </is>
      </c>
      <c r="O2889" t="inlineStr">
        <is>
          <t xml:space="preserve">Issues found in raw</t>
        </is>
      </c>
      <c r="P2889" t="str">
        <f>IF(OR(O2889="Issues found in master",O2889="Final master"),"Master",IF(OR(O2889="Ready for Master",O2889="Issues found in raw",O2889="Raw under QC",O2889="Issues resolved in raw"),"Raw","-"))</f>
        <v>Raw</v>
      </c>
      <c r="Q2889" s="13">
        <v>46261.15138888889</v>
      </c>
      <c r="R2889" t="inlineStr">
        <is>
          <t xml:space="preserve">2026-08 (Aug)</t>
        </is>
      </c>
      <c r="S2889">
        <f>IF(M2889="Not an error",0,IF(COUNTIFS($A$2:$A2889,$A2889,$D$2:$D2889,$D2889,$M$2:$M2889,"&lt;&gt;Not an error")=1,1,0))</f>
        <v>1</v>
      </c>
      <c r="T2889">
        <f>IF(M2889&lt;&gt;"Major",0,IF(COUNTIFS($A$2:$A2889,$A2889,$D$2:$D2889,$D2889,$M$2:$M2889,"Major")=1,1,0))</f>
        <v>1</v>
      </c>
      <c r="U2889">
        <f>IF(M2889&lt;&gt;"Minor",0,IF(COUNTIFS($A$2:$A2889,$A2889,$D$2:$D2889,$D2889,$M$2:$M2889,"Minor")=1,1,0))</f>
        <v>0</v>
      </c>
    </row>
    <row r="2890">
      <c r="A2890" t="inlineStr">
        <is>
          <t xml:space="preserve">9a175f97e92a638a5697307799ea3b8b8f419aac</t>
        </is>
      </c>
      <c r="B2890" t="inlineStr">
        <is>
          <t xml:space="preserve">The Miracle Heiress</t>
        </is>
      </c>
      <c r="C2890" t="inlineStr">
        <is>
          <t xml:space="preserve">Die Wundererbin</t>
        </is>
      </c>
      <c r="D2890" t="inlineStr">
        <is>
          <t xml:space="preserve">8c2fb7179c4915dec37dcf4fc254b69067fb6052</t>
        </is>
      </c>
      <c r="E2890" t="inlineStr">
        <is>
          <t xml:space="preserve">Episode 70: Dämiens Villa Weidensee</t>
        </is>
      </c>
      <c r="F2890">
        <v>70</v>
      </c>
      <c r="G2890" t="inlineStr">
        <is>
          <t xml:space="preserve">1:55-2:00</t>
        </is>
      </c>
      <c r="H2890" t="inlineStr">
        <is>
          <t xml:space="preserve">Resolved</t>
        </is>
      </c>
      <c r="I2890" t="inlineStr">
        <is>
          <t xml:space="preserve">Remarks: [Script Error]
Line from script:
"Es schien, als wÃ¼rde Aurora zu einer Konstante in Damiens Leben."
-----
Note (if required): Wording issue. The sentence sounds abstract and does not connect well to the previous line â€œWieder eine Premiere.â€_x009d_ Suggested: â€œWieder eine Premiere. Immer Ã¶fter war Aurora der Grund fÃ¼r Dinge, die Damien zum ersten Mal tat.â€_x009d_</t>
        </is>
      </c>
      <c r="J2890" t="inlineStr">
        <is>
          <t xml:space="preserve">VOA</t>
        </is>
      </c>
      <c r="K2890" t="inlineStr">
        <is>
          <t xml:space="preserve">Script Error</t>
        </is>
      </c>
      <c r="L2890" t="inlineStr">
        <is>
          <t xml:space="preserve">Script error</t>
        </is>
      </c>
      <c r="M2890" t="str">
        <f>IFERROR(IF(VLOOKUP(L2890,'Quantification'!$A:$B,2,FALSE)&amp;""="","Unclassified",VLOOKUP(L2890,'Quantification'!$A:$B,2,FALSE)),"Unclassified")</f>
        <v>Major</v>
      </c>
      <c r="N2890" t="inlineStr">
        <is>
          <t xml:space="preserve">con-khera.mirjam@pocketfm.com</t>
        </is>
      </c>
      <c r="O2890" t="inlineStr">
        <is>
          <t xml:space="preserve">Issues found in raw</t>
        </is>
      </c>
      <c r="P2890" t="str">
        <f>IF(OR(O2890="Issues found in master",O2890="Final master"),"Master",IF(OR(O2890="Ready for Master",O2890="Issues found in raw",O2890="Raw under QC",O2890="Issues resolved in raw"),"Raw","-"))</f>
        <v>Raw</v>
      </c>
      <c r="Q2890" s="13">
        <v>46261.15138888889</v>
      </c>
      <c r="R2890" t="inlineStr">
        <is>
          <t xml:space="preserve">2026-08 (Aug)</t>
        </is>
      </c>
      <c r="S2890">
        <f>IF(M2890="Not an error",0,IF(COUNTIFS($A$2:$A2890,$A2890,$D$2:$D2890,$D2890,$M$2:$M2890,"&lt;&gt;Not an error")=1,1,0))</f>
        <v>0</v>
      </c>
      <c r="T2890">
        <f>IF(M2890&lt;&gt;"Major",0,IF(COUNTIFS($A$2:$A2890,$A2890,$D$2:$D2890,$D2890,$M$2:$M2890,"Major")=1,1,0))</f>
        <v>0</v>
      </c>
      <c r="U2890">
        <f>IF(M2890&lt;&gt;"Minor",0,IF(COUNTIFS($A$2:$A2890,$A2890,$D$2:$D2890,$D2890,$M$2:$M2890,"Minor")=1,1,0))</f>
        <v>0</v>
      </c>
    </row>
    <row r="2891">
      <c r="A2891" t="inlineStr">
        <is>
          <t xml:space="preserve">9a175f97e92a638a5697307799ea3b8b8f419aac</t>
        </is>
      </c>
      <c r="B2891" t="inlineStr">
        <is>
          <t xml:space="preserve">The Miracle Heiress</t>
        </is>
      </c>
      <c r="C2891" t="inlineStr">
        <is>
          <t xml:space="preserve">Die Wundererbin</t>
        </is>
      </c>
      <c r="D2891" t="inlineStr">
        <is>
          <t xml:space="preserve">8c2fb7179c4915dec37dcf4fc254b69067fb6052</t>
        </is>
      </c>
      <c r="E2891" t="inlineStr">
        <is>
          <t xml:space="preserve">Episode 70: Dämiens Villa Weidensee</t>
        </is>
      </c>
      <c r="F2891">
        <v>70</v>
      </c>
      <c r="G2891" t="inlineStr">
        <is>
          <t xml:space="preserve">3:03-3:09</t>
        </is>
      </c>
      <c r="H2891" t="inlineStr">
        <is>
          <t xml:space="preserve">Ignore</t>
        </is>
      </c>
      <c r="I2891" t="inlineStr">
        <is>
          <t xml:space="preserve">Remarks: [Script Error]
Line from script:
"In der prächtigen Villa wartete an der Tür ein Angestellter, der Verwalter namens Raymond."
-----
Note (if required): Character naming / continuity issue. The name Raymond has already been used for the corrupt police officer in Episode 57. Suggested: rename the villa manager to avoid confusion.</t>
        </is>
      </c>
      <c r="J2891" t="inlineStr">
        <is>
          <t xml:space="preserve">VOA</t>
        </is>
      </c>
      <c r="K2891" t="inlineStr">
        <is>
          <t xml:space="preserve">Script Error</t>
        </is>
      </c>
      <c r="L2891" t="inlineStr">
        <is>
          <t xml:space="preserve">Script error</t>
        </is>
      </c>
      <c r="M2891" t="str">
        <f>IFERROR(IF(VLOOKUP(L2891,'Quantification'!$A:$B,2,FALSE)&amp;""="","Unclassified",VLOOKUP(L2891,'Quantification'!$A:$B,2,FALSE)),"Unclassified")</f>
        <v>Major</v>
      </c>
      <c r="N2891" t="inlineStr">
        <is>
          <t xml:space="preserve">con-khera.mirjam@pocketfm.com</t>
        </is>
      </c>
      <c r="O2891" t="inlineStr">
        <is>
          <t xml:space="preserve">Issues found in raw</t>
        </is>
      </c>
      <c r="P2891" t="str">
        <f>IF(OR(O2891="Issues found in master",O2891="Final master"),"Master",IF(OR(O2891="Ready for Master",O2891="Issues found in raw",O2891="Raw under QC",O2891="Issues resolved in raw"),"Raw","-"))</f>
        <v>Raw</v>
      </c>
      <c r="Q2891" s="13">
        <v>46261.15138888889</v>
      </c>
      <c r="R2891" t="inlineStr">
        <is>
          <t xml:space="preserve">2026-08 (Aug)</t>
        </is>
      </c>
      <c r="S2891">
        <f>IF(M2891="Not an error",0,IF(COUNTIFS($A$2:$A2891,$A2891,$D$2:$D2891,$D2891,$M$2:$M2891,"&lt;&gt;Not an error")=1,1,0))</f>
        <v>0</v>
      </c>
      <c r="T2891">
        <f>IF(M2891&lt;&gt;"Major",0,IF(COUNTIFS($A$2:$A2891,$A2891,$D$2:$D2891,$D2891,$M$2:$M2891,"Major")=1,1,0))</f>
        <v>0</v>
      </c>
      <c r="U2891">
        <f>IF(M2891&lt;&gt;"Minor",0,IF(COUNTIFS($A$2:$A2891,$A2891,$D$2:$D2891,$D2891,$M$2:$M2891,"Minor")=1,1,0))</f>
        <v>0</v>
      </c>
    </row>
    <row r="2892">
      <c r="A2892" t="inlineStr">
        <is>
          <t xml:space="preserve">9a175f97e92a638a5697307799ea3b8b8f419aac</t>
        </is>
      </c>
      <c r="B2892" t="inlineStr">
        <is>
          <t xml:space="preserve">The Miracle Heiress</t>
        </is>
      </c>
      <c r="C2892" t="inlineStr">
        <is>
          <t xml:space="preserve">Die Wundererbin</t>
        </is>
      </c>
      <c r="D2892" t="inlineStr">
        <is>
          <t xml:space="preserve">8c2fb7179c4915dec37dcf4fc254b69067fb6052</t>
        </is>
      </c>
      <c r="E2892" t="inlineStr">
        <is>
          <t xml:space="preserve">Episode 70: Dämiens Villa Weidensee</t>
        </is>
      </c>
      <c r="F2892">
        <v>70</v>
      </c>
      <c r="G2892" t="inlineStr">
        <is>
          <t xml:space="preserve">3:14-3:25</t>
        </is>
      </c>
      <c r="H2892" t="inlineStr">
        <is>
          <t xml:space="preserve">Ignore</t>
        </is>
      </c>
      <c r="I2892" t="inlineStr">
        <is>
          <t xml:space="preserve">Remarks: [Script Error]
Line from script:
"Dennoch war Raymond fassungslos, als er sah, wie sein Arbeitgeber so offen seine Zuneigung zeigte, eine Frau in den Armen hielt und mit solch unumwundener Zärtlichkeit zu ihr sprach."
-----
Note (if required): Character naming / continuity issue. The name Raymond has already been used for the corrupt police officer, so using it again for the villa manager may confuse listeners. Suggested: rename this character.</t>
        </is>
      </c>
      <c r="J2892" t="inlineStr">
        <is>
          <t xml:space="preserve">VOA</t>
        </is>
      </c>
      <c r="K2892" t="inlineStr">
        <is>
          <t xml:space="preserve">Script Error</t>
        </is>
      </c>
      <c r="L2892" t="inlineStr">
        <is>
          <t xml:space="preserve">Script error</t>
        </is>
      </c>
      <c r="M2892" t="str">
        <f>IFERROR(IF(VLOOKUP(L2892,'Quantification'!$A:$B,2,FALSE)&amp;""="","Unclassified",VLOOKUP(L2892,'Quantification'!$A:$B,2,FALSE)),"Unclassified")</f>
        <v>Major</v>
      </c>
      <c r="N2892" t="inlineStr">
        <is>
          <t xml:space="preserve">con-khera.mirjam@pocketfm.com</t>
        </is>
      </c>
      <c r="O2892" t="inlineStr">
        <is>
          <t xml:space="preserve">Issues found in raw</t>
        </is>
      </c>
      <c r="P2892" t="str">
        <f>IF(OR(O2892="Issues found in master",O2892="Final master"),"Master",IF(OR(O2892="Ready for Master",O2892="Issues found in raw",O2892="Raw under QC",O2892="Issues resolved in raw"),"Raw","-"))</f>
        <v>Raw</v>
      </c>
      <c r="Q2892" s="13">
        <v>46261.15138888889</v>
      </c>
      <c r="R2892" t="inlineStr">
        <is>
          <t xml:space="preserve">2026-08 (Aug)</t>
        </is>
      </c>
      <c r="S2892">
        <f>IF(M2892="Not an error",0,IF(COUNTIFS($A$2:$A2892,$A2892,$D$2:$D2892,$D2892,$M$2:$M2892,"&lt;&gt;Not an error")=1,1,0))</f>
        <v>0</v>
      </c>
      <c r="T2892">
        <f>IF(M2892&lt;&gt;"Major",0,IF(COUNTIFS($A$2:$A2892,$A2892,$D$2:$D2892,$D2892,$M$2:$M2892,"Major")=1,1,0))</f>
        <v>0</v>
      </c>
      <c r="U2892">
        <f>IF(M2892&lt;&gt;"Minor",0,IF(COUNTIFS($A$2:$A2892,$A2892,$D$2:$D2892,$D2892,$M$2:$M2892,"Minor")=1,1,0))</f>
        <v>0</v>
      </c>
    </row>
    <row r="2893">
      <c r="A2893" t="inlineStr">
        <is>
          <t xml:space="preserve">9a175f97e92a638a5697307799ea3b8b8f419aac</t>
        </is>
      </c>
      <c r="B2893" t="inlineStr">
        <is>
          <t xml:space="preserve">The Miracle Heiress</t>
        </is>
      </c>
      <c r="C2893" t="inlineStr">
        <is>
          <t xml:space="preserve">Die Wundererbin</t>
        </is>
      </c>
      <c r="D2893" t="inlineStr">
        <is>
          <t xml:space="preserve">8c2fb7179c4915dec37dcf4fc254b69067fb6052</t>
        </is>
      </c>
      <c r="E2893" t="inlineStr">
        <is>
          <t xml:space="preserve">Episode 70: Dämiens Villa Weidensee</t>
        </is>
      </c>
      <c r="F2893">
        <v>70</v>
      </c>
      <c r="G2893" t="inlineStr">
        <is>
          <t xml:space="preserve">3:31-3:39</t>
        </is>
      </c>
      <c r="H2893" t="inlineStr">
        <is>
          <t xml:space="preserve">Ignore</t>
        </is>
      </c>
      <c r="I2893" t="inlineStr">
        <is>
          <t xml:space="preserve">Remarks: [Script Error]
Line from script:
"Dennoch war Raymond fassungslos, als er sah, wie sein Arbeitgeber so offen seine Zuneigung zeigte, eine Frau in den Armen hielt und mit solch unumwundener Zärtlichkeit zu ihr sprach."
-----
Note (if required): Character naming / continuity issue. The name Raymond has already been used for the corrupt police officer, so using it again for the villa manager may confuse listeners. Suggested: rename this character.</t>
        </is>
      </c>
      <c r="J2893" t="inlineStr">
        <is>
          <t xml:space="preserve">VOA</t>
        </is>
      </c>
      <c r="K2893" t="inlineStr">
        <is>
          <t xml:space="preserve">Script Error</t>
        </is>
      </c>
      <c r="L2893" t="inlineStr">
        <is>
          <t xml:space="preserve">Script error</t>
        </is>
      </c>
      <c r="M2893" t="str">
        <f>IFERROR(IF(VLOOKUP(L2893,'Quantification'!$A:$B,2,FALSE)&amp;""="","Unclassified",VLOOKUP(L2893,'Quantification'!$A:$B,2,FALSE)),"Unclassified")</f>
        <v>Major</v>
      </c>
      <c r="N2893" t="inlineStr">
        <is>
          <t xml:space="preserve">con-khera.mirjam@pocketfm.com</t>
        </is>
      </c>
      <c r="O2893" t="inlineStr">
        <is>
          <t xml:space="preserve">Issues found in raw</t>
        </is>
      </c>
      <c r="P2893" t="str">
        <f>IF(OR(O2893="Issues found in master",O2893="Final master"),"Master",IF(OR(O2893="Ready for Master",O2893="Issues found in raw",O2893="Raw under QC",O2893="Issues resolved in raw"),"Raw","-"))</f>
        <v>Raw</v>
      </c>
      <c r="Q2893" s="13">
        <v>46261.15138888889</v>
      </c>
      <c r="R2893" t="inlineStr">
        <is>
          <t xml:space="preserve">2026-08 (Aug)</t>
        </is>
      </c>
      <c r="S2893">
        <f>IF(M2893="Not an error",0,IF(COUNTIFS($A$2:$A2893,$A2893,$D$2:$D2893,$D2893,$M$2:$M2893,"&lt;&gt;Not an error")=1,1,0))</f>
        <v>0</v>
      </c>
      <c r="T2893">
        <f>IF(M2893&lt;&gt;"Major",0,IF(COUNTIFS($A$2:$A2893,$A2893,$D$2:$D2893,$D2893,$M$2:$M2893,"Major")=1,1,0))</f>
        <v>0</v>
      </c>
      <c r="U2893">
        <f>IF(M2893&lt;&gt;"Minor",0,IF(COUNTIFS($A$2:$A2893,$A2893,$D$2:$D2893,$D2893,$M$2:$M2893,"Minor")=1,1,0))</f>
        <v>0</v>
      </c>
    </row>
    <row r="2894">
      <c r="A2894" t="inlineStr">
        <is>
          <t xml:space="preserve">9a175f97e92a638a5697307799ea3b8b8f419aac</t>
        </is>
      </c>
      <c r="B2894" t="inlineStr">
        <is>
          <t xml:space="preserve">The Miracle Heiress</t>
        </is>
      </c>
      <c r="C2894" t="inlineStr">
        <is>
          <t xml:space="preserve">Die Wundererbin</t>
        </is>
      </c>
      <c r="D2894" t="inlineStr">
        <is>
          <t xml:space="preserve">8c2fb7179c4915dec37dcf4fc254b69067fb6052</t>
        </is>
      </c>
      <c r="E2894" t="inlineStr">
        <is>
          <t xml:space="preserve">Episode 70: Dämiens Villa Weidensee</t>
        </is>
      </c>
      <c r="F2894">
        <v>70</v>
      </c>
      <c r="G2894" t="inlineStr">
        <is>
          <t xml:space="preserve">3:43-3:49</t>
        </is>
      </c>
      <c r="H2894" t="inlineStr">
        <is>
          <t xml:space="preserve">Ignore</t>
        </is>
      </c>
      <c r="I2894" t="inlineStr">
        <is>
          <t xml:space="preserve">Remarks: [Script Error]
Line from script:
"Raymond fiel ihm geschickt ins Wort: „Guten Abend, Ma'am. Ich bin Raymond.“"
-----
Note (if required): Character naming / continuity issue. The name Raymond has already been used for the corrupt police officer, so using it again for the villa manager may confuse listeners. Suggested: rename this character.</t>
        </is>
      </c>
      <c r="J2894" t="inlineStr">
        <is>
          <t xml:space="preserve">VOA</t>
        </is>
      </c>
      <c r="K2894" t="inlineStr">
        <is>
          <t xml:space="preserve">Script Error</t>
        </is>
      </c>
      <c r="L2894" t="inlineStr">
        <is>
          <t xml:space="preserve">Script error</t>
        </is>
      </c>
      <c r="M2894" t="str">
        <f>IFERROR(IF(VLOOKUP(L2894,'Quantification'!$A:$B,2,FALSE)&amp;""="","Unclassified",VLOOKUP(L2894,'Quantification'!$A:$B,2,FALSE)),"Unclassified")</f>
        <v>Major</v>
      </c>
      <c r="N2894" t="inlineStr">
        <is>
          <t xml:space="preserve">con-khera.mirjam@pocketfm.com</t>
        </is>
      </c>
      <c r="O2894" t="inlineStr">
        <is>
          <t xml:space="preserve">Issues found in raw</t>
        </is>
      </c>
      <c r="P2894" t="str">
        <f>IF(OR(O2894="Issues found in master",O2894="Final master"),"Master",IF(OR(O2894="Ready for Master",O2894="Issues found in raw",O2894="Raw under QC",O2894="Issues resolved in raw"),"Raw","-"))</f>
        <v>Raw</v>
      </c>
      <c r="Q2894" s="13">
        <v>46261.15138888889</v>
      </c>
      <c r="R2894" t="inlineStr">
        <is>
          <t xml:space="preserve">2026-08 (Aug)</t>
        </is>
      </c>
      <c r="S2894">
        <f>IF(M2894="Not an error",0,IF(COUNTIFS($A$2:$A2894,$A2894,$D$2:$D2894,$D2894,$M$2:$M2894,"&lt;&gt;Not an error")=1,1,0))</f>
        <v>0</v>
      </c>
      <c r="T2894">
        <f>IF(M2894&lt;&gt;"Major",0,IF(COUNTIFS($A$2:$A2894,$A2894,$D$2:$D2894,$D2894,$M$2:$M2894,"Major")=1,1,0))</f>
        <v>0</v>
      </c>
      <c r="U2894">
        <f>IF(M2894&lt;&gt;"Minor",0,IF(COUNTIFS($A$2:$A2894,$A2894,$D$2:$D2894,$D2894,$M$2:$M2894,"Minor")=1,1,0))</f>
        <v>0</v>
      </c>
    </row>
    <row r="2895">
      <c r="A2895" t="inlineStr">
        <is>
          <t xml:space="preserve">9a175f97e92a638a5697307799ea3b8b8f419aac</t>
        </is>
      </c>
      <c r="B2895" t="inlineStr">
        <is>
          <t xml:space="preserve">The Miracle Heiress</t>
        </is>
      </c>
      <c r="C2895" t="inlineStr">
        <is>
          <t xml:space="preserve">Die Wundererbin</t>
        </is>
      </c>
      <c r="D2895" t="inlineStr">
        <is>
          <t xml:space="preserve">8c2fb7179c4915dec37dcf4fc254b69067fb6052</t>
        </is>
      </c>
      <c r="E2895" t="inlineStr">
        <is>
          <t xml:space="preserve">Episode 70: Dämiens Villa Weidensee</t>
        </is>
      </c>
      <c r="F2895">
        <v>70</v>
      </c>
      <c r="G2895" t="inlineStr">
        <is>
          <t xml:space="preserve">3:49-3:55</t>
        </is>
      </c>
      <c r="H2895" t="inlineStr">
        <is>
          <t xml:space="preserve">Ignore</t>
        </is>
      </c>
      <c r="I2895" t="inlineStr">
        <is>
          <t xml:space="preserve">Remarks: [Script Error]
Line from script:
"„Guten Abend, Raymond“, erwiderte Aurora, und er war sofort von ihrer anmutigen Haltung beeindruckt."
-----
Note (if required): Character naming / continuity issue. The name Raymond has already been used for the corrupt police officer, so using it again for the villa manager may confuse listeners. Suggested: rename this character.</t>
        </is>
      </c>
      <c r="J2895" t="inlineStr">
        <is>
          <t xml:space="preserve">VOA</t>
        </is>
      </c>
      <c r="K2895" t="inlineStr">
        <is>
          <t xml:space="preserve">Script Error</t>
        </is>
      </c>
      <c r="L2895" t="inlineStr">
        <is>
          <t xml:space="preserve">Script error</t>
        </is>
      </c>
      <c r="M2895" t="str">
        <f>IFERROR(IF(VLOOKUP(L2895,'Quantification'!$A:$B,2,FALSE)&amp;""="","Unclassified",VLOOKUP(L2895,'Quantification'!$A:$B,2,FALSE)),"Unclassified")</f>
        <v>Major</v>
      </c>
      <c r="N2895" t="inlineStr">
        <is>
          <t xml:space="preserve">con-khera.mirjam@pocketfm.com</t>
        </is>
      </c>
      <c r="O2895" t="inlineStr">
        <is>
          <t xml:space="preserve">Issues found in raw</t>
        </is>
      </c>
      <c r="P2895" t="str">
        <f>IF(OR(O2895="Issues found in master",O2895="Final master"),"Master",IF(OR(O2895="Ready for Master",O2895="Issues found in raw",O2895="Raw under QC",O2895="Issues resolved in raw"),"Raw","-"))</f>
        <v>Raw</v>
      </c>
      <c r="Q2895" s="13">
        <v>46261.15138888889</v>
      </c>
      <c r="R2895" t="inlineStr">
        <is>
          <t xml:space="preserve">2026-08 (Aug)</t>
        </is>
      </c>
      <c r="S2895">
        <f>IF(M2895="Not an error",0,IF(COUNTIFS($A$2:$A2895,$A2895,$D$2:$D2895,$D2895,$M$2:$M2895,"&lt;&gt;Not an error")=1,1,0))</f>
        <v>0</v>
      </c>
      <c r="T2895">
        <f>IF(M2895&lt;&gt;"Major",0,IF(COUNTIFS($A$2:$A2895,$A2895,$D$2:$D2895,$D2895,$M$2:$M2895,"Major")=1,1,0))</f>
        <v>0</v>
      </c>
      <c r="U2895">
        <f>IF(M2895&lt;&gt;"Minor",0,IF(COUNTIFS($A$2:$A2895,$A2895,$D$2:$D2895,$D2895,$M$2:$M2895,"Minor")=1,1,0))</f>
        <v>0</v>
      </c>
    </row>
    <row r="2896">
      <c r="A2896" t="inlineStr">
        <is>
          <t xml:space="preserve">9a175f97e92a638a5697307799ea3b8b8f419aac</t>
        </is>
      </c>
      <c r="B2896" t="inlineStr">
        <is>
          <t xml:space="preserve">The Miracle Heiress</t>
        </is>
      </c>
      <c r="C2896" t="inlineStr">
        <is>
          <t xml:space="preserve">Die Wundererbin</t>
        </is>
      </c>
      <c r="D2896" t="inlineStr">
        <is>
          <t xml:space="preserve">8c2fb7179c4915dec37dcf4fc254b69067fb6052</t>
        </is>
      </c>
      <c r="E2896" t="inlineStr">
        <is>
          <t xml:space="preserve">Episode 70: Dämiens Villa Weidensee</t>
        </is>
      </c>
      <c r="F2896">
        <v>70</v>
      </c>
      <c r="G2896" t="inlineStr">
        <is>
          <t xml:space="preserve">4:10-4:14</t>
        </is>
      </c>
      <c r="H2896" t="inlineStr">
        <is>
          <t xml:space="preserve">Ignore</t>
        </is>
      </c>
      <c r="I2896" t="inlineStr">
        <is>
          <t xml:space="preserve">Remarks: [Script Error]
Line from script:
"Raymond hörte das und war erneut überrascht."
-----
Note (if required): Character naming / continuity issue. The name Raymond has already been used for the corrupt police officer, so using it again for the villa manager may confuse listeners. Suggested: rename this character.</t>
        </is>
      </c>
      <c r="J2896" t="inlineStr">
        <is>
          <t xml:space="preserve">VOA</t>
        </is>
      </c>
      <c r="K2896" t="inlineStr">
        <is>
          <t xml:space="preserve">Script Error</t>
        </is>
      </c>
      <c r="L2896" t="inlineStr">
        <is>
          <t xml:space="preserve">Script error</t>
        </is>
      </c>
      <c r="M2896" t="str">
        <f>IFERROR(IF(VLOOKUP(L2896,'Quantification'!$A:$B,2,FALSE)&amp;""="","Unclassified",VLOOKUP(L2896,'Quantification'!$A:$B,2,FALSE)),"Unclassified")</f>
        <v>Major</v>
      </c>
      <c r="N2896" t="inlineStr">
        <is>
          <t xml:space="preserve">con-khera.mirjam@pocketfm.com</t>
        </is>
      </c>
      <c r="O2896" t="inlineStr">
        <is>
          <t xml:space="preserve">Issues found in raw</t>
        </is>
      </c>
      <c r="P2896" t="str">
        <f>IF(OR(O2896="Issues found in master",O2896="Final master"),"Master",IF(OR(O2896="Ready for Master",O2896="Issues found in raw",O2896="Raw under QC",O2896="Issues resolved in raw"),"Raw","-"))</f>
        <v>Raw</v>
      </c>
      <c r="Q2896" s="13">
        <v>46261.15138888889</v>
      </c>
      <c r="R2896" t="inlineStr">
        <is>
          <t xml:space="preserve">2026-08 (Aug)</t>
        </is>
      </c>
      <c r="S2896">
        <f>IF(M2896="Not an error",0,IF(COUNTIFS($A$2:$A2896,$A2896,$D$2:$D2896,$D2896,$M$2:$M2896,"&lt;&gt;Not an error")=1,1,0))</f>
        <v>0</v>
      </c>
      <c r="T2896">
        <f>IF(M2896&lt;&gt;"Major",0,IF(COUNTIFS($A$2:$A2896,$A2896,$D$2:$D2896,$D2896,$M$2:$M2896,"Major")=1,1,0))</f>
        <v>0</v>
      </c>
      <c r="U2896">
        <f>IF(M2896&lt;&gt;"Minor",0,IF(COUNTIFS($A$2:$A2896,$A2896,$D$2:$D2896,$D2896,$M$2:$M2896,"Minor")=1,1,0))</f>
        <v>0</v>
      </c>
    </row>
    <row r="2897">
      <c r="A2897" t="inlineStr">
        <is>
          <t xml:space="preserve">9a175f97e92a638a5697307799ea3b8b8f419aac</t>
        </is>
      </c>
      <c r="B2897" t="inlineStr">
        <is>
          <t xml:space="preserve">The Miracle Heiress</t>
        </is>
      </c>
      <c r="C2897" t="inlineStr">
        <is>
          <t xml:space="preserve">Die Wundererbin</t>
        </is>
      </c>
      <c r="D2897" t="inlineStr">
        <is>
          <t xml:space="preserve">8c2fb7179c4915dec37dcf4fc254b69067fb6052</t>
        </is>
      </c>
      <c r="E2897" t="inlineStr">
        <is>
          <t xml:space="preserve">Episode 70: Dämiens Villa Weidensee</t>
        </is>
      </c>
      <c r="F2897">
        <v>70</v>
      </c>
      <c r="G2897" t="inlineStr">
        <is>
          <t xml:space="preserve">4:19-4:25</t>
        </is>
      </c>
      <c r="H2897" t="inlineStr">
        <is>
          <t xml:space="preserve">Resolved</t>
        </is>
      </c>
      <c r="I2897" t="inlineStr">
        <is>
          <t xml:space="preserve">Remarks: [Script Error]
Line from script:
"Die andere Blackwell-Tochter hatte das Anwesen viele Male besucht, war aber noch nie im selben Raum wie Damien gewesen."
-----
Note (if required): Clarity / continuity issue. â€œDie andere Blackwell-Tochterâ€_x009d_ is confusing because, publicly / in the current setup, Nadja has been known as the Blackwell daughter. Suggested: specify Nadja directly or rephrase as â€œNadja hatte das Anwesen viele Male besucht...â€_x009d_</t>
        </is>
      </c>
      <c r="J2897" t="inlineStr">
        <is>
          <t xml:space="preserve">VOA</t>
        </is>
      </c>
      <c r="K2897" t="inlineStr">
        <is>
          <t xml:space="preserve">Script Error</t>
        </is>
      </c>
      <c r="L2897" t="inlineStr">
        <is>
          <t xml:space="preserve">Script error</t>
        </is>
      </c>
      <c r="M2897" t="str">
        <f>IFERROR(IF(VLOOKUP(L2897,'Quantification'!$A:$B,2,FALSE)&amp;""="","Unclassified",VLOOKUP(L2897,'Quantification'!$A:$B,2,FALSE)),"Unclassified")</f>
        <v>Major</v>
      </c>
      <c r="N2897" t="inlineStr">
        <is>
          <t xml:space="preserve">con-khera.mirjam@pocketfm.com</t>
        </is>
      </c>
      <c r="O2897" t="inlineStr">
        <is>
          <t xml:space="preserve">Issues found in raw</t>
        </is>
      </c>
      <c r="P2897" t="str">
        <f>IF(OR(O2897="Issues found in master",O2897="Final master"),"Master",IF(OR(O2897="Ready for Master",O2897="Issues found in raw",O2897="Raw under QC",O2897="Issues resolved in raw"),"Raw","-"))</f>
        <v>Raw</v>
      </c>
      <c r="Q2897" s="13">
        <v>46261.15138888889</v>
      </c>
      <c r="R2897" t="inlineStr">
        <is>
          <t xml:space="preserve">2026-08 (Aug)</t>
        </is>
      </c>
      <c r="S2897">
        <f>IF(M2897="Not an error",0,IF(COUNTIFS($A$2:$A2897,$A2897,$D$2:$D2897,$D2897,$M$2:$M2897,"&lt;&gt;Not an error")=1,1,0))</f>
        <v>0</v>
      </c>
      <c r="T2897">
        <f>IF(M2897&lt;&gt;"Major",0,IF(COUNTIFS($A$2:$A2897,$A2897,$D$2:$D2897,$D2897,$M$2:$M2897,"Major")=1,1,0))</f>
        <v>0</v>
      </c>
      <c r="U2897">
        <f>IF(M2897&lt;&gt;"Minor",0,IF(COUNTIFS($A$2:$A2897,$A2897,$D$2:$D2897,$D2897,$M$2:$M2897,"Minor")=1,1,0))</f>
        <v>0</v>
      </c>
    </row>
    <row r="2898">
      <c r="A2898" t="inlineStr">
        <is>
          <t xml:space="preserve">9a175f97e92a638a5697307799ea3b8b8f419aac</t>
        </is>
      </c>
      <c r="B2898" t="inlineStr">
        <is>
          <t xml:space="preserve">The Miracle Heiress</t>
        </is>
      </c>
      <c r="C2898" t="inlineStr">
        <is>
          <t xml:space="preserve">Die Wundererbin</t>
        </is>
      </c>
      <c r="D2898" t="inlineStr">
        <is>
          <t xml:space="preserve">8c2fb7179c4915dec37dcf4fc254b69067fb6052</t>
        </is>
      </c>
      <c r="E2898" t="inlineStr">
        <is>
          <t xml:space="preserve">Episode 70: Dämiens Villa Weidensee</t>
        </is>
      </c>
      <c r="F2898">
        <v>70</v>
      </c>
      <c r="G2898" t="inlineStr">
        <is>
          <t xml:space="preserve">4:43-4:48</t>
        </is>
      </c>
      <c r="H2898" t="inlineStr">
        <is>
          <t xml:space="preserve">Ignore</t>
        </is>
      </c>
      <c r="I2898" t="inlineStr">
        <is>
          <t xml:space="preserve">Remarks: [Script Error]
Line from script:
"Außer Raymond gab es nur einen weiteren Angestellten: einen Koch namens Isaac."
-----
Note (if required): Character naming / continuity issue. The name Raymond has already been used for the corrupt police officer, so using it again for the villa manager may confuse listeners. Suggested: rename Raymond.</t>
        </is>
      </c>
      <c r="J2898" t="inlineStr">
        <is>
          <t xml:space="preserve">VOA</t>
        </is>
      </c>
      <c r="K2898" t="inlineStr">
        <is>
          <t xml:space="preserve">Script Error</t>
        </is>
      </c>
      <c r="L2898" t="inlineStr">
        <is>
          <t xml:space="preserve">Script error</t>
        </is>
      </c>
      <c r="M2898" t="str">
        <f>IFERROR(IF(VLOOKUP(L2898,'Quantification'!$A:$B,2,FALSE)&amp;""="","Unclassified",VLOOKUP(L2898,'Quantification'!$A:$B,2,FALSE)),"Unclassified")</f>
        <v>Major</v>
      </c>
      <c r="N2898" t="inlineStr">
        <is>
          <t xml:space="preserve">con-khera.mirjam@pocketfm.com</t>
        </is>
      </c>
      <c r="O2898" t="inlineStr">
        <is>
          <t xml:space="preserve">Issues found in raw</t>
        </is>
      </c>
      <c r="P2898" t="str">
        <f>IF(OR(O2898="Issues found in master",O2898="Final master"),"Master",IF(OR(O2898="Ready for Master",O2898="Issues found in raw",O2898="Raw under QC",O2898="Issues resolved in raw"),"Raw","-"))</f>
        <v>Raw</v>
      </c>
      <c r="Q2898" s="13">
        <v>46261.15138888889</v>
      </c>
      <c r="R2898" t="inlineStr">
        <is>
          <t xml:space="preserve">2026-08 (Aug)</t>
        </is>
      </c>
      <c r="S2898">
        <f>IF(M2898="Not an error",0,IF(COUNTIFS($A$2:$A2898,$A2898,$D$2:$D2898,$D2898,$M$2:$M2898,"&lt;&gt;Not an error")=1,1,0))</f>
        <v>0</v>
      </c>
      <c r="T2898">
        <f>IF(M2898&lt;&gt;"Major",0,IF(COUNTIFS($A$2:$A2898,$A2898,$D$2:$D2898,$D2898,$M$2:$M2898,"Major")=1,1,0))</f>
        <v>0</v>
      </c>
      <c r="U2898">
        <f>IF(M2898&lt;&gt;"Minor",0,IF(COUNTIFS($A$2:$A2898,$A2898,$D$2:$D2898,$D2898,$M$2:$M2898,"Minor")=1,1,0))</f>
        <v>0</v>
      </c>
    </row>
    <row r="2899">
      <c r="A2899" t="inlineStr">
        <is>
          <t xml:space="preserve">9a175f97e92a638a5697307799ea3b8b8f419aac</t>
        </is>
      </c>
      <c r="B2899" t="inlineStr">
        <is>
          <t xml:space="preserve">The Miracle Heiress</t>
        </is>
      </c>
      <c r="C2899" t="inlineStr">
        <is>
          <t xml:space="preserve">Die Wundererbin</t>
        </is>
      </c>
      <c r="D2899" t="inlineStr">
        <is>
          <t xml:space="preserve">8c2fb7179c4915dec37dcf4fc254b69067fb6052</t>
        </is>
      </c>
      <c r="E2899" t="inlineStr">
        <is>
          <t xml:space="preserve">Episode 70: Dämiens Villa Weidensee</t>
        </is>
      </c>
      <c r="F2899">
        <v>70</v>
      </c>
      <c r="G2899" t="inlineStr">
        <is>
          <t xml:space="preserve">5:12-5:17</t>
        </is>
      </c>
      <c r="H2899" t="inlineStr">
        <is>
          <t xml:space="preserve">Ignore</t>
        </is>
      </c>
      <c r="I2899" t="inlineStr">
        <is>
          <t xml:space="preserve">Remarks: [Script Error]
Line from script:
"Aber als er sah, wie Damien sie hereintrug, war er genauso baff wie Raymond."
-----
Note (if required): Character naming / continuity issue. The name Raymond has already been used for the corrupt police officer, so using it again for the villa manager may confuse listeners. Suggested: rename Raymond.</t>
        </is>
      </c>
      <c r="J2899" t="inlineStr">
        <is>
          <t xml:space="preserve">VOA</t>
        </is>
      </c>
      <c r="K2899" t="inlineStr">
        <is>
          <t xml:space="preserve">Script Error</t>
        </is>
      </c>
      <c r="L2899" t="inlineStr">
        <is>
          <t xml:space="preserve">Script error</t>
        </is>
      </c>
      <c r="M2899" t="str">
        <f>IFERROR(IF(VLOOKUP(L2899,'Quantification'!$A:$B,2,FALSE)&amp;""="","Unclassified",VLOOKUP(L2899,'Quantification'!$A:$B,2,FALSE)),"Unclassified")</f>
        <v>Major</v>
      </c>
      <c r="N2899" t="inlineStr">
        <is>
          <t xml:space="preserve">con-khera.mirjam@pocketfm.com</t>
        </is>
      </c>
      <c r="O2899" t="inlineStr">
        <is>
          <t xml:space="preserve">Issues found in raw</t>
        </is>
      </c>
      <c r="P2899" t="str">
        <f>IF(OR(O2899="Issues found in master",O2899="Final master"),"Master",IF(OR(O2899="Ready for Master",O2899="Issues found in raw",O2899="Raw under QC",O2899="Issues resolved in raw"),"Raw","-"))</f>
        <v>Raw</v>
      </c>
      <c r="Q2899" s="13">
        <v>46261.15138888889</v>
      </c>
      <c r="R2899" t="inlineStr">
        <is>
          <t xml:space="preserve">2026-08 (Aug)</t>
        </is>
      </c>
      <c r="S2899">
        <f>IF(M2899="Not an error",0,IF(COUNTIFS($A$2:$A2899,$A2899,$D$2:$D2899,$D2899,$M$2:$M2899,"&lt;&gt;Not an error")=1,1,0))</f>
        <v>0</v>
      </c>
      <c r="T2899">
        <f>IF(M2899&lt;&gt;"Major",0,IF(COUNTIFS($A$2:$A2899,$A2899,$D$2:$D2899,$D2899,$M$2:$M2899,"Major")=1,1,0))</f>
        <v>0</v>
      </c>
      <c r="U2899">
        <f>IF(M2899&lt;&gt;"Minor",0,IF(COUNTIFS($A$2:$A2899,$A2899,$D$2:$D2899,$D2899,$M$2:$M2899,"Minor")=1,1,0))</f>
        <v>0</v>
      </c>
    </row>
    <row r="2900">
      <c r="A2900" t="inlineStr">
        <is>
          <t xml:space="preserve">9a175f97e92a638a5697307799ea3b8b8f419aac</t>
        </is>
      </c>
      <c r="B2900" t="inlineStr">
        <is>
          <t xml:space="preserve">The Miracle Heiress</t>
        </is>
      </c>
      <c r="C2900" t="inlineStr">
        <is>
          <t xml:space="preserve">Die Wundererbin</t>
        </is>
      </c>
      <c r="D2900" t="inlineStr">
        <is>
          <t xml:space="preserve">8c2fb7179c4915dec37dcf4fc254b69067fb6052</t>
        </is>
      </c>
      <c r="E2900" t="inlineStr">
        <is>
          <t xml:space="preserve">Episode 70: Dämiens Villa Weidensee</t>
        </is>
      </c>
      <c r="F2900">
        <v>70</v>
      </c>
      <c r="G2900" t="inlineStr">
        <is>
          <t xml:space="preserve">5:17-5:26</t>
        </is>
      </c>
      <c r="H2900" t="inlineStr">
        <is>
          <t xml:space="preserve">Ignore</t>
        </is>
      </c>
      <c r="I2900" t="inlineStr">
        <is>
          <t xml:space="preserve">Remarks: [Script Error]
Line from script:
"„Sie ist die zukünftige Dame des Hauses“, erklärte Raymond Isaac mit leiser Stimme, als er dessen Schock bemerkte."
-----
Note (if required): Character naming / continuity issue. The name Raymond has already been used for the corrupt police officer, so using it again for the villa manager may confuse listeners. Suggested: rename Raymond.</t>
        </is>
      </c>
      <c r="J2900" t="inlineStr">
        <is>
          <t xml:space="preserve">VOA</t>
        </is>
      </c>
      <c r="K2900" t="inlineStr">
        <is>
          <t xml:space="preserve">Script Error</t>
        </is>
      </c>
      <c r="L2900" t="inlineStr">
        <is>
          <t xml:space="preserve">Script error</t>
        </is>
      </c>
      <c r="M2900" t="str">
        <f>IFERROR(IF(VLOOKUP(L2900,'Quantification'!$A:$B,2,FALSE)&amp;""="","Unclassified",VLOOKUP(L2900,'Quantification'!$A:$B,2,FALSE)),"Unclassified")</f>
        <v>Major</v>
      </c>
      <c r="N2900" t="inlineStr">
        <is>
          <t xml:space="preserve">con-khera.mirjam@pocketfm.com</t>
        </is>
      </c>
      <c r="O2900" t="inlineStr">
        <is>
          <t xml:space="preserve">Issues found in raw</t>
        </is>
      </c>
      <c r="P2900" t="str">
        <f>IF(OR(O2900="Issues found in master",O2900="Final master"),"Master",IF(OR(O2900="Ready for Master",O2900="Issues found in raw",O2900="Raw under QC",O2900="Issues resolved in raw"),"Raw","-"))</f>
        <v>Raw</v>
      </c>
      <c r="Q2900" s="13">
        <v>46261.15138888889</v>
      </c>
      <c r="R2900" t="inlineStr">
        <is>
          <t xml:space="preserve">2026-08 (Aug)</t>
        </is>
      </c>
      <c r="S2900">
        <f>IF(M2900="Not an error",0,IF(COUNTIFS($A$2:$A2900,$A2900,$D$2:$D2900,$D2900,$M$2:$M2900,"&lt;&gt;Not an error")=1,1,0))</f>
        <v>0</v>
      </c>
      <c r="T2900">
        <f>IF(M2900&lt;&gt;"Major",0,IF(COUNTIFS($A$2:$A2900,$A2900,$D$2:$D2900,$D2900,$M$2:$M2900,"Major")=1,1,0))</f>
        <v>0</v>
      </c>
      <c r="U2900">
        <f>IF(M2900&lt;&gt;"Minor",0,IF(COUNTIFS($A$2:$A2900,$A2900,$D$2:$D2900,$D2900,$M$2:$M2900,"Minor")=1,1,0))</f>
        <v>0</v>
      </c>
    </row>
    <row r="2901">
      <c r="A2901" t="inlineStr">
        <is>
          <t xml:space="preserve">9a175f97e92a638a5697307799ea3b8b8f419aac</t>
        </is>
      </c>
      <c r="B2901" t="inlineStr">
        <is>
          <t xml:space="preserve">The Miracle Heiress</t>
        </is>
      </c>
      <c r="C2901" t="inlineStr">
        <is>
          <t xml:space="preserve">Die Wundererbin</t>
        </is>
      </c>
      <c r="D2901" t="inlineStr">
        <is>
          <t xml:space="preserve">8c2fb7179c4915dec37dcf4fc254b69067fb6052</t>
        </is>
      </c>
      <c r="E2901" t="inlineStr">
        <is>
          <t xml:space="preserve">Episode 70: Dämiens Villa Weidensee</t>
        </is>
      </c>
      <c r="F2901">
        <v>70</v>
      </c>
      <c r="G2901" t="inlineStr">
        <is>
          <t xml:space="preserve">6:01-6:45</t>
        </is>
      </c>
      <c r="H2901" t="inlineStr">
        <is>
          <t xml:space="preserve">Ignore</t>
        </is>
      </c>
      <c r="I2901" t="inlineStr">
        <is>
          <t xml:space="preserve">Remarks: [Tone / Consent Issue]
Line from script:
"„Dämien, ich kann allein essen“, sagte Aurora und rutschte unbehaglich hin und her. Es fühlte sich seltsam an. Sie war kein Kind, sie musste nicht gefüttert werden. „Was denn nun?“, fragte Dämien mit einem leisen Lachen. „Willst du nicht, dass ich dich halte, oder willst du nicht, dass ich dich füttere?“ Er grinste. „Schön. Dann füttere du mich.“ „Davon träumst du wohl.“ „Nun, entweder du fütterst mich, oder ich füttere dich.“ „Warum muss ich eines von beiden tun?“ Dämiens Lächeln wurde breiter. „Da du mich nicht füttern willst“, murmelte er, „muss ich mich wohl einfach gut um dich kümmern.“"
-----
Note (if required): Tone / consent issue. The whole exchange reads uncomfortable rather than romantic because Aurora explicitly says she can eat alone, feels uneasy, and says she is not a child, but Damien keeps pushing the feeding / holding dynamic. Suggested: soften or shorten the scene so the playfulness feels mutual and consensual rather than infantilizing or pressuring.</t>
        </is>
      </c>
      <c r="J2901" t="inlineStr">
        <is>
          <t xml:space="preserve">VOA</t>
        </is>
      </c>
      <c r="K2901" t="inlineStr">
        <is>
          <t xml:space="preserve">Modulation</t>
        </is>
      </c>
      <c r="L2901" t="inlineStr">
        <is>
          <t xml:space="preserve">Modulation</t>
        </is>
      </c>
      <c r="M2901" t="str">
        <f>IFERROR(IF(VLOOKUP(L2901,'Quantification'!$A:$B,2,FALSE)&amp;""="","Unclassified",VLOOKUP(L2901,'Quantification'!$A:$B,2,FALSE)),"Unclassified")</f>
        <v>Minor</v>
      </c>
      <c r="N2901" t="inlineStr">
        <is>
          <t xml:space="preserve">con-khera.mirjam@pocketfm.com</t>
        </is>
      </c>
      <c r="O2901" t="inlineStr">
        <is>
          <t xml:space="preserve">Issues found in raw</t>
        </is>
      </c>
      <c r="P2901" t="str">
        <f>IF(OR(O2901="Issues found in master",O2901="Final master"),"Master",IF(OR(O2901="Ready for Master",O2901="Issues found in raw",O2901="Raw under QC",O2901="Issues resolved in raw"),"Raw","-"))</f>
        <v>Raw</v>
      </c>
      <c r="Q2901" s="13">
        <v>46261.15138888889</v>
      </c>
      <c r="R2901" t="inlineStr">
        <is>
          <t xml:space="preserve">2026-08 (Aug)</t>
        </is>
      </c>
      <c r="S2901">
        <f>IF(M2901="Not an error",0,IF(COUNTIFS($A$2:$A2901,$A2901,$D$2:$D2901,$D2901,$M$2:$M2901,"&lt;&gt;Not an error")=1,1,0))</f>
        <v>0</v>
      </c>
      <c r="T2901">
        <f>IF(M2901&lt;&gt;"Major",0,IF(COUNTIFS($A$2:$A2901,$A2901,$D$2:$D2901,$D2901,$M$2:$M2901,"Major")=1,1,0))</f>
        <v>0</v>
      </c>
      <c r="U2901">
        <f>IF(M2901&lt;&gt;"Minor",0,IF(COUNTIFS($A$2:$A2901,$A2901,$D$2:$D2901,$D2901,$M$2:$M2901,"Minor")=1,1,0))</f>
        <v>1</v>
      </c>
    </row>
    <row r="2902">
      <c r="A2902" t="inlineStr">
        <is>
          <t xml:space="preserve">9a175f97e92a638a5697307799ea3b8b8f419aac</t>
        </is>
      </c>
      <c r="B2902" t="inlineStr">
        <is>
          <t xml:space="preserve">The Miracle Heiress</t>
        </is>
      </c>
      <c r="C2902" t="inlineStr">
        <is>
          <t xml:space="preserve">Die Wundererbin</t>
        </is>
      </c>
      <c r="D2902" t="inlineStr">
        <is>
          <t xml:space="preserve">8c2fb7179c4915dec37dcf4fc254b69067fb6052</t>
        </is>
      </c>
      <c r="E2902" t="inlineStr">
        <is>
          <t xml:space="preserve">Episode 70: Dämiens Villa Weidensee</t>
        </is>
      </c>
      <c r="F2902">
        <v>70</v>
      </c>
      <c r="G2902" t="inlineStr">
        <is>
          <t xml:space="preserve">7:40-7:43</t>
        </is>
      </c>
      <c r="H2902" t="inlineStr">
        <is>
          <t xml:space="preserve">Ignore</t>
        </is>
      </c>
      <c r="I2902" t="inlineStr">
        <is>
          <t xml:space="preserve">Remarks: [Script Error]
Line from script:
"In diesem Moment kehrte Raymond mit zwei Tassen Kaffee zurück."
-----
Note (if required): Character naming / continuity issue. The name Raymond has already been used for the corrupt police officer, so using it again for the villa manager may confuse listeners. Suggested: rename Raymond.</t>
        </is>
      </c>
      <c r="J2902" t="inlineStr">
        <is>
          <t xml:space="preserve">VOA</t>
        </is>
      </c>
      <c r="K2902" t="inlineStr">
        <is>
          <t xml:space="preserve">Script Error</t>
        </is>
      </c>
      <c r="L2902" t="inlineStr">
        <is>
          <t xml:space="preserve">Script error</t>
        </is>
      </c>
      <c r="M2902" t="str">
        <f>IFERROR(IF(VLOOKUP(L2902,'Quantification'!$A:$B,2,FALSE)&amp;""="","Unclassified",VLOOKUP(L2902,'Quantification'!$A:$B,2,FALSE)),"Unclassified")</f>
        <v>Major</v>
      </c>
      <c r="N2902" t="inlineStr">
        <is>
          <t xml:space="preserve">con-khera.mirjam@pocketfm.com</t>
        </is>
      </c>
      <c r="O2902" t="inlineStr">
        <is>
          <t xml:space="preserve">Issues found in raw</t>
        </is>
      </c>
      <c r="P2902" t="str">
        <f>IF(OR(O2902="Issues found in master",O2902="Final master"),"Master",IF(OR(O2902="Ready for Master",O2902="Issues found in raw",O2902="Raw under QC",O2902="Issues resolved in raw"),"Raw","-"))</f>
        <v>Raw</v>
      </c>
      <c r="Q2902" s="13">
        <v>46261.15138888889</v>
      </c>
      <c r="R2902" t="inlineStr">
        <is>
          <t xml:space="preserve">2026-08 (Aug)</t>
        </is>
      </c>
      <c r="S2902">
        <f>IF(M2902="Not an error",0,IF(COUNTIFS($A$2:$A2902,$A2902,$D$2:$D2902,$D2902,$M$2:$M2902,"&lt;&gt;Not an error")=1,1,0))</f>
        <v>0</v>
      </c>
      <c r="T2902">
        <f>IF(M2902&lt;&gt;"Major",0,IF(COUNTIFS($A$2:$A2902,$A2902,$D$2:$D2902,$D2902,$M$2:$M2902,"Major")=1,1,0))</f>
        <v>0</v>
      </c>
      <c r="U2902">
        <f>IF(M2902&lt;&gt;"Minor",0,IF(COUNTIFS($A$2:$A2902,$A2902,$D$2:$D2902,$D2902,$M$2:$M2902,"Minor")=1,1,0))</f>
        <v>0</v>
      </c>
    </row>
    <row r="2903">
      <c r="A2903" t="inlineStr">
        <is>
          <t xml:space="preserve">9a175f97e92a638a5697307799ea3b8b8f419aac</t>
        </is>
      </c>
      <c r="B2903" t="inlineStr">
        <is>
          <t xml:space="preserve">The Miracle Heiress</t>
        </is>
      </c>
      <c r="C2903" t="inlineStr">
        <is>
          <t xml:space="preserve">Die Wundererbin</t>
        </is>
      </c>
      <c r="D2903" t="inlineStr">
        <is>
          <t xml:space="preserve">533275abedf4b4e786e3cc20237f8c0968607062</t>
        </is>
      </c>
      <c r="E2903" t="inlineStr">
        <is>
          <t xml:space="preserve">Episode 71: Liebesversprechen</t>
        </is>
      </c>
      <c r="F2903">
        <v>71</v>
      </c>
      <c r="G2903" t="inlineStr">
        <is>
          <t xml:space="preserve">1:37-1:43</t>
        </is>
      </c>
      <c r="H2903" t="inlineStr">
        <is>
          <t xml:space="preserve">Resolved</t>
        </is>
      </c>
      <c r="I2903" t="inlineStr">
        <is>
          <t xml:space="preserve">Remarks: [Script Error]
Line from script:
"Raymond, der sich gerade aus dem Zimmer zurÃ¼ckzog, wandte mit leicht gerÃ¶teten Wangen den Blick ab."
-----
Note (if required): Continuity / blocking issue. Raymond has already left the room a paragraph earlier (â€œEr drehte sich schnell um und machte sich aus dem Staubâ€_x009d_), so he should not still be present here. Suggested: remove this line or clarify that he had only turned away but had not actually left yet.</t>
        </is>
      </c>
      <c r="J2903" t="inlineStr">
        <is>
          <t xml:space="preserve">VOA</t>
        </is>
      </c>
      <c r="K2903" t="inlineStr">
        <is>
          <t xml:space="preserve">Script Error</t>
        </is>
      </c>
      <c r="L2903" t="inlineStr">
        <is>
          <t xml:space="preserve">Script error</t>
        </is>
      </c>
      <c r="M2903" t="str">
        <f>IFERROR(IF(VLOOKUP(L2903,'Quantification'!$A:$B,2,FALSE)&amp;""="","Unclassified",VLOOKUP(L2903,'Quantification'!$A:$B,2,FALSE)),"Unclassified")</f>
        <v>Major</v>
      </c>
      <c r="N2903" t="inlineStr">
        <is>
          <t xml:space="preserve">con-khera.mirjam@pocketfm.com</t>
        </is>
      </c>
      <c r="O2903" t="inlineStr">
        <is>
          <t xml:space="preserve">Issues found in raw</t>
        </is>
      </c>
      <c r="P2903" t="str">
        <f>IF(OR(O2903="Issues found in master",O2903="Final master"),"Master",IF(OR(O2903="Ready for Master",O2903="Issues found in raw",O2903="Raw under QC",O2903="Issues resolved in raw"),"Raw","-"))</f>
        <v>Raw</v>
      </c>
      <c r="Q2903" s="13">
        <v>46261.15138888889</v>
      </c>
      <c r="R2903" t="inlineStr">
        <is>
          <t xml:space="preserve">2026-08 (Aug)</t>
        </is>
      </c>
      <c r="S2903">
        <f>IF(M2903="Not an error",0,IF(COUNTIFS($A$2:$A2903,$A2903,$D$2:$D2903,$D2903,$M$2:$M2903,"&lt;&gt;Not an error")=1,1,0))</f>
        <v>1</v>
      </c>
      <c r="T2903">
        <f>IF(M2903&lt;&gt;"Major",0,IF(COUNTIFS($A$2:$A2903,$A2903,$D$2:$D2903,$D2903,$M$2:$M2903,"Major")=1,1,0))</f>
        <v>1</v>
      </c>
      <c r="U2903">
        <f>IF(M2903&lt;&gt;"Minor",0,IF(COUNTIFS($A$2:$A2903,$A2903,$D$2:$D2903,$D2903,$M$2:$M2903,"Minor")=1,1,0))</f>
        <v>0</v>
      </c>
    </row>
    <row r="2904">
      <c r="A2904" t="inlineStr">
        <is>
          <t xml:space="preserve">9a175f97e92a638a5697307799ea3b8b8f419aac</t>
        </is>
      </c>
      <c r="B2904" t="inlineStr">
        <is>
          <t xml:space="preserve">The Miracle Heiress</t>
        </is>
      </c>
      <c r="C2904" t="inlineStr">
        <is>
          <t xml:space="preserve">Die Wundererbin</t>
        </is>
      </c>
      <c r="D2904" t="inlineStr">
        <is>
          <t xml:space="preserve">533275abedf4b4e786e3cc20237f8c0968607062</t>
        </is>
      </c>
      <c r="E2904" t="inlineStr">
        <is>
          <t xml:space="preserve">Episode 71: Liebesversprechen</t>
        </is>
      </c>
      <c r="F2904">
        <v>71</v>
      </c>
      <c r="G2904" t="inlineStr">
        <is>
          <t xml:space="preserve">1:43-1:47</t>
        </is>
      </c>
      <c r="H2904" t="inlineStr">
        <is>
          <t xml:space="preserve">Ignore</t>
        </is>
      </c>
      <c r="I2904" t="inlineStr">
        <is>
          <t xml:space="preserve">Remarks: [Script Error]
Line from script:
"Sie hatte keine Ahnung, wie sie mit ihm umgehen sollte."
-----
Note (if required): Continuity / POV issue. If Raymond has already left the room, his reaction or thoughts should not be included anymore. Suggested: remove Raymond’s perspective here and keep the focus on Aurora and Damien.</t>
        </is>
      </c>
      <c r="J2904" t="inlineStr">
        <is>
          <t xml:space="preserve">VOA</t>
        </is>
      </c>
      <c r="K2904" t="inlineStr">
        <is>
          <t xml:space="preserve">Script Error</t>
        </is>
      </c>
      <c r="L2904" t="inlineStr">
        <is>
          <t xml:space="preserve">Script error</t>
        </is>
      </c>
      <c r="M2904" t="str">
        <f>IFERROR(IF(VLOOKUP(L2904,'Quantification'!$A:$B,2,FALSE)&amp;""="","Unclassified",VLOOKUP(L2904,'Quantification'!$A:$B,2,FALSE)),"Unclassified")</f>
        <v>Major</v>
      </c>
      <c r="N2904" t="inlineStr">
        <is>
          <t xml:space="preserve">con-khera.mirjam@pocketfm.com</t>
        </is>
      </c>
      <c r="O2904" t="inlineStr">
        <is>
          <t xml:space="preserve">Issues found in raw</t>
        </is>
      </c>
      <c r="P2904" t="str">
        <f>IF(OR(O2904="Issues found in master",O2904="Final master"),"Master",IF(OR(O2904="Ready for Master",O2904="Issues found in raw",O2904="Raw under QC",O2904="Issues resolved in raw"),"Raw","-"))</f>
        <v>Raw</v>
      </c>
      <c r="Q2904" s="13">
        <v>46261.15138888889</v>
      </c>
      <c r="R2904" t="inlineStr">
        <is>
          <t xml:space="preserve">2026-08 (Aug)</t>
        </is>
      </c>
      <c r="S2904">
        <f>IF(M2904="Not an error",0,IF(COUNTIFS($A$2:$A2904,$A2904,$D$2:$D2904,$D2904,$M$2:$M2904,"&lt;&gt;Not an error")=1,1,0))</f>
        <v>0</v>
      </c>
      <c r="T2904">
        <f>IF(M2904&lt;&gt;"Major",0,IF(COUNTIFS($A$2:$A2904,$A2904,$D$2:$D2904,$D2904,$M$2:$M2904,"Major")=1,1,0))</f>
        <v>0</v>
      </c>
      <c r="U2904">
        <f>IF(M2904&lt;&gt;"Minor",0,IF(COUNTIFS($A$2:$A2904,$A2904,$D$2:$D2904,$D2904,$M$2:$M2904,"Minor")=1,1,0))</f>
        <v>0</v>
      </c>
    </row>
    <row r="2905">
      <c r="A2905" t="inlineStr">
        <is>
          <t xml:space="preserve">9a175f97e92a638a5697307799ea3b8b8f419aac</t>
        </is>
      </c>
      <c r="B2905" t="inlineStr">
        <is>
          <t xml:space="preserve">The Miracle Heiress</t>
        </is>
      </c>
      <c r="C2905" t="inlineStr">
        <is>
          <t xml:space="preserve">Die Wundererbin</t>
        </is>
      </c>
      <c r="D2905" t="inlineStr">
        <is>
          <t xml:space="preserve">533275abedf4b4e786e3cc20237f8c0968607062</t>
        </is>
      </c>
      <c r="E2905" t="inlineStr">
        <is>
          <t xml:space="preserve">Episode 71: Liebesversprechen</t>
        </is>
      </c>
      <c r="F2905">
        <v>71</v>
      </c>
      <c r="G2905" t="inlineStr">
        <is>
          <t xml:space="preserve">2:00-2:05</t>
        </is>
      </c>
      <c r="H2905" t="inlineStr">
        <is>
          <t xml:space="preserve">Resolved</t>
        </is>
      </c>
      <c r="I2905" t="inlineStr">
        <is>
          <t xml:space="preserve">Remarks: [Script Error]
Line from script:
"â€žAlso, kommst du nÃ¤chstes Mal wieder?â€œ, fragte er."
-----
Note (if required): Dialogue logic issue. â€œNÃ¤chstes Malâ€_x009d_ is unclear here because no specific next occasion has been established. Suggested: â€œAlso, kommst du wieder?â€_x009d_ or â€œKommst du mich wieder besuchen?â€_x009d_</t>
        </is>
      </c>
      <c r="J2905" t="inlineStr">
        <is>
          <t xml:space="preserve">VOA</t>
        </is>
      </c>
      <c r="K2905" t="inlineStr">
        <is>
          <t xml:space="preserve">Script Error</t>
        </is>
      </c>
      <c r="L2905" t="inlineStr">
        <is>
          <t xml:space="preserve">Script error</t>
        </is>
      </c>
      <c r="M2905" t="str">
        <f>IFERROR(IF(VLOOKUP(L2905,'Quantification'!$A:$B,2,FALSE)&amp;""="","Unclassified",VLOOKUP(L2905,'Quantification'!$A:$B,2,FALSE)),"Unclassified")</f>
        <v>Major</v>
      </c>
      <c r="N2905" t="inlineStr">
        <is>
          <t xml:space="preserve">con-khera.mirjam@pocketfm.com</t>
        </is>
      </c>
      <c r="O2905" t="inlineStr">
        <is>
          <t xml:space="preserve">Issues found in raw</t>
        </is>
      </c>
      <c r="P2905" t="str">
        <f>IF(OR(O2905="Issues found in master",O2905="Final master"),"Master",IF(OR(O2905="Ready for Master",O2905="Issues found in raw",O2905="Raw under QC",O2905="Issues resolved in raw"),"Raw","-"))</f>
        <v>Raw</v>
      </c>
      <c r="Q2905" s="13">
        <v>46261.15138888889</v>
      </c>
      <c r="R2905" t="inlineStr">
        <is>
          <t xml:space="preserve">2026-08 (Aug)</t>
        </is>
      </c>
      <c r="S2905">
        <f>IF(M2905="Not an error",0,IF(COUNTIFS($A$2:$A2905,$A2905,$D$2:$D2905,$D2905,$M$2:$M2905,"&lt;&gt;Not an error")=1,1,0))</f>
        <v>0</v>
      </c>
      <c r="T2905">
        <f>IF(M2905&lt;&gt;"Major",0,IF(COUNTIFS($A$2:$A2905,$A2905,$D$2:$D2905,$D2905,$M$2:$M2905,"Major")=1,1,0))</f>
        <v>0</v>
      </c>
      <c r="U2905">
        <f>IF(M2905&lt;&gt;"Minor",0,IF(COUNTIFS($A$2:$A2905,$A2905,$D$2:$D2905,$D2905,$M$2:$M2905,"Minor")=1,1,0))</f>
        <v>0</v>
      </c>
    </row>
    <row r="2906">
      <c r="A2906" t="inlineStr">
        <is>
          <t xml:space="preserve">9a175f97e92a638a5697307799ea3b8b8f419aac</t>
        </is>
      </c>
      <c r="B2906" t="inlineStr">
        <is>
          <t xml:space="preserve">The Miracle Heiress</t>
        </is>
      </c>
      <c r="C2906" t="inlineStr">
        <is>
          <t xml:space="preserve">Die Wundererbin</t>
        </is>
      </c>
      <c r="D2906" t="inlineStr">
        <is>
          <t xml:space="preserve">533275abedf4b4e786e3cc20237f8c0968607062</t>
        </is>
      </c>
      <c r="E2906" t="inlineStr">
        <is>
          <t xml:space="preserve">Episode 71: Liebesversprechen</t>
        </is>
      </c>
      <c r="F2906">
        <v>71</v>
      </c>
      <c r="G2906" t="inlineStr">
        <is>
          <t xml:space="preserve">00:0-3:16</t>
        </is>
      </c>
      <c r="H2906" t="inlineStr">
        <is>
          <t xml:space="preserve">Ignore</t>
        </is>
      </c>
      <c r="I2906" t="inlineStr">
        <is>
          <t xml:space="preserve">Remarks: [Tone / Consent Issue]
Line from script:
"Damien ignorierte sie und hielt ihr eine Kaffeetasse an die Lippen. â€žProbier mal. Was meinst du?â€œ â€žEr ist gutâ€œ, sagte sie nach einem Schluck. Ein winziger Schaumtropfen blieb an ihrer Oberlippe hÃ¤ngen. Bevor sie ihn wegwischen konnte, nahm Damien ihr Gesicht in seine HÃ¤nde, beugte sich vor und kÃ¼sste sie. â€žDieser Kaffee ist ausgezeichnetâ€œ, murmelte er an ihren Lippen. Raymond, der in der NÃ¤he stehen geblieben war, beobachtete die ganze Szene. Eine neue Seite seines sonst so stoischen, zurÃ¼ckhaltenden Chefs. Der Mann, der kaum sprach, kÃ¼sste nun ein MÃ¤dchen mit einer geradezu schockierenden Leidenschaft. Er drehte sich schnell um und machte sich aus dem Staub. Aurora war vÃ¶llig aus dem Konzept gebracht. Sie hatte keine Ahnung, wie sie mit ihm umgehen sollte. Ein Verdacht keimte in ihr auf. â€žWenn du noch so etwas versuchstâ€œ, warnte sie ihn, â€žkomme ich nicht wieder. Das wird nicht noch einmal passieren.â€œ Sie wusste, dass es ein aussichtsloser Kampf war, ihn kÃ¶rperlich wegzustoÃŸen; sie musste selbst fÃ¼r Abstand sorgen. Ihn seltener zu sehen war die einzige MÃ¶glichkeit, etwas Abstand zu gewinnen. Als Damien den Stahl in ihrer Stimme hÃ¶rte, wich er leicht zurÃ¼ck. â€žBist du wÃ¼tend?â€œ Als sie ihn nur anstarrte, fragte er sanft: â€žBist du sauer auf mich? Weil ich dich gekÃ¼sst habe?â€œ â€žDu.â€œ Bevor sie den Satz beenden konnte, kÃ¼sste er sie erneut, langsam und tief, ein stiller Ausdruck all seiner unausgesprochenen Sehnsucht. Raymond, der sich gerade aus dem Zimmer zurÃ¼ckzog, wandte mit leicht gerÃ¶teten Wangen den Blick ab. Sein Chef war absolut hin und weg von diesem MÃ¤dchen. Als der Kuss endete, war Aurora sprachlos. Sein Personal hatte alles mit angesehen. Damien berÃ¼hrte ihre Nase mit seiner, seine Augen verdunkelt von einer unverkennbaren Emotion. â€žAlso, kommst du nÃ¤chstes Mal wieder?â€œ, fragte er. Aurora weigerte sich zu antworten. Er kÃ¼sste sie erneut, ein sanfter, Ã¼berzeugender Druck seiner Lippen. â€žWirst du nÃ¤chstes Mal mit mir essen?â€œ, fragte er, die Lippen an ihre gepresst. Sie war mit ihrem Latein am Ende. â€žDu bist vollkommen unvernÃ¼nftig.â€œ â€žIch bin nur bei dir unvernÃ¼nftigâ€œ, flÃ¼sterte er, wÃ¤hrend seine Lippen bei jedem Wort die ihren streiften. â€žUnd ich will noch viel unvernÃ¼nftiger sein. Kommst du wieder?â€œ Er trieb sie in die Enge und lieÃŸ ihr keinen Raum zur Flucht. VerÃ¤rgert fuhr sie ihn schlieÃŸlich an: â€žDas hÃ¤ngt von meiner Laune ab.â€œ â€žWas kann ich dann tun, um deine Laune zu verbessern?â€œ, fragte er und unterstrich die Frage mit einem weiteren Kuss. â€žLass mich zuerst los.â€œ Damiens Augen blitzten verstÃ¤ndnisvoll auf. Er nahm sie wieder in seine Arme und ging zur Treppe. â€žGefÃ¤llt es dir hier unten nicht? Gut. Suchen wir uns ein Zimmer mit besserer Aussicht.â€œ â€žWohin bringst du mich?â€œ â€žUm unser Zimmer anzusehen.â€œ"
-----
Note (if required): Tone / consent issue. The whole section reads non-consensual rather than romantic: Damien repeatedly kisses Aurora after she warns him to stop, ignores her discomfort, physically corners her, leaves her â€œno room to escape,â€_x009d_ and then carries her upstairs despite her asking where he is taking her. Suggested: soften the scene so Auroraâ€™s consent and participation are clear.</t>
        </is>
      </c>
      <c r="J2906" t="inlineStr">
        <is>
          <t xml:space="preserve">VOA</t>
        </is>
      </c>
      <c r="K2906" t="inlineStr">
        <is>
          <t xml:space="preserve">Script Error</t>
        </is>
      </c>
      <c r="L2906" t="inlineStr">
        <is>
          <t xml:space="preserve">Script error</t>
        </is>
      </c>
      <c r="M2906" t="str">
        <f>IFERROR(IF(VLOOKUP(L2906,'Quantification'!$A:$B,2,FALSE)&amp;""="","Unclassified",VLOOKUP(L2906,'Quantification'!$A:$B,2,FALSE)),"Unclassified")</f>
        <v>Major</v>
      </c>
      <c r="N2906" t="inlineStr">
        <is>
          <t xml:space="preserve">con-khera.mirjam@pocketfm.com</t>
        </is>
      </c>
      <c r="O2906" t="inlineStr">
        <is>
          <t xml:space="preserve">Issues found in raw</t>
        </is>
      </c>
      <c r="P2906" t="str">
        <f>IF(OR(O2906="Issues found in master",O2906="Final master"),"Master",IF(OR(O2906="Ready for Master",O2906="Issues found in raw",O2906="Raw under QC",O2906="Issues resolved in raw"),"Raw","-"))</f>
        <v>Raw</v>
      </c>
      <c r="Q2906" s="13">
        <v>46261.15138888889</v>
      </c>
      <c r="R2906" t="inlineStr">
        <is>
          <t xml:space="preserve">2026-08 (Aug)</t>
        </is>
      </c>
      <c r="S2906">
        <f>IF(M2906="Not an error",0,IF(COUNTIFS($A$2:$A2906,$A2906,$D$2:$D2906,$D2906,$M$2:$M2906,"&lt;&gt;Not an error")=1,1,0))</f>
        <v>0</v>
      </c>
      <c r="T2906">
        <f>IF(M2906&lt;&gt;"Major",0,IF(COUNTIFS($A$2:$A2906,$A2906,$D$2:$D2906,$D2906,$M$2:$M2906,"Major")=1,1,0))</f>
        <v>0</v>
      </c>
      <c r="U2906">
        <f>IF(M2906&lt;&gt;"Minor",0,IF(COUNTIFS($A$2:$A2906,$A2906,$D$2:$D2906,$D2906,$M$2:$M2906,"Minor")=1,1,0))</f>
        <v>0</v>
      </c>
    </row>
    <row r="2907">
      <c r="A2907" t="inlineStr">
        <is>
          <t xml:space="preserve">9a175f97e92a638a5697307799ea3b8b8f419aac</t>
        </is>
      </c>
      <c r="B2907" t="inlineStr">
        <is>
          <t xml:space="preserve">The Miracle Heiress</t>
        </is>
      </c>
      <c r="C2907" t="inlineStr">
        <is>
          <t xml:space="preserve">Die Wundererbin</t>
        </is>
      </c>
      <c r="D2907" t="inlineStr">
        <is>
          <t xml:space="preserve">533275abedf4b4e786e3cc20237f8c0968607062</t>
        </is>
      </c>
      <c r="E2907" t="inlineStr">
        <is>
          <t xml:space="preserve">Episode 71: Liebesversprechen</t>
        </is>
      </c>
      <c r="F2907">
        <v>71</v>
      </c>
      <c r="G2907" t="inlineStr">
        <is>
          <t xml:space="preserve">3:41-3:59</t>
        </is>
      </c>
      <c r="H2907" t="inlineStr">
        <is>
          <t xml:space="preserve">Ignore</t>
        </is>
      </c>
      <c r="I2907" t="inlineStr">
        <is>
          <t xml:space="preserve">Remarks: [Tone / Consent Issue]
Line from script:
"Sie drückte gegen seine Brust. „Wenn du so weitermachst, werde ich richtig wütend.“ Seine Antwort war, sie erneut zu küssen und ihren Protest zum Schweigen zu bringen. Als er sich schließlich von ihr löste, sagte sie mit zusammengebissenen Zähnen: „Setz mich ab.“"
-----
Note (if required): Tone / consent issue. This reads explicitly non-consensual: Aurora physically pushes against Damien, warns him that she will get angry, and he responds by kissing her to silence her protest. Suggested: remove this beat or rewrite the intimacy so Aurora’s consent and participation are clear.</t>
        </is>
      </c>
      <c r="J2907" t="inlineStr">
        <is>
          <t xml:space="preserve">VOA</t>
        </is>
      </c>
      <c r="K2907" t="inlineStr">
        <is>
          <t xml:space="preserve">Script Error</t>
        </is>
      </c>
      <c r="L2907" t="inlineStr">
        <is>
          <t xml:space="preserve">Script error</t>
        </is>
      </c>
      <c r="M2907" t="str">
        <f>IFERROR(IF(VLOOKUP(L2907,'Quantification'!$A:$B,2,FALSE)&amp;""="","Unclassified",VLOOKUP(L2907,'Quantification'!$A:$B,2,FALSE)),"Unclassified")</f>
        <v>Major</v>
      </c>
      <c r="N2907" t="inlineStr">
        <is>
          <t xml:space="preserve">con-khera.mirjam@pocketfm.com</t>
        </is>
      </c>
      <c r="O2907" t="inlineStr">
        <is>
          <t xml:space="preserve">Issues found in raw</t>
        </is>
      </c>
      <c r="P2907" t="str">
        <f>IF(OR(O2907="Issues found in master",O2907="Final master"),"Master",IF(OR(O2907="Ready for Master",O2907="Issues found in raw",O2907="Raw under QC",O2907="Issues resolved in raw"),"Raw","-"))</f>
        <v>Raw</v>
      </c>
      <c r="Q2907" s="13">
        <v>46261.15138888889</v>
      </c>
      <c r="R2907" t="inlineStr">
        <is>
          <t xml:space="preserve">2026-08 (Aug)</t>
        </is>
      </c>
      <c r="S2907">
        <f>IF(M2907="Not an error",0,IF(COUNTIFS($A$2:$A2907,$A2907,$D$2:$D2907,$D2907,$M$2:$M2907,"&lt;&gt;Not an error")=1,1,0))</f>
        <v>0</v>
      </c>
      <c r="T2907">
        <f>IF(M2907&lt;&gt;"Major",0,IF(COUNTIFS($A$2:$A2907,$A2907,$D$2:$D2907,$D2907,$M$2:$M2907,"Major")=1,1,0))</f>
        <v>0</v>
      </c>
      <c r="U2907">
        <f>IF(M2907&lt;&gt;"Minor",0,IF(COUNTIFS($A$2:$A2907,$A2907,$D$2:$D2907,$D2907,$M$2:$M2907,"Minor")=1,1,0))</f>
        <v>0</v>
      </c>
    </row>
    <row r="2908">
      <c r="A2908" t="inlineStr">
        <is>
          <t xml:space="preserve">9a175f97e92a638a5697307799ea3b8b8f419aac</t>
        </is>
      </c>
      <c r="B2908" t="inlineStr">
        <is>
          <t xml:space="preserve">The Miracle Heiress</t>
        </is>
      </c>
      <c r="C2908" t="inlineStr">
        <is>
          <t xml:space="preserve">Die Wundererbin</t>
        </is>
      </c>
      <c r="D2908" t="inlineStr">
        <is>
          <t xml:space="preserve">533275abedf4b4e786e3cc20237f8c0968607062</t>
        </is>
      </c>
      <c r="E2908" t="inlineStr">
        <is>
          <t xml:space="preserve">Episode 71: Liebesversprechen</t>
        </is>
      </c>
      <c r="F2908">
        <v>71</v>
      </c>
      <c r="G2908" t="inlineStr">
        <is>
          <t xml:space="preserve">5:50-5:59</t>
        </is>
      </c>
      <c r="H2908" t="inlineStr">
        <is>
          <t xml:space="preserve">Ignore</t>
        </is>
      </c>
      <c r="I2908" t="inlineStr">
        <is>
          <t xml:space="preserve">Remarks: [Tone / Consent Issue]
Line from script:
"Er gab ihr einen sanften Kuss auf den Hals und flüsterte: „Glaub mir, ich übe bereits ein unglaubliches Maß an Selbstbeherrschung aus.“"
-----
Note (if required): Tone / consent issue. In this context, the line reads less romantic and more threatening / coercive, as if Damien is barely restraining himself from going further. Suggested: soften or remove the line so the intimacy does not imply pressure or lack of control.</t>
        </is>
      </c>
      <c r="J2908" t="inlineStr">
        <is>
          <t xml:space="preserve">VOA</t>
        </is>
      </c>
      <c r="K2908" t="inlineStr">
        <is>
          <t xml:space="preserve">Script Error</t>
        </is>
      </c>
      <c r="L2908" t="inlineStr">
        <is>
          <t xml:space="preserve">Script error</t>
        </is>
      </c>
      <c r="M2908" t="str">
        <f>IFERROR(IF(VLOOKUP(L2908,'Quantification'!$A:$B,2,FALSE)&amp;""="","Unclassified",VLOOKUP(L2908,'Quantification'!$A:$B,2,FALSE)),"Unclassified")</f>
        <v>Major</v>
      </c>
      <c r="N2908" t="inlineStr">
        <is>
          <t xml:space="preserve">con-khera.mirjam@pocketfm.com</t>
        </is>
      </c>
      <c r="O2908" t="inlineStr">
        <is>
          <t xml:space="preserve">Issues found in raw</t>
        </is>
      </c>
      <c r="P2908" t="str">
        <f>IF(OR(O2908="Issues found in master",O2908="Final master"),"Master",IF(OR(O2908="Ready for Master",O2908="Issues found in raw",O2908="Raw under QC",O2908="Issues resolved in raw"),"Raw","-"))</f>
        <v>Raw</v>
      </c>
      <c r="Q2908" s="13">
        <v>46261.15138888889</v>
      </c>
      <c r="R2908" t="inlineStr">
        <is>
          <t xml:space="preserve">2026-08 (Aug)</t>
        </is>
      </c>
      <c r="S2908">
        <f>IF(M2908="Not an error",0,IF(COUNTIFS($A$2:$A2908,$A2908,$D$2:$D2908,$D2908,$M$2:$M2908,"&lt;&gt;Not an error")=1,1,0))</f>
        <v>0</v>
      </c>
      <c r="T2908">
        <f>IF(M2908&lt;&gt;"Major",0,IF(COUNTIFS($A$2:$A2908,$A2908,$D$2:$D2908,$D2908,$M$2:$M2908,"Major")=1,1,0))</f>
        <v>0</v>
      </c>
      <c r="U2908">
        <f>IF(M2908&lt;&gt;"Minor",0,IF(COUNTIFS($A$2:$A2908,$A2908,$D$2:$D2908,$D2908,$M$2:$M2908,"Minor")=1,1,0))</f>
        <v>0</v>
      </c>
    </row>
    <row r="2909">
      <c r="A2909" t="inlineStr">
        <is>
          <t xml:space="preserve">9a175f97e92a638a5697307799ea3b8b8f419aac</t>
        </is>
      </c>
      <c r="B2909" t="inlineStr">
        <is>
          <t xml:space="preserve">The Miracle Heiress</t>
        </is>
      </c>
      <c r="C2909" t="inlineStr">
        <is>
          <t xml:space="preserve">Die Wundererbin</t>
        </is>
      </c>
      <c r="D2909" t="inlineStr">
        <is>
          <t xml:space="preserve">ff83dc38478e2b39e07129634f0c5d187d1477ec</t>
        </is>
      </c>
      <c r="E2909" t="inlineStr">
        <is>
          <t xml:space="preserve">Episode 72: Cassidy Jessicas Mutter</t>
        </is>
      </c>
      <c r="F2909">
        <v>72</v>
      </c>
      <c r="G2909" t="inlineStr">
        <is>
          <t xml:space="preserve">0:00-0:09</t>
        </is>
      </c>
      <c r="H2909" t="inlineStr">
        <is>
          <t xml:space="preserve">Resolved</t>
        </is>
      </c>
      <c r="I2909" t="inlineStr">
        <is>
          <t xml:space="preserve">Remarks: [Mispronunciation]
Line from script:
"Nach einem Abendessen in Damiens Villa mit ihrer atemberaubenden Aussicht kam Aurora erst gegen halb zwölf zum Blackwell-Anwesen zurück."
-----
Note (if required): Damien is pronounced with French pronunciation in the audio.</t>
        </is>
      </c>
      <c r="J2909" t="inlineStr">
        <is>
          <t xml:space="preserve">VOA</t>
        </is>
      </c>
      <c r="K2909" t="inlineStr">
        <is>
          <t xml:space="preserve">Mispronunciation</t>
        </is>
      </c>
      <c r="L2909" t="inlineStr">
        <is>
          <t xml:space="preserve">Mispronunciation</t>
        </is>
      </c>
      <c r="M2909" t="str">
        <f>IFERROR(IF(VLOOKUP(L2909,'Quantification'!$A:$B,2,FALSE)&amp;""="","Unclassified",VLOOKUP(L2909,'Quantification'!$A:$B,2,FALSE)),"Unclassified")</f>
        <v>Major</v>
      </c>
      <c r="N2909" t="inlineStr">
        <is>
          <t xml:space="preserve">con-khera.mirjam@pocketfm.com</t>
        </is>
      </c>
      <c r="O2909" t="inlineStr">
        <is>
          <t xml:space="preserve">Issues found in raw</t>
        </is>
      </c>
      <c r="P2909" t="str">
        <f>IF(OR(O2909="Issues found in master",O2909="Final master"),"Master",IF(OR(O2909="Ready for Master",O2909="Issues found in raw",O2909="Raw under QC",O2909="Issues resolved in raw"),"Raw","-"))</f>
        <v>Raw</v>
      </c>
      <c r="Q2909" s="13">
        <v>46261.15138888889</v>
      </c>
      <c r="R2909" t="inlineStr">
        <is>
          <t xml:space="preserve">2026-08 (Aug)</t>
        </is>
      </c>
      <c r="S2909">
        <f>IF(M2909="Not an error",0,IF(COUNTIFS($A$2:$A2909,$A2909,$D$2:$D2909,$D2909,$M$2:$M2909,"&lt;&gt;Not an error")=1,1,0))</f>
        <v>1</v>
      </c>
      <c r="T2909">
        <f>IF(M2909&lt;&gt;"Major",0,IF(COUNTIFS($A$2:$A2909,$A2909,$D$2:$D2909,$D2909,$M$2:$M2909,"Major")=1,1,0))</f>
        <v>1</v>
      </c>
      <c r="U2909">
        <f>IF(M2909&lt;&gt;"Minor",0,IF(COUNTIFS($A$2:$A2909,$A2909,$D$2:$D2909,$D2909,$M$2:$M2909,"Minor")=1,1,0))</f>
        <v>0</v>
      </c>
    </row>
    <row r="2910">
      <c r="A2910" t="inlineStr">
        <is>
          <t xml:space="preserve">9a175f97e92a638a5697307799ea3b8b8f419aac</t>
        </is>
      </c>
      <c r="B2910" t="inlineStr">
        <is>
          <t xml:space="preserve">The Miracle Heiress</t>
        </is>
      </c>
      <c r="C2910" t="inlineStr">
        <is>
          <t xml:space="preserve">Die Wundererbin</t>
        </is>
      </c>
      <c r="D2910" t="inlineStr">
        <is>
          <t xml:space="preserve">777dc74805fa5f5db2d0c85c57bc35a3c40d7fbd</t>
        </is>
      </c>
      <c r="E2910" t="inlineStr">
        <is>
          <t xml:space="preserve">Episode 73: Auroras Vergangenheit</t>
        </is>
      </c>
      <c r="F2910">
        <v>73</v>
      </c>
      <c r="G2910" t="inlineStr">
        <is>
          <t xml:space="preserve">4:41-4:48</t>
        </is>
      </c>
      <c r="H2910" t="inlineStr">
        <is>
          <t xml:space="preserve">Resolved</t>
        </is>
      </c>
      <c r="I2910" t="inlineStr">
        <is>
          <t xml:space="preserve">Remarks: [Script Error]
Line from script:
"WÃ¤hrenddessen war Nadja auf der Terrasse mitten im SonnengruÃŸ, als sie Damiens Wagen vorfahren sah."
-----
Note (if required): Continuity / tense issue. Damienâ€™s car has already arrived, so the timing in this sentence is off. Suggested: â€œNadja war auf der Terrasse mitten im SonnengruÃŸ gewesen, als sie Damiens Wagen hatte vorfahren sehen.â€_x009d_</t>
        </is>
      </c>
      <c r="J2910" t="inlineStr">
        <is>
          <t xml:space="preserve">VOA</t>
        </is>
      </c>
      <c r="K2910" t="inlineStr">
        <is>
          <t xml:space="preserve">Script Error</t>
        </is>
      </c>
      <c r="L2910" t="inlineStr">
        <is>
          <t xml:space="preserve">Script error</t>
        </is>
      </c>
      <c r="M2910" t="str">
        <f>IFERROR(IF(VLOOKUP(L2910,'Quantification'!$A:$B,2,FALSE)&amp;""="","Unclassified",VLOOKUP(L2910,'Quantification'!$A:$B,2,FALSE)),"Unclassified")</f>
        <v>Major</v>
      </c>
      <c r="N2910" t="inlineStr">
        <is>
          <t xml:space="preserve">con-khera.mirjam@pocketfm.com</t>
        </is>
      </c>
      <c r="O2910" t="inlineStr">
        <is>
          <t xml:space="preserve">Issues found in raw</t>
        </is>
      </c>
      <c r="P2910" t="str">
        <f>IF(OR(O2910="Issues found in master",O2910="Final master"),"Master",IF(OR(O2910="Ready for Master",O2910="Issues found in raw",O2910="Raw under QC",O2910="Issues resolved in raw"),"Raw","-"))</f>
        <v>Raw</v>
      </c>
      <c r="Q2910" s="13">
        <v>46261.15138888889</v>
      </c>
      <c r="R2910" t="inlineStr">
        <is>
          <t xml:space="preserve">2026-08 (Aug)</t>
        </is>
      </c>
      <c r="S2910">
        <f>IF(M2910="Not an error",0,IF(COUNTIFS($A$2:$A2910,$A2910,$D$2:$D2910,$D2910,$M$2:$M2910,"&lt;&gt;Not an error")=1,1,0))</f>
        <v>1</v>
      </c>
      <c r="T2910">
        <f>IF(M2910&lt;&gt;"Major",0,IF(COUNTIFS($A$2:$A2910,$A2910,$D$2:$D2910,$D2910,$M$2:$M2910,"Major")=1,1,0))</f>
        <v>1</v>
      </c>
      <c r="U2910">
        <f>IF(M2910&lt;&gt;"Minor",0,IF(COUNTIFS($A$2:$A2910,$A2910,$D$2:$D2910,$D2910,$M$2:$M2910,"Minor")=1,1,0))</f>
        <v>0</v>
      </c>
    </row>
    <row r="2911">
      <c r="A2911" t="inlineStr">
        <is>
          <t xml:space="preserve">9a175f97e92a638a5697307799ea3b8b8f419aac</t>
        </is>
      </c>
      <c r="B2911" t="inlineStr">
        <is>
          <t xml:space="preserve">The Miracle Heiress</t>
        </is>
      </c>
      <c r="C2911" t="inlineStr">
        <is>
          <t xml:space="preserve">Die Wundererbin</t>
        </is>
      </c>
      <c r="D2911" t="inlineStr">
        <is>
          <t xml:space="preserve">777dc74805fa5f5db2d0c85c57bc35a3c40d7fbd</t>
        </is>
      </c>
      <c r="E2911" t="inlineStr">
        <is>
          <t xml:space="preserve">Episode 73: Auroras Vergangenheit</t>
        </is>
      </c>
      <c r="F2911">
        <v>73</v>
      </c>
      <c r="G2911" t="inlineStr">
        <is>
          <t xml:space="preserve">6:48-6:54</t>
        </is>
      </c>
      <c r="H2911" t="inlineStr">
        <is>
          <t xml:space="preserve">Resolved</t>
        </is>
      </c>
      <c r="I2911" t="inlineStr">
        <is>
          <t xml:space="preserve">Remarks: [Script Error]
Line from script:
"Letzte Woche haben sie Händchen gehalten. Und jetzt das? Geht das bei denen nicht ein bisschen schnell?"
-----
Note (if required): Character / logic issue. The jump from holding hands to kissing within a week is not significant enough to justify this reaction. Suggested: remove the line or make the surprise about how openly affectionate Damien is in public, not the pace from hand-holding to kissing.</t>
        </is>
      </c>
      <c r="J2911" t="inlineStr">
        <is>
          <t xml:space="preserve">VOA</t>
        </is>
      </c>
      <c r="K2911" t="inlineStr">
        <is>
          <t xml:space="preserve">Script Error</t>
        </is>
      </c>
      <c r="L2911" t="inlineStr">
        <is>
          <t xml:space="preserve">Script error</t>
        </is>
      </c>
      <c r="M2911" t="str">
        <f>IFERROR(IF(VLOOKUP(L2911,'Quantification'!$A:$B,2,FALSE)&amp;""="","Unclassified",VLOOKUP(L2911,'Quantification'!$A:$B,2,FALSE)),"Unclassified")</f>
        <v>Major</v>
      </c>
      <c r="N2911" t="inlineStr">
        <is>
          <t xml:space="preserve">con-khera.mirjam@pocketfm.com</t>
        </is>
      </c>
      <c r="O2911" t="inlineStr">
        <is>
          <t xml:space="preserve">Issues found in raw</t>
        </is>
      </c>
      <c r="P2911" t="str">
        <f>IF(OR(O2911="Issues found in master",O2911="Final master"),"Master",IF(OR(O2911="Ready for Master",O2911="Issues found in raw",O2911="Raw under QC",O2911="Issues resolved in raw"),"Raw","-"))</f>
        <v>Raw</v>
      </c>
      <c r="Q2911" s="13">
        <v>46261.15138888889</v>
      </c>
      <c r="R2911" t="inlineStr">
        <is>
          <t xml:space="preserve">2026-08 (Aug)</t>
        </is>
      </c>
      <c r="S2911">
        <f>IF(M2911="Not an error",0,IF(COUNTIFS($A$2:$A2911,$A2911,$D$2:$D2911,$D2911,$M$2:$M2911,"&lt;&gt;Not an error")=1,1,0))</f>
        <v>0</v>
      </c>
      <c r="T2911">
        <f>IF(M2911&lt;&gt;"Major",0,IF(COUNTIFS($A$2:$A2911,$A2911,$D$2:$D2911,$D2911,$M$2:$M2911,"Major")=1,1,0))</f>
        <v>0</v>
      </c>
      <c r="U2911">
        <f>IF(M2911&lt;&gt;"Minor",0,IF(COUNTIFS($A$2:$A2911,$A2911,$D$2:$D2911,$D2911,$M$2:$M2911,"Minor")=1,1,0))</f>
        <v>0</v>
      </c>
    </row>
    <row r="2912">
      <c r="A2912" t="inlineStr">
        <is>
          <t xml:space="preserve">9a175f97e92a638a5697307799ea3b8b8f419aac</t>
        </is>
      </c>
      <c r="B2912" t="inlineStr">
        <is>
          <t xml:space="preserve">The Miracle Heiress</t>
        </is>
      </c>
      <c r="C2912" t="inlineStr">
        <is>
          <t xml:space="preserve">Die Wundererbin</t>
        </is>
      </c>
      <c r="D2912" t="inlineStr">
        <is>
          <t xml:space="preserve">41498114f5073a1e387e5459da6d1a5646d06377</t>
        </is>
      </c>
      <c r="E2912" t="inlineStr">
        <is>
          <t xml:space="preserve">Episode 74: Familienproblem</t>
        </is>
      </c>
      <c r="F2912">
        <v>74</v>
      </c>
      <c r="G2912" t="inlineStr">
        <is>
          <t xml:space="preserve">0:00-0:18</t>
        </is>
      </c>
      <c r="H2912" t="inlineStr">
        <is>
          <t xml:space="preserve">Resolved</t>
        </is>
      </c>
      <c r="I2912" t="inlineStr">
        <is>
          <t xml:space="preserve">Remarks: [Script Error]
Line from script:
"Letzte Woche haben sie Händchen gehalten. Und jetzt das? Geht das bei denen nicht ein bisschen schnell?"
-----
Note (if required): Recap / logic issue. This line can be removed. The jump from holding hands to kissing within a week is not significant enough to justify this reaction, and the beat does not add new information.</t>
        </is>
      </c>
      <c r="J2912" t="inlineStr">
        <is>
          <t xml:space="preserve">VOA</t>
        </is>
      </c>
      <c r="K2912" t="inlineStr">
        <is>
          <t xml:space="preserve">Script Error</t>
        </is>
      </c>
      <c r="L2912" t="inlineStr">
        <is>
          <t xml:space="preserve">Script error</t>
        </is>
      </c>
      <c r="M2912" t="str">
        <f>IFERROR(IF(VLOOKUP(L2912,'Quantification'!$A:$B,2,FALSE)&amp;""="","Unclassified",VLOOKUP(L2912,'Quantification'!$A:$B,2,FALSE)),"Unclassified")</f>
        <v>Major</v>
      </c>
      <c r="N2912" t="inlineStr">
        <is>
          <t xml:space="preserve">con-khera.mirjam@pocketfm.com</t>
        </is>
      </c>
      <c r="O2912" t="inlineStr">
        <is>
          <t xml:space="preserve">Issues found in raw</t>
        </is>
      </c>
      <c r="P2912" t="str">
        <f>IF(OR(O2912="Issues found in master",O2912="Final master"),"Master",IF(OR(O2912="Ready for Master",O2912="Issues found in raw",O2912="Raw under QC",O2912="Issues resolved in raw"),"Raw","-"))</f>
        <v>Raw</v>
      </c>
      <c r="Q2912" s="13">
        <v>46261.15138888889</v>
      </c>
      <c r="R2912" t="inlineStr">
        <is>
          <t xml:space="preserve">2026-08 (Aug)</t>
        </is>
      </c>
      <c r="S2912">
        <f>IF(M2912="Not an error",0,IF(COUNTIFS($A$2:$A2912,$A2912,$D$2:$D2912,$D2912,$M$2:$M2912,"&lt;&gt;Not an error")=1,1,0))</f>
        <v>1</v>
      </c>
      <c r="T2912">
        <f>IF(M2912&lt;&gt;"Major",0,IF(COUNTIFS($A$2:$A2912,$A2912,$D$2:$D2912,$D2912,$M$2:$M2912,"Major")=1,1,0))</f>
        <v>1</v>
      </c>
      <c r="U2912">
        <f>IF(M2912&lt;&gt;"Minor",0,IF(COUNTIFS($A$2:$A2912,$A2912,$D$2:$D2912,$D2912,$M$2:$M2912,"Minor")=1,1,0))</f>
        <v>0</v>
      </c>
    </row>
    <row r="2913">
      <c r="A2913" t="inlineStr">
        <is>
          <t xml:space="preserve">9a175f97e92a638a5697307799ea3b8b8f419aac</t>
        </is>
      </c>
      <c r="B2913" t="inlineStr">
        <is>
          <t xml:space="preserve">The Miracle Heiress</t>
        </is>
      </c>
      <c r="C2913" t="inlineStr">
        <is>
          <t xml:space="preserve">Die Wundererbin</t>
        </is>
      </c>
      <c r="D2913" t="inlineStr">
        <is>
          <t xml:space="preserve">41498114f5073a1e387e5459da6d1a5646d06377</t>
        </is>
      </c>
      <c r="E2913" t="inlineStr">
        <is>
          <t xml:space="preserve">Episode 74: Familienproblem</t>
        </is>
      </c>
      <c r="F2913">
        <v>74</v>
      </c>
      <c r="G2913" t="inlineStr">
        <is>
          <t xml:space="preserve">00:18-0:27</t>
        </is>
      </c>
      <c r="H2913" t="inlineStr">
        <is>
          <t xml:space="preserve">Resolved</t>
        </is>
      </c>
      <c r="I2913" t="inlineStr">
        <is>
          <t xml:space="preserve">Remarks: [Script Error]
Line from script:
"Damiens Blick suchte den ihren, als er sanft fragte: â€žAlles in Ordnung? Was geht dir durch den Kopf?â€œ"
-----
Note (if required): Scene transition issue. If this is used as the opening line, the setting needs to be briefly established first. Suggested: â€œIm FrÃ¼hstÃ¼ckscafÃ© suchte Damiens Blick den von Aurora, als er sanft fragte: â€žAlles in Ordnung? Was geht dir durch den Kopf?â€œâ€_x009d_</t>
        </is>
      </c>
      <c r="J2913" t="inlineStr">
        <is>
          <t xml:space="preserve">VOA</t>
        </is>
      </c>
      <c r="K2913" t="inlineStr">
        <is>
          <t xml:space="preserve">Script Error</t>
        </is>
      </c>
      <c r="L2913" t="inlineStr">
        <is>
          <t xml:space="preserve">Script error</t>
        </is>
      </c>
      <c r="M2913" t="str">
        <f>IFERROR(IF(VLOOKUP(L2913,'Quantification'!$A:$B,2,FALSE)&amp;""="","Unclassified",VLOOKUP(L2913,'Quantification'!$A:$B,2,FALSE)),"Unclassified")</f>
        <v>Major</v>
      </c>
      <c r="N2913" t="inlineStr">
        <is>
          <t xml:space="preserve">con-khera.mirjam@pocketfm.com</t>
        </is>
      </c>
      <c r="O2913" t="inlineStr">
        <is>
          <t xml:space="preserve">Issues found in raw</t>
        </is>
      </c>
      <c r="P2913" t="str">
        <f>IF(OR(O2913="Issues found in master",O2913="Final master"),"Master",IF(OR(O2913="Ready for Master",O2913="Issues found in raw",O2913="Raw under QC",O2913="Issues resolved in raw"),"Raw","-"))</f>
        <v>Raw</v>
      </c>
      <c r="Q2913" s="13">
        <v>46261.15138888889</v>
      </c>
      <c r="R2913" t="inlineStr">
        <is>
          <t xml:space="preserve">2026-08 (Aug)</t>
        </is>
      </c>
      <c r="S2913">
        <f>IF(M2913="Not an error",0,IF(COUNTIFS($A$2:$A2913,$A2913,$D$2:$D2913,$D2913,$M$2:$M2913,"&lt;&gt;Not an error")=1,1,0))</f>
        <v>0</v>
      </c>
      <c r="T2913">
        <f>IF(M2913&lt;&gt;"Major",0,IF(COUNTIFS($A$2:$A2913,$A2913,$D$2:$D2913,$D2913,$M$2:$M2913,"Major")=1,1,0))</f>
        <v>0</v>
      </c>
      <c r="U2913">
        <f>IF(M2913&lt;&gt;"Minor",0,IF(COUNTIFS($A$2:$A2913,$A2913,$D$2:$D2913,$D2913,$M$2:$M2913,"Minor")=1,1,0))</f>
        <v>0</v>
      </c>
    </row>
    <row r="2914">
      <c r="A2914" t="inlineStr">
        <is>
          <t xml:space="preserve">9a175f97e92a638a5697307799ea3b8b8f419aac</t>
        </is>
      </c>
      <c r="B2914" t="inlineStr">
        <is>
          <t xml:space="preserve">The Miracle Heiress</t>
        </is>
      </c>
      <c r="C2914" t="inlineStr">
        <is>
          <t xml:space="preserve">Die Wundererbin</t>
        </is>
      </c>
      <c r="D2914" t="inlineStr">
        <is>
          <t xml:space="preserve">0c06681c3deaf6df474f549453693af8a10874dd</t>
        </is>
      </c>
      <c r="E2914" t="inlineStr">
        <is>
          <t xml:space="preserve">Episode 75: Auroras Kampf</t>
        </is>
      </c>
      <c r="F2914">
        <v>75</v>
      </c>
      <c r="G2914" t="inlineStr">
        <is>
          <t xml:space="preserve">0:00-0:20</t>
        </is>
      </c>
      <c r="H2914" t="inlineStr">
        <is>
          <t xml:space="preserve">Resolved</t>
        </is>
      </c>
      <c r="I2914" t="inlineStr">
        <is>
          <t xml:space="preserve">Remarks: [Script Error]
Line from script:
"Lucy, Auroras Angestellte, hatte gerade eine schwere Zeit mit ihrer Familie. Als ihre Mutter nicht mehr ans Telefon ging, geriet Lucy in Panik, also machten sie und Aurora sich auf die Suche nach ihr. Sie fanden sie auf dem Friedhof, wo Mackenzies Leibwächter Lucy und ihre Mutter in die Enge getrieben hatten."
-----
Note (if required): Recap / repetition issue. This summarizes events that were already established and can be removed so the episode starts more smoothly with the current scene.</t>
        </is>
      </c>
      <c r="J2914" t="inlineStr">
        <is>
          <t xml:space="preserve">VOA</t>
        </is>
      </c>
      <c r="K2914" t="inlineStr">
        <is>
          <t xml:space="preserve">Script Error</t>
        </is>
      </c>
      <c r="L2914" t="inlineStr">
        <is>
          <t xml:space="preserve">Script error</t>
        </is>
      </c>
      <c r="M2914" t="str">
        <f>IFERROR(IF(VLOOKUP(L2914,'Quantification'!$A:$B,2,FALSE)&amp;""="","Unclassified",VLOOKUP(L2914,'Quantification'!$A:$B,2,FALSE)),"Unclassified")</f>
        <v>Major</v>
      </c>
      <c r="N2914" t="inlineStr">
        <is>
          <t xml:space="preserve">con-khera.mirjam@pocketfm.com</t>
        </is>
      </c>
      <c r="O2914" t="inlineStr">
        <is>
          <t xml:space="preserve">Issues found in raw</t>
        </is>
      </c>
      <c r="P2914" t="str">
        <f>IF(OR(O2914="Issues found in master",O2914="Final master"),"Master",IF(OR(O2914="Ready for Master",O2914="Issues found in raw",O2914="Raw under QC",O2914="Issues resolved in raw"),"Raw","-"))</f>
        <v>Raw</v>
      </c>
      <c r="Q2914" s="13">
        <v>46261.15138888889</v>
      </c>
      <c r="R2914" t="inlineStr">
        <is>
          <t xml:space="preserve">2026-08 (Aug)</t>
        </is>
      </c>
      <c r="S2914">
        <f>IF(M2914="Not an error",0,IF(COUNTIFS($A$2:$A2914,$A2914,$D$2:$D2914,$D2914,$M$2:$M2914,"&lt;&gt;Not an error")=1,1,0))</f>
        <v>1</v>
      </c>
      <c r="T2914">
        <f>IF(M2914&lt;&gt;"Major",0,IF(COUNTIFS($A$2:$A2914,$A2914,$D$2:$D2914,$D2914,$M$2:$M2914,"Major")=1,1,0))</f>
        <v>1</v>
      </c>
      <c r="U2914">
        <f>IF(M2914&lt;&gt;"Minor",0,IF(COUNTIFS($A$2:$A2914,$A2914,$D$2:$D2914,$D2914,$M$2:$M2914,"Minor")=1,1,0))</f>
        <v>0</v>
      </c>
    </row>
    <row r="2915">
      <c r="A2915" t="inlineStr">
        <is>
          <t xml:space="preserve">9a175f97e92a638a5697307799ea3b8b8f419aac</t>
        </is>
      </c>
      <c r="B2915" t="inlineStr">
        <is>
          <t xml:space="preserve">The Miracle Heiress</t>
        </is>
      </c>
      <c r="C2915" t="inlineStr">
        <is>
          <t xml:space="preserve">Die Wundererbin</t>
        </is>
      </c>
      <c r="D2915" t="inlineStr">
        <is>
          <t xml:space="preserve">0c06681c3deaf6df474f549453693af8a10874dd</t>
        </is>
      </c>
      <c r="E2915" t="inlineStr">
        <is>
          <t xml:space="preserve">Episode 75: Auroras Kampf</t>
        </is>
      </c>
      <c r="F2915">
        <v>75</v>
      </c>
      <c r="G2915" t="inlineStr">
        <is>
          <t xml:space="preserve">2:38-2:46</t>
        </is>
      </c>
      <c r="H2915" t="inlineStr">
        <is>
          <t xml:space="preserve">Resolved</t>
        </is>
      </c>
      <c r="I2915" t="inlineStr">
        <is>
          <t xml:space="preserve">Remarks: [Script Error]
Line from script:
"Aurora hatte sich blitzschnell bewegt, und im Nu zeichneten sich zwei leuchtend rote FingerabdrÃ¼cke auf Mackenzies Gesicht ab."
-----
Note (if required): Word choice / logic issue. After a slap, it would be â€œHandabdrÃ¼cke,â€_x009d_ not â€œFingerabdrÃ¼cke.â€_x009d_ Suggested: â€œ... zeichneten sich zwei leuchtend rote HandabdrÃ¼cke auf Mackenzies Gesicht ab.â€_x009d_</t>
        </is>
      </c>
      <c r="J2915" t="inlineStr">
        <is>
          <t xml:space="preserve">VOA</t>
        </is>
      </c>
      <c r="K2915" t="inlineStr">
        <is>
          <t xml:space="preserve">Script Error</t>
        </is>
      </c>
      <c r="L2915" t="inlineStr">
        <is>
          <t xml:space="preserve">Script error</t>
        </is>
      </c>
      <c r="M2915" t="str">
        <f>IFERROR(IF(VLOOKUP(L2915,'Quantification'!$A:$B,2,FALSE)&amp;""="","Unclassified",VLOOKUP(L2915,'Quantification'!$A:$B,2,FALSE)),"Unclassified")</f>
        <v>Major</v>
      </c>
      <c r="N2915" t="inlineStr">
        <is>
          <t xml:space="preserve">con-khera.mirjam@pocketfm.com</t>
        </is>
      </c>
      <c r="O2915" t="inlineStr">
        <is>
          <t xml:space="preserve">Issues found in raw</t>
        </is>
      </c>
      <c r="P2915" t="str">
        <f>IF(OR(O2915="Issues found in master",O2915="Final master"),"Master",IF(OR(O2915="Ready for Master",O2915="Issues found in raw",O2915="Raw under QC",O2915="Issues resolved in raw"),"Raw","-"))</f>
        <v>Raw</v>
      </c>
      <c r="Q2915" s="13">
        <v>46261.15138888889</v>
      </c>
      <c r="R2915" t="inlineStr">
        <is>
          <t xml:space="preserve">2026-08 (Aug)</t>
        </is>
      </c>
      <c r="S2915">
        <f>IF(M2915="Not an error",0,IF(COUNTIFS($A$2:$A2915,$A2915,$D$2:$D2915,$D2915,$M$2:$M2915,"&lt;&gt;Not an error")=1,1,0))</f>
        <v>0</v>
      </c>
      <c r="T2915">
        <f>IF(M2915&lt;&gt;"Major",0,IF(COUNTIFS($A$2:$A2915,$A2915,$D$2:$D2915,$D2915,$M$2:$M2915,"Major")=1,1,0))</f>
        <v>0</v>
      </c>
      <c r="U2915">
        <f>IF(M2915&lt;&gt;"Minor",0,IF(COUNTIFS($A$2:$A2915,$A2915,$D$2:$D2915,$D2915,$M$2:$M2915,"Minor")=1,1,0))</f>
        <v>0</v>
      </c>
    </row>
    <row r="2916">
      <c r="A2916" t="inlineStr">
        <is>
          <t xml:space="preserve">9a175f97e92a638a5697307799ea3b8b8f419aac</t>
        </is>
      </c>
      <c r="B2916" t="inlineStr">
        <is>
          <t xml:space="preserve">The Miracle Heiress</t>
        </is>
      </c>
      <c r="C2916" t="inlineStr">
        <is>
          <t xml:space="preserve">Die Wundererbin</t>
        </is>
      </c>
      <c r="D2916" t="inlineStr">
        <is>
          <t xml:space="preserve">0c06681c3deaf6df474f549453693af8a10874dd</t>
        </is>
      </c>
      <c r="E2916" t="inlineStr">
        <is>
          <t xml:space="preserve">Episode 75: Auroras Kampf</t>
        </is>
      </c>
      <c r="F2916">
        <v>75</v>
      </c>
      <c r="G2916" t="inlineStr">
        <is>
          <t xml:space="preserve">7:35-7:43</t>
        </is>
      </c>
      <c r="H2916" t="inlineStr">
        <is>
          <t xml:space="preserve">Resolved</t>
        </is>
      </c>
      <c r="I2916" t="inlineStr">
        <is>
          <t xml:space="preserve">Remarks: [Audio Quality]
Line from script:
"„Alles Lügen! Glaubst du, wir wüssten nicht, dass ihr mehr als neunzig Prozent der Firmengewinne für euch behalten habt?"
-----
Note (if required): There is an audible noise between the sentences and a noticeable tone change.</t>
        </is>
      </c>
      <c r="J2916" t="inlineStr">
        <is>
          <t xml:space="preserve">VOA</t>
        </is>
      </c>
      <c r="K2916" t="inlineStr">
        <is>
          <t xml:space="preserve">Audio quality</t>
        </is>
      </c>
      <c r="L2916" t="inlineStr">
        <is>
          <t xml:space="preserve">Audio quality</t>
        </is>
      </c>
      <c r="M2916" t="str">
        <f>IFERROR(IF(VLOOKUP(L2916,'Quantification'!$A:$B,2,FALSE)&amp;""="","Unclassified",VLOOKUP(L2916,'Quantification'!$A:$B,2,FALSE)),"Unclassified")</f>
        <v>Major</v>
      </c>
      <c r="N2916" t="inlineStr">
        <is>
          <t xml:space="preserve">con-khera.mirjam@pocketfm.com</t>
        </is>
      </c>
      <c r="O2916" t="inlineStr">
        <is>
          <t xml:space="preserve">Issues found in raw</t>
        </is>
      </c>
      <c r="P2916" t="str">
        <f>IF(OR(O2916="Issues found in master",O2916="Final master"),"Master",IF(OR(O2916="Ready for Master",O2916="Issues found in raw",O2916="Raw under QC",O2916="Issues resolved in raw"),"Raw","-"))</f>
        <v>Raw</v>
      </c>
      <c r="Q2916" s="13">
        <v>46261.15138888889</v>
      </c>
      <c r="R2916" t="inlineStr">
        <is>
          <t xml:space="preserve">2026-08 (Aug)</t>
        </is>
      </c>
      <c r="S2916">
        <f>IF(M2916="Not an error",0,IF(COUNTIFS($A$2:$A2916,$A2916,$D$2:$D2916,$D2916,$M$2:$M2916,"&lt;&gt;Not an error")=1,1,0))</f>
        <v>0</v>
      </c>
      <c r="T2916">
        <f>IF(M2916&lt;&gt;"Major",0,IF(COUNTIFS($A$2:$A2916,$A2916,$D$2:$D2916,$D2916,$M$2:$M2916,"Major")=1,1,0))</f>
        <v>0</v>
      </c>
      <c r="U2916">
        <f>IF(M2916&lt;&gt;"Minor",0,IF(COUNTIFS($A$2:$A2916,$A2916,$D$2:$D2916,$D2916,$M$2:$M2916,"Minor")=1,1,0))</f>
        <v>0</v>
      </c>
    </row>
    <row r="2917">
      <c r="A2917" t="inlineStr">
        <is>
          <t xml:space="preserve">9a175f97e92a638a5697307799ea3b8b8f419aac</t>
        </is>
      </c>
      <c r="B2917" t="inlineStr">
        <is>
          <t xml:space="preserve">The Miracle Heiress</t>
        </is>
      </c>
      <c r="C2917" t="inlineStr">
        <is>
          <t xml:space="preserve">Die Wundererbin</t>
        </is>
      </c>
      <c r="D2917" t="inlineStr">
        <is>
          <t xml:space="preserve">0c06681c3deaf6df474f549453693af8a10874dd</t>
        </is>
      </c>
      <c r="E2917" t="inlineStr">
        <is>
          <t xml:space="preserve">Episode 75: Auroras Kampf</t>
        </is>
      </c>
      <c r="F2917">
        <v>75</v>
      </c>
      <c r="G2917" t="inlineStr">
        <is>
          <t xml:space="preserve">7:34-7:55</t>
        </is>
      </c>
      <c r="H2917" t="inlineStr">
        <is>
          <t xml:space="preserve">Ignore</t>
        </is>
      </c>
      <c r="I2917" t="inlineStr">
        <is>
          <t xml:space="preserve">Remarks: [Script Error]
Line from script:
"„Alles Lügen! Glaubst du, wir wüssten nicht, dass ihr mehr als neunzig Prozent der Firmengewinne für euch behalten habt? Ihr habt in Saus und Braus gelebt, während wir nur die Krümel abbekommen haben. Hältst du dich für was Besseres? Als ob ihr uns damit einen riesigen Gefallen getan hättet?“"
-----
Note (if required): Character / plot logic issue. Mackenzie’s accusation contradicts Lucy’s established story and weakens Lucy’s position. If Lucy’s family was exploited or mistreated, Mackenzie should not suddenly sound like she has a valid grievance unless that is intentionally being revealed.</t>
        </is>
      </c>
      <c r="J2917" t="inlineStr">
        <is>
          <t xml:space="preserve">VOA</t>
        </is>
      </c>
      <c r="K2917" t="inlineStr">
        <is>
          <t xml:space="preserve">Script Error</t>
        </is>
      </c>
      <c r="L2917" t="inlineStr">
        <is>
          <t xml:space="preserve">Script error</t>
        </is>
      </c>
      <c r="M2917" t="str">
        <f>IFERROR(IF(VLOOKUP(L2917,'Quantification'!$A:$B,2,FALSE)&amp;""="","Unclassified",VLOOKUP(L2917,'Quantification'!$A:$B,2,FALSE)),"Unclassified")</f>
        <v>Major</v>
      </c>
      <c r="N2917" t="inlineStr">
        <is>
          <t xml:space="preserve">con-khera.mirjam@pocketfm.com</t>
        </is>
      </c>
      <c r="O2917" t="inlineStr">
        <is>
          <t xml:space="preserve">Issues found in raw</t>
        </is>
      </c>
      <c r="P2917" t="str">
        <f>IF(OR(O2917="Issues found in master",O2917="Final master"),"Master",IF(OR(O2917="Ready for Master",O2917="Issues found in raw",O2917="Raw under QC",O2917="Issues resolved in raw"),"Raw","-"))</f>
        <v>Raw</v>
      </c>
      <c r="Q2917" s="13">
        <v>46261.15138888889</v>
      </c>
      <c r="R2917" t="inlineStr">
        <is>
          <t xml:space="preserve">2026-08 (Aug)</t>
        </is>
      </c>
      <c r="S2917">
        <f>IF(M2917="Not an error",0,IF(COUNTIFS($A$2:$A2917,$A2917,$D$2:$D2917,$D2917,$M$2:$M2917,"&lt;&gt;Not an error")=1,1,0))</f>
        <v>0</v>
      </c>
      <c r="T2917">
        <f>IF(M2917&lt;&gt;"Major",0,IF(COUNTIFS($A$2:$A2917,$A2917,$D$2:$D2917,$D2917,$M$2:$M2917,"Major")=1,1,0))</f>
        <v>0</v>
      </c>
      <c r="U2917">
        <f>IF(M2917&lt;&gt;"Minor",0,IF(COUNTIFS($A$2:$A2917,$A2917,$D$2:$D2917,$D2917,$M$2:$M2917,"Minor")=1,1,0))</f>
        <v>0</v>
      </c>
    </row>
    <row r="2918">
      <c r="A2918" t="inlineStr">
        <is>
          <t xml:space="preserve">9a175f97e92a638a5697307799ea3b8b8f419aac</t>
        </is>
      </c>
      <c r="B2918" t="inlineStr">
        <is>
          <t xml:space="preserve">The Miracle Heiress</t>
        </is>
      </c>
      <c r="C2918" t="inlineStr">
        <is>
          <t xml:space="preserve">Die Wundererbin</t>
        </is>
      </c>
      <c r="D2918" t="inlineStr">
        <is>
          <t xml:space="preserve">0c06681c3deaf6df474f549453693af8a10874dd</t>
        </is>
      </c>
      <c r="E2918" t="inlineStr">
        <is>
          <t xml:space="preserve">Episode 75: Auroras Kampf</t>
        </is>
      </c>
      <c r="F2918">
        <v>75</v>
      </c>
      <c r="G2918" t="inlineStr">
        <is>
          <t xml:space="preserve">8:11-8:15</t>
        </is>
      </c>
      <c r="H2918" t="inlineStr">
        <is>
          <t xml:space="preserve">Resolved</t>
        </is>
      </c>
      <c r="I2918" t="inlineStr">
        <is>
          <t xml:space="preserve">Remarks: [Script Error]
Line from script:
"â€žWerde ich nicht. Was willst du dagegen tun?â€œ"
-----
Note (if required): Speaker clarity issue. Add a dialogue tag to clarify that Mackenzie is speaking. Suggested: â€œâ€žWerde ich nicht. Was willst du dagegen tun?â€œ, erwiderte Mackenzie.â€_x009d_</t>
        </is>
      </c>
      <c r="J2918" t="inlineStr">
        <is>
          <t xml:space="preserve">VOA</t>
        </is>
      </c>
      <c r="K2918" t="inlineStr">
        <is>
          <t xml:space="preserve">Script Error</t>
        </is>
      </c>
      <c r="L2918" t="inlineStr">
        <is>
          <t xml:space="preserve">Script error</t>
        </is>
      </c>
      <c r="M2918" t="str">
        <f>IFERROR(IF(VLOOKUP(L2918,'Quantification'!$A:$B,2,FALSE)&amp;""="","Unclassified",VLOOKUP(L2918,'Quantification'!$A:$B,2,FALSE)),"Unclassified")</f>
        <v>Major</v>
      </c>
      <c r="N2918" t="inlineStr">
        <is>
          <t xml:space="preserve">con-khera.mirjam@pocketfm.com</t>
        </is>
      </c>
      <c r="O2918" t="inlineStr">
        <is>
          <t xml:space="preserve">Issues found in raw</t>
        </is>
      </c>
      <c r="P2918" t="str">
        <f>IF(OR(O2918="Issues found in master",O2918="Final master"),"Master",IF(OR(O2918="Ready for Master",O2918="Issues found in raw",O2918="Raw under QC",O2918="Issues resolved in raw"),"Raw","-"))</f>
        <v>Raw</v>
      </c>
      <c r="Q2918" s="13">
        <v>46261.15138888889</v>
      </c>
      <c r="R2918" t="inlineStr">
        <is>
          <t xml:space="preserve">2026-08 (Aug)</t>
        </is>
      </c>
      <c r="S2918">
        <f>IF(M2918="Not an error",0,IF(COUNTIFS($A$2:$A2918,$A2918,$D$2:$D2918,$D2918,$M$2:$M2918,"&lt;&gt;Not an error")=1,1,0))</f>
        <v>0</v>
      </c>
      <c r="T2918">
        <f>IF(M2918&lt;&gt;"Major",0,IF(COUNTIFS($A$2:$A2918,$A2918,$D$2:$D2918,$D2918,$M$2:$M2918,"Major")=1,1,0))</f>
        <v>0</v>
      </c>
      <c r="U2918">
        <f>IF(M2918&lt;&gt;"Minor",0,IF(COUNTIFS($A$2:$A2918,$A2918,$D$2:$D2918,$D2918,$M$2:$M2918,"Minor")=1,1,0))</f>
        <v>0</v>
      </c>
    </row>
    <row r="2919">
      <c r="A2919" t="inlineStr">
        <is>
          <t xml:space="preserve">9a175f97e92a638a5697307799ea3b8b8f419aac</t>
        </is>
      </c>
      <c r="B2919" t="inlineStr">
        <is>
          <t xml:space="preserve">The Miracle Heiress</t>
        </is>
      </c>
      <c r="C2919" t="inlineStr">
        <is>
          <t xml:space="preserve">Die Wundererbin</t>
        </is>
      </c>
      <c r="D2919" t="inlineStr">
        <is>
          <t xml:space="preserve">3815ca1491f7c5d65d1d6ac9a56a2044122907bc</t>
        </is>
      </c>
      <c r="E2919" t="inlineStr">
        <is>
          <t xml:space="preserve">Episode 76: Familienkonflikt Und Verletzung</t>
        </is>
      </c>
      <c r="F2919">
        <v>76</v>
      </c>
      <c r="G2919" t="inlineStr">
        <is>
          <t xml:space="preserve">5:29-5:35</t>
        </is>
      </c>
      <c r="H2919" t="inlineStr">
        <is>
          <t xml:space="preserve">Resolved</t>
        </is>
      </c>
      <c r="I2919" t="inlineStr">
        <is>
          <t xml:space="preserve">Remarks: [Script Error]
Line from script:
"â€žWir haben sowieso Zeitâ€œ, sagte sie. â€žSagen Sie uns einfach, wo Sie wohnen.â€œ"
-----
Note (if required): Pronoun / dialogue issue. Aurora appears to be speaking for herself here, not for a group. Suggested: â€œIch habe Zeit. Sagen Sie mir einfach, wo Sie wohnen.â€_x009d_</t>
        </is>
      </c>
      <c r="J2919" t="inlineStr">
        <is>
          <t xml:space="preserve">VOA</t>
        </is>
      </c>
      <c r="K2919" t="inlineStr">
        <is>
          <t xml:space="preserve">Script Error</t>
        </is>
      </c>
      <c r="L2919" t="inlineStr">
        <is>
          <t xml:space="preserve">Script error</t>
        </is>
      </c>
      <c r="M2919" t="str">
        <f>IFERROR(IF(VLOOKUP(L2919,'Quantification'!$A:$B,2,FALSE)&amp;""="","Unclassified",VLOOKUP(L2919,'Quantification'!$A:$B,2,FALSE)),"Unclassified")</f>
        <v>Major</v>
      </c>
      <c r="N2919" t="inlineStr">
        <is>
          <t xml:space="preserve">con-khera.mirjam@pocketfm.com</t>
        </is>
      </c>
      <c r="O2919" t="inlineStr">
        <is>
          <t xml:space="preserve">Issues found in raw</t>
        </is>
      </c>
      <c r="P2919" t="str">
        <f>IF(OR(O2919="Issues found in master",O2919="Final master"),"Master",IF(OR(O2919="Ready for Master",O2919="Issues found in raw",O2919="Raw under QC",O2919="Issues resolved in raw"),"Raw","-"))</f>
        <v>Raw</v>
      </c>
      <c r="Q2919" s="13">
        <v>46261.15138888889</v>
      </c>
      <c r="R2919" t="inlineStr">
        <is>
          <t xml:space="preserve">2026-08 (Aug)</t>
        </is>
      </c>
      <c r="S2919">
        <f>IF(M2919="Not an error",0,IF(COUNTIFS($A$2:$A2919,$A2919,$D$2:$D2919,$D2919,$M$2:$M2919,"&lt;&gt;Not an error")=1,1,0))</f>
        <v>1</v>
      </c>
      <c r="T2919">
        <f>IF(M2919&lt;&gt;"Major",0,IF(COUNTIFS($A$2:$A2919,$A2919,$D$2:$D2919,$D2919,$M$2:$M2919,"Major")=1,1,0))</f>
        <v>1</v>
      </c>
      <c r="U2919">
        <f>IF(M2919&lt;&gt;"Minor",0,IF(COUNTIFS($A$2:$A2919,$A2919,$D$2:$D2919,$D2919,$M$2:$M2919,"Minor")=1,1,0))</f>
        <v>0</v>
      </c>
    </row>
    <row r="2920">
      <c r="A2920" t="inlineStr">
        <is>
          <t xml:space="preserve">9a175f97e92a638a5697307799ea3b8b8f419aac</t>
        </is>
      </c>
      <c r="B2920" t="inlineStr">
        <is>
          <t xml:space="preserve">The Miracle Heiress</t>
        </is>
      </c>
      <c r="C2920" t="inlineStr">
        <is>
          <t xml:space="preserve">Die Wundererbin</t>
        </is>
      </c>
      <c r="D2920" t="inlineStr">
        <is>
          <t xml:space="preserve">3815ca1491f7c5d65d1d6ac9a56a2044122907bc</t>
        </is>
      </c>
      <c r="E2920" t="inlineStr">
        <is>
          <t xml:space="preserve">Episode 76: Familienkonflikt Und Verletzung</t>
        </is>
      </c>
      <c r="F2920">
        <v>76</v>
      </c>
      <c r="G2920" t="inlineStr">
        <is>
          <t xml:space="preserve">5:35-5:39</t>
        </is>
      </c>
      <c r="H2920" t="inlineStr">
        <is>
          <t xml:space="preserve">Resolved</t>
        </is>
      </c>
      <c r="I2920" t="inlineStr">
        <is>
          <t xml:space="preserve">Remarks: [Script Error]
Line from script:
"â€žWir haben eine kleine Wohnung im BlÃ¼tenhof gemietet.â€œ"
-----
Note (if required): Localization issue. The location name should be localized in English rather than translated literally. Suggested: â€œWir haben eine kleine Wohnung in Bloom Court gemietet.â€_x009d_</t>
        </is>
      </c>
      <c r="J2920" t="inlineStr">
        <is>
          <t xml:space="preserve">VOA</t>
        </is>
      </c>
      <c r="K2920" t="inlineStr">
        <is>
          <t xml:space="preserve">Script Error</t>
        </is>
      </c>
      <c r="L2920" t="inlineStr">
        <is>
          <t xml:space="preserve">Script error</t>
        </is>
      </c>
      <c r="M2920" t="str">
        <f>IFERROR(IF(VLOOKUP(L2920,'Quantification'!$A:$B,2,FALSE)&amp;""="","Unclassified",VLOOKUP(L2920,'Quantification'!$A:$B,2,FALSE)),"Unclassified")</f>
        <v>Major</v>
      </c>
      <c r="N2920" t="inlineStr">
        <is>
          <t xml:space="preserve">con-khera.mirjam@pocketfm.com</t>
        </is>
      </c>
      <c r="O2920" t="inlineStr">
        <is>
          <t xml:space="preserve">Issues found in raw</t>
        </is>
      </c>
      <c r="P2920" t="str">
        <f>IF(OR(O2920="Issues found in master",O2920="Final master"),"Master",IF(OR(O2920="Ready for Master",O2920="Issues found in raw",O2920="Raw under QC",O2920="Issues resolved in raw"),"Raw","-"))</f>
        <v>Raw</v>
      </c>
      <c r="Q2920" s="13">
        <v>46261.15138888889</v>
      </c>
      <c r="R2920" t="inlineStr">
        <is>
          <t xml:space="preserve">2026-08 (Aug)</t>
        </is>
      </c>
      <c r="S2920">
        <f>IF(M2920="Not an error",0,IF(COUNTIFS($A$2:$A2920,$A2920,$D$2:$D2920,$D2920,$M$2:$M2920,"&lt;&gt;Not an error")=1,1,0))</f>
        <v>0</v>
      </c>
      <c r="T2920">
        <f>IF(M2920&lt;&gt;"Major",0,IF(COUNTIFS($A$2:$A2920,$A2920,$D$2:$D2920,$D2920,$M$2:$M2920,"Major")=1,1,0))</f>
        <v>0</v>
      </c>
      <c r="U2920">
        <f>IF(M2920&lt;&gt;"Minor",0,IF(COUNTIFS($A$2:$A2920,$A2920,$D$2:$D2920,$D2920,$M$2:$M2920,"Minor")=1,1,0))</f>
        <v>0</v>
      </c>
    </row>
    <row r="2921">
      <c r="A2921" t="inlineStr">
        <is>
          <t xml:space="preserve">9a175f97e92a638a5697307799ea3b8b8f419aac</t>
        </is>
      </c>
      <c r="B2921" t="inlineStr">
        <is>
          <t xml:space="preserve">The Miracle Heiress</t>
        </is>
      </c>
      <c r="C2921" t="inlineStr">
        <is>
          <t xml:space="preserve">Die Wundererbin</t>
        </is>
      </c>
      <c r="D2921" t="inlineStr">
        <is>
          <t xml:space="preserve">3815ca1491f7c5d65d1d6ac9a56a2044122907bc</t>
        </is>
      </c>
      <c r="E2921" t="inlineStr">
        <is>
          <t xml:space="preserve">Episode 76: Familienkonflikt Und Verletzung</t>
        </is>
      </c>
      <c r="F2921">
        <v>76</v>
      </c>
      <c r="G2921" t="inlineStr">
        <is>
          <t xml:space="preserve">5:41-5:44</t>
        </is>
      </c>
      <c r="H2921" t="inlineStr">
        <is>
          <t xml:space="preserve">Resolved</t>
        </is>
      </c>
      <c r="I2921" t="inlineStr">
        <is>
          <t xml:space="preserve">Remarks: [Script Error]
Line from script:
"â€žEmmett, fahren wir zum BlÃ¼tenhof.â€œ"
-----
Note (if required): Localization issue. The location name should be localized in English rather than translated literally. Suggested: â€œEmmett, fahren wir zu Bloom Court.â€_x009d_</t>
        </is>
      </c>
      <c r="J2921" t="inlineStr">
        <is>
          <t xml:space="preserve">VOA</t>
        </is>
      </c>
      <c r="K2921" t="inlineStr">
        <is>
          <t xml:space="preserve">Script Error</t>
        </is>
      </c>
      <c r="L2921" t="inlineStr">
        <is>
          <t xml:space="preserve">Script error</t>
        </is>
      </c>
      <c r="M2921" t="str">
        <f>IFERROR(IF(VLOOKUP(L2921,'Quantification'!$A:$B,2,FALSE)&amp;""="","Unclassified",VLOOKUP(L2921,'Quantification'!$A:$B,2,FALSE)),"Unclassified")</f>
        <v>Major</v>
      </c>
      <c r="N2921" t="inlineStr">
        <is>
          <t xml:space="preserve">con-khera.mirjam@pocketfm.com</t>
        </is>
      </c>
      <c r="O2921" t="inlineStr">
        <is>
          <t xml:space="preserve">Issues found in raw</t>
        </is>
      </c>
      <c r="P2921" t="str">
        <f>IF(OR(O2921="Issues found in master",O2921="Final master"),"Master",IF(OR(O2921="Ready for Master",O2921="Issues found in raw",O2921="Raw under QC",O2921="Issues resolved in raw"),"Raw","-"))</f>
        <v>Raw</v>
      </c>
      <c r="Q2921" s="13">
        <v>46261.15138888889</v>
      </c>
      <c r="R2921" t="inlineStr">
        <is>
          <t xml:space="preserve">2026-08 (Aug)</t>
        </is>
      </c>
      <c r="S2921">
        <f>IF(M2921="Not an error",0,IF(COUNTIFS($A$2:$A2921,$A2921,$D$2:$D2921,$D2921,$M$2:$M2921,"&lt;&gt;Not an error")=1,1,0))</f>
        <v>0</v>
      </c>
      <c r="T2921">
        <f>IF(M2921&lt;&gt;"Major",0,IF(COUNTIFS($A$2:$A2921,$A2921,$D$2:$D2921,$D2921,$M$2:$M2921,"Major")=1,1,0))</f>
        <v>0</v>
      </c>
      <c r="U2921">
        <f>IF(M2921&lt;&gt;"Minor",0,IF(COUNTIFS($A$2:$A2921,$A2921,$D$2:$D2921,$D2921,$M$2:$M2921,"Minor")=1,1,0))</f>
        <v>0</v>
      </c>
    </row>
    <row r="2922">
      <c r="A2922" t="inlineStr">
        <is>
          <t xml:space="preserve">9a175f97e92a638a5697307799ea3b8b8f419aac</t>
        </is>
      </c>
      <c r="B2922" t="inlineStr">
        <is>
          <t xml:space="preserve">The Miracle Heiress</t>
        </is>
      </c>
      <c r="C2922" t="inlineStr">
        <is>
          <t xml:space="preserve">Die Wundererbin</t>
        </is>
      </c>
      <c r="D2922" t="inlineStr">
        <is>
          <t xml:space="preserve">3815ca1491f7c5d65d1d6ac9a56a2044122907bc</t>
        </is>
      </c>
      <c r="E2922" t="inlineStr">
        <is>
          <t xml:space="preserve">Episode 76: Familienkonflikt Und Verletzung</t>
        </is>
      </c>
      <c r="F2922">
        <v>76</v>
      </c>
      <c r="G2922" t="inlineStr">
        <is>
          <t xml:space="preserve">6:24-6:32</t>
        </is>
      </c>
      <c r="H2922" t="inlineStr">
        <is>
          <t xml:space="preserve">Resolved</t>
        </is>
      </c>
      <c r="I2922" t="inlineStr">
        <is>
          <t xml:space="preserve">Remarks: [Script Error]
Line from script:
"Emmett sah Aurora an, die den hoffnungsvollen Blick in Lucys Augen bemerkte, nickte und ihnen ins Innere folgte."
-----
Note (if required): Wording / clarity issue. â€œIns Innereâ€_x009d_ sounds vague and slightly unnatural here. Suggested: â€œ... nickte und ihnen in die Wohnung folgte.â€_x009d_</t>
        </is>
      </c>
      <c r="J2922" t="inlineStr">
        <is>
          <t xml:space="preserve">VOA</t>
        </is>
      </c>
      <c r="K2922" t="inlineStr">
        <is>
          <t xml:space="preserve">Script Error</t>
        </is>
      </c>
      <c r="L2922" t="inlineStr">
        <is>
          <t xml:space="preserve">Script error</t>
        </is>
      </c>
      <c r="M2922" t="str">
        <f>IFERROR(IF(VLOOKUP(L2922,'Quantification'!$A:$B,2,FALSE)&amp;""="","Unclassified",VLOOKUP(L2922,'Quantification'!$A:$B,2,FALSE)),"Unclassified")</f>
        <v>Major</v>
      </c>
      <c r="N2922" t="inlineStr">
        <is>
          <t xml:space="preserve">con-khera.mirjam@pocketfm.com</t>
        </is>
      </c>
      <c r="O2922" t="inlineStr">
        <is>
          <t xml:space="preserve">Issues found in raw</t>
        </is>
      </c>
      <c r="P2922" t="str">
        <f>IF(OR(O2922="Issues found in master",O2922="Final master"),"Master",IF(OR(O2922="Ready for Master",O2922="Issues found in raw",O2922="Raw under QC",O2922="Issues resolved in raw"),"Raw","-"))</f>
        <v>Raw</v>
      </c>
      <c r="Q2922" s="13">
        <v>46261.15138888889</v>
      </c>
      <c r="R2922" t="inlineStr">
        <is>
          <t xml:space="preserve">2026-08 (Aug)</t>
        </is>
      </c>
      <c r="S2922">
        <f>IF(M2922="Not an error",0,IF(COUNTIFS($A$2:$A2922,$A2922,$D$2:$D2922,$D2922,$M$2:$M2922,"&lt;&gt;Not an error")=1,1,0))</f>
        <v>0</v>
      </c>
      <c r="T2922">
        <f>IF(M2922&lt;&gt;"Major",0,IF(COUNTIFS($A$2:$A2922,$A2922,$D$2:$D2922,$D2922,$M$2:$M2922,"Major")=1,1,0))</f>
        <v>0</v>
      </c>
      <c r="U2922">
        <f>IF(M2922&lt;&gt;"Minor",0,IF(COUNTIFS($A$2:$A2922,$A2922,$D$2:$D2922,$D2922,$M$2:$M2922,"Minor")=1,1,0))</f>
        <v>0</v>
      </c>
    </row>
    <row r="2923">
      <c r="A2923" t="inlineStr">
        <is>
          <t xml:space="preserve">9a175f97e92a638a5697307799ea3b8b8f419aac</t>
        </is>
      </c>
      <c r="B2923" t="inlineStr">
        <is>
          <t xml:space="preserve">The Miracle Heiress</t>
        </is>
      </c>
      <c r="C2923" t="inlineStr">
        <is>
          <t xml:space="preserve">Die Wundererbin</t>
        </is>
      </c>
      <c r="D2923" t="inlineStr">
        <is>
          <t xml:space="preserve">3815ca1491f7c5d65d1d6ac9a56a2044122907bc</t>
        </is>
      </c>
      <c r="E2923" t="inlineStr">
        <is>
          <t xml:space="preserve">Episode 76: Familienkonflikt Und Verletzung</t>
        </is>
      </c>
      <c r="F2923">
        <v>76</v>
      </c>
      <c r="G2923" t="inlineStr">
        <is>
          <t xml:space="preserve">8:48-8:53</t>
        </is>
      </c>
      <c r="H2923" t="inlineStr">
        <is>
          <t xml:space="preserve">Resolved</t>
        </is>
      </c>
      <c r="I2923" t="inlineStr">
        <is>
          <t xml:space="preserve">Remarks: [Audio Quality]
Line from script:
"Das ist die billigste Wohnung, die wir finden konnten."
-----
Note (if required): There is an abrupt noise at the end of the line.</t>
        </is>
      </c>
      <c r="J2923" t="inlineStr">
        <is>
          <t xml:space="preserve">VOA</t>
        </is>
      </c>
      <c r="K2923" t="inlineStr">
        <is>
          <t xml:space="preserve">Audio quality</t>
        </is>
      </c>
      <c r="L2923" t="inlineStr">
        <is>
          <t xml:space="preserve">Audio quality</t>
        </is>
      </c>
      <c r="M2923" t="str">
        <f>IFERROR(IF(VLOOKUP(L2923,'Quantification'!$A:$B,2,FALSE)&amp;""="","Unclassified",VLOOKUP(L2923,'Quantification'!$A:$B,2,FALSE)),"Unclassified")</f>
        <v>Major</v>
      </c>
      <c r="N2923" t="inlineStr">
        <is>
          <t xml:space="preserve">con-khera.mirjam@pocketfm.com</t>
        </is>
      </c>
      <c r="O2923" t="inlineStr">
        <is>
          <t xml:space="preserve">Issues found in raw</t>
        </is>
      </c>
      <c r="P2923" t="str">
        <f>IF(OR(O2923="Issues found in master",O2923="Final master"),"Master",IF(OR(O2923="Ready for Master",O2923="Issues found in raw",O2923="Raw under QC",O2923="Issues resolved in raw"),"Raw","-"))</f>
        <v>Raw</v>
      </c>
      <c r="Q2923" s="13">
        <v>46261.15138888889</v>
      </c>
      <c r="R2923" t="inlineStr">
        <is>
          <t xml:space="preserve">2026-08 (Aug)</t>
        </is>
      </c>
      <c r="S2923">
        <f>IF(M2923="Not an error",0,IF(COUNTIFS($A$2:$A2923,$A2923,$D$2:$D2923,$D2923,$M$2:$M2923,"&lt;&gt;Not an error")=1,1,0))</f>
        <v>0</v>
      </c>
      <c r="T2923">
        <f>IF(M2923&lt;&gt;"Major",0,IF(COUNTIFS($A$2:$A2923,$A2923,$D$2:$D2923,$D2923,$M$2:$M2923,"Major")=1,1,0))</f>
        <v>0</v>
      </c>
      <c r="U2923">
        <f>IF(M2923&lt;&gt;"Minor",0,IF(COUNTIFS($A$2:$A2923,$A2923,$D$2:$D2923,$D2923,$M$2:$M2923,"Minor")=1,1,0))</f>
        <v>0</v>
      </c>
    </row>
    <row r="2924">
      <c r="A2924" t="inlineStr">
        <is>
          <t xml:space="preserve">9a175f97e92a638a5697307799ea3b8b8f419aac</t>
        </is>
      </c>
      <c r="B2924" t="inlineStr">
        <is>
          <t xml:space="preserve">The Miracle Heiress</t>
        </is>
      </c>
      <c r="C2924" t="inlineStr">
        <is>
          <t xml:space="preserve">Die Wundererbin</t>
        </is>
      </c>
      <c r="D2924" t="inlineStr">
        <is>
          <t xml:space="preserve">d0b9c7f07ea25254373b824c3f691f22e0409b3b</t>
        </is>
      </c>
      <c r="E2924" t="inlineStr">
        <is>
          <t xml:space="preserve">Episode 77: Mackenzies Angriff</t>
        </is>
      </c>
      <c r="F2924">
        <v>77</v>
      </c>
      <c r="G2924" t="inlineStr">
        <is>
          <t xml:space="preserve">0:00-0:07</t>
        </is>
      </c>
      <c r="H2924" t="inlineStr">
        <is>
          <t xml:space="preserve">Resolved</t>
        </is>
      </c>
      <c r="I2924" t="inlineStr">
        <is>
          <t xml:space="preserve">Remarks: [Script Error]
Line from script:
"Aurora war gekommen, um ihrer Angestellten Lucy zu helfen, die gerade familiäre Probleme hatte."
-----
Note (if required): Recap / repetition issue. This summarizes information that has already been established and can be removed so the scene continues more smoothly.</t>
        </is>
      </c>
      <c r="J2924" t="inlineStr">
        <is>
          <t xml:space="preserve">VOA</t>
        </is>
      </c>
      <c r="K2924" t="inlineStr">
        <is>
          <t xml:space="preserve">Script Error</t>
        </is>
      </c>
      <c r="L2924" t="inlineStr">
        <is>
          <t xml:space="preserve">Script error</t>
        </is>
      </c>
      <c r="M2924" t="str">
        <f>IFERROR(IF(VLOOKUP(L2924,'Quantification'!$A:$B,2,FALSE)&amp;""="","Unclassified",VLOOKUP(L2924,'Quantification'!$A:$B,2,FALSE)),"Unclassified")</f>
        <v>Major</v>
      </c>
      <c r="N2924" t="inlineStr">
        <is>
          <t xml:space="preserve">con-khera.mirjam@pocketfm.com</t>
        </is>
      </c>
      <c r="O2924" t="inlineStr">
        <is>
          <t xml:space="preserve">Issues found in raw</t>
        </is>
      </c>
      <c r="P2924" t="str">
        <f>IF(OR(O2924="Issues found in master",O2924="Final master"),"Master",IF(OR(O2924="Ready for Master",O2924="Issues found in raw",O2924="Raw under QC",O2924="Issues resolved in raw"),"Raw","-"))</f>
        <v>Raw</v>
      </c>
      <c r="Q2924" s="13">
        <v>46261.15138888889</v>
      </c>
      <c r="R2924" t="inlineStr">
        <is>
          <t xml:space="preserve">2026-08 (Aug)</t>
        </is>
      </c>
      <c r="S2924">
        <f>IF(M2924="Not an error",0,IF(COUNTIFS($A$2:$A2924,$A2924,$D$2:$D2924,$D2924,$M$2:$M2924,"&lt;&gt;Not an error")=1,1,0))</f>
        <v>1</v>
      </c>
      <c r="T2924">
        <f>IF(M2924&lt;&gt;"Major",0,IF(COUNTIFS($A$2:$A2924,$A2924,$D$2:$D2924,$D2924,$M$2:$M2924,"Major")=1,1,0))</f>
        <v>1</v>
      </c>
      <c r="U2924">
        <f>IF(M2924&lt;&gt;"Minor",0,IF(COUNTIFS($A$2:$A2924,$A2924,$D$2:$D2924,$D2924,$M$2:$M2924,"Minor")=1,1,0))</f>
        <v>0</v>
      </c>
    </row>
    <row r="2925">
      <c r="A2925" t="inlineStr">
        <is>
          <t xml:space="preserve">9a175f97e92a638a5697307799ea3b8b8f419aac</t>
        </is>
      </c>
      <c r="B2925" t="inlineStr">
        <is>
          <t xml:space="preserve">The Miracle Heiress</t>
        </is>
      </c>
      <c r="C2925" t="inlineStr">
        <is>
          <t xml:space="preserve">Die Wundererbin</t>
        </is>
      </c>
      <c r="D2925" t="inlineStr">
        <is>
          <t xml:space="preserve">d0b9c7f07ea25254373b824c3f691f22e0409b3b</t>
        </is>
      </c>
      <c r="E2925" t="inlineStr">
        <is>
          <t xml:space="preserve">Episode 77: Mackenzies Angriff</t>
        </is>
      </c>
      <c r="F2925">
        <v>77</v>
      </c>
      <c r="G2925" t="inlineStr">
        <is>
          <t xml:space="preserve">3:53-4:04</t>
        </is>
      </c>
      <c r="H2925" t="inlineStr">
        <is>
          <t xml:space="preserve">Resolved</t>
        </is>
      </c>
      <c r="I2925" t="inlineStr">
        <is>
          <t xml:space="preserve">Remarks: [Script Error]
Line from script:
"Als er sich daran erinnerte, wie die mÃ¤nnlichen Angestellten seiner Firma praktisch Schlange standen, um ihre Aufmerksamkeit zu buhlen, wurde Damiens Laune noch schlechter."
-----
Note (if required): Continuity / pronoun issue. This should refer to Auroraâ€™s company, not Damienâ€™s company. Suggested: â€œ... wie die mÃ¤nnlichen Angestellten ihrer Firma praktisch Schlange standen, um ihre Aufmerksamkeit zu buhlen ...â€_x009d_</t>
        </is>
      </c>
      <c r="J2925" t="inlineStr">
        <is>
          <t xml:space="preserve">VOA</t>
        </is>
      </c>
      <c r="K2925" t="inlineStr">
        <is>
          <t xml:space="preserve">Script Error</t>
        </is>
      </c>
      <c r="L2925" t="inlineStr">
        <is>
          <t xml:space="preserve">Script error</t>
        </is>
      </c>
      <c r="M2925" t="str">
        <f>IFERROR(IF(VLOOKUP(L2925,'Quantification'!$A:$B,2,FALSE)&amp;""="","Unclassified",VLOOKUP(L2925,'Quantification'!$A:$B,2,FALSE)),"Unclassified")</f>
        <v>Major</v>
      </c>
      <c r="N2925" t="inlineStr">
        <is>
          <t xml:space="preserve">con-khera.mirjam@pocketfm.com</t>
        </is>
      </c>
      <c r="O2925" t="inlineStr">
        <is>
          <t xml:space="preserve">Issues found in raw</t>
        </is>
      </c>
      <c r="P2925" t="str">
        <f>IF(OR(O2925="Issues found in master",O2925="Final master"),"Master",IF(OR(O2925="Ready for Master",O2925="Issues found in raw",O2925="Raw under QC",O2925="Issues resolved in raw"),"Raw","-"))</f>
        <v>Raw</v>
      </c>
      <c r="Q2925" s="13">
        <v>46261.15138888889</v>
      </c>
      <c r="R2925" t="inlineStr">
        <is>
          <t xml:space="preserve">2026-08 (Aug)</t>
        </is>
      </c>
      <c r="S2925">
        <f>IF(M2925="Not an error",0,IF(COUNTIFS($A$2:$A2925,$A2925,$D$2:$D2925,$D2925,$M$2:$M2925,"&lt;&gt;Not an error")=1,1,0))</f>
        <v>0</v>
      </c>
      <c r="T2925">
        <f>IF(M2925&lt;&gt;"Major",0,IF(COUNTIFS($A$2:$A2925,$A2925,$D$2:$D2925,$D2925,$M$2:$M2925,"Major")=1,1,0))</f>
        <v>0</v>
      </c>
      <c r="U2925">
        <f>IF(M2925&lt;&gt;"Minor",0,IF(COUNTIFS($A$2:$A2925,$A2925,$D$2:$D2925,$D2925,$M$2:$M2925,"Minor")=1,1,0))</f>
        <v>0</v>
      </c>
    </row>
    <row r="2926">
      <c r="A2926" t="inlineStr">
        <is>
          <t xml:space="preserve">9a175f97e92a638a5697307799ea3b8b8f419aac</t>
        </is>
      </c>
      <c r="B2926" t="inlineStr">
        <is>
          <t xml:space="preserve">The Miracle Heiress</t>
        </is>
      </c>
      <c r="C2926" t="inlineStr">
        <is>
          <t xml:space="preserve">Die Wundererbin</t>
        </is>
      </c>
      <c r="D2926" t="inlineStr">
        <is>
          <t xml:space="preserve">d0b9c7f07ea25254373b824c3f691f22e0409b3b</t>
        </is>
      </c>
      <c r="E2926" t="inlineStr">
        <is>
          <t xml:space="preserve">Episode 77: Mackenzies Angriff</t>
        </is>
      </c>
      <c r="F2926">
        <v>77</v>
      </c>
      <c r="G2926" t="inlineStr">
        <is>
          <t xml:space="preserve">4:04-4:09</t>
        </is>
      </c>
      <c r="H2926" t="inlineStr">
        <is>
          <t xml:space="preserve">Resolved</t>
        </is>
      </c>
      <c r="I2926" t="inlineStr">
        <is>
          <t xml:space="preserve">Remarks: [Mispronunciation]
Line from script:
"Er blickte auf und sah, dass Jacob immer noch wie erstarrt dastand."
-----
Note (if required): Jacob is pronounced incorrectly. The name should be pronounced with English pronunciation.</t>
        </is>
      </c>
      <c r="J2926" t="inlineStr">
        <is>
          <t xml:space="preserve">VOA</t>
        </is>
      </c>
      <c r="K2926" t="inlineStr">
        <is>
          <t xml:space="preserve">Mispronunciation</t>
        </is>
      </c>
      <c r="L2926" t="inlineStr">
        <is>
          <t xml:space="preserve">Mispronunciation</t>
        </is>
      </c>
      <c r="M2926" t="str">
        <f>IFERROR(IF(VLOOKUP(L2926,'Quantification'!$A:$B,2,FALSE)&amp;""="","Unclassified",VLOOKUP(L2926,'Quantification'!$A:$B,2,FALSE)),"Unclassified")</f>
        <v>Major</v>
      </c>
      <c r="N2926" t="inlineStr">
        <is>
          <t xml:space="preserve">con-khera.mirjam@pocketfm.com</t>
        </is>
      </c>
      <c r="O2926" t="inlineStr">
        <is>
          <t xml:space="preserve">Issues found in raw</t>
        </is>
      </c>
      <c r="P2926" t="str">
        <f>IF(OR(O2926="Issues found in master",O2926="Final master"),"Master",IF(OR(O2926="Ready for Master",O2926="Issues found in raw",O2926="Raw under QC",O2926="Issues resolved in raw"),"Raw","-"))</f>
        <v>Raw</v>
      </c>
      <c r="Q2926" s="13">
        <v>46261.15138888889</v>
      </c>
      <c r="R2926" t="inlineStr">
        <is>
          <t xml:space="preserve">2026-08 (Aug)</t>
        </is>
      </c>
      <c r="S2926">
        <f>IF(M2926="Not an error",0,IF(COUNTIFS($A$2:$A2926,$A2926,$D$2:$D2926,$D2926,$M$2:$M2926,"&lt;&gt;Not an error")=1,1,0))</f>
        <v>0</v>
      </c>
      <c r="T2926">
        <f>IF(M2926&lt;&gt;"Major",0,IF(COUNTIFS($A$2:$A2926,$A2926,$D$2:$D2926,$D2926,$M$2:$M2926,"Major")=1,1,0))</f>
        <v>0</v>
      </c>
      <c r="U2926">
        <f>IF(M2926&lt;&gt;"Minor",0,IF(COUNTIFS($A$2:$A2926,$A2926,$D$2:$D2926,$D2926,$M$2:$M2926,"Minor")=1,1,0))</f>
        <v>0</v>
      </c>
    </row>
    <row r="2927">
      <c r="A2927" t="inlineStr">
        <is>
          <t xml:space="preserve">9a175f97e92a638a5697307799ea3b8b8f419aac</t>
        </is>
      </c>
      <c r="B2927" t="inlineStr">
        <is>
          <t xml:space="preserve">The Miracle Heiress</t>
        </is>
      </c>
      <c r="C2927" t="inlineStr">
        <is>
          <t xml:space="preserve">Die Wundererbin</t>
        </is>
      </c>
      <c r="D2927" t="inlineStr">
        <is>
          <t xml:space="preserve">d0b9c7f07ea25254373b824c3f691f22e0409b3b</t>
        </is>
      </c>
      <c r="E2927" t="inlineStr">
        <is>
          <t xml:space="preserve">Episode 77: Mackenzies Angriff</t>
        </is>
      </c>
      <c r="F2927">
        <v>77</v>
      </c>
      <c r="G2927" t="inlineStr">
        <is>
          <t xml:space="preserve">4:11-4:12</t>
        </is>
      </c>
      <c r="H2927" t="inlineStr">
        <is>
          <t xml:space="preserve">Resolved</t>
        </is>
      </c>
      <c r="I2927" t="inlineStr">
        <is>
          <t xml:space="preserve">Remarks: [Script Error]
Line from script:
"Wie ist der Stand beim Projekt Horizont?"
-----
Note (if required): Localization issue. The project name should be localized in English rather than translated literally. Suggested: â€œWie ist der Stand beim Projekt Horizon?â€_x009d_</t>
        </is>
      </c>
      <c r="J2927" t="inlineStr">
        <is>
          <t xml:space="preserve">VOA</t>
        </is>
      </c>
      <c r="K2927" t="inlineStr">
        <is>
          <t xml:space="preserve">Script Error</t>
        </is>
      </c>
      <c r="L2927" t="inlineStr">
        <is>
          <t xml:space="preserve">Script error</t>
        </is>
      </c>
      <c r="M2927" t="str">
        <f>IFERROR(IF(VLOOKUP(L2927,'Quantification'!$A:$B,2,FALSE)&amp;""="","Unclassified",VLOOKUP(L2927,'Quantification'!$A:$B,2,FALSE)),"Unclassified")</f>
        <v>Major</v>
      </c>
      <c r="N2927" t="inlineStr">
        <is>
          <t xml:space="preserve">con-khera.mirjam@pocketfm.com</t>
        </is>
      </c>
      <c r="O2927" t="inlineStr">
        <is>
          <t xml:space="preserve">Issues found in raw</t>
        </is>
      </c>
      <c r="P2927" t="str">
        <f>IF(OR(O2927="Issues found in master",O2927="Final master"),"Master",IF(OR(O2927="Ready for Master",O2927="Issues found in raw",O2927="Raw under QC",O2927="Issues resolved in raw"),"Raw","-"))</f>
        <v>Raw</v>
      </c>
      <c r="Q2927" s="13">
        <v>46261.15138888889</v>
      </c>
      <c r="R2927" t="inlineStr">
        <is>
          <t xml:space="preserve">2026-08 (Aug)</t>
        </is>
      </c>
      <c r="S2927">
        <f>IF(M2927="Not an error",0,IF(COUNTIFS($A$2:$A2927,$A2927,$D$2:$D2927,$D2927,$M$2:$M2927,"&lt;&gt;Not an error")=1,1,0))</f>
        <v>0</v>
      </c>
      <c r="T2927">
        <f>IF(M2927&lt;&gt;"Major",0,IF(COUNTIFS($A$2:$A2927,$A2927,$D$2:$D2927,$D2927,$M$2:$M2927,"Major")=1,1,0))</f>
        <v>0</v>
      </c>
      <c r="U2927">
        <f>IF(M2927&lt;&gt;"Minor",0,IF(COUNTIFS($A$2:$A2927,$A2927,$D$2:$D2927,$D2927,$M$2:$M2927,"Minor")=1,1,0))</f>
        <v>0</v>
      </c>
    </row>
    <row r="2928">
      <c r="A2928" t="inlineStr">
        <is>
          <t xml:space="preserve">9a175f97e92a638a5697307799ea3b8b8f419aac</t>
        </is>
      </c>
      <c r="B2928" t="inlineStr">
        <is>
          <t xml:space="preserve">The Miracle Heiress</t>
        </is>
      </c>
      <c r="C2928" t="inlineStr">
        <is>
          <t xml:space="preserve">Die Wundererbin</t>
        </is>
      </c>
      <c r="D2928" t="inlineStr">
        <is>
          <t xml:space="preserve">d0b9c7f07ea25254373b824c3f691f22e0409b3b</t>
        </is>
      </c>
      <c r="E2928" t="inlineStr">
        <is>
          <t xml:space="preserve">Episode 77: Mackenzies Angriff</t>
        </is>
      </c>
      <c r="F2928">
        <v>77</v>
      </c>
      <c r="G2928" t="inlineStr">
        <is>
          <t xml:space="preserve">4:16-4:26</t>
        </is>
      </c>
      <c r="H2928" t="inlineStr">
        <is>
          <t xml:space="preserve">Resolved</t>
        </is>
      </c>
      <c r="I2928" t="inlineStr">
        <is>
          <t xml:space="preserve">Remarks: [Mispronunciation]
Line from script:
"„Sir, ich sehe sofort nach“, sagte Jacob, dem klar wurde, dass sein Boss furchtbar schlechte Laune hatte und es Zeit für einen taktischen Rückzug war."
-----
Note (if required): Jacob is pronounced incorrectly. The name should be pronounced with English pronunciation.</t>
        </is>
      </c>
      <c r="J2928" t="inlineStr">
        <is>
          <t xml:space="preserve">VOA</t>
        </is>
      </c>
      <c r="K2928" t="inlineStr">
        <is>
          <t xml:space="preserve">Mispronunciation</t>
        </is>
      </c>
      <c r="L2928" t="inlineStr">
        <is>
          <t xml:space="preserve">Mispronunciation</t>
        </is>
      </c>
      <c r="M2928" t="str">
        <f>IFERROR(IF(VLOOKUP(L2928,'Quantification'!$A:$B,2,FALSE)&amp;""="","Unclassified",VLOOKUP(L2928,'Quantification'!$A:$B,2,FALSE)),"Unclassified")</f>
        <v>Major</v>
      </c>
      <c r="N2928" t="inlineStr">
        <is>
          <t xml:space="preserve">con-khera.mirjam@pocketfm.com</t>
        </is>
      </c>
      <c r="O2928" t="inlineStr">
        <is>
          <t xml:space="preserve">Issues found in raw</t>
        </is>
      </c>
      <c r="P2928" t="str">
        <f>IF(OR(O2928="Issues found in master",O2928="Final master"),"Master",IF(OR(O2928="Ready for Master",O2928="Issues found in raw",O2928="Raw under QC",O2928="Issues resolved in raw"),"Raw","-"))</f>
        <v>Raw</v>
      </c>
      <c r="Q2928" s="13">
        <v>46261.15138888889</v>
      </c>
      <c r="R2928" t="inlineStr">
        <is>
          <t xml:space="preserve">2026-08 (Aug)</t>
        </is>
      </c>
      <c r="S2928">
        <f>IF(M2928="Not an error",0,IF(COUNTIFS($A$2:$A2928,$A2928,$D$2:$D2928,$D2928,$M$2:$M2928,"&lt;&gt;Not an error")=1,1,0))</f>
        <v>0</v>
      </c>
      <c r="T2928">
        <f>IF(M2928&lt;&gt;"Major",0,IF(COUNTIFS($A$2:$A2928,$A2928,$D$2:$D2928,$D2928,$M$2:$M2928,"Major")=1,1,0))</f>
        <v>0</v>
      </c>
      <c r="U2928">
        <f>IF(M2928&lt;&gt;"Minor",0,IF(COUNTIFS($A$2:$A2928,$A2928,$D$2:$D2928,$D2928,$M$2:$M2928,"Minor")=1,1,0))</f>
        <v>0</v>
      </c>
    </row>
    <row r="2929">
      <c r="A2929" t="inlineStr">
        <is>
          <t xml:space="preserve">9a175f97e92a638a5697307799ea3b8b8f419aac</t>
        </is>
      </c>
      <c r="B2929" t="inlineStr">
        <is>
          <t xml:space="preserve">The Miracle Heiress</t>
        </is>
      </c>
      <c r="C2929" t="inlineStr">
        <is>
          <t xml:space="preserve">Die Wundererbin</t>
        </is>
      </c>
      <c r="D2929" t="inlineStr">
        <is>
          <t xml:space="preserve">d0b9c7f07ea25254373b824c3f691f22e0409b3b</t>
        </is>
      </c>
      <c r="E2929" t="inlineStr">
        <is>
          <t xml:space="preserve">Episode 77: Mackenzies Angriff</t>
        </is>
      </c>
      <c r="F2929">
        <v>77</v>
      </c>
      <c r="G2929" t="inlineStr">
        <is>
          <t xml:space="preserve">4:26-4:31</t>
        </is>
      </c>
      <c r="H2929" t="inlineStr">
        <is>
          <t xml:space="preserve">Resolved</t>
        </is>
      </c>
      <c r="I2929" t="inlineStr">
        <is>
          <t xml:space="preserve">Remarks: [Mispronunciation]
Line from script:
"„Moment“, rief Damien, als Jacob sich zum Gehen wandte."
-----
Note (if required): Jacob is pronounced incorrectly. The name should be pronounced with English pronunciation.</t>
        </is>
      </c>
      <c r="J2929" t="inlineStr">
        <is>
          <t xml:space="preserve">VOA</t>
        </is>
      </c>
      <c r="K2929" t="inlineStr">
        <is>
          <t xml:space="preserve">Mispronunciation</t>
        </is>
      </c>
      <c r="L2929" t="inlineStr">
        <is>
          <t xml:space="preserve">Mispronunciation</t>
        </is>
      </c>
      <c r="M2929" t="str">
        <f>IFERROR(IF(VLOOKUP(L2929,'Quantification'!$A:$B,2,FALSE)&amp;""="","Unclassified",VLOOKUP(L2929,'Quantification'!$A:$B,2,FALSE)),"Unclassified")</f>
        <v>Major</v>
      </c>
      <c r="N2929" t="inlineStr">
        <is>
          <t xml:space="preserve">con-khera.mirjam@pocketfm.com</t>
        </is>
      </c>
      <c r="O2929" t="inlineStr">
        <is>
          <t xml:space="preserve">Issues found in raw</t>
        </is>
      </c>
      <c r="P2929" t="str">
        <f>IF(OR(O2929="Issues found in master",O2929="Final master"),"Master",IF(OR(O2929="Ready for Master",O2929="Issues found in raw",O2929="Raw under QC",O2929="Issues resolved in raw"),"Raw","-"))</f>
        <v>Raw</v>
      </c>
      <c r="Q2929" s="13">
        <v>46261.15138888889</v>
      </c>
      <c r="R2929" t="inlineStr">
        <is>
          <t xml:space="preserve">2026-08 (Aug)</t>
        </is>
      </c>
      <c r="S2929">
        <f>IF(M2929="Not an error",0,IF(COUNTIFS($A$2:$A2929,$A2929,$D$2:$D2929,$D2929,$M$2:$M2929,"&lt;&gt;Not an error")=1,1,0))</f>
        <v>0</v>
      </c>
      <c r="T2929">
        <f>IF(M2929&lt;&gt;"Major",0,IF(COUNTIFS($A$2:$A2929,$A2929,$D$2:$D2929,$D2929,$M$2:$M2929,"Major")=1,1,0))</f>
        <v>0</v>
      </c>
      <c r="U2929">
        <f>IF(M2929&lt;&gt;"Minor",0,IF(COUNTIFS($A$2:$A2929,$A2929,$D$2:$D2929,$D2929,$M$2:$M2929,"Minor")=1,1,0))</f>
        <v>0</v>
      </c>
    </row>
    <row r="2930">
      <c r="A2930" t="inlineStr">
        <is>
          <t xml:space="preserve">9a175f97e92a638a5697307799ea3b8b8f419aac</t>
        </is>
      </c>
      <c r="B2930" t="inlineStr">
        <is>
          <t xml:space="preserve">The Miracle Heiress</t>
        </is>
      </c>
      <c r="C2930" t="inlineStr">
        <is>
          <t xml:space="preserve">Die Wundererbin</t>
        </is>
      </c>
      <c r="D2930" t="inlineStr">
        <is>
          <t xml:space="preserve">d0b9c7f07ea25254373b824c3f691f22e0409b3b</t>
        </is>
      </c>
      <c r="E2930" t="inlineStr">
        <is>
          <t xml:space="preserve">Episode 77: Mackenzies Angriff</t>
        </is>
      </c>
      <c r="F2930">
        <v>77</v>
      </c>
      <c r="G2930" t="inlineStr">
        <is>
          <t xml:space="preserve">4:34-4:37</t>
        </is>
      </c>
      <c r="H2930" t="inlineStr">
        <is>
          <t xml:space="preserve">Resolved</t>
        </is>
      </c>
      <c r="I2930" t="inlineStr">
        <is>
          <t xml:space="preserve">Remarks: [Mispronunciation]
Line from script:
"Verwirrt drehte sich Jacob um."
-----
Note (if required): Jacob is pronounced incorrectly. The name should be pronounced with English pronunciation.</t>
        </is>
      </c>
      <c r="J2930" t="inlineStr">
        <is>
          <t xml:space="preserve">VOA</t>
        </is>
      </c>
      <c r="K2930" t="inlineStr">
        <is>
          <t xml:space="preserve">Mispronunciation</t>
        </is>
      </c>
      <c r="L2930" t="inlineStr">
        <is>
          <t xml:space="preserve">Mispronunciation</t>
        </is>
      </c>
      <c r="M2930" t="str">
        <f>IFERROR(IF(VLOOKUP(L2930,'Quantification'!$A:$B,2,FALSE)&amp;""="","Unclassified",VLOOKUP(L2930,'Quantification'!$A:$B,2,FALSE)),"Unclassified")</f>
        <v>Major</v>
      </c>
      <c r="N2930" t="inlineStr">
        <is>
          <t xml:space="preserve">con-khera.mirjam@pocketfm.com</t>
        </is>
      </c>
      <c r="O2930" t="inlineStr">
        <is>
          <t xml:space="preserve">Issues found in raw</t>
        </is>
      </c>
      <c r="P2930" t="str">
        <f>IF(OR(O2930="Issues found in master",O2930="Final master"),"Master",IF(OR(O2930="Ready for Master",O2930="Issues found in raw",O2930="Raw under QC",O2930="Issues resolved in raw"),"Raw","-"))</f>
        <v>Raw</v>
      </c>
      <c r="Q2930" s="13">
        <v>46261.15138888889</v>
      </c>
      <c r="R2930" t="inlineStr">
        <is>
          <t xml:space="preserve">2026-08 (Aug)</t>
        </is>
      </c>
      <c r="S2930">
        <f>IF(M2930="Not an error",0,IF(COUNTIFS($A$2:$A2930,$A2930,$D$2:$D2930,$D2930,$M$2:$M2930,"&lt;&gt;Not an error")=1,1,0))</f>
        <v>0</v>
      </c>
      <c r="T2930">
        <f>IF(M2930&lt;&gt;"Major",0,IF(COUNTIFS($A$2:$A2930,$A2930,$D$2:$D2930,$D2930,$M$2:$M2930,"Major")=1,1,0))</f>
        <v>0</v>
      </c>
      <c r="U2930">
        <f>IF(M2930&lt;&gt;"Minor",0,IF(COUNTIFS($A$2:$A2930,$A2930,$D$2:$D2930,$D2930,$M$2:$M2930,"Minor")=1,1,0))</f>
        <v>0</v>
      </c>
    </row>
    <row r="2931">
      <c r="A2931" t="inlineStr">
        <is>
          <t xml:space="preserve">9a175f97e92a638a5697307799ea3b8b8f419aac</t>
        </is>
      </c>
      <c r="B2931" t="inlineStr">
        <is>
          <t xml:space="preserve">The Miracle Heiress</t>
        </is>
      </c>
      <c r="C2931" t="inlineStr">
        <is>
          <t xml:space="preserve">Die Wundererbin</t>
        </is>
      </c>
      <c r="D2931" t="inlineStr">
        <is>
          <t xml:space="preserve">d0b9c7f07ea25254373b824c3f691f22e0409b3b</t>
        </is>
      </c>
      <c r="E2931" t="inlineStr">
        <is>
          <t xml:space="preserve">Episode 77: Mackenzies Angriff</t>
        </is>
      </c>
      <c r="F2931">
        <v>77</v>
      </c>
      <c r="G2931" t="inlineStr">
        <is>
          <t xml:space="preserve">4:44-4:46</t>
        </is>
      </c>
      <c r="H2931" t="inlineStr">
        <is>
          <t xml:space="preserve">Resolved</t>
        </is>
      </c>
      <c r="I2931" t="inlineStr">
        <is>
          <t xml:space="preserve">Remarks: [Mispronunciation]
Line from script:
"Jacob dachte einen Moment nach."
-----
Note (if required): Jacob is pronounced incorrectly. The name should be pronounced with English pronunciation.</t>
        </is>
      </c>
      <c r="J2931" t="inlineStr">
        <is>
          <t xml:space="preserve">VOA</t>
        </is>
      </c>
      <c r="K2931" t="inlineStr">
        <is>
          <t xml:space="preserve">Mispronunciation</t>
        </is>
      </c>
      <c r="L2931" t="inlineStr">
        <is>
          <t xml:space="preserve">Mispronunciation</t>
        </is>
      </c>
      <c r="M2931" t="str">
        <f>IFERROR(IF(VLOOKUP(L2931,'Quantification'!$A:$B,2,FALSE)&amp;""="","Unclassified",VLOOKUP(L2931,'Quantification'!$A:$B,2,FALSE)),"Unclassified")</f>
        <v>Major</v>
      </c>
      <c r="N2931" t="inlineStr">
        <is>
          <t xml:space="preserve">con-khera.mirjam@pocketfm.com</t>
        </is>
      </c>
      <c r="O2931" t="inlineStr">
        <is>
          <t xml:space="preserve">Issues found in raw</t>
        </is>
      </c>
      <c r="P2931" t="str">
        <f>IF(OR(O2931="Issues found in master",O2931="Final master"),"Master",IF(OR(O2931="Ready for Master",O2931="Issues found in raw",O2931="Raw under QC",O2931="Issues resolved in raw"),"Raw","-"))</f>
        <v>Raw</v>
      </c>
      <c r="Q2931" s="13">
        <v>46261.15138888889</v>
      </c>
      <c r="R2931" t="inlineStr">
        <is>
          <t xml:space="preserve">2026-08 (Aug)</t>
        </is>
      </c>
      <c r="S2931">
        <f>IF(M2931="Not an error",0,IF(COUNTIFS($A$2:$A2931,$A2931,$D$2:$D2931,$D2931,$M$2:$M2931,"&lt;&gt;Not an error")=1,1,0))</f>
        <v>0</v>
      </c>
      <c r="T2931">
        <f>IF(M2931&lt;&gt;"Major",0,IF(COUNTIFS($A$2:$A2931,$A2931,$D$2:$D2931,$D2931,$M$2:$M2931,"Major")=1,1,0))</f>
        <v>0</v>
      </c>
      <c r="U2931">
        <f>IF(M2931&lt;&gt;"Minor",0,IF(COUNTIFS($A$2:$A2931,$A2931,$D$2:$D2931,$D2931,$M$2:$M2931,"Minor")=1,1,0))</f>
        <v>0</v>
      </c>
    </row>
    <row r="2932">
      <c r="A2932" t="inlineStr">
        <is>
          <t xml:space="preserve">9a175f97e92a638a5697307799ea3b8b8f419aac</t>
        </is>
      </c>
      <c r="B2932" t="inlineStr">
        <is>
          <t xml:space="preserve">The Miracle Heiress</t>
        </is>
      </c>
      <c r="C2932" t="inlineStr">
        <is>
          <t xml:space="preserve">Die Wundererbin</t>
        </is>
      </c>
      <c r="D2932" t="inlineStr">
        <is>
          <t xml:space="preserve">d0b9c7f07ea25254373b824c3f691f22e0409b3b</t>
        </is>
      </c>
      <c r="E2932" t="inlineStr">
        <is>
          <t xml:space="preserve">Episode 77: Mackenzies Angriff</t>
        </is>
      </c>
      <c r="F2932">
        <v>77</v>
      </c>
      <c r="G2932" t="inlineStr">
        <is>
          <t xml:space="preserve">5:01-5:03</t>
        </is>
      </c>
      <c r="H2932" t="inlineStr">
        <is>
          <t xml:space="preserve">Resolved</t>
        </is>
      </c>
      <c r="I2932" t="inlineStr">
        <is>
          <t xml:space="preserve">Remarks: [Mispronunciation]
Line from script:
"Jacob war verblüfft."
-----
Note (if required): Jacob is pronounced incorrectly. The name should be pronounced with English pronunciation.</t>
        </is>
      </c>
      <c r="J2932" t="inlineStr">
        <is>
          <t xml:space="preserve">VOA</t>
        </is>
      </c>
      <c r="K2932" t="inlineStr">
        <is>
          <t xml:space="preserve">Mispronunciation</t>
        </is>
      </c>
      <c r="L2932" t="inlineStr">
        <is>
          <t xml:space="preserve">Mispronunciation</t>
        </is>
      </c>
      <c r="M2932" t="str">
        <f>IFERROR(IF(VLOOKUP(L2932,'Quantification'!$A:$B,2,FALSE)&amp;""="","Unclassified",VLOOKUP(L2932,'Quantification'!$A:$B,2,FALSE)),"Unclassified")</f>
        <v>Major</v>
      </c>
      <c r="N2932" t="inlineStr">
        <is>
          <t xml:space="preserve">con-khera.mirjam@pocketfm.com</t>
        </is>
      </c>
      <c r="O2932" t="inlineStr">
        <is>
          <t xml:space="preserve">Issues found in raw</t>
        </is>
      </c>
      <c r="P2932" t="str">
        <f>IF(OR(O2932="Issues found in master",O2932="Final master"),"Master",IF(OR(O2932="Ready for Master",O2932="Issues found in raw",O2932="Raw under QC",O2932="Issues resolved in raw"),"Raw","-"))</f>
        <v>Raw</v>
      </c>
      <c r="Q2932" s="13">
        <v>46261.15138888889</v>
      </c>
      <c r="R2932" t="inlineStr">
        <is>
          <t xml:space="preserve">2026-08 (Aug)</t>
        </is>
      </c>
      <c r="S2932">
        <f>IF(M2932="Not an error",0,IF(COUNTIFS($A$2:$A2932,$A2932,$D$2:$D2932,$D2932,$M$2:$M2932,"&lt;&gt;Not an error")=1,1,0))</f>
        <v>0</v>
      </c>
      <c r="T2932">
        <f>IF(M2932&lt;&gt;"Major",0,IF(COUNTIFS($A$2:$A2932,$A2932,$D$2:$D2932,$D2932,$M$2:$M2932,"Major")=1,1,0))</f>
        <v>0</v>
      </c>
      <c r="U2932">
        <f>IF(M2932&lt;&gt;"Minor",0,IF(COUNTIFS($A$2:$A2932,$A2932,$D$2:$D2932,$D2932,$M$2:$M2932,"Minor")=1,1,0))</f>
        <v>0</v>
      </c>
    </row>
    <row r="2933">
      <c r="A2933" t="inlineStr">
        <is>
          <t xml:space="preserve">9a175f97e92a638a5697307799ea3b8b8f419aac</t>
        </is>
      </c>
      <c r="B2933" t="inlineStr">
        <is>
          <t xml:space="preserve">The Miracle Heiress</t>
        </is>
      </c>
      <c r="C2933" t="inlineStr">
        <is>
          <t xml:space="preserve">Die Wundererbin</t>
        </is>
      </c>
      <c r="D2933" t="inlineStr">
        <is>
          <t xml:space="preserve">d0b9c7f07ea25254373b824c3f691f22e0409b3b</t>
        </is>
      </c>
      <c r="E2933" t="inlineStr">
        <is>
          <t xml:space="preserve">Episode 77: Mackenzies Angriff</t>
        </is>
      </c>
      <c r="F2933">
        <v>77</v>
      </c>
      <c r="G2933" t="inlineStr">
        <is>
          <t xml:space="preserve">5:37-5:42</t>
        </is>
      </c>
      <c r="H2933" t="inlineStr">
        <is>
          <t xml:space="preserve">Resolved</t>
        </is>
      </c>
      <c r="I2933" t="inlineStr">
        <is>
          <t xml:space="preserve">Remarks: [Mispronunciation]
Line from script:
"Als Jacob merkte, dass er richtig geraten hatte, machte er weiter."
-----
Note (if required): Jacob is pronounced incorrectly. The name should be pronounced with English pronunciation.</t>
        </is>
      </c>
      <c r="J2933" t="inlineStr">
        <is>
          <t xml:space="preserve">VOA</t>
        </is>
      </c>
      <c r="K2933" t="inlineStr">
        <is>
          <t xml:space="preserve">Mispronunciation</t>
        </is>
      </c>
      <c r="L2933" t="inlineStr">
        <is>
          <t xml:space="preserve">Mispronunciation</t>
        </is>
      </c>
      <c r="M2933" t="str">
        <f>IFERROR(IF(VLOOKUP(L2933,'Quantification'!$A:$B,2,FALSE)&amp;""="","Unclassified",VLOOKUP(L2933,'Quantification'!$A:$B,2,FALSE)),"Unclassified")</f>
        <v>Major</v>
      </c>
      <c r="N2933" t="inlineStr">
        <is>
          <t xml:space="preserve">con-khera.mirjam@pocketfm.com</t>
        </is>
      </c>
      <c r="O2933" t="inlineStr">
        <is>
          <t xml:space="preserve">Issues found in raw</t>
        </is>
      </c>
      <c r="P2933" t="str">
        <f>IF(OR(O2933="Issues found in master",O2933="Final master"),"Master",IF(OR(O2933="Ready for Master",O2933="Issues found in raw",O2933="Raw under QC",O2933="Issues resolved in raw"),"Raw","-"))</f>
        <v>Raw</v>
      </c>
      <c r="Q2933" s="13">
        <v>46261.15138888889</v>
      </c>
      <c r="R2933" t="inlineStr">
        <is>
          <t xml:space="preserve">2026-08 (Aug)</t>
        </is>
      </c>
      <c r="S2933">
        <f>IF(M2933="Not an error",0,IF(COUNTIFS($A$2:$A2933,$A2933,$D$2:$D2933,$D2933,$M$2:$M2933,"&lt;&gt;Not an error")=1,1,0))</f>
        <v>0</v>
      </c>
      <c r="T2933">
        <f>IF(M2933&lt;&gt;"Major",0,IF(COUNTIFS($A$2:$A2933,$A2933,$D$2:$D2933,$D2933,$M$2:$M2933,"Major")=1,1,0))</f>
        <v>0</v>
      </c>
      <c r="U2933">
        <f>IF(M2933&lt;&gt;"Minor",0,IF(COUNTIFS($A$2:$A2933,$A2933,$D$2:$D2933,$D2933,$M$2:$M2933,"Minor")=1,1,0))</f>
        <v>0</v>
      </c>
    </row>
    <row r="2934">
      <c r="A2934" t="inlineStr">
        <is>
          <t xml:space="preserve">9a175f97e92a638a5697307799ea3b8b8f419aac</t>
        </is>
      </c>
      <c r="B2934" t="inlineStr">
        <is>
          <t xml:space="preserve">The Miracle Heiress</t>
        </is>
      </c>
      <c r="C2934" t="inlineStr">
        <is>
          <t xml:space="preserve">Die Wundererbin</t>
        </is>
      </c>
      <c r="D2934" t="inlineStr">
        <is>
          <t xml:space="preserve">d0b9c7f07ea25254373b824c3f691f22e0409b3b</t>
        </is>
      </c>
      <c r="E2934" t="inlineStr">
        <is>
          <t xml:space="preserve">Episode 77: Mackenzies Angriff</t>
        </is>
      </c>
      <c r="F2934">
        <v>77</v>
      </c>
      <c r="G2934" t="inlineStr">
        <is>
          <t xml:space="preserve">6:05-6:08</t>
        </is>
      </c>
      <c r="H2934" t="inlineStr">
        <is>
          <t xml:space="preserve">Resolved</t>
        </is>
      </c>
      <c r="I2934" t="inlineStr">
        <is>
          <t xml:space="preserve">Remarks: [Mispronunciation]
Line from script:
"Aber dann fügte Jacob hinzu:"
-----
Note (if required): Jacob is pronounced incorrectly. The name should be pronounced with English pronunciation.</t>
        </is>
      </c>
      <c r="J2934" t="inlineStr">
        <is>
          <t xml:space="preserve">VOA</t>
        </is>
      </c>
      <c r="K2934" t="inlineStr">
        <is>
          <t xml:space="preserve">Mispronunciation</t>
        </is>
      </c>
      <c r="L2934" t="inlineStr">
        <is>
          <t xml:space="preserve">Mispronunciation</t>
        </is>
      </c>
      <c r="M2934" t="str">
        <f>IFERROR(IF(VLOOKUP(L2934,'Quantification'!$A:$B,2,FALSE)&amp;""="","Unclassified",VLOOKUP(L2934,'Quantification'!$A:$B,2,FALSE)),"Unclassified")</f>
        <v>Major</v>
      </c>
      <c r="N2934" t="inlineStr">
        <is>
          <t xml:space="preserve">con-khera.mirjam@pocketfm.com</t>
        </is>
      </c>
      <c r="O2934" t="inlineStr">
        <is>
          <t xml:space="preserve">Issues found in raw</t>
        </is>
      </c>
      <c r="P2934" t="str">
        <f>IF(OR(O2934="Issues found in master",O2934="Final master"),"Master",IF(OR(O2934="Ready for Master",O2934="Issues found in raw",O2934="Raw under QC",O2934="Issues resolved in raw"),"Raw","-"))</f>
        <v>Raw</v>
      </c>
      <c r="Q2934" s="13">
        <v>46261.15138888889</v>
      </c>
      <c r="R2934" t="inlineStr">
        <is>
          <t xml:space="preserve">2026-08 (Aug)</t>
        </is>
      </c>
      <c r="S2934">
        <f>IF(M2934="Not an error",0,IF(COUNTIFS($A$2:$A2934,$A2934,$D$2:$D2934,$D2934,$M$2:$M2934,"&lt;&gt;Not an error")=1,1,0))</f>
        <v>0</v>
      </c>
      <c r="T2934">
        <f>IF(M2934&lt;&gt;"Major",0,IF(COUNTIFS($A$2:$A2934,$A2934,$D$2:$D2934,$D2934,$M$2:$M2934,"Major")=1,1,0))</f>
        <v>0</v>
      </c>
      <c r="U2934">
        <f>IF(M2934&lt;&gt;"Minor",0,IF(COUNTIFS($A$2:$A2934,$A2934,$D$2:$D2934,$D2934,$M$2:$M2934,"Minor")=1,1,0))</f>
        <v>0</v>
      </c>
    </row>
    <row r="2935">
      <c r="A2935" t="inlineStr">
        <is>
          <t xml:space="preserve">9a175f97e92a638a5697307799ea3b8b8f419aac</t>
        </is>
      </c>
      <c r="B2935" t="inlineStr">
        <is>
          <t xml:space="preserve">The Miracle Heiress</t>
        </is>
      </c>
      <c r="C2935" t="inlineStr">
        <is>
          <t xml:space="preserve">Die Wundererbin</t>
        </is>
      </c>
      <c r="D2935" t="inlineStr">
        <is>
          <t xml:space="preserve">d0b9c7f07ea25254373b824c3f691f22e0409b3b</t>
        </is>
      </c>
      <c r="E2935" t="inlineStr">
        <is>
          <t xml:space="preserve">Episode 77: Mackenzies Angriff</t>
        </is>
      </c>
      <c r="F2935">
        <v>77</v>
      </c>
      <c r="G2935" t="inlineStr">
        <is>
          <t xml:space="preserve">6:21-6:28</t>
        </is>
      </c>
      <c r="H2935" t="inlineStr">
        <is>
          <t xml:space="preserve">Resolved</t>
        </is>
      </c>
      <c r="I2935" t="inlineStr">
        <is>
          <t xml:space="preserve">Remarks: [Mispronunciation]
Line from script:
"„Ich denke, wir gründen eine neue Firma“, schlug Jacob vor, während die Idee beim Sprechen Form annahm."
-----
Note (if required): Jacob is pronounced incorrectly. The name should be pronounced with English pronunciation.</t>
        </is>
      </c>
      <c r="J2935" t="inlineStr">
        <is>
          <t xml:space="preserve">VOA</t>
        </is>
      </c>
      <c r="K2935" t="inlineStr">
        <is>
          <t xml:space="preserve">Mispronunciation</t>
        </is>
      </c>
      <c r="L2935" t="inlineStr">
        <is>
          <t xml:space="preserve">Mispronunciation</t>
        </is>
      </c>
      <c r="M2935" t="str">
        <f>IFERROR(IF(VLOOKUP(L2935,'Quantification'!$A:$B,2,FALSE)&amp;""="","Unclassified",VLOOKUP(L2935,'Quantification'!$A:$B,2,FALSE)),"Unclassified")</f>
        <v>Major</v>
      </c>
      <c r="N2935" t="inlineStr">
        <is>
          <t xml:space="preserve">con-khera.mirjam@pocketfm.com</t>
        </is>
      </c>
      <c r="O2935" t="inlineStr">
        <is>
          <t xml:space="preserve">Issues found in raw</t>
        </is>
      </c>
      <c r="P2935" t="str">
        <f>IF(OR(O2935="Issues found in master",O2935="Final master"),"Master",IF(OR(O2935="Ready for Master",O2935="Issues found in raw",O2935="Raw under QC",O2935="Issues resolved in raw"),"Raw","-"))</f>
        <v>Raw</v>
      </c>
      <c r="Q2935" s="13">
        <v>46261.15138888889</v>
      </c>
      <c r="R2935" t="inlineStr">
        <is>
          <t xml:space="preserve">2026-08 (Aug)</t>
        </is>
      </c>
      <c r="S2935">
        <f>IF(M2935="Not an error",0,IF(COUNTIFS($A$2:$A2935,$A2935,$D$2:$D2935,$D2935,$M$2:$M2935,"&lt;&gt;Not an error")=1,1,0))</f>
        <v>0</v>
      </c>
      <c r="T2935">
        <f>IF(M2935&lt;&gt;"Major",0,IF(COUNTIFS($A$2:$A2935,$A2935,$D$2:$D2935,$D2935,$M$2:$M2935,"Major")=1,1,0))</f>
        <v>0</v>
      </c>
      <c r="U2935">
        <f>IF(M2935&lt;&gt;"Minor",0,IF(COUNTIFS($A$2:$A2935,$A2935,$D$2:$D2935,$D2935,$M$2:$M2935,"Minor")=1,1,0))</f>
        <v>0</v>
      </c>
    </row>
    <row r="2936">
      <c r="A2936" t="inlineStr">
        <is>
          <t xml:space="preserve">9a175f97e92a638a5697307799ea3b8b8f419aac</t>
        </is>
      </c>
      <c r="B2936" t="inlineStr">
        <is>
          <t xml:space="preserve">The Miracle Heiress</t>
        </is>
      </c>
      <c r="C2936" t="inlineStr">
        <is>
          <t xml:space="preserve">Die Wundererbin</t>
        </is>
      </c>
      <c r="D2936" t="inlineStr">
        <is>
          <t xml:space="preserve">d0b9c7f07ea25254373b824c3f691f22e0409b3b</t>
        </is>
      </c>
      <c r="E2936" t="inlineStr">
        <is>
          <t xml:space="preserve">Episode 77: Mackenzies Angriff</t>
        </is>
      </c>
      <c r="F2936">
        <v>77</v>
      </c>
      <c r="G2936" t="inlineStr">
        <is>
          <t xml:space="preserve">6:53-7:02</t>
        </is>
      </c>
      <c r="H2936" t="inlineStr">
        <is>
          <t xml:space="preserve">Resolved</t>
        </is>
      </c>
      <c r="I2936" t="inlineStr">
        <is>
          <t xml:space="preserve">Remarks: [Mispronunciation]
Line from script:
"„Sie sind schlagfertig, Jacob.“ Als Jacob das Lob hörte, stieß er endlich einen leisen Seufzer der Erleichterung aus."
-----
Note (if required): Jacob is pronounced incorrectly. The name should be pronounced with English pronunciation.</t>
        </is>
      </c>
      <c r="J2936" t="inlineStr">
        <is>
          <t xml:space="preserve">VOA</t>
        </is>
      </c>
      <c r="K2936" t="inlineStr">
        <is>
          <t xml:space="preserve">Mispronunciation</t>
        </is>
      </c>
      <c r="L2936" t="inlineStr">
        <is>
          <t xml:space="preserve">Mispronunciation</t>
        </is>
      </c>
      <c r="M2936" t="str">
        <f>IFERROR(IF(VLOOKUP(L2936,'Quantification'!$A:$B,2,FALSE)&amp;""="","Unclassified",VLOOKUP(L2936,'Quantification'!$A:$B,2,FALSE)),"Unclassified")</f>
        <v>Major</v>
      </c>
      <c r="N2936" t="inlineStr">
        <is>
          <t xml:space="preserve">con-khera.mirjam@pocketfm.com</t>
        </is>
      </c>
      <c r="O2936" t="inlineStr">
        <is>
          <t xml:space="preserve">Issues found in raw</t>
        </is>
      </c>
      <c r="P2936" t="str">
        <f>IF(OR(O2936="Issues found in master",O2936="Final master"),"Master",IF(OR(O2936="Ready for Master",O2936="Issues found in raw",O2936="Raw under QC",O2936="Issues resolved in raw"),"Raw","-"))</f>
        <v>Raw</v>
      </c>
      <c r="Q2936" s="13">
        <v>46261.15138888889</v>
      </c>
      <c r="R2936" t="inlineStr">
        <is>
          <t xml:space="preserve">2026-08 (Aug)</t>
        </is>
      </c>
      <c r="S2936">
        <f>IF(M2936="Not an error",0,IF(COUNTIFS($A$2:$A2936,$A2936,$D$2:$D2936,$D2936,$M$2:$M2936,"&lt;&gt;Not an error")=1,1,0))</f>
        <v>0</v>
      </c>
      <c r="T2936">
        <f>IF(M2936&lt;&gt;"Major",0,IF(COUNTIFS($A$2:$A2936,$A2936,$D$2:$D2936,$D2936,$M$2:$M2936,"Major")=1,1,0))</f>
        <v>0</v>
      </c>
      <c r="U2936">
        <f>IF(M2936&lt;&gt;"Minor",0,IF(COUNTIFS($A$2:$A2936,$A2936,$D$2:$D2936,$D2936,$M$2:$M2936,"Minor")=1,1,0))</f>
        <v>0</v>
      </c>
    </row>
    <row r="2937">
      <c r="A2937" t="inlineStr">
        <is>
          <t xml:space="preserve">9a175f97e92a638a5697307799ea3b8b8f419aac</t>
        </is>
      </c>
      <c r="B2937" t="inlineStr">
        <is>
          <t xml:space="preserve">The Miracle Heiress</t>
        </is>
      </c>
      <c r="C2937" t="inlineStr">
        <is>
          <t xml:space="preserve">Die Wundererbin</t>
        </is>
      </c>
      <c r="D2937" t="inlineStr">
        <is>
          <t xml:space="preserve">d0b9c7f07ea25254373b824c3f691f22e0409b3b</t>
        </is>
      </c>
      <c r="E2937" t="inlineStr">
        <is>
          <t xml:space="preserve">Episode 77: Mackenzies Angriff</t>
        </is>
      </c>
      <c r="F2937">
        <v>77</v>
      </c>
      <c r="G2937" t="inlineStr">
        <is>
          <t xml:space="preserve">7:15-7:17</t>
        </is>
      </c>
      <c r="H2937" t="inlineStr">
        <is>
          <t xml:space="preserve">Resolved</t>
        </is>
      </c>
      <c r="I2937" t="inlineStr">
        <is>
          <t xml:space="preserve">Remarks: [Mispronunciation]
Line from script:
"Jacob war überglücklich."
-----
Note (if required): Jacob is pronounced incorrectly. The name should be pronounced with English pronunciation.</t>
        </is>
      </c>
      <c r="J2937" t="inlineStr">
        <is>
          <t xml:space="preserve">VOA</t>
        </is>
      </c>
      <c r="K2937" t="inlineStr">
        <is>
          <t xml:space="preserve">Mispronunciation</t>
        </is>
      </c>
      <c r="L2937" t="inlineStr">
        <is>
          <t xml:space="preserve">Mispronunciation</t>
        </is>
      </c>
      <c r="M2937" t="str">
        <f>IFERROR(IF(VLOOKUP(L2937,'Quantification'!$A:$B,2,FALSE)&amp;""="","Unclassified",VLOOKUP(L2937,'Quantification'!$A:$B,2,FALSE)),"Unclassified")</f>
        <v>Major</v>
      </c>
      <c r="N2937" t="inlineStr">
        <is>
          <t xml:space="preserve">con-khera.mirjam@pocketfm.com</t>
        </is>
      </c>
      <c r="O2937" t="inlineStr">
        <is>
          <t xml:space="preserve">Issues found in raw</t>
        </is>
      </c>
      <c r="P2937" t="str">
        <f>IF(OR(O2937="Issues found in master",O2937="Final master"),"Master",IF(OR(O2937="Ready for Master",O2937="Issues found in raw",O2937="Raw under QC",O2937="Issues resolved in raw"),"Raw","-"))</f>
        <v>Raw</v>
      </c>
      <c r="Q2937" s="13">
        <v>46261.15138888889</v>
      </c>
      <c r="R2937" t="inlineStr">
        <is>
          <t xml:space="preserve">2026-08 (Aug)</t>
        </is>
      </c>
      <c r="S2937">
        <f>IF(M2937="Not an error",0,IF(COUNTIFS($A$2:$A2937,$A2937,$D$2:$D2937,$D2937,$M$2:$M2937,"&lt;&gt;Not an error")=1,1,0))</f>
        <v>0</v>
      </c>
      <c r="T2937">
        <f>IF(M2937&lt;&gt;"Major",0,IF(COUNTIFS($A$2:$A2937,$A2937,$D$2:$D2937,$D2937,$M$2:$M2937,"Major")=1,1,0))</f>
        <v>0</v>
      </c>
      <c r="U2937">
        <f>IF(M2937&lt;&gt;"Minor",0,IF(COUNTIFS($A$2:$A2937,$A2937,$D$2:$D2937,$D2937,$M$2:$M2937,"Minor")=1,1,0))</f>
        <v>0</v>
      </c>
    </row>
    <row r="2938">
      <c r="A2938" t="inlineStr">
        <is>
          <t xml:space="preserve">9a175f97e92a638a5697307799ea3b8b8f419aac</t>
        </is>
      </c>
      <c r="B2938" t="inlineStr">
        <is>
          <t xml:space="preserve">The Miracle Heiress</t>
        </is>
      </c>
      <c r="C2938" t="inlineStr">
        <is>
          <t xml:space="preserve">Die Wundererbin</t>
        </is>
      </c>
      <c r="D2938" t="inlineStr">
        <is>
          <t xml:space="preserve">d0b9c7f07ea25254373b824c3f691f22e0409b3b</t>
        </is>
      </c>
      <c r="E2938" t="inlineStr">
        <is>
          <t xml:space="preserve">Episode 77: Mackenzies Angriff</t>
        </is>
      </c>
      <c r="F2938">
        <v>77</v>
      </c>
      <c r="G2938" t="inlineStr">
        <is>
          <t xml:space="preserve">7:29-7:34</t>
        </is>
      </c>
      <c r="H2938" t="inlineStr">
        <is>
          <t xml:space="preserve">Resolved</t>
        </is>
      </c>
      <c r="I2938" t="inlineStr">
        <is>
          <t xml:space="preserve">Remarks: [Mispronunciation]
Line from script:
"Obwohl Damien ruhiger wirkte, spürte Jacob, dass dies wichtig war."
-----
Note (if required): Jacob is pronounced incorrectly. The name should be pronounced with English pronunciation.</t>
        </is>
      </c>
      <c r="J2938" t="inlineStr">
        <is>
          <t xml:space="preserve">VOA</t>
        </is>
      </c>
      <c r="K2938" t="inlineStr">
        <is>
          <t xml:space="preserve">Mispronunciation</t>
        </is>
      </c>
      <c r="L2938" t="inlineStr">
        <is>
          <t xml:space="preserve">Mispronunciation</t>
        </is>
      </c>
      <c r="M2938" t="str">
        <f>IFERROR(IF(VLOOKUP(L2938,'Quantification'!$A:$B,2,FALSE)&amp;""="","Unclassified",VLOOKUP(L2938,'Quantification'!$A:$B,2,FALSE)),"Unclassified")</f>
        <v>Major</v>
      </c>
      <c r="N2938" t="inlineStr">
        <is>
          <t xml:space="preserve">con-khera.mirjam@pocketfm.com</t>
        </is>
      </c>
      <c r="O2938" t="inlineStr">
        <is>
          <t xml:space="preserve">Issues found in raw</t>
        </is>
      </c>
      <c r="P2938" t="str">
        <f>IF(OR(O2938="Issues found in master",O2938="Final master"),"Master",IF(OR(O2938="Ready for Master",O2938="Issues found in raw",O2938="Raw under QC",O2938="Issues resolved in raw"),"Raw","-"))</f>
        <v>Raw</v>
      </c>
      <c r="Q2938" s="13">
        <v>46261.15138888889</v>
      </c>
      <c r="R2938" t="inlineStr">
        <is>
          <t xml:space="preserve">2026-08 (Aug)</t>
        </is>
      </c>
      <c r="S2938">
        <f>IF(M2938="Not an error",0,IF(COUNTIFS($A$2:$A2938,$A2938,$D$2:$D2938,$D2938,$M$2:$M2938,"&lt;&gt;Not an error")=1,1,0))</f>
        <v>0</v>
      </c>
      <c r="T2938">
        <f>IF(M2938&lt;&gt;"Major",0,IF(COUNTIFS($A$2:$A2938,$A2938,$D$2:$D2938,$D2938,$M$2:$M2938,"Major")=1,1,0))</f>
        <v>0</v>
      </c>
      <c r="U2938">
        <f>IF(M2938&lt;&gt;"Minor",0,IF(COUNTIFS($A$2:$A2938,$A2938,$D$2:$D2938,$D2938,$M$2:$M2938,"Minor")=1,1,0))</f>
        <v>0</v>
      </c>
    </row>
    <row r="2939">
      <c r="A2939" t="inlineStr">
        <is>
          <t xml:space="preserve">9a175f97e92a638a5697307799ea3b8b8f419aac</t>
        </is>
      </c>
      <c r="B2939" t="inlineStr">
        <is>
          <t xml:space="preserve">The Miracle Heiress</t>
        </is>
      </c>
      <c r="C2939" t="inlineStr">
        <is>
          <t xml:space="preserve">Die Wundererbin</t>
        </is>
      </c>
      <c r="D2939" t="inlineStr">
        <is>
          <t xml:space="preserve">d0b9c7f07ea25254373b824c3f691f22e0409b3b</t>
        </is>
      </c>
      <c r="E2939" t="inlineStr">
        <is>
          <t xml:space="preserve">Episode 77: Mackenzies Angriff</t>
        </is>
      </c>
      <c r="F2939">
        <v>77</v>
      </c>
      <c r="G2939" t="inlineStr">
        <is>
          <t xml:space="preserve">7:56-8:06</t>
        </is>
      </c>
      <c r="H2939" t="inlineStr">
        <is>
          <t xml:space="preserve">Resolved</t>
        </is>
      </c>
      <c r="I2939" t="inlineStr">
        <is>
          <t xml:space="preserve">Remarks: [Mispronunciation]
Line from script:
"Als Jacob sah, dass sein Boss endlich anrief, stieß er einen weiteren Seufzer der Erleichterung aus und schlich leise aus dem Büro."
-----
Note (if required): Jacob is pronounced incorrectly. The name should be pronounced with English pronunciation.</t>
        </is>
      </c>
      <c r="J2939" t="inlineStr">
        <is>
          <t xml:space="preserve">VOA</t>
        </is>
      </c>
      <c r="K2939" t="inlineStr">
        <is>
          <t xml:space="preserve">Mispronunciation</t>
        </is>
      </c>
      <c r="L2939" t="inlineStr">
        <is>
          <t xml:space="preserve">Mispronunciation</t>
        </is>
      </c>
      <c r="M2939" t="str">
        <f>IFERROR(IF(VLOOKUP(L2939,'Quantification'!$A:$B,2,FALSE)&amp;""="","Unclassified",VLOOKUP(L2939,'Quantification'!$A:$B,2,FALSE)),"Unclassified")</f>
        <v>Major</v>
      </c>
      <c r="N2939" t="inlineStr">
        <is>
          <t xml:space="preserve">con-khera.mirjam@pocketfm.com</t>
        </is>
      </c>
      <c r="O2939" t="inlineStr">
        <is>
          <t xml:space="preserve">Issues found in raw</t>
        </is>
      </c>
      <c r="P2939" t="str">
        <f>IF(OR(O2939="Issues found in master",O2939="Final master"),"Master",IF(OR(O2939="Ready for Master",O2939="Issues found in raw",O2939="Raw under QC",O2939="Issues resolved in raw"),"Raw","-"))</f>
        <v>Raw</v>
      </c>
      <c r="Q2939" s="13">
        <v>46261.15138888889</v>
      </c>
      <c r="R2939" t="inlineStr">
        <is>
          <t xml:space="preserve">2026-08 (Aug)</t>
        </is>
      </c>
      <c r="S2939">
        <f>IF(M2939="Not an error",0,IF(COUNTIFS($A$2:$A2939,$A2939,$D$2:$D2939,$D2939,$M$2:$M2939,"&lt;&gt;Not an error")=1,1,0))</f>
        <v>0</v>
      </c>
      <c r="T2939">
        <f>IF(M2939&lt;&gt;"Major",0,IF(COUNTIFS($A$2:$A2939,$A2939,$D$2:$D2939,$D2939,$M$2:$M2939,"Major")=1,1,0))</f>
        <v>0</v>
      </c>
      <c r="U2939">
        <f>IF(M2939&lt;&gt;"Minor",0,IF(COUNTIFS($A$2:$A2939,$A2939,$D$2:$D2939,$D2939,$M$2:$M2939,"Minor")=1,1,0))</f>
        <v>0</v>
      </c>
    </row>
    <row r="2940">
      <c r="A2940" t="inlineStr">
        <is>
          <t xml:space="preserve">9a175f97e92a638a5697307799ea3b8b8f419aac</t>
        </is>
      </c>
      <c r="B2940" t="inlineStr">
        <is>
          <t xml:space="preserve">The Miracle Heiress</t>
        </is>
      </c>
      <c r="C2940" t="inlineStr">
        <is>
          <t xml:space="preserve">Die Wundererbin</t>
        </is>
      </c>
      <c r="D2940" t="inlineStr">
        <is>
          <t xml:space="preserve">cf11afae0d7d7976570bc371141b2b862a7f8718</t>
        </is>
      </c>
      <c r="E2940" t="inlineStr">
        <is>
          <t xml:space="preserve">Episode 78: Konfrontation</t>
        </is>
      </c>
      <c r="F2940">
        <v>78</v>
      </c>
      <c r="G2940" t="inlineStr">
        <is>
          <t xml:space="preserve">4:57-5:07</t>
        </is>
      </c>
      <c r="H2940" t="inlineStr">
        <is>
          <t xml:space="preserve">Resolved</t>
        </is>
      </c>
      <c r="I2940" t="inlineStr">
        <is>
          <t xml:space="preserve">Remarks: [Script Error]
Line from script:
"â€žGeh voranâ€œ, sagte Aurora und schritt bereits auf das GebÃ¤ude zu. Trent grinste wie ein Idiot und hÃ¼pfte ihr geradezu hinterher."
-----
Note (if required): Blocking / dialogue issue. â€œGeh voranâ€_x009d_ implies Trent should lead the way, but Aurora immediately walks ahead and Trent follows her. Suggested: â€œKomm mitâ€_x009d_ or â€œDann los.â€_x009d_</t>
        </is>
      </c>
      <c r="J2940" t="inlineStr">
        <is>
          <t xml:space="preserve">VOA</t>
        </is>
      </c>
      <c r="K2940" t="inlineStr">
        <is>
          <t xml:space="preserve">Script Error</t>
        </is>
      </c>
      <c r="L2940" t="inlineStr">
        <is>
          <t xml:space="preserve">Script error</t>
        </is>
      </c>
      <c r="M2940" t="str">
        <f>IFERROR(IF(VLOOKUP(L2940,'Quantification'!$A:$B,2,FALSE)&amp;""="","Unclassified",VLOOKUP(L2940,'Quantification'!$A:$B,2,FALSE)),"Unclassified")</f>
        <v>Major</v>
      </c>
      <c r="N2940" t="inlineStr">
        <is>
          <t xml:space="preserve">con-khera.mirjam@pocketfm.com</t>
        </is>
      </c>
      <c r="O2940" t="inlineStr">
        <is>
          <t xml:space="preserve">Issues found in raw</t>
        </is>
      </c>
      <c r="P2940" t="str">
        <f>IF(OR(O2940="Issues found in master",O2940="Final master"),"Master",IF(OR(O2940="Ready for Master",O2940="Issues found in raw",O2940="Raw under QC",O2940="Issues resolved in raw"),"Raw","-"))</f>
        <v>Raw</v>
      </c>
      <c r="Q2940" s="13">
        <v>46261.15138888889</v>
      </c>
      <c r="R2940" t="inlineStr">
        <is>
          <t xml:space="preserve">2026-08 (Aug)</t>
        </is>
      </c>
      <c r="S2940">
        <f>IF(M2940="Not an error",0,IF(COUNTIFS($A$2:$A2940,$A2940,$D$2:$D2940,$D2940,$M$2:$M2940,"&lt;&gt;Not an error")=1,1,0))</f>
        <v>1</v>
      </c>
      <c r="T2940">
        <f>IF(M2940&lt;&gt;"Major",0,IF(COUNTIFS($A$2:$A2940,$A2940,$D$2:$D2940,$D2940,$M$2:$M2940,"Major")=1,1,0))</f>
        <v>1</v>
      </c>
      <c r="U2940">
        <f>IF(M2940&lt;&gt;"Minor",0,IF(COUNTIFS($A$2:$A2940,$A2940,$D$2:$D2940,$D2940,$M$2:$M2940,"Minor")=1,1,0))</f>
        <v>0</v>
      </c>
    </row>
    <row r="2941">
      <c r="A2941" t="inlineStr">
        <is>
          <t xml:space="preserve">9a175f97e92a638a5697307799ea3b8b8f419aac</t>
        </is>
      </c>
      <c r="B2941" t="inlineStr">
        <is>
          <t xml:space="preserve">The Miracle Heiress</t>
        </is>
      </c>
      <c r="C2941" t="inlineStr">
        <is>
          <t xml:space="preserve">Die Wundererbin</t>
        </is>
      </c>
      <c r="D2941" t="inlineStr">
        <is>
          <t xml:space="preserve">cf11afae0d7d7976570bc371141b2b862a7f8718</t>
        </is>
      </c>
      <c r="E2941" t="inlineStr">
        <is>
          <t xml:space="preserve">Episode 78: Konfrontation</t>
        </is>
      </c>
      <c r="F2941">
        <v>78</v>
      </c>
      <c r="G2941" t="inlineStr">
        <is>
          <t xml:space="preserve">5:12-5:18</t>
        </is>
      </c>
      <c r="H2941" t="inlineStr">
        <is>
          <t xml:space="preserve">Resolved</t>
        </is>
      </c>
      <c r="I2941" t="inlineStr">
        <is>
          <t xml:space="preserve">Remarks: [Script Error]
Line from script:
"Sie wusste, dass Aurora kÃ¤mpfen konnte, warum also willigte sie so einfach ein?"
-----
Note (if required): Pronoun / logic issue. The second â€œsieâ€_x009d_ is unclear and seems to refer to Aurora, but Trent is the one agreeing. Suggested: â€œSie wusste, dass Aurora kÃ¤mpfen konnte. Warum also willigte Trent so einfach ein?â€_x009d_</t>
        </is>
      </c>
      <c r="J2941" t="inlineStr">
        <is>
          <t xml:space="preserve">VOA</t>
        </is>
      </c>
      <c r="K2941" t="inlineStr">
        <is>
          <t xml:space="preserve">Script Error</t>
        </is>
      </c>
      <c r="L2941" t="inlineStr">
        <is>
          <t xml:space="preserve">Script error</t>
        </is>
      </c>
      <c r="M2941" t="str">
        <f>IFERROR(IF(VLOOKUP(L2941,'Quantification'!$A:$B,2,FALSE)&amp;""="","Unclassified",VLOOKUP(L2941,'Quantification'!$A:$B,2,FALSE)),"Unclassified")</f>
        <v>Major</v>
      </c>
      <c r="N2941" t="inlineStr">
        <is>
          <t xml:space="preserve">con-khera.mirjam@pocketfm.com</t>
        </is>
      </c>
      <c r="O2941" t="inlineStr">
        <is>
          <t xml:space="preserve">Issues found in raw</t>
        </is>
      </c>
      <c r="P2941" t="str">
        <f>IF(OR(O2941="Issues found in master",O2941="Final master"),"Master",IF(OR(O2941="Ready for Master",O2941="Issues found in raw",O2941="Raw under QC",O2941="Issues resolved in raw"),"Raw","-"))</f>
        <v>Raw</v>
      </c>
      <c r="Q2941" s="13">
        <v>46261.15138888889</v>
      </c>
      <c r="R2941" t="inlineStr">
        <is>
          <t xml:space="preserve">2026-08 (Aug)</t>
        </is>
      </c>
      <c r="S2941">
        <f>IF(M2941="Not an error",0,IF(COUNTIFS($A$2:$A2941,$A2941,$D$2:$D2941,$D2941,$M$2:$M2941,"&lt;&gt;Not an error")=1,1,0))</f>
        <v>0</v>
      </c>
      <c r="T2941">
        <f>IF(M2941&lt;&gt;"Major",0,IF(COUNTIFS($A$2:$A2941,$A2941,$D$2:$D2941,$D2941,$M$2:$M2941,"Major")=1,1,0))</f>
        <v>0</v>
      </c>
      <c r="U2941">
        <f>IF(M2941&lt;&gt;"Minor",0,IF(COUNTIFS($A$2:$A2941,$A2941,$D$2:$D2941,$D2941,$M$2:$M2941,"Minor")=1,1,0))</f>
        <v>0</v>
      </c>
    </row>
    <row r="2942">
      <c r="A2942" t="inlineStr">
        <is>
          <t xml:space="preserve">9a175f97e92a638a5697307799ea3b8b8f419aac</t>
        </is>
      </c>
      <c r="B2942" t="inlineStr">
        <is>
          <t xml:space="preserve">The Miracle Heiress</t>
        </is>
      </c>
      <c r="C2942" t="inlineStr">
        <is>
          <t xml:space="preserve">Die Wundererbin</t>
        </is>
      </c>
      <c r="D2942" t="inlineStr">
        <is>
          <t xml:space="preserve">11f4145f2c6aa3fd4b636964d50c1daa0beede22</t>
        </is>
      </c>
      <c r="E2942" t="inlineStr">
        <is>
          <t xml:space="preserve">Episode 79: Aurora Wurde Verletzt</t>
        </is>
      </c>
      <c r="F2942">
        <v>79</v>
      </c>
      <c r="G2942" t="inlineStr">
        <is>
          <t xml:space="preserve">0:00-0:16</t>
        </is>
      </c>
      <c r="H2942" t="inlineStr">
        <is>
          <t xml:space="preserve">Resolved</t>
        </is>
      </c>
      <c r="I2942" t="inlineStr">
        <is>
          <t xml:space="preserve">Remarks: [Script Error]
Line from script:
"Aurora brachte Lucy und ihre Mutter in einer ihrer eigenen Wohnungen unter. Kurz nach ihrem Treffen wurde sie, während sie auf Damien wartete, von Mackenzie und ihrem Bruder Trent überfallen. Aurora wischte mit ihnen und ihren angeheuerten Schlägern den Boden."
-----
Note (if required): Recap / repetition issue. This summarizes events that were already established and can be removed so the episode starts directly with the new scene.</t>
        </is>
      </c>
      <c r="J2942" t="inlineStr">
        <is>
          <t xml:space="preserve">VOA</t>
        </is>
      </c>
      <c r="K2942" t="inlineStr">
        <is>
          <t xml:space="preserve">Script Error</t>
        </is>
      </c>
      <c r="L2942" t="inlineStr">
        <is>
          <t xml:space="preserve">Script error</t>
        </is>
      </c>
      <c r="M2942" t="str">
        <f>IFERROR(IF(VLOOKUP(L2942,'Quantification'!$A:$B,2,FALSE)&amp;""="","Unclassified",VLOOKUP(L2942,'Quantification'!$A:$B,2,FALSE)),"Unclassified")</f>
        <v>Major</v>
      </c>
      <c r="N2942" t="inlineStr">
        <is>
          <t xml:space="preserve">con-khera.mirjam@pocketfm.com</t>
        </is>
      </c>
      <c r="O2942" t="inlineStr">
        <is>
          <t xml:space="preserve">Issues found in raw</t>
        </is>
      </c>
      <c r="P2942" t="str">
        <f>IF(OR(O2942="Issues found in master",O2942="Final master"),"Master",IF(OR(O2942="Ready for Master",O2942="Issues found in raw",O2942="Raw under QC",O2942="Issues resolved in raw"),"Raw","-"))</f>
        <v>Raw</v>
      </c>
      <c r="Q2942" s="13">
        <v>46261.15138888889</v>
      </c>
      <c r="R2942" t="inlineStr">
        <is>
          <t xml:space="preserve">2026-08 (Aug)</t>
        </is>
      </c>
      <c r="S2942">
        <f>IF(M2942="Not an error",0,IF(COUNTIFS($A$2:$A2942,$A2942,$D$2:$D2942,$D2942,$M$2:$M2942,"&lt;&gt;Not an error")=1,1,0))</f>
        <v>1</v>
      </c>
      <c r="T2942">
        <f>IF(M2942&lt;&gt;"Major",0,IF(COUNTIFS($A$2:$A2942,$A2942,$D$2:$D2942,$D2942,$M$2:$M2942,"Major")=1,1,0))</f>
        <v>1</v>
      </c>
      <c r="U2942">
        <f>IF(M2942&lt;&gt;"Minor",0,IF(COUNTIFS($A$2:$A2942,$A2942,$D$2:$D2942,$D2942,$M$2:$M2942,"Minor")=1,1,0))</f>
        <v>0</v>
      </c>
    </row>
    <row r="2943">
      <c r="A2943" t="inlineStr">
        <is>
          <t xml:space="preserve">9a175f97e92a638a5697307799ea3b8b8f419aac</t>
        </is>
      </c>
      <c r="B2943" t="inlineStr">
        <is>
          <t xml:space="preserve">The Miracle Heiress</t>
        </is>
      </c>
      <c r="C2943" t="inlineStr">
        <is>
          <t xml:space="preserve">Die Wundererbin</t>
        </is>
      </c>
      <c r="D2943" t="inlineStr">
        <is>
          <t xml:space="preserve">11f4145f2c6aa3fd4b636964d50c1daa0beede22</t>
        </is>
      </c>
      <c r="E2943" t="inlineStr">
        <is>
          <t xml:space="preserve">Episode 79: Aurora Wurde Verletzt</t>
        </is>
      </c>
      <c r="F2943">
        <v>79</v>
      </c>
      <c r="G2943" t="inlineStr">
        <is>
          <t xml:space="preserve">1:04-1:07</t>
        </is>
      </c>
      <c r="H2943" t="inlineStr">
        <is>
          <t xml:space="preserve">Ignore</t>
        </is>
      </c>
      <c r="I2943" t="inlineStr">
        <is>
          <t xml:space="preserve">Remarks: [Script Error]
Line from script:
"Aurora stand am StraÃŸenrand, als wÃ¤re nichts geschehen."
-----
Note (if required): Blocking / continuity issue. Aurora should first be shown returning to the roadside after the fight / confrontation. Suggested: add a brief transition such as â€œAurora kehrte zum StraÃŸenrand zurÃ¼ck und stand dort, als wÃ¤re nichts geschehen.â€_x009d_</t>
        </is>
      </c>
      <c r="J2943" t="inlineStr">
        <is>
          <t xml:space="preserve">VOA</t>
        </is>
      </c>
      <c r="K2943" t="inlineStr">
        <is>
          <t xml:space="preserve">Script Error</t>
        </is>
      </c>
      <c r="L2943" t="inlineStr">
        <is>
          <t xml:space="preserve">Script error</t>
        </is>
      </c>
      <c r="M2943" t="str">
        <f>IFERROR(IF(VLOOKUP(L2943,'Quantification'!$A:$B,2,FALSE)&amp;""="","Unclassified",VLOOKUP(L2943,'Quantification'!$A:$B,2,FALSE)),"Unclassified")</f>
        <v>Major</v>
      </c>
      <c r="N2943" t="inlineStr">
        <is>
          <t xml:space="preserve">con-khera.mirjam@pocketfm.com</t>
        </is>
      </c>
      <c r="O2943" t="inlineStr">
        <is>
          <t xml:space="preserve">Issues found in raw</t>
        </is>
      </c>
      <c r="P2943" t="str">
        <f>IF(OR(O2943="Issues found in master",O2943="Final master"),"Master",IF(OR(O2943="Ready for Master",O2943="Issues found in raw",O2943="Raw under QC",O2943="Issues resolved in raw"),"Raw","-"))</f>
        <v>Raw</v>
      </c>
      <c r="Q2943" s="13">
        <v>46261.15138888889</v>
      </c>
      <c r="R2943" t="inlineStr">
        <is>
          <t xml:space="preserve">2026-08 (Aug)</t>
        </is>
      </c>
      <c r="S2943">
        <f>IF(M2943="Not an error",0,IF(COUNTIFS($A$2:$A2943,$A2943,$D$2:$D2943,$D2943,$M$2:$M2943,"&lt;&gt;Not an error")=1,1,0))</f>
        <v>0</v>
      </c>
      <c r="T2943">
        <f>IF(M2943&lt;&gt;"Major",0,IF(COUNTIFS($A$2:$A2943,$A2943,$D$2:$D2943,$D2943,$M$2:$M2943,"Major")=1,1,0))</f>
        <v>0</v>
      </c>
      <c r="U2943">
        <f>IF(M2943&lt;&gt;"Minor",0,IF(COUNTIFS($A$2:$A2943,$A2943,$D$2:$D2943,$D2943,$M$2:$M2943,"Minor")=1,1,0))</f>
        <v>0</v>
      </c>
    </row>
    <row r="2944">
      <c r="A2944" t="inlineStr">
        <is>
          <t xml:space="preserve">9a175f97e92a638a5697307799ea3b8b8f419aac</t>
        </is>
      </c>
      <c r="B2944" t="inlineStr">
        <is>
          <t xml:space="preserve">The Miracle Heiress</t>
        </is>
      </c>
      <c r="C2944" t="inlineStr">
        <is>
          <t xml:space="preserve">Die Wundererbin</t>
        </is>
      </c>
      <c r="D2944" t="inlineStr">
        <is>
          <t xml:space="preserve">11f4145f2c6aa3fd4b636964d50c1daa0beede22</t>
        </is>
      </c>
      <c r="E2944" t="inlineStr">
        <is>
          <t xml:space="preserve">Episode 79: Aurora Wurde Verletzt</t>
        </is>
      </c>
      <c r="F2944">
        <v>79</v>
      </c>
      <c r="G2944" t="inlineStr">
        <is>
          <t xml:space="preserve">1:50-1:54</t>
        </is>
      </c>
      <c r="H2944" t="inlineStr">
        <is>
          <t xml:space="preserve">Resolved</t>
        </is>
      </c>
      <c r="I2944" t="inlineStr">
        <is>
          <t xml:space="preserve">Remarks: [Tone / Relationship Issue]
Line from script:
"FÃ¼r mich wirst du immer ein Kind sein, egal wie alt du wirst."
-----
Note (if required): Relationship / tone issue. Damien should not tell his love interest that she will always be a child to him. This makes the romantic dynamic feel infantilizing and uncomfortable. Suggested: revise to something protective but not childlike, e.g. â€œFÃ¼r mich wirst du immer jemand sein, auf den ich aufpassen will.â€_x009d_</t>
        </is>
      </c>
      <c r="J2944" t="inlineStr">
        <is>
          <t xml:space="preserve">VOA</t>
        </is>
      </c>
      <c r="K2944" t="inlineStr">
        <is>
          <t xml:space="preserve">Script Error</t>
        </is>
      </c>
      <c r="L2944" t="inlineStr">
        <is>
          <t xml:space="preserve">Script error</t>
        </is>
      </c>
      <c r="M2944" t="str">
        <f>IFERROR(IF(VLOOKUP(L2944,'Quantification'!$A:$B,2,FALSE)&amp;""="","Unclassified",VLOOKUP(L2944,'Quantification'!$A:$B,2,FALSE)),"Unclassified")</f>
        <v>Major</v>
      </c>
      <c r="N2944" t="inlineStr">
        <is>
          <t xml:space="preserve">con-khera.mirjam@pocketfm.com</t>
        </is>
      </c>
      <c r="O2944" t="inlineStr">
        <is>
          <t xml:space="preserve">Issues found in raw</t>
        </is>
      </c>
      <c r="P2944" t="str">
        <f>IF(OR(O2944="Issues found in master",O2944="Final master"),"Master",IF(OR(O2944="Ready for Master",O2944="Issues found in raw",O2944="Raw under QC",O2944="Issues resolved in raw"),"Raw","-"))</f>
        <v>Raw</v>
      </c>
      <c r="Q2944" s="13">
        <v>46261.15138888889</v>
      </c>
      <c r="R2944" t="inlineStr">
        <is>
          <t xml:space="preserve">2026-08 (Aug)</t>
        </is>
      </c>
      <c r="S2944">
        <f>IF(M2944="Not an error",0,IF(COUNTIFS($A$2:$A2944,$A2944,$D$2:$D2944,$D2944,$M$2:$M2944,"&lt;&gt;Not an error")=1,1,0))</f>
        <v>0</v>
      </c>
      <c r="T2944">
        <f>IF(M2944&lt;&gt;"Major",0,IF(COUNTIFS($A$2:$A2944,$A2944,$D$2:$D2944,$D2944,$M$2:$M2944,"Major")=1,1,0))</f>
        <v>0</v>
      </c>
      <c r="U2944">
        <f>IF(M2944&lt;&gt;"Minor",0,IF(COUNTIFS($A$2:$A2944,$A2944,$D$2:$D2944,$D2944,$M$2:$M2944,"Minor")=1,1,0))</f>
        <v>0</v>
      </c>
    </row>
    <row r="2945">
      <c r="A2945" t="inlineStr">
        <is>
          <t xml:space="preserve">9a175f97e92a638a5697307799ea3b8b8f419aac</t>
        </is>
      </c>
      <c r="B2945" t="inlineStr">
        <is>
          <t xml:space="preserve">The Miracle Heiress</t>
        </is>
      </c>
      <c r="C2945" t="inlineStr">
        <is>
          <t xml:space="preserve">Die Wundererbin</t>
        </is>
      </c>
      <c r="D2945" t="inlineStr">
        <is>
          <t xml:space="preserve">11f4145f2c6aa3fd4b636964d50c1daa0beede22</t>
        </is>
      </c>
      <c r="E2945" t="inlineStr">
        <is>
          <t xml:space="preserve">Episode 79: Aurora Wurde Verletzt</t>
        </is>
      </c>
      <c r="F2945">
        <v>79</v>
      </c>
      <c r="G2945" t="inlineStr">
        <is>
          <t xml:space="preserve">6:30-6:38</t>
        </is>
      </c>
      <c r="H2945" t="inlineStr">
        <is>
          <t xml:space="preserve">Resolved</t>
        </is>
      </c>
      <c r="I2945" t="inlineStr">
        <is>
          <t xml:space="preserve">Remarks: [Script Error]
Line from script:
"Die kleine Verletzung war Aurora gleichgÃ¼ltig, aber zu sehen, wie wichtig sie Damien war, durchstrÃ¶mte sie eine Welle der WÃ¤rme."
-----
Note (if required): Grammar / sentence structure issue. The second half of the sentence is incomplete / awkward. Suggested: â€œDie kleine Verletzung war Aurora gleichgÃ¼ltig, aber als sie sah, wie wichtig sie Damien war, durchstrÃ¶mte sie eine Welle der WÃ¤rme.â€_x009d_</t>
        </is>
      </c>
      <c r="J2945" t="inlineStr">
        <is>
          <t xml:space="preserve">VOA</t>
        </is>
      </c>
      <c r="K2945" t="inlineStr">
        <is>
          <t xml:space="preserve">Script Error</t>
        </is>
      </c>
      <c r="L2945" t="inlineStr">
        <is>
          <t xml:space="preserve">Script error</t>
        </is>
      </c>
      <c r="M2945" t="str">
        <f>IFERROR(IF(VLOOKUP(L2945,'Quantification'!$A:$B,2,FALSE)&amp;""="","Unclassified",VLOOKUP(L2945,'Quantification'!$A:$B,2,FALSE)),"Unclassified")</f>
        <v>Major</v>
      </c>
      <c r="N2945" t="inlineStr">
        <is>
          <t xml:space="preserve">con-khera.mirjam@pocketfm.com</t>
        </is>
      </c>
      <c r="O2945" t="inlineStr">
        <is>
          <t xml:space="preserve">Issues found in raw</t>
        </is>
      </c>
      <c r="P2945" t="str">
        <f>IF(OR(O2945="Issues found in master",O2945="Final master"),"Master",IF(OR(O2945="Ready for Master",O2945="Issues found in raw",O2945="Raw under QC",O2945="Issues resolved in raw"),"Raw","-"))</f>
        <v>Raw</v>
      </c>
      <c r="Q2945" s="13">
        <v>46261.15138888889</v>
      </c>
      <c r="R2945" t="inlineStr">
        <is>
          <t xml:space="preserve">2026-08 (Aug)</t>
        </is>
      </c>
      <c r="S2945">
        <f>IF(M2945="Not an error",0,IF(COUNTIFS($A$2:$A2945,$A2945,$D$2:$D2945,$D2945,$M$2:$M2945,"&lt;&gt;Not an error")=1,1,0))</f>
        <v>0</v>
      </c>
      <c r="T2945">
        <f>IF(M2945&lt;&gt;"Major",0,IF(COUNTIFS($A$2:$A2945,$A2945,$D$2:$D2945,$D2945,$M$2:$M2945,"Major")=1,1,0))</f>
        <v>0</v>
      </c>
      <c r="U2945">
        <f>IF(M2945&lt;&gt;"Minor",0,IF(COUNTIFS($A$2:$A2945,$A2945,$D$2:$D2945,$D2945,$M$2:$M2945,"Minor")=1,1,0))</f>
        <v>0</v>
      </c>
    </row>
    <row r="2946">
      <c r="A2946" t="inlineStr">
        <is>
          <t xml:space="preserve">9a175f97e92a638a5697307799ea3b8b8f419aac</t>
        </is>
      </c>
      <c r="B2946" t="inlineStr">
        <is>
          <t xml:space="preserve">The Miracle Heiress</t>
        </is>
      </c>
      <c r="C2946" t="inlineStr">
        <is>
          <t xml:space="preserve">Die Wundererbin</t>
        </is>
      </c>
      <c r="D2946" t="inlineStr">
        <is>
          <t xml:space="preserve">11f4145f2c6aa3fd4b636964d50c1daa0beede22</t>
        </is>
      </c>
      <c r="E2946" t="inlineStr">
        <is>
          <t xml:space="preserve">Episode 79: Aurora Wurde Verletzt</t>
        </is>
      </c>
      <c r="F2946">
        <v>79</v>
      </c>
      <c r="G2946" t="inlineStr">
        <is>
          <t xml:space="preserve">7:54-7:58</t>
        </is>
      </c>
      <c r="H2946" t="inlineStr">
        <is>
          <t xml:space="preserve">Resolved</t>
        </is>
      </c>
      <c r="I2946" t="inlineStr">
        <is>
          <t xml:space="preserve">Remarks: [Mispronunciation]
Line from script:
"Sie sollten an einem so luxuriÃ¶sen Ort leben?"
-----
Note (if required): â€œOrtâ€_x009d_ is mispronounced as â€œOrkâ€_x009d_ in the audio.</t>
        </is>
      </c>
      <c r="J2946" t="inlineStr">
        <is>
          <t xml:space="preserve">VOA</t>
        </is>
      </c>
      <c r="K2946" t="inlineStr">
        <is>
          <t xml:space="preserve">Mispronunciation</t>
        </is>
      </c>
      <c r="L2946" t="inlineStr">
        <is>
          <t xml:space="preserve">Mispronunciation</t>
        </is>
      </c>
      <c r="M2946" t="str">
        <f>IFERROR(IF(VLOOKUP(L2946,'Quantification'!$A:$B,2,FALSE)&amp;""="","Unclassified",VLOOKUP(L2946,'Quantification'!$A:$B,2,FALSE)),"Unclassified")</f>
        <v>Major</v>
      </c>
      <c r="N2946" t="inlineStr">
        <is>
          <t xml:space="preserve">con-khera.mirjam@pocketfm.com</t>
        </is>
      </c>
      <c r="O2946" t="inlineStr">
        <is>
          <t xml:space="preserve">Issues found in raw</t>
        </is>
      </c>
      <c r="P2946" t="str">
        <f>IF(OR(O2946="Issues found in master",O2946="Final master"),"Master",IF(OR(O2946="Ready for Master",O2946="Issues found in raw",O2946="Raw under QC",O2946="Issues resolved in raw"),"Raw","-"))</f>
        <v>Raw</v>
      </c>
      <c r="Q2946" s="13">
        <v>46261.15138888889</v>
      </c>
      <c r="R2946" t="inlineStr">
        <is>
          <t xml:space="preserve">2026-08 (Aug)</t>
        </is>
      </c>
      <c r="S2946">
        <f>IF(M2946="Not an error",0,IF(COUNTIFS($A$2:$A2946,$A2946,$D$2:$D2946,$D2946,$M$2:$M2946,"&lt;&gt;Not an error")=1,1,0))</f>
        <v>0</v>
      </c>
      <c r="T2946">
        <f>IF(M2946&lt;&gt;"Major",0,IF(COUNTIFS($A$2:$A2946,$A2946,$D$2:$D2946,$D2946,$M$2:$M2946,"Major")=1,1,0))</f>
        <v>0</v>
      </c>
      <c r="U2946">
        <f>IF(M2946&lt;&gt;"Minor",0,IF(COUNTIFS($A$2:$A2946,$A2946,$D$2:$D2946,$D2946,$M$2:$M2946,"Minor")=1,1,0))</f>
        <v>0</v>
      </c>
    </row>
    <row r="2947">
      <c r="A2947" t="inlineStr">
        <is>
          <t xml:space="preserve">9a175f97e92a638a5697307799ea3b8b8f419aac</t>
        </is>
      </c>
      <c r="B2947" t="inlineStr">
        <is>
          <t xml:space="preserve">The Miracle Heiress</t>
        </is>
      </c>
      <c r="C2947" t="inlineStr">
        <is>
          <t xml:space="preserve">Die Wundererbin</t>
        </is>
      </c>
      <c r="D2947" t="inlineStr">
        <is>
          <t xml:space="preserve">11f4145f2c6aa3fd4b636964d50c1daa0beede22</t>
        </is>
      </c>
      <c r="E2947" t="inlineStr">
        <is>
          <t xml:space="preserve">Episode 79: Aurora Wurde Verletzt</t>
        </is>
      </c>
      <c r="F2947">
        <v>79</v>
      </c>
      <c r="G2947" t="inlineStr">
        <is>
          <t xml:space="preserve">8:32-8:36</t>
        </is>
      </c>
      <c r="H2947" t="inlineStr">
        <is>
          <t xml:space="preserve">Resolved</t>
        </is>
      </c>
      <c r="I2947" t="inlineStr">
        <is>
          <t xml:space="preserve">Remarks: [Script Error]
Line from script:
"Nach dem Abendessen setzte Damien Aurora bei ihrem BÃ¼ro ab."
-----
Note (if required): Continuity issue. This should be lunch, not dinner. Suggested: â€œNach dem Mittagessen setzte Damien Aurora bei ihrem BÃ¼ro ab.â€_x009d_</t>
        </is>
      </c>
      <c r="J2947" t="inlineStr">
        <is>
          <t xml:space="preserve">VOA</t>
        </is>
      </c>
      <c r="K2947" t="inlineStr">
        <is>
          <t xml:space="preserve">Script Error</t>
        </is>
      </c>
      <c r="L2947" t="inlineStr">
        <is>
          <t xml:space="preserve">Script error</t>
        </is>
      </c>
      <c r="M2947" t="str">
        <f>IFERROR(IF(VLOOKUP(L2947,'Quantification'!$A:$B,2,FALSE)&amp;""="","Unclassified",VLOOKUP(L2947,'Quantification'!$A:$B,2,FALSE)),"Unclassified")</f>
        <v>Major</v>
      </c>
      <c r="N2947" t="inlineStr">
        <is>
          <t xml:space="preserve">con-khera.mirjam@pocketfm.com</t>
        </is>
      </c>
      <c r="O2947" t="inlineStr">
        <is>
          <t xml:space="preserve">Issues found in raw</t>
        </is>
      </c>
      <c r="P2947" t="str">
        <f>IF(OR(O2947="Issues found in master",O2947="Final master"),"Master",IF(OR(O2947="Ready for Master",O2947="Issues found in raw",O2947="Raw under QC",O2947="Issues resolved in raw"),"Raw","-"))</f>
        <v>Raw</v>
      </c>
      <c r="Q2947" s="13">
        <v>46261.15138888889</v>
      </c>
      <c r="R2947" t="inlineStr">
        <is>
          <t xml:space="preserve">2026-08 (Aug)</t>
        </is>
      </c>
      <c r="S2947">
        <f>IF(M2947="Not an error",0,IF(COUNTIFS($A$2:$A2947,$A2947,$D$2:$D2947,$D2947,$M$2:$M2947,"&lt;&gt;Not an error")=1,1,0))</f>
        <v>0</v>
      </c>
      <c r="T2947">
        <f>IF(M2947&lt;&gt;"Major",0,IF(COUNTIFS($A$2:$A2947,$A2947,$D$2:$D2947,$D2947,$M$2:$M2947,"Major")=1,1,0))</f>
        <v>0</v>
      </c>
      <c r="U2947">
        <f>IF(M2947&lt;&gt;"Minor",0,IF(COUNTIFS($A$2:$A2947,$A2947,$D$2:$D2947,$D2947,$M$2:$M2947,"Minor")=1,1,0))</f>
        <v>0</v>
      </c>
    </row>
    <row r="2948">
      <c r="A2948" t="inlineStr">
        <is>
          <t xml:space="preserve">9a175f97e92a638a5697307799ea3b8b8f419aac</t>
        </is>
      </c>
      <c r="B2948" t="inlineStr">
        <is>
          <t xml:space="preserve">The Miracle Heiress</t>
        </is>
      </c>
      <c r="C2948" t="inlineStr">
        <is>
          <t xml:space="preserve">Die Wundererbin</t>
        </is>
      </c>
      <c r="D2948" t="inlineStr">
        <is>
          <t xml:space="preserve">11f4145f2c6aa3fd4b636964d50c1daa0beede22</t>
        </is>
      </c>
      <c r="E2948" t="inlineStr">
        <is>
          <t xml:space="preserve">Episode 79: Aurora Wurde Verletzt</t>
        </is>
      </c>
      <c r="F2948">
        <v>79</v>
      </c>
      <c r="G2948" t="inlineStr">
        <is>
          <t xml:space="preserve">8:36-8:42</t>
        </is>
      </c>
      <c r="H2948" t="inlineStr">
        <is>
          <t xml:space="preserve">Resolved</t>
        </is>
      </c>
      <c r="I2948" t="inlineStr">
        <is>
          <t xml:space="preserve">Remarks: [Script Error]
Line from script:
"In dem Moment, als sie weg war, setzte er seinen Ermittler Jacob auf den Fall an."
-----
Note (if required): Character continuity issue. Jacob is Damienâ€™s assistant, not his investigator. Suggested: â€œ... setzte er seinen Assistenten Jacob auf den Fall an.â€_x009d_</t>
        </is>
      </c>
      <c r="J2948" t="inlineStr">
        <is>
          <t xml:space="preserve">VOA</t>
        </is>
      </c>
      <c r="K2948" t="inlineStr">
        <is>
          <t xml:space="preserve">Script Error</t>
        </is>
      </c>
      <c r="L2948" t="inlineStr">
        <is>
          <t xml:space="preserve">Script error</t>
        </is>
      </c>
      <c r="M2948" t="str">
        <f>IFERROR(IF(VLOOKUP(L2948,'Quantification'!$A:$B,2,FALSE)&amp;""="","Unclassified",VLOOKUP(L2948,'Quantification'!$A:$B,2,FALSE)),"Unclassified")</f>
        <v>Major</v>
      </c>
      <c r="N2948" t="inlineStr">
        <is>
          <t xml:space="preserve">con-khera.mirjam@pocketfm.com</t>
        </is>
      </c>
      <c r="O2948" t="inlineStr">
        <is>
          <t xml:space="preserve">Issues found in raw</t>
        </is>
      </c>
      <c r="P2948" t="str">
        <f>IF(OR(O2948="Issues found in master",O2948="Final master"),"Master",IF(OR(O2948="Ready for Master",O2948="Issues found in raw",O2948="Raw under QC",O2948="Issues resolved in raw"),"Raw","-"))</f>
        <v>Raw</v>
      </c>
      <c r="Q2948" s="13">
        <v>46261.15138888889</v>
      </c>
      <c r="R2948" t="inlineStr">
        <is>
          <t xml:space="preserve">2026-08 (Aug)</t>
        </is>
      </c>
      <c r="S2948">
        <f>IF(M2948="Not an error",0,IF(COUNTIFS($A$2:$A2948,$A2948,$D$2:$D2948,$D2948,$M$2:$M2948,"&lt;&gt;Not an error")=1,1,0))</f>
        <v>0</v>
      </c>
      <c r="T2948">
        <f>IF(M2948&lt;&gt;"Major",0,IF(COUNTIFS($A$2:$A2948,$A2948,$D$2:$D2948,$D2948,$M$2:$M2948,"Major")=1,1,0))</f>
        <v>0</v>
      </c>
      <c r="U2948">
        <f>IF(M2948&lt;&gt;"Minor",0,IF(COUNTIFS($A$2:$A2948,$A2948,$D$2:$D2948,$D2948,$M$2:$M2948,"Minor")=1,1,0))</f>
        <v>0</v>
      </c>
    </row>
    <row r="2949">
      <c r="A2949" t="inlineStr">
        <is>
          <t xml:space="preserve">9a175f97e92a638a5697307799ea3b8b8f419aac</t>
        </is>
      </c>
      <c r="B2949" t="inlineStr">
        <is>
          <t xml:space="preserve">The Miracle Heiress</t>
        </is>
      </c>
      <c r="C2949" t="inlineStr">
        <is>
          <t xml:space="preserve">Die Wundererbin</t>
        </is>
      </c>
      <c r="D2949" t="inlineStr">
        <is>
          <t xml:space="preserve">11f4145f2c6aa3fd4b636964d50c1daa0beede22</t>
        </is>
      </c>
      <c r="E2949" t="inlineStr">
        <is>
          <t xml:space="preserve">Episode 79: Aurora Wurde Verletzt</t>
        </is>
      </c>
      <c r="F2949">
        <v>79</v>
      </c>
      <c r="G2949" t="inlineStr">
        <is>
          <t xml:space="preserve">12:38-12:43</t>
        </is>
      </c>
      <c r="H2949" t="inlineStr">
        <is>
          <t xml:space="preserve">Resolved</t>
        </is>
      </c>
      <c r="I2949" t="inlineStr">
        <is>
          <t xml:space="preserve">Remarks: [Script Error]
Line from script:
"Sie wussten, dass sie nicht nahe genug herangekommen waren, um sie zu berühren."
-----
Note (if required): Logic issue. This contradicts the previous action: if Aurora physically fought and beat them, they did get close enough to be touched. Suggested: revise to clarify that they never managed to land a hit on her.</t>
        </is>
      </c>
      <c r="J2949" t="inlineStr">
        <is>
          <t xml:space="preserve">VOA</t>
        </is>
      </c>
      <c r="K2949" t="inlineStr">
        <is>
          <t xml:space="preserve">Script Error</t>
        </is>
      </c>
      <c r="L2949" t="inlineStr">
        <is>
          <t xml:space="preserve">Script error</t>
        </is>
      </c>
      <c r="M2949" t="str">
        <f>IFERROR(IF(VLOOKUP(L2949,'Quantification'!$A:$B,2,FALSE)&amp;""="","Unclassified",VLOOKUP(L2949,'Quantification'!$A:$B,2,FALSE)),"Unclassified")</f>
        <v>Major</v>
      </c>
      <c r="N2949" t="inlineStr">
        <is>
          <t xml:space="preserve">con-khera.mirjam@pocketfm.com</t>
        </is>
      </c>
      <c r="O2949" t="inlineStr">
        <is>
          <t xml:space="preserve">Issues found in raw</t>
        </is>
      </c>
      <c r="P2949" t="str">
        <f>IF(OR(O2949="Issues found in master",O2949="Final master"),"Master",IF(OR(O2949="Ready for Master",O2949="Issues found in raw",O2949="Raw under QC",O2949="Issues resolved in raw"),"Raw","-"))</f>
        <v>Raw</v>
      </c>
      <c r="Q2949" s="13">
        <v>46261.15138888889</v>
      </c>
      <c r="R2949" t="inlineStr">
        <is>
          <t xml:space="preserve">2026-08 (Aug)</t>
        </is>
      </c>
      <c r="S2949">
        <f>IF(M2949="Not an error",0,IF(COUNTIFS($A$2:$A2949,$A2949,$D$2:$D2949,$D2949,$M$2:$M2949,"&lt;&gt;Not an error")=1,1,0))</f>
        <v>0</v>
      </c>
      <c r="T2949">
        <f>IF(M2949&lt;&gt;"Major",0,IF(COUNTIFS($A$2:$A2949,$A2949,$D$2:$D2949,$D2949,$M$2:$M2949,"Major")=1,1,0))</f>
        <v>0</v>
      </c>
      <c r="U2949">
        <f>IF(M2949&lt;&gt;"Minor",0,IF(COUNTIFS($A$2:$A2949,$A2949,$D$2:$D2949,$D2949,$M$2:$M2949,"Minor")=1,1,0))</f>
        <v>0</v>
      </c>
    </row>
    <row r="2950">
      <c r="A2950" t="inlineStr">
        <is>
          <t xml:space="preserve">9a175f97e92a638a5697307799ea3b8b8f419aac</t>
        </is>
      </c>
      <c r="B2950" t="inlineStr">
        <is>
          <t xml:space="preserve">The Miracle Heiress</t>
        </is>
      </c>
      <c r="C2950" t="inlineStr">
        <is>
          <t xml:space="preserve">Die Wundererbin</t>
        </is>
      </c>
      <c r="D2950" t="inlineStr">
        <is>
          <t xml:space="preserve">c5279ec00ab5a5617e70ab42fa692f1990674638</t>
        </is>
      </c>
      <c r="E2950" t="inlineStr">
        <is>
          <t xml:space="preserve">Episode 80: Keith Fiel Hin</t>
        </is>
      </c>
      <c r="F2950">
        <v>80</v>
      </c>
      <c r="G2950" t="inlineStr">
        <is>
          <t xml:space="preserve">0:00-0:20</t>
        </is>
      </c>
      <c r="H2950" t="inlineStr">
        <is>
          <t xml:space="preserve">Resolved</t>
        </is>
      </c>
      <c r="I2950" t="inlineStr">
        <is>
          <t xml:space="preserve">Remarks: [Script Error]
Line from script:
"Als Damien den leichten Kratzer an Auroras Hand sah, geriet er in Wut und befahl, die Schläger zusammenzutreiben. Einer von ihnen versicherte Damien, dass niemand ihr auch nur ein Haar gekrümmt habe. Tatsächlich behauptete er, Aurora habe sie alle im Alleingang windelweich geprügelt."
-----
Note (if required): Recap / repetition issue. This summarizes events that were already established and can be removed so the episode continues directly with the next new beat.</t>
        </is>
      </c>
      <c r="J2950" t="inlineStr">
        <is>
          <t xml:space="preserve">VOA</t>
        </is>
      </c>
      <c r="K2950" t="inlineStr">
        <is>
          <t xml:space="preserve">Script Error</t>
        </is>
      </c>
      <c r="L2950" t="inlineStr">
        <is>
          <t xml:space="preserve">Script error</t>
        </is>
      </c>
      <c r="M2950" t="str">
        <f>IFERROR(IF(VLOOKUP(L2950,'Quantification'!$A:$B,2,FALSE)&amp;""="","Unclassified",VLOOKUP(L2950,'Quantification'!$A:$B,2,FALSE)),"Unclassified")</f>
        <v>Major</v>
      </c>
      <c r="N2950" t="inlineStr">
        <is>
          <t xml:space="preserve">con-khera.mirjam@pocketfm.com</t>
        </is>
      </c>
      <c r="O2950" t="inlineStr">
        <is>
          <t xml:space="preserve">Issues found in raw</t>
        </is>
      </c>
      <c r="P2950" t="str">
        <f>IF(OR(O2950="Issues found in master",O2950="Final master"),"Master",IF(OR(O2950="Ready for Master",O2950="Issues found in raw",O2950="Raw under QC",O2950="Issues resolved in raw"),"Raw","-"))</f>
        <v>Raw</v>
      </c>
      <c r="Q2950" s="13">
        <v>46261.15138888889</v>
      </c>
      <c r="R2950" t="inlineStr">
        <is>
          <t xml:space="preserve">2026-08 (Aug)</t>
        </is>
      </c>
      <c r="S2950">
        <f>IF(M2950="Not an error",0,IF(COUNTIFS($A$2:$A2950,$A2950,$D$2:$D2950,$D2950,$M$2:$M2950,"&lt;&gt;Not an error")=1,1,0))</f>
        <v>1</v>
      </c>
      <c r="T2950">
        <f>IF(M2950&lt;&gt;"Major",0,IF(COUNTIFS($A$2:$A2950,$A2950,$D$2:$D2950,$D2950,$M$2:$M2950,"Major")=1,1,0))</f>
        <v>1</v>
      </c>
      <c r="U2950">
        <f>IF(M2950&lt;&gt;"Minor",0,IF(COUNTIFS($A$2:$A2950,$A2950,$D$2:$D2950,$D2950,$M$2:$M2950,"Minor")=1,1,0))</f>
        <v>0</v>
      </c>
    </row>
    <row r="2951">
      <c r="A2951" t="inlineStr">
        <is>
          <t xml:space="preserve">9a175f97e92a638a5697307799ea3b8b8f419aac</t>
        </is>
      </c>
      <c r="B2951" t="inlineStr">
        <is>
          <t xml:space="preserve">The Miracle Heiress</t>
        </is>
      </c>
      <c r="C2951" t="inlineStr">
        <is>
          <t xml:space="preserve">Die Wundererbin</t>
        </is>
      </c>
      <c r="D2951" t="inlineStr">
        <is>
          <t xml:space="preserve">c5279ec00ab5a5617e70ab42fa692f1990674638</t>
        </is>
      </c>
      <c r="E2951" t="inlineStr">
        <is>
          <t xml:space="preserve">Episode 80: Keith Fiel Hin</t>
        </is>
      </c>
      <c r="F2951">
        <v>80</v>
      </c>
      <c r="G2951" t="inlineStr">
        <is>
          <t xml:space="preserve">0:48-0:56</t>
        </is>
      </c>
      <c r="H2951" t="inlineStr">
        <is>
          <t xml:space="preserve">Resolved</t>
        </is>
      </c>
      <c r="I2951" t="inlineStr">
        <is>
          <t xml:space="preserve">Remarks: [Script Error]
Line from script:
"Zuerst prÃ¼gelt dieses furchterregende MÃ¤dchen sie halb tot, und jetzt bringt sie ihren Freund mit, um ihnen den Rest zu geben."
-----
Note (if required): Tense issue. This should be in past tense because the beating already happened. Suggested: â€œZuerst hat dieses furchterregende MÃ¤dchen sie halb tot geprÃ¼gelt, und jetzt bringt sie ihren Freund mit, um ihnen den Rest zu geben.â€_x009d_</t>
        </is>
      </c>
      <c r="J2951" t="inlineStr">
        <is>
          <t xml:space="preserve">VOA</t>
        </is>
      </c>
      <c r="K2951" t="inlineStr">
        <is>
          <t xml:space="preserve">Script Error</t>
        </is>
      </c>
      <c r="L2951" t="inlineStr">
        <is>
          <t xml:space="preserve">Script error</t>
        </is>
      </c>
      <c r="M2951" t="str">
        <f>IFERROR(IF(VLOOKUP(L2951,'Quantification'!$A:$B,2,FALSE)&amp;""="","Unclassified",VLOOKUP(L2951,'Quantification'!$A:$B,2,FALSE)),"Unclassified")</f>
        <v>Major</v>
      </c>
      <c r="N2951" t="inlineStr">
        <is>
          <t xml:space="preserve">con-khera.mirjam@pocketfm.com</t>
        </is>
      </c>
      <c r="O2951" t="inlineStr">
        <is>
          <t xml:space="preserve">Issues found in raw</t>
        </is>
      </c>
      <c r="P2951" t="str">
        <f>IF(OR(O2951="Issues found in master",O2951="Final master"),"Master",IF(OR(O2951="Ready for Master",O2951="Issues found in raw",O2951="Raw under QC",O2951="Issues resolved in raw"),"Raw","-"))</f>
        <v>Raw</v>
      </c>
      <c r="Q2951" s="13">
        <v>46261.15138888889</v>
      </c>
      <c r="R2951" t="inlineStr">
        <is>
          <t xml:space="preserve">2026-08 (Aug)</t>
        </is>
      </c>
      <c r="S2951">
        <f>IF(M2951="Not an error",0,IF(COUNTIFS($A$2:$A2951,$A2951,$D$2:$D2951,$D2951,$M$2:$M2951,"&lt;&gt;Not an error")=1,1,0))</f>
        <v>0</v>
      </c>
      <c r="T2951">
        <f>IF(M2951&lt;&gt;"Major",0,IF(COUNTIFS($A$2:$A2951,$A2951,$D$2:$D2951,$D2951,$M$2:$M2951,"Major")=1,1,0))</f>
        <v>0</v>
      </c>
      <c r="U2951">
        <f>IF(M2951&lt;&gt;"Minor",0,IF(COUNTIFS($A$2:$A2951,$A2951,$D$2:$D2951,$D2951,$M$2:$M2951,"Minor")=1,1,0))</f>
        <v>0</v>
      </c>
    </row>
    <row r="2952">
      <c r="A2952" t="inlineStr">
        <is>
          <t xml:space="preserve">9a175f97e92a638a5697307799ea3b8b8f419aac</t>
        </is>
      </c>
      <c r="B2952" t="inlineStr">
        <is>
          <t xml:space="preserve">The Miracle Heiress</t>
        </is>
      </c>
      <c r="C2952" t="inlineStr">
        <is>
          <t xml:space="preserve">Die Wundererbin</t>
        </is>
      </c>
      <c r="D2952" t="inlineStr">
        <is>
          <t xml:space="preserve">c5279ec00ab5a5617e70ab42fa692f1990674638</t>
        </is>
      </c>
      <c r="E2952" t="inlineStr">
        <is>
          <t xml:space="preserve">Episode 80: Keith Fiel Hin</t>
        </is>
      </c>
      <c r="F2952">
        <v>80</v>
      </c>
      <c r="G2952" t="inlineStr">
        <is>
          <t xml:space="preserve">0:45-0:48</t>
        </is>
      </c>
      <c r="H2952" t="inlineStr">
        <is>
          <t xml:space="preserve">Ignore</t>
        </is>
      </c>
      <c r="I2952" t="inlineStr">
        <is>
          <t xml:space="preserve">Remarks: [Script Error]
Line from script:
"Man hatte ihnen Ã¼bel mitgespielt."
-----
Note (if required): Wording issue. The phrase is understandable, but sounds slightly indirect here. Suggested: â€œSie waren Ã¼bel zugerichtet worden.â€_x009d_ or â€œAurora hatte sie Ã¼bel zugerichtet.â€_x009d_</t>
        </is>
      </c>
      <c r="J2952" t="inlineStr">
        <is>
          <t xml:space="preserve">VOA</t>
        </is>
      </c>
      <c r="K2952" t="inlineStr">
        <is>
          <t xml:space="preserve">Script Error</t>
        </is>
      </c>
      <c r="L2952" t="inlineStr">
        <is>
          <t xml:space="preserve">Script error</t>
        </is>
      </c>
      <c r="M2952" t="str">
        <f>IFERROR(IF(VLOOKUP(L2952,'Quantification'!$A:$B,2,FALSE)&amp;""="","Unclassified",VLOOKUP(L2952,'Quantification'!$A:$B,2,FALSE)),"Unclassified")</f>
        <v>Major</v>
      </c>
      <c r="N2952" t="inlineStr">
        <is>
          <t xml:space="preserve">con-khera.mirjam@pocketfm.com</t>
        </is>
      </c>
      <c r="O2952" t="inlineStr">
        <is>
          <t xml:space="preserve">Issues found in raw</t>
        </is>
      </c>
      <c r="P2952" t="str">
        <f>IF(OR(O2952="Issues found in master",O2952="Final master"),"Master",IF(OR(O2952="Ready for Master",O2952="Issues found in raw",O2952="Raw under QC",O2952="Issues resolved in raw"),"Raw","-"))</f>
        <v>Raw</v>
      </c>
      <c r="Q2952" s="13">
        <v>46261.15138888889</v>
      </c>
      <c r="R2952" t="inlineStr">
        <is>
          <t xml:space="preserve">2026-08 (Aug)</t>
        </is>
      </c>
      <c r="S2952">
        <f>IF(M2952="Not an error",0,IF(COUNTIFS($A$2:$A2952,$A2952,$D$2:$D2952,$D2952,$M$2:$M2952,"&lt;&gt;Not an error")=1,1,0))</f>
        <v>0</v>
      </c>
      <c r="T2952">
        <f>IF(M2952&lt;&gt;"Major",0,IF(COUNTIFS($A$2:$A2952,$A2952,$D$2:$D2952,$D2952,$M$2:$M2952,"Major")=1,1,0))</f>
        <v>0</v>
      </c>
      <c r="U2952">
        <f>IF(M2952&lt;&gt;"Minor",0,IF(COUNTIFS($A$2:$A2952,$A2952,$D$2:$D2952,$D2952,$M$2:$M2952,"Minor")=1,1,0))</f>
        <v>0</v>
      </c>
    </row>
    <row r="2953">
      <c r="A2953" t="inlineStr">
        <is>
          <t xml:space="preserve">9a175f97e92a638a5697307799ea3b8b8f419aac</t>
        </is>
      </c>
      <c r="B2953" t="inlineStr">
        <is>
          <t xml:space="preserve">The Miracle Heiress</t>
        </is>
      </c>
      <c r="C2953" t="inlineStr">
        <is>
          <t xml:space="preserve">Die Wundererbin</t>
        </is>
      </c>
      <c r="D2953" t="inlineStr">
        <is>
          <t xml:space="preserve">c5279ec00ab5a5617e70ab42fa692f1990674638</t>
        </is>
      </c>
      <c r="E2953" t="inlineStr">
        <is>
          <t xml:space="preserve">Episode 80: Keith Fiel Hin</t>
        </is>
      </c>
      <c r="F2953">
        <v>80</v>
      </c>
      <c r="G2953" t="inlineStr">
        <is>
          <t xml:space="preserve">2:36-2:42</t>
        </is>
      </c>
      <c r="H2953" t="inlineStr">
        <is>
          <t xml:space="preserve">Resolved</t>
        </is>
      </c>
      <c r="I2953" t="inlineStr">
        <is>
          <t xml:space="preserve">Remarks: [Script Error]
Line from script:
"Erst hatte dieses Mädchen sie verprügelt, und jetzt wollte dieser Kerl ihnen den Rest geben lassen."
-----
Note (if required): Repetition issue. This repeats the same beat that was already stated earlier: Aurora beat them up, and now Damien is threatening them again. Suggested: remove or shorten this line.</t>
        </is>
      </c>
      <c r="J2953" t="inlineStr">
        <is>
          <t xml:space="preserve">VOA</t>
        </is>
      </c>
      <c r="K2953" t="inlineStr">
        <is>
          <t xml:space="preserve">Script Error</t>
        </is>
      </c>
      <c r="L2953" t="inlineStr">
        <is>
          <t xml:space="preserve">Script error</t>
        </is>
      </c>
      <c r="M2953" t="str">
        <f>IFERROR(IF(VLOOKUP(L2953,'Quantification'!$A:$B,2,FALSE)&amp;""="","Unclassified",VLOOKUP(L2953,'Quantification'!$A:$B,2,FALSE)),"Unclassified")</f>
        <v>Major</v>
      </c>
      <c r="N2953" t="inlineStr">
        <is>
          <t xml:space="preserve">con-khera.mirjam@pocketfm.com</t>
        </is>
      </c>
      <c r="O2953" t="inlineStr">
        <is>
          <t xml:space="preserve">Issues found in raw</t>
        </is>
      </c>
      <c r="P2953" t="str">
        <f>IF(OR(O2953="Issues found in master",O2953="Final master"),"Master",IF(OR(O2953="Ready for Master",O2953="Issues found in raw",O2953="Raw under QC",O2953="Issues resolved in raw"),"Raw","-"))</f>
        <v>Raw</v>
      </c>
      <c r="Q2953" s="13">
        <v>46261.15138888889</v>
      </c>
      <c r="R2953" t="inlineStr">
        <is>
          <t xml:space="preserve">2026-08 (Aug)</t>
        </is>
      </c>
      <c r="S2953">
        <f>IF(M2953="Not an error",0,IF(COUNTIFS($A$2:$A2953,$A2953,$D$2:$D2953,$D2953,$M$2:$M2953,"&lt;&gt;Not an error")=1,1,0))</f>
        <v>0</v>
      </c>
      <c r="T2953">
        <f>IF(M2953&lt;&gt;"Major",0,IF(COUNTIFS($A$2:$A2953,$A2953,$D$2:$D2953,$D2953,$M$2:$M2953,"Major")=1,1,0))</f>
        <v>0</v>
      </c>
      <c r="U2953">
        <f>IF(M2953&lt;&gt;"Minor",0,IF(COUNTIFS($A$2:$A2953,$A2953,$D$2:$D2953,$D2953,$M$2:$M2953,"Minor")=1,1,0))</f>
        <v>0</v>
      </c>
    </row>
    <row r="2954">
      <c r="A2954" t="inlineStr">
        <is>
          <t xml:space="preserve">9a175f97e92a638a5697307799ea3b8b8f419aac</t>
        </is>
      </c>
      <c r="B2954" t="inlineStr">
        <is>
          <t xml:space="preserve">The Miracle Heiress</t>
        </is>
      </c>
      <c r="C2954" t="inlineStr">
        <is>
          <t xml:space="preserve">Die Wundererbin</t>
        </is>
      </c>
      <c r="D2954" t="inlineStr">
        <is>
          <t xml:space="preserve">c5279ec00ab5a5617e70ab42fa692f1990674638</t>
        </is>
      </c>
      <c r="E2954" t="inlineStr">
        <is>
          <t xml:space="preserve">Episode 80: Keith Fiel Hin</t>
        </is>
      </c>
      <c r="F2954">
        <v>80</v>
      </c>
      <c r="G2954" t="inlineStr">
        <is>
          <t xml:space="preserve">2:45-2:51</t>
        </is>
      </c>
      <c r="H2954" t="inlineStr">
        <is>
          <t xml:space="preserve">Resolved</t>
        </is>
      </c>
      <c r="I2954" t="inlineStr">
        <is>
          <t xml:space="preserve">Remarks: [Script Error]
Line from script:
"Unterdessen kam Lucy um drei Uhr nachmittags bei Blackwell Mode an."
-----
Note (if required): Time / localization issue. The time does not feel plausible because too much has already happened that day for it to still be 3 p.m. Also, â€œBlackwell Modeâ€_x009d_ should be localized in English rather than translated literally. Suggested: use a later time and a localized company name, e.g. â€œSpÃ¤ter am Nachmittag kam Lucy bei Blackwell Fashion an.â€_x009d_</t>
        </is>
      </c>
      <c r="J2954" t="inlineStr">
        <is>
          <t xml:space="preserve">VOA</t>
        </is>
      </c>
      <c r="K2954" t="inlineStr">
        <is>
          <t xml:space="preserve">Script Error</t>
        </is>
      </c>
      <c r="L2954" t="inlineStr">
        <is>
          <t xml:space="preserve">Script error</t>
        </is>
      </c>
      <c r="M2954" t="str">
        <f>IFERROR(IF(VLOOKUP(L2954,'Quantification'!$A:$B,2,FALSE)&amp;""="","Unclassified",VLOOKUP(L2954,'Quantification'!$A:$B,2,FALSE)),"Unclassified")</f>
        <v>Major</v>
      </c>
      <c r="N2954" t="inlineStr">
        <is>
          <t xml:space="preserve">con-khera.mirjam@pocketfm.com</t>
        </is>
      </c>
      <c r="O2954" t="inlineStr">
        <is>
          <t xml:space="preserve">Issues found in raw</t>
        </is>
      </c>
      <c r="P2954" t="str">
        <f>IF(OR(O2954="Issues found in master",O2954="Final master"),"Master",IF(OR(O2954="Ready for Master",O2954="Issues found in raw",O2954="Raw under QC",O2954="Issues resolved in raw"),"Raw","-"))</f>
        <v>Raw</v>
      </c>
      <c r="Q2954" s="13">
        <v>46261.15138888889</v>
      </c>
      <c r="R2954" t="inlineStr">
        <is>
          <t xml:space="preserve">2026-08 (Aug)</t>
        </is>
      </c>
      <c r="S2954">
        <f>IF(M2954="Not an error",0,IF(COUNTIFS($A$2:$A2954,$A2954,$D$2:$D2954,$D2954,$M$2:$M2954,"&lt;&gt;Not an error")=1,1,0))</f>
        <v>0</v>
      </c>
      <c r="T2954">
        <f>IF(M2954&lt;&gt;"Major",0,IF(COUNTIFS($A$2:$A2954,$A2954,$D$2:$D2954,$D2954,$M$2:$M2954,"Major")=1,1,0))</f>
        <v>0</v>
      </c>
      <c r="U2954">
        <f>IF(M2954&lt;&gt;"Minor",0,IF(COUNTIFS($A$2:$A2954,$A2954,$D$2:$D2954,$D2954,$M$2:$M2954,"Minor")=1,1,0))</f>
        <v>0</v>
      </c>
    </row>
    <row r="2955">
      <c r="A2955" t="inlineStr">
        <is>
          <t xml:space="preserve">9a175f97e92a638a5697307799ea3b8b8f419aac</t>
        </is>
      </c>
      <c r="B2955" t="inlineStr">
        <is>
          <t xml:space="preserve">The Miracle Heiress</t>
        </is>
      </c>
      <c r="C2955" t="inlineStr">
        <is>
          <t xml:space="preserve">Die Wundererbin</t>
        </is>
      </c>
      <c r="D2955" t="inlineStr">
        <is>
          <t xml:space="preserve">c5279ec00ab5a5617e70ab42fa692f1990674638</t>
        </is>
      </c>
      <c r="E2955" t="inlineStr">
        <is>
          <t xml:space="preserve">Episode 80: Keith Fiel Hin</t>
        </is>
      </c>
      <c r="F2955">
        <v>80</v>
      </c>
      <c r="G2955" t="inlineStr">
        <is>
          <t xml:space="preserve">3:40-3:43</t>
        </is>
      </c>
      <c r="H2955" t="inlineStr">
        <is>
          <t xml:space="preserve">Resolved</t>
        </is>
      </c>
      <c r="I2955" t="inlineStr">
        <is>
          <t xml:space="preserve">Remarks: [Script Error]
Line from script:
"Hat Ihre â€šMa'amâ€˜ nichts Besseres zu tun?"
-----
Note (if required): Dialogue logic issue. The line does not fit the situation. Suggested: â€œUnd mit wem war Ihr freier Tag abgesprochen â€“ mit Miss Blackwell?â€_x009d_</t>
        </is>
      </c>
      <c r="J2955" t="inlineStr">
        <is>
          <t xml:space="preserve">VOA</t>
        </is>
      </c>
      <c r="K2955" t="inlineStr">
        <is>
          <t xml:space="preserve">Script Error</t>
        </is>
      </c>
      <c r="L2955" t="inlineStr">
        <is>
          <t xml:space="preserve">Script error</t>
        </is>
      </c>
      <c r="M2955" t="str">
        <f>IFERROR(IF(VLOOKUP(L2955,'Quantification'!$A:$B,2,FALSE)&amp;""="","Unclassified",VLOOKUP(L2955,'Quantification'!$A:$B,2,FALSE)),"Unclassified")</f>
        <v>Major</v>
      </c>
      <c r="N2955" t="inlineStr">
        <is>
          <t xml:space="preserve">con-khera.mirjam@pocketfm.com</t>
        </is>
      </c>
      <c r="O2955" t="inlineStr">
        <is>
          <t xml:space="preserve">Issues found in raw</t>
        </is>
      </c>
      <c r="P2955" t="str">
        <f>IF(OR(O2955="Issues found in master",O2955="Final master"),"Master",IF(OR(O2955="Ready for Master",O2955="Issues found in raw",O2955="Raw under QC",O2955="Issues resolved in raw"),"Raw","-"))</f>
        <v>Raw</v>
      </c>
      <c r="Q2955" s="13">
        <v>46261.15138888889</v>
      </c>
      <c r="R2955" t="inlineStr">
        <is>
          <t xml:space="preserve">2026-08 (Aug)</t>
        </is>
      </c>
      <c r="S2955">
        <f>IF(M2955="Not an error",0,IF(COUNTIFS($A$2:$A2955,$A2955,$D$2:$D2955,$D2955,$M$2:$M2955,"&lt;&gt;Not an error")=1,1,0))</f>
        <v>0</v>
      </c>
      <c r="T2955">
        <f>IF(M2955&lt;&gt;"Major",0,IF(COUNTIFS($A$2:$A2955,$A2955,$D$2:$D2955,$D2955,$M$2:$M2955,"Major")=1,1,0))</f>
        <v>0</v>
      </c>
      <c r="U2955">
        <f>IF(M2955&lt;&gt;"Minor",0,IF(COUNTIFS($A$2:$A2955,$A2955,$D$2:$D2955,$D2955,$M$2:$M2955,"Minor")=1,1,0))</f>
        <v>0</v>
      </c>
    </row>
    <row r="2956">
      <c r="A2956" t="inlineStr">
        <is>
          <t xml:space="preserve">9a175f97e92a638a5697307799ea3b8b8f419aac</t>
        </is>
      </c>
      <c r="B2956" t="inlineStr">
        <is>
          <t xml:space="preserve">The Miracle Heiress</t>
        </is>
      </c>
      <c r="C2956" t="inlineStr">
        <is>
          <t xml:space="preserve">Die Wundererbin</t>
        </is>
      </c>
      <c r="D2956" t="inlineStr">
        <is>
          <t xml:space="preserve">c5279ec00ab5a5617e70ab42fa692f1990674638</t>
        </is>
      </c>
      <c r="E2956" t="inlineStr">
        <is>
          <t xml:space="preserve">Episode 80: Keith Fiel Hin</t>
        </is>
      </c>
      <c r="F2956">
        <v>80</v>
      </c>
      <c r="G2956" t="inlineStr">
        <is>
          <t xml:space="preserve">5:25-5:27</t>
        </is>
      </c>
      <c r="H2956" t="inlineStr">
        <is>
          <t xml:space="preserve">Resolved</t>
        </is>
      </c>
      <c r="I2956" t="inlineStr">
        <is>
          <t xml:space="preserve">Remarks: [Script Error]
Line from script:
"Wo sonst findet man so eine Chefin?"
-----
Note (if required): Wording issue. â€œSonstâ€_x009d_ is unnecessary and slightly confusing here. Suggested: â€œWo findet man so eine Chefin?â€_x009d_</t>
        </is>
      </c>
      <c r="J2956" t="inlineStr">
        <is>
          <t xml:space="preserve">VOA</t>
        </is>
      </c>
      <c r="K2956" t="inlineStr">
        <is>
          <t xml:space="preserve">Script Error</t>
        </is>
      </c>
      <c r="L2956" t="inlineStr">
        <is>
          <t xml:space="preserve">Script error</t>
        </is>
      </c>
      <c r="M2956" t="str">
        <f>IFERROR(IF(VLOOKUP(L2956,'Quantification'!$A:$B,2,FALSE)&amp;""="","Unclassified",VLOOKUP(L2956,'Quantification'!$A:$B,2,FALSE)),"Unclassified")</f>
        <v>Major</v>
      </c>
      <c r="N2956" t="inlineStr">
        <is>
          <t xml:space="preserve">con-khera.mirjam@pocketfm.com</t>
        </is>
      </c>
      <c r="O2956" t="inlineStr">
        <is>
          <t xml:space="preserve">Issues found in raw</t>
        </is>
      </c>
      <c r="P2956" t="str">
        <f>IF(OR(O2956="Issues found in master",O2956="Final master"),"Master",IF(OR(O2956="Ready for Master",O2956="Issues found in raw",O2956="Raw under QC",O2956="Issues resolved in raw"),"Raw","-"))</f>
        <v>Raw</v>
      </c>
      <c r="Q2956" s="13">
        <v>46261.15138888889</v>
      </c>
      <c r="R2956" t="inlineStr">
        <is>
          <t xml:space="preserve">2026-08 (Aug)</t>
        </is>
      </c>
      <c r="S2956">
        <f>IF(M2956="Not an error",0,IF(COUNTIFS($A$2:$A2956,$A2956,$D$2:$D2956,$D2956,$M$2:$M2956,"&lt;&gt;Not an error")=1,1,0))</f>
        <v>0</v>
      </c>
      <c r="T2956">
        <f>IF(M2956&lt;&gt;"Major",0,IF(COUNTIFS($A$2:$A2956,$A2956,$D$2:$D2956,$D2956,$M$2:$M2956,"Major")=1,1,0))</f>
        <v>0</v>
      </c>
      <c r="U2956">
        <f>IF(M2956&lt;&gt;"Minor",0,IF(COUNTIFS($A$2:$A2956,$A2956,$D$2:$D2956,$D2956,$M$2:$M2956,"Minor")=1,1,0))</f>
        <v>0</v>
      </c>
    </row>
    <row r="2957">
      <c r="A2957" t="inlineStr">
        <is>
          <t xml:space="preserve">9a175f97e92a638a5697307799ea3b8b8f419aac</t>
        </is>
      </c>
      <c r="B2957" t="inlineStr">
        <is>
          <t xml:space="preserve">The Miracle Heiress</t>
        </is>
      </c>
      <c r="C2957" t="inlineStr">
        <is>
          <t xml:space="preserve">Die Wundererbin</t>
        </is>
      </c>
      <c r="D2957" t="inlineStr">
        <is>
          <t xml:space="preserve">c5279ec00ab5a5617e70ab42fa692f1990674638</t>
        </is>
      </c>
      <c r="E2957" t="inlineStr">
        <is>
          <t xml:space="preserve">Episode 80: Keith Fiel Hin</t>
        </is>
      </c>
      <c r="F2957">
        <v>80</v>
      </c>
      <c r="G2957" t="inlineStr">
        <is>
          <t xml:space="preserve">8:32-8:37</t>
        </is>
      </c>
      <c r="H2957" t="inlineStr">
        <is>
          <t xml:space="preserve">Resolved</t>
        </is>
      </c>
      <c r="I2957" t="inlineStr">
        <is>
          <t xml:space="preserve">Remarks: [Script Error]
Line from script:
"Ich habe gelesen, dass die Preisverleihung in drei Tagen im Kronen Kunstzentrum stattfindet."
-----
Note (if required): Localization issue. The venue name should be localized in English rather than translated literally. Suggested: â€œIch habe gelesen, dass die Preisverleihung in drei Tagen im Crown Arts Center stattfindet.â€_x009d_</t>
        </is>
      </c>
      <c r="J2957" t="inlineStr">
        <is>
          <t xml:space="preserve">VOA</t>
        </is>
      </c>
      <c r="K2957" t="inlineStr">
        <is>
          <t xml:space="preserve">Script Error</t>
        </is>
      </c>
      <c r="L2957" t="inlineStr">
        <is>
          <t xml:space="preserve">Script error</t>
        </is>
      </c>
      <c r="M2957" t="str">
        <f>IFERROR(IF(VLOOKUP(L2957,'Quantification'!$A:$B,2,FALSE)&amp;""="","Unclassified",VLOOKUP(L2957,'Quantification'!$A:$B,2,FALSE)),"Unclassified")</f>
        <v>Major</v>
      </c>
      <c r="N2957" t="inlineStr">
        <is>
          <t xml:space="preserve">con-khera.mirjam@pocketfm.com</t>
        </is>
      </c>
      <c r="O2957" t="inlineStr">
        <is>
          <t xml:space="preserve">Issues found in raw</t>
        </is>
      </c>
      <c r="P2957" t="str">
        <f>IF(OR(O2957="Issues found in master",O2957="Final master"),"Master",IF(OR(O2957="Ready for Master",O2957="Issues found in raw",O2957="Raw under QC",O2957="Issues resolved in raw"),"Raw","-"))</f>
        <v>Raw</v>
      </c>
      <c r="Q2957" s="13">
        <v>46261.15138888889</v>
      </c>
      <c r="R2957" t="inlineStr">
        <is>
          <t xml:space="preserve">2026-08 (Aug)</t>
        </is>
      </c>
      <c r="S2957">
        <f>IF(M2957="Not an error",0,IF(COUNTIFS($A$2:$A2957,$A2957,$D$2:$D2957,$D2957,$M$2:$M2957,"&lt;&gt;Not an error")=1,1,0))</f>
        <v>0</v>
      </c>
      <c r="T2957">
        <f>IF(M2957&lt;&gt;"Major",0,IF(COUNTIFS($A$2:$A2957,$A2957,$D$2:$D2957,$D2957,$M$2:$M2957,"Major")=1,1,0))</f>
        <v>0</v>
      </c>
      <c r="U2957">
        <f>IF(M2957&lt;&gt;"Minor",0,IF(COUNTIFS($A$2:$A2957,$A2957,$D$2:$D2957,$D2957,$M$2:$M2957,"Minor")=1,1,0))</f>
        <v>0</v>
      </c>
    </row>
    <row r="2958">
      <c r="A2958" t="inlineStr">
        <is>
          <t xml:space="preserve">9a175f97e92a638a5697307799ea3b8b8f419aac</t>
        </is>
      </c>
      <c r="B2958" t="inlineStr">
        <is>
          <t xml:space="preserve">The Miracle Heiress</t>
        </is>
      </c>
      <c r="C2958" t="inlineStr">
        <is>
          <t xml:space="preserve">Die Wundererbin</t>
        </is>
      </c>
      <c r="D2958" t="inlineStr">
        <is>
          <t xml:space="preserve">c5279ec00ab5a5617e70ab42fa692f1990674638</t>
        </is>
      </c>
      <c r="E2958" t="inlineStr">
        <is>
          <t xml:space="preserve">Episode 80: Keith Fiel Hin</t>
        </is>
      </c>
      <c r="F2958">
        <v>80</v>
      </c>
      <c r="G2958" t="inlineStr">
        <is>
          <t xml:space="preserve">9:17-9:22</t>
        </is>
      </c>
      <c r="H2958" t="inlineStr">
        <is>
          <t xml:space="preserve">Resolved</t>
        </is>
      </c>
      <c r="I2958" t="inlineStr">
        <is>
          <t xml:space="preserve">Remarks: [Script Error]
Line from script:
"Martin Scott war noch glÃ¼cklicher und grinste, wÃ¤hrend er mit seinem eigenen Telefon sprach."
-----
Note (if required): Wording issue. â€œMit seinem Telefon sprachâ€_x009d_ sounds as if he is talking to the phone itself. Suggested: â€œMartin Scott war noch glÃ¼cklicher und grinste, wÃ¤hrend er telefonierte.â€_x009d_</t>
        </is>
      </c>
      <c r="J2958" t="inlineStr">
        <is>
          <t xml:space="preserve">VOA</t>
        </is>
      </c>
      <c r="K2958" t="inlineStr">
        <is>
          <t xml:space="preserve">Script Error</t>
        </is>
      </c>
      <c r="L2958" t="inlineStr">
        <is>
          <t xml:space="preserve">Script error</t>
        </is>
      </c>
      <c r="M2958" t="str">
        <f>IFERROR(IF(VLOOKUP(L2958,'Quantification'!$A:$B,2,FALSE)&amp;""="","Unclassified",VLOOKUP(L2958,'Quantification'!$A:$B,2,FALSE)),"Unclassified")</f>
        <v>Major</v>
      </c>
      <c r="N2958" t="inlineStr">
        <is>
          <t xml:space="preserve">con-khera.mirjam@pocketfm.com</t>
        </is>
      </c>
      <c r="O2958" t="inlineStr">
        <is>
          <t xml:space="preserve">Issues found in raw</t>
        </is>
      </c>
      <c r="P2958" t="str">
        <f>IF(OR(O2958="Issues found in master",O2958="Final master"),"Master",IF(OR(O2958="Ready for Master",O2958="Issues found in raw",O2958="Raw under QC",O2958="Issues resolved in raw"),"Raw","-"))</f>
        <v>Raw</v>
      </c>
      <c r="Q2958" s="13">
        <v>46261.15138888889</v>
      </c>
      <c r="R2958" t="inlineStr">
        <is>
          <t xml:space="preserve">2026-08 (Aug)</t>
        </is>
      </c>
      <c r="S2958">
        <f>IF(M2958="Not an error",0,IF(COUNTIFS($A$2:$A2958,$A2958,$D$2:$D2958,$D2958,$M$2:$M2958,"&lt;&gt;Not an error")=1,1,0))</f>
        <v>0</v>
      </c>
      <c r="T2958">
        <f>IF(M2958&lt;&gt;"Major",0,IF(COUNTIFS($A$2:$A2958,$A2958,$D$2:$D2958,$D2958,$M$2:$M2958,"Major")=1,1,0))</f>
        <v>0</v>
      </c>
      <c r="U2958">
        <f>IF(M2958&lt;&gt;"Minor",0,IF(COUNTIFS($A$2:$A2958,$A2958,$D$2:$D2958,$D2958,$M$2:$M2958,"Minor")=1,1,0))</f>
        <v>0</v>
      </c>
    </row>
    <row r="2959">
      <c r="A2959" t="inlineStr">
        <is>
          <t xml:space="preserve">9a175f97e92a638a5697307799ea3b8b8f419aac</t>
        </is>
      </c>
      <c r="B2959" t="inlineStr">
        <is>
          <t xml:space="preserve">The Miracle Heiress</t>
        </is>
      </c>
      <c r="C2959" t="inlineStr">
        <is>
          <t xml:space="preserve">Die Wundererbin</t>
        </is>
      </c>
      <c r="D2959" t="inlineStr">
        <is>
          <t xml:space="preserve">c5279ec00ab5a5617e70ab42fa692f1990674638</t>
        </is>
      </c>
      <c r="E2959" t="inlineStr">
        <is>
          <t xml:space="preserve">Episode 80: Keith Fiel Hin</t>
        </is>
      </c>
      <c r="F2959">
        <v>80</v>
      </c>
      <c r="G2959" t="inlineStr">
        <is>
          <t xml:space="preserve">11:33-11:40</t>
        </is>
      </c>
      <c r="H2959" t="inlineStr">
        <is>
          <t xml:space="preserve">Resolved</t>
        </is>
      </c>
      <c r="I2959" t="inlineStr">
        <is>
          <t xml:space="preserve">Remarks: [Mispronunciation]
Line from script:
"â€žSie ist heute Morgen mit ihrem Freund zu einem Date ausgegangenâ€œ, sagte Marlene mit einem stolzen LÃ¤cheln."
-----
Note (if required): â€œDateâ€_x009d_ is mispronounced as â€œDeltâ€_x009d_ in the audio.</t>
        </is>
      </c>
      <c r="J2959" t="inlineStr">
        <is>
          <t xml:space="preserve">VOA</t>
        </is>
      </c>
      <c r="K2959" t="inlineStr">
        <is>
          <t xml:space="preserve">Mispronunciation</t>
        </is>
      </c>
      <c r="L2959" t="inlineStr">
        <is>
          <t xml:space="preserve">Mispronunciation</t>
        </is>
      </c>
      <c r="M2959" t="str">
        <f>IFERROR(IF(VLOOKUP(L2959,'Quantification'!$A:$B,2,FALSE)&amp;""="","Unclassified",VLOOKUP(L2959,'Quantification'!$A:$B,2,FALSE)),"Unclassified")</f>
        <v>Major</v>
      </c>
      <c r="N2959" t="inlineStr">
        <is>
          <t xml:space="preserve">con-khera.mirjam@pocketfm.com</t>
        </is>
      </c>
      <c r="O2959" t="inlineStr">
        <is>
          <t xml:space="preserve">Issues found in raw</t>
        </is>
      </c>
      <c r="P2959" t="str">
        <f>IF(OR(O2959="Issues found in master",O2959="Final master"),"Master",IF(OR(O2959="Ready for Master",O2959="Issues found in raw",O2959="Raw under QC",O2959="Issues resolved in raw"),"Raw","-"))</f>
        <v>Raw</v>
      </c>
      <c r="Q2959" s="13">
        <v>46261.15138888889</v>
      </c>
      <c r="R2959" t="inlineStr">
        <is>
          <t xml:space="preserve">2026-08 (Aug)</t>
        </is>
      </c>
      <c r="S2959">
        <f>IF(M2959="Not an error",0,IF(COUNTIFS($A$2:$A2959,$A2959,$D$2:$D2959,$D2959,$M$2:$M2959,"&lt;&gt;Not an error")=1,1,0))</f>
        <v>0</v>
      </c>
      <c r="T2959">
        <f>IF(M2959&lt;&gt;"Major",0,IF(COUNTIFS($A$2:$A2959,$A2959,$D$2:$D2959,$D2959,$M$2:$M2959,"Major")=1,1,0))</f>
        <v>0</v>
      </c>
      <c r="U2959">
        <f>IF(M2959&lt;&gt;"Minor",0,IF(COUNTIFS($A$2:$A2959,$A2959,$D$2:$D2959,$D2959,$M$2:$M2959,"Minor")=1,1,0))</f>
        <v>0</v>
      </c>
    </row>
    <row r="2960">
      <c r="A2960" t="inlineStr">
        <is>
          <t xml:space="preserve">9a175f97e92a638a5697307799ea3b8b8f419aac</t>
        </is>
      </c>
      <c r="B2960" t="inlineStr">
        <is>
          <t xml:space="preserve">The Miracle Heiress</t>
        </is>
      </c>
      <c r="C2960" t="inlineStr">
        <is>
          <t xml:space="preserve">Die Wundererbin</t>
        </is>
      </c>
      <c r="D2960" t="inlineStr">
        <is>
          <t xml:space="preserve">c5279ec00ab5a5617e70ab42fa692f1990674638</t>
        </is>
      </c>
      <c r="E2960" t="inlineStr">
        <is>
          <t xml:space="preserve">Episode 80: Keith Fiel Hin</t>
        </is>
      </c>
      <c r="F2960">
        <v>80</v>
      </c>
      <c r="H2960" t="inlineStr">
        <is>
          <t xml:space="preserve">Ignore</t>
        </is>
      </c>
      <c r="J2960" t="inlineStr">
        <is>
          <t xml:space="preserve">VOA</t>
        </is>
      </c>
      <c r="K2960" t="inlineStr">
        <is>
          <t xml:space="preserve">Modulation</t>
        </is>
      </c>
      <c r="L2960" t="inlineStr">
        <is>
          <t xml:space="preserve">Modulation</t>
        </is>
      </c>
      <c r="M2960" t="str">
        <f>IFERROR(IF(VLOOKUP(L2960,'Quantification'!$A:$B,2,FALSE)&amp;""="","Unclassified",VLOOKUP(L2960,'Quantification'!$A:$B,2,FALSE)),"Unclassified")</f>
        <v>Minor</v>
      </c>
      <c r="N2960" t="inlineStr">
        <is>
          <t xml:space="preserve">con-khera.mirjam@pocketfm.com</t>
        </is>
      </c>
      <c r="O2960" t="inlineStr">
        <is>
          <t xml:space="preserve">Issues found in raw</t>
        </is>
      </c>
      <c r="P2960" t="str">
        <f>IF(OR(O2960="Issues found in master",O2960="Final master"),"Master",IF(OR(O2960="Ready for Master",O2960="Issues found in raw",O2960="Raw under QC",O2960="Issues resolved in raw"),"Raw","-"))</f>
        <v>Raw</v>
      </c>
      <c r="Q2960" s="13">
        <v>46261.15138888889</v>
      </c>
      <c r="R2960" t="inlineStr">
        <is>
          <t xml:space="preserve">2026-08 (Aug)</t>
        </is>
      </c>
      <c r="S2960">
        <f>IF(M2960="Not an error",0,IF(COUNTIFS($A$2:$A2960,$A2960,$D$2:$D2960,$D2960,$M$2:$M2960,"&lt;&gt;Not an error")=1,1,0))</f>
        <v>0</v>
      </c>
      <c r="T2960">
        <f>IF(M2960&lt;&gt;"Major",0,IF(COUNTIFS($A$2:$A2960,$A2960,$D$2:$D2960,$D2960,$M$2:$M2960,"Major")=1,1,0))</f>
        <v>0</v>
      </c>
      <c r="U2960">
        <f>IF(M2960&lt;&gt;"Minor",0,IF(COUNTIFS($A$2:$A2960,$A2960,$D$2:$D2960,$D2960,$M$2:$M2960,"Minor")=1,1,0))</f>
        <v>1</v>
      </c>
    </row>
    <row r="2961">
      <c r="A2961" t="inlineStr">
        <is>
          <t xml:space="preserve">9a175f97e92a638a5697307799ea3b8b8f419aac</t>
        </is>
      </c>
      <c r="B2961" t="inlineStr">
        <is>
          <t xml:space="preserve">The Miracle Heiress</t>
        </is>
      </c>
      <c r="C2961" t="inlineStr">
        <is>
          <t xml:space="preserve">Die Wundererbin</t>
        </is>
      </c>
      <c r="D2961" t="inlineStr">
        <is>
          <t xml:space="preserve">31f0c65e76f631ea2b6c6a8332f60f498c067346</t>
        </is>
      </c>
      <c r="E2961" t="inlineStr">
        <is>
          <t xml:space="preserve">Episode 81: Jessica Scott Wird Markenbotschafterin</t>
        </is>
      </c>
      <c r="F2961">
        <v>81</v>
      </c>
      <c r="G2961" t="inlineStr">
        <is>
          <t xml:space="preserve">0:00-0:11</t>
        </is>
      </c>
      <c r="H2961" t="inlineStr">
        <is>
          <t xml:space="preserve">Resolved</t>
        </is>
      </c>
      <c r="I2961" t="inlineStr">
        <is>
          <t xml:space="preserve">Remarks: [Script Error]
Line from script:
"Damien spürte die Schläger auf, die Aurora angegriffen hatten, und überbrachte ihnen eine leise, eiskalte Botschaft, die sicherstellte, dass sie sie nie wieder belästigen würden."
-----
Note (if required): Recap / repetition issue. This summarizes events that were already established and can be removed so the episode continues directly with the next new beat.</t>
        </is>
      </c>
      <c r="J2961" t="inlineStr">
        <is>
          <t xml:space="preserve">VOA</t>
        </is>
      </c>
      <c r="K2961" t="inlineStr">
        <is>
          <t xml:space="preserve">Script Error</t>
        </is>
      </c>
      <c r="L2961" t="inlineStr">
        <is>
          <t xml:space="preserve">Script error</t>
        </is>
      </c>
      <c r="M2961" t="str">
        <f>IFERROR(IF(VLOOKUP(L2961,'Quantification'!$A:$B,2,FALSE)&amp;""="","Unclassified",VLOOKUP(L2961,'Quantification'!$A:$B,2,FALSE)),"Unclassified")</f>
        <v>Major</v>
      </c>
      <c r="N2961" t="inlineStr">
        <is>
          <t xml:space="preserve">con-khera.mirjam@pocketfm.com</t>
        </is>
      </c>
      <c r="O2961" t="inlineStr">
        <is>
          <t xml:space="preserve">Issues found in raw</t>
        </is>
      </c>
      <c r="P2961" t="str">
        <f>IF(OR(O2961="Issues found in master",O2961="Final master"),"Master",IF(OR(O2961="Ready for Master",O2961="Issues found in raw",O2961="Raw under QC",O2961="Issues resolved in raw"),"Raw","-"))</f>
        <v>Raw</v>
      </c>
      <c r="Q2961" s="13">
        <v>46261.15138888889</v>
      </c>
      <c r="R2961" t="inlineStr">
        <is>
          <t xml:space="preserve">2026-08 (Aug)</t>
        </is>
      </c>
      <c r="S2961">
        <f>IF(M2961="Not an error",0,IF(COUNTIFS($A$2:$A2961,$A2961,$D$2:$D2961,$D2961,$M$2:$M2961,"&lt;&gt;Not an error")=1,1,0))</f>
        <v>1</v>
      </c>
      <c r="T2961">
        <f>IF(M2961&lt;&gt;"Major",0,IF(COUNTIFS($A$2:$A2961,$A2961,$D$2:$D2961,$D2961,$M$2:$M2961,"Major")=1,1,0))</f>
        <v>1</v>
      </c>
      <c r="U2961">
        <f>IF(M2961&lt;&gt;"Minor",0,IF(COUNTIFS($A$2:$A2961,$A2961,$D$2:$D2961,$D2961,$M$2:$M2961,"Minor")=1,1,0))</f>
        <v>0</v>
      </c>
    </row>
    <row r="2962">
      <c r="A2962" t="inlineStr">
        <is>
          <t xml:space="preserve">9a175f97e92a638a5697307799ea3b8b8f419aac</t>
        </is>
      </c>
      <c r="B2962" t="inlineStr">
        <is>
          <t xml:space="preserve">The Miracle Heiress</t>
        </is>
      </c>
      <c r="C2962" t="inlineStr">
        <is>
          <t xml:space="preserve">Die Wundererbin</t>
        </is>
      </c>
      <c r="D2962" t="inlineStr">
        <is>
          <t xml:space="preserve">31f0c65e76f631ea2b6c6a8332f60f498c067346</t>
        </is>
      </c>
      <c r="E2962" t="inlineStr">
        <is>
          <t xml:space="preserve">Episode 81: Jessica Scott Wird Markenbotschafterin</t>
        </is>
      </c>
      <c r="F2962">
        <v>81</v>
      </c>
      <c r="G2962" t="inlineStr">
        <is>
          <t xml:space="preserve">0:11-0:17</t>
        </is>
      </c>
      <c r="H2962" t="inlineStr">
        <is>
          <t xml:space="preserve">Resolved</t>
        </is>
      </c>
      <c r="I2962" t="inlineStr">
        <is>
          <t xml:space="preserve">Remarks: [Script Error]
Line from script:
"WÃ¤hrenddessen sonnte sich Jessica im Lob fÃ¼r ihren zweiten Platz beim Klavierwettbewerb."
-----
Note (if required): Scene transition issue. This can work as the episode opening, but â€œWÃ¤hrenddessenâ€_x009d_ should be removed because there is no preceding parallel action. Suggested: â€œJessica sonnte sich im Lob fÃ¼r ihren zweiten Platz beim Klavierwettbewerb.â€_x009d_</t>
        </is>
      </c>
      <c r="J2962" t="inlineStr">
        <is>
          <t xml:space="preserve">VOA</t>
        </is>
      </c>
      <c r="K2962" t="inlineStr">
        <is>
          <t xml:space="preserve">Script Error</t>
        </is>
      </c>
      <c r="L2962" t="inlineStr">
        <is>
          <t xml:space="preserve">Script error</t>
        </is>
      </c>
      <c r="M2962" t="str">
        <f>IFERROR(IF(VLOOKUP(L2962,'Quantification'!$A:$B,2,FALSE)&amp;""="","Unclassified",VLOOKUP(L2962,'Quantification'!$A:$B,2,FALSE)),"Unclassified")</f>
        <v>Major</v>
      </c>
      <c r="N2962" t="inlineStr">
        <is>
          <t xml:space="preserve">con-khera.mirjam@pocketfm.com</t>
        </is>
      </c>
      <c r="O2962" t="inlineStr">
        <is>
          <t xml:space="preserve">Issues found in raw</t>
        </is>
      </c>
      <c r="P2962" t="str">
        <f>IF(OR(O2962="Issues found in master",O2962="Final master"),"Master",IF(OR(O2962="Ready for Master",O2962="Issues found in raw",O2962="Raw under QC",O2962="Issues resolved in raw"),"Raw","-"))</f>
        <v>Raw</v>
      </c>
      <c r="Q2962" s="13">
        <v>46261.15138888889</v>
      </c>
      <c r="R2962" t="inlineStr">
        <is>
          <t xml:space="preserve">2026-08 (Aug)</t>
        </is>
      </c>
      <c r="S2962">
        <f>IF(M2962="Not an error",0,IF(COUNTIFS($A$2:$A2962,$A2962,$D$2:$D2962,$D2962,$M$2:$M2962,"&lt;&gt;Not an error")=1,1,0))</f>
        <v>0</v>
      </c>
      <c r="T2962">
        <f>IF(M2962&lt;&gt;"Major",0,IF(COUNTIFS($A$2:$A2962,$A2962,$D$2:$D2962,$D2962,$M$2:$M2962,"Major")=1,1,0))</f>
        <v>0</v>
      </c>
      <c r="U2962">
        <f>IF(M2962&lt;&gt;"Minor",0,IF(COUNTIFS($A$2:$A2962,$A2962,$D$2:$D2962,$D2962,$M$2:$M2962,"Minor")=1,1,0))</f>
        <v>0</v>
      </c>
    </row>
    <row r="2963">
      <c r="A2963" t="inlineStr">
        <is>
          <t xml:space="preserve">9a175f97e92a638a5697307799ea3b8b8f419aac</t>
        </is>
      </c>
      <c r="B2963" t="inlineStr">
        <is>
          <t xml:space="preserve">The Miracle Heiress</t>
        </is>
      </c>
      <c r="C2963" t="inlineStr">
        <is>
          <t xml:space="preserve">Die Wundererbin</t>
        </is>
      </c>
      <c r="D2963" t="inlineStr">
        <is>
          <t xml:space="preserve">31f0c65e76f631ea2b6c6a8332f60f498c067346</t>
        </is>
      </c>
      <c r="E2963" t="inlineStr">
        <is>
          <t xml:space="preserve">Episode 81: Jessica Scott Wird Markenbotschafterin</t>
        </is>
      </c>
      <c r="F2963">
        <v>81</v>
      </c>
      <c r="G2963" t="inlineStr">
        <is>
          <t xml:space="preserve">2:41-2:48</t>
        </is>
      </c>
      <c r="H2963" t="inlineStr">
        <is>
          <t xml:space="preserve">Ignore</t>
        </is>
      </c>
      <c r="I2963" t="inlineStr">
        <is>
          <t xml:space="preserve">Remarks: [Script Error]
Line from script:
"„Dieser Wettbewerb war keine Kleinigkeit, er ist eine große Sache.“"
-----
Note (if required): Repetition / wording issue. This does not contradict the previous line, but it repeats the same point that the competition is important. Suggested: "stimmte Missus Meyer zu"</t>
        </is>
      </c>
      <c r="J2963" t="inlineStr">
        <is>
          <t xml:space="preserve">VOA</t>
        </is>
      </c>
      <c r="K2963" t="inlineStr">
        <is>
          <t xml:space="preserve">Script Error</t>
        </is>
      </c>
      <c r="L2963" t="inlineStr">
        <is>
          <t xml:space="preserve">Script error</t>
        </is>
      </c>
      <c r="M2963" t="str">
        <f>IFERROR(IF(VLOOKUP(L2963,'Quantification'!$A:$B,2,FALSE)&amp;""="","Unclassified",VLOOKUP(L2963,'Quantification'!$A:$B,2,FALSE)),"Unclassified")</f>
        <v>Major</v>
      </c>
      <c r="N2963" t="inlineStr">
        <is>
          <t xml:space="preserve">con-khera.mirjam@pocketfm.com</t>
        </is>
      </c>
      <c r="O2963" t="inlineStr">
        <is>
          <t xml:space="preserve">Issues found in raw</t>
        </is>
      </c>
      <c r="P2963" t="str">
        <f>IF(OR(O2963="Issues found in master",O2963="Final master"),"Master",IF(OR(O2963="Ready for Master",O2963="Issues found in raw",O2963="Raw under QC",O2963="Issues resolved in raw"),"Raw","-"))</f>
        <v>Raw</v>
      </c>
      <c r="Q2963" s="13">
        <v>46261.15138888889</v>
      </c>
      <c r="R2963" t="inlineStr">
        <is>
          <t xml:space="preserve">2026-08 (Aug)</t>
        </is>
      </c>
      <c r="S2963">
        <f>IF(M2963="Not an error",0,IF(COUNTIFS($A$2:$A2963,$A2963,$D$2:$D2963,$D2963,$M$2:$M2963,"&lt;&gt;Not an error")=1,1,0))</f>
        <v>0</v>
      </c>
      <c r="T2963">
        <f>IF(M2963&lt;&gt;"Major",0,IF(COUNTIFS($A$2:$A2963,$A2963,$D$2:$D2963,$D2963,$M$2:$M2963,"Major")=1,1,0))</f>
        <v>0</v>
      </c>
      <c r="U2963">
        <f>IF(M2963&lt;&gt;"Minor",0,IF(COUNTIFS($A$2:$A2963,$A2963,$D$2:$D2963,$D2963,$M$2:$M2963,"Minor")=1,1,0))</f>
        <v>0</v>
      </c>
    </row>
    <row r="2964">
      <c r="A2964" t="inlineStr">
        <is>
          <t xml:space="preserve">9a175f97e92a638a5697307799ea3b8b8f419aac</t>
        </is>
      </c>
      <c r="B2964" t="inlineStr">
        <is>
          <t xml:space="preserve">The Miracle Heiress</t>
        </is>
      </c>
      <c r="C2964" t="inlineStr">
        <is>
          <t xml:space="preserve">Die Wundererbin</t>
        </is>
      </c>
      <c r="D2964" t="inlineStr">
        <is>
          <t xml:space="preserve">31f0c65e76f631ea2b6c6a8332f60f498c067346</t>
        </is>
      </c>
      <c r="E2964" t="inlineStr">
        <is>
          <t xml:space="preserve">Episode 81: Jessica Scott Wird Markenbotschafterin</t>
        </is>
      </c>
      <c r="F2964">
        <v>81</v>
      </c>
      <c r="G2964" t="inlineStr">
        <is>
          <t xml:space="preserve">2:58-3:04</t>
        </is>
      </c>
      <c r="H2964" t="inlineStr">
        <is>
          <t xml:space="preserve">Resolved</t>
        </is>
      </c>
      <c r="I2964" t="inlineStr">
        <is>
          <t xml:space="preserve">Remarks: [Script Error]
Line from script:
"â€žNatÃ¼rlich! Es hat doch keinen Sinn, gute Nachrichten aufzuschieben, oder?â€œ, zwitscherte Marlene."
-----
Note (if required): Dialogue logic issue. Missus Meyer asks whether she should wait until Jessica comes home to sign, but Marlene wants the deal signed immediately. â€œNatÃ¼rlich!â€_x009d_ makes the response ambiguous, as if she agrees to waiting. Suggested: â€œNein, natÃ¼rlich nicht. Es hat doch keinen Sinn, gute Nachrichten aufzuschieben, oder?â€_x009d_</t>
        </is>
      </c>
      <c r="J2964" t="inlineStr">
        <is>
          <t xml:space="preserve">VOA</t>
        </is>
      </c>
      <c r="K2964" t="inlineStr">
        <is>
          <t xml:space="preserve">Script Error</t>
        </is>
      </c>
      <c r="L2964" t="inlineStr">
        <is>
          <t xml:space="preserve">Script error</t>
        </is>
      </c>
      <c r="M2964" t="str">
        <f>IFERROR(IF(VLOOKUP(L2964,'Quantification'!$A:$B,2,FALSE)&amp;""="","Unclassified",VLOOKUP(L2964,'Quantification'!$A:$B,2,FALSE)),"Unclassified")</f>
        <v>Major</v>
      </c>
      <c r="N2964" t="inlineStr">
        <is>
          <t xml:space="preserve">con-khera.mirjam@pocketfm.com</t>
        </is>
      </c>
      <c r="O2964" t="inlineStr">
        <is>
          <t xml:space="preserve">Issues found in raw</t>
        </is>
      </c>
      <c r="P2964" t="str">
        <f>IF(OR(O2964="Issues found in master",O2964="Final master"),"Master",IF(OR(O2964="Ready for Master",O2964="Issues found in raw",O2964="Raw under QC",O2964="Issues resolved in raw"),"Raw","-"))</f>
        <v>Raw</v>
      </c>
      <c r="Q2964" s="13">
        <v>46261.15138888889</v>
      </c>
      <c r="R2964" t="inlineStr">
        <is>
          <t xml:space="preserve">2026-08 (Aug)</t>
        </is>
      </c>
      <c r="S2964">
        <f>IF(M2964="Not an error",0,IF(COUNTIFS($A$2:$A2964,$A2964,$D$2:$D2964,$D2964,$M$2:$M2964,"&lt;&gt;Not an error")=1,1,0))</f>
        <v>0</v>
      </c>
      <c r="T2964">
        <f>IF(M2964&lt;&gt;"Major",0,IF(COUNTIFS($A$2:$A2964,$A2964,$D$2:$D2964,$D2964,$M$2:$M2964,"Major")=1,1,0))</f>
        <v>0</v>
      </c>
      <c r="U2964">
        <f>IF(M2964&lt;&gt;"Minor",0,IF(COUNTIFS($A$2:$A2964,$A2964,$D$2:$D2964,$D2964,$M$2:$M2964,"Minor")=1,1,0))</f>
        <v>0</v>
      </c>
    </row>
    <row r="2965">
      <c r="A2965" t="inlineStr">
        <is>
          <t xml:space="preserve">9a175f97e92a638a5697307799ea3b8b8f419aac</t>
        </is>
      </c>
      <c r="B2965" t="inlineStr">
        <is>
          <t xml:space="preserve">The Miracle Heiress</t>
        </is>
      </c>
      <c r="C2965" t="inlineStr">
        <is>
          <t xml:space="preserve">Die Wundererbin</t>
        </is>
      </c>
      <c r="D2965" t="inlineStr">
        <is>
          <t xml:space="preserve">b4356a5a8328f4e8ee71f826a91a1a9f41a03109</t>
        </is>
      </c>
      <c r="E2965" t="inlineStr">
        <is>
          <t xml:space="preserve">Episode 82: Entwürfe Und Geschäfte</t>
        </is>
      </c>
      <c r="F2965">
        <v>82</v>
      </c>
      <c r="G2965" t="inlineStr">
        <is>
          <t xml:space="preserve">0:24-0:28</t>
        </is>
      </c>
      <c r="H2965" t="inlineStr">
        <is>
          <t xml:space="preserve">Resolved</t>
        </is>
      </c>
      <c r="I2965" t="inlineStr">
        <is>
          <t xml:space="preserve">Remarks: [Mispronunciation]
Line from script:
"Marlene Ã¼berbrachte Missus Meyer den unterzeichneten Vertrag persÃ¶nlich."
-----
Note (if required): Marlene is mispronounced as â€œMarlenâ€_x009d_ in the audio.</t>
        </is>
      </c>
      <c r="J2965" t="inlineStr">
        <is>
          <t xml:space="preserve">VOA</t>
        </is>
      </c>
      <c r="K2965" t="inlineStr">
        <is>
          <t xml:space="preserve">Mispronunciation</t>
        </is>
      </c>
      <c r="L2965" t="inlineStr">
        <is>
          <t xml:space="preserve">Mispronunciation</t>
        </is>
      </c>
      <c r="M2965" t="str">
        <f>IFERROR(IF(VLOOKUP(L2965,'Quantification'!$A:$B,2,FALSE)&amp;""="","Unclassified",VLOOKUP(L2965,'Quantification'!$A:$B,2,FALSE)),"Unclassified")</f>
        <v>Major</v>
      </c>
      <c r="N2965" t="inlineStr">
        <is>
          <t xml:space="preserve">con-khera.mirjam@pocketfm.com</t>
        </is>
      </c>
      <c r="O2965" t="inlineStr">
        <is>
          <t xml:space="preserve">Issues found in raw</t>
        </is>
      </c>
      <c r="P2965" t="str">
        <f>IF(OR(O2965="Issues found in master",O2965="Final master"),"Master",IF(OR(O2965="Ready for Master",O2965="Issues found in raw",O2965="Raw under QC",O2965="Issues resolved in raw"),"Raw","-"))</f>
        <v>Raw</v>
      </c>
      <c r="Q2965" s="13">
        <v>46261.15138888889</v>
      </c>
      <c r="R2965" t="inlineStr">
        <is>
          <t xml:space="preserve">2026-08 (Aug)</t>
        </is>
      </c>
      <c r="S2965">
        <f>IF(M2965="Not an error",0,IF(COUNTIFS($A$2:$A2965,$A2965,$D$2:$D2965,$D2965,$M$2:$M2965,"&lt;&gt;Not an error")=1,1,0))</f>
        <v>1</v>
      </c>
      <c r="T2965">
        <f>IF(M2965&lt;&gt;"Major",0,IF(COUNTIFS($A$2:$A2965,$A2965,$D$2:$D2965,$D2965,$M$2:$M2965,"Major")=1,1,0))</f>
        <v>1</v>
      </c>
      <c r="U2965">
        <f>IF(M2965&lt;&gt;"Minor",0,IF(COUNTIFS($A$2:$A2965,$A2965,$D$2:$D2965,$D2965,$M$2:$M2965,"Minor")=1,1,0))</f>
        <v>0</v>
      </c>
    </row>
    <row r="2966">
      <c r="A2966" t="inlineStr">
        <is>
          <t xml:space="preserve">9a175f97e92a638a5697307799ea3b8b8f419aac</t>
        </is>
      </c>
      <c r="B2966" t="inlineStr">
        <is>
          <t xml:space="preserve">The Miracle Heiress</t>
        </is>
      </c>
      <c r="C2966" t="inlineStr">
        <is>
          <t xml:space="preserve">Die Wundererbin</t>
        </is>
      </c>
      <c r="D2966" t="inlineStr">
        <is>
          <t xml:space="preserve">b4356a5a8328f4e8ee71f826a91a1a9f41a03109</t>
        </is>
      </c>
      <c r="E2966" t="inlineStr">
        <is>
          <t xml:space="preserve">Episode 82: Entwürfe Und Geschäfte</t>
        </is>
      </c>
      <c r="F2966">
        <v>82</v>
      </c>
      <c r="G2966" t="inlineStr">
        <is>
          <t xml:space="preserve">0:34-0:38</t>
        </is>
      </c>
      <c r="H2966" t="inlineStr">
        <is>
          <t xml:space="preserve">Resolved</t>
        </is>
      </c>
      <c r="I2966" t="inlineStr">
        <is>
          <t xml:space="preserve">Remarks: [Mispronunciation]
Line from script:
"„Martin, unsere Firma ist gerettet!“"
-----
Note (if required): Martin is pronounced slightly differently than usual in the audio.</t>
        </is>
      </c>
      <c r="J2966" t="inlineStr">
        <is>
          <t xml:space="preserve">VOA</t>
        </is>
      </c>
      <c r="K2966" t="inlineStr">
        <is>
          <t xml:space="preserve">Mispronunciation</t>
        </is>
      </c>
      <c r="L2966" t="inlineStr">
        <is>
          <t xml:space="preserve">Mispronunciation</t>
        </is>
      </c>
      <c r="M2966" t="str">
        <f>IFERROR(IF(VLOOKUP(L2966,'Quantification'!$A:$B,2,FALSE)&amp;""="","Unclassified",VLOOKUP(L2966,'Quantification'!$A:$B,2,FALSE)),"Unclassified")</f>
        <v>Major</v>
      </c>
      <c r="N2966" t="inlineStr">
        <is>
          <t xml:space="preserve">con-khera.mirjam@pocketfm.com</t>
        </is>
      </c>
      <c r="O2966" t="inlineStr">
        <is>
          <t xml:space="preserve">Issues found in raw</t>
        </is>
      </c>
      <c r="P2966" t="str">
        <f>IF(OR(O2966="Issues found in master",O2966="Final master"),"Master",IF(OR(O2966="Ready for Master",O2966="Issues found in raw",O2966="Raw under QC",O2966="Issues resolved in raw"),"Raw","-"))</f>
        <v>Raw</v>
      </c>
      <c r="Q2966" s="13">
        <v>46261.15138888889</v>
      </c>
      <c r="R2966" t="inlineStr">
        <is>
          <t xml:space="preserve">2026-08 (Aug)</t>
        </is>
      </c>
      <c r="S2966">
        <f>IF(M2966="Not an error",0,IF(COUNTIFS($A$2:$A2966,$A2966,$D$2:$D2966,$D2966,$M$2:$M2966,"&lt;&gt;Not an error")=1,1,0))</f>
        <v>0</v>
      </c>
      <c r="T2966">
        <f>IF(M2966&lt;&gt;"Major",0,IF(COUNTIFS($A$2:$A2966,$A2966,$D$2:$D2966,$D2966,$M$2:$M2966,"Major")=1,1,0))</f>
        <v>0</v>
      </c>
      <c r="U2966">
        <f>IF(M2966&lt;&gt;"Minor",0,IF(COUNTIFS($A$2:$A2966,$A2966,$D$2:$D2966,$D2966,$M$2:$M2966,"Minor")=1,1,0))</f>
        <v>0</v>
      </c>
    </row>
    <row r="2967">
      <c r="A2967" t="inlineStr">
        <is>
          <t xml:space="preserve">9a175f97e92a638a5697307799ea3b8b8f419aac</t>
        </is>
      </c>
      <c r="B2967" t="inlineStr">
        <is>
          <t xml:space="preserve">The Miracle Heiress</t>
        </is>
      </c>
      <c r="C2967" t="inlineStr">
        <is>
          <t xml:space="preserve">Die Wundererbin</t>
        </is>
      </c>
      <c r="D2967" t="inlineStr">
        <is>
          <t xml:space="preserve">b4356a5a8328f4e8ee71f826a91a1a9f41a03109</t>
        </is>
      </c>
      <c r="E2967" t="inlineStr">
        <is>
          <t xml:space="preserve">Episode 82: Entwürfe Und Geschäfte</t>
        </is>
      </c>
      <c r="F2967">
        <v>82</v>
      </c>
      <c r="G2967" t="inlineStr">
        <is>
          <t xml:space="preserve">6:14-6:21</t>
        </is>
      </c>
      <c r="H2967" t="inlineStr">
        <is>
          <t xml:space="preserve">Resolved</t>
        </is>
      </c>
      <c r="I2967" t="inlineStr">
        <is>
          <t xml:space="preserve">Remarks: [Script Error]
Line from script:
"Unterdessen machte Jessica ein Foto von dem unterschriebenen Vertrag und schickte es an Sawyer. Einen Augenblick später erschien seine Antwort: „Glückwunsch.“"
-----
Note (if required): Continuity issue. Jessica has already signed the contract earlier in the story, so this beat feels repeated / inconsistent. Suggested: remove the repeated signing beat or clarify that this is a new finalized copy / countersigned version.</t>
        </is>
      </c>
      <c r="J2967" t="inlineStr">
        <is>
          <t xml:space="preserve">VOA</t>
        </is>
      </c>
      <c r="K2967" t="inlineStr">
        <is>
          <t xml:space="preserve">Script Error</t>
        </is>
      </c>
      <c r="L2967" t="inlineStr">
        <is>
          <t xml:space="preserve">Script error</t>
        </is>
      </c>
      <c r="M2967" t="str">
        <f>IFERROR(IF(VLOOKUP(L2967,'Quantification'!$A:$B,2,FALSE)&amp;""="","Unclassified",VLOOKUP(L2967,'Quantification'!$A:$B,2,FALSE)),"Unclassified")</f>
        <v>Major</v>
      </c>
      <c r="N2967" t="inlineStr">
        <is>
          <t xml:space="preserve">con-khera.mirjam@pocketfm.com</t>
        </is>
      </c>
      <c r="O2967" t="inlineStr">
        <is>
          <t xml:space="preserve">Issues found in raw</t>
        </is>
      </c>
      <c r="P2967" t="str">
        <f>IF(OR(O2967="Issues found in master",O2967="Final master"),"Master",IF(OR(O2967="Ready for Master",O2967="Issues found in raw",O2967="Raw under QC",O2967="Issues resolved in raw"),"Raw","-"))</f>
        <v>Raw</v>
      </c>
      <c r="Q2967" s="13">
        <v>46261.15138888889</v>
      </c>
      <c r="R2967" t="inlineStr">
        <is>
          <t xml:space="preserve">2026-08 (Aug)</t>
        </is>
      </c>
      <c r="S2967">
        <f>IF(M2967="Not an error",0,IF(COUNTIFS($A$2:$A2967,$A2967,$D$2:$D2967,$D2967,$M$2:$M2967,"&lt;&gt;Not an error")=1,1,0))</f>
        <v>0</v>
      </c>
      <c r="T2967">
        <f>IF(M2967&lt;&gt;"Major",0,IF(COUNTIFS($A$2:$A2967,$A2967,$D$2:$D2967,$D2967,$M$2:$M2967,"Major")=1,1,0))</f>
        <v>0</v>
      </c>
      <c r="U2967">
        <f>IF(M2967&lt;&gt;"Minor",0,IF(COUNTIFS($A$2:$A2967,$A2967,$D$2:$D2967,$D2967,$M$2:$M2967,"Minor")=1,1,0))</f>
        <v>0</v>
      </c>
    </row>
    <row r="2968">
      <c r="A2968" t="inlineStr">
        <is>
          <t xml:space="preserve">9a175f97e92a638a5697307799ea3b8b8f419aac</t>
        </is>
      </c>
      <c r="B2968" t="inlineStr">
        <is>
          <t xml:space="preserve">The Miracle Heiress</t>
        </is>
      </c>
      <c r="C2968" t="inlineStr">
        <is>
          <t xml:space="preserve">Die Wundererbin</t>
        </is>
      </c>
      <c r="D2968" t="inlineStr">
        <is>
          <t xml:space="preserve">ca2a57b0d763d41ce220696591fd9889ba0b737e</t>
        </is>
      </c>
      <c r="E2968" t="inlineStr">
        <is>
          <t xml:space="preserve">Episode 83: Sawyers Katastrophenparty</t>
        </is>
      </c>
      <c r="F2968">
        <v>83</v>
      </c>
      <c r="G2968" t="inlineStr">
        <is>
          <t xml:space="preserve">0:00-0:10</t>
        </is>
      </c>
      <c r="H2968" t="inlineStr">
        <is>
          <t xml:space="preserve">Resolved</t>
        </is>
      </c>
      <c r="I2968" t="inlineStr">
        <is>
          <t xml:space="preserve">Remarks: [Script Error]
Line from script:
"Nachdem Jessica den zweiten Platz beim Klavierwettbewerb gewonnen hatte, wurde sie mit Lob überhäuft und erhielt sogar das Angebot, Markenbotschafterin zu werden."
-----
Note (if required): Recap / repetition issue. This summarizes information that has already been established and can be removed so the episode starts directly with the next new beat.</t>
        </is>
      </c>
      <c r="J2968" t="inlineStr">
        <is>
          <t xml:space="preserve">VOA</t>
        </is>
      </c>
      <c r="K2968" t="inlineStr">
        <is>
          <t xml:space="preserve">Script Error</t>
        </is>
      </c>
      <c r="L2968" t="inlineStr">
        <is>
          <t xml:space="preserve">Script error</t>
        </is>
      </c>
      <c r="M2968" t="str">
        <f>IFERROR(IF(VLOOKUP(L2968,'Quantification'!$A:$B,2,FALSE)&amp;""="","Unclassified",VLOOKUP(L2968,'Quantification'!$A:$B,2,FALSE)),"Unclassified")</f>
        <v>Major</v>
      </c>
      <c r="N2968" t="inlineStr">
        <is>
          <t xml:space="preserve">con-khera.mirjam@pocketfm.com</t>
        </is>
      </c>
      <c r="O2968" t="inlineStr">
        <is>
          <t xml:space="preserve">Issues found in raw</t>
        </is>
      </c>
      <c r="P2968" t="str">
        <f>IF(OR(O2968="Issues found in master",O2968="Final master"),"Master",IF(OR(O2968="Ready for Master",O2968="Issues found in raw",O2968="Raw under QC",O2968="Issues resolved in raw"),"Raw","-"))</f>
        <v>Raw</v>
      </c>
      <c r="Q2968" s="13">
        <v>46261.152083333334</v>
      </c>
      <c r="R2968" t="inlineStr">
        <is>
          <t xml:space="preserve">2026-08 (Aug)</t>
        </is>
      </c>
      <c r="S2968">
        <f>IF(M2968="Not an error",0,IF(COUNTIFS($A$2:$A2968,$A2968,$D$2:$D2968,$D2968,$M$2:$M2968,"&lt;&gt;Not an error")=1,1,0))</f>
        <v>1</v>
      </c>
      <c r="T2968">
        <f>IF(M2968&lt;&gt;"Major",0,IF(COUNTIFS($A$2:$A2968,$A2968,$D$2:$D2968,$D2968,$M$2:$M2968,"Major")=1,1,0))</f>
        <v>1</v>
      </c>
      <c r="U2968">
        <f>IF(M2968&lt;&gt;"Minor",0,IF(COUNTIFS($A$2:$A2968,$A2968,$D$2:$D2968,$D2968,$M$2:$M2968,"Minor")=1,1,0))</f>
        <v>0</v>
      </c>
    </row>
    <row r="2969">
      <c r="A2969" t="inlineStr">
        <is>
          <t xml:space="preserve">9a175f97e92a638a5697307799ea3b8b8f419aac</t>
        </is>
      </c>
      <c r="B2969" t="inlineStr">
        <is>
          <t xml:space="preserve">The Miracle Heiress</t>
        </is>
      </c>
      <c r="C2969" t="inlineStr">
        <is>
          <t xml:space="preserve">Die Wundererbin</t>
        </is>
      </c>
      <c r="D2969" t="inlineStr">
        <is>
          <t xml:space="preserve">ca2a57b0d763d41ce220696591fd9889ba0b737e</t>
        </is>
      </c>
      <c r="E2969" t="inlineStr">
        <is>
          <t xml:space="preserve">Episode 83: Sawyers Katastrophenparty</t>
        </is>
      </c>
      <c r="F2969">
        <v>83</v>
      </c>
      <c r="G2969" t="inlineStr">
        <is>
          <t xml:space="preserve">0:10-0:19</t>
        </is>
      </c>
      <c r="H2969" t="inlineStr">
        <is>
          <t xml:space="preserve">Resolved</t>
        </is>
      </c>
      <c r="I2969" t="inlineStr">
        <is>
          <t xml:space="preserve">Remarks: [Script Error]
Line from script:
"Sie hatte Sawyer gerade eine Nachricht geschickt, als ihr Handy plÃ¶tzlich mit Benachrichtigungen aus einem alten Klassengruppenchat explodierte."
-----
Note (if required): Wording / transition issue. This can work as the episode opening, but the sentence should be restructured for a cleaner transition. Suggested: â€œNachdem Jessica Sawyer eine Nachricht geschickt hatte, explodierte ihr Handy plÃ¶tzlich mit Benachrichtigungen aus einem alten Klassengruppenchat.â€_x009d_</t>
        </is>
      </c>
      <c r="J2969" t="inlineStr">
        <is>
          <t xml:space="preserve">VOA</t>
        </is>
      </c>
      <c r="K2969" t="inlineStr">
        <is>
          <t xml:space="preserve">Script Error</t>
        </is>
      </c>
      <c r="L2969" t="inlineStr">
        <is>
          <t xml:space="preserve">Script error</t>
        </is>
      </c>
      <c r="M2969" t="str">
        <f>IFERROR(IF(VLOOKUP(L2969,'Quantification'!$A:$B,2,FALSE)&amp;""="","Unclassified",VLOOKUP(L2969,'Quantification'!$A:$B,2,FALSE)),"Unclassified")</f>
        <v>Major</v>
      </c>
      <c r="N2969" t="inlineStr">
        <is>
          <t xml:space="preserve">con-khera.mirjam@pocketfm.com</t>
        </is>
      </c>
      <c r="O2969" t="inlineStr">
        <is>
          <t xml:space="preserve">Issues found in raw</t>
        </is>
      </c>
      <c r="P2969" t="str">
        <f>IF(OR(O2969="Issues found in master",O2969="Final master"),"Master",IF(OR(O2969="Ready for Master",O2969="Issues found in raw",O2969="Raw under QC",O2969="Issues resolved in raw"),"Raw","-"))</f>
        <v>Raw</v>
      </c>
      <c r="Q2969" s="13">
        <v>46261.152083333334</v>
      </c>
      <c r="R2969" t="inlineStr">
        <is>
          <t xml:space="preserve">2026-08 (Aug)</t>
        </is>
      </c>
      <c r="S2969">
        <f>IF(M2969="Not an error",0,IF(COUNTIFS($A$2:$A2969,$A2969,$D$2:$D2969,$D2969,$M$2:$M2969,"&lt;&gt;Not an error")=1,1,0))</f>
        <v>0</v>
      </c>
      <c r="T2969">
        <f>IF(M2969&lt;&gt;"Major",0,IF(COUNTIFS($A$2:$A2969,$A2969,$D$2:$D2969,$D2969,$M$2:$M2969,"Major")=1,1,0))</f>
        <v>0</v>
      </c>
      <c r="U2969">
        <f>IF(M2969&lt;&gt;"Minor",0,IF(COUNTIFS($A$2:$A2969,$A2969,$D$2:$D2969,$D2969,$M$2:$M2969,"Minor")=1,1,0))</f>
        <v>0</v>
      </c>
    </row>
    <row r="2970">
      <c r="A2970" t="inlineStr">
        <is>
          <t xml:space="preserve">9a175f97e92a638a5697307799ea3b8b8f419aac</t>
        </is>
      </c>
      <c r="B2970" t="inlineStr">
        <is>
          <t xml:space="preserve">The Miracle Heiress</t>
        </is>
      </c>
      <c r="C2970" t="inlineStr">
        <is>
          <t xml:space="preserve">Die Wundererbin</t>
        </is>
      </c>
      <c r="D2970" t="inlineStr">
        <is>
          <t xml:space="preserve">ca2a57b0d763d41ce220696591fd9889ba0b737e</t>
        </is>
      </c>
      <c r="E2970" t="inlineStr">
        <is>
          <t xml:space="preserve">Episode 83: Sawyers Katastrophenparty</t>
        </is>
      </c>
      <c r="F2970">
        <v>83</v>
      </c>
      <c r="G2970" t="inlineStr">
        <is>
          <t xml:space="preserve">4:26-4:35</t>
        </is>
      </c>
      <c r="H2970" t="inlineStr">
        <is>
          <t xml:space="preserve">Resolved</t>
        </is>
      </c>
      <c r="I2970" t="inlineStr">
        <is>
          <t xml:space="preserve">Remarks: [Script Error]
Line from script:
"Er vertraute ihr vollkommen; wenn Aurora sagte, sie hÃ¤tte etwas zu tun, wusste er, dass es wichtig war, und fragte nicht nach Einzelheiten."
-----
Note (if required): Character continuity issue. Damien has not consistently behaved this way so far; he often follows up, gets jealous, or pushes for details. Suggested: soften the claim, e.g. â€œEr wollte ihr vertrauenâ€_x009d_ or â€œDiesmal fragte er nicht weiter nach.â€_x009d_</t>
        </is>
      </c>
      <c r="J2970" t="inlineStr">
        <is>
          <t xml:space="preserve">VOA</t>
        </is>
      </c>
      <c r="K2970" t="inlineStr">
        <is>
          <t xml:space="preserve">Script Error</t>
        </is>
      </c>
      <c r="L2970" t="inlineStr">
        <is>
          <t xml:space="preserve">Script error</t>
        </is>
      </c>
      <c r="M2970" t="str">
        <f>IFERROR(IF(VLOOKUP(L2970,'Quantification'!$A:$B,2,FALSE)&amp;""="","Unclassified",VLOOKUP(L2970,'Quantification'!$A:$B,2,FALSE)),"Unclassified")</f>
        <v>Major</v>
      </c>
      <c r="N2970" t="inlineStr">
        <is>
          <t xml:space="preserve">con-khera.mirjam@pocketfm.com</t>
        </is>
      </c>
      <c r="O2970" t="inlineStr">
        <is>
          <t xml:space="preserve">Issues found in raw</t>
        </is>
      </c>
      <c r="P2970" t="str">
        <f>IF(OR(O2970="Issues found in master",O2970="Final master"),"Master",IF(OR(O2970="Ready for Master",O2970="Issues found in raw",O2970="Raw under QC",O2970="Issues resolved in raw"),"Raw","-"))</f>
        <v>Raw</v>
      </c>
      <c r="Q2970" s="13">
        <v>46261.152083333334</v>
      </c>
      <c r="R2970" t="inlineStr">
        <is>
          <t xml:space="preserve">2026-08 (Aug)</t>
        </is>
      </c>
      <c r="S2970">
        <f>IF(M2970="Not an error",0,IF(COUNTIFS($A$2:$A2970,$A2970,$D$2:$D2970,$D2970,$M$2:$M2970,"&lt;&gt;Not an error")=1,1,0))</f>
        <v>0</v>
      </c>
      <c r="T2970">
        <f>IF(M2970&lt;&gt;"Major",0,IF(COUNTIFS($A$2:$A2970,$A2970,$D$2:$D2970,$D2970,$M$2:$M2970,"Major")=1,1,0))</f>
        <v>0</v>
      </c>
      <c r="U2970">
        <f>IF(M2970&lt;&gt;"Minor",0,IF(COUNTIFS($A$2:$A2970,$A2970,$D$2:$D2970,$D2970,$M$2:$M2970,"Minor")=1,1,0))</f>
        <v>0</v>
      </c>
    </row>
    <row r="2971">
      <c r="A2971" t="inlineStr">
        <is>
          <t xml:space="preserve">9a175f97e92a638a5697307799ea3b8b8f419aac</t>
        </is>
      </c>
      <c r="B2971" t="inlineStr">
        <is>
          <t xml:space="preserve">The Miracle Heiress</t>
        </is>
      </c>
      <c r="C2971" t="inlineStr">
        <is>
          <t xml:space="preserve">Die Wundererbin</t>
        </is>
      </c>
      <c r="D2971" t="inlineStr">
        <is>
          <t xml:space="preserve">ca2a57b0d763d41ce220696591fd9889ba0b737e</t>
        </is>
      </c>
      <c r="E2971" t="inlineStr">
        <is>
          <t xml:space="preserve">Episode 83: Sawyers Katastrophenparty</t>
        </is>
      </c>
      <c r="F2971">
        <v>83</v>
      </c>
      <c r="G2971" t="inlineStr">
        <is>
          <t xml:space="preserve">4:35-4:45</t>
        </is>
      </c>
      <c r="H2971" t="inlineStr">
        <is>
          <t xml:space="preserve">Resolved</t>
        </is>
      </c>
      <c r="I2971" t="inlineStr">
        <is>
          <t xml:space="preserve">Remarks: [Script Error]
Line from script:
"Am anderen Ende der Stadt hatten Jessicas Freunde, die sich ihres neuen Status bewusst waren, ihr Geld zusammengelegt, um einen Tisch in einem teuren Club zu reservieren."
-----
Note (if required): Pronoun clarity issue. â€œIhres neuen Statusâ€_x009d_ could refer grammatically to the friends rather than Jessica. Suggested: â€œAm anderen Ende der Stadt hatten Jessicas Freunde, die sich Jessicas neuen Status bewusst waren, ihr Geld zusammengelegt, um einen Tisch in einem teuren Club zu reservieren.â€_x009d_</t>
        </is>
      </c>
      <c r="J2971" t="inlineStr">
        <is>
          <t xml:space="preserve">VOA</t>
        </is>
      </c>
      <c r="K2971" t="inlineStr">
        <is>
          <t xml:space="preserve">Script Error</t>
        </is>
      </c>
      <c r="L2971" t="inlineStr">
        <is>
          <t xml:space="preserve">Script error</t>
        </is>
      </c>
      <c r="M2971" t="str">
        <f>IFERROR(IF(VLOOKUP(L2971,'Quantification'!$A:$B,2,FALSE)&amp;""="","Unclassified",VLOOKUP(L2971,'Quantification'!$A:$B,2,FALSE)),"Unclassified")</f>
        <v>Major</v>
      </c>
      <c r="N2971" t="inlineStr">
        <is>
          <t xml:space="preserve">con-khera.mirjam@pocketfm.com</t>
        </is>
      </c>
      <c r="O2971" t="inlineStr">
        <is>
          <t xml:space="preserve">Issues found in raw</t>
        </is>
      </c>
      <c r="P2971" t="str">
        <f>IF(OR(O2971="Issues found in master",O2971="Final master"),"Master",IF(OR(O2971="Ready for Master",O2971="Issues found in raw",O2971="Raw under QC",O2971="Issues resolved in raw"),"Raw","-"))</f>
        <v>Raw</v>
      </c>
      <c r="Q2971" s="13">
        <v>46261.152083333334</v>
      </c>
      <c r="R2971" t="inlineStr">
        <is>
          <t xml:space="preserve">2026-08 (Aug)</t>
        </is>
      </c>
      <c r="S2971">
        <f>IF(M2971="Not an error",0,IF(COUNTIFS($A$2:$A2971,$A2971,$D$2:$D2971,$D2971,$M$2:$M2971,"&lt;&gt;Not an error")=1,1,0))</f>
        <v>0</v>
      </c>
      <c r="T2971">
        <f>IF(M2971&lt;&gt;"Major",0,IF(COUNTIFS($A$2:$A2971,$A2971,$D$2:$D2971,$D2971,$M$2:$M2971,"Major")=1,1,0))</f>
        <v>0</v>
      </c>
      <c r="U2971">
        <f>IF(M2971&lt;&gt;"Minor",0,IF(COUNTIFS($A$2:$A2971,$A2971,$D$2:$D2971,$D2971,$M$2:$M2971,"Minor")=1,1,0))</f>
        <v>0</v>
      </c>
    </row>
    <row r="2972">
      <c r="A2972" t="inlineStr">
        <is>
          <t xml:space="preserve">9a175f97e92a638a5697307799ea3b8b8f419aac</t>
        </is>
      </c>
      <c r="B2972" t="inlineStr">
        <is>
          <t xml:space="preserve">The Miracle Heiress</t>
        </is>
      </c>
      <c r="C2972" t="inlineStr">
        <is>
          <t xml:space="preserve">Die Wundererbin</t>
        </is>
      </c>
      <c r="D2972" t="inlineStr">
        <is>
          <t xml:space="preserve">ec75bc4c85203e739fa298fbe27dace4b9ec567c</t>
        </is>
      </c>
      <c r="E2972" t="inlineStr">
        <is>
          <t xml:space="preserve">Episode 84: Großzügiger Verlobter</t>
        </is>
      </c>
      <c r="F2972">
        <v>84</v>
      </c>
      <c r="G2972" t="inlineStr">
        <is>
          <t xml:space="preserve">3:03-3:13</t>
        </is>
      </c>
      <c r="H2972" t="inlineStr">
        <is>
          <t xml:space="preserve">Resolved</t>
        </is>
      </c>
      <c r="I2972" t="inlineStr">
        <is>
          <t xml:space="preserve">Remarks: [Script Error]
Line from script:
"Die Premium VIP RÃ¤ume, die noch frei sind, kosten wahrscheinlich Ã¼ber siebenhundertfÃ¼nfzig Dollar, aber selbst die billigeren kosten noch ein paar Hundert Dollar extra."
-----
Note (if required): Pricing logic issue. If a regular VIP room costs around 1,500 dollars, then â€œPremium VIPâ€_x009d_ rooms should not be estimated at only 750 dollars. Suggested: increase the amount or clarify that 750 dollars is only the additional upgrade fee.</t>
        </is>
      </c>
      <c r="J2972" t="inlineStr">
        <is>
          <t xml:space="preserve">VOA</t>
        </is>
      </c>
      <c r="K2972" t="inlineStr">
        <is>
          <t xml:space="preserve">Script Error</t>
        </is>
      </c>
      <c r="L2972" t="inlineStr">
        <is>
          <t xml:space="preserve">Script error</t>
        </is>
      </c>
      <c r="M2972" t="str">
        <f>IFERROR(IF(VLOOKUP(L2972,'Quantification'!$A:$B,2,FALSE)&amp;""="","Unclassified",VLOOKUP(L2972,'Quantification'!$A:$B,2,FALSE)),"Unclassified")</f>
        <v>Major</v>
      </c>
      <c r="N2972" t="inlineStr">
        <is>
          <t xml:space="preserve">con-khera.mirjam@pocketfm.com</t>
        </is>
      </c>
      <c r="O2972" t="inlineStr">
        <is>
          <t xml:space="preserve">Issues found in raw</t>
        </is>
      </c>
      <c r="P2972" t="str">
        <f>IF(OR(O2972="Issues found in master",O2972="Final master"),"Master",IF(OR(O2972="Ready for Master",O2972="Issues found in raw",O2972="Raw under QC",O2972="Issues resolved in raw"),"Raw","-"))</f>
        <v>Raw</v>
      </c>
      <c r="Q2972" s="13">
        <v>46261.152083333334</v>
      </c>
      <c r="R2972" t="inlineStr">
        <is>
          <t xml:space="preserve">2026-08 (Aug)</t>
        </is>
      </c>
      <c r="S2972">
        <f>IF(M2972="Not an error",0,IF(COUNTIFS($A$2:$A2972,$A2972,$D$2:$D2972,$D2972,$M$2:$M2972,"&lt;&gt;Not an error")=1,1,0))</f>
        <v>1</v>
      </c>
      <c r="T2972">
        <f>IF(M2972&lt;&gt;"Major",0,IF(COUNTIFS($A$2:$A2972,$A2972,$D$2:$D2972,$D2972,$M$2:$M2972,"Major")=1,1,0))</f>
        <v>1</v>
      </c>
      <c r="U2972">
        <f>IF(M2972&lt;&gt;"Minor",0,IF(COUNTIFS($A$2:$A2972,$A2972,$D$2:$D2972,$D2972,$M$2:$M2972,"Minor")=1,1,0))</f>
        <v>0</v>
      </c>
    </row>
    <row r="2973">
      <c r="A2973" t="inlineStr">
        <is>
          <t xml:space="preserve">9a175f97e92a638a5697307799ea3b8b8f419aac</t>
        </is>
      </c>
      <c r="B2973" t="inlineStr">
        <is>
          <t xml:space="preserve">The Miracle Heiress</t>
        </is>
      </c>
      <c r="C2973" t="inlineStr">
        <is>
          <t xml:space="preserve">Die Wundererbin</t>
        </is>
      </c>
      <c r="D2973" t="inlineStr">
        <is>
          <t xml:space="preserve">ec75bc4c85203e739fa298fbe27dace4b9ec567c</t>
        </is>
      </c>
      <c r="E2973" t="inlineStr">
        <is>
          <t xml:space="preserve">Episode 84: Großzügiger Verlobter</t>
        </is>
      </c>
      <c r="F2973">
        <v>84</v>
      </c>
      <c r="G2973" t="inlineStr">
        <is>
          <t xml:space="preserve">4:40-4:46</t>
        </is>
      </c>
      <c r="H2973" t="inlineStr">
        <is>
          <t xml:space="preserve">Resolved</t>
        </is>
      </c>
      <c r="I2973" t="inlineStr">
        <is>
          <t xml:space="preserve">Remarks: [Script Error]
Line from script:
"„Ja, Sir. Sie müssen eine Anzahlung von mindestens siebenhundertfünfzig Dollar leisten.“"
-----
Note (if required): Pricing continuity issue. For continuity, the VIP room deposit should be 1,500 dollars, not 750 dollars, if the VIP room price has already been established at 1,500 dollars.</t>
        </is>
      </c>
      <c r="J2973" t="inlineStr">
        <is>
          <t xml:space="preserve">VOA</t>
        </is>
      </c>
      <c r="K2973" t="inlineStr">
        <is>
          <t xml:space="preserve">Modulation</t>
        </is>
      </c>
      <c r="L2973" t="inlineStr">
        <is>
          <t xml:space="preserve">Modulation</t>
        </is>
      </c>
      <c r="M2973" t="str">
        <f>IFERROR(IF(VLOOKUP(L2973,'Quantification'!$A:$B,2,FALSE)&amp;""="","Unclassified",VLOOKUP(L2973,'Quantification'!$A:$B,2,FALSE)),"Unclassified")</f>
        <v>Minor</v>
      </c>
      <c r="N2973" t="inlineStr">
        <is>
          <t xml:space="preserve">con-khera.mirjam@pocketfm.com</t>
        </is>
      </c>
      <c r="O2973" t="inlineStr">
        <is>
          <t xml:space="preserve">Issues found in raw</t>
        </is>
      </c>
      <c r="P2973" t="str">
        <f>IF(OR(O2973="Issues found in master",O2973="Final master"),"Master",IF(OR(O2973="Ready for Master",O2973="Issues found in raw",O2973="Raw under QC",O2973="Issues resolved in raw"),"Raw","-"))</f>
        <v>Raw</v>
      </c>
      <c r="Q2973" s="13">
        <v>46261.152083333334</v>
      </c>
      <c r="R2973" t="inlineStr">
        <is>
          <t xml:space="preserve">2026-08 (Aug)</t>
        </is>
      </c>
      <c r="S2973">
        <f>IF(M2973="Not an error",0,IF(COUNTIFS($A$2:$A2973,$A2973,$D$2:$D2973,$D2973,$M$2:$M2973,"&lt;&gt;Not an error")=1,1,0))</f>
        <v>0</v>
      </c>
      <c r="T2973">
        <f>IF(M2973&lt;&gt;"Major",0,IF(COUNTIFS($A$2:$A2973,$A2973,$D$2:$D2973,$D2973,$M$2:$M2973,"Major")=1,1,0))</f>
        <v>0</v>
      </c>
      <c r="U2973">
        <f>IF(M2973&lt;&gt;"Minor",0,IF(COUNTIFS($A$2:$A2973,$A2973,$D$2:$D2973,$D2973,$M$2:$M2973,"Minor")=1,1,0))</f>
        <v>1</v>
      </c>
    </row>
    <row r="2974">
      <c r="A2974" t="inlineStr">
        <is>
          <t xml:space="preserve">9a175f97e92a638a5697307799ea3b8b8f419aac</t>
        </is>
      </c>
      <c r="B2974" t="inlineStr">
        <is>
          <t xml:space="preserve">The Miracle Heiress</t>
        </is>
      </c>
      <c r="C2974" t="inlineStr">
        <is>
          <t xml:space="preserve">Die Wundererbin</t>
        </is>
      </c>
      <c r="D2974" t="inlineStr">
        <is>
          <t xml:space="preserve">6e716b4be9c3e11e4d69a01590dd6e8a90abed9b</t>
        </is>
      </c>
      <c r="E2974" t="inlineStr">
        <is>
          <t xml:space="preserve">Episode 85: Sawyer Beunruhigt Wegen Aurora</t>
        </is>
      </c>
      <c r="F2974">
        <v>85</v>
      </c>
      <c r="G2974" t="inlineStr">
        <is>
          <t xml:space="preserve">0:00-0:20</t>
        </is>
      </c>
      <c r="H2974" t="inlineStr">
        <is>
          <t xml:space="preserve">Resolved</t>
        </is>
      </c>
      <c r="I2974" t="inlineStr">
        <is>
          <t xml:space="preserve">Remarks: [Script Error]
Line from script:
"Jessica feierte mit Freunden im Cole's Club. Ihr Verlobter, Sawyer, hatte seine Beziehungen spielen lassen, um ihnen einen separaten Raum zu verschaffen, hauptsächlich um anzugeben. Auroras Freundin Bridget wollte gerade gehen, als Aurora den Flur entlangkam und hörte, wie jemand ihren Namen rief."
-----
Note (if required): Recap / repetition issue. This summarizes information that has already been established and can be removed so the episode starts directly with the new scene.</t>
        </is>
      </c>
      <c r="J2974" t="inlineStr">
        <is>
          <t xml:space="preserve">VOA</t>
        </is>
      </c>
      <c r="K2974" t="inlineStr">
        <is>
          <t xml:space="preserve">Script Error</t>
        </is>
      </c>
      <c r="L2974" t="inlineStr">
        <is>
          <t xml:space="preserve">Script error</t>
        </is>
      </c>
      <c r="M2974" t="str">
        <f>IFERROR(IF(VLOOKUP(L2974,'Quantification'!$A:$B,2,FALSE)&amp;""="","Unclassified",VLOOKUP(L2974,'Quantification'!$A:$B,2,FALSE)),"Unclassified")</f>
        <v>Major</v>
      </c>
      <c r="N2974" t="inlineStr">
        <is>
          <t xml:space="preserve">con-khera.mirjam@pocketfm.com</t>
        </is>
      </c>
      <c r="O2974" t="inlineStr">
        <is>
          <t xml:space="preserve">Issues found in raw</t>
        </is>
      </c>
      <c r="P2974" t="str">
        <f>IF(OR(O2974="Issues found in master",O2974="Final master"),"Master",IF(OR(O2974="Ready for Master",O2974="Issues found in raw",O2974="Raw under QC",O2974="Issues resolved in raw"),"Raw","-"))</f>
        <v>Raw</v>
      </c>
      <c r="Q2974" s="13">
        <v>46261.152083333334</v>
      </c>
      <c r="R2974" t="inlineStr">
        <is>
          <t xml:space="preserve">2026-08 (Aug)</t>
        </is>
      </c>
      <c r="S2974">
        <f>IF(M2974="Not an error",0,IF(COUNTIFS($A$2:$A2974,$A2974,$D$2:$D2974,$D2974,$M$2:$M2974,"&lt;&gt;Not an error")=1,1,0))</f>
        <v>1</v>
      </c>
      <c r="T2974">
        <f>IF(M2974&lt;&gt;"Major",0,IF(COUNTIFS($A$2:$A2974,$A2974,$D$2:$D2974,$D2974,$M$2:$M2974,"Major")=1,1,0))</f>
        <v>1</v>
      </c>
      <c r="U2974">
        <f>IF(M2974&lt;&gt;"Minor",0,IF(COUNTIFS($A$2:$A2974,$A2974,$D$2:$D2974,$D2974,$M$2:$M2974,"Minor")=1,1,0))</f>
        <v>0</v>
      </c>
    </row>
    <row r="2975">
      <c r="A2975" t="inlineStr">
        <is>
          <t xml:space="preserve">9a175f97e92a638a5697307799ea3b8b8f419aac</t>
        </is>
      </c>
      <c r="B2975" t="inlineStr">
        <is>
          <t xml:space="preserve">The Miracle Heiress</t>
        </is>
      </c>
      <c r="C2975" t="inlineStr">
        <is>
          <t xml:space="preserve">Die Wundererbin</t>
        </is>
      </c>
      <c r="D2975" t="inlineStr">
        <is>
          <t xml:space="preserve">6e716b4be9c3e11e4d69a01590dd6e8a90abed9b</t>
        </is>
      </c>
      <c r="E2975" t="inlineStr">
        <is>
          <t xml:space="preserve">Episode 85: Sawyer Beunruhigt Wegen Aurora</t>
        </is>
      </c>
      <c r="F2975">
        <v>85</v>
      </c>
      <c r="G2975" t="inlineStr">
        <is>
          <t xml:space="preserve">020-0:26</t>
        </is>
      </c>
      <c r="H2975" t="inlineStr">
        <is>
          <t xml:space="preserve">Resolved</t>
        </is>
      </c>
      <c r="I2975" t="inlineStr">
        <is>
          <t xml:space="preserve">Remarks: [Script Error]
Line from script:
"Sawyer, die neue Mitgliedskarte in der Hand, wirbelte herum."
-----
Note (if required): Action / blocking issue. Sawyer should not be the one spinning around here, since he called Aurora. Bridget / Aurora should react instead. Suggested: clarify who turns around or revise the action.</t>
        </is>
      </c>
      <c r="J2975" t="inlineStr">
        <is>
          <t xml:space="preserve">VOA</t>
        </is>
      </c>
      <c r="K2975" t="inlineStr">
        <is>
          <t xml:space="preserve">Script Error</t>
        </is>
      </c>
      <c r="L2975" t="inlineStr">
        <is>
          <t xml:space="preserve">Script error</t>
        </is>
      </c>
      <c r="M2975" t="str">
        <f>IFERROR(IF(VLOOKUP(L2975,'Quantification'!$A:$B,2,FALSE)&amp;""="","Unclassified",VLOOKUP(L2975,'Quantification'!$A:$B,2,FALSE)),"Unclassified")</f>
        <v>Major</v>
      </c>
      <c r="N2975" t="inlineStr">
        <is>
          <t xml:space="preserve">con-khera.mirjam@pocketfm.com</t>
        </is>
      </c>
      <c r="O2975" t="inlineStr">
        <is>
          <t xml:space="preserve">Issues found in raw</t>
        </is>
      </c>
      <c r="P2975" t="str">
        <f>IF(OR(O2975="Issues found in master",O2975="Final master"),"Master",IF(OR(O2975="Ready for Master",O2975="Issues found in raw",O2975="Raw under QC",O2975="Issues resolved in raw"),"Raw","-"))</f>
        <v>Raw</v>
      </c>
      <c r="Q2975" s="13">
        <v>46261.152083333334</v>
      </c>
      <c r="R2975" t="inlineStr">
        <is>
          <t xml:space="preserve">2026-08 (Aug)</t>
        </is>
      </c>
      <c r="S2975">
        <f>IF(M2975="Not an error",0,IF(COUNTIFS($A$2:$A2975,$A2975,$D$2:$D2975,$D2975,$M$2:$M2975,"&lt;&gt;Not an error")=1,1,0))</f>
        <v>0</v>
      </c>
      <c r="T2975">
        <f>IF(M2975&lt;&gt;"Major",0,IF(COUNTIFS($A$2:$A2975,$A2975,$D$2:$D2975,$D2975,$M$2:$M2975,"Major")=1,1,0))</f>
        <v>0</v>
      </c>
      <c r="U2975">
        <f>IF(M2975&lt;&gt;"Minor",0,IF(COUNTIFS($A$2:$A2975,$A2975,$D$2:$D2975,$D2975,$M$2:$M2975,"Minor")=1,1,0))</f>
        <v>0</v>
      </c>
    </row>
    <row r="2976">
      <c r="A2976" t="inlineStr">
        <is>
          <t xml:space="preserve">9a175f97e92a638a5697307799ea3b8b8f419aac</t>
        </is>
      </c>
      <c r="B2976" t="inlineStr">
        <is>
          <t xml:space="preserve">The Miracle Heiress</t>
        </is>
      </c>
      <c r="C2976" t="inlineStr">
        <is>
          <t xml:space="preserve">Die Wundererbin</t>
        </is>
      </c>
      <c r="D2976" t="inlineStr">
        <is>
          <t xml:space="preserve">6e716b4be9c3e11e4d69a01590dd6e8a90abed9b</t>
        </is>
      </c>
      <c r="E2976" t="inlineStr">
        <is>
          <t xml:space="preserve">Episode 85: Sawyer Beunruhigt Wegen Aurora</t>
        </is>
      </c>
      <c r="F2976">
        <v>85</v>
      </c>
      <c r="G2976" t="inlineStr">
        <is>
          <t xml:space="preserve">0:57-1:07</t>
        </is>
      </c>
      <c r="H2976" t="inlineStr">
        <is>
          <t xml:space="preserve">Resolved</t>
        </is>
      </c>
      <c r="I2976" t="inlineStr">
        <is>
          <t xml:space="preserve">Remarks: [Script Error]
Line from script:
"Er erinnerte sich an ihre Ausgabegewohnheiten; Millionen hätten nicht ausgereicht, um da mitzuhalten. „Du warst schon immer eine große Verschwenderin.“"
-----
Note (if required): Character / continuity issue. This contradicts how Aurora has been described so far: she was repeatedly shown as not wearing flashy brands or spending extravagantly. Suggested: revise the accusation so it targets Sawyer’s assumption or resentment rather than an established spending habit.</t>
        </is>
      </c>
      <c r="J2976" t="inlineStr">
        <is>
          <t xml:space="preserve">VOA</t>
        </is>
      </c>
      <c r="K2976" t="inlineStr">
        <is>
          <t xml:space="preserve">Script Error</t>
        </is>
      </c>
      <c r="L2976" t="inlineStr">
        <is>
          <t xml:space="preserve">Script error</t>
        </is>
      </c>
      <c r="M2976" t="str">
        <f>IFERROR(IF(VLOOKUP(L2976,'Quantification'!$A:$B,2,FALSE)&amp;""="","Unclassified",VLOOKUP(L2976,'Quantification'!$A:$B,2,FALSE)),"Unclassified")</f>
        <v>Major</v>
      </c>
      <c r="N2976" t="inlineStr">
        <is>
          <t xml:space="preserve">con-khera.mirjam@pocketfm.com</t>
        </is>
      </c>
      <c r="O2976" t="inlineStr">
        <is>
          <t xml:space="preserve">Issues found in raw</t>
        </is>
      </c>
      <c r="P2976" t="str">
        <f>IF(OR(O2976="Issues found in master",O2976="Final master"),"Master",IF(OR(O2976="Ready for Master",O2976="Issues found in raw",O2976="Raw under QC",O2976="Issues resolved in raw"),"Raw","-"))</f>
        <v>Raw</v>
      </c>
      <c r="Q2976" s="13">
        <v>46261.152083333334</v>
      </c>
      <c r="R2976" t="inlineStr">
        <is>
          <t xml:space="preserve">2026-08 (Aug)</t>
        </is>
      </c>
      <c r="S2976">
        <f>IF(M2976="Not an error",0,IF(COUNTIFS($A$2:$A2976,$A2976,$D$2:$D2976,$D2976,$M$2:$M2976,"&lt;&gt;Not an error")=1,1,0))</f>
        <v>0</v>
      </c>
      <c r="T2976">
        <f>IF(M2976&lt;&gt;"Major",0,IF(COUNTIFS($A$2:$A2976,$A2976,$D$2:$D2976,$D2976,$M$2:$M2976,"Major")=1,1,0))</f>
        <v>0</v>
      </c>
      <c r="U2976">
        <f>IF(M2976&lt;&gt;"Minor",0,IF(COUNTIFS($A$2:$A2976,$A2976,$D$2:$D2976,$D2976,$M$2:$M2976,"Minor")=1,1,0))</f>
        <v>0</v>
      </c>
    </row>
    <row r="2977">
      <c r="A2977" t="inlineStr">
        <is>
          <t xml:space="preserve">9a175f97e92a638a5697307799ea3b8b8f419aac</t>
        </is>
      </c>
      <c r="B2977" t="inlineStr">
        <is>
          <t xml:space="preserve">The Miracle Heiress</t>
        </is>
      </c>
      <c r="C2977" t="inlineStr">
        <is>
          <t xml:space="preserve">Die Wundererbin</t>
        </is>
      </c>
      <c r="D2977" t="inlineStr">
        <is>
          <t xml:space="preserve">6e716b4be9c3e11e4d69a01590dd6e8a90abed9b</t>
        </is>
      </c>
      <c r="E2977" t="inlineStr">
        <is>
          <t xml:space="preserve">Episode 85: Sawyer Beunruhigt Wegen Aurora</t>
        </is>
      </c>
      <c r="F2977">
        <v>85</v>
      </c>
      <c r="G2977" t="inlineStr">
        <is>
          <t xml:space="preserve">1:48-1:54</t>
        </is>
      </c>
      <c r="H2977" t="inlineStr">
        <is>
          <t xml:space="preserve">Resolved</t>
        </is>
      </c>
      <c r="I2977" t="inlineStr">
        <is>
          <t xml:space="preserve">Remarks: [Script Error]
Line from script:
"â€žWenn du auf mich und Jessica eifersÃ¼chtig bist, kannst du doch wenigstens vorbeikommen und Hallo sagen.â€œ"
-----
Note (if required): Dialogue logic issue. If Aurora is supposedly jealous of Sawyer and Jessica, it does not make sense to suggest that she should come over and casually say hello. Suggested: revise the line so Sawyer is mocking her jealousy more directly, or remove the â€œHallo sagenâ€_x009d_ part.</t>
        </is>
      </c>
      <c r="J2977" t="inlineStr">
        <is>
          <t xml:space="preserve">VOA</t>
        </is>
      </c>
      <c r="K2977" t="inlineStr">
        <is>
          <t xml:space="preserve">Script Error</t>
        </is>
      </c>
      <c r="L2977" t="inlineStr">
        <is>
          <t xml:space="preserve">Script error</t>
        </is>
      </c>
      <c r="M2977" t="str">
        <f>IFERROR(IF(VLOOKUP(L2977,'Quantification'!$A:$B,2,FALSE)&amp;""="","Unclassified",VLOOKUP(L2977,'Quantification'!$A:$B,2,FALSE)),"Unclassified")</f>
        <v>Major</v>
      </c>
      <c r="N2977" t="inlineStr">
        <is>
          <t xml:space="preserve">con-khera.mirjam@pocketfm.com</t>
        </is>
      </c>
      <c r="O2977" t="inlineStr">
        <is>
          <t xml:space="preserve">Issues found in raw</t>
        </is>
      </c>
      <c r="P2977" t="str">
        <f>IF(OR(O2977="Issues found in master",O2977="Final master"),"Master",IF(OR(O2977="Ready for Master",O2977="Issues found in raw",O2977="Raw under QC",O2977="Issues resolved in raw"),"Raw","-"))</f>
        <v>Raw</v>
      </c>
      <c r="Q2977" s="13">
        <v>46261.152083333334</v>
      </c>
      <c r="R2977" t="inlineStr">
        <is>
          <t xml:space="preserve">2026-08 (Aug)</t>
        </is>
      </c>
      <c r="S2977">
        <f>IF(M2977="Not an error",0,IF(COUNTIFS($A$2:$A2977,$A2977,$D$2:$D2977,$D2977,$M$2:$M2977,"&lt;&gt;Not an error")=1,1,0))</f>
        <v>0</v>
      </c>
      <c r="T2977">
        <f>IF(M2977&lt;&gt;"Major",0,IF(COUNTIFS($A$2:$A2977,$A2977,$D$2:$D2977,$D2977,$M$2:$M2977,"Major")=1,1,0))</f>
        <v>0</v>
      </c>
      <c r="U2977">
        <f>IF(M2977&lt;&gt;"Minor",0,IF(COUNTIFS($A$2:$A2977,$A2977,$D$2:$D2977,$D2977,$M$2:$M2977,"Minor")=1,1,0))</f>
        <v>0</v>
      </c>
    </row>
    <row r="2978">
      <c r="A2978" t="inlineStr">
        <is>
          <t xml:space="preserve">9a175f97e92a638a5697307799ea3b8b8f419aac</t>
        </is>
      </c>
      <c r="B2978" t="inlineStr">
        <is>
          <t xml:space="preserve">The Miracle Heiress</t>
        </is>
      </c>
      <c r="C2978" t="inlineStr">
        <is>
          <t xml:space="preserve">Die Wundererbin</t>
        </is>
      </c>
      <c r="D2978" t="inlineStr">
        <is>
          <t xml:space="preserve">6e716b4be9c3e11e4d69a01590dd6e8a90abed9b</t>
        </is>
      </c>
      <c r="E2978" t="inlineStr">
        <is>
          <t xml:space="preserve">Episode 85: Sawyer Beunruhigt Wegen Aurora</t>
        </is>
      </c>
      <c r="F2978">
        <v>85</v>
      </c>
      <c r="G2978" t="inlineStr">
        <is>
          <t xml:space="preserve">7:25-7:30</t>
        </is>
      </c>
      <c r="H2978" t="inlineStr">
        <is>
          <t xml:space="preserve">Resolved</t>
        </is>
      </c>
      <c r="I2978" t="inlineStr">
        <is>
          <t xml:space="preserve">Remarks: [Script Error]
Line from script:
"â€žJessicas Verlobter hat den Raum bereits fÃ¼r siebenhundertfÃ¼nfzig gebucht und Ã¼bernimmt die Rechnung.â€œ"
-----
Note (if required): Pricing continuity issue. For continuity, the VIP room price should be 1,500 dollars, not 750 dollars. Suggested: â€œJessicas Verlobter hat den Raum bereits fÃ¼r fÃ¼nfzehnhundert Dollar gebucht und Ã¼bernimmt die Rechnung.â€_x009d_</t>
        </is>
      </c>
      <c r="J2978" t="inlineStr">
        <is>
          <t xml:space="preserve">VOA</t>
        </is>
      </c>
      <c r="K2978" t="inlineStr">
        <is>
          <t xml:space="preserve">Script Error</t>
        </is>
      </c>
      <c r="L2978" t="inlineStr">
        <is>
          <t xml:space="preserve">Script error</t>
        </is>
      </c>
      <c r="M2978" t="str">
        <f>IFERROR(IF(VLOOKUP(L2978,'Quantification'!$A:$B,2,FALSE)&amp;""="","Unclassified",VLOOKUP(L2978,'Quantification'!$A:$B,2,FALSE)),"Unclassified")</f>
        <v>Major</v>
      </c>
      <c r="N2978" t="inlineStr">
        <is>
          <t xml:space="preserve">con-khera.mirjam@pocketfm.com</t>
        </is>
      </c>
      <c r="O2978" t="inlineStr">
        <is>
          <t xml:space="preserve">Issues found in raw</t>
        </is>
      </c>
      <c r="P2978" t="str">
        <f>IF(OR(O2978="Issues found in master",O2978="Final master"),"Master",IF(OR(O2978="Ready for Master",O2978="Issues found in raw",O2978="Raw under QC",O2978="Issues resolved in raw"),"Raw","-"))</f>
        <v>Raw</v>
      </c>
      <c r="Q2978" s="13">
        <v>46261.152083333334</v>
      </c>
      <c r="R2978" t="inlineStr">
        <is>
          <t xml:space="preserve">2026-08 (Aug)</t>
        </is>
      </c>
      <c r="S2978">
        <f>IF(M2978="Not an error",0,IF(COUNTIFS($A$2:$A2978,$A2978,$D$2:$D2978,$D2978,$M$2:$M2978,"&lt;&gt;Not an error")=1,1,0))</f>
        <v>0</v>
      </c>
      <c r="T2978">
        <f>IF(M2978&lt;&gt;"Major",0,IF(COUNTIFS($A$2:$A2978,$A2978,$D$2:$D2978,$D2978,$M$2:$M2978,"Major")=1,1,0))</f>
        <v>0</v>
      </c>
      <c r="U2978">
        <f>IF(M2978&lt;&gt;"Minor",0,IF(COUNTIFS($A$2:$A2978,$A2978,$D$2:$D2978,$D2978,$M$2:$M2978,"Minor")=1,1,0))</f>
        <v>0</v>
      </c>
    </row>
    <row r="2979">
      <c r="A2979" t="inlineStr">
        <is>
          <t xml:space="preserve">9a175f97e92a638a5697307799ea3b8b8f419aac</t>
        </is>
      </c>
      <c r="B2979" t="inlineStr">
        <is>
          <t xml:space="preserve">The Miracle Heiress</t>
        </is>
      </c>
      <c r="C2979" t="inlineStr">
        <is>
          <t xml:space="preserve">Die Wundererbin</t>
        </is>
      </c>
      <c r="D2979" t="inlineStr">
        <is>
          <t xml:space="preserve">6e716b4be9c3e11e4d69a01590dd6e8a90abed9b</t>
        </is>
      </c>
      <c r="E2979" t="inlineStr">
        <is>
          <t xml:space="preserve">Episode 85: Sawyer Beunruhigt Wegen Aurora</t>
        </is>
      </c>
      <c r="F2979">
        <v>85</v>
      </c>
      <c r="G2979" t="inlineStr">
        <is>
          <t xml:space="preserve">7:30-7:39</t>
        </is>
      </c>
      <c r="H2979" t="inlineStr">
        <is>
          <t xml:space="preserve">Resolved</t>
        </is>
      </c>
      <c r="I2979" t="inlineStr">
        <is>
          <t xml:space="preserve">Remarks: [Script Error]
Line from script:
"Als Ricky siebenhundertfÃ¼nfzig hÃ¶rte, fiel sein Blick auf Sawyer, der mit einer Ausstrahlung privilegierter Arroganz dastand."
-----
Note (if required): Pricing continuity issue. For continuity, this should be 1,500 dollars, not 750 dollars. Suggested: â€œAls Ricky fÃ¼nfzehnhundert hÃ¶rte, fiel sein Blick auf Sawyer ...â€_x009d_</t>
        </is>
      </c>
      <c r="J2979" t="inlineStr">
        <is>
          <t xml:space="preserve">VOA</t>
        </is>
      </c>
      <c r="K2979" t="inlineStr">
        <is>
          <t xml:space="preserve">Script Error</t>
        </is>
      </c>
      <c r="L2979" t="inlineStr">
        <is>
          <t xml:space="preserve">Script error</t>
        </is>
      </c>
      <c r="M2979" t="str">
        <f>IFERROR(IF(VLOOKUP(L2979,'Quantification'!$A:$B,2,FALSE)&amp;""="","Unclassified",VLOOKUP(L2979,'Quantification'!$A:$B,2,FALSE)),"Unclassified")</f>
        <v>Major</v>
      </c>
      <c r="N2979" t="inlineStr">
        <is>
          <t xml:space="preserve">con-khera.mirjam@pocketfm.com</t>
        </is>
      </c>
      <c r="O2979" t="inlineStr">
        <is>
          <t xml:space="preserve">Issues found in raw</t>
        </is>
      </c>
      <c r="P2979" t="str">
        <f>IF(OR(O2979="Issues found in master",O2979="Final master"),"Master",IF(OR(O2979="Ready for Master",O2979="Issues found in raw",O2979="Raw under QC",O2979="Issues resolved in raw"),"Raw","-"))</f>
        <v>Raw</v>
      </c>
      <c r="Q2979" s="13">
        <v>46261.152083333334</v>
      </c>
      <c r="R2979" t="inlineStr">
        <is>
          <t xml:space="preserve">2026-08 (Aug)</t>
        </is>
      </c>
      <c r="S2979">
        <f>IF(M2979="Not an error",0,IF(COUNTIFS($A$2:$A2979,$A2979,$D$2:$D2979,$D2979,$M$2:$M2979,"&lt;&gt;Not an error")=1,1,0))</f>
        <v>0</v>
      </c>
      <c r="T2979">
        <f>IF(M2979&lt;&gt;"Major",0,IF(COUNTIFS($A$2:$A2979,$A2979,$D$2:$D2979,$D2979,$M$2:$M2979,"Major")=1,1,0))</f>
        <v>0</v>
      </c>
      <c r="U2979">
        <f>IF(M2979&lt;&gt;"Minor",0,IF(COUNTIFS($A$2:$A2979,$A2979,$D$2:$D2979,$D2979,$M$2:$M2979,"Minor")=1,1,0))</f>
        <v>0</v>
      </c>
    </row>
    <row r="2980">
      <c r="A2980" t="inlineStr">
        <is>
          <t xml:space="preserve">9a175f97e92a638a5697307799ea3b8b8f419aac</t>
        </is>
      </c>
      <c r="B2980" t="inlineStr">
        <is>
          <t xml:space="preserve">The Miracle Heiress</t>
        </is>
      </c>
      <c r="C2980" t="inlineStr">
        <is>
          <t xml:space="preserve">Die Wundererbin</t>
        </is>
      </c>
      <c r="D2980" t="inlineStr">
        <is>
          <t xml:space="preserve">d840de954e41ace39a3a2e8ffb2a82ef76526bac</t>
        </is>
      </c>
      <c r="E2980" t="inlineStr">
        <is>
          <t xml:space="preserve">Episode 86: Jessica Scott Und Sawyer Walsh Werden Gnadenlos Geschlagen</t>
        </is>
      </c>
      <c r="F2980">
        <v>86</v>
      </c>
      <c r="G2980" t="inlineStr">
        <is>
          <t xml:space="preserve">0:00-0:03</t>
        </is>
      </c>
      <c r="H2980" t="inlineStr">
        <is>
          <t xml:space="preserve">Resolved</t>
        </is>
      </c>
      <c r="I2980" t="inlineStr">
        <is>
          <t xml:space="preserve">Remarks: [Script Error]
Line from script:
"Als Sawyer zurÃ¼ckkam, stieÃŸ er beinahe mit Aurora zusammen."
-----
Note (if required): Scene blocking issue. The transition is too abrupt; it should briefly establish where Sawyer is returning from and where he is going. Suggested: â€œAls Sawyer aus dem Bad kam und zum VIP-Raum zurÃ¼ckgehen wollte, stieÃŸ er beinahe mit Aurora zusammen.â€_x009d_</t>
        </is>
      </c>
      <c r="J2980" t="inlineStr">
        <is>
          <t xml:space="preserve">VOA</t>
        </is>
      </c>
      <c r="K2980" t="inlineStr">
        <is>
          <t xml:space="preserve">Script Error</t>
        </is>
      </c>
      <c r="L2980" t="inlineStr">
        <is>
          <t xml:space="preserve">Script error</t>
        </is>
      </c>
      <c r="M2980" t="str">
        <f>IFERROR(IF(VLOOKUP(L2980,'Quantification'!$A:$B,2,FALSE)&amp;""="","Unclassified",VLOOKUP(L2980,'Quantification'!$A:$B,2,FALSE)),"Unclassified")</f>
        <v>Major</v>
      </c>
      <c r="N2980" t="inlineStr">
        <is>
          <t xml:space="preserve">con-khera.mirjam@pocketfm.com</t>
        </is>
      </c>
      <c r="O2980" t="inlineStr">
        <is>
          <t xml:space="preserve">Issues found in raw</t>
        </is>
      </c>
      <c r="P2980" t="str">
        <f>IF(OR(O2980="Issues found in master",O2980="Final master"),"Master",IF(OR(O2980="Ready for Master",O2980="Issues found in raw",O2980="Raw under QC",O2980="Issues resolved in raw"),"Raw","-"))</f>
        <v>Raw</v>
      </c>
      <c r="Q2980" s="13">
        <v>46261.152083333334</v>
      </c>
      <c r="R2980" t="inlineStr">
        <is>
          <t xml:space="preserve">2026-08 (Aug)</t>
        </is>
      </c>
      <c r="S2980">
        <f>IF(M2980="Not an error",0,IF(COUNTIFS($A$2:$A2980,$A2980,$D$2:$D2980,$D2980,$M$2:$M2980,"&lt;&gt;Not an error")=1,1,0))</f>
        <v>1</v>
      </c>
      <c r="T2980">
        <f>IF(M2980&lt;&gt;"Major",0,IF(COUNTIFS($A$2:$A2980,$A2980,$D$2:$D2980,$D2980,$M$2:$M2980,"Major")=1,1,0))</f>
        <v>1</v>
      </c>
      <c r="U2980">
        <f>IF(M2980&lt;&gt;"Minor",0,IF(COUNTIFS($A$2:$A2980,$A2980,$D$2:$D2980,$D2980,$M$2:$M2980,"Minor")=1,1,0))</f>
        <v>0</v>
      </c>
    </row>
    <row r="2981">
      <c r="A2981" t="inlineStr">
        <is>
          <t xml:space="preserve">9a175f97e92a638a5697307799ea3b8b8f419aac</t>
        </is>
      </c>
      <c r="B2981" t="inlineStr">
        <is>
          <t xml:space="preserve">The Miracle Heiress</t>
        </is>
      </c>
      <c r="C2981" t="inlineStr">
        <is>
          <t xml:space="preserve">Die Wundererbin</t>
        </is>
      </c>
      <c r="D2981" t="inlineStr">
        <is>
          <t xml:space="preserve">d840de954e41ace39a3a2e8ffb2a82ef76526bac</t>
        </is>
      </c>
      <c r="E2981" t="inlineStr">
        <is>
          <t xml:space="preserve">Episode 86: Jessica Scott Und Sawyer Walsh Werden Gnadenlos Geschlagen</t>
        </is>
      </c>
      <c r="F2981">
        <v>86</v>
      </c>
      <c r="G2981" t="inlineStr">
        <is>
          <t xml:space="preserve">0:23-0:29</t>
        </is>
      </c>
      <c r="H2981" t="inlineStr">
        <is>
          <t xml:space="preserve">Resolved</t>
        </is>
      </c>
      <c r="I2981" t="inlineStr">
        <is>
          <t xml:space="preserve">Remarks: [Script Error]
Line from script:
"WÃ¤hrenddessen brachte ihn das GesprÃ¤ch, das von Jessicas Freundinnen herÃ¼berdrang, zur WeiÃŸglut."
-----
Note (if required): Scene blocking / clarity issue. It is unclear where the conversation is coming from or how Sawyer hears it. Suggested: â€œWÃ¤hrenddessen brachte ihn das GesprÃ¤ch, das er im Bad von Jessicas Freundinnen Ã¼berhÃ¶rt hatte, zur WeiÃŸglut.â€_x009d_</t>
        </is>
      </c>
      <c r="J2981" t="inlineStr">
        <is>
          <t xml:space="preserve">VOA</t>
        </is>
      </c>
      <c r="K2981" t="inlineStr">
        <is>
          <t xml:space="preserve">Script Error</t>
        </is>
      </c>
      <c r="L2981" t="inlineStr">
        <is>
          <t xml:space="preserve">Script error</t>
        </is>
      </c>
      <c r="M2981" t="str">
        <f>IFERROR(IF(VLOOKUP(L2981,'Quantification'!$A:$B,2,FALSE)&amp;""="","Unclassified",VLOOKUP(L2981,'Quantification'!$A:$B,2,FALSE)),"Unclassified")</f>
        <v>Major</v>
      </c>
      <c r="N2981" t="inlineStr">
        <is>
          <t xml:space="preserve">con-khera.mirjam@pocketfm.com</t>
        </is>
      </c>
      <c r="O2981" t="inlineStr">
        <is>
          <t xml:space="preserve">Issues found in raw</t>
        </is>
      </c>
      <c r="P2981" t="str">
        <f>IF(OR(O2981="Issues found in master",O2981="Final master"),"Master",IF(OR(O2981="Ready for Master",O2981="Issues found in raw",O2981="Raw under QC",O2981="Issues resolved in raw"),"Raw","-"))</f>
        <v>Raw</v>
      </c>
      <c r="Q2981" s="13">
        <v>46261.152083333334</v>
      </c>
      <c r="R2981" t="inlineStr">
        <is>
          <t xml:space="preserve">2026-08 (Aug)</t>
        </is>
      </c>
      <c r="S2981">
        <f>IF(M2981="Not an error",0,IF(COUNTIFS($A$2:$A2981,$A2981,$D$2:$D2981,$D2981,$M$2:$M2981,"&lt;&gt;Not an error")=1,1,0))</f>
        <v>0</v>
      </c>
      <c r="T2981">
        <f>IF(M2981&lt;&gt;"Major",0,IF(COUNTIFS($A$2:$A2981,$A2981,$D$2:$D2981,$D2981,$M$2:$M2981,"Major")=1,1,0))</f>
        <v>0</v>
      </c>
      <c r="U2981">
        <f>IF(M2981&lt;&gt;"Minor",0,IF(COUNTIFS($A$2:$A2981,$A2981,$D$2:$D2981,$D2981,$M$2:$M2981,"Minor")=1,1,0))</f>
        <v>0</v>
      </c>
    </row>
    <row r="2982">
      <c r="A2982" t="inlineStr">
        <is>
          <t xml:space="preserve">9a175f97e92a638a5697307799ea3b8b8f419aac</t>
        </is>
      </c>
      <c r="B2982" t="inlineStr">
        <is>
          <t xml:space="preserve">The Miracle Heiress</t>
        </is>
      </c>
      <c r="C2982" t="inlineStr">
        <is>
          <t xml:space="preserve">Die Wundererbin</t>
        </is>
      </c>
      <c r="D2982" t="inlineStr">
        <is>
          <t xml:space="preserve">d840de954e41ace39a3a2e8ffb2a82ef76526bac</t>
        </is>
      </c>
      <c r="E2982" t="inlineStr">
        <is>
          <t xml:space="preserve">Episode 86: Jessica Scott Und Sawyer Walsh Werden Gnadenlos Geschlagen</t>
        </is>
      </c>
      <c r="F2982">
        <v>86</v>
      </c>
      <c r="G2982" t="inlineStr">
        <is>
          <t xml:space="preserve">0:00-2:01</t>
        </is>
      </c>
      <c r="H2982" t="inlineStr">
        <is>
          <t xml:space="preserve">Resolved</t>
        </is>
      </c>
      <c r="I2982" t="inlineStr">
        <is>
          <t xml:space="preserve">Remarks: [Script Error]
Line from script:
"Als Sawyer zurÃ¼ckkam, stieÃŸ er beinahe mit Aurora zusammen. Er musterte sie kurz und abfÃ¤llig, und sein Gesichtsausdruck verfinsterte sich, da er sie vÃ¶llig falsch einschÃ¤tzte."
-----
Note (if required): Scene continuity / blocking issue. This Aurora encounter does not fit the previous episode, where Sawyer was already in the bathroom and overheard the conversation between Jessicaâ€™s friends. The scene should continue from Sawyer overhearing them, not reintroduce him â€œreturningâ€_x009d_ and running into Aurora.</t>
        </is>
      </c>
      <c r="J2982" t="inlineStr">
        <is>
          <t xml:space="preserve">VOA</t>
        </is>
      </c>
      <c r="K2982" t="inlineStr">
        <is>
          <t xml:space="preserve">Script Error</t>
        </is>
      </c>
      <c r="L2982" t="inlineStr">
        <is>
          <t xml:space="preserve">Script error</t>
        </is>
      </c>
      <c r="M2982" t="str">
        <f>IFERROR(IF(VLOOKUP(L2982,'Quantification'!$A:$B,2,FALSE)&amp;""="","Unclassified",VLOOKUP(L2982,'Quantification'!$A:$B,2,FALSE)),"Unclassified")</f>
        <v>Major</v>
      </c>
      <c r="N2982" t="inlineStr">
        <is>
          <t xml:space="preserve">con-khera.mirjam@pocketfm.com</t>
        </is>
      </c>
      <c r="O2982" t="inlineStr">
        <is>
          <t xml:space="preserve">Issues found in raw</t>
        </is>
      </c>
      <c r="P2982" t="str">
        <f>IF(OR(O2982="Issues found in master",O2982="Final master"),"Master",IF(OR(O2982="Ready for Master",O2982="Issues found in raw",O2982="Raw under QC",O2982="Issues resolved in raw"),"Raw","-"))</f>
        <v>Raw</v>
      </c>
      <c r="Q2982" s="13">
        <v>46261.152083333334</v>
      </c>
      <c r="R2982" t="inlineStr">
        <is>
          <t xml:space="preserve">2026-08 (Aug)</t>
        </is>
      </c>
      <c r="S2982">
        <f>IF(M2982="Not an error",0,IF(COUNTIFS($A$2:$A2982,$A2982,$D$2:$D2982,$D2982,$M$2:$M2982,"&lt;&gt;Not an error")=1,1,0))</f>
        <v>0</v>
      </c>
      <c r="T2982">
        <f>IF(M2982&lt;&gt;"Major",0,IF(COUNTIFS($A$2:$A2982,$A2982,$D$2:$D2982,$D2982,$M$2:$M2982,"Major")=1,1,0))</f>
        <v>0</v>
      </c>
      <c r="U2982">
        <f>IF(M2982&lt;&gt;"Minor",0,IF(COUNTIFS($A$2:$A2982,$A2982,$D$2:$D2982,$D2982,$M$2:$M2982,"Minor")=1,1,0))</f>
        <v>0</v>
      </c>
    </row>
    <row r="2983">
      <c r="A2983" t="inlineStr">
        <is>
          <t xml:space="preserve">9a175f97e92a638a5697307799ea3b8b8f419aac</t>
        </is>
      </c>
      <c r="B2983" t="inlineStr">
        <is>
          <t xml:space="preserve">The Miracle Heiress</t>
        </is>
      </c>
      <c r="C2983" t="inlineStr">
        <is>
          <t xml:space="preserve">Die Wundererbin</t>
        </is>
      </c>
      <c r="D2983" t="inlineStr">
        <is>
          <t xml:space="preserve">d840de954e41ace39a3a2e8ffb2a82ef76526bac</t>
        </is>
      </c>
      <c r="E2983" t="inlineStr">
        <is>
          <t xml:space="preserve">Episode 86: Jessica Scott Und Sawyer Walsh Werden Gnadenlos Geschlagen</t>
        </is>
      </c>
      <c r="F2983">
        <v>86</v>
      </c>
      <c r="G2983" t="inlineStr">
        <is>
          <t xml:space="preserve">3:01-3:02</t>
        </is>
      </c>
      <c r="H2983" t="inlineStr">
        <is>
          <t xml:space="preserve">Resolved</t>
        </is>
      </c>
      <c r="I2983" t="inlineStr">
        <is>
          <t xml:space="preserve">Remarks: [Script Error]
Line from script:
"Dir gehÃ¶rt doch das Hotel, oder?"
-----
Note (if required): Setting continuity issue. The location has previously been established as a club, not a hotel. Suggested: â€œZu dem Club gehÃ¶rt doch ein Hotel, oder?â€_x009d_</t>
        </is>
      </c>
      <c r="J2983" t="inlineStr">
        <is>
          <t xml:space="preserve">VOA</t>
        </is>
      </c>
      <c r="K2983" t="inlineStr">
        <is>
          <t xml:space="preserve">Script Error</t>
        </is>
      </c>
      <c r="L2983" t="inlineStr">
        <is>
          <t xml:space="preserve">Script error</t>
        </is>
      </c>
      <c r="M2983" t="str">
        <f>IFERROR(IF(VLOOKUP(L2983,'Quantification'!$A:$B,2,FALSE)&amp;""="","Unclassified",VLOOKUP(L2983,'Quantification'!$A:$B,2,FALSE)),"Unclassified")</f>
        <v>Major</v>
      </c>
      <c r="N2983" t="inlineStr">
        <is>
          <t xml:space="preserve">con-khera.mirjam@pocketfm.com</t>
        </is>
      </c>
      <c r="O2983" t="inlineStr">
        <is>
          <t xml:space="preserve">Issues found in raw</t>
        </is>
      </c>
      <c r="P2983" t="str">
        <f>IF(OR(O2983="Issues found in master",O2983="Final master"),"Master",IF(OR(O2983="Ready for Master",O2983="Issues found in raw",O2983="Raw under QC",O2983="Issues resolved in raw"),"Raw","-"))</f>
        <v>Raw</v>
      </c>
      <c r="Q2983" s="13">
        <v>46261.152083333334</v>
      </c>
      <c r="R2983" t="inlineStr">
        <is>
          <t xml:space="preserve">2026-08 (Aug)</t>
        </is>
      </c>
      <c r="S2983">
        <f>IF(M2983="Not an error",0,IF(COUNTIFS($A$2:$A2983,$A2983,$D$2:$D2983,$D2983,$M$2:$M2983,"&lt;&gt;Not an error")=1,1,0))</f>
        <v>0</v>
      </c>
      <c r="T2983">
        <f>IF(M2983&lt;&gt;"Major",0,IF(COUNTIFS($A$2:$A2983,$A2983,$D$2:$D2983,$D2983,$M$2:$M2983,"Major")=1,1,0))</f>
        <v>0</v>
      </c>
      <c r="U2983">
        <f>IF(M2983&lt;&gt;"Minor",0,IF(COUNTIFS($A$2:$A2983,$A2983,$D$2:$D2983,$D2983,$M$2:$M2983,"Minor")=1,1,0))</f>
        <v>0</v>
      </c>
    </row>
    <row r="2984">
      <c r="A2984" t="inlineStr">
        <is>
          <t xml:space="preserve">9a175f97e92a638a5697307799ea3b8b8f419aac</t>
        </is>
      </c>
      <c r="B2984" t="inlineStr">
        <is>
          <t xml:space="preserve">The Miracle Heiress</t>
        </is>
      </c>
      <c r="C2984" t="inlineStr">
        <is>
          <t xml:space="preserve">Die Wundererbin</t>
        </is>
      </c>
      <c r="D2984" t="inlineStr">
        <is>
          <t xml:space="preserve">718153523f1bda6d7a772da0b8e7a5a9a6d13a67</t>
        </is>
      </c>
      <c r="E2984" t="inlineStr">
        <is>
          <t xml:space="preserve">Episode 87: Verteidigung Der Erbin</t>
        </is>
      </c>
      <c r="F2984">
        <v>87</v>
      </c>
      <c r="G2984" t="inlineStr">
        <is>
          <t xml:space="preserve">5:34-5:43</t>
        </is>
      </c>
      <c r="H2984" t="inlineStr">
        <is>
          <t xml:space="preserve">Resolved</t>
        </is>
      </c>
      <c r="I2984" t="inlineStr">
        <is>
          <t xml:space="preserve">Remarks: [Script Error]
Line from script:
"â€žJessica? Sawyer? Geht es euch gut?â€œ, fanden Rosa und die anderen endlich den Mut, nach vorne zu eilen."
-----
Note (if required): Grammar / sentence structure issue. The dialogue tag does not work with â€œfanden ... den Mut.â€_x009d_ Suggested: â€œâ€žJessica? Sawyer? Geht es euch gut?â€œ Rosa und die anderen fanden endlich den Mut, nach vorne zu eilen.â€_x009d_</t>
        </is>
      </c>
      <c r="J2984" t="inlineStr">
        <is>
          <t xml:space="preserve">VOA</t>
        </is>
      </c>
      <c r="K2984" t="inlineStr">
        <is>
          <t xml:space="preserve">Script Error</t>
        </is>
      </c>
      <c r="L2984" t="inlineStr">
        <is>
          <t xml:space="preserve">Script error</t>
        </is>
      </c>
      <c r="M2984" t="str">
        <f>IFERROR(IF(VLOOKUP(L2984,'Quantification'!$A:$B,2,FALSE)&amp;""="","Unclassified",VLOOKUP(L2984,'Quantification'!$A:$B,2,FALSE)),"Unclassified")</f>
        <v>Major</v>
      </c>
      <c r="N2984" t="inlineStr">
        <is>
          <t xml:space="preserve">con-khera.mirjam@pocketfm.com</t>
        </is>
      </c>
      <c r="O2984" t="inlineStr">
        <is>
          <t xml:space="preserve">Issues found in raw</t>
        </is>
      </c>
      <c r="P2984" t="str">
        <f>IF(OR(O2984="Issues found in master",O2984="Final master"),"Master",IF(OR(O2984="Ready for Master",O2984="Issues found in raw",O2984="Raw under QC",O2984="Issues resolved in raw"),"Raw","-"))</f>
        <v>Raw</v>
      </c>
      <c r="Q2984" s="13">
        <v>46261.152083333334</v>
      </c>
      <c r="R2984" t="inlineStr">
        <is>
          <t xml:space="preserve">2026-08 (Aug)</t>
        </is>
      </c>
      <c r="S2984">
        <f>IF(M2984="Not an error",0,IF(COUNTIFS($A$2:$A2984,$A2984,$D$2:$D2984,$D2984,$M$2:$M2984,"&lt;&gt;Not an error")=1,1,0))</f>
        <v>1</v>
      </c>
      <c r="T2984">
        <f>IF(M2984&lt;&gt;"Major",0,IF(COUNTIFS($A$2:$A2984,$A2984,$D$2:$D2984,$D2984,$M$2:$M2984,"Major")=1,1,0))</f>
        <v>1</v>
      </c>
      <c r="U2984">
        <f>IF(M2984&lt;&gt;"Minor",0,IF(COUNTIFS($A$2:$A2984,$A2984,$D$2:$D2984,$D2984,$M$2:$M2984,"Minor")=1,1,0))</f>
        <v>0</v>
      </c>
    </row>
    <row r="2985">
      <c r="A2985" t="inlineStr">
        <is>
          <t xml:space="preserve">9a175f97e92a638a5697307799ea3b8b8f419aac</t>
        </is>
      </c>
      <c r="B2985" t="inlineStr">
        <is>
          <t xml:space="preserve">The Miracle Heiress</t>
        </is>
      </c>
      <c r="C2985" t="inlineStr">
        <is>
          <t xml:space="preserve">Die Wundererbin</t>
        </is>
      </c>
      <c r="D2985" t="inlineStr">
        <is>
          <t xml:space="preserve">20b79f946be6ed1e37647839b4f53bdde3e1434c</t>
        </is>
      </c>
      <c r="E2985" t="inlineStr">
        <is>
          <t xml:space="preserve">Episode 88: Feiglinge Hauen Einfach Ab</t>
        </is>
      </c>
      <c r="F2985">
        <v>88</v>
      </c>
      <c r="G2985" t="inlineStr">
        <is>
          <t xml:space="preserve">0:00-0:15</t>
        </is>
      </c>
      <c r="H2985" t="inlineStr">
        <is>
          <t xml:space="preserve">Resolved</t>
        </is>
      </c>
      <c r="I2985" t="inlineStr">
        <is>
          <t xml:space="preserve">Remarks: [Script Error]
Line from script:
"Als Jessica und Sawyer anfingen, über Aurora zu lästern, gerieten sie mit Auroras Freunden Cole und Bridget in eine üble Schlägerei. Und obwohl sie heftig einstecken mussten, rührte niemand einen Finger, um zu helfen."
-----
Note (if required): Recap / repetition issue. This summarizes events that were already established and can be removed so the episode starts directly with the next new beat.</t>
        </is>
      </c>
      <c r="J2985" t="inlineStr">
        <is>
          <t xml:space="preserve">VOA</t>
        </is>
      </c>
      <c r="K2985" t="inlineStr">
        <is>
          <t xml:space="preserve">Script Error</t>
        </is>
      </c>
      <c r="L2985" t="inlineStr">
        <is>
          <t xml:space="preserve">Script error</t>
        </is>
      </c>
      <c r="M2985" t="str">
        <f>IFERROR(IF(VLOOKUP(L2985,'Quantification'!$A:$B,2,FALSE)&amp;""="","Unclassified",VLOOKUP(L2985,'Quantification'!$A:$B,2,FALSE)),"Unclassified")</f>
        <v>Major</v>
      </c>
      <c r="N2985" t="inlineStr">
        <is>
          <t xml:space="preserve">con-khera.mirjam@pocketfm.com</t>
        </is>
      </c>
      <c r="O2985" t="inlineStr">
        <is>
          <t xml:space="preserve">Issues found in raw</t>
        </is>
      </c>
      <c r="P2985" t="str">
        <f>IF(OR(O2985="Issues found in master",O2985="Final master"),"Master",IF(OR(O2985="Ready for Master",O2985="Issues found in raw",O2985="Raw under QC",O2985="Issues resolved in raw"),"Raw","-"))</f>
        <v>Raw</v>
      </c>
      <c r="Q2985" s="13">
        <v>46261.152083333334</v>
      </c>
      <c r="R2985" t="inlineStr">
        <is>
          <t xml:space="preserve">2026-08 (Aug)</t>
        </is>
      </c>
      <c r="S2985">
        <f>IF(M2985="Not an error",0,IF(COUNTIFS($A$2:$A2985,$A2985,$D$2:$D2985,$D2985,$M$2:$M2985,"&lt;&gt;Not an error")=1,1,0))</f>
        <v>1</v>
      </c>
      <c r="T2985">
        <f>IF(M2985&lt;&gt;"Major",0,IF(COUNTIFS($A$2:$A2985,$A2985,$D$2:$D2985,$D2985,$M$2:$M2985,"Major")=1,1,0))</f>
        <v>1</v>
      </c>
      <c r="U2985">
        <f>IF(M2985&lt;&gt;"Minor",0,IF(COUNTIFS($A$2:$A2985,$A2985,$D$2:$D2985,$D2985,$M$2:$M2985,"Minor")=1,1,0))</f>
        <v>0</v>
      </c>
    </row>
    <row r="2986">
      <c r="A2986" t="inlineStr">
        <is>
          <t xml:space="preserve">9a175f97e92a638a5697307799ea3b8b8f419aac</t>
        </is>
      </c>
      <c r="B2986" t="inlineStr">
        <is>
          <t xml:space="preserve">The Miracle Heiress</t>
        </is>
      </c>
      <c r="C2986" t="inlineStr">
        <is>
          <t xml:space="preserve">Die Wundererbin</t>
        </is>
      </c>
      <c r="D2986" t="inlineStr">
        <is>
          <t xml:space="preserve">20b79f946be6ed1e37647839b4f53bdde3e1434c</t>
        </is>
      </c>
      <c r="E2986" t="inlineStr">
        <is>
          <t xml:space="preserve">Episode 88: Feiglinge Hauen Einfach Ab</t>
        </is>
      </c>
      <c r="F2986">
        <v>88</v>
      </c>
      <c r="G2986" t="inlineStr">
        <is>
          <t xml:space="preserve">0:28-0:35</t>
        </is>
      </c>
      <c r="H2986" t="inlineStr">
        <is>
          <t xml:space="preserve">Resolved</t>
        </is>
      </c>
      <c r="I2986" t="inlineStr">
        <is>
          <t xml:space="preserve">Remarks: [Script Error]
Line from script:
"Die Gesamtrechnung belÃ¤uft sich auf siebentausendfÃ¼nfhundert Dollar. Davon sind noch fÃ¼nfzehnhundert Dollar offen."
-----
Note (if required): Payment logic issue. If Sawyer already paid a 1,500-dollar deposit, then 1,500 dollars should not be the remaining balance. Suggested: â€œDie Gesamtrechnung belÃ¤uft sich auf siebentausendfÃ¼nfhundert Dollar. Sie haben bereits fÃ¼nfzehnhundert Dollar angezahlt, also sind noch sechstausend Dollar offen.â€_x009d_</t>
        </is>
      </c>
      <c r="J2986" t="inlineStr">
        <is>
          <t xml:space="preserve">VOA</t>
        </is>
      </c>
      <c r="K2986" t="inlineStr">
        <is>
          <t xml:space="preserve">Script Error</t>
        </is>
      </c>
      <c r="L2986" t="inlineStr">
        <is>
          <t xml:space="preserve">Script error</t>
        </is>
      </c>
      <c r="M2986" t="str">
        <f>IFERROR(IF(VLOOKUP(L2986,'Quantification'!$A:$B,2,FALSE)&amp;""="","Unclassified",VLOOKUP(L2986,'Quantification'!$A:$B,2,FALSE)),"Unclassified")</f>
        <v>Major</v>
      </c>
      <c r="N2986" t="inlineStr">
        <is>
          <t xml:space="preserve">con-khera.mirjam@pocketfm.com</t>
        </is>
      </c>
      <c r="O2986" t="inlineStr">
        <is>
          <t xml:space="preserve">Issues found in raw</t>
        </is>
      </c>
      <c r="P2986" t="str">
        <f>IF(OR(O2986="Issues found in master",O2986="Final master"),"Master",IF(OR(O2986="Ready for Master",O2986="Issues found in raw",O2986="Raw under QC",O2986="Issues resolved in raw"),"Raw","-"))</f>
        <v>Raw</v>
      </c>
      <c r="Q2986" s="13">
        <v>46261.152083333334</v>
      </c>
      <c r="R2986" t="inlineStr">
        <is>
          <t xml:space="preserve">2026-08 (Aug)</t>
        </is>
      </c>
      <c r="S2986">
        <f>IF(M2986="Not an error",0,IF(COUNTIFS($A$2:$A2986,$A2986,$D$2:$D2986,$D2986,$M$2:$M2986,"&lt;&gt;Not an error")=1,1,0))</f>
        <v>0</v>
      </c>
      <c r="T2986">
        <f>IF(M2986&lt;&gt;"Major",0,IF(COUNTIFS($A$2:$A2986,$A2986,$D$2:$D2986,$D2986,$M$2:$M2986,"Major")=1,1,0))</f>
        <v>0</v>
      </c>
      <c r="U2986">
        <f>IF(M2986&lt;&gt;"Minor",0,IF(COUNTIFS($A$2:$A2986,$A2986,$D$2:$D2986,$D2986,$M$2:$M2986,"Minor")=1,1,0))</f>
        <v>0</v>
      </c>
    </row>
    <row r="2987">
      <c r="A2987" t="inlineStr">
        <is>
          <t xml:space="preserve">9a175f97e92a638a5697307799ea3b8b8f419aac</t>
        </is>
      </c>
      <c r="B2987" t="inlineStr">
        <is>
          <t xml:space="preserve">The Miracle Heiress</t>
        </is>
      </c>
      <c r="C2987" t="inlineStr">
        <is>
          <t xml:space="preserve">Die Wundererbin</t>
        </is>
      </c>
      <c r="D2987" t="inlineStr">
        <is>
          <t xml:space="preserve">20b79f946be6ed1e37647839b4f53bdde3e1434c</t>
        </is>
      </c>
      <c r="E2987" t="inlineStr">
        <is>
          <t xml:space="preserve">Episode 88: Feiglinge Hauen Einfach Ab</t>
        </is>
      </c>
      <c r="F2987">
        <v>88</v>
      </c>
      <c r="G2987" t="inlineStr">
        <is>
          <t xml:space="preserve">1:37-1:41</t>
        </is>
      </c>
      <c r="H2987" t="inlineStr">
        <is>
          <t xml:space="preserve">Resolved</t>
        </is>
      </c>
      <c r="I2987" t="inlineStr">
        <is>
          <t xml:space="preserve">Remarks: [Script Error]
Line from script:
"Damit beläuft sich der noch offene Betrag auf dreitausend Dollar."
-----
Note (if required): Payment logic issue. The amount should be corrected. If the total bill is 7,500 dollars, a 1,500-dollar deposit was already paid, and damages add another 1,500 dollars, the remaining balance should be 7,500 dollars.</t>
        </is>
      </c>
      <c r="J2987" t="inlineStr">
        <is>
          <t xml:space="preserve">VOA</t>
        </is>
      </c>
      <c r="K2987" t="inlineStr">
        <is>
          <t xml:space="preserve">Script Error</t>
        </is>
      </c>
      <c r="L2987" t="inlineStr">
        <is>
          <t xml:space="preserve">Script error</t>
        </is>
      </c>
      <c r="M2987" t="str">
        <f>IFERROR(IF(VLOOKUP(L2987,'Quantification'!$A:$B,2,FALSE)&amp;""="","Unclassified",VLOOKUP(L2987,'Quantification'!$A:$B,2,FALSE)),"Unclassified")</f>
        <v>Major</v>
      </c>
      <c r="N2987" t="inlineStr">
        <is>
          <t xml:space="preserve">con-khera.mirjam@pocketfm.com</t>
        </is>
      </c>
      <c r="O2987" t="inlineStr">
        <is>
          <t xml:space="preserve">Issues found in raw</t>
        </is>
      </c>
      <c r="P2987" t="str">
        <f>IF(OR(O2987="Issues found in master",O2987="Final master"),"Master",IF(OR(O2987="Ready for Master",O2987="Issues found in raw",O2987="Raw under QC",O2987="Issues resolved in raw"),"Raw","-"))</f>
        <v>Raw</v>
      </c>
      <c r="Q2987" s="13">
        <v>46261.152083333334</v>
      </c>
      <c r="R2987" t="inlineStr">
        <is>
          <t xml:space="preserve">2026-08 (Aug)</t>
        </is>
      </c>
      <c r="S2987">
        <f>IF(M2987="Not an error",0,IF(COUNTIFS($A$2:$A2987,$A2987,$D$2:$D2987,$D2987,$M$2:$M2987,"&lt;&gt;Not an error")=1,1,0))</f>
        <v>0</v>
      </c>
      <c r="T2987">
        <f>IF(M2987&lt;&gt;"Major",0,IF(COUNTIFS($A$2:$A2987,$A2987,$D$2:$D2987,$D2987,$M$2:$M2987,"Major")=1,1,0))</f>
        <v>0</v>
      </c>
      <c r="U2987">
        <f>IF(M2987&lt;&gt;"Minor",0,IF(COUNTIFS($A$2:$A2987,$A2987,$D$2:$D2987,$D2987,$M$2:$M2987,"Minor")=1,1,0))</f>
        <v>0</v>
      </c>
    </row>
    <row r="2988">
      <c r="A2988" t="inlineStr">
        <is>
          <t xml:space="preserve">9a175f97e92a638a5697307799ea3b8b8f419aac</t>
        </is>
      </c>
      <c r="B2988" t="inlineStr">
        <is>
          <t xml:space="preserve">The Miracle Heiress</t>
        </is>
      </c>
      <c r="C2988" t="inlineStr">
        <is>
          <t xml:space="preserve">Die Wundererbin</t>
        </is>
      </c>
      <c r="D2988" t="inlineStr">
        <is>
          <t xml:space="preserve">20b79f946be6ed1e37647839b4f53bdde3e1434c</t>
        </is>
      </c>
      <c r="E2988" t="inlineStr">
        <is>
          <t xml:space="preserve">Episode 88: Feiglinge Hauen Einfach Ab</t>
        </is>
      </c>
      <c r="F2988">
        <v>88</v>
      </c>
      <c r="G2988" t="inlineStr">
        <is>
          <t xml:space="preserve">2:28-2:34</t>
        </is>
      </c>
      <c r="H2988" t="inlineStr">
        <is>
          <t xml:space="preserve">Resolved</t>
        </is>
      </c>
      <c r="I2988" t="inlineStr">
        <is>
          <t xml:space="preserve">Remarks: [Script Error]
Line from script:
"Er beglich den Restbetrag in eisigem, demÃ¼tigendem Schweigen und stÃ¼rmte dann aus der Lobby."
-----
Note (if required): Wording issue. â€œDemÃ¼tigendem Schweigenâ€_x009d_ suggests that the silence itself is humiliating someone. Here, Sawyer is the one being humiliated. Suggested: â€œEr beglich den Restbetrag schweigend und gedemÃ¼tigt und stÃ¼rmte dann aus der Lobby.â€_x009d_</t>
        </is>
      </c>
      <c r="J2988" t="inlineStr">
        <is>
          <t xml:space="preserve">VOA</t>
        </is>
      </c>
      <c r="K2988" t="inlineStr">
        <is>
          <t xml:space="preserve">Script Error</t>
        </is>
      </c>
      <c r="L2988" t="inlineStr">
        <is>
          <t xml:space="preserve">Script error</t>
        </is>
      </c>
      <c r="M2988" t="str">
        <f>IFERROR(IF(VLOOKUP(L2988,'Quantification'!$A:$B,2,FALSE)&amp;""="","Unclassified",VLOOKUP(L2988,'Quantification'!$A:$B,2,FALSE)),"Unclassified")</f>
        <v>Major</v>
      </c>
      <c r="N2988" t="inlineStr">
        <is>
          <t xml:space="preserve">con-khera.mirjam@pocketfm.com</t>
        </is>
      </c>
      <c r="O2988" t="inlineStr">
        <is>
          <t xml:space="preserve">Issues found in raw</t>
        </is>
      </c>
      <c r="P2988" t="str">
        <f>IF(OR(O2988="Issues found in master",O2988="Final master"),"Master",IF(OR(O2988="Ready for Master",O2988="Issues found in raw",O2988="Raw under QC",O2988="Issues resolved in raw"),"Raw","-"))</f>
        <v>Raw</v>
      </c>
      <c r="Q2988" s="13">
        <v>46261.152083333334</v>
      </c>
      <c r="R2988" t="inlineStr">
        <is>
          <t xml:space="preserve">2026-08 (Aug)</t>
        </is>
      </c>
      <c r="S2988">
        <f>IF(M2988="Not an error",0,IF(COUNTIFS($A$2:$A2988,$A2988,$D$2:$D2988,$D2988,$M$2:$M2988,"&lt;&gt;Not an error")=1,1,0))</f>
        <v>0</v>
      </c>
      <c r="T2988">
        <f>IF(M2988&lt;&gt;"Major",0,IF(COUNTIFS($A$2:$A2988,$A2988,$D$2:$D2988,$D2988,$M$2:$M2988,"Major")=1,1,0))</f>
        <v>0</v>
      </c>
      <c r="U2988">
        <f>IF(M2988&lt;&gt;"Minor",0,IF(COUNTIFS($A$2:$A2988,$A2988,$D$2:$D2988,$D2988,$M$2:$M2988,"Minor")=1,1,0))</f>
        <v>0</v>
      </c>
    </row>
    <row r="2989">
      <c r="A2989" t="inlineStr">
        <is>
          <t xml:space="preserve">9a175f97e92a638a5697307799ea3b8b8f419aac</t>
        </is>
      </c>
      <c r="B2989" t="inlineStr">
        <is>
          <t xml:space="preserve">The Miracle Heiress</t>
        </is>
      </c>
      <c r="C2989" t="inlineStr">
        <is>
          <t xml:space="preserve">Die Wundererbin</t>
        </is>
      </c>
      <c r="D2989" t="inlineStr">
        <is>
          <t xml:space="preserve">20b79f946be6ed1e37647839b4f53bdde3e1434c</t>
        </is>
      </c>
      <c r="E2989" t="inlineStr">
        <is>
          <t xml:space="preserve">Episode 88: Feiglinge Hauen Einfach Ab</t>
        </is>
      </c>
      <c r="F2989">
        <v>88</v>
      </c>
      <c r="G2989" t="inlineStr">
        <is>
          <t xml:space="preserve">5:31-5:42</t>
        </is>
      </c>
      <c r="H2989" t="inlineStr">
        <is>
          <t xml:space="preserve">Resolved</t>
        </is>
      </c>
      <c r="I2989" t="inlineStr">
        <is>
          <t xml:space="preserve">Remarks: [Script Error]
Line from script:
"Alles, was er hÃ¶ren konnte, waren die hÃ¤sslichen Worte, die Jessicas Klassenkameraden ihr an den Kopf geworfen hatten, Ã¼ber ihre Kleidung, Ã¼ber Ricky, Ã¼ber all die MÃ¤nner, mit denen sie angeblich ausging."
-----
Note (if required): Continuity issue. The classmates talked about Jessicaâ€™s clothes and Ricky, but not about â€œall the menâ€_x009d_ she was supposedly seeing. Suggested: remove that part or replace it with the actual accusation from the previous scene.</t>
        </is>
      </c>
      <c r="J2989" t="inlineStr">
        <is>
          <t xml:space="preserve">VOA</t>
        </is>
      </c>
      <c r="K2989" t="inlineStr">
        <is>
          <t xml:space="preserve">Script Error</t>
        </is>
      </c>
      <c r="L2989" t="inlineStr">
        <is>
          <t xml:space="preserve">Script error</t>
        </is>
      </c>
      <c r="M2989" t="str">
        <f>IFERROR(IF(VLOOKUP(L2989,'Quantification'!$A:$B,2,FALSE)&amp;""="","Unclassified",VLOOKUP(L2989,'Quantification'!$A:$B,2,FALSE)),"Unclassified")</f>
        <v>Major</v>
      </c>
      <c r="N2989" t="inlineStr">
        <is>
          <t xml:space="preserve">con-khera.mirjam@pocketfm.com</t>
        </is>
      </c>
      <c r="O2989" t="inlineStr">
        <is>
          <t xml:space="preserve">Issues found in raw</t>
        </is>
      </c>
      <c r="P2989" t="str">
        <f>IF(OR(O2989="Issues found in master",O2989="Final master"),"Master",IF(OR(O2989="Ready for Master",O2989="Issues found in raw",O2989="Raw under QC",O2989="Issues resolved in raw"),"Raw","-"))</f>
        <v>Raw</v>
      </c>
      <c r="Q2989" s="13">
        <v>46261.152083333334</v>
      </c>
      <c r="R2989" t="inlineStr">
        <is>
          <t xml:space="preserve">2026-08 (Aug)</t>
        </is>
      </c>
      <c r="S2989">
        <f>IF(M2989="Not an error",0,IF(COUNTIFS($A$2:$A2989,$A2989,$D$2:$D2989,$D2989,$M$2:$M2989,"&lt;&gt;Not an error")=1,1,0))</f>
        <v>0</v>
      </c>
      <c r="T2989">
        <f>IF(M2989&lt;&gt;"Major",0,IF(COUNTIFS($A$2:$A2989,$A2989,$D$2:$D2989,$D2989,$M$2:$M2989,"Major")=1,1,0))</f>
        <v>0</v>
      </c>
      <c r="U2989">
        <f>IF(M2989&lt;&gt;"Minor",0,IF(COUNTIFS($A$2:$A2989,$A2989,$D$2:$D2989,$D2989,$M$2:$M2989,"Minor")=1,1,0))</f>
        <v>0</v>
      </c>
    </row>
    <row r="2990">
      <c r="A2990" t="inlineStr">
        <is>
          <t xml:space="preserve">9a175f97e92a638a5697307799ea3b8b8f419aac</t>
        </is>
      </c>
      <c r="B2990" t="inlineStr">
        <is>
          <t xml:space="preserve">The Miracle Heiress</t>
        </is>
      </c>
      <c r="C2990" t="inlineStr">
        <is>
          <t xml:space="preserve">Die Wundererbin</t>
        </is>
      </c>
      <c r="D2990" t="inlineStr">
        <is>
          <t xml:space="preserve">20b79f946be6ed1e37647839b4f53bdde3e1434c</t>
        </is>
      </c>
      <c r="E2990" t="inlineStr">
        <is>
          <t xml:space="preserve">Episode 88: Feiglinge Hauen Einfach Ab</t>
        </is>
      </c>
      <c r="F2990">
        <v>88</v>
      </c>
      <c r="G2990" t="inlineStr">
        <is>
          <t xml:space="preserve">8:08-8:14</t>
        </is>
      </c>
      <c r="H2990" t="inlineStr">
        <is>
          <t xml:space="preserve">Resolved</t>
        </is>
      </c>
      <c r="I2990" t="inlineStr">
        <is>
          <t xml:space="preserve">Remarks: [Script Error]
Line from script:
"Er sagte, Aurora gehÃ¶re jetzt ihm, und wenn sie noch jemand belÃ¤stigt, wÃ¼rde er es ihn bÃ¼ÃŸen lassen."
-----
Note (if required): Grammar / wording issue. The word order is clunky and â€œes ihn bÃ¼ÃŸen lassenâ€_x009d_ is incorrect. Suggested: â€œEr sagte, Aurora gehÃ¶re jetzt ihm, und wenn noch jemand sie belÃ¤stigt, wÃ¼rde er ihn dafÃ¼r bÃ¼ÃŸen lassen.â€_x009d_</t>
        </is>
      </c>
      <c r="J2990" t="inlineStr">
        <is>
          <t xml:space="preserve">VOA</t>
        </is>
      </c>
      <c r="K2990" t="inlineStr">
        <is>
          <t xml:space="preserve">Script Error</t>
        </is>
      </c>
      <c r="L2990" t="inlineStr">
        <is>
          <t xml:space="preserve">Script error</t>
        </is>
      </c>
      <c r="M2990" t="str">
        <f>IFERROR(IF(VLOOKUP(L2990,'Quantification'!$A:$B,2,FALSE)&amp;""="","Unclassified",VLOOKUP(L2990,'Quantification'!$A:$B,2,FALSE)),"Unclassified")</f>
        <v>Major</v>
      </c>
      <c r="N2990" t="inlineStr">
        <is>
          <t xml:space="preserve">con-khera.mirjam@pocketfm.com</t>
        </is>
      </c>
      <c r="O2990" t="inlineStr">
        <is>
          <t xml:space="preserve">Issues found in raw</t>
        </is>
      </c>
      <c r="P2990" t="str">
        <f>IF(OR(O2990="Issues found in master",O2990="Final master"),"Master",IF(OR(O2990="Ready for Master",O2990="Issues found in raw",O2990="Raw under QC",O2990="Issues resolved in raw"),"Raw","-"))</f>
        <v>Raw</v>
      </c>
      <c r="Q2990" s="13">
        <v>46261.152083333334</v>
      </c>
      <c r="R2990" t="inlineStr">
        <is>
          <t xml:space="preserve">2026-08 (Aug)</t>
        </is>
      </c>
      <c r="S2990">
        <f>IF(M2990="Not an error",0,IF(COUNTIFS($A$2:$A2990,$A2990,$D$2:$D2990,$D2990,$M$2:$M2990,"&lt;&gt;Not an error")=1,1,0))</f>
        <v>0</v>
      </c>
      <c r="T2990">
        <f>IF(M2990&lt;&gt;"Major",0,IF(COUNTIFS($A$2:$A2990,$A2990,$D$2:$D2990,$D2990,$M$2:$M2990,"Major")=1,1,0))</f>
        <v>0</v>
      </c>
      <c r="U2990">
        <f>IF(M2990&lt;&gt;"Minor",0,IF(COUNTIFS($A$2:$A2990,$A2990,$D$2:$D2990,$D2990,$M$2:$M2990,"Minor")=1,1,0))</f>
        <v>0</v>
      </c>
    </row>
    <row r="2991">
      <c r="A2991" t="inlineStr">
        <is>
          <t xml:space="preserve">9a175f97e92a638a5697307799ea3b8b8f419aac</t>
        </is>
      </c>
      <c r="B2991" t="inlineStr">
        <is>
          <t xml:space="preserve">The Miracle Heiress</t>
        </is>
      </c>
      <c r="C2991" t="inlineStr">
        <is>
          <t xml:space="preserve">Die Wundererbin</t>
        </is>
      </c>
      <c r="D2991" t="inlineStr">
        <is>
          <t xml:space="preserve">3663a2d7023bba215cd68bcdf763b9e27f0c22cc</t>
        </is>
      </c>
      <c r="E2991" t="inlineStr">
        <is>
          <t xml:space="preserve">Episode 89: Nadja S Und Melissas Plan Ging Nach Hinten Los</t>
        </is>
      </c>
      <c r="F2991">
        <v>89</v>
      </c>
      <c r="G2991" t="inlineStr">
        <is>
          <t xml:space="preserve">0:00-0:18</t>
        </is>
      </c>
      <c r="H2991" t="inlineStr">
        <is>
          <t xml:space="preserve">Resolved</t>
        </is>
      </c>
      <c r="I2991" t="inlineStr">
        <is>
          <t xml:space="preserve">Remarks: [Script Error]
Line from script:
"Sawyer bleibt auf einer riesigen Rechnung sitzen, gerät auf Jessicas Party mit Auroras Freunden aneinander und wird von Cole verprügelt, was ihn vor Wut kochen lässt. Währenddessen kommt Aurora nach Hause und ruft sofort im Klinikum an, um sich nach ihrer Großmutter zu erkundigen."
-----
Note (if required): Recap / repetition issue. This summarizes events that were already established and can be removed so the episode continues directly with the next new beat.</t>
        </is>
      </c>
      <c r="J2991" t="inlineStr">
        <is>
          <t xml:space="preserve">VOA</t>
        </is>
      </c>
      <c r="K2991" t="inlineStr">
        <is>
          <t xml:space="preserve">Script Error</t>
        </is>
      </c>
      <c r="L2991" t="inlineStr">
        <is>
          <t xml:space="preserve">Script error</t>
        </is>
      </c>
      <c r="M2991" t="str">
        <f>IFERROR(IF(VLOOKUP(L2991,'Quantification'!$A:$B,2,FALSE)&amp;""="","Unclassified",VLOOKUP(L2991,'Quantification'!$A:$B,2,FALSE)),"Unclassified")</f>
        <v>Major</v>
      </c>
      <c r="N2991" t="inlineStr">
        <is>
          <t xml:space="preserve">con-khera.mirjam@pocketfm.com</t>
        </is>
      </c>
      <c r="O2991" t="inlineStr">
        <is>
          <t xml:space="preserve">Issues found in raw</t>
        </is>
      </c>
      <c r="P2991" t="str">
        <f>IF(OR(O2991="Issues found in master",O2991="Final master"),"Master",IF(OR(O2991="Ready for Master",O2991="Issues found in raw",O2991="Raw under QC",O2991="Issues resolved in raw"),"Raw","-"))</f>
        <v>Raw</v>
      </c>
      <c r="Q2991" s="13">
        <v>46261.152083333334</v>
      </c>
      <c r="R2991" t="inlineStr">
        <is>
          <t xml:space="preserve">2026-08 (Aug)</t>
        </is>
      </c>
      <c r="S2991">
        <f>IF(M2991="Not an error",0,IF(COUNTIFS($A$2:$A2991,$A2991,$D$2:$D2991,$D2991,$M$2:$M2991,"&lt;&gt;Not an error")=1,1,0))</f>
        <v>1</v>
      </c>
      <c r="T2991">
        <f>IF(M2991&lt;&gt;"Major",0,IF(COUNTIFS($A$2:$A2991,$A2991,$D$2:$D2991,$D2991,$M$2:$M2991,"Major")=1,1,0))</f>
        <v>1</v>
      </c>
      <c r="U2991">
        <f>IF(M2991&lt;&gt;"Minor",0,IF(COUNTIFS($A$2:$A2991,$A2991,$D$2:$D2991,$D2991,$M$2:$M2991,"Minor")=1,1,0))</f>
        <v>0</v>
      </c>
    </row>
    <row r="2992">
      <c r="A2992" t="inlineStr">
        <is>
          <t xml:space="preserve">9a175f97e92a638a5697307799ea3b8b8f419aac</t>
        </is>
      </c>
      <c r="B2992" t="inlineStr">
        <is>
          <t xml:space="preserve">The Miracle Heiress</t>
        </is>
      </c>
      <c r="C2992" t="inlineStr">
        <is>
          <t xml:space="preserve">Die Wundererbin</t>
        </is>
      </c>
      <c r="D2992" t="inlineStr">
        <is>
          <t xml:space="preserve">3663a2d7023bba215cd68bcdf763b9e27f0c22cc</t>
        </is>
      </c>
      <c r="E2992" t="inlineStr">
        <is>
          <t xml:space="preserve">Episode 89: Nadja S Und Melissas Plan Ging Nach Hinten Los</t>
        </is>
      </c>
      <c r="F2992">
        <v>89</v>
      </c>
      <c r="G2992" t="inlineStr">
        <is>
          <t xml:space="preserve">1:12-1:16</t>
        </is>
      </c>
      <c r="H2992" t="inlineStr">
        <is>
          <t xml:space="preserve">Resolved</t>
        </is>
      </c>
      <c r="I2992" t="inlineStr">
        <is>
          <t xml:space="preserve">Remarks: [Script Error]
Line from script:
"Nachdem sie aufgelegt hatte, wurde ihr Handy sofort mit Nachrichten von Marlene bombardiert."
-----
Note (if required): Continuity issue. Marlene’s number was just blocked, so Aurora should not immediately receive messages from her on the same number. Suggested: clarify that Marlene uses another number / messaging app, or remove the messages.</t>
        </is>
      </c>
      <c r="J2992" t="inlineStr">
        <is>
          <t xml:space="preserve">VOA</t>
        </is>
      </c>
      <c r="K2992" t="inlineStr">
        <is>
          <t xml:space="preserve">Script Error</t>
        </is>
      </c>
      <c r="L2992" t="inlineStr">
        <is>
          <t xml:space="preserve">Script error</t>
        </is>
      </c>
      <c r="M2992" t="str">
        <f>IFERROR(IF(VLOOKUP(L2992,'Quantification'!$A:$B,2,FALSE)&amp;""="","Unclassified",VLOOKUP(L2992,'Quantification'!$A:$B,2,FALSE)),"Unclassified")</f>
        <v>Major</v>
      </c>
      <c r="N2992" t="inlineStr">
        <is>
          <t xml:space="preserve">con-khera.mirjam@pocketfm.com</t>
        </is>
      </c>
      <c r="O2992" t="inlineStr">
        <is>
          <t xml:space="preserve">Issues found in raw</t>
        </is>
      </c>
      <c r="P2992" t="str">
        <f>IF(OR(O2992="Issues found in master",O2992="Final master"),"Master",IF(OR(O2992="Ready for Master",O2992="Issues found in raw",O2992="Raw under QC",O2992="Issues resolved in raw"),"Raw","-"))</f>
        <v>Raw</v>
      </c>
      <c r="Q2992" s="13">
        <v>46261.152083333334</v>
      </c>
      <c r="R2992" t="inlineStr">
        <is>
          <t xml:space="preserve">2026-08 (Aug)</t>
        </is>
      </c>
      <c r="S2992">
        <f>IF(M2992="Not an error",0,IF(COUNTIFS($A$2:$A2992,$A2992,$D$2:$D2992,$D2992,$M$2:$M2992,"&lt;&gt;Not an error")=1,1,0))</f>
        <v>0</v>
      </c>
      <c r="T2992">
        <f>IF(M2992&lt;&gt;"Major",0,IF(COUNTIFS($A$2:$A2992,$A2992,$D$2:$D2992,$D2992,$M$2:$M2992,"Major")=1,1,0))</f>
        <v>0</v>
      </c>
      <c r="U2992">
        <f>IF(M2992&lt;&gt;"Minor",0,IF(COUNTIFS($A$2:$A2992,$A2992,$D$2:$D2992,$D2992,$M$2:$M2992,"Minor")=1,1,0))</f>
        <v>0</v>
      </c>
    </row>
    <row r="2993">
      <c r="A2993" t="inlineStr">
        <is>
          <t xml:space="preserve">9a175f97e92a638a5697307799ea3b8b8f419aac</t>
        </is>
      </c>
      <c r="B2993" t="inlineStr">
        <is>
          <t xml:space="preserve">The Miracle Heiress</t>
        </is>
      </c>
      <c r="C2993" t="inlineStr">
        <is>
          <t xml:space="preserve">Die Wundererbin</t>
        </is>
      </c>
      <c r="D2993" t="inlineStr">
        <is>
          <t xml:space="preserve">96634263965ead861e0d42b2b403eb2c8e482f26</t>
        </is>
      </c>
      <c r="E2993" t="inlineStr">
        <is>
          <t xml:space="preserve">Episode 90: Mit Abführmittel Versetzte Pilzsuppe Und Konflikt</t>
        </is>
      </c>
      <c r="F2993">
        <v>90</v>
      </c>
      <c r="G2993" t="inlineStr">
        <is>
          <t xml:space="preserve">0:34-0:39</t>
        </is>
      </c>
      <c r="H2993" t="inlineStr">
        <is>
          <t xml:space="preserve">Resolved</t>
        </is>
      </c>
      <c r="I2993" t="inlineStr">
        <is>
          <t xml:space="preserve">Remarks: [Script Error]
Line from script:
"â€žNadja, warum Ã¼berzeugen Sie Melissa nicht?â€œ, schlug Aurora vor und wandte sich ihr zu."
-----
Note (if required): Address / continuity issue. Aurora and Nadja should use informal â€œdu,â€_x009d_ not formal â€œSie.â€_x009d_ Suggested: â€œNadja, warum Ã¼berzeugst du Melissa nicht?â€_x009d_</t>
        </is>
      </c>
      <c r="J2993" t="inlineStr">
        <is>
          <t xml:space="preserve">VOA</t>
        </is>
      </c>
      <c r="K2993" t="inlineStr">
        <is>
          <t xml:space="preserve">Script Error</t>
        </is>
      </c>
      <c r="L2993" t="inlineStr">
        <is>
          <t xml:space="preserve">Script error</t>
        </is>
      </c>
      <c r="M2993" t="str">
        <f>IFERROR(IF(VLOOKUP(L2993,'Quantification'!$A:$B,2,FALSE)&amp;""="","Unclassified",VLOOKUP(L2993,'Quantification'!$A:$B,2,FALSE)),"Unclassified")</f>
        <v>Major</v>
      </c>
      <c r="N2993" t="inlineStr">
        <is>
          <t xml:space="preserve">con-khera.mirjam@pocketfm.com</t>
        </is>
      </c>
      <c r="O2993" t="inlineStr">
        <is>
          <t xml:space="preserve">Issues found in raw</t>
        </is>
      </c>
      <c r="P2993" t="str">
        <f>IF(OR(O2993="Issues found in master",O2993="Final master"),"Master",IF(OR(O2993="Ready for Master",O2993="Issues found in raw",O2993="Raw under QC",O2993="Issues resolved in raw"),"Raw","-"))</f>
        <v>Raw</v>
      </c>
      <c r="Q2993" s="13">
        <v>46261.152083333334</v>
      </c>
      <c r="R2993" t="inlineStr">
        <is>
          <t xml:space="preserve">2026-08 (Aug)</t>
        </is>
      </c>
      <c r="S2993">
        <f>IF(M2993="Not an error",0,IF(COUNTIFS($A$2:$A2993,$A2993,$D$2:$D2993,$D2993,$M$2:$M2993,"&lt;&gt;Not an error")=1,1,0))</f>
        <v>1</v>
      </c>
      <c r="T2993">
        <f>IF(M2993&lt;&gt;"Major",0,IF(COUNTIFS($A$2:$A2993,$A2993,$D$2:$D2993,$D2993,$M$2:$M2993,"Major")=1,1,0))</f>
        <v>1</v>
      </c>
      <c r="U2993">
        <f>IF(M2993&lt;&gt;"Minor",0,IF(COUNTIFS($A$2:$A2993,$A2993,$D$2:$D2993,$D2993,$M$2:$M2993,"Minor")=1,1,0))</f>
        <v>0</v>
      </c>
    </row>
    <row r="2994">
      <c r="A2994" t="inlineStr">
        <is>
          <t xml:space="preserve">9a175f97e92a638a5697307799ea3b8b8f419aac</t>
        </is>
      </c>
      <c r="B2994" t="inlineStr">
        <is>
          <t xml:space="preserve">The Miracle Heiress</t>
        </is>
      </c>
      <c r="C2994" t="inlineStr">
        <is>
          <t xml:space="preserve">Die Wundererbin</t>
        </is>
      </c>
      <c r="D2994" t="inlineStr">
        <is>
          <t xml:space="preserve">41c9d49c8550d4d4c639c93813374294cfb03a03</t>
        </is>
      </c>
      <c r="E2994" t="inlineStr">
        <is>
          <t xml:space="preserve">Episode 91: Aurora Trifft Oma</t>
        </is>
      </c>
      <c r="F2994">
        <v>91</v>
      </c>
      <c r="G2994" t="inlineStr">
        <is>
          <t xml:space="preserve">0:00-0:16</t>
        </is>
      </c>
      <c r="H2994" t="inlineStr">
        <is>
          <t xml:space="preserve">Resolved</t>
        </is>
      </c>
      <c r="I2994" t="inlineStr">
        <is>
          <t xml:space="preserve">Remarks: [Script Error]
Line from script:
"Vor Kurzem hatten Nadja und Melissa versucht, Auroras Suppe zu versetzen. Ein Plan, der nach hinten losging, als Aurora Melissa geschickt dazu brachte, sie selbst zu trinken. Doch auch andernorts spitzte sich die Lage zu."
-----
Note (if required): Recap / repetition issue. This summarizes events that were already established and can be removed so the episode continues directly with the next new beat.</t>
        </is>
      </c>
      <c r="J2994" t="inlineStr">
        <is>
          <t xml:space="preserve">VOA</t>
        </is>
      </c>
      <c r="K2994" t="inlineStr">
        <is>
          <t xml:space="preserve">Script Error</t>
        </is>
      </c>
      <c r="L2994" t="inlineStr">
        <is>
          <t xml:space="preserve">Script error</t>
        </is>
      </c>
      <c r="M2994" t="str">
        <f>IFERROR(IF(VLOOKUP(L2994,'Quantification'!$A:$B,2,FALSE)&amp;""="","Unclassified",VLOOKUP(L2994,'Quantification'!$A:$B,2,FALSE)),"Unclassified")</f>
        <v>Major</v>
      </c>
      <c r="N2994" t="inlineStr">
        <is>
          <t xml:space="preserve">con-khera.mirjam@pocketfm.com</t>
        </is>
      </c>
      <c r="O2994" t="inlineStr">
        <is>
          <t xml:space="preserve">Issues found in raw</t>
        </is>
      </c>
      <c r="P2994" t="str">
        <f>IF(OR(O2994="Issues found in master",O2994="Final master"),"Master",IF(OR(O2994="Ready for Master",O2994="Issues found in raw",O2994="Raw under QC",O2994="Issues resolved in raw"),"Raw","-"))</f>
        <v>Raw</v>
      </c>
      <c r="Q2994" s="13">
        <v>46261.152083333334</v>
      </c>
      <c r="R2994" t="inlineStr">
        <is>
          <t xml:space="preserve">2026-08 (Aug)</t>
        </is>
      </c>
      <c r="S2994">
        <f>IF(M2994="Not an error",0,IF(COUNTIFS($A$2:$A2994,$A2994,$D$2:$D2994,$D2994,$M$2:$M2994,"&lt;&gt;Not an error")=1,1,0))</f>
        <v>1</v>
      </c>
      <c r="T2994">
        <f>IF(M2994&lt;&gt;"Major",0,IF(COUNTIFS($A$2:$A2994,$A2994,$D$2:$D2994,$D2994,$M$2:$M2994,"Major")=1,1,0))</f>
        <v>1</v>
      </c>
      <c r="U2994">
        <f>IF(M2994&lt;&gt;"Minor",0,IF(COUNTIFS($A$2:$A2994,$A2994,$D$2:$D2994,$D2994,$M$2:$M2994,"Minor")=1,1,0))</f>
        <v>0</v>
      </c>
    </row>
    <row r="2995">
      <c r="A2995" t="inlineStr">
        <is>
          <t xml:space="preserve">9a175f97e92a638a5697307799ea3b8b8f419aac</t>
        </is>
      </c>
      <c r="B2995" t="inlineStr">
        <is>
          <t xml:space="preserve">The Miracle Heiress</t>
        </is>
      </c>
      <c r="C2995" t="inlineStr">
        <is>
          <t xml:space="preserve">Die Wundererbin</t>
        </is>
      </c>
      <c r="D2995" t="inlineStr">
        <is>
          <t xml:space="preserve">41c9d49c8550d4d4c639c93813374294cfb03a03</t>
        </is>
      </c>
      <c r="E2995" t="inlineStr">
        <is>
          <t xml:space="preserve">Episode 91: Aurora Trifft Oma</t>
        </is>
      </c>
      <c r="F2995">
        <v>91</v>
      </c>
      <c r="G2995" t="inlineStr">
        <is>
          <t xml:space="preserve">0:16-0:26</t>
        </is>
      </c>
      <c r="H2995" t="inlineStr">
        <is>
          <t xml:space="preserve">Resolved</t>
        </is>
      </c>
      <c r="I2995" t="inlineStr">
        <is>
          <t xml:space="preserve">Remarks: [Script Error]
Line from script:
"Missus Walshs Stimme war eiskalt, als sie Missus Scott anrief. Während ihres angespannten Gesprächs verkündete sie, dass sie die ganze Sache abblasen würde."
-----
Note (if required): Recap / repetition issue. This can be removed because the scene is already in the middle of the phone conversation. Suggested: continue directly with the dialogue instead of summarizing the setup again.</t>
        </is>
      </c>
      <c r="J2995" t="inlineStr">
        <is>
          <t xml:space="preserve">VOA</t>
        </is>
      </c>
      <c r="K2995" t="inlineStr">
        <is>
          <t xml:space="preserve">Script Error</t>
        </is>
      </c>
      <c r="L2995" t="inlineStr">
        <is>
          <t xml:space="preserve">Script error</t>
        </is>
      </c>
      <c r="M2995" t="str">
        <f>IFERROR(IF(VLOOKUP(L2995,'Quantification'!$A:$B,2,FALSE)&amp;""="","Unclassified",VLOOKUP(L2995,'Quantification'!$A:$B,2,FALSE)),"Unclassified")</f>
        <v>Major</v>
      </c>
      <c r="N2995" t="inlineStr">
        <is>
          <t xml:space="preserve">con-khera.mirjam@pocketfm.com</t>
        </is>
      </c>
      <c r="O2995" t="inlineStr">
        <is>
          <t xml:space="preserve">Issues found in raw</t>
        </is>
      </c>
      <c r="P2995" t="str">
        <f>IF(OR(O2995="Issues found in master",O2995="Final master"),"Master",IF(OR(O2995="Ready for Master",O2995="Issues found in raw",O2995="Raw under QC",O2995="Issues resolved in raw"),"Raw","-"))</f>
        <v>Raw</v>
      </c>
      <c r="Q2995" s="13">
        <v>46261.152083333334</v>
      </c>
      <c r="R2995" t="inlineStr">
        <is>
          <t xml:space="preserve">2026-08 (Aug)</t>
        </is>
      </c>
      <c r="S2995">
        <f>IF(M2995="Not an error",0,IF(COUNTIFS($A$2:$A2995,$A2995,$D$2:$D2995,$D2995,$M$2:$M2995,"&lt;&gt;Not an error")=1,1,0))</f>
        <v>0</v>
      </c>
      <c r="T2995">
        <f>IF(M2995&lt;&gt;"Major",0,IF(COUNTIFS($A$2:$A2995,$A2995,$D$2:$D2995,$D2995,$M$2:$M2995,"Major")=1,1,0))</f>
        <v>0</v>
      </c>
      <c r="U2995">
        <f>IF(M2995&lt;&gt;"Minor",0,IF(COUNTIFS($A$2:$A2995,$A2995,$D$2:$D2995,$D2995,$M$2:$M2995,"Minor")=1,1,0))</f>
        <v>0</v>
      </c>
    </row>
    <row r="2996">
      <c r="A2996" t="inlineStr">
        <is>
          <t xml:space="preserve">9a175f97e92a638a5697307799ea3b8b8f419aac</t>
        </is>
      </c>
      <c r="B2996" t="inlineStr">
        <is>
          <t xml:space="preserve">The Miracle Heiress</t>
        </is>
      </c>
      <c r="C2996" t="inlineStr">
        <is>
          <t xml:space="preserve">Die Wundererbin</t>
        </is>
      </c>
      <c r="D2996" t="inlineStr">
        <is>
          <t xml:space="preserve">4497d066423869a9ba906c9205c1b2784dded588</t>
        </is>
      </c>
      <c r="E2996" t="inlineStr">
        <is>
          <t xml:space="preserve">Episode 93: Die Klavierpreisverleihung</t>
        </is>
      </c>
      <c r="F2996">
        <v>93</v>
      </c>
      <c r="G2996" t="inlineStr">
        <is>
          <t xml:space="preserve">0:00-0:09</t>
        </is>
      </c>
      <c r="H2996" t="inlineStr">
        <is>
          <t xml:space="preserve">Resolved</t>
        </is>
      </c>
      <c r="I2996" t="inlineStr">
        <is>
          <t xml:space="preserve">Remarks: [Script Error]
Line from script:
"Als Aurora hörte, dass ihre Großmutter auf dem Weg der Besserung war, eilte sie ins Klinikum. Allein Auroras Anblick schien Eloise aufzumuntern."
-----
Note (if required): Recap / repetition issue. This summarizes information that was already established and can be removed so the scene continues directly with the current hospital beat.</t>
        </is>
      </c>
      <c r="J2996" t="inlineStr">
        <is>
          <t xml:space="preserve">VOA</t>
        </is>
      </c>
      <c r="K2996" t="inlineStr">
        <is>
          <t xml:space="preserve">Script Error</t>
        </is>
      </c>
      <c r="L2996" t="inlineStr">
        <is>
          <t xml:space="preserve">Script error</t>
        </is>
      </c>
      <c r="M2996" t="str">
        <f>IFERROR(IF(VLOOKUP(L2996,'Quantification'!$A:$B,2,FALSE)&amp;""="","Unclassified",VLOOKUP(L2996,'Quantification'!$A:$B,2,FALSE)),"Unclassified")</f>
        <v>Major</v>
      </c>
      <c r="N2996" t="inlineStr">
        <is>
          <t xml:space="preserve">con-khera.mirjam@pocketfm.com</t>
        </is>
      </c>
      <c r="O2996" t="inlineStr">
        <is>
          <t xml:space="preserve">Issues found in raw</t>
        </is>
      </c>
      <c r="P2996" t="str">
        <f>IF(OR(O2996="Issues found in master",O2996="Final master"),"Master",IF(OR(O2996="Ready for Master",O2996="Issues found in raw",O2996="Raw under QC",O2996="Issues resolved in raw"),"Raw","-"))</f>
        <v>Raw</v>
      </c>
      <c r="Q2996" s="13">
        <v>46261.152083333334</v>
      </c>
      <c r="R2996" t="inlineStr">
        <is>
          <t xml:space="preserve">2026-08 (Aug)</t>
        </is>
      </c>
      <c r="S2996">
        <f>IF(M2996="Not an error",0,IF(COUNTIFS($A$2:$A2996,$A2996,$D$2:$D2996,$D2996,$M$2:$M2996,"&lt;&gt;Not an error")=1,1,0))</f>
        <v>1</v>
      </c>
      <c r="T2996">
        <f>IF(M2996&lt;&gt;"Major",0,IF(COUNTIFS($A$2:$A2996,$A2996,$D$2:$D2996,$D2996,$M$2:$M2996,"Major")=1,1,0))</f>
        <v>1</v>
      </c>
      <c r="U2996">
        <f>IF(M2996&lt;&gt;"Minor",0,IF(COUNTIFS($A$2:$A2996,$A2996,$D$2:$D2996,$D2996,$M$2:$M2996,"Minor")=1,1,0))</f>
        <v>0</v>
      </c>
    </row>
    <row r="2997">
      <c r="A2997" t="inlineStr">
        <is>
          <t xml:space="preserve">9a175f97e92a638a5697307799ea3b8b8f419aac</t>
        </is>
      </c>
      <c r="B2997" t="inlineStr">
        <is>
          <t xml:space="preserve">The Miracle Heiress</t>
        </is>
      </c>
      <c r="C2997" t="inlineStr">
        <is>
          <t xml:space="preserve">Die Wundererbin</t>
        </is>
      </c>
      <c r="D2997" t="inlineStr">
        <is>
          <t xml:space="preserve">4497d066423869a9ba906c9205c1b2784dded588</t>
        </is>
      </c>
      <c r="E2997" t="inlineStr">
        <is>
          <t xml:space="preserve">Episode 93: Die Klavierpreisverleihung</t>
        </is>
      </c>
      <c r="F2997">
        <v>93</v>
      </c>
      <c r="G2997" t="inlineStr">
        <is>
          <t xml:space="preserve">5:55-5:58</t>
        </is>
      </c>
      <c r="H2997" t="inlineStr">
        <is>
          <t xml:space="preserve">Resolved</t>
        </is>
      </c>
      <c r="I2997" t="inlineStr">
        <is>
          <t xml:space="preserve">Remarks: [Script Error]
Line from script:
"â€žKommst du mit mir ins Kronen-Kunstzentrum?â€œ"
-----
Note (if required): Localization issue. The venue name should be localized in English rather than translated literally. Suggested: â€œKommst du mit mir ins Crown Arts Center?â€_x009d_</t>
        </is>
      </c>
      <c r="J2997" t="inlineStr">
        <is>
          <t xml:space="preserve">VOA</t>
        </is>
      </c>
      <c r="K2997" t="inlineStr">
        <is>
          <t xml:space="preserve">Script Error</t>
        </is>
      </c>
      <c r="L2997" t="inlineStr">
        <is>
          <t xml:space="preserve">Script error</t>
        </is>
      </c>
      <c r="M2997" t="str">
        <f>IFERROR(IF(VLOOKUP(L2997,'Quantification'!$A:$B,2,FALSE)&amp;""="","Unclassified",VLOOKUP(L2997,'Quantification'!$A:$B,2,FALSE)),"Unclassified")</f>
        <v>Major</v>
      </c>
      <c r="N2997" t="inlineStr">
        <is>
          <t xml:space="preserve">con-khera.mirjam@pocketfm.com</t>
        </is>
      </c>
      <c r="O2997" t="inlineStr">
        <is>
          <t xml:space="preserve">Issues found in raw</t>
        </is>
      </c>
      <c r="P2997" t="str">
        <f>IF(OR(O2997="Issues found in master",O2997="Final master"),"Master",IF(OR(O2997="Ready for Master",O2997="Issues found in raw",O2997="Raw under QC",O2997="Issues resolved in raw"),"Raw","-"))</f>
        <v>Raw</v>
      </c>
      <c r="Q2997" s="13">
        <v>46261.152083333334</v>
      </c>
      <c r="R2997" t="inlineStr">
        <is>
          <t xml:space="preserve">2026-08 (Aug)</t>
        </is>
      </c>
      <c r="S2997">
        <f>IF(M2997="Not an error",0,IF(COUNTIFS($A$2:$A2997,$A2997,$D$2:$D2997,$D2997,$M$2:$M2997,"&lt;&gt;Not an error")=1,1,0))</f>
        <v>0</v>
      </c>
      <c r="T2997">
        <f>IF(M2997&lt;&gt;"Major",0,IF(COUNTIFS($A$2:$A2997,$A2997,$D$2:$D2997,$D2997,$M$2:$M2997,"Major")=1,1,0))</f>
        <v>0</v>
      </c>
      <c r="U2997">
        <f>IF(M2997&lt;&gt;"Minor",0,IF(COUNTIFS($A$2:$A2997,$A2997,$D$2:$D2997,$D2997,$M$2:$M2997,"Minor")=1,1,0))</f>
        <v>0</v>
      </c>
    </row>
    <row r="2998">
      <c r="A2998" t="inlineStr">
        <is>
          <t xml:space="preserve">9a175f97e92a638a5697307799ea3b8b8f419aac</t>
        </is>
      </c>
      <c r="B2998" t="inlineStr">
        <is>
          <t xml:space="preserve">The Miracle Heiress</t>
        </is>
      </c>
      <c r="C2998" t="inlineStr">
        <is>
          <t xml:space="preserve">Die Wundererbin</t>
        </is>
      </c>
      <c r="D2998" t="inlineStr">
        <is>
          <t xml:space="preserve">4497d066423869a9ba906c9205c1b2784dded588</t>
        </is>
      </c>
      <c r="E2998" t="inlineStr">
        <is>
          <t xml:space="preserve">Episode 93: Die Klavierpreisverleihung</t>
        </is>
      </c>
      <c r="F2998">
        <v>93</v>
      </c>
      <c r="G2998" t="inlineStr">
        <is>
          <t xml:space="preserve">5:58-6:01</t>
        </is>
      </c>
      <c r="H2998" t="inlineStr">
        <is>
          <t xml:space="preserve">Resolved</t>
        </is>
      </c>
      <c r="I2998" t="inlineStr">
        <is>
          <t xml:space="preserve">Remarks: [Script Error]
Line from script:
"Das Kronen-Kunstzentrum."
-----
Note (if required): Localization issue. The venue name should be localized in English rather than translated literally. Suggested: â€œDas Crown Arts Center.â€_x009d_</t>
        </is>
      </c>
      <c r="J2998" t="inlineStr">
        <is>
          <t xml:space="preserve">VOA</t>
        </is>
      </c>
      <c r="K2998" t="inlineStr">
        <is>
          <t xml:space="preserve">Script Error</t>
        </is>
      </c>
      <c r="L2998" t="inlineStr">
        <is>
          <t xml:space="preserve">Script error</t>
        </is>
      </c>
      <c r="M2998" t="str">
        <f>IFERROR(IF(VLOOKUP(L2998,'Quantification'!$A:$B,2,FALSE)&amp;""="","Unclassified",VLOOKUP(L2998,'Quantification'!$A:$B,2,FALSE)),"Unclassified")</f>
        <v>Major</v>
      </c>
      <c r="N2998" t="inlineStr">
        <is>
          <t xml:space="preserve">con-khera.mirjam@pocketfm.com</t>
        </is>
      </c>
      <c r="O2998" t="inlineStr">
        <is>
          <t xml:space="preserve">Issues found in raw</t>
        </is>
      </c>
      <c r="P2998" t="str">
        <f>IF(OR(O2998="Issues found in master",O2998="Final master"),"Master",IF(OR(O2998="Ready for Master",O2998="Issues found in raw",O2998="Raw under QC",O2998="Issues resolved in raw"),"Raw","-"))</f>
        <v>Raw</v>
      </c>
      <c r="Q2998" s="13">
        <v>46261.152083333334</v>
      </c>
      <c r="R2998" t="inlineStr">
        <is>
          <t xml:space="preserve">2026-08 (Aug)</t>
        </is>
      </c>
      <c r="S2998">
        <f>IF(M2998="Not an error",0,IF(COUNTIFS($A$2:$A2998,$A2998,$D$2:$D2998,$D2998,$M$2:$M2998,"&lt;&gt;Not an error")=1,1,0))</f>
        <v>0</v>
      </c>
      <c r="T2998">
        <f>IF(M2998&lt;&gt;"Major",0,IF(COUNTIFS($A$2:$A2998,$A2998,$D$2:$D2998,$D2998,$M$2:$M2998,"Major")=1,1,0))</f>
        <v>0</v>
      </c>
      <c r="U2998">
        <f>IF(M2998&lt;&gt;"Minor",0,IF(COUNTIFS($A$2:$A2998,$A2998,$D$2:$D2998,$D2998,$M$2:$M2998,"Minor")=1,1,0))</f>
        <v>0</v>
      </c>
    </row>
    <row r="2999">
      <c r="A2999" t="inlineStr">
        <is>
          <t xml:space="preserve">9a175f97e92a638a5697307799ea3b8b8f419aac</t>
        </is>
      </c>
      <c r="B2999" t="inlineStr">
        <is>
          <t xml:space="preserve">The Miracle Heiress</t>
        </is>
      </c>
      <c r="C2999" t="inlineStr">
        <is>
          <t xml:space="preserve">Die Wundererbin</t>
        </is>
      </c>
      <c r="D2999" t="inlineStr">
        <is>
          <t xml:space="preserve">52eeda3441ebfba0c642b4678b46984dca7b2761</t>
        </is>
      </c>
      <c r="E2999" t="inlineStr">
        <is>
          <t xml:space="preserve">Episode 94: Preisverleihung</t>
        </is>
      </c>
      <c r="F2999">
        <v>94</v>
      </c>
      <c r="G2999" t="inlineStr">
        <is>
          <t xml:space="preserve">0:34-0:41</t>
        </is>
      </c>
      <c r="H2999" t="inlineStr">
        <is>
          <t xml:space="preserve">Resolved</t>
        </is>
      </c>
      <c r="I2999" t="inlineStr">
        <is>
          <t xml:space="preserve">Remarks: [Script Error]
Line from script:
"Zwei Tage spÃ¤ter fand die Preisverleihung des Nationalen Klavierwettbewerbs im Kronen-Kunstzentrum statt."
-----
Note (if required): Localization issue. The venue name should be localized in English rather than translated literally. Suggested: â€œZwei Tage spÃ¤ter fand die Preisverleihung des Nationalen Klavierwettbewerbs im Crown Arts Center statt.â€_x009d_</t>
        </is>
      </c>
      <c r="J2999" t="inlineStr">
        <is>
          <t xml:space="preserve">VOA</t>
        </is>
      </c>
      <c r="K2999" t="inlineStr">
        <is>
          <t xml:space="preserve">Script Error</t>
        </is>
      </c>
      <c r="L2999" t="inlineStr">
        <is>
          <t xml:space="preserve">Script error</t>
        </is>
      </c>
      <c r="M2999" t="str">
        <f>IFERROR(IF(VLOOKUP(L2999,'Quantification'!$A:$B,2,FALSE)&amp;""="","Unclassified",VLOOKUP(L2999,'Quantification'!$A:$B,2,FALSE)),"Unclassified")</f>
        <v>Major</v>
      </c>
      <c r="N2999" t="inlineStr">
        <is>
          <t xml:space="preserve">con-khera.mirjam@pocketfm.com</t>
        </is>
      </c>
      <c r="O2999" t="inlineStr">
        <is>
          <t xml:space="preserve">Issues found in raw</t>
        </is>
      </c>
      <c r="P2999" t="str">
        <f>IF(OR(O2999="Issues found in master",O2999="Final master"),"Master",IF(OR(O2999="Ready for Master",O2999="Issues found in raw",O2999="Raw under QC",O2999="Issues resolved in raw"),"Raw","-"))</f>
        <v>Raw</v>
      </c>
      <c r="Q2999" s="13">
        <v>46261.152083333334</v>
      </c>
      <c r="R2999" t="inlineStr">
        <is>
          <t xml:space="preserve">2026-08 (Aug)</t>
        </is>
      </c>
      <c r="S2999">
        <f>IF(M2999="Not an error",0,IF(COUNTIFS($A$2:$A2999,$A2999,$D$2:$D2999,$D2999,$M$2:$M2999,"&lt;&gt;Not an error")=1,1,0))</f>
        <v>1</v>
      </c>
      <c r="T2999">
        <f>IF(M2999&lt;&gt;"Major",0,IF(COUNTIFS($A$2:$A2999,$A2999,$D$2:$D2999,$D2999,$M$2:$M2999,"Major")=1,1,0))</f>
        <v>1</v>
      </c>
      <c r="U2999">
        <f>IF(M2999&lt;&gt;"Minor",0,IF(COUNTIFS($A$2:$A2999,$A2999,$D$2:$D2999,$D2999,$M$2:$M2999,"Minor")=1,1,0))</f>
        <v>0</v>
      </c>
    </row>
    <row r="3000">
      <c r="A3000" t="inlineStr">
        <is>
          <t xml:space="preserve">9a175f97e92a638a5697307799ea3b8b8f419aac</t>
        </is>
      </c>
      <c r="B3000" t="inlineStr">
        <is>
          <t xml:space="preserve">The Miracle Heiress</t>
        </is>
      </c>
      <c r="C3000" t="inlineStr">
        <is>
          <t xml:space="preserve">Die Wundererbin</t>
        </is>
      </c>
      <c r="D3000" t="inlineStr">
        <is>
          <t xml:space="preserve">52eeda3441ebfba0c642b4678b46984dca7b2761</t>
        </is>
      </c>
      <c r="E3000" t="inlineStr">
        <is>
          <t xml:space="preserve">Episode 94: Preisverleihung</t>
        </is>
      </c>
      <c r="F3000">
        <v>94</v>
      </c>
      <c r="G3000" t="inlineStr">
        <is>
          <t xml:space="preserve">6:23-6:37</t>
        </is>
      </c>
      <c r="H3000" t="inlineStr">
        <is>
          <t xml:space="preserve">Resolved</t>
        </is>
      </c>
      <c r="I3000" t="inlineStr">
        <is>
          <t xml:space="preserve">Remarks: [Script Error]
Line from script:
"Eine Preisverleihung stand kurz bevor, doch da Eloises Testament auf dem Spiel stand und geheime IdentitÃ¤ten auf der Kippe standen, war die Frage nicht nur, wer eine TrophÃ¤e gewinnen wÃ¼rde, sondern wer um alles spielte."
-----
Note (if required): Wording issue. â€œWer um alles spielteâ€_x009d_ sounds unnatural and unclear as a cliffhanger. Suggested: â€œ... war die Frage nicht nur, wer eine TrophÃ¤e gewinnen wÃ¼rde, sondern wer am Ende alles verlieren kÃ¶nnte.â€_x009d_</t>
        </is>
      </c>
      <c r="J3000" t="inlineStr">
        <is>
          <t xml:space="preserve">VOA</t>
        </is>
      </c>
      <c r="K3000" t="inlineStr">
        <is>
          <t xml:space="preserve">Script Error</t>
        </is>
      </c>
      <c r="L3000" t="inlineStr">
        <is>
          <t xml:space="preserve">Script error</t>
        </is>
      </c>
      <c r="M3000" t="str">
        <f>IFERROR(IF(VLOOKUP(L3000,'Quantification'!$A:$B,2,FALSE)&amp;""="","Unclassified",VLOOKUP(L3000,'Quantification'!$A:$B,2,FALSE)),"Unclassified")</f>
        <v>Major</v>
      </c>
      <c r="N3000" t="inlineStr">
        <is>
          <t xml:space="preserve">con-khera.mirjam@pocketfm.com</t>
        </is>
      </c>
      <c r="O3000" t="inlineStr">
        <is>
          <t xml:space="preserve">Issues found in raw</t>
        </is>
      </c>
      <c r="P3000" t="str">
        <f>IF(OR(O3000="Issues found in master",O3000="Final master"),"Master",IF(OR(O3000="Ready for Master",O3000="Issues found in raw",O3000="Raw under QC",O3000="Issues resolved in raw"),"Raw","-"))</f>
        <v>Raw</v>
      </c>
      <c r="Q3000" s="13">
        <v>46261.152083333334</v>
      </c>
      <c r="R3000" t="inlineStr">
        <is>
          <t xml:space="preserve">2026-08 (Aug)</t>
        </is>
      </c>
      <c r="S3000">
        <f>IF(M3000="Not an error",0,IF(COUNTIFS($A$2:$A3000,$A3000,$D$2:$D3000,$D3000,$M$2:$M3000,"&lt;&gt;Not an error")=1,1,0))</f>
        <v>0</v>
      </c>
      <c r="T3000">
        <f>IF(M3000&lt;&gt;"Major",0,IF(COUNTIFS($A$2:$A3000,$A3000,$D$2:$D3000,$D3000,$M$2:$M3000,"Major")=1,1,0))</f>
        <v>0</v>
      </c>
      <c r="U3000">
        <f>IF(M3000&lt;&gt;"Minor",0,IF(COUNTIFS($A$2:$A3000,$A3000,$D$2:$D3000,$D3000,$M$2:$M3000,"Minor")=1,1,0))</f>
        <v>0</v>
      </c>
    </row>
    <row r="3001">
      <c r="A3001" t="inlineStr">
        <is>
          <t xml:space="preserve">9a175f97e92a638a5697307799ea3b8b8f419aac</t>
        </is>
      </c>
      <c r="B3001" t="inlineStr">
        <is>
          <t xml:space="preserve">The Miracle Heiress</t>
        </is>
      </c>
      <c r="C3001" t="inlineStr">
        <is>
          <t xml:space="preserve">Die Wundererbin</t>
        </is>
      </c>
      <c r="D3001" t="inlineStr">
        <is>
          <t xml:space="preserve">d69a287b9470593cb17e7f5495f52011a1687501</t>
        </is>
      </c>
      <c r="E3001" t="inlineStr">
        <is>
          <t xml:space="preserve">Episode 95: Aurora Kollidiert Wieder Mit Der Familie Scott</t>
        </is>
      </c>
      <c r="F3001">
        <v>95</v>
      </c>
      <c r="G3001" t="inlineStr">
        <is>
          <t xml:space="preserve">2:35-2:43</t>
        </is>
      </c>
      <c r="H3001" t="inlineStr">
        <is>
          <t xml:space="preserve">Resolved</t>
        </is>
      </c>
      <c r="I3001" t="inlineStr">
        <is>
          <t xml:space="preserve">Remarks: [Script Error]
Line from script:
"Auf der anderen Seite der Stadt parkte Sawyer bereits am Eingang des Veranstaltungsortes, war aber noch nicht aus dem Auto gestiegen."
-----
Note (if required): Setting / continuity issue. If Sawyer is already at the venue entrance, â€œauf der anderen Seite der Stadtâ€_x009d_ does not fit the scene. Suggested: â€œVor dem Eingang des Veranstaltungsortes parkte Sawyer bereits, war aber noch nicht aus dem Auto gestiegen.â€_x009d_</t>
        </is>
      </c>
      <c r="J3001" t="inlineStr">
        <is>
          <t xml:space="preserve">VOA</t>
        </is>
      </c>
      <c r="K3001" t="inlineStr">
        <is>
          <t xml:space="preserve">Script Error</t>
        </is>
      </c>
      <c r="L3001" t="inlineStr">
        <is>
          <t xml:space="preserve">Script error</t>
        </is>
      </c>
      <c r="M3001" t="str">
        <f>IFERROR(IF(VLOOKUP(L3001,'Quantification'!$A:$B,2,FALSE)&amp;""="","Unclassified",VLOOKUP(L3001,'Quantification'!$A:$B,2,FALSE)),"Unclassified")</f>
        <v>Major</v>
      </c>
      <c r="N3001" t="inlineStr">
        <is>
          <t xml:space="preserve">con-khera.mirjam@pocketfm.com</t>
        </is>
      </c>
      <c r="O3001" t="inlineStr">
        <is>
          <t xml:space="preserve">Issues found in raw</t>
        </is>
      </c>
      <c r="P3001" t="str">
        <f>IF(OR(O3001="Issues found in master",O3001="Final master"),"Master",IF(OR(O3001="Ready for Master",O3001="Issues found in raw",O3001="Raw under QC",O3001="Issues resolved in raw"),"Raw","-"))</f>
        <v>Raw</v>
      </c>
      <c r="Q3001" s="13">
        <v>46261.152083333334</v>
      </c>
      <c r="R3001" t="inlineStr">
        <is>
          <t xml:space="preserve">2026-08 (Aug)</t>
        </is>
      </c>
      <c r="S3001">
        <f>IF(M3001="Not an error",0,IF(COUNTIFS($A$2:$A3001,$A3001,$D$2:$D3001,$D3001,$M$2:$M3001,"&lt;&gt;Not an error")=1,1,0))</f>
        <v>1</v>
      </c>
      <c r="T3001">
        <f>IF(M3001&lt;&gt;"Major",0,IF(COUNTIFS($A$2:$A3001,$A3001,$D$2:$D3001,$D3001,$M$2:$M3001,"Major")=1,1,0))</f>
        <v>1</v>
      </c>
      <c r="U3001">
        <f>IF(M3001&lt;&gt;"Minor",0,IF(COUNTIFS($A$2:$A3001,$A3001,$D$2:$D3001,$D3001,$M$2:$M3001,"Minor")=1,1,0))</f>
        <v>0</v>
      </c>
    </row>
    <row r="3002">
      <c r="A3002" t="inlineStr">
        <is>
          <t xml:space="preserve">9a175f97e92a638a5697307799ea3b8b8f419aac</t>
        </is>
      </c>
      <c r="B3002" t="inlineStr">
        <is>
          <t xml:space="preserve">The Miracle Heiress</t>
        </is>
      </c>
      <c r="C3002" t="inlineStr">
        <is>
          <t xml:space="preserve">Die Wundererbin</t>
        </is>
      </c>
      <c r="D3002" t="inlineStr">
        <is>
          <t xml:space="preserve">d69a287b9470593cb17e7f5495f52011a1687501</t>
        </is>
      </c>
      <c r="E3002" t="inlineStr">
        <is>
          <t xml:space="preserve">Episode 95: Aurora Kollidiert Wieder Mit Der Familie Scott</t>
        </is>
      </c>
      <c r="F3002">
        <v>95</v>
      </c>
      <c r="G3002" t="inlineStr">
        <is>
          <t xml:space="preserve">4:42-4:45</t>
        </is>
      </c>
      <c r="H3002" t="inlineStr">
        <is>
          <t xml:space="preserve">Resolved</t>
        </is>
      </c>
      <c r="I3002" t="inlineStr">
        <is>
          <t xml:space="preserve">Remarks: [Script Error]
Line from script:
"Arbeitete sie im Kronen-Kunstzentrum?"
-----
Note (if required): Localization issue. The venue name should be localized in English rather than translated literally. Suggested: â€œArbeitete sie im Crown Arts Center?â€_x009d_</t>
        </is>
      </c>
      <c r="J3002" t="inlineStr">
        <is>
          <t xml:space="preserve">VOA</t>
        </is>
      </c>
      <c r="K3002" t="inlineStr">
        <is>
          <t xml:space="preserve">Script Error</t>
        </is>
      </c>
      <c r="L3002" t="inlineStr">
        <is>
          <t xml:space="preserve">Script error</t>
        </is>
      </c>
      <c r="M3002" t="str">
        <f>IFERROR(IF(VLOOKUP(L3002,'Quantification'!$A:$B,2,FALSE)&amp;""="","Unclassified",VLOOKUP(L3002,'Quantification'!$A:$B,2,FALSE)),"Unclassified")</f>
        <v>Major</v>
      </c>
      <c r="N3002" t="inlineStr">
        <is>
          <t xml:space="preserve">con-khera.mirjam@pocketfm.com</t>
        </is>
      </c>
      <c r="O3002" t="inlineStr">
        <is>
          <t xml:space="preserve">Issues found in raw</t>
        </is>
      </c>
      <c r="P3002" t="str">
        <f>IF(OR(O3002="Issues found in master",O3002="Final master"),"Master",IF(OR(O3002="Ready for Master",O3002="Issues found in raw",O3002="Raw under QC",O3002="Issues resolved in raw"),"Raw","-"))</f>
        <v>Raw</v>
      </c>
      <c r="Q3002" s="13">
        <v>46261.152083333334</v>
      </c>
      <c r="R3002" t="inlineStr">
        <is>
          <t xml:space="preserve">2026-08 (Aug)</t>
        </is>
      </c>
      <c r="S3002">
        <f>IF(M3002="Not an error",0,IF(COUNTIFS($A$2:$A3002,$A3002,$D$2:$D3002,$D3002,$M$2:$M3002,"&lt;&gt;Not an error")=1,1,0))</f>
        <v>0</v>
      </c>
      <c r="T3002">
        <f>IF(M3002&lt;&gt;"Major",0,IF(COUNTIFS($A$2:$A3002,$A3002,$D$2:$D3002,$D3002,$M$2:$M3002,"Major")=1,1,0))</f>
        <v>0</v>
      </c>
      <c r="U3002">
        <f>IF(M3002&lt;&gt;"Minor",0,IF(COUNTIFS($A$2:$A3002,$A3002,$D$2:$D3002,$D3002,$M$2:$M3002,"Minor")=1,1,0))</f>
        <v>0</v>
      </c>
    </row>
    <row r="3003">
      <c r="A3003" t="inlineStr">
        <is>
          <t xml:space="preserve">9a175f97e92a638a5697307799ea3b8b8f419aac</t>
        </is>
      </c>
      <c r="B3003" t="inlineStr">
        <is>
          <t xml:space="preserve">The Miracle Heiress</t>
        </is>
      </c>
      <c r="C3003" t="inlineStr">
        <is>
          <t xml:space="preserve">Die Wundererbin</t>
        </is>
      </c>
      <c r="D3003" t="inlineStr">
        <is>
          <t xml:space="preserve">d69a287b9470593cb17e7f5495f52011a1687501</t>
        </is>
      </c>
      <c r="E3003" t="inlineStr">
        <is>
          <t xml:space="preserve">Episode 95: Aurora Kollidiert Wieder Mit Der Familie Scott</t>
        </is>
      </c>
      <c r="F3003">
        <v>95</v>
      </c>
      <c r="G3003" t="inlineStr">
        <is>
          <t xml:space="preserve">10:09-10:12</t>
        </is>
      </c>
      <c r="H3003" t="inlineStr">
        <is>
          <t xml:space="preserve">Resolved</t>
        </is>
      </c>
      <c r="I3003" t="inlineStr">
        <is>
          <t xml:space="preserve">Remarks: [Script Error]
Line from script:
"â€žDas Geld der Familie Scott ist mein Geld!â€œ"
-----
Note (if required): Dialogue logic issue. This does not work as a response to â€œI never accepted your money.â€_x009d_ The counterargument should be that Aurora was supported by the Scott family for eighteen years. Suggested: â€œUnd von welchem Geld wurdest du achtzehn Jahre lang durchgefÃ¼ttert?â€_x009d_</t>
        </is>
      </c>
      <c r="J3003" t="inlineStr">
        <is>
          <t xml:space="preserve">VOA</t>
        </is>
      </c>
      <c r="K3003" t="inlineStr">
        <is>
          <t xml:space="preserve">Script Error</t>
        </is>
      </c>
      <c r="L3003" t="inlineStr">
        <is>
          <t xml:space="preserve">Script error</t>
        </is>
      </c>
      <c r="M3003" t="str">
        <f>IFERROR(IF(VLOOKUP(L3003,'Quantification'!$A:$B,2,FALSE)&amp;""="","Unclassified",VLOOKUP(L3003,'Quantification'!$A:$B,2,FALSE)),"Unclassified")</f>
        <v>Major</v>
      </c>
      <c r="N3003" t="inlineStr">
        <is>
          <t xml:space="preserve">con-khera.mirjam@pocketfm.com</t>
        </is>
      </c>
      <c r="O3003" t="inlineStr">
        <is>
          <t xml:space="preserve">Issues found in raw</t>
        </is>
      </c>
      <c r="P3003" t="str">
        <f>IF(OR(O3003="Issues found in master",O3003="Final master"),"Master",IF(OR(O3003="Ready for Master",O3003="Issues found in raw",O3003="Raw under QC",O3003="Issues resolved in raw"),"Raw","-"))</f>
        <v>Raw</v>
      </c>
      <c r="Q3003" s="13">
        <v>46261.152083333334</v>
      </c>
      <c r="R3003" t="inlineStr">
        <is>
          <t xml:space="preserve">2026-08 (Aug)</t>
        </is>
      </c>
      <c r="S3003">
        <f>IF(M3003="Not an error",0,IF(COUNTIFS($A$2:$A3003,$A3003,$D$2:$D3003,$D3003,$M$2:$M3003,"&lt;&gt;Not an error")=1,1,0))</f>
        <v>0</v>
      </c>
      <c r="T3003">
        <f>IF(M3003&lt;&gt;"Major",0,IF(COUNTIFS($A$2:$A3003,$A3003,$D$2:$D3003,$D3003,$M$2:$M3003,"Major")=1,1,0))</f>
        <v>0</v>
      </c>
      <c r="U3003">
        <f>IF(M3003&lt;&gt;"Minor",0,IF(COUNTIFS($A$2:$A3003,$A3003,$D$2:$D3003,$D3003,$M$2:$M3003,"Minor")=1,1,0))</f>
        <v>0</v>
      </c>
    </row>
    <row r="3004">
      <c r="A3004" t="inlineStr">
        <is>
          <t xml:space="preserve">9a175f97e92a638a5697307799ea3b8b8f419aac</t>
        </is>
      </c>
      <c r="B3004" t="inlineStr">
        <is>
          <t xml:space="preserve">The Miracle Heiress</t>
        </is>
      </c>
      <c r="C3004" t="inlineStr">
        <is>
          <t xml:space="preserve">Die Wundererbin</t>
        </is>
      </c>
      <c r="D3004" t="inlineStr">
        <is>
          <t xml:space="preserve">02a59c4389ef9a6e3beeb35fd9eb1d6cd7612036</t>
        </is>
      </c>
      <c r="E3004" t="inlineStr">
        <is>
          <t xml:space="preserve">Episode 98: Wann Hat Jessica Klavier Spielen Gelernt</t>
        </is>
      </c>
      <c r="F3004">
        <v>98</v>
      </c>
      <c r="G3004" t="inlineStr">
        <is>
          <t xml:space="preserve">5:11-5:15</t>
        </is>
      </c>
      <c r="H3004" t="inlineStr">
        <is>
          <t xml:space="preserve">Resolved</t>
        </is>
      </c>
      <c r="I3004" t="inlineStr">
        <is>
          <t xml:space="preserve">Remarks: [Script Error]
Line from script:
"In Wirklichkeit war Jessica Sawyers Mutter vÃ¶llig egal."
-----
Note (if required): Meaning / grammar issue. This sentence implies that Jessica is irrelevant to Sawyerâ€™s mother. If the intended meaning is that Jessica does not care about Sawyerâ€™s mother, the structure should be reversed. Suggested: â€œIn Wirklichkeit war Sawyers Mutter Jessica vÃ¶llig egal.â€_x009d_</t>
        </is>
      </c>
      <c r="J3004" t="inlineStr">
        <is>
          <t xml:space="preserve">VOA</t>
        </is>
      </c>
      <c r="K3004" t="inlineStr">
        <is>
          <t xml:space="preserve">Script Error</t>
        </is>
      </c>
      <c r="L3004" t="inlineStr">
        <is>
          <t xml:space="preserve">Script error</t>
        </is>
      </c>
      <c r="M3004" t="str">
        <f>IFERROR(IF(VLOOKUP(L3004,'Quantification'!$A:$B,2,FALSE)&amp;""="","Unclassified",VLOOKUP(L3004,'Quantification'!$A:$B,2,FALSE)),"Unclassified")</f>
        <v>Major</v>
      </c>
      <c r="N3004" t="inlineStr">
        <is>
          <t xml:space="preserve">con-khera.mirjam@pocketfm.com</t>
        </is>
      </c>
      <c r="O3004" t="inlineStr">
        <is>
          <t xml:space="preserve">Issues found in raw</t>
        </is>
      </c>
      <c r="P3004" t="str">
        <f>IF(OR(O3004="Issues found in master",O3004="Final master"),"Master",IF(OR(O3004="Ready for Master",O3004="Issues found in raw",O3004="Raw under QC",O3004="Issues resolved in raw"),"Raw","-"))</f>
        <v>Raw</v>
      </c>
      <c r="Q3004" s="13">
        <v>46261.152083333334</v>
      </c>
      <c r="R3004" t="inlineStr">
        <is>
          <t xml:space="preserve">2026-08 (Aug)</t>
        </is>
      </c>
      <c r="S3004">
        <f>IF(M3004="Not an error",0,IF(COUNTIFS($A$2:$A3004,$A3004,$D$2:$D3004,$D3004,$M$2:$M3004,"&lt;&gt;Not an error")=1,1,0))</f>
        <v>1</v>
      </c>
      <c r="T3004">
        <f>IF(M3004&lt;&gt;"Major",0,IF(COUNTIFS($A$2:$A3004,$A3004,$D$2:$D3004,$D3004,$M$2:$M3004,"Major")=1,1,0))</f>
        <v>1</v>
      </c>
      <c r="U3004">
        <f>IF(M3004&lt;&gt;"Minor",0,IF(COUNTIFS($A$2:$A3004,$A3004,$D$2:$D3004,$D3004,$M$2:$M3004,"Minor")=1,1,0))</f>
        <v>0</v>
      </c>
    </row>
    <row r="3005">
      <c r="A3005" t="inlineStr">
        <is>
          <t xml:space="preserve">9a175f97e92a638a5697307799ea3b8b8f419aac</t>
        </is>
      </c>
      <c r="B3005" t="inlineStr">
        <is>
          <t xml:space="preserve">The Miracle Heiress</t>
        </is>
      </c>
      <c r="C3005" t="inlineStr">
        <is>
          <t xml:space="preserve">Die Wundererbin</t>
        </is>
      </c>
      <c r="D3005" t="inlineStr">
        <is>
          <t xml:space="preserve">02a59c4389ef9a6e3beeb35fd9eb1d6cd7612036</t>
        </is>
      </c>
      <c r="E3005" t="inlineStr">
        <is>
          <t xml:space="preserve">Episode 98: Wann Hat Jessica Klavier Spielen Gelernt</t>
        </is>
      </c>
      <c r="F3005">
        <v>98</v>
      </c>
      <c r="G3005" t="inlineStr">
        <is>
          <t xml:space="preserve">6:02-6:09</t>
        </is>
      </c>
      <c r="H3005" t="inlineStr">
        <is>
          <t xml:space="preserve">Resolved</t>
        </is>
      </c>
      <c r="I3005" t="inlineStr">
        <is>
          <t xml:space="preserve">Remarks: [Script Error]
Line from script:
"â€žJessica, ich kann mich nicht erinnern, dass du Klavier gelernt hast, bevor du zu uns gekommen bistâ€œ, sagte Marlene."
-----
Note (if required): Dialogue logic issue. Marlene could not remember whether Jessica learned piano before joining the Scott family, because they did not know each other before that. Suggested: â€œJessica, du hast uns nie erzÃ¤hlt, dass du schon Klavier gelernt hast, bevor du zu uns gekommen bist.â€_x009d_</t>
        </is>
      </c>
      <c r="J3005" t="inlineStr">
        <is>
          <t xml:space="preserve">VOA</t>
        </is>
      </c>
      <c r="K3005" t="inlineStr">
        <is>
          <t xml:space="preserve">Script Error</t>
        </is>
      </c>
      <c r="L3005" t="inlineStr">
        <is>
          <t xml:space="preserve">Script error</t>
        </is>
      </c>
      <c r="M3005" t="str">
        <f>IFERROR(IF(VLOOKUP(L3005,'Quantification'!$A:$B,2,FALSE)&amp;""="","Unclassified",VLOOKUP(L3005,'Quantification'!$A:$B,2,FALSE)),"Unclassified")</f>
        <v>Major</v>
      </c>
      <c r="N3005" t="inlineStr">
        <is>
          <t xml:space="preserve">con-khera.mirjam@pocketfm.com</t>
        </is>
      </c>
      <c r="O3005" t="inlineStr">
        <is>
          <t xml:space="preserve">Issues found in raw</t>
        </is>
      </c>
      <c r="P3005" t="str">
        <f>IF(OR(O3005="Issues found in master",O3005="Final master"),"Master",IF(OR(O3005="Ready for Master",O3005="Issues found in raw",O3005="Raw under QC",O3005="Issues resolved in raw"),"Raw","-"))</f>
        <v>Raw</v>
      </c>
      <c r="Q3005" s="13">
        <v>46261.152083333334</v>
      </c>
      <c r="R3005" t="inlineStr">
        <is>
          <t xml:space="preserve">2026-08 (Aug)</t>
        </is>
      </c>
      <c r="S3005">
        <f>IF(M3005="Not an error",0,IF(COUNTIFS($A$2:$A3005,$A3005,$D$2:$D3005,$D3005,$M$2:$M3005,"&lt;&gt;Not an error")=1,1,0))</f>
        <v>0</v>
      </c>
      <c r="T3005">
        <f>IF(M3005&lt;&gt;"Major",0,IF(COUNTIFS($A$2:$A3005,$A3005,$D$2:$D3005,$D3005,$M$2:$M3005,"Major")=1,1,0))</f>
        <v>0</v>
      </c>
      <c r="U3005">
        <f>IF(M3005&lt;&gt;"Minor",0,IF(COUNTIFS($A$2:$A3005,$A3005,$D$2:$D3005,$D3005,$M$2:$M3005,"Minor")=1,1,0))</f>
        <v>0</v>
      </c>
    </row>
    <row r="3006">
      <c r="A3006" t="inlineStr">
        <is>
          <t xml:space="preserve">9a175f97e92a638a5697307799ea3b8b8f419aac</t>
        </is>
      </c>
      <c r="B3006" t="inlineStr">
        <is>
          <t xml:space="preserve">The Miracle Heiress</t>
        </is>
      </c>
      <c r="C3006" t="inlineStr">
        <is>
          <t xml:space="preserve">Die Wundererbin</t>
        </is>
      </c>
      <c r="D3006" t="inlineStr">
        <is>
          <t xml:space="preserve">882e4cab516ddcd52151417e0ea3b9bdf76a7cac</t>
        </is>
      </c>
      <c r="E3006" t="inlineStr">
        <is>
          <t xml:space="preserve">Episode 99: Vertraute Melodie</t>
        </is>
      </c>
      <c r="F3006">
        <v>99</v>
      </c>
      <c r="G3006" t="inlineStr">
        <is>
          <t xml:space="preserve">0:00-0:11</t>
        </is>
      </c>
      <c r="H3006" t="inlineStr">
        <is>
          <t xml:space="preserve">Resolved</t>
        </is>
      </c>
      <c r="I3006" t="inlineStr">
        <is>
          <t xml:space="preserve">Remarks: [Script Error]
Line from script:
"â€žAurora hat das Klavier wie ein MÃ¶belstÃ¼ck behandeltâ€œ, sagte Marlene, und eine vertraute Traurigkeit schwang in ihrer Stimme mit, als sie Aurora erwÃ¤hnte."
-----
Note (if required): Tone issue. â€œTraurigkeitâ€_x009d_ does not quite fit Marleneâ€™s attitude toward Aurora here; it should sound more bitter or resentful. Suggested: â€œ... und eine vertraute Bitterkeit schwang in ihrer Stimme mit, als sie Aurora erwÃ¤hnte.â€_x009d_</t>
        </is>
      </c>
      <c r="J3006" t="inlineStr">
        <is>
          <t xml:space="preserve">VOA</t>
        </is>
      </c>
      <c r="K3006" t="inlineStr">
        <is>
          <t xml:space="preserve">Script Error</t>
        </is>
      </c>
      <c r="L3006" t="inlineStr">
        <is>
          <t xml:space="preserve">Script error</t>
        </is>
      </c>
      <c r="M3006" t="str">
        <f>IFERROR(IF(VLOOKUP(L3006,'Quantification'!$A:$B,2,FALSE)&amp;""="","Unclassified",VLOOKUP(L3006,'Quantification'!$A:$B,2,FALSE)),"Unclassified")</f>
        <v>Major</v>
      </c>
      <c r="N3006" t="inlineStr">
        <is>
          <t xml:space="preserve">con-khera.mirjam@pocketfm.com</t>
        </is>
      </c>
      <c r="O3006" t="inlineStr">
        <is>
          <t xml:space="preserve">Issues found in raw</t>
        </is>
      </c>
      <c r="P3006" t="str">
        <f>IF(OR(O3006="Issues found in master",O3006="Final master"),"Master",IF(OR(O3006="Ready for Master",O3006="Issues found in raw",O3006="Raw under QC",O3006="Issues resolved in raw"),"Raw","-"))</f>
        <v>Raw</v>
      </c>
      <c r="Q3006" s="13">
        <v>46261.152083333334</v>
      </c>
      <c r="R3006" t="inlineStr">
        <is>
          <t xml:space="preserve">2026-08 (Aug)</t>
        </is>
      </c>
      <c r="S3006">
        <f>IF(M3006="Not an error",0,IF(COUNTIFS($A$2:$A3006,$A3006,$D$2:$D3006,$D3006,$M$2:$M3006,"&lt;&gt;Not an error")=1,1,0))</f>
        <v>1</v>
      </c>
      <c r="T3006">
        <f>IF(M3006&lt;&gt;"Major",0,IF(COUNTIFS($A$2:$A3006,$A3006,$D$2:$D3006,$D3006,$M$2:$M3006,"Major")=1,1,0))</f>
        <v>1</v>
      </c>
      <c r="U3006">
        <f>IF(M3006&lt;&gt;"Minor",0,IF(COUNTIFS($A$2:$A3006,$A3006,$D$2:$D3006,$D3006,$M$2:$M3006,"Minor")=1,1,0))</f>
        <v>0</v>
      </c>
    </row>
    <row r="3007">
      <c r="A3007" t="inlineStr">
        <is>
          <t xml:space="preserve">9a175f97e92a638a5697307799ea3b8b8f419aac</t>
        </is>
      </c>
      <c r="B3007" t="inlineStr">
        <is>
          <t xml:space="preserve">The Miracle Heiress</t>
        </is>
      </c>
      <c r="C3007" t="inlineStr">
        <is>
          <t xml:space="preserve">Die Wundererbin</t>
        </is>
      </c>
      <c r="D3007" t="inlineStr">
        <is>
          <t xml:space="preserve">882e4cab516ddcd52151417e0ea3b9bdf76a7cac</t>
        </is>
      </c>
      <c r="E3007" t="inlineStr">
        <is>
          <t xml:space="preserve">Episode 99: Vertraute Melodie</t>
        </is>
      </c>
      <c r="F3007">
        <v>99</v>
      </c>
      <c r="G3007" t="inlineStr">
        <is>
          <t xml:space="preserve">2:52-2:56</t>
        </is>
      </c>
      <c r="H3007" t="inlineStr">
        <is>
          <t xml:space="preserve">Resolved</t>
        </is>
      </c>
      <c r="I3007" t="inlineStr">
        <is>
          <t xml:space="preserve">Remarks: [Script Error]
Line from script:
"Ihre Stimme trof vor Arroganz, als sie das Kinn hob."
-----
Note (if required): Spelling / pronunciation issue. â€œTrofâ€_x009d_ is misspelled and mispronounced. Correct spelling: â€œtriefte.â€_x009d_ Suggested: â€œIhre Stimme triefte vor Arroganz, als sie das Kinn hob.â€_x009d_</t>
        </is>
      </c>
      <c r="J3007" t="inlineStr">
        <is>
          <t xml:space="preserve">VOA</t>
        </is>
      </c>
      <c r="K3007" t="inlineStr">
        <is>
          <t xml:space="preserve">Script Error</t>
        </is>
      </c>
      <c r="L3007" t="inlineStr">
        <is>
          <t xml:space="preserve">Script error</t>
        </is>
      </c>
      <c r="M3007" t="str">
        <f>IFERROR(IF(VLOOKUP(L3007,'Quantification'!$A:$B,2,FALSE)&amp;""="","Unclassified",VLOOKUP(L3007,'Quantification'!$A:$B,2,FALSE)),"Unclassified")</f>
        <v>Major</v>
      </c>
      <c r="N3007" t="inlineStr">
        <is>
          <t xml:space="preserve">con-khera.mirjam@pocketfm.com</t>
        </is>
      </c>
      <c r="O3007" t="inlineStr">
        <is>
          <t xml:space="preserve">Issues found in raw</t>
        </is>
      </c>
      <c r="P3007" t="str">
        <f>IF(OR(O3007="Issues found in master",O3007="Final master"),"Master",IF(OR(O3007="Ready for Master",O3007="Issues found in raw",O3007="Raw under QC",O3007="Issues resolved in raw"),"Raw","-"))</f>
        <v>Raw</v>
      </c>
      <c r="Q3007" s="13">
        <v>46261.152083333334</v>
      </c>
      <c r="R3007" t="inlineStr">
        <is>
          <t xml:space="preserve">2026-08 (Aug)</t>
        </is>
      </c>
      <c r="S3007">
        <f>IF(M3007="Not an error",0,IF(COUNTIFS($A$2:$A3007,$A3007,$D$2:$D3007,$D3007,$M$2:$M3007,"&lt;&gt;Not an error")=1,1,0))</f>
        <v>0</v>
      </c>
      <c r="T3007">
        <f>IF(M3007&lt;&gt;"Major",0,IF(COUNTIFS($A$2:$A3007,$A3007,$D$2:$D3007,$D3007,$M$2:$M3007,"Major")=1,1,0))</f>
        <v>0</v>
      </c>
      <c r="U3007">
        <f>IF(M3007&lt;&gt;"Minor",0,IF(COUNTIFS($A$2:$A3007,$A3007,$D$2:$D3007,$D3007,$M$2:$M3007,"Minor")=1,1,0))</f>
        <v>0</v>
      </c>
    </row>
    <row r="3008">
      <c r="A3008" t="inlineStr">
        <is>
          <t xml:space="preserve">9a175f97e92a638a5697307799ea3b8b8f419aac</t>
        </is>
      </c>
      <c r="B3008" t="inlineStr">
        <is>
          <t xml:space="preserve">The Miracle Heiress</t>
        </is>
      </c>
      <c r="C3008" t="inlineStr">
        <is>
          <t xml:space="preserve">Die Wundererbin</t>
        </is>
      </c>
      <c r="D3008" t="inlineStr">
        <is>
          <t xml:space="preserve">2f764c59a5efd139a87ee85257a41fcd6a3143e9</t>
        </is>
      </c>
      <c r="E3008" t="inlineStr">
        <is>
          <t xml:space="preserve">Episode 100: Jessicas Angst</t>
        </is>
      </c>
      <c r="F3008">
        <v>100</v>
      </c>
      <c r="G3008" t="inlineStr">
        <is>
          <t xml:space="preserve">0:00-0:16</t>
        </is>
      </c>
      <c r="H3008" t="inlineStr">
        <is>
          <t xml:space="preserve">Resolved</t>
        </is>
      </c>
      <c r="I3008" t="inlineStr">
        <is>
          <t xml:space="preserve">Remarks: [Script Error]
Line from script:
"Nacheinander betraten die Gewinnerinnen die Bühne, um zu spielen. Als Jessica auftrat, beschlich Sophie, die Präsidentin der Organisation, das Gefühl, dass etwas nicht stimmte. Nach Jessica war Nadja an der Reihe."
-----
Note (if required): Recap / repetition issue. This summarizes information that has already been established and can be removed so the episode continues directly with the current scene.</t>
        </is>
      </c>
      <c r="J3008" t="inlineStr">
        <is>
          <t xml:space="preserve">VOA</t>
        </is>
      </c>
      <c r="K3008" t="inlineStr">
        <is>
          <t xml:space="preserve">Script Error</t>
        </is>
      </c>
      <c r="L3008" t="inlineStr">
        <is>
          <t xml:space="preserve">Script error</t>
        </is>
      </c>
      <c r="M3008" t="str">
        <f>IFERROR(IF(VLOOKUP(L3008,'Quantification'!$A:$B,2,FALSE)&amp;""="","Unclassified",VLOOKUP(L3008,'Quantification'!$A:$B,2,FALSE)),"Unclassified")</f>
        <v>Major</v>
      </c>
      <c r="N3008" t="inlineStr">
        <is>
          <t xml:space="preserve">con-khera.mirjam@pocketfm.com</t>
        </is>
      </c>
      <c r="O3008" t="inlineStr">
        <is>
          <t xml:space="preserve">Issues found in raw</t>
        </is>
      </c>
      <c r="P3008" t="str">
        <f>IF(OR(O3008="Issues found in master",O3008="Final master"),"Master",IF(OR(O3008="Ready for Master",O3008="Issues found in raw",O3008="Raw under QC",O3008="Issues resolved in raw"),"Raw","-"))</f>
        <v>Raw</v>
      </c>
      <c r="Q3008" s="13">
        <v>46261.152083333334</v>
      </c>
      <c r="R3008" t="inlineStr">
        <is>
          <t xml:space="preserve">2026-08 (Aug)</t>
        </is>
      </c>
      <c r="S3008">
        <f>IF(M3008="Not an error",0,IF(COUNTIFS($A$2:$A3008,$A3008,$D$2:$D3008,$D3008,$M$2:$M3008,"&lt;&gt;Not an error")=1,1,0))</f>
        <v>1</v>
      </c>
      <c r="T3008">
        <f>IF(M3008&lt;&gt;"Major",0,IF(COUNTIFS($A$2:$A3008,$A3008,$D$2:$D3008,$D3008,$M$2:$M3008,"Major")=1,1,0))</f>
        <v>1</v>
      </c>
      <c r="U3008">
        <f>IF(M3008&lt;&gt;"Minor",0,IF(COUNTIFS($A$2:$A3008,$A3008,$D$2:$D3008,$D3008,$M$2:$M3008,"Minor")=1,1,0))</f>
        <v>0</v>
      </c>
    </row>
    <row r="3009">
      <c r="A3009" t="inlineStr">
        <is>
          <t xml:space="preserve">9a175f97e92a638a5697307799ea3b8b8f419aac</t>
        </is>
      </c>
      <c r="B3009" t="inlineStr">
        <is>
          <t xml:space="preserve">The Miracle Heiress</t>
        </is>
      </c>
      <c r="C3009" t="inlineStr">
        <is>
          <t xml:space="preserve">Die Wundererbin</t>
        </is>
      </c>
      <c r="D3009" t="inlineStr">
        <is>
          <t xml:space="preserve">2f764c59a5efd139a87ee85257a41fcd6a3143e9</t>
        </is>
      </c>
      <c r="E3009" t="inlineStr">
        <is>
          <t xml:space="preserve">Episode 100: Jessicas Angst</t>
        </is>
      </c>
      <c r="F3009">
        <v>100</v>
      </c>
      <c r="G3009" t="inlineStr">
        <is>
          <t xml:space="preserve">10:36-10:43</t>
        </is>
      </c>
      <c r="H3009" t="inlineStr">
        <is>
          <t xml:space="preserve">Ignore</t>
        </is>
      </c>
      <c r="I3009" t="inlineStr">
        <is>
          <t xml:space="preserve">Remarks: [Script Error]
Line from script:
"„Das ist meine Tochter da oben!“, schäumte Marlene und war bereit, die Bühne zu stürmen."
-----
Note (if required): Dialogue / scene flow issue. Marlene is already speaking in the previous line, so this follow-up feels repetitive and poorly connected. Suggested: combine the beat with her previous outburst or move directly to her attempting to storm the stage.</t>
        </is>
      </c>
      <c r="J3009" t="inlineStr">
        <is>
          <t xml:space="preserve">VOA</t>
        </is>
      </c>
      <c r="K3009" t="inlineStr">
        <is>
          <t xml:space="preserve">Script Error</t>
        </is>
      </c>
      <c r="L3009" t="inlineStr">
        <is>
          <t xml:space="preserve">Script error</t>
        </is>
      </c>
      <c r="M3009" t="str">
        <f>IFERROR(IF(VLOOKUP(L3009,'Quantification'!$A:$B,2,FALSE)&amp;""="","Unclassified",VLOOKUP(L3009,'Quantification'!$A:$B,2,FALSE)),"Unclassified")</f>
        <v>Major</v>
      </c>
      <c r="N3009" t="inlineStr">
        <is>
          <t xml:space="preserve">con-khera.mirjam@pocketfm.com</t>
        </is>
      </c>
      <c r="O3009" t="inlineStr">
        <is>
          <t xml:space="preserve">Issues found in raw</t>
        </is>
      </c>
      <c r="P3009" t="str">
        <f>IF(OR(O3009="Issues found in master",O3009="Final master"),"Master",IF(OR(O3009="Ready for Master",O3009="Issues found in raw",O3009="Raw under QC",O3009="Issues resolved in raw"),"Raw","-"))</f>
        <v>Raw</v>
      </c>
      <c r="Q3009" s="13">
        <v>46261.152083333334</v>
      </c>
      <c r="R3009" t="inlineStr">
        <is>
          <t xml:space="preserve">2026-08 (Aug)</t>
        </is>
      </c>
      <c r="S3009">
        <f>IF(M3009="Not an error",0,IF(COUNTIFS($A$2:$A3009,$A3009,$D$2:$D3009,$D3009,$M$2:$M3009,"&lt;&gt;Not an error")=1,1,0))</f>
        <v>0</v>
      </c>
      <c r="T3009">
        <f>IF(M3009&lt;&gt;"Major",0,IF(COUNTIFS($A$2:$A3009,$A3009,$D$2:$D3009,$D3009,$M$2:$M3009,"Major")=1,1,0))</f>
        <v>0</v>
      </c>
      <c r="U3009">
        <f>IF(M3009&lt;&gt;"Minor",0,IF(COUNTIFS($A$2:$A3009,$A3009,$D$2:$D3009,$D3009,$M$2:$M3009,"Minor")=1,1,0))</f>
        <v>0</v>
      </c>
    </row>
    <row r="3010">
      <c r="A3010" t="inlineStr">
        <is>
          <t xml:space="preserve">9a175f97e92a638a5697307799ea3b8b8f419aac</t>
        </is>
      </c>
      <c r="B3010" t="inlineStr">
        <is>
          <t xml:space="preserve">The Miracle Heiress</t>
        </is>
      </c>
      <c r="C3010" t="inlineStr">
        <is>
          <t xml:space="preserve">Die Wundererbin</t>
        </is>
      </c>
      <c r="D3010" t="inlineStr">
        <is>
          <t xml:space="preserve">2f764c59a5efd139a87ee85257a41fcd6a3143e9</t>
        </is>
      </c>
      <c r="E3010" t="inlineStr">
        <is>
          <t xml:space="preserve">Episode 100: Jessicas Angst</t>
        </is>
      </c>
      <c r="F3010">
        <v>100</v>
      </c>
      <c r="G3010" t="inlineStr">
        <is>
          <t xml:space="preserve">11:45-11:53</t>
        </is>
      </c>
      <c r="H3010" t="inlineStr">
        <is>
          <t xml:space="preserve">Resolved</t>
        </is>
      </c>
      <c r="I3010" t="inlineStr">
        <is>
          <t xml:space="preserve">Remarks: [Script Error]
Line from script:
"Sie hatte vÃ¶llig vergessen, dass sie gegenÃ¼ber Ryans Frau die Wahrheit ausgeschmÃ¼ckt und behauptet hatte, Sophie wolle Jessica als Mentorin."
-----
Note (if required): Meaning issue. This makes it sound as if Jessica would be Sophieâ€™s mentor. The intended meaning is likely that Sophie wants to mentor Jessica. Suggested: â€œ... Sophie wolle Jessicas Mentorin werdenâ€_x009d_ or â€œ... Sophie wolle Jessica als SchÃ¼lerin nehmen.â€_x009d_</t>
        </is>
      </c>
      <c r="J3010" t="inlineStr">
        <is>
          <t xml:space="preserve">VOA</t>
        </is>
      </c>
      <c r="K3010" t="inlineStr">
        <is>
          <t xml:space="preserve">Script Error</t>
        </is>
      </c>
      <c r="L3010" t="inlineStr">
        <is>
          <t xml:space="preserve">Script error</t>
        </is>
      </c>
      <c r="M3010" t="str">
        <f>IFERROR(IF(VLOOKUP(L3010,'Quantification'!$A:$B,2,FALSE)&amp;""="","Unclassified",VLOOKUP(L3010,'Quantification'!$A:$B,2,FALSE)),"Unclassified")</f>
        <v>Major</v>
      </c>
      <c r="N3010" t="inlineStr">
        <is>
          <t xml:space="preserve">con-khera.mirjam@pocketfm.com</t>
        </is>
      </c>
      <c r="O3010" t="inlineStr">
        <is>
          <t xml:space="preserve">Issues found in raw</t>
        </is>
      </c>
      <c r="P3010" t="str">
        <f>IF(OR(O3010="Issues found in master",O3010="Final master"),"Master",IF(OR(O3010="Ready for Master",O3010="Issues found in raw",O3010="Raw under QC",O3010="Issues resolved in raw"),"Raw","-"))</f>
        <v>Raw</v>
      </c>
      <c r="Q3010" s="13">
        <v>46261.152083333334</v>
      </c>
      <c r="R3010" t="inlineStr">
        <is>
          <t xml:space="preserve">2026-08 (Aug)</t>
        </is>
      </c>
      <c r="S3010">
        <f>IF(M3010="Not an error",0,IF(COUNTIFS($A$2:$A3010,$A3010,$D$2:$D3010,$D3010,$M$2:$M3010,"&lt;&gt;Not an error")=1,1,0))</f>
        <v>0</v>
      </c>
      <c r="T3010">
        <f>IF(M3010&lt;&gt;"Major",0,IF(COUNTIFS($A$2:$A3010,$A3010,$D$2:$D3010,$D3010,$M$2:$M3010,"Major")=1,1,0))</f>
        <v>0</v>
      </c>
      <c r="U3010">
        <f>IF(M3010&lt;&gt;"Minor",0,IF(COUNTIFS($A$2:$A3010,$A3010,$D$2:$D3010,$D3010,$M$2:$M3010,"Minor")=1,1,0))</f>
        <v>0</v>
      </c>
    </row>
    <row r="3011">
      <c r="A3011" t="inlineStr">
        <is>
          <t xml:space="preserve">9a175f97e92a638a5697307799ea3b8b8f419aac</t>
        </is>
      </c>
      <c r="B3011" t="inlineStr">
        <is>
          <t xml:space="preserve">The Miracle Heiress</t>
        </is>
      </c>
      <c r="C3011" t="inlineStr">
        <is>
          <t xml:space="preserve">Die Wundererbin</t>
        </is>
      </c>
      <c r="D3011" t="inlineStr">
        <is>
          <t xml:space="preserve">86d308f0abf71a1b208498658bfa1e2876c37749</t>
        </is>
      </c>
      <c r="E3011" t="inlineStr">
        <is>
          <t xml:space="preserve">Episode 101: Anklage Gegen Jessica Scott</t>
        </is>
      </c>
      <c r="F3011">
        <v>101</v>
      </c>
      <c r="G3011" t="inlineStr">
        <is>
          <t xml:space="preserve">0:00-0:16</t>
        </is>
      </c>
      <c r="H3011" t="inlineStr">
        <is>
          <t xml:space="preserve">Resolved</t>
        </is>
      </c>
      <c r="I3011" t="inlineStr">
        <is>
          <t xml:space="preserve">Remarks: [Script Error]
Line from script:
"Jessica ging auf die Bühne, um ihre Trophäe entgegenzunehmen, aber Sophie, die Präsidentin der Gesellschaft, stellte sich ihr in den Weg und weigerte sich, sie ihr zu überreichen. Sie beschuldigte Jessica, ihre Musik von der einzigartigen Melody gestohlen zu haben."
-----
Note (if required): Recap / repetition issue. This summarizes events that were already established and can be removed so the episode continues directly with the current confrontation.</t>
        </is>
      </c>
      <c r="J3011" t="inlineStr">
        <is>
          <t xml:space="preserve">VOA</t>
        </is>
      </c>
      <c r="K3011" t="inlineStr">
        <is>
          <t xml:space="preserve">Script Error</t>
        </is>
      </c>
      <c r="L3011" t="inlineStr">
        <is>
          <t xml:space="preserve">Script error</t>
        </is>
      </c>
      <c r="M3011" t="str">
        <f>IFERROR(IF(VLOOKUP(L3011,'Quantification'!$A:$B,2,FALSE)&amp;""="","Unclassified",VLOOKUP(L3011,'Quantification'!$A:$B,2,FALSE)),"Unclassified")</f>
        <v>Major</v>
      </c>
      <c r="N3011" t="inlineStr">
        <is>
          <t xml:space="preserve">con-khera.mirjam@pocketfm.com</t>
        </is>
      </c>
      <c r="O3011" t="inlineStr">
        <is>
          <t xml:space="preserve">Issues found in raw</t>
        </is>
      </c>
      <c r="P3011" t="str">
        <f>IF(OR(O3011="Issues found in master",O3011="Final master"),"Master",IF(OR(O3011="Ready for Master",O3011="Issues found in raw",O3011="Raw under QC",O3011="Issues resolved in raw"),"Raw","-"))</f>
        <v>Raw</v>
      </c>
      <c r="Q3011" s="13">
        <v>46261.152083333334</v>
      </c>
      <c r="R3011" t="inlineStr">
        <is>
          <t xml:space="preserve">2026-08 (Aug)</t>
        </is>
      </c>
      <c r="S3011">
        <f>IF(M3011="Not an error",0,IF(COUNTIFS($A$2:$A3011,$A3011,$D$2:$D3011,$D3011,$M$2:$M3011,"&lt;&gt;Not an error")=1,1,0))</f>
        <v>1</v>
      </c>
      <c r="T3011">
        <f>IF(M3011&lt;&gt;"Major",0,IF(COUNTIFS($A$2:$A3011,$A3011,$D$2:$D3011,$D3011,$M$2:$M3011,"Major")=1,1,0))</f>
        <v>1</v>
      </c>
      <c r="U3011">
        <f>IF(M3011&lt;&gt;"Minor",0,IF(COUNTIFS($A$2:$A3011,$A3011,$D$2:$D3011,$D3011,$M$2:$M3011,"Minor")=1,1,0))</f>
        <v>0</v>
      </c>
    </row>
    <row r="3012">
      <c r="A3012" t="inlineStr">
        <is>
          <t xml:space="preserve">9a175f97e92a638a5697307799ea3b8b8f419aac</t>
        </is>
      </c>
      <c r="B3012" t="inlineStr">
        <is>
          <t xml:space="preserve">The Miracle Heiress</t>
        </is>
      </c>
      <c r="C3012" t="inlineStr">
        <is>
          <t xml:space="preserve">Die Wundererbin</t>
        </is>
      </c>
      <c r="D3012" t="inlineStr">
        <is>
          <t xml:space="preserve">86d308f0abf71a1b208498658bfa1e2876c37749</t>
        </is>
      </c>
      <c r="E3012" t="inlineStr">
        <is>
          <t xml:space="preserve">Episode 101: Anklage Gegen Jessica Scott</t>
        </is>
      </c>
      <c r="F3012">
        <v>101</v>
      </c>
      <c r="G3012" t="inlineStr">
        <is>
          <t xml:space="preserve">0:35-0:46</t>
        </is>
      </c>
      <c r="H3012" t="inlineStr">
        <is>
          <t xml:space="preserve">Resolved</t>
        </is>
      </c>
      <c r="I3012" t="inlineStr">
        <is>
          <t xml:space="preserve">Remarks: [Script Error]
Line from script:
"„Diese Musik hat in mir ein Gefühl tiefer Traurigkeit ausgelöst, als wäre ich in völliger Dunkelheit verloren“, sagte er mit nachdenklicher Stimme."
-----
Note (if required): Repetition issue. This repeats almost exactly how Jessica just described the piece, so the reaction feels redundant rather than adding a new perspective. Suggested: remove or vary the line.</t>
        </is>
      </c>
      <c r="J3012" t="inlineStr">
        <is>
          <t xml:space="preserve">VOA</t>
        </is>
      </c>
      <c r="K3012" t="inlineStr">
        <is>
          <t xml:space="preserve">Script Error</t>
        </is>
      </c>
      <c r="L3012" t="inlineStr">
        <is>
          <t xml:space="preserve">Script error</t>
        </is>
      </c>
      <c r="M3012" t="str">
        <f>IFERROR(IF(VLOOKUP(L3012,'Quantification'!$A:$B,2,FALSE)&amp;""="","Unclassified",VLOOKUP(L3012,'Quantification'!$A:$B,2,FALSE)),"Unclassified")</f>
        <v>Major</v>
      </c>
      <c r="N3012" t="inlineStr">
        <is>
          <t xml:space="preserve">con-khera.mirjam@pocketfm.com</t>
        </is>
      </c>
      <c r="O3012" t="inlineStr">
        <is>
          <t xml:space="preserve">Issues found in raw</t>
        </is>
      </c>
      <c r="P3012" t="str">
        <f>IF(OR(O3012="Issues found in master",O3012="Final master"),"Master",IF(OR(O3012="Ready for Master",O3012="Issues found in raw",O3012="Raw under QC",O3012="Issues resolved in raw"),"Raw","-"))</f>
        <v>Raw</v>
      </c>
      <c r="Q3012" s="13">
        <v>46261.152083333334</v>
      </c>
      <c r="R3012" t="inlineStr">
        <is>
          <t xml:space="preserve">2026-08 (Aug)</t>
        </is>
      </c>
      <c r="S3012">
        <f>IF(M3012="Not an error",0,IF(COUNTIFS($A$2:$A3012,$A3012,$D$2:$D3012,$D3012,$M$2:$M3012,"&lt;&gt;Not an error")=1,1,0))</f>
        <v>0</v>
      </c>
      <c r="T3012">
        <f>IF(M3012&lt;&gt;"Major",0,IF(COUNTIFS($A$2:$A3012,$A3012,$D$2:$D3012,$D3012,$M$2:$M3012,"Major")=1,1,0))</f>
        <v>0</v>
      </c>
      <c r="U3012">
        <f>IF(M3012&lt;&gt;"Minor",0,IF(COUNTIFS($A$2:$A3012,$A3012,$D$2:$D3012,$D3012,$M$2:$M3012,"Minor")=1,1,0))</f>
        <v>0</v>
      </c>
    </row>
    <row r="3013">
      <c r="A3013" t="inlineStr">
        <is>
          <t xml:space="preserve">9a175f97e92a638a5697307799ea3b8b8f419aac</t>
        </is>
      </c>
      <c r="B3013" t="inlineStr">
        <is>
          <t xml:space="preserve">The Miracle Heiress</t>
        </is>
      </c>
      <c r="C3013" t="inlineStr">
        <is>
          <t xml:space="preserve">Die Wundererbin</t>
        </is>
      </c>
      <c r="D3013" t="inlineStr">
        <is>
          <t xml:space="preserve">86d308f0abf71a1b208498658bfa1e2876c37749</t>
        </is>
      </c>
      <c r="E3013" t="inlineStr">
        <is>
          <t xml:space="preserve">Episode 101: Anklage Gegen Jessica Scott</t>
        </is>
      </c>
      <c r="F3013">
        <v>101</v>
      </c>
      <c r="G3013" t="inlineStr">
        <is>
          <t xml:space="preserve">1:08-1:13</t>
        </is>
      </c>
      <c r="H3013" t="inlineStr">
        <is>
          <t xml:space="preserve">Resolved</t>
        </is>
      </c>
      <c r="I3013" t="inlineStr">
        <is>
          <t xml:space="preserve">Remarks: [Script Error]
Line from script:
"Ich musste sofort an das Erdbeben denken, das letztes Jahr ein anderes Land heimgesucht hat."
-----
Note (if required): Wording issue. â€œEin anderes Landâ€_x009d_ sounds vague and unnatural here. Suggested: â€œIch musste sofort an das schwere Erdbeben im letzten Jahr denken.â€_x009d_</t>
        </is>
      </c>
      <c r="J3013" t="inlineStr">
        <is>
          <t xml:space="preserve">VOA</t>
        </is>
      </c>
      <c r="K3013" t="inlineStr">
        <is>
          <t xml:space="preserve">Script Error</t>
        </is>
      </c>
      <c r="L3013" t="inlineStr">
        <is>
          <t xml:space="preserve">Script error</t>
        </is>
      </c>
      <c r="M3013" t="str">
        <f>IFERROR(IF(VLOOKUP(L3013,'Quantification'!$A:$B,2,FALSE)&amp;""="","Unclassified",VLOOKUP(L3013,'Quantification'!$A:$B,2,FALSE)),"Unclassified")</f>
        <v>Major</v>
      </c>
      <c r="N3013" t="inlineStr">
        <is>
          <t xml:space="preserve">con-khera.mirjam@pocketfm.com</t>
        </is>
      </c>
      <c r="O3013" t="inlineStr">
        <is>
          <t xml:space="preserve">Issues found in raw</t>
        </is>
      </c>
      <c r="P3013" t="str">
        <f>IF(OR(O3013="Issues found in master",O3013="Final master"),"Master",IF(OR(O3013="Ready for Master",O3013="Issues found in raw",O3013="Raw under QC",O3013="Issues resolved in raw"),"Raw","-"))</f>
        <v>Raw</v>
      </c>
      <c r="Q3013" s="13">
        <v>46261.152083333334</v>
      </c>
      <c r="R3013" t="inlineStr">
        <is>
          <t xml:space="preserve">2026-08 (Aug)</t>
        </is>
      </c>
      <c r="S3013">
        <f>IF(M3013="Not an error",0,IF(COUNTIFS($A$2:$A3013,$A3013,$D$2:$D3013,$D3013,$M$2:$M3013,"&lt;&gt;Not an error")=1,1,0))</f>
        <v>0</v>
      </c>
      <c r="T3013">
        <f>IF(M3013&lt;&gt;"Major",0,IF(COUNTIFS($A$2:$A3013,$A3013,$D$2:$D3013,$D3013,$M$2:$M3013,"Major")=1,1,0))</f>
        <v>0</v>
      </c>
      <c r="U3013">
        <f>IF(M3013&lt;&gt;"Minor",0,IF(COUNTIFS($A$2:$A3013,$A3013,$D$2:$D3013,$D3013,$M$2:$M3013,"Minor")=1,1,0))</f>
        <v>0</v>
      </c>
    </row>
    <row r="3014">
      <c r="A3014" t="inlineStr">
        <is>
          <t xml:space="preserve">9a175f97e92a638a5697307799ea3b8b8f419aac</t>
        </is>
      </c>
      <c r="B3014" t="inlineStr">
        <is>
          <t xml:space="preserve">The Miracle Heiress</t>
        </is>
      </c>
      <c r="C3014" t="inlineStr">
        <is>
          <t xml:space="preserve">Die Wundererbin</t>
        </is>
      </c>
      <c r="D3014" t="inlineStr">
        <is>
          <t xml:space="preserve">86d308f0abf71a1b208498658bfa1e2876c37749</t>
        </is>
      </c>
      <c r="E3014" t="inlineStr">
        <is>
          <t xml:space="preserve">Episode 101: Anklage Gegen Jessica Scott</t>
        </is>
      </c>
      <c r="F3014">
        <v>101</v>
      </c>
      <c r="G3014" t="inlineStr">
        <is>
          <t xml:space="preserve">4:49-4:53</t>
        </is>
      </c>
      <c r="H3014" t="inlineStr">
        <is>
          <t xml:space="preserve">Resolved</t>
        </is>
      </c>
      <c r="I3014" t="inlineStr">
        <is>
          <t xml:space="preserve">Remarks: [Script Error]
Line from script:
"Mein Onkel und meine Tante hassen mich ohnehin schon."
-----
Note (if required): Localization / relationship clarity issue. â€œOnkel und Tanteâ€_x009d_ sounds unnatural here. For localization and clarity, it should refer to Sawyerâ€™s parents directly. Suggested: â€œSawyers Eltern hassen mich ohnehin schon.â€_x009d_</t>
        </is>
      </c>
      <c r="J3014" t="inlineStr">
        <is>
          <t xml:space="preserve">VOA</t>
        </is>
      </c>
      <c r="K3014" t="inlineStr">
        <is>
          <t xml:space="preserve">Script Error</t>
        </is>
      </c>
      <c r="L3014" t="inlineStr">
        <is>
          <t xml:space="preserve">Script error</t>
        </is>
      </c>
      <c r="M3014" t="str">
        <f>IFERROR(IF(VLOOKUP(L3014,'Quantification'!$A:$B,2,FALSE)&amp;""="","Unclassified",VLOOKUP(L3014,'Quantification'!$A:$B,2,FALSE)),"Unclassified")</f>
        <v>Major</v>
      </c>
      <c r="N3014" t="inlineStr">
        <is>
          <t xml:space="preserve">con-khera.mirjam@pocketfm.com</t>
        </is>
      </c>
      <c r="O3014" t="inlineStr">
        <is>
          <t xml:space="preserve">Issues found in raw</t>
        </is>
      </c>
      <c r="P3014" t="str">
        <f>IF(OR(O3014="Issues found in master",O3014="Final master"),"Master",IF(OR(O3014="Ready for Master",O3014="Issues found in raw",O3014="Raw under QC",O3014="Issues resolved in raw"),"Raw","-"))</f>
        <v>Raw</v>
      </c>
      <c r="Q3014" s="13">
        <v>46261.152083333334</v>
      </c>
      <c r="R3014" t="inlineStr">
        <is>
          <t xml:space="preserve">2026-08 (Aug)</t>
        </is>
      </c>
      <c r="S3014">
        <f>IF(M3014="Not an error",0,IF(COUNTIFS($A$2:$A3014,$A3014,$D$2:$D3014,$D3014,$M$2:$M3014,"&lt;&gt;Not an error")=1,1,0))</f>
        <v>0</v>
      </c>
      <c r="T3014">
        <f>IF(M3014&lt;&gt;"Major",0,IF(COUNTIFS($A$2:$A3014,$A3014,$D$2:$D3014,$D3014,$M$2:$M3014,"Major")=1,1,0))</f>
        <v>0</v>
      </c>
      <c r="U3014">
        <f>IF(M3014&lt;&gt;"Minor",0,IF(COUNTIFS($A$2:$A3014,$A3014,$D$2:$D3014,$D3014,$M$2:$M3014,"Minor")=1,1,0))</f>
        <v>0</v>
      </c>
    </row>
    <row r="3015">
      <c r="A3015" t="inlineStr">
        <is>
          <t xml:space="preserve">9a175f97e92a638a5697307799ea3b8b8f419aac</t>
        </is>
      </c>
      <c r="B3015" t="inlineStr">
        <is>
          <t xml:space="preserve">The Miracle Heiress</t>
        </is>
      </c>
      <c r="C3015" t="inlineStr">
        <is>
          <t xml:space="preserve">Die Wundererbin</t>
        </is>
      </c>
      <c r="D3015" t="inlineStr">
        <is>
          <t xml:space="preserve">86d308f0abf71a1b208498658bfa1e2876c37749</t>
        </is>
      </c>
      <c r="E3015" t="inlineStr">
        <is>
          <t xml:space="preserve">Episode 101: Anklage Gegen Jessica Scott</t>
        </is>
      </c>
      <c r="F3015">
        <v>101</v>
      </c>
      <c r="G3015" t="inlineStr">
        <is>
          <t xml:space="preserve">4:53-4:58</t>
        </is>
      </c>
      <c r="H3015" t="inlineStr">
        <is>
          <t xml:space="preserve">Resolved</t>
        </is>
      </c>
      <c r="I3015" t="inlineStr">
        <is>
          <t xml:space="preserve">Remarks: [Script Error]
Line from script:
"Das wÃ¤re nur ein weiterer Grund fÃ¼r sie, mich endgÃ¼ltig aus der Familie Scott zu werfen."
-----
Note (if required): Relationship / continuity issue. If this refers to the Walsh family, the consequence should be about ending the engagement, not being thrown out of the Scott family. Suggested: â€œDas wÃ¤re nur ein weiterer Grund fÃ¼r sie, die Verlobung endgÃ¼ltig aufzulÃ¶sen.â€_x009d_</t>
        </is>
      </c>
      <c r="J3015" t="inlineStr">
        <is>
          <t xml:space="preserve">VOA</t>
        </is>
      </c>
      <c r="K3015" t="inlineStr">
        <is>
          <t xml:space="preserve">Script Error</t>
        </is>
      </c>
      <c r="L3015" t="inlineStr">
        <is>
          <t xml:space="preserve">Script error</t>
        </is>
      </c>
      <c r="M3015" t="str">
        <f>IFERROR(IF(VLOOKUP(L3015,'Quantification'!$A:$B,2,FALSE)&amp;""="","Unclassified",VLOOKUP(L3015,'Quantification'!$A:$B,2,FALSE)),"Unclassified")</f>
        <v>Major</v>
      </c>
      <c r="N3015" t="inlineStr">
        <is>
          <t xml:space="preserve">con-khera.mirjam@pocketfm.com</t>
        </is>
      </c>
      <c r="O3015" t="inlineStr">
        <is>
          <t xml:space="preserve">Issues found in raw</t>
        </is>
      </c>
      <c r="P3015" t="str">
        <f>IF(OR(O3015="Issues found in master",O3015="Final master"),"Master",IF(OR(O3015="Ready for Master",O3015="Issues found in raw",O3015="Raw under QC",O3015="Issues resolved in raw"),"Raw","-"))</f>
        <v>Raw</v>
      </c>
      <c r="Q3015" s="13">
        <v>46261.152083333334</v>
      </c>
      <c r="R3015" t="inlineStr">
        <is>
          <t xml:space="preserve">2026-08 (Aug)</t>
        </is>
      </c>
      <c r="S3015">
        <f>IF(M3015="Not an error",0,IF(COUNTIFS($A$2:$A3015,$A3015,$D$2:$D3015,$D3015,$M$2:$M3015,"&lt;&gt;Not an error")=1,1,0))</f>
        <v>0</v>
      </c>
      <c r="T3015">
        <f>IF(M3015&lt;&gt;"Major",0,IF(COUNTIFS($A$2:$A3015,$A3015,$D$2:$D3015,$D3015,$M$2:$M3015,"Major")=1,1,0))</f>
        <v>0</v>
      </c>
      <c r="U3015">
        <f>IF(M3015&lt;&gt;"Minor",0,IF(COUNTIFS($A$2:$A3015,$A3015,$D$2:$D3015,$D3015,$M$2:$M3015,"Minor")=1,1,0))</f>
        <v>0</v>
      </c>
    </row>
    <row r="3016">
      <c r="A3016" t="inlineStr">
        <is>
          <t xml:space="preserve">9a175f97e92a638a5697307799ea3b8b8f419aac</t>
        </is>
      </c>
      <c r="B3016" t="inlineStr">
        <is>
          <t xml:space="preserve">The Miracle Heiress</t>
        </is>
      </c>
      <c r="C3016" t="inlineStr">
        <is>
          <t xml:space="preserve">Die Wundererbin</t>
        </is>
      </c>
      <c r="D3016" t="inlineStr">
        <is>
          <t xml:space="preserve">86d308f0abf71a1b208498658bfa1e2876c37749</t>
        </is>
      </c>
      <c r="E3016" t="inlineStr">
        <is>
          <t xml:space="preserve">Episode 101: Anklage Gegen Jessica Scott</t>
        </is>
      </c>
      <c r="F3016">
        <v>101</v>
      </c>
      <c r="G3016" t="inlineStr">
        <is>
          <t xml:space="preserve">8:10-8:16</t>
        </is>
      </c>
      <c r="H3016" t="inlineStr">
        <is>
          <t xml:space="preserve">Resolved</t>
        </is>
      </c>
      <c r="I3016" t="inlineStr">
        <is>
          <t xml:space="preserve">Remarks: [Mispronunciation]
Line from script:
"â€žDie Leute haben heutzutage keine Scham mehrâ€œ, spie sie aus, ihre Stimme voller Abscheu."
-----
Note (if required): â€œLeuteâ€_x009d_ is mispronounced as â€œLeiteâ€_x009d_ in the audio.</t>
        </is>
      </c>
      <c r="J3016" t="inlineStr">
        <is>
          <t xml:space="preserve">VOA</t>
        </is>
      </c>
      <c r="K3016" t="inlineStr">
        <is>
          <t xml:space="preserve">Mispronunciation</t>
        </is>
      </c>
      <c r="L3016" t="inlineStr">
        <is>
          <t xml:space="preserve">Mispronunciation</t>
        </is>
      </c>
      <c r="M3016" t="str">
        <f>IFERROR(IF(VLOOKUP(L3016,'Quantification'!$A:$B,2,FALSE)&amp;""="","Unclassified",VLOOKUP(L3016,'Quantification'!$A:$B,2,FALSE)),"Unclassified")</f>
        <v>Major</v>
      </c>
      <c r="N3016" t="inlineStr">
        <is>
          <t xml:space="preserve">con-khera.mirjam@pocketfm.com</t>
        </is>
      </c>
      <c r="O3016" t="inlineStr">
        <is>
          <t xml:space="preserve">Issues found in raw</t>
        </is>
      </c>
      <c r="P3016" t="str">
        <f>IF(OR(O3016="Issues found in master",O3016="Final master"),"Master",IF(OR(O3016="Ready for Master",O3016="Issues found in raw",O3016="Raw under QC",O3016="Issues resolved in raw"),"Raw","-"))</f>
        <v>Raw</v>
      </c>
      <c r="Q3016" s="13">
        <v>46261.152083333334</v>
      </c>
      <c r="R3016" t="inlineStr">
        <is>
          <t xml:space="preserve">2026-08 (Aug)</t>
        </is>
      </c>
      <c r="S3016">
        <f>IF(M3016="Not an error",0,IF(COUNTIFS($A$2:$A3016,$A3016,$D$2:$D3016,$D3016,$M$2:$M3016,"&lt;&gt;Not an error")=1,1,0))</f>
        <v>0</v>
      </c>
      <c r="T3016">
        <f>IF(M3016&lt;&gt;"Major",0,IF(COUNTIFS($A$2:$A3016,$A3016,$D$2:$D3016,$D3016,$M$2:$M3016,"Major")=1,1,0))</f>
        <v>0</v>
      </c>
      <c r="U3016">
        <f>IF(M3016&lt;&gt;"Minor",0,IF(COUNTIFS($A$2:$A3016,$A3016,$D$2:$D3016,$D3016,$M$2:$M3016,"Minor")=1,1,0))</f>
        <v>0</v>
      </c>
    </row>
    <row r="3017">
      <c r="A3017" t="inlineStr">
        <is>
          <t xml:space="preserve">9a175f97e92a638a5697307799ea3b8b8f419aac</t>
        </is>
      </c>
      <c r="B3017" t="inlineStr">
        <is>
          <t xml:space="preserve">The Miracle Heiress</t>
        </is>
      </c>
      <c r="C3017" t="inlineStr">
        <is>
          <t xml:space="preserve">Die Wundererbin</t>
        </is>
      </c>
      <c r="D3017" t="inlineStr">
        <is>
          <t xml:space="preserve">ea2d6be5c25ec72376e89a0e43371ab407ed6646</t>
        </is>
      </c>
      <c r="E3017" t="inlineStr">
        <is>
          <t xml:space="preserve">Episode 102: Aurora Ist Melody</t>
        </is>
      </c>
      <c r="F3017">
        <v>102</v>
      </c>
      <c r="G3017" t="inlineStr">
        <is>
          <t xml:space="preserve">0:00-0:06</t>
        </is>
      </c>
      <c r="H3017" t="inlineStr">
        <is>
          <t xml:space="preserve">Resolved</t>
        </is>
      </c>
      <c r="I3017" t="inlineStr">
        <is>
          <t xml:space="preserve">Remarks: [Script Error]
Line from script:
"Jessica weigerte sich, das zu glauben. Wie konnte Aurora Melody sein?"
-----
Note (if required): Continuity / reveal issue. Aurora’s identity as Melody has not been publicly revealed yet, so Jessica should not already know or state that Aurora is Melody.</t>
        </is>
      </c>
      <c r="J3017" t="inlineStr">
        <is>
          <t xml:space="preserve">VOA</t>
        </is>
      </c>
      <c r="K3017" t="inlineStr">
        <is>
          <t xml:space="preserve">Script Error</t>
        </is>
      </c>
      <c r="L3017" t="inlineStr">
        <is>
          <t xml:space="preserve">Script error</t>
        </is>
      </c>
      <c r="M3017" t="str">
        <f>IFERROR(IF(VLOOKUP(L3017,'Quantification'!$A:$B,2,FALSE)&amp;""="","Unclassified",VLOOKUP(L3017,'Quantification'!$A:$B,2,FALSE)),"Unclassified")</f>
        <v>Major</v>
      </c>
      <c r="N3017" t="inlineStr">
        <is>
          <t xml:space="preserve">con-khera.mirjam@pocketfm.com</t>
        </is>
      </c>
      <c r="O3017" t="inlineStr">
        <is>
          <t xml:space="preserve">Issues found in raw</t>
        </is>
      </c>
      <c r="P3017" t="str">
        <f>IF(OR(O3017="Issues found in master",O3017="Final master"),"Master",IF(OR(O3017="Ready for Master",O3017="Issues found in raw",O3017="Raw under QC",O3017="Issues resolved in raw"),"Raw","-"))</f>
        <v>Raw</v>
      </c>
      <c r="Q3017" s="13">
        <v>46261.152083333334</v>
      </c>
      <c r="R3017" t="inlineStr">
        <is>
          <t xml:space="preserve">2026-08 (Aug)</t>
        </is>
      </c>
      <c r="S3017">
        <f>IF(M3017="Not an error",0,IF(COUNTIFS($A$2:$A3017,$A3017,$D$2:$D3017,$D3017,$M$2:$M3017,"&lt;&gt;Not an error")=1,1,0))</f>
        <v>1</v>
      </c>
      <c r="T3017">
        <f>IF(M3017&lt;&gt;"Major",0,IF(COUNTIFS($A$2:$A3017,$A3017,$D$2:$D3017,$D3017,$M$2:$M3017,"Major")=1,1,0))</f>
        <v>1</v>
      </c>
      <c r="U3017">
        <f>IF(M3017&lt;&gt;"Minor",0,IF(COUNTIFS($A$2:$A3017,$A3017,$D$2:$D3017,$D3017,$M$2:$M3017,"Minor")=1,1,0))</f>
        <v>0</v>
      </c>
    </row>
    <row r="3018">
      <c r="A3018" t="inlineStr">
        <is>
          <t xml:space="preserve">9a175f97e92a638a5697307799ea3b8b8f419aac</t>
        </is>
      </c>
      <c r="B3018" t="inlineStr">
        <is>
          <t xml:space="preserve">The Miracle Heiress</t>
        </is>
      </c>
      <c r="C3018" t="inlineStr">
        <is>
          <t xml:space="preserve">Die Wundererbin</t>
        </is>
      </c>
      <c r="D3018" t="inlineStr">
        <is>
          <t xml:space="preserve">ea2d6be5c25ec72376e89a0e43371ab407ed6646</t>
        </is>
      </c>
      <c r="E3018" t="inlineStr">
        <is>
          <t xml:space="preserve">Episode 102: Aurora Ist Melody</t>
        </is>
      </c>
      <c r="F3018">
        <v>102</v>
      </c>
      <c r="G3018" t="inlineStr">
        <is>
          <t xml:space="preserve">0:06-0:08</t>
        </is>
      </c>
      <c r="H3018" t="inlineStr">
        <is>
          <t xml:space="preserve">Resolved</t>
        </is>
      </c>
      <c r="I3018" t="inlineStr">
        <is>
          <t xml:space="preserve">Remarks: [Script Error]
Line from script:
"Sie hatte doch niemandem die Musik gestohlen."
-----
Note (if required): Logic / continuity issue. This line does not make sense because Jessica did steal the music from Aurora / Melody. Suggested: revise to reflect Jessicaâ€™s denial more specifically, e.g. â€œSie hatte doch nicht von Melody gestohlen. Oder?â€_x009d_ or remove the line.</t>
        </is>
      </c>
      <c r="J3018" t="inlineStr">
        <is>
          <t xml:space="preserve">VOA</t>
        </is>
      </c>
      <c r="K3018" t="inlineStr">
        <is>
          <t xml:space="preserve">Modulation</t>
        </is>
      </c>
      <c r="L3018" t="inlineStr">
        <is>
          <t xml:space="preserve">Modulation</t>
        </is>
      </c>
      <c r="M3018" t="str">
        <f>IFERROR(IF(VLOOKUP(L3018,'Quantification'!$A:$B,2,FALSE)&amp;""="","Unclassified",VLOOKUP(L3018,'Quantification'!$A:$B,2,FALSE)),"Unclassified")</f>
        <v>Minor</v>
      </c>
      <c r="N3018" t="inlineStr">
        <is>
          <t xml:space="preserve">con-khera.mirjam@pocketfm.com</t>
        </is>
      </c>
      <c r="O3018" t="inlineStr">
        <is>
          <t xml:space="preserve">Issues found in raw</t>
        </is>
      </c>
      <c r="P3018" t="str">
        <f>IF(OR(O3018="Issues found in master",O3018="Final master"),"Master",IF(OR(O3018="Ready for Master",O3018="Issues found in raw",O3018="Raw under QC",O3018="Issues resolved in raw"),"Raw","-"))</f>
        <v>Raw</v>
      </c>
      <c r="Q3018" s="13">
        <v>46261.152083333334</v>
      </c>
      <c r="R3018" t="inlineStr">
        <is>
          <t xml:space="preserve">2026-08 (Aug)</t>
        </is>
      </c>
      <c r="S3018">
        <f>IF(M3018="Not an error",0,IF(COUNTIFS($A$2:$A3018,$A3018,$D$2:$D3018,$D3018,$M$2:$M3018,"&lt;&gt;Not an error")=1,1,0))</f>
        <v>0</v>
      </c>
      <c r="T3018">
        <f>IF(M3018&lt;&gt;"Major",0,IF(COUNTIFS($A$2:$A3018,$A3018,$D$2:$D3018,$D3018,$M$2:$M3018,"Major")=1,1,0))</f>
        <v>0</v>
      </c>
      <c r="U3018">
        <f>IF(M3018&lt;&gt;"Minor",0,IF(COUNTIFS($A$2:$A3018,$A3018,$D$2:$D3018,$D3018,$M$2:$M3018,"Minor")=1,1,0))</f>
        <v>1</v>
      </c>
    </row>
    <row r="3019">
      <c r="A3019" t="inlineStr">
        <is>
          <t xml:space="preserve">9a175f97e92a638a5697307799ea3b8b8f419aac</t>
        </is>
      </c>
      <c r="B3019" t="inlineStr">
        <is>
          <t xml:space="preserve">The Miracle Heiress</t>
        </is>
      </c>
      <c r="C3019" t="inlineStr">
        <is>
          <t xml:space="preserve">Die Wundererbin</t>
        </is>
      </c>
      <c r="D3019" t="inlineStr">
        <is>
          <t xml:space="preserve">6d8d9c7ce7569164055defa8daca727741a42550</t>
        </is>
      </c>
      <c r="E3019" t="inlineStr">
        <is>
          <t xml:space="preserve">Episode 103: Aurora Blackwells Beweis</t>
        </is>
      </c>
      <c r="F3019">
        <v>103</v>
      </c>
      <c r="G3019" t="inlineStr">
        <is>
          <t xml:space="preserve">4:11-4:18</t>
        </is>
      </c>
      <c r="H3019" t="inlineStr">
        <is>
          <t xml:space="preserve">Resolved</t>
        </is>
      </c>
      <c r="I3019" t="inlineStr">
        <is>
          <t xml:space="preserve">Remarks: [Script Error]
Line from script:
"Ein Gerücht besagte, Melody habe ein Angebot von einhundertfünfzigtausend Dollar für dieses Stück abgelehnt."
-----
Note (if required): Continuity / logic issue. There cannot be a rumor about Melody rejecting an offer for this specific piece if the piece was completely unknown until now. Suggested: remove the rumor or change it to a general statement about Melody’s work.</t>
        </is>
      </c>
      <c r="J3019" t="inlineStr">
        <is>
          <t xml:space="preserve">VOA</t>
        </is>
      </c>
      <c r="K3019" t="inlineStr">
        <is>
          <t xml:space="preserve">Script Error</t>
        </is>
      </c>
      <c r="L3019" t="inlineStr">
        <is>
          <t xml:space="preserve">Script error</t>
        </is>
      </c>
      <c r="M3019" t="str">
        <f>IFERROR(IF(VLOOKUP(L3019,'Quantification'!$A:$B,2,FALSE)&amp;""="","Unclassified",VLOOKUP(L3019,'Quantification'!$A:$B,2,FALSE)),"Unclassified")</f>
        <v>Major</v>
      </c>
      <c r="N3019" t="inlineStr">
        <is>
          <t xml:space="preserve">con-khera.mirjam@pocketfm.com</t>
        </is>
      </c>
      <c r="O3019" t="inlineStr">
        <is>
          <t xml:space="preserve">Issues found in raw</t>
        </is>
      </c>
      <c r="P3019" t="str">
        <f>IF(OR(O3019="Issues found in master",O3019="Final master"),"Master",IF(OR(O3019="Ready for Master",O3019="Issues found in raw",O3019="Raw under QC",O3019="Issues resolved in raw"),"Raw","-"))</f>
        <v>Raw</v>
      </c>
      <c r="Q3019" s="13">
        <v>46261.152083333334</v>
      </c>
      <c r="R3019" t="inlineStr">
        <is>
          <t xml:space="preserve">2026-08 (Aug)</t>
        </is>
      </c>
      <c r="S3019">
        <f>IF(M3019="Not an error",0,IF(COUNTIFS($A$2:$A3019,$A3019,$D$2:$D3019,$D3019,$M$2:$M3019,"&lt;&gt;Not an error")=1,1,0))</f>
        <v>1</v>
      </c>
      <c r="T3019">
        <f>IF(M3019&lt;&gt;"Major",0,IF(COUNTIFS($A$2:$A3019,$A3019,$D$2:$D3019,$D3019,$M$2:$M3019,"Major")=1,1,0))</f>
        <v>1</v>
      </c>
      <c r="U3019">
        <f>IF(M3019&lt;&gt;"Minor",0,IF(COUNTIFS($A$2:$A3019,$A3019,$D$2:$D3019,$D3019,$M$2:$M3019,"Minor")=1,1,0))</f>
        <v>0</v>
      </c>
    </row>
    <row r="3020">
      <c r="A3020" t="inlineStr">
        <is>
          <t xml:space="preserve">9a175f97e92a638a5697307799ea3b8b8f419aac</t>
        </is>
      </c>
      <c r="B3020" t="inlineStr">
        <is>
          <t xml:space="preserve">The Miracle Heiress</t>
        </is>
      </c>
      <c r="C3020" t="inlineStr">
        <is>
          <t xml:space="preserve">Die Wundererbin</t>
        </is>
      </c>
      <c r="D3020" t="inlineStr">
        <is>
          <t xml:space="preserve">09092309b3fef3bf93698e9f3c33de9bc58cbce6</t>
        </is>
      </c>
      <c r="E3020" t="inlineStr">
        <is>
          <t xml:space="preserve">Episode 104: Die Wahrheit Über Jessica</t>
        </is>
      </c>
      <c r="F3020">
        <v>104</v>
      </c>
      <c r="G3020" t="inlineStr">
        <is>
          <t xml:space="preserve">0:00-0:14</t>
        </is>
      </c>
      <c r="H3020" t="inlineStr">
        <is>
          <t xml:space="preserve">Resolved</t>
        </is>
      </c>
      <c r="I3020" t="inlineStr">
        <is>
          <t xml:space="preserve">Remarks: [Script Error]
Line from script:
"Sophie, die Präsidentin des Wettbewerbs, hatte versucht, allen zu erklären, dass Aurora die berühmte Musikerin Melody sei, aber niemand hatte ihr geglaubt. Nach diesem Auftritt jedoch glaubten es alle."
-----
Note (if required): Recap / repetition issue. This summarizes information that has already been established and can be removed so the episode continues directly with the current reaction or reveal.</t>
        </is>
      </c>
      <c r="J3020" t="inlineStr">
        <is>
          <t xml:space="preserve">VOA</t>
        </is>
      </c>
      <c r="K3020" t="inlineStr">
        <is>
          <t xml:space="preserve">Script Error</t>
        </is>
      </c>
      <c r="L3020" t="inlineStr">
        <is>
          <t xml:space="preserve">Script error</t>
        </is>
      </c>
      <c r="M3020" t="str">
        <f>IFERROR(IF(VLOOKUP(L3020,'Quantification'!$A:$B,2,FALSE)&amp;""="","Unclassified",VLOOKUP(L3020,'Quantification'!$A:$B,2,FALSE)),"Unclassified")</f>
        <v>Major</v>
      </c>
      <c r="N3020" t="inlineStr">
        <is>
          <t xml:space="preserve">con-khera.mirjam@pocketfm.com</t>
        </is>
      </c>
      <c r="O3020" t="inlineStr">
        <is>
          <t xml:space="preserve">Issues found in raw</t>
        </is>
      </c>
      <c r="P3020" t="str">
        <f>IF(OR(O3020="Issues found in master",O3020="Final master"),"Master",IF(OR(O3020="Ready for Master",O3020="Issues found in raw",O3020="Raw under QC",O3020="Issues resolved in raw"),"Raw","-"))</f>
        <v>Raw</v>
      </c>
      <c r="Q3020" s="13">
        <v>46261.152083333334</v>
      </c>
      <c r="R3020" t="inlineStr">
        <is>
          <t xml:space="preserve">2026-08 (Aug)</t>
        </is>
      </c>
      <c r="S3020">
        <f>IF(M3020="Not an error",0,IF(COUNTIFS($A$2:$A3020,$A3020,$D$2:$D3020,$D3020,$M$2:$M3020,"&lt;&gt;Not an error")=1,1,0))</f>
        <v>1</v>
      </c>
      <c r="T3020">
        <f>IF(M3020&lt;&gt;"Major",0,IF(COUNTIFS($A$2:$A3020,$A3020,$D$2:$D3020,$D3020,$M$2:$M3020,"Major")=1,1,0))</f>
        <v>1</v>
      </c>
      <c r="U3020">
        <f>IF(M3020&lt;&gt;"Minor",0,IF(COUNTIFS($A$2:$A3020,$A3020,$D$2:$D3020,$D3020,$M$2:$M3020,"Minor")=1,1,0))</f>
        <v>0</v>
      </c>
    </row>
    <row r="3021">
      <c r="A3021" t="inlineStr">
        <is>
          <t xml:space="preserve">9a175f97e92a638a5697307799ea3b8b8f419aac</t>
        </is>
      </c>
      <c r="B3021" t="inlineStr">
        <is>
          <t xml:space="preserve">The Miracle Heiress</t>
        </is>
      </c>
      <c r="C3021" t="inlineStr">
        <is>
          <t xml:space="preserve">Die Wundererbin</t>
        </is>
      </c>
      <c r="D3021" t="inlineStr">
        <is>
          <t xml:space="preserve">09092309b3fef3bf93698e9f3c33de9bc58cbce6</t>
        </is>
      </c>
      <c r="E3021" t="inlineStr">
        <is>
          <t xml:space="preserve">Episode 104: Die Wahrheit Über Jessica</t>
        </is>
      </c>
      <c r="F3021">
        <v>104</v>
      </c>
      <c r="G3021" t="inlineStr">
        <is>
          <t xml:space="preserve">2:17-2:24</t>
        </is>
      </c>
      <c r="H3021" t="inlineStr">
        <is>
          <t xml:space="preserve">Resolved</t>
        </is>
      </c>
      <c r="I3021" t="inlineStr">
        <is>
          <t xml:space="preserve">Remarks: [Script Error]
Line from script:
"â€žDu bist dranâ€œ, sagte Sophie, ihre Stimme durchbrach die fassungslose Stille von der BÃ¼hne."
-----
Note (if required): Wording / setting issue. â€œDie Stille von der BÃ¼hneâ€_x009d_ sounds unnatural here. Suggested: â€œâ€žDu bist dranâ€œ, sagte Sophie, ihre Stimme durchbrach die fassungslose Stille im Saal.â€_x009d_</t>
        </is>
      </c>
      <c r="J3021" t="inlineStr">
        <is>
          <t xml:space="preserve">VOA</t>
        </is>
      </c>
      <c r="K3021" t="inlineStr">
        <is>
          <t xml:space="preserve">Script Error</t>
        </is>
      </c>
      <c r="L3021" t="inlineStr">
        <is>
          <t xml:space="preserve">Script error</t>
        </is>
      </c>
      <c r="M3021" t="str">
        <f>IFERROR(IF(VLOOKUP(L3021,'Quantification'!$A:$B,2,FALSE)&amp;""="","Unclassified",VLOOKUP(L3021,'Quantification'!$A:$B,2,FALSE)),"Unclassified")</f>
        <v>Major</v>
      </c>
      <c r="N3021" t="inlineStr">
        <is>
          <t xml:space="preserve">con-khera.mirjam@pocketfm.com</t>
        </is>
      </c>
      <c r="O3021" t="inlineStr">
        <is>
          <t xml:space="preserve">Issues found in raw</t>
        </is>
      </c>
      <c r="P3021" t="str">
        <f>IF(OR(O3021="Issues found in master",O3021="Final master"),"Master",IF(OR(O3021="Ready for Master",O3021="Issues found in raw",O3021="Raw under QC",O3021="Issues resolved in raw"),"Raw","-"))</f>
        <v>Raw</v>
      </c>
      <c r="Q3021" s="13">
        <v>46261.152083333334</v>
      </c>
      <c r="R3021" t="inlineStr">
        <is>
          <t xml:space="preserve">2026-08 (Aug)</t>
        </is>
      </c>
      <c r="S3021">
        <f>IF(M3021="Not an error",0,IF(COUNTIFS($A$2:$A3021,$A3021,$D$2:$D3021,$D3021,$M$2:$M3021,"&lt;&gt;Not an error")=1,1,0))</f>
        <v>0</v>
      </c>
      <c r="T3021">
        <f>IF(M3021&lt;&gt;"Major",0,IF(COUNTIFS($A$2:$A3021,$A3021,$D$2:$D3021,$D3021,$M$2:$M3021,"Major")=1,1,0))</f>
        <v>0</v>
      </c>
      <c r="U3021">
        <f>IF(M3021&lt;&gt;"Minor",0,IF(COUNTIFS($A$2:$A3021,$A3021,$D$2:$D3021,$D3021,$M$2:$M3021,"Minor")=1,1,0))</f>
        <v>0</v>
      </c>
    </row>
    <row r="3022">
      <c r="A3022" t="inlineStr">
        <is>
          <t xml:space="preserve">9a175f97e92a638a5697307799ea3b8b8f419aac</t>
        </is>
      </c>
      <c r="B3022" t="inlineStr">
        <is>
          <t xml:space="preserve">The Miracle Heiress</t>
        </is>
      </c>
      <c r="C3022" t="inlineStr">
        <is>
          <t xml:space="preserve">Die Wundererbin</t>
        </is>
      </c>
      <c r="D3022" t="inlineStr">
        <is>
          <t xml:space="preserve">09092309b3fef3bf93698e9f3c33de9bc58cbce6</t>
        </is>
      </c>
      <c r="E3022" t="inlineStr">
        <is>
          <t xml:space="preserve">Episode 104: Die Wahrheit Über Jessica</t>
        </is>
      </c>
      <c r="F3022">
        <v>104</v>
      </c>
      <c r="G3022" t="inlineStr">
        <is>
          <t xml:space="preserve">2:27-2:28</t>
        </is>
      </c>
      <c r="H3022" t="inlineStr">
        <is>
          <t xml:space="preserve">Resolved</t>
        </is>
      </c>
      <c r="I3022" t="inlineStr">
        <is>
          <t xml:space="preserve">Remarks: [Mispronunciation]
Line from script:
"Aurora ist fertig."
-----
Note (if required): Aurora is pronounced slightly off in the audio.</t>
        </is>
      </c>
      <c r="J3022" t="inlineStr">
        <is>
          <t xml:space="preserve">VOA</t>
        </is>
      </c>
      <c r="K3022" t="inlineStr">
        <is>
          <t xml:space="preserve">Mispronunciation</t>
        </is>
      </c>
      <c r="L3022" t="inlineStr">
        <is>
          <t xml:space="preserve">Mispronunciation</t>
        </is>
      </c>
      <c r="M3022" t="str">
        <f>IFERROR(IF(VLOOKUP(L3022,'Quantification'!$A:$B,2,FALSE)&amp;""="","Unclassified",VLOOKUP(L3022,'Quantification'!$A:$B,2,FALSE)),"Unclassified")</f>
        <v>Major</v>
      </c>
      <c r="N3022" t="inlineStr">
        <is>
          <t xml:space="preserve">con-khera.mirjam@pocketfm.com</t>
        </is>
      </c>
      <c r="O3022" t="inlineStr">
        <is>
          <t xml:space="preserve">Issues found in raw</t>
        </is>
      </c>
      <c r="P3022" t="str">
        <f>IF(OR(O3022="Issues found in master",O3022="Final master"),"Master",IF(OR(O3022="Ready for Master",O3022="Issues found in raw",O3022="Raw under QC",O3022="Issues resolved in raw"),"Raw","-"))</f>
        <v>Raw</v>
      </c>
      <c r="Q3022" s="13">
        <v>46261.152083333334</v>
      </c>
      <c r="R3022" t="inlineStr">
        <is>
          <t xml:space="preserve">2026-08 (Aug)</t>
        </is>
      </c>
      <c r="S3022">
        <f>IF(M3022="Not an error",0,IF(COUNTIFS($A$2:$A3022,$A3022,$D$2:$D3022,$D3022,$M$2:$M3022,"&lt;&gt;Not an error")=1,1,0))</f>
        <v>0</v>
      </c>
      <c r="T3022">
        <f>IF(M3022&lt;&gt;"Major",0,IF(COUNTIFS($A$2:$A3022,$A3022,$D$2:$D3022,$D3022,$M$2:$M3022,"Major")=1,1,0))</f>
        <v>0</v>
      </c>
      <c r="U3022">
        <f>IF(M3022&lt;&gt;"Minor",0,IF(COUNTIFS($A$2:$A3022,$A3022,$D$2:$D3022,$D3022,$M$2:$M3022,"Minor")=1,1,0))</f>
        <v>0</v>
      </c>
    </row>
    <row r="3023">
      <c r="A3023" t="inlineStr">
        <is>
          <t xml:space="preserve">9a175f97e92a638a5697307799ea3b8b8f419aac</t>
        </is>
      </c>
      <c r="B3023" t="inlineStr">
        <is>
          <t xml:space="preserve">The Miracle Heiress</t>
        </is>
      </c>
      <c r="C3023" t="inlineStr">
        <is>
          <t xml:space="preserve">Die Wundererbin</t>
        </is>
      </c>
      <c r="D3023" t="inlineStr">
        <is>
          <t xml:space="preserve">09092309b3fef3bf93698e9f3c33de9bc58cbce6</t>
        </is>
      </c>
      <c r="E3023" t="inlineStr">
        <is>
          <t xml:space="preserve">Episode 104: Die Wahrheit Über Jessica</t>
        </is>
      </c>
      <c r="F3023">
        <v>104</v>
      </c>
      <c r="G3023" t="inlineStr">
        <is>
          <t xml:space="preserve">11:26-11:33</t>
        </is>
      </c>
      <c r="H3023" t="inlineStr">
        <is>
          <t xml:space="preserve">Resolved</t>
        </is>
      </c>
      <c r="I3023" t="inlineStr">
        <is>
          <t xml:space="preserve">Remarks: [Script Error]
Line from script:
"Genau in diesem Moment erstarrte Missus Walsh, die herbeigeeilt war, fassungslos Ã¼ber die Szene."
-----
Note (if required): Wording issue. The sentence is clunky and slightly redundant. Suggested: â€œGenau in diesem Moment kam Missus Walsh herbeigeeilt und erstarrte fassungslos, als sie die Szene sah.â€_x009d_</t>
        </is>
      </c>
      <c r="J3023" t="inlineStr">
        <is>
          <t xml:space="preserve">VOA</t>
        </is>
      </c>
      <c r="K3023" t="inlineStr">
        <is>
          <t xml:space="preserve">Script Error</t>
        </is>
      </c>
      <c r="L3023" t="inlineStr">
        <is>
          <t xml:space="preserve">Script error</t>
        </is>
      </c>
      <c r="M3023" t="str">
        <f>IFERROR(IF(VLOOKUP(L3023,'Quantification'!$A:$B,2,FALSE)&amp;""="","Unclassified",VLOOKUP(L3023,'Quantification'!$A:$B,2,FALSE)),"Unclassified")</f>
        <v>Major</v>
      </c>
      <c r="N3023" t="inlineStr">
        <is>
          <t xml:space="preserve">con-khera.mirjam@pocketfm.com</t>
        </is>
      </c>
      <c r="O3023" t="inlineStr">
        <is>
          <t xml:space="preserve">Issues found in raw</t>
        </is>
      </c>
      <c r="P3023" t="str">
        <f>IF(OR(O3023="Issues found in master",O3023="Final master"),"Master",IF(OR(O3023="Ready for Master",O3023="Issues found in raw",O3023="Raw under QC",O3023="Issues resolved in raw"),"Raw","-"))</f>
        <v>Raw</v>
      </c>
      <c r="Q3023" s="13">
        <v>46261.152083333334</v>
      </c>
      <c r="R3023" t="inlineStr">
        <is>
          <t xml:space="preserve">2026-08 (Aug)</t>
        </is>
      </c>
      <c r="S3023">
        <f>IF(M3023="Not an error",0,IF(COUNTIFS($A$2:$A3023,$A3023,$D$2:$D3023,$D3023,$M$2:$M3023,"&lt;&gt;Not an error")=1,1,0))</f>
        <v>0</v>
      </c>
      <c r="T3023">
        <f>IF(M3023&lt;&gt;"Major",0,IF(COUNTIFS($A$2:$A3023,$A3023,$D$2:$D3023,$D3023,$M$2:$M3023,"Major")=1,1,0))</f>
        <v>0</v>
      </c>
      <c r="U3023">
        <f>IF(M3023&lt;&gt;"Minor",0,IF(COUNTIFS($A$2:$A3023,$A3023,$D$2:$D3023,$D3023,$M$2:$M3023,"Minor")=1,1,0))</f>
        <v>0</v>
      </c>
    </row>
    <row r="3024">
      <c r="A3024" t="inlineStr">
        <is>
          <t xml:space="preserve">9a175f97e92a638a5697307799ea3b8b8f419aac</t>
        </is>
      </c>
      <c r="B3024" t="inlineStr">
        <is>
          <t xml:space="preserve">The Miracle Heiress</t>
        </is>
      </c>
      <c r="C3024" t="inlineStr">
        <is>
          <t xml:space="preserve">Die Wundererbin</t>
        </is>
      </c>
      <c r="D3024" t="inlineStr">
        <is>
          <t xml:space="preserve">360d1bbc108395b83474cda72e89ec22754de1cf</t>
        </is>
      </c>
      <c r="E3024" t="inlineStr">
        <is>
          <t xml:space="preserve">Episode 105: Damien Und Seine Melody</t>
        </is>
      </c>
      <c r="F3024">
        <v>105</v>
      </c>
      <c r="G3024" t="inlineStr">
        <is>
          <t xml:space="preserve">0:00-0:17</t>
        </is>
      </c>
      <c r="H3024" t="inlineStr">
        <is>
          <t xml:space="preserve">Resolved</t>
        </is>
      </c>
      <c r="I3024" t="inlineStr">
        <is>
          <t xml:space="preserve">Remarks: [Script Error]
Line from script:
"Als die Beweise zusammen mit den Aussagen von Jessicas alter Klassenkameradin und sogar ihrer Klavierlehrerin auf dem Tisch lagen, wurde allen klar, was für eine Betrügerin sie war. Eine Welle der Empörung ging durch den Saal, und die Menge forderte eine Entschuldigung von ihr."
-----
Note (if required): Recap / repetition issue. This summarizes information that has already been established and can be removed so the episode continues directly with the current confrontation or consequence.</t>
        </is>
      </c>
      <c r="J3024" t="inlineStr">
        <is>
          <t xml:space="preserve">VOA</t>
        </is>
      </c>
      <c r="K3024" t="inlineStr">
        <is>
          <t xml:space="preserve">Script Error</t>
        </is>
      </c>
      <c r="L3024" t="inlineStr">
        <is>
          <t xml:space="preserve">Script error</t>
        </is>
      </c>
      <c r="M3024" t="str">
        <f>IFERROR(IF(VLOOKUP(L3024,'Quantification'!$A:$B,2,FALSE)&amp;""="","Unclassified",VLOOKUP(L3024,'Quantification'!$A:$B,2,FALSE)),"Unclassified")</f>
        <v>Major</v>
      </c>
      <c r="N3024" t="inlineStr">
        <is>
          <t xml:space="preserve">con-khera.mirjam@pocketfm.com</t>
        </is>
      </c>
      <c r="O3024" t="inlineStr">
        <is>
          <t xml:space="preserve">Issues found in raw</t>
        </is>
      </c>
      <c r="P3024" t="str">
        <f>IF(OR(O3024="Issues found in master",O3024="Final master"),"Master",IF(OR(O3024="Ready for Master",O3024="Issues found in raw",O3024="Raw under QC",O3024="Issues resolved in raw"),"Raw","-"))</f>
        <v>Raw</v>
      </c>
      <c r="Q3024" s="13">
        <v>46261.152083333334</v>
      </c>
      <c r="R3024" t="inlineStr">
        <is>
          <t xml:space="preserve">2026-08 (Aug)</t>
        </is>
      </c>
      <c r="S3024">
        <f>IF(M3024="Not an error",0,IF(COUNTIFS($A$2:$A3024,$A3024,$D$2:$D3024,$D3024,$M$2:$M3024,"&lt;&gt;Not an error")=1,1,0))</f>
        <v>1</v>
      </c>
      <c r="T3024">
        <f>IF(M3024&lt;&gt;"Major",0,IF(COUNTIFS($A$2:$A3024,$A3024,$D$2:$D3024,$D3024,$M$2:$M3024,"Major")=1,1,0))</f>
        <v>1</v>
      </c>
      <c r="U3024">
        <f>IF(M3024&lt;&gt;"Minor",0,IF(COUNTIFS($A$2:$A3024,$A3024,$D$2:$D3024,$D3024,$M$2:$M3024,"Minor")=1,1,0))</f>
        <v>0</v>
      </c>
    </row>
    <row r="3025">
      <c r="A3025" t="inlineStr">
        <is>
          <t xml:space="preserve">9a175f97e92a638a5697307799ea3b8b8f419aac</t>
        </is>
      </c>
      <c r="B3025" t="inlineStr">
        <is>
          <t xml:space="preserve">The Miracle Heiress</t>
        </is>
      </c>
      <c r="C3025" t="inlineStr">
        <is>
          <t xml:space="preserve">Die Wundererbin</t>
        </is>
      </c>
      <c r="D3025" t="inlineStr">
        <is>
          <t xml:space="preserve">360d1bbc108395b83474cda72e89ec22754de1cf</t>
        </is>
      </c>
      <c r="E3025" t="inlineStr">
        <is>
          <t xml:space="preserve">Episode 105: Damien Und Seine Melody</t>
        </is>
      </c>
      <c r="F3025">
        <v>105</v>
      </c>
      <c r="G3025" t="inlineStr">
        <is>
          <t xml:space="preserve">1:03-1:11</t>
        </is>
      </c>
      <c r="H3025" t="inlineStr">
        <is>
          <t xml:space="preserve">Resolved</t>
        </is>
      </c>
      <c r="I3025" t="inlineStr">
        <is>
          <t xml:space="preserve">Remarks: [Mispronunciation]
Line from script:
"Missus Walsh kniff die Augen zusammen und ihr Blick fixierte sich auf Auroras Gesicht auf der Bühne."
-----
Note (if required): Aurora is pronounced with English pronunciation in the audio.</t>
        </is>
      </c>
      <c r="J3025" t="inlineStr">
        <is>
          <t xml:space="preserve">VOA</t>
        </is>
      </c>
      <c r="K3025" t="inlineStr">
        <is>
          <t xml:space="preserve">Mispronunciation</t>
        </is>
      </c>
      <c r="L3025" t="inlineStr">
        <is>
          <t xml:space="preserve">Mispronunciation</t>
        </is>
      </c>
      <c r="M3025" t="str">
        <f>IFERROR(IF(VLOOKUP(L3025,'Quantification'!$A:$B,2,FALSE)&amp;""="","Unclassified",VLOOKUP(L3025,'Quantification'!$A:$B,2,FALSE)),"Unclassified")</f>
        <v>Major</v>
      </c>
      <c r="N3025" t="inlineStr">
        <is>
          <t xml:space="preserve">con-khera.mirjam@pocketfm.com</t>
        </is>
      </c>
      <c r="O3025" t="inlineStr">
        <is>
          <t xml:space="preserve">Issues found in raw</t>
        </is>
      </c>
      <c r="P3025" t="str">
        <f>IF(OR(O3025="Issues found in master",O3025="Final master"),"Master",IF(OR(O3025="Ready for Master",O3025="Issues found in raw",O3025="Raw under QC",O3025="Issues resolved in raw"),"Raw","-"))</f>
        <v>Raw</v>
      </c>
      <c r="Q3025" s="13">
        <v>46261.152083333334</v>
      </c>
      <c r="R3025" t="inlineStr">
        <is>
          <t xml:space="preserve">2026-08 (Aug)</t>
        </is>
      </c>
      <c r="S3025">
        <f>IF(M3025="Not an error",0,IF(COUNTIFS($A$2:$A3025,$A3025,$D$2:$D3025,$D3025,$M$2:$M3025,"&lt;&gt;Not an error")=1,1,0))</f>
        <v>0</v>
      </c>
      <c r="T3025">
        <f>IF(M3025&lt;&gt;"Major",0,IF(COUNTIFS($A$2:$A3025,$A3025,$D$2:$D3025,$D3025,$M$2:$M3025,"Major")=1,1,0))</f>
        <v>0</v>
      </c>
      <c r="U3025">
        <f>IF(M3025&lt;&gt;"Minor",0,IF(COUNTIFS($A$2:$A3025,$A3025,$D$2:$D3025,$D3025,$M$2:$M3025,"Minor")=1,1,0))</f>
        <v>0</v>
      </c>
    </row>
    <row r="3026">
      <c r="A3026" t="inlineStr">
        <is>
          <t xml:space="preserve">9a175f97e92a638a5697307799ea3b8b8f419aac</t>
        </is>
      </c>
      <c r="B3026" t="inlineStr">
        <is>
          <t xml:space="preserve">The Miracle Heiress</t>
        </is>
      </c>
      <c r="C3026" t="inlineStr">
        <is>
          <t xml:space="preserve">Die Wundererbin</t>
        </is>
      </c>
      <c r="D3026" t="inlineStr">
        <is>
          <t xml:space="preserve">360d1bbc108395b83474cda72e89ec22754de1cf</t>
        </is>
      </c>
      <c r="E3026" t="inlineStr">
        <is>
          <t xml:space="preserve">Episode 105: Damien Und Seine Melody</t>
        </is>
      </c>
      <c r="F3026">
        <v>105</v>
      </c>
      <c r="G3026" t="inlineStr">
        <is>
          <t xml:space="preserve">1:17-1:19</t>
        </is>
      </c>
      <c r="H3026" t="inlineStr">
        <is>
          <t xml:space="preserve">Resolved</t>
        </is>
      </c>
      <c r="I3026" t="inlineStr">
        <is>
          <t xml:space="preserve">Remarks: [Mispronunciation]
Line from script:
"Aurora war Melody?"
-----
Note (if required): Aurora is pronounced with English pronunciation in the audio.</t>
        </is>
      </c>
      <c r="J3026" t="inlineStr">
        <is>
          <t xml:space="preserve">VOA</t>
        </is>
      </c>
      <c r="K3026" t="inlineStr">
        <is>
          <t xml:space="preserve">Mispronunciation</t>
        </is>
      </c>
      <c r="L3026" t="inlineStr">
        <is>
          <t xml:space="preserve">Mispronunciation</t>
        </is>
      </c>
      <c r="M3026" t="str">
        <f>IFERROR(IF(VLOOKUP(L3026,'Quantification'!$A:$B,2,FALSE)&amp;""="","Unclassified",VLOOKUP(L3026,'Quantification'!$A:$B,2,FALSE)),"Unclassified")</f>
        <v>Major</v>
      </c>
      <c r="N3026" t="inlineStr">
        <is>
          <t xml:space="preserve">con-khera.mirjam@pocketfm.com</t>
        </is>
      </c>
      <c r="O3026" t="inlineStr">
        <is>
          <t xml:space="preserve">Issues found in raw</t>
        </is>
      </c>
      <c r="P3026" t="str">
        <f>IF(OR(O3026="Issues found in master",O3026="Final master"),"Master",IF(OR(O3026="Ready for Master",O3026="Issues found in raw",O3026="Raw under QC",O3026="Issues resolved in raw"),"Raw","-"))</f>
        <v>Raw</v>
      </c>
      <c r="Q3026" s="13">
        <v>46261.152083333334</v>
      </c>
      <c r="R3026" t="inlineStr">
        <is>
          <t xml:space="preserve">2026-08 (Aug)</t>
        </is>
      </c>
      <c r="S3026">
        <f>IF(M3026="Not an error",0,IF(COUNTIFS($A$2:$A3026,$A3026,$D$2:$D3026,$D3026,$M$2:$M3026,"&lt;&gt;Not an error")=1,1,0))</f>
        <v>0</v>
      </c>
      <c r="T3026">
        <f>IF(M3026&lt;&gt;"Major",0,IF(COUNTIFS($A$2:$A3026,$A3026,$D$2:$D3026,$D3026,$M$2:$M3026,"Major")=1,1,0))</f>
        <v>0</v>
      </c>
      <c r="U3026">
        <f>IF(M3026&lt;&gt;"Minor",0,IF(COUNTIFS($A$2:$A3026,$A3026,$D$2:$D3026,$D3026,$M$2:$M3026,"Minor")=1,1,0))</f>
        <v>0</v>
      </c>
    </row>
    <row r="3027">
      <c r="A3027" t="inlineStr">
        <is>
          <t xml:space="preserve">9a175f97e92a638a5697307799ea3b8b8f419aac</t>
        </is>
      </c>
      <c r="B3027" t="inlineStr">
        <is>
          <t xml:space="preserve">The Miracle Heiress</t>
        </is>
      </c>
      <c r="C3027" t="inlineStr">
        <is>
          <t xml:space="preserve">Die Wundererbin</t>
        </is>
      </c>
      <c r="D3027" t="inlineStr">
        <is>
          <t xml:space="preserve">360d1bbc108395b83474cda72e89ec22754de1cf</t>
        </is>
      </c>
      <c r="E3027" t="inlineStr">
        <is>
          <t xml:space="preserve">Episode 105: Damien Und Seine Melody</t>
        </is>
      </c>
      <c r="F3027">
        <v>105</v>
      </c>
      <c r="G3027" t="inlineStr">
        <is>
          <t xml:space="preserve">1:43-1:49</t>
        </is>
      </c>
      <c r="H3027" t="inlineStr">
        <is>
          <t xml:space="preserve">Resolved</t>
        </is>
      </c>
      <c r="I3027" t="inlineStr">
        <is>
          <t xml:space="preserve">Remarks: [Mispronunciation]
Line from script:
"Sie hatte Aurora immer als eine kalte, arrogante Angeberin ohne wirkliches Talent abgetan."
-----
Note (if required): Aurora is pronounced with English pronunciation in the audio.</t>
        </is>
      </c>
      <c r="J3027" t="inlineStr">
        <is>
          <t xml:space="preserve">VOA</t>
        </is>
      </c>
      <c r="K3027" t="inlineStr">
        <is>
          <t xml:space="preserve">Mispronunciation</t>
        </is>
      </c>
      <c r="L3027" t="inlineStr">
        <is>
          <t xml:space="preserve">Mispronunciation</t>
        </is>
      </c>
      <c r="M3027" t="str">
        <f>IFERROR(IF(VLOOKUP(L3027,'Quantification'!$A:$B,2,FALSE)&amp;""="","Unclassified",VLOOKUP(L3027,'Quantification'!$A:$B,2,FALSE)),"Unclassified")</f>
        <v>Major</v>
      </c>
      <c r="N3027" t="inlineStr">
        <is>
          <t xml:space="preserve">con-khera.mirjam@pocketfm.com</t>
        </is>
      </c>
      <c r="O3027" t="inlineStr">
        <is>
          <t xml:space="preserve">Issues found in raw</t>
        </is>
      </c>
      <c r="P3027" t="str">
        <f>IF(OR(O3027="Issues found in master",O3027="Final master"),"Master",IF(OR(O3027="Ready for Master",O3027="Issues found in raw",O3027="Raw under QC",O3027="Issues resolved in raw"),"Raw","-"))</f>
        <v>Raw</v>
      </c>
      <c r="Q3027" s="13">
        <v>46261.152083333334</v>
      </c>
      <c r="R3027" t="inlineStr">
        <is>
          <t xml:space="preserve">2026-08 (Aug)</t>
        </is>
      </c>
      <c r="S3027">
        <f>IF(M3027="Not an error",0,IF(COUNTIFS($A$2:$A3027,$A3027,$D$2:$D3027,$D3027,$M$2:$M3027,"&lt;&gt;Not an error")=1,1,0))</f>
        <v>0</v>
      </c>
      <c r="T3027">
        <f>IF(M3027&lt;&gt;"Major",0,IF(COUNTIFS($A$2:$A3027,$A3027,$D$2:$D3027,$D3027,$M$2:$M3027,"Major")=1,1,0))</f>
        <v>0</v>
      </c>
      <c r="U3027">
        <f>IF(M3027&lt;&gt;"Minor",0,IF(COUNTIFS($A$2:$A3027,$A3027,$D$2:$D3027,$D3027,$M$2:$M3027,"Minor")=1,1,0))</f>
        <v>0</v>
      </c>
    </row>
    <row r="3028">
      <c r="A3028" t="inlineStr">
        <is>
          <t xml:space="preserve">9a175f97e92a638a5697307799ea3b8b8f419aac</t>
        </is>
      </c>
      <c r="B3028" t="inlineStr">
        <is>
          <t xml:space="preserve">The Miracle Heiress</t>
        </is>
      </c>
      <c r="C3028" t="inlineStr">
        <is>
          <t xml:space="preserve">Die Wundererbin</t>
        </is>
      </c>
      <c r="D3028" t="inlineStr">
        <is>
          <t xml:space="preserve">360d1bbc108395b83474cda72e89ec22754de1cf</t>
        </is>
      </c>
      <c r="E3028" t="inlineStr">
        <is>
          <t xml:space="preserve">Episode 105: Damien Und Seine Melody</t>
        </is>
      </c>
      <c r="F3028">
        <v>105</v>
      </c>
      <c r="G3028" t="inlineStr">
        <is>
          <t xml:space="preserve">1:49-1:55</t>
        </is>
      </c>
      <c r="H3028" t="inlineStr">
        <is>
          <t xml:space="preserve">Resolved</t>
        </is>
      </c>
      <c r="I3028" t="inlineStr">
        <is>
          <t xml:space="preserve">Remarks: [Mispronunciation]
Line from script:
"Doch jetzt wurde ihr klar, dass Aurora die fähigste Person im Raum war."
-----
Note (if required): Aurora is pronounced with English pronunciation in the audio.</t>
        </is>
      </c>
      <c r="J3028" t="inlineStr">
        <is>
          <t xml:space="preserve">VOA</t>
        </is>
      </c>
      <c r="K3028" t="inlineStr">
        <is>
          <t xml:space="preserve">Mispronunciation</t>
        </is>
      </c>
      <c r="L3028" t="inlineStr">
        <is>
          <t xml:space="preserve">Mispronunciation</t>
        </is>
      </c>
      <c r="M3028" t="str">
        <f>IFERROR(IF(VLOOKUP(L3028,'Quantification'!$A:$B,2,FALSE)&amp;""="","Unclassified",VLOOKUP(L3028,'Quantification'!$A:$B,2,FALSE)),"Unclassified")</f>
        <v>Major</v>
      </c>
      <c r="N3028" t="inlineStr">
        <is>
          <t xml:space="preserve">con-khera.mirjam@pocketfm.com</t>
        </is>
      </c>
      <c r="O3028" t="inlineStr">
        <is>
          <t xml:space="preserve">Issues found in raw</t>
        </is>
      </c>
      <c r="P3028" t="str">
        <f>IF(OR(O3028="Issues found in master",O3028="Final master"),"Master",IF(OR(O3028="Ready for Master",O3028="Issues found in raw",O3028="Raw under QC",O3028="Issues resolved in raw"),"Raw","-"))</f>
        <v>Raw</v>
      </c>
      <c r="Q3028" s="13">
        <v>46261.152083333334</v>
      </c>
      <c r="R3028" t="inlineStr">
        <is>
          <t xml:space="preserve">2026-08 (Aug)</t>
        </is>
      </c>
      <c r="S3028">
        <f>IF(M3028="Not an error",0,IF(COUNTIFS($A$2:$A3028,$A3028,$D$2:$D3028,$D3028,$M$2:$M3028,"&lt;&gt;Not an error")=1,1,0))</f>
        <v>0</v>
      </c>
      <c r="T3028">
        <f>IF(M3028&lt;&gt;"Major",0,IF(COUNTIFS($A$2:$A3028,$A3028,$D$2:$D3028,$D3028,$M$2:$M3028,"Major")=1,1,0))</f>
        <v>0</v>
      </c>
      <c r="U3028">
        <f>IF(M3028&lt;&gt;"Minor",0,IF(COUNTIFS($A$2:$A3028,$A3028,$D$2:$D3028,$D3028,$M$2:$M3028,"Minor")=1,1,0))</f>
        <v>0</v>
      </c>
    </row>
    <row r="3029">
      <c r="A3029" t="inlineStr">
        <is>
          <t xml:space="preserve">9a175f97e92a638a5697307799ea3b8b8f419aac</t>
        </is>
      </c>
      <c r="B3029" t="inlineStr">
        <is>
          <t xml:space="preserve">The Miracle Heiress</t>
        </is>
      </c>
      <c r="C3029" t="inlineStr">
        <is>
          <t xml:space="preserve">Die Wundererbin</t>
        </is>
      </c>
      <c r="D3029" t="inlineStr">
        <is>
          <t xml:space="preserve">360d1bbc108395b83474cda72e89ec22754de1cf</t>
        </is>
      </c>
      <c r="E3029" t="inlineStr">
        <is>
          <t xml:space="preserve">Episode 105: Damien Und Seine Melody</t>
        </is>
      </c>
      <c r="F3029">
        <v>105</v>
      </c>
      <c r="G3029" t="inlineStr">
        <is>
          <t xml:space="preserve">2:07-2:11</t>
        </is>
      </c>
      <c r="H3029" t="inlineStr">
        <is>
          <t xml:space="preserve">Resolved</t>
        </is>
      </c>
      <c r="I3029" t="inlineStr">
        <is>
          <t xml:space="preserve">Remarks: [Mispronunciation]
Line from script:
"Auch Sawyers Blick war auf Aurora gerichtet."
-----
Note (if required): Aurora is pronounced with English pronunciation in the audio.</t>
        </is>
      </c>
      <c r="J3029" t="inlineStr">
        <is>
          <t xml:space="preserve">VOA</t>
        </is>
      </c>
      <c r="K3029" t="inlineStr">
        <is>
          <t xml:space="preserve">Mispronunciation</t>
        </is>
      </c>
      <c r="L3029" t="inlineStr">
        <is>
          <t xml:space="preserve">Mispronunciation</t>
        </is>
      </c>
      <c r="M3029" t="str">
        <f>IFERROR(IF(VLOOKUP(L3029,'Quantification'!$A:$B,2,FALSE)&amp;""="","Unclassified",VLOOKUP(L3029,'Quantification'!$A:$B,2,FALSE)),"Unclassified")</f>
        <v>Major</v>
      </c>
      <c r="N3029" t="inlineStr">
        <is>
          <t xml:space="preserve">con-khera.mirjam@pocketfm.com</t>
        </is>
      </c>
      <c r="O3029" t="inlineStr">
        <is>
          <t xml:space="preserve">Issues found in raw</t>
        </is>
      </c>
      <c r="P3029" t="str">
        <f>IF(OR(O3029="Issues found in master",O3029="Final master"),"Master",IF(OR(O3029="Ready for Master",O3029="Issues found in raw",O3029="Raw under QC",O3029="Issues resolved in raw"),"Raw","-"))</f>
        <v>Raw</v>
      </c>
      <c r="Q3029" s="13">
        <v>46261.152083333334</v>
      </c>
      <c r="R3029" t="inlineStr">
        <is>
          <t xml:space="preserve">2026-08 (Aug)</t>
        </is>
      </c>
      <c r="S3029">
        <f>IF(M3029="Not an error",0,IF(COUNTIFS($A$2:$A3029,$A3029,$D$2:$D3029,$D3029,$M$2:$M3029,"&lt;&gt;Not an error")=1,1,0))</f>
        <v>0</v>
      </c>
      <c r="T3029">
        <f>IF(M3029&lt;&gt;"Major",0,IF(COUNTIFS($A$2:$A3029,$A3029,$D$2:$D3029,$D3029,$M$2:$M3029,"Major")=1,1,0))</f>
        <v>0</v>
      </c>
      <c r="U3029">
        <f>IF(M3029&lt;&gt;"Minor",0,IF(COUNTIFS($A$2:$A3029,$A3029,$D$2:$D3029,$D3029,$M$2:$M3029,"Minor")=1,1,0))</f>
        <v>0</v>
      </c>
    </row>
    <row r="3030">
      <c r="A3030" t="inlineStr">
        <is>
          <t xml:space="preserve">9a175f97e92a638a5697307799ea3b8b8f419aac</t>
        </is>
      </c>
      <c r="B3030" t="inlineStr">
        <is>
          <t xml:space="preserve">The Miracle Heiress</t>
        </is>
      </c>
      <c r="C3030" t="inlineStr">
        <is>
          <t xml:space="preserve">Die Wundererbin</t>
        </is>
      </c>
      <c r="D3030" t="inlineStr">
        <is>
          <t xml:space="preserve">360d1bbc108395b83474cda72e89ec22754de1cf</t>
        </is>
      </c>
      <c r="E3030" t="inlineStr">
        <is>
          <t xml:space="preserve">Episode 105: Damien Und Seine Melody</t>
        </is>
      </c>
      <c r="F3030">
        <v>105</v>
      </c>
      <c r="G3030" t="inlineStr">
        <is>
          <t xml:space="preserve">2:51-2:56</t>
        </is>
      </c>
      <c r="H3030" t="inlineStr">
        <is>
          <t xml:space="preserve">Resolved</t>
        </is>
      </c>
      <c r="I3030" t="inlineStr">
        <is>
          <t xml:space="preserve">Remarks: [Mispronunciation]
Line from script:
"„Du hast das Werk von jemand anderem für deinen persönlichen Vorteil gestohlen. Dafür verdienst du es, bestraft zu werden“, sagte Aurora mit eiskalter Stimme."
-----
Note (if required): Aurora is pronounced with English pronunciation in the audio.</t>
        </is>
      </c>
      <c r="J3030" t="inlineStr">
        <is>
          <t xml:space="preserve">VOA</t>
        </is>
      </c>
      <c r="K3030" t="inlineStr">
        <is>
          <t xml:space="preserve">Mispronunciation</t>
        </is>
      </c>
      <c r="L3030" t="inlineStr">
        <is>
          <t xml:space="preserve">Mispronunciation</t>
        </is>
      </c>
      <c r="M3030" t="str">
        <f>IFERROR(IF(VLOOKUP(L3030,'Quantification'!$A:$B,2,FALSE)&amp;""="","Unclassified",VLOOKUP(L3030,'Quantification'!$A:$B,2,FALSE)),"Unclassified")</f>
        <v>Major</v>
      </c>
      <c r="N3030" t="inlineStr">
        <is>
          <t xml:space="preserve">con-khera.mirjam@pocketfm.com</t>
        </is>
      </c>
      <c r="O3030" t="inlineStr">
        <is>
          <t xml:space="preserve">Issues found in raw</t>
        </is>
      </c>
      <c r="P3030" t="str">
        <f>IF(OR(O3030="Issues found in master",O3030="Final master"),"Master",IF(OR(O3030="Ready for Master",O3030="Issues found in raw",O3030="Raw under QC",O3030="Issues resolved in raw"),"Raw","-"))</f>
        <v>Raw</v>
      </c>
      <c r="Q3030" s="13">
        <v>46261.152083333334</v>
      </c>
      <c r="R3030" t="inlineStr">
        <is>
          <t xml:space="preserve">2026-08 (Aug)</t>
        </is>
      </c>
      <c r="S3030">
        <f>IF(M3030="Not an error",0,IF(COUNTIFS($A$2:$A3030,$A3030,$D$2:$D3030,$D3030,$M$2:$M3030,"&lt;&gt;Not an error")=1,1,0))</f>
        <v>0</v>
      </c>
      <c r="T3030">
        <f>IF(M3030&lt;&gt;"Major",0,IF(COUNTIFS($A$2:$A3030,$A3030,$D$2:$D3030,$D3030,$M$2:$M3030,"Major")=1,1,0))</f>
        <v>0</v>
      </c>
      <c r="U3030">
        <f>IF(M3030&lt;&gt;"Minor",0,IF(COUNTIFS($A$2:$A3030,$A3030,$D$2:$D3030,$D3030,$M$2:$M3030,"Minor")=1,1,0))</f>
        <v>0</v>
      </c>
    </row>
    <row r="3031">
      <c r="A3031" t="inlineStr">
        <is>
          <t xml:space="preserve">9a175f97e92a638a5697307799ea3b8b8f419aac</t>
        </is>
      </c>
      <c r="B3031" t="inlineStr">
        <is>
          <t xml:space="preserve">The Miracle Heiress</t>
        </is>
      </c>
      <c r="C3031" t="inlineStr">
        <is>
          <t xml:space="preserve">Die Wundererbin</t>
        </is>
      </c>
      <c r="D3031" t="inlineStr">
        <is>
          <t xml:space="preserve">360d1bbc108395b83474cda72e89ec22754de1cf</t>
        </is>
      </c>
      <c r="E3031" t="inlineStr">
        <is>
          <t xml:space="preserve">Episode 105: Damien Und Seine Melody</t>
        </is>
      </c>
      <c r="F3031">
        <v>105</v>
      </c>
      <c r="G3031" t="inlineStr">
        <is>
          <t xml:space="preserve">3:14-3:17</t>
        </is>
      </c>
      <c r="H3031" t="inlineStr">
        <is>
          <t xml:space="preserve">Resolved</t>
        </is>
      </c>
      <c r="I3031" t="inlineStr">
        <is>
          <t xml:space="preserve">Remarks: [Mispronunciation]
Line from script:
"Sie faltete flehend die Hände vor Aurora."
-----
Note (if required): Aurora is pronounced with English pronunciation in the audio.</t>
        </is>
      </c>
      <c r="J3031" t="inlineStr">
        <is>
          <t xml:space="preserve">VOA</t>
        </is>
      </c>
      <c r="K3031" t="inlineStr">
        <is>
          <t xml:space="preserve">Mispronunciation</t>
        </is>
      </c>
      <c r="L3031" t="inlineStr">
        <is>
          <t xml:space="preserve">Mispronunciation</t>
        </is>
      </c>
      <c r="M3031" t="str">
        <f>IFERROR(IF(VLOOKUP(L3031,'Quantification'!$A:$B,2,FALSE)&amp;""="","Unclassified",VLOOKUP(L3031,'Quantification'!$A:$B,2,FALSE)),"Unclassified")</f>
        <v>Major</v>
      </c>
      <c r="N3031" t="inlineStr">
        <is>
          <t xml:space="preserve">con-khera.mirjam@pocketfm.com</t>
        </is>
      </c>
      <c r="O3031" t="inlineStr">
        <is>
          <t xml:space="preserve">Issues found in raw</t>
        </is>
      </c>
      <c r="P3031" t="str">
        <f>IF(OR(O3031="Issues found in master",O3031="Final master"),"Master",IF(OR(O3031="Ready for Master",O3031="Issues found in raw",O3031="Raw under QC",O3031="Issues resolved in raw"),"Raw","-"))</f>
        <v>Raw</v>
      </c>
      <c r="Q3031" s="13">
        <v>46261.152083333334</v>
      </c>
      <c r="R3031" t="inlineStr">
        <is>
          <t xml:space="preserve">2026-08 (Aug)</t>
        </is>
      </c>
      <c r="S3031">
        <f>IF(M3031="Not an error",0,IF(COUNTIFS($A$2:$A3031,$A3031,$D$2:$D3031,$D3031,$M$2:$M3031,"&lt;&gt;Not an error")=1,1,0))</f>
        <v>0</v>
      </c>
      <c r="T3031">
        <f>IF(M3031&lt;&gt;"Major",0,IF(COUNTIFS($A$2:$A3031,$A3031,$D$2:$D3031,$D3031,$M$2:$M3031,"Major")=1,1,0))</f>
        <v>0</v>
      </c>
      <c r="U3031">
        <f>IF(M3031&lt;&gt;"Minor",0,IF(COUNTIFS($A$2:$A3031,$A3031,$D$2:$D3031,$D3031,$M$2:$M3031,"Minor")=1,1,0))</f>
        <v>0</v>
      </c>
    </row>
    <row r="3032">
      <c r="A3032" t="inlineStr">
        <is>
          <t xml:space="preserve">9a175f97e92a638a5697307799ea3b8b8f419aac</t>
        </is>
      </c>
      <c r="B3032" t="inlineStr">
        <is>
          <t xml:space="preserve">The Miracle Heiress</t>
        </is>
      </c>
      <c r="C3032" t="inlineStr">
        <is>
          <t xml:space="preserve">Die Wundererbin</t>
        </is>
      </c>
      <c r="D3032" t="inlineStr">
        <is>
          <t xml:space="preserve">360d1bbc108395b83474cda72e89ec22754de1cf</t>
        </is>
      </c>
      <c r="E3032" t="inlineStr">
        <is>
          <t xml:space="preserve">Episode 105: Damien Und Seine Melody</t>
        </is>
      </c>
      <c r="F3032">
        <v>105</v>
      </c>
      <c r="G3032" t="inlineStr">
        <is>
          <t xml:space="preserve">3:36-3:40</t>
        </is>
      </c>
      <c r="H3032" t="inlineStr">
        <is>
          <t xml:space="preserve">Resolved</t>
        </is>
      </c>
      <c r="I3032" t="inlineStr">
        <is>
          <t xml:space="preserve">Remarks: [Script Error]
Line from script:
"In ihrem Kielwasser schwÃ¤rmte eine neue Menge um Aurora."
-----
Note (if required): Wording / pronunciation issue. â€œIn ihrem Kielwasserâ€_x009d_ sounds too literary and unnatural here. Suggested: â€œKurz darauf drÃ¤ngte sich eine neue Menge um Aurora.â€_x009d_ Also, Aurora is pronounced incorrectly in the audio.</t>
        </is>
      </c>
      <c r="J3032" t="inlineStr">
        <is>
          <t xml:space="preserve">VOA</t>
        </is>
      </c>
      <c r="K3032" t="inlineStr">
        <is>
          <t xml:space="preserve">Script Error</t>
        </is>
      </c>
      <c r="L3032" t="inlineStr">
        <is>
          <t xml:space="preserve">Script error</t>
        </is>
      </c>
      <c r="M3032" t="str">
        <f>IFERROR(IF(VLOOKUP(L3032,'Quantification'!$A:$B,2,FALSE)&amp;""="","Unclassified",VLOOKUP(L3032,'Quantification'!$A:$B,2,FALSE)),"Unclassified")</f>
        <v>Major</v>
      </c>
      <c r="N3032" t="inlineStr">
        <is>
          <t xml:space="preserve">con-khera.mirjam@pocketfm.com</t>
        </is>
      </c>
      <c r="O3032" t="inlineStr">
        <is>
          <t xml:space="preserve">Issues found in raw</t>
        </is>
      </c>
      <c r="P3032" t="str">
        <f>IF(OR(O3032="Issues found in master",O3032="Final master"),"Master",IF(OR(O3032="Ready for Master",O3032="Issues found in raw",O3032="Raw under QC",O3032="Issues resolved in raw"),"Raw","-"))</f>
        <v>Raw</v>
      </c>
      <c r="Q3032" s="13">
        <v>46261.152083333334</v>
      </c>
      <c r="R3032" t="inlineStr">
        <is>
          <t xml:space="preserve">2026-08 (Aug)</t>
        </is>
      </c>
      <c r="S3032">
        <f>IF(M3032="Not an error",0,IF(COUNTIFS($A$2:$A3032,$A3032,$D$2:$D3032,$D3032,$M$2:$M3032,"&lt;&gt;Not an error")=1,1,0))</f>
        <v>0</v>
      </c>
      <c r="T3032">
        <f>IF(M3032&lt;&gt;"Major",0,IF(COUNTIFS($A$2:$A3032,$A3032,$D$2:$D3032,$D3032,$M$2:$M3032,"Major")=1,1,0))</f>
        <v>0</v>
      </c>
      <c r="U3032">
        <f>IF(M3032&lt;&gt;"Minor",0,IF(COUNTIFS($A$2:$A3032,$A3032,$D$2:$D3032,$D3032,$M$2:$M3032,"Minor")=1,1,0))</f>
        <v>0</v>
      </c>
    </row>
    <row r="3033">
      <c r="A3033" t="inlineStr">
        <is>
          <t xml:space="preserve">9a175f97e92a638a5697307799ea3b8b8f419aac</t>
        </is>
      </c>
      <c r="B3033" t="inlineStr">
        <is>
          <t xml:space="preserve">The Miracle Heiress</t>
        </is>
      </c>
      <c r="C3033" t="inlineStr">
        <is>
          <t xml:space="preserve">Die Wundererbin</t>
        </is>
      </c>
      <c r="D3033" t="inlineStr">
        <is>
          <t xml:space="preserve">360d1bbc108395b83474cda72e89ec22754de1cf</t>
        </is>
      </c>
      <c r="E3033" t="inlineStr">
        <is>
          <t xml:space="preserve">Episode 105: Damien Und Seine Melody</t>
        </is>
      </c>
      <c r="F3033">
        <v>105</v>
      </c>
      <c r="G3033" t="inlineStr">
        <is>
          <t xml:space="preserve">4:13-4:19</t>
        </is>
      </c>
      <c r="H3033" t="inlineStr">
        <is>
          <t xml:space="preserve">Resolved</t>
        </is>
      </c>
      <c r="I3033" t="inlineStr">
        <is>
          <t xml:space="preserve">Remarks: [Mispronunciation]
Line from script:
"Als Aurora ihre Eltern in einiger Entfernung sah, wandte sie sich ruhig an die Menge."
-----
Note (if required): Aurora is pronounced incorrectly in the audio.</t>
        </is>
      </c>
      <c r="J3033" t="inlineStr">
        <is>
          <t xml:space="preserve">VOA</t>
        </is>
      </c>
      <c r="K3033" t="inlineStr">
        <is>
          <t xml:space="preserve">Mispronunciation</t>
        </is>
      </c>
      <c r="L3033" t="inlineStr">
        <is>
          <t xml:space="preserve">Mispronunciation</t>
        </is>
      </c>
      <c r="M3033" t="str">
        <f>IFERROR(IF(VLOOKUP(L3033,'Quantification'!$A:$B,2,FALSE)&amp;""="","Unclassified",VLOOKUP(L3033,'Quantification'!$A:$B,2,FALSE)),"Unclassified")</f>
        <v>Major</v>
      </c>
      <c r="N3033" t="inlineStr">
        <is>
          <t xml:space="preserve">con-khera.mirjam@pocketfm.com</t>
        </is>
      </c>
      <c r="O3033" t="inlineStr">
        <is>
          <t xml:space="preserve">Issues found in raw</t>
        </is>
      </c>
      <c r="P3033" t="str">
        <f>IF(OR(O3033="Issues found in master",O3033="Final master"),"Master",IF(OR(O3033="Ready for Master",O3033="Issues found in raw",O3033="Raw under QC",O3033="Issues resolved in raw"),"Raw","-"))</f>
        <v>Raw</v>
      </c>
      <c r="Q3033" s="13">
        <v>46261.152083333334</v>
      </c>
      <c r="R3033" t="inlineStr">
        <is>
          <t xml:space="preserve">2026-08 (Aug)</t>
        </is>
      </c>
      <c r="S3033">
        <f>IF(M3033="Not an error",0,IF(COUNTIFS($A$2:$A3033,$A3033,$D$2:$D3033,$D3033,$M$2:$M3033,"&lt;&gt;Not an error")=1,1,0))</f>
        <v>0</v>
      </c>
      <c r="T3033">
        <f>IF(M3033&lt;&gt;"Major",0,IF(COUNTIFS($A$2:$A3033,$A3033,$D$2:$D3033,$D3033,$M$2:$M3033,"Major")=1,1,0))</f>
        <v>0</v>
      </c>
      <c r="U3033">
        <f>IF(M3033&lt;&gt;"Minor",0,IF(COUNTIFS($A$2:$A3033,$A3033,$D$2:$D3033,$D3033,$M$2:$M3033,"Minor")=1,1,0))</f>
        <v>0</v>
      </c>
    </row>
    <row r="3034">
      <c r="A3034" t="inlineStr">
        <is>
          <t xml:space="preserve">9a175f97e92a638a5697307799ea3b8b8f419aac</t>
        </is>
      </c>
      <c r="B3034" t="inlineStr">
        <is>
          <t xml:space="preserve">The Miracle Heiress</t>
        </is>
      </c>
      <c r="C3034" t="inlineStr">
        <is>
          <t xml:space="preserve">Die Wundererbin</t>
        </is>
      </c>
      <c r="D3034" t="inlineStr">
        <is>
          <t xml:space="preserve">360d1bbc108395b83474cda72e89ec22754de1cf</t>
        </is>
      </c>
      <c r="E3034" t="inlineStr">
        <is>
          <t xml:space="preserve">Episode 105: Damien Und Seine Melody</t>
        </is>
      </c>
      <c r="F3034">
        <v>105</v>
      </c>
      <c r="G3034" t="inlineStr">
        <is>
          <t xml:space="preserve">8:05-8:09</t>
        </is>
      </c>
      <c r="H3034" t="inlineStr">
        <is>
          <t xml:space="preserve">Resolved</t>
        </is>
      </c>
      <c r="I3034" t="inlineStr">
        <is>
          <t xml:space="preserve">Remarks: [Script Error]
Line from script:
"Die berÃ¼hmte Musikerin Melody, die, die man den â€šKlaviergottâ€˜ nennt."
-----
Note (if required): Gender / wording issue. Since Melody is female, â€œKlaviergottâ€_x009d_ sounds wrong here. Suggested: â€œKlaviergÃ¶ttinâ€_x009d_ or more naturally: â€œKlavierlegende.â€_x009d_</t>
        </is>
      </c>
      <c r="J3034" t="inlineStr">
        <is>
          <t xml:space="preserve">VOA</t>
        </is>
      </c>
      <c r="K3034" t="inlineStr">
        <is>
          <t xml:space="preserve">Script Error</t>
        </is>
      </c>
      <c r="L3034" t="inlineStr">
        <is>
          <t xml:space="preserve">Script error</t>
        </is>
      </c>
      <c r="M3034" t="str">
        <f>IFERROR(IF(VLOOKUP(L3034,'Quantification'!$A:$B,2,FALSE)&amp;""="","Unclassified",VLOOKUP(L3034,'Quantification'!$A:$B,2,FALSE)),"Unclassified")</f>
        <v>Major</v>
      </c>
      <c r="N3034" t="inlineStr">
        <is>
          <t xml:space="preserve">con-khera.mirjam@pocketfm.com</t>
        </is>
      </c>
      <c r="O3034" t="inlineStr">
        <is>
          <t xml:space="preserve">Issues found in raw</t>
        </is>
      </c>
      <c r="P3034" t="str">
        <f>IF(OR(O3034="Issues found in master",O3034="Final master"),"Master",IF(OR(O3034="Ready for Master",O3034="Issues found in raw",O3034="Raw under QC",O3034="Issues resolved in raw"),"Raw","-"))</f>
        <v>Raw</v>
      </c>
      <c r="Q3034" s="13">
        <v>46261.152083333334</v>
      </c>
      <c r="R3034" t="inlineStr">
        <is>
          <t xml:space="preserve">2026-08 (Aug)</t>
        </is>
      </c>
      <c r="S3034">
        <f>IF(M3034="Not an error",0,IF(COUNTIFS($A$2:$A3034,$A3034,$D$2:$D3034,$D3034,$M$2:$M3034,"&lt;&gt;Not an error")=1,1,0))</f>
        <v>0</v>
      </c>
      <c r="T3034">
        <f>IF(M3034&lt;&gt;"Major",0,IF(COUNTIFS($A$2:$A3034,$A3034,$D$2:$D3034,$D3034,$M$2:$M3034,"Major")=1,1,0))</f>
        <v>0</v>
      </c>
      <c r="U3034">
        <f>IF(M3034&lt;&gt;"Minor",0,IF(COUNTIFS($A$2:$A3034,$A3034,$D$2:$D3034,$D3034,$M$2:$M3034,"Minor")=1,1,0))</f>
        <v>0</v>
      </c>
    </row>
    <row r="3035">
      <c r="A3035" t="inlineStr">
        <is>
          <t xml:space="preserve">9a175f97e92a638a5697307799ea3b8b8f419aac</t>
        </is>
      </c>
      <c r="B3035" t="inlineStr">
        <is>
          <t xml:space="preserve">The Miracle Heiress</t>
        </is>
      </c>
      <c r="C3035" t="inlineStr">
        <is>
          <t xml:space="preserve">Die Wundererbin</t>
        </is>
      </c>
      <c r="D3035" t="inlineStr">
        <is>
          <t xml:space="preserve">360d1bbc108395b83474cda72e89ec22754de1cf</t>
        </is>
      </c>
      <c r="E3035" t="inlineStr">
        <is>
          <t xml:space="preserve">Episode 105: Damien Und Seine Melody</t>
        </is>
      </c>
      <c r="F3035">
        <v>105</v>
      </c>
      <c r="G3035" t="inlineStr">
        <is>
          <t xml:space="preserve">12:16-12:22</t>
        </is>
      </c>
      <c r="H3035" t="inlineStr">
        <is>
          <t xml:space="preserve">Resolved</t>
        </is>
      </c>
      <c r="I3035" t="inlineStr">
        <is>
          <t xml:space="preserve">Remarks: [Audio Quality]
Line from script:
"Ein paar Minuten später wurde mir gesagt, dass Jessica von Meisterin Melody gestohlen hat!"
-----
Note (if required): The audio tone does not fit the dialogue / emotional context of this line.</t>
        </is>
      </c>
      <c r="J3035" t="inlineStr">
        <is>
          <t xml:space="preserve">VOA</t>
        </is>
      </c>
      <c r="K3035" t="inlineStr">
        <is>
          <t xml:space="preserve">Tone change</t>
        </is>
      </c>
      <c r="L3035" t="inlineStr">
        <is>
          <t xml:space="preserve">Tone change</t>
        </is>
      </c>
      <c r="M3035" t="str">
        <f>IFERROR(IF(VLOOKUP(L3035,'Quantification'!$A:$B,2,FALSE)&amp;""="","Unclassified",VLOOKUP(L3035,'Quantification'!$A:$B,2,FALSE)),"Unclassified")</f>
        <v>Minor</v>
      </c>
      <c r="N3035" t="inlineStr">
        <is>
          <t xml:space="preserve">con-khera.mirjam@pocketfm.com</t>
        </is>
      </c>
      <c r="O3035" t="inlineStr">
        <is>
          <t xml:space="preserve">Issues found in raw</t>
        </is>
      </c>
      <c r="P3035" t="str">
        <f>IF(OR(O3035="Issues found in master",O3035="Final master"),"Master",IF(OR(O3035="Ready for Master",O3035="Issues found in raw",O3035="Raw under QC",O3035="Issues resolved in raw"),"Raw","-"))</f>
        <v>Raw</v>
      </c>
      <c r="Q3035" s="13">
        <v>46261.152083333334</v>
      </c>
      <c r="R3035" t="inlineStr">
        <is>
          <t xml:space="preserve">2026-08 (Aug)</t>
        </is>
      </c>
      <c r="S3035">
        <f>IF(M3035="Not an error",0,IF(COUNTIFS($A$2:$A3035,$A3035,$D$2:$D3035,$D3035,$M$2:$M3035,"&lt;&gt;Not an error")=1,1,0))</f>
        <v>0</v>
      </c>
      <c r="T3035">
        <f>IF(M3035&lt;&gt;"Major",0,IF(COUNTIFS($A$2:$A3035,$A3035,$D$2:$D3035,$D3035,$M$2:$M3035,"Major")=1,1,0))</f>
        <v>0</v>
      </c>
      <c r="U3035">
        <f>IF(M3035&lt;&gt;"Minor",0,IF(COUNTIFS($A$2:$A3035,$A3035,$D$2:$D3035,$D3035,$M$2:$M3035,"Minor")=1,1,0))</f>
        <v>1</v>
      </c>
    </row>
    <row r="3036">
      <c r="A3036" t="inlineStr">
        <is>
          <t xml:space="preserve">9a175f97e92a638a5697307799ea3b8b8f419aac</t>
        </is>
      </c>
      <c r="B3036" t="inlineStr">
        <is>
          <t xml:space="preserve">The Miracle Heiress</t>
        </is>
      </c>
      <c r="C3036" t="inlineStr">
        <is>
          <t xml:space="preserve">Die Wundererbin</t>
        </is>
      </c>
      <c r="D3036" t="inlineStr">
        <is>
          <t xml:space="preserve">360d1bbc108395b83474cda72e89ec22754de1cf</t>
        </is>
      </c>
      <c r="E3036" t="inlineStr">
        <is>
          <t xml:space="preserve">Episode 105: Damien Und Seine Melody</t>
        </is>
      </c>
      <c r="F3036">
        <v>105</v>
      </c>
      <c r="G3036" t="inlineStr">
        <is>
          <t xml:space="preserve">12:32-12:37</t>
        </is>
      </c>
      <c r="H3036" t="inlineStr">
        <is>
          <t xml:space="preserve">Resolved</t>
        </is>
      </c>
      <c r="I3036" t="inlineStr">
        <is>
          <t xml:space="preserve">Remarks: [Script Error]
Line from script:
"Ein Vertrag, der ausdrÃ¼cklich jegliche falschen Anschuldigungen gegen Jessica verbietet."
-----
Note (if required): Contract / logic issue. The contract should not be framed as banning false accusations against Jessica specifically. It is about Jessicaâ€™s conduct as a brand representative. Suggested: â€œEin Vertrag, der ausdrÃ¼cklich verlangt, dass Jessica sich als Markenbotschafterin angemessen verhÃ¤lt und dem Ruf der Marke nicht schadet.â€_x009d_</t>
        </is>
      </c>
      <c r="J3036" t="inlineStr">
        <is>
          <t xml:space="preserve">VOA</t>
        </is>
      </c>
      <c r="K3036" t="inlineStr">
        <is>
          <t xml:space="preserve">Script Error</t>
        </is>
      </c>
      <c r="L3036" t="inlineStr">
        <is>
          <t xml:space="preserve">Script error</t>
        </is>
      </c>
      <c r="M3036" t="str">
        <f>IFERROR(IF(VLOOKUP(L3036,'Quantification'!$A:$B,2,FALSE)&amp;""="","Unclassified",VLOOKUP(L3036,'Quantification'!$A:$B,2,FALSE)),"Unclassified")</f>
        <v>Major</v>
      </c>
      <c r="N3036" t="inlineStr">
        <is>
          <t xml:space="preserve">con-khera.mirjam@pocketfm.com</t>
        </is>
      </c>
      <c r="O3036" t="inlineStr">
        <is>
          <t xml:space="preserve">Issues found in raw</t>
        </is>
      </c>
      <c r="P3036" t="str">
        <f>IF(OR(O3036="Issues found in master",O3036="Final master"),"Master",IF(OR(O3036="Ready for Master",O3036="Issues found in raw",O3036="Raw under QC",O3036="Issues resolved in raw"),"Raw","-"))</f>
        <v>Raw</v>
      </c>
      <c r="Q3036" s="13">
        <v>46261.152083333334</v>
      </c>
      <c r="R3036" t="inlineStr">
        <is>
          <t xml:space="preserve">2026-08 (Aug)</t>
        </is>
      </c>
      <c r="S3036">
        <f>IF(M3036="Not an error",0,IF(COUNTIFS($A$2:$A3036,$A3036,$D$2:$D3036,$D3036,$M$2:$M3036,"&lt;&gt;Not an error")=1,1,0))</f>
        <v>0</v>
      </c>
      <c r="T3036">
        <f>IF(M3036&lt;&gt;"Major",0,IF(COUNTIFS($A$2:$A3036,$A3036,$D$2:$D3036,$D3036,$M$2:$M3036,"Major")=1,1,0))</f>
        <v>0</v>
      </c>
      <c r="U3036">
        <f>IF(M3036&lt;&gt;"Minor",0,IF(COUNTIFS($A$2:$A3036,$A3036,$D$2:$D3036,$D3036,$M$2:$M3036,"Minor")=1,1,0))</f>
        <v>0</v>
      </c>
    </row>
    <row r="3037">
      <c r="A3037" t="inlineStr">
        <is>
          <t xml:space="preserve">9a175f97e92a638a5697307799ea3b8b8f419aac</t>
        </is>
      </c>
      <c r="B3037" t="inlineStr">
        <is>
          <t xml:space="preserve">The Miracle Heiress</t>
        </is>
      </c>
      <c r="C3037" t="inlineStr">
        <is>
          <t xml:space="preserve">Die Wundererbin</t>
        </is>
      </c>
      <c r="D3037" t="inlineStr">
        <is>
          <t xml:space="preserve">360d1bbc108395b83474cda72e89ec22754de1cf</t>
        </is>
      </c>
      <c r="E3037" t="inlineStr">
        <is>
          <t xml:space="preserve">Episode 105: Damien Und Seine Melody</t>
        </is>
      </c>
      <c r="F3037">
        <v>105</v>
      </c>
      <c r="G3037" t="inlineStr">
        <is>
          <t xml:space="preserve">12:37-12:42</t>
        </is>
      </c>
      <c r="H3037" t="inlineStr">
        <is>
          <t xml:space="preserve">Resolved</t>
        </is>
      </c>
      <c r="I3037" t="inlineStr">
        <is>
          <t xml:space="preserve">Remarks: [Script Error]
Line from script:
"Sie haben ihn gebrochen, was bedeutet, dass Sie die Vertragsstrafe zahlen mÃ¼ssen."
-----
Note (if required): Wording issue. This sounds too stiff / legalistic for dialogue. Suggested: â€œSie haben gegen den Vertrag verstoÃŸen. Bei Vertragsbruch zahlen Sie eine Strafe.â€_x009d_</t>
        </is>
      </c>
      <c r="J3037" t="inlineStr">
        <is>
          <t xml:space="preserve">VOA</t>
        </is>
      </c>
      <c r="K3037" t="inlineStr">
        <is>
          <t xml:space="preserve">Script Error</t>
        </is>
      </c>
      <c r="L3037" t="inlineStr">
        <is>
          <t xml:space="preserve">Script error</t>
        </is>
      </c>
      <c r="M3037" t="str">
        <f>IFERROR(IF(VLOOKUP(L3037,'Quantification'!$A:$B,2,FALSE)&amp;""="","Unclassified",VLOOKUP(L3037,'Quantification'!$A:$B,2,FALSE)),"Unclassified")</f>
        <v>Major</v>
      </c>
      <c r="N3037" t="inlineStr">
        <is>
          <t xml:space="preserve">con-khera.mirjam@pocketfm.com</t>
        </is>
      </c>
      <c r="O3037" t="inlineStr">
        <is>
          <t xml:space="preserve">Issues found in raw</t>
        </is>
      </c>
      <c r="P3037" t="str">
        <f>IF(OR(O3037="Issues found in master",O3037="Final master"),"Master",IF(OR(O3037="Ready for Master",O3037="Issues found in raw",O3037="Raw under QC",O3037="Issues resolved in raw"),"Raw","-"))</f>
        <v>Raw</v>
      </c>
      <c r="Q3037" s="13">
        <v>46261.152083333334</v>
      </c>
      <c r="R3037" t="inlineStr">
        <is>
          <t xml:space="preserve">2026-08 (Aug)</t>
        </is>
      </c>
      <c r="S3037">
        <f>IF(M3037="Not an error",0,IF(COUNTIFS($A$2:$A3037,$A3037,$D$2:$D3037,$D3037,$M$2:$M3037,"&lt;&gt;Not an error")=1,1,0))</f>
        <v>0</v>
      </c>
      <c r="T3037">
        <f>IF(M3037&lt;&gt;"Major",0,IF(COUNTIFS($A$2:$A3037,$A3037,$D$2:$D3037,$D3037,$M$2:$M3037,"Major")=1,1,0))</f>
        <v>0</v>
      </c>
      <c r="U3037">
        <f>IF(M3037&lt;&gt;"Minor",0,IF(COUNTIFS($A$2:$A3037,$A3037,$D$2:$D3037,$D3037,$M$2:$M3037,"Minor")=1,1,0))</f>
        <v>0</v>
      </c>
    </row>
    <row r="3038">
      <c r="A3038" t="inlineStr">
        <is>
          <t xml:space="preserve">9a175f97e92a638a5697307799ea3b8b8f419aac</t>
        </is>
      </c>
      <c r="B3038" t="inlineStr">
        <is>
          <t xml:space="preserve">The Miracle Heiress</t>
        </is>
      </c>
      <c r="C3038" t="inlineStr">
        <is>
          <t xml:space="preserve">Die Wundererbin</t>
        </is>
      </c>
      <c r="D3038" t="inlineStr">
        <is>
          <t xml:space="preserve">360d1bbc108395b83474cda72e89ec22754de1cf</t>
        </is>
      </c>
      <c r="E3038" t="inlineStr">
        <is>
          <t xml:space="preserve">Episode 105: Damien Und Seine Melody</t>
        </is>
      </c>
      <c r="F3038">
        <v>105</v>
      </c>
      <c r="G3038" t="inlineStr">
        <is>
          <t xml:space="preserve">12:54-12:56</t>
        </is>
      </c>
      <c r="H3038" t="inlineStr">
        <is>
          <t xml:space="preserve">Ignore</t>
        </is>
      </c>
      <c r="J3038" t="inlineStr">
        <is>
          <t xml:space="preserve">VOA</t>
        </is>
      </c>
      <c r="K3038" t="inlineStr">
        <is>
          <t xml:space="preserve">Unusual gap/ pause</t>
        </is>
      </c>
      <c r="L3038" t="inlineStr">
        <is>
          <t xml:space="preserve">Unusual gap / pause</t>
        </is>
      </c>
      <c r="M3038" t="str">
        <f>IFERROR(IF(VLOOKUP(L3038,'Quantification'!$A:$B,2,FALSE)&amp;""="","Unclassified",VLOOKUP(L3038,'Quantification'!$A:$B,2,FALSE)),"Unclassified")</f>
        <v>Minor</v>
      </c>
      <c r="N3038" t="inlineStr">
        <is>
          <t xml:space="preserve">con-khera.mirjam@pocketfm.com</t>
        </is>
      </c>
      <c r="O3038" t="inlineStr">
        <is>
          <t xml:space="preserve">Issues found in raw</t>
        </is>
      </c>
      <c r="P3038" t="str">
        <f>IF(OR(O3038="Issues found in master",O3038="Final master"),"Master",IF(OR(O3038="Ready for Master",O3038="Issues found in raw",O3038="Raw under QC",O3038="Issues resolved in raw"),"Raw","-"))</f>
        <v>Raw</v>
      </c>
      <c r="Q3038" s="13">
        <v>46261.152083333334</v>
      </c>
      <c r="R3038" t="inlineStr">
        <is>
          <t xml:space="preserve">2026-08 (Aug)</t>
        </is>
      </c>
      <c r="S3038">
        <f>IF(M3038="Not an error",0,IF(COUNTIFS($A$2:$A3038,$A3038,$D$2:$D3038,$D3038,$M$2:$M3038,"&lt;&gt;Not an error")=1,1,0))</f>
        <v>0</v>
      </c>
      <c r="T3038">
        <f>IF(M3038&lt;&gt;"Major",0,IF(COUNTIFS($A$2:$A3038,$A3038,$D$2:$D3038,$D3038,$M$2:$M3038,"Major")=1,1,0))</f>
        <v>0</v>
      </c>
      <c r="U3038">
        <f>IF(M3038&lt;&gt;"Minor",0,IF(COUNTIFS($A$2:$A3038,$A3038,$D$2:$D3038,$D3038,$M$2:$M3038,"Minor")=1,1,0))</f>
        <v>0</v>
      </c>
    </row>
    <row r="3039">
      <c r="A3039" t="inlineStr">
        <is>
          <t xml:space="preserve">9a175f97e92a638a5697307799ea3b8b8f419aac</t>
        </is>
      </c>
      <c r="B3039" t="inlineStr">
        <is>
          <t xml:space="preserve">The Miracle Heiress</t>
        </is>
      </c>
      <c r="C3039" t="inlineStr">
        <is>
          <t xml:space="preserve">Die Wundererbin</t>
        </is>
      </c>
      <c r="D3039" t="inlineStr">
        <is>
          <t xml:space="preserve">bca4cf78e6182805ef9281eab16f70d1355047c3</t>
        </is>
      </c>
      <c r="E3039" t="inlineStr">
        <is>
          <t xml:space="preserve">Episode 106: Millionenentschädigung</t>
        </is>
      </c>
      <c r="F3039">
        <v>106</v>
      </c>
      <c r="G3039" t="inlineStr">
        <is>
          <t xml:space="preserve">4:04-4:08</t>
        </is>
      </c>
      <c r="H3039" t="inlineStr">
        <is>
          <t xml:space="preserve">Resolved</t>
        </is>
      </c>
      <c r="I3039" t="inlineStr">
        <is>
          <t xml:space="preserve">Remarks: [Audio Quality]
Line from script:
"Hinzu kam noch eine weitere Million für Aurora."
-----
Note (if required): There is an audible noise at the beginning of the line, and the whole sentence has a noticeably different tone.</t>
        </is>
      </c>
      <c r="J3039" t="inlineStr">
        <is>
          <t xml:space="preserve">VOA</t>
        </is>
      </c>
      <c r="K3039" t="inlineStr">
        <is>
          <t xml:space="preserve">Audio quality</t>
        </is>
      </c>
      <c r="L3039" t="inlineStr">
        <is>
          <t xml:space="preserve">Audio quality</t>
        </is>
      </c>
      <c r="M3039" t="str">
        <f>IFERROR(IF(VLOOKUP(L3039,'Quantification'!$A:$B,2,FALSE)&amp;""="","Unclassified",VLOOKUP(L3039,'Quantification'!$A:$B,2,FALSE)),"Unclassified")</f>
        <v>Major</v>
      </c>
      <c r="N3039" t="inlineStr">
        <is>
          <t xml:space="preserve">con-khera.mirjam@pocketfm.com</t>
        </is>
      </c>
      <c r="O3039" t="inlineStr">
        <is>
          <t xml:space="preserve">Issues found in raw</t>
        </is>
      </c>
      <c r="P3039" t="str">
        <f>IF(OR(O3039="Issues found in master",O3039="Final master"),"Master",IF(OR(O3039="Ready for Master",O3039="Issues found in raw",O3039="Raw under QC",O3039="Issues resolved in raw"),"Raw","-"))</f>
        <v>Raw</v>
      </c>
      <c r="Q3039" s="13">
        <v>46261.152083333334</v>
      </c>
      <c r="R3039" t="inlineStr">
        <is>
          <t xml:space="preserve">2026-08 (Aug)</t>
        </is>
      </c>
      <c r="S3039">
        <f>IF(M3039="Not an error",0,IF(COUNTIFS($A$2:$A3039,$A3039,$D$2:$D3039,$D3039,$M$2:$M3039,"&lt;&gt;Not an error")=1,1,0))</f>
        <v>1</v>
      </c>
      <c r="T3039">
        <f>IF(M3039&lt;&gt;"Major",0,IF(COUNTIFS($A$2:$A3039,$A3039,$D$2:$D3039,$D3039,$M$2:$M3039,"Major")=1,1,0))</f>
        <v>1</v>
      </c>
      <c r="U3039">
        <f>IF(M3039&lt;&gt;"Minor",0,IF(COUNTIFS($A$2:$A3039,$A3039,$D$2:$D3039,$D3039,$M$2:$M3039,"Minor")=1,1,0))</f>
        <v>0</v>
      </c>
    </row>
    <row r="3040">
      <c r="A3040" t="inlineStr">
        <is>
          <t xml:space="preserve">9a175f97e92a638a5697307799ea3b8b8f419aac</t>
        </is>
      </c>
      <c r="B3040" t="inlineStr">
        <is>
          <t xml:space="preserve">The Miracle Heiress</t>
        </is>
      </c>
      <c r="C3040" t="inlineStr">
        <is>
          <t xml:space="preserve">Die Wundererbin</t>
        </is>
      </c>
      <c r="D3040" t="inlineStr">
        <is>
          <t xml:space="preserve">e96640769f64133475a03089ff808db17fc432fb</t>
        </is>
      </c>
      <c r="E3040" t="inlineStr">
        <is>
          <t xml:space="preserve">Episode 107: Familienruin</t>
        </is>
      </c>
      <c r="F3040">
        <v>107</v>
      </c>
      <c r="G3040" t="inlineStr">
        <is>
          <t xml:space="preserve">1:47-1:51</t>
        </is>
      </c>
      <c r="H3040" t="inlineStr">
        <is>
          <t xml:space="preserve">Ignore</t>
        </is>
      </c>
      <c r="I3040" t="inlineStr">
        <is>
          <t xml:space="preserve">Remarks: [Script Error]
Line from script:
"Es war sein Assistent Shane. Shanes Stimme zitterte."
-----
Note (if required): Character naming / continuity issue. Shane has already been established as Aurora’s assistant in Episode 31, so Martin’s assistant should have a different name to avoid confusion.</t>
        </is>
      </c>
      <c r="J3040" t="inlineStr">
        <is>
          <t xml:space="preserve">VOA</t>
        </is>
      </c>
      <c r="K3040" t="inlineStr">
        <is>
          <t xml:space="preserve">Script Error</t>
        </is>
      </c>
      <c r="L3040" t="inlineStr">
        <is>
          <t xml:space="preserve">Script error</t>
        </is>
      </c>
      <c r="M3040" t="str">
        <f>IFERROR(IF(VLOOKUP(L3040,'Quantification'!$A:$B,2,FALSE)&amp;""="","Unclassified",VLOOKUP(L3040,'Quantification'!$A:$B,2,FALSE)),"Unclassified")</f>
        <v>Major</v>
      </c>
      <c r="N3040" t="inlineStr">
        <is>
          <t xml:space="preserve">con-khera.mirjam@pocketfm.com</t>
        </is>
      </c>
      <c r="O3040" t="inlineStr">
        <is>
          <t xml:space="preserve">Issues found in raw</t>
        </is>
      </c>
      <c r="P3040" t="str">
        <f>IF(OR(O3040="Issues found in master",O3040="Final master"),"Master",IF(OR(O3040="Ready for Master",O3040="Issues found in raw",O3040="Raw under QC",O3040="Issues resolved in raw"),"Raw","-"))</f>
        <v>Raw</v>
      </c>
      <c r="Q3040" s="13">
        <v>46261.152083333334</v>
      </c>
      <c r="R3040" t="inlineStr">
        <is>
          <t xml:space="preserve">2026-08 (Aug)</t>
        </is>
      </c>
      <c r="S3040">
        <f>IF(M3040="Not an error",0,IF(COUNTIFS($A$2:$A3040,$A3040,$D$2:$D3040,$D3040,$M$2:$M3040,"&lt;&gt;Not an error")=1,1,0))</f>
        <v>1</v>
      </c>
      <c r="T3040">
        <f>IF(M3040&lt;&gt;"Major",0,IF(COUNTIFS($A$2:$A3040,$A3040,$D$2:$D3040,$D3040,$M$2:$M3040,"Major")=1,1,0))</f>
        <v>1</v>
      </c>
      <c r="U3040">
        <f>IF(M3040&lt;&gt;"Minor",0,IF(COUNTIFS($A$2:$A3040,$A3040,$D$2:$D3040,$D3040,$M$2:$M3040,"Minor")=1,1,0))</f>
        <v>0</v>
      </c>
    </row>
    <row r="3041">
      <c r="A3041" t="inlineStr">
        <is>
          <t xml:space="preserve">9a175f97e92a638a5697307799ea3b8b8f419aac</t>
        </is>
      </c>
      <c r="B3041" t="inlineStr">
        <is>
          <t xml:space="preserve">The Miracle Heiress</t>
        </is>
      </c>
      <c r="C3041" t="inlineStr">
        <is>
          <t xml:space="preserve">Die Wundererbin</t>
        </is>
      </c>
      <c r="D3041" t="inlineStr">
        <is>
          <t xml:space="preserve">e96640769f64133475a03089ff808db17fc432fb</t>
        </is>
      </c>
      <c r="E3041" t="inlineStr">
        <is>
          <t xml:space="preserve">Episode 107: Familienruin</t>
        </is>
      </c>
      <c r="F3041">
        <v>107</v>
      </c>
      <c r="G3041" t="inlineStr">
        <is>
          <t xml:space="preserve">2:44-2:50</t>
        </is>
      </c>
      <c r="H3041" t="inlineStr">
        <is>
          <t xml:space="preserve">Resolved</t>
        </is>
      </c>
      <c r="I3041" t="inlineStr">
        <is>
          <t xml:space="preserve">Remarks: [Script Error]
Line from script:
"Wenn das stimmte, hÃ¤tten wir die beiden mÃ¤chtigsten MÃ¤chte der Stadt auf einen Schlag gegen uns aufgebracht."
-----
Note (if required): Clarity / continuity issue. The Hawthornes have not been brought into this yet, so â€œthe two most powerful forcesâ€_x009d_ is unclear. Suggested: â€œWenn das stimmte, hÃ¤tten wir eine der mÃ¤chtigsten Familien der Stadt gegen uns aufgebracht.â€_x009d_</t>
        </is>
      </c>
      <c r="J3041" t="inlineStr">
        <is>
          <t xml:space="preserve">VOA</t>
        </is>
      </c>
      <c r="K3041" t="inlineStr">
        <is>
          <t xml:space="preserve">Script Error</t>
        </is>
      </c>
      <c r="L3041" t="inlineStr">
        <is>
          <t xml:space="preserve">Script error</t>
        </is>
      </c>
      <c r="M3041" t="str">
        <f>IFERROR(IF(VLOOKUP(L3041,'Quantification'!$A:$B,2,FALSE)&amp;""="","Unclassified",VLOOKUP(L3041,'Quantification'!$A:$B,2,FALSE)),"Unclassified")</f>
        <v>Major</v>
      </c>
      <c r="N3041" t="inlineStr">
        <is>
          <t xml:space="preserve">con-khera.mirjam@pocketfm.com</t>
        </is>
      </c>
      <c r="O3041" t="inlineStr">
        <is>
          <t xml:space="preserve">Issues found in raw</t>
        </is>
      </c>
      <c r="P3041" t="str">
        <f>IF(OR(O3041="Issues found in master",O3041="Final master"),"Master",IF(OR(O3041="Ready for Master",O3041="Issues found in raw",O3041="Raw under QC",O3041="Issues resolved in raw"),"Raw","-"))</f>
        <v>Raw</v>
      </c>
      <c r="Q3041" s="13">
        <v>46261.152083333334</v>
      </c>
      <c r="R3041" t="inlineStr">
        <is>
          <t xml:space="preserve">2026-08 (Aug)</t>
        </is>
      </c>
      <c r="S3041">
        <f>IF(M3041="Not an error",0,IF(COUNTIFS($A$2:$A3041,$A3041,$D$2:$D3041,$D3041,$M$2:$M3041,"&lt;&gt;Not an error")=1,1,0))</f>
        <v>0</v>
      </c>
      <c r="T3041">
        <f>IF(M3041&lt;&gt;"Major",0,IF(COUNTIFS($A$2:$A3041,$A3041,$D$2:$D3041,$D3041,$M$2:$M3041,"Major")=1,1,0))</f>
        <v>0</v>
      </c>
      <c r="U3041">
        <f>IF(M3041&lt;&gt;"Minor",0,IF(COUNTIFS($A$2:$A3041,$A3041,$D$2:$D3041,$D3041,$M$2:$M3041,"Minor")=1,1,0))</f>
        <v>0</v>
      </c>
    </row>
    <row r="3042">
      <c r="A3042" t="inlineStr">
        <is>
          <t xml:space="preserve">9a175f97e92a638a5697307799ea3b8b8f419aac</t>
        </is>
      </c>
      <c r="B3042" t="inlineStr">
        <is>
          <t xml:space="preserve">The Miracle Heiress</t>
        </is>
      </c>
      <c r="C3042" t="inlineStr">
        <is>
          <t xml:space="preserve">Die Wundererbin</t>
        </is>
      </c>
      <c r="D3042" t="inlineStr">
        <is>
          <t xml:space="preserve">e59e4b06bc5f02260a983ac6c1d4be4674924ddc</t>
        </is>
      </c>
      <c r="E3042" t="inlineStr">
        <is>
          <t xml:space="preserve">Episode 108: Auroras Neuer Flügel</t>
        </is>
      </c>
      <c r="F3042">
        <v>108</v>
      </c>
      <c r="G3042" t="inlineStr">
        <is>
          <t xml:space="preserve">0:00-0:10</t>
        </is>
      </c>
      <c r="H3042" t="inlineStr">
        <is>
          <t xml:space="preserve">Resolved</t>
        </is>
      </c>
      <c r="I3042" t="inlineStr">
        <is>
          <t xml:space="preserve">Remarks: [Script Error]
Line from script:
"Martin Scott schuldete Aurora und Missus Meyer über eineinhalb Millionen Dollar. Währenddessen war Aurora gerade in ihrem Labor angekommen."
-----
Note (if required): Recap / repetition issue. This summarizes information that has already been established and can be removed so the episode continues directly with Aurora’s current scene in the lab.</t>
        </is>
      </c>
      <c r="J3042" t="inlineStr">
        <is>
          <t xml:space="preserve">VOA</t>
        </is>
      </c>
      <c r="K3042" t="inlineStr">
        <is>
          <t xml:space="preserve">Script Error</t>
        </is>
      </c>
      <c r="L3042" t="inlineStr">
        <is>
          <t xml:space="preserve">Script error</t>
        </is>
      </c>
      <c r="M3042" t="str">
        <f>IFERROR(IF(VLOOKUP(L3042,'Quantification'!$A:$B,2,FALSE)&amp;""="","Unclassified",VLOOKUP(L3042,'Quantification'!$A:$B,2,FALSE)),"Unclassified")</f>
        <v>Major</v>
      </c>
      <c r="N3042" t="inlineStr">
        <is>
          <t xml:space="preserve">con-khera.mirjam@pocketfm.com</t>
        </is>
      </c>
      <c r="O3042" t="inlineStr">
        <is>
          <t xml:space="preserve">Issues found in raw</t>
        </is>
      </c>
      <c r="P3042" t="str">
        <f>IF(OR(O3042="Issues found in master",O3042="Final master"),"Master",IF(OR(O3042="Ready for Master",O3042="Issues found in raw",O3042="Raw under QC",O3042="Issues resolved in raw"),"Raw","-"))</f>
        <v>Raw</v>
      </c>
      <c r="Q3042" s="13">
        <v>46261.152083333334</v>
      </c>
      <c r="R3042" t="inlineStr">
        <is>
          <t xml:space="preserve">2026-08 (Aug)</t>
        </is>
      </c>
      <c r="S3042">
        <f>IF(M3042="Not an error",0,IF(COUNTIFS($A$2:$A3042,$A3042,$D$2:$D3042,$D3042,$M$2:$M3042,"&lt;&gt;Not an error")=1,1,0))</f>
        <v>1</v>
      </c>
      <c r="T3042">
        <f>IF(M3042&lt;&gt;"Major",0,IF(COUNTIFS($A$2:$A3042,$A3042,$D$2:$D3042,$D3042,$M$2:$M3042,"Major")=1,1,0))</f>
        <v>1</v>
      </c>
      <c r="U3042">
        <f>IF(M3042&lt;&gt;"Minor",0,IF(COUNTIFS($A$2:$A3042,$A3042,$D$2:$D3042,$D3042,$M$2:$M3042,"Minor")=1,1,0))</f>
        <v>0</v>
      </c>
    </row>
    <row r="3043">
      <c r="A3043" t="inlineStr">
        <is>
          <t xml:space="preserve">9a175f97e92a638a5697307799ea3b8b8f419aac</t>
        </is>
      </c>
      <c r="B3043" t="inlineStr">
        <is>
          <t xml:space="preserve">The Miracle Heiress</t>
        </is>
      </c>
      <c r="C3043" t="inlineStr">
        <is>
          <t xml:space="preserve">Die Wundererbin</t>
        </is>
      </c>
      <c r="D3043" t="inlineStr">
        <is>
          <t xml:space="preserve">e59e4b06bc5f02260a983ac6c1d4be4674924ddc</t>
        </is>
      </c>
      <c r="E3043" t="inlineStr">
        <is>
          <t xml:space="preserve">Episode 108: Auroras Neuer Flügel</t>
        </is>
      </c>
      <c r="F3043">
        <v>108</v>
      </c>
      <c r="G3043" t="inlineStr">
        <is>
          <t xml:space="preserve">0:10-0:15</t>
        </is>
      </c>
      <c r="H3043" t="inlineStr">
        <is>
          <t xml:space="preserve">Resolved</t>
        </is>
      </c>
      <c r="I3043" t="inlineStr">
        <is>
          <t xml:space="preserve">Remarks: [Script Error]
Line from script:
"Als sie Labor Eins betrat, wurde sie von einigen Experten begrÃ¼ÃŸt."
-----
Note (if required): Clarity issue. If this is the opening line of the episode, â€œsieâ€_x009d_ is too vague. Suggested: â€œAls Aurora Labor Eins betrat, wurde sie von einigen Experten begrÃ¼ÃŸt.â€_x009d_</t>
        </is>
      </c>
      <c r="J3043" t="inlineStr">
        <is>
          <t xml:space="preserve">VOA</t>
        </is>
      </c>
      <c r="K3043" t="inlineStr">
        <is>
          <t xml:space="preserve">Script Error</t>
        </is>
      </c>
      <c r="L3043" t="inlineStr">
        <is>
          <t xml:space="preserve">Script error</t>
        </is>
      </c>
      <c r="M3043" t="str">
        <f>IFERROR(IF(VLOOKUP(L3043,'Quantification'!$A:$B,2,FALSE)&amp;""="","Unclassified",VLOOKUP(L3043,'Quantification'!$A:$B,2,FALSE)),"Unclassified")</f>
        <v>Major</v>
      </c>
      <c r="N3043" t="inlineStr">
        <is>
          <t xml:space="preserve">con-khera.mirjam@pocketfm.com</t>
        </is>
      </c>
      <c r="O3043" t="inlineStr">
        <is>
          <t xml:space="preserve">Issues found in raw</t>
        </is>
      </c>
      <c r="P3043" t="str">
        <f>IF(OR(O3043="Issues found in master",O3043="Final master"),"Master",IF(OR(O3043="Ready for Master",O3043="Issues found in raw",O3043="Raw under QC",O3043="Issues resolved in raw"),"Raw","-"))</f>
        <v>Raw</v>
      </c>
      <c r="Q3043" s="13">
        <v>46261.152083333334</v>
      </c>
      <c r="R3043" t="inlineStr">
        <is>
          <t xml:space="preserve">2026-08 (Aug)</t>
        </is>
      </c>
      <c r="S3043">
        <f>IF(M3043="Not an error",0,IF(COUNTIFS($A$2:$A3043,$A3043,$D$2:$D3043,$D3043,$M$2:$M3043,"&lt;&gt;Not an error")=1,1,0))</f>
        <v>0</v>
      </c>
      <c r="T3043">
        <f>IF(M3043&lt;&gt;"Major",0,IF(COUNTIFS($A$2:$A3043,$A3043,$D$2:$D3043,$D3043,$M$2:$M3043,"Major")=1,1,0))</f>
        <v>0</v>
      </c>
      <c r="U3043">
        <f>IF(M3043&lt;&gt;"Minor",0,IF(COUNTIFS($A$2:$A3043,$A3043,$D$2:$D3043,$D3043,$M$2:$M3043,"Minor")=1,1,0))</f>
        <v>0</v>
      </c>
    </row>
    <row r="3044">
      <c r="A3044" t="inlineStr">
        <is>
          <t xml:space="preserve">9a175f97e92a638a5697307799ea3b8b8f419aac</t>
        </is>
      </c>
      <c r="B3044" t="inlineStr">
        <is>
          <t xml:space="preserve">The Miracle Heiress</t>
        </is>
      </c>
      <c r="C3044" t="inlineStr">
        <is>
          <t xml:space="preserve">Die Wundererbin</t>
        </is>
      </c>
      <c r="D3044" t="inlineStr">
        <is>
          <t xml:space="preserve">e59e4b06bc5f02260a983ac6c1d4be4674924ddc</t>
        </is>
      </c>
      <c r="E3044" t="inlineStr">
        <is>
          <t xml:space="preserve">Episode 108: Auroras Neuer Flügel</t>
        </is>
      </c>
      <c r="F3044">
        <v>108</v>
      </c>
      <c r="G3044" t="inlineStr">
        <is>
          <t xml:space="preserve">2:59-3:04</t>
        </is>
      </c>
      <c r="H3044" t="inlineStr">
        <is>
          <t xml:space="preserve">Resolved</t>
        </is>
      </c>
      <c r="I3044" t="inlineStr">
        <is>
          <t xml:space="preserve">Remarks: [Script Error]
Line from script:
"Jetzt, wo sie ihm Geld schuldete, fiel ihnen plÃ¶tzlich ein, dass sie eine Tochter hatten."
-----
Note (if required): Pronoun / meaning issue. This should refer to the Scotts owing Aurora money, not Aurora owing him money. Suggested: â€œJetzt, wo sie ihr Geld schuldeten, fiel ihnen plÃ¶tzlich ein, dass sie eine Tochter hatten.â€_x009d_</t>
        </is>
      </c>
      <c r="J3044" t="inlineStr">
        <is>
          <t xml:space="preserve">VOA</t>
        </is>
      </c>
      <c r="K3044" t="inlineStr">
        <is>
          <t xml:space="preserve">Script Error</t>
        </is>
      </c>
      <c r="L3044" t="inlineStr">
        <is>
          <t xml:space="preserve">Script error</t>
        </is>
      </c>
      <c r="M3044" t="str">
        <f>IFERROR(IF(VLOOKUP(L3044,'Quantification'!$A:$B,2,FALSE)&amp;""="","Unclassified",VLOOKUP(L3044,'Quantification'!$A:$B,2,FALSE)),"Unclassified")</f>
        <v>Major</v>
      </c>
      <c r="N3044" t="inlineStr">
        <is>
          <t xml:space="preserve">con-khera.mirjam@pocketfm.com</t>
        </is>
      </c>
      <c r="O3044" t="inlineStr">
        <is>
          <t xml:space="preserve">Issues found in raw</t>
        </is>
      </c>
      <c r="P3044" t="str">
        <f>IF(OR(O3044="Issues found in master",O3044="Final master"),"Master",IF(OR(O3044="Ready for Master",O3044="Issues found in raw",O3044="Raw under QC",O3044="Issues resolved in raw"),"Raw","-"))</f>
        <v>Raw</v>
      </c>
      <c r="Q3044" s="13">
        <v>46261.152083333334</v>
      </c>
      <c r="R3044" t="inlineStr">
        <is>
          <t xml:space="preserve">2026-08 (Aug)</t>
        </is>
      </c>
      <c r="S3044">
        <f>IF(M3044="Not an error",0,IF(COUNTIFS($A$2:$A3044,$A3044,$D$2:$D3044,$D3044,$M$2:$M3044,"&lt;&gt;Not an error")=1,1,0))</f>
        <v>0</v>
      </c>
      <c r="T3044">
        <f>IF(M3044&lt;&gt;"Major",0,IF(COUNTIFS($A$2:$A3044,$A3044,$D$2:$D3044,$D3044,$M$2:$M3044,"Major")=1,1,0))</f>
        <v>0</v>
      </c>
      <c r="U3044">
        <f>IF(M3044&lt;&gt;"Minor",0,IF(COUNTIFS($A$2:$A3044,$A3044,$D$2:$D3044,$D3044,$M$2:$M3044,"Minor")=1,1,0))</f>
        <v>0</v>
      </c>
    </row>
    <row r="3045">
      <c r="A3045" t="inlineStr">
        <is>
          <t xml:space="preserve">9a175f97e92a638a5697307799ea3b8b8f419aac</t>
        </is>
      </c>
      <c r="B3045" t="inlineStr">
        <is>
          <t xml:space="preserve">The Miracle Heiress</t>
        </is>
      </c>
      <c r="C3045" t="inlineStr">
        <is>
          <t xml:space="preserve">Die Wundererbin</t>
        </is>
      </c>
      <c r="D3045" t="inlineStr">
        <is>
          <t xml:space="preserve">e59e4b06bc5f02260a983ac6c1d4be4674924ddc</t>
        </is>
      </c>
      <c r="E3045" t="inlineStr">
        <is>
          <t xml:space="preserve">Episode 108: Auroras Neuer Flügel</t>
        </is>
      </c>
      <c r="F3045">
        <v>108</v>
      </c>
      <c r="G3045" t="inlineStr">
        <is>
          <t xml:space="preserve">5:05-5:08</t>
        </is>
      </c>
      <c r="H3045" t="inlineStr">
        <is>
          <t xml:space="preserve">Resolved</t>
        </is>
      </c>
      <c r="I3045" t="inlineStr">
        <is>
          <t xml:space="preserve">Remarks: [Script Error]
Line from script:
"Doktor Davis und Doktor Tom sind beide dort."
-----
Note (if required): Character naming / continuity issue. Martin Scott has previously referred to Doctor Tom as Doctor Sinclair, so the naming should stay consistent. Suggested: â€œDoktor Davis und Doktor Sinclair sind beide dort.â€_x009d_</t>
        </is>
      </c>
      <c r="J3045" t="inlineStr">
        <is>
          <t xml:space="preserve">VOA</t>
        </is>
      </c>
      <c r="K3045" t="inlineStr">
        <is>
          <t xml:space="preserve">Script Error</t>
        </is>
      </c>
      <c r="L3045" t="inlineStr">
        <is>
          <t xml:space="preserve">Script error</t>
        </is>
      </c>
      <c r="M3045" t="str">
        <f>IFERROR(IF(VLOOKUP(L3045,'Quantification'!$A:$B,2,FALSE)&amp;""="","Unclassified",VLOOKUP(L3045,'Quantification'!$A:$B,2,FALSE)),"Unclassified")</f>
        <v>Major</v>
      </c>
      <c r="N3045" t="inlineStr">
        <is>
          <t xml:space="preserve">con-khera.mirjam@pocketfm.com</t>
        </is>
      </c>
      <c r="O3045" t="inlineStr">
        <is>
          <t xml:space="preserve">Issues found in raw</t>
        </is>
      </c>
      <c r="P3045" t="str">
        <f>IF(OR(O3045="Issues found in master",O3045="Final master"),"Master",IF(OR(O3045="Ready for Master",O3045="Issues found in raw",O3045="Raw under QC",O3045="Issues resolved in raw"),"Raw","-"))</f>
        <v>Raw</v>
      </c>
      <c r="Q3045" s="13">
        <v>46261.152083333334</v>
      </c>
      <c r="R3045" t="inlineStr">
        <is>
          <t xml:space="preserve">2026-08 (Aug)</t>
        </is>
      </c>
      <c r="S3045">
        <f>IF(M3045="Not an error",0,IF(COUNTIFS($A$2:$A3045,$A3045,$D$2:$D3045,$D3045,$M$2:$M3045,"&lt;&gt;Not an error")=1,1,0))</f>
        <v>0</v>
      </c>
      <c r="T3045">
        <f>IF(M3045&lt;&gt;"Major",0,IF(COUNTIFS($A$2:$A3045,$A3045,$D$2:$D3045,$D3045,$M$2:$M3045,"Major")=1,1,0))</f>
        <v>0</v>
      </c>
      <c r="U3045">
        <f>IF(M3045&lt;&gt;"Minor",0,IF(COUNTIFS($A$2:$A3045,$A3045,$D$2:$D3045,$D3045,$M$2:$M3045,"Minor")=1,1,0))</f>
        <v>0</v>
      </c>
    </row>
    <row r="3046">
      <c r="A3046" t="inlineStr">
        <is>
          <t xml:space="preserve">9a175f97e92a638a5697307799ea3b8b8f419aac</t>
        </is>
      </c>
      <c r="B3046" t="inlineStr">
        <is>
          <t xml:space="preserve">The Miracle Heiress</t>
        </is>
      </c>
      <c r="C3046" t="inlineStr">
        <is>
          <t xml:space="preserve">Die Wundererbin</t>
        </is>
      </c>
      <c r="D3046" t="inlineStr">
        <is>
          <t xml:space="preserve">938d65ed8ea558f554a4ac844225ac83cb397229</t>
        </is>
      </c>
      <c r="E3046" t="inlineStr">
        <is>
          <t xml:space="preserve">Episode 109: Ruin Und Genie</t>
        </is>
      </c>
      <c r="F3046">
        <v>109</v>
      </c>
      <c r="G3046" t="inlineStr">
        <is>
          <t xml:space="preserve">2:45-2:49</t>
        </is>
      </c>
      <c r="H3046" t="inlineStr">
        <is>
          <t xml:space="preserve">Resolved</t>
        </is>
      </c>
      <c r="I3046" t="inlineStr">
        <is>
          <t xml:space="preserve">Remarks: [Script Error]
Line from script:
"Sobald wir die eine Million Dollar bezahlt haben, wird alles wieder in Ordnung sein."
-----
Note (if required): Continuity / amount issue. The Scotts owe two million dollars in total: one million to Aurora and one million to Missus Meyer. Suggested: â€œSobald wir die zwei Millionen Dollar bezahlt haben, wird alles wieder in Ordnung sein.â€_x009d_</t>
        </is>
      </c>
      <c r="J3046" t="inlineStr">
        <is>
          <t xml:space="preserve">VOA</t>
        </is>
      </c>
      <c r="K3046" t="inlineStr">
        <is>
          <t xml:space="preserve">Script Error</t>
        </is>
      </c>
      <c r="L3046" t="inlineStr">
        <is>
          <t xml:space="preserve">Script error</t>
        </is>
      </c>
      <c r="M3046" t="str">
        <f>IFERROR(IF(VLOOKUP(L3046,'Quantification'!$A:$B,2,FALSE)&amp;""="","Unclassified",VLOOKUP(L3046,'Quantification'!$A:$B,2,FALSE)),"Unclassified")</f>
        <v>Major</v>
      </c>
      <c r="N3046" t="inlineStr">
        <is>
          <t xml:space="preserve">con-khera.mirjam@pocketfm.com</t>
        </is>
      </c>
      <c r="O3046" t="inlineStr">
        <is>
          <t xml:space="preserve">Issues found in raw</t>
        </is>
      </c>
      <c r="P3046" t="str">
        <f>IF(OR(O3046="Issues found in master",O3046="Final master"),"Master",IF(OR(O3046="Ready for Master",O3046="Issues found in raw",O3046="Raw under QC",O3046="Issues resolved in raw"),"Raw","-"))</f>
        <v>Raw</v>
      </c>
      <c r="Q3046" s="13">
        <v>46261.15277777778</v>
      </c>
      <c r="R3046" t="inlineStr">
        <is>
          <t xml:space="preserve">2026-08 (Aug)</t>
        </is>
      </c>
      <c r="S3046">
        <f>IF(M3046="Not an error",0,IF(COUNTIFS($A$2:$A3046,$A3046,$D$2:$D3046,$D3046,$M$2:$M3046,"&lt;&gt;Not an error")=1,1,0))</f>
        <v>1</v>
      </c>
      <c r="T3046">
        <f>IF(M3046&lt;&gt;"Major",0,IF(COUNTIFS($A$2:$A3046,$A3046,$D$2:$D3046,$D3046,$M$2:$M3046,"Major")=1,1,0))</f>
        <v>1</v>
      </c>
      <c r="U3046">
        <f>IF(M3046&lt;&gt;"Minor",0,IF(COUNTIFS($A$2:$A3046,$A3046,$D$2:$D3046,$D3046,$M$2:$M3046,"Minor")=1,1,0))</f>
        <v>0</v>
      </c>
    </row>
    <row r="3047">
      <c r="A3047" t="inlineStr">
        <is>
          <t xml:space="preserve">9a175f97e92a638a5697307799ea3b8b8f419aac</t>
        </is>
      </c>
      <c r="B3047" t="inlineStr">
        <is>
          <t xml:space="preserve">The Miracle Heiress</t>
        </is>
      </c>
      <c r="C3047" t="inlineStr">
        <is>
          <t xml:space="preserve">Die Wundererbin</t>
        </is>
      </c>
      <c r="D3047" t="inlineStr">
        <is>
          <t xml:space="preserve">938d65ed8ea558f554a4ac844225ac83cb397229</t>
        </is>
      </c>
      <c r="E3047" t="inlineStr">
        <is>
          <t xml:space="preserve">Episode 109: Ruin Und Genie</t>
        </is>
      </c>
      <c r="F3047">
        <v>109</v>
      </c>
      <c r="G3047" t="inlineStr">
        <is>
          <t xml:space="preserve">3:05-3:10</t>
        </is>
      </c>
      <c r="H3047" t="inlineStr">
        <is>
          <t xml:space="preserve">Resolved</t>
        </is>
      </c>
      <c r="I3047" t="inlineStr">
        <is>
          <t xml:space="preserve">Remarks: [Script Error]
Line from script:
"Die Ergebnisse deiner HochschulaufnahmeprÃ¼fung kommen in ein paar Tagen."
-----
Note (if required): Continuity issue. This was not a college entrance exam; it was her school graduation / final exam result. Suggested: â€œDie Ergebnisse deiner AbschlussprÃ¼fung kommen in ein paar Tagen.â€_x009d_</t>
        </is>
      </c>
      <c r="J3047" t="inlineStr">
        <is>
          <t xml:space="preserve">VOA</t>
        </is>
      </c>
      <c r="K3047" t="inlineStr">
        <is>
          <t xml:space="preserve">Script Error</t>
        </is>
      </c>
      <c r="L3047" t="inlineStr">
        <is>
          <t xml:space="preserve">Script error</t>
        </is>
      </c>
      <c r="M3047" t="str">
        <f>IFERROR(IF(VLOOKUP(L3047,'Quantification'!$A:$B,2,FALSE)&amp;""="","Unclassified",VLOOKUP(L3047,'Quantification'!$A:$B,2,FALSE)),"Unclassified")</f>
        <v>Major</v>
      </c>
      <c r="N3047" t="inlineStr">
        <is>
          <t xml:space="preserve">con-khera.mirjam@pocketfm.com</t>
        </is>
      </c>
      <c r="O3047" t="inlineStr">
        <is>
          <t xml:space="preserve">Issues found in raw</t>
        </is>
      </c>
      <c r="P3047" t="str">
        <f>IF(OR(O3047="Issues found in master",O3047="Final master"),"Master",IF(OR(O3047="Ready for Master",O3047="Issues found in raw",O3047="Raw under QC",O3047="Issues resolved in raw"),"Raw","-"))</f>
        <v>Raw</v>
      </c>
      <c r="Q3047" s="13">
        <v>46261.15277777778</v>
      </c>
      <c r="R3047" t="inlineStr">
        <is>
          <t xml:space="preserve">2026-08 (Aug)</t>
        </is>
      </c>
      <c r="S3047">
        <f>IF(M3047="Not an error",0,IF(COUNTIFS($A$2:$A3047,$A3047,$D$2:$D3047,$D3047,$M$2:$M3047,"&lt;&gt;Not an error")=1,1,0))</f>
        <v>0</v>
      </c>
      <c r="T3047">
        <f>IF(M3047&lt;&gt;"Major",0,IF(COUNTIFS($A$2:$A3047,$A3047,$D$2:$D3047,$D3047,$M$2:$M3047,"Major")=1,1,0))</f>
        <v>0</v>
      </c>
      <c r="U3047">
        <f>IF(M3047&lt;&gt;"Minor",0,IF(COUNTIFS($A$2:$A3047,$A3047,$D$2:$D3047,$D3047,$M$2:$M3047,"Minor")=1,1,0))</f>
        <v>0</v>
      </c>
    </row>
    <row r="3048">
      <c r="A3048" t="inlineStr">
        <is>
          <t xml:space="preserve">9a175f97e92a638a5697307799ea3b8b8f419aac</t>
        </is>
      </c>
      <c r="B3048" t="inlineStr">
        <is>
          <t xml:space="preserve">The Miracle Heiress</t>
        </is>
      </c>
      <c r="C3048" t="inlineStr">
        <is>
          <t xml:space="preserve">Die Wundererbin</t>
        </is>
      </c>
      <c r="D3048" t="inlineStr">
        <is>
          <t xml:space="preserve">938d65ed8ea558f554a4ac844225ac83cb397229</t>
        </is>
      </c>
      <c r="E3048" t="inlineStr">
        <is>
          <t xml:space="preserve">Episode 109: Ruin Und Genie</t>
        </is>
      </c>
      <c r="F3048">
        <v>109</v>
      </c>
      <c r="G3048" t="inlineStr">
        <is>
          <t xml:space="preserve">3:40-3:53</t>
        </is>
      </c>
      <c r="H3048" t="inlineStr">
        <is>
          <t xml:space="preserve">Resolved</t>
        </is>
      </c>
      <c r="I3048" t="inlineStr">
        <is>
          <t xml:space="preserve">Remarks: [Script Error]
Line from script:
"Marlene wusste, dass Sawyer nach dem, was passiert war, wÃ¼tend auf Jessica war, und seine Mutter, Frau Walsh, suchte wahrscheinlich nur nach einem Vorwand, um die Verlobung endgÃ¼ltig aufzulÃ¶sen."
-----
Note (if required): Continuity issue. Missus Walsh already said on the phone that she wanted to end the engagement, so it should not be framed as if she is still only looking for a reason to do so. Suggested: â€œ... und seine Mutter, Frau Walsh, hatte die Verlobung bereits so gut wie aufgelÃ¶st.â€_x009d_</t>
        </is>
      </c>
      <c r="J3048" t="inlineStr">
        <is>
          <t xml:space="preserve">VOA</t>
        </is>
      </c>
      <c r="K3048" t="inlineStr">
        <is>
          <t xml:space="preserve">Script Error</t>
        </is>
      </c>
      <c r="L3048" t="inlineStr">
        <is>
          <t xml:space="preserve">Script error</t>
        </is>
      </c>
      <c r="M3048" t="str">
        <f>IFERROR(IF(VLOOKUP(L3048,'Quantification'!$A:$B,2,FALSE)&amp;""="","Unclassified",VLOOKUP(L3048,'Quantification'!$A:$B,2,FALSE)),"Unclassified")</f>
        <v>Major</v>
      </c>
      <c r="N3048" t="inlineStr">
        <is>
          <t xml:space="preserve">con-khera.mirjam@pocketfm.com</t>
        </is>
      </c>
      <c r="O3048" t="inlineStr">
        <is>
          <t xml:space="preserve">Issues found in raw</t>
        </is>
      </c>
      <c r="P3048" t="str">
        <f>IF(OR(O3048="Issues found in master",O3048="Final master"),"Master",IF(OR(O3048="Ready for Master",O3048="Issues found in raw",O3048="Raw under QC",O3048="Issues resolved in raw"),"Raw","-"))</f>
        <v>Raw</v>
      </c>
      <c r="Q3048" s="13">
        <v>46261.15277777778</v>
      </c>
      <c r="R3048" t="inlineStr">
        <is>
          <t xml:space="preserve">2026-08 (Aug)</t>
        </is>
      </c>
      <c r="S3048">
        <f>IF(M3048="Not an error",0,IF(COUNTIFS($A$2:$A3048,$A3048,$D$2:$D3048,$D3048,$M$2:$M3048,"&lt;&gt;Not an error")=1,1,0))</f>
        <v>0</v>
      </c>
      <c r="T3048">
        <f>IF(M3048&lt;&gt;"Major",0,IF(COUNTIFS($A$2:$A3048,$A3048,$D$2:$D3048,$D3048,$M$2:$M3048,"Major")=1,1,0))</f>
        <v>0</v>
      </c>
      <c r="U3048">
        <f>IF(M3048&lt;&gt;"Minor",0,IF(COUNTIFS($A$2:$A3048,$A3048,$D$2:$D3048,$D3048,$M$2:$M3048,"Minor")=1,1,0))</f>
        <v>0</v>
      </c>
    </row>
    <row r="3049">
      <c r="A3049" t="inlineStr">
        <is>
          <t xml:space="preserve">9a175f97e92a638a5697307799ea3b8b8f419aac</t>
        </is>
      </c>
      <c r="B3049" t="inlineStr">
        <is>
          <t xml:space="preserve">The Miracle Heiress</t>
        </is>
      </c>
      <c r="C3049" t="inlineStr">
        <is>
          <t xml:space="preserve">Die Wundererbin</t>
        </is>
      </c>
      <c r="D3049" t="inlineStr">
        <is>
          <t xml:space="preserve">938d65ed8ea558f554a4ac844225ac83cb397229</t>
        </is>
      </c>
      <c r="E3049" t="inlineStr">
        <is>
          <t xml:space="preserve">Episode 109: Ruin Und Genie</t>
        </is>
      </c>
      <c r="F3049">
        <v>109</v>
      </c>
      <c r="G3049" t="inlineStr">
        <is>
          <t xml:space="preserve">3:40-3:53</t>
        </is>
      </c>
      <c r="H3049" t="inlineStr">
        <is>
          <t xml:space="preserve">Ignore</t>
        </is>
      </c>
      <c r="I3049" t="inlineStr">
        <is>
          <t xml:space="preserve">Remarks: [Script Error]
Line from script:
"Frau Walsh"
-----
Note (if required): Character address / localization issue. This should be â€œMissus Walsh,â€_x009d_ not â€œFrau Walsh,â€_x009d_ to stay consistent with the established naming style.</t>
        </is>
      </c>
      <c r="J3049" t="inlineStr">
        <is>
          <t xml:space="preserve">VOA</t>
        </is>
      </c>
      <c r="K3049" t="inlineStr">
        <is>
          <t xml:space="preserve">Script Error</t>
        </is>
      </c>
      <c r="L3049" t="inlineStr">
        <is>
          <t xml:space="preserve">Script error</t>
        </is>
      </c>
      <c r="M3049" t="str">
        <f>IFERROR(IF(VLOOKUP(L3049,'Quantification'!$A:$B,2,FALSE)&amp;""="","Unclassified",VLOOKUP(L3049,'Quantification'!$A:$B,2,FALSE)),"Unclassified")</f>
        <v>Major</v>
      </c>
      <c r="N3049" t="inlineStr">
        <is>
          <t xml:space="preserve">con-khera.mirjam@pocketfm.com</t>
        </is>
      </c>
      <c r="O3049" t="inlineStr">
        <is>
          <t xml:space="preserve">Issues found in raw</t>
        </is>
      </c>
      <c r="P3049" t="str">
        <f>IF(OR(O3049="Issues found in master",O3049="Final master"),"Master",IF(OR(O3049="Ready for Master",O3049="Issues found in raw",O3049="Raw under QC",O3049="Issues resolved in raw"),"Raw","-"))</f>
        <v>Raw</v>
      </c>
      <c r="Q3049" s="13">
        <v>46261.15277777778</v>
      </c>
      <c r="R3049" t="inlineStr">
        <is>
          <t xml:space="preserve">2026-08 (Aug)</t>
        </is>
      </c>
      <c r="S3049">
        <f>IF(M3049="Not an error",0,IF(COUNTIFS($A$2:$A3049,$A3049,$D$2:$D3049,$D3049,$M$2:$M3049,"&lt;&gt;Not an error")=1,1,0))</f>
        <v>0</v>
      </c>
      <c r="T3049">
        <f>IF(M3049&lt;&gt;"Major",0,IF(COUNTIFS($A$2:$A3049,$A3049,$D$2:$D3049,$D3049,$M$2:$M3049,"Major")=1,1,0))</f>
        <v>0</v>
      </c>
      <c r="U3049">
        <f>IF(M3049&lt;&gt;"Minor",0,IF(COUNTIFS($A$2:$A3049,$A3049,$D$2:$D3049,$D3049,$M$2:$M3049,"Minor")=1,1,0))</f>
        <v>0</v>
      </c>
    </row>
    <row r="3050">
      <c r="A3050" t="inlineStr">
        <is>
          <t xml:space="preserve">9a175f97e92a638a5697307799ea3b8b8f419aac</t>
        </is>
      </c>
      <c r="B3050" t="inlineStr">
        <is>
          <t xml:space="preserve">The Miracle Heiress</t>
        </is>
      </c>
      <c r="C3050" t="inlineStr">
        <is>
          <t xml:space="preserve">Die Wundererbin</t>
        </is>
      </c>
      <c r="D3050" t="inlineStr">
        <is>
          <t xml:space="preserve">938d65ed8ea558f554a4ac844225ac83cb397229</t>
        </is>
      </c>
      <c r="E3050" t="inlineStr">
        <is>
          <t xml:space="preserve">Episode 109: Ruin Und Genie</t>
        </is>
      </c>
      <c r="F3050">
        <v>109</v>
      </c>
      <c r="G3050" t="inlineStr">
        <is>
          <t xml:space="preserve">4:18-4:21</t>
        </is>
      </c>
      <c r="H3050" t="inlineStr">
        <is>
          <t xml:space="preserve">Resolved</t>
        </is>
      </c>
      <c r="I3050" t="inlineStr">
        <is>
          <t xml:space="preserve">Remarks: [Script Error]
Line from script:
"â€žDoktor Scott, Sie sind ein Genie.â€œ"
-----
Note (if required): Character naming / continuity issue. Aurora does not use the name Scott. Suggested: â€œDoktor Monroeâ€_x009d_ or â€œMiss Aurora,â€_x009d_ depending on how the speaker knows her.</t>
        </is>
      </c>
      <c r="J3050" t="inlineStr">
        <is>
          <t xml:space="preserve">VOA</t>
        </is>
      </c>
      <c r="K3050" t="inlineStr">
        <is>
          <t xml:space="preserve">Script Error</t>
        </is>
      </c>
      <c r="L3050" t="inlineStr">
        <is>
          <t xml:space="preserve">Script error</t>
        </is>
      </c>
      <c r="M3050" t="str">
        <f>IFERROR(IF(VLOOKUP(L3050,'Quantification'!$A:$B,2,FALSE)&amp;""="","Unclassified",VLOOKUP(L3050,'Quantification'!$A:$B,2,FALSE)),"Unclassified")</f>
        <v>Major</v>
      </c>
      <c r="N3050" t="inlineStr">
        <is>
          <t xml:space="preserve">con-khera.mirjam@pocketfm.com</t>
        </is>
      </c>
      <c r="O3050" t="inlineStr">
        <is>
          <t xml:space="preserve">Issues found in raw</t>
        </is>
      </c>
      <c r="P3050" t="str">
        <f>IF(OR(O3050="Issues found in master",O3050="Final master"),"Master",IF(OR(O3050="Ready for Master",O3050="Issues found in raw",O3050="Raw under QC",O3050="Issues resolved in raw"),"Raw","-"))</f>
        <v>Raw</v>
      </c>
      <c r="Q3050" s="13">
        <v>46261.15277777778</v>
      </c>
      <c r="R3050" t="inlineStr">
        <is>
          <t xml:space="preserve">2026-08 (Aug)</t>
        </is>
      </c>
      <c r="S3050">
        <f>IF(M3050="Not an error",0,IF(COUNTIFS($A$2:$A3050,$A3050,$D$2:$D3050,$D3050,$M$2:$M3050,"&lt;&gt;Not an error")=1,1,0))</f>
        <v>0</v>
      </c>
      <c r="T3050">
        <f>IF(M3050&lt;&gt;"Major",0,IF(COUNTIFS($A$2:$A3050,$A3050,$D$2:$D3050,$D3050,$M$2:$M3050,"Major")=1,1,0))</f>
        <v>0</v>
      </c>
      <c r="U3050">
        <f>IF(M3050&lt;&gt;"Minor",0,IF(COUNTIFS($A$2:$A3050,$A3050,$D$2:$D3050,$D3050,$M$2:$M3050,"Minor")=1,1,0))</f>
        <v>0</v>
      </c>
    </row>
    <row r="3051">
      <c r="A3051" t="inlineStr">
        <is>
          <t xml:space="preserve">9a175f97e92a638a5697307799ea3b8b8f419aac</t>
        </is>
      </c>
      <c r="B3051" t="inlineStr">
        <is>
          <t xml:space="preserve">The Miracle Heiress</t>
        </is>
      </c>
      <c r="C3051" t="inlineStr">
        <is>
          <t xml:space="preserve">Die Wundererbin</t>
        </is>
      </c>
      <c r="D3051" t="inlineStr">
        <is>
          <t xml:space="preserve">938d65ed8ea558f554a4ac844225ac83cb397229</t>
        </is>
      </c>
      <c r="E3051" t="inlineStr">
        <is>
          <t xml:space="preserve">Episode 109: Ruin Und Genie</t>
        </is>
      </c>
      <c r="F3051">
        <v>109</v>
      </c>
      <c r="G3051" t="inlineStr">
        <is>
          <t xml:space="preserve">5:36-5:45</t>
        </is>
      </c>
      <c r="H3051" t="inlineStr">
        <is>
          <t xml:space="preserve">Resolved</t>
        </is>
      </c>
      <c r="I3051" t="inlineStr">
        <is>
          <t xml:space="preserve">Remarks: [Mispronunciation]
Line from script:
"Als sie eintrat, fiel ihr Blick auf einen atemberaubenden, diamantbesetzten Steinway and Sons FlÃ¼gel, der in der Mitte des Wohnzimmers funkelte."
-----
Note (if required): â€œSonsâ€_x009d_ in â€œSteinway and Sonsâ€_x009d_ is mispronounced with French pronunciation in the audio.</t>
        </is>
      </c>
      <c r="J3051" t="inlineStr">
        <is>
          <t xml:space="preserve">VOA</t>
        </is>
      </c>
      <c r="K3051" t="inlineStr">
        <is>
          <t xml:space="preserve">Mispronunciation</t>
        </is>
      </c>
      <c r="L3051" t="inlineStr">
        <is>
          <t xml:space="preserve">Mispronunciation</t>
        </is>
      </c>
      <c r="M3051" t="str">
        <f>IFERROR(IF(VLOOKUP(L3051,'Quantification'!$A:$B,2,FALSE)&amp;""="","Unclassified",VLOOKUP(L3051,'Quantification'!$A:$B,2,FALSE)),"Unclassified")</f>
        <v>Major</v>
      </c>
      <c r="N3051" t="inlineStr">
        <is>
          <t xml:space="preserve">con-khera.mirjam@pocketfm.com</t>
        </is>
      </c>
      <c r="O3051" t="inlineStr">
        <is>
          <t xml:space="preserve">Issues found in raw</t>
        </is>
      </c>
      <c r="P3051" t="str">
        <f>IF(OR(O3051="Issues found in master",O3051="Final master"),"Master",IF(OR(O3051="Ready for Master",O3051="Issues found in raw",O3051="Raw under QC",O3051="Issues resolved in raw"),"Raw","-"))</f>
        <v>Raw</v>
      </c>
      <c r="Q3051" s="13">
        <v>46261.15277777778</v>
      </c>
      <c r="R3051" t="inlineStr">
        <is>
          <t xml:space="preserve">2026-08 (Aug)</t>
        </is>
      </c>
      <c r="S3051">
        <f>IF(M3051="Not an error",0,IF(COUNTIFS($A$2:$A3051,$A3051,$D$2:$D3051,$D3051,$M$2:$M3051,"&lt;&gt;Not an error")=1,1,0))</f>
        <v>0</v>
      </c>
      <c r="T3051">
        <f>IF(M3051&lt;&gt;"Major",0,IF(COUNTIFS($A$2:$A3051,$A3051,$D$2:$D3051,$D3051,$M$2:$M3051,"Major")=1,1,0))</f>
        <v>0</v>
      </c>
      <c r="U3051">
        <f>IF(M3051&lt;&gt;"Minor",0,IF(COUNTIFS($A$2:$A3051,$A3051,$D$2:$D3051,$D3051,$M$2:$M3051,"Minor")=1,1,0))</f>
        <v>0</v>
      </c>
    </row>
    <row r="3052">
      <c r="A3052" t="inlineStr">
        <is>
          <t xml:space="preserve">9a175f97e92a638a5697307799ea3b8b8f419aac</t>
        </is>
      </c>
      <c r="B3052" t="inlineStr">
        <is>
          <t xml:space="preserve">The Miracle Heiress</t>
        </is>
      </c>
      <c r="C3052" t="inlineStr">
        <is>
          <t xml:space="preserve">Die Wundererbin</t>
        </is>
      </c>
      <c r="D3052" t="inlineStr">
        <is>
          <t xml:space="preserve">2f2087338befc91e514de3fb5af2887e872fcff8</t>
        </is>
      </c>
      <c r="E3052" t="inlineStr">
        <is>
          <t xml:space="preserve">Episode 110: Ein Familien-Fotoshooting</t>
        </is>
      </c>
      <c r="F3052">
        <v>110</v>
      </c>
      <c r="G3052" t="inlineStr">
        <is>
          <t xml:space="preserve">0:00-0:04</t>
        </is>
      </c>
      <c r="H3052" t="inlineStr">
        <is>
          <t xml:space="preserve">Resolved</t>
        </is>
      </c>
      <c r="I3052" t="inlineStr">
        <is>
          <t xml:space="preserve">Remarks: [Script Error]
Line from script:
"Beim Abendessen drehte sich immer noch alles um Auroras Klavierspiel."
-----
Note (if required): Recap / repetition issue. This line can be removed so the episode connects more smoothly to the previous scene and continues directly with the current dinner conversation.</t>
        </is>
      </c>
      <c r="J3052" t="inlineStr">
        <is>
          <t xml:space="preserve">VOA</t>
        </is>
      </c>
      <c r="K3052" t="inlineStr">
        <is>
          <t xml:space="preserve">Script Error</t>
        </is>
      </c>
      <c r="L3052" t="inlineStr">
        <is>
          <t xml:space="preserve">Script error</t>
        </is>
      </c>
      <c r="M3052" t="str">
        <f>IFERROR(IF(VLOOKUP(L3052,'Quantification'!$A:$B,2,FALSE)&amp;""="","Unclassified",VLOOKUP(L3052,'Quantification'!$A:$B,2,FALSE)),"Unclassified")</f>
        <v>Major</v>
      </c>
      <c r="N3052" t="inlineStr">
        <is>
          <t xml:space="preserve">con-khera.mirjam@pocketfm.com</t>
        </is>
      </c>
      <c r="O3052" t="inlineStr">
        <is>
          <t xml:space="preserve">Issues found in raw</t>
        </is>
      </c>
      <c r="P3052" t="str">
        <f>IF(OR(O3052="Issues found in master",O3052="Final master"),"Master",IF(OR(O3052="Ready for Master",O3052="Issues found in raw",O3052="Raw under QC",O3052="Issues resolved in raw"),"Raw","-"))</f>
        <v>Raw</v>
      </c>
      <c r="Q3052" s="13">
        <v>46261.15277777778</v>
      </c>
      <c r="R3052" t="inlineStr">
        <is>
          <t xml:space="preserve">2026-08 (Aug)</t>
        </is>
      </c>
      <c r="S3052">
        <f>IF(M3052="Not an error",0,IF(COUNTIFS($A$2:$A3052,$A3052,$D$2:$D3052,$D3052,$M$2:$M3052,"&lt;&gt;Not an error")=1,1,0))</f>
        <v>1</v>
      </c>
      <c r="T3052">
        <f>IF(M3052&lt;&gt;"Major",0,IF(COUNTIFS($A$2:$A3052,$A3052,$D$2:$D3052,$D3052,$M$2:$M3052,"Major")=1,1,0))</f>
        <v>1</v>
      </c>
      <c r="U3052">
        <f>IF(M3052&lt;&gt;"Minor",0,IF(COUNTIFS($A$2:$A3052,$A3052,$D$2:$D3052,$D3052,$M$2:$M3052,"Minor")=1,1,0))</f>
        <v>0</v>
      </c>
    </row>
    <row r="3053">
      <c r="A3053" t="inlineStr">
        <is>
          <t xml:space="preserve">9a175f97e92a638a5697307799ea3b8b8f419aac</t>
        </is>
      </c>
      <c r="B3053" t="inlineStr">
        <is>
          <t xml:space="preserve">The Miracle Heiress</t>
        </is>
      </c>
      <c r="C3053" t="inlineStr">
        <is>
          <t xml:space="preserve">Die Wundererbin</t>
        </is>
      </c>
      <c r="D3053" t="inlineStr">
        <is>
          <t xml:space="preserve">2f2087338befc91e514de3fb5af2887e872fcff8</t>
        </is>
      </c>
      <c r="E3053" t="inlineStr">
        <is>
          <t xml:space="preserve">Episode 110: Ein Familien-Fotoshooting</t>
        </is>
      </c>
      <c r="F3053">
        <v>110</v>
      </c>
      <c r="G3053" t="inlineStr">
        <is>
          <t xml:space="preserve">0:43-0:48</t>
        </is>
      </c>
      <c r="H3053" t="inlineStr">
        <is>
          <t xml:space="preserve">Resolved</t>
        </is>
      </c>
      <c r="I3053" t="inlineStr">
        <is>
          <t xml:space="preserve">Remarks: [Mispronunciation]
Line from script:
"Als Aurora ihr Spiel beendet hatte, brach der Raum in Applaus aus."
-----
Note (if required): Aurora is mispronounced as â€œAuroraahâ€_x009d_ in the audio.</t>
        </is>
      </c>
      <c r="J3053" t="inlineStr">
        <is>
          <t xml:space="preserve">VOA</t>
        </is>
      </c>
      <c r="K3053" t="inlineStr">
        <is>
          <t xml:space="preserve">Mispronunciation</t>
        </is>
      </c>
      <c r="L3053" t="inlineStr">
        <is>
          <t xml:space="preserve">Mispronunciation</t>
        </is>
      </c>
      <c r="M3053" t="str">
        <f>IFERROR(IF(VLOOKUP(L3053,'Quantification'!$A:$B,2,FALSE)&amp;""="","Unclassified",VLOOKUP(L3053,'Quantification'!$A:$B,2,FALSE)),"Unclassified")</f>
        <v>Major</v>
      </c>
      <c r="N3053" t="inlineStr">
        <is>
          <t xml:space="preserve">con-khera.mirjam@pocketfm.com</t>
        </is>
      </c>
      <c r="O3053" t="inlineStr">
        <is>
          <t xml:space="preserve">Issues found in raw</t>
        </is>
      </c>
      <c r="P3053" t="str">
        <f>IF(OR(O3053="Issues found in master",O3053="Final master"),"Master",IF(OR(O3053="Ready for Master",O3053="Issues found in raw",O3053="Raw under QC",O3053="Issues resolved in raw"),"Raw","-"))</f>
        <v>Raw</v>
      </c>
      <c r="Q3053" s="13">
        <v>46261.15277777778</v>
      </c>
      <c r="R3053" t="inlineStr">
        <is>
          <t xml:space="preserve">2026-08 (Aug)</t>
        </is>
      </c>
      <c r="S3053">
        <f>IF(M3053="Not an error",0,IF(COUNTIFS($A$2:$A3053,$A3053,$D$2:$D3053,$D3053,$M$2:$M3053,"&lt;&gt;Not an error")=1,1,0))</f>
        <v>0</v>
      </c>
      <c r="T3053">
        <f>IF(M3053&lt;&gt;"Major",0,IF(COUNTIFS($A$2:$A3053,$A3053,$D$2:$D3053,$D3053,$M$2:$M3053,"Major")=1,1,0))</f>
        <v>0</v>
      </c>
      <c r="U3053">
        <f>IF(M3053&lt;&gt;"Minor",0,IF(COUNTIFS($A$2:$A3053,$A3053,$D$2:$D3053,$D3053,$M$2:$M3053,"Minor")=1,1,0))</f>
        <v>0</v>
      </c>
    </row>
    <row r="3054">
      <c r="A3054" t="inlineStr">
        <is>
          <t xml:space="preserve">9a175f97e92a638a5697307799ea3b8b8f419aac</t>
        </is>
      </c>
      <c r="B3054" t="inlineStr">
        <is>
          <t xml:space="preserve">The Miracle Heiress</t>
        </is>
      </c>
      <c r="C3054" t="inlineStr">
        <is>
          <t xml:space="preserve">Die Wundererbin</t>
        </is>
      </c>
      <c r="D3054" t="inlineStr">
        <is>
          <t xml:space="preserve">2f2087338befc91e514de3fb5af2887e872fcff8</t>
        </is>
      </c>
      <c r="E3054" t="inlineStr">
        <is>
          <t xml:space="preserve">Episode 110: Ein Familien-Fotoshooting</t>
        </is>
      </c>
      <c r="F3054">
        <v>110</v>
      </c>
      <c r="G3054" t="inlineStr">
        <is>
          <t xml:space="preserve">1:08-1:15</t>
        </is>
      </c>
      <c r="H3054" t="inlineStr">
        <is>
          <t xml:space="preserve">Resolved</t>
        </is>
      </c>
      <c r="I3054" t="inlineStr">
        <is>
          <t xml:space="preserve">Remarks: [Mispronunciation]
Line from script:
"Die Angestellten drÃ¤ngten sich um Aurora und Ã¼berhÃ¤uften sie mit Lob. Aurora lÃ¤chelte herzlich."
-----
Note (if required): Aurora is mispronounced as â€œAuroraahâ€_x009d_ in the audio.</t>
        </is>
      </c>
      <c r="J3054" t="inlineStr">
        <is>
          <t xml:space="preserve">VOA</t>
        </is>
      </c>
      <c r="K3054" t="inlineStr">
        <is>
          <t xml:space="preserve">Mispronunciation</t>
        </is>
      </c>
      <c r="L3054" t="inlineStr">
        <is>
          <t xml:space="preserve">Mispronunciation</t>
        </is>
      </c>
      <c r="M3054" t="str">
        <f>IFERROR(IF(VLOOKUP(L3054,'Quantification'!$A:$B,2,FALSE)&amp;""="","Unclassified",VLOOKUP(L3054,'Quantification'!$A:$B,2,FALSE)),"Unclassified")</f>
        <v>Major</v>
      </c>
      <c r="N3054" t="inlineStr">
        <is>
          <t xml:space="preserve">con-khera.mirjam@pocketfm.com</t>
        </is>
      </c>
      <c r="O3054" t="inlineStr">
        <is>
          <t xml:space="preserve">Issues found in raw</t>
        </is>
      </c>
      <c r="P3054" t="str">
        <f>IF(OR(O3054="Issues found in master",O3054="Final master"),"Master",IF(OR(O3054="Ready for Master",O3054="Issues found in raw",O3054="Raw under QC",O3054="Issues resolved in raw"),"Raw","-"))</f>
        <v>Raw</v>
      </c>
      <c r="Q3054" s="13">
        <v>46261.15277777778</v>
      </c>
      <c r="R3054" t="inlineStr">
        <is>
          <t xml:space="preserve">2026-08 (Aug)</t>
        </is>
      </c>
      <c r="S3054">
        <f>IF(M3054="Not an error",0,IF(COUNTIFS($A$2:$A3054,$A3054,$D$2:$D3054,$D3054,$M$2:$M3054,"&lt;&gt;Not an error")=1,1,0))</f>
        <v>0</v>
      </c>
      <c r="T3054">
        <f>IF(M3054&lt;&gt;"Major",0,IF(COUNTIFS($A$2:$A3054,$A3054,$D$2:$D3054,$D3054,$M$2:$M3054,"Major")=1,1,0))</f>
        <v>0</v>
      </c>
      <c r="U3054">
        <f>IF(M3054&lt;&gt;"Minor",0,IF(COUNTIFS($A$2:$A3054,$A3054,$D$2:$D3054,$D3054,$M$2:$M3054,"Minor")=1,1,0))</f>
        <v>0</v>
      </c>
    </row>
    <row r="3055">
      <c r="A3055" t="inlineStr">
        <is>
          <t xml:space="preserve">9a175f97e92a638a5697307799ea3b8b8f419aac</t>
        </is>
      </c>
      <c r="B3055" t="inlineStr">
        <is>
          <t xml:space="preserve">The Miracle Heiress</t>
        </is>
      </c>
      <c r="C3055" t="inlineStr">
        <is>
          <t xml:space="preserve">Die Wundererbin</t>
        </is>
      </c>
      <c r="D3055" t="inlineStr">
        <is>
          <t xml:space="preserve">2f2087338befc91e514de3fb5af2887e872fcff8</t>
        </is>
      </c>
      <c r="E3055" t="inlineStr">
        <is>
          <t xml:space="preserve">Episode 110: Ein Familien-Fotoshooting</t>
        </is>
      </c>
      <c r="F3055">
        <v>110</v>
      </c>
      <c r="G3055" t="inlineStr">
        <is>
          <t xml:space="preserve">1:39-1:43</t>
        </is>
      </c>
      <c r="H3055" t="inlineStr">
        <is>
          <t xml:space="preserve">Resolved</t>
        </is>
      </c>
      <c r="I3055" t="inlineStr">
        <is>
          <t xml:space="preserve">Remarks: [Mispronunciation]
Line from script:
"Auroras KÃ¶nnen war dem Nadjas um Lichtjahre voraus."
-----
Note (if required): Aurora is mispronounced as â€œAuroraahâ€_x009d_ in the audio.</t>
        </is>
      </c>
      <c r="J3055" t="inlineStr">
        <is>
          <t xml:space="preserve">VOA</t>
        </is>
      </c>
      <c r="K3055" t="inlineStr">
        <is>
          <t xml:space="preserve">Mispronunciation</t>
        </is>
      </c>
      <c r="L3055" t="inlineStr">
        <is>
          <t xml:space="preserve">Mispronunciation</t>
        </is>
      </c>
      <c r="M3055" t="str">
        <f>IFERROR(IF(VLOOKUP(L3055,'Quantification'!$A:$B,2,FALSE)&amp;""="","Unclassified",VLOOKUP(L3055,'Quantification'!$A:$B,2,FALSE)),"Unclassified")</f>
        <v>Major</v>
      </c>
      <c r="N3055" t="inlineStr">
        <is>
          <t xml:space="preserve">con-khera.mirjam@pocketfm.com</t>
        </is>
      </c>
      <c r="O3055" t="inlineStr">
        <is>
          <t xml:space="preserve">Issues found in raw</t>
        </is>
      </c>
      <c r="P3055" t="str">
        <f>IF(OR(O3055="Issues found in master",O3055="Final master"),"Master",IF(OR(O3055="Ready for Master",O3055="Issues found in raw",O3055="Raw under QC",O3055="Issues resolved in raw"),"Raw","-"))</f>
        <v>Raw</v>
      </c>
      <c r="Q3055" s="13">
        <v>46261.15277777778</v>
      </c>
      <c r="R3055" t="inlineStr">
        <is>
          <t xml:space="preserve">2026-08 (Aug)</t>
        </is>
      </c>
      <c r="S3055">
        <f>IF(M3055="Not an error",0,IF(COUNTIFS($A$2:$A3055,$A3055,$D$2:$D3055,$D3055,$M$2:$M3055,"&lt;&gt;Not an error")=1,1,0))</f>
        <v>0</v>
      </c>
      <c r="T3055">
        <f>IF(M3055&lt;&gt;"Major",0,IF(COUNTIFS($A$2:$A3055,$A3055,$D$2:$D3055,$D3055,$M$2:$M3055,"Major")=1,1,0))</f>
        <v>0</v>
      </c>
      <c r="U3055">
        <f>IF(M3055&lt;&gt;"Minor",0,IF(COUNTIFS($A$2:$A3055,$A3055,$D$2:$D3055,$D3055,$M$2:$M3055,"Minor")=1,1,0))</f>
        <v>0</v>
      </c>
    </row>
    <row r="3056">
      <c r="A3056" t="inlineStr">
        <is>
          <t xml:space="preserve">9a175f97e92a638a5697307799ea3b8b8f419aac</t>
        </is>
      </c>
      <c r="B3056" t="inlineStr">
        <is>
          <t xml:space="preserve">The Miracle Heiress</t>
        </is>
      </c>
      <c r="C3056" t="inlineStr">
        <is>
          <t xml:space="preserve">Die Wundererbin</t>
        </is>
      </c>
      <c r="D3056" t="inlineStr">
        <is>
          <t xml:space="preserve">2f2087338befc91e514de3fb5af2887e872fcff8</t>
        </is>
      </c>
      <c r="E3056" t="inlineStr">
        <is>
          <t xml:space="preserve">Episode 110: Ein Familien-Fotoshooting</t>
        </is>
      </c>
      <c r="F3056">
        <v>110</v>
      </c>
      <c r="G3056" t="inlineStr">
        <is>
          <t xml:space="preserve">1:51-2:01</t>
        </is>
      </c>
      <c r="H3056" t="inlineStr">
        <is>
          <t xml:space="preserve">Resolved</t>
        </is>
      </c>
      <c r="I3056" t="inlineStr">
        <is>
          <t xml:space="preserve">Remarks: [Mispronunciation]
Line from script:
"Sie stand abseits, während ein bitterer Cocktail aus Wut und Eifersucht in ihr brodelte, als sie zusah, wie die Angestellten Aurora umschmeichelten."
-----
Note (if required): Aurora is mispronounced in the audio.</t>
        </is>
      </c>
      <c r="J3056" t="inlineStr">
        <is>
          <t xml:space="preserve">VOA</t>
        </is>
      </c>
      <c r="K3056" t="inlineStr">
        <is>
          <t xml:space="preserve">Mispronunciation</t>
        </is>
      </c>
      <c r="L3056" t="inlineStr">
        <is>
          <t xml:space="preserve">Mispronunciation</t>
        </is>
      </c>
      <c r="M3056" t="str">
        <f>IFERROR(IF(VLOOKUP(L3056,'Quantification'!$A:$B,2,FALSE)&amp;""="","Unclassified",VLOOKUP(L3056,'Quantification'!$A:$B,2,FALSE)),"Unclassified")</f>
        <v>Major</v>
      </c>
      <c r="N3056" t="inlineStr">
        <is>
          <t xml:space="preserve">con-khera.mirjam@pocketfm.com</t>
        </is>
      </c>
      <c r="O3056" t="inlineStr">
        <is>
          <t xml:space="preserve">Issues found in raw</t>
        </is>
      </c>
      <c r="P3056" t="str">
        <f>IF(OR(O3056="Issues found in master",O3056="Final master"),"Master",IF(OR(O3056="Ready for Master",O3056="Issues found in raw",O3056="Raw under QC",O3056="Issues resolved in raw"),"Raw","-"))</f>
        <v>Raw</v>
      </c>
      <c r="Q3056" s="13">
        <v>46261.15277777778</v>
      </c>
      <c r="R3056" t="inlineStr">
        <is>
          <t xml:space="preserve">2026-08 (Aug)</t>
        </is>
      </c>
      <c r="S3056">
        <f>IF(M3056="Not an error",0,IF(COUNTIFS($A$2:$A3056,$A3056,$D$2:$D3056,$D3056,$M$2:$M3056,"&lt;&gt;Not an error")=1,1,0))</f>
        <v>0</v>
      </c>
      <c r="T3056">
        <f>IF(M3056&lt;&gt;"Major",0,IF(COUNTIFS($A$2:$A3056,$A3056,$D$2:$D3056,$D3056,$M$2:$M3056,"Major")=1,1,0))</f>
        <v>0</v>
      </c>
      <c r="U3056">
        <f>IF(M3056&lt;&gt;"Minor",0,IF(COUNTIFS($A$2:$A3056,$A3056,$D$2:$D3056,$D3056,$M$2:$M3056,"Minor")=1,1,0))</f>
        <v>0</v>
      </c>
    </row>
    <row r="3057">
      <c r="A3057" t="inlineStr">
        <is>
          <t xml:space="preserve">9a175f97e92a638a5697307799ea3b8b8f419aac</t>
        </is>
      </c>
      <c r="B3057" t="inlineStr">
        <is>
          <t xml:space="preserve">The Miracle Heiress</t>
        </is>
      </c>
      <c r="C3057" t="inlineStr">
        <is>
          <t xml:space="preserve">Die Wundererbin</t>
        </is>
      </c>
      <c r="D3057" t="inlineStr">
        <is>
          <t xml:space="preserve">2f2087338befc91e514de3fb5af2887e872fcff8</t>
        </is>
      </c>
      <c r="E3057" t="inlineStr">
        <is>
          <t xml:space="preserve">Episode 110: Ein Familien-Fotoshooting</t>
        </is>
      </c>
      <c r="F3057">
        <v>110</v>
      </c>
      <c r="G3057" t="inlineStr">
        <is>
          <t xml:space="preserve">2:09-2:19</t>
        </is>
      </c>
      <c r="H3057" t="inlineStr">
        <is>
          <t xml:space="preserve">Resolved</t>
        </is>
      </c>
      <c r="I3057" t="inlineStr">
        <is>
          <t xml:space="preserve">Remarks: [Mispronunciation]
Line from script:
"â€žAurora und dieses Klavier passen perfekt zusammenâ€œ, sagte Seraphina, die ihre Tochter die ganze Zeit gefilmt und fotografiert hatte."
-----
Note (if required): Aurora is mispronounced as â€œAuroraahâ€_x009d_ in the audio.</t>
        </is>
      </c>
      <c r="J3057" t="inlineStr">
        <is>
          <t xml:space="preserve">VOA</t>
        </is>
      </c>
      <c r="K3057" t="inlineStr">
        <is>
          <t xml:space="preserve">Mispronunciation</t>
        </is>
      </c>
      <c r="L3057" t="inlineStr">
        <is>
          <t xml:space="preserve">Mispronunciation</t>
        </is>
      </c>
      <c r="M3057" t="str">
        <f>IFERROR(IF(VLOOKUP(L3057,'Quantification'!$A:$B,2,FALSE)&amp;""="","Unclassified",VLOOKUP(L3057,'Quantification'!$A:$B,2,FALSE)),"Unclassified")</f>
        <v>Major</v>
      </c>
      <c r="N3057" t="inlineStr">
        <is>
          <t xml:space="preserve">con-khera.mirjam@pocketfm.com</t>
        </is>
      </c>
      <c r="O3057" t="inlineStr">
        <is>
          <t xml:space="preserve">Issues found in raw</t>
        </is>
      </c>
      <c r="P3057" t="str">
        <f>IF(OR(O3057="Issues found in master",O3057="Final master"),"Master",IF(OR(O3057="Ready for Master",O3057="Issues found in raw",O3057="Raw under QC",O3057="Issues resolved in raw"),"Raw","-"))</f>
        <v>Raw</v>
      </c>
      <c r="Q3057" s="13">
        <v>46261.15277777778</v>
      </c>
      <c r="R3057" t="inlineStr">
        <is>
          <t xml:space="preserve">2026-08 (Aug)</t>
        </is>
      </c>
      <c r="S3057">
        <f>IF(M3057="Not an error",0,IF(COUNTIFS($A$2:$A3057,$A3057,$D$2:$D3057,$D3057,$M$2:$M3057,"&lt;&gt;Not an error")=1,1,0))</f>
        <v>0</v>
      </c>
      <c r="T3057">
        <f>IF(M3057&lt;&gt;"Major",0,IF(COUNTIFS($A$2:$A3057,$A3057,$D$2:$D3057,$D3057,$M$2:$M3057,"Major")=1,1,0))</f>
        <v>0</v>
      </c>
      <c r="U3057">
        <f>IF(M3057&lt;&gt;"Minor",0,IF(COUNTIFS($A$2:$A3057,$A3057,$D$2:$D3057,$D3057,$M$2:$M3057,"Minor")=1,1,0))</f>
        <v>0</v>
      </c>
    </row>
    <row r="3058">
      <c r="A3058" t="inlineStr">
        <is>
          <t xml:space="preserve">9a175f97e92a638a5697307799ea3b8b8f419aac</t>
        </is>
      </c>
      <c r="B3058" t="inlineStr">
        <is>
          <t xml:space="preserve">The Miracle Heiress</t>
        </is>
      </c>
      <c r="C3058" t="inlineStr">
        <is>
          <t xml:space="preserve">Die Wundererbin</t>
        </is>
      </c>
      <c r="D3058" t="inlineStr">
        <is>
          <t xml:space="preserve">2f2087338befc91e514de3fb5af2887e872fcff8</t>
        </is>
      </c>
      <c r="E3058" t="inlineStr">
        <is>
          <t xml:space="preserve">Episode 110: Ein Familien-Fotoshooting</t>
        </is>
      </c>
      <c r="F3058">
        <v>110</v>
      </c>
      <c r="G3058" t="inlineStr">
        <is>
          <t xml:space="preserve">2:31-2:37</t>
        </is>
      </c>
      <c r="H3058" t="inlineStr">
        <is>
          <t xml:space="preserve">Resolved</t>
        </is>
      </c>
      <c r="I3058" t="inlineStr">
        <is>
          <t xml:space="preserve">Remarks: [Mispronunciation]
Line from script:
"â€žLasst dieses Klavier in Auroras Zimmer bringenâ€œ, verkÃ¼ndete Steven glÃ¼cklich."
-----
Note (if required): Aurora is mispronounced as â€œAuroraahâ€_x009d_ in the audio.</t>
        </is>
      </c>
      <c r="J3058" t="inlineStr">
        <is>
          <t xml:space="preserve">VOA</t>
        </is>
      </c>
      <c r="K3058" t="inlineStr">
        <is>
          <t xml:space="preserve">Mispronunciation</t>
        </is>
      </c>
      <c r="L3058" t="inlineStr">
        <is>
          <t xml:space="preserve">Mispronunciation</t>
        </is>
      </c>
      <c r="M3058" t="str">
        <f>IFERROR(IF(VLOOKUP(L3058,'Quantification'!$A:$B,2,FALSE)&amp;""="","Unclassified",VLOOKUP(L3058,'Quantification'!$A:$B,2,FALSE)),"Unclassified")</f>
        <v>Major</v>
      </c>
      <c r="N3058" t="inlineStr">
        <is>
          <t xml:space="preserve">con-khera.mirjam@pocketfm.com</t>
        </is>
      </c>
      <c r="O3058" t="inlineStr">
        <is>
          <t xml:space="preserve">Issues found in raw</t>
        </is>
      </c>
      <c r="P3058" t="str">
        <f>IF(OR(O3058="Issues found in master",O3058="Final master"),"Master",IF(OR(O3058="Ready for Master",O3058="Issues found in raw",O3058="Raw under QC",O3058="Issues resolved in raw"),"Raw","-"))</f>
        <v>Raw</v>
      </c>
      <c r="Q3058" s="13">
        <v>46261.15277777778</v>
      </c>
      <c r="R3058" t="inlineStr">
        <is>
          <t xml:space="preserve">2026-08 (Aug)</t>
        </is>
      </c>
      <c r="S3058">
        <f>IF(M3058="Not an error",0,IF(COUNTIFS($A$2:$A3058,$A3058,$D$2:$D3058,$D3058,$M$2:$M3058,"&lt;&gt;Not an error")=1,1,0))</f>
        <v>0</v>
      </c>
      <c r="T3058">
        <f>IF(M3058&lt;&gt;"Major",0,IF(COUNTIFS($A$2:$A3058,$A3058,$D$2:$D3058,$D3058,$M$2:$M3058,"Major")=1,1,0))</f>
        <v>0</v>
      </c>
      <c r="U3058">
        <f>IF(M3058&lt;&gt;"Minor",0,IF(COUNTIFS($A$2:$A3058,$A3058,$D$2:$D3058,$D3058,$M$2:$M3058,"Minor")=1,1,0))</f>
        <v>0</v>
      </c>
    </row>
    <row r="3059">
      <c r="A3059" t="inlineStr">
        <is>
          <t xml:space="preserve">9a175f97e92a638a5697307799ea3b8b8f419aac</t>
        </is>
      </c>
      <c r="B3059" t="inlineStr">
        <is>
          <t xml:space="preserve">The Miracle Heiress</t>
        </is>
      </c>
      <c r="C3059" t="inlineStr">
        <is>
          <t xml:space="preserve">Die Wundererbin</t>
        </is>
      </c>
      <c r="D3059" t="inlineStr">
        <is>
          <t xml:space="preserve">2f2087338befc91e514de3fb5af2887e872fcff8</t>
        </is>
      </c>
      <c r="E3059" t="inlineStr">
        <is>
          <t xml:space="preserve">Episode 110: Ein Familien-Fotoshooting</t>
        </is>
      </c>
      <c r="F3059">
        <v>110</v>
      </c>
      <c r="G3059" t="inlineStr">
        <is>
          <t xml:space="preserve">2:39-2:44</t>
        </is>
      </c>
      <c r="H3059" t="inlineStr">
        <is>
          <t xml:space="preserve">Resolved</t>
        </is>
      </c>
      <c r="I3059" t="inlineStr">
        <is>
          <t xml:space="preserve">Remarks: [Mispronunciation]
Line from script:
"Mach dir keine Sorgen um die Instandhaltung, Aurora, wir kÃ¼mmern uns darum."
-----
Note (if required): Aurora is mispronounced as â€œAuroraahâ€_x009d_ in the audio.</t>
        </is>
      </c>
      <c r="J3059" t="inlineStr">
        <is>
          <t xml:space="preserve">VOA</t>
        </is>
      </c>
      <c r="K3059" t="inlineStr">
        <is>
          <t xml:space="preserve">Mispronunciation</t>
        </is>
      </c>
      <c r="L3059" t="inlineStr">
        <is>
          <t xml:space="preserve">Mispronunciation</t>
        </is>
      </c>
      <c r="M3059" t="str">
        <f>IFERROR(IF(VLOOKUP(L3059,'Quantification'!$A:$B,2,FALSE)&amp;""="","Unclassified",VLOOKUP(L3059,'Quantification'!$A:$B,2,FALSE)),"Unclassified")</f>
        <v>Major</v>
      </c>
      <c r="N3059" t="inlineStr">
        <is>
          <t xml:space="preserve">con-khera.mirjam@pocketfm.com</t>
        </is>
      </c>
      <c r="O3059" t="inlineStr">
        <is>
          <t xml:space="preserve">Issues found in raw</t>
        </is>
      </c>
      <c r="P3059" t="str">
        <f>IF(OR(O3059="Issues found in master",O3059="Final master"),"Master",IF(OR(O3059="Ready for Master",O3059="Issues found in raw",O3059="Raw under QC",O3059="Issues resolved in raw"),"Raw","-"))</f>
        <v>Raw</v>
      </c>
      <c r="Q3059" s="13">
        <v>46261.15277777778</v>
      </c>
      <c r="R3059" t="inlineStr">
        <is>
          <t xml:space="preserve">2026-08 (Aug)</t>
        </is>
      </c>
      <c r="S3059">
        <f>IF(M3059="Not an error",0,IF(COUNTIFS($A$2:$A3059,$A3059,$D$2:$D3059,$D3059,$M$2:$M3059,"&lt;&gt;Not an error")=1,1,0))</f>
        <v>0</v>
      </c>
      <c r="T3059">
        <f>IF(M3059&lt;&gt;"Major",0,IF(COUNTIFS($A$2:$A3059,$A3059,$D$2:$D3059,$D3059,$M$2:$M3059,"Major")=1,1,0))</f>
        <v>0</v>
      </c>
      <c r="U3059">
        <f>IF(M3059&lt;&gt;"Minor",0,IF(COUNTIFS($A$2:$A3059,$A3059,$D$2:$D3059,$D3059,$M$2:$M3059,"Minor")=1,1,0))</f>
        <v>0</v>
      </c>
    </row>
    <row r="3060">
      <c r="A3060" t="inlineStr">
        <is>
          <t xml:space="preserve">9a175f97e92a638a5697307799ea3b8b8f419aac</t>
        </is>
      </c>
      <c r="B3060" t="inlineStr">
        <is>
          <t xml:space="preserve">The Miracle Heiress</t>
        </is>
      </c>
      <c r="C3060" t="inlineStr">
        <is>
          <t xml:space="preserve">Die Wundererbin</t>
        </is>
      </c>
      <c r="D3060" t="inlineStr">
        <is>
          <t xml:space="preserve">2f2087338befc91e514de3fb5af2887e872fcff8</t>
        </is>
      </c>
      <c r="E3060" t="inlineStr">
        <is>
          <t xml:space="preserve">Episode 110: Ein Familien-Fotoshooting</t>
        </is>
      </c>
      <c r="F3060">
        <v>110</v>
      </c>
      <c r="G3060" t="inlineStr">
        <is>
          <t xml:space="preserve">2:44-2:51</t>
        </is>
      </c>
      <c r="H3060" t="inlineStr">
        <is>
          <t xml:space="preserve">Resolved</t>
        </is>
      </c>
      <c r="I3060" t="inlineStr">
        <is>
          <t xml:space="preserve">Remarks: [Mispronunciation]
Line from script:
"Aurora nickte und zog zwei kleine FlÃ¤schchen aus ihrer Tasche, Geschenke, die sie aus dem Labor mitgebracht hatte."
-----
Note (if required): Aurora is mispronounced as â€œAuroraahâ€_x009d_ in the audio.</t>
        </is>
      </c>
      <c r="J3060" t="inlineStr">
        <is>
          <t xml:space="preserve">VOA</t>
        </is>
      </c>
      <c r="K3060" t="inlineStr">
        <is>
          <t xml:space="preserve">Mispronunciation</t>
        </is>
      </c>
      <c r="L3060" t="inlineStr">
        <is>
          <t xml:space="preserve">Mispronunciation</t>
        </is>
      </c>
      <c r="M3060" t="str">
        <f>IFERROR(IF(VLOOKUP(L3060,'Quantification'!$A:$B,2,FALSE)&amp;""="","Unclassified",VLOOKUP(L3060,'Quantification'!$A:$B,2,FALSE)),"Unclassified")</f>
        <v>Major</v>
      </c>
      <c r="N3060" t="inlineStr">
        <is>
          <t xml:space="preserve">con-khera.mirjam@pocketfm.com</t>
        </is>
      </c>
      <c r="O3060" t="inlineStr">
        <is>
          <t xml:space="preserve">Issues found in raw</t>
        </is>
      </c>
      <c r="P3060" t="str">
        <f>IF(OR(O3060="Issues found in master",O3060="Final master"),"Master",IF(OR(O3060="Ready for Master",O3060="Issues found in raw",O3060="Raw under QC",O3060="Issues resolved in raw"),"Raw","-"))</f>
        <v>Raw</v>
      </c>
      <c r="Q3060" s="13">
        <v>46261.15277777778</v>
      </c>
      <c r="R3060" t="inlineStr">
        <is>
          <t xml:space="preserve">2026-08 (Aug)</t>
        </is>
      </c>
      <c r="S3060">
        <f>IF(M3060="Not an error",0,IF(COUNTIFS($A$2:$A3060,$A3060,$D$2:$D3060,$D3060,$M$2:$M3060,"&lt;&gt;Not an error")=1,1,0))</f>
        <v>0</v>
      </c>
      <c r="T3060">
        <f>IF(M3060&lt;&gt;"Major",0,IF(COUNTIFS($A$2:$A3060,$A3060,$D$2:$D3060,$D3060,$M$2:$M3060,"Major")=1,1,0))</f>
        <v>0</v>
      </c>
      <c r="U3060">
        <f>IF(M3060&lt;&gt;"Minor",0,IF(COUNTIFS($A$2:$A3060,$A3060,$D$2:$D3060,$D3060,$M$2:$M3060,"Minor")=1,1,0))</f>
        <v>0</v>
      </c>
    </row>
    <row r="3061">
      <c r="A3061" t="inlineStr">
        <is>
          <t xml:space="preserve">9a175f97e92a638a5697307799ea3b8b8f419aac</t>
        </is>
      </c>
      <c r="B3061" t="inlineStr">
        <is>
          <t xml:space="preserve">The Miracle Heiress</t>
        </is>
      </c>
      <c r="C3061" t="inlineStr">
        <is>
          <t xml:space="preserve">Die Wundererbin</t>
        </is>
      </c>
      <c r="D3061" t="inlineStr">
        <is>
          <t xml:space="preserve">2f2087338befc91e514de3fb5af2887e872fcff8</t>
        </is>
      </c>
      <c r="E3061" t="inlineStr">
        <is>
          <t xml:space="preserve">Episode 110: Ein Familien-Fotoshooting</t>
        </is>
      </c>
      <c r="F3061">
        <v>110</v>
      </c>
      <c r="G3061" t="inlineStr">
        <is>
          <t xml:space="preserve">4:05-4:09</t>
        </is>
      </c>
      <c r="H3061" t="inlineStr">
        <is>
          <t xml:space="preserve">Resolved</t>
        </is>
      </c>
      <c r="I3061" t="inlineStr">
        <is>
          <t xml:space="preserve">Remarks: [Mispronunciation]
Line from script:
"Sie sah Aurora mit liebevollen Augen an."
-----
Note (if required): Aurora is mispronounced as â€œAuroraahâ€_x009d_ in the audio.</t>
        </is>
      </c>
      <c r="J3061" t="inlineStr">
        <is>
          <t xml:space="preserve">VOA</t>
        </is>
      </c>
      <c r="K3061" t="inlineStr">
        <is>
          <t xml:space="preserve">Mispronunciation</t>
        </is>
      </c>
      <c r="L3061" t="inlineStr">
        <is>
          <t xml:space="preserve">Mispronunciation</t>
        </is>
      </c>
      <c r="M3061" t="str">
        <f>IFERROR(IF(VLOOKUP(L3061,'Quantification'!$A:$B,2,FALSE)&amp;""="","Unclassified",VLOOKUP(L3061,'Quantification'!$A:$B,2,FALSE)),"Unclassified")</f>
        <v>Major</v>
      </c>
      <c r="N3061" t="inlineStr">
        <is>
          <t xml:space="preserve">con-khera.mirjam@pocketfm.com</t>
        </is>
      </c>
      <c r="O3061" t="inlineStr">
        <is>
          <t xml:space="preserve">Issues found in raw</t>
        </is>
      </c>
      <c r="P3061" t="str">
        <f>IF(OR(O3061="Issues found in master",O3061="Final master"),"Master",IF(OR(O3061="Ready for Master",O3061="Issues found in raw",O3061="Raw under QC",O3061="Issues resolved in raw"),"Raw","-"))</f>
        <v>Raw</v>
      </c>
      <c r="Q3061" s="13">
        <v>46261.15277777778</v>
      </c>
      <c r="R3061" t="inlineStr">
        <is>
          <t xml:space="preserve">2026-08 (Aug)</t>
        </is>
      </c>
      <c r="S3061">
        <f>IF(M3061="Not an error",0,IF(COUNTIFS($A$2:$A3061,$A3061,$D$2:$D3061,$D3061,$M$2:$M3061,"&lt;&gt;Not an error")=1,1,0))</f>
        <v>0</v>
      </c>
      <c r="T3061">
        <f>IF(M3061&lt;&gt;"Major",0,IF(COUNTIFS($A$2:$A3061,$A3061,$D$2:$D3061,$D3061,$M$2:$M3061,"Major")=1,1,0))</f>
        <v>0</v>
      </c>
      <c r="U3061">
        <f>IF(M3061&lt;&gt;"Minor",0,IF(COUNTIFS($A$2:$A3061,$A3061,$D$2:$D3061,$D3061,$M$2:$M3061,"Minor")=1,1,0))</f>
        <v>0</v>
      </c>
    </row>
    <row r="3062">
      <c r="A3062" t="inlineStr">
        <is>
          <t xml:space="preserve">9a175f97e92a638a5697307799ea3b8b8f419aac</t>
        </is>
      </c>
      <c r="B3062" t="inlineStr">
        <is>
          <t xml:space="preserve">The Miracle Heiress</t>
        </is>
      </c>
      <c r="C3062" t="inlineStr">
        <is>
          <t xml:space="preserve">Die Wundererbin</t>
        </is>
      </c>
      <c r="D3062" t="inlineStr">
        <is>
          <t xml:space="preserve">2f2087338befc91e514de3fb5af2887e872fcff8</t>
        </is>
      </c>
      <c r="E3062" t="inlineStr">
        <is>
          <t xml:space="preserve">Episode 110: Ein Familien-Fotoshooting</t>
        </is>
      </c>
      <c r="F3062">
        <v>110</v>
      </c>
      <c r="G3062" t="inlineStr">
        <is>
          <t xml:space="preserve">4:13-4:17</t>
        </is>
      </c>
      <c r="H3062" t="inlineStr">
        <is>
          <t xml:space="preserve">Resolved</t>
        </is>
      </c>
      <c r="I3062" t="inlineStr">
        <is>
          <t xml:space="preserve">Remarks: [Mispronunciation]
Line from script:
"â€žDas ist das erste Geschenk, das Aurora mir gemacht hat."
-----
Note (if required): Aurora is mispronounced as â€œAuroraahâ€_x009d_ in the audio.</t>
        </is>
      </c>
      <c r="J3062" t="inlineStr">
        <is>
          <t xml:space="preserve">VOA</t>
        </is>
      </c>
      <c r="K3062" t="inlineStr">
        <is>
          <t xml:space="preserve">Mispronunciation</t>
        </is>
      </c>
      <c r="L3062" t="inlineStr">
        <is>
          <t xml:space="preserve">Mispronunciation</t>
        </is>
      </c>
      <c r="M3062" t="str">
        <f>IFERROR(IF(VLOOKUP(L3062,'Quantification'!$A:$B,2,FALSE)&amp;""="","Unclassified",VLOOKUP(L3062,'Quantification'!$A:$B,2,FALSE)),"Unclassified")</f>
        <v>Major</v>
      </c>
      <c r="N3062" t="inlineStr">
        <is>
          <t xml:space="preserve">con-khera.mirjam@pocketfm.com</t>
        </is>
      </c>
      <c r="O3062" t="inlineStr">
        <is>
          <t xml:space="preserve">Issues found in raw</t>
        </is>
      </c>
      <c r="P3062" t="str">
        <f>IF(OR(O3062="Issues found in master",O3062="Final master"),"Master",IF(OR(O3062="Ready for Master",O3062="Issues found in raw",O3062="Raw under QC",O3062="Issues resolved in raw"),"Raw","-"))</f>
        <v>Raw</v>
      </c>
      <c r="Q3062" s="13">
        <v>46261.15277777778</v>
      </c>
      <c r="R3062" t="inlineStr">
        <is>
          <t xml:space="preserve">2026-08 (Aug)</t>
        </is>
      </c>
      <c r="S3062">
        <f>IF(M3062="Not an error",0,IF(COUNTIFS($A$2:$A3062,$A3062,$D$2:$D3062,$D3062,$M$2:$M3062,"&lt;&gt;Not an error")=1,1,0))</f>
        <v>0</v>
      </c>
      <c r="T3062">
        <f>IF(M3062&lt;&gt;"Major",0,IF(COUNTIFS($A$2:$A3062,$A3062,$D$2:$D3062,$D3062,$M$2:$M3062,"Major")=1,1,0))</f>
        <v>0</v>
      </c>
      <c r="U3062">
        <f>IF(M3062&lt;&gt;"Minor",0,IF(COUNTIFS($A$2:$A3062,$A3062,$D$2:$D3062,$D3062,$M$2:$M3062,"Minor")=1,1,0))</f>
        <v>0</v>
      </c>
    </row>
    <row r="3063">
      <c r="A3063" t="inlineStr">
        <is>
          <t xml:space="preserve">9a175f97e92a638a5697307799ea3b8b8f419aac</t>
        </is>
      </c>
      <c r="B3063" t="inlineStr">
        <is>
          <t xml:space="preserve">The Miracle Heiress</t>
        </is>
      </c>
      <c r="C3063" t="inlineStr">
        <is>
          <t xml:space="preserve">Die Wundererbin</t>
        </is>
      </c>
      <c r="D3063" t="inlineStr">
        <is>
          <t xml:space="preserve">2f2087338befc91e514de3fb5af2887e872fcff8</t>
        </is>
      </c>
      <c r="E3063" t="inlineStr">
        <is>
          <t xml:space="preserve">Episode 110: Ein Familien-Fotoshooting</t>
        </is>
      </c>
      <c r="F3063">
        <v>110</v>
      </c>
      <c r="G3063" t="inlineStr">
        <is>
          <t xml:space="preserve">5:56-6:04</t>
        </is>
      </c>
      <c r="H3063" t="inlineStr">
        <is>
          <t xml:space="preserve">Resolved</t>
        </is>
      </c>
      <c r="I3063" t="inlineStr">
        <is>
          <t xml:space="preserve">Remarks: [Script Error]
Line from script:
"Unterdessen war es auf der anderen Seite der Stadt zwanzig Uhr, aber das GebÃ¤ude der Hawthorne Gruppe war immer noch hell erleuchtet wie ein Weihnachtsbaum."
-----
Note (if required): Logic / wording issue. â€œUnterdessenâ€_x009d_ and â€œauf der anderen Seite der Stadtâ€_x009d_ make the time reference sound odd, since it is of course the same time elsewhere in the city. Suggested: â€œUm zwanzig Uhr war das GebÃ¤ude der Hawthorne Group immer noch hell erleuchtet wie ein Weihnachtsbaum.â€_x009d_</t>
        </is>
      </c>
      <c r="J3063" t="inlineStr">
        <is>
          <t xml:space="preserve">VOA</t>
        </is>
      </c>
      <c r="K3063" t="inlineStr">
        <is>
          <t xml:space="preserve">Script Error</t>
        </is>
      </c>
      <c r="L3063" t="inlineStr">
        <is>
          <t xml:space="preserve">Script error</t>
        </is>
      </c>
      <c r="M3063" t="str">
        <f>IFERROR(IF(VLOOKUP(L3063,'Quantification'!$A:$B,2,FALSE)&amp;""="","Unclassified",VLOOKUP(L3063,'Quantification'!$A:$B,2,FALSE)),"Unclassified")</f>
        <v>Major</v>
      </c>
      <c r="N3063" t="inlineStr">
        <is>
          <t xml:space="preserve">con-khera.mirjam@pocketfm.com</t>
        </is>
      </c>
      <c r="O3063" t="inlineStr">
        <is>
          <t xml:space="preserve">Issues found in raw</t>
        </is>
      </c>
      <c r="P3063" t="str">
        <f>IF(OR(O3063="Issues found in master",O3063="Final master"),"Master",IF(OR(O3063="Ready for Master",O3063="Issues found in raw",O3063="Raw under QC",O3063="Issues resolved in raw"),"Raw","-"))</f>
        <v>Raw</v>
      </c>
      <c r="Q3063" s="13">
        <v>46261.15277777778</v>
      </c>
      <c r="R3063" t="inlineStr">
        <is>
          <t xml:space="preserve">2026-08 (Aug)</t>
        </is>
      </c>
      <c r="S3063">
        <f>IF(M3063="Not an error",0,IF(COUNTIFS($A$2:$A3063,$A3063,$D$2:$D3063,$D3063,$M$2:$M3063,"&lt;&gt;Not an error")=1,1,0))</f>
        <v>0</v>
      </c>
      <c r="T3063">
        <f>IF(M3063&lt;&gt;"Major",0,IF(COUNTIFS($A$2:$A3063,$A3063,$D$2:$D3063,$D3063,$M$2:$M3063,"Major")=1,1,0))</f>
        <v>0</v>
      </c>
      <c r="U3063">
        <f>IF(M3063&lt;&gt;"Minor",0,IF(COUNTIFS($A$2:$A3063,$A3063,$D$2:$D3063,$D3063,$M$2:$M3063,"Minor")=1,1,0))</f>
        <v>0</v>
      </c>
    </row>
    <row r="3064">
      <c r="A3064" t="inlineStr">
        <is>
          <t xml:space="preserve">9a175f97e92a638a5697307799ea3b8b8f419aac</t>
        </is>
      </c>
      <c r="B3064" t="inlineStr">
        <is>
          <t xml:space="preserve">The Miracle Heiress</t>
        </is>
      </c>
      <c r="C3064" t="inlineStr">
        <is>
          <t xml:space="preserve">Die Wundererbin</t>
        </is>
      </c>
      <c r="D3064" t="inlineStr">
        <is>
          <t xml:space="preserve">2f2087338befc91e514de3fb5af2887e872fcff8</t>
        </is>
      </c>
      <c r="E3064" t="inlineStr">
        <is>
          <t xml:space="preserve">Episode 110: Ein Familien-Fotoshooting</t>
        </is>
      </c>
      <c r="F3064">
        <v>110</v>
      </c>
      <c r="G3064" t="inlineStr">
        <is>
          <t xml:space="preserve">6:19-6:26</t>
        </is>
      </c>
      <c r="H3064" t="inlineStr">
        <is>
          <t xml:space="preserve">Resolved</t>
        </is>
      </c>
      <c r="I3064" t="inlineStr">
        <is>
          <t xml:space="preserve">Remarks: [Script Error]
Line from script:
"â€žHerr Hawthorne, ich dachte, wenn wir die Nachricht durchsickern lassen, wÃ¼rden unsere Konkurrenten ihr Geld in diesem Land investieren."
-----
Note (if required): Character address / localization issue. This should be â€œMister Hawthorneâ€_x009d_ or â€œMr. Hawthorne,â€_x009d_ not â€œHerr Hawthorne,â€_x009d_ to stay consistent with the established naming style.</t>
        </is>
      </c>
      <c r="J3064" t="inlineStr">
        <is>
          <t xml:space="preserve">VOA</t>
        </is>
      </c>
      <c r="K3064" t="inlineStr">
        <is>
          <t xml:space="preserve">Script Error</t>
        </is>
      </c>
      <c r="L3064" t="inlineStr">
        <is>
          <t xml:space="preserve">Script error</t>
        </is>
      </c>
      <c r="M3064" t="str">
        <f>IFERROR(IF(VLOOKUP(L3064,'Quantification'!$A:$B,2,FALSE)&amp;""="","Unclassified",VLOOKUP(L3064,'Quantification'!$A:$B,2,FALSE)),"Unclassified")</f>
        <v>Major</v>
      </c>
      <c r="N3064" t="inlineStr">
        <is>
          <t xml:space="preserve">con-khera.mirjam@pocketfm.com</t>
        </is>
      </c>
      <c r="O3064" t="inlineStr">
        <is>
          <t xml:space="preserve">Issues found in raw</t>
        </is>
      </c>
      <c r="P3064" t="str">
        <f>IF(OR(O3064="Issues found in master",O3064="Final master"),"Master",IF(OR(O3064="Ready for Master",O3064="Issues found in raw",O3064="Raw under QC",O3064="Issues resolved in raw"),"Raw","-"))</f>
        <v>Raw</v>
      </c>
      <c r="Q3064" s="13">
        <v>46261.15277777778</v>
      </c>
      <c r="R3064" t="inlineStr">
        <is>
          <t xml:space="preserve">2026-08 (Aug)</t>
        </is>
      </c>
      <c r="S3064">
        <f>IF(M3064="Not an error",0,IF(COUNTIFS($A$2:$A3064,$A3064,$D$2:$D3064,$D3064,$M$2:$M3064,"&lt;&gt;Not an error")=1,1,0))</f>
        <v>0</v>
      </c>
      <c r="T3064">
        <f>IF(M3064&lt;&gt;"Major",0,IF(COUNTIFS($A$2:$A3064,$A3064,$D$2:$D3064,$D3064,$M$2:$M3064,"Major")=1,1,0))</f>
        <v>0</v>
      </c>
      <c r="U3064">
        <f>IF(M3064&lt;&gt;"Minor",0,IF(COUNTIFS($A$2:$A3064,$A3064,$D$2:$D3064,$D3064,$M$2:$M3064,"Minor")=1,1,0))</f>
        <v>0</v>
      </c>
    </row>
    <row r="3065">
      <c r="A3065" t="inlineStr">
        <is>
          <t xml:space="preserve">9a175f97e92a638a5697307799ea3b8b8f419aac</t>
        </is>
      </c>
      <c r="B3065" t="inlineStr">
        <is>
          <t xml:space="preserve">The Miracle Heiress</t>
        </is>
      </c>
      <c r="C3065" t="inlineStr">
        <is>
          <t xml:space="preserve">Die Wundererbin</t>
        </is>
      </c>
      <c r="D3065" t="inlineStr">
        <is>
          <t xml:space="preserve">b11e377785f05c6a12822d527319cfff7db12a36</t>
        </is>
      </c>
      <c r="E3065" t="inlineStr">
        <is>
          <t xml:space="preserve">Episode 111: Familienfeier</t>
        </is>
      </c>
      <c r="F3065">
        <v>111</v>
      </c>
      <c r="G3065" t="inlineStr">
        <is>
          <t xml:space="preserve">5:27-5:31</t>
        </is>
      </c>
      <c r="H3065" t="inlineStr">
        <is>
          <t xml:space="preserve">Resolved</t>
        </is>
      </c>
      <c r="I3065" t="inlineStr">
        <is>
          <t xml:space="preserve">Remarks: [Script Error]
Line from script:
"Sie wischte durch die Bilder und war begeistert, wie sie geworden waren."
-----
Note (if required): Wording issue. The sentence sounds clunky and unnatural. Suggested: â€œSie wischte durch die Bilder und war vom Ergebnis begeistert.â€_x009d_</t>
        </is>
      </c>
      <c r="J3065" t="inlineStr">
        <is>
          <t xml:space="preserve">VOA</t>
        </is>
      </c>
      <c r="K3065" t="inlineStr">
        <is>
          <t xml:space="preserve">Script Error</t>
        </is>
      </c>
      <c r="L3065" t="inlineStr">
        <is>
          <t xml:space="preserve">Script error</t>
        </is>
      </c>
      <c r="M3065" t="str">
        <f>IFERROR(IF(VLOOKUP(L3065,'Quantification'!$A:$B,2,FALSE)&amp;""="","Unclassified",VLOOKUP(L3065,'Quantification'!$A:$B,2,FALSE)),"Unclassified")</f>
        <v>Major</v>
      </c>
      <c r="N3065" t="inlineStr">
        <is>
          <t xml:space="preserve">con-khera.mirjam@pocketfm.com</t>
        </is>
      </c>
      <c r="O3065" t="inlineStr">
        <is>
          <t xml:space="preserve">Issues found in raw</t>
        </is>
      </c>
      <c r="P3065" t="str">
        <f>IF(OR(O3065="Issues found in master",O3065="Final master"),"Master",IF(OR(O3065="Ready for Master",O3065="Issues found in raw",O3065="Raw under QC",O3065="Issues resolved in raw"),"Raw","-"))</f>
        <v>Raw</v>
      </c>
      <c r="Q3065" s="13">
        <v>46261.15277777778</v>
      </c>
      <c r="R3065" t="inlineStr">
        <is>
          <t xml:space="preserve">2026-08 (Aug)</t>
        </is>
      </c>
      <c r="S3065">
        <f>IF(M3065="Not an error",0,IF(COUNTIFS($A$2:$A3065,$A3065,$D$2:$D3065,$D3065,$M$2:$M3065,"&lt;&gt;Not an error")=1,1,0))</f>
        <v>1</v>
      </c>
      <c r="T3065">
        <f>IF(M3065&lt;&gt;"Major",0,IF(COUNTIFS($A$2:$A3065,$A3065,$D$2:$D3065,$D3065,$M$2:$M3065,"Major")=1,1,0))</f>
        <v>1</v>
      </c>
      <c r="U3065">
        <f>IF(M3065&lt;&gt;"Minor",0,IF(COUNTIFS($A$2:$A3065,$A3065,$D$2:$D3065,$D3065,$M$2:$M3065,"Minor")=1,1,0))</f>
        <v>0</v>
      </c>
    </row>
    <row r="3066">
      <c r="A3066" t="inlineStr">
        <is>
          <t xml:space="preserve">9a175f97e92a638a5697307799ea3b8b8f419aac</t>
        </is>
      </c>
      <c r="B3066" t="inlineStr">
        <is>
          <t xml:space="preserve">The Miracle Heiress</t>
        </is>
      </c>
      <c r="C3066" t="inlineStr">
        <is>
          <t xml:space="preserve">Die Wundererbin</t>
        </is>
      </c>
      <c r="D3066" t="inlineStr">
        <is>
          <t xml:space="preserve">313c0ffb5dc0ed0c92db34188f768d421153f630</t>
        </is>
      </c>
      <c r="E3066" t="inlineStr">
        <is>
          <t xml:space="preserve">Episode 112: Das Set Mit Den Rosa Diamanten</t>
        </is>
      </c>
      <c r="F3066">
        <v>112</v>
      </c>
      <c r="G3066" t="inlineStr">
        <is>
          <t xml:space="preserve">0:00-0:22</t>
        </is>
      </c>
      <c r="H3066" t="inlineStr">
        <is>
          <t xml:space="preserve">Resolved</t>
        </is>
      </c>
      <c r="I3066" t="inlineStr">
        <is>
          <t xml:space="preserve">Remarks: [Script Error]
Line from script:
"Während Damien endlich den Verräter in seiner Firma gefasst hatte, kochten Auroras Eltern ein besonderes Essen für sie. Sie verbrachten den Abend damit, gemeinsam Fotos zu machen, und nach dem Dessert sah Aurora ihnen zu, wie sie auf dem Sofa saßen und lächelnd durch die Bilder scrollten. Sie unterhielt sich noch ein wenig mit ihnen, bevor sie in ihr Zimmer ging."
-----
Note (if required): Recap / repetition issue. This summarizes events that were already established and can be removed so the episode continues directly with the next new scene.</t>
        </is>
      </c>
      <c r="J3066" t="inlineStr">
        <is>
          <t xml:space="preserve">VOA</t>
        </is>
      </c>
      <c r="K3066" t="inlineStr">
        <is>
          <t xml:space="preserve">Script Error</t>
        </is>
      </c>
      <c r="L3066" t="inlineStr">
        <is>
          <t xml:space="preserve">Script error</t>
        </is>
      </c>
      <c r="M3066" t="str">
        <f>IFERROR(IF(VLOOKUP(L3066,'Quantification'!$A:$B,2,FALSE)&amp;""="","Unclassified",VLOOKUP(L3066,'Quantification'!$A:$B,2,FALSE)),"Unclassified")</f>
        <v>Major</v>
      </c>
      <c r="N3066" t="inlineStr">
        <is>
          <t xml:space="preserve">con-khera.mirjam@pocketfm.com</t>
        </is>
      </c>
      <c r="O3066" t="inlineStr">
        <is>
          <t xml:space="preserve">Issues found in raw</t>
        </is>
      </c>
      <c r="P3066" t="str">
        <f>IF(OR(O3066="Issues found in master",O3066="Final master"),"Master",IF(OR(O3066="Ready for Master",O3066="Issues found in raw",O3066="Raw under QC",O3066="Issues resolved in raw"),"Raw","-"))</f>
        <v>Raw</v>
      </c>
      <c r="Q3066" s="13">
        <v>46261.15277777778</v>
      </c>
      <c r="R3066" t="inlineStr">
        <is>
          <t xml:space="preserve">2026-08 (Aug)</t>
        </is>
      </c>
      <c r="S3066">
        <f>IF(M3066="Not an error",0,IF(COUNTIFS($A$2:$A3066,$A3066,$D$2:$D3066,$D3066,$M$2:$M3066,"&lt;&gt;Not an error")=1,1,0))</f>
        <v>1</v>
      </c>
      <c r="T3066">
        <f>IF(M3066&lt;&gt;"Major",0,IF(COUNTIFS($A$2:$A3066,$A3066,$D$2:$D3066,$D3066,$M$2:$M3066,"Major")=1,1,0))</f>
        <v>1</v>
      </c>
      <c r="U3066">
        <f>IF(M3066&lt;&gt;"Minor",0,IF(COUNTIFS($A$2:$A3066,$A3066,$D$2:$D3066,$D3066,$M$2:$M3066,"Minor")=1,1,0))</f>
        <v>0</v>
      </c>
    </row>
    <row r="3067">
      <c r="A3067" t="inlineStr">
        <is>
          <t xml:space="preserve">9a175f97e92a638a5697307799ea3b8b8f419aac</t>
        </is>
      </c>
      <c r="B3067" t="inlineStr">
        <is>
          <t xml:space="preserve">The Miracle Heiress</t>
        </is>
      </c>
      <c r="C3067" t="inlineStr">
        <is>
          <t xml:space="preserve">Die Wundererbin</t>
        </is>
      </c>
      <c r="D3067" t="inlineStr">
        <is>
          <t xml:space="preserve">313c0ffb5dc0ed0c92db34188f768d421153f630</t>
        </is>
      </c>
      <c r="E3067" t="inlineStr">
        <is>
          <t xml:space="preserve">Episode 112: Das Set Mit Den Rosa Diamanten</t>
        </is>
      </c>
      <c r="F3067">
        <v>112</v>
      </c>
      <c r="G3067" t="inlineStr">
        <is>
          <t xml:space="preserve">0:36-0:55</t>
        </is>
      </c>
      <c r="H3067" t="inlineStr">
        <is>
          <t xml:space="preserve">Resolved</t>
        </is>
      </c>
      <c r="I3067" t="inlineStr">
        <is>
          <t xml:space="preserve">Remarks: [Script Error]
Line from script:
"Nadjas Augen brannten vor Wut, als sie Aurora anstarrte, als wollte sie sie am liebsten in StÃ¼cke reiÃŸen. Sie bebte fÃ¶rmlich vor Wut, aber Aurora ignorierte sie einfach. Mit einem schnellen, abfÃ¤lligen Blick ging Aurora aus der TÃ¼r und stieg direkt in Damiens Wagen. Nadja kochte vor Wut."
-----
Note (if required): Repetition / wording issue. â€œWutâ€_x009d_ is repeated too often in this short section, which makes the narration feel heavy-handed. Suggested: vary or reduce the phrasing, e.g. keep one strong reaction and remove â€œNadja kochte vor Wut.â€_x009d_</t>
        </is>
      </c>
      <c r="J3067" t="inlineStr">
        <is>
          <t xml:space="preserve">VOA</t>
        </is>
      </c>
      <c r="K3067" t="inlineStr">
        <is>
          <t xml:space="preserve">Script Error</t>
        </is>
      </c>
      <c r="L3067" t="inlineStr">
        <is>
          <t xml:space="preserve">Script error</t>
        </is>
      </c>
      <c r="M3067" t="str">
        <f>IFERROR(IF(VLOOKUP(L3067,'Quantification'!$A:$B,2,FALSE)&amp;""="","Unclassified",VLOOKUP(L3067,'Quantification'!$A:$B,2,FALSE)),"Unclassified")</f>
        <v>Major</v>
      </c>
      <c r="N3067" t="inlineStr">
        <is>
          <t xml:space="preserve">con-khera.mirjam@pocketfm.com</t>
        </is>
      </c>
      <c r="O3067" t="inlineStr">
        <is>
          <t xml:space="preserve">Issues found in raw</t>
        </is>
      </c>
      <c r="P3067" t="str">
        <f>IF(OR(O3067="Issues found in master",O3067="Final master"),"Master",IF(OR(O3067="Ready for Master",O3067="Issues found in raw",O3067="Raw under QC",O3067="Issues resolved in raw"),"Raw","-"))</f>
        <v>Raw</v>
      </c>
      <c r="Q3067" s="13">
        <v>46261.15277777778</v>
      </c>
      <c r="R3067" t="inlineStr">
        <is>
          <t xml:space="preserve">2026-08 (Aug)</t>
        </is>
      </c>
      <c r="S3067">
        <f>IF(M3067="Not an error",0,IF(COUNTIFS($A$2:$A3067,$A3067,$D$2:$D3067,$D3067,$M$2:$M3067,"&lt;&gt;Not an error")=1,1,0))</f>
        <v>0</v>
      </c>
      <c r="T3067">
        <f>IF(M3067&lt;&gt;"Major",0,IF(COUNTIFS($A$2:$A3067,$A3067,$D$2:$D3067,$D3067,$M$2:$M3067,"Major")=1,1,0))</f>
        <v>0</v>
      </c>
      <c r="U3067">
        <f>IF(M3067&lt;&gt;"Minor",0,IF(COUNTIFS($A$2:$A3067,$A3067,$D$2:$D3067,$D3067,$M$2:$M3067,"Minor")=1,1,0))</f>
        <v>0</v>
      </c>
    </row>
    <row r="3068">
      <c r="A3068" t="inlineStr">
        <is>
          <t xml:space="preserve">9a175f97e92a638a5697307799ea3b8b8f419aac</t>
        </is>
      </c>
      <c r="B3068" t="inlineStr">
        <is>
          <t xml:space="preserve">The Miracle Heiress</t>
        </is>
      </c>
      <c r="C3068" t="inlineStr">
        <is>
          <t xml:space="preserve">Die Wundererbin</t>
        </is>
      </c>
      <c r="D3068" t="inlineStr">
        <is>
          <t xml:space="preserve">313c0ffb5dc0ed0c92db34188f768d421153f630</t>
        </is>
      </c>
      <c r="E3068" t="inlineStr">
        <is>
          <t xml:space="preserve">Episode 112: Das Set Mit Den Rosa Diamanten</t>
        </is>
      </c>
      <c r="F3068">
        <v>112</v>
      </c>
      <c r="G3068" t="inlineStr">
        <is>
          <t xml:space="preserve">1:25-1:33</t>
        </is>
      </c>
      <c r="H3068" t="inlineStr">
        <is>
          <t xml:space="preserve">Resolved</t>
        </is>
      </c>
      <c r="I3068" t="inlineStr">
        <is>
          <t xml:space="preserve">Remarks: [Script Error]
Line from script:
"â€žIch glaube, Sie mÃ¼ssen eine Schippe drauflegen. Sie mÃ¼ssen bald handeln, sonst verlieren Sie Ihren Platz in dieser Familie immer mehr.â€œ"
-----
Note (if required): Address / continuity issue. Melissa and Nadja should use informal â€œdu,â€_x009d_ not formal â€œSie.â€_x009d_ Suggested: â€œIch glaube, du musst eine Schippe drauflegen. Du musst bald handeln, sonst verlierst du deinen Platz in dieser Familie immer mehr.â€_x009d_</t>
        </is>
      </c>
      <c r="J3068" t="inlineStr">
        <is>
          <t xml:space="preserve">VOA</t>
        </is>
      </c>
      <c r="K3068" t="inlineStr">
        <is>
          <t xml:space="preserve">Script Error</t>
        </is>
      </c>
      <c r="L3068" t="inlineStr">
        <is>
          <t xml:space="preserve">Script error</t>
        </is>
      </c>
      <c r="M3068" t="str">
        <f>IFERROR(IF(VLOOKUP(L3068,'Quantification'!$A:$B,2,FALSE)&amp;""="","Unclassified",VLOOKUP(L3068,'Quantification'!$A:$B,2,FALSE)),"Unclassified")</f>
        <v>Major</v>
      </c>
      <c r="N3068" t="inlineStr">
        <is>
          <t xml:space="preserve">con-khera.mirjam@pocketfm.com</t>
        </is>
      </c>
      <c r="O3068" t="inlineStr">
        <is>
          <t xml:space="preserve">Issues found in raw</t>
        </is>
      </c>
      <c r="P3068" t="str">
        <f>IF(OR(O3068="Issues found in master",O3068="Final master"),"Master",IF(OR(O3068="Ready for Master",O3068="Issues found in raw",O3068="Raw under QC",O3068="Issues resolved in raw"),"Raw","-"))</f>
        <v>Raw</v>
      </c>
      <c r="Q3068" s="13">
        <v>46261.15277777778</v>
      </c>
      <c r="R3068" t="inlineStr">
        <is>
          <t xml:space="preserve">2026-08 (Aug)</t>
        </is>
      </c>
      <c r="S3068">
        <f>IF(M3068="Not an error",0,IF(COUNTIFS($A$2:$A3068,$A3068,$D$2:$D3068,$D3068,$M$2:$M3068,"&lt;&gt;Not an error")=1,1,0))</f>
        <v>0</v>
      </c>
      <c r="T3068">
        <f>IF(M3068&lt;&gt;"Major",0,IF(COUNTIFS($A$2:$A3068,$A3068,$D$2:$D3068,$D3068,$M$2:$M3068,"Major")=1,1,0))</f>
        <v>0</v>
      </c>
      <c r="U3068">
        <f>IF(M3068&lt;&gt;"Minor",0,IF(COUNTIFS($A$2:$A3068,$A3068,$D$2:$D3068,$D3068,$M$2:$M3068,"Minor")=1,1,0))</f>
        <v>0</v>
      </c>
    </row>
    <row r="3069">
      <c r="A3069" t="inlineStr">
        <is>
          <t xml:space="preserve">9a175f97e92a638a5697307799ea3b8b8f419aac</t>
        </is>
      </c>
      <c r="B3069" t="inlineStr">
        <is>
          <t xml:space="preserve">The Miracle Heiress</t>
        </is>
      </c>
      <c r="C3069" t="inlineStr">
        <is>
          <t xml:space="preserve">Die Wundererbin</t>
        </is>
      </c>
      <c r="D3069" t="inlineStr">
        <is>
          <t xml:space="preserve">313c0ffb5dc0ed0c92db34188f768d421153f630</t>
        </is>
      </c>
      <c r="E3069" t="inlineStr">
        <is>
          <t xml:space="preserve">Episode 112: Das Set Mit Den Rosa Diamanten</t>
        </is>
      </c>
      <c r="F3069">
        <v>112</v>
      </c>
      <c r="G3069" t="inlineStr">
        <is>
          <t xml:space="preserve">1:33-1:38</t>
        </is>
      </c>
      <c r="H3069" t="inlineStr">
        <is>
          <t xml:space="preserve">Resolved</t>
        </is>
      </c>
      <c r="I3069" t="inlineStr">
        <is>
          <t xml:space="preserve">Remarks: [Script Error]
Line from script:
"Als Nadja das hÃ¶rte, wusste sie, dass ihr DienstmÃ¤dchen recht hatte."
-----
Note (if required): Character description issue. Melissa should not be reduced to â€œDienstmÃ¤dchenâ€_x009d_ here, since she has been established as more than household staff and has a close, maternal role in Nadjaâ€™s life. Suggested: â€œAls Nadja das hÃ¶rte, wusste sie, dass Melissa recht hatte.â€_x009d_</t>
        </is>
      </c>
      <c r="J3069" t="inlineStr">
        <is>
          <t xml:space="preserve">VOA</t>
        </is>
      </c>
      <c r="K3069" t="inlineStr">
        <is>
          <t xml:space="preserve">Script Error</t>
        </is>
      </c>
      <c r="L3069" t="inlineStr">
        <is>
          <t xml:space="preserve">Script error</t>
        </is>
      </c>
      <c r="M3069" t="str">
        <f>IFERROR(IF(VLOOKUP(L3069,'Quantification'!$A:$B,2,FALSE)&amp;""="","Unclassified",VLOOKUP(L3069,'Quantification'!$A:$B,2,FALSE)),"Unclassified")</f>
        <v>Major</v>
      </c>
      <c r="N3069" t="inlineStr">
        <is>
          <t xml:space="preserve">con-khera.mirjam@pocketfm.com</t>
        </is>
      </c>
      <c r="O3069" t="inlineStr">
        <is>
          <t xml:space="preserve">Issues found in raw</t>
        </is>
      </c>
      <c r="P3069" t="str">
        <f>IF(OR(O3069="Issues found in master",O3069="Final master"),"Master",IF(OR(O3069="Ready for Master",O3069="Issues found in raw",O3069="Raw under QC",O3069="Issues resolved in raw"),"Raw","-"))</f>
        <v>Raw</v>
      </c>
      <c r="Q3069" s="13">
        <v>46261.15277777778</v>
      </c>
      <c r="R3069" t="inlineStr">
        <is>
          <t xml:space="preserve">2026-08 (Aug)</t>
        </is>
      </c>
      <c r="S3069">
        <f>IF(M3069="Not an error",0,IF(COUNTIFS($A$2:$A3069,$A3069,$D$2:$D3069,$D3069,$M$2:$M3069,"&lt;&gt;Not an error")=1,1,0))</f>
        <v>0</v>
      </c>
      <c r="T3069">
        <f>IF(M3069&lt;&gt;"Major",0,IF(COUNTIFS($A$2:$A3069,$A3069,$D$2:$D3069,$D3069,$M$2:$M3069,"Major")=1,1,0))</f>
        <v>0</v>
      </c>
      <c r="U3069">
        <f>IF(M3069&lt;&gt;"Minor",0,IF(COUNTIFS($A$2:$A3069,$A3069,$D$2:$D3069,$D3069,$M$2:$M3069,"Minor")=1,1,0))</f>
        <v>0</v>
      </c>
    </row>
    <row r="3070">
      <c r="A3070" t="inlineStr">
        <is>
          <t xml:space="preserve">9a175f97e92a638a5697307799ea3b8b8f419aac</t>
        </is>
      </c>
      <c r="B3070" t="inlineStr">
        <is>
          <t xml:space="preserve">The Miracle Heiress</t>
        </is>
      </c>
      <c r="C3070" t="inlineStr">
        <is>
          <t xml:space="preserve">Die Wundererbin</t>
        </is>
      </c>
      <c r="D3070" t="inlineStr">
        <is>
          <t xml:space="preserve">313c0ffb5dc0ed0c92db34188f768d421153f630</t>
        </is>
      </c>
      <c r="E3070" t="inlineStr">
        <is>
          <t xml:space="preserve">Episode 112: Das Set Mit Den Rosa Diamanten</t>
        </is>
      </c>
      <c r="F3070">
        <v>112</v>
      </c>
      <c r="G3070" t="inlineStr">
        <is>
          <t xml:space="preserve">4:29-4:36</t>
        </is>
      </c>
      <c r="H3070" t="inlineStr">
        <is>
          <t xml:space="preserve">Resolved</t>
        </is>
      </c>
      <c r="I3070" t="inlineStr">
        <is>
          <t xml:space="preserve">Remarks: [Script Error]
Line from script:
"Ein paar Stunden spÃ¤ter landete der Hubschrauber auf dem Dach des Hauptsitzes von Blackwell Mode in Greenfield."
-----
Note (if required): Localization issue. The company name should be localized in English rather than translated literally. Suggested: â€œEin paar Stunden spÃ¤ter landete der Hubschrauber auf dem Dach des Hauptsitzes von Blackwell Fashion in Greenfield.â€_x009d_</t>
        </is>
      </c>
      <c r="J3070" t="inlineStr">
        <is>
          <t xml:space="preserve">VOA</t>
        </is>
      </c>
      <c r="K3070" t="inlineStr">
        <is>
          <t xml:space="preserve">Script Error</t>
        </is>
      </c>
      <c r="L3070" t="inlineStr">
        <is>
          <t xml:space="preserve">Script error</t>
        </is>
      </c>
      <c r="M3070" t="str">
        <f>IFERROR(IF(VLOOKUP(L3070,'Quantification'!$A:$B,2,FALSE)&amp;""="","Unclassified",VLOOKUP(L3070,'Quantification'!$A:$B,2,FALSE)),"Unclassified")</f>
        <v>Major</v>
      </c>
      <c r="N3070" t="inlineStr">
        <is>
          <t xml:space="preserve">con-khera.mirjam@pocketfm.com</t>
        </is>
      </c>
      <c r="O3070" t="inlineStr">
        <is>
          <t xml:space="preserve">Issues found in raw</t>
        </is>
      </c>
      <c r="P3070" t="str">
        <f>IF(OR(O3070="Issues found in master",O3070="Final master"),"Master",IF(OR(O3070="Ready for Master",O3070="Issues found in raw",O3070="Raw under QC",O3070="Issues resolved in raw"),"Raw","-"))</f>
        <v>Raw</v>
      </c>
      <c r="Q3070" s="13">
        <v>46261.15277777778</v>
      </c>
      <c r="R3070" t="inlineStr">
        <is>
          <t xml:space="preserve">2026-08 (Aug)</t>
        </is>
      </c>
      <c r="S3070">
        <f>IF(M3070="Not an error",0,IF(COUNTIFS($A$2:$A3070,$A3070,$D$2:$D3070,$D3070,$M$2:$M3070,"&lt;&gt;Not an error")=1,1,0))</f>
        <v>0</v>
      </c>
      <c r="T3070">
        <f>IF(M3070&lt;&gt;"Major",0,IF(COUNTIFS($A$2:$A3070,$A3070,$D$2:$D3070,$D3070,$M$2:$M3070,"Major")=1,1,0))</f>
        <v>0</v>
      </c>
      <c r="U3070">
        <f>IF(M3070&lt;&gt;"Minor",0,IF(COUNTIFS($A$2:$A3070,$A3070,$D$2:$D3070,$D3070,$M$2:$M3070,"Minor")=1,1,0))</f>
        <v>0</v>
      </c>
    </row>
    <row r="3071">
      <c r="A3071" t="inlineStr">
        <is>
          <t xml:space="preserve">9a175f97e92a638a5697307799ea3b8b8f419aac</t>
        </is>
      </c>
      <c r="B3071" t="inlineStr">
        <is>
          <t xml:space="preserve">The Miracle Heiress</t>
        </is>
      </c>
      <c r="C3071" t="inlineStr">
        <is>
          <t xml:space="preserve">Die Wundererbin</t>
        </is>
      </c>
      <c r="D3071" t="inlineStr">
        <is>
          <t xml:space="preserve">313c0ffb5dc0ed0c92db34188f768d421153f630</t>
        </is>
      </c>
      <c r="E3071" t="inlineStr">
        <is>
          <t xml:space="preserve">Episode 112: Das Set Mit Den Rosa Diamanten</t>
        </is>
      </c>
      <c r="F3071">
        <v>112</v>
      </c>
      <c r="G3071" t="inlineStr">
        <is>
          <t xml:space="preserve">6:15-6:22</t>
        </is>
      </c>
      <c r="H3071" t="inlineStr">
        <is>
          <t xml:space="preserve">Resolved</t>
        </is>
      </c>
      <c r="I3071" t="inlineStr">
        <is>
          <t xml:space="preserve">Remarks: [Script Error]
Line from script:
"WÃ¤hrenddessen betraten die leitenden Manager im Hauptsitz von Blackwell Mode den Konferenzraum und nahmen ihre PlÃ¤tze ein."
-----
Note (if required): Localization issue. The company name should be localized in English rather than translated literally. Suggested: â€œWÃ¤hrenddessen betraten die leitenden Manager im Hauptsitz von Blackwell Fashion den Konferenzraum und nahmen ihre PlÃ¤tze ein.â€_x009d_</t>
        </is>
      </c>
      <c r="J3071" t="inlineStr">
        <is>
          <t xml:space="preserve">VOA</t>
        </is>
      </c>
      <c r="K3071" t="inlineStr">
        <is>
          <t xml:space="preserve">Script Error</t>
        </is>
      </c>
      <c r="L3071" t="inlineStr">
        <is>
          <t xml:space="preserve">Script error</t>
        </is>
      </c>
      <c r="M3071" t="str">
        <f>IFERROR(IF(VLOOKUP(L3071,'Quantification'!$A:$B,2,FALSE)&amp;""="","Unclassified",VLOOKUP(L3071,'Quantification'!$A:$B,2,FALSE)),"Unclassified")</f>
        <v>Major</v>
      </c>
      <c r="N3071" t="inlineStr">
        <is>
          <t xml:space="preserve">con-khera.mirjam@pocketfm.com</t>
        </is>
      </c>
      <c r="O3071" t="inlineStr">
        <is>
          <t xml:space="preserve">Issues found in raw</t>
        </is>
      </c>
      <c r="P3071" t="str">
        <f>IF(OR(O3071="Issues found in master",O3071="Final master"),"Master",IF(OR(O3071="Ready for Master",O3071="Issues found in raw",O3071="Raw under QC",O3071="Issues resolved in raw"),"Raw","-"))</f>
        <v>Raw</v>
      </c>
      <c r="Q3071" s="13">
        <v>46261.15277777778</v>
      </c>
      <c r="R3071" t="inlineStr">
        <is>
          <t xml:space="preserve">2026-08 (Aug)</t>
        </is>
      </c>
      <c r="S3071">
        <f>IF(M3071="Not an error",0,IF(COUNTIFS($A$2:$A3071,$A3071,$D$2:$D3071,$D3071,$M$2:$M3071,"&lt;&gt;Not an error")=1,1,0))</f>
        <v>0</v>
      </c>
      <c r="T3071">
        <f>IF(M3071&lt;&gt;"Major",0,IF(COUNTIFS($A$2:$A3071,$A3071,$D$2:$D3071,$D3071,$M$2:$M3071,"Major")=1,1,0))</f>
        <v>0</v>
      </c>
      <c r="U3071">
        <f>IF(M3071&lt;&gt;"Minor",0,IF(COUNTIFS($A$2:$A3071,$A3071,$D$2:$D3071,$D3071,$M$2:$M3071,"Minor")=1,1,0))</f>
        <v>0</v>
      </c>
    </row>
    <row r="3072">
      <c r="A3072" t="inlineStr">
        <is>
          <t xml:space="preserve">9a175f97e92a638a5697307799ea3b8b8f419aac</t>
        </is>
      </c>
      <c r="B3072" t="inlineStr">
        <is>
          <t xml:space="preserve">The Miracle Heiress</t>
        </is>
      </c>
      <c r="C3072" t="inlineStr">
        <is>
          <t xml:space="preserve">Die Wundererbin</t>
        </is>
      </c>
      <c r="D3072" t="inlineStr">
        <is>
          <t xml:space="preserve">313c0ffb5dc0ed0c92db34188f768d421153f630</t>
        </is>
      </c>
      <c r="E3072" t="inlineStr">
        <is>
          <t xml:space="preserve">Episode 112: Das Set Mit Den Rosa Diamanten</t>
        </is>
      </c>
      <c r="F3072">
        <v>112</v>
      </c>
      <c r="G3072" t="inlineStr">
        <is>
          <t xml:space="preserve">11:40-11:49</t>
        </is>
      </c>
      <c r="H3072" t="inlineStr">
        <is>
          <t xml:space="preserve">Resolved</t>
        </is>
      </c>
      <c r="I3072" t="inlineStr">
        <is>
          <t xml:space="preserve">Remarks: [Audio Quality]
Line from script:
"„Wenn ein Entwurf ähnlich wäre, wäre das eine Sache. Aber dreiundzwanzig von dreiunddreißig sind identisch. Wie sollen wir das glauben?“"
-----
Note (if required): There is an inappropriate tone change within the dialogue.</t>
        </is>
      </c>
      <c r="J3072" t="inlineStr">
        <is>
          <t xml:space="preserve">VOA</t>
        </is>
      </c>
      <c r="K3072" t="inlineStr">
        <is>
          <t xml:space="preserve">Acting</t>
        </is>
      </c>
      <c r="L3072" t="inlineStr">
        <is>
          <t xml:space="preserve">Acting</t>
        </is>
      </c>
      <c r="M3072" t="str">
        <f>IFERROR(IF(VLOOKUP(L3072,'Quantification'!$A:$B,2,FALSE)&amp;""="","Unclassified",VLOOKUP(L3072,'Quantification'!$A:$B,2,FALSE)),"Unclassified")</f>
        <v>Minor</v>
      </c>
      <c r="N3072" t="inlineStr">
        <is>
          <t xml:space="preserve">con-khera.mirjam@pocketfm.com</t>
        </is>
      </c>
      <c r="O3072" t="inlineStr">
        <is>
          <t xml:space="preserve">Issues found in raw</t>
        </is>
      </c>
      <c r="P3072" t="str">
        <f>IF(OR(O3072="Issues found in master",O3072="Final master"),"Master",IF(OR(O3072="Ready for Master",O3072="Issues found in raw",O3072="Raw under QC",O3072="Issues resolved in raw"),"Raw","-"))</f>
        <v>Raw</v>
      </c>
      <c r="Q3072" s="13">
        <v>46261.15277777778</v>
      </c>
      <c r="R3072" t="inlineStr">
        <is>
          <t xml:space="preserve">2026-08 (Aug)</t>
        </is>
      </c>
      <c r="S3072">
        <f>IF(M3072="Not an error",0,IF(COUNTIFS($A$2:$A3072,$A3072,$D$2:$D3072,$D3072,$M$2:$M3072,"&lt;&gt;Not an error")=1,1,0))</f>
        <v>0</v>
      </c>
      <c r="T3072">
        <f>IF(M3072&lt;&gt;"Major",0,IF(COUNTIFS($A$2:$A3072,$A3072,$D$2:$D3072,$D3072,$M$2:$M3072,"Major")=1,1,0))</f>
        <v>0</v>
      </c>
      <c r="U3072">
        <f>IF(M3072&lt;&gt;"Minor",0,IF(COUNTIFS($A$2:$A3072,$A3072,$D$2:$D3072,$D3072,$M$2:$M3072,"Minor")=1,1,0))</f>
        <v>1</v>
      </c>
    </row>
    <row r="3073">
      <c r="A3073" t="inlineStr">
        <is>
          <t xml:space="preserve">9a175f97e92a638a5697307799ea3b8b8f419aac</t>
        </is>
      </c>
      <c r="B3073" t="inlineStr">
        <is>
          <t xml:space="preserve">The Miracle Heiress</t>
        </is>
      </c>
      <c r="C3073" t="inlineStr">
        <is>
          <t xml:space="preserve">Die Wundererbin</t>
        </is>
      </c>
      <c r="D3073" t="inlineStr">
        <is>
          <t xml:space="preserve">313c0ffb5dc0ed0c92db34188f768d421153f630</t>
        </is>
      </c>
      <c r="E3073" t="inlineStr">
        <is>
          <t xml:space="preserve">Episode 112: Das Set Mit Den Rosa Diamanten</t>
        </is>
      </c>
      <c r="F3073">
        <v>112</v>
      </c>
      <c r="G3073" t="inlineStr">
        <is>
          <t xml:space="preserve">12:24-12:31</t>
        </is>
      </c>
      <c r="H3073" t="inlineStr">
        <is>
          <t xml:space="preserve">Resolved</t>
        </is>
      </c>
      <c r="I3073" t="inlineStr">
        <is>
          <t xml:space="preserve">Remarks: [Script Error]
Line from script:
"Bald ergriff die gesamte Abteilung das Wort, und ein Chor der UnterstÃ¼tzung erhob sich zu ihrer Verteidigung."
-----
Note (if required): Wording issue. â€œThe entire department spoke upâ€_x009d_ sounds unnatural, as if everyone is speaking at once. Suggested: â€œNach und nach meldeten sich immer mehr aus der Abteilung zu Wort, bis sich ein Chor der UnterstÃ¼tzung zu ihrer Verteidigung erhob.â€_x009d_</t>
        </is>
      </c>
      <c r="J3073" t="inlineStr">
        <is>
          <t xml:space="preserve">VOA</t>
        </is>
      </c>
      <c r="K3073" t="inlineStr">
        <is>
          <t xml:space="preserve">Script Error</t>
        </is>
      </c>
      <c r="L3073" t="inlineStr">
        <is>
          <t xml:space="preserve">Script error</t>
        </is>
      </c>
      <c r="M3073" t="str">
        <f>IFERROR(IF(VLOOKUP(L3073,'Quantification'!$A:$B,2,FALSE)&amp;""="","Unclassified",VLOOKUP(L3073,'Quantification'!$A:$B,2,FALSE)),"Unclassified")</f>
        <v>Major</v>
      </c>
      <c r="N3073" t="inlineStr">
        <is>
          <t xml:space="preserve">con-khera.mirjam@pocketfm.com</t>
        </is>
      </c>
      <c r="O3073" t="inlineStr">
        <is>
          <t xml:space="preserve">Issues found in raw</t>
        </is>
      </c>
      <c r="P3073" t="str">
        <f>IF(OR(O3073="Issues found in master",O3073="Final master"),"Master",IF(OR(O3073="Ready for Master",O3073="Issues found in raw",O3073="Raw under QC",O3073="Issues resolved in raw"),"Raw","-"))</f>
        <v>Raw</v>
      </c>
      <c r="Q3073" s="13">
        <v>46261.15277777778</v>
      </c>
      <c r="R3073" t="inlineStr">
        <is>
          <t xml:space="preserve">2026-08 (Aug)</t>
        </is>
      </c>
      <c r="S3073">
        <f>IF(M3073="Not an error",0,IF(COUNTIFS($A$2:$A3073,$A3073,$D$2:$D3073,$D3073,$M$2:$M3073,"&lt;&gt;Not an error")=1,1,0))</f>
        <v>0</v>
      </c>
      <c r="T3073">
        <f>IF(M3073&lt;&gt;"Major",0,IF(COUNTIFS($A$2:$A3073,$A3073,$D$2:$D3073,$D3073,$M$2:$M3073,"Major")=1,1,0))</f>
        <v>0</v>
      </c>
      <c r="U3073">
        <f>IF(M3073&lt;&gt;"Minor",0,IF(COUNTIFS($A$2:$A3073,$A3073,$D$2:$D3073,$D3073,$M$2:$M3073,"Minor")=1,1,0))</f>
        <v>0</v>
      </c>
    </row>
    <row r="3074">
      <c r="A3074" t="inlineStr">
        <is>
          <t xml:space="preserve">9a175f97e92a638a5697307799ea3b8b8f419aac</t>
        </is>
      </c>
      <c r="B3074" t="inlineStr">
        <is>
          <t xml:space="preserve">The Miracle Heiress</t>
        </is>
      </c>
      <c r="C3074" t="inlineStr">
        <is>
          <t xml:space="preserve">Die Wundererbin</t>
        </is>
      </c>
      <c r="D3074" t="inlineStr">
        <is>
          <t xml:space="preserve">313c0ffb5dc0ed0c92db34188f768d421153f630</t>
        </is>
      </c>
      <c r="E3074" t="inlineStr">
        <is>
          <t xml:space="preserve">Episode 112: Das Set Mit Den Rosa Diamanten</t>
        </is>
      </c>
      <c r="F3074">
        <v>112</v>
      </c>
      <c r="G3074" t="inlineStr">
        <is>
          <t xml:space="preserve">12:24-12:32</t>
        </is>
      </c>
      <c r="H3074" t="inlineStr">
        <is>
          <t xml:space="preserve">Ignore</t>
        </is>
      </c>
      <c r="I3074" t="inlineStr">
        <is>
          <t xml:space="preserve">Remarks: [Audio Quality]
Line from script:
"Bald ergriff die gesamte Abteilung das Wort, und ein Chor der Unterstützung erhob sich zu ihrer Verteidigung."
-----
Note (if required): There is an abrupt cut after this line.</t>
        </is>
      </c>
      <c r="J3074" t="inlineStr">
        <is>
          <t xml:space="preserve">VOA</t>
        </is>
      </c>
      <c r="K3074" t="inlineStr">
        <is>
          <t xml:space="preserve">Abrupt cut/ Jerk</t>
        </is>
      </c>
      <c r="L3074" t="inlineStr">
        <is>
          <t xml:space="preserve">Abrupt cut / Jerk</t>
        </is>
      </c>
      <c r="M3074" t="str">
        <f>IFERROR(IF(VLOOKUP(L3074,'Quantification'!$A:$B,2,FALSE)&amp;""="","Unclassified",VLOOKUP(L3074,'Quantification'!$A:$B,2,FALSE)),"Unclassified")</f>
        <v>Major</v>
      </c>
      <c r="N3074" t="inlineStr">
        <is>
          <t xml:space="preserve">con-khera.mirjam@pocketfm.com</t>
        </is>
      </c>
      <c r="O3074" t="inlineStr">
        <is>
          <t xml:space="preserve">Issues found in raw</t>
        </is>
      </c>
      <c r="P3074" t="str">
        <f>IF(OR(O3074="Issues found in master",O3074="Final master"),"Master",IF(OR(O3074="Ready for Master",O3074="Issues found in raw",O3074="Raw under QC",O3074="Issues resolved in raw"),"Raw","-"))</f>
        <v>Raw</v>
      </c>
      <c r="Q3074" s="13">
        <v>46261.15277777778</v>
      </c>
      <c r="R3074" t="inlineStr">
        <is>
          <t xml:space="preserve">2026-08 (Aug)</t>
        </is>
      </c>
      <c r="S3074">
        <f>IF(M3074="Not an error",0,IF(COUNTIFS($A$2:$A3074,$A3074,$D$2:$D3074,$D3074,$M$2:$M3074,"&lt;&gt;Not an error")=1,1,0))</f>
        <v>0</v>
      </c>
      <c r="T3074">
        <f>IF(M3074&lt;&gt;"Major",0,IF(COUNTIFS($A$2:$A3074,$A3074,$D$2:$D3074,$D3074,$M$2:$M3074,"Major")=1,1,0))</f>
        <v>0</v>
      </c>
      <c r="U3074">
        <f>IF(M3074&lt;&gt;"Minor",0,IF(COUNTIFS($A$2:$A3074,$A3074,$D$2:$D3074,$D3074,$M$2:$M3074,"Minor")=1,1,0))</f>
        <v>0</v>
      </c>
    </row>
    <row r="3075">
      <c r="A3075" t="inlineStr">
        <is>
          <t xml:space="preserve">9a175f97e92a638a5697307799ea3b8b8f419aac</t>
        </is>
      </c>
      <c r="B3075" t="inlineStr">
        <is>
          <t xml:space="preserve">The Miracle Heiress</t>
        </is>
      </c>
      <c r="C3075" t="inlineStr">
        <is>
          <t xml:space="preserve">Die Wundererbin</t>
        </is>
      </c>
      <c r="D3075" t="inlineStr">
        <is>
          <t xml:space="preserve">0ae3599967da7199810d26b73027f8644c2607e1</t>
        </is>
      </c>
      <c r="E3075" t="inlineStr">
        <is>
          <t xml:space="preserve">Episode 113: Auroras Großer Ärger</t>
        </is>
      </c>
      <c r="F3075">
        <v>113</v>
      </c>
      <c r="G3075" t="inlineStr">
        <is>
          <t xml:space="preserve">0:00-0:22</t>
        </is>
      </c>
      <c r="H3075" t="inlineStr">
        <is>
          <t xml:space="preserve">Resolved</t>
        </is>
      </c>
      <c r="I3075" t="inlineStr">
        <is>
          <t xml:space="preserve">Remarks: [Script Error]
Line from script:
"Auroras älterer Bruder, Harrison Blackwell, war gerade für einen Besuch nach Greenfield geflogen, aber sie steckte mitten in einer ausgewachsenen Krise. Die gesamte neue Kollektion ihrer Firma war kurz vor der Markteinführung gestohlen worden, und Keith machte gerade Lucy zur Schnecke, die Designerin, die er als Schuldige ausgemacht hatte."
-----
Note (if required): Recap / repetition issue. This summarizes information that was already established and can be removed so the episode starts directly with the current crisis or confrontation.</t>
        </is>
      </c>
      <c r="J3075" t="inlineStr">
        <is>
          <t xml:space="preserve">VOA</t>
        </is>
      </c>
      <c r="K3075" t="inlineStr">
        <is>
          <t xml:space="preserve">Script Error</t>
        </is>
      </c>
      <c r="L3075" t="inlineStr">
        <is>
          <t xml:space="preserve">Script error</t>
        </is>
      </c>
      <c r="M3075" t="str">
        <f>IFERROR(IF(VLOOKUP(L3075,'Quantification'!$A:$B,2,FALSE)&amp;""="","Unclassified",VLOOKUP(L3075,'Quantification'!$A:$B,2,FALSE)),"Unclassified")</f>
        <v>Major</v>
      </c>
      <c r="N3075" t="inlineStr">
        <is>
          <t xml:space="preserve">con-khera.mirjam@pocketfm.com</t>
        </is>
      </c>
      <c r="O3075" t="inlineStr">
        <is>
          <t xml:space="preserve">Issues found in raw</t>
        </is>
      </c>
      <c r="P3075" t="str">
        <f>IF(OR(O3075="Issues found in master",O3075="Final master"),"Master",IF(OR(O3075="Ready for Master",O3075="Issues found in raw",O3075="Raw under QC",O3075="Issues resolved in raw"),"Raw","-"))</f>
        <v>Raw</v>
      </c>
      <c r="Q3075" s="13">
        <v>46261.15277777778</v>
      </c>
      <c r="R3075" t="inlineStr">
        <is>
          <t xml:space="preserve">2026-08 (Aug)</t>
        </is>
      </c>
      <c r="S3075">
        <f>IF(M3075="Not an error",0,IF(COUNTIFS($A$2:$A3075,$A3075,$D$2:$D3075,$D3075,$M$2:$M3075,"&lt;&gt;Not an error")=1,1,0))</f>
        <v>1</v>
      </c>
      <c r="T3075">
        <f>IF(M3075&lt;&gt;"Major",0,IF(COUNTIFS($A$2:$A3075,$A3075,$D$2:$D3075,$D3075,$M$2:$M3075,"Major")=1,1,0))</f>
        <v>1</v>
      </c>
      <c r="U3075">
        <f>IF(M3075&lt;&gt;"Minor",0,IF(COUNTIFS($A$2:$A3075,$A3075,$D$2:$D3075,$D3075,$M$2:$M3075,"Minor")=1,1,0))</f>
        <v>0</v>
      </c>
    </row>
    <row r="3076">
      <c r="A3076" t="inlineStr">
        <is>
          <t xml:space="preserve">9a175f97e92a638a5697307799ea3b8b8f419aac</t>
        </is>
      </c>
      <c r="B3076" t="inlineStr">
        <is>
          <t xml:space="preserve">The Miracle Heiress</t>
        </is>
      </c>
      <c r="C3076" t="inlineStr">
        <is>
          <t xml:space="preserve">Die Wundererbin</t>
        </is>
      </c>
      <c r="D3076" t="inlineStr">
        <is>
          <t xml:space="preserve">0ae3599967da7199810d26b73027f8644c2607e1</t>
        </is>
      </c>
      <c r="E3076" t="inlineStr">
        <is>
          <t xml:space="preserve">Episode 113: Auroras Großer Ärger</t>
        </is>
      </c>
      <c r="F3076">
        <v>113</v>
      </c>
      <c r="G3076" t="inlineStr">
        <is>
          <t xml:space="preserve">0:40-0:47</t>
        </is>
      </c>
      <c r="H3076" t="inlineStr">
        <is>
          <t xml:space="preserve">Resolved</t>
        </is>
      </c>
      <c r="I3076" t="inlineStr">
        <is>
          <t xml:space="preserve">Remarks: [Script Error]
Line from script:
"â€žDas habe ich nicht getanâ€œ, entgegnete Lucy mit einer von TrÃ¤nen erstickten Stimme, die sie zu unterdrÃ¼cken versuchte."
-----
Note (if required): Grammar / clarity issue. The relative clause makes it sound as if Lucy is trying to suppress her voice, but the intended meaning is likely that she is trying to hold back her tears. Suggested: â€œâ€žDas habe ich nicht getanâ€œ, entgegnete Lucy mit erstickter Stimme und versuchte, die TrÃ¤nen zurÃ¼ckzuhalten.â€_x009d_</t>
        </is>
      </c>
      <c r="J3076" t="inlineStr">
        <is>
          <t xml:space="preserve">VOA</t>
        </is>
      </c>
      <c r="K3076" t="inlineStr">
        <is>
          <t xml:space="preserve">Script Error</t>
        </is>
      </c>
      <c r="L3076" t="inlineStr">
        <is>
          <t xml:space="preserve">Script error</t>
        </is>
      </c>
      <c r="M3076" t="str">
        <f>IFERROR(IF(VLOOKUP(L3076,'Quantification'!$A:$B,2,FALSE)&amp;""="","Unclassified",VLOOKUP(L3076,'Quantification'!$A:$B,2,FALSE)),"Unclassified")</f>
        <v>Major</v>
      </c>
      <c r="N3076" t="inlineStr">
        <is>
          <t xml:space="preserve">con-khera.mirjam@pocketfm.com</t>
        </is>
      </c>
      <c r="O3076" t="inlineStr">
        <is>
          <t xml:space="preserve">Issues found in raw</t>
        </is>
      </c>
      <c r="P3076" t="str">
        <f>IF(OR(O3076="Issues found in master",O3076="Final master"),"Master",IF(OR(O3076="Ready for Master",O3076="Issues found in raw",O3076="Raw under QC",O3076="Issues resolved in raw"),"Raw","-"))</f>
        <v>Raw</v>
      </c>
      <c r="Q3076" s="13">
        <v>46261.15277777778</v>
      </c>
      <c r="R3076" t="inlineStr">
        <is>
          <t xml:space="preserve">2026-08 (Aug)</t>
        </is>
      </c>
      <c r="S3076">
        <f>IF(M3076="Not an error",0,IF(COUNTIFS($A$2:$A3076,$A3076,$D$2:$D3076,$D3076,$M$2:$M3076,"&lt;&gt;Not an error")=1,1,0))</f>
        <v>0</v>
      </c>
      <c r="T3076">
        <f>IF(M3076&lt;&gt;"Major",0,IF(COUNTIFS($A$2:$A3076,$A3076,$D$2:$D3076,$D3076,$M$2:$M3076,"Major")=1,1,0))</f>
        <v>0</v>
      </c>
      <c r="U3076">
        <f>IF(M3076&lt;&gt;"Minor",0,IF(COUNTIFS($A$2:$A3076,$A3076,$D$2:$D3076,$D3076,$M$2:$M3076,"Minor")=1,1,0))</f>
        <v>0</v>
      </c>
    </row>
    <row r="3077">
      <c r="A3077" t="inlineStr">
        <is>
          <t xml:space="preserve">9a175f97e92a638a5697307799ea3b8b8f419aac</t>
        </is>
      </c>
      <c r="B3077" t="inlineStr">
        <is>
          <t xml:space="preserve">The Miracle Heiress</t>
        </is>
      </c>
      <c r="C3077" t="inlineStr">
        <is>
          <t xml:space="preserve">Die Wundererbin</t>
        </is>
      </c>
      <c r="D3077" t="inlineStr">
        <is>
          <t xml:space="preserve">0ae3599967da7199810d26b73027f8644c2607e1</t>
        </is>
      </c>
      <c r="E3077" t="inlineStr">
        <is>
          <t xml:space="preserve">Episode 113: Auroras Großer Ärger</t>
        </is>
      </c>
      <c r="F3077">
        <v>113</v>
      </c>
      <c r="G3077" t="inlineStr">
        <is>
          <t xml:space="preserve">0:48-0:52</t>
        </is>
      </c>
      <c r="H3077" t="inlineStr">
        <is>
          <t xml:space="preserve">Resolved</t>
        </is>
      </c>
      <c r="I3077" t="inlineStr">
        <is>
          <t xml:space="preserve">Remarks: [Script Error]
Line from script:
"â€žIch habe jeden einzelnen davon von Grund auf neu entworfen."
-----
Note (if required): Wording / authorship issue. â€œNeu entworfenâ€_x009d_ can imply that Lucy redesigned existing work, but she is trying to state that she is the original creator of the designs. Suggested: â€œIch habe jeden einzelnen Entwurf selbst von Grund auf geschaffen.â€_x009d_</t>
        </is>
      </c>
      <c r="J3077" t="inlineStr">
        <is>
          <t xml:space="preserve">VOA</t>
        </is>
      </c>
      <c r="K3077" t="inlineStr">
        <is>
          <t xml:space="preserve">Script Error</t>
        </is>
      </c>
      <c r="L3077" t="inlineStr">
        <is>
          <t xml:space="preserve">Script error</t>
        </is>
      </c>
      <c r="M3077" t="str">
        <f>IFERROR(IF(VLOOKUP(L3077,'Quantification'!$A:$B,2,FALSE)&amp;""="","Unclassified",VLOOKUP(L3077,'Quantification'!$A:$B,2,FALSE)),"Unclassified")</f>
        <v>Major</v>
      </c>
      <c r="N3077" t="inlineStr">
        <is>
          <t xml:space="preserve">con-khera.mirjam@pocketfm.com</t>
        </is>
      </c>
      <c r="O3077" t="inlineStr">
        <is>
          <t xml:space="preserve">Issues found in raw</t>
        </is>
      </c>
      <c r="P3077" t="str">
        <f>IF(OR(O3077="Issues found in master",O3077="Final master"),"Master",IF(OR(O3077="Ready for Master",O3077="Issues found in raw",O3077="Raw under QC",O3077="Issues resolved in raw"),"Raw","-"))</f>
        <v>Raw</v>
      </c>
      <c r="Q3077" s="13">
        <v>46261.15277777778</v>
      </c>
      <c r="R3077" t="inlineStr">
        <is>
          <t xml:space="preserve">2026-08 (Aug)</t>
        </is>
      </c>
      <c r="S3077">
        <f>IF(M3077="Not an error",0,IF(COUNTIFS($A$2:$A3077,$A3077,$D$2:$D3077,$D3077,$M$2:$M3077,"&lt;&gt;Not an error")=1,1,0))</f>
        <v>0</v>
      </c>
      <c r="T3077">
        <f>IF(M3077&lt;&gt;"Major",0,IF(COUNTIFS($A$2:$A3077,$A3077,$D$2:$D3077,$D3077,$M$2:$M3077,"Major")=1,1,0))</f>
        <v>0</v>
      </c>
      <c r="U3077">
        <f>IF(M3077&lt;&gt;"Minor",0,IF(COUNTIFS($A$2:$A3077,$A3077,$D$2:$D3077,$D3077,$M$2:$M3077,"Minor")=1,1,0))</f>
        <v>0</v>
      </c>
    </row>
    <row r="3078">
      <c r="A3078" t="inlineStr">
        <is>
          <t xml:space="preserve">9a175f97e92a638a5697307799ea3b8b8f419aac</t>
        </is>
      </c>
      <c r="B3078" t="inlineStr">
        <is>
          <t xml:space="preserve">The Miracle Heiress</t>
        </is>
      </c>
      <c r="C3078" t="inlineStr">
        <is>
          <t xml:space="preserve">Die Wundererbin</t>
        </is>
      </c>
      <c r="D3078" t="inlineStr">
        <is>
          <t xml:space="preserve">0ae3599967da7199810d26b73027f8644c2607e1</t>
        </is>
      </c>
      <c r="E3078" t="inlineStr">
        <is>
          <t xml:space="preserve">Episode 113: Auroras Großer Ärger</t>
        </is>
      </c>
      <c r="F3078">
        <v>113</v>
      </c>
      <c r="G3078" t="inlineStr">
        <is>
          <t xml:space="preserve">1:00-1:03</t>
        </is>
      </c>
      <c r="H3078" t="inlineStr">
        <is>
          <t xml:space="preserve">Resolved</t>
        </is>
      </c>
      <c r="I3078" t="inlineStr">
        <is>
          <t xml:space="preserve">Remarks: [Script Error]
Line from script:
"Wir reden hier von Steiner Mode."
-----
Note (if required): Localization issue. The company name should be localized in English rather than translated literally. Suggested: â€œWir reden hier von Steiner Fashion.â€_x009d_</t>
        </is>
      </c>
      <c r="J3078" t="inlineStr">
        <is>
          <t xml:space="preserve">VOA</t>
        </is>
      </c>
      <c r="K3078" t="inlineStr">
        <is>
          <t xml:space="preserve">Script Error</t>
        </is>
      </c>
      <c r="L3078" t="inlineStr">
        <is>
          <t xml:space="preserve">Script error</t>
        </is>
      </c>
      <c r="M3078" t="str">
        <f>IFERROR(IF(VLOOKUP(L3078,'Quantification'!$A:$B,2,FALSE)&amp;""="","Unclassified",VLOOKUP(L3078,'Quantification'!$A:$B,2,FALSE)),"Unclassified")</f>
        <v>Major</v>
      </c>
      <c r="N3078" t="inlineStr">
        <is>
          <t xml:space="preserve">con-khera.mirjam@pocketfm.com</t>
        </is>
      </c>
      <c r="O3078" t="inlineStr">
        <is>
          <t xml:space="preserve">Issues found in raw</t>
        </is>
      </c>
      <c r="P3078" t="str">
        <f>IF(OR(O3078="Issues found in master",O3078="Final master"),"Master",IF(OR(O3078="Ready for Master",O3078="Issues found in raw",O3078="Raw under QC",O3078="Issues resolved in raw"),"Raw","-"))</f>
        <v>Raw</v>
      </c>
      <c r="Q3078" s="13">
        <v>46261.15277777778</v>
      </c>
      <c r="R3078" t="inlineStr">
        <is>
          <t xml:space="preserve">2026-08 (Aug)</t>
        </is>
      </c>
      <c r="S3078">
        <f>IF(M3078="Not an error",0,IF(COUNTIFS($A$2:$A3078,$A3078,$D$2:$D3078,$D3078,$M$2:$M3078,"&lt;&gt;Not an error")=1,1,0))</f>
        <v>0</v>
      </c>
      <c r="T3078">
        <f>IF(M3078&lt;&gt;"Major",0,IF(COUNTIFS($A$2:$A3078,$A3078,$D$2:$D3078,$D3078,$M$2:$M3078,"Major")=1,1,0))</f>
        <v>0</v>
      </c>
      <c r="U3078">
        <f>IF(M3078&lt;&gt;"Minor",0,IF(COUNTIFS($A$2:$A3078,$A3078,$D$2:$D3078,$D3078,$M$2:$M3078,"Minor")=1,1,0))</f>
        <v>0</v>
      </c>
    </row>
    <row r="3079">
      <c r="A3079" t="inlineStr">
        <is>
          <t xml:space="preserve">9a175f97e92a638a5697307799ea3b8b8f419aac</t>
        </is>
      </c>
      <c r="B3079" t="inlineStr">
        <is>
          <t xml:space="preserve">The Miracle Heiress</t>
        </is>
      </c>
      <c r="C3079" t="inlineStr">
        <is>
          <t xml:space="preserve">Die Wundererbin</t>
        </is>
      </c>
      <c r="D3079" t="inlineStr">
        <is>
          <t xml:space="preserve">0ae3599967da7199810d26b73027f8644c2607e1</t>
        </is>
      </c>
      <c r="E3079" t="inlineStr">
        <is>
          <t xml:space="preserve">Episode 113: Auroras Großer Ärger</t>
        </is>
      </c>
      <c r="F3079">
        <v>113</v>
      </c>
      <c r="G3079" t="inlineStr">
        <is>
          <t xml:space="preserve">1:50-1:56</t>
        </is>
      </c>
      <c r="H3079" t="inlineStr">
        <is>
          <t xml:space="preserve">Ignore</t>
        </is>
      </c>
      <c r="I3079" t="inlineStr">
        <is>
          <t xml:space="preserve">Remarks: [Script Error]
Line from script:
"â€žSie wollen also sagen, dass Miss Monroe Ihnen persÃ¶nlich beigebracht hat, wie man plagiiert?â€œ"
-----
Note (if required): Character address / continuity issue. In the company, Aurora is addressed as â€œMiss Blackwell,â€_x009d_ not â€œMiss Monroe.â€_x009d_ Suggested: â€œSie wollen also sagen, dass Miss Blackwell Ihnen persÃ¶nlich beigebracht hat, wie man plagiiert?â€_x009d_</t>
        </is>
      </c>
      <c r="J3079" t="inlineStr">
        <is>
          <t xml:space="preserve">VOA</t>
        </is>
      </c>
      <c r="K3079" t="inlineStr">
        <is>
          <t xml:space="preserve">Script Error</t>
        </is>
      </c>
      <c r="L3079" t="inlineStr">
        <is>
          <t xml:space="preserve">Script error</t>
        </is>
      </c>
      <c r="M3079" t="str">
        <f>IFERROR(IF(VLOOKUP(L3079,'Quantification'!$A:$B,2,FALSE)&amp;""="","Unclassified",VLOOKUP(L3079,'Quantification'!$A:$B,2,FALSE)),"Unclassified")</f>
        <v>Major</v>
      </c>
      <c r="N3079" t="inlineStr">
        <is>
          <t xml:space="preserve">con-khera.mirjam@pocketfm.com</t>
        </is>
      </c>
      <c r="O3079" t="inlineStr">
        <is>
          <t xml:space="preserve">Issues found in raw</t>
        </is>
      </c>
      <c r="P3079" t="str">
        <f>IF(OR(O3079="Issues found in master",O3079="Final master"),"Master",IF(OR(O3079="Ready for Master",O3079="Issues found in raw",O3079="Raw under QC",O3079="Issues resolved in raw"),"Raw","-"))</f>
        <v>Raw</v>
      </c>
      <c r="Q3079" s="13">
        <v>46261.15277777778</v>
      </c>
      <c r="R3079" t="inlineStr">
        <is>
          <t xml:space="preserve">2026-08 (Aug)</t>
        </is>
      </c>
      <c r="S3079">
        <f>IF(M3079="Not an error",0,IF(COUNTIFS($A$2:$A3079,$A3079,$D$2:$D3079,$D3079,$M$2:$M3079,"&lt;&gt;Not an error")=1,1,0))</f>
        <v>0</v>
      </c>
      <c r="T3079">
        <f>IF(M3079&lt;&gt;"Major",0,IF(COUNTIFS($A$2:$A3079,$A3079,$D$2:$D3079,$D3079,$M$2:$M3079,"Major")=1,1,0))</f>
        <v>0</v>
      </c>
      <c r="U3079">
        <f>IF(M3079&lt;&gt;"Minor",0,IF(COUNTIFS($A$2:$A3079,$A3079,$D$2:$D3079,$D3079,$M$2:$M3079,"Minor")=1,1,0))</f>
        <v>0</v>
      </c>
    </row>
    <row r="3080">
      <c r="A3080" t="inlineStr">
        <is>
          <t xml:space="preserve">9a175f97e92a638a5697307799ea3b8b8f419aac</t>
        </is>
      </c>
      <c r="B3080" t="inlineStr">
        <is>
          <t xml:space="preserve">The Miracle Heiress</t>
        </is>
      </c>
      <c r="C3080" t="inlineStr">
        <is>
          <t xml:space="preserve">Die Wundererbin</t>
        </is>
      </c>
      <c r="D3080" t="inlineStr">
        <is>
          <t xml:space="preserve">0ae3599967da7199810d26b73027f8644c2607e1</t>
        </is>
      </c>
      <c r="E3080" t="inlineStr">
        <is>
          <t xml:space="preserve">Episode 113: Auroras Großer Ärger</t>
        </is>
      </c>
      <c r="F3080">
        <v>113</v>
      </c>
      <c r="G3080" t="inlineStr">
        <is>
          <t xml:space="preserve">3:38-3:42</t>
        </is>
      </c>
      <c r="H3080" t="inlineStr">
        <is>
          <t xml:space="preserve">Ignore</t>
        </is>
      </c>
      <c r="I3080" t="inlineStr">
        <is>
          <t xml:space="preserve">Remarks: [Script Error]
Line from script:
"Die Firma steht vor einer Katastrophe, Miss Monroe."
-----
Note (if required): Character address / continuity issue. In the company, Aurora is addressed as â€œMiss Blackwell,â€_x009d_ not â€œMiss Monroe.â€_x009d_ Suggested: â€œDie Firma steht vor einer Katastrophe, Miss Blackwell.â€_x009d_</t>
        </is>
      </c>
      <c r="J3080" t="inlineStr">
        <is>
          <t xml:space="preserve">VOA</t>
        </is>
      </c>
      <c r="K3080" t="inlineStr">
        <is>
          <t xml:space="preserve">Script Error</t>
        </is>
      </c>
      <c r="L3080" t="inlineStr">
        <is>
          <t xml:space="preserve">Script error</t>
        </is>
      </c>
      <c r="M3080" t="str">
        <f>IFERROR(IF(VLOOKUP(L3080,'Quantification'!$A:$B,2,FALSE)&amp;""="","Unclassified",VLOOKUP(L3080,'Quantification'!$A:$B,2,FALSE)),"Unclassified")</f>
        <v>Major</v>
      </c>
      <c r="N3080" t="inlineStr">
        <is>
          <t xml:space="preserve">con-khera.mirjam@pocketfm.com</t>
        </is>
      </c>
      <c r="O3080" t="inlineStr">
        <is>
          <t xml:space="preserve">Issues found in raw</t>
        </is>
      </c>
      <c r="P3080" t="str">
        <f>IF(OR(O3080="Issues found in master",O3080="Final master"),"Master",IF(OR(O3080="Ready for Master",O3080="Issues found in raw",O3080="Raw under QC",O3080="Issues resolved in raw"),"Raw","-"))</f>
        <v>Raw</v>
      </c>
      <c r="Q3080" s="13">
        <v>46261.15277777778</v>
      </c>
      <c r="R3080" t="inlineStr">
        <is>
          <t xml:space="preserve">2026-08 (Aug)</t>
        </is>
      </c>
      <c r="S3080">
        <f>IF(M3080="Not an error",0,IF(COUNTIFS($A$2:$A3080,$A3080,$D$2:$D3080,$D3080,$M$2:$M3080,"&lt;&gt;Not an error")=1,1,0))</f>
        <v>0</v>
      </c>
      <c r="T3080">
        <f>IF(M3080&lt;&gt;"Major",0,IF(COUNTIFS($A$2:$A3080,$A3080,$D$2:$D3080,$D3080,$M$2:$M3080,"Major")=1,1,0))</f>
        <v>0</v>
      </c>
      <c r="U3080">
        <f>IF(M3080&lt;&gt;"Minor",0,IF(COUNTIFS($A$2:$A3080,$A3080,$D$2:$D3080,$D3080,$M$2:$M3080,"Minor")=1,1,0))</f>
        <v>0</v>
      </c>
    </row>
    <row r="3081">
      <c r="A3081" t="inlineStr">
        <is>
          <t xml:space="preserve">9a175f97e92a638a5697307799ea3b8b8f419aac</t>
        </is>
      </c>
      <c r="B3081" t="inlineStr">
        <is>
          <t xml:space="preserve">The Miracle Heiress</t>
        </is>
      </c>
      <c r="C3081" t="inlineStr">
        <is>
          <t xml:space="preserve">Die Wundererbin</t>
        </is>
      </c>
      <c r="D3081" t="inlineStr">
        <is>
          <t xml:space="preserve">0ae3599967da7199810d26b73027f8644c2607e1</t>
        </is>
      </c>
      <c r="E3081" t="inlineStr">
        <is>
          <t xml:space="preserve">Episode 113: Auroras Großer Ärger</t>
        </is>
      </c>
      <c r="F3081">
        <v>113</v>
      </c>
      <c r="G3081" t="inlineStr">
        <is>
          <t xml:space="preserve">6:18-6:30</t>
        </is>
      </c>
      <c r="H3081" t="inlineStr">
        <is>
          <t xml:space="preserve">Ignore</t>
        </is>
      </c>
      <c r="I3081" t="inlineStr">
        <is>
          <t xml:space="preserve">Remarks: [Script Error]
Line from script:
"â€žMiss Monroe, die Kollektion von Steiner Mode, die heute herauskam, die Farben, die Muster, einfach alles, ist identisch mit unsererâ€œ, sagte ein Manager mit angespannter Stimme."
-----
Note (if required): Character address / localization issue. In the company, Aurora is addressed as â€œMiss Blackwell,â€_x009d_ not â€œMiss Monroe.â€_x009d_ Also, â€œSteiner Modeâ€_x009d_ should be localized in English rather than translated literally. Suggested: â€œMiss Blackwell, die Kollektion von Steiner Fashion, die heute herauskam, die Farben, die Muster, einfach alles, ist identisch mit unserer.â€_x009d_</t>
        </is>
      </c>
      <c r="J3081" t="inlineStr">
        <is>
          <t xml:space="preserve">VOA</t>
        </is>
      </c>
      <c r="K3081" t="inlineStr">
        <is>
          <t xml:space="preserve">Script Error</t>
        </is>
      </c>
      <c r="L3081" t="inlineStr">
        <is>
          <t xml:space="preserve">Script error</t>
        </is>
      </c>
      <c r="M3081" t="str">
        <f>IFERROR(IF(VLOOKUP(L3081,'Quantification'!$A:$B,2,FALSE)&amp;""="","Unclassified",VLOOKUP(L3081,'Quantification'!$A:$B,2,FALSE)),"Unclassified")</f>
        <v>Major</v>
      </c>
      <c r="N3081" t="inlineStr">
        <is>
          <t xml:space="preserve">con-khera.mirjam@pocketfm.com</t>
        </is>
      </c>
      <c r="O3081" t="inlineStr">
        <is>
          <t xml:space="preserve">Issues found in raw</t>
        </is>
      </c>
      <c r="P3081" t="str">
        <f>IF(OR(O3081="Issues found in master",O3081="Final master"),"Master",IF(OR(O3081="Ready for Master",O3081="Issues found in raw",O3081="Raw under QC",O3081="Issues resolved in raw"),"Raw","-"))</f>
        <v>Raw</v>
      </c>
      <c r="Q3081" s="13">
        <v>46261.15277777778</v>
      </c>
      <c r="R3081" t="inlineStr">
        <is>
          <t xml:space="preserve">2026-08 (Aug)</t>
        </is>
      </c>
      <c r="S3081">
        <f>IF(M3081="Not an error",0,IF(COUNTIFS($A$2:$A3081,$A3081,$D$2:$D3081,$D3081,$M$2:$M3081,"&lt;&gt;Not an error")=1,1,0))</f>
        <v>0</v>
      </c>
      <c r="T3081">
        <f>IF(M3081&lt;&gt;"Major",0,IF(COUNTIFS($A$2:$A3081,$A3081,$D$2:$D3081,$D3081,$M$2:$M3081,"Major")=1,1,0))</f>
        <v>0</v>
      </c>
      <c r="U3081">
        <f>IF(M3081&lt;&gt;"Minor",0,IF(COUNTIFS($A$2:$A3081,$A3081,$D$2:$D3081,$D3081,$M$2:$M3081,"Minor")=1,1,0))</f>
        <v>0</v>
      </c>
    </row>
    <row r="3082">
      <c r="A3082" t="inlineStr">
        <is>
          <t xml:space="preserve">9a175f97e92a638a5697307799ea3b8b8f419aac</t>
        </is>
      </c>
      <c r="B3082" t="inlineStr">
        <is>
          <t xml:space="preserve">The Miracle Heiress</t>
        </is>
      </c>
      <c r="C3082" t="inlineStr">
        <is>
          <t xml:space="preserve">Die Wundererbin</t>
        </is>
      </c>
      <c r="D3082" t="inlineStr">
        <is>
          <t xml:space="preserve">0ae3599967da7199810d26b73027f8644c2607e1</t>
        </is>
      </c>
      <c r="E3082" t="inlineStr">
        <is>
          <t xml:space="preserve">Episode 113: Auroras Großer Ärger</t>
        </is>
      </c>
      <c r="F3082">
        <v>113</v>
      </c>
      <c r="G3082" t="inlineStr">
        <is>
          <t xml:space="preserve">7:00-7:05</t>
        </is>
      </c>
      <c r="H3082" t="inlineStr">
        <is>
          <t xml:space="preserve">Resolved</t>
        </is>
      </c>
      <c r="I3082" t="inlineStr">
        <is>
          <t xml:space="preserve">Remarks: [Script Error]
Line from script:
"Miss Monroe, ist es mÃ¶glich, dass Keith bezÃ¼glich Lucy recht hat?"
-----
Note (if required): Character address / continuity issue. In the company, Aurora is addressed as â€œMiss Blackwell,â€_x009d_ not â€œMiss Monroe.â€_x009d_ Suggested: â€œMiss Blackwell, ist es mÃ¶glich, dass Keith bezÃ¼glich Lucy recht hat?â€_x009d_</t>
        </is>
      </c>
      <c r="J3082" t="inlineStr">
        <is>
          <t xml:space="preserve">VOA</t>
        </is>
      </c>
      <c r="K3082" t="inlineStr">
        <is>
          <t xml:space="preserve">Script Error</t>
        </is>
      </c>
      <c r="L3082" t="inlineStr">
        <is>
          <t xml:space="preserve">Script error</t>
        </is>
      </c>
      <c r="M3082" t="str">
        <f>IFERROR(IF(VLOOKUP(L3082,'Quantification'!$A:$B,2,FALSE)&amp;""="","Unclassified",VLOOKUP(L3082,'Quantification'!$A:$B,2,FALSE)),"Unclassified")</f>
        <v>Major</v>
      </c>
      <c r="N3082" t="inlineStr">
        <is>
          <t xml:space="preserve">con-khera.mirjam@pocketfm.com</t>
        </is>
      </c>
      <c r="O3082" t="inlineStr">
        <is>
          <t xml:space="preserve">Issues found in raw</t>
        </is>
      </c>
      <c r="P3082" t="str">
        <f>IF(OR(O3082="Issues found in master",O3082="Final master"),"Master",IF(OR(O3082="Ready for Master",O3082="Issues found in raw",O3082="Raw under QC",O3082="Issues resolved in raw"),"Raw","-"))</f>
        <v>Raw</v>
      </c>
      <c r="Q3082" s="13">
        <v>46261.15277777778</v>
      </c>
      <c r="R3082" t="inlineStr">
        <is>
          <t xml:space="preserve">2026-08 (Aug)</t>
        </is>
      </c>
      <c r="S3082">
        <f>IF(M3082="Not an error",0,IF(COUNTIFS($A$2:$A3082,$A3082,$D$2:$D3082,$D3082,$M$2:$M3082,"&lt;&gt;Not an error")=1,1,0))</f>
        <v>0</v>
      </c>
      <c r="T3082">
        <f>IF(M3082&lt;&gt;"Major",0,IF(COUNTIFS($A$2:$A3082,$A3082,$D$2:$D3082,$D3082,$M$2:$M3082,"Major")=1,1,0))</f>
        <v>0</v>
      </c>
      <c r="U3082">
        <f>IF(M3082&lt;&gt;"Minor",0,IF(COUNTIFS($A$2:$A3082,$A3082,$D$2:$D3082,$D3082,$M$2:$M3082,"Minor")=1,1,0))</f>
        <v>0</v>
      </c>
    </row>
    <row r="3083">
      <c r="A3083" t="inlineStr">
        <is>
          <t xml:space="preserve">9a175f97e92a638a5697307799ea3b8b8f419aac</t>
        </is>
      </c>
      <c r="B3083" t="inlineStr">
        <is>
          <t xml:space="preserve">The Miracle Heiress</t>
        </is>
      </c>
      <c r="C3083" t="inlineStr">
        <is>
          <t xml:space="preserve">Die Wundererbin</t>
        </is>
      </c>
      <c r="D3083" t="inlineStr">
        <is>
          <t xml:space="preserve">0ae3599967da7199810d26b73027f8644c2607e1</t>
        </is>
      </c>
      <c r="E3083" t="inlineStr">
        <is>
          <t xml:space="preserve">Episode 113: Auroras Großer Ärger</t>
        </is>
      </c>
      <c r="F3083">
        <v>113</v>
      </c>
      <c r="G3083" t="inlineStr">
        <is>
          <t xml:space="preserve">7:20-7:24</t>
        </is>
      </c>
      <c r="H3083" t="inlineStr">
        <is>
          <t xml:space="preserve">Resolved</t>
        </is>
      </c>
      <c r="I3083" t="inlineStr">
        <is>
          <t xml:space="preserve">Remarks: [Script Error]
Line from script:
"â€žMan sollte ein Buch nicht nach seinem Umschlag beurteilen.â€œ"
-----
Note (if required): Localization / wording issue. This sounds like a literal translation of â€œdonâ€™t judge a book by its coverâ€_x009d_ and feels unnatural in German dialogue. Suggested: â€œMan sollte Menschen nicht nach dem Ã„uÃŸeren beurteilen.â€_x009d_</t>
        </is>
      </c>
      <c r="J3083" t="inlineStr">
        <is>
          <t xml:space="preserve">VOA</t>
        </is>
      </c>
      <c r="K3083" t="inlineStr">
        <is>
          <t xml:space="preserve">Script Error</t>
        </is>
      </c>
      <c r="L3083" t="inlineStr">
        <is>
          <t xml:space="preserve">Script error</t>
        </is>
      </c>
      <c r="M3083" t="str">
        <f>IFERROR(IF(VLOOKUP(L3083,'Quantification'!$A:$B,2,FALSE)&amp;""="","Unclassified",VLOOKUP(L3083,'Quantification'!$A:$B,2,FALSE)),"Unclassified")</f>
        <v>Major</v>
      </c>
      <c r="N3083" t="inlineStr">
        <is>
          <t xml:space="preserve">con-khera.mirjam@pocketfm.com</t>
        </is>
      </c>
      <c r="O3083" t="inlineStr">
        <is>
          <t xml:space="preserve">Issues found in raw</t>
        </is>
      </c>
      <c r="P3083" t="str">
        <f>IF(OR(O3083="Issues found in master",O3083="Final master"),"Master",IF(OR(O3083="Ready for Master",O3083="Issues found in raw",O3083="Raw under QC",O3083="Issues resolved in raw"),"Raw","-"))</f>
        <v>Raw</v>
      </c>
      <c r="Q3083" s="13">
        <v>46261.15277777778</v>
      </c>
      <c r="R3083" t="inlineStr">
        <is>
          <t xml:space="preserve">2026-08 (Aug)</t>
        </is>
      </c>
      <c r="S3083">
        <f>IF(M3083="Not an error",0,IF(COUNTIFS($A$2:$A3083,$A3083,$D$2:$D3083,$D3083,$M$2:$M3083,"&lt;&gt;Not an error")=1,1,0))</f>
        <v>0</v>
      </c>
      <c r="T3083">
        <f>IF(M3083&lt;&gt;"Major",0,IF(COUNTIFS($A$2:$A3083,$A3083,$D$2:$D3083,$D3083,$M$2:$M3083,"Major")=1,1,0))</f>
        <v>0</v>
      </c>
      <c r="U3083">
        <f>IF(M3083&lt;&gt;"Minor",0,IF(COUNTIFS($A$2:$A3083,$A3083,$D$2:$D3083,$D3083,$M$2:$M3083,"Minor")=1,1,0))</f>
        <v>0</v>
      </c>
    </row>
    <row r="3084">
      <c r="A3084" t="inlineStr">
        <is>
          <t xml:space="preserve">9a175f97e92a638a5697307799ea3b8b8f419aac</t>
        </is>
      </c>
      <c r="B3084" t="inlineStr">
        <is>
          <t xml:space="preserve">The Miracle Heiress</t>
        </is>
      </c>
      <c r="C3084" t="inlineStr">
        <is>
          <t xml:space="preserve">Die Wundererbin</t>
        </is>
      </c>
      <c r="D3084" t="inlineStr">
        <is>
          <t xml:space="preserve">0ae3599967da7199810d26b73027f8644c2607e1</t>
        </is>
      </c>
      <c r="E3084" t="inlineStr">
        <is>
          <t xml:space="preserve">Episode 113: Auroras Großer Ärger</t>
        </is>
      </c>
      <c r="F3084">
        <v>113</v>
      </c>
      <c r="G3084" t="inlineStr">
        <is>
          <t xml:space="preserve">9:11-9:16</t>
        </is>
      </c>
      <c r="H3084" t="inlineStr">
        <is>
          <t xml:space="preserve">Resolved</t>
        </is>
      </c>
      <c r="I3084" t="inlineStr">
        <is>
          <t xml:space="preserve">Remarks: [Script Error]
Line from script:
"Das hier sind einige der Ã¤lteren, preisgekrÃ¶nten Kollektionen von Steiner Mode."
-----
Note (if required): Localization issue. The company name should be localized in English rather than translated literally. Suggested: â€œDas hier sind einige der Ã¤lteren, preisgekrÃ¶nten Kollektionen von Steiner Fashion.â€_x009d_</t>
        </is>
      </c>
      <c r="J3084" t="inlineStr">
        <is>
          <t xml:space="preserve">VOA</t>
        </is>
      </c>
      <c r="K3084" t="inlineStr">
        <is>
          <t xml:space="preserve">Script Error</t>
        </is>
      </c>
      <c r="L3084" t="inlineStr">
        <is>
          <t xml:space="preserve">Script error</t>
        </is>
      </c>
      <c r="M3084" t="str">
        <f>IFERROR(IF(VLOOKUP(L3084,'Quantification'!$A:$B,2,FALSE)&amp;""="","Unclassified",VLOOKUP(L3084,'Quantification'!$A:$B,2,FALSE)),"Unclassified")</f>
        <v>Major</v>
      </c>
      <c r="N3084" t="inlineStr">
        <is>
          <t xml:space="preserve">con-khera.mirjam@pocketfm.com</t>
        </is>
      </c>
      <c r="O3084" t="inlineStr">
        <is>
          <t xml:space="preserve">Issues found in raw</t>
        </is>
      </c>
      <c r="P3084" t="str">
        <f>IF(OR(O3084="Issues found in master",O3084="Final master"),"Master",IF(OR(O3084="Ready for Master",O3084="Issues found in raw",O3084="Raw under QC",O3084="Issues resolved in raw"),"Raw","-"))</f>
        <v>Raw</v>
      </c>
      <c r="Q3084" s="13">
        <v>46261.15277777778</v>
      </c>
      <c r="R3084" t="inlineStr">
        <is>
          <t xml:space="preserve">2026-08 (Aug)</t>
        </is>
      </c>
      <c r="S3084">
        <f>IF(M3084="Not an error",0,IF(COUNTIFS($A$2:$A3084,$A3084,$D$2:$D3084,$D3084,$M$2:$M3084,"&lt;&gt;Not an error")=1,1,0))</f>
        <v>0</v>
      </c>
      <c r="T3084">
        <f>IF(M3084&lt;&gt;"Major",0,IF(COUNTIFS($A$2:$A3084,$A3084,$D$2:$D3084,$D3084,$M$2:$M3084,"Major")=1,1,0))</f>
        <v>0</v>
      </c>
      <c r="U3084">
        <f>IF(M3084&lt;&gt;"Minor",0,IF(COUNTIFS($A$2:$A3084,$A3084,$D$2:$D3084,$D3084,$M$2:$M3084,"Minor")=1,1,0))</f>
        <v>0</v>
      </c>
    </row>
    <row r="3085">
      <c r="A3085" t="inlineStr">
        <is>
          <t xml:space="preserve">9a175f97e92a638a5697307799ea3b8b8f419aac</t>
        </is>
      </c>
      <c r="B3085" t="inlineStr">
        <is>
          <t xml:space="preserve">The Miracle Heiress</t>
        </is>
      </c>
      <c r="C3085" t="inlineStr">
        <is>
          <t xml:space="preserve">Die Wundererbin</t>
        </is>
      </c>
      <c r="D3085" t="inlineStr">
        <is>
          <t xml:space="preserve">0ae3599967da7199810d26b73027f8644c2607e1</t>
        </is>
      </c>
      <c r="E3085" t="inlineStr">
        <is>
          <t xml:space="preserve">Episode 113: Auroras Großer Ärger</t>
        </is>
      </c>
      <c r="F3085">
        <v>113</v>
      </c>
      <c r="G3085" t="inlineStr">
        <is>
          <t xml:space="preserve">9:57-10:04</t>
        </is>
      </c>
      <c r="H3085" t="inlineStr">
        <is>
          <t xml:space="preserve">Resolved</t>
        </is>
      </c>
      <c r="I3085" t="inlineStr">
        <is>
          <t xml:space="preserve">Wer die eigene Firma verrät, um uns in den Rücken zu fallen, muss dafür verdammt gut bezahlt worden sein.</t>
        </is>
      </c>
      <c r="J3085" t="inlineStr">
        <is>
          <t xml:space="preserve">VOA</t>
        </is>
      </c>
      <c r="K3085" t="inlineStr">
        <is>
          <t xml:space="preserve">Script Error</t>
        </is>
      </c>
      <c r="L3085" t="inlineStr">
        <is>
          <t xml:space="preserve">Script error</t>
        </is>
      </c>
      <c r="M3085" t="str">
        <f>IFERROR(IF(VLOOKUP(L3085,'Quantification'!$A:$B,2,FALSE)&amp;""="","Unclassified",VLOOKUP(L3085,'Quantification'!$A:$B,2,FALSE)),"Unclassified")</f>
        <v>Major</v>
      </c>
      <c r="N3085" t="inlineStr">
        <is>
          <t xml:space="preserve">con-khera.mirjam@pocketfm.com</t>
        </is>
      </c>
      <c r="O3085" t="inlineStr">
        <is>
          <t xml:space="preserve">Issues found in raw</t>
        </is>
      </c>
      <c r="P3085" t="str">
        <f>IF(OR(O3085="Issues found in master",O3085="Final master"),"Master",IF(OR(O3085="Ready for Master",O3085="Issues found in raw",O3085="Raw under QC",O3085="Issues resolved in raw"),"Raw","-"))</f>
        <v>Raw</v>
      </c>
      <c r="Q3085" s="13">
        <v>46261.15277777778</v>
      </c>
      <c r="R3085" t="inlineStr">
        <is>
          <t xml:space="preserve">2026-08 (Aug)</t>
        </is>
      </c>
      <c r="S3085">
        <f>IF(M3085="Not an error",0,IF(COUNTIFS($A$2:$A3085,$A3085,$D$2:$D3085,$D3085,$M$2:$M3085,"&lt;&gt;Not an error")=1,1,0))</f>
        <v>0</v>
      </c>
      <c r="T3085">
        <f>IF(M3085&lt;&gt;"Major",0,IF(COUNTIFS($A$2:$A3085,$A3085,$D$2:$D3085,$D3085,$M$2:$M3085,"Major")=1,1,0))</f>
        <v>0</v>
      </c>
      <c r="U3085">
        <f>IF(M3085&lt;&gt;"Minor",0,IF(COUNTIFS($A$2:$A3085,$A3085,$D$2:$D3085,$D3085,$M$2:$M3085,"Minor")=1,1,0))</f>
        <v>0</v>
      </c>
    </row>
    <row r="3086">
      <c r="A3086" t="inlineStr">
        <is>
          <t xml:space="preserve">9a175f97e92a638a5697307799ea3b8b8f419aac</t>
        </is>
      </c>
      <c r="B3086" t="inlineStr">
        <is>
          <t xml:space="preserve">The Miracle Heiress</t>
        </is>
      </c>
      <c r="C3086" t="inlineStr">
        <is>
          <t xml:space="preserve">Die Wundererbin</t>
        </is>
      </c>
      <c r="D3086" t="inlineStr">
        <is>
          <t xml:space="preserve">0ae3599967da7199810d26b73027f8644c2607e1</t>
        </is>
      </c>
      <c r="E3086" t="inlineStr">
        <is>
          <t xml:space="preserve">Episode 113: Auroras Großer Ärger</t>
        </is>
      </c>
      <c r="F3086">
        <v>113</v>
      </c>
      <c r="G3086" t="inlineStr">
        <is>
          <t xml:space="preserve">10:09-10:14</t>
        </is>
      </c>
      <c r="H3086" t="inlineStr">
        <is>
          <t xml:space="preserve">Ignore</t>
        </is>
      </c>
      <c r="I3086" t="inlineStr">
        <is>
          <t xml:space="preserve">Remarks: [Script Error]
Line from script:
"â€žMiss Monroe, was soll das ganze Gerede?â€œ, hÃ¶hnte Keith."
-----
Note (if required): Character address / continuity issue. In the company, Aurora is addressed as â€œMiss Blackwell,â€_x009d_ not â€œMiss Monroe.â€_x009d_ Suggested: â€œMiss Blackwell, was soll das ganze Gerede?â€_x009d_</t>
        </is>
      </c>
      <c r="J3086" t="inlineStr">
        <is>
          <t xml:space="preserve">VOA</t>
        </is>
      </c>
      <c r="K3086" t="inlineStr">
        <is>
          <t xml:space="preserve">Script Error</t>
        </is>
      </c>
      <c r="L3086" t="inlineStr">
        <is>
          <t xml:space="preserve">Script error</t>
        </is>
      </c>
      <c r="M3086" t="str">
        <f>IFERROR(IF(VLOOKUP(L3086,'Quantification'!$A:$B,2,FALSE)&amp;""="","Unclassified",VLOOKUP(L3086,'Quantification'!$A:$B,2,FALSE)),"Unclassified")</f>
        <v>Major</v>
      </c>
      <c r="N3086" t="inlineStr">
        <is>
          <t xml:space="preserve">con-khera.mirjam@pocketfm.com</t>
        </is>
      </c>
      <c r="O3086" t="inlineStr">
        <is>
          <t xml:space="preserve">Issues found in raw</t>
        </is>
      </c>
      <c r="P3086" t="str">
        <f>IF(OR(O3086="Issues found in master",O3086="Final master"),"Master",IF(OR(O3086="Ready for Master",O3086="Issues found in raw",O3086="Raw under QC",O3086="Issues resolved in raw"),"Raw","-"))</f>
        <v>Raw</v>
      </c>
      <c r="Q3086" s="13">
        <v>46261.15277777778</v>
      </c>
      <c r="R3086" t="inlineStr">
        <is>
          <t xml:space="preserve">2026-08 (Aug)</t>
        </is>
      </c>
      <c r="S3086">
        <f>IF(M3086="Not an error",0,IF(COUNTIFS($A$2:$A3086,$A3086,$D$2:$D3086,$D3086,$M$2:$M3086,"&lt;&gt;Not an error")=1,1,0))</f>
        <v>0</v>
      </c>
      <c r="T3086">
        <f>IF(M3086&lt;&gt;"Major",0,IF(COUNTIFS($A$2:$A3086,$A3086,$D$2:$D3086,$D3086,$M$2:$M3086,"Major")=1,1,0))</f>
        <v>0</v>
      </c>
      <c r="U3086">
        <f>IF(M3086&lt;&gt;"Minor",0,IF(COUNTIFS($A$2:$A3086,$A3086,$D$2:$D3086,$D3086,$M$2:$M3086,"Minor")=1,1,0))</f>
        <v>0</v>
      </c>
    </row>
    <row r="3087">
      <c r="A3087" t="inlineStr">
        <is>
          <t xml:space="preserve">9a175f97e92a638a5697307799ea3b8b8f419aac</t>
        </is>
      </c>
      <c r="B3087" t="inlineStr">
        <is>
          <t xml:space="preserve">The Miracle Heiress</t>
        </is>
      </c>
      <c r="C3087" t="inlineStr">
        <is>
          <t xml:space="preserve">Die Wundererbin</t>
        </is>
      </c>
      <c r="D3087" t="inlineStr">
        <is>
          <t xml:space="preserve">0ae3599967da7199810d26b73027f8644c2607e1</t>
        </is>
      </c>
      <c r="E3087" t="inlineStr">
        <is>
          <t xml:space="preserve">Episode 113: Auroras Großer Ärger</t>
        </is>
      </c>
      <c r="F3087">
        <v>113</v>
      </c>
      <c r="H3087" t="inlineStr">
        <is>
          <t xml:space="preserve">Resolved</t>
        </is>
      </c>
      <c r="J3087" t="inlineStr">
        <is>
          <t xml:space="preserve">VOA</t>
        </is>
      </c>
      <c r="K3087" t="inlineStr">
        <is>
          <t xml:space="preserve">Modulation</t>
        </is>
      </c>
      <c r="L3087" t="inlineStr">
        <is>
          <t xml:space="preserve">Modulation</t>
        </is>
      </c>
      <c r="M3087" t="str">
        <f>IFERROR(IF(VLOOKUP(L3087,'Quantification'!$A:$B,2,FALSE)&amp;""="","Unclassified",VLOOKUP(L3087,'Quantification'!$A:$B,2,FALSE)),"Unclassified")</f>
        <v>Minor</v>
      </c>
      <c r="N3087" t="inlineStr">
        <is>
          <t xml:space="preserve">con-khera.mirjam@pocketfm.com</t>
        </is>
      </c>
      <c r="O3087" t="inlineStr">
        <is>
          <t xml:space="preserve">Issues found in raw</t>
        </is>
      </c>
      <c r="P3087" t="str">
        <f>IF(OR(O3087="Issues found in master",O3087="Final master"),"Master",IF(OR(O3087="Ready for Master",O3087="Issues found in raw",O3087="Raw under QC",O3087="Issues resolved in raw"),"Raw","-"))</f>
        <v>Raw</v>
      </c>
      <c r="Q3087" s="13">
        <v>46261.15277777778</v>
      </c>
      <c r="R3087" t="inlineStr">
        <is>
          <t xml:space="preserve">2026-08 (Aug)</t>
        </is>
      </c>
      <c r="S3087">
        <f>IF(M3087="Not an error",0,IF(COUNTIFS($A$2:$A3087,$A3087,$D$2:$D3087,$D3087,$M$2:$M3087,"&lt;&gt;Not an error")=1,1,0))</f>
        <v>0</v>
      </c>
      <c r="T3087">
        <f>IF(M3087&lt;&gt;"Major",0,IF(COUNTIFS($A$2:$A3087,$A3087,$D$2:$D3087,$D3087,$M$2:$M3087,"Major")=1,1,0))</f>
        <v>0</v>
      </c>
      <c r="U3087">
        <f>IF(M3087&lt;&gt;"Minor",0,IF(COUNTIFS($A$2:$A3087,$A3087,$D$2:$D3087,$D3087,$M$2:$M3087,"Minor")=1,1,0))</f>
        <v>1</v>
      </c>
    </row>
    <row r="3088">
      <c r="A3088" t="inlineStr">
        <is>
          <t xml:space="preserve">9a175f97e92a638a5697307799ea3b8b8f419aac</t>
        </is>
      </c>
      <c r="B3088" t="inlineStr">
        <is>
          <t xml:space="preserve">The Miracle Heiress</t>
        </is>
      </c>
      <c r="C3088" t="inlineStr">
        <is>
          <t xml:space="preserve">Die Wundererbin</t>
        </is>
      </c>
      <c r="D3088" t="inlineStr">
        <is>
          <t xml:space="preserve">e11a0aa0da885e1a677b4b01bd532a0a8a133336</t>
        </is>
      </c>
      <c r="E3088" t="inlineStr">
        <is>
          <t xml:space="preserve">Episode 114: Auroras Gegenplan</t>
        </is>
      </c>
      <c r="F3088">
        <v>114</v>
      </c>
      <c r="G3088" t="inlineStr">
        <is>
          <t xml:space="preserve">0:34-0:48</t>
        </is>
      </c>
      <c r="H3088" t="inlineStr">
        <is>
          <t xml:space="preserve">Ignore</t>
        </is>
      </c>
      <c r="I3088" t="inlineStr">
        <is>
          <t xml:space="preserve">Remarks: [Script Error]
Line from script:
"Wir haben Tausende von Geschäften mit riesigen Vorbestellungen. Kunden haben bereits auf der Website bezahlt und erwarten, dass ihre Bestellungen morgen versandt werden. Außerdem haben unsere Partner und internationalen Kunden riesige Aufträge erteilt."
-----
Note (if required): Logic issue. This argument does not fully fit the plagiarism setup. If Aurora’s company already has major preorders and customers paid online, the collection must already have been visible publicly, which weakens the claim that Steiner Fashion secretly stole and launched the designs first. Suggested: clarify that these are confidential wholesale / partner orders placed after a private preview, or revise the stakes so the collection has not been publicly shown yet.</t>
        </is>
      </c>
      <c r="J3088" t="inlineStr">
        <is>
          <t xml:space="preserve">VOA</t>
        </is>
      </c>
      <c r="K3088" t="inlineStr">
        <is>
          <t xml:space="preserve">Script Error</t>
        </is>
      </c>
      <c r="L3088" t="inlineStr">
        <is>
          <t xml:space="preserve">Script error</t>
        </is>
      </c>
      <c r="M3088" t="str">
        <f>IFERROR(IF(VLOOKUP(L3088,'Quantification'!$A:$B,2,FALSE)&amp;""="","Unclassified",VLOOKUP(L3088,'Quantification'!$A:$B,2,FALSE)),"Unclassified")</f>
        <v>Major</v>
      </c>
      <c r="N3088" t="inlineStr">
        <is>
          <t xml:space="preserve">con-khera.mirjam@pocketfm.com</t>
        </is>
      </c>
      <c r="O3088" t="inlineStr">
        <is>
          <t xml:space="preserve">Issues found in raw</t>
        </is>
      </c>
      <c r="P3088" t="str">
        <f>IF(OR(O3088="Issues found in master",O3088="Final master"),"Master",IF(OR(O3088="Ready for Master",O3088="Issues found in raw",O3088="Raw under QC",O3088="Issues resolved in raw"),"Raw","-"))</f>
        <v>Raw</v>
      </c>
      <c r="Q3088" s="13">
        <v>46261.15277777778</v>
      </c>
      <c r="R3088" t="inlineStr">
        <is>
          <t xml:space="preserve">2026-08 (Aug)</t>
        </is>
      </c>
      <c r="S3088">
        <f>IF(M3088="Not an error",0,IF(COUNTIFS($A$2:$A3088,$A3088,$D$2:$D3088,$D3088,$M$2:$M3088,"&lt;&gt;Not an error")=1,1,0))</f>
        <v>1</v>
      </c>
      <c r="T3088">
        <f>IF(M3088&lt;&gt;"Major",0,IF(COUNTIFS($A$2:$A3088,$A3088,$D$2:$D3088,$D3088,$M$2:$M3088,"Major")=1,1,0))</f>
        <v>1</v>
      </c>
      <c r="U3088">
        <f>IF(M3088&lt;&gt;"Minor",0,IF(COUNTIFS($A$2:$A3088,$A3088,$D$2:$D3088,$D3088,$M$2:$M3088,"Minor")=1,1,0))</f>
        <v>0</v>
      </c>
    </row>
    <row r="3089">
      <c r="A3089" t="inlineStr">
        <is>
          <t xml:space="preserve">9a175f97e92a638a5697307799ea3b8b8f419aac</t>
        </is>
      </c>
      <c r="B3089" t="inlineStr">
        <is>
          <t xml:space="preserve">The Miracle Heiress</t>
        </is>
      </c>
      <c r="C3089" t="inlineStr">
        <is>
          <t xml:space="preserve">Die Wundererbin</t>
        </is>
      </c>
      <c r="D3089" t="inlineStr">
        <is>
          <t xml:space="preserve">e11a0aa0da885e1a677b4b01bd532a0a8a133336</t>
        </is>
      </c>
      <c r="E3089" t="inlineStr">
        <is>
          <t xml:space="preserve">Episode 114: Auroras Gegenplan</t>
        </is>
      </c>
      <c r="F3089">
        <v>114</v>
      </c>
      <c r="G3089" t="inlineStr">
        <is>
          <t xml:space="preserve">3:05-3:13</t>
        </is>
      </c>
      <c r="H3089" t="inlineStr">
        <is>
          <t xml:space="preserve">Resolved</t>
        </is>
      </c>
      <c r="I3089" t="inlineStr">
        <is>
          <t xml:space="preserve">Remarks: [Script Error]
Line from script:
"â€žGnÃ¤dige Frau, bevor ich diese EntwÃ¼rfe erstellt habe, habe ich mir zur Inspiration so viele Ihrer frÃ¼hen Arbeiten angesehen.â€œ"
-----
Note (if required): Continuity / character knowledge issue. Lucy does not know that Aurora is Queen Aria or the designer behind Cora, so she should not be able to say that she studied Auroraâ€™s earlier work. Suggested: revise to â€œ... habe ich mir zur Inspiration viele Arbeiten von Queen Aria / Cora angesehenâ€_x009d_ unless Auroraâ€™s identity has already been revealed to Lucy.</t>
        </is>
      </c>
      <c r="J3089" t="inlineStr">
        <is>
          <t xml:space="preserve">VOA</t>
        </is>
      </c>
      <c r="K3089" t="inlineStr">
        <is>
          <t xml:space="preserve">Script Error</t>
        </is>
      </c>
      <c r="L3089" t="inlineStr">
        <is>
          <t xml:space="preserve">Script error</t>
        </is>
      </c>
      <c r="M3089" t="str">
        <f>IFERROR(IF(VLOOKUP(L3089,'Quantification'!$A:$B,2,FALSE)&amp;""="","Unclassified",VLOOKUP(L3089,'Quantification'!$A:$B,2,FALSE)),"Unclassified")</f>
        <v>Major</v>
      </c>
      <c r="N3089" t="inlineStr">
        <is>
          <t xml:space="preserve">con-khera.mirjam@pocketfm.com</t>
        </is>
      </c>
      <c r="O3089" t="inlineStr">
        <is>
          <t xml:space="preserve">Issues found in raw</t>
        </is>
      </c>
      <c r="P3089" t="str">
        <f>IF(OR(O3089="Issues found in master",O3089="Final master"),"Master",IF(OR(O3089="Ready for Master",O3089="Issues found in raw",O3089="Raw under QC",O3089="Issues resolved in raw"),"Raw","-"))</f>
        <v>Raw</v>
      </c>
      <c r="Q3089" s="13">
        <v>46261.15277777778</v>
      </c>
      <c r="R3089" t="inlineStr">
        <is>
          <t xml:space="preserve">2026-08 (Aug)</t>
        </is>
      </c>
      <c r="S3089">
        <f>IF(M3089="Not an error",0,IF(COUNTIFS($A$2:$A3089,$A3089,$D$2:$D3089,$D3089,$M$2:$M3089,"&lt;&gt;Not an error")=1,1,0))</f>
        <v>0</v>
      </c>
      <c r="T3089">
        <f>IF(M3089&lt;&gt;"Major",0,IF(COUNTIFS($A$2:$A3089,$A3089,$D$2:$D3089,$D3089,$M$2:$M3089,"Major")=1,1,0))</f>
        <v>0</v>
      </c>
      <c r="U3089">
        <f>IF(M3089&lt;&gt;"Minor",0,IF(COUNTIFS($A$2:$A3089,$A3089,$D$2:$D3089,$D3089,$M$2:$M3089,"Minor")=1,1,0))</f>
        <v>0</v>
      </c>
    </row>
    <row r="3090">
      <c r="A3090" t="inlineStr">
        <is>
          <t xml:space="preserve">9a175f97e92a638a5697307799ea3b8b8f419aac</t>
        </is>
      </c>
      <c r="B3090" t="inlineStr">
        <is>
          <t xml:space="preserve">The Miracle Heiress</t>
        </is>
      </c>
      <c r="C3090" t="inlineStr">
        <is>
          <t xml:space="preserve">Die Wundererbin</t>
        </is>
      </c>
      <c r="D3090" t="inlineStr">
        <is>
          <t xml:space="preserve">e11a0aa0da885e1a677b4b01bd532a0a8a133336</t>
        </is>
      </c>
      <c r="E3090" t="inlineStr">
        <is>
          <t xml:space="preserve">Episode 114: Auroras Gegenplan</t>
        </is>
      </c>
      <c r="F3090">
        <v>114</v>
      </c>
      <c r="G3090" t="inlineStr">
        <is>
          <t xml:space="preserve">3:42-3:46</t>
        </is>
      </c>
      <c r="H3090" t="inlineStr">
        <is>
          <t xml:space="preserve">Resolved</t>
        </is>
      </c>
      <c r="I3090" t="inlineStr">
        <is>
          <t xml:space="preserve">Remarks: [Script Error]
Line from script:
"â€žGnÃ¤dige Frau, im Grunde jeder in meiner Abteilung."
-----
Note (if required): Wording issue. â€œGnÃ¤dige Frauâ€_x009d_ sounds strange and overly formal in this workplace context, especially because it has already appeared repeatedly. Suggested: use â€œMiss Blackwellâ€_x009d_ or simply remove the address.</t>
        </is>
      </c>
      <c r="J3090" t="inlineStr">
        <is>
          <t xml:space="preserve">VOA</t>
        </is>
      </c>
      <c r="K3090" t="inlineStr">
        <is>
          <t xml:space="preserve">Script Error</t>
        </is>
      </c>
      <c r="L3090" t="inlineStr">
        <is>
          <t xml:space="preserve">Script error</t>
        </is>
      </c>
      <c r="M3090" t="str">
        <f>IFERROR(IF(VLOOKUP(L3090,'Quantification'!$A:$B,2,FALSE)&amp;""="","Unclassified",VLOOKUP(L3090,'Quantification'!$A:$B,2,FALSE)),"Unclassified")</f>
        <v>Major</v>
      </c>
      <c r="N3090" t="inlineStr">
        <is>
          <t xml:space="preserve">con-khera.mirjam@pocketfm.com</t>
        </is>
      </c>
      <c r="O3090" t="inlineStr">
        <is>
          <t xml:space="preserve">Issues found in raw</t>
        </is>
      </c>
      <c r="P3090" t="str">
        <f>IF(OR(O3090="Issues found in master",O3090="Final master"),"Master",IF(OR(O3090="Ready for Master",O3090="Issues found in raw",O3090="Raw under QC",O3090="Issues resolved in raw"),"Raw","-"))</f>
        <v>Raw</v>
      </c>
      <c r="Q3090" s="13">
        <v>46261.15277777778</v>
      </c>
      <c r="R3090" t="inlineStr">
        <is>
          <t xml:space="preserve">2026-08 (Aug)</t>
        </is>
      </c>
      <c r="S3090">
        <f>IF(M3090="Not an error",0,IF(COUNTIFS($A$2:$A3090,$A3090,$D$2:$D3090,$D3090,$M$2:$M3090,"&lt;&gt;Not an error")=1,1,0))</f>
        <v>0</v>
      </c>
      <c r="T3090">
        <f>IF(M3090&lt;&gt;"Major",0,IF(COUNTIFS($A$2:$A3090,$A3090,$D$2:$D3090,$D3090,$M$2:$M3090,"Major")=1,1,0))</f>
        <v>0</v>
      </c>
      <c r="U3090">
        <f>IF(M3090&lt;&gt;"Minor",0,IF(COUNTIFS($A$2:$A3090,$A3090,$D$2:$D3090,$D3090,$M$2:$M3090,"Minor")=1,1,0))</f>
        <v>0</v>
      </c>
    </row>
    <row r="3091">
      <c r="A3091" t="inlineStr">
        <is>
          <t xml:space="preserve">9a175f97e92a638a5697307799ea3b8b8f419aac</t>
        </is>
      </c>
      <c r="B3091" t="inlineStr">
        <is>
          <t xml:space="preserve">The Miracle Heiress</t>
        </is>
      </c>
      <c r="C3091" t="inlineStr">
        <is>
          <t xml:space="preserve">Die Wundererbin</t>
        </is>
      </c>
      <c r="D3091" t="inlineStr">
        <is>
          <t xml:space="preserve">e11a0aa0da885e1a677b4b01bd532a0a8a133336</t>
        </is>
      </c>
      <c r="E3091" t="inlineStr">
        <is>
          <t xml:space="preserve">Episode 114: Auroras Gegenplan</t>
        </is>
      </c>
      <c r="F3091">
        <v>114</v>
      </c>
      <c r="G3091" t="inlineStr">
        <is>
          <t xml:space="preserve">5:48-5:56</t>
        </is>
      </c>
      <c r="H3091" t="inlineStr">
        <is>
          <t xml:space="preserve">Resolved</t>
        </is>
      </c>
      <c r="I3091" t="inlineStr">
        <is>
          <t xml:space="preserve">Remarks: [Script Error]
Line from script:
"â€žKÃ¶nnen wir nicht die Ãœberwachungskameras prÃ¼fen, gnÃ¤dige Frau?â€œ, fragte Lucy, und ein Hoffnungsschimmer leuchtete in ihren Augen auf."
-----
Note (if required): Wording issue. â€œGnÃ¤dige Frauâ€_x009d_ sounds overly formal and unnatural in this workplace context. Suggested: â€œKÃ¶nnen wir nicht die Ãœberwachungskameras prÃ¼fen, Miss Blackwell?â€_x009d_</t>
        </is>
      </c>
      <c r="J3091" t="inlineStr">
        <is>
          <t xml:space="preserve">VOA</t>
        </is>
      </c>
      <c r="K3091" t="inlineStr">
        <is>
          <t xml:space="preserve">Script Error</t>
        </is>
      </c>
      <c r="L3091" t="inlineStr">
        <is>
          <t xml:space="preserve">Script error</t>
        </is>
      </c>
      <c r="M3091" t="str">
        <f>IFERROR(IF(VLOOKUP(L3091,'Quantification'!$A:$B,2,FALSE)&amp;""="","Unclassified",VLOOKUP(L3091,'Quantification'!$A:$B,2,FALSE)),"Unclassified")</f>
        <v>Major</v>
      </c>
      <c r="N3091" t="inlineStr">
        <is>
          <t xml:space="preserve">con-khera.mirjam@pocketfm.com</t>
        </is>
      </c>
      <c r="O3091" t="inlineStr">
        <is>
          <t xml:space="preserve">Issues found in raw</t>
        </is>
      </c>
      <c r="P3091" t="str">
        <f>IF(OR(O3091="Issues found in master",O3091="Final master"),"Master",IF(OR(O3091="Ready for Master",O3091="Issues found in raw",O3091="Raw under QC",O3091="Issues resolved in raw"),"Raw","-"))</f>
        <v>Raw</v>
      </c>
      <c r="Q3091" s="13">
        <v>46261.15277777778</v>
      </c>
      <c r="R3091" t="inlineStr">
        <is>
          <t xml:space="preserve">2026-08 (Aug)</t>
        </is>
      </c>
      <c r="S3091">
        <f>IF(M3091="Not an error",0,IF(COUNTIFS($A$2:$A3091,$A3091,$D$2:$D3091,$D3091,$M$2:$M3091,"&lt;&gt;Not an error")=1,1,0))</f>
        <v>0</v>
      </c>
      <c r="T3091">
        <f>IF(M3091&lt;&gt;"Major",0,IF(COUNTIFS($A$2:$A3091,$A3091,$D$2:$D3091,$D3091,$M$2:$M3091,"Major")=1,1,0))</f>
        <v>0</v>
      </c>
      <c r="U3091">
        <f>IF(M3091&lt;&gt;"Minor",0,IF(COUNTIFS($A$2:$A3091,$A3091,$D$2:$D3091,$D3091,$M$2:$M3091,"Minor")=1,1,0))</f>
        <v>0</v>
      </c>
    </row>
    <row r="3092">
      <c r="A3092" t="inlineStr">
        <is>
          <t xml:space="preserve">9a175f97e92a638a5697307799ea3b8b8f419aac</t>
        </is>
      </c>
      <c r="B3092" t="inlineStr">
        <is>
          <t xml:space="preserve">The Miracle Heiress</t>
        </is>
      </c>
      <c r="C3092" t="inlineStr">
        <is>
          <t xml:space="preserve">Die Wundererbin</t>
        </is>
      </c>
      <c r="D3092" t="inlineStr">
        <is>
          <t xml:space="preserve">e11a0aa0da885e1a677b4b01bd532a0a8a133336</t>
        </is>
      </c>
      <c r="E3092" t="inlineStr">
        <is>
          <t xml:space="preserve">Episode 114: Auroras Gegenplan</t>
        </is>
      </c>
      <c r="F3092">
        <v>114</v>
      </c>
      <c r="G3092" t="inlineStr">
        <is>
          <t xml:space="preserve">6:14-6:22</t>
        </is>
      </c>
      <c r="H3092" t="inlineStr">
        <is>
          <t xml:space="preserve">Resolved</t>
        </is>
      </c>
      <c r="I3092" t="inlineStr">
        <is>
          <t xml:space="preserve">Remarks: [Script Error]
Line from script:
"â€žGnÃ¤dige Frau, wissen Sie, wer uns in den RÃ¼cken gefallen ist?â€œ, fragte Lucy mit zitternder Stimme."
-----
Note (if required): Wording issue. â€œGnÃ¤dige Frauâ€_x009d_ sounds overly formal and unnatural in this workplace context, especially after repeated use. Suggested: â€œMiss Blackwell, wissen Sie, wer uns in den RÃ¼cken gefallen ist?â€_x009d_</t>
        </is>
      </c>
      <c r="J3092" t="inlineStr">
        <is>
          <t xml:space="preserve">VOA</t>
        </is>
      </c>
      <c r="K3092" t="inlineStr">
        <is>
          <t xml:space="preserve">Script Error</t>
        </is>
      </c>
      <c r="L3092" t="inlineStr">
        <is>
          <t xml:space="preserve">Script error</t>
        </is>
      </c>
      <c r="M3092" t="str">
        <f>IFERROR(IF(VLOOKUP(L3092,'Quantification'!$A:$B,2,FALSE)&amp;""="","Unclassified",VLOOKUP(L3092,'Quantification'!$A:$B,2,FALSE)),"Unclassified")</f>
        <v>Major</v>
      </c>
      <c r="N3092" t="inlineStr">
        <is>
          <t xml:space="preserve">con-khera.mirjam@pocketfm.com</t>
        </is>
      </c>
      <c r="O3092" t="inlineStr">
        <is>
          <t xml:space="preserve">Issues found in raw</t>
        </is>
      </c>
      <c r="P3092" t="str">
        <f>IF(OR(O3092="Issues found in master",O3092="Final master"),"Master",IF(OR(O3092="Ready for Master",O3092="Issues found in raw",O3092="Raw under QC",O3092="Issues resolved in raw"),"Raw","-"))</f>
        <v>Raw</v>
      </c>
      <c r="Q3092" s="13">
        <v>46261.15277777778</v>
      </c>
      <c r="R3092" t="inlineStr">
        <is>
          <t xml:space="preserve">2026-08 (Aug)</t>
        </is>
      </c>
      <c r="S3092">
        <f>IF(M3092="Not an error",0,IF(COUNTIFS($A$2:$A3092,$A3092,$D$2:$D3092,$D3092,$M$2:$M3092,"&lt;&gt;Not an error")=1,1,0))</f>
        <v>0</v>
      </c>
      <c r="T3092">
        <f>IF(M3092&lt;&gt;"Major",0,IF(COUNTIFS($A$2:$A3092,$A3092,$D$2:$D3092,$D3092,$M$2:$M3092,"Major")=1,1,0))</f>
        <v>0</v>
      </c>
      <c r="U3092">
        <f>IF(M3092&lt;&gt;"Minor",0,IF(COUNTIFS($A$2:$A3092,$A3092,$D$2:$D3092,$D3092,$M$2:$M3092,"Minor")=1,1,0))</f>
        <v>0</v>
      </c>
    </row>
    <row r="3093">
      <c r="A3093" t="inlineStr">
        <is>
          <t xml:space="preserve">9a175f97e92a638a5697307799ea3b8b8f419aac</t>
        </is>
      </c>
      <c r="B3093" t="inlineStr">
        <is>
          <t xml:space="preserve">The Miracle Heiress</t>
        </is>
      </c>
      <c r="C3093" t="inlineStr">
        <is>
          <t xml:space="preserve">Die Wundererbin</t>
        </is>
      </c>
      <c r="D3093" t="inlineStr">
        <is>
          <t xml:space="preserve">e11a0aa0da885e1a677b4b01bd532a0a8a133336</t>
        </is>
      </c>
      <c r="E3093" t="inlineStr">
        <is>
          <t xml:space="preserve">Episode 114: Auroras Gegenplan</t>
        </is>
      </c>
      <c r="F3093">
        <v>114</v>
      </c>
      <c r="G3093" t="inlineStr">
        <is>
          <t xml:space="preserve">6:45-6:50</t>
        </is>
      </c>
      <c r="H3093" t="inlineStr">
        <is>
          <t xml:space="preserve">Resolved</t>
        </is>
      </c>
      <c r="I3093" t="inlineStr">
        <is>
          <t xml:space="preserve">Remarks: [Script Error]
Line from script:
"â€žGnÃ¤dige Frau, ich bin nicht sicher, ob ich das tun kann.â€œ"
-----
Note (if required): Wording issue. â€œGnÃ¤dige Frauâ€_x009d_ sounds overly formal and unnatural in this workplace context, especially after repeated use. Suggested: â€œMiss Blackwell, ich bin nicht sicher, ob ich das tun kann.â€_x009d_</t>
        </is>
      </c>
      <c r="J3093" t="inlineStr">
        <is>
          <t xml:space="preserve">VOA</t>
        </is>
      </c>
      <c r="K3093" t="inlineStr">
        <is>
          <t xml:space="preserve">Script Error</t>
        </is>
      </c>
      <c r="L3093" t="inlineStr">
        <is>
          <t xml:space="preserve">Script error</t>
        </is>
      </c>
      <c r="M3093" t="str">
        <f>IFERROR(IF(VLOOKUP(L3093,'Quantification'!$A:$B,2,FALSE)&amp;""="","Unclassified",VLOOKUP(L3093,'Quantification'!$A:$B,2,FALSE)),"Unclassified")</f>
        <v>Major</v>
      </c>
      <c r="N3093" t="inlineStr">
        <is>
          <t xml:space="preserve">con-khera.mirjam@pocketfm.com</t>
        </is>
      </c>
      <c r="O3093" t="inlineStr">
        <is>
          <t xml:space="preserve">Issues found in raw</t>
        </is>
      </c>
      <c r="P3093" t="str">
        <f>IF(OR(O3093="Issues found in master",O3093="Final master"),"Master",IF(OR(O3093="Ready for Master",O3093="Issues found in raw",O3093="Raw under QC",O3093="Issues resolved in raw"),"Raw","-"))</f>
        <v>Raw</v>
      </c>
      <c r="Q3093" s="13">
        <v>46261.15277777778</v>
      </c>
      <c r="R3093" t="inlineStr">
        <is>
          <t xml:space="preserve">2026-08 (Aug)</t>
        </is>
      </c>
      <c r="S3093">
        <f>IF(M3093="Not an error",0,IF(COUNTIFS($A$2:$A3093,$A3093,$D$2:$D3093,$D3093,$M$2:$M3093,"&lt;&gt;Not an error")=1,1,0))</f>
        <v>0</v>
      </c>
      <c r="T3093">
        <f>IF(M3093&lt;&gt;"Major",0,IF(COUNTIFS($A$2:$A3093,$A3093,$D$2:$D3093,$D3093,$M$2:$M3093,"Major")=1,1,0))</f>
        <v>0</v>
      </c>
      <c r="U3093">
        <f>IF(M3093&lt;&gt;"Minor",0,IF(COUNTIFS($A$2:$A3093,$A3093,$D$2:$D3093,$D3093,$M$2:$M3093,"Minor")=1,1,0))</f>
        <v>0</v>
      </c>
    </row>
    <row r="3094">
      <c r="A3094" t="inlineStr">
        <is>
          <t xml:space="preserve">9a175f97e92a638a5697307799ea3b8b8f419aac</t>
        </is>
      </c>
      <c r="B3094" t="inlineStr">
        <is>
          <t xml:space="preserve">The Miracle Heiress</t>
        </is>
      </c>
      <c r="C3094" t="inlineStr">
        <is>
          <t xml:space="preserve">Die Wundererbin</t>
        </is>
      </c>
      <c r="D3094" t="inlineStr">
        <is>
          <t xml:space="preserve">080a6dd1513a976c613ba583763054c6d83abbe0</t>
        </is>
      </c>
      <c r="E3094" t="inlineStr">
        <is>
          <t xml:space="preserve">Episode 115: Keiths Betrug Aufgedeckt</t>
        </is>
      </c>
      <c r="F3094">
        <v>115</v>
      </c>
      <c r="G3094" t="inlineStr">
        <is>
          <t xml:space="preserve">5:28-5:40</t>
        </is>
      </c>
      <c r="H3094" t="inlineStr">
        <is>
          <t xml:space="preserve">Resolved</t>
        </is>
      </c>
      <c r="I3094" t="inlineStr">
        <is>
          <t xml:space="preserve">Remarks: [Script Error]
Line from script:
"Sie haben sich mit dem PrÃ¤sidenten einer anderen Firma getroffen, ihn in einem teuren Hotel zum Abendessen und dann in einen Nachtclub ausgefÃ¼hrt und dabei etwa fÃ¼nftausend Dollar ausgegeben."
Note (if required): Continuity / number inconsistency. The 5,000 dollars were established as the total cost of three separate meetings, so this line incorrectly attributes the entire amount to this single meeting. Suggested: â€œSie haben sich mit dem PrÃ¤sidenten einer anderen Firma getroffen, ihn in einem teuren Hotel zum Abendessen und dann in einen Nachtclub ausgefÃ¼hrt und dabei einen Teil der insgesamt etwa fÃ¼nftausend Dollar ausgegeben.â€_x009d_</t>
        </is>
      </c>
      <c r="J3094" t="inlineStr">
        <is>
          <t xml:space="preserve">VOA</t>
        </is>
      </c>
      <c r="K3094" t="inlineStr">
        <is>
          <t xml:space="preserve">Script Error</t>
        </is>
      </c>
      <c r="L3094" t="inlineStr">
        <is>
          <t xml:space="preserve">Script error</t>
        </is>
      </c>
      <c r="M3094" t="str">
        <f>IFERROR(IF(VLOOKUP(L3094,'Quantification'!$A:$B,2,FALSE)&amp;""="","Unclassified",VLOOKUP(L3094,'Quantification'!$A:$B,2,FALSE)),"Unclassified")</f>
        <v>Major</v>
      </c>
      <c r="N3094" t="inlineStr">
        <is>
          <t xml:space="preserve">con-khera.mirjam@pocketfm.com</t>
        </is>
      </c>
      <c r="O3094" t="inlineStr">
        <is>
          <t xml:space="preserve">Issues found in raw</t>
        </is>
      </c>
      <c r="P3094" t="str">
        <f>IF(OR(O3094="Issues found in master",O3094="Final master"),"Master",IF(OR(O3094="Ready for Master",O3094="Issues found in raw",O3094="Raw under QC",O3094="Issues resolved in raw"),"Raw","-"))</f>
        <v>Raw</v>
      </c>
      <c r="Q3094" s="13">
        <v>46261.15277777778</v>
      </c>
      <c r="R3094" t="inlineStr">
        <is>
          <t xml:space="preserve">2026-08 (Aug)</t>
        </is>
      </c>
      <c r="S3094">
        <f>IF(M3094="Not an error",0,IF(COUNTIFS($A$2:$A3094,$A3094,$D$2:$D3094,$D3094,$M$2:$M3094,"&lt;&gt;Not an error")=1,1,0))</f>
        <v>1</v>
      </c>
      <c r="T3094">
        <f>IF(M3094&lt;&gt;"Major",0,IF(COUNTIFS($A$2:$A3094,$A3094,$D$2:$D3094,$D3094,$M$2:$M3094,"Major")=1,1,0))</f>
        <v>1</v>
      </c>
      <c r="U3094">
        <f>IF(M3094&lt;&gt;"Minor",0,IF(COUNTIFS($A$2:$A3094,$A3094,$D$2:$D3094,$D3094,$M$2:$M3094,"Minor")=1,1,0))</f>
        <v>0</v>
      </c>
    </row>
    <row r="3095">
      <c r="A3095" t="inlineStr">
        <is>
          <t xml:space="preserve">9a175f97e92a638a5697307799ea3b8b8f419aac</t>
        </is>
      </c>
      <c r="B3095" t="inlineStr">
        <is>
          <t xml:space="preserve">The Miracle Heiress</t>
        </is>
      </c>
      <c r="C3095" t="inlineStr">
        <is>
          <t xml:space="preserve">Die Wundererbin</t>
        </is>
      </c>
      <c r="D3095" t="inlineStr">
        <is>
          <t xml:space="preserve">87ec2ad56137f7f150e33464f5769dfd15360421</t>
        </is>
      </c>
      <c r="E3095" t="inlineStr">
        <is>
          <t xml:space="preserve">Episode 115: Keiths Betrug Aufgedeckt (Old)</t>
        </is>
      </c>
      <c r="F3095">
        <v>115</v>
      </c>
      <c r="G3095" t="inlineStr">
        <is>
          <t xml:space="preserve">0:00-0:03</t>
        </is>
      </c>
      <c r="H3095" t="inlineStr">
        <is>
          <t xml:space="preserve">Pending</t>
        </is>
      </c>
      <c r="I3095" t="inlineStr">
        <is>
          <t xml:space="preserve">Remarks: [Script Error]
Line from script:
"Ihre schlanken Finger flogen Ã¼ber die Tastatur."
-----
Note (if required): Clarity issue. If this is the opening line of the episode, â€œihreâ€_x009d_ is too vague. Suggested: â€œAuroras schlanke Finger flogen Ã¼ber die Tastatur.â€_x009d_</t>
        </is>
      </c>
      <c r="J3095" t="inlineStr">
        <is>
          <t xml:space="preserve">VOA</t>
        </is>
      </c>
      <c r="K3095" t="inlineStr">
        <is>
          <t xml:space="preserve">Script Error</t>
        </is>
      </c>
      <c r="L3095" t="inlineStr">
        <is>
          <t xml:space="preserve">Script error</t>
        </is>
      </c>
      <c r="M3095" t="str">
        <f>IFERROR(IF(VLOOKUP(L3095,'Quantification'!$A:$B,2,FALSE)&amp;""="","Unclassified",VLOOKUP(L3095,'Quantification'!$A:$B,2,FALSE)),"Unclassified")</f>
        <v>Major</v>
      </c>
      <c r="N3095" t="inlineStr">
        <is>
          <t xml:space="preserve">con-khera.mirjam@pocketfm.com</t>
        </is>
      </c>
      <c r="O3095" t="inlineStr">
        <is>
          <t xml:space="preserve">Issues found in raw</t>
        </is>
      </c>
      <c r="P3095" t="str">
        <f>IF(OR(O3095="Issues found in master",O3095="Final master"),"Master",IF(OR(O3095="Ready for Master",O3095="Issues found in raw",O3095="Raw under QC",O3095="Issues resolved in raw"),"Raw","-"))</f>
        <v>Raw</v>
      </c>
      <c r="Q3095" s="13">
        <v>46254.726388888885</v>
      </c>
      <c r="R3095" t="inlineStr">
        <is>
          <t xml:space="preserve">2026-08 (Aug)</t>
        </is>
      </c>
      <c r="S3095">
        <f>IF(M3095="Not an error",0,IF(COUNTIFS($A$2:$A3095,$A3095,$D$2:$D3095,$D3095,$M$2:$M3095,"&lt;&gt;Not an error")=1,1,0))</f>
        <v>1</v>
      </c>
      <c r="T3095">
        <f>IF(M3095&lt;&gt;"Major",0,IF(COUNTIFS($A$2:$A3095,$A3095,$D$2:$D3095,$D3095,$M$2:$M3095,"Major")=1,1,0))</f>
        <v>1</v>
      </c>
      <c r="U3095">
        <f>IF(M3095&lt;&gt;"Minor",0,IF(COUNTIFS($A$2:$A3095,$A3095,$D$2:$D3095,$D3095,$M$2:$M3095,"Minor")=1,1,0))</f>
        <v>0</v>
      </c>
    </row>
    <row r="3096">
      <c r="A3096" t="inlineStr">
        <is>
          <t xml:space="preserve">9a175f97e92a638a5697307799ea3b8b8f419aac</t>
        </is>
      </c>
      <c r="B3096" t="inlineStr">
        <is>
          <t xml:space="preserve">The Miracle Heiress</t>
        </is>
      </c>
      <c r="C3096" t="inlineStr">
        <is>
          <t xml:space="preserve">Die Wundererbin</t>
        </is>
      </c>
      <c r="D3096" t="inlineStr">
        <is>
          <t xml:space="preserve">87ec2ad56137f7f150e33464f5769dfd15360421</t>
        </is>
      </c>
      <c r="E3096" t="inlineStr">
        <is>
          <t xml:space="preserve">Episode 115: Keiths Betrug Aufgedeckt (Old)</t>
        </is>
      </c>
      <c r="F3096">
        <v>115</v>
      </c>
      <c r="G3096" t="inlineStr">
        <is>
          <t xml:space="preserve">2:08-2:16</t>
        </is>
      </c>
      <c r="H3096" t="inlineStr">
        <is>
          <t xml:space="preserve">Pending</t>
        </is>
      </c>
      <c r="I3096" t="inlineStr">
        <is>
          <t xml:space="preserve">Remarks: [Script Error]
Line from script:
"Wenig spÃ¤ter saÃŸ Keith bei einer Tasse Kaffee, hÃ¶rte Musik und telefonierte mit Megan, der Chefin von Steiner Mode."
-----
Note (if required): Localization issue. The company name should be localized in English rather than translated literally. Suggested: â€œSteiner Fashion.â€_x009d_</t>
        </is>
      </c>
      <c r="J3096" t="inlineStr">
        <is>
          <t xml:space="preserve">VOA</t>
        </is>
      </c>
      <c r="K3096" t="inlineStr">
        <is>
          <t xml:space="preserve">Script Error</t>
        </is>
      </c>
      <c r="L3096" t="inlineStr">
        <is>
          <t xml:space="preserve">Script error</t>
        </is>
      </c>
      <c r="M3096" t="str">
        <f>IFERROR(IF(VLOOKUP(L3096,'Quantification'!$A:$B,2,FALSE)&amp;""="","Unclassified",VLOOKUP(L3096,'Quantification'!$A:$B,2,FALSE)),"Unclassified")</f>
        <v>Major</v>
      </c>
      <c r="N3096" t="inlineStr">
        <is>
          <t xml:space="preserve">con-khera.mirjam@pocketfm.com</t>
        </is>
      </c>
      <c r="O3096" t="inlineStr">
        <is>
          <t xml:space="preserve">Issues found in raw</t>
        </is>
      </c>
      <c r="P3096" t="str">
        <f>IF(OR(O3096="Issues found in master",O3096="Final master"),"Master",IF(OR(O3096="Ready for Master",O3096="Issues found in raw",O3096="Raw under QC",O3096="Issues resolved in raw"),"Raw","-"))</f>
        <v>Raw</v>
      </c>
      <c r="Q3096" s="13">
        <v>46254.726388888885</v>
      </c>
      <c r="R3096" t="inlineStr">
        <is>
          <t xml:space="preserve">2026-08 (Aug)</t>
        </is>
      </c>
      <c r="S3096">
        <f>IF(M3096="Not an error",0,IF(COUNTIFS($A$2:$A3096,$A3096,$D$2:$D3096,$D3096,$M$2:$M3096,"&lt;&gt;Not an error")=1,1,0))</f>
        <v>0</v>
      </c>
      <c r="T3096">
        <f>IF(M3096&lt;&gt;"Major",0,IF(COUNTIFS($A$2:$A3096,$A3096,$D$2:$D3096,$D3096,$M$2:$M3096,"Major")=1,1,0))</f>
        <v>0</v>
      </c>
      <c r="U3096">
        <f>IF(M3096&lt;&gt;"Minor",0,IF(COUNTIFS($A$2:$A3096,$A3096,$D$2:$D3096,$D3096,$M$2:$M3096,"Minor")=1,1,0))</f>
        <v>0</v>
      </c>
    </row>
    <row r="3097">
      <c r="A3097" t="inlineStr">
        <is>
          <t xml:space="preserve">9a175f97e92a638a5697307799ea3b8b8f419aac</t>
        </is>
      </c>
      <c r="B3097" t="inlineStr">
        <is>
          <t xml:space="preserve">The Miracle Heiress</t>
        </is>
      </c>
      <c r="C3097" t="inlineStr">
        <is>
          <t xml:space="preserve">Die Wundererbin</t>
        </is>
      </c>
      <c r="D3097" t="inlineStr">
        <is>
          <t xml:space="preserve">87ec2ad56137f7f150e33464f5769dfd15360421</t>
        </is>
      </c>
      <c r="E3097" t="inlineStr">
        <is>
          <t xml:space="preserve">Episode 115: Keiths Betrug Aufgedeckt (Old)</t>
        </is>
      </c>
      <c r="F3097">
        <v>115</v>
      </c>
      <c r="G3097" t="inlineStr">
        <is>
          <t xml:space="preserve">2:37-2:41</t>
        </is>
      </c>
      <c r="H3097" t="inlineStr">
        <is>
          <t xml:space="preserve">Pending</t>
        </is>
      </c>
      <c r="I3097" t="inlineStr">
        <is>
          <t xml:space="preserve">Remarks: [Script Error]
Line from script:
"Aber unsere Abmachung war, dass Sie Steiner Mode helfen, sobald Sie CEO sind."
-----
Note (if required): Localization issue. The company name should be localized in English rather than translated literally. Suggested: â€œAber unsere Abmachung war, dass Sie Steiner Fashion helfen, sobald Sie CEO sind.â€_x009d_</t>
        </is>
      </c>
      <c r="J3097" t="inlineStr">
        <is>
          <t xml:space="preserve">VOA</t>
        </is>
      </c>
      <c r="K3097" t="inlineStr">
        <is>
          <t xml:space="preserve">Script Error</t>
        </is>
      </c>
      <c r="L3097" t="inlineStr">
        <is>
          <t xml:space="preserve">Script error</t>
        </is>
      </c>
      <c r="M3097" t="str">
        <f>IFERROR(IF(VLOOKUP(L3097,'Quantification'!$A:$B,2,FALSE)&amp;""="","Unclassified",VLOOKUP(L3097,'Quantification'!$A:$B,2,FALSE)),"Unclassified")</f>
        <v>Major</v>
      </c>
      <c r="N3097" t="inlineStr">
        <is>
          <t xml:space="preserve">con-khera.mirjam@pocketfm.com</t>
        </is>
      </c>
      <c r="O3097" t="inlineStr">
        <is>
          <t xml:space="preserve">Issues found in raw</t>
        </is>
      </c>
      <c r="P3097" t="str">
        <f>IF(OR(O3097="Issues found in master",O3097="Final master"),"Master",IF(OR(O3097="Ready for Master",O3097="Issues found in raw",O3097="Raw under QC",O3097="Issues resolved in raw"),"Raw","-"))</f>
        <v>Raw</v>
      </c>
      <c r="Q3097" s="13">
        <v>46254.726388888885</v>
      </c>
      <c r="R3097" t="inlineStr">
        <is>
          <t xml:space="preserve">2026-08 (Aug)</t>
        </is>
      </c>
      <c r="S3097">
        <f>IF(M3097="Not an error",0,IF(COUNTIFS($A$2:$A3097,$A3097,$D$2:$D3097,$D3097,$M$2:$M3097,"&lt;&gt;Not an error")=1,1,0))</f>
        <v>0</v>
      </c>
      <c r="T3097">
        <f>IF(M3097&lt;&gt;"Major",0,IF(COUNTIFS($A$2:$A3097,$A3097,$D$2:$D3097,$D3097,$M$2:$M3097,"Major")=1,1,0))</f>
        <v>0</v>
      </c>
      <c r="U3097">
        <f>IF(M3097&lt;&gt;"Minor",0,IF(COUNTIFS($A$2:$A3097,$A3097,$D$2:$D3097,$D3097,$M$2:$M3097,"Minor")=1,1,0))</f>
        <v>0</v>
      </c>
    </row>
    <row r="3098">
      <c r="A3098" t="inlineStr">
        <is>
          <t xml:space="preserve">9a175f97e92a638a5697307799ea3b8b8f419aac</t>
        </is>
      </c>
      <c r="B3098" t="inlineStr">
        <is>
          <t xml:space="preserve">The Miracle Heiress</t>
        </is>
      </c>
      <c r="C3098" t="inlineStr">
        <is>
          <t xml:space="preserve">Die Wundererbin</t>
        </is>
      </c>
      <c r="D3098" t="inlineStr">
        <is>
          <t xml:space="preserve">87ec2ad56137f7f150e33464f5769dfd15360421</t>
        </is>
      </c>
      <c r="E3098" t="inlineStr">
        <is>
          <t xml:space="preserve">Episode 115: Keiths Betrug Aufgedeckt (Old)</t>
        </is>
      </c>
      <c r="F3098">
        <v>115</v>
      </c>
      <c r="G3098" t="inlineStr">
        <is>
          <t xml:space="preserve">2:48-2:52</t>
        </is>
      </c>
      <c r="H3098" t="inlineStr">
        <is>
          <t xml:space="preserve">Pending</t>
        </is>
      </c>
      <c r="I3098" t="inlineStr">
        <is>
          <t xml:space="preserve">Remarks: [Script Error]
Line from script:
"Jetzt, wo wir Partner sind, weiÃŸ ich, wie ich mich um meine Freunde kÃ¼mmere."
-----
Note (if required): Dialogue logic issue. The sentence does not make sense causally: â€œnow that we are partnersâ€_x009d_ has no clear connection to â€œI know how to take care of my friends.â€_x009d_ Suggested: â€œJetzt, wo wir Partner sind, werde ich dafÃ¼r sorgen, dass Sie davon profitieren.â€_x009d_</t>
        </is>
      </c>
      <c r="J3098" t="inlineStr">
        <is>
          <t xml:space="preserve">VOA</t>
        </is>
      </c>
      <c r="K3098" t="inlineStr">
        <is>
          <t xml:space="preserve">Script Error</t>
        </is>
      </c>
      <c r="L3098" t="inlineStr">
        <is>
          <t xml:space="preserve">Script error</t>
        </is>
      </c>
      <c r="M3098" t="str">
        <f>IFERROR(IF(VLOOKUP(L3098,'Quantification'!$A:$B,2,FALSE)&amp;""="","Unclassified",VLOOKUP(L3098,'Quantification'!$A:$B,2,FALSE)),"Unclassified")</f>
        <v>Major</v>
      </c>
      <c r="N3098" t="inlineStr">
        <is>
          <t xml:space="preserve">con-khera.mirjam@pocketfm.com</t>
        </is>
      </c>
      <c r="O3098" t="inlineStr">
        <is>
          <t xml:space="preserve">Issues found in raw</t>
        </is>
      </c>
      <c r="P3098" t="str">
        <f>IF(OR(O3098="Issues found in master",O3098="Final master"),"Master",IF(OR(O3098="Ready for Master",O3098="Issues found in raw",O3098="Raw under QC",O3098="Issues resolved in raw"),"Raw","-"))</f>
        <v>Raw</v>
      </c>
      <c r="Q3098" s="13">
        <v>46254.726388888885</v>
      </c>
      <c r="R3098" t="inlineStr">
        <is>
          <t xml:space="preserve">2026-08 (Aug)</t>
        </is>
      </c>
      <c r="S3098">
        <f>IF(M3098="Not an error",0,IF(COUNTIFS($A$2:$A3098,$A3098,$D$2:$D3098,$D3098,$M$2:$M3098,"&lt;&gt;Not an error")=1,1,0))</f>
        <v>0</v>
      </c>
      <c r="T3098">
        <f>IF(M3098&lt;&gt;"Major",0,IF(COUNTIFS($A$2:$A3098,$A3098,$D$2:$D3098,$D3098,$M$2:$M3098,"Major")=1,1,0))</f>
        <v>0</v>
      </c>
      <c r="U3098">
        <f>IF(M3098&lt;&gt;"Minor",0,IF(COUNTIFS($A$2:$A3098,$A3098,$D$2:$D3098,$D3098,$M$2:$M3098,"Minor")=1,1,0))</f>
        <v>0</v>
      </c>
    </row>
    <row r="3099">
      <c r="A3099" t="inlineStr">
        <is>
          <t xml:space="preserve">9a175f97e92a638a5697307799ea3b8b8f419aac</t>
        </is>
      </c>
      <c r="B3099" t="inlineStr">
        <is>
          <t xml:space="preserve">The Miracle Heiress</t>
        </is>
      </c>
      <c r="C3099" t="inlineStr">
        <is>
          <t xml:space="preserve">Die Wundererbin</t>
        </is>
      </c>
      <c r="D3099" t="inlineStr">
        <is>
          <t xml:space="preserve">87ec2ad56137f7f150e33464f5769dfd15360421</t>
        </is>
      </c>
      <c r="E3099" t="inlineStr">
        <is>
          <t xml:space="preserve">Episode 115: Keiths Betrug Aufgedeckt (Old)</t>
        </is>
      </c>
      <c r="F3099">
        <v>115</v>
      </c>
      <c r="G3099" t="inlineStr">
        <is>
          <t xml:space="preserve">3:11-3:14</t>
        </is>
      </c>
      <c r="H3099" t="inlineStr">
        <is>
          <t xml:space="preserve">Pending</t>
        </is>
      </c>
      <c r="I3099" t="inlineStr">
        <is>
          <t xml:space="preserve">Remarks: [Script Error]
Line from script:
"Brauchtest du meine Hilfe bei unserem kleinen Problem?"
-----
Note (if required): Address / continuity issue. These characters have consistently used formal â€œSieâ€_x009d_ so far, so the sudden switch to â€œduâ€_x009d_ feels inconsistent. Suggested: â€œBrauchten Sie meine Hilfe bei unserem kleinen Problem?â€_x009d_</t>
        </is>
      </c>
      <c r="J3099" t="inlineStr">
        <is>
          <t xml:space="preserve">VOA</t>
        </is>
      </c>
      <c r="K3099" t="inlineStr">
        <is>
          <t xml:space="preserve">Script Error</t>
        </is>
      </c>
      <c r="L3099" t="inlineStr">
        <is>
          <t xml:space="preserve">Script error</t>
        </is>
      </c>
      <c r="M3099" t="str">
        <f>IFERROR(IF(VLOOKUP(L3099,'Quantification'!$A:$B,2,FALSE)&amp;""="","Unclassified",VLOOKUP(L3099,'Quantification'!$A:$B,2,FALSE)),"Unclassified")</f>
        <v>Major</v>
      </c>
      <c r="N3099" t="inlineStr">
        <is>
          <t xml:space="preserve">con-khera.mirjam@pocketfm.com</t>
        </is>
      </c>
      <c r="O3099" t="inlineStr">
        <is>
          <t xml:space="preserve">Issues found in raw</t>
        </is>
      </c>
      <c r="P3099" t="str">
        <f>IF(OR(O3099="Issues found in master",O3099="Final master"),"Master",IF(OR(O3099="Ready for Master",O3099="Issues found in raw",O3099="Raw under QC",O3099="Issues resolved in raw"),"Raw","-"))</f>
        <v>Raw</v>
      </c>
      <c r="Q3099" s="13">
        <v>46254.726388888885</v>
      </c>
      <c r="R3099" t="inlineStr">
        <is>
          <t xml:space="preserve">2026-08 (Aug)</t>
        </is>
      </c>
      <c r="S3099">
        <f>IF(M3099="Not an error",0,IF(COUNTIFS($A$2:$A3099,$A3099,$D$2:$D3099,$D3099,$M$2:$M3099,"&lt;&gt;Not an error")=1,1,0))</f>
        <v>0</v>
      </c>
      <c r="T3099">
        <f>IF(M3099&lt;&gt;"Major",0,IF(COUNTIFS($A$2:$A3099,$A3099,$D$2:$D3099,$D3099,$M$2:$M3099,"Major")=1,1,0))</f>
        <v>0</v>
      </c>
      <c r="U3099">
        <f>IF(M3099&lt;&gt;"Minor",0,IF(COUNTIFS($A$2:$A3099,$A3099,$D$2:$D3099,$D3099,$M$2:$M3099,"Minor")=1,1,0))</f>
        <v>0</v>
      </c>
    </row>
    <row r="3100">
      <c r="A3100" t="inlineStr">
        <is>
          <t xml:space="preserve">9a175f97e92a638a5697307799ea3b8b8f419aac</t>
        </is>
      </c>
      <c r="B3100" t="inlineStr">
        <is>
          <t xml:space="preserve">The Miracle Heiress</t>
        </is>
      </c>
      <c r="C3100" t="inlineStr">
        <is>
          <t xml:space="preserve">Die Wundererbin</t>
        </is>
      </c>
      <c r="D3100" t="inlineStr">
        <is>
          <t xml:space="preserve">87ec2ad56137f7f150e33464f5769dfd15360421</t>
        </is>
      </c>
      <c r="E3100" t="inlineStr">
        <is>
          <t xml:space="preserve">Episode 115: Keiths Betrug Aufgedeckt (Old)</t>
        </is>
      </c>
      <c r="F3100">
        <v>115</v>
      </c>
      <c r="G3100" t="inlineStr">
        <is>
          <t xml:space="preserve">3:22-3:27</t>
        </is>
      </c>
      <c r="H3100" t="inlineStr">
        <is>
          <t xml:space="preserve">Pending</t>
        </is>
      </c>
      <c r="I3100" t="inlineStr">
        <is>
          <t xml:space="preserve">Remarks: [Script Error]
Line from script:
"An deiner Stelle wÃ¼rde ich jetzt einfach meine KÃ¼ndigung einreichen."
-----
Note (if required): Address / continuity issue. These characters have consistently used formal â€œSie,â€_x009d_ so the sudden switch to â€œduâ€_x009d_ feels inconsistent. Suggested: â€œAn Ihrer Stelle wÃ¼rde ich jetzt einfach meine KÃ¼ndigung einreichen.â€_x009d_</t>
        </is>
      </c>
      <c r="J3100" t="inlineStr">
        <is>
          <t xml:space="preserve">VOA</t>
        </is>
      </c>
      <c r="K3100" t="inlineStr">
        <is>
          <t xml:space="preserve">Script Error</t>
        </is>
      </c>
      <c r="L3100" t="inlineStr">
        <is>
          <t xml:space="preserve">Script error</t>
        </is>
      </c>
      <c r="M3100" t="str">
        <f>IFERROR(IF(VLOOKUP(L3100,'Quantification'!$A:$B,2,FALSE)&amp;""="","Unclassified",VLOOKUP(L3100,'Quantification'!$A:$B,2,FALSE)),"Unclassified")</f>
        <v>Major</v>
      </c>
      <c r="N3100" t="inlineStr">
        <is>
          <t xml:space="preserve">con-khera.mirjam@pocketfm.com</t>
        </is>
      </c>
      <c r="O3100" t="inlineStr">
        <is>
          <t xml:space="preserve">Issues found in raw</t>
        </is>
      </c>
      <c r="P3100" t="str">
        <f>IF(OR(O3100="Issues found in master",O3100="Final master"),"Master",IF(OR(O3100="Ready for Master",O3100="Issues found in raw",O3100="Raw under QC",O3100="Issues resolved in raw"),"Raw","-"))</f>
        <v>Raw</v>
      </c>
      <c r="Q3100" s="13">
        <v>46254.726388888885</v>
      </c>
      <c r="R3100" t="inlineStr">
        <is>
          <t xml:space="preserve">2026-08 (Aug)</t>
        </is>
      </c>
      <c r="S3100">
        <f>IF(M3100="Not an error",0,IF(COUNTIFS($A$2:$A3100,$A3100,$D$2:$D3100,$D3100,$M$2:$M3100,"&lt;&gt;Not an error")=1,1,0))</f>
        <v>0</v>
      </c>
      <c r="T3100">
        <f>IF(M3100&lt;&gt;"Major",0,IF(COUNTIFS($A$2:$A3100,$A3100,$D$2:$D3100,$D3100,$M$2:$M3100,"Major")=1,1,0))</f>
        <v>0</v>
      </c>
      <c r="U3100">
        <f>IF(M3100&lt;&gt;"Minor",0,IF(COUNTIFS($A$2:$A3100,$A3100,$D$2:$D3100,$D3100,$M$2:$M3100,"Minor")=1,1,0))</f>
        <v>0</v>
      </c>
    </row>
    <row r="3101">
      <c r="A3101" t="inlineStr">
        <is>
          <t xml:space="preserve">9a175f97e92a638a5697307799ea3b8b8f419aac</t>
        </is>
      </c>
      <c r="B3101" t="inlineStr">
        <is>
          <t xml:space="preserve">The Miracle Heiress</t>
        </is>
      </c>
      <c r="C3101" t="inlineStr">
        <is>
          <t xml:space="preserve">Die Wundererbin</t>
        </is>
      </c>
      <c r="D3101" t="inlineStr">
        <is>
          <t xml:space="preserve">87ec2ad56137f7f150e33464f5769dfd15360421</t>
        </is>
      </c>
      <c r="E3101" t="inlineStr">
        <is>
          <t xml:space="preserve">Episode 115: Keiths Betrug Aufgedeckt (Old)</t>
        </is>
      </c>
      <c r="F3101">
        <v>115</v>
      </c>
      <c r="G3101" t="inlineStr">
        <is>
          <t xml:space="preserve">3:27-3:29</t>
        </is>
      </c>
      <c r="H3101" t="inlineStr">
        <is>
          <t xml:space="preserve">Pending</t>
        </is>
      </c>
      <c r="I3101" t="inlineStr">
        <is>
          <t xml:space="preserve">Remarks: [Script Error]
Line from script:
"Geh leise und erspar dir die Blamage."
-----
Note (if required): Address / continuity issue. These characters have consistently used formal â€œSie,â€_x009d_ so the sudden switch to â€œduâ€_x009d_ feels inconsistent. Suggested: â€œGehen Sie leise und ersparen Sie sich die Blamage.â€_x009d_</t>
        </is>
      </c>
      <c r="J3101" t="inlineStr">
        <is>
          <t xml:space="preserve">VOA</t>
        </is>
      </c>
      <c r="K3101" t="inlineStr">
        <is>
          <t xml:space="preserve">Script Error</t>
        </is>
      </c>
      <c r="L3101" t="inlineStr">
        <is>
          <t xml:space="preserve">Script error</t>
        </is>
      </c>
      <c r="M3101" t="str">
        <f>IFERROR(IF(VLOOKUP(L3101,'Quantification'!$A:$B,2,FALSE)&amp;""="","Unclassified",VLOOKUP(L3101,'Quantification'!$A:$B,2,FALSE)),"Unclassified")</f>
        <v>Major</v>
      </c>
      <c r="N3101" t="inlineStr">
        <is>
          <t xml:space="preserve">con-khera.mirjam@pocketfm.com</t>
        </is>
      </c>
      <c r="O3101" t="inlineStr">
        <is>
          <t xml:space="preserve">Issues found in raw</t>
        </is>
      </c>
      <c r="P3101" t="str">
        <f>IF(OR(O3101="Issues found in master",O3101="Final master"),"Master",IF(OR(O3101="Ready for Master",O3101="Issues found in raw",O3101="Raw under QC",O3101="Issues resolved in raw"),"Raw","-"))</f>
        <v>Raw</v>
      </c>
      <c r="Q3101" s="13">
        <v>46254.726388888885</v>
      </c>
      <c r="R3101" t="inlineStr">
        <is>
          <t xml:space="preserve">2026-08 (Aug)</t>
        </is>
      </c>
      <c r="S3101">
        <f>IF(M3101="Not an error",0,IF(COUNTIFS($A$2:$A3101,$A3101,$D$2:$D3101,$D3101,$M$2:$M3101,"&lt;&gt;Not an error")=1,1,0))</f>
        <v>0</v>
      </c>
      <c r="T3101">
        <f>IF(M3101&lt;&gt;"Major",0,IF(COUNTIFS($A$2:$A3101,$A3101,$D$2:$D3101,$D3101,$M$2:$M3101,"Major")=1,1,0))</f>
        <v>0</v>
      </c>
      <c r="U3101">
        <f>IF(M3101&lt;&gt;"Minor",0,IF(COUNTIFS($A$2:$A3101,$A3101,$D$2:$D3101,$D3101,$M$2:$M3101,"Minor")=1,1,0))</f>
        <v>0</v>
      </c>
    </row>
    <row r="3102">
      <c r="A3102" t="inlineStr">
        <is>
          <t xml:space="preserve">9a175f97e92a638a5697307799ea3b8b8f419aac</t>
        </is>
      </c>
      <c r="B3102" t="inlineStr">
        <is>
          <t xml:space="preserve">The Miracle Heiress</t>
        </is>
      </c>
      <c r="C3102" t="inlineStr">
        <is>
          <t xml:space="preserve">Die Wundererbin</t>
        </is>
      </c>
      <c r="D3102" t="inlineStr">
        <is>
          <t xml:space="preserve">87ec2ad56137f7f150e33464f5769dfd15360421</t>
        </is>
      </c>
      <c r="E3102" t="inlineStr">
        <is>
          <t xml:space="preserve">Episode 115: Keiths Betrug Aufgedeckt (Old)</t>
        </is>
      </c>
      <c r="F3102">
        <v>115</v>
      </c>
      <c r="G3102" t="inlineStr">
        <is>
          <t xml:space="preserve">3:29-3:35</t>
        </is>
      </c>
      <c r="H3102" t="inlineStr">
        <is>
          <t xml:space="preserve">Pending</t>
        </is>
      </c>
      <c r="I3102" t="inlineStr">
        <is>
          <t xml:space="preserve">Remarks: [Script Error]
Line from script:
"â€žIch weiÃŸ, dass du meinen Job willst, Keithâ€œ, sagte Aurora mit einem kleinen, gelassenen LÃ¤cheln."
-----
Note (if required): Address / continuity issue. Aurora and Keith have consistently used formal â€œSie,â€_x009d_ so the sudden switch to â€œduâ€_x009d_ feels inconsistent. Suggested: â€œIch weiÃŸ, dass Sie meinen Job wollen, Keith.â€_x009d_</t>
        </is>
      </c>
      <c r="J3102" t="inlineStr">
        <is>
          <t xml:space="preserve">VOA</t>
        </is>
      </c>
      <c r="K3102" t="inlineStr">
        <is>
          <t xml:space="preserve">Script Error</t>
        </is>
      </c>
      <c r="L3102" t="inlineStr">
        <is>
          <t xml:space="preserve">Script error</t>
        </is>
      </c>
      <c r="M3102" t="str">
        <f>IFERROR(IF(VLOOKUP(L3102,'Quantification'!$A:$B,2,FALSE)&amp;""="","Unclassified",VLOOKUP(L3102,'Quantification'!$A:$B,2,FALSE)),"Unclassified")</f>
        <v>Major</v>
      </c>
      <c r="N3102" t="inlineStr">
        <is>
          <t xml:space="preserve">con-khera.mirjam@pocketfm.com</t>
        </is>
      </c>
      <c r="O3102" t="inlineStr">
        <is>
          <t xml:space="preserve">Issues found in raw</t>
        </is>
      </c>
      <c r="P3102" t="str">
        <f>IF(OR(O3102="Issues found in master",O3102="Final master"),"Master",IF(OR(O3102="Ready for Master",O3102="Issues found in raw",O3102="Raw under QC",O3102="Issues resolved in raw"),"Raw","-"))</f>
        <v>Raw</v>
      </c>
      <c r="Q3102" s="13">
        <v>46254.726388888885</v>
      </c>
      <c r="R3102" t="inlineStr">
        <is>
          <t xml:space="preserve">2026-08 (Aug)</t>
        </is>
      </c>
      <c r="S3102">
        <f>IF(M3102="Not an error",0,IF(COUNTIFS($A$2:$A3102,$A3102,$D$2:$D3102,$D3102,$M$2:$M3102,"&lt;&gt;Not an error")=1,1,0))</f>
        <v>0</v>
      </c>
      <c r="T3102">
        <f>IF(M3102&lt;&gt;"Major",0,IF(COUNTIFS($A$2:$A3102,$A3102,$D$2:$D3102,$D3102,$M$2:$M3102,"Major")=1,1,0))</f>
        <v>0</v>
      </c>
      <c r="U3102">
        <f>IF(M3102&lt;&gt;"Minor",0,IF(COUNTIFS($A$2:$A3102,$A3102,$D$2:$D3102,$D3102,$M$2:$M3102,"Minor")=1,1,0))</f>
        <v>0</v>
      </c>
    </row>
    <row r="3103">
      <c r="A3103" t="inlineStr">
        <is>
          <t xml:space="preserve">9a175f97e92a638a5697307799ea3b8b8f419aac</t>
        </is>
      </c>
      <c r="B3103" t="inlineStr">
        <is>
          <t xml:space="preserve">The Miracle Heiress</t>
        </is>
      </c>
      <c r="C3103" t="inlineStr">
        <is>
          <t xml:space="preserve">Die Wundererbin</t>
        </is>
      </c>
      <c r="D3103" t="inlineStr">
        <is>
          <t xml:space="preserve">87ec2ad56137f7f150e33464f5769dfd15360421</t>
        </is>
      </c>
      <c r="E3103" t="inlineStr">
        <is>
          <t xml:space="preserve">Episode 115: Keiths Betrug Aufgedeckt (Old)</t>
        </is>
      </c>
      <c r="F3103">
        <v>115</v>
      </c>
      <c r="G3103" t="inlineStr">
        <is>
          <t xml:space="preserve">3:35-3:39</t>
        </is>
      </c>
      <c r="H3103" t="inlineStr">
        <is>
          <t xml:space="preserve">Pending</t>
        </is>
      </c>
      <c r="I3103" t="inlineStr">
        <is>
          <t xml:space="preserve">Remarks: [Script Error]
Line from script:
"â€žGlaubst du wirklich, dass du ihm gewachsen bist?â€œ"
-----
Note (if required): Address / continuity issue. These characters have consistently used formal â€œSie,â€_x009d_ so the sudden switch to â€œduâ€_x009d_ feels inconsistent. Suggested: â€œGlauben Sie wirklich, dass Sie ihm gewachsen sind?â€_x009d_</t>
        </is>
      </c>
      <c r="J3103" t="inlineStr">
        <is>
          <t xml:space="preserve">VOA</t>
        </is>
      </c>
      <c r="K3103" t="inlineStr">
        <is>
          <t xml:space="preserve">Script Error</t>
        </is>
      </c>
      <c r="L3103" t="inlineStr">
        <is>
          <t xml:space="preserve">Script error</t>
        </is>
      </c>
      <c r="M3103" t="str">
        <f>IFERROR(IF(VLOOKUP(L3103,'Quantification'!$A:$B,2,FALSE)&amp;""="","Unclassified",VLOOKUP(L3103,'Quantification'!$A:$B,2,FALSE)),"Unclassified")</f>
        <v>Major</v>
      </c>
      <c r="N3103" t="inlineStr">
        <is>
          <t xml:space="preserve">con-khera.mirjam@pocketfm.com</t>
        </is>
      </c>
      <c r="O3103" t="inlineStr">
        <is>
          <t xml:space="preserve">Issues found in raw</t>
        </is>
      </c>
      <c r="P3103" t="str">
        <f>IF(OR(O3103="Issues found in master",O3103="Final master"),"Master",IF(OR(O3103="Ready for Master",O3103="Issues found in raw",O3103="Raw under QC",O3103="Issues resolved in raw"),"Raw","-"))</f>
        <v>Raw</v>
      </c>
      <c r="Q3103" s="13">
        <v>46254.726388888885</v>
      </c>
      <c r="R3103" t="inlineStr">
        <is>
          <t xml:space="preserve">2026-08 (Aug)</t>
        </is>
      </c>
      <c r="S3103">
        <f>IF(M3103="Not an error",0,IF(COUNTIFS($A$2:$A3103,$A3103,$D$2:$D3103,$D3103,$M$2:$M3103,"&lt;&gt;Not an error")=1,1,0))</f>
        <v>0</v>
      </c>
      <c r="T3103">
        <f>IF(M3103&lt;&gt;"Major",0,IF(COUNTIFS($A$2:$A3103,$A3103,$D$2:$D3103,$D3103,$M$2:$M3103,"Major")=1,1,0))</f>
        <v>0</v>
      </c>
      <c r="U3103">
        <f>IF(M3103&lt;&gt;"Minor",0,IF(COUNTIFS($A$2:$A3103,$A3103,$D$2:$D3103,$D3103,$M$2:$M3103,"Minor")=1,1,0))</f>
        <v>0</v>
      </c>
    </row>
    <row r="3104">
      <c r="A3104" t="inlineStr">
        <is>
          <t xml:space="preserve">9a175f97e92a638a5697307799ea3b8b8f419aac</t>
        </is>
      </c>
      <c r="B3104" t="inlineStr">
        <is>
          <t xml:space="preserve">The Miracle Heiress</t>
        </is>
      </c>
      <c r="C3104" t="inlineStr">
        <is>
          <t xml:space="preserve">Die Wundererbin</t>
        </is>
      </c>
      <c r="D3104" t="inlineStr">
        <is>
          <t xml:space="preserve">87ec2ad56137f7f150e33464f5769dfd15360421</t>
        </is>
      </c>
      <c r="E3104" t="inlineStr">
        <is>
          <t xml:space="preserve">Episode 115: Keiths Betrug Aufgedeckt (Old)</t>
        </is>
      </c>
      <c r="F3104">
        <v>115</v>
      </c>
      <c r="G3104" t="inlineStr">
        <is>
          <t xml:space="preserve">3:41-3:43</t>
        </is>
      </c>
      <c r="H3104" t="inlineStr">
        <is>
          <t xml:space="preserve">Pending</t>
        </is>
      </c>
      <c r="I3104" t="inlineStr">
        <is>
          <t xml:space="preserve">Remarks: [Script Error]
Line from script:
"â€žDu hast vielleicht Nerven."
-----
Note (if required): Address / continuity issue. These characters have consistently used formal â€œSie,â€_x009d_ so the sudden switch to â€œduâ€_x009d_ feels inconsistent. Suggested: â€œSie haben vielleicht Nerven.â€_x009d_</t>
        </is>
      </c>
      <c r="J3104" t="inlineStr">
        <is>
          <t xml:space="preserve">VOA</t>
        </is>
      </c>
      <c r="K3104" t="inlineStr">
        <is>
          <t xml:space="preserve">Script Error</t>
        </is>
      </c>
      <c r="L3104" t="inlineStr">
        <is>
          <t xml:space="preserve">Script error</t>
        </is>
      </c>
      <c r="M3104" t="str">
        <f>IFERROR(IF(VLOOKUP(L3104,'Quantification'!$A:$B,2,FALSE)&amp;""="","Unclassified",VLOOKUP(L3104,'Quantification'!$A:$B,2,FALSE)),"Unclassified")</f>
        <v>Major</v>
      </c>
      <c r="N3104" t="inlineStr">
        <is>
          <t xml:space="preserve">con-khera.mirjam@pocketfm.com</t>
        </is>
      </c>
      <c r="O3104" t="inlineStr">
        <is>
          <t xml:space="preserve">Issues found in raw</t>
        </is>
      </c>
      <c r="P3104" t="str">
        <f>IF(OR(O3104="Issues found in master",O3104="Final master"),"Master",IF(OR(O3104="Ready for Master",O3104="Issues found in raw",O3104="Raw under QC",O3104="Issues resolved in raw"),"Raw","-"))</f>
        <v>Raw</v>
      </c>
      <c r="Q3104" s="13">
        <v>46254.726388888885</v>
      </c>
      <c r="R3104" t="inlineStr">
        <is>
          <t xml:space="preserve">2026-08 (Aug)</t>
        </is>
      </c>
      <c r="S3104">
        <f>IF(M3104="Not an error",0,IF(COUNTIFS($A$2:$A3104,$A3104,$D$2:$D3104,$D3104,$M$2:$M3104,"&lt;&gt;Not an error")=1,1,0))</f>
        <v>0</v>
      </c>
      <c r="T3104">
        <f>IF(M3104&lt;&gt;"Major",0,IF(COUNTIFS($A$2:$A3104,$A3104,$D$2:$D3104,$D3104,$M$2:$M3104,"Major")=1,1,0))</f>
        <v>0</v>
      </c>
      <c r="U3104">
        <f>IF(M3104&lt;&gt;"Minor",0,IF(COUNTIFS($A$2:$A3104,$A3104,$D$2:$D3104,$D3104,$M$2:$M3104,"Minor")=1,1,0))</f>
        <v>0</v>
      </c>
    </row>
    <row r="3105">
      <c r="A3105" t="inlineStr">
        <is>
          <t xml:space="preserve">9a175f97e92a638a5697307799ea3b8b8f419aac</t>
        </is>
      </c>
      <c r="B3105" t="inlineStr">
        <is>
          <t xml:space="preserve">The Miracle Heiress</t>
        </is>
      </c>
      <c r="C3105" t="inlineStr">
        <is>
          <t xml:space="preserve">Die Wundererbin</t>
        </is>
      </c>
      <c r="D3105" t="inlineStr">
        <is>
          <t xml:space="preserve">87ec2ad56137f7f150e33464f5769dfd15360421</t>
        </is>
      </c>
      <c r="E3105" t="inlineStr">
        <is>
          <t xml:space="preserve">Episode 115: Keiths Betrug Aufgedeckt (Old)</t>
        </is>
      </c>
      <c r="F3105">
        <v>115</v>
      </c>
      <c r="G3105" t="inlineStr">
        <is>
          <t xml:space="preserve">3:43-3:51</t>
        </is>
      </c>
      <c r="H3105" t="inlineStr">
        <is>
          <t xml:space="preserve">Pending</t>
        </is>
      </c>
      <c r="I3105" t="inlineStr">
        <is>
          <t xml:space="preserve">Remarks: [Script Error]
Line from script:
"Ich kann es kaum erwarten, dich morgen krachend scheitern zu sehen, wenn du keine einzige dieser Bestellungen ausliefern kannst."
-----
Note (if required): Address / continuity issue. These characters have consistently used formal â€œSie,â€_x009d_ so the sudden switch to â€œduâ€_x009d_ feels inconsistent. Suggested: â€œIch kann es kaum erwarten, Sie morgen krachend scheitern zu sehen, wenn Sie keine einzige dieser Bestellungen ausliefern kÃ¶nnen.â€_x009d_</t>
        </is>
      </c>
      <c r="J3105" t="inlineStr">
        <is>
          <t xml:space="preserve">VOA</t>
        </is>
      </c>
      <c r="K3105" t="inlineStr">
        <is>
          <t xml:space="preserve">Script Error</t>
        </is>
      </c>
      <c r="L3105" t="inlineStr">
        <is>
          <t xml:space="preserve">Script error</t>
        </is>
      </c>
      <c r="M3105" t="str">
        <f>IFERROR(IF(VLOOKUP(L3105,'Quantification'!$A:$B,2,FALSE)&amp;""="","Unclassified",VLOOKUP(L3105,'Quantification'!$A:$B,2,FALSE)),"Unclassified")</f>
        <v>Major</v>
      </c>
      <c r="N3105" t="inlineStr">
        <is>
          <t xml:space="preserve">con-khera.mirjam@pocketfm.com</t>
        </is>
      </c>
      <c r="O3105" t="inlineStr">
        <is>
          <t xml:space="preserve">Issues found in raw</t>
        </is>
      </c>
      <c r="P3105" t="str">
        <f>IF(OR(O3105="Issues found in master",O3105="Final master"),"Master",IF(OR(O3105="Ready for Master",O3105="Issues found in raw",O3105="Raw under QC",O3105="Issues resolved in raw"),"Raw","-"))</f>
        <v>Raw</v>
      </c>
      <c r="Q3105" s="13">
        <v>46254.726388888885</v>
      </c>
      <c r="R3105" t="inlineStr">
        <is>
          <t xml:space="preserve">2026-08 (Aug)</t>
        </is>
      </c>
      <c r="S3105">
        <f>IF(M3105="Not an error",0,IF(COUNTIFS($A$2:$A3105,$A3105,$D$2:$D3105,$D3105,$M$2:$M3105,"&lt;&gt;Not an error")=1,1,0))</f>
        <v>0</v>
      </c>
      <c r="T3105">
        <f>IF(M3105&lt;&gt;"Major",0,IF(COUNTIFS($A$2:$A3105,$A3105,$D$2:$D3105,$D3105,$M$2:$M3105,"Major")=1,1,0))</f>
        <v>0</v>
      </c>
      <c r="U3105">
        <f>IF(M3105&lt;&gt;"Minor",0,IF(COUNTIFS($A$2:$A3105,$A3105,$D$2:$D3105,$D3105,$M$2:$M3105,"Minor")=1,1,0))</f>
        <v>0</v>
      </c>
    </row>
    <row r="3106">
      <c r="A3106" t="inlineStr">
        <is>
          <t xml:space="preserve">9a175f97e92a638a5697307799ea3b8b8f419aac</t>
        </is>
      </c>
      <c r="B3106" t="inlineStr">
        <is>
          <t xml:space="preserve">The Miracle Heiress</t>
        </is>
      </c>
      <c r="C3106" t="inlineStr">
        <is>
          <t xml:space="preserve">Die Wundererbin</t>
        </is>
      </c>
      <c r="D3106" t="inlineStr">
        <is>
          <t xml:space="preserve">87ec2ad56137f7f150e33464f5769dfd15360421</t>
        </is>
      </c>
      <c r="E3106" t="inlineStr">
        <is>
          <t xml:space="preserve">Episode 115: Keiths Betrug Aufgedeckt (Old)</t>
        </is>
      </c>
      <c r="F3106">
        <v>115</v>
      </c>
      <c r="G3106" t="inlineStr">
        <is>
          <t xml:space="preserve">3:51-3:53</t>
        </is>
      </c>
      <c r="H3106" t="inlineStr">
        <is>
          <t xml:space="preserve">Pending</t>
        </is>
      </c>
      <c r="I3106" t="inlineStr">
        <is>
          <t xml:space="preserve">Remarks: [Script Error]
Line from script:
"Was wirst du dann allen erzÃ¤hlen?"
-----
Note (if required): Address / continuity issue. These characters have consistently used formal â€œSie,â€_x009d_ so the sudden switch to â€œduâ€_x009d_ feels inconsistent. Suggested: â€œWas werden Sie dann allen erzÃ¤hlen?â€_x009d_</t>
        </is>
      </c>
      <c r="J3106" t="inlineStr">
        <is>
          <t xml:space="preserve">VOA</t>
        </is>
      </c>
      <c r="K3106" t="inlineStr">
        <is>
          <t xml:space="preserve">Script Error</t>
        </is>
      </c>
      <c r="L3106" t="inlineStr">
        <is>
          <t xml:space="preserve">Script error</t>
        </is>
      </c>
      <c r="M3106" t="str">
        <f>IFERROR(IF(VLOOKUP(L3106,'Quantification'!$A:$B,2,FALSE)&amp;""="","Unclassified",VLOOKUP(L3106,'Quantification'!$A:$B,2,FALSE)),"Unclassified")</f>
        <v>Major</v>
      </c>
      <c r="N3106" t="inlineStr">
        <is>
          <t xml:space="preserve">con-khera.mirjam@pocketfm.com</t>
        </is>
      </c>
      <c r="O3106" t="inlineStr">
        <is>
          <t xml:space="preserve">Issues found in raw</t>
        </is>
      </c>
      <c r="P3106" t="str">
        <f>IF(OR(O3106="Issues found in master",O3106="Final master"),"Master",IF(OR(O3106="Ready for Master",O3106="Issues found in raw",O3106="Raw under QC",O3106="Issues resolved in raw"),"Raw","-"))</f>
        <v>Raw</v>
      </c>
      <c r="Q3106" s="13">
        <v>46254.726388888885</v>
      </c>
      <c r="R3106" t="inlineStr">
        <is>
          <t xml:space="preserve">2026-08 (Aug)</t>
        </is>
      </c>
      <c r="S3106">
        <f>IF(M3106="Not an error",0,IF(COUNTIFS($A$2:$A3106,$A3106,$D$2:$D3106,$D3106,$M$2:$M3106,"&lt;&gt;Not an error")=1,1,0))</f>
        <v>0</v>
      </c>
      <c r="T3106">
        <f>IF(M3106&lt;&gt;"Major",0,IF(COUNTIFS($A$2:$A3106,$A3106,$D$2:$D3106,$D3106,$M$2:$M3106,"Major")=1,1,0))</f>
        <v>0</v>
      </c>
      <c r="U3106">
        <f>IF(M3106&lt;&gt;"Minor",0,IF(COUNTIFS($A$2:$A3106,$A3106,$D$2:$D3106,$D3106,$M$2:$M3106,"Minor")=1,1,0))</f>
        <v>0</v>
      </c>
    </row>
    <row r="3107">
      <c r="A3107" t="inlineStr">
        <is>
          <t xml:space="preserve">9a175f97e92a638a5697307799ea3b8b8f419aac</t>
        </is>
      </c>
      <c r="B3107" t="inlineStr">
        <is>
          <t xml:space="preserve">The Miracle Heiress</t>
        </is>
      </c>
      <c r="C3107" t="inlineStr">
        <is>
          <t xml:space="preserve">Die Wundererbin</t>
        </is>
      </c>
      <c r="D3107" t="inlineStr">
        <is>
          <t xml:space="preserve">87ec2ad56137f7f150e33464f5769dfd15360421</t>
        </is>
      </c>
      <c r="E3107" t="inlineStr">
        <is>
          <t xml:space="preserve">Episode 115: Keiths Betrug Aufgedeckt (Old)</t>
        </is>
      </c>
      <c r="F3107">
        <v>115</v>
      </c>
      <c r="G3107" t="inlineStr">
        <is>
          <t xml:space="preserve">4:06-4:12</t>
        </is>
      </c>
      <c r="H3107" t="inlineStr">
        <is>
          <t xml:space="preserve">Pending</t>
        </is>
      </c>
      <c r="I3107" t="inlineStr">
        <is>
          <t xml:space="preserve">Remarks: [Script Error]
Line from script:
"ZusÃ¤tzlich zu deinem Gehalt hast du jeden Monat Tausende von Dollar von der Firma abgezweigt."
-----
Note (if required): Address / continuity issue. These characters have consistently used formal â€œSie,â€_x009d_ so the sudden switch to â€œdu/deinemâ€_x009d_ feels inconsistent. Suggested: â€œZusÃ¤tzlich zu Ihrem Gehalt haben Sie jeden Monat Tausende von Dollar von der Firma abgezweigt.â€_x009d_</t>
        </is>
      </c>
      <c r="J3107" t="inlineStr">
        <is>
          <t xml:space="preserve">VOA</t>
        </is>
      </c>
      <c r="K3107" t="inlineStr">
        <is>
          <t xml:space="preserve">Script Error</t>
        </is>
      </c>
      <c r="L3107" t="inlineStr">
        <is>
          <t xml:space="preserve">Script error</t>
        </is>
      </c>
      <c r="M3107" t="str">
        <f>IFERROR(IF(VLOOKUP(L3107,'Quantification'!$A:$B,2,FALSE)&amp;""="","Unclassified",VLOOKUP(L3107,'Quantification'!$A:$B,2,FALSE)),"Unclassified")</f>
        <v>Major</v>
      </c>
      <c r="N3107" t="inlineStr">
        <is>
          <t xml:space="preserve">con-khera.mirjam@pocketfm.com</t>
        </is>
      </c>
      <c r="O3107" t="inlineStr">
        <is>
          <t xml:space="preserve">Issues found in raw</t>
        </is>
      </c>
      <c r="P3107" t="str">
        <f>IF(OR(O3107="Issues found in master",O3107="Final master"),"Master",IF(OR(O3107="Ready for Master",O3107="Issues found in raw",O3107="Raw under QC",O3107="Issues resolved in raw"),"Raw","-"))</f>
        <v>Raw</v>
      </c>
      <c r="Q3107" s="13">
        <v>46254.726388888885</v>
      </c>
      <c r="R3107" t="inlineStr">
        <is>
          <t xml:space="preserve">2026-08 (Aug)</t>
        </is>
      </c>
      <c r="S3107">
        <f>IF(M3107="Not an error",0,IF(COUNTIFS($A$2:$A3107,$A3107,$D$2:$D3107,$D3107,$M$2:$M3107,"&lt;&gt;Not an error")=1,1,0))</f>
        <v>0</v>
      </c>
      <c r="T3107">
        <f>IF(M3107&lt;&gt;"Major",0,IF(COUNTIFS($A$2:$A3107,$A3107,$D$2:$D3107,$D3107,$M$2:$M3107,"Major")=1,1,0))</f>
        <v>0</v>
      </c>
      <c r="U3107">
        <f>IF(M3107&lt;&gt;"Minor",0,IF(COUNTIFS($A$2:$A3107,$A3107,$D$2:$D3107,$D3107,$M$2:$M3107,"Minor")=1,1,0))</f>
        <v>0</v>
      </c>
    </row>
    <row r="3108">
      <c r="A3108" t="inlineStr">
        <is>
          <t xml:space="preserve">9a175f97e92a638a5697307799ea3b8b8f419aac</t>
        </is>
      </c>
      <c r="B3108" t="inlineStr">
        <is>
          <t xml:space="preserve">The Miracle Heiress</t>
        </is>
      </c>
      <c r="C3108" t="inlineStr">
        <is>
          <t xml:space="preserve">Die Wundererbin</t>
        </is>
      </c>
      <c r="D3108" t="inlineStr">
        <is>
          <t xml:space="preserve">87ec2ad56137f7f150e33464f5769dfd15360421</t>
        </is>
      </c>
      <c r="E3108" t="inlineStr">
        <is>
          <t xml:space="preserve">Episode 115: Keiths Betrug Aufgedeckt (Old)</t>
        </is>
      </c>
      <c r="F3108">
        <v>115</v>
      </c>
      <c r="G3108" t="inlineStr">
        <is>
          <t xml:space="preserve">4:17-4:23</t>
        </is>
      </c>
      <c r="H3108" t="inlineStr">
        <is>
          <t xml:space="preserve">Pending</t>
        </is>
      </c>
      <c r="I3108" t="inlineStr">
        <is>
          <t xml:space="preserve">Remarks: [Script Error]
Line from script:
"Wer sind diese Kunden, die du bewirtest und fÃ¼r die du so hohe Spesen abrechnest?"
-----
Note (if required): Address / continuity issue. These characters have consistently used formal â€œSie,â€_x009d_ so the sudden switch to â€œduâ€_x009d_ feels inconsistent. Suggested: â€œWer sind diese Kunden, die Sie bewirten und fÃ¼r die Sie so hohe Spesen abrechnen?â€_x009d_</t>
        </is>
      </c>
      <c r="J3108" t="inlineStr">
        <is>
          <t xml:space="preserve">VOA</t>
        </is>
      </c>
      <c r="K3108" t="inlineStr">
        <is>
          <t xml:space="preserve">Script Error</t>
        </is>
      </c>
      <c r="L3108" t="inlineStr">
        <is>
          <t xml:space="preserve">Script error</t>
        </is>
      </c>
      <c r="M3108" t="str">
        <f>IFERROR(IF(VLOOKUP(L3108,'Quantification'!$A:$B,2,FALSE)&amp;""="","Unclassified",VLOOKUP(L3108,'Quantification'!$A:$B,2,FALSE)),"Unclassified")</f>
        <v>Major</v>
      </c>
      <c r="N3108" t="inlineStr">
        <is>
          <t xml:space="preserve">con-khera.mirjam@pocketfm.com</t>
        </is>
      </c>
      <c r="O3108" t="inlineStr">
        <is>
          <t xml:space="preserve">Issues found in raw</t>
        </is>
      </c>
      <c r="P3108" t="str">
        <f>IF(OR(O3108="Issues found in master",O3108="Final master"),"Master",IF(OR(O3108="Ready for Master",O3108="Issues found in raw",O3108="Raw under QC",O3108="Issues resolved in raw"),"Raw","-"))</f>
        <v>Raw</v>
      </c>
      <c r="Q3108" s="13">
        <v>46254.726388888885</v>
      </c>
      <c r="R3108" t="inlineStr">
        <is>
          <t xml:space="preserve">2026-08 (Aug)</t>
        </is>
      </c>
      <c r="S3108">
        <f>IF(M3108="Not an error",0,IF(COUNTIFS($A$2:$A3108,$A3108,$D$2:$D3108,$D3108,$M$2:$M3108,"&lt;&gt;Not an error")=1,1,0))</f>
        <v>0</v>
      </c>
      <c r="T3108">
        <f>IF(M3108&lt;&gt;"Major",0,IF(COUNTIFS($A$2:$A3108,$A3108,$D$2:$D3108,$D3108,$M$2:$M3108,"Major")=1,1,0))</f>
        <v>0</v>
      </c>
      <c r="U3108">
        <f>IF(M3108&lt;&gt;"Minor",0,IF(COUNTIFS($A$2:$A3108,$A3108,$D$2:$D3108,$D3108,$M$2:$M3108,"Minor")=1,1,0))</f>
        <v>0</v>
      </c>
    </row>
    <row r="3109">
      <c r="A3109" t="inlineStr">
        <is>
          <t xml:space="preserve">9a175f97e92a638a5697307799ea3b8b8f419aac</t>
        </is>
      </c>
      <c r="B3109" t="inlineStr">
        <is>
          <t xml:space="preserve">The Miracle Heiress</t>
        </is>
      </c>
      <c r="C3109" t="inlineStr">
        <is>
          <t xml:space="preserve">Die Wundererbin</t>
        </is>
      </c>
      <c r="D3109" t="inlineStr">
        <is>
          <t xml:space="preserve">87ec2ad56137f7f150e33464f5769dfd15360421</t>
        </is>
      </c>
      <c r="E3109" t="inlineStr">
        <is>
          <t xml:space="preserve">Episode 115: Keiths Betrug Aufgedeckt (Old)</t>
        </is>
      </c>
      <c r="F3109">
        <v>115</v>
      </c>
      <c r="G3109" t="inlineStr">
        <is>
          <t xml:space="preserve">4:23-4:29</t>
        </is>
      </c>
      <c r="H3109" t="inlineStr">
        <is>
          <t xml:space="preserve">Pending</t>
        </is>
      </c>
      <c r="I3109" t="inlineStr">
        <is>
          <t xml:space="preserve">Remarks: [Script Error]
Line from script:
"â€žSteht das auf diesen AuszÃ¼gen, oder hast du verlernt zu lesen?â€œ, schoss Keith spÃ¶ttisch zurÃ¼ck."
-----
Note (if required): Address / continuity issue. These characters have consistently used formal â€œSie,â€_x009d_ so the sudden switch to â€œduâ€_x009d_ feels inconsistent. Suggested: â€œSteht das auf diesen AuszÃ¼gen, oder haben Sie verlernt zu lesen?â€_x009d_</t>
        </is>
      </c>
      <c r="J3109" t="inlineStr">
        <is>
          <t xml:space="preserve">VOA</t>
        </is>
      </c>
      <c r="K3109" t="inlineStr">
        <is>
          <t xml:space="preserve">Script Error</t>
        </is>
      </c>
      <c r="L3109" t="inlineStr">
        <is>
          <t xml:space="preserve">Script error</t>
        </is>
      </c>
      <c r="M3109" t="str">
        <f>IFERROR(IF(VLOOKUP(L3109,'Quantification'!$A:$B,2,FALSE)&amp;""="","Unclassified",VLOOKUP(L3109,'Quantification'!$A:$B,2,FALSE)),"Unclassified")</f>
        <v>Major</v>
      </c>
      <c r="N3109" t="inlineStr">
        <is>
          <t xml:space="preserve">con-khera.mirjam@pocketfm.com</t>
        </is>
      </c>
      <c r="O3109" t="inlineStr">
        <is>
          <t xml:space="preserve">Issues found in raw</t>
        </is>
      </c>
      <c r="P3109" t="str">
        <f>IF(OR(O3109="Issues found in master",O3109="Final master"),"Master",IF(OR(O3109="Ready for Master",O3109="Issues found in raw",O3109="Raw under QC",O3109="Issues resolved in raw"),"Raw","-"))</f>
        <v>Raw</v>
      </c>
      <c r="Q3109" s="13">
        <v>46254.726388888885</v>
      </c>
      <c r="R3109" t="inlineStr">
        <is>
          <t xml:space="preserve">2026-08 (Aug)</t>
        </is>
      </c>
      <c r="S3109">
        <f>IF(M3109="Not an error",0,IF(COUNTIFS($A$2:$A3109,$A3109,$D$2:$D3109,$D3109,$M$2:$M3109,"&lt;&gt;Not an error")=1,1,0))</f>
        <v>0</v>
      </c>
      <c r="T3109">
        <f>IF(M3109&lt;&gt;"Major",0,IF(COUNTIFS($A$2:$A3109,$A3109,$D$2:$D3109,$D3109,$M$2:$M3109,"Major")=1,1,0))</f>
        <v>0</v>
      </c>
      <c r="U3109">
        <f>IF(M3109&lt;&gt;"Minor",0,IF(COUNTIFS($A$2:$A3109,$A3109,$D$2:$D3109,$D3109,$M$2:$M3109,"Minor")=1,1,0))</f>
        <v>0</v>
      </c>
    </row>
    <row r="3110">
      <c r="A3110" t="inlineStr">
        <is>
          <t xml:space="preserve">9a175f97e92a638a5697307799ea3b8b8f419aac</t>
        </is>
      </c>
      <c r="B3110" t="inlineStr">
        <is>
          <t xml:space="preserve">The Miracle Heiress</t>
        </is>
      </c>
      <c r="C3110" t="inlineStr">
        <is>
          <t xml:space="preserve">Die Wundererbin</t>
        </is>
      </c>
      <c r="D3110" t="inlineStr">
        <is>
          <t xml:space="preserve">87ec2ad56137f7f150e33464f5769dfd15360421</t>
        </is>
      </c>
      <c r="E3110" t="inlineStr">
        <is>
          <t xml:space="preserve">Episode 115: Keiths Betrug Aufgedeckt (Old)</t>
        </is>
      </c>
      <c r="F3110">
        <v>115</v>
      </c>
      <c r="G3110" t="inlineStr">
        <is>
          <t xml:space="preserve">4:29-4:55</t>
        </is>
      </c>
      <c r="H3110" t="inlineStr">
        <is>
          <t xml:space="preserve">Pending</t>
        </is>
      </c>
      <c r="I3110" t="inlineStr">
        <is>
          <t xml:space="preserve">Remarks: [Script Error]
Line from script:
"â€žSoll ich sie dir vorlesen? Diesen Monat hattest du GeschÃ¤ftstreffen mit drei Kunden und hast insgesamt fÃ¼nftausend Dollar an Spesen abgerechnet. Laut der ersten Abrechnung hast du dich mit dem VizeprÃ¤sidenten einer Bekleidungsfirma getroffen, ihn zum Abendessen und zum Golfen eingeladen und ihm dann in einem teuren Hotel ein paar Drinks spendiert, was eine beachtliche Rechnung ergab.â€œ"
-----
Note (if required): Address / continuity issue. These characters have consistently used formal â€œSie,â€_x009d_ so the sudden switch to â€œdu/dirâ€_x009d_ feels inconsistent. Suggested: â€œSoll ich sie Ihnen vorlesen? Diesen Monat hatten Sie GeschÃ¤ftstreffen mit drei Kunden und haben insgesamt fÃ¼nftausend Dollar an Spesen abgerechnet...â€_x009d_</t>
        </is>
      </c>
      <c r="J3110" t="inlineStr">
        <is>
          <t xml:space="preserve">VOA</t>
        </is>
      </c>
      <c r="K3110" t="inlineStr">
        <is>
          <t xml:space="preserve">Script Error</t>
        </is>
      </c>
      <c r="L3110" t="inlineStr">
        <is>
          <t xml:space="preserve">Script error</t>
        </is>
      </c>
      <c r="M3110" t="str">
        <f>IFERROR(IF(VLOOKUP(L3110,'Quantification'!$A:$B,2,FALSE)&amp;""="","Unclassified",VLOOKUP(L3110,'Quantification'!$A:$B,2,FALSE)),"Unclassified")</f>
        <v>Major</v>
      </c>
      <c r="N3110" t="inlineStr">
        <is>
          <t xml:space="preserve">con-khera.mirjam@pocketfm.com</t>
        </is>
      </c>
      <c r="O3110" t="inlineStr">
        <is>
          <t xml:space="preserve">Issues found in raw</t>
        </is>
      </c>
      <c r="P3110" t="str">
        <f>IF(OR(O3110="Issues found in master",O3110="Final master"),"Master",IF(OR(O3110="Ready for Master",O3110="Issues found in raw",O3110="Raw under QC",O3110="Issues resolved in raw"),"Raw","-"))</f>
        <v>Raw</v>
      </c>
      <c r="Q3110" s="13">
        <v>46254.726388888885</v>
      </c>
      <c r="R3110" t="inlineStr">
        <is>
          <t xml:space="preserve">2026-08 (Aug)</t>
        </is>
      </c>
      <c r="S3110">
        <f>IF(M3110="Not an error",0,IF(COUNTIFS($A$2:$A3110,$A3110,$D$2:$D3110,$D3110,$M$2:$M3110,"&lt;&gt;Not an error")=1,1,0))</f>
        <v>0</v>
      </c>
      <c r="T3110">
        <f>IF(M3110&lt;&gt;"Major",0,IF(COUNTIFS($A$2:$A3110,$A3110,$D$2:$D3110,$D3110,$M$2:$M3110,"Major")=1,1,0))</f>
        <v>0</v>
      </c>
      <c r="U3110">
        <f>IF(M3110&lt;&gt;"Minor",0,IF(COUNTIFS($A$2:$A3110,$A3110,$D$2:$D3110,$D3110,$M$2:$M3110,"Minor")=1,1,0))</f>
        <v>0</v>
      </c>
    </row>
    <row r="3111">
      <c r="A3111" t="inlineStr">
        <is>
          <t xml:space="preserve">9a175f97e92a638a5697307799ea3b8b8f419aac</t>
        </is>
      </c>
      <c r="B3111" t="inlineStr">
        <is>
          <t xml:space="preserve">The Miracle Heiress</t>
        </is>
      </c>
      <c r="C3111" t="inlineStr">
        <is>
          <t xml:space="preserve">Die Wundererbin</t>
        </is>
      </c>
      <c r="D3111" t="inlineStr">
        <is>
          <t xml:space="preserve">87ec2ad56137f7f150e33464f5769dfd15360421</t>
        </is>
      </c>
      <c r="E3111" t="inlineStr">
        <is>
          <t xml:space="preserve">Episode 115: Keiths Betrug Aufgedeckt (Old)</t>
        </is>
      </c>
      <c r="F3111">
        <v>115</v>
      </c>
      <c r="G3111" t="inlineStr">
        <is>
          <t xml:space="preserve">5:06-5:08</t>
        </is>
      </c>
      <c r="H3111" t="inlineStr">
        <is>
          <t xml:space="preserve">Pending</t>
        </is>
      </c>
      <c r="I3111" t="inlineStr">
        <is>
          <t xml:space="preserve">Remarks: [Script Error]
Line from script:
"Du kannst meine Methoden nicht infrage stellen."
-----
Note (if required): Address / continuity issue. These characters have consistently used formal â€œSie,â€_x009d_ so the sudden switch to â€œdu/meineâ€_x009d_ feels inconsistent. Suggested: â€œSie kÃ¶nnen meine Methoden nicht infrage stellen.â€_x009d_</t>
        </is>
      </c>
      <c r="J3111" t="inlineStr">
        <is>
          <t xml:space="preserve">VOA</t>
        </is>
      </c>
      <c r="K3111" t="inlineStr">
        <is>
          <t xml:space="preserve">Script Error</t>
        </is>
      </c>
      <c r="L3111" t="inlineStr">
        <is>
          <t xml:space="preserve">Script error</t>
        </is>
      </c>
      <c r="M3111" t="str">
        <f>IFERROR(IF(VLOOKUP(L3111,'Quantification'!$A:$B,2,FALSE)&amp;""="","Unclassified",VLOOKUP(L3111,'Quantification'!$A:$B,2,FALSE)),"Unclassified")</f>
        <v>Major</v>
      </c>
      <c r="N3111" t="inlineStr">
        <is>
          <t xml:space="preserve">con-khera.mirjam@pocketfm.com</t>
        </is>
      </c>
      <c r="O3111" t="inlineStr">
        <is>
          <t xml:space="preserve">Issues found in raw</t>
        </is>
      </c>
      <c r="P3111" t="str">
        <f>IF(OR(O3111="Issues found in master",O3111="Final master"),"Master",IF(OR(O3111="Ready for Master",O3111="Issues found in raw",O3111="Raw under QC",O3111="Issues resolved in raw"),"Raw","-"))</f>
        <v>Raw</v>
      </c>
      <c r="Q3111" s="13">
        <v>46254.726388888885</v>
      </c>
      <c r="R3111" t="inlineStr">
        <is>
          <t xml:space="preserve">2026-08 (Aug)</t>
        </is>
      </c>
      <c r="S3111">
        <f>IF(M3111="Not an error",0,IF(COUNTIFS($A$2:$A3111,$A3111,$D$2:$D3111,$D3111,$M$2:$M3111,"&lt;&gt;Not an error")=1,1,0))</f>
        <v>0</v>
      </c>
      <c r="T3111">
        <f>IF(M3111&lt;&gt;"Major",0,IF(COUNTIFS($A$2:$A3111,$A3111,$D$2:$D3111,$D3111,$M$2:$M3111,"Major")=1,1,0))</f>
        <v>0</v>
      </c>
      <c r="U3111">
        <f>IF(M3111&lt;&gt;"Minor",0,IF(COUNTIFS($A$2:$A3111,$A3111,$D$2:$D3111,$D3111,$M$2:$M3111,"Minor")=1,1,0))</f>
        <v>0</v>
      </c>
    </row>
    <row r="3112">
      <c r="A3112" t="inlineStr">
        <is>
          <t xml:space="preserve">9a175f97e92a638a5697307799ea3b8b8f419aac</t>
        </is>
      </c>
      <c r="B3112" t="inlineStr">
        <is>
          <t xml:space="preserve">The Miracle Heiress</t>
        </is>
      </c>
      <c r="C3112" t="inlineStr">
        <is>
          <t xml:space="preserve">Die Wundererbin</t>
        </is>
      </c>
      <c r="D3112" t="inlineStr">
        <is>
          <t xml:space="preserve">87ec2ad56137f7f150e33464f5769dfd15360421</t>
        </is>
      </c>
      <c r="E3112" t="inlineStr">
        <is>
          <t xml:space="preserve">Episode 115: Keiths Betrug Aufgedeckt (Old)</t>
        </is>
      </c>
      <c r="F3112">
        <v>115</v>
      </c>
      <c r="G3112" t="inlineStr">
        <is>
          <t xml:space="preserve">5:30-5:43</t>
        </is>
      </c>
      <c r="H3112" t="inlineStr">
        <is>
          <t xml:space="preserve">Pending</t>
        </is>
      </c>
      <c r="I3112" t="inlineStr">
        <is>
          <t xml:space="preserve">Remarks: [Script Error]
Line from script:
"Du hast dich mit dem PrÃ¤sidenten einer anderen Firma getroffen, ihn in einem teuren Hotel zum Abendessen und dann in einen Nachtclub ausgefÃ¼hrt und dabei etwa fÃ¼nftausend Dollar ausgegeben."
-----
Note (if required): Address / expense logic issue. These characters have consistently used formal â€œSie,â€_x009d_ so the sudden switch to â€œduâ€_x009d_ is inconsistent. Also, if there were three client meetings totaling 5,000 dollars, this second meeting alone should not also cost about 5,000 dollars. Suggested: â€œSie haben sich mit dem PrÃ¤sidenten einer anderen Firma getroffen, ihn in einem teuren Hotel zum Abendessen und dann in einen Nachtclub ausgefÃ¼hrt und dabei einen GroÃŸteil dieser Summe ausgegeben.â€_x009d_</t>
        </is>
      </c>
      <c r="J3112" t="inlineStr">
        <is>
          <t xml:space="preserve">VOA</t>
        </is>
      </c>
      <c r="K3112" t="inlineStr">
        <is>
          <t xml:space="preserve">Script Error</t>
        </is>
      </c>
      <c r="L3112" t="inlineStr">
        <is>
          <t xml:space="preserve">Script error</t>
        </is>
      </c>
      <c r="M3112" t="str">
        <f>IFERROR(IF(VLOOKUP(L3112,'Quantification'!$A:$B,2,FALSE)&amp;""="","Unclassified",VLOOKUP(L3112,'Quantification'!$A:$B,2,FALSE)),"Unclassified")</f>
        <v>Major</v>
      </c>
      <c r="N3112" t="inlineStr">
        <is>
          <t xml:space="preserve">con-khera.mirjam@pocketfm.com</t>
        </is>
      </c>
      <c r="O3112" t="inlineStr">
        <is>
          <t xml:space="preserve">Issues found in raw</t>
        </is>
      </c>
      <c r="P3112" t="str">
        <f>IF(OR(O3112="Issues found in master",O3112="Final master"),"Master",IF(OR(O3112="Ready for Master",O3112="Issues found in raw",O3112="Raw under QC",O3112="Issues resolved in raw"),"Raw","-"))</f>
        <v>Raw</v>
      </c>
      <c r="Q3112" s="13">
        <v>46254.726388888885</v>
      </c>
      <c r="R3112" t="inlineStr">
        <is>
          <t xml:space="preserve">2026-08 (Aug)</t>
        </is>
      </c>
      <c r="S3112">
        <f>IF(M3112="Not an error",0,IF(COUNTIFS($A$2:$A3112,$A3112,$D$2:$D3112,$D3112,$M$2:$M3112,"&lt;&gt;Not an error")=1,1,0))</f>
        <v>0</v>
      </c>
      <c r="T3112">
        <f>IF(M3112&lt;&gt;"Major",0,IF(COUNTIFS($A$2:$A3112,$A3112,$D$2:$D3112,$D3112,$M$2:$M3112,"Major")=1,1,0))</f>
        <v>0</v>
      </c>
      <c r="U3112">
        <f>IF(M3112&lt;&gt;"Minor",0,IF(COUNTIFS($A$2:$A3112,$A3112,$D$2:$D3112,$D3112,$M$2:$M3112,"Minor")=1,1,0))</f>
        <v>0</v>
      </c>
    </row>
    <row r="3113">
      <c r="A3113" t="inlineStr">
        <is>
          <t xml:space="preserve">9a175f97e92a638a5697307799ea3b8b8f419aac</t>
        </is>
      </c>
      <c r="B3113" t="inlineStr">
        <is>
          <t xml:space="preserve">The Miracle Heiress</t>
        </is>
      </c>
      <c r="C3113" t="inlineStr">
        <is>
          <t xml:space="preserve">Die Wundererbin</t>
        </is>
      </c>
      <c r="D3113" t="inlineStr">
        <is>
          <t xml:space="preserve">87ec2ad56137f7f150e33464f5769dfd15360421</t>
        </is>
      </c>
      <c r="E3113" t="inlineStr">
        <is>
          <t xml:space="preserve">Episode 115: Keiths Betrug Aufgedeckt (Old)</t>
        </is>
      </c>
      <c r="F3113">
        <v>115</v>
      </c>
      <c r="G3113" t="inlineStr">
        <is>
          <t xml:space="preserve">5:54-6:02</t>
        </is>
      </c>
      <c r="H3113" t="inlineStr">
        <is>
          <t xml:space="preserve">Pending</t>
        </is>
      </c>
      <c r="I3113" t="inlineStr">
        <is>
          <t xml:space="preserve">Remarks: [Script Error]
Line from script:
"Der FirmenprÃ¤sident, mit dem du dich angeblich getroffen hast, lag die ganze Woche im Krankenhaus und wurde wegen eines Nierensteins behandelt."
-----
Note (if required): Address / continuity issue. These characters have consistently used formal â€œSie,â€_x009d_ so the sudden switch to â€œduâ€_x009d_ is inconsistent. Suggested: â€œDer FirmenprÃ¤sident, mit dem Sie sich angeblich getroffen haben, lag die ganze Woche im Krankenhaus und wurde wegen eines Nierensteins behandelt.â€_x009d_</t>
        </is>
      </c>
      <c r="J3113" t="inlineStr">
        <is>
          <t xml:space="preserve">VOA</t>
        </is>
      </c>
      <c r="K3113" t="inlineStr">
        <is>
          <t xml:space="preserve">Script Error</t>
        </is>
      </c>
      <c r="L3113" t="inlineStr">
        <is>
          <t xml:space="preserve">Script error</t>
        </is>
      </c>
      <c r="M3113" t="str">
        <f>IFERROR(IF(VLOOKUP(L3113,'Quantification'!$A:$B,2,FALSE)&amp;""="","Unclassified",VLOOKUP(L3113,'Quantification'!$A:$B,2,FALSE)),"Unclassified")</f>
        <v>Major</v>
      </c>
      <c r="N3113" t="inlineStr">
        <is>
          <t xml:space="preserve">con-khera.mirjam@pocketfm.com</t>
        </is>
      </c>
      <c r="O3113" t="inlineStr">
        <is>
          <t xml:space="preserve">Issues found in raw</t>
        </is>
      </c>
      <c r="P3113" t="str">
        <f>IF(OR(O3113="Issues found in master",O3113="Final master"),"Master",IF(OR(O3113="Ready for Master",O3113="Issues found in raw",O3113="Raw under QC",O3113="Issues resolved in raw"),"Raw","-"))</f>
        <v>Raw</v>
      </c>
      <c r="Q3113" s="13">
        <v>46254.726388888885</v>
      </c>
      <c r="R3113" t="inlineStr">
        <is>
          <t xml:space="preserve">2026-08 (Aug)</t>
        </is>
      </c>
      <c r="S3113">
        <f>IF(M3113="Not an error",0,IF(COUNTIFS($A$2:$A3113,$A3113,$D$2:$D3113,$D3113,$M$2:$M3113,"&lt;&gt;Not an error")=1,1,0))</f>
        <v>0</v>
      </c>
      <c r="T3113">
        <f>IF(M3113&lt;&gt;"Major",0,IF(COUNTIFS($A$2:$A3113,$A3113,$D$2:$D3113,$D3113,$M$2:$M3113,"Major")=1,1,0))</f>
        <v>0</v>
      </c>
      <c r="U3113">
        <f>IF(M3113&lt;&gt;"Minor",0,IF(COUNTIFS($A$2:$A3113,$A3113,$D$2:$D3113,$D3113,$M$2:$M3113,"Minor")=1,1,0))</f>
        <v>0</v>
      </c>
    </row>
    <row r="3114">
      <c r="A3114" t="inlineStr">
        <is>
          <t xml:space="preserve">9a175f97e92a638a5697307799ea3b8b8f419aac</t>
        </is>
      </c>
      <c r="B3114" t="inlineStr">
        <is>
          <t xml:space="preserve">The Miracle Heiress</t>
        </is>
      </c>
      <c r="C3114" t="inlineStr">
        <is>
          <t xml:space="preserve">Die Wundererbin</t>
        </is>
      </c>
      <c r="D3114" t="inlineStr">
        <is>
          <t xml:space="preserve">87ec2ad56137f7f150e33464f5769dfd15360421</t>
        </is>
      </c>
      <c r="E3114" t="inlineStr">
        <is>
          <t xml:space="preserve">Episode 115: Keiths Betrug Aufgedeckt (Old)</t>
        </is>
      </c>
      <c r="F3114">
        <v>115</v>
      </c>
      <c r="G3114" t="inlineStr">
        <is>
          <t xml:space="preserve">6:02-6:08</t>
        </is>
      </c>
      <c r="H3114" t="inlineStr">
        <is>
          <t xml:space="preserve">Pending</t>
        </is>
      </c>
      <c r="I3114" t="inlineStr">
        <is>
          <t xml:space="preserve">Remarks: [Script Error]
Line from script:
"Ich bezweifle stark, dass er in diesem Zustand mit dir essen oder in einen Club gegangen ist."
-----
Note (if required): Address / continuity issue. These characters have consistently used formal â€œSie,â€_x009d_ so the sudden switch to â€œduâ€_x009d_ is inconsistent. Suggested: â€œIch bezweifle stark, dass er in diesem Zustand mit Ihnen essen oder in einen Club gegangen ist.â€_x009d_</t>
        </is>
      </c>
      <c r="J3114" t="inlineStr">
        <is>
          <t xml:space="preserve">VOA</t>
        </is>
      </c>
      <c r="K3114" t="inlineStr">
        <is>
          <t xml:space="preserve">Script Error</t>
        </is>
      </c>
      <c r="L3114" t="inlineStr">
        <is>
          <t xml:space="preserve">Script error</t>
        </is>
      </c>
      <c r="M3114" t="str">
        <f>IFERROR(IF(VLOOKUP(L3114,'Quantification'!$A:$B,2,FALSE)&amp;""="","Unclassified",VLOOKUP(L3114,'Quantification'!$A:$B,2,FALSE)),"Unclassified")</f>
        <v>Major</v>
      </c>
      <c r="N3114" t="inlineStr">
        <is>
          <t xml:space="preserve">con-khera.mirjam@pocketfm.com</t>
        </is>
      </c>
      <c r="O3114" t="inlineStr">
        <is>
          <t xml:space="preserve">Issues found in raw</t>
        </is>
      </c>
      <c r="P3114" t="str">
        <f>IF(OR(O3114="Issues found in master",O3114="Final master"),"Master",IF(OR(O3114="Ready for Master",O3114="Issues found in raw",O3114="Raw under QC",O3114="Issues resolved in raw"),"Raw","-"))</f>
        <v>Raw</v>
      </c>
      <c r="Q3114" s="13">
        <v>46254.726388888885</v>
      </c>
      <c r="R3114" t="inlineStr">
        <is>
          <t xml:space="preserve">2026-08 (Aug)</t>
        </is>
      </c>
      <c r="S3114">
        <f>IF(M3114="Not an error",0,IF(COUNTIFS($A$2:$A3114,$A3114,$D$2:$D3114,$D3114,$M$2:$M3114,"&lt;&gt;Not an error")=1,1,0))</f>
        <v>0</v>
      </c>
      <c r="T3114">
        <f>IF(M3114&lt;&gt;"Major",0,IF(COUNTIFS($A$2:$A3114,$A3114,$D$2:$D3114,$D3114,$M$2:$M3114,"Major")=1,1,0))</f>
        <v>0</v>
      </c>
      <c r="U3114">
        <f>IF(M3114&lt;&gt;"Minor",0,IF(COUNTIFS($A$2:$A3114,$A3114,$D$2:$D3114,$D3114,$M$2:$M3114,"Minor")=1,1,0))</f>
        <v>0</v>
      </c>
    </row>
    <row r="3115">
      <c r="A3115" t="inlineStr">
        <is>
          <t xml:space="preserve">9a175f97e92a638a5697307799ea3b8b8f419aac</t>
        </is>
      </c>
      <c r="B3115" t="inlineStr">
        <is>
          <t xml:space="preserve">The Miracle Heiress</t>
        </is>
      </c>
      <c r="C3115" t="inlineStr">
        <is>
          <t xml:space="preserve">Die Wundererbin</t>
        </is>
      </c>
      <c r="D3115" t="inlineStr">
        <is>
          <t xml:space="preserve">87ec2ad56137f7f150e33464f5769dfd15360421</t>
        </is>
      </c>
      <c r="E3115" t="inlineStr">
        <is>
          <t xml:space="preserve">Episode 115: Keiths Betrug Aufgedeckt (Old)</t>
        </is>
      </c>
      <c r="F3115">
        <v>115</v>
      </c>
      <c r="G3115" t="inlineStr">
        <is>
          <t xml:space="preserve">6:12-6:16</t>
        </is>
      </c>
      <c r="H3115" t="inlineStr">
        <is>
          <t xml:space="preserve">Pending</t>
        </is>
      </c>
      <c r="I3115" t="inlineStr">
        <is>
          <t xml:space="preserve">Remarks: [Script Error]
Line from script:
"â€žHast du irgendwelche Beweise?â€œ, stammelte er."
-----
Note (if required): Address / continuity issue. These characters have consistently used formal â€œSie,â€_x009d_ so the sudden switch to â€œduâ€_x009d_ is inconsistent. Suggested: â€œHaben Sie irgendwelche Beweise?â€_x009d_</t>
        </is>
      </c>
      <c r="J3115" t="inlineStr">
        <is>
          <t xml:space="preserve">VOA</t>
        </is>
      </c>
      <c r="K3115" t="inlineStr">
        <is>
          <t xml:space="preserve">Script Error</t>
        </is>
      </c>
      <c r="L3115" t="inlineStr">
        <is>
          <t xml:space="preserve">Script error</t>
        </is>
      </c>
      <c r="M3115" t="str">
        <f>IFERROR(IF(VLOOKUP(L3115,'Quantification'!$A:$B,2,FALSE)&amp;""="","Unclassified",VLOOKUP(L3115,'Quantification'!$A:$B,2,FALSE)),"Unclassified")</f>
        <v>Major</v>
      </c>
      <c r="N3115" t="inlineStr">
        <is>
          <t xml:space="preserve">con-khera.mirjam@pocketfm.com</t>
        </is>
      </c>
      <c r="O3115" t="inlineStr">
        <is>
          <t xml:space="preserve">Issues found in raw</t>
        </is>
      </c>
      <c r="P3115" t="str">
        <f>IF(OR(O3115="Issues found in master",O3115="Final master"),"Master",IF(OR(O3115="Ready for Master",O3115="Issues found in raw",O3115="Raw under QC",O3115="Issues resolved in raw"),"Raw","-"))</f>
        <v>Raw</v>
      </c>
      <c r="Q3115" s="13">
        <v>46254.726388888885</v>
      </c>
      <c r="R3115" t="inlineStr">
        <is>
          <t xml:space="preserve">2026-08 (Aug)</t>
        </is>
      </c>
      <c r="S3115">
        <f>IF(M3115="Not an error",0,IF(COUNTIFS($A$2:$A3115,$A3115,$D$2:$D3115,$D3115,$M$2:$M3115,"&lt;&gt;Not an error")=1,1,0))</f>
        <v>0</v>
      </c>
      <c r="T3115">
        <f>IF(M3115&lt;&gt;"Major",0,IF(COUNTIFS($A$2:$A3115,$A3115,$D$2:$D3115,$D3115,$M$2:$M3115,"Major")=1,1,0))</f>
        <v>0</v>
      </c>
      <c r="U3115">
        <f>IF(M3115&lt;&gt;"Minor",0,IF(COUNTIFS($A$2:$A3115,$A3115,$D$2:$D3115,$D3115,$M$2:$M3115,"Minor")=1,1,0))</f>
        <v>0</v>
      </c>
    </row>
    <row r="3116">
      <c r="A3116" t="inlineStr">
        <is>
          <t xml:space="preserve">9a175f97e92a638a5697307799ea3b8b8f419aac</t>
        </is>
      </c>
      <c r="B3116" t="inlineStr">
        <is>
          <t xml:space="preserve">The Miracle Heiress</t>
        </is>
      </c>
      <c r="C3116" t="inlineStr">
        <is>
          <t xml:space="preserve">Die Wundererbin</t>
        </is>
      </c>
      <c r="D3116" t="inlineStr">
        <is>
          <t xml:space="preserve">87ec2ad56137f7f150e33464f5769dfd15360421</t>
        </is>
      </c>
      <c r="E3116" t="inlineStr">
        <is>
          <t xml:space="preserve">Episode 115: Keiths Betrug Aufgedeckt (Old)</t>
        </is>
      </c>
      <c r="F3116">
        <v>115</v>
      </c>
      <c r="G3116" t="inlineStr">
        <is>
          <t xml:space="preserve">6:16-6:18</t>
        </is>
      </c>
      <c r="H3116" t="inlineStr">
        <is>
          <t xml:space="preserve">Pending</t>
        </is>
      </c>
      <c r="I3116" t="inlineStr">
        <is>
          <t xml:space="preserve">Remarks: [Script Error]
Line from script:
"Deshalb habe ich dich hergeholt."
-----
Note (if required): Address / continuity issue. These characters have consistently used formal â€œSie,â€_x009d_ so the sudden switch to â€œduâ€_x009d_ is inconsistent. Suggested: â€œDeshalb habe ich Sie hergeholt.â€_x009d_</t>
        </is>
      </c>
      <c r="J3116" t="inlineStr">
        <is>
          <t xml:space="preserve">VOA</t>
        </is>
      </c>
      <c r="K3116" t="inlineStr">
        <is>
          <t xml:space="preserve">Script Error</t>
        </is>
      </c>
      <c r="L3116" t="inlineStr">
        <is>
          <t xml:space="preserve">Script error</t>
        </is>
      </c>
      <c r="M3116" t="str">
        <f>IFERROR(IF(VLOOKUP(L3116,'Quantification'!$A:$B,2,FALSE)&amp;""="","Unclassified",VLOOKUP(L3116,'Quantification'!$A:$B,2,FALSE)),"Unclassified")</f>
        <v>Major</v>
      </c>
      <c r="N3116" t="inlineStr">
        <is>
          <t xml:space="preserve">con-khera.mirjam@pocketfm.com</t>
        </is>
      </c>
      <c r="O3116" t="inlineStr">
        <is>
          <t xml:space="preserve">Issues found in raw</t>
        </is>
      </c>
      <c r="P3116" t="str">
        <f>IF(OR(O3116="Issues found in master",O3116="Final master"),"Master",IF(OR(O3116="Ready for Master",O3116="Issues found in raw",O3116="Raw under QC",O3116="Issues resolved in raw"),"Raw","-"))</f>
        <v>Raw</v>
      </c>
      <c r="Q3116" s="13">
        <v>46254.726388888885</v>
      </c>
      <c r="R3116" t="inlineStr">
        <is>
          <t xml:space="preserve">2026-08 (Aug)</t>
        </is>
      </c>
      <c r="S3116">
        <f>IF(M3116="Not an error",0,IF(COUNTIFS($A$2:$A3116,$A3116,$D$2:$D3116,$D3116,$M$2:$M3116,"&lt;&gt;Not an error")=1,1,0))</f>
        <v>0</v>
      </c>
      <c r="T3116">
        <f>IF(M3116&lt;&gt;"Major",0,IF(COUNTIFS($A$2:$A3116,$A3116,$D$2:$D3116,$D3116,$M$2:$M3116,"Major")=1,1,0))</f>
        <v>0</v>
      </c>
      <c r="U3116">
        <f>IF(M3116&lt;&gt;"Minor",0,IF(COUNTIFS($A$2:$A3116,$A3116,$D$2:$D3116,$D3116,$M$2:$M3116,"Minor")=1,1,0))</f>
        <v>0</v>
      </c>
    </row>
    <row r="3117">
      <c r="A3117" t="inlineStr">
        <is>
          <t xml:space="preserve">9a175f97e92a638a5697307799ea3b8b8f419aac</t>
        </is>
      </c>
      <c r="B3117" t="inlineStr">
        <is>
          <t xml:space="preserve">The Miracle Heiress</t>
        </is>
      </c>
      <c r="C3117" t="inlineStr">
        <is>
          <t xml:space="preserve">Die Wundererbin</t>
        </is>
      </c>
      <c r="D3117" t="inlineStr">
        <is>
          <t xml:space="preserve">87ec2ad56137f7f150e33464f5769dfd15360421</t>
        </is>
      </c>
      <c r="E3117" t="inlineStr">
        <is>
          <t xml:space="preserve">Episode 115: Keiths Betrug Aufgedeckt (Old)</t>
        </is>
      </c>
      <c r="F3117">
        <v>115</v>
      </c>
      <c r="G3117" t="inlineStr">
        <is>
          <t xml:space="preserve">6:25-6:34</t>
        </is>
      </c>
      <c r="H3117" t="inlineStr">
        <is>
          <t xml:space="preserve">Pending</t>
        </is>
      </c>
      <c r="I3117" t="inlineStr">
        <is>
          <t xml:space="preserve">Remarks: [Script Error]
Line from script:
"Am Neunten dieses Monats hast du ein Abendessen mit GetrÃ¤nken mit dem CEO einer groÃŸen Bekleidungsfirma im Kamelien-Bistro abgerechnet."
-----
Note (if required): Address / continuity issue. These characters have consistently used formal â€œSie,â€_x009d_ so the sudden switch to â€œduâ€_x009d_ is inconsistent. Suggested: â€œAm Neunten dieses Monats haben Sie ein Abendessen mit GetrÃ¤nken mit dem CEO einer groÃŸen Bekleidungsfirma im Kamelien-Bistro abgerechnet.â€_x009d_</t>
        </is>
      </c>
      <c r="J3117" t="inlineStr">
        <is>
          <t xml:space="preserve">VOA</t>
        </is>
      </c>
      <c r="K3117" t="inlineStr">
        <is>
          <t xml:space="preserve">Script Error</t>
        </is>
      </c>
      <c r="L3117" t="inlineStr">
        <is>
          <t xml:space="preserve">Script error</t>
        </is>
      </c>
      <c r="M3117" t="str">
        <f>IFERROR(IF(VLOOKUP(L3117,'Quantification'!$A:$B,2,FALSE)&amp;""="","Unclassified",VLOOKUP(L3117,'Quantification'!$A:$B,2,FALSE)),"Unclassified")</f>
        <v>Major</v>
      </c>
      <c r="N3117" t="inlineStr">
        <is>
          <t xml:space="preserve">con-khera.mirjam@pocketfm.com</t>
        </is>
      </c>
      <c r="O3117" t="inlineStr">
        <is>
          <t xml:space="preserve">Issues found in raw</t>
        </is>
      </c>
      <c r="P3117" t="str">
        <f>IF(OR(O3117="Issues found in master",O3117="Final master"),"Master",IF(OR(O3117="Ready for Master",O3117="Issues found in raw",O3117="Raw under QC",O3117="Issues resolved in raw"),"Raw","-"))</f>
        <v>Raw</v>
      </c>
      <c r="Q3117" s="13">
        <v>46254.726388888885</v>
      </c>
      <c r="R3117" t="inlineStr">
        <is>
          <t xml:space="preserve">2026-08 (Aug)</t>
        </is>
      </c>
      <c r="S3117">
        <f>IF(M3117="Not an error",0,IF(COUNTIFS($A$2:$A3117,$A3117,$D$2:$D3117,$D3117,$M$2:$M3117,"&lt;&gt;Not an error")=1,1,0))</f>
        <v>0</v>
      </c>
      <c r="T3117">
        <f>IF(M3117&lt;&gt;"Major",0,IF(COUNTIFS($A$2:$A3117,$A3117,$D$2:$D3117,$D3117,$M$2:$M3117,"Major")=1,1,0))</f>
        <v>0</v>
      </c>
      <c r="U3117">
        <f>IF(M3117&lt;&gt;"Minor",0,IF(COUNTIFS($A$2:$A3117,$A3117,$D$2:$D3117,$D3117,$M$2:$M3117,"Minor")=1,1,0))</f>
        <v>0</v>
      </c>
    </row>
    <row r="3118">
      <c r="A3118" t="inlineStr">
        <is>
          <t xml:space="preserve">9a175f97e92a638a5697307799ea3b8b8f419aac</t>
        </is>
      </c>
      <c r="B3118" t="inlineStr">
        <is>
          <t xml:space="preserve">The Miracle Heiress</t>
        </is>
      </c>
      <c r="C3118" t="inlineStr">
        <is>
          <t xml:space="preserve">Die Wundererbin</t>
        </is>
      </c>
      <c r="D3118" t="inlineStr">
        <is>
          <t xml:space="preserve">87ec2ad56137f7f150e33464f5769dfd15360421</t>
        </is>
      </c>
      <c r="E3118" t="inlineStr">
        <is>
          <t xml:space="preserve">Episode 115: Keiths Betrug Aufgedeckt (Old)</t>
        </is>
      </c>
      <c r="F3118">
        <v>115</v>
      </c>
      <c r="G3118" t="inlineStr">
        <is>
          <t xml:space="preserve">6:49-6:57</t>
        </is>
      </c>
      <c r="H3118" t="inlineStr">
        <is>
          <t xml:space="preserve">Pending</t>
        </is>
      </c>
      <c r="I3118" t="inlineStr">
        <is>
          <t xml:space="preserve">Remarks: [Script Error]
Line from script:
"All das beweist, dass du dieser Firma im letzten Jahr durch die FÃ¤lschung von Unterlagen Millionen von Dollar unterschlagen hast."
-----
Note (if required): Address / continuity issue. These characters have consistently used formal â€œSie,â€_x009d_ so the sudden switch to â€œduâ€_x009d_ is inconsistent. Suggested: â€œAll das beweist, dass Sie dieser Firma im letzten Jahr durch die FÃ¤lschung von Unterlagen Millionen von Dollar unterschlagen haben.â€_x009d_</t>
        </is>
      </c>
      <c r="J3118" t="inlineStr">
        <is>
          <t xml:space="preserve">VOA</t>
        </is>
      </c>
      <c r="K3118" t="inlineStr">
        <is>
          <t xml:space="preserve">Script Error</t>
        </is>
      </c>
      <c r="L3118" t="inlineStr">
        <is>
          <t xml:space="preserve">Script error</t>
        </is>
      </c>
      <c r="M3118" t="str">
        <f>IFERROR(IF(VLOOKUP(L3118,'Quantification'!$A:$B,2,FALSE)&amp;""="","Unclassified",VLOOKUP(L3118,'Quantification'!$A:$B,2,FALSE)),"Unclassified")</f>
        <v>Major</v>
      </c>
      <c r="N3118" t="inlineStr">
        <is>
          <t xml:space="preserve">con-khera.mirjam@pocketfm.com</t>
        </is>
      </c>
      <c r="O3118" t="inlineStr">
        <is>
          <t xml:space="preserve">Issues found in raw</t>
        </is>
      </c>
      <c r="P3118" t="str">
        <f>IF(OR(O3118="Issues found in master",O3118="Final master"),"Master",IF(OR(O3118="Ready for Master",O3118="Issues found in raw",O3118="Raw under QC",O3118="Issues resolved in raw"),"Raw","-"))</f>
        <v>Raw</v>
      </c>
      <c r="Q3118" s="13">
        <v>46254.726388888885</v>
      </c>
      <c r="R3118" t="inlineStr">
        <is>
          <t xml:space="preserve">2026-08 (Aug)</t>
        </is>
      </c>
      <c r="S3118">
        <f>IF(M3118="Not an error",0,IF(COUNTIFS($A$2:$A3118,$A3118,$D$2:$D3118,$D3118,$M$2:$M3118,"&lt;&gt;Not an error")=1,1,0))</f>
        <v>0</v>
      </c>
      <c r="T3118">
        <f>IF(M3118&lt;&gt;"Major",0,IF(COUNTIFS($A$2:$A3118,$A3118,$D$2:$D3118,$D3118,$M$2:$M3118,"Major")=1,1,0))</f>
        <v>0</v>
      </c>
      <c r="U3118">
        <f>IF(M3118&lt;&gt;"Minor",0,IF(COUNTIFS($A$2:$A3118,$A3118,$D$2:$D3118,$D3118,$M$2:$M3118,"Minor")=1,1,0))</f>
        <v>0</v>
      </c>
    </row>
    <row r="3119">
      <c r="A3119" t="inlineStr">
        <is>
          <t xml:space="preserve">9a175f97e92a638a5697307799ea3b8b8f419aac</t>
        </is>
      </c>
      <c r="B3119" t="inlineStr">
        <is>
          <t xml:space="preserve">The Miracle Heiress</t>
        </is>
      </c>
      <c r="C3119" t="inlineStr">
        <is>
          <t xml:space="preserve">Die Wundererbin</t>
        </is>
      </c>
      <c r="D3119" t="inlineStr">
        <is>
          <t xml:space="preserve">87ec2ad56137f7f150e33464f5769dfd15360421</t>
        </is>
      </c>
      <c r="E3119" t="inlineStr">
        <is>
          <t xml:space="preserve">Episode 115: Keiths Betrug Aufgedeckt (Old)</t>
        </is>
      </c>
      <c r="F3119">
        <v>115</v>
      </c>
      <c r="H3119" t="inlineStr">
        <is>
          <t xml:space="preserve">Pending</t>
        </is>
      </c>
      <c r="J3119" t="inlineStr">
        <is>
          <t xml:space="preserve">VOA</t>
        </is>
      </c>
      <c r="K3119" t="inlineStr">
        <is>
          <t xml:space="preserve">Modulation</t>
        </is>
      </c>
      <c r="L3119" t="inlineStr">
        <is>
          <t xml:space="preserve">Modulation</t>
        </is>
      </c>
      <c r="M3119" t="str">
        <f>IFERROR(IF(VLOOKUP(L3119,'Quantification'!$A:$B,2,FALSE)&amp;""="","Unclassified",VLOOKUP(L3119,'Quantification'!$A:$B,2,FALSE)),"Unclassified")</f>
        <v>Minor</v>
      </c>
      <c r="N3119" t="inlineStr">
        <is>
          <t xml:space="preserve">con-khera.mirjam@pocketfm.com</t>
        </is>
      </c>
      <c r="O3119" t="inlineStr">
        <is>
          <t xml:space="preserve">Issues found in raw</t>
        </is>
      </c>
      <c r="P3119" t="str">
        <f>IF(OR(O3119="Issues found in master",O3119="Final master"),"Master",IF(OR(O3119="Ready for Master",O3119="Issues found in raw",O3119="Raw under QC",O3119="Issues resolved in raw"),"Raw","-"))</f>
        <v>Raw</v>
      </c>
      <c r="Q3119" s="13">
        <v>46254.726388888885</v>
      </c>
      <c r="R3119" t="inlineStr">
        <is>
          <t xml:space="preserve">2026-08 (Aug)</t>
        </is>
      </c>
      <c r="S3119">
        <f>IF(M3119="Not an error",0,IF(COUNTIFS($A$2:$A3119,$A3119,$D$2:$D3119,$D3119,$M$2:$M3119,"&lt;&gt;Not an error")=1,1,0))</f>
        <v>0</v>
      </c>
      <c r="T3119">
        <f>IF(M3119&lt;&gt;"Major",0,IF(COUNTIFS($A$2:$A3119,$A3119,$D$2:$D3119,$D3119,$M$2:$M3119,"Major")=1,1,0))</f>
        <v>0</v>
      </c>
      <c r="U3119">
        <f>IF(M3119&lt;&gt;"Minor",0,IF(COUNTIFS($A$2:$A3119,$A3119,$D$2:$D3119,$D3119,$M$2:$M3119,"Minor")=1,1,0))</f>
        <v>1</v>
      </c>
    </row>
    <row r="3120">
      <c r="A3120" t="inlineStr">
        <is>
          <t xml:space="preserve">9a175f97e92a638a5697307799ea3b8b8f419aac</t>
        </is>
      </c>
      <c r="B3120" t="inlineStr">
        <is>
          <t xml:space="preserve">The Miracle Heiress</t>
        </is>
      </c>
      <c r="C3120" t="inlineStr">
        <is>
          <t xml:space="preserve">Die Wundererbin</t>
        </is>
      </c>
      <c r="D3120" t="inlineStr">
        <is>
          <t xml:space="preserve">87ec2ad56137f7f150e33464f5769dfd15360421</t>
        </is>
      </c>
      <c r="E3120" t="inlineStr">
        <is>
          <t xml:space="preserve">Episode 115: Keiths Betrug Aufgedeckt (Old)</t>
        </is>
      </c>
      <c r="F3120">
        <v>115</v>
      </c>
      <c r="G3120" t="inlineStr">
        <is>
          <t xml:space="preserve">7:08-7:16</t>
        </is>
      </c>
      <c r="H3120" t="inlineStr">
        <is>
          <t xml:space="preserve">Pending</t>
        </is>
      </c>
      <c r="I3120" t="inlineStr">
        <is>
          <t xml:space="preserve">Remarks: [Script Error]
Line from script:
"â€žAlsoâ€œ, sagte sie und lehnte sich in ihrem Stuhl zurÃ¼ck, â€žmÃ¶chtest du nach alldem noch etwas zu deiner Verteidigung sagen?â€œ"
-----
Note (if required): Address / continuity issue. These characters have consistently used formal â€œSie,â€_x009d_ so the sudden switch to â€œdu/deinerâ€_x009d_ is inconsistent. Suggested: â€œMÃ¶chten Sie nach alldem noch etwas zu Ihrer Verteidigung sagen?â€_x009d_</t>
        </is>
      </c>
      <c r="J3120" t="inlineStr">
        <is>
          <t xml:space="preserve">VOA</t>
        </is>
      </c>
      <c r="K3120" t="inlineStr">
        <is>
          <t xml:space="preserve">Script Error</t>
        </is>
      </c>
      <c r="L3120" t="inlineStr">
        <is>
          <t xml:space="preserve">Script error</t>
        </is>
      </c>
      <c r="M3120" t="str">
        <f>IFERROR(IF(VLOOKUP(L3120,'Quantification'!$A:$B,2,FALSE)&amp;""="","Unclassified",VLOOKUP(L3120,'Quantification'!$A:$B,2,FALSE)),"Unclassified")</f>
        <v>Major</v>
      </c>
      <c r="N3120" t="inlineStr">
        <is>
          <t xml:space="preserve">con-khera.mirjam@pocketfm.com</t>
        </is>
      </c>
      <c r="O3120" t="inlineStr">
        <is>
          <t xml:space="preserve">Issues found in raw</t>
        </is>
      </c>
      <c r="P3120" t="str">
        <f>IF(OR(O3120="Issues found in master",O3120="Final master"),"Master",IF(OR(O3120="Ready for Master",O3120="Issues found in raw",O3120="Raw under QC",O3120="Issues resolved in raw"),"Raw","-"))</f>
        <v>Raw</v>
      </c>
      <c r="Q3120" s="13">
        <v>46254.726388888885</v>
      </c>
      <c r="R3120" t="inlineStr">
        <is>
          <t xml:space="preserve">2026-08 (Aug)</t>
        </is>
      </c>
      <c r="S3120">
        <f>IF(M3120="Not an error",0,IF(COUNTIFS($A$2:$A3120,$A3120,$D$2:$D3120,$D3120,$M$2:$M3120,"&lt;&gt;Not an error")=1,1,0))</f>
        <v>0</v>
      </c>
      <c r="T3120">
        <f>IF(M3120&lt;&gt;"Major",0,IF(COUNTIFS($A$2:$A3120,$A3120,$D$2:$D3120,$D3120,$M$2:$M3120,"Major")=1,1,0))</f>
        <v>0</v>
      </c>
      <c r="U3120">
        <f>IF(M3120&lt;&gt;"Minor",0,IF(COUNTIFS($A$2:$A3120,$A3120,$D$2:$D3120,$D3120,$M$2:$M3120,"Minor")=1,1,0))</f>
        <v>0</v>
      </c>
    </row>
    <row r="3121">
      <c r="A3121" t="inlineStr">
        <is>
          <t xml:space="preserve">9a175f97e92a638a5697307799ea3b8b8f419aac</t>
        </is>
      </c>
      <c r="B3121" t="inlineStr">
        <is>
          <t xml:space="preserve">The Miracle Heiress</t>
        </is>
      </c>
      <c r="C3121" t="inlineStr">
        <is>
          <t xml:space="preserve">Die Wundererbin</t>
        </is>
      </c>
      <c r="D3121" t="inlineStr">
        <is>
          <t xml:space="preserve">da9820c4fcaf9b4cd2ef1ba6cbacb2caaa609be1</t>
        </is>
      </c>
      <c r="E3121" t="inlineStr">
        <is>
          <t xml:space="preserve">Episode 116: Beweise Gegen Keith (Old)</t>
        </is>
      </c>
      <c r="F3121">
        <v>116</v>
      </c>
      <c r="G3121" t="inlineStr">
        <is>
          <t xml:space="preserve">0:03-0:07</t>
        </is>
      </c>
      <c r="H3121" t="inlineStr">
        <is>
          <t xml:space="preserve">Pending</t>
        </is>
      </c>
      <c r="I3121" t="inlineStr">
        <is>
          <t xml:space="preserve">Remarks: [Script Error]
Line from script:
"Glaubst du wirklich, dass irgendetwas davon verschwindet, wenn du das lÃ¶schst?"
-----
Note (if required): Address / continuity issue. These characters have consistently used formal â€œSie,â€_x009d_ so the sudden switch to â€œduâ€_x009d_ is inconsistent. Suggested: â€œGlauben Sie wirklich, dass irgendetwas davon verschwindet, wenn Sie das lÃ¶schen?â€_x009d_</t>
        </is>
      </c>
      <c r="J3121" t="inlineStr">
        <is>
          <t xml:space="preserve">VOA</t>
        </is>
      </c>
      <c r="K3121" t="inlineStr">
        <is>
          <t xml:space="preserve">Script Error</t>
        </is>
      </c>
      <c r="L3121" t="inlineStr">
        <is>
          <t xml:space="preserve">Script error</t>
        </is>
      </c>
      <c r="M3121" t="str">
        <f>IFERROR(IF(VLOOKUP(L3121,'Quantification'!$A:$B,2,FALSE)&amp;""="","Unclassified",VLOOKUP(L3121,'Quantification'!$A:$B,2,FALSE)),"Unclassified")</f>
        <v>Major</v>
      </c>
      <c r="N3121" t="inlineStr">
        <is>
          <t xml:space="preserve">con-khera.mirjam@pocketfm.com</t>
        </is>
      </c>
      <c r="O3121" t="inlineStr">
        <is>
          <t xml:space="preserve">Issues found in raw</t>
        </is>
      </c>
      <c r="P3121" t="str">
        <f>IF(OR(O3121="Issues found in master",O3121="Final master"),"Master",IF(OR(O3121="Ready for Master",O3121="Issues found in raw",O3121="Raw under QC",O3121="Issues resolved in raw"),"Raw","-"))</f>
        <v>Raw</v>
      </c>
      <c r="Q3121" s="13">
        <v>46254.726388888885</v>
      </c>
      <c r="R3121" t="inlineStr">
        <is>
          <t xml:space="preserve">2026-08 (Aug)</t>
        </is>
      </c>
      <c r="S3121">
        <f>IF(M3121="Not an error",0,IF(COUNTIFS($A$2:$A3121,$A3121,$D$2:$D3121,$D3121,$M$2:$M3121,"&lt;&gt;Not an error")=1,1,0))</f>
        <v>1</v>
      </c>
      <c r="T3121">
        <f>IF(M3121&lt;&gt;"Major",0,IF(COUNTIFS($A$2:$A3121,$A3121,$D$2:$D3121,$D3121,$M$2:$M3121,"Major")=1,1,0))</f>
        <v>1</v>
      </c>
      <c r="U3121">
        <f>IF(M3121&lt;&gt;"Minor",0,IF(COUNTIFS($A$2:$A3121,$A3121,$D$2:$D3121,$D3121,$M$2:$M3121,"Minor")=1,1,0))</f>
        <v>0</v>
      </c>
    </row>
    <row r="3122">
      <c r="A3122" t="inlineStr">
        <is>
          <t xml:space="preserve">9a175f97e92a638a5697307799ea3b8b8f419aac</t>
        </is>
      </c>
      <c r="B3122" t="inlineStr">
        <is>
          <t xml:space="preserve">The Miracle Heiress</t>
        </is>
      </c>
      <c r="C3122" t="inlineStr">
        <is>
          <t xml:space="preserve">Die Wundererbin</t>
        </is>
      </c>
      <c r="D3122" t="inlineStr">
        <is>
          <t xml:space="preserve">da9820c4fcaf9b4cd2ef1ba6cbacb2caaa609be1</t>
        </is>
      </c>
      <c r="E3122" t="inlineStr">
        <is>
          <t xml:space="preserve">Episode 116: Beweise Gegen Keith (Old)</t>
        </is>
      </c>
      <c r="F3122">
        <v>116</v>
      </c>
      <c r="G3122" t="inlineStr">
        <is>
          <t xml:space="preserve">0:16-0:21</t>
        </is>
      </c>
      <c r="H3122" t="inlineStr">
        <is>
          <t xml:space="preserve">Pending</t>
        </is>
      </c>
      <c r="I3122" t="inlineStr">
        <is>
          <t xml:space="preserve">Remarks: [Script Error]
Line from script:
"â€žBeruhige dichâ€œ, sagte Aurora und sah ihn fest an."
-----
Note (if required): Address / continuity issue. These characters have consistently used formal â€œSie,â€_x009d_ so the sudden switch to â€œduâ€_x009d_ is inconsistent. Suggested: â€œBeruhigen Sie sich.â€_x009d_</t>
        </is>
      </c>
      <c r="J3122" t="inlineStr">
        <is>
          <t xml:space="preserve">VOA</t>
        </is>
      </c>
      <c r="K3122" t="inlineStr">
        <is>
          <t xml:space="preserve">Script Error</t>
        </is>
      </c>
      <c r="L3122" t="inlineStr">
        <is>
          <t xml:space="preserve">Script error</t>
        </is>
      </c>
      <c r="M3122" t="str">
        <f>IFERROR(IF(VLOOKUP(L3122,'Quantification'!$A:$B,2,FALSE)&amp;""="","Unclassified",VLOOKUP(L3122,'Quantification'!$A:$B,2,FALSE)),"Unclassified")</f>
        <v>Major</v>
      </c>
      <c r="N3122" t="inlineStr">
        <is>
          <t xml:space="preserve">con-khera.mirjam@pocketfm.com</t>
        </is>
      </c>
      <c r="O3122" t="inlineStr">
        <is>
          <t xml:space="preserve">Issues found in raw</t>
        </is>
      </c>
      <c r="P3122" t="str">
        <f>IF(OR(O3122="Issues found in master",O3122="Final master"),"Master",IF(OR(O3122="Ready for Master",O3122="Issues found in raw",O3122="Raw under QC",O3122="Issues resolved in raw"),"Raw","-"))</f>
        <v>Raw</v>
      </c>
      <c r="Q3122" s="13">
        <v>46254.726388888885</v>
      </c>
      <c r="R3122" t="inlineStr">
        <is>
          <t xml:space="preserve">2026-08 (Aug)</t>
        </is>
      </c>
      <c r="S3122">
        <f>IF(M3122="Not an error",0,IF(COUNTIFS($A$2:$A3122,$A3122,$D$2:$D3122,$D3122,$M$2:$M3122,"&lt;&gt;Not an error")=1,1,0))</f>
        <v>0</v>
      </c>
      <c r="T3122">
        <f>IF(M3122&lt;&gt;"Major",0,IF(COUNTIFS($A$2:$A3122,$A3122,$D$2:$D3122,$D3122,$M$2:$M3122,"Major")=1,1,0))</f>
        <v>0</v>
      </c>
      <c r="U3122">
        <f>IF(M3122&lt;&gt;"Minor",0,IF(COUNTIFS($A$2:$A3122,$A3122,$D$2:$D3122,$D3122,$M$2:$M3122,"Minor")=1,1,0))</f>
        <v>0</v>
      </c>
    </row>
    <row r="3123">
      <c r="A3123" t="inlineStr">
        <is>
          <t xml:space="preserve">9a175f97e92a638a5697307799ea3b8b8f419aac</t>
        </is>
      </c>
      <c r="B3123" t="inlineStr">
        <is>
          <t xml:space="preserve">The Miracle Heiress</t>
        </is>
      </c>
      <c r="C3123" t="inlineStr">
        <is>
          <t xml:space="preserve">Die Wundererbin</t>
        </is>
      </c>
      <c r="D3123" t="inlineStr">
        <is>
          <t xml:space="preserve">da9820c4fcaf9b4cd2ef1ba6cbacb2caaa609be1</t>
        </is>
      </c>
      <c r="E3123" t="inlineStr">
        <is>
          <t xml:space="preserve">Episode 116: Beweise Gegen Keith (Old)</t>
        </is>
      </c>
      <c r="F3123">
        <v>116</v>
      </c>
      <c r="G3123" t="inlineStr">
        <is>
          <t xml:space="preserve">024-0:32</t>
        </is>
      </c>
      <c r="H3123" t="inlineStr">
        <is>
          <t xml:space="preserve">Pending</t>
        </is>
      </c>
      <c r="I3123" t="inlineStr">
        <is>
          <t xml:space="preserve">Remarks: [Script Error]
Line from script:
"Sie fragte kÃ¼hl: â€žReden wir Ã¼ber den ganzen Stoff, den du im letzten Jahr von der Produktionslinie abgezweigt hast.â€œ"
-----
Note (if required): Grammar / address issue. This is phrased as a question, but it is not actually a question. Also, these characters have consistently used formal â€œSie,â€_x009d_ so the sudden switch to â€œduâ€_x009d_ is inconsistent. Suggested: â€œReden wir Ã¼ber den ganzen Stoff, den Sie im letzten Jahr von der Produktionslinie abgezweigt haben.â€_x009d_</t>
        </is>
      </c>
      <c r="J3123" t="inlineStr">
        <is>
          <t xml:space="preserve">VOA</t>
        </is>
      </c>
      <c r="K3123" t="inlineStr">
        <is>
          <t xml:space="preserve">Script Error</t>
        </is>
      </c>
      <c r="L3123" t="inlineStr">
        <is>
          <t xml:space="preserve">Script error</t>
        </is>
      </c>
      <c r="M3123" t="str">
        <f>IFERROR(IF(VLOOKUP(L3123,'Quantification'!$A:$B,2,FALSE)&amp;""="","Unclassified",VLOOKUP(L3123,'Quantification'!$A:$B,2,FALSE)),"Unclassified")</f>
        <v>Major</v>
      </c>
      <c r="N3123" t="inlineStr">
        <is>
          <t xml:space="preserve">con-khera.mirjam@pocketfm.com</t>
        </is>
      </c>
      <c r="O3123" t="inlineStr">
        <is>
          <t xml:space="preserve">Issues found in raw</t>
        </is>
      </c>
      <c r="P3123" t="str">
        <f>IF(OR(O3123="Issues found in master",O3123="Final master"),"Master",IF(OR(O3123="Ready for Master",O3123="Issues found in raw",O3123="Raw under QC",O3123="Issues resolved in raw"),"Raw","-"))</f>
        <v>Raw</v>
      </c>
      <c r="Q3123" s="13">
        <v>46254.726388888885</v>
      </c>
      <c r="R3123" t="inlineStr">
        <is>
          <t xml:space="preserve">2026-08 (Aug)</t>
        </is>
      </c>
      <c r="S3123">
        <f>IF(M3123="Not an error",0,IF(COUNTIFS($A$2:$A3123,$A3123,$D$2:$D3123,$D3123,$M$2:$M3123,"&lt;&gt;Not an error")=1,1,0))</f>
        <v>0</v>
      </c>
      <c r="T3123">
        <f>IF(M3123&lt;&gt;"Major",0,IF(COUNTIFS($A$2:$A3123,$A3123,$D$2:$D3123,$D3123,$M$2:$M3123,"Major")=1,1,0))</f>
        <v>0</v>
      </c>
      <c r="U3123">
        <f>IF(M3123&lt;&gt;"Minor",0,IF(COUNTIFS($A$2:$A3123,$A3123,$D$2:$D3123,$D3123,$M$2:$M3123,"Minor")=1,1,0))</f>
        <v>0</v>
      </c>
    </row>
    <row r="3124">
      <c r="A3124" t="inlineStr">
        <is>
          <t xml:space="preserve">9a175f97e92a638a5697307799ea3b8b8f419aac</t>
        </is>
      </c>
      <c r="B3124" t="inlineStr">
        <is>
          <t xml:space="preserve">The Miracle Heiress</t>
        </is>
      </c>
      <c r="C3124" t="inlineStr">
        <is>
          <t xml:space="preserve">Die Wundererbin</t>
        </is>
      </c>
      <c r="D3124" t="inlineStr">
        <is>
          <t xml:space="preserve">da9820c4fcaf9b4cd2ef1ba6cbacb2caaa609be1</t>
        </is>
      </c>
      <c r="E3124" t="inlineStr">
        <is>
          <t xml:space="preserve">Episode 116: Beweise Gegen Keith (Old)</t>
        </is>
      </c>
      <c r="F3124">
        <v>116</v>
      </c>
      <c r="G3124" t="inlineStr">
        <is>
          <t xml:space="preserve">0:32-0:36</t>
        </is>
      </c>
      <c r="H3124" t="inlineStr">
        <is>
          <t xml:space="preserve">Pending</t>
        </is>
      </c>
      <c r="I3124" t="inlineStr">
        <is>
          <t xml:space="preserve">Remarks: [Script Error]
Line from script:
"Du verkaufst ihn auf Verkaufsplattformen und behauptest, er sei mangelhaft?"
-----
Note (if required): Address / continuity issue. These characters have consistently used formal â€œSie,â€_x009d_ so the sudden switch to â€œduâ€_x009d_ is inconsistent. Suggested: â€œSie verkaufen ihn auf Verkaufsplattformen und behaupten, er sei mangelhaft?â€_x009d_</t>
        </is>
      </c>
      <c r="J3124" t="inlineStr">
        <is>
          <t xml:space="preserve">VOA</t>
        </is>
      </c>
      <c r="K3124" t="inlineStr">
        <is>
          <t xml:space="preserve">Script Error</t>
        </is>
      </c>
      <c r="L3124" t="inlineStr">
        <is>
          <t xml:space="preserve">Script error</t>
        </is>
      </c>
      <c r="M3124" t="str">
        <f>IFERROR(IF(VLOOKUP(L3124,'Quantification'!$A:$B,2,FALSE)&amp;""="","Unclassified",VLOOKUP(L3124,'Quantification'!$A:$B,2,FALSE)),"Unclassified")</f>
        <v>Major</v>
      </c>
      <c r="N3124" t="inlineStr">
        <is>
          <t xml:space="preserve">con-khera.mirjam@pocketfm.com</t>
        </is>
      </c>
      <c r="O3124" t="inlineStr">
        <is>
          <t xml:space="preserve">Issues found in raw</t>
        </is>
      </c>
      <c r="P3124" t="str">
        <f>IF(OR(O3124="Issues found in master",O3124="Final master"),"Master",IF(OR(O3124="Ready for Master",O3124="Issues found in raw",O3124="Raw under QC",O3124="Issues resolved in raw"),"Raw","-"))</f>
        <v>Raw</v>
      </c>
      <c r="Q3124" s="13">
        <v>46254.726388888885</v>
      </c>
      <c r="R3124" t="inlineStr">
        <is>
          <t xml:space="preserve">2026-08 (Aug)</t>
        </is>
      </c>
      <c r="S3124">
        <f>IF(M3124="Not an error",0,IF(COUNTIFS($A$2:$A3124,$A3124,$D$2:$D3124,$D3124,$M$2:$M3124,"&lt;&gt;Not an error")=1,1,0))</f>
        <v>0</v>
      </c>
      <c r="T3124">
        <f>IF(M3124&lt;&gt;"Major",0,IF(COUNTIFS($A$2:$A3124,$A3124,$D$2:$D3124,$D3124,$M$2:$M3124,"Major")=1,1,0))</f>
        <v>0</v>
      </c>
      <c r="U3124">
        <f>IF(M3124&lt;&gt;"Minor",0,IF(COUNTIFS($A$2:$A3124,$A3124,$D$2:$D3124,$D3124,$M$2:$M3124,"Minor")=1,1,0))</f>
        <v>0</v>
      </c>
    </row>
    <row r="3125">
      <c r="A3125" t="inlineStr">
        <is>
          <t xml:space="preserve">9a175f97e92a638a5697307799ea3b8b8f419aac</t>
        </is>
      </c>
      <c r="B3125" t="inlineStr">
        <is>
          <t xml:space="preserve">The Miracle Heiress</t>
        </is>
      </c>
      <c r="C3125" t="inlineStr">
        <is>
          <t xml:space="preserve">Die Wundererbin</t>
        </is>
      </c>
      <c r="D3125" t="inlineStr">
        <is>
          <t xml:space="preserve">da9820c4fcaf9b4cd2ef1ba6cbacb2caaa609be1</t>
        </is>
      </c>
      <c r="E3125" t="inlineStr">
        <is>
          <t xml:space="preserve">Episode 116: Beweise Gegen Keith (Old)</t>
        </is>
      </c>
      <c r="F3125">
        <v>116</v>
      </c>
      <c r="G3125" t="inlineStr">
        <is>
          <t xml:space="preserve">0:46-0:52</t>
        </is>
      </c>
      <c r="H3125" t="inlineStr">
        <is>
          <t xml:space="preserve">Pending</t>
        </is>
      </c>
      <c r="I3125" t="inlineStr">
        <is>
          <t xml:space="preserve">Remarks: [Script Error]
Line from script:
"â€žAber soweit ich das beurteilen kann, machst du ein VermÃ¶gen damit, ihn online zu verkaufenâ€œ, sagte Aurora."
-----
Note (if required): Address / continuity issue. These characters have consistently used formal â€œSie,â€_x009d_ so the sudden switch to â€œduâ€_x009d_ is inconsistent. Suggested: â€œAber soweit ich das beurteilen kann, machen Sie ein VermÃ¶gen damit, ihn online zu verkaufen.â€_x009d_</t>
        </is>
      </c>
      <c r="J3125" t="inlineStr">
        <is>
          <t xml:space="preserve">VOA</t>
        </is>
      </c>
      <c r="K3125" t="inlineStr">
        <is>
          <t xml:space="preserve">Script Error</t>
        </is>
      </c>
      <c r="L3125" t="inlineStr">
        <is>
          <t xml:space="preserve">Script error</t>
        </is>
      </c>
      <c r="M3125" t="str">
        <f>IFERROR(IF(VLOOKUP(L3125,'Quantification'!$A:$B,2,FALSE)&amp;""="","Unclassified",VLOOKUP(L3125,'Quantification'!$A:$B,2,FALSE)),"Unclassified")</f>
        <v>Major</v>
      </c>
      <c r="N3125" t="inlineStr">
        <is>
          <t xml:space="preserve">con-khera.mirjam@pocketfm.com</t>
        </is>
      </c>
      <c r="O3125" t="inlineStr">
        <is>
          <t xml:space="preserve">Issues found in raw</t>
        </is>
      </c>
      <c r="P3125" t="str">
        <f>IF(OR(O3125="Issues found in master",O3125="Final master"),"Master",IF(OR(O3125="Ready for Master",O3125="Issues found in raw",O3125="Raw under QC",O3125="Issues resolved in raw"),"Raw","-"))</f>
        <v>Raw</v>
      </c>
      <c r="Q3125" s="13">
        <v>46254.726388888885</v>
      </c>
      <c r="R3125" t="inlineStr">
        <is>
          <t xml:space="preserve">2026-08 (Aug)</t>
        </is>
      </c>
      <c r="S3125">
        <f>IF(M3125="Not an error",0,IF(COUNTIFS($A$2:$A3125,$A3125,$D$2:$D3125,$D3125,$M$2:$M3125,"&lt;&gt;Not an error")=1,1,0))</f>
        <v>0</v>
      </c>
      <c r="T3125">
        <f>IF(M3125&lt;&gt;"Major",0,IF(COUNTIFS($A$2:$A3125,$A3125,$D$2:$D3125,$D3125,$M$2:$M3125,"Major")=1,1,0))</f>
        <v>0</v>
      </c>
      <c r="U3125">
        <f>IF(M3125&lt;&gt;"Minor",0,IF(COUNTIFS($A$2:$A3125,$A3125,$D$2:$D3125,$D3125,$M$2:$M3125,"Minor")=1,1,0))</f>
        <v>0</v>
      </c>
    </row>
    <row r="3126">
      <c r="A3126" t="inlineStr">
        <is>
          <t xml:space="preserve">9a175f97e92a638a5697307799ea3b8b8f419aac</t>
        </is>
      </c>
      <c r="B3126" t="inlineStr">
        <is>
          <t xml:space="preserve">The Miracle Heiress</t>
        </is>
      </c>
      <c r="C3126" t="inlineStr">
        <is>
          <t xml:space="preserve">Die Wundererbin</t>
        </is>
      </c>
      <c r="D3126" t="inlineStr">
        <is>
          <t xml:space="preserve">da9820c4fcaf9b4cd2ef1ba6cbacb2caaa609be1</t>
        </is>
      </c>
      <c r="E3126" t="inlineStr">
        <is>
          <t xml:space="preserve">Episode 116: Beweise Gegen Keith (Old)</t>
        </is>
      </c>
      <c r="F3126">
        <v>116</v>
      </c>
      <c r="G3126" t="inlineStr">
        <is>
          <t xml:space="preserve">0:52-1:03</t>
        </is>
      </c>
      <c r="H3126" t="inlineStr">
        <is>
          <t xml:space="preserve">Pending</t>
        </is>
      </c>
      <c r="I3126" t="inlineStr">
        <is>
          <t xml:space="preserve">Remarks: [Script Error]
Line from script:
"â€žJeden Monat verkaufst du den als â€šAusschussâ€˜ deklarierten Stoff. Du hast sogar Kontakte zu Recyclingfirmen, an die du verkaufst, und verdienst jedes Mal ein paar hundert Dollar.â€œ"
-----
Note (if required): Address / continuity issue. These characters have consistently used formal â€œSie,â€_x009d_ so the sudden switch to â€œduâ€_x009d_ is inconsistent. Suggested: â€œJeden Monat verkaufen Sie den als â€šAusschussâ€˜ deklarierten Stoff. Sie haben sogar Kontakte zu Recyclingfirmen, an die Sie verkaufen, und verdienen jedes Mal ein paar hundert Dollar.â€_x009d_</t>
        </is>
      </c>
      <c r="J3126" t="inlineStr">
        <is>
          <t xml:space="preserve">VOA</t>
        </is>
      </c>
      <c r="K3126" t="inlineStr">
        <is>
          <t xml:space="preserve">Script Error</t>
        </is>
      </c>
      <c r="L3126" t="inlineStr">
        <is>
          <t xml:space="preserve">Script error</t>
        </is>
      </c>
      <c r="M3126" t="str">
        <f>IFERROR(IF(VLOOKUP(L3126,'Quantification'!$A:$B,2,FALSE)&amp;""="","Unclassified",VLOOKUP(L3126,'Quantification'!$A:$B,2,FALSE)),"Unclassified")</f>
        <v>Major</v>
      </c>
      <c r="N3126" t="inlineStr">
        <is>
          <t xml:space="preserve">con-khera.mirjam@pocketfm.com</t>
        </is>
      </c>
      <c r="O3126" t="inlineStr">
        <is>
          <t xml:space="preserve">Issues found in raw</t>
        </is>
      </c>
      <c r="P3126" t="str">
        <f>IF(OR(O3126="Issues found in master",O3126="Final master"),"Master",IF(OR(O3126="Ready for Master",O3126="Issues found in raw",O3126="Raw under QC",O3126="Issues resolved in raw"),"Raw","-"))</f>
        <v>Raw</v>
      </c>
      <c r="Q3126" s="13">
        <v>46254.726388888885</v>
      </c>
      <c r="R3126" t="inlineStr">
        <is>
          <t xml:space="preserve">2026-08 (Aug)</t>
        </is>
      </c>
      <c r="S3126">
        <f>IF(M3126="Not an error",0,IF(COUNTIFS($A$2:$A3126,$A3126,$D$2:$D3126,$D3126,$M$2:$M3126,"&lt;&gt;Not an error")=1,1,0))</f>
        <v>0</v>
      </c>
      <c r="T3126">
        <f>IF(M3126&lt;&gt;"Major",0,IF(COUNTIFS($A$2:$A3126,$A3126,$D$2:$D3126,$D3126,$M$2:$M3126,"Major")=1,1,0))</f>
        <v>0</v>
      </c>
      <c r="U3126">
        <f>IF(M3126&lt;&gt;"Minor",0,IF(COUNTIFS($A$2:$A3126,$A3126,$D$2:$D3126,$D3126,$M$2:$M3126,"Minor")=1,1,0))</f>
        <v>0</v>
      </c>
    </row>
    <row r="3127">
      <c r="A3127" t="inlineStr">
        <is>
          <t xml:space="preserve">9a175f97e92a638a5697307799ea3b8b8f419aac</t>
        </is>
      </c>
      <c r="B3127" t="inlineStr">
        <is>
          <t xml:space="preserve">The Miracle Heiress</t>
        </is>
      </c>
      <c r="C3127" t="inlineStr">
        <is>
          <t xml:space="preserve">Die Wundererbin</t>
        </is>
      </c>
      <c r="D3127" t="inlineStr">
        <is>
          <t xml:space="preserve">da9820c4fcaf9b4cd2ef1ba6cbacb2caaa609be1</t>
        </is>
      </c>
      <c r="E3127" t="inlineStr">
        <is>
          <t xml:space="preserve">Episode 116: Beweise Gegen Keith (Old)</t>
        </is>
      </c>
      <c r="F3127">
        <v>116</v>
      </c>
      <c r="G3127" t="inlineStr">
        <is>
          <t xml:space="preserve">1:20-1:30</t>
        </is>
      </c>
      <c r="H3127" t="inlineStr">
        <is>
          <t xml:space="preserve">Pending</t>
        </is>
      </c>
      <c r="I3127" t="inlineStr">
        <is>
          <t xml:space="preserve">Remarks: [Script Error]
Line from script:
"â€žIm letzten Jahr hast du, nur indem du Stoff als â€šmangelhaftâ€˜ bezeichnet und verkauft hast, fast einhundertzwanzigtausend Dollar in die eigene Tasche gewirtschaftet.â€œ"
-----
Note (if required): Address / continuity issue. These characters have consistently used formal â€œSie,â€_x009d_ so the sudden switch to â€œduâ€_x009d_ is inconsistent. Suggested: â€œIm letzten Jahr haben Sie, nur indem Sie Stoff als â€šmangelhaftâ€˜ bezeichnet und verkauft haben, fast einhundertzwanzigtausend Dollar in die eigene Tasche gewirtschaftet.â€_x009d_</t>
        </is>
      </c>
      <c r="J3127" t="inlineStr">
        <is>
          <t xml:space="preserve">VOA</t>
        </is>
      </c>
      <c r="K3127" t="inlineStr">
        <is>
          <t xml:space="preserve">Script Error</t>
        </is>
      </c>
      <c r="L3127" t="inlineStr">
        <is>
          <t xml:space="preserve">Script error</t>
        </is>
      </c>
      <c r="M3127" t="str">
        <f>IFERROR(IF(VLOOKUP(L3127,'Quantification'!$A:$B,2,FALSE)&amp;""="","Unclassified",VLOOKUP(L3127,'Quantification'!$A:$B,2,FALSE)),"Unclassified")</f>
        <v>Major</v>
      </c>
      <c r="N3127" t="inlineStr">
        <is>
          <t xml:space="preserve">con-khera.mirjam@pocketfm.com</t>
        </is>
      </c>
      <c r="O3127" t="inlineStr">
        <is>
          <t xml:space="preserve">Issues found in raw</t>
        </is>
      </c>
      <c r="P3127" t="str">
        <f>IF(OR(O3127="Issues found in master",O3127="Final master"),"Master",IF(OR(O3127="Ready for Master",O3127="Issues found in raw",O3127="Raw under QC",O3127="Issues resolved in raw"),"Raw","-"))</f>
        <v>Raw</v>
      </c>
      <c r="Q3127" s="13">
        <v>46254.726388888885</v>
      </c>
      <c r="R3127" t="inlineStr">
        <is>
          <t xml:space="preserve">2026-08 (Aug)</t>
        </is>
      </c>
      <c r="S3127">
        <f>IF(M3127="Not an error",0,IF(COUNTIFS($A$2:$A3127,$A3127,$D$2:$D3127,$D3127,$M$2:$M3127,"&lt;&gt;Not an error")=1,1,0))</f>
        <v>0</v>
      </c>
      <c r="T3127">
        <f>IF(M3127&lt;&gt;"Major",0,IF(COUNTIFS($A$2:$A3127,$A3127,$D$2:$D3127,$D3127,$M$2:$M3127,"Major")=1,1,0))</f>
        <v>0</v>
      </c>
      <c r="U3127">
        <f>IF(M3127&lt;&gt;"Minor",0,IF(COUNTIFS($A$2:$A3127,$A3127,$D$2:$D3127,$D3127,$M$2:$M3127,"Minor")=1,1,0))</f>
        <v>0</v>
      </c>
    </row>
    <row r="3128">
      <c r="A3128" t="inlineStr">
        <is>
          <t xml:space="preserve">9a175f97e92a638a5697307799ea3b8b8f419aac</t>
        </is>
      </c>
      <c r="B3128" t="inlineStr">
        <is>
          <t xml:space="preserve">The Miracle Heiress</t>
        </is>
      </c>
      <c r="C3128" t="inlineStr">
        <is>
          <t xml:space="preserve">Die Wundererbin</t>
        </is>
      </c>
      <c r="D3128" t="inlineStr">
        <is>
          <t xml:space="preserve">da9820c4fcaf9b4cd2ef1ba6cbacb2caaa609be1</t>
        </is>
      </c>
      <c r="E3128" t="inlineStr">
        <is>
          <t xml:space="preserve">Episode 116: Beweise Gegen Keith (Old)</t>
        </is>
      </c>
      <c r="F3128">
        <v>116</v>
      </c>
      <c r="G3128" t="inlineStr">
        <is>
          <t xml:space="preserve">1:53-2:02</t>
        </is>
      </c>
      <c r="H3128" t="inlineStr">
        <is>
          <t xml:space="preserve">Pending</t>
        </is>
      </c>
      <c r="I3128" t="inlineStr">
        <is>
          <t xml:space="preserve">Remarks: [Script Error]
Line from script:
"â€žDu fragst dich, woher ich das weiÃŸ?â€œ, sagte Aurora und beantwortete die Frage in seinen Augen mit beunruhigender Sicherheit."
-----
Note (if required): Address / continuity issue. These characters have consistently used formal â€œSie,â€_x009d_ so the sudden switch to â€œduâ€_x009d_ is inconsistent. Suggested: â€œSie fragen sich, woher ich das weiÃŸ?â€_x009d_</t>
        </is>
      </c>
      <c r="J3128" t="inlineStr">
        <is>
          <t xml:space="preserve">VOA</t>
        </is>
      </c>
      <c r="K3128" t="inlineStr">
        <is>
          <t xml:space="preserve">Script Error</t>
        </is>
      </c>
      <c r="L3128" t="inlineStr">
        <is>
          <t xml:space="preserve">Script error</t>
        </is>
      </c>
      <c r="M3128" t="str">
        <f>IFERROR(IF(VLOOKUP(L3128,'Quantification'!$A:$B,2,FALSE)&amp;""="","Unclassified",VLOOKUP(L3128,'Quantification'!$A:$B,2,FALSE)),"Unclassified")</f>
        <v>Major</v>
      </c>
      <c r="N3128" t="inlineStr">
        <is>
          <t xml:space="preserve">con-khera.mirjam@pocketfm.com</t>
        </is>
      </c>
      <c r="O3128" t="inlineStr">
        <is>
          <t xml:space="preserve">Issues found in raw</t>
        </is>
      </c>
      <c r="P3128" t="str">
        <f>IF(OR(O3128="Issues found in master",O3128="Final master"),"Master",IF(OR(O3128="Ready for Master",O3128="Issues found in raw",O3128="Raw under QC",O3128="Issues resolved in raw"),"Raw","-"))</f>
        <v>Raw</v>
      </c>
      <c r="Q3128" s="13">
        <v>46254.726388888885</v>
      </c>
      <c r="R3128" t="inlineStr">
        <is>
          <t xml:space="preserve">2026-08 (Aug)</t>
        </is>
      </c>
      <c r="S3128">
        <f>IF(M3128="Not an error",0,IF(COUNTIFS($A$2:$A3128,$A3128,$D$2:$D3128,$D3128,$M$2:$M3128,"&lt;&gt;Not an error")=1,1,0))</f>
        <v>0</v>
      </c>
      <c r="T3128">
        <f>IF(M3128&lt;&gt;"Major",0,IF(COUNTIFS($A$2:$A3128,$A3128,$D$2:$D3128,$D3128,$M$2:$M3128,"Major")=1,1,0))</f>
        <v>0</v>
      </c>
      <c r="U3128">
        <f>IF(M3128&lt;&gt;"Minor",0,IF(COUNTIFS($A$2:$A3128,$A3128,$D$2:$D3128,$D3128,$M$2:$M3128,"Minor")=1,1,0))</f>
        <v>0</v>
      </c>
    </row>
    <row r="3129">
      <c r="A3129" t="inlineStr">
        <is>
          <t xml:space="preserve">9a175f97e92a638a5697307799ea3b8b8f419aac</t>
        </is>
      </c>
      <c r="B3129" t="inlineStr">
        <is>
          <t xml:space="preserve">The Miracle Heiress</t>
        </is>
      </c>
      <c r="C3129" t="inlineStr">
        <is>
          <t xml:space="preserve">Die Wundererbin</t>
        </is>
      </c>
      <c r="D3129" t="inlineStr">
        <is>
          <t xml:space="preserve">da9820c4fcaf9b4cd2ef1ba6cbacb2caaa609be1</t>
        </is>
      </c>
      <c r="E3129" t="inlineStr">
        <is>
          <t xml:space="preserve">Episode 116: Beweise Gegen Keith (Old)</t>
        </is>
      </c>
      <c r="F3129">
        <v>116</v>
      </c>
      <c r="G3129" t="inlineStr">
        <is>
          <t xml:space="preserve">2:02-2:06</t>
        </is>
      </c>
      <c r="H3129" t="inlineStr">
        <is>
          <t xml:space="preserve">Pending</t>
        </is>
      </c>
      <c r="I3129" t="inlineStr">
        <is>
          <t xml:space="preserve">Remarks: [Script Error]
Line from script:
"Deine gesamten Transaktionsdaten sind genau hier."
-----
Note (if required): Address / continuity issue. These characters have consistently used formal â€œSie,â€_x009d_ so the sudden switch to â€œdu/deineâ€_x009d_ is inconsistent. Suggested: â€œIhre gesamten Transaktionsdaten sind genau hier.â€_x009d_</t>
        </is>
      </c>
      <c r="J3129" t="inlineStr">
        <is>
          <t xml:space="preserve">VOA</t>
        </is>
      </c>
      <c r="K3129" t="inlineStr">
        <is>
          <t xml:space="preserve">Modulation</t>
        </is>
      </c>
      <c r="L3129" t="inlineStr">
        <is>
          <t xml:space="preserve">Modulation</t>
        </is>
      </c>
      <c r="M3129" t="str">
        <f>IFERROR(IF(VLOOKUP(L3129,'Quantification'!$A:$B,2,FALSE)&amp;""="","Unclassified",VLOOKUP(L3129,'Quantification'!$A:$B,2,FALSE)),"Unclassified")</f>
        <v>Minor</v>
      </c>
      <c r="N3129" t="inlineStr">
        <is>
          <t xml:space="preserve">con-khera.mirjam@pocketfm.com</t>
        </is>
      </c>
      <c r="O3129" t="inlineStr">
        <is>
          <t xml:space="preserve">Issues found in raw</t>
        </is>
      </c>
      <c r="P3129" t="str">
        <f>IF(OR(O3129="Issues found in master",O3129="Final master"),"Master",IF(OR(O3129="Ready for Master",O3129="Issues found in raw",O3129="Raw under QC",O3129="Issues resolved in raw"),"Raw","-"))</f>
        <v>Raw</v>
      </c>
      <c r="Q3129" s="13">
        <v>46254.726388888885</v>
      </c>
      <c r="R3129" t="inlineStr">
        <is>
          <t xml:space="preserve">2026-08 (Aug)</t>
        </is>
      </c>
      <c r="S3129">
        <f>IF(M3129="Not an error",0,IF(COUNTIFS($A$2:$A3129,$A3129,$D$2:$D3129,$D3129,$M$2:$M3129,"&lt;&gt;Not an error")=1,1,0))</f>
        <v>0</v>
      </c>
      <c r="T3129">
        <f>IF(M3129&lt;&gt;"Major",0,IF(COUNTIFS($A$2:$A3129,$A3129,$D$2:$D3129,$D3129,$M$2:$M3129,"Major")=1,1,0))</f>
        <v>0</v>
      </c>
      <c r="U3129">
        <f>IF(M3129&lt;&gt;"Minor",0,IF(COUNTIFS($A$2:$A3129,$A3129,$D$2:$D3129,$D3129,$M$2:$M3129,"Minor")=1,1,0))</f>
        <v>1</v>
      </c>
    </row>
    <row r="3130">
      <c r="A3130" t="inlineStr">
        <is>
          <t xml:space="preserve">9a175f97e92a638a5697307799ea3b8b8f419aac</t>
        </is>
      </c>
      <c r="B3130" t="inlineStr">
        <is>
          <t xml:space="preserve">The Miracle Heiress</t>
        </is>
      </c>
      <c r="C3130" t="inlineStr">
        <is>
          <t xml:space="preserve">Die Wundererbin</t>
        </is>
      </c>
      <c r="D3130" t="inlineStr">
        <is>
          <t xml:space="preserve">da9820c4fcaf9b4cd2ef1ba6cbacb2caaa609be1</t>
        </is>
      </c>
      <c r="E3130" t="inlineStr">
        <is>
          <t xml:space="preserve">Episode 116: Beweise Gegen Keith (Old)</t>
        </is>
      </c>
      <c r="F3130">
        <v>116</v>
      </c>
      <c r="G3130" t="inlineStr">
        <is>
          <t xml:space="preserve">2:21-2:30</t>
        </is>
      </c>
      <c r="H3130" t="inlineStr">
        <is>
          <t xml:space="preserve">Pending</t>
        </is>
      </c>
      <c r="I3130" t="inlineStr">
        <is>
          <t xml:space="preserve">Remarks: [Script Error]
Line from script:
"â€žErinnerst du dich an die Online-GlÃ¼cksspielmasche, in die du auf der Firmenfeier Leute hineingezogen hast?â€œ, fragte Aurora mit einem leichten LÃ¤cheln."
-----
Note (if required): Address / continuity issue. These characters have consistently used formal â€œSie,â€_x009d_ so the sudden switch to â€œdu/dichâ€_x009d_ is inconsistent. Suggested: â€œErinnern Sie sich an die Online-GlÃ¼cksspielmasche, in die Sie auf der Firmenfeier Leute hineingezogen haben?â€_x009d_</t>
        </is>
      </c>
      <c r="J3130" t="inlineStr">
        <is>
          <t xml:space="preserve">VOA</t>
        </is>
      </c>
      <c r="K3130" t="inlineStr">
        <is>
          <t xml:space="preserve">Modulation</t>
        </is>
      </c>
      <c r="L3130" t="inlineStr">
        <is>
          <t xml:space="preserve">Modulation</t>
        </is>
      </c>
      <c r="M3130" t="str">
        <f>IFERROR(IF(VLOOKUP(L3130,'Quantification'!$A:$B,2,FALSE)&amp;""="","Unclassified",VLOOKUP(L3130,'Quantification'!$A:$B,2,FALSE)),"Unclassified")</f>
        <v>Minor</v>
      </c>
      <c r="N3130" t="inlineStr">
        <is>
          <t xml:space="preserve">con-khera.mirjam@pocketfm.com</t>
        </is>
      </c>
      <c r="O3130" t="inlineStr">
        <is>
          <t xml:space="preserve">Issues found in raw</t>
        </is>
      </c>
      <c r="P3130" t="str">
        <f>IF(OR(O3130="Issues found in master",O3130="Final master"),"Master",IF(OR(O3130="Ready for Master",O3130="Issues found in raw",O3130="Raw under QC",O3130="Issues resolved in raw"),"Raw","-"))</f>
        <v>Raw</v>
      </c>
      <c r="Q3130" s="13">
        <v>46254.726388888885</v>
      </c>
      <c r="R3130" t="inlineStr">
        <is>
          <t xml:space="preserve">2026-08 (Aug)</t>
        </is>
      </c>
      <c r="S3130">
        <f>IF(M3130="Not an error",0,IF(COUNTIFS($A$2:$A3130,$A3130,$D$2:$D3130,$D3130,$M$2:$M3130,"&lt;&gt;Not an error")=1,1,0))</f>
        <v>0</v>
      </c>
      <c r="T3130">
        <f>IF(M3130&lt;&gt;"Major",0,IF(COUNTIFS($A$2:$A3130,$A3130,$D$2:$D3130,$D3130,$M$2:$M3130,"Major")=1,1,0))</f>
        <v>0</v>
      </c>
      <c r="U3130">
        <f>IF(M3130&lt;&gt;"Minor",0,IF(COUNTIFS($A$2:$A3130,$A3130,$D$2:$D3130,$D3130,$M$2:$M3130,"Minor")=1,1,0))</f>
        <v>0</v>
      </c>
    </row>
    <row r="3131">
      <c r="A3131" t="inlineStr">
        <is>
          <t xml:space="preserve">9a175f97e92a638a5697307799ea3b8b8f419aac</t>
        </is>
      </c>
      <c r="B3131" t="inlineStr">
        <is>
          <t xml:space="preserve">The Miracle Heiress</t>
        </is>
      </c>
      <c r="C3131" t="inlineStr">
        <is>
          <t xml:space="preserve">Die Wundererbin</t>
        </is>
      </c>
      <c r="D3131" t="inlineStr">
        <is>
          <t xml:space="preserve">da9820c4fcaf9b4cd2ef1ba6cbacb2caaa609be1</t>
        </is>
      </c>
      <c r="E3131" t="inlineStr">
        <is>
          <t xml:space="preserve">Episode 116: Beweise Gegen Keith (Old)</t>
        </is>
      </c>
      <c r="F3131">
        <v>116</v>
      </c>
      <c r="G3131" t="inlineStr">
        <is>
          <t xml:space="preserve">2:38-2:48</t>
        </is>
      </c>
      <c r="H3131" t="inlineStr">
        <is>
          <t xml:space="preserve">Pending</t>
        </is>
      </c>
      <c r="I3131" t="inlineStr">
        <is>
          <t xml:space="preserve">Remarks: [Script Error]
Line from script:
"An diesem Abend hast du damit geprahlt, wie viel du auf einer illegalen Wettseite gewonnen hattest. Du hast sogar Auszahlungsbelege Ã¼ber Tausende von Dollar vorgezeigt."
-----
Note (if required): Address / continuity issue. These characters have consistently used formal â€œSie,â€_x009d_ so the sudden switch to â€œduâ€_x009d_ is inconsistent. Suggested: â€œAn diesem Abend haben Sie damit geprahlt, wie viel Sie auf einer illegalen Wettseite gewonnen hatten. Sie haben sogar Auszahlungsbelege Ã¼ber Tausende von Dollar vorgezeigt.â€_x009d_</t>
        </is>
      </c>
      <c r="J3131" t="inlineStr">
        <is>
          <t xml:space="preserve">VOA</t>
        </is>
      </c>
      <c r="K3131" t="inlineStr">
        <is>
          <t xml:space="preserve">Script Error</t>
        </is>
      </c>
      <c r="L3131" t="inlineStr">
        <is>
          <t xml:space="preserve">Script error</t>
        </is>
      </c>
      <c r="M3131" t="str">
        <f>IFERROR(IF(VLOOKUP(L3131,'Quantification'!$A:$B,2,FALSE)&amp;""="","Unclassified",VLOOKUP(L3131,'Quantification'!$A:$B,2,FALSE)),"Unclassified")</f>
        <v>Major</v>
      </c>
      <c r="N3131" t="inlineStr">
        <is>
          <t xml:space="preserve">con-khera.mirjam@pocketfm.com</t>
        </is>
      </c>
      <c r="O3131" t="inlineStr">
        <is>
          <t xml:space="preserve">Issues found in raw</t>
        </is>
      </c>
      <c r="P3131" t="str">
        <f>IF(OR(O3131="Issues found in master",O3131="Final master"),"Master",IF(OR(O3131="Ready for Master",O3131="Issues found in raw",O3131="Raw under QC",O3131="Issues resolved in raw"),"Raw","-"))</f>
        <v>Raw</v>
      </c>
      <c r="Q3131" s="13">
        <v>46254.726388888885</v>
      </c>
      <c r="R3131" t="inlineStr">
        <is>
          <t xml:space="preserve">2026-08 (Aug)</t>
        </is>
      </c>
      <c r="S3131">
        <f>IF(M3131="Not an error",0,IF(COUNTIFS($A$2:$A3131,$A3131,$D$2:$D3131,$D3131,$M$2:$M3131,"&lt;&gt;Not an error")=1,1,0))</f>
        <v>0</v>
      </c>
      <c r="T3131">
        <f>IF(M3131&lt;&gt;"Major",0,IF(COUNTIFS($A$2:$A3131,$A3131,$D$2:$D3131,$D3131,$M$2:$M3131,"Major")=1,1,0))</f>
        <v>0</v>
      </c>
      <c r="U3131">
        <f>IF(M3131&lt;&gt;"Minor",0,IF(COUNTIFS($A$2:$A3131,$A3131,$D$2:$D3131,$D3131,$M$2:$M3131,"Minor")=1,1,0))</f>
        <v>0</v>
      </c>
    </row>
    <row r="3132">
      <c r="A3132" t="inlineStr">
        <is>
          <t xml:space="preserve">9a175f97e92a638a5697307799ea3b8b8f419aac</t>
        </is>
      </c>
      <c r="B3132" t="inlineStr">
        <is>
          <t xml:space="preserve">The Miracle Heiress</t>
        </is>
      </c>
      <c r="C3132" t="inlineStr">
        <is>
          <t xml:space="preserve">Die Wundererbin</t>
        </is>
      </c>
      <c r="D3132" t="inlineStr">
        <is>
          <t xml:space="preserve">da9820c4fcaf9b4cd2ef1ba6cbacb2caaa609be1</t>
        </is>
      </c>
      <c r="E3132" t="inlineStr">
        <is>
          <t xml:space="preserve">Episode 116: Beweise Gegen Keith (Old)</t>
        </is>
      </c>
      <c r="F3132">
        <v>116</v>
      </c>
      <c r="G3132" t="inlineStr">
        <is>
          <t xml:space="preserve">3:16-3:27</t>
        </is>
      </c>
      <c r="H3132" t="inlineStr">
        <is>
          <t xml:space="preserve">Pending</t>
        </is>
      </c>
      <c r="I3132" t="inlineStr">
        <is>
          <t xml:space="preserve">Remarks: [Script Error]
Line from script:
"Und das hast du ausgenutzt, hast ihnen ein bisschen Geld vor die Nase gehalten, um sie dazu zu bringen, die Firma zu verraten. Die Polizei hat sie verhÃ¶rt, aber du wurdest wieder freigelassen."
-----
Note (if required): Address / continuity issue. These characters have consistently used formal â€œSie,â€_x009d_ so the sudden switch to â€œduâ€_x009d_ is inconsistent. Suggested: â€œUnd das haben Sie ausgenutzt, haben ihnen ein bisschen Geld vor die Nase gehalten, um sie dazu zu bringen, die Firma zu verraten. Die Polizei hat sie verhÃ¶rt, aber Sie wurden wieder freigelassen.â€_x009d_</t>
        </is>
      </c>
      <c r="J3132" t="inlineStr">
        <is>
          <t xml:space="preserve">VOA</t>
        </is>
      </c>
      <c r="K3132" t="inlineStr">
        <is>
          <t xml:space="preserve">Script Error</t>
        </is>
      </c>
      <c r="L3132" t="inlineStr">
        <is>
          <t xml:space="preserve">Script error</t>
        </is>
      </c>
      <c r="M3132" t="str">
        <f>IFERROR(IF(VLOOKUP(L3132,'Quantification'!$A:$B,2,FALSE)&amp;""="","Unclassified",VLOOKUP(L3132,'Quantification'!$A:$B,2,FALSE)),"Unclassified")</f>
        <v>Major</v>
      </c>
      <c r="N3132" t="inlineStr">
        <is>
          <t xml:space="preserve">con-khera.mirjam@pocketfm.com</t>
        </is>
      </c>
      <c r="O3132" t="inlineStr">
        <is>
          <t xml:space="preserve">Issues found in raw</t>
        </is>
      </c>
      <c r="P3132" t="str">
        <f>IF(OR(O3132="Issues found in master",O3132="Final master"),"Master",IF(OR(O3132="Ready for Master",O3132="Issues found in raw",O3132="Raw under QC",O3132="Issues resolved in raw"),"Raw","-"))</f>
        <v>Raw</v>
      </c>
      <c r="Q3132" s="13">
        <v>46254.726388888885</v>
      </c>
      <c r="R3132" t="inlineStr">
        <is>
          <t xml:space="preserve">2026-08 (Aug)</t>
        </is>
      </c>
      <c r="S3132">
        <f>IF(M3132="Not an error",0,IF(COUNTIFS($A$2:$A3132,$A3132,$D$2:$D3132,$D3132,$M$2:$M3132,"&lt;&gt;Not an error")=1,1,0))</f>
        <v>0</v>
      </c>
      <c r="T3132">
        <f>IF(M3132&lt;&gt;"Major",0,IF(COUNTIFS($A$2:$A3132,$A3132,$D$2:$D3132,$D3132,$M$2:$M3132,"Major")=1,1,0))</f>
        <v>0</v>
      </c>
      <c r="U3132">
        <f>IF(M3132&lt;&gt;"Minor",0,IF(COUNTIFS($A$2:$A3132,$A3132,$D$2:$D3132,$D3132,$M$2:$M3132,"Minor")=1,1,0))</f>
        <v>0</v>
      </c>
    </row>
    <row r="3133">
      <c r="A3133" t="inlineStr">
        <is>
          <t xml:space="preserve">9a175f97e92a638a5697307799ea3b8b8f419aac</t>
        </is>
      </c>
      <c r="B3133" t="inlineStr">
        <is>
          <t xml:space="preserve">The Miracle Heiress</t>
        </is>
      </c>
      <c r="C3133" t="inlineStr">
        <is>
          <t xml:space="preserve">Die Wundererbin</t>
        </is>
      </c>
      <c r="D3133" t="inlineStr">
        <is>
          <t xml:space="preserve">da9820c4fcaf9b4cd2ef1ba6cbacb2caaa609be1</t>
        </is>
      </c>
      <c r="E3133" t="inlineStr">
        <is>
          <t xml:space="preserve">Episode 116: Beweise Gegen Keith (Old)</t>
        </is>
      </c>
      <c r="F3133">
        <v>116</v>
      </c>
      <c r="G3133" t="inlineStr">
        <is>
          <t xml:space="preserve">3:59-4:06</t>
        </is>
      </c>
      <c r="H3133" t="inlineStr">
        <is>
          <t xml:space="preserve">Pending</t>
        </is>
      </c>
      <c r="I3133" t="inlineStr">
        <is>
          <t xml:space="preserve">Remarks: [Script Error]
Line from script:
"Du hast eine Menge Geld verdient, weil jeder Dollar, den die Leute gesetzt haben, direkt auf dein Konto geflossen ist."
-----
Note (if required): Address / continuity issue. These characters have consistently used formal â€œSie,â€_x009d_ so the sudden switch to â€œdu/deinâ€_x009d_ is inconsistent. Suggested: â€œSie haben eine Menge Geld verdient, weil jeder Dollar, den die Leute gesetzt haben, direkt auf Ihr Konto geflossen ist.â€_x009d_</t>
        </is>
      </c>
      <c r="J3133" t="inlineStr">
        <is>
          <t xml:space="preserve">VOA</t>
        </is>
      </c>
      <c r="K3133" t="inlineStr">
        <is>
          <t xml:space="preserve">Script Error</t>
        </is>
      </c>
      <c r="L3133" t="inlineStr">
        <is>
          <t xml:space="preserve">Script error</t>
        </is>
      </c>
      <c r="M3133" t="str">
        <f>IFERROR(IF(VLOOKUP(L3133,'Quantification'!$A:$B,2,FALSE)&amp;""="","Unclassified",VLOOKUP(L3133,'Quantification'!$A:$B,2,FALSE)),"Unclassified")</f>
        <v>Major</v>
      </c>
      <c r="N3133" t="inlineStr">
        <is>
          <t xml:space="preserve">con-khera.mirjam@pocketfm.com</t>
        </is>
      </c>
      <c r="O3133" t="inlineStr">
        <is>
          <t xml:space="preserve">Issues found in raw</t>
        </is>
      </c>
      <c r="P3133" t="str">
        <f>IF(OR(O3133="Issues found in master",O3133="Final master"),"Master",IF(OR(O3133="Ready for Master",O3133="Issues found in raw",O3133="Raw under QC",O3133="Issues resolved in raw"),"Raw","-"))</f>
        <v>Raw</v>
      </c>
      <c r="Q3133" s="13">
        <v>46254.726388888885</v>
      </c>
      <c r="R3133" t="inlineStr">
        <is>
          <t xml:space="preserve">2026-08 (Aug)</t>
        </is>
      </c>
      <c r="S3133">
        <f>IF(M3133="Not an error",0,IF(COUNTIFS($A$2:$A3133,$A3133,$D$2:$D3133,$D3133,$M$2:$M3133,"&lt;&gt;Not an error")=1,1,0))</f>
        <v>0</v>
      </c>
      <c r="T3133">
        <f>IF(M3133&lt;&gt;"Major",0,IF(COUNTIFS($A$2:$A3133,$A3133,$D$2:$D3133,$D3133,$M$2:$M3133,"Major")=1,1,0))</f>
        <v>0</v>
      </c>
      <c r="U3133">
        <f>IF(M3133&lt;&gt;"Minor",0,IF(COUNTIFS($A$2:$A3133,$A3133,$D$2:$D3133,$D3133,$M$2:$M3133,"Minor")=1,1,0))</f>
        <v>0</v>
      </c>
    </row>
    <row r="3134">
      <c r="A3134" t="inlineStr">
        <is>
          <t xml:space="preserve">9a175f97e92a638a5697307799ea3b8b8f419aac</t>
        </is>
      </c>
      <c r="B3134" t="inlineStr">
        <is>
          <t xml:space="preserve">The Miracle Heiress</t>
        </is>
      </c>
      <c r="C3134" t="inlineStr">
        <is>
          <t xml:space="preserve">Die Wundererbin</t>
        </is>
      </c>
      <c r="D3134" t="inlineStr">
        <is>
          <t xml:space="preserve">da9820c4fcaf9b4cd2ef1ba6cbacb2caaa609be1</t>
        </is>
      </c>
      <c r="E3134" t="inlineStr">
        <is>
          <t xml:space="preserve">Episode 116: Beweise Gegen Keith (Old)</t>
        </is>
      </c>
      <c r="F3134">
        <v>116</v>
      </c>
      <c r="G3134" t="inlineStr">
        <is>
          <t xml:space="preserve">4:11-4:18</t>
        </is>
      </c>
      <c r="H3134" t="inlineStr">
        <is>
          <t xml:space="preserve">Pending</t>
        </is>
      </c>
      <c r="I3134" t="inlineStr">
        <is>
          <t xml:space="preserve">Remarks: [Script Error]
Line from script:
"Was bedeutet, dass du von Anfang an geplant hast, deine eigenen Kollegen zu betrÃ¼gen."
-----
Note (if required): Address / continuity issue. These characters have consistently used formal â€œSie,â€_x009d_ so the sudden switch to â€œdu/deineâ€_x009d_ is inconsistent. Suggested: â€œWas bedeutet, dass Sie von Anfang an geplant haben, Ihre eigenen Kollegen zu betrÃ¼gen.â€_x009d_</t>
        </is>
      </c>
      <c r="J3134" t="inlineStr">
        <is>
          <t xml:space="preserve">VOA</t>
        </is>
      </c>
      <c r="K3134" t="inlineStr">
        <is>
          <t xml:space="preserve">Script Error</t>
        </is>
      </c>
      <c r="L3134" t="inlineStr">
        <is>
          <t xml:space="preserve">Script error</t>
        </is>
      </c>
      <c r="M3134" t="str">
        <f>IFERROR(IF(VLOOKUP(L3134,'Quantification'!$A:$B,2,FALSE)&amp;""="","Unclassified",VLOOKUP(L3134,'Quantification'!$A:$B,2,FALSE)),"Unclassified")</f>
        <v>Major</v>
      </c>
      <c r="N3134" t="inlineStr">
        <is>
          <t xml:space="preserve">con-khera.mirjam@pocketfm.com</t>
        </is>
      </c>
      <c r="O3134" t="inlineStr">
        <is>
          <t xml:space="preserve">Issues found in raw</t>
        </is>
      </c>
      <c r="P3134" t="str">
        <f>IF(OR(O3134="Issues found in master",O3134="Final master"),"Master",IF(OR(O3134="Ready for Master",O3134="Issues found in raw",O3134="Raw under QC",O3134="Issues resolved in raw"),"Raw","-"))</f>
        <v>Raw</v>
      </c>
      <c r="Q3134" s="13">
        <v>46254.726388888885</v>
      </c>
      <c r="R3134" t="inlineStr">
        <is>
          <t xml:space="preserve">2026-08 (Aug)</t>
        </is>
      </c>
      <c r="S3134">
        <f>IF(M3134="Not an error",0,IF(COUNTIFS($A$2:$A3134,$A3134,$D$2:$D3134,$D3134,$M$2:$M3134,"&lt;&gt;Not an error")=1,1,0))</f>
        <v>0</v>
      </c>
      <c r="T3134">
        <f>IF(M3134&lt;&gt;"Major",0,IF(COUNTIFS($A$2:$A3134,$A3134,$D$2:$D3134,$D3134,$M$2:$M3134,"Major")=1,1,0))</f>
        <v>0</v>
      </c>
      <c r="U3134">
        <f>IF(M3134&lt;&gt;"Minor",0,IF(COUNTIFS($A$2:$A3134,$A3134,$D$2:$D3134,$D3134,$M$2:$M3134,"Minor")=1,1,0))</f>
        <v>0</v>
      </c>
    </row>
    <row r="3135">
      <c r="A3135" t="inlineStr">
        <is>
          <t xml:space="preserve">9a175f97e92a638a5697307799ea3b8b8f419aac</t>
        </is>
      </c>
      <c r="B3135" t="inlineStr">
        <is>
          <t xml:space="preserve">The Miracle Heiress</t>
        </is>
      </c>
      <c r="C3135" t="inlineStr">
        <is>
          <t xml:space="preserve">Die Wundererbin</t>
        </is>
      </c>
      <c r="D3135" t="inlineStr">
        <is>
          <t xml:space="preserve">da9820c4fcaf9b4cd2ef1ba6cbacb2caaa609be1</t>
        </is>
      </c>
      <c r="E3135" t="inlineStr">
        <is>
          <t xml:space="preserve">Episode 116: Beweise Gegen Keith (Old)</t>
        </is>
      </c>
      <c r="F3135">
        <v>116</v>
      </c>
      <c r="G3135" t="inlineStr">
        <is>
          <t xml:space="preserve">4:39-4:49</t>
        </is>
      </c>
      <c r="H3135" t="inlineStr">
        <is>
          <t xml:space="preserve">Pending</t>
        </is>
      </c>
      <c r="I3135" t="inlineStr">
        <is>
          <t xml:space="preserve">Remarks: [Script Error]
Line from script:
"â€žDir ist schon klar, dass es illegal ist, eine solche Seite zu betreiben und Leute zu betrÃ¼gen, oder?â€œ, sagte Aurora und hob eine Augenbraue."
-----
Note (if required): Address / continuity issue. These characters have consistently used formal â€œSie,â€_x009d_ so the sudden switch to â€œdu/dirâ€_x009d_ is inconsistent. Suggested: â€œIhnen ist schon klar, dass es illegal ist, eine solche Seite zu betreiben und Leute zu betrÃ¼gen, oder?â€_x009d_</t>
        </is>
      </c>
      <c r="J3135" t="inlineStr">
        <is>
          <t xml:space="preserve">VOA</t>
        </is>
      </c>
      <c r="K3135" t="inlineStr">
        <is>
          <t xml:space="preserve">Script Error</t>
        </is>
      </c>
      <c r="L3135" t="inlineStr">
        <is>
          <t xml:space="preserve">Script error</t>
        </is>
      </c>
      <c r="M3135" t="str">
        <f>IFERROR(IF(VLOOKUP(L3135,'Quantification'!$A:$B,2,FALSE)&amp;""="","Unclassified",VLOOKUP(L3135,'Quantification'!$A:$B,2,FALSE)),"Unclassified")</f>
        <v>Major</v>
      </c>
      <c r="N3135" t="inlineStr">
        <is>
          <t xml:space="preserve">con-khera.mirjam@pocketfm.com</t>
        </is>
      </c>
      <c r="O3135" t="inlineStr">
        <is>
          <t xml:space="preserve">Issues found in raw</t>
        </is>
      </c>
      <c r="P3135" t="str">
        <f>IF(OR(O3135="Issues found in master",O3135="Final master"),"Master",IF(OR(O3135="Ready for Master",O3135="Issues found in raw",O3135="Raw under QC",O3135="Issues resolved in raw"),"Raw","-"))</f>
        <v>Raw</v>
      </c>
      <c r="Q3135" s="13">
        <v>46254.726388888885</v>
      </c>
      <c r="R3135" t="inlineStr">
        <is>
          <t xml:space="preserve">2026-08 (Aug)</t>
        </is>
      </c>
      <c r="S3135">
        <f>IF(M3135="Not an error",0,IF(COUNTIFS($A$2:$A3135,$A3135,$D$2:$D3135,$D3135,$M$2:$M3135,"&lt;&gt;Not an error")=1,1,0))</f>
        <v>0</v>
      </c>
      <c r="T3135">
        <f>IF(M3135&lt;&gt;"Major",0,IF(COUNTIFS($A$2:$A3135,$A3135,$D$2:$D3135,$D3135,$M$2:$M3135,"Major")=1,1,0))</f>
        <v>0</v>
      </c>
      <c r="U3135">
        <f>IF(M3135&lt;&gt;"Minor",0,IF(COUNTIFS($A$2:$A3135,$A3135,$D$2:$D3135,$D3135,$M$2:$M3135,"Minor")=1,1,0))</f>
        <v>0</v>
      </c>
    </row>
    <row r="3136">
      <c r="A3136" t="inlineStr">
        <is>
          <t xml:space="preserve">9a175f97e92a638a5697307799ea3b8b8f419aac</t>
        </is>
      </c>
      <c r="B3136" t="inlineStr">
        <is>
          <t xml:space="preserve">The Miracle Heiress</t>
        </is>
      </c>
      <c r="C3136" t="inlineStr">
        <is>
          <t xml:space="preserve">Die Wundererbin</t>
        </is>
      </c>
      <c r="D3136" t="inlineStr">
        <is>
          <t xml:space="preserve">da9820c4fcaf9b4cd2ef1ba6cbacb2caaa609be1</t>
        </is>
      </c>
      <c r="E3136" t="inlineStr">
        <is>
          <t xml:space="preserve">Episode 116: Beweise Gegen Keith (Old)</t>
        </is>
      </c>
      <c r="F3136">
        <v>116</v>
      </c>
      <c r="G3136" t="inlineStr">
        <is>
          <t xml:space="preserve">5:17-5:26</t>
        </is>
      </c>
      <c r="H3136" t="inlineStr">
        <is>
          <t xml:space="preserve">Pending</t>
        </is>
      </c>
      <c r="I3136" t="inlineStr">
        <is>
          <t xml:space="preserve">Remarks: [Script Error]
Line from script:
"An diesem Tag hast du das BÃ¼ro um siebzehn Uhr verlassen. Um siebzehn Uhr dreiÃŸig hast du die Lagerleiterin in einen toten Winkel ohne Kameras gelotst."
-----
Note (if required): Address / continuity issue. These characters have consistently used formal â€œSie,â€_x009d_ so the sudden switch to â€œduâ€_x009d_ is inconsistent. Suggested: â€œAn diesem Tag haben Sie das BÃ¼ro um siebzehn Uhr verlassen. Um siebzehn Uhr dreiÃŸig haben Sie die Lagerleiterin in einen toten Winkel ohne Kameras gelotst.â€_x009d_</t>
        </is>
      </c>
      <c r="J3136" t="inlineStr">
        <is>
          <t xml:space="preserve">VOA</t>
        </is>
      </c>
      <c r="K3136" t="inlineStr">
        <is>
          <t xml:space="preserve">Script Error</t>
        </is>
      </c>
      <c r="L3136" t="inlineStr">
        <is>
          <t xml:space="preserve">Script error</t>
        </is>
      </c>
      <c r="M3136" t="str">
        <f>IFERROR(IF(VLOOKUP(L3136,'Quantification'!$A:$B,2,FALSE)&amp;""="","Unclassified",VLOOKUP(L3136,'Quantification'!$A:$B,2,FALSE)),"Unclassified")</f>
        <v>Major</v>
      </c>
      <c r="N3136" t="inlineStr">
        <is>
          <t xml:space="preserve">con-khera.mirjam@pocketfm.com</t>
        </is>
      </c>
      <c r="O3136" t="inlineStr">
        <is>
          <t xml:space="preserve">Issues found in raw</t>
        </is>
      </c>
      <c r="P3136" t="str">
        <f>IF(OR(O3136="Issues found in master",O3136="Final master"),"Master",IF(OR(O3136="Ready for Master",O3136="Issues found in raw",O3136="Raw under QC",O3136="Issues resolved in raw"),"Raw","-"))</f>
        <v>Raw</v>
      </c>
      <c r="Q3136" s="13">
        <v>46254.726388888885</v>
      </c>
      <c r="R3136" t="inlineStr">
        <is>
          <t xml:space="preserve">2026-08 (Aug)</t>
        </is>
      </c>
      <c r="S3136">
        <f>IF(M3136="Not an error",0,IF(COUNTIFS($A$2:$A3136,$A3136,$D$2:$D3136,$D3136,$M$2:$M3136,"&lt;&gt;Not an error")=1,1,0))</f>
        <v>0</v>
      </c>
      <c r="T3136">
        <f>IF(M3136&lt;&gt;"Major",0,IF(COUNTIFS($A$2:$A3136,$A3136,$D$2:$D3136,$D3136,$M$2:$M3136,"Major")=1,1,0))</f>
        <v>0</v>
      </c>
      <c r="U3136">
        <f>IF(M3136&lt;&gt;"Minor",0,IF(COUNTIFS($A$2:$A3136,$A3136,$D$2:$D3136,$D3136,$M$2:$M3136,"Minor")=1,1,0))</f>
        <v>0</v>
      </c>
    </row>
    <row r="3137">
      <c r="A3137" t="inlineStr">
        <is>
          <t xml:space="preserve">9a175f97e92a638a5697307799ea3b8b8f419aac</t>
        </is>
      </c>
      <c r="B3137" t="inlineStr">
        <is>
          <t xml:space="preserve">The Miracle Heiress</t>
        </is>
      </c>
      <c r="C3137" t="inlineStr">
        <is>
          <t xml:space="preserve">Die Wundererbin</t>
        </is>
      </c>
      <c r="D3137" t="inlineStr">
        <is>
          <t xml:space="preserve">da9820c4fcaf9b4cd2ef1ba6cbacb2caaa609be1</t>
        </is>
      </c>
      <c r="E3137" t="inlineStr">
        <is>
          <t xml:space="preserve">Episode 116: Beweise Gegen Keith (Old)</t>
        </is>
      </c>
      <c r="F3137">
        <v>116</v>
      </c>
      <c r="G3137" t="inlineStr">
        <is>
          <t xml:space="preserve">5:42-5:46</t>
        </is>
      </c>
      <c r="H3137" t="inlineStr">
        <is>
          <t xml:space="preserve">Pending</t>
        </is>
      </c>
      <c r="I3137" t="inlineStr">
        <is>
          <t xml:space="preserve">Remarks: [Script Error]
Line from script:
"Das beweist, dass sie auf deine Anweisung gehandelt hat."
-----
Note (if required): Address / continuity issue. These characters have consistently used formal â€œSie,â€_x009d_ so the sudden switch to â€œdu/deineâ€_x009d_ is inconsistent. Suggested: â€œDas beweist, dass sie auf Ihre Anweisung gehandelt hat.â€_x009d_</t>
        </is>
      </c>
      <c r="J3137" t="inlineStr">
        <is>
          <t xml:space="preserve">VOA</t>
        </is>
      </c>
      <c r="K3137" t="inlineStr">
        <is>
          <t xml:space="preserve">Script Error</t>
        </is>
      </c>
      <c r="L3137" t="inlineStr">
        <is>
          <t xml:space="preserve">Script error</t>
        </is>
      </c>
      <c r="M3137" t="str">
        <f>IFERROR(IF(VLOOKUP(L3137,'Quantification'!$A:$B,2,FALSE)&amp;""="","Unclassified",VLOOKUP(L3137,'Quantification'!$A:$B,2,FALSE)),"Unclassified")</f>
        <v>Major</v>
      </c>
      <c r="N3137" t="inlineStr">
        <is>
          <t xml:space="preserve">con-khera.mirjam@pocketfm.com</t>
        </is>
      </c>
      <c r="O3137" t="inlineStr">
        <is>
          <t xml:space="preserve">Issues found in raw</t>
        </is>
      </c>
      <c r="P3137" t="str">
        <f>IF(OR(O3137="Issues found in master",O3137="Final master"),"Master",IF(OR(O3137="Ready for Master",O3137="Issues found in raw",O3137="Raw under QC",O3137="Issues resolved in raw"),"Raw","-"))</f>
        <v>Raw</v>
      </c>
      <c r="Q3137" s="13">
        <v>46254.726388888885</v>
      </c>
      <c r="R3137" t="inlineStr">
        <is>
          <t xml:space="preserve">2026-08 (Aug)</t>
        </is>
      </c>
      <c r="S3137">
        <f>IF(M3137="Not an error",0,IF(COUNTIFS($A$2:$A3137,$A3137,$D$2:$D3137,$D3137,$M$2:$M3137,"&lt;&gt;Not an error")=1,1,0))</f>
        <v>0</v>
      </c>
      <c r="T3137">
        <f>IF(M3137&lt;&gt;"Major",0,IF(COUNTIFS($A$2:$A3137,$A3137,$D$2:$D3137,$D3137,$M$2:$M3137,"Major")=1,1,0))</f>
        <v>0</v>
      </c>
      <c r="U3137">
        <f>IF(M3137&lt;&gt;"Minor",0,IF(COUNTIFS($A$2:$A3137,$A3137,$D$2:$D3137,$D3137,$M$2:$M3137,"Minor")=1,1,0))</f>
        <v>0</v>
      </c>
    </row>
    <row r="3138">
      <c r="A3138" t="inlineStr">
        <is>
          <t xml:space="preserve">9a175f97e92a638a5697307799ea3b8b8f419aac</t>
        </is>
      </c>
      <c r="B3138" t="inlineStr">
        <is>
          <t xml:space="preserve">The Miracle Heiress</t>
        </is>
      </c>
      <c r="C3138" t="inlineStr">
        <is>
          <t xml:space="preserve">Die Wundererbin</t>
        </is>
      </c>
      <c r="D3138" t="inlineStr">
        <is>
          <t xml:space="preserve">da9820c4fcaf9b4cd2ef1ba6cbacb2caaa609be1</t>
        </is>
      </c>
      <c r="E3138" t="inlineStr">
        <is>
          <t xml:space="preserve">Episode 116: Beweise Gegen Keith (Old)</t>
        </is>
      </c>
      <c r="F3138">
        <v>116</v>
      </c>
      <c r="G3138" t="inlineStr">
        <is>
          <t xml:space="preserve">5:46-6:02</t>
        </is>
      </c>
      <c r="H3138" t="inlineStr">
        <is>
          <t xml:space="preserve">Pending</t>
        </is>
      </c>
      <c r="I3138" t="inlineStr">
        <is>
          <t xml:space="preserve">Remarks: [Script Error]
Line from script:
"AuÃŸerdem hast du alte Bestellungen abgezeichnet, LagerbestÃ¤nde bestÃ¤tigt und den GroÃŸteil des illegalen Geldes eingesteckt. All das macht dein Vergehen zehnmal schlimmer. Du solltest fÃ¼r den Rest deines Lebens in einer Zelle verrotten."
-----
Note (if required): Address / continuity issue. These characters have consistently used formal â€œSie,â€_x009d_ so the sudden switch to â€œdu/deinâ€_x009d_ is inconsistent. Suggested: â€œAuÃŸerdem haben Sie alte Bestellungen abgezeichnet, LagerbestÃ¤nde bestÃ¤tigt und den GroÃŸteil des illegalen Geldes eingesteckt. All das macht Ihr Vergehen zehnmal schlimmer. Sie sollten fÃ¼r den Rest Ihres Lebens in einer Zelle verrotten.â€_x009d_</t>
        </is>
      </c>
      <c r="J3138" t="inlineStr">
        <is>
          <t xml:space="preserve">VOA</t>
        </is>
      </c>
      <c r="K3138" t="inlineStr">
        <is>
          <t xml:space="preserve">Script Error</t>
        </is>
      </c>
      <c r="L3138" t="inlineStr">
        <is>
          <t xml:space="preserve">Script error</t>
        </is>
      </c>
      <c r="M3138" t="str">
        <f>IFERROR(IF(VLOOKUP(L3138,'Quantification'!$A:$B,2,FALSE)&amp;""="","Unclassified",VLOOKUP(L3138,'Quantification'!$A:$B,2,FALSE)),"Unclassified")</f>
        <v>Major</v>
      </c>
      <c r="N3138" t="inlineStr">
        <is>
          <t xml:space="preserve">con-khera.mirjam@pocketfm.com</t>
        </is>
      </c>
      <c r="O3138" t="inlineStr">
        <is>
          <t xml:space="preserve">Issues found in raw</t>
        </is>
      </c>
      <c r="P3138" t="str">
        <f>IF(OR(O3138="Issues found in master",O3138="Final master"),"Master",IF(OR(O3138="Ready for Master",O3138="Issues found in raw",O3138="Raw under QC",O3138="Issues resolved in raw"),"Raw","-"))</f>
        <v>Raw</v>
      </c>
      <c r="Q3138" s="13">
        <v>46254.726388888885</v>
      </c>
      <c r="R3138" t="inlineStr">
        <is>
          <t xml:space="preserve">2026-08 (Aug)</t>
        </is>
      </c>
      <c r="S3138">
        <f>IF(M3138="Not an error",0,IF(COUNTIFS($A$2:$A3138,$A3138,$D$2:$D3138,$D3138,$M$2:$M3138,"&lt;&gt;Not an error")=1,1,0))</f>
        <v>0</v>
      </c>
      <c r="T3138">
        <f>IF(M3138&lt;&gt;"Major",0,IF(COUNTIFS($A$2:$A3138,$A3138,$D$2:$D3138,$D3138,$M$2:$M3138,"Major")=1,1,0))</f>
        <v>0</v>
      </c>
      <c r="U3138">
        <f>IF(M3138&lt;&gt;"Minor",0,IF(COUNTIFS($A$2:$A3138,$A3138,$D$2:$D3138,$D3138,$M$2:$M3138,"Minor")=1,1,0))</f>
        <v>0</v>
      </c>
    </row>
    <row r="3139">
      <c r="A3139" t="inlineStr">
        <is>
          <t xml:space="preserve">9a175f97e92a638a5697307799ea3b8b8f419aac</t>
        </is>
      </c>
      <c r="B3139" t="inlineStr">
        <is>
          <t xml:space="preserve">The Miracle Heiress</t>
        </is>
      </c>
      <c r="C3139" t="inlineStr">
        <is>
          <t xml:space="preserve">Die Wundererbin</t>
        </is>
      </c>
      <c r="D3139" t="inlineStr">
        <is>
          <t xml:space="preserve">da9820c4fcaf9b4cd2ef1ba6cbacb2caaa609be1</t>
        </is>
      </c>
      <c r="E3139" t="inlineStr">
        <is>
          <t xml:space="preserve">Episode 116: Beweise Gegen Keith (Old)</t>
        </is>
      </c>
      <c r="F3139">
        <v>116</v>
      </c>
      <c r="G3139" t="inlineStr">
        <is>
          <t xml:space="preserve">6:06-6:08</t>
        </is>
      </c>
      <c r="H3139" t="inlineStr">
        <is>
          <t xml:space="preserve">Pending</t>
        </is>
      </c>
      <c r="I3139" t="inlineStr">
        <is>
          <t xml:space="preserve">Remarks: [Script Error]
Line from script:
"Wer bist du?"
-----
Note (if required): Address / continuity issue. These characters have consistently used formal â€œSie,â€_x009d_ so the sudden switch to â€œduâ€_x009d_ is inconsistent. Suggested: â€œWer sind Sie?â€_x009d_</t>
        </is>
      </c>
      <c r="J3139" t="inlineStr">
        <is>
          <t xml:space="preserve">VOA</t>
        </is>
      </c>
      <c r="K3139" t="inlineStr">
        <is>
          <t xml:space="preserve">Script Error</t>
        </is>
      </c>
      <c r="L3139" t="inlineStr">
        <is>
          <t xml:space="preserve">Script error</t>
        </is>
      </c>
      <c r="M3139" t="str">
        <f>IFERROR(IF(VLOOKUP(L3139,'Quantification'!$A:$B,2,FALSE)&amp;""="","Unclassified",VLOOKUP(L3139,'Quantification'!$A:$B,2,FALSE)),"Unclassified")</f>
        <v>Major</v>
      </c>
      <c r="N3139" t="inlineStr">
        <is>
          <t xml:space="preserve">con-khera.mirjam@pocketfm.com</t>
        </is>
      </c>
      <c r="O3139" t="inlineStr">
        <is>
          <t xml:space="preserve">Issues found in raw</t>
        </is>
      </c>
      <c r="P3139" t="str">
        <f>IF(OR(O3139="Issues found in master",O3139="Final master"),"Master",IF(OR(O3139="Ready for Master",O3139="Issues found in raw",O3139="Raw under QC",O3139="Issues resolved in raw"),"Raw","-"))</f>
        <v>Raw</v>
      </c>
      <c r="Q3139" s="13">
        <v>46254.726388888885</v>
      </c>
      <c r="R3139" t="inlineStr">
        <is>
          <t xml:space="preserve">2026-08 (Aug)</t>
        </is>
      </c>
      <c r="S3139">
        <f>IF(M3139="Not an error",0,IF(COUNTIFS($A$2:$A3139,$A3139,$D$2:$D3139,$D3139,$M$2:$M3139,"&lt;&gt;Not an error")=1,1,0))</f>
        <v>0</v>
      </c>
      <c r="T3139">
        <f>IF(M3139&lt;&gt;"Major",0,IF(COUNTIFS($A$2:$A3139,$A3139,$D$2:$D3139,$D3139,$M$2:$M3139,"Major")=1,1,0))</f>
        <v>0</v>
      </c>
      <c r="U3139">
        <f>IF(M3139&lt;&gt;"Minor",0,IF(COUNTIFS($A$2:$A3139,$A3139,$D$2:$D3139,$D3139,$M$2:$M3139,"Minor")=1,1,0))</f>
        <v>0</v>
      </c>
    </row>
    <row r="3140">
      <c r="A3140" t="inlineStr">
        <is>
          <t xml:space="preserve">9a175f97e92a638a5697307799ea3b8b8f419aac</t>
        </is>
      </c>
      <c r="B3140" t="inlineStr">
        <is>
          <t xml:space="preserve">The Miracle Heiress</t>
        </is>
      </c>
      <c r="C3140" t="inlineStr">
        <is>
          <t xml:space="preserve">Die Wundererbin</t>
        </is>
      </c>
      <c r="D3140" t="inlineStr">
        <is>
          <t xml:space="preserve">da9820c4fcaf9b4cd2ef1ba6cbacb2caaa609be1</t>
        </is>
      </c>
      <c r="E3140" t="inlineStr">
        <is>
          <t xml:space="preserve">Episode 116: Beweise Gegen Keith (Old)</t>
        </is>
      </c>
      <c r="F3140">
        <v>116</v>
      </c>
      <c r="G3140" t="inlineStr">
        <is>
          <t xml:space="preserve">6:22-6:26</t>
        </is>
      </c>
      <c r="H3140" t="inlineStr">
        <is>
          <t xml:space="preserve">Pending</t>
        </is>
      </c>
      <c r="I3140" t="inlineStr">
        <is>
          <t xml:space="preserve">Remarks: [Script Error]
Line from script:
"â€žWoher weiÃŸt du das alles?â€œ, fragte Keith mit zusammengebissenen ZÃ¤hnen."
-----
Note (if required): Address / continuity issue. These characters have consistently used formal â€œSie,â€_x009d_ so the sudden switch to â€œduâ€_x009d_ is inconsistent. Suggested: â€œWoher wissen Sie das alles?â€_x009d_</t>
        </is>
      </c>
      <c r="J3140" t="inlineStr">
        <is>
          <t xml:space="preserve">VOA</t>
        </is>
      </c>
      <c r="K3140" t="inlineStr">
        <is>
          <t xml:space="preserve">Script Error</t>
        </is>
      </c>
      <c r="L3140" t="inlineStr">
        <is>
          <t xml:space="preserve">Script error</t>
        </is>
      </c>
      <c r="M3140" t="str">
        <f>IFERROR(IF(VLOOKUP(L3140,'Quantification'!$A:$B,2,FALSE)&amp;""="","Unclassified",VLOOKUP(L3140,'Quantification'!$A:$B,2,FALSE)),"Unclassified")</f>
        <v>Major</v>
      </c>
      <c r="N3140" t="inlineStr">
        <is>
          <t xml:space="preserve">con-khera.mirjam@pocketfm.com</t>
        </is>
      </c>
      <c r="O3140" t="inlineStr">
        <is>
          <t xml:space="preserve">Issues found in raw</t>
        </is>
      </c>
      <c r="P3140" t="str">
        <f>IF(OR(O3140="Issues found in master",O3140="Final master"),"Master",IF(OR(O3140="Ready for Master",O3140="Issues found in raw",O3140="Raw under QC",O3140="Issues resolved in raw"),"Raw","-"))</f>
        <v>Raw</v>
      </c>
      <c r="Q3140" s="13">
        <v>46254.726388888885</v>
      </c>
      <c r="R3140" t="inlineStr">
        <is>
          <t xml:space="preserve">2026-08 (Aug)</t>
        </is>
      </c>
      <c r="S3140">
        <f>IF(M3140="Not an error",0,IF(COUNTIFS($A$2:$A3140,$A3140,$D$2:$D3140,$D3140,$M$2:$M3140,"&lt;&gt;Not an error")=1,1,0))</f>
        <v>0</v>
      </c>
      <c r="T3140">
        <f>IF(M3140&lt;&gt;"Major",0,IF(COUNTIFS($A$2:$A3140,$A3140,$D$2:$D3140,$D3140,$M$2:$M3140,"Major")=1,1,0))</f>
        <v>0</v>
      </c>
      <c r="U3140">
        <f>IF(M3140&lt;&gt;"Minor",0,IF(COUNTIFS($A$2:$A3140,$A3140,$D$2:$D3140,$D3140,$M$2:$M3140,"Minor")=1,1,0))</f>
        <v>0</v>
      </c>
    </row>
    <row r="3141">
      <c r="A3141" t="inlineStr">
        <is>
          <t xml:space="preserve">9a175f97e92a638a5697307799ea3b8b8f419aac</t>
        </is>
      </c>
      <c r="B3141" t="inlineStr">
        <is>
          <t xml:space="preserve">The Miracle Heiress</t>
        </is>
      </c>
      <c r="C3141" t="inlineStr">
        <is>
          <t xml:space="preserve">Die Wundererbin</t>
        </is>
      </c>
      <c r="D3141" t="inlineStr">
        <is>
          <t xml:space="preserve">da9820c4fcaf9b4cd2ef1ba6cbacb2caaa609be1</t>
        </is>
      </c>
      <c r="E3141" t="inlineStr">
        <is>
          <t xml:space="preserve">Episode 116: Beweise Gegen Keith (Old)</t>
        </is>
      </c>
      <c r="F3141">
        <v>116</v>
      </c>
      <c r="G3141" t="inlineStr">
        <is>
          <t xml:space="preserve">6:29-6:34</t>
        </is>
      </c>
      <c r="H3141" t="inlineStr">
        <is>
          <t xml:space="preserve">Pending</t>
        </is>
      </c>
      <c r="I3141" t="inlineStr">
        <is>
          <t xml:space="preserve">Remarks: [Script Error]
Line from script:
"Was ich herausgefunden habe, ist mehr als genug, um dich zu ruinieren."
-----
Note (if required): Address / continuity issue. These characters have consistently used formal â€œSie,â€_x009d_ so the sudden switch to â€œdu/dichâ€_x009d_ is inconsistent. Suggested: â€œWas ich herausgefunden habe, ist mehr als genug, um Sie zu ruinieren.â€_x009d_</t>
        </is>
      </c>
      <c r="J3141" t="inlineStr">
        <is>
          <t xml:space="preserve">VOA</t>
        </is>
      </c>
      <c r="K3141" t="inlineStr">
        <is>
          <t xml:space="preserve">Script Error</t>
        </is>
      </c>
      <c r="L3141" t="inlineStr">
        <is>
          <t xml:space="preserve">Script error</t>
        </is>
      </c>
      <c r="M3141" t="str">
        <f>IFERROR(IF(VLOOKUP(L3141,'Quantification'!$A:$B,2,FALSE)&amp;""="","Unclassified",VLOOKUP(L3141,'Quantification'!$A:$B,2,FALSE)),"Unclassified")</f>
        <v>Major</v>
      </c>
      <c r="N3141" t="inlineStr">
        <is>
          <t xml:space="preserve">con-khera.mirjam@pocketfm.com</t>
        </is>
      </c>
      <c r="O3141" t="inlineStr">
        <is>
          <t xml:space="preserve">Issues found in raw</t>
        </is>
      </c>
      <c r="P3141" t="str">
        <f>IF(OR(O3141="Issues found in master",O3141="Final master"),"Master",IF(OR(O3141="Ready for Master",O3141="Issues found in raw",O3141="Raw under QC",O3141="Issues resolved in raw"),"Raw","-"))</f>
        <v>Raw</v>
      </c>
      <c r="Q3141" s="13">
        <v>46254.726388888885</v>
      </c>
      <c r="R3141" t="inlineStr">
        <is>
          <t xml:space="preserve">2026-08 (Aug)</t>
        </is>
      </c>
      <c r="S3141">
        <f>IF(M3141="Not an error",0,IF(COUNTIFS($A$2:$A3141,$A3141,$D$2:$D3141,$D3141,$M$2:$M3141,"&lt;&gt;Not an error")=1,1,0))</f>
        <v>0</v>
      </c>
      <c r="T3141">
        <f>IF(M3141&lt;&gt;"Major",0,IF(COUNTIFS($A$2:$A3141,$A3141,$D$2:$D3141,$D3141,$M$2:$M3141,"Major")=1,1,0))</f>
        <v>0</v>
      </c>
      <c r="U3141">
        <f>IF(M3141&lt;&gt;"Minor",0,IF(COUNTIFS($A$2:$A3141,$A3141,$D$2:$D3141,$D3141,$M$2:$M3141,"Minor")=1,1,0))</f>
        <v>0</v>
      </c>
    </row>
    <row r="3142">
      <c r="A3142" t="inlineStr">
        <is>
          <t xml:space="preserve">9a175f97e92a638a5697307799ea3b8b8f419aac</t>
        </is>
      </c>
      <c r="B3142" t="inlineStr">
        <is>
          <t xml:space="preserve">The Miracle Heiress</t>
        </is>
      </c>
      <c r="C3142" t="inlineStr">
        <is>
          <t xml:space="preserve">Die Wundererbin</t>
        </is>
      </c>
      <c r="D3142" t="inlineStr">
        <is>
          <t xml:space="preserve">da9820c4fcaf9b4cd2ef1ba6cbacb2caaa609be1</t>
        </is>
      </c>
      <c r="E3142" t="inlineStr">
        <is>
          <t xml:space="preserve">Episode 116: Beweise Gegen Keith (Old)</t>
        </is>
      </c>
      <c r="F3142">
        <v>116</v>
      </c>
      <c r="G3142" t="inlineStr">
        <is>
          <t xml:space="preserve">7:02-7:05</t>
        </is>
      </c>
      <c r="H3142" t="inlineStr">
        <is>
          <t xml:space="preserve">Pending</t>
        </is>
      </c>
      <c r="I3142" t="inlineStr">
        <is>
          <t xml:space="preserve">Remarks: [Script Error]
Line from script:
"Hier schickst du Lucys Designskizzen an Jace von Steiner Mode."
-----
Note (if required): Address / continuity / localization issue. These characters have consistently used formal â€œSie,â€_x009d_ and company names should remain localized in English. Suggested: â€œHier schicken Sie Lucys Designskizzen an Jace von Steiner Fashion.â€_x009d_</t>
        </is>
      </c>
      <c r="J3142" t="inlineStr">
        <is>
          <t xml:space="preserve">VOA</t>
        </is>
      </c>
      <c r="K3142" t="inlineStr">
        <is>
          <t xml:space="preserve">Script Error</t>
        </is>
      </c>
      <c r="L3142" t="inlineStr">
        <is>
          <t xml:space="preserve">Script error</t>
        </is>
      </c>
      <c r="M3142" t="str">
        <f>IFERROR(IF(VLOOKUP(L3142,'Quantification'!$A:$B,2,FALSE)&amp;""="","Unclassified",VLOOKUP(L3142,'Quantification'!$A:$B,2,FALSE)),"Unclassified")</f>
        <v>Major</v>
      </c>
      <c r="N3142" t="inlineStr">
        <is>
          <t xml:space="preserve">con-khera.mirjam@pocketfm.com</t>
        </is>
      </c>
      <c r="O3142" t="inlineStr">
        <is>
          <t xml:space="preserve">Issues found in raw</t>
        </is>
      </c>
      <c r="P3142" t="str">
        <f>IF(OR(O3142="Issues found in master",O3142="Final master"),"Master",IF(OR(O3142="Ready for Master",O3142="Issues found in raw",O3142="Raw under QC",O3142="Issues resolved in raw"),"Raw","-"))</f>
        <v>Raw</v>
      </c>
      <c r="Q3142" s="13">
        <v>46254.726388888885</v>
      </c>
      <c r="R3142" t="inlineStr">
        <is>
          <t xml:space="preserve">2026-08 (Aug)</t>
        </is>
      </c>
      <c r="S3142">
        <f>IF(M3142="Not an error",0,IF(COUNTIFS($A$2:$A3142,$A3142,$D$2:$D3142,$D3142,$M$2:$M3142,"&lt;&gt;Not an error")=1,1,0))</f>
        <v>0</v>
      </c>
      <c r="T3142">
        <f>IF(M3142&lt;&gt;"Major",0,IF(COUNTIFS($A$2:$A3142,$A3142,$D$2:$D3142,$D3142,$M$2:$M3142,"Major")=1,1,0))</f>
        <v>0</v>
      </c>
      <c r="U3142">
        <f>IF(M3142&lt;&gt;"Minor",0,IF(COUNTIFS($A$2:$A3142,$A3142,$D$2:$D3142,$D3142,$M$2:$M3142,"Minor")=1,1,0))</f>
        <v>0</v>
      </c>
    </row>
    <row r="3143">
      <c r="A3143" t="inlineStr">
        <is>
          <t xml:space="preserve">9a175f97e92a638a5697307799ea3b8b8f419aac</t>
        </is>
      </c>
      <c r="B3143" t="inlineStr">
        <is>
          <t xml:space="preserve">The Miracle Heiress</t>
        </is>
      </c>
      <c r="C3143" t="inlineStr">
        <is>
          <t xml:space="preserve">Die Wundererbin</t>
        </is>
      </c>
      <c r="D3143" t="inlineStr">
        <is>
          <t xml:space="preserve">da9820c4fcaf9b4cd2ef1ba6cbacb2caaa609be1</t>
        </is>
      </c>
      <c r="E3143" t="inlineStr">
        <is>
          <t xml:space="preserve">Episode 116: Beweise Gegen Keith (Old)</t>
        </is>
      </c>
      <c r="F3143">
        <v>116</v>
      </c>
      <c r="G3143" t="inlineStr">
        <is>
          <t xml:space="preserve">7:05-7:10</t>
        </is>
      </c>
      <c r="H3143" t="inlineStr">
        <is>
          <t xml:space="preserve">Pending</t>
        </is>
      </c>
      <c r="I3143" t="inlineStr">
        <is>
          <t xml:space="preserve">Remarks: [Script Error]
Line from script:
"Lucy hat dir nie etwas getan. Warum stiehlst du ihre EntwÃ¼rfe?"
-----
Note (if required): Address / continuity issue. These characters have consistently used formal â€œSie,â€_x009d_ so the sudden switch to â€œdu/dirâ€_x009d_ is inconsistent. Suggested: â€œLucy hat Ihnen nie etwas getan. Warum stehlen Sie ihre EntwÃ¼rfe?â€_x009d_</t>
        </is>
      </c>
      <c r="J3143" t="inlineStr">
        <is>
          <t xml:space="preserve">VOA</t>
        </is>
      </c>
      <c r="K3143" t="inlineStr">
        <is>
          <t xml:space="preserve">Script Error</t>
        </is>
      </c>
      <c r="L3143" t="inlineStr">
        <is>
          <t xml:space="preserve">Script error</t>
        </is>
      </c>
      <c r="M3143" t="str">
        <f>IFERROR(IF(VLOOKUP(L3143,'Quantification'!$A:$B,2,FALSE)&amp;""="","Unclassified",VLOOKUP(L3143,'Quantification'!$A:$B,2,FALSE)),"Unclassified")</f>
        <v>Major</v>
      </c>
      <c r="N3143" t="inlineStr">
        <is>
          <t xml:space="preserve">con-khera.mirjam@pocketfm.com</t>
        </is>
      </c>
      <c r="O3143" t="inlineStr">
        <is>
          <t xml:space="preserve">Issues found in raw</t>
        </is>
      </c>
      <c r="P3143" t="str">
        <f>IF(OR(O3143="Issues found in master",O3143="Final master"),"Master",IF(OR(O3143="Ready for Master",O3143="Issues found in raw",O3143="Raw under QC",O3143="Issues resolved in raw"),"Raw","-"))</f>
        <v>Raw</v>
      </c>
      <c r="Q3143" s="13">
        <v>46254.726388888885</v>
      </c>
      <c r="R3143" t="inlineStr">
        <is>
          <t xml:space="preserve">2026-08 (Aug)</t>
        </is>
      </c>
      <c r="S3143">
        <f>IF(M3143="Not an error",0,IF(COUNTIFS($A$2:$A3143,$A3143,$D$2:$D3143,$D3143,$M$2:$M3143,"&lt;&gt;Not an error")=1,1,0))</f>
        <v>0</v>
      </c>
      <c r="T3143">
        <f>IF(M3143&lt;&gt;"Major",0,IF(COUNTIFS($A$2:$A3143,$A3143,$D$2:$D3143,$D3143,$M$2:$M3143,"Major")=1,1,0))</f>
        <v>0</v>
      </c>
      <c r="U3143">
        <f>IF(M3143&lt;&gt;"Minor",0,IF(COUNTIFS($A$2:$A3143,$A3143,$D$2:$D3143,$D3143,$M$2:$M3143,"Minor")=1,1,0))</f>
        <v>0</v>
      </c>
    </row>
    <row r="3144">
      <c r="A3144" t="inlineStr">
        <is>
          <t xml:space="preserve">9a175f97e92a638a5697307799ea3b8b8f419aac</t>
        </is>
      </c>
      <c r="B3144" t="inlineStr">
        <is>
          <t xml:space="preserve">The Miracle Heiress</t>
        </is>
      </c>
      <c r="C3144" t="inlineStr">
        <is>
          <t xml:space="preserve">Die Wundererbin</t>
        </is>
      </c>
      <c r="D3144" t="inlineStr">
        <is>
          <t xml:space="preserve">da9820c4fcaf9b4cd2ef1ba6cbacb2caaa609be1</t>
        </is>
      </c>
      <c r="E3144" t="inlineStr">
        <is>
          <t xml:space="preserve">Episode 116: Beweise Gegen Keith (Old)</t>
        </is>
      </c>
      <c r="F3144">
        <v>116</v>
      </c>
      <c r="G3144" t="inlineStr">
        <is>
          <t xml:space="preserve">7:10-7:39</t>
        </is>
      </c>
      <c r="H3144" t="inlineStr">
        <is>
          <t xml:space="preserve">Pending</t>
        </is>
      </c>
      <c r="I3144" t="inlineStr">
        <is>
          <t xml:space="preserve">Remarks: [Script Error]
Line from script:
"â€žIch habe keine Ahnung, wovon du redestâ€œ, spottete Keith. â€žWillst du, dass ich ein GestÃ¤ndnis ablege, wÃ¤hrend du es aufzeichnest? So dumm bin ich nicht.â€œ â€žIch verstehe immer noch nicht, warum du es auf Lucy abgesehen hast. Sie hat dir nie etwas getanâ€œ, sagte Aurora mit weiterhin sanfter Stimme. Keith schwieg. â€žWeil sie mir nahesteht, nicht wahr? Und ihre EntwÃ¼rfe die besten sind. Also hast du beschlossen, sie zu verletzen."
-----
Note (if required): Address / continuity issue. These characters have consistently used formal â€œSie,â€_x009d_ so the sudden switch to â€œduâ€_x009d_ is inconsistent. Suggested: â€œIch habe keine Ahnung, wovon Sie reden â€¦ Wollen Sie, dass ich ein GestÃ¤ndnis ablege, wÃ¤hrend Sie es aufzeichnen? â€¦ Ich verstehe immer noch nicht, warum Sie es auf Lucy abgesehen haben. Sie hat Ihnen nie etwas getan â€¦ Also haben Sie beschlossen, sie zu verletzen.â€_x009d_</t>
        </is>
      </c>
      <c r="J3144" t="inlineStr">
        <is>
          <t xml:space="preserve">VOA</t>
        </is>
      </c>
      <c r="K3144" t="inlineStr">
        <is>
          <t xml:space="preserve">Script Error</t>
        </is>
      </c>
      <c r="L3144" t="inlineStr">
        <is>
          <t xml:space="preserve">Script error</t>
        </is>
      </c>
      <c r="M3144" t="str">
        <f>IFERROR(IF(VLOOKUP(L3144,'Quantification'!$A:$B,2,FALSE)&amp;""="","Unclassified",VLOOKUP(L3144,'Quantification'!$A:$B,2,FALSE)),"Unclassified")</f>
        <v>Major</v>
      </c>
      <c r="N3144" t="inlineStr">
        <is>
          <t xml:space="preserve">con-khera.mirjam@pocketfm.com</t>
        </is>
      </c>
      <c r="O3144" t="inlineStr">
        <is>
          <t xml:space="preserve">Issues found in raw</t>
        </is>
      </c>
      <c r="P3144" t="str">
        <f>IF(OR(O3144="Issues found in master",O3144="Final master"),"Master",IF(OR(O3144="Ready for Master",O3144="Issues found in raw",O3144="Raw under QC",O3144="Issues resolved in raw"),"Raw","-"))</f>
        <v>Raw</v>
      </c>
      <c r="Q3144" s="13">
        <v>46254.726388888885</v>
      </c>
      <c r="R3144" t="inlineStr">
        <is>
          <t xml:space="preserve">2026-08 (Aug)</t>
        </is>
      </c>
      <c r="S3144">
        <f>IF(M3144="Not an error",0,IF(COUNTIFS($A$2:$A3144,$A3144,$D$2:$D3144,$D3144,$M$2:$M3144,"&lt;&gt;Not an error")=1,1,0))</f>
        <v>0</v>
      </c>
      <c r="T3144">
        <f>IF(M3144&lt;&gt;"Major",0,IF(COUNTIFS($A$2:$A3144,$A3144,$D$2:$D3144,$D3144,$M$2:$M3144,"Major")=1,1,0))</f>
        <v>0</v>
      </c>
      <c r="U3144">
        <f>IF(M3144&lt;&gt;"Minor",0,IF(COUNTIFS($A$2:$A3144,$A3144,$D$2:$D3144,$D3144,$M$2:$M3144,"Minor")=1,1,0))</f>
        <v>0</v>
      </c>
    </row>
    <row r="3145">
      <c r="A3145" t="inlineStr">
        <is>
          <t xml:space="preserve">9a175f97e92a638a5697307799ea3b8b8f419aac</t>
        </is>
      </c>
      <c r="B3145" t="inlineStr">
        <is>
          <t xml:space="preserve">The Miracle Heiress</t>
        </is>
      </c>
      <c r="C3145" t="inlineStr">
        <is>
          <t xml:space="preserve">Die Wundererbin</t>
        </is>
      </c>
      <c r="D3145" t="inlineStr">
        <is>
          <t xml:space="preserve">da9820c4fcaf9b4cd2ef1ba6cbacb2caaa609be1</t>
        </is>
      </c>
      <c r="E3145" t="inlineStr">
        <is>
          <t xml:space="preserve">Episode 116: Beweise Gegen Keith (Old)</t>
        </is>
      </c>
      <c r="F3145">
        <v>116</v>
      </c>
      <c r="G3145" t="inlineStr">
        <is>
          <t xml:space="preserve">7:55-8:04</t>
        </is>
      </c>
      <c r="H3145" t="inlineStr">
        <is>
          <t xml:space="preserve">Pending</t>
        </is>
      </c>
      <c r="I3145" t="inlineStr">
        <is>
          <t xml:space="preserve">Remarks: [Script Error]
Line from script:
"Aber wenn du deine eigene Haut retten willst, hast du drei Sekunden Zeit. Machen wir einen Handel und du bekommst all diese Beweise."
-----
Note (if required): Address / continuity issue. These characters have consistently used formal â€œSie,â€_x009d_ so the sudden switch to â€œdu/deineâ€_x009d_ is inconsistent. Suggested: â€œAber wenn Sie Ihre eigene Haut retten wollen, haben Sie drei Sekunden Zeit. Machen wir einen Handel und Sie bekommen all diese Beweise.â€_x009d_</t>
        </is>
      </c>
      <c r="J3145" t="inlineStr">
        <is>
          <t xml:space="preserve">VOA</t>
        </is>
      </c>
      <c r="K3145" t="inlineStr">
        <is>
          <t xml:space="preserve">Script Error</t>
        </is>
      </c>
      <c r="L3145" t="inlineStr">
        <is>
          <t xml:space="preserve">Script error</t>
        </is>
      </c>
      <c r="M3145" t="str">
        <f>IFERROR(IF(VLOOKUP(L3145,'Quantification'!$A:$B,2,FALSE)&amp;""="","Unclassified",VLOOKUP(L3145,'Quantification'!$A:$B,2,FALSE)),"Unclassified")</f>
        <v>Major</v>
      </c>
      <c r="N3145" t="inlineStr">
        <is>
          <t xml:space="preserve">con-khera.mirjam@pocketfm.com</t>
        </is>
      </c>
      <c r="O3145" t="inlineStr">
        <is>
          <t xml:space="preserve">Issues found in raw</t>
        </is>
      </c>
      <c r="P3145" t="str">
        <f>IF(OR(O3145="Issues found in master",O3145="Final master"),"Master",IF(OR(O3145="Ready for Master",O3145="Issues found in raw",O3145="Raw under QC",O3145="Issues resolved in raw"),"Raw","-"))</f>
        <v>Raw</v>
      </c>
      <c r="Q3145" s="13">
        <v>46254.726388888885</v>
      </c>
      <c r="R3145" t="inlineStr">
        <is>
          <t xml:space="preserve">2026-08 (Aug)</t>
        </is>
      </c>
      <c r="S3145">
        <f>IF(M3145="Not an error",0,IF(COUNTIFS($A$2:$A3145,$A3145,$D$2:$D3145,$D3145,$M$2:$M3145,"&lt;&gt;Not an error")=1,1,0))</f>
        <v>0</v>
      </c>
      <c r="T3145">
        <f>IF(M3145&lt;&gt;"Major",0,IF(COUNTIFS($A$2:$A3145,$A3145,$D$2:$D3145,$D3145,$M$2:$M3145,"Major")=1,1,0))</f>
        <v>0</v>
      </c>
      <c r="U3145">
        <f>IF(M3145&lt;&gt;"Minor",0,IF(COUNTIFS($A$2:$A3145,$A3145,$D$2:$D3145,$D3145,$M$2:$M3145,"Minor")=1,1,0))</f>
        <v>0</v>
      </c>
    </row>
    <row r="3146">
      <c r="A3146" t="inlineStr">
        <is>
          <t xml:space="preserve">9a175f97e92a638a5697307799ea3b8b8f419aac</t>
        </is>
      </c>
      <c r="B3146" t="inlineStr">
        <is>
          <t xml:space="preserve">The Miracle Heiress</t>
        </is>
      </c>
      <c r="C3146" t="inlineStr">
        <is>
          <t xml:space="preserve">Die Wundererbin</t>
        </is>
      </c>
      <c r="D3146" t="inlineStr">
        <is>
          <t xml:space="preserve">da9820c4fcaf9b4cd2ef1ba6cbacb2caaa609be1</t>
        </is>
      </c>
      <c r="E3146" t="inlineStr">
        <is>
          <t xml:space="preserve">Episode 116: Beweise Gegen Keith (Old)</t>
        </is>
      </c>
      <c r="F3146">
        <v>116</v>
      </c>
      <c r="G3146" t="inlineStr">
        <is>
          <t xml:space="preserve">8:04-8:08</t>
        </is>
      </c>
      <c r="H3146" t="inlineStr">
        <is>
          <t xml:space="preserve">Pending</t>
        </is>
      </c>
      <c r="I3146" t="inlineStr">
        <is>
          <t xml:space="preserve">Remarks: [Script Error]
Line from script:
"â€žWoher soll ich wissen, dass du keine Kopien hast?â€œ, hÃ¶hnte Keith."
-----
Note (if required): Address / continuity issue. These characters have consistently used formal â€œSie,â€_x009d_ so the sudden switch to â€œduâ€_x009d_ is inconsistent. Suggested: â€œWoher soll ich wissen, dass Sie keine Kopien haben?â€_x009d_</t>
        </is>
      </c>
      <c r="J3146" t="inlineStr">
        <is>
          <t xml:space="preserve">VOA</t>
        </is>
      </c>
      <c r="K3146" t="inlineStr">
        <is>
          <t xml:space="preserve">Script Error</t>
        </is>
      </c>
      <c r="L3146" t="inlineStr">
        <is>
          <t xml:space="preserve">Script error</t>
        </is>
      </c>
      <c r="M3146" t="str">
        <f>IFERROR(IF(VLOOKUP(L3146,'Quantification'!$A:$B,2,FALSE)&amp;""="","Unclassified",VLOOKUP(L3146,'Quantification'!$A:$B,2,FALSE)),"Unclassified")</f>
        <v>Major</v>
      </c>
      <c r="N3146" t="inlineStr">
        <is>
          <t xml:space="preserve">con-khera.mirjam@pocketfm.com</t>
        </is>
      </c>
      <c r="O3146" t="inlineStr">
        <is>
          <t xml:space="preserve">Issues found in raw</t>
        </is>
      </c>
      <c r="P3146" t="str">
        <f>IF(OR(O3146="Issues found in master",O3146="Final master"),"Master",IF(OR(O3146="Ready for Master",O3146="Issues found in raw",O3146="Raw under QC",O3146="Issues resolved in raw"),"Raw","-"))</f>
        <v>Raw</v>
      </c>
      <c r="Q3146" s="13">
        <v>46254.726388888885</v>
      </c>
      <c r="R3146" t="inlineStr">
        <is>
          <t xml:space="preserve">2026-08 (Aug)</t>
        </is>
      </c>
      <c r="S3146">
        <f>IF(M3146="Not an error",0,IF(COUNTIFS($A$2:$A3146,$A3146,$D$2:$D3146,$D3146,$M$2:$M3146,"&lt;&gt;Not an error")=1,1,0))</f>
        <v>0</v>
      </c>
      <c r="T3146">
        <f>IF(M3146&lt;&gt;"Major",0,IF(COUNTIFS($A$2:$A3146,$A3146,$D$2:$D3146,$D3146,$M$2:$M3146,"Major")=1,1,0))</f>
        <v>0</v>
      </c>
      <c r="U3146">
        <f>IF(M3146&lt;&gt;"Minor",0,IF(COUNTIFS($A$2:$A3146,$A3146,$D$2:$D3146,$D3146,$M$2:$M3146,"Minor")=1,1,0))</f>
        <v>0</v>
      </c>
    </row>
    <row r="3147">
      <c r="A3147" t="inlineStr">
        <is>
          <t xml:space="preserve">9a175f97e92a638a5697307799ea3b8b8f419aac</t>
        </is>
      </c>
      <c r="B3147" t="inlineStr">
        <is>
          <t xml:space="preserve">The Miracle Heiress</t>
        </is>
      </c>
      <c r="C3147" t="inlineStr">
        <is>
          <t xml:space="preserve">Die Wundererbin</t>
        </is>
      </c>
      <c r="D3147" t="inlineStr">
        <is>
          <t xml:space="preserve">da9820c4fcaf9b4cd2ef1ba6cbacb2caaa609be1</t>
        </is>
      </c>
      <c r="E3147" t="inlineStr">
        <is>
          <t xml:space="preserve">Episode 116: Beweise Gegen Keith (Old)</t>
        </is>
      </c>
      <c r="F3147">
        <v>116</v>
      </c>
      <c r="G3147" t="inlineStr">
        <is>
          <t xml:space="preserve">8:08-8:14</t>
        </is>
      </c>
      <c r="H3147" t="inlineStr">
        <is>
          <t xml:space="preserve">Pending</t>
        </is>
      </c>
      <c r="I3147" t="inlineStr">
        <is>
          <t xml:space="preserve">Remarks: [Script Error]
Line from script:
"Weil ich dir sage, dass ich keine habe. Wenn du mir nicht glaubst, sieh selbst nach."
-----
Note (if required): Address / continuity issue. These characters have consistently used formal â€œSie,â€_x009d_ so the sudden switch to â€œdu/dirâ€_x009d_ is inconsistent. Suggested: â€œWeil ich Ihnen sage, dass ich keine habe. Wenn Sie mir nicht glauben, sehen Sie selbst nach.â€_x009d_</t>
        </is>
      </c>
      <c r="J3147" t="inlineStr">
        <is>
          <t xml:space="preserve">VOA</t>
        </is>
      </c>
      <c r="K3147" t="inlineStr">
        <is>
          <t xml:space="preserve">Script Error</t>
        </is>
      </c>
      <c r="L3147" t="inlineStr">
        <is>
          <t xml:space="preserve">Script error</t>
        </is>
      </c>
      <c r="M3147" t="str">
        <f>IFERROR(IF(VLOOKUP(L3147,'Quantification'!$A:$B,2,FALSE)&amp;""="","Unclassified",VLOOKUP(L3147,'Quantification'!$A:$B,2,FALSE)),"Unclassified")</f>
        <v>Major</v>
      </c>
      <c r="N3147" t="inlineStr">
        <is>
          <t xml:space="preserve">con-khera.mirjam@pocketfm.com</t>
        </is>
      </c>
      <c r="O3147" t="inlineStr">
        <is>
          <t xml:space="preserve">Issues found in raw</t>
        </is>
      </c>
      <c r="P3147" t="str">
        <f>IF(OR(O3147="Issues found in master",O3147="Final master"),"Master",IF(OR(O3147="Ready for Master",O3147="Issues found in raw",O3147="Raw under QC",O3147="Issues resolved in raw"),"Raw","-"))</f>
        <v>Raw</v>
      </c>
      <c r="Q3147" s="13">
        <v>46254.726388888885</v>
      </c>
      <c r="R3147" t="inlineStr">
        <is>
          <t xml:space="preserve">2026-08 (Aug)</t>
        </is>
      </c>
      <c r="S3147">
        <f>IF(M3147="Not an error",0,IF(COUNTIFS($A$2:$A3147,$A3147,$D$2:$D3147,$D3147,$M$2:$M3147,"&lt;&gt;Not an error")=1,1,0))</f>
        <v>0</v>
      </c>
      <c r="T3147">
        <f>IF(M3147&lt;&gt;"Major",0,IF(COUNTIFS($A$2:$A3147,$A3147,$D$2:$D3147,$D3147,$M$2:$M3147,"Major")=1,1,0))</f>
        <v>0</v>
      </c>
      <c r="U3147">
        <f>IF(M3147&lt;&gt;"Minor",0,IF(COUNTIFS($A$2:$A3147,$A3147,$D$2:$D3147,$D3147,$M$2:$M3147,"Minor")=1,1,0))</f>
        <v>0</v>
      </c>
    </row>
    <row r="3148">
      <c r="A3148" t="inlineStr">
        <is>
          <t xml:space="preserve">9a175f97e92a638a5697307799ea3b8b8f419aac</t>
        </is>
      </c>
      <c r="B3148" t="inlineStr">
        <is>
          <t xml:space="preserve">The Miracle Heiress</t>
        </is>
      </c>
      <c r="C3148" t="inlineStr">
        <is>
          <t xml:space="preserve">Die Wundererbin</t>
        </is>
      </c>
      <c r="D3148" t="inlineStr">
        <is>
          <t xml:space="preserve">da9820c4fcaf9b4cd2ef1ba6cbacb2caaa609be1</t>
        </is>
      </c>
      <c r="E3148" t="inlineStr">
        <is>
          <t xml:space="preserve">Episode 116: Beweise Gegen Keith (Old)</t>
        </is>
      </c>
      <c r="F3148">
        <v>116</v>
      </c>
      <c r="G3148" t="inlineStr">
        <is>
          <t xml:space="preserve">8:39-8:41</t>
        </is>
      </c>
      <c r="H3148" t="inlineStr">
        <is>
          <t xml:space="preserve">Pending</t>
        </is>
      </c>
      <c r="I3148" t="inlineStr">
        <is>
          <t xml:space="preserve">Remarks: [Script Error]
Line from script:
"Du spielst mit dem Feuer."
-----
Note (if required): Address / continuity issue. These characters have consistently used formal â€œSie,â€_x009d_ so the sudden switch to â€œduâ€_x009d_ is inconsistent. Suggested: â€œSie spielen mit dem Feuer.â€_x009d_</t>
        </is>
      </c>
      <c r="J3148" t="inlineStr">
        <is>
          <t xml:space="preserve">VOA</t>
        </is>
      </c>
      <c r="K3148" t="inlineStr">
        <is>
          <t xml:space="preserve">Script Error</t>
        </is>
      </c>
      <c r="L3148" t="inlineStr">
        <is>
          <t xml:space="preserve">Script error</t>
        </is>
      </c>
      <c r="M3148" t="str">
        <f>IFERROR(IF(VLOOKUP(L3148,'Quantification'!$A:$B,2,FALSE)&amp;""="","Unclassified",VLOOKUP(L3148,'Quantification'!$A:$B,2,FALSE)),"Unclassified")</f>
        <v>Major</v>
      </c>
      <c r="N3148" t="inlineStr">
        <is>
          <t xml:space="preserve">con-khera.mirjam@pocketfm.com</t>
        </is>
      </c>
      <c r="O3148" t="inlineStr">
        <is>
          <t xml:space="preserve">Issues found in raw</t>
        </is>
      </c>
      <c r="P3148" t="str">
        <f>IF(OR(O3148="Issues found in master",O3148="Final master"),"Master",IF(OR(O3148="Ready for Master",O3148="Issues found in raw",O3148="Raw under QC",O3148="Issues resolved in raw"),"Raw","-"))</f>
        <v>Raw</v>
      </c>
      <c r="Q3148" s="13">
        <v>46254.726388888885</v>
      </c>
      <c r="R3148" t="inlineStr">
        <is>
          <t xml:space="preserve">2026-08 (Aug)</t>
        </is>
      </c>
      <c r="S3148">
        <f>IF(M3148="Not an error",0,IF(COUNTIFS($A$2:$A3148,$A3148,$D$2:$D3148,$D3148,$M$2:$M3148,"&lt;&gt;Not an error")=1,1,0))</f>
        <v>0</v>
      </c>
      <c r="T3148">
        <f>IF(M3148&lt;&gt;"Major",0,IF(COUNTIFS($A$2:$A3148,$A3148,$D$2:$D3148,$D3148,$M$2:$M3148,"Major")=1,1,0))</f>
        <v>0</v>
      </c>
      <c r="U3148">
        <f>IF(M3148&lt;&gt;"Minor",0,IF(COUNTIFS($A$2:$A3148,$A3148,$D$2:$D3148,$D3148,$M$2:$M3148,"Minor")=1,1,0))</f>
        <v>0</v>
      </c>
    </row>
    <row r="3149">
      <c r="A3149" t="inlineStr">
        <is>
          <t xml:space="preserve">9a175f97e92a638a5697307799ea3b8b8f419aac</t>
        </is>
      </c>
      <c r="B3149" t="inlineStr">
        <is>
          <t xml:space="preserve">The Miracle Heiress</t>
        </is>
      </c>
      <c r="C3149" t="inlineStr">
        <is>
          <t xml:space="preserve">Die Wundererbin</t>
        </is>
      </c>
      <c r="D3149" t="inlineStr">
        <is>
          <t xml:space="preserve">da9820c4fcaf9b4cd2ef1ba6cbacb2caaa609be1</t>
        </is>
      </c>
      <c r="E3149" t="inlineStr">
        <is>
          <t xml:space="preserve">Episode 116: Beweise Gegen Keith (Old)</t>
        </is>
      </c>
      <c r="F3149">
        <v>116</v>
      </c>
      <c r="G3149" t="inlineStr">
        <is>
          <t xml:space="preserve">8:41-8:49</t>
        </is>
      </c>
      <c r="H3149" t="inlineStr">
        <is>
          <t xml:space="preserve">Pending</t>
        </is>
      </c>
      <c r="I3149" t="inlineStr">
        <is>
          <t xml:space="preserve">Remarks: [Script Error]
Line from script:
"Ich habe dir den Stick gegebenâ€œ, sagte Aurora und beobachtete, wie die Erleichterung Ã¼ber sein Gesicht huschte."
-----
Note (if required): Address / continuity issue. These characters have consistently used formal â€œSie,â€_x009d_ so the sudden switch to â€œdu/dirâ€_x009d_ is inconsistent. Suggested: â€œIch habe Ihnen den Stick gegeben.â€_x009d_</t>
        </is>
      </c>
      <c r="J3149" t="inlineStr">
        <is>
          <t xml:space="preserve">VOA</t>
        </is>
      </c>
      <c r="K3149" t="inlineStr">
        <is>
          <t xml:space="preserve">Script Error</t>
        </is>
      </c>
      <c r="L3149" t="inlineStr">
        <is>
          <t xml:space="preserve">Script error</t>
        </is>
      </c>
      <c r="M3149" t="str">
        <f>IFERROR(IF(VLOOKUP(L3149,'Quantification'!$A:$B,2,FALSE)&amp;""="","Unclassified",VLOOKUP(L3149,'Quantification'!$A:$B,2,FALSE)),"Unclassified")</f>
        <v>Major</v>
      </c>
      <c r="N3149" t="inlineStr">
        <is>
          <t xml:space="preserve">con-khera.mirjam@pocketfm.com</t>
        </is>
      </c>
      <c r="O3149" t="inlineStr">
        <is>
          <t xml:space="preserve">Issues found in raw</t>
        </is>
      </c>
      <c r="P3149" t="str">
        <f>IF(OR(O3149="Issues found in master",O3149="Final master"),"Master",IF(OR(O3149="Ready for Master",O3149="Issues found in raw",O3149="Raw under QC",O3149="Issues resolved in raw"),"Raw","-"))</f>
        <v>Raw</v>
      </c>
      <c r="Q3149" s="13">
        <v>46254.726388888885</v>
      </c>
      <c r="R3149" t="inlineStr">
        <is>
          <t xml:space="preserve">2026-08 (Aug)</t>
        </is>
      </c>
      <c r="S3149">
        <f>IF(M3149="Not an error",0,IF(COUNTIFS($A$2:$A3149,$A3149,$D$2:$D3149,$D3149,$M$2:$M3149,"&lt;&gt;Not an error")=1,1,0))</f>
        <v>0</v>
      </c>
      <c r="T3149">
        <f>IF(M3149&lt;&gt;"Major",0,IF(COUNTIFS($A$2:$A3149,$A3149,$D$2:$D3149,$D3149,$M$2:$M3149,"Major")=1,1,0))</f>
        <v>0</v>
      </c>
      <c r="U3149">
        <f>IF(M3149&lt;&gt;"Minor",0,IF(COUNTIFS($A$2:$A3149,$A3149,$D$2:$D3149,$D3149,$M$2:$M3149,"Minor")=1,1,0))</f>
        <v>0</v>
      </c>
    </row>
    <row r="3150">
      <c r="A3150" t="inlineStr">
        <is>
          <t xml:space="preserve">9a175f97e92a638a5697307799ea3b8b8f419aac</t>
        </is>
      </c>
      <c r="B3150" t="inlineStr">
        <is>
          <t xml:space="preserve">The Miracle Heiress</t>
        </is>
      </c>
      <c r="C3150" t="inlineStr">
        <is>
          <t xml:space="preserve">Die Wundererbin</t>
        </is>
      </c>
      <c r="D3150" t="inlineStr">
        <is>
          <t xml:space="preserve">da9820c4fcaf9b4cd2ef1ba6cbacb2caaa609be1</t>
        </is>
      </c>
      <c r="E3150" t="inlineStr">
        <is>
          <t xml:space="preserve">Episode 116: Beweise Gegen Keith (Old)</t>
        </is>
      </c>
      <c r="F3150">
        <v>116</v>
      </c>
      <c r="G3150" t="inlineStr">
        <is>
          <t xml:space="preserve">8:52-8:57</t>
        </is>
      </c>
      <c r="H3150" t="inlineStr">
        <is>
          <t xml:space="preserve">Pending</t>
        </is>
      </c>
      <c r="I3150" t="inlineStr">
        <is>
          <t xml:space="preserve">Remarks: [Script Error]
Line from script:
"Wenn du lÃ¼gst, wirst du dafÃ¼r bezahlenâ€œ, murmelte Keith."
-----
Note (if required): Address / continuity issue. These characters have consistently used formal â€œSie,â€_x009d_ so the sudden switch to â€œduâ€_x009d_ is inconsistent. Suggested: â€œWenn Sie lÃ¼gen, werden Sie dafÃ¼r bezahlen.â€_x009d_</t>
        </is>
      </c>
      <c r="J3150" t="inlineStr">
        <is>
          <t xml:space="preserve">VOA</t>
        </is>
      </c>
      <c r="K3150" t="inlineStr">
        <is>
          <t xml:space="preserve">Script Error</t>
        </is>
      </c>
      <c r="L3150" t="inlineStr">
        <is>
          <t xml:space="preserve">Script error</t>
        </is>
      </c>
      <c r="M3150" t="str">
        <f>IFERROR(IF(VLOOKUP(L3150,'Quantification'!$A:$B,2,FALSE)&amp;""="","Unclassified",VLOOKUP(L3150,'Quantification'!$A:$B,2,FALSE)),"Unclassified")</f>
        <v>Major</v>
      </c>
      <c r="N3150" t="inlineStr">
        <is>
          <t xml:space="preserve">con-khera.mirjam@pocketfm.com</t>
        </is>
      </c>
      <c r="O3150" t="inlineStr">
        <is>
          <t xml:space="preserve">Issues found in raw</t>
        </is>
      </c>
      <c r="P3150" t="str">
        <f>IF(OR(O3150="Issues found in master",O3150="Final master"),"Master",IF(OR(O3150="Ready for Master",O3150="Issues found in raw",O3150="Raw under QC",O3150="Issues resolved in raw"),"Raw","-"))</f>
        <v>Raw</v>
      </c>
      <c r="Q3150" s="13">
        <v>46254.726388888885</v>
      </c>
      <c r="R3150" t="inlineStr">
        <is>
          <t xml:space="preserve">2026-08 (Aug)</t>
        </is>
      </c>
      <c r="S3150">
        <f>IF(M3150="Not an error",0,IF(COUNTIFS($A$2:$A3150,$A3150,$D$2:$D3150,$D3150,$M$2:$M3150,"&lt;&gt;Not an error")=1,1,0))</f>
        <v>0</v>
      </c>
      <c r="T3150">
        <f>IF(M3150&lt;&gt;"Major",0,IF(COUNTIFS($A$2:$A3150,$A3150,$D$2:$D3150,$D3150,$M$2:$M3150,"Major")=1,1,0))</f>
        <v>0</v>
      </c>
      <c r="U3150">
        <f>IF(M3150&lt;&gt;"Minor",0,IF(COUNTIFS($A$2:$A3150,$A3150,$D$2:$D3150,$D3150,$M$2:$M3150,"Minor")=1,1,0))</f>
        <v>0</v>
      </c>
    </row>
    <row r="3151">
      <c r="A3151" t="inlineStr">
        <is>
          <t xml:space="preserve">9a175f97e92a638a5697307799ea3b8b8f419aac</t>
        </is>
      </c>
      <c r="B3151" t="inlineStr">
        <is>
          <t xml:space="preserve">The Miracle Heiress</t>
        </is>
      </c>
      <c r="C3151" t="inlineStr">
        <is>
          <t xml:space="preserve">Die Wundererbin</t>
        </is>
      </c>
      <c r="D3151" t="inlineStr">
        <is>
          <t xml:space="preserve">da9820c4fcaf9b4cd2ef1ba6cbacb2caaa609be1</t>
        </is>
      </c>
      <c r="E3151" t="inlineStr">
        <is>
          <t xml:space="preserve">Episode 116: Beweise Gegen Keith (Old)</t>
        </is>
      </c>
      <c r="F3151">
        <v>116</v>
      </c>
      <c r="G3151" t="inlineStr">
        <is>
          <t xml:space="preserve">9:15-9:21</t>
        </is>
      </c>
      <c r="H3151" t="inlineStr">
        <is>
          <t xml:space="preserve">Pending</t>
        </is>
      </c>
      <c r="I3151" t="inlineStr">
        <is>
          <t xml:space="preserve">Remarks: [Script Error]
Line from script:
"Ich wette, du wusstest nicht, dass es fÃ¼r dein BÃ¼ro einen ZweitschlÃ¼ssel gibt."
-----
Note (if required): Address / continuity issue. These characters have consistently used formal â€œSie,â€_x009d_ so the sudden switch to â€œdu/deinâ€_x009d_ is inconsistent. Suggested: â€œIch wette, Sie wussten nicht, dass es fÃ¼r Ihr BÃ¼ro einen ZweitschlÃ¼ssel gibt.â€_x009d_</t>
        </is>
      </c>
      <c r="J3151" t="inlineStr">
        <is>
          <t xml:space="preserve">VOA</t>
        </is>
      </c>
      <c r="K3151" t="inlineStr">
        <is>
          <t xml:space="preserve">Script Error</t>
        </is>
      </c>
      <c r="L3151" t="inlineStr">
        <is>
          <t xml:space="preserve">Script error</t>
        </is>
      </c>
      <c r="M3151" t="str">
        <f>IFERROR(IF(VLOOKUP(L3151,'Quantification'!$A:$B,2,FALSE)&amp;""="","Unclassified",VLOOKUP(L3151,'Quantification'!$A:$B,2,FALSE)),"Unclassified")</f>
        <v>Major</v>
      </c>
      <c r="N3151" t="inlineStr">
        <is>
          <t xml:space="preserve">con-khera.mirjam@pocketfm.com</t>
        </is>
      </c>
      <c r="O3151" t="inlineStr">
        <is>
          <t xml:space="preserve">Issues found in raw</t>
        </is>
      </c>
      <c r="P3151" t="str">
        <f>IF(OR(O3151="Issues found in master",O3151="Final master"),"Master",IF(OR(O3151="Ready for Master",O3151="Issues found in raw",O3151="Raw under QC",O3151="Issues resolved in raw"),"Raw","-"))</f>
        <v>Raw</v>
      </c>
      <c r="Q3151" s="13">
        <v>46254.726388888885</v>
      </c>
      <c r="R3151" t="inlineStr">
        <is>
          <t xml:space="preserve">2026-08 (Aug)</t>
        </is>
      </c>
      <c r="S3151">
        <f>IF(M3151="Not an error",0,IF(COUNTIFS($A$2:$A3151,$A3151,$D$2:$D3151,$D3151,$M$2:$M3151,"&lt;&gt;Not an error")=1,1,0))</f>
        <v>0</v>
      </c>
      <c r="T3151">
        <f>IF(M3151&lt;&gt;"Major",0,IF(COUNTIFS($A$2:$A3151,$A3151,$D$2:$D3151,$D3151,$M$2:$M3151,"Major")=1,1,0))</f>
        <v>0</v>
      </c>
      <c r="U3151">
        <f>IF(M3151&lt;&gt;"Minor",0,IF(COUNTIFS($A$2:$A3151,$A3151,$D$2:$D3151,$D3151,$M$2:$M3151,"Minor")=1,1,0))</f>
        <v>0</v>
      </c>
    </row>
    <row r="3152">
      <c r="A3152" t="inlineStr">
        <is>
          <t xml:space="preserve">9a175f97e92a638a5697307799ea3b8b8f419aac</t>
        </is>
      </c>
      <c r="B3152" t="inlineStr">
        <is>
          <t xml:space="preserve">The Miracle Heiress</t>
        </is>
      </c>
      <c r="C3152" t="inlineStr">
        <is>
          <t xml:space="preserve">Die Wundererbin</t>
        </is>
      </c>
      <c r="D3152" t="inlineStr">
        <is>
          <t xml:space="preserve">da9820c4fcaf9b4cd2ef1ba6cbacb2caaa609be1</t>
        </is>
      </c>
      <c r="E3152" t="inlineStr">
        <is>
          <t xml:space="preserve">Episode 116: Beweise Gegen Keith (Old)</t>
        </is>
      </c>
      <c r="F3152">
        <v>116</v>
      </c>
      <c r="G3152" t="inlineStr">
        <is>
          <t xml:space="preserve">9:38-9:49</t>
        </is>
      </c>
      <c r="H3152" t="inlineStr">
        <is>
          <t xml:space="preserve">Pending</t>
        </is>
      </c>
      <c r="I3152" t="inlineStr">
        <is>
          <t xml:space="preserve">Remarks: [Script Error]
Line from script:
"Ich habe ein bisschen Smalltalk gemacht, so getan, als wÃ¼rde ich ihm beim Suchen helfen, und wÃ¤hrend er abgelenkt war, habe ich den SchlÃ¼ssel zu deinem BÃ¼ro zusammen mit meinem eigenen eingesteckt."
-----
Note (if required): Address / continuity issue. These characters have consistently used formal â€œSie,â€_x009d_ so the sudden switch to â€œdu/deinâ€_x009d_ is inconsistent. Suggested: â€œ... den SchlÃ¼ssel zu Ihrem BÃ¼ro zusammen mit meinem eigenen eingesteckt.â€_x009d_</t>
        </is>
      </c>
      <c r="J3152" t="inlineStr">
        <is>
          <t xml:space="preserve">VOA</t>
        </is>
      </c>
      <c r="K3152" t="inlineStr">
        <is>
          <t xml:space="preserve">Script Error</t>
        </is>
      </c>
      <c r="L3152" t="inlineStr">
        <is>
          <t xml:space="preserve">Script error</t>
        </is>
      </c>
      <c r="M3152" t="str">
        <f>IFERROR(IF(VLOOKUP(L3152,'Quantification'!$A:$B,2,FALSE)&amp;""="","Unclassified",VLOOKUP(L3152,'Quantification'!$A:$B,2,FALSE)),"Unclassified")</f>
        <v>Major</v>
      </c>
      <c r="N3152" t="inlineStr">
        <is>
          <t xml:space="preserve">con-khera.mirjam@pocketfm.com</t>
        </is>
      </c>
      <c r="O3152" t="inlineStr">
        <is>
          <t xml:space="preserve">Issues found in raw</t>
        </is>
      </c>
      <c r="P3152" t="str">
        <f>IF(OR(O3152="Issues found in master",O3152="Final master"),"Master",IF(OR(O3152="Ready for Master",O3152="Issues found in raw",O3152="Raw under QC",O3152="Issues resolved in raw"),"Raw","-"))</f>
        <v>Raw</v>
      </c>
      <c r="Q3152" s="13">
        <v>46254.726388888885</v>
      </c>
      <c r="R3152" t="inlineStr">
        <is>
          <t xml:space="preserve">2026-08 (Aug)</t>
        </is>
      </c>
      <c r="S3152">
        <f>IF(M3152="Not an error",0,IF(COUNTIFS($A$2:$A3152,$A3152,$D$2:$D3152,$D3152,$M$2:$M3152,"&lt;&gt;Not an error")=1,1,0))</f>
        <v>0</v>
      </c>
      <c r="T3152">
        <f>IF(M3152&lt;&gt;"Major",0,IF(COUNTIFS($A$2:$A3152,$A3152,$D$2:$D3152,$D3152,$M$2:$M3152,"Major")=1,1,0))</f>
        <v>0</v>
      </c>
      <c r="U3152">
        <f>IF(M3152&lt;&gt;"Minor",0,IF(COUNTIFS($A$2:$A3152,$A3152,$D$2:$D3152,$D3152,$M$2:$M3152,"Minor")=1,1,0))</f>
        <v>0</v>
      </c>
    </row>
    <row r="3153">
      <c r="A3153" t="inlineStr">
        <is>
          <t xml:space="preserve">9a175f97e92a638a5697307799ea3b8b8f419aac</t>
        </is>
      </c>
      <c r="B3153" t="inlineStr">
        <is>
          <t xml:space="preserve">The Miracle Heiress</t>
        </is>
      </c>
      <c r="C3153" t="inlineStr">
        <is>
          <t xml:space="preserve">Die Wundererbin</t>
        </is>
      </c>
      <c r="D3153" t="inlineStr">
        <is>
          <t xml:space="preserve">da9820c4fcaf9b4cd2ef1ba6cbacb2caaa609be1</t>
        </is>
      </c>
      <c r="E3153" t="inlineStr">
        <is>
          <t xml:space="preserve">Episode 116: Beweise Gegen Keith (Old)</t>
        </is>
      </c>
      <c r="F3153">
        <v>116</v>
      </c>
      <c r="G3153" t="inlineStr">
        <is>
          <t xml:space="preserve">9:59-10:06</t>
        </is>
      </c>
      <c r="H3153" t="inlineStr">
        <is>
          <t xml:space="preserve">Pending</t>
        </is>
      </c>
      <c r="I3153" t="inlineStr">
        <is>
          <t xml:space="preserve">Remarks: [Script Error]
Line from script:
"Was fÃ¼r einen Deal hat dir Steiner Mode angeboten, dass du deine eigene Firma verraten hast?â€œ, fragte Aurora."
-----
Note (if required): Address / continuity / localization issue. These characters have consistently used formal â€œSie,â€_x009d_ and company names should remain localized in English. Suggested: â€œWas fÃ¼r einen Deal hat Ihnen Steiner Fashion angeboten, dass Sie Ihre eigene Firma verraten haben?â€_x009d_</t>
        </is>
      </c>
      <c r="J3153" t="inlineStr">
        <is>
          <t xml:space="preserve">VOA</t>
        </is>
      </c>
      <c r="K3153" t="inlineStr">
        <is>
          <t xml:space="preserve">Script Error</t>
        </is>
      </c>
      <c r="L3153" t="inlineStr">
        <is>
          <t xml:space="preserve">Script error</t>
        </is>
      </c>
      <c r="M3153" t="str">
        <f>IFERROR(IF(VLOOKUP(L3153,'Quantification'!$A:$B,2,FALSE)&amp;""="","Unclassified",VLOOKUP(L3153,'Quantification'!$A:$B,2,FALSE)),"Unclassified")</f>
        <v>Major</v>
      </c>
      <c r="N3153" t="inlineStr">
        <is>
          <t xml:space="preserve">con-khera.mirjam@pocketfm.com</t>
        </is>
      </c>
      <c r="O3153" t="inlineStr">
        <is>
          <t xml:space="preserve">Issues found in raw</t>
        </is>
      </c>
      <c r="P3153" t="str">
        <f>IF(OR(O3153="Issues found in master",O3153="Final master"),"Master",IF(OR(O3153="Ready for Master",O3153="Issues found in raw",O3153="Raw under QC",O3153="Issues resolved in raw"),"Raw","-"))</f>
        <v>Raw</v>
      </c>
      <c r="Q3153" s="13">
        <v>46254.726388888885</v>
      </c>
      <c r="R3153" t="inlineStr">
        <is>
          <t xml:space="preserve">2026-08 (Aug)</t>
        </is>
      </c>
      <c r="S3153">
        <f>IF(M3153="Not an error",0,IF(COUNTIFS($A$2:$A3153,$A3153,$D$2:$D3153,$D3153,$M$2:$M3153,"&lt;&gt;Not an error")=1,1,0))</f>
        <v>0</v>
      </c>
      <c r="T3153">
        <f>IF(M3153&lt;&gt;"Major",0,IF(COUNTIFS($A$2:$A3153,$A3153,$D$2:$D3153,$D3153,$M$2:$M3153,"Major")=1,1,0))</f>
        <v>0</v>
      </c>
      <c r="U3153">
        <f>IF(M3153&lt;&gt;"Minor",0,IF(COUNTIFS($A$2:$A3153,$A3153,$D$2:$D3153,$D3153,$M$2:$M3153,"Minor")=1,1,0))</f>
        <v>0</v>
      </c>
    </row>
    <row r="3154">
      <c r="A3154" t="inlineStr">
        <is>
          <t xml:space="preserve">9a175f97e92a638a5697307799ea3b8b8f419aac</t>
        </is>
      </c>
      <c r="B3154" t="inlineStr">
        <is>
          <t xml:space="preserve">The Miracle Heiress</t>
        </is>
      </c>
      <c r="C3154" t="inlineStr">
        <is>
          <t xml:space="preserve">Die Wundererbin</t>
        </is>
      </c>
      <c r="D3154" t="inlineStr">
        <is>
          <t xml:space="preserve">da9820c4fcaf9b4cd2ef1ba6cbacb2caaa609be1</t>
        </is>
      </c>
      <c r="E3154" t="inlineStr">
        <is>
          <t xml:space="preserve">Episode 116: Beweise Gegen Keith (Old)</t>
        </is>
      </c>
      <c r="F3154">
        <v>116</v>
      </c>
      <c r="G3154" t="inlineStr">
        <is>
          <t xml:space="preserve">10:30-10:52</t>
        </is>
      </c>
      <c r="H3154" t="inlineStr">
        <is>
          <t xml:space="preserve">Pending</t>
        </is>
      </c>
      <c r="I3154" t="inlineStr">
        <is>
          <t xml:space="preserve">Remarks: [Script Error]
Line from script:
"â€žSchade, dass du hier reingeplatzt bist, alle herumkommandiert hast und mir in die Quere gekommen bist. Sonst hÃ¤tte ich dich am Deal beteiligt. Wir hÃ¤tten zusammen Geld verdienen kÃ¶nnen. Was bringt es Ã¼berhaupt, so hart fÃ¼r die Familie Blackwell zu arbeiten?â€œ â€žHaben die Blackwells dich jemals schlecht behandelt? Warum verrÃ¤tst du sie?â€œ, bohrte Aurora nach."
-----
Note (if required): Address / continuity issue. These characters have consistently used formal â€œSie,â€_x009d_ so the sudden switch to â€œdu/dichâ€_x009d_ is inconsistent. Suggested: â€œSchade, dass Sie hier reingeplatzt sind, alle herumkommandiert haben und mir in die Quere gekommen sind. Sonst hÃ¤tte ich Sie am Deal beteiligt. â€¦ Haben die Blackwells Sie jemals schlecht behandelt? Warum verraten Sie sie?â€_x009d_</t>
        </is>
      </c>
      <c r="J3154" t="inlineStr">
        <is>
          <t xml:space="preserve">VOA</t>
        </is>
      </c>
      <c r="K3154" t="inlineStr">
        <is>
          <t xml:space="preserve">Script Error</t>
        </is>
      </c>
      <c r="L3154" t="inlineStr">
        <is>
          <t xml:space="preserve">Script error</t>
        </is>
      </c>
      <c r="M3154" t="str">
        <f>IFERROR(IF(VLOOKUP(L3154,'Quantification'!$A:$B,2,FALSE)&amp;""="","Unclassified",VLOOKUP(L3154,'Quantification'!$A:$B,2,FALSE)),"Unclassified")</f>
        <v>Major</v>
      </c>
      <c r="N3154" t="inlineStr">
        <is>
          <t xml:space="preserve">con-khera.mirjam@pocketfm.com</t>
        </is>
      </c>
      <c r="O3154" t="inlineStr">
        <is>
          <t xml:space="preserve">Issues found in raw</t>
        </is>
      </c>
      <c r="P3154" t="str">
        <f>IF(OR(O3154="Issues found in master",O3154="Final master"),"Master",IF(OR(O3154="Ready for Master",O3154="Issues found in raw",O3154="Raw under QC",O3154="Issues resolved in raw"),"Raw","-"))</f>
        <v>Raw</v>
      </c>
      <c r="Q3154" s="13">
        <v>46254.726388888885</v>
      </c>
      <c r="R3154" t="inlineStr">
        <is>
          <t xml:space="preserve">2026-08 (Aug)</t>
        </is>
      </c>
      <c r="S3154">
        <f>IF(M3154="Not an error",0,IF(COUNTIFS($A$2:$A3154,$A3154,$D$2:$D3154,$D3154,$M$2:$M3154,"&lt;&gt;Not an error")=1,1,0))</f>
        <v>0</v>
      </c>
      <c r="T3154">
        <f>IF(M3154&lt;&gt;"Major",0,IF(COUNTIFS($A$2:$A3154,$A3154,$D$2:$D3154,$D3154,$M$2:$M3154,"Major")=1,1,0))</f>
        <v>0</v>
      </c>
      <c r="U3154">
        <f>IF(M3154&lt;&gt;"Minor",0,IF(COUNTIFS($A$2:$A3154,$A3154,$D$2:$D3154,$D3154,$M$2:$M3154,"Minor")=1,1,0))</f>
        <v>0</v>
      </c>
    </row>
    <row r="3155">
      <c r="A3155" t="inlineStr">
        <is>
          <t xml:space="preserve">9a175f97e92a638a5697307799ea3b8b8f419aac</t>
        </is>
      </c>
      <c r="B3155" t="inlineStr">
        <is>
          <t xml:space="preserve">The Miracle Heiress</t>
        </is>
      </c>
      <c r="C3155" t="inlineStr">
        <is>
          <t xml:space="preserve">Die Wundererbin</t>
        </is>
      </c>
      <c r="D3155" t="inlineStr">
        <is>
          <t xml:space="preserve">da9820c4fcaf9b4cd2ef1ba6cbacb2caaa609be1</t>
        </is>
      </c>
      <c r="E3155" t="inlineStr">
        <is>
          <t xml:space="preserve">Episode 116: Beweise Gegen Keith (Old)</t>
        </is>
      </c>
      <c r="F3155">
        <v>116</v>
      </c>
      <c r="G3155" t="inlineStr">
        <is>
          <t xml:space="preserve">11:11-11:25</t>
        </is>
      </c>
      <c r="H3155" t="inlineStr">
        <is>
          <t xml:space="preserve">Pending</t>
        </is>
      </c>
      <c r="I3155" t="inlineStr">
        <is>
          <t xml:space="preserve">Remarks: [Script Error]
Line from script:
"FÃ¼r deine Erfahrung sind hundertfÃ¼nfzigtausend Dollar ein groÃŸartiges Gehalt. Und da sind Boni und Sozialleistungen noch nicht mitgerechnet. Du nimmst doch mindestens zweihunderttausend Dollar im Jahr mit nach Hause, oder?"
-----
Note (if required): Address / continuity issue. These characters have consistently used formal â€œSie,â€_x009d_ so the sudden switch to â€œdu/deineâ€_x009d_ is inconsistent. Suggested: â€œFÃ¼r Ihre Erfahrung sind hundertfÃ¼nfzigtausend Dollar ein groÃŸartiges Gehalt. Und da sind Boni und Sozialleistungen noch nicht mitgerechnet. Sie nehmen doch mindestens zweihunderttausend Dollar im Jahr mit nach Hause, oder?â€_x009d_</t>
        </is>
      </c>
      <c r="J3155" t="inlineStr">
        <is>
          <t xml:space="preserve">VOA</t>
        </is>
      </c>
      <c r="K3155" t="inlineStr">
        <is>
          <t xml:space="preserve">Script Error</t>
        </is>
      </c>
      <c r="L3155" t="inlineStr">
        <is>
          <t xml:space="preserve">Script error</t>
        </is>
      </c>
      <c r="M3155" t="str">
        <f>IFERROR(IF(VLOOKUP(L3155,'Quantification'!$A:$B,2,FALSE)&amp;""="","Unclassified",VLOOKUP(L3155,'Quantification'!$A:$B,2,FALSE)),"Unclassified")</f>
        <v>Major</v>
      </c>
      <c r="N3155" t="inlineStr">
        <is>
          <t xml:space="preserve">con-khera.mirjam@pocketfm.com</t>
        </is>
      </c>
      <c r="O3155" t="inlineStr">
        <is>
          <t xml:space="preserve">Issues found in raw</t>
        </is>
      </c>
      <c r="P3155" t="str">
        <f>IF(OR(O3155="Issues found in master",O3155="Final master"),"Master",IF(OR(O3155="Ready for Master",O3155="Issues found in raw",O3155="Raw under QC",O3155="Issues resolved in raw"),"Raw","-"))</f>
        <v>Raw</v>
      </c>
      <c r="Q3155" s="13">
        <v>46254.726388888885</v>
      </c>
      <c r="R3155" t="inlineStr">
        <is>
          <t xml:space="preserve">2026-08 (Aug)</t>
        </is>
      </c>
      <c r="S3155">
        <f>IF(M3155="Not an error",0,IF(COUNTIFS($A$2:$A3155,$A3155,$D$2:$D3155,$D3155,$M$2:$M3155,"&lt;&gt;Not an error")=1,1,0))</f>
        <v>0</v>
      </c>
      <c r="T3155">
        <f>IF(M3155&lt;&gt;"Major",0,IF(COUNTIFS($A$2:$A3155,$A3155,$D$2:$D3155,$D3155,$M$2:$M3155,"Major")=1,1,0))</f>
        <v>0</v>
      </c>
      <c r="U3155">
        <f>IF(M3155&lt;&gt;"Minor",0,IF(COUNTIFS($A$2:$A3155,$A3155,$D$2:$D3155,$D3155,$M$2:$M3155,"Minor")=1,1,0))</f>
        <v>0</v>
      </c>
    </row>
    <row r="3156">
      <c r="A3156" t="inlineStr">
        <is>
          <t xml:space="preserve">9a175f97e92a638a5697307799ea3b8b8f419aac</t>
        </is>
      </c>
      <c r="B3156" t="inlineStr">
        <is>
          <t xml:space="preserve">The Miracle Heiress</t>
        </is>
      </c>
      <c r="C3156" t="inlineStr">
        <is>
          <t xml:space="preserve">Die Wundererbin</t>
        </is>
      </c>
      <c r="D3156" t="inlineStr">
        <is>
          <t xml:space="preserve">da9820c4fcaf9b4cd2ef1ba6cbacb2caaa609be1</t>
        </is>
      </c>
      <c r="E3156" t="inlineStr">
        <is>
          <t xml:space="preserve">Episode 116: Beweise Gegen Keith (Old)</t>
        </is>
      </c>
      <c r="F3156">
        <v>116</v>
      </c>
      <c r="G3156" t="inlineStr">
        <is>
          <t xml:space="preserve">11:28-12:00</t>
        </is>
      </c>
      <c r="H3156" t="inlineStr">
        <is>
          <t xml:space="preserve">Pending</t>
        </is>
      </c>
      <c r="I3156" t="inlineStr">
        <is>
          <t xml:space="preserve">Remarks: [Script Error]
Line from script:
"Aurora rief Keith in ihr Büro und legte ihm seine Vergehen dar, eines nach dem anderen. Sie versprach, ihm die Beweise zu zeigen, und drängte ihn zu einem Geständnis. Doch als sie das Geld erwähnte, die er jeden Monat einsteckte, zuckte Keith nicht einmal mit der Wimper."
-----
Note (if required): Redundant recap. This summarizes events that have just happened in the same episode and can be removed to avoid repetition.</t>
        </is>
      </c>
      <c r="J3156" t="inlineStr">
        <is>
          <t xml:space="preserve">VOA</t>
        </is>
      </c>
      <c r="K3156" t="inlineStr">
        <is>
          <t xml:space="preserve">Script Error</t>
        </is>
      </c>
      <c r="L3156" t="inlineStr">
        <is>
          <t xml:space="preserve">Script error</t>
        </is>
      </c>
      <c r="M3156" t="str">
        <f>IFERROR(IF(VLOOKUP(L3156,'Quantification'!$A:$B,2,FALSE)&amp;""="","Unclassified",VLOOKUP(L3156,'Quantification'!$A:$B,2,FALSE)),"Unclassified")</f>
        <v>Major</v>
      </c>
      <c r="N3156" t="inlineStr">
        <is>
          <t xml:space="preserve">con-khera.mirjam@pocketfm.com</t>
        </is>
      </c>
      <c r="O3156" t="inlineStr">
        <is>
          <t xml:space="preserve">Issues found in raw</t>
        </is>
      </c>
      <c r="P3156" t="str">
        <f>IF(OR(O3156="Issues found in master",O3156="Final master"),"Master",IF(OR(O3156="Ready for Master",O3156="Issues found in raw",O3156="Raw under QC",O3156="Issues resolved in raw"),"Raw","-"))</f>
        <v>Raw</v>
      </c>
      <c r="Q3156" s="13">
        <v>46254.726388888885</v>
      </c>
      <c r="R3156" t="inlineStr">
        <is>
          <t xml:space="preserve">2026-08 (Aug)</t>
        </is>
      </c>
      <c r="S3156">
        <f>IF(M3156="Not an error",0,IF(COUNTIFS($A$2:$A3156,$A3156,$D$2:$D3156,$D3156,$M$2:$M3156,"&lt;&gt;Not an error")=1,1,0))</f>
        <v>0</v>
      </c>
      <c r="T3156">
        <f>IF(M3156&lt;&gt;"Major",0,IF(COUNTIFS($A$2:$A3156,$A3156,$D$2:$D3156,$D3156,$M$2:$M3156,"Major")=1,1,0))</f>
        <v>0</v>
      </c>
      <c r="U3156">
        <f>IF(M3156&lt;&gt;"Minor",0,IF(COUNTIFS($A$2:$A3156,$A3156,$D$2:$D3156,$D3156,$M$2:$M3156,"Minor")=1,1,0))</f>
        <v>0</v>
      </c>
    </row>
    <row r="3157">
      <c r="A3157" t="inlineStr">
        <is>
          <t xml:space="preserve">9a175f97e92a638a5697307799ea3b8b8f419aac</t>
        </is>
      </c>
      <c r="B3157" t="inlineStr">
        <is>
          <t xml:space="preserve">The Miracle Heiress</t>
        </is>
      </c>
      <c r="C3157" t="inlineStr">
        <is>
          <t xml:space="preserve">Die Wundererbin</t>
        </is>
      </c>
      <c r="D3157" t="inlineStr">
        <is>
          <t xml:space="preserve">432b60670714ed065f238ce0b7dcf067a60db941</t>
        </is>
      </c>
      <c r="E3157" t="inlineStr">
        <is>
          <t xml:space="preserve">Episode 117: Keith Im Gefängnis</t>
        </is>
      </c>
      <c r="F3157">
        <v>117</v>
      </c>
      <c r="G3157" t="inlineStr">
        <is>
          <t xml:space="preserve">0:00-0:15</t>
        </is>
      </c>
      <c r="H3157" t="inlineStr">
        <is>
          <t xml:space="preserve">Resolved</t>
        </is>
      </c>
      <c r="I3157" t="inlineStr">
        <is>
          <t xml:space="preserve">Remarks: [Script Error]
Line from script:
"Es stimmte; er stand kurz davor, eine riesige Auszahlung für die Weitergabe von Entwürfen an einen Konkurrenten zu erhalten. Aurora fuhr ihn an: „Aber dafür musstest du das Leben von jemandem ruinieren?"
-----
Note (if required): Continuity / recap issue. This transition does not connect cleanly to the previous episode and repeats information already established. Suggested: start directly in the office scene: “Aurora fuhr Keith in ihrem Büro an:</t>
        </is>
      </c>
      <c r="J3157" t="inlineStr">
        <is>
          <t xml:space="preserve">VOA</t>
        </is>
      </c>
      <c r="K3157" t="inlineStr">
        <is>
          <t xml:space="preserve">Script Error</t>
        </is>
      </c>
      <c r="L3157" t="inlineStr">
        <is>
          <t xml:space="preserve">Script error</t>
        </is>
      </c>
      <c r="M3157" t="str">
        <f>IFERROR(IF(VLOOKUP(L3157,'Quantification'!$A:$B,2,FALSE)&amp;""="","Unclassified",VLOOKUP(L3157,'Quantification'!$A:$B,2,FALSE)),"Unclassified")</f>
        <v>Major</v>
      </c>
      <c r="N3157" t="inlineStr">
        <is>
          <t xml:space="preserve">con-khera.mirjam@pocketfm.com</t>
        </is>
      </c>
      <c r="O3157" t="inlineStr">
        <is>
          <t xml:space="preserve">Issues found in raw</t>
        </is>
      </c>
      <c r="P3157" t="str">
        <f>IF(OR(O3157="Issues found in master",O3157="Final master"),"Master",IF(OR(O3157="Ready for Master",O3157="Issues found in raw",O3157="Raw under QC",O3157="Issues resolved in raw"),"Raw","-"))</f>
        <v>Raw</v>
      </c>
      <c r="Q3157" s="13">
        <v>46261.15277777778</v>
      </c>
      <c r="R3157" t="inlineStr">
        <is>
          <t xml:space="preserve">2026-08 (Aug)</t>
        </is>
      </c>
      <c r="S3157">
        <f>IF(M3157="Not an error",0,IF(COUNTIFS($A$2:$A3157,$A3157,$D$2:$D3157,$D3157,$M$2:$M3157,"&lt;&gt;Not an error")=1,1,0))</f>
        <v>1</v>
      </c>
      <c r="T3157">
        <f>IF(M3157&lt;&gt;"Major",0,IF(COUNTIFS($A$2:$A3157,$A3157,$D$2:$D3157,$D3157,$M$2:$M3157,"Major")=1,1,0))</f>
        <v>1</v>
      </c>
      <c r="U3157">
        <f>IF(M3157&lt;&gt;"Minor",0,IF(COUNTIFS($A$2:$A3157,$A3157,$D$2:$D3157,$D3157,$M$2:$M3157,"Minor")=1,1,0))</f>
        <v>0</v>
      </c>
    </row>
    <row r="3158">
      <c r="A3158" t="inlineStr">
        <is>
          <t xml:space="preserve">9a175f97e92a638a5697307799ea3b8b8f419aac</t>
        </is>
      </c>
      <c r="B3158" t="inlineStr">
        <is>
          <t xml:space="preserve">The Miracle Heiress</t>
        </is>
      </c>
      <c r="C3158" t="inlineStr">
        <is>
          <t xml:space="preserve">Die Wundererbin</t>
        </is>
      </c>
      <c r="D3158" t="inlineStr">
        <is>
          <t xml:space="preserve">432b60670714ed065f238ce0b7dcf067a60db941</t>
        </is>
      </c>
      <c r="E3158" t="inlineStr">
        <is>
          <t xml:space="preserve">Episode 117: Keith Im Gefängnis</t>
        </is>
      </c>
      <c r="F3158">
        <v>117</v>
      </c>
      <c r="G3158" t="inlineStr">
        <is>
          <t xml:space="preserve">0:15-0:19</t>
        </is>
      </c>
      <c r="H3158" t="inlineStr">
        <is>
          <t xml:space="preserve">Resolved</t>
        </is>
      </c>
      <c r="I3158" t="inlineStr">
        <is>
          <t xml:space="preserve">Remarks: [Script Error]
Line from script:
"Deinetwegen hÃ¤tte Lucy ins GefÃ¤ngnis kommen kÃ¶nnen!"
-----
Note (if required): Address / continuity issue. These characters have consistently used formal â€œSie,â€_x009d_ so the sudden switch to â€œdu/deinetwegenâ€_x009d_ is inconsistent. Suggested: â€œIhretwegen hÃ¤tte Lucy ins GefÃ¤ngnis kommen kÃ¶nnen!â€_x009d_</t>
        </is>
      </c>
      <c r="J3158" t="inlineStr">
        <is>
          <t xml:space="preserve">VOA</t>
        </is>
      </c>
      <c r="K3158" t="inlineStr">
        <is>
          <t xml:space="preserve">Script Error</t>
        </is>
      </c>
      <c r="L3158" t="inlineStr">
        <is>
          <t xml:space="preserve">Script error</t>
        </is>
      </c>
      <c r="M3158" t="str">
        <f>IFERROR(IF(VLOOKUP(L3158,'Quantification'!$A:$B,2,FALSE)&amp;""="","Unclassified",VLOOKUP(L3158,'Quantification'!$A:$B,2,FALSE)),"Unclassified")</f>
        <v>Major</v>
      </c>
      <c r="N3158" t="inlineStr">
        <is>
          <t xml:space="preserve">con-khera.mirjam@pocketfm.com</t>
        </is>
      </c>
      <c r="O3158" t="inlineStr">
        <is>
          <t xml:space="preserve">Issues found in raw</t>
        </is>
      </c>
      <c r="P3158" t="str">
        <f>IF(OR(O3158="Issues found in master",O3158="Final master"),"Master",IF(OR(O3158="Ready for Master",O3158="Issues found in raw",O3158="Raw under QC",O3158="Issues resolved in raw"),"Raw","-"))</f>
        <v>Raw</v>
      </c>
      <c r="Q3158" s="13">
        <v>46261.15277777778</v>
      </c>
      <c r="R3158" t="inlineStr">
        <is>
          <t xml:space="preserve">2026-08 (Aug)</t>
        </is>
      </c>
      <c r="S3158">
        <f>IF(M3158="Not an error",0,IF(COUNTIFS($A$2:$A3158,$A3158,$D$2:$D3158,$D3158,$M$2:$M3158,"&lt;&gt;Not an error")=1,1,0))</f>
        <v>0</v>
      </c>
      <c r="T3158">
        <f>IF(M3158&lt;&gt;"Major",0,IF(COUNTIFS($A$2:$A3158,$A3158,$D$2:$D3158,$D3158,$M$2:$M3158,"Major")=1,1,0))</f>
        <v>0</v>
      </c>
      <c r="U3158">
        <f>IF(M3158&lt;&gt;"Minor",0,IF(COUNTIFS($A$2:$A3158,$A3158,$D$2:$D3158,$D3158,$M$2:$M3158,"Minor")=1,1,0))</f>
        <v>0</v>
      </c>
    </row>
    <row r="3159">
      <c r="A3159" t="inlineStr">
        <is>
          <t xml:space="preserve">9a175f97e92a638a5697307799ea3b8b8f419aac</t>
        </is>
      </c>
      <c r="B3159" t="inlineStr">
        <is>
          <t xml:space="preserve">The Miracle Heiress</t>
        </is>
      </c>
      <c r="C3159" t="inlineStr">
        <is>
          <t xml:space="preserve">Die Wundererbin</t>
        </is>
      </c>
      <c r="D3159" t="inlineStr">
        <is>
          <t xml:space="preserve">432b60670714ed065f238ce0b7dcf067a60db941</t>
        </is>
      </c>
      <c r="E3159" t="inlineStr">
        <is>
          <t xml:space="preserve">Episode 117: Keith Im Gefängnis</t>
        </is>
      </c>
      <c r="F3159">
        <v>117</v>
      </c>
      <c r="G3159" t="inlineStr">
        <is>
          <t xml:space="preserve">0:30-0:39</t>
        </is>
      </c>
      <c r="H3159" t="inlineStr">
        <is>
          <t xml:space="preserve">Resolved</t>
        </is>
      </c>
      <c r="I3159" t="inlineStr">
        <is>
          <t xml:space="preserve">Remarks: [Script Error]
Line from script:
"â€žWas meinst du damit?â€œ, fragte Aurora fassungslos. Keith erklÃ¤rte: â€žBevor du hierherkamst, habe ich sie vor die Wahl gestellt."
-----
Note (if required): Address / continuity issue. These characters have consistently used formal â€œSie,â€_x009d_ so the sudden switch to â€œduâ€_x009d_ is inconsistent. Suggested: â€œWas meinen Sie damit?â€_x009d_ / â€œBevor Sie hierherkamen, habe ich sie vor die Wahl gestellt.â€_x009d_</t>
        </is>
      </c>
      <c r="J3159" t="inlineStr">
        <is>
          <t xml:space="preserve">VOA</t>
        </is>
      </c>
      <c r="K3159" t="inlineStr">
        <is>
          <t xml:space="preserve">Script Error</t>
        </is>
      </c>
      <c r="L3159" t="inlineStr">
        <is>
          <t xml:space="preserve">Script error</t>
        </is>
      </c>
      <c r="M3159" t="str">
        <f>IFERROR(IF(VLOOKUP(L3159,'Quantification'!$A:$B,2,FALSE)&amp;""="","Unclassified",VLOOKUP(L3159,'Quantification'!$A:$B,2,FALSE)),"Unclassified")</f>
        <v>Major</v>
      </c>
      <c r="N3159" t="inlineStr">
        <is>
          <t xml:space="preserve">con-khera.mirjam@pocketfm.com</t>
        </is>
      </c>
      <c r="O3159" t="inlineStr">
        <is>
          <t xml:space="preserve">Issues found in raw</t>
        </is>
      </c>
      <c r="P3159" t="str">
        <f>IF(OR(O3159="Issues found in master",O3159="Final master"),"Master",IF(OR(O3159="Ready for Master",O3159="Issues found in raw",O3159="Raw under QC",O3159="Issues resolved in raw"),"Raw","-"))</f>
        <v>Raw</v>
      </c>
      <c r="Q3159" s="13">
        <v>46261.15277777778</v>
      </c>
      <c r="R3159" t="inlineStr">
        <is>
          <t xml:space="preserve">2026-08 (Aug)</t>
        </is>
      </c>
      <c r="S3159">
        <f>IF(M3159="Not an error",0,IF(COUNTIFS($A$2:$A3159,$A3159,$D$2:$D3159,$D3159,$M$2:$M3159,"&lt;&gt;Not an error")=1,1,0))</f>
        <v>0</v>
      </c>
      <c r="T3159">
        <f>IF(M3159&lt;&gt;"Major",0,IF(COUNTIFS($A$2:$A3159,$A3159,$D$2:$D3159,$D3159,$M$2:$M3159,"Major")=1,1,0))</f>
        <v>0</v>
      </c>
      <c r="U3159">
        <f>IF(M3159&lt;&gt;"Minor",0,IF(COUNTIFS($A$2:$A3159,$A3159,$D$2:$D3159,$D3159,$M$2:$M3159,"Minor")=1,1,0))</f>
        <v>0</v>
      </c>
    </row>
    <row r="3160">
      <c r="A3160" t="inlineStr">
        <is>
          <t xml:space="preserve">9a175f97e92a638a5697307799ea3b8b8f419aac</t>
        </is>
      </c>
      <c r="B3160" t="inlineStr">
        <is>
          <t xml:space="preserve">The Miracle Heiress</t>
        </is>
      </c>
      <c r="C3160" t="inlineStr">
        <is>
          <t xml:space="preserve">Die Wundererbin</t>
        </is>
      </c>
      <c r="D3160" t="inlineStr">
        <is>
          <t xml:space="preserve">432b60670714ed065f238ce0b7dcf067a60db941</t>
        </is>
      </c>
      <c r="E3160" t="inlineStr">
        <is>
          <t xml:space="preserve">Episode 117: Keith Im Gefängnis</t>
        </is>
      </c>
      <c r="F3160">
        <v>117</v>
      </c>
      <c r="G3160" t="inlineStr">
        <is>
          <t xml:space="preserve">0:57-1:01</t>
        </is>
      </c>
      <c r="H3160" t="inlineStr">
        <is>
          <t xml:space="preserve">Resolved</t>
        </is>
      </c>
      <c r="I3160" t="inlineStr">
        <is>
          <t xml:space="preserve">Remarks: [Script Error]
Line from script:
"Du bist widerlichâ€œ, zischte sie."
-----
Note (if required): Address / continuity issue. These characters have consistently used formal â€œSie,â€_x009d_ so the sudden switch to â€œduâ€_x009d_ is inconsistent. Suggested: â€œSie sind widerlich.â€_x009d_</t>
        </is>
      </c>
      <c r="J3160" t="inlineStr">
        <is>
          <t xml:space="preserve">VOA</t>
        </is>
      </c>
      <c r="K3160" t="inlineStr">
        <is>
          <t xml:space="preserve">Script Error</t>
        </is>
      </c>
      <c r="L3160" t="inlineStr">
        <is>
          <t xml:space="preserve">Script error</t>
        </is>
      </c>
      <c r="M3160" t="str">
        <f>IFERROR(IF(VLOOKUP(L3160,'Quantification'!$A:$B,2,FALSE)&amp;""="","Unclassified",VLOOKUP(L3160,'Quantification'!$A:$B,2,FALSE)),"Unclassified")</f>
        <v>Major</v>
      </c>
      <c r="N3160" t="inlineStr">
        <is>
          <t xml:space="preserve">con-khera.mirjam@pocketfm.com</t>
        </is>
      </c>
      <c r="O3160" t="inlineStr">
        <is>
          <t xml:space="preserve">Issues found in raw</t>
        </is>
      </c>
      <c r="P3160" t="str">
        <f>IF(OR(O3160="Issues found in master",O3160="Final master"),"Master",IF(OR(O3160="Ready for Master",O3160="Issues found in raw",O3160="Raw under QC",O3160="Issues resolved in raw"),"Raw","-"))</f>
        <v>Raw</v>
      </c>
      <c r="Q3160" s="13">
        <v>46261.15277777778</v>
      </c>
      <c r="R3160" t="inlineStr">
        <is>
          <t xml:space="preserve">2026-08 (Aug)</t>
        </is>
      </c>
      <c r="S3160">
        <f>IF(M3160="Not an error",0,IF(COUNTIFS($A$2:$A3160,$A3160,$D$2:$D3160,$D3160,$M$2:$M3160,"&lt;&gt;Not an error")=1,1,0))</f>
        <v>0</v>
      </c>
      <c r="T3160">
        <f>IF(M3160&lt;&gt;"Major",0,IF(COUNTIFS($A$2:$A3160,$A3160,$D$2:$D3160,$D3160,$M$2:$M3160,"Major")=1,1,0))</f>
        <v>0</v>
      </c>
      <c r="U3160">
        <f>IF(M3160&lt;&gt;"Minor",0,IF(COUNTIFS($A$2:$A3160,$A3160,$D$2:$D3160,$D3160,$M$2:$M3160,"Minor")=1,1,0))</f>
        <v>0</v>
      </c>
    </row>
    <row r="3161">
      <c r="A3161" t="inlineStr">
        <is>
          <t xml:space="preserve">9a175f97e92a638a5697307799ea3b8b8f419aac</t>
        </is>
      </c>
      <c r="B3161" t="inlineStr">
        <is>
          <t xml:space="preserve">The Miracle Heiress</t>
        </is>
      </c>
      <c r="C3161" t="inlineStr">
        <is>
          <t xml:space="preserve">Die Wundererbin</t>
        </is>
      </c>
      <c r="D3161" t="inlineStr">
        <is>
          <t xml:space="preserve">432b60670714ed065f238ce0b7dcf067a60db941</t>
        </is>
      </c>
      <c r="E3161" t="inlineStr">
        <is>
          <t xml:space="preserve">Episode 117: Keith Im Gefängnis</t>
        </is>
      </c>
      <c r="F3161">
        <v>117</v>
      </c>
      <c r="G3161" t="inlineStr">
        <is>
          <t xml:space="preserve">1:28-1:33</t>
        </is>
      </c>
      <c r="H3161" t="inlineStr">
        <is>
          <t xml:space="preserve">Resolved</t>
        </is>
      </c>
      <c r="I3161" t="inlineStr">
        <is>
          <t xml:space="preserve">Remarks: [Script Error]
Line from script:
"Du fliegst morgen sowieso aus dieser Firma. Und lass dir von einem Profi zum anderen einen Rat geben:"
-----
Note (if required): Address / continuity issue. These characters have consistently used formal â€œSie,â€_x009d_ so the sudden switch to â€œdu/dirâ€_x009d_ is inconsistent. Suggested: â€œSie fliegen morgen sowieso aus dieser Firma. Und lassen Sie sich von einem Profi zum anderen einen Rat geben:â€_x009d_</t>
        </is>
      </c>
      <c r="J3161" t="inlineStr">
        <is>
          <t xml:space="preserve">VOA</t>
        </is>
      </c>
      <c r="K3161" t="inlineStr">
        <is>
          <t xml:space="preserve">Script Error</t>
        </is>
      </c>
      <c r="L3161" t="inlineStr">
        <is>
          <t xml:space="preserve">Script error</t>
        </is>
      </c>
      <c r="M3161" t="str">
        <f>IFERROR(IF(VLOOKUP(L3161,'Quantification'!$A:$B,2,FALSE)&amp;""="","Unclassified",VLOOKUP(L3161,'Quantification'!$A:$B,2,FALSE)),"Unclassified")</f>
        <v>Major</v>
      </c>
      <c r="N3161" t="inlineStr">
        <is>
          <t xml:space="preserve">con-khera.mirjam@pocketfm.com</t>
        </is>
      </c>
      <c r="O3161" t="inlineStr">
        <is>
          <t xml:space="preserve">Issues found in raw</t>
        </is>
      </c>
      <c r="P3161" t="str">
        <f>IF(OR(O3161="Issues found in master",O3161="Final master"),"Master",IF(OR(O3161="Ready for Master",O3161="Issues found in raw",O3161="Raw under QC",O3161="Issues resolved in raw"),"Raw","-"))</f>
        <v>Raw</v>
      </c>
      <c r="Q3161" s="13">
        <v>46261.15277777778</v>
      </c>
      <c r="R3161" t="inlineStr">
        <is>
          <t xml:space="preserve">2026-08 (Aug)</t>
        </is>
      </c>
      <c r="S3161">
        <f>IF(M3161="Not an error",0,IF(COUNTIFS($A$2:$A3161,$A3161,$D$2:$D3161,$D3161,$M$2:$M3161,"&lt;&gt;Not an error")=1,1,0))</f>
        <v>0</v>
      </c>
      <c r="T3161">
        <f>IF(M3161&lt;&gt;"Major",0,IF(COUNTIFS($A$2:$A3161,$A3161,$D$2:$D3161,$D3161,$M$2:$M3161,"Major")=1,1,0))</f>
        <v>0</v>
      </c>
      <c r="U3161">
        <f>IF(M3161&lt;&gt;"Minor",0,IF(COUNTIFS($A$2:$A3161,$A3161,$D$2:$D3161,$D3161,$M$2:$M3161,"Minor")=1,1,0))</f>
        <v>0</v>
      </c>
    </row>
    <row r="3162">
      <c r="A3162" t="inlineStr">
        <is>
          <t xml:space="preserve">9a175f97e92a638a5697307799ea3b8b8f419aac</t>
        </is>
      </c>
      <c r="B3162" t="inlineStr">
        <is>
          <t xml:space="preserve">The Miracle Heiress</t>
        </is>
      </c>
      <c r="C3162" t="inlineStr">
        <is>
          <t xml:space="preserve">Die Wundererbin</t>
        </is>
      </c>
      <c r="D3162" t="inlineStr">
        <is>
          <t xml:space="preserve">432b60670714ed065f238ce0b7dcf067a60db941</t>
        </is>
      </c>
      <c r="E3162" t="inlineStr">
        <is>
          <t xml:space="preserve">Episode 117: Keith Im Gefängnis</t>
        </is>
      </c>
      <c r="F3162">
        <v>117</v>
      </c>
      <c r="G3162" t="inlineStr">
        <is>
          <t xml:space="preserve">1:42-1:58</t>
        </is>
      </c>
      <c r="H3162" t="inlineStr">
        <is>
          <t xml:space="preserve">Resolved</t>
        </is>
      </c>
      <c r="I3162" t="inlineStr">
        <is>
          <t xml:space="preserve">Remarks: [Script Error]
Line from script:
"Keith war sich sicher, dass Aurora Beweise gegen ihn hatte. Genug, um ihn ins GefÃ¤ngnis zu bringen. Aber er glaubte, sie habe ihm tÃ¶richterweise den einzigen DatentrÃ¤ger mit diesen Beweisen ausgehÃ¤ndigt, nur um herauszufinden, warum er es auf Lucy abgesehen hatte."
-----
Note (if required): Logic issue. â€œA copy of all the evidenceâ€_x009d_ already implies another version exists, so â€œthe only copyâ€_x009d_ contradicts it. Suggested: refer to â€œthe only data carrierâ€_x009d_ or â€œthe only fileâ€_x009d_ instead.</t>
        </is>
      </c>
      <c r="J3162" t="inlineStr">
        <is>
          <t xml:space="preserve">VOA</t>
        </is>
      </c>
      <c r="K3162" t="inlineStr">
        <is>
          <t xml:space="preserve">Script Error</t>
        </is>
      </c>
      <c r="L3162" t="inlineStr">
        <is>
          <t xml:space="preserve">Script error</t>
        </is>
      </c>
      <c r="M3162" t="str">
        <f>IFERROR(IF(VLOOKUP(L3162,'Quantification'!$A:$B,2,FALSE)&amp;""="","Unclassified",VLOOKUP(L3162,'Quantification'!$A:$B,2,FALSE)),"Unclassified")</f>
        <v>Major</v>
      </c>
      <c r="N3162" t="inlineStr">
        <is>
          <t xml:space="preserve">con-khera.mirjam@pocketfm.com</t>
        </is>
      </c>
      <c r="O3162" t="inlineStr">
        <is>
          <t xml:space="preserve">Issues found in raw</t>
        </is>
      </c>
      <c r="P3162" t="str">
        <f>IF(OR(O3162="Issues found in master",O3162="Final master"),"Master",IF(OR(O3162="Ready for Master",O3162="Issues found in raw",O3162="Raw under QC",O3162="Issues resolved in raw"),"Raw","-"))</f>
        <v>Raw</v>
      </c>
      <c r="Q3162" s="13">
        <v>46261.15277777778</v>
      </c>
      <c r="R3162" t="inlineStr">
        <is>
          <t xml:space="preserve">2026-08 (Aug)</t>
        </is>
      </c>
      <c r="S3162">
        <f>IF(M3162="Not an error",0,IF(COUNTIFS($A$2:$A3162,$A3162,$D$2:$D3162,$D3162,$M$2:$M3162,"&lt;&gt;Not an error")=1,1,0))</f>
        <v>0</v>
      </c>
      <c r="T3162">
        <f>IF(M3162&lt;&gt;"Major",0,IF(COUNTIFS($A$2:$A3162,$A3162,$D$2:$D3162,$D3162,$M$2:$M3162,"Major")=1,1,0))</f>
        <v>0</v>
      </c>
      <c r="U3162">
        <f>IF(M3162&lt;&gt;"Minor",0,IF(COUNTIFS($A$2:$A3162,$A3162,$D$2:$D3162,$D3162,$M$2:$M3162,"Minor")=1,1,0))</f>
        <v>0</v>
      </c>
    </row>
    <row r="3163">
      <c r="A3163" t="inlineStr">
        <is>
          <t xml:space="preserve">9a175f97e92a638a5697307799ea3b8b8f419aac</t>
        </is>
      </c>
      <c r="B3163" t="inlineStr">
        <is>
          <t xml:space="preserve">The Miracle Heiress</t>
        </is>
      </c>
      <c r="C3163" t="inlineStr">
        <is>
          <t xml:space="preserve">Die Wundererbin</t>
        </is>
      </c>
      <c r="D3163" t="inlineStr">
        <is>
          <t xml:space="preserve">432b60670714ed065f238ce0b7dcf067a60db941</t>
        </is>
      </c>
      <c r="E3163" t="inlineStr">
        <is>
          <t xml:space="preserve">Episode 117: Keith Im Gefängnis</t>
        </is>
      </c>
      <c r="F3163">
        <v>117</v>
      </c>
      <c r="G3163" t="inlineStr">
        <is>
          <t xml:space="preserve">2:02-2:06</t>
        </is>
      </c>
      <c r="H3163" t="inlineStr">
        <is>
          <t xml:space="preserve">Resolved</t>
        </is>
      </c>
      <c r="I3163" t="inlineStr">
        <is>
          <t xml:space="preserve">Remarks: [Script Error]
Line from script:
"Du hast recht, ich habe keine Sicherungskopie gemacht."
-----
Note (if required): Address / continuity issue. These characters have consistently used formal â€œSie,â€_x009d_ so the sudden switch to â€œduâ€_x009d_ is inconsistent. Suggested: â€œSie haben recht, ich habe keine Sicherungskopie gemacht.â€_x009d_</t>
        </is>
      </c>
      <c r="J3163" t="inlineStr">
        <is>
          <t xml:space="preserve">VOA</t>
        </is>
      </c>
      <c r="K3163" t="inlineStr">
        <is>
          <t xml:space="preserve">Script Error</t>
        </is>
      </c>
      <c r="L3163" t="inlineStr">
        <is>
          <t xml:space="preserve">Script error</t>
        </is>
      </c>
      <c r="M3163" t="str">
        <f>IFERROR(IF(VLOOKUP(L3163,'Quantification'!$A:$B,2,FALSE)&amp;""="","Unclassified",VLOOKUP(L3163,'Quantification'!$A:$B,2,FALSE)),"Unclassified")</f>
        <v>Major</v>
      </c>
      <c r="N3163" t="inlineStr">
        <is>
          <t xml:space="preserve">con-khera.mirjam@pocketfm.com</t>
        </is>
      </c>
      <c r="O3163" t="inlineStr">
        <is>
          <t xml:space="preserve">Issues found in raw</t>
        </is>
      </c>
      <c r="P3163" t="str">
        <f>IF(OR(O3163="Issues found in master",O3163="Final master"),"Master",IF(OR(O3163="Ready for Master",O3163="Issues found in raw",O3163="Raw under QC",O3163="Issues resolved in raw"),"Raw","-"))</f>
        <v>Raw</v>
      </c>
      <c r="Q3163" s="13">
        <v>46261.15277777778</v>
      </c>
      <c r="R3163" t="inlineStr">
        <is>
          <t xml:space="preserve">2026-08 (Aug)</t>
        </is>
      </c>
      <c r="S3163">
        <f>IF(M3163="Not an error",0,IF(COUNTIFS($A$2:$A3163,$A3163,$D$2:$D3163,$D3163,$M$2:$M3163,"&lt;&gt;Not an error")=1,1,0))</f>
        <v>0</v>
      </c>
      <c r="T3163">
        <f>IF(M3163&lt;&gt;"Major",0,IF(COUNTIFS($A$2:$A3163,$A3163,$D$2:$D3163,$D3163,$M$2:$M3163,"Major")=1,1,0))</f>
        <v>0</v>
      </c>
      <c r="U3163">
        <f>IF(M3163&lt;&gt;"Minor",0,IF(COUNTIFS($A$2:$A3163,$A3163,$D$2:$D3163,$D3163,$M$2:$M3163,"Minor")=1,1,0))</f>
        <v>0</v>
      </c>
    </row>
    <row r="3164">
      <c r="A3164" t="inlineStr">
        <is>
          <t xml:space="preserve">9a175f97e92a638a5697307799ea3b8b8f419aac</t>
        </is>
      </c>
      <c r="B3164" t="inlineStr">
        <is>
          <t xml:space="preserve">The Miracle Heiress</t>
        </is>
      </c>
      <c r="C3164" t="inlineStr">
        <is>
          <t xml:space="preserve">Die Wundererbin</t>
        </is>
      </c>
      <c r="D3164" t="inlineStr">
        <is>
          <t xml:space="preserve">432b60670714ed065f238ce0b7dcf067a60db941</t>
        </is>
      </c>
      <c r="E3164" t="inlineStr">
        <is>
          <t xml:space="preserve">Episode 117: Keith Im Gefängnis</t>
        </is>
      </c>
      <c r="F3164">
        <v>117</v>
      </c>
      <c r="G3164" t="inlineStr">
        <is>
          <t xml:space="preserve">3:23-3:26</t>
        </is>
      </c>
      <c r="H3164" t="inlineStr">
        <is>
          <t xml:space="preserve">Resolved</t>
        </is>
      </c>
      <c r="I3164" t="inlineStr">
        <is>
          <t xml:space="preserve">Remarks: [Script Error]
Line from script:
"Du Hexe! Du hast mir eine Falle gestellt!"
-----
Note (if required): Address / continuity issue. These characters have consistently used formal â€œSie,â€_x009d_ so the sudden switch to â€œduâ€_x009d_ is inconsistent. Suggested: â€œSie Hexe! Sie haben mir eine Falle gestellt!â€_x009d_</t>
        </is>
      </c>
      <c r="J3164" t="inlineStr">
        <is>
          <t xml:space="preserve">VOA</t>
        </is>
      </c>
      <c r="K3164" t="inlineStr">
        <is>
          <t xml:space="preserve">Script Error</t>
        </is>
      </c>
      <c r="L3164" t="inlineStr">
        <is>
          <t xml:space="preserve">Script error</t>
        </is>
      </c>
      <c r="M3164" t="str">
        <f>IFERROR(IF(VLOOKUP(L3164,'Quantification'!$A:$B,2,FALSE)&amp;""="","Unclassified",VLOOKUP(L3164,'Quantification'!$A:$B,2,FALSE)),"Unclassified")</f>
        <v>Major</v>
      </c>
      <c r="N3164" t="inlineStr">
        <is>
          <t xml:space="preserve">con-khera.mirjam@pocketfm.com</t>
        </is>
      </c>
      <c r="O3164" t="inlineStr">
        <is>
          <t xml:space="preserve">Issues found in raw</t>
        </is>
      </c>
      <c r="P3164" t="str">
        <f>IF(OR(O3164="Issues found in master",O3164="Final master"),"Master",IF(OR(O3164="Ready for Master",O3164="Issues found in raw",O3164="Raw under QC",O3164="Issues resolved in raw"),"Raw","-"))</f>
        <v>Raw</v>
      </c>
      <c r="Q3164" s="13">
        <v>46261.15277777778</v>
      </c>
      <c r="R3164" t="inlineStr">
        <is>
          <t xml:space="preserve">2026-08 (Aug)</t>
        </is>
      </c>
      <c r="S3164">
        <f>IF(M3164="Not an error",0,IF(COUNTIFS($A$2:$A3164,$A3164,$D$2:$D3164,$D3164,$M$2:$M3164,"&lt;&gt;Not an error")=1,1,0))</f>
        <v>0</v>
      </c>
      <c r="T3164">
        <f>IF(M3164&lt;&gt;"Major",0,IF(COUNTIFS($A$2:$A3164,$A3164,$D$2:$D3164,$D3164,$M$2:$M3164,"Major")=1,1,0))</f>
        <v>0</v>
      </c>
      <c r="U3164">
        <f>IF(M3164&lt;&gt;"Minor",0,IF(COUNTIFS($A$2:$A3164,$A3164,$D$2:$D3164,$D3164,$M$2:$M3164,"Minor")=1,1,0))</f>
        <v>0</v>
      </c>
    </row>
    <row r="3165">
      <c r="A3165" t="inlineStr">
        <is>
          <t xml:space="preserve">9a175f97e92a638a5697307799ea3b8b8f419aac</t>
        </is>
      </c>
      <c r="B3165" t="inlineStr">
        <is>
          <t xml:space="preserve">The Miracle Heiress</t>
        </is>
      </c>
      <c r="C3165" t="inlineStr">
        <is>
          <t xml:space="preserve">Die Wundererbin</t>
        </is>
      </c>
      <c r="D3165" t="inlineStr">
        <is>
          <t xml:space="preserve">0edc9e639dd824be7ac2eaf92388845277943f60</t>
        </is>
      </c>
      <c r="E3165" t="inlineStr">
        <is>
          <t xml:space="preserve">Episode 118: Blackwell-Tochter Enthüllt</t>
        </is>
      </c>
      <c r="F3165">
        <v>118</v>
      </c>
      <c r="G3165" t="inlineStr">
        <is>
          <t xml:space="preserve">1:06-1:15</t>
        </is>
      </c>
      <c r="H3165" t="inlineStr">
        <is>
          <t xml:space="preserve">Resolved</t>
        </is>
      </c>
      <c r="I3165" t="inlineStr">
        <is>
          <t xml:space="preserve">Remarks: [Script Error]
Line from script:
"Von unseren dreiunddreiÃŸig neuen EntwÃ¼rfen fÃ¼r die morgige MarkteinfÃ¼hrung hat Keith dreiundzwanzig an Steiner Mode verkauft."
-----
Note (if required): Localization issue. Company names should remain localized in English. Suggested: â€œVon unseren dreiunddreiÃŸig neuen EntwÃ¼rfen fÃ¼r die morgige MarkteinfÃ¼hrung hat Keith dreiundzwanzig an Steiner Fashion verkauft.â€_x009d_</t>
        </is>
      </c>
      <c r="J3165" t="inlineStr">
        <is>
          <t xml:space="preserve">VOA</t>
        </is>
      </c>
      <c r="K3165" t="inlineStr">
        <is>
          <t xml:space="preserve">Script Error</t>
        </is>
      </c>
      <c r="L3165" t="inlineStr">
        <is>
          <t xml:space="preserve">Script error</t>
        </is>
      </c>
      <c r="M3165" t="str">
        <f>IFERROR(IF(VLOOKUP(L3165,'Quantification'!$A:$B,2,FALSE)&amp;""="","Unclassified",VLOOKUP(L3165,'Quantification'!$A:$B,2,FALSE)),"Unclassified")</f>
        <v>Major</v>
      </c>
      <c r="N3165" t="inlineStr">
        <is>
          <t xml:space="preserve">con-khera.mirjam@pocketfm.com</t>
        </is>
      </c>
      <c r="O3165" t="inlineStr">
        <is>
          <t xml:space="preserve">Issues found in raw</t>
        </is>
      </c>
      <c r="P3165" t="str">
        <f>IF(OR(O3165="Issues found in master",O3165="Final master"),"Master",IF(OR(O3165="Ready for Master",O3165="Issues found in raw",O3165="Raw under QC",O3165="Issues resolved in raw"),"Raw","-"))</f>
        <v>Raw</v>
      </c>
      <c r="Q3165" s="13">
        <v>46261.15277777778</v>
      </c>
      <c r="R3165" t="inlineStr">
        <is>
          <t xml:space="preserve">2026-08 (Aug)</t>
        </is>
      </c>
      <c r="S3165">
        <f>IF(M3165="Not an error",0,IF(COUNTIFS($A$2:$A3165,$A3165,$D$2:$D3165,$D3165,$M$2:$M3165,"&lt;&gt;Not an error")=1,1,0))</f>
        <v>1</v>
      </c>
      <c r="T3165">
        <f>IF(M3165&lt;&gt;"Major",0,IF(COUNTIFS($A$2:$A3165,$A3165,$D$2:$D3165,$D3165,$M$2:$M3165,"Major")=1,1,0))</f>
        <v>1</v>
      </c>
      <c r="U3165">
        <f>IF(M3165&lt;&gt;"Minor",0,IF(COUNTIFS($A$2:$A3165,$A3165,$D$2:$D3165,$D3165,$M$2:$M3165,"Minor")=1,1,0))</f>
        <v>0</v>
      </c>
    </row>
    <row r="3166">
      <c r="A3166" t="inlineStr">
        <is>
          <t xml:space="preserve">9a175f97e92a638a5697307799ea3b8b8f419aac</t>
        </is>
      </c>
      <c r="B3166" t="inlineStr">
        <is>
          <t xml:space="preserve">The Miracle Heiress</t>
        </is>
      </c>
      <c r="C3166" t="inlineStr">
        <is>
          <t xml:space="preserve">Die Wundererbin</t>
        </is>
      </c>
      <c r="D3166" t="inlineStr">
        <is>
          <t xml:space="preserve">0edc9e639dd824be7ac2eaf92388845277943f60</t>
        </is>
      </c>
      <c r="E3166" t="inlineStr">
        <is>
          <t xml:space="preserve">Episode 118: Blackwell-Tochter Enthüllt</t>
        </is>
      </c>
      <c r="F3166">
        <v>118</v>
      </c>
      <c r="G3166" t="inlineStr">
        <is>
          <t xml:space="preserve">4:21-4:23</t>
        </is>
      </c>
      <c r="H3166" t="inlineStr">
        <is>
          <t xml:space="preserve">Resolved</t>
        </is>
      </c>
      <c r="I3166" t="inlineStr">
        <is>
          <t xml:space="preserve">Remarks: [Mispronunciation]
Line from script:
"„Natürlich, Sir“, sagte Aaron."
-----
Note (if required): Aaron is pronounced with German pronunciation in the audio. The name should be pronounced with English pronunciation.</t>
        </is>
      </c>
      <c r="J3166" t="inlineStr">
        <is>
          <t xml:space="preserve">VOA</t>
        </is>
      </c>
      <c r="K3166" t="inlineStr">
        <is>
          <t xml:space="preserve">Script Error</t>
        </is>
      </c>
      <c r="L3166" t="inlineStr">
        <is>
          <t xml:space="preserve">Script error</t>
        </is>
      </c>
      <c r="M3166" t="str">
        <f>IFERROR(IF(VLOOKUP(L3166,'Quantification'!$A:$B,2,FALSE)&amp;""="","Unclassified",VLOOKUP(L3166,'Quantification'!$A:$B,2,FALSE)),"Unclassified")</f>
        <v>Major</v>
      </c>
      <c r="N3166" t="inlineStr">
        <is>
          <t xml:space="preserve">con-khera.mirjam@pocketfm.com</t>
        </is>
      </c>
      <c r="O3166" t="inlineStr">
        <is>
          <t xml:space="preserve">Issues found in raw</t>
        </is>
      </c>
      <c r="P3166" t="str">
        <f>IF(OR(O3166="Issues found in master",O3166="Final master"),"Master",IF(OR(O3166="Ready for Master",O3166="Issues found in raw",O3166="Raw under QC",O3166="Issues resolved in raw"),"Raw","-"))</f>
        <v>Raw</v>
      </c>
      <c r="Q3166" s="13">
        <v>46261.15277777778</v>
      </c>
      <c r="R3166" t="inlineStr">
        <is>
          <t xml:space="preserve">2026-08 (Aug)</t>
        </is>
      </c>
      <c r="S3166">
        <f>IF(M3166="Not an error",0,IF(COUNTIFS($A$2:$A3166,$A3166,$D$2:$D3166,$D3166,$M$2:$M3166,"&lt;&gt;Not an error")=1,1,0))</f>
        <v>0</v>
      </c>
      <c r="T3166">
        <f>IF(M3166&lt;&gt;"Major",0,IF(COUNTIFS($A$2:$A3166,$A3166,$D$2:$D3166,$D3166,$M$2:$M3166,"Major")=1,1,0))</f>
        <v>0</v>
      </c>
      <c r="U3166">
        <f>IF(M3166&lt;&gt;"Minor",0,IF(COUNTIFS($A$2:$A3166,$A3166,$D$2:$D3166,$D3166,$M$2:$M3166,"Minor")=1,1,0))</f>
        <v>0</v>
      </c>
    </row>
    <row r="3167">
      <c r="A3167" t="inlineStr">
        <is>
          <t xml:space="preserve">9a175f97e92a638a5697307799ea3b8b8f419aac</t>
        </is>
      </c>
      <c r="B3167" t="inlineStr">
        <is>
          <t xml:space="preserve">The Miracle Heiress</t>
        </is>
      </c>
      <c r="C3167" t="inlineStr">
        <is>
          <t xml:space="preserve">Die Wundererbin</t>
        </is>
      </c>
      <c r="D3167" t="inlineStr">
        <is>
          <t xml:space="preserve">cd82449939b93ee759d40cafa8bedc134b742bcc</t>
        </is>
      </c>
      <c r="E3167" t="inlineStr">
        <is>
          <t xml:space="preserve">Episode 119: Aurora Wird Lucys Assistentin</t>
        </is>
      </c>
      <c r="F3167">
        <v>119</v>
      </c>
      <c r="G3167" t="inlineStr">
        <is>
          <t xml:space="preserve">3:25-3:34</t>
        </is>
      </c>
      <c r="H3167" t="inlineStr">
        <is>
          <t xml:space="preserve">Resolved</t>
        </is>
      </c>
      <c r="I3167" t="inlineStr">
        <is>
          <t xml:space="preserve">„Wenn ich dir jetzt keine Lektion erteile, wirst du es nie lernen“, sagte Steven, krempelte die Ärmel hoch und stürzte sich auf Keith.</t>
        </is>
      </c>
      <c r="J3167" t="inlineStr">
        <is>
          <t xml:space="preserve">VOA</t>
        </is>
      </c>
      <c r="K3167" t="inlineStr">
        <is>
          <t xml:space="preserve">Script Error</t>
        </is>
      </c>
      <c r="L3167" t="inlineStr">
        <is>
          <t xml:space="preserve">Script error</t>
        </is>
      </c>
      <c r="M3167" t="str">
        <f>IFERROR(IF(VLOOKUP(L3167,'Quantification'!$A:$B,2,FALSE)&amp;""="","Unclassified",VLOOKUP(L3167,'Quantification'!$A:$B,2,FALSE)),"Unclassified")</f>
        <v>Major</v>
      </c>
      <c r="N3167" t="inlineStr">
        <is>
          <t xml:space="preserve">con-khera.mirjam@pocketfm.com</t>
        </is>
      </c>
      <c r="O3167" t="inlineStr">
        <is>
          <t xml:space="preserve">Raw under QC</t>
        </is>
      </c>
      <c r="P3167" t="str">
        <f>IF(OR(O3167="Issues found in master",O3167="Final master"),"Master",IF(OR(O3167="Ready for Master",O3167="Issues found in raw",O3167="Raw under QC",O3167="Issues resolved in raw"),"Raw","-"))</f>
        <v>Raw</v>
      </c>
      <c r="Q3167" s="13">
        <v>46261.15277777778</v>
      </c>
      <c r="R3167" t="inlineStr">
        <is>
          <t xml:space="preserve">2026-08 (Aug)</t>
        </is>
      </c>
      <c r="S3167">
        <f>IF(M3167="Not an error",0,IF(COUNTIFS($A$2:$A3167,$A3167,$D$2:$D3167,$D3167,$M$2:$M3167,"&lt;&gt;Not an error")=1,1,0))</f>
        <v>1</v>
      </c>
      <c r="T3167">
        <f>IF(M3167&lt;&gt;"Major",0,IF(COUNTIFS($A$2:$A3167,$A3167,$D$2:$D3167,$D3167,$M$2:$M3167,"Major")=1,1,0))</f>
        <v>1</v>
      </c>
      <c r="U3167">
        <f>IF(M3167&lt;&gt;"Minor",0,IF(COUNTIFS($A$2:$A3167,$A3167,$D$2:$D3167,$D3167,$M$2:$M3167,"Minor")=1,1,0))</f>
        <v>0</v>
      </c>
    </row>
    <row r="3168">
      <c r="A3168" t="inlineStr">
        <is>
          <t xml:space="preserve">9a175f97e92a638a5697307799ea3b8b8f419aac</t>
        </is>
      </c>
      <c r="B3168" t="inlineStr">
        <is>
          <t xml:space="preserve">The Miracle Heiress</t>
        </is>
      </c>
      <c r="C3168" t="inlineStr">
        <is>
          <t xml:space="preserve">Die Wundererbin</t>
        </is>
      </c>
      <c r="D3168" t="inlineStr">
        <is>
          <t xml:space="preserve">cd82449939b93ee759d40cafa8bedc134b742bcc</t>
        </is>
      </c>
      <c r="E3168" t="inlineStr">
        <is>
          <t xml:space="preserve">Episode 119: Aurora Wird Lucys Assistentin</t>
        </is>
      </c>
      <c r="F3168">
        <v>119</v>
      </c>
      <c r="G3168" t="inlineStr">
        <is>
          <t xml:space="preserve">4:05-4:13</t>
        </is>
      </c>
      <c r="H3168" t="inlineStr">
        <is>
          <t xml:space="preserve">Resolved</t>
        </is>
      </c>
      <c r="I3168" t="inlineStr">
        <is>
          <t xml:space="preserve">„Wenn dir deine Familie auch nur das Geringste bedeutet hätte, hättest du zugegeben, was du getan hast, und stillschweigend hingenommen, was dir zustand!“</t>
        </is>
      </c>
      <c r="J3168" t="inlineStr">
        <is>
          <t xml:space="preserve">VOA</t>
        </is>
      </c>
      <c r="K3168" t="inlineStr">
        <is>
          <t xml:space="preserve">Script Error</t>
        </is>
      </c>
      <c r="L3168" t="inlineStr">
        <is>
          <t xml:space="preserve">Script error</t>
        </is>
      </c>
      <c r="M3168" t="str">
        <f>IFERROR(IF(VLOOKUP(L3168,'Quantification'!$A:$B,2,FALSE)&amp;""="","Unclassified",VLOOKUP(L3168,'Quantification'!$A:$B,2,FALSE)),"Unclassified")</f>
        <v>Major</v>
      </c>
      <c r="N3168" t="inlineStr">
        <is>
          <t xml:space="preserve">con-khera.mirjam@pocketfm.com</t>
        </is>
      </c>
      <c r="O3168" t="inlineStr">
        <is>
          <t xml:space="preserve">Raw under QC</t>
        </is>
      </c>
      <c r="P3168" t="str">
        <f>IF(OR(O3168="Issues found in master",O3168="Final master"),"Master",IF(OR(O3168="Ready for Master",O3168="Issues found in raw",O3168="Raw under QC",O3168="Issues resolved in raw"),"Raw","-"))</f>
        <v>Raw</v>
      </c>
      <c r="Q3168" s="13">
        <v>46261.15277777778</v>
      </c>
      <c r="R3168" t="inlineStr">
        <is>
          <t xml:space="preserve">2026-08 (Aug)</t>
        </is>
      </c>
      <c r="S3168">
        <f>IF(M3168="Not an error",0,IF(COUNTIFS($A$2:$A3168,$A3168,$D$2:$D3168,$D3168,$M$2:$M3168,"&lt;&gt;Not an error")=1,1,0))</f>
        <v>0</v>
      </c>
      <c r="T3168">
        <f>IF(M3168&lt;&gt;"Major",0,IF(COUNTIFS($A$2:$A3168,$A3168,$D$2:$D3168,$D3168,$M$2:$M3168,"Major")=1,1,0))</f>
        <v>0</v>
      </c>
      <c r="U3168">
        <f>IF(M3168&lt;&gt;"Minor",0,IF(COUNTIFS($A$2:$A3168,$A3168,$D$2:$D3168,$D3168,$M$2:$M3168,"Minor")=1,1,0))</f>
        <v>0</v>
      </c>
    </row>
    <row r="3169">
      <c r="A3169" t="inlineStr">
        <is>
          <t xml:space="preserve">9a175f97e92a638a5697307799ea3b8b8f419aac</t>
        </is>
      </c>
      <c r="B3169" t="inlineStr">
        <is>
          <t xml:space="preserve">The Miracle Heiress</t>
        </is>
      </c>
      <c r="C3169" t="inlineStr">
        <is>
          <t xml:space="preserve">Die Wundererbin</t>
        </is>
      </c>
      <c r="D3169" t="inlineStr">
        <is>
          <t xml:space="preserve">cd82449939b93ee759d40cafa8bedc134b742bcc</t>
        </is>
      </c>
      <c r="E3169" t="inlineStr">
        <is>
          <t xml:space="preserve">Episode 119: Aurora Wird Lucys Assistentin</t>
        </is>
      </c>
      <c r="F3169">
        <v>119</v>
      </c>
      <c r="G3169" t="inlineStr">
        <is>
          <t xml:space="preserve">5:04-5:08</t>
        </is>
      </c>
      <c r="H3169" t="inlineStr">
        <is>
          <t xml:space="preserve">Resolved</t>
        </is>
      </c>
      <c r="I3169" t="inlineStr">
        <is>
          <t xml:space="preserve">Remarks: [Script Error]
Line from script:
"Bleib einfach da liegen und denk darÃ¼ber nach, was du getan hast."
-----
Note (if required): Address / continuity issue. Steven and Keith have consistently used formal â€œSie,â€_x009d_ so the sudden switch to â€œduâ€_x009d_ is inconsistent. Suggested: â€œBleiben Sie einfach da liegen und denken Sie darÃ¼ber nach, was Sie getan haben.â€_x009d_</t>
        </is>
      </c>
      <c r="J3169" t="inlineStr">
        <is>
          <t xml:space="preserve">VOA</t>
        </is>
      </c>
      <c r="K3169" t="inlineStr">
        <is>
          <t xml:space="preserve">Script Error</t>
        </is>
      </c>
      <c r="L3169" t="inlineStr">
        <is>
          <t xml:space="preserve">Script error</t>
        </is>
      </c>
      <c r="M3169" t="str">
        <f>IFERROR(IF(VLOOKUP(L3169,'Quantification'!$A:$B,2,FALSE)&amp;""="","Unclassified",VLOOKUP(L3169,'Quantification'!$A:$B,2,FALSE)),"Unclassified")</f>
        <v>Major</v>
      </c>
      <c r="N3169" t="inlineStr">
        <is>
          <t xml:space="preserve">con-khera.mirjam@pocketfm.com</t>
        </is>
      </c>
      <c r="O3169" t="inlineStr">
        <is>
          <t xml:space="preserve">Raw under QC</t>
        </is>
      </c>
      <c r="P3169" t="str">
        <f>IF(OR(O3169="Issues found in master",O3169="Final master"),"Master",IF(OR(O3169="Ready for Master",O3169="Issues found in raw",O3169="Raw under QC",O3169="Issues resolved in raw"),"Raw","-"))</f>
        <v>Raw</v>
      </c>
      <c r="Q3169" s="13">
        <v>46261.15277777778</v>
      </c>
      <c r="R3169" t="inlineStr">
        <is>
          <t xml:space="preserve">2026-08 (Aug)</t>
        </is>
      </c>
      <c r="S3169">
        <f>IF(M3169="Not an error",0,IF(COUNTIFS($A$2:$A3169,$A3169,$D$2:$D3169,$D3169,$M$2:$M3169,"&lt;&gt;Not an error")=1,1,0))</f>
        <v>0</v>
      </c>
      <c r="T3169">
        <f>IF(M3169&lt;&gt;"Major",0,IF(COUNTIFS($A$2:$A3169,$A3169,$D$2:$D3169,$D3169,$M$2:$M3169,"Major")=1,1,0))</f>
        <v>0</v>
      </c>
      <c r="U3169">
        <f>IF(M3169&lt;&gt;"Minor",0,IF(COUNTIFS($A$2:$A3169,$A3169,$D$2:$D3169,$D3169,$M$2:$M3169,"Minor")=1,1,0))</f>
        <v>0</v>
      </c>
    </row>
    <row r="3170">
      <c r="A3170" t="inlineStr">
        <is>
          <t xml:space="preserve">9a175f97e92a638a5697307799ea3b8b8f419aac</t>
        </is>
      </c>
      <c r="B3170" t="inlineStr">
        <is>
          <t xml:space="preserve">The Miracle Heiress</t>
        </is>
      </c>
      <c r="C3170" t="inlineStr">
        <is>
          <t xml:space="preserve">Die Wundererbin</t>
        </is>
      </c>
      <c r="D3170" t="inlineStr">
        <is>
          <t xml:space="preserve">cd82449939b93ee759d40cafa8bedc134b742bcc</t>
        </is>
      </c>
      <c r="E3170" t="inlineStr">
        <is>
          <t xml:space="preserve">Episode 119: Aurora Wird Lucys Assistentin</t>
        </is>
      </c>
      <c r="F3170">
        <v>119</v>
      </c>
      <c r="G3170" t="inlineStr">
        <is>
          <t xml:space="preserve">6:35-6:41</t>
        </is>
      </c>
      <c r="H3170" t="inlineStr">
        <is>
          <t xml:space="preserve">Resolved</t>
        </is>
      </c>
      <c r="I3170" t="inlineStr">
        <is>
          <t xml:space="preserve">Remarks: [Script Error]
Line from script:
"An diesem Nachmittag schritt Aurora unterdessen in die Werkstatt der Produktionsabteilung."
-----
Note (if required): Redundant / awkward phrasing. â€œUnterdessenâ€_x009d_ is unnecessary here if the timing is already clear from context. The sentence also sounds slightly heavy. Suggested: â€œAn diesem Nachmittag betrat Aurora die Produktionswerkstatt.â€_x009d_</t>
        </is>
      </c>
      <c r="J3170" t="inlineStr">
        <is>
          <t xml:space="preserve">VOA</t>
        </is>
      </c>
      <c r="K3170" t="inlineStr">
        <is>
          <t xml:space="preserve">Script Error</t>
        </is>
      </c>
      <c r="L3170" t="inlineStr">
        <is>
          <t xml:space="preserve">Script error</t>
        </is>
      </c>
      <c r="M3170" t="str">
        <f>IFERROR(IF(VLOOKUP(L3170,'Quantification'!$A:$B,2,FALSE)&amp;""="","Unclassified",VLOOKUP(L3170,'Quantification'!$A:$B,2,FALSE)),"Unclassified")</f>
        <v>Major</v>
      </c>
      <c r="N3170" t="inlineStr">
        <is>
          <t xml:space="preserve">con-khera.mirjam@pocketfm.com</t>
        </is>
      </c>
      <c r="O3170" t="inlineStr">
        <is>
          <t xml:space="preserve">Raw under QC</t>
        </is>
      </c>
      <c r="P3170" t="str">
        <f>IF(OR(O3170="Issues found in master",O3170="Final master"),"Master",IF(OR(O3170="Ready for Master",O3170="Issues found in raw",O3170="Raw under QC",O3170="Issues resolved in raw"),"Raw","-"))</f>
        <v>Raw</v>
      </c>
      <c r="Q3170" s="13">
        <v>46261.15277777778</v>
      </c>
      <c r="R3170" t="inlineStr">
        <is>
          <t xml:space="preserve">2026-08 (Aug)</t>
        </is>
      </c>
      <c r="S3170">
        <f>IF(M3170="Not an error",0,IF(COUNTIFS($A$2:$A3170,$A3170,$D$2:$D3170,$D3170,$M$2:$M3170,"&lt;&gt;Not an error")=1,1,0))</f>
        <v>0</v>
      </c>
      <c r="T3170">
        <f>IF(M3170&lt;&gt;"Major",0,IF(COUNTIFS($A$2:$A3170,$A3170,$D$2:$D3170,$D3170,$M$2:$M3170,"Major")=1,1,0))</f>
        <v>0</v>
      </c>
      <c r="U3170">
        <f>IF(M3170&lt;&gt;"Minor",0,IF(COUNTIFS($A$2:$A3170,$A3170,$D$2:$D3170,$D3170,$M$2:$M3170,"Minor")=1,1,0))</f>
        <v>0</v>
      </c>
    </row>
    <row r="3171">
      <c r="A3171" t="inlineStr">
        <is>
          <t xml:space="preserve">9a175f97e92a638a5697307799ea3b8b8f419aac</t>
        </is>
      </c>
      <c r="B3171" t="inlineStr">
        <is>
          <t xml:space="preserve">The Miracle Heiress</t>
        </is>
      </c>
      <c r="C3171" t="inlineStr">
        <is>
          <t xml:space="preserve">Die Wundererbin</t>
        </is>
      </c>
      <c r="D3171" t="inlineStr">
        <is>
          <t xml:space="preserve">cd82449939b93ee759d40cafa8bedc134b742bcc</t>
        </is>
      </c>
      <c r="E3171" t="inlineStr">
        <is>
          <t xml:space="preserve">Episode 119: Aurora Wird Lucys Assistentin</t>
        </is>
      </c>
      <c r="F3171">
        <v>119</v>
      </c>
      <c r="G3171" t="inlineStr">
        <is>
          <t xml:space="preserve">7:19-7:26</t>
        </is>
      </c>
      <c r="H3171" t="inlineStr">
        <is>
          <t xml:space="preserve">Resolved</t>
        </is>
      </c>
      <c r="I3171" t="inlineStr">
        <is>
          <t xml:space="preserve">Remarks: [Script Error]
Line from script:
"Wie Sie alle wissen, hat Keith unsere EntwÃ¼rfe an Steiner Mode verkauft, daher kÃ¶nnen wir den Lagerbestand nicht verkaufen."
-----
Note (if required): Localization issue. Company names should remain localized in English. Suggested: â€œWie Sie alle wissen, hat Keith unsere EntwÃ¼rfe an Steiner Fashion verkauft, daher kÃ¶nnen wir den Lagerbestand nicht verkaufen.â€_x009d_</t>
        </is>
      </c>
      <c r="J3171" t="inlineStr">
        <is>
          <t xml:space="preserve">VOA</t>
        </is>
      </c>
      <c r="K3171" t="inlineStr">
        <is>
          <t xml:space="preserve">Script Error</t>
        </is>
      </c>
      <c r="L3171" t="inlineStr">
        <is>
          <t xml:space="preserve">Script error</t>
        </is>
      </c>
      <c r="M3171" t="str">
        <f>IFERROR(IF(VLOOKUP(L3171,'Quantification'!$A:$B,2,FALSE)&amp;""="","Unclassified",VLOOKUP(L3171,'Quantification'!$A:$B,2,FALSE)),"Unclassified")</f>
        <v>Major</v>
      </c>
      <c r="N3171" t="inlineStr">
        <is>
          <t xml:space="preserve">con-khera.mirjam@pocketfm.com</t>
        </is>
      </c>
      <c r="O3171" t="inlineStr">
        <is>
          <t xml:space="preserve">Raw under QC</t>
        </is>
      </c>
      <c r="P3171" t="str">
        <f>IF(OR(O3171="Issues found in master",O3171="Final master"),"Master",IF(OR(O3171="Ready for Master",O3171="Issues found in raw",O3171="Raw under QC",O3171="Issues resolved in raw"),"Raw","-"))</f>
        <v>Raw</v>
      </c>
      <c r="Q3171" s="13">
        <v>46261.15277777778</v>
      </c>
      <c r="R3171" t="inlineStr">
        <is>
          <t xml:space="preserve">2026-08 (Aug)</t>
        </is>
      </c>
      <c r="S3171">
        <f>IF(M3171="Not an error",0,IF(COUNTIFS($A$2:$A3171,$A3171,$D$2:$D3171,$D3171,$M$2:$M3171,"&lt;&gt;Not an error")=1,1,0))</f>
        <v>0</v>
      </c>
      <c r="T3171">
        <f>IF(M3171&lt;&gt;"Major",0,IF(COUNTIFS($A$2:$A3171,$A3171,$D$2:$D3171,$D3171,$M$2:$M3171,"Major")=1,1,0))</f>
        <v>0</v>
      </c>
      <c r="U3171">
        <f>IF(M3171&lt;&gt;"Minor",0,IF(COUNTIFS($A$2:$A3171,$A3171,$D$2:$D3171,$D3171,$M$2:$M3171,"Minor")=1,1,0))</f>
        <v>0</v>
      </c>
    </row>
    <row r="3172">
      <c r="A3172" t="inlineStr">
        <is>
          <t xml:space="preserve">9a175f97e92a638a5697307799ea3b8b8f419aac</t>
        </is>
      </c>
      <c r="B3172" t="inlineStr">
        <is>
          <t xml:space="preserve">The Miracle Heiress</t>
        </is>
      </c>
      <c r="C3172" t="inlineStr">
        <is>
          <t xml:space="preserve">Die Wundererbin</t>
        </is>
      </c>
      <c r="D3172" t="inlineStr">
        <is>
          <t xml:space="preserve">cd82449939b93ee759d40cafa8bedc134b742bcc</t>
        </is>
      </c>
      <c r="E3172" t="inlineStr">
        <is>
          <t xml:space="preserve">Episode 119: Aurora Wird Lucys Assistentin</t>
        </is>
      </c>
      <c r="F3172">
        <v>119</v>
      </c>
      <c r="G3172" t="inlineStr">
        <is>
          <t xml:space="preserve">11:50-11:51</t>
        </is>
      </c>
      <c r="H3172" t="inlineStr">
        <is>
          <t xml:space="preserve">Resolved</t>
        </is>
      </c>
      <c r="I3172" t="inlineStr">
        <is>
          <t xml:space="preserve">Remarks: [Audio Quality]
Line from script:
"„Gib alles, Lucy!“"
-----
Note (if required): The tone change sounds slightly clipped in the audio.</t>
        </is>
      </c>
      <c r="J3172" t="inlineStr">
        <is>
          <t xml:space="preserve">VOA</t>
        </is>
      </c>
      <c r="K3172" t="inlineStr">
        <is>
          <t xml:space="preserve">Audio quality</t>
        </is>
      </c>
      <c r="L3172" t="inlineStr">
        <is>
          <t xml:space="preserve">Audio quality</t>
        </is>
      </c>
      <c r="M3172" t="str">
        <f>IFERROR(IF(VLOOKUP(L3172,'Quantification'!$A:$B,2,FALSE)&amp;""="","Unclassified",VLOOKUP(L3172,'Quantification'!$A:$B,2,FALSE)),"Unclassified")</f>
        <v>Major</v>
      </c>
      <c r="N3172" t="inlineStr">
        <is>
          <t xml:space="preserve">con-khera.mirjam@pocketfm.com</t>
        </is>
      </c>
      <c r="O3172" t="inlineStr">
        <is>
          <t xml:space="preserve">Raw under QC</t>
        </is>
      </c>
      <c r="P3172" t="str">
        <f>IF(OR(O3172="Issues found in master",O3172="Final master"),"Master",IF(OR(O3172="Ready for Master",O3172="Issues found in raw",O3172="Raw under QC",O3172="Issues resolved in raw"),"Raw","-"))</f>
        <v>Raw</v>
      </c>
      <c r="Q3172" s="13">
        <v>46261.15277777778</v>
      </c>
      <c r="R3172" t="inlineStr">
        <is>
          <t xml:space="preserve">2026-08 (Aug)</t>
        </is>
      </c>
      <c r="S3172">
        <f>IF(M3172="Not an error",0,IF(COUNTIFS($A$2:$A3172,$A3172,$D$2:$D3172,$D3172,$M$2:$M3172,"&lt;&gt;Not an error")=1,1,0))</f>
        <v>0</v>
      </c>
      <c r="T3172">
        <f>IF(M3172&lt;&gt;"Major",0,IF(COUNTIFS($A$2:$A3172,$A3172,$D$2:$D3172,$D3172,$M$2:$M3172,"Major")=1,1,0))</f>
        <v>0</v>
      </c>
      <c r="U3172">
        <f>IF(M3172&lt;&gt;"Minor",0,IF(COUNTIFS($A$2:$A3172,$A3172,$D$2:$D3172,$D3172,$M$2:$M3172,"Minor")=1,1,0))</f>
        <v>0</v>
      </c>
    </row>
    <row r="3173">
      <c r="A3173" t="inlineStr">
        <is>
          <t xml:space="preserve">9a175f97e92a638a5697307799ea3b8b8f419aac</t>
        </is>
      </c>
      <c r="B3173" t="inlineStr">
        <is>
          <t xml:space="preserve">The Miracle Heiress</t>
        </is>
      </c>
      <c r="C3173" t="inlineStr">
        <is>
          <t xml:space="preserve">Die Wundererbin</t>
        </is>
      </c>
      <c r="D3173" t="inlineStr">
        <is>
          <t xml:space="preserve">2fcaec6cc468d45b47bc29df93edb901360ab180</t>
        </is>
      </c>
      <c r="E3173" t="inlineStr">
        <is>
          <t xml:space="preserve">Episode 120: Harrison Kehrt Nach Hause Zurück</t>
        </is>
      </c>
      <c r="F3173">
        <v>120</v>
      </c>
      <c r="G3173" t="inlineStr">
        <is>
          <t xml:space="preserve">0:00-0:09</t>
        </is>
      </c>
      <c r="H3173" t="inlineStr">
        <is>
          <t xml:space="preserve">Resolved</t>
        </is>
      </c>
      <c r="I3173" t="inlineStr">
        <is>
          <t xml:space="preserve">Remarks: [Script Error]
Line from script:
"â€žHey, ich schaffe es heute Abend nicht zum Essenâ€œ, sagte sie. â€žUnd in den nÃ¤chsten Tagen komme ich vielleicht spÃ¤t nach Hause.â€œ"
-----
Note (if required): Missing setup / transition. The scene needs a clear introduction before this line. Suggested: â€œNachdem Aurora Damien geschrieben hatte, rief sie ihre Mutter an.â€_x009d_</t>
        </is>
      </c>
      <c r="J3173" t="inlineStr">
        <is>
          <t xml:space="preserve">VOA</t>
        </is>
      </c>
      <c r="K3173" t="inlineStr">
        <is>
          <t xml:space="preserve">Script Error</t>
        </is>
      </c>
      <c r="L3173" t="inlineStr">
        <is>
          <t xml:space="preserve">Script error</t>
        </is>
      </c>
      <c r="M3173" t="str">
        <f>IFERROR(IF(VLOOKUP(L3173,'Quantification'!$A:$B,2,FALSE)&amp;""="","Unclassified",VLOOKUP(L3173,'Quantification'!$A:$B,2,FALSE)),"Unclassified")</f>
        <v>Major</v>
      </c>
      <c r="N3173" t="inlineStr">
        <is>
          <t xml:space="preserve">con-khera.mirjam@pocketfm.com</t>
        </is>
      </c>
      <c r="O3173" t="inlineStr">
        <is>
          <t xml:space="preserve">Issues found in raw</t>
        </is>
      </c>
      <c r="P3173" t="str">
        <f>IF(OR(O3173="Issues found in master",O3173="Final master"),"Master",IF(OR(O3173="Ready for Master",O3173="Issues found in raw",O3173="Raw under QC",O3173="Issues resolved in raw"),"Raw","-"))</f>
        <v>Raw</v>
      </c>
      <c r="Q3173" s="13">
        <v>46261.15277777778</v>
      </c>
      <c r="R3173" t="inlineStr">
        <is>
          <t xml:space="preserve">2026-08 (Aug)</t>
        </is>
      </c>
      <c r="S3173">
        <f>IF(M3173="Not an error",0,IF(COUNTIFS($A$2:$A3173,$A3173,$D$2:$D3173,$D3173,$M$2:$M3173,"&lt;&gt;Not an error")=1,1,0))</f>
        <v>1</v>
      </c>
      <c r="T3173">
        <f>IF(M3173&lt;&gt;"Major",0,IF(COUNTIFS($A$2:$A3173,$A3173,$D$2:$D3173,$D3173,$M$2:$M3173,"Major")=1,1,0))</f>
        <v>1</v>
      </c>
      <c r="U3173">
        <f>IF(M3173&lt;&gt;"Minor",0,IF(COUNTIFS($A$2:$A3173,$A3173,$D$2:$D3173,$D3173,$M$2:$M3173,"Minor")=1,1,0))</f>
        <v>0</v>
      </c>
    </row>
    <row r="3174">
      <c r="A3174" t="inlineStr">
        <is>
          <t xml:space="preserve">9a175f97e92a638a5697307799ea3b8b8f419aac</t>
        </is>
      </c>
      <c r="B3174" t="inlineStr">
        <is>
          <t xml:space="preserve">The Miracle Heiress</t>
        </is>
      </c>
      <c r="C3174" t="inlineStr">
        <is>
          <t xml:space="preserve">Die Wundererbin</t>
        </is>
      </c>
      <c r="D3174" t="inlineStr">
        <is>
          <t xml:space="preserve">2fcaec6cc468d45b47bc29df93edb901360ab180</t>
        </is>
      </c>
      <c r="E3174" t="inlineStr">
        <is>
          <t xml:space="preserve">Episode 120: Harrison Kehrt Nach Hause Zurück</t>
        </is>
      </c>
      <c r="F3174">
        <v>120</v>
      </c>
      <c r="G3174" t="inlineStr">
        <is>
          <t xml:space="preserve">1:09-1:14</t>
        </is>
      </c>
      <c r="H3174" t="inlineStr">
        <is>
          <t xml:space="preserve">Resolved</t>
        </is>
      </c>
      <c r="I3174" t="inlineStr">
        <is>
          <t xml:space="preserve">Remarks: [Script Error]
Line from script:
"In der Sekunde, in der sie das GesprÃ¤ch beendete, summte ihr Telefon erneut."
-----
Note (if required): Clarity issue. â€œIhr Telefonâ€_x009d_ is ambiguous here and can make it sound as if Auroraâ€™s phone is ringing again, although Seraphinaâ€™s phone is meant. Suggested: â€œIn der Sekunde, in der Seraphina das GesprÃ¤ch beendete, summte ihr Telefon erneut.â€_x009d_</t>
        </is>
      </c>
      <c r="J3174" t="inlineStr">
        <is>
          <t xml:space="preserve">VOA</t>
        </is>
      </c>
      <c r="K3174" t="inlineStr">
        <is>
          <t xml:space="preserve">Script Error</t>
        </is>
      </c>
      <c r="L3174" t="inlineStr">
        <is>
          <t xml:space="preserve">Script error</t>
        </is>
      </c>
      <c r="M3174" t="str">
        <f>IFERROR(IF(VLOOKUP(L3174,'Quantification'!$A:$B,2,FALSE)&amp;""="","Unclassified",VLOOKUP(L3174,'Quantification'!$A:$B,2,FALSE)),"Unclassified")</f>
        <v>Major</v>
      </c>
      <c r="N3174" t="inlineStr">
        <is>
          <t xml:space="preserve">con-khera.mirjam@pocketfm.com</t>
        </is>
      </c>
      <c r="O3174" t="inlineStr">
        <is>
          <t xml:space="preserve">Issues found in raw</t>
        </is>
      </c>
      <c r="P3174" t="str">
        <f>IF(OR(O3174="Issues found in master",O3174="Final master"),"Master",IF(OR(O3174="Ready for Master",O3174="Issues found in raw",O3174="Raw under QC",O3174="Issues resolved in raw"),"Raw","-"))</f>
        <v>Raw</v>
      </c>
      <c r="Q3174" s="13">
        <v>46261.15277777778</v>
      </c>
      <c r="R3174" t="inlineStr">
        <is>
          <t xml:space="preserve">2026-08 (Aug)</t>
        </is>
      </c>
      <c r="S3174">
        <f>IF(M3174="Not an error",0,IF(COUNTIFS($A$2:$A3174,$A3174,$D$2:$D3174,$D3174,$M$2:$M3174,"&lt;&gt;Not an error")=1,1,0))</f>
        <v>0</v>
      </c>
      <c r="T3174">
        <f>IF(M3174&lt;&gt;"Major",0,IF(COUNTIFS($A$2:$A3174,$A3174,$D$2:$D3174,$D3174,$M$2:$M3174,"Major")=1,1,0))</f>
        <v>0</v>
      </c>
      <c r="U3174">
        <f>IF(M3174&lt;&gt;"Minor",0,IF(COUNTIFS($A$2:$A3174,$A3174,$D$2:$D3174,$D3174,$M$2:$M3174,"Minor")=1,1,0))</f>
        <v>0</v>
      </c>
    </row>
    <row r="3175">
      <c r="A3175" t="inlineStr">
        <is>
          <t xml:space="preserve">9a175f97e92a638a5697307799ea3b8b8f419aac</t>
        </is>
      </c>
      <c r="B3175" t="inlineStr">
        <is>
          <t xml:space="preserve">The Miracle Heiress</t>
        </is>
      </c>
      <c r="C3175" t="inlineStr">
        <is>
          <t xml:space="preserve">Die Wundererbin</t>
        </is>
      </c>
      <c r="D3175" t="inlineStr">
        <is>
          <t xml:space="preserve">2fcaec6cc468d45b47bc29df93edb901360ab180</t>
        </is>
      </c>
      <c r="E3175" t="inlineStr">
        <is>
          <t xml:space="preserve">Episode 120: Harrison Kehrt Nach Hause Zurück</t>
        </is>
      </c>
      <c r="F3175">
        <v>120</v>
      </c>
      <c r="G3175" t="inlineStr">
        <is>
          <t xml:space="preserve">1:24-1:27</t>
        </is>
      </c>
      <c r="H3175" t="inlineStr">
        <is>
          <t xml:space="preserve">Resolved</t>
        </is>
      </c>
      <c r="I3175" t="inlineStr">
        <is>
          <t xml:space="preserve">Remarks: [Script Error]
Line from script:
"Ich habe dir doch gesagt, dass du eine neue Schwester kennenlernen musst."
-----
Note (if required): Awkward phrasing. â€œEine neue Schwesterâ€_x009d_ sounds unnatural here. Suggested: â€œIch habe dir doch gesagt, dass du deine neue Schwester kennenlernen musst.â€_x009d_</t>
        </is>
      </c>
      <c r="J3175" t="inlineStr">
        <is>
          <t xml:space="preserve">VOA</t>
        </is>
      </c>
      <c r="K3175" t="inlineStr">
        <is>
          <t xml:space="preserve">Script Error</t>
        </is>
      </c>
      <c r="L3175" t="inlineStr">
        <is>
          <t xml:space="preserve">Script error</t>
        </is>
      </c>
      <c r="M3175" t="str">
        <f>IFERROR(IF(VLOOKUP(L3175,'Quantification'!$A:$B,2,FALSE)&amp;""="","Unclassified",VLOOKUP(L3175,'Quantification'!$A:$B,2,FALSE)),"Unclassified")</f>
        <v>Major</v>
      </c>
      <c r="N3175" t="inlineStr">
        <is>
          <t xml:space="preserve">con-khera.mirjam@pocketfm.com</t>
        </is>
      </c>
      <c r="O3175" t="inlineStr">
        <is>
          <t xml:space="preserve">Issues found in raw</t>
        </is>
      </c>
      <c r="P3175" t="str">
        <f>IF(OR(O3175="Issues found in master",O3175="Final master"),"Master",IF(OR(O3175="Ready for Master",O3175="Issues found in raw",O3175="Raw under QC",O3175="Issues resolved in raw"),"Raw","-"))</f>
        <v>Raw</v>
      </c>
      <c r="Q3175" s="13">
        <v>46261.15277777778</v>
      </c>
      <c r="R3175" t="inlineStr">
        <is>
          <t xml:space="preserve">2026-08 (Aug)</t>
        </is>
      </c>
      <c r="S3175">
        <f>IF(M3175="Not an error",0,IF(COUNTIFS($A$2:$A3175,$A3175,$D$2:$D3175,$D3175,$M$2:$M3175,"&lt;&gt;Not an error")=1,1,0))</f>
        <v>0</v>
      </c>
      <c r="T3175">
        <f>IF(M3175&lt;&gt;"Major",0,IF(COUNTIFS($A$2:$A3175,$A3175,$D$2:$D3175,$D3175,$M$2:$M3175,"Major")=1,1,0))</f>
        <v>0</v>
      </c>
      <c r="U3175">
        <f>IF(M3175&lt;&gt;"Minor",0,IF(COUNTIFS($A$2:$A3175,$A3175,$D$2:$D3175,$D3175,$M$2:$M3175,"Minor")=1,1,0))</f>
        <v>0</v>
      </c>
    </row>
    <row r="3176">
      <c r="A3176" t="inlineStr">
        <is>
          <t xml:space="preserve">9a175f97e92a638a5697307799ea3b8b8f419aac</t>
        </is>
      </c>
      <c r="B3176" t="inlineStr">
        <is>
          <t xml:space="preserve">The Miracle Heiress</t>
        </is>
      </c>
      <c r="C3176" t="inlineStr">
        <is>
          <t xml:space="preserve">Die Wundererbin</t>
        </is>
      </c>
      <c r="D3176" t="inlineStr">
        <is>
          <t xml:space="preserve">2fcaec6cc468d45b47bc29df93edb901360ab180</t>
        </is>
      </c>
      <c r="E3176" t="inlineStr">
        <is>
          <t xml:space="preserve">Episode 120: Harrison Kehrt Nach Hause Zurück</t>
        </is>
      </c>
      <c r="F3176">
        <v>120</v>
      </c>
      <c r="G3176" t="inlineStr">
        <is>
          <t xml:space="preserve">7:26-7:31</t>
        </is>
      </c>
      <c r="H3176" t="inlineStr">
        <is>
          <t xml:space="preserve">Resolved</t>
        </is>
      </c>
      <c r="I3176" t="inlineStr">
        <is>
          <t xml:space="preserve">Remarks: [Script Error]
Line from script:
"Ein Name fiel ihm ein. â€žAurora.â€œ"
-----
Note (if required): Awkward / illogical phrasing. It sounds strange that Steven has to â€œrememberâ€_x009d_ his own daughterâ€™s name. Suggested: â€œEr dachte an seine Tochter. â€žAurora.â€œâ€_x009d_</t>
        </is>
      </c>
      <c r="J3176" t="inlineStr">
        <is>
          <t xml:space="preserve">VOA</t>
        </is>
      </c>
      <c r="K3176" t="inlineStr">
        <is>
          <t xml:space="preserve">Script Error</t>
        </is>
      </c>
      <c r="L3176" t="inlineStr">
        <is>
          <t xml:space="preserve">Script error</t>
        </is>
      </c>
      <c r="M3176" t="str">
        <f>IFERROR(IF(VLOOKUP(L3176,'Quantification'!$A:$B,2,FALSE)&amp;""="","Unclassified",VLOOKUP(L3176,'Quantification'!$A:$B,2,FALSE)),"Unclassified")</f>
        <v>Major</v>
      </c>
      <c r="N3176" t="inlineStr">
        <is>
          <t xml:space="preserve">con-khera.mirjam@pocketfm.com</t>
        </is>
      </c>
      <c r="O3176" t="inlineStr">
        <is>
          <t xml:space="preserve">Issues found in raw</t>
        </is>
      </c>
      <c r="P3176" t="str">
        <f>IF(OR(O3176="Issues found in master",O3176="Final master"),"Master",IF(OR(O3176="Ready for Master",O3176="Issues found in raw",O3176="Raw under QC",O3176="Issues resolved in raw"),"Raw","-"))</f>
        <v>Raw</v>
      </c>
      <c r="Q3176" s="13">
        <v>46261.15277777778</v>
      </c>
      <c r="R3176" t="inlineStr">
        <is>
          <t xml:space="preserve">2026-08 (Aug)</t>
        </is>
      </c>
      <c r="S3176">
        <f>IF(M3176="Not an error",0,IF(COUNTIFS($A$2:$A3176,$A3176,$D$2:$D3176,$D3176,$M$2:$M3176,"&lt;&gt;Not an error")=1,1,0))</f>
        <v>0</v>
      </c>
      <c r="T3176">
        <f>IF(M3176&lt;&gt;"Major",0,IF(COUNTIFS($A$2:$A3176,$A3176,$D$2:$D3176,$D3176,$M$2:$M3176,"Major")=1,1,0))</f>
        <v>0</v>
      </c>
      <c r="U3176">
        <f>IF(M3176&lt;&gt;"Minor",0,IF(COUNTIFS($A$2:$A3176,$A3176,$D$2:$D3176,$D3176,$M$2:$M3176,"Minor")=1,1,0))</f>
        <v>0</v>
      </c>
    </row>
    <row r="3177">
      <c r="A3177" t="inlineStr">
        <is>
          <t xml:space="preserve">9a175f97e92a638a5697307799ea3b8b8f419aac</t>
        </is>
      </c>
      <c r="B3177" t="inlineStr">
        <is>
          <t xml:space="preserve">The Miracle Heiress</t>
        </is>
      </c>
      <c r="C3177" t="inlineStr">
        <is>
          <t xml:space="preserve">Die Wundererbin</t>
        </is>
      </c>
      <c r="D3177" t="inlineStr">
        <is>
          <t xml:space="preserve">2fcaec6cc468d45b47bc29df93edb901360ab180</t>
        </is>
      </c>
      <c r="E3177" t="inlineStr">
        <is>
          <t xml:space="preserve">Episode 120: Harrison Kehrt Nach Hause Zurück</t>
        </is>
      </c>
      <c r="F3177">
        <v>120</v>
      </c>
      <c r="G3177" t="inlineStr">
        <is>
          <t xml:space="preserve">14:01-14:12</t>
        </is>
      </c>
      <c r="H3177" t="inlineStr">
        <is>
          <t xml:space="preserve">Resolved</t>
        </is>
      </c>
      <c r="I3177" t="inlineStr">
        <is>
          <t xml:space="preserve">Remarks: [Script Error]
Line from script:
"WÃ¼rde Harrison es sich zur Aufgabe machen, seine Schwester bei dem Wettbewerb zu sehen? Und wie wÃ¼rde Aurora es inmitten all dessen schaffen, Lucy zum Sieg zu verhelfen?"
-----
Note (if required): Cliffhanger / transition issue. These questions jump too abruptly from the lab sequence to Harrison, the competition, and Lucy. Suggested: â€œWÃ¤hrend Aurora bis spÃ¤t in die Nacht arbeitete, blieb eine andere Frage offen: WÃ¼rde Harrison tatsÃ¤chlich beim Wettbewerb auftauchen? Und wÃ¼rde Aurora rechtzeitig fertig werden, um Lucy dort noch helfen zu kÃ¶nnen?â€_x009d_</t>
        </is>
      </c>
      <c r="J3177" t="inlineStr">
        <is>
          <t xml:space="preserve">VOA</t>
        </is>
      </c>
      <c r="K3177" t="inlineStr">
        <is>
          <t xml:space="preserve">Script Error</t>
        </is>
      </c>
      <c r="L3177" t="inlineStr">
        <is>
          <t xml:space="preserve">Script error</t>
        </is>
      </c>
      <c r="M3177" t="str">
        <f>IFERROR(IF(VLOOKUP(L3177,'Quantification'!$A:$B,2,FALSE)&amp;""="","Unclassified",VLOOKUP(L3177,'Quantification'!$A:$B,2,FALSE)),"Unclassified")</f>
        <v>Major</v>
      </c>
      <c r="N3177" t="inlineStr">
        <is>
          <t xml:space="preserve">con-khera.mirjam@pocketfm.com</t>
        </is>
      </c>
      <c r="O3177" t="inlineStr">
        <is>
          <t xml:space="preserve">Issues found in raw</t>
        </is>
      </c>
      <c r="P3177" t="str">
        <f>IF(OR(O3177="Issues found in master",O3177="Final master"),"Master",IF(OR(O3177="Ready for Master",O3177="Issues found in raw",O3177="Raw under QC",O3177="Issues resolved in raw"),"Raw","-"))</f>
        <v>Raw</v>
      </c>
      <c r="Q3177" s="13">
        <v>46261.15277777778</v>
      </c>
      <c r="R3177" t="inlineStr">
        <is>
          <t xml:space="preserve">2026-08 (Aug)</t>
        </is>
      </c>
      <c r="S3177">
        <f>IF(M3177="Not an error",0,IF(COUNTIFS($A$2:$A3177,$A3177,$D$2:$D3177,$D3177,$M$2:$M3177,"&lt;&gt;Not an error")=1,1,0))</f>
        <v>0</v>
      </c>
      <c r="T3177">
        <f>IF(M3177&lt;&gt;"Major",0,IF(COUNTIFS($A$2:$A3177,$A3177,$D$2:$D3177,$D3177,$M$2:$M3177,"Major")=1,1,0))</f>
        <v>0</v>
      </c>
      <c r="U3177">
        <f>IF(M3177&lt;&gt;"Minor",0,IF(COUNTIFS($A$2:$A3177,$A3177,$D$2:$D3177,$D3177,$M$2:$M3177,"Minor")=1,1,0))</f>
        <v>0</v>
      </c>
    </row>
    <row r="3178">
      <c r="A3178" t="inlineStr">
        <is>
          <t xml:space="preserve">9a175f97e92a638a5697307799ea3b8b8f419aac</t>
        </is>
      </c>
      <c r="B3178" t="inlineStr">
        <is>
          <t xml:space="preserve">The Miracle Heiress</t>
        </is>
      </c>
      <c r="C3178" t="inlineStr">
        <is>
          <t xml:space="preserve">Die Wundererbin</t>
        </is>
      </c>
      <c r="D3178" t="inlineStr">
        <is>
          <t xml:space="preserve">033523eb0ac1d99377d9b76c7e25a620bab53db6</t>
        </is>
      </c>
      <c r="E3178" t="inlineStr">
        <is>
          <t xml:space="preserve">Episode 121: Auroras Erstaunliche Idee</t>
        </is>
      </c>
      <c r="F3178">
        <v>121</v>
      </c>
      <c r="G3178" t="inlineStr">
        <is>
          <t xml:space="preserve">3:15-3:21</t>
        </is>
      </c>
      <c r="H3178" t="inlineStr">
        <is>
          <t xml:space="preserve">Resolved</t>
        </is>
      </c>
      <c r="I3178" t="inlineStr">
        <is>
          <t xml:space="preserve">Remarks: [Script Error]
Line from script:
"â€žSie haben keine Ahnung, mein Herr, wie sehr sich FrÃ¤ulein Nadja auf Ihre Heimkehr gefreut hat.â€œ"
-----
Note (if required): Localization / form of address issue. â€œFrÃ¤uleinâ€_x009d_ sounds outdated and unnatural in this context. Suggested: â€œSie haben keine Ahnung, Sir, wie sehr sich Miss Nadja auf Ihre Heimkehr gefreut hat.â€_x009d_</t>
        </is>
      </c>
      <c r="J3178" t="inlineStr">
        <is>
          <t xml:space="preserve">VOA</t>
        </is>
      </c>
      <c r="K3178" t="inlineStr">
        <is>
          <t xml:space="preserve">Script Error</t>
        </is>
      </c>
      <c r="L3178" t="inlineStr">
        <is>
          <t xml:space="preserve">Script error</t>
        </is>
      </c>
      <c r="M3178" t="str">
        <f>IFERROR(IF(VLOOKUP(L3178,'Quantification'!$A:$B,2,FALSE)&amp;""="","Unclassified",VLOOKUP(L3178,'Quantification'!$A:$B,2,FALSE)),"Unclassified")</f>
        <v>Major</v>
      </c>
      <c r="N3178" t="inlineStr">
        <is>
          <t xml:space="preserve">con-khera.mirjam@pocketfm.com</t>
        </is>
      </c>
      <c r="O3178" t="inlineStr">
        <is>
          <t xml:space="preserve">Issues found in raw</t>
        </is>
      </c>
      <c r="P3178" t="str">
        <f>IF(OR(O3178="Issues found in master",O3178="Final master"),"Master",IF(OR(O3178="Ready for Master",O3178="Issues found in raw",O3178="Raw under QC",O3178="Issues resolved in raw"),"Raw","-"))</f>
        <v>Raw</v>
      </c>
      <c r="Q3178" s="13">
        <v>46261.15277777778</v>
      </c>
      <c r="R3178" t="inlineStr">
        <is>
          <t xml:space="preserve">2026-08 (Aug)</t>
        </is>
      </c>
      <c r="S3178">
        <f>IF(M3178="Not an error",0,IF(COUNTIFS($A$2:$A3178,$A3178,$D$2:$D3178,$D3178,$M$2:$M3178,"&lt;&gt;Not an error")=1,1,0))</f>
        <v>1</v>
      </c>
      <c r="T3178">
        <f>IF(M3178&lt;&gt;"Major",0,IF(COUNTIFS($A$2:$A3178,$A3178,$D$2:$D3178,$D3178,$M$2:$M3178,"Major")=1,1,0))</f>
        <v>1</v>
      </c>
      <c r="U3178">
        <f>IF(M3178&lt;&gt;"Minor",0,IF(COUNTIFS($A$2:$A3178,$A3178,$D$2:$D3178,$D3178,$M$2:$M3178,"Minor")=1,1,0))</f>
        <v>0</v>
      </c>
    </row>
    <row r="3179">
      <c r="A3179" t="inlineStr">
        <is>
          <t xml:space="preserve">9a175f97e92a638a5697307799ea3b8b8f419aac</t>
        </is>
      </c>
      <c r="B3179" t="inlineStr">
        <is>
          <t xml:space="preserve">The Miracle Heiress</t>
        </is>
      </c>
      <c r="C3179" t="inlineStr">
        <is>
          <t xml:space="preserve">Die Wundererbin</t>
        </is>
      </c>
      <c r="D3179" t="inlineStr">
        <is>
          <t xml:space="preserve">9c3db1428d0165cb9dc551f0037facd314b582a0</t>
        </is>
      </c>
      <c r="E3179" t="inlineStr">
        <is>
          <t xml:space="preserve">Episode 122: Notstart</t>
        </is>
      </c>
      <c r="F3179">
        <v>122</v>
      </c>
      <c r="G3179" t="inlineStr">
        <is>
          <t xml:space="preserve">0:04-0:08</t>
        </is>
      </c>
      <c r="H3179" t="inlineStr">
        <is>
          <t xml:space="preserve">Resolved</t>
        </is>
      </c>
      <c r="I3179" t="inlineStr">
        <is>
          <t xml:space="preserve">Remarks: [Script Error]
Line from script:
"Harrison sah sie an und antwortete ruhig: â€žJa.â€œ"
-----
Note (if required): Clarity issue. Since this is at the beginning of the episode, the scene should briefly clarify that Harrison is speaking to Nadja. Suggested: â€œHarrison sah Nadja an und antwortete ruhig: â€˜Ja.â€™â€_x009d_</t>
        </is>
      </c>
      <c r="J3179" t="inlineStr">
        <is>
          <t xml:space="preserve">VOA</t>
        </is>
      </c>
      <c r="K3179" t="inlineStr">
        <is>
          <t xml:space="preserve">Script Error</t>
        </is>
      </c>
      <c r="L3179" t="inlineStr">
        <is>
          <t xml:space="preserve">Script error</t>
        </is>
      </c>
      <c r="M3179" t="str">
        <f>IFERROR(IF(VLOOKUP(L3179,'Quantification'!$A:$B,2,FALSE)&amp;""="","Unclassified",VLOOKUP(L3179,'Quantification'!$A:$B,2,FALSE)),"Unclassified")</f>
        <v>Major</v>
      </c>
      <c r="N3179" t="inlineStr">
        <is>
          <t xml:space="preserve">con-khera.mirjam@pocketfm.com</t>
        </is>
      </c>
      <c r="O3179" t="inlineStr">
        <is>
          <t xml:space="preserve">Issues found in raw</t>
        </is>
      </c>
      <c r="P3179" t="str">
        <f>IF(OR(O3179="Issues found in master",O3179="Final master"),"Master",IF(OR(O3179="Ready for Master",O3179="Issues found in raw",O3179="Raw under QC",O3179="Issues resolved in raw"),"Raw","-"))</f>
        <v>Raw</v>
      </c>
      <c r="Q3179" s="13">
        <v>46261.15277777778</v>
      </c>
      <c r="R3179" t="inlineStr">
        <is>
          <t xml:space="preserve">2026-08 (Aug)</t>
        </is>
      </c>
      <c r="S3179">
        <f>IF(M3179="Not an error",0,IF(COUNTIFS($A$2:$A3179,$A3179,$D$2:$D3179,$D3179,$M$2:$M3179,"&lt;&gt;Not an error")=1,1,0))</f>
        <v>1</v>
      </c>
      <c r="T3179">
        <f>IF(M3179&lt;&gt;"Major",0,IF(COUNTIFS($A$2:$A3179,$A3179,$D$2:$D3179,$D3179,$M$2:$M3179,"Major")=1,1,0))</f>
        <v>1</v>
      </c>
      <c r="U3179">
        <f>IF(M3179&lt;&gt;"Minor",0,IF(COUNTIFS($A$2:$A3179,$A3179,$D$2:$D3179,$D3179,$M$2:$M3179,"Minor")=1,1,0))</f>
        <v>0</v>
      </c>
    </row>
    <row r="3180">
      <c r="A3180" t="inlineStr">
        <is>
          <t xml:space="preserve">9a175f97e92a638a5697307799ea3b8b8f419aac</t>
        </is>
      </c>
      <c r="B3180" t="inlineStr">
        <is>
          <t xml:space="preserve">The Miracle Heiress</t>
        </is>
      </c>
      <c r="C3180" t="inlineStr">
        <is>
          <t xml:space="preserve">Die Wundererbin</t>
        </is>
      </c>
      <c r="D3180" t="inlineStr">
        <is>
          <t xml:space="preserve">9c3db1428d0165cb9dc551f0037facd314b582a0</t>
        </is>
      </c>
      <c r="E3180" t="inlineStr">
        <is>
          <t xml:space="preserve">Episode 122: Notstart</t>
        </is>
      </c>
      <c r="F3180">
        <v>122</v>
      </c>
      <c r="G3180" t="inlineStr">
        <is>
          <t xml:space="preserve">2:09-2:15</t>
        </is>
      </c>
      <c r="H3180" t="inlineStr">
        <is>
          <t xml:space="preserve">Resolved</t>
        </is>
      </c>
      <c r="I3180" t="inlineStr">
        <is>
          <t xml:space="preserve">Remarks: [Script Error]
Line from script:
"â€žHallo zusammen, ich bin Lucy Jones, eine Designerin bei Blackwell Mode.â€œ"
-----
Note (if required): Localization issue. Company names should remain localized in English. Suggested: â€œHallo zusammen, ich bin Lucy Jones, eine Designerin bei Blackwell Fashion.â€_x009d_</t>
        </is>
      </c>
      <c r="J3180" t="inlineStr">
        <is>
          <t xml:space="preserve">VOA</t>
        </is>
      </c>
      <c r="K3180" t="inlineStr">
        <is>
          <t xml:space="preserve">Script Error</t>
        </is>
      </c>
      <c r="L3180" t="inlineStr">
        <is>
          <t xml:space="preserve">Script error</t>
        </is>
      </c>
      <c r="M3180" t="str">
        <f>IFERROR(IF(VLOOKUP(L3180,'Quantification'!$A:$B,2,FALSE)&amp;""="","Unclassified",VLOOKUP(L3180,'Quantification'!$A:$B,2,FALSE)),"Unclassified")</f>
        <v>Major</v>
      </c>
      <c r="N3180" t="inlineStr">
        <is>
          <t xml:space="preserve">con-khera.mirjam@pocketfm.com</t>
        </is>
      </c>
      <c r="O3180" t="inlineStr">
        <is>
          <t xml:space="preserve">Issues found in raw</t>
        </is>
      </c>
      <c r="P3180" t="str">
        <f>IF(OR(O3180="Issues found in master",O3180="Final master"),"Master",IF(OR(O3180="Ready for Master",O3180="Issues found in raw",O3180="Raw under QC",O3180="Issues resolved in raw"),"Raw","-"))</f>
        <v>Raw</v>
      </c>
      <c r="Q3180" s="13">
        <v>46261.15277777778</v>
      </c>
      <c r="R3180" t="inlineStr">
        <is>
          <t xml:space="preserve">2026-08 (Aug)</t>
        </is>
      </c>
      <c r="S3180">
        <f>IF(M3180="Not an error",0,IF(COUNTIFS($A$2:$A3180,$A3180,$D$2:$D3180,$D3180,$M$2:$M3180,"&lt;&gt;Not an error")=1,1,0))</f>
        <v>0</v>
      </c>
      <c r="T3180">
        <f>IF(M3180&lt;&gt;"Major",0,IF(COUNTIFS($A$2:$A3180,$A3180,$D$2:$D3180,$D3180,$M$2:$M3180,"Major")=1,1,0))</f>
        <v>0</v>
      </c>
      <c r="U3180">
        <f>IF(M3180&lt;&gt;"Minor",0,IF(COUNTIFS($A$2:$A3180,$A3180,$D$2:$D3180,$D3180,$M$2:$M3180,"Minor")=1,1,0))</f>
        <v>0</v>
      </c>
    </row>
    <row r="3181">
      <c r="A3181" t="inlineStr">
        <is>
          <t xml:space="preserve">9a175f97e92a638a5697307799ea3b8b8f419aac</t>
        </is>
      </c>
      <c r="B3181" t="inlineStr">
        <is>
          <t xml:space="preserve">The Miracle Heiress</t>
        </is>
      </c>
      <c r="C3181" t="inlineStr">
        <is>
          <t xml:space="preserve">Die Wundererbin</t>
        </is>
      </c>
      <c r="D3181" t="inlineStr">
        <is>
          <t xml:space="preserve">9c3db1428d0165cb9dc551f0037facd314b582a0</t>
        </is>
      </c>
      <c r="E3181" t="inlineStr">
        <is>
          <t xml:space="preserve">Episode 122: Notstart</t>
        </is>
      </c>
      <c r="F3181">
        <v>122</v>
      </c>
      <c r="G3181" t="inlineStr">
        <is>
          <t xml:space="preserve">2:28-2:34</t>
        </is>
      </c>
      <c r="H3181" t="inlineStr">
        <is>
          <t xml:space="preserve">Resolved</t>
        </is>
      </c>
      <c r="I3181" t="inlineStr">
        <is>
          <t xml:space="preserve">Es war Lucys erstes Mal vor der Kamera. Sie war etwas nervös, aber ein kurzes, beruhigendes Nicken von Aurohra war alles, was sie brauchte. Daraufhin lächelte sie und begrüßte das Publikum. „Und hallo, ich bin der Designer Stuart“, fügte er hinzu und winkte in die Kamera.</t>
        </is>
      </c>
      <c r="J3181" t="inlineStr">
        <is>
          <t xml:space="preserve">VOA</t>
        </is>
      </c>
      <c r="K3181" t="inlineStr">
        <is>
          <t xml:space="preserve">Script Error</t>
        </is>
      </c>
      <c r="L3181" t="inlineStr">
        <is>
          <t xml:space="preserve">Script error</t>
        </is>
      </c>
      <c r="M3181" t="str">
        <f>IFERROR(IF(VLOOKUP(L3181,'Quantification'!$A:$B,2,FALSE)&amp;""="","Unclassified",VLOOKUP(L3181,'Quantification'!$A:$B,2,FALSE)),"Unclassified")</f>
        <v>Major</v>
      </c>
      <c r="N3181" t="inlineStr">
        <is>
          <t xml:space="preserve">con-khera.mirjam@pocketfm.com</t>
        </is>
      </c>
      <c r="O3181" t="inlineStr">
        <is>
          <t xml:space="preserve">Issues found in raw</t>
        </is>
      </c>
      <c r="P3181" t="str">
        <f>IF(OR(O3181="Issues found in master",O3181="Final master"),"Master",IF(OR(O3181="Ready for Master",O3181="Issues found in raw",O3181="Raw under QC",O3181="Issues resolved in raw"),"Raw","-"))</f>
        <v>Raw</v>
      </c>
      <c r="Q3181" s="13">
        <v>46261.15277777778</v>
      </c>
      <c r="R3181" t="inlineStr">
        <is>
          <t xml:space="preserve">2026-08 (Aug)</t>
        </is>
      </c>
      <c r="S3181">
        <f>IF(M3181="Not an error",0,IF(COUNTIFS($A$2:$A3181,$A3181,$D$2:$D3181,$D3181,$M$2:$M3181,"&lt;&gt;Not an error")=1,1,0))</f>
        <v>0</v>
      </c>
      <c r="T3181">
        <f>IF(M3181&lt;&gt;"Major",0,IF(COUNTIFS($A$2:$A3181,$A3181,$D$2:$D3181,$D3181,$M$2:$M3181,"Major")=1,1,0))</f>
        <v>0</v>
      </c>
      <c r="U3181">
        <f>IF(M3181&lt;&gt;"Minor",0,IF(COUNTIFS($A$2:$A3181,$A3181,$D$2:$D3181,$D3181,$M$2:$M3181,"Minor")=1,1,0))</f>
        <v>0</v>
      </c>
    </row>
    <row r="3182">
      <c r="A3182" t="inlineStr">
        <is>
          <t xml:space="preserve">9a175f97e92a638a5697307799ea3b8b8f419aac</t>
        </is>
      </c>
      <c r="B3182" t="inlineStr">
        <is>
          <t xml:space="preserve">The Miracle Heiress</t>
        </is>
      </c>
      <c r="C3182" t="inlineStr">
        <is>
          <t xml:space="preserve">Die Wundererbin</t>
        </is>
      </c>
      <c r="D3182" t="inlineStr">
        <is>
          <t xml:space="preserve">9c3db1428d0165cb9dc551f0037facd314b582a0</t>
        </is>
      </c>
      <c r="E3182" t="inlineStr">
        <is>
          <t xml:space="preserve">Episode 122: Notstart</t>
        </is>
      </c>
      <c r="F3182">
        <v>122</v>
      </c>
      <c r="G3182" t="inlineStr">
        <is>
          <t xml:space="preserve">2:43-2:49</t>
        </is>
      </c>
      <c r="H3182" t="inlineStr">
        <is>
          <t xml:space="preserve">Resolved</t>
        </is>
      </c>
      <c r="I3182" t="inlineStr">
        <is>
          <t xml:space="preserve">Genau, es ist eines der neuen Stücke von Steiner Mode, das erst gestern auf den Markt kam.</t>
        </is>
      </c>
      <c r="J3182" t="inlineStr">
        <is>
          <t xml:space="preserve">VOA</t>
        </is>
      </c>
      <c r="K3182" t="inlineStr">
        <is>
          <t xml:space="preserve">Script Error</t>
        </is>
      </c>
      <c r="L3182" t="inlineStr">
        <is>
          <t xml:space="preserve">Script error</t>
        </is>
      </c>
      <c r="M3182" t="str">
        <f>IFERROR(IF(VLOOKUP(L3182,'Quantification'!$A:$B,2,FALSE)&amp;""="","Unclassified",VLOOKUP(L3182,'Quantification'!$A:$B,2,FALSE)),"Unclassified")</f>
        <v>Major</v>
      </c>
      <c r="N3182" t="inlineStr">
        <is>
          <t xml:space="preserve">con-khera.mirjam@pocketfm.com</t>
        </is>
      </c>
      <c r="O3182" t="inlineStr">
        <is>
          <t xml:space="preserve">Issues found in raw</t>
        </is>
      </c>
      <c r="P3182" t="str">
        <f>IF(OR(O3182="Issues found in master",O3182="Final master"),"Master",IF(OR(O3182="Ready for Master",O3182="Issues found in raw",O3182="Raw under QC",O3182="Issues resolved in raw"),"Raw","-"))</f>
        <v>Raw</v>
      </c>
      <c r="Q3182" s="13">
        <v>46261.15277777778</v>
      </c>
      <c r="R3182" t="inlineStr">
        <is>
          <t xml:space="preserve">2026-08 (Aug)</t>
        </is>
      </c>
      <c r="S3182">
        <f>IF(M3182="Not an error",0,IF(COUNTIFS($A$2:$A3182,$A3182,$D$2:$D3182,$D3182,$M$2:$M3182,"&lt;&gt;Not an error")=1,1,0))</f>
        <v>0</v>
      </c>
      <c r="T3182">
        <f>IF(M3182&lt;&gt;"Major",0,IF(COUNTIFS($A$2:$A3182,$A3182,$D$2:$D3182,$D3182,$M$2:$M3182,"Major")=1,1,0))</f>
        <v>0</v>
      </c>
      <c r="U3182">
        <f>IF(M3182&lt;&gt;"Minor",0,IF(COUNTIFS($A$2:$A3182,$A3182,$D$2:$D3182,$D3182,$M$2:$M3182,"Minor")=1,1,0))</f>
        <v>0</v>
      </c>
    </row>
    <row r="3183">
      <c r="A3183" t="inlineStr">
        <is>
          <t xml:space="preserve">9a175f97e92a638a5697307799ea3b8b8f419aac</t>
        </is>
      </c>
      <c r="B3183" t="inlineStr">
        <is>
          <t xml:space="preserve">The Miracle Heiress</t>
        </is>
      </c>
      <c r="C3183" t="inlineStr">
        <is>
          <t xml:space="preserve">Die Wundererbin</t>
        </is>
      </c>
      <c r="D3183" t="inlineStr">
        <is>
          <t xml:space="preserve">9c3db1428d0165cb9dc551f0037facd314b582a0</t>
        </is>
      </c>
      <c r="E3183" t="inlineStr">
        <is>
          <t xml:space="preserve">Episode 122: Notstart</t>
        </is>
      </c>
      <c r="F3183">
        <v>122</v>
      </c>
      <c r="G3183" t="inlineStr">
        <is>
          <t xml:space="preserve">3:24-3:29</t>
        </is>
      </c>
      <c r="H3183" t="inlineStr">
        <is>
          <t xml:space="preserve">Resolved</t>
        </is>
      </c>
      <c r="I3183" t="inlineStr">
        <is>
          <t xml:space="preserve">Remarks: [Script Error]
Line from script:
"Es sah viel stilvoller und moderner aus als das Original von Steiner Mode."
-----
Note (if required): Localization issue. Company names should remain localized in English. Suggested: â€œEs sah viel stilvoller und moderner aus als das Original von Steiner Fashion.â€_x009d_</t>
        </is>
      </c>
      <c r="J3183" t="inlineStr">
        <is>
          <t xml:space="preserve">VOA</t>
        </is>
      </c>
      <c r="K3183" t="inlineStr">
        <is>
          <t xml:space="preserve">Script Error</t>
        </is>
      </c>
      <c r="L3183" t="inlineStr">
        <is>
          <t xml:space="preserve">Script error</t>
        </is>
      </c>
      <c r="M3183" t="str">
        <f>IFERROR(IF(VLOOKUP(L3183,'Quantification'!$A:$B,2,FALSE)&amp;""="","Unclassified",VLOOKUP(L3183,'Quantification'!$A:$B,2,FALSE)),"Unclassified")</f>
        <v>Major</v>
      </c>
      <c r="N3183" t="inlineStr">
        <is>
          <t xml:space="preserve">con-khera.mirjam@pocketfm.com</t>
        </is>
      </c>
      <c r="O3183" t="inlineStr">
        <is>
          <t xml:space="preserve">Issues found in raw</t>
        </is>
      </c>
      <c r="P3183" t="str">
        <f>IF(OR(O3183="Issues found in master",O3183="Final master"),"Master",IF(OR(O3183="Ready for Master",O3183="Issues found in raw",O3183="Raw under QC",O3183="Issues resolved in raw"),"Raw","-"))</f>
        <v>Raw</v>
      </c>
      <c r="Q3183" s="13">
        <v>46261.15277777778</v>
      </c>
      <c r="R3183" t="inlineStr">
        <is>
          <t xml:space="preserve">2026-08 (Aug)</t>
        </is>
      </c>
      <c r="S3183">
        <f>IF(M3183="Not an error",0,IF(COUNTIFS($A$2:$A3183,$A3183,$D$2:$D3183,$D3183,$M$2:$M3183,"&lt;&gt;Not an error")=1,1,0))</f>
        <v>0</v>
      </c>
      <c r="T3183">
        <f>IF(M3183&lt;&gt;"Major",0,IF(COUNTIFS($A$2:$A3183,$A3183,$D$2:$D3183,$D3183,$M$2:$M3183,"Major")=1,1,0))</f>
        <v>0</v>
      </c>
      <c r="U3183">
        <f>IF(M3183&lt;&gt;"Minor",0,IF(COUNTIFS($A$2:$A3183,$A3183,$D$2:$D3183,$D3183,$M$2:$M3183,"Minor")=1,1,0))</f>
        <v>0</v>
      </c>
    </row>
    <row r="3184">
      <c r="A3184" t="inlineStr">
        <is>
          <t xml:space="preserve">9a175f97e92a638a5697307799ea3b8b8f419aac</t>
        </is>
      </c>
      <c r="B3184" t="inlineStr">
        <is>
          <t xml:space="preserve">The Miracle Heiress</t>
        </is>
      </c>
      <c r="C3184" t="inlineStr">
        <is>
          <t xml:space="preserve">Die Wundererbin</t>
        </is>
      </c>
      <c r="D3184" t="inlineStr">
        <is>
          <t xml:space="preserve">9c3db1428d0165cb9dc551f0037facd314b582a0</t>
        </is>
      </c>
      <c r="E3184" t="inlineStr">
        <is>
          <t xml:space="preserve">Episode 122: Notstart</t>
        </is>
      </c>
      <c r="F3184">
        <v>122</v>
      </c>
      <c r="G3184" t="inlineStr">
        <is>
          <t xml:space="preserve">5:01-5:09</t>
        </is>
      </c>
      <c r="H3184" t="inlineStr">
        <is>
          <t xml:space="preserve">Resolved</t>
        </is>
      </c>
      <c r="I3184" t="inlineStr">
        <is>
          <t xml:space="preserve">Remarks: [Script Error]
Line from script:
"â€žGnÃ¤dige Frau, sehen Sie, wir haben jetzt Ã¼ber fÃ¼nfhunderttausend Zuschauer!â€œ, rief Emmett aus."
-----
Note (if required): Localization / tone issue. â€œGnÃ¤dige Frauâ€_x009d_ sounds outdated and overly formal, especially if repeated multiple times. Use it sparingly or replace it with the characterâ€™s title/name. Suggested: â€œMiss Blackwell, sehen Sie, wir haben jetzt Ã¼ber fÃ¼nfhunderttausend Zuschauer!â€_x009d_</t>
        </is>
      </c>
      <c r="J3184" t="inlineStr">
        <is>
          <t xml:space="preserve">VOA</t>
        </is>
      </c>
      <c r="K3184" t="inlineStr">
        <is>
          <t xml:space="preserve">Script Error</t>
        </is>
      </c>
      <c r="L3184" t="inlineStr">
        <is>
          <t xml:space="preserve">Script error</t>
        </is>
      </c>
      <c r="M3184" t="str">
        <f>IFERROR(IF(VLOOKUP(L3184,'Quantification'!$A:$B,2,FALSE)&amp;""="","Unclassified",VLOOKUP(L3184,'Quantification'!$A:$B,2,FALSE)),"Unclassified")</f>
        <v>Major</v>
      </c>
      <c r="N3184" t="inlineStr">
        <is>
          <t xml:space="preserve">con-khera.mirjam@pocketfm.com</t>
        </is>
      </c>
      <c r="O3184" t="inlineStr">
        <is>
          <t xml:space="preserve">Issues found in raw</t>
        </is>
      </c>
      <c r="P3184" t="str">
        <f>IF(OR(O3184="Issues found in master",O3184="Final master"),"Master",IF(OR(O3184="Ready for Master",O3184="Issues found in raw",O3184="Raw under QC",O3184="Issues resolved in raw"),"Raw","-"))</f>
        <v>Raw</v>
      </c>
      <c r="Q3184" s="13">
        <v>46261.15277777778</v>
      </c>
      <c r="R3184" t="inlineStr">
        <is>
          <t xml:space="preserve">2026-08 (Aug)</t>
        </is>
      </c>
      <c r="S3184">
        <f>IF(M3184="Not an error",0,IF(COUNTIFS($A$2:$A3184,$A3184,$D$2:$D3184,$D3184,$M$2:$M3184,"&lt;&gt;Not an error")=1,1,0))</f>
        <v>0</v>
      </c>
      <c r="T3184">
        <f>IF(M3184&lt;&gt;"Major",0,IF(COUNTIFS($A$2:$A3184,$A3184,$D$2:$D3184,$D3184,$M$2:$M3184,"Major")=1,1,0))</f>
        <v>0</v>
      </c>
      <c r="U3184">
        <f>IF(M3184&lt;&gt;"Minor",0,IF(COUNTIFS($A$2:$A3184,$A3184,$D$2:$D3184,$D3184,$M$2:$M3184,"Minor")=1,1,0))</f>
        <v>0</v>
      </c>
    </row>
    <row r="3185">
      <c r="A3185" t="inlineStr">
        <is>
          <t xml:space="preserve">9a175f97e92a638a5697307799ea3b8b8f419aac</t>
        </is>
      </c>
      <c r="B3185" t="inlineStr">
        <is>
          <t xml:space="preserve">The Miracle Heiress</t>
        </is>
      </c>
      <c r="C3185" t="inlineStr">
        <is>
          <t xml:space="preserve">Die Wundererbin</t>
        </is>
      </c>
      <c r="D3185" t="inlineStr">
        <is>
          <t xml:space="preserve">9c3db1428d0165cb9dc551f0037facd314b582a0</t>
        </is>
      </c>
      <c r="E3185" t="inlineStr">
        <is>
          <t xml:space="preserve">Episode 122: Notstart</t>
        </is>
      </c>
      <c r="F3185">
        <v>122</v>
      </c>
      <c r="G3185" t="inlineStr">
        <is>
          <t xml:space="preserve">5:13-5:18</t>
        </is>
      </c>
      <c r="H3185" t="inlineStr">
        <is>
          <t xml:space="preserve">Resolved</t>
        </is>
      </c>
      <c r="I3185" t="inlineStr">
        <is>
          <t xml:space="preserve">Remarks: [Script Error]
Line from script:
"Sie stornieren ihre Bestellungen bei Steiner Mode und kaufen stattdessen bei uns!"
-----
Note (if required): Localization issue. Company names should remain localized in English. Suggested: â€œSie stornieren ihre Bestellungen bei Steiner Fashion und kaufen stattdessen bei uns!â€_x009d_</t>
        </is>
      </c>
      <c r="J3185" t="inlineStr">
        <is>
          <t xml:space="preserve">VOA</t>
        </is>
      </c>
      <c r="K3185" t="inlineStr">
        <is>
          <t xml:space="preserve">Script Error</t>
        </is>
      </c>
      <c r="L3185" t="inlineStr">
        <is>
          <t xml:space="preserve">Script error</t>
        </is>
      </c>
      <c r="M3185" t="str">
        <f>IFERROR(IF(VLOOKUP(L3185,'Quantification'!$A:$B,2,FALSE)&amp;""="","Unclassified",VLOOKUP(L3185,'Quantification'!$A:$B,2,FALSE)),"Unclassified")</f>
        <v>Major</v>
      </c>
      <c r="N3185" t="inlineStr">
        <is>
          <t xml:space="preserve">con-khera.mirjam@pocketfm.com</t>
        </is>
      </c>
      <c r="O3185" t="inlineStr">
        <is>
          <t xml:space="preserve">Issues found in raw</t>
        </is>
      </c>
      <c r="P3185" t="str">
        <f>IF(OR(O3185="Issues found in master",O3185="Final master"),"Master",IF(OR(O3185="Ready for Master",O3185="Issues found in raw",O3185="Raw under QC",O3185="Issues resolved in raw"),"Raw","-"))</f>
        <v>Raw</v>
      </c>
      <c r="Q3185" s="13">
        <v>46261.15277777778</v>
      </c>
      <c r="R3185" t="inlineStr">
        <is>
          <t xml:space="preserve">2026-08 (Aug)</t>
        </is>
      </c>
      <c r="S3185">
        <f>IF(M3185="Not an error",0,IF(COUNTIFS($A$2:$A3185,$A3185,$D$2:$D3185,$D3185,$M$2:$M3185,"&lt;&gt;Not an error")=1,1,0))</f>
        <v>0</v>
      </c>
      <c r="T3185">
        <f>IF(M3185&lt;&gt;"Major",0,IF(COUNTIFS($A$2:$A3185,$A3185,$D$2:$D3185,$D3185,$M$2:$M3185,"Major")=1,1,0))</f>
        <v>0</v>
      </c>
      <c r="U3185">
        <f>IF(M3185&lt;&gt;"Minor",0,IF(COUNTIFS($A$2:$A3185,$A3185,$D$2:$D3185,$D3185,$M$2:$M3185,"Minor")=1,1,0))</f>
        <v>0</v>
      </c>
    </row>
    <row r="3186">
      <c r="A3186" t="inlineStr">
        <is>
          <t xml:space="preserve">9a175f97e92a638a5697307799ea3b8b8f419aac</t>
        </is>
      </c>
      <c r="B3186" t="inlineStr">
        <is>
          <t xml:space="preserve">The Miracle Heiress</t>
        </is>
      </c>
      <c r="C3186" t="inlineStr">
        <is>
          <t xml:space="preserve">Die Wundererbin</t>
        </is>
      </c>
      <c r="D3186" t="inlineStr">
        <is>
          <t xml:space="preserve">9c3db1428d0165cb9dc551f0037facd314b582a0</t>
        </is>
      </c>
      <c r="E3186" t="inlineStr">
        <is>
          <t xml:space="preserve">Episode 122: Notstart</t>
        </is>
      </c>
      <c r="F3186">
        <v>122</v>
      </c>
      <c r="G3186" t="inlineStr">
        <is>
          <t xml:space="preserve">5:18-5:24</t>
        </is>
      </c>
      <c r="H3186" t="inlineStr">
        <is>
          <t xml:space="preserve">Resolved</t>
        </is>
      </c>
      <c r="I3186" t="inlineStr">
        <is>
          <t xml:space="preserve">Remarks: [Script Error]
Line from script:
"Unterdessen sah Megan, die CEO von Steiner Mode, rot."
-----
Note (if required): Localization issue. Company names should remain localized in English. Suggested: â€œUnterdessen sah Megan, die CEO von Steiner Fashion, rot.â€_x009d_</t>
        </is>
      </c>
      <c r="J3186" t="inlineStr">
        <is>
          <t xml:space="preserve">VOA</t>
        </is>
      </c>
      <c r="K3186" t="inlineStr">
        <is>
          <t xml:space="preserve">Script Error</t>
        </is>
      </c>
      <c r="L3186" t="inlineStr">
        <is>
          <t xml:space="preserve">Script error</t>
        </is>
      </c>
      <c r="M3186" t="str">
        <f>IFERROR(IF(VLOOKUP(L3186,'Quantification'!$A:$B,2,FALSE)&amp;""="","Unclassified",VLOOKUP(L3186,'Quantification'!$A:$B,2,FALSE)),"Unclassified")</f>
        <v>Major</v>
      </c>
      <c r="N3186" t="inlineStr">
        <is>
          <t xml:space="preserve">con-khera.mirjam@pocketfm.com</t>
        </is>
      </c>
      <c r="O3186" t="inlineStr">
        <is>
          <t xml:space="preserve">Issues found in raw</t>
        </is>
      </c>
      <c r="P3186" t="str">
        <f>IF(OR(O3186="Issues found in master",O3186="Final master"),"Master",IF(OR(O3186="Ready for Master",O3186="Issues found in raw",O3186="Raw under QC",O3186="Issues resolved in raw"),"Raw","-"))</f>
        <v>Raw</v>
      </c>
      <c r="Q3186" s="13">
        <v>46261.15277777778</v>
      </c>
      <c r="R3186" t="inlineStr">
        <is>
          <t xml:space="preserve">2026-08 (Aug)</t>
        </is>
      </c>
      <c r="S3186">
        <f>IF(M3186="Not an error",0,IF(COUNTIFS($A$2:$A3186,$A3186,$D$2:$D3186,$D3186,$M$2:$M3186,"&lt;&gt;Not an error")=1,1,0))</f>
        <v>0</v>
      </c>
      <c r="T3186">
        <f>IF(M3186&lt;&gt;"Major",0,IF(COUNTIFS($A$2:$A3186,$A3186,$D$2:$D3186,$D3186,$M$2:$M3186,"Major")=1,1,0))</f>
        <v>0</v>
      </c>
      <c r="U3186">
        <f>IF(M3186&lt;&gt;"Minor",0,IF(COUNTIFS($A$2:$A3186,$A3186,$D$2:$D3186,$D3186,$M$2:$M3186,"Minor")=1,1,0))</f>
        <v>0</v>
      </c>
    </row>
    <row r="3187">
      <c r="A3187" t="inlineStr">
        <is>
          <t xml:space="preserve">9a175f97e92a638a5697307799ea3b8b8f419aac</t>
        </is>
      </c>
      <c r="B3187" t="inlineStr">
        <is>
          <t xml:space="preserve">The Miracle Heiress</t>
        </is>
      </c>
      <c r="C3187" t="inlineStr">
        <is>
          <t xml:space="preserve">Die Wundererbin</t>
        </is>
      </c>
      <c r="D3187" t="inlineStr">
        <is>
          <t xml:space="preserve">9c3db1428d0165cb9dc551f0037facd314b582a0</t>
        </is>
      </c>
      <c r="E3187" t="inlineStr">
        <is>
          <t xml:space="preserve">Episode 122: Notstart</t>
        </is>
      </c>
      <c r="F3187">
        <v>122</v>
      </c>
      <c r="G3187" t="inlineStr">
        <is>
          <t xml:space="preserve">5:31-5:35</t>
        </is>
      </c>
      <c r="H3187" t="inlineStr">
        <is>
          <t xml:space="preserve">Resolved</t>
        </is>
      </c>
      <c r="I3187" t="inlineStr">
        <is>
          <t xml:space="preserve">Remarks: [Script Error]
Line from script:
"Blackwell Mode Ã¤ndert unsere neuen Modelle in einem Livestream."
-----
Note (if required): Localization issue. Company names should remain localized in English. Suggested: â€œBlackwell Fashion Ã¤ndert unsere neuen Modelle in einem Livestream.â€_x009d_</t>
        </is>
      </c>
      <c r="J3187" t="inlineStr">
        <is>
          <t xml:space="preserve">VOA</t>
        </is>
      </c>
      <c r="K3187" t="inlineStr">
        <is>
          <t xml:space="preserve">Script Error</t>
        </is>
      </c>
      <c r="L3187" t="inlineStr">
        <is>
          <t xml:space="preserve">Script error</t>
        </is>
      </c>
      <c r="M3187" t="str">
        <f>IFERROR(IF(VLOOKUP(L3187,'Quantification'!$A:$B,2,FALSE)&amp;""="","Unclassified",VLOOKUP(L3187,'Quantification'!$A:$B,2,FALSE)),"Unclassified")</f>
        <v>Major</v>
      </c>
      <c r="N3187" t="inlineStr">
        <is>
          <t xml:space="preserve">con-khera.mirjam@pocketfm.com</t>
        </is>
      </c>
      <c r="O3187" t="inlineStr">
        <is>
          <t xml:space="preserve">Issues found in raw</t>
        </is>
      </c>
      <c r="P3187" t="str">
        <f>IF(OR(O3187="Issues found in master",O3187="Final master"),"Master",IF(OR(O3187="Ready for Master",O3187="Issues found in raw",O3187="Raw under QC",O3187="Issues resolved in raw"),"Raw","-"))</f>
        <v>Raw</v>
      </c>
      <c r="Q3187" s="13">
        <v>46261.15277777778</v>
      </c>
      <c r="R3187" t="inlineStr">
        <is>
          <t xml:space="preserve">2026-08 (Aug)</t>
        </is>
      </c>
      <c r="S3187">
        <f>IF(M3187="Not an error",0,IF(COUNTIFS($A$2:$A3187,$A3187,$D$2:$D3187,$D3187,$M$2:$M3187,"&lt;&gt;Not an error")=1,1,0))</f>
        <v>0</v>
      </c>
      <c r="T3187">
        <f>IF(M3187&lt;&gt;"Major",0,IF(COUNTIFS($A$2:$A3187,$A3187,$D$2:$D3187,$D3187,$M$2:$M3187,"Major")=1,1,0))</f>
        <v>0</v>
      </c>
      <c r="U3187">
        <f>IF(M3187&lt;&gt;"Minor",0,IF(COUNTIFS($A$2:$A3187,$A3187,$D$2:$D3187,$D3187,$M$2:$M3187,"Minor")=1,1,0))</f>
        <v>0</v>
      </c>
    </row>
    <row r="3188">
      <c r="A3188" t="inlineStr">
        <is>
          <t xml:space="preserve">9a175f97e92a638a5697307799ea3b8b8f419aac</t>
        </is>
      </c>
      <c r="B3188" t="inlineStr">
        <is>
          <t xml:space="preserve">The Miracle Heiress</t>
        </is>
      </c>
      <c r="C3188" t="inlineStr">
        <is>
          <t xml:space="preserve">Die Wundererbin</t>
        </is>
      </c>
      <c r="D3188" t="inlineStr">
        <is>
          <t xml:space="preserve">9c3db1428d0165cb9dc551f0037facd314b582a0</t>
        </is>
      </c>
      <c r="E3188" t="inlineStr">
        <is>
          <t xml:space="preserve">Episode 122: Notstart</t>
        </is>
      </c>
      <c r="F3188">
        <v>122</v>
      </c>
      <c r="G3188" t="inlineStr">
        <is>
          <t xml:space="preserve">6:36-6:42</t>
        </is>
      </c>
      <c r="H3188" t="inlineStr">
        <is>
          <t xml:space="preserve">Resolved</t>
        </is>
      </c>
      <c r="I3188" t="inlineStr">
        <is>
          <t xml:space="preserve">Remarks: [Script Error]
Line from script:
"Deshalb waren sie so wÃ¼tend und hatten das GefÃ¼hl, dass Blackwell Mode eine rote Linie Ã¼berschritten hatte."
-----
Note (if required): Localization issue. Company names should remain localized in English. Suggested: â€œDeshalb waren sie so wÃ¼tend und hatten das GefÃ¼hl, dass Blackwell Fashion eine rote Linie Ã¼berschritten hatte.â€_x009d_</t>
        </is>
      </c>
      <c r="J3188" t="inlineStr">
        <is>
          <t xml:space="preserve">VOA</t>
        </is>
      </c>
      <c r="K3188" t="inlineStr">
        <is>
          <t xml:space="preserve">Script Error</t>
        </is>
      </c>
      <c r="L3188" t="inlineStr">
        <is>
          <t xml:space="preserve">Script error</t>
        </is>
      </c>
      <c r="M3188" t="str">
        <f>IFERROR(IF(VLOOKUP(L3188,'Quantification'!$A:$B,2,FALSE)&amp;""="","Unclassified",VLOOKUP(L3188,'Quantification'!$A:$B,2,FALSE)),"Unclassified")</f>
        <v>Major</v>
      </c>
      <c r="N3188" t="inlineStr">
        <is>
          <t xml:space="preserve">con-khera.mirjam@pocketfm.com</t>
        </is>
      </c>
      <c r="O3188" t="inlineStr">
        <is>
          <t xml:space="preserve">Issues found in raw</t>
        </is>
      </c>
      <c r="P3188" t="str">
        <f>IF(OR(O3188="Issues found in master",O3188="Final master"),"Master",IF(OR(O3188="Ready for Master",O3188="Issues found in raw",O3188="Raw under QC",O3188="Issues resolved in raw"),"Raw","-"))</f>
        <v>Raw</v>
      </c>
      <c r="Q3188" s="13">
        <v>46261.15277777778</v>
      </c>
      <c r="R3188" t="inlineStr">
        <is>
          <t xml:space="preserve">2026-08 (Aug)</t>
        </is>
      </c>
      <c r="S3188">
        <f>IF(M3188="Not an error",0,IF(COUNTIFS($A$2:$A3188,$A3188,$D$2:$D3188,$D3188,$M$2:$M3188,"&lt;&gt;Not an error")=1,1,0))</f>
        <v>0</v>
      </c>
      <c r="T3188">
        <f>IF(M3188&lt;&gt;"Major",0,IF(COUNTIFS($A$2:$A3188,$A3188,$D$2:$D3188,$D3188,$M$2:$M3188,"Major")=1,1,0))</f>
        <v>0</v>
      </c>
      <c r="U3188">
        <f>IF(M3188&lt;&gt;"Minor",0,IF(COUNTIFS($A$2:$A3188,$A3188,$D$2:$D3188,$D3188,$M$2:$M3188,"Minor")=1,1,0))</f>
        <v>0</v>
      </c>
    </row>
    <row r="3189">
      <c r="A3189" t="inlineStr">
        <is>
          <t xml:space="preserve">9a175f97e92a638a5697307799ea3b8b8f419aac</t>
        </is>
      </c>
      <c r="B3189" t="inlineStr">
        <is>
          <t xml:space="preserve">The Miracle Heiress</t>
        </is>
      </c>
      <c r="C3189" t="inlineStr">
        <is>
          <t xml:space="preserve">Die Wundererbin</t>
        </is>
      </c>
      <c r="D3189" t="inlineStr">
        <is>
          <t xml:space="preserve">e6157dca02c84c93096cdc19c6552bcc9284f2fb</t>
        </is>
      </c>
      <c r="E3189" t="inlineStr">
        <is>
          <t xml:space="preserve">Episode 123: Aurora Blackwells Bonus</t>
        </is>
      </c>
      <c r="F3189">
        <v>123</v>
      </c>
      <c r="G3189" t="inlineStr">
        <is>
          <t xml:space="preserve">0:00-0:31</t>
        </is>
      </c>
      <c r="H3189" t="inlineStr">
        <is>
          <t xml:space="preserve">Resolved</t>
        </is>
      </c>
      <c r="I3189" t="inlineStr">
        <is>
          <t xml:space="preserve">Remarks: [Script Error]
Line from script:
"Auroras älterer Bruder Harrison war nach Hause gekommen, aber sie hatten sich verpasst. Währenddessen hatte Aurora genau herausgefunden, wie sie die gestohlenen Entwürfe überarbeiten konnte. Alle dreiundzwanzig stammten ursprünglich von Lucy, aber Aurora hatte innerhalb kürzester Zeit nicht nur ihre Mängel behoben, sondern sie sogar noch verbessert. Sie verwendete einfache Techniken, wodurch die Kleider unendlich viel schöner aussahen als die Originale."
-----
Note (if required): Redundant recap. This summarizes events already established in the previous episode and can be removed or shortened significantly.</t>
        </is>
      </c>
      <c r="J3189" t="inlineStr">
        <is>
          <t xml:space="preserve">VOA</t>
        </is>
      </c>
      <c r="K3189" t="inlineStr">
        <is>
          <t xml:space="preserve">Script Error</t>
        </is>
      </c>
      <c r="L3189" t="inlineStr">
        <is>
          <t xml:space="preserve">Script error</t>
        </is>
      </c>
      <c r="M3189" t="str">
        <f>IFERROR(IF(VLOOKUP(L3189,'Quantification'!$A:$B,2,FALSE)&amp;""="","Unclassified",VLOOKUP(L3189,'Quantification'!$A:$B,2,FALSE)),"Unclassified")</f>
        <v>Major</v>
      </c>
      <c r="N3189" t="inlineStr">
        <is>
          <t xml:space="preserve">con-khera.mirjam@pocketfm.com</t>
        </is>
      </c>
      <c r="O3189" t="inlineStr">
        <is>
          <t xml:space="preserve">Issues found in raw</t>
        </is>
      </c>
      <c r="P3189" t="str">
        <f>IF(OR(O3189="Issues found in master",O3189="Final master"),"Master",IF(OR(O3189="Ready for Master",O3189="Issues found in raw",O3189="Raw under QC",O3189="Issues resolved in raw"),"Raw","-"))</f>
        <v>Raw</v>
      </c>
      <c r="Q3189" s="13">
        <v>46261.15277777778</v>
      </c>
      <c r="R3189" t="inlineStr">
        <is>
          <t xml:space="preserve">2026-08 (Aug)</t>
        </is>
      </c>
      <c r="S3189">
        <f>IF(M3189="Not an error",0,IF(COUNTIFS($A$2:$A3189,$A3189,$D$2:$D3189,$D3189,$M$2:$M3189,"&lt;&gt;Not an error")=1,1,0))</f>
        <v>1</v>
      </c>
      <c r="T3189">
        <f>IF(M3189&lt;&gt;"Major",0,IF(COUNTIFS($A$2:$A3189,$A3189,$D$2:$D3189,$D3189,$M$2:$M3189,"Major")=1,1,0))</f>
        <v>1</v>
      </c>
      <c r="U3189">
        <f>IF(M3189&lt;&gt;"Minor",0,IF(COUNTIFS($A$2:$A3189,$A3189,$D$2:$D3189,$D3189,$M$2:$M3189,"Minor")=1,1,0))</f>
        <v>0</v>
      </c>
    </row>
    <row r="3190">
      <c r="A3190" t="inlineStr">
        <is>
          <t xml:space="preserve">9a175f97e92a638a5697307799ea3b8b8f419aac</t>
        </is>
      </c>
      <c r="B3190" t="inlineStr">
        <is>
          <t xml:space="preserve">The Miracle Heiress</t>
        </is>
      </c>
      <c r="C3190" t="inlineStr">
        <is>
          <t xml:space="preserve">Die Wundererbin</t>
        </is>
      </c>
      <c r="D3190" t="inlineStr">
        <is>
          <t xml:space="preserve">e6157dca02c84c93096cdc19c6552bcc9284f2fb</t>
        </is>
      </c>
      <c r="E3190" t="inlineStr">
        <is>
          <t xml:space="preserve">Episode 123: Aurora Blackwells Bonus</t>
        </is>
      </c>
      <c r="F3190">
        <v>123</v>
      </c>
      <c r="G3190" t="inlineStr">
        <is>
          <t xml:space="preserve">0:00-0:37</t>
        </is>
      </c>
      <c r="H3190" t="inlineStr">
        <is>
          <t xml:space="preserve">Resolved</t>
        </is>
      </c>
      <c r="I3190" t="inlineStr">
        <is>
          <t xml:space="preserve">Jace wurde das Gefühl nicht los, dass irgendein Superhirn hinter Aurohra die Fäden zog.</t>
        </is>
      </c>
      <c r="J3190" t="inlineStr">
        <is>
          <t xml:space="preserve">VOA</t>
        </is>
      </c>
      <c r="K3190" t="inlineStr">
        <is>
          <t xml:space="preserve">Script Error</t>
        </is>
      </c>
      <c r="L3190" t="inlineStr">
        <is>
          <t xml:space="preserve">Script error</t>
        </is>
      </c>
      <c r="M3190" t="str">
        <f>IFERROR(IF(VLOOKUP(L3190,'Quantification'!$A:$B,2,FALSE)&amp;""="","Unclassified",VLOOKUP(L3190,'Quantification'!$A:$B,2,FALSE)),"Unclassified")</f>
        <v>Major</v>
      </c>
      <c r="N3190" t="inlineStr">
        <is>
          <t xml:space="preserve">con-khera.mirjam@pocketfm.com</t>
        </is>
      </c>
      <c r="O3190" t="inlineStr">
        <is>
          <t xml:space="preserve">Issues found in raw</t>
        </is>
      </c>
      <c r="P3190" t="str">
        <f>IF(OR(O3190="Issues found in master",O3190="Final master"),"Master",IF(OR(O3190="Ready for Master",O3190="Issues found in raw",O3190="Raw under QC",O3190="Issues resolved in raw"),"Raw","-"))</f>
        <v>Raw</v>
      </c>
      <c r="Q3190" s="13">
        <v>46261.15277777778</v>
      </c>
      <c r="R3190" t="inlineStr">
        <is>
          <t xml:space="preserve">2026-08 (Aug)</t>
        </is>
      </c>
      <c r="S3190">
        <f>IF(M3190="Not an error",0,IF(COUNTIFS($A$2:$A3190,$A3190,$D$2:$D3190,$D3190,$M$2:$M3190,"&lt;&gt;Not an error")=1,1,0))</f>
        <v>0</v>
      </c>
      <c r="T3190">
        <f>IF(M3190&lt;&gt;"Major",0,IF(COUNTIFS($A$2:$A3190,$A3190,$D$2:$D3190,$D3190,$M$2:$M3190,"Major")=1,1,0))</f>
        <v>0</v>
      </c>
      <c r="U3190">
        <f>IF(M3190&lt;&gt;"Minor",0,IF(COUNTIFS($A$2:$A3190,$A3190,$D$2:$D3190,$D3190,$M$2:$M3190,"Minor")=1,1,0))</f>
        <v>0</v>
      </c>
    </row>
    <row r="3191">
      <c r="A3191" t="inlineStr">
        <is>
          <t xml:space="preserve">9a175f97e92a638a5697307799ea3b8b8f419aac</t>
        </is>
      </c>
      <c r="B3191" t="inlineStr">
        <is>
          <t xml:space="preserve">The Miracle Heiress</t>
        </is>
      </c>
      <c r="C3191" t="inlineStr">
        <is>
          <t xml:space="preserve">Die Wundererbin</t>
        </is>
      </c>
      <c r="D3191" t="inlineStr">
        <is>
          <t xml:space="preserve">e6157dca02c84c93096cdc19c6552bcc9284f2fb</t>
        </is>
      </c>
      <c r="E3191" t="inlineStr">
        <is>
          <t xml:space="preserve">Episode 123: Aurora Blackwells Bonus</t>
        </is>
      </c>
      <c r="F3191">
        <v>123</v>
      </c>
      <c r="G3191" t="inlineStr">
        <is>
          <t xml:space="preserve">0:54-1:01</t>
        </is>
      </c>
      <c r="H3191" t="inlineStr">
        <is>
          <t xml:space="preserve">Resolved</t>
        </is>
      </c>
      <c r="I3191" t="inlineStr">
        <is>
          <t xml:space="preserve">Remarks: [Script Error]
Line from script:
"„Aber Königin Aria ist nur eine Online-Persönlichkeit. Niemand hat sie je wirklich getroffen.“"
-----
Note (if required): Logic issue. This does not clearly answer why Lucy’s designs could not be connected to Queen Aria. The fact that Queen Aria is only known online and has never been met does not rule out her influence. Suggested: clarify the actual objection, e.g. that Queen Aria has never publicly worked with Blackwell Fashion or with Lucy.</t>
        </is>
      </c>
      <c r="J3191" t="inlineStr">
        <is>
          <t xml:space="preserve">VOA</t>
        </is>
      </c>
      <c r="K3191" t="inlineStr">
        <is>
          <t xml:space="preserve">Script Error</t>
        </is>
      </c>
      <c r="L3191" t="inlineStr">
        <is>
          <t xml:space="preserve">Script error</t>
        </is>
      </c>
      <c r="M3191" t="str">
        <f>IFERROR(IF(VLOOKUP(L3191,'Quantification'!$A:$B,2,FALSE)&amp;""="","Unclassified",VLOOKUP(L3191,'Quantification'!$A:$B,2,FALSE)),"Unclassified")</f>
        <v>Major</v>
      </c>
      <c r="N3191" t="inlineStr">
        <is>
          <t xml:space="preserve">con-khera.mirjam@pocketfm.com</t>
        </is>
      </c>
      <c r="O3191" t="inlineStr">
        <is>
          <t xml:space="preserve">Issues found in raw</t>
        </is>
      </c>
      <c r="P3191" t="str">
        <f>IF(OR(O3191="Issues found in master",O3191="Final master"),"Master",IF(OR(O3191="Ready for Master",O3191="Issues found in raw",O3191="Raw under QC",O3191="Issues resolved in raw"),"Raw","-"))</f>
        <v>Raw</v>
      </c>
      <c r="Q3191" s="13">
        <v>46261.15277777778</v>
      </c>
      <c r="R3191" t="inlineStr">
        <is>
          <t xml:space="preserve">2026-08 (Aug)</t>
        </is>
      </c>
      <c r="S3191">
        <f>IF(M3191="Not an error",0,IF(COUNTIFS($A$2:$A3191,$A3191,$D$2:$D3191,$D3191,$M$2:$M3191,"&lt;&gt;Not an error")=1,1,0))</f>
        <v>0</v>
      </c>
      <c r="T3191">
        <f>IF(M3191&lt;&gt;"Major",0,IF(COUNTIFS($A$2:$A3191,$A3191,$D$2:$D3191,$D3191,$M$2:$M3191,"Major")=1,1,0))</f>
        <v>0</v>
      </c>
      <c r="U3191">
        <f>IF(M3191&lt;&gt;"Minor",0,IF(COUNTIFS($A$2:$A3191,$A3191,$D$2:$D3191,$D3191,$M$2:$M3191,"Minor")=1,1,0))</f>
        <v>0</v>
      </c>
    </row>
    <row r="3192">
      <c r="A3192" t="inlineStr">
        <is>
          <t xml:space="preserve">9a175f97e92a638a5697307799ea3b8b8f419aac</t>
        </is>
      </c>
      <c r="B3192" t="inlineStr">
        <is>
          <t xml:space="preserve">The Miracle Heiress</t>
        </is>
      </c>
      <c r="C3192" t="inlineStr">
        <is>
          <t xml:space="preserve">Die Wundererbin</t>
        </is>
      </c>
      <c r="D3192" t="inlineStr">
        <is>
          <t xml:space="preserve">e6157dca02c84c93096cdc19c6552bcc9284f2fb</t>
        </is>
      </c>
      <c r="E3192" t="inlineStr">
        <is>
          <t xml:space="preserve">Episode 123: Aurora Blackwells Bonus</t>
        </is>
      </c>
      <c r="F3192">
        <v>123</v>
      </c>
      <c r="G3192" t="inlineStr">
        <is>
          <t xml:space="preserve">1:41-146</t>
        </is>
      </c>
      <c r="H3192" t="inlineStr">
        <is>
          <t xml:space="preserve">Resolved</t>
        </is>
      </c>
      <c r="I3192" t="inlineStr">
        <is>
          <t xml:space="preserve">„Ich glaube wirklich nicht, dass ihre Firma jemanden mit solchen Fähigkeiten in ihren Reihen hat.“</t>
        </is>
      </c>
      <c r="J3192" t="inlineStr">
        <is>
          <t xml:space="preserve">VOA</t>
        </is>
      </c>
      <c r="K3192" t="inlineStr">
        <is>
          <t xml:space="preserve">Audio quality</t>
        </is>
      </c>
      <c r="L3192" t="inlineStr">
        <is>
          <t xml:space="preserve">Audio quality</t>
        </is>
      </c>
      <c r="M3192" t="str">
        <f>IFERROR(IF(VLOOKUP(L3192,'Quantification'!$A:$B,2,FALSE)&amp;""="","Unclassified",VLOOKUP(L3192,'Quantification'!$A:$B,2,FALSE)),"Unclassified")</f>
        <v>Major</v>
      </c>
      <c r="N3192" t="inlineStr">
        <is>
          <t xml:space="preserve">con-khera.mirjam@pocketfm.com</t>
        </is>
      </c>
      <c r="O3192" t="inlineStr">
        <is>
          <t xml:space="preserve">Issues found in raw</t>
        </is>
      </c>
      <c r="P3192" t="str">
        <f>IF(OR(O3192="Issues found in master",O3192="Final master"),"Master",IF(OR(O3192="Ready for Master",O3192="Issues found in raw",O3192="Raw under QC",O3192="Issues resolved in raw"),"Raw","-"))</f>
        <v>Raw</v>
      </c>
      <c r="Q3192" s="13">
        <v>46261.15277777778</v>
      </c>
      <c r="R3192" t="inlineStr">
        <is>
          <t xml:space="preserve">2026-08 (Aug)</t>
        </is>
      </c>
      <c r="S3192">
        <f>IF(M3192="Not an error",0,IF(COUNTIFS($A$2:$A3192,$A3192,$D$2:$D3192,$D3192,$M$2:$M3192,"&lt;&gt;Not an error")=1,1,0))</f>
        <v>0</v>
      </c>
      <c r="T3192">
        <f>IF(M3192&lt;&gt;"Major",0,IF(COUNTIFS($A$2:$A3192,$A3192,$D$2:$D3192,$D3192,$M$2:$M3192,"Major")=1,1,0))</f>
        <v>0</v>
      </c>
      <c r="U3192">
        <f>IF(M3192&lt;&gt;"Minor",0,IF(COUNTIFS($A$2:$A3192,$A3192,$D$2:$D3192,$D3192,$M$2:$M3192,"Minor")=1,1,0))</f>
        <v>0</v>
      </c>
    </row>
    <row r="3193">
      <c r="A3193" t="inlineStr">
        <is>
          <t xml:space="preserve">9a175f97e92a638a5697307799ea3b8b8f419aac</t>
        </is>
      </c>
      <c r="B3193" t="inlineStr">
        <is>
          <t xml:space="preserve">The Miracle Heiress</t>
        </is>
      </c>
      <c r="C3193" t="inlineStr">
        <is>
          <t xml:space="preserve">Die Wundererbin</t>
        </is>
      </c>
      <c r="D3193" t="inlineStr">
        <is>
          <t xml:space="preserve">e6157dca02c84c93096cdc19c6552bcc9284f2fb</t>
        </is>
      </c>
      <c r="E3193" t="inlineStr">
        <is>
          <t xml:space="preserve">Episode 123: Aurora Blackwells Bonus</t>
        </is>
      </c>
      <c r="F3193">
        <v>123</v>
      </c>
      <c r="G3193" t="inlineStr">
        <is>
          <t xml:space="preserve">6:28-6:33</t>
        </is>
      </c>
      <c r="H3193" t="inlineStr">
        <is>
          <t xml:space="preserve">Resolved</t>
        </is>
      </c>
      <c r="I3193" t="inlineStr">
        <is>
          <t xml:space="preserve">Remarks: [Script Error]
Line from script:
"â€žGnÃ¤dige Frau, wir haben eins Komma eins zwei Millionen Zuschauer im Stream!â€œ"
-----
Note (if required): Localization / tone issue. â€œGnÃ¤dige Frauâ€_x009d_ sounds outdated and overly formal, especially if repeated. Suggested: â€œWir haben eins Komma eins zwei Millionen Zuschauer im Stream!â€_x009d_</t>
        </is>
      </c>
      <c r="J3193" t="inlineStr">
        <is>
          <t xml:space="preserve">VOA</t>
        </is>
      </c>
      <c r="K3193" t="inlineStr">
        <is>
          <t xml:space="preserve">Modulation</t>
        </is>
      </c>
      <c r="L3193" t="inlineStr">
        <is>
          <t xml:space="preserve">Modulation</t>
        </is>
      </c>
      <c r="M3193" t="str">
        <f>IFERROR(IF(VLOOKUP(L3193,'Quantification'!$A:$B,2,FALSE)&amp;""="","Unclassified",VLOOKUP(L3193,'Quantification'!$A:$B,2,FALSE)),"Unclassified")</f>
        <v>Minor</v>
      </c>
      <c r="N3193" t="inlineStr">
        <is>
          <t xml:space="preserve">con-khera.mirjam@pocketfm.com</t>
        </is>
      </c>
      <c r="O3193" t="inlineStr">
        <is>
          <t xml:space="preserve">Issues found in raw</t>
        </is>
      </c>
      <c r="P3193" t="str">
        <f>IF(OR(O3193="Issues found in master",O3193="Final master"),"Master",IF(OR(O3193="Ready for Master",O3193="Issues found in raw",O3193="Raw under QC",O3193="Issues resolved in raw"),"Raw","-"))</f>
        <v>Raw</v>
      </c>
      <c r="Q3193" s="13">
        <v>46261.15277777778</v>
      </c>
      <c r="R3193" t="inlineStr">
        <is>
          <t xml:space="preserve">2026-08 (Aug)</t>
        </is>
      </c>
      <c r="S3193">
        <f>IF(M3193="Not an error",0,IF(COUNTIFS($A$2:$A3193,$A3193,$D$2:$D3193,$D3193,$M$2:$M3193,"&lt;&gt;Not an error")=1,1,0))</f>
        <v>0</v>
      </c>
      <c r="T3193">
        <f>IF(M3193&lt;&gt;"Major",0,IF(COUNTIFS($A$2:$A3193,$A3193,$D$2:$D3193,$D3193,$M$2:$M3193,"Major")=1,1,0))</f>
        <v>0</v>
      </c>
      <c r="U3193">
        <f>IF(M3193&lt;&gt;"Minor",0,IF(COUNTIFS($A$2:$A3193,$A3193,$D$2:$D3193,$D3193,$M$2:$M3193,"Minor")=1,1,0))</f>
        <v>1</v>
      </c>
    </row>
    <row r="3194">
      <c r="A3194" t="inlineStr">
        <is>
          <t xml:space="preserve">9a175f97e92a638a5697307799ea3b8b8f419aac</t>
        </is>
      </c>
      <c r="B3194" t="inlineStr">
        <is>
          <t xml:space="preserve">The Miracle Heiress</t>
        </is>
      </c>
      <c r="C3194" t="inlineStr">
        <is>
          <t xml:space="preserve">Die Wundererbin</t>
        </is>
      </c>
      <c r="D3194" t="inlineStr">
        <is>
          <t xml:space="preserve">46645f9c8b07e3b58c4bfd14d691f55e0ca8350c</t>
        </is>
      </c>
      <c r="E3194" t="inlineStr">
        <is>
          <t xml:space="preserve">Episode 124: Beweise Enthüllt</t>
        </is>
      </c>
      <c r="F3194">
        <v>124</v>
      </c>
      <c r="G3194" t="inlineStr">
        <is>
          <t xml:space="preserve">0:00-0:05</t>
        </is>
      </c>
      <c r="H3194" t="inlineStr">
        <is>
          <t xml:space="preserve">Resolved</t>
        </is>
      </c>
      <c r="I3194" t="inlineStr">
        <is>
          <t xml:space="preserve">Remarks: [Script Error]
Line from script:
"â€žGnÃ¤dige Frau, raten Sie mal, wie viele Kleider wir bisher verkauft haben?â€œ"
-----
Note (if required): Localization / tone issue. â€œGnÃ¤dige Frauâ€_x009d_ sounds outdated and overly formal, especially if repeated. Suggested: â€œRaten Sie mal, wie viele Kleider wir bisher verkauft haben?â€_x009d_</t>
        </is>
      </c>
      <c r="J3194" t="inlineStr">
        <is>
          <t xml:space="preserve">VOA</t>
        </is>
      </c>
      <c r="K3194" t="inlineStr">
        <is>
          <t xml:space="preserve">Script Error</t>
        </is>
      </c>
      <c r="L3194" t="inlineStr">
        <is>
          <t xml:space="preserve">Script error</t>
        </is>
      </c>
      <c r="M3194" t="str">
        <f>IFERROR(IF(VLOOKUP(L3194,'Quantification'!$A:$B,2,FALSE)&amp;""="","Unclassified",VLOOKUP(L3194,'Quantification'!$A:$B,2,FALSE)),"Unclassified")</f>
        <v>Major</v>
      </c>
      <c r="N3194" t="inlineStr">
        <is>
          <t xml:space="preserve">con-khera.mirjam@pocketfm.com</t>
        </is>
      </c>
      <c r="O3194" t="inlineStr">
        <is>
          <t xml:space="preserve">Issues found in raw</t>
        </is>
      </c>
      <c r="P3194" t="str">
        <f>IF(OR(O3194="Issues found in master",O3194="Final master"),"Master",IF(OR(O3194="Ready for Master",O3194="Issues found in raw",O3194="Raw under QC",O3194="Issues resolved in raw"),"Raw","-"))</f>
        <v>Raw</v>
      </c>
      <c r="Q3194" s="13">
        <v>46261.15277777778</v>
      </c>
      <c r="R3194" t="inlineStr">
        <is>
          <t xml:space="preserve">2026-08 (Aug)</t>
        </is>
      </c>
      <c r="S3194">
        <f>IF(M3194="Not an error",0,IF(COUNTIFS($A$2:$A3194,$A3194,$D$2:$D3194,$D3194,$M$2:$M3194,"&lt;&gt;Not an error")=1,1,0))</f>
        <v>1</v>
      </c>
      <c r="T3194">
        <f>IF(M3194&lt;&gt;"Major",0,IF(COUNTIFS($A$2:$A3194,$A3194,$D$2:$D3194,$D3194,$M$2:$M3194,"Major")=1,1,0))</f>
        <v>1</v>
      </c>
      <c r="U3194">
        <f>IF(M3194&lt;&gt;"Minor",0,IF(COUNTIFS($A$2:$A3194,$A3194,$D$2:$D3194,$D3194,$M$2:$M3194,"Minor")=1,1,0))</f>
        <v>0</v>
      </c>
    </row>
    <row r="3195">
      <c r="A3195" t="inlineStr">
        <is>
          <t xml:space="preserve">9a175f97e92a638a5697307799ea3b8b8f419aac</t>
        </is>
      </c>
      <c r="B3195" t="inlineStr">
        <is>
          <t xml:space="preserve">The Miracle Heiress</t>
        </is>
      </c>
      <c r="C3195" t="inlineStr">
        <is>
          <t xml:space="preserve">Die Wundererbin</t>
        </is>
      </c>
      <c r="D3195" t="inlineStr">
        <is>
          <t xml:space="preserve">46645f9c8b07e3b58c4bfd14d691f55e0ca8350c</t>
        </is>
      </c>
      <c r="E3195" t="inlineStr">
        <is>
          <t xml:space="preserve">Episode 124: Beweise Enthüllt</t>
        </is>
      </c>
      <c r="F3195">
        <v>124</v>
      </c>
      <c r="G3195" t="inlineStr">
        <is>
          <t xml:space="preserve">0:23-0:27</t>
        </is>
      </c>
      <c r="H3195" t="inlineStr">
        <is>
          <t xml:space="preserve">Resolved</t>
        </is>
      </c>
      <c r="I3195" t="inlineStr">
        <is>
          <t xml:space="preserve">Gnädige Frau, wenn das so weitergeht, ist unser Lager bald leer.“</t>
        </is>
      </c>
      <c r="J3195" t="inlineStr">
        <is>
          <t xml:space="preserve">VOA</t>
        </is>
      </c>
      <c r="K3195" t="inlineStr">
        <is>
          <t xml:space="preserve">Script Error</t>
        </is>
      </c>
      <c r="L3195" t="inlineStr">
        <is>
          <t xml:space="preserve">Script error</t>
        </is>
      </c>
      <c r="M3195" t="str">
        <f>IFERROR(IF(VLOOKUP(L3195,'Quantification'!$A:$B,2,FALSE)&amp;""="","Unclassified",VLOOKUP(L3195,'Quantification'!$A:$B,2,FALSE)),"Unclassified")</f>
        <v>Major</v>
      </c>
      <c r="N3195" t="inlineStr">
        <is>
          <t xml:space="preserve">con-khera.mirjam@pocketfm.com</t>
        </is>
      </c>
      <c r="O3195" t="inlineStr">
        <is>
          <t xml:space="preserve">Issues found in raw</t>
        </is>
      </c>
      <c r="P3195" t="str">
        <f>IF(OR(O3195="Issues found in master",O3195="Final master"),"Master",IF(OR(O3195="Ready for Master",O3195="Issues found in raw",O3195="Raw under QC",O3195="Issues resolved in raw"),"Raw","-"))</f>
        <v>Raw</v>
      </c>
      <c r="Q3195" s="13">
        <v>46261.15277777778</v>
      </c>
      <c r="R3195" t="inlineStr">
        <is>
          <t xml:space="preserve">2026-08 (Aug)</t>
        </is>
      </c>
      <c r="S3195">
        <f>IF(M3195="Not an error",0,IF(COUNTIFS($A$2:$A3195,$A3195,$D$2:$D3195,$D3195,$M$2:$M3195,"&lt;&gt;Not an error")=1,1,0))</f>
        <v>0</v>
      </c>
      <c r="T3195">
        <f>IF(M3195&lt;&gt;"Major",0,IF(COUNTIFS($A$2:$A3195,$A3195,$D$2:$D3195,$D3195,$M$2:$M3195,"Major")=1,1,0))</f>
        <v>0</v>
      </c>
      <c r="U3195">
        <f>IF(M3195&lt;&gt;"Minor",0,IF(COUNTIFS($A$2:$A3195,$A3195,$D$2:$D3195,$D3195,$M$2:$M3195,"Minor")=1,1,0))</f>
        <v>0</v>
      </c>
    </row>
    <row r="3196">
      <c r="A3196" t="inlineStr">
        <is>
          <t xml:space="preserve">9a175f97e92a638a5697307799ea3b8b8f419aac</t>
        </is>
      </c>
      <c r="B3196" t="inlineStr">
        <is>
          <t xml:space="preserve">The Miracle Heiress</t>
        </is>
      </c>
      <c r="C3196" t="inlineStr">
        <is>
          <t xml:space="preserve">Die Wundererbin</t>
        </is>
      </c>
      <c r="D3196" t="inlineStr">
        <is>
          <t xml:space="preserve">46645f9c8b07e3b58c4bfd14d691f55e0ca8350c</t>
        </is>
      </c>
      <c r="E3196" t="inlineStr">
        <is>
          <t xml:space="preserve">Episode 124: Beweise Enthüllt</t>
        </is>
      </c>
      <c r="F3196">
        <v>124</v>
      </c>
      <c r="G3196" t="inlineStr">
        <is>
          <t xml:space="preserve">0:56-1:00</t>
        </is>
      </c>
      <c r="H3196" t="inlineStr">
        <is>
          <t xml:space="preserve">Resolved</t>
        </is>
      </c>
      <c r="I3196" t="inlineStr">
        <is>
          <t xml:space="preserve">Remarks: [Script Error]
Line from script:
"GnÃ¤dige Frau, Sie sind wirklich unglaublich!"
-----
Note (if required): Localization / tone issue. â€œGnÃ¤dige Frauâ€_x009d_ sounds outdated and overly formal, especially if repeated. Suggested: â€œSie sind wirklich unglaublich!â€_x009d_</t>
        </is>
      </c>
      <c r="J3196" t="inlineStr">
        <is>
          <t xml:space="preserve">VOA</t>
        </is>
      </c>
      <c r="K3196" t="inlineStr">
        <is>
          <t xml:space="preserve">Script Error</t>
        </is>
      </c>
      <c r="L3196" t="inlineStr">
        <is>
          <t xml:space="preserve">Script error</t>
        </is>
      </c>
      <c r="M3196" t="str">
        <f>IFERROR(IF(VLOOKUP(L3196,'Quantification'!$A:$B,2,FALSE)&amp;""="","Unclassified",VLOOKUP(L3196,'Quantification'!$A:$B,2,FALSE)),"Unclassified")</f>
        <v>Major</v>
      </c>
      <c r="N3196" t="inlineStr">
        <is>
          <t xml:space="preserve">con-khera.mirjam@pocketfm.com</t>
        </is>
      </c>
      <c r="O3196" t="inlineStr">
        <is>
          <t xml:space="preserve">Issues found in raw</t>
        </is>
      </c>
      <c r="P3196" t="str">
        <f>IF(OR(O3196="Issues found in master",O3196="Final master"),"Master",IF(OR(O3196="Ready for Master",O3196="Issues found in raw",O3196="Raw under QC",O3196="Issues resolved in raw"),"Raw","-"))</f>
        <v>Raw</v>
      </c>
      <c r="Q3196" s="13">
        <v>46261.15277777778</v>
      </c>
      <c r="R3196" t="inlineStr">
        <is>
          <t xml:space="preserve">2026-08 (Aug)</t>
        </is>
      </c>
      <c r="S3196">
        <f>IF(M3196="Not an error",0,IF(COUNTIFS($A$2:$A3196,$A3196,$D$2:$D3196,$D3196,$M$2:$M3196,"&lt;&gt;Not an error")=1,1,0))</f>
        <v>0</v>
      </c>
      <c r="T3196">
        <f>IF(M3196&lt;&gt;"Major",0,IF(COUNTIFS($A$2:$A3196,$A3196,$D$2:$D3196,$D3196,$M$2:$M3196,"Major")=1,1,0))</f>
        <v>0</v>
      </c>
      <c r="U3196">
        <f>IF(M3196&lt;&gt;"Minor",0,IF(COUNTIFS($A$2:$A3196,$A3196,$D$2:$D3196,$D3196,$M$2:$M3196,"Minor")=1,1,0))</f>
        <v>0</v>
      </c>
    </row>
    <row r="3197">
      <c r="A3197" t="inlineStr">
        <is>
          <t xml:space="preserve">9a175f97e92a638a5697307799ea3b8b8f419aac</t>
        </is>
      </c>
      <c r="B3197" t="inlineStr">
        <is>
          <t xml:space="preserve">The Miracle Heiress</t>
        </is>
      </c>
      <c r="C3197" t="inlineStr">
        <is>
          <t xml:space="preserve">Die Wundererbin</t>
        </is>
      </c>
      <c r="D3197" t="inlineStr">
        <is>
          <t xml:space="preserve">46645f9c8b07e3b58c4bfd14d691f55e0ca8350c</t>
        </is>
      </c>
      <c r="E3197" t="inlineStr">
        <is>
          <t xml:space="preserve">Episode 124: Beweise Enthüllt</t>
        </is>
      </c>
      <c r="F3197">
        <v>124</v>
      </c>
      <c r="G3197" t="inlineStr">
        <is>
          <t xml:space="preserve">2:13-2:18</t>
        </is>
      </c>
      <c r="H3197" t="inlineStr">
        <is>
          <t xml:space="preserve">Resolved</t>
        </is>
      </c>
      <c r="I3197" t="inlineStr">
        <is>
          <t xml:space="preserve">Remarks: [Script Error]
Line from script:
"Die sind viel besser als die von Steiner Mode, und das Beste ist, sie sind gÃ¼nstiger."
-----
Note (if required): Localization issue. Company names should remain localized in English. Suggested: â€œDie sind viel besser als die von Steiner Fashion, und das Beste ist, sie sind gÃ¼nstiger.â€_x009d_</t>
        </is>
      </c>
      <c r="J3197" t="inlineStr">
        <is>
          <t xml:space="preserve">VOA</t>
        </is>
      </c>
      <c r="K3197" t="inlineStr">
        <is>
          <t xml:space="preserve">Script Error</t>
        </is>
      </c>
      <c r="L3197" t="inlineStr">
        <is>
          <t xml:space="preserve">Script error</t>
        </is>
      </c>
      <c r="M3197" t="str">
        <f>IFERROR(IF(VLOOKUP(L3197,'Quantification'!$A:$B,2,FALSE)&amp;""="","Unclassified",VLOOKUP(L3197,'Quantification'!$A:$B,2,FALSE)),"Unclassified")</f>
        <v>Major</v>
      </c>
      <c r="N3197" t="inlineStr">
        <is>
          <t xml:space="preserve">con-khera.mirjam@pocketfm.com</t>
        </is>
      </c>
      <c r="O3197" t="inlineStr">
        <is>
          <t xml:space="preserve">Issues found in raw</t>
        </is>
      </c>
      <c r="P3197" t="str">
        <f>IF(OR(O3197="Issues found in master",O3197="Final master"),"Master",IF(OR(O3197="Ready for Master",O3197="Issues found in raw",O3197="Raw under QC",O3197="Issues resolved in raw"),"Raw","-"))</f>
        <v>Raw</v>
      </c>
      <c r="Q3197" s="13">
        <v>46261.15277777778</v>
      </c>
      <c r="R3197" t="inlineStr">
        <is>
          <t xml:space="preserve">2026-08 (Aug)</t>
        </is>
      </c>
      <c r="S3197">
        <f>IF(M3197="Not an error",0,IF(COUNTIFS($A$2:$A3197,$A3197,$D$2:$D3197,$D3197,$M$2:$M3197,"&lt;&gt;Not an error")=1,1,0))</f>
        <v>0</v>
      </c>
      <c r="T3197">
        <f>IF(M3197&lt;&gt;"Major",0,IF(COUNTIFS($A$2:$A3197,$A3197,$D$2:$D3197,$D3197,$M$2:$M3197,"Major")=1,1,0))</f>
        <v>0</v>
      </c>
      <c r="U3197">
        <f>IF(M3197&lt;&gt;"Minor",0,IF(COUNTIFS($A$2:$A3197,$A3197,$D$2:$D3197,$D3197,$M$2:$M3197,"Minor")=1,1,0))</f>
        <v>0</v>
      </c>
    </row>
    <row r="3198">
      <c r="A3198" t="inlineStr">
        <is>
          <t xml:space="preserve">9a175f97e92a638a5697307799ea3b8b8f419aac</t>
        </is>
      </c>
      <c r="B3198" t="inlineStr">
        <is>
          <t xml:space="preserve">The Miracle Heiress</t>
        </is>
      </c>
      <c r="C3198" t="inlineStr">
        <is>
          <t xml:space="preserve">Die Wundererbin</t>
        </is>
      </c>
      <c r="D3198" t="inlineStr">
        <is>
          <t xml:space="preserve">46645f9c8b07e3b58c4bfd14d691f55e0ca8350c</t>
        </is>
      </c>
      <c r="E3198" t="inlineStr">
        <is>
          <t xml:space="preserve">Episode 124: Beweise Enthüllt</t>
        </is>
      </c>
      <c r="F3198">
        <v>124</v>
      </c>
      <c r="G3198" t="inlineStr">
        <is>
          <t xml:space="preserve">2:24-2:33</t>
        </is>
      </c>
      <c r="H3198" t="inlineStr">
        <is>
          <t xml:space="preserve">Resolved</t>
        </is>
      </c>
      <c r="I3198" t="inlineStr">
        <is>
          <t xml:space="preserve">Remarks: [Script Error]
Line from script:
"Steiner Mode hat unsere ursprÃ¼ngliche Arbeit gestohlen, also hat Miss Monroe den SpieÃŸ umgedreht, alles Ã¼berarbeitet und unterbietet sie nun im Preis."
-----
Note (if required): Localization / character knowledge issue. â€œSteiner Modeâ€_x009d_ should remain localized in Englishâ€_x009d_</t>
        </is>
      </c>
      <c r="J3198" t="inlineStr">
        <is>
          <t xml:space="preserve">VOA</t>
        </is>
      </c>
      <c r="K3198" t="inlineStr">
        <is>
          <t xml:space="preserve">Script Error</t>
        </is>
      </c>
      <c r="L3198" t="inlineStr">
        <is>
          <t xml:space="preserve">Script error</t>
        </is>
      </c>
      <c r="M3198" t="str">
        <f>IFERROR(IF(VLOOKUP(L3198,'Quantification'!$A:$B,2,FALSE)&amp;""="","Unclassified",VLOOKUP(L3198,'Quantification'!$A:$B,2,FALSE)),"Unclassified")</f>
        <v>Major</v>
      </c>
      <c r="N3198" t="inlineStr">
        <is>
          <t xml:space="preserve">con-khera.mirjam@pocketfm.com</t>
        </is>
      </c>
      <c r="O3198" t="inlineStr">
        <is>
          <t xml:space="preserve">Issues found in raw</t>
        </is>
      </c>
      <c r="P3198" t="str">
        <f>IF(OR(O3198="Issues found in master",O3198="Final master"),"Master",IF(OR(O3198="Ready for Master",O3198="Issues found in raw",O3198="Raw under QC",O3198="Issues resolved in raw"),"Raw","-"))</f>
        <v>Raw</v>
      </c>
      <c r="Q3198" s="13">
        <v>46261.15277777778</v>
      </c>
      <c r="R3198" t="inlineStr">
        <is>
          <t xml:space="preserve">2026-08 (Aug)</t>
        </is>
      </c>
      <c r="S3198">
        <f>IF(M3198="Not an error",0,IF(COUNTIFS($A$2:$A3198,$A3198,$D$2:$D3198,$D3198,$M$2:$M3198,"&lt;&gt;Not an error")=1,1,0))</f>
        <v>0</v>
      </c>
      <c r="T3198">
        <f>IF(M3198&lt;&gt;"Major",0,IF(COUNTIFS($A$2:$A3198,$A3198,$D$2:$D3198,$D3198,$M$2:$M3198,"Major")=1,1,0))</f>
        <v>0</v>
      </c>
      <c r="U3198">
        <f>IF(M3198&lt;&gt;"Minor",0,IF(COUNTIFS($A$2:$A3198,$A3198,$D$2:$D3198,$D3198,$M$2:$M3198,"Minor")=1,1,0))</f>
        <v>0</v>
      </c>
    </row>
    <row r="3199">
      <c r="A3199" t="inlineStr">
        <is>
          <t xml:space="preserve">9a175f97e92a638a5697307799ea3b8b8f419aac</t>
        </is>
      </c>
      <c r="B3199" t="inlineStr">
        <is>
          <t xml:space="preserve">The Miracle Heiress</t>
        </is>
      </c>
      <c r="C3199" t="inlineStr">
        <is>
          <t xml:space="preserve">Die Wundererbin</t>
        </is>
      </c>
      <c r="D3199" t="inlineStr">
        <is>
          <t xml:space="preserve">46645f9c8b07e3b58c4bfd14d691f55e0ca8350c</t>
        </is>
      </c>
      <c r="E3199" t="inlineStr">
        <is>
          <t xml:space="preserve">Episode 124: Beweise Enthüllt</t>
        </is>
      </c>
      <c r="F3199">
        <v>124</v>
      </c>
      <c r="G3199" t="inlineStr">
        <is>
          <t xml:space="preserve">2:33-2:37</t>
        </is>
      </c>
      <c r="H3199" t="inlineStr">
        <is>
          <t xml:space="preserve">Resolved</t>
        </is>
      </c>
      <c r="I3199" t="inlineStr">
        <is>
          <t xml:space="preserve">Remarks: [Script Error]
Line from script:
"Der gesamte Lagerbestand von Steiner Mode ist jetzt praktisch wertlos."
-----
Note (if required): Localization issue. Company names should remain localized in English. Suggested: â€œDer gesamte Lagerbestand von Steiner Fashion ist jetzt praktisch wertlos.â€_x009d_</t>
        </is>
      </c>
      <c r="J3199" t="inlineStr">
        <is>
          <t xml:space="preserve">VOA</t>
        </is>
      </c>
      <c r="K3199" t="inlineStr">
        <is>
          <t xml:space="preserve">Script Error</t>
        </is>
      </c>
      <c r="L3199" t="inlineStr">
        <is>
          <t xml:space="preserve">Script error</t>
        </is>
      </c>
      <c r="M3199" t="str">
        <f>IFERROR(IF(VLOOKUP(L3199,'Quantification'!$A:$B,2,FALSE)&amp;""="","Unclassified",VLOOKUP(L3199,'Quantification'!$A:$B,2,FALSE)),"Unclassified")</f>
        <v>Major</v>
      </c>
      <c r="N3199" t="inlineStr">
        <is>
          <t xml:space="preserve">con-khera.mirjam@pocketfm.com</t>
        </is>
      </c>
      <c r="O3199" t="inlineStr">
        <is>
          <t xml:space="preserve">Issues found in raw</t>
        </is>
      </c>
      <c r="P3199" t="str">
        <f>IF(OR(O3199="Issues found in master",O3199="Final master"),"Master",IF(OR(O3199="Ready for Master",O3199="Issues found in raw",O3199="Raw under QC",O3199="Issues resolved in raw"),"Raw","-"))</f>
        <v>Raw</v>
      </c>
      <c r="Q3199" s="13">
        <v>46261.15277777778</v>
      </c>
      <c r="R3199" t="inlineStr">
        <is>
          <t xml:space="preserve">2026-08 (Aug)</t>
        </is>
      </c>
      <c r="S3199">
        <f>IF(M3199="Not an error",0,IF(COUNTIFS($A$2:$A3199,$A3199,$D$2:$D3199,$D3199,$M$2:$M3199,"&lt;&gt;Not an error")=1,1,0))</f>
        <v>0</v>
      </c>
      <c r="T3199">
        <f>IF(M3199&lt;&gt;"Major",0,IF(COUNTIFS($A$2:$A3199,$A3199,$D$2:$D3199,$D3199,$M$2:$M3199,"Major")=1,1,0))</f>
        <v>0</v>
      </c>
      <c r="U3199">
        <f>IF(M3199&lt;&gt;"Minor",0,IF(COUNTIFS($A$2:$A3199,$A3199,$D$2:$D3199,$D3199,$M$2:$M3199,"Minor")=1,1,0))</f>
        <v>0</v>
      </c>
    </row>
    <row r="3200">
      <c r="A3200" t="inlineStr">
        <is>
          <t xml:space="preserve">9a175f97e92a638a5697307799ea3b8b8f419aac</t>
        </is>
      </c>
      <c r="B3200" t="inlineStr">
        <is>
          <t xml:space="preserve">The Miracle Heiress</t>
        </is>
      </c>
      <c r="C3200" t="inlineStr">
        <is>
          <t xml:space="preserve">Die Wundererbin</t>
        </is>
      </c>
      <c r="D3200" t="inlineStr">
        <is>
          <t xml:space="preserve">46645f9c8b07e3b58c4bfd14d691f55e0ca8350c</t>
        </is>
      </c>
      <c r="E3200" t="inlineStr">
        <is>
          <t xml:space="preserve">Episode 124: Beweise Enthüllt</t>
        </is>
      </c>
      <c r="F3200">
        <v>124</v>
      </c>
      <c r="G3200" t="inlineStr">
        <is>
          <t xml:space="preserve">3:31-3:36</t>
        </is>
      </c>
      <c r="H3200" t="inlineStr">
        <is>
          <t xml:space="preserve">Resolved</t>
        </is>
      </c>
      <c r="I3200" t="inlineStr">
        <is>
          <t xml:space="preserve">Remarks: [Script Error]
Line from script:
"KÃ¶nnte Miss Monroe dasselbe MÃ¤dchen sein, das vorhin zu Besuch war?"
-----
Note (if required): Logic / wording issue. No girl or woman was â€œvisitingâ€_x009d_ in this scene, so the reference is inaccurate. Suggested: â€œKÃ¶nnte Miss Monroe dieselbe Person sein, von der vorhin die Rede war?â€_x009d_</t>
        </is>
      </c>
      <c r="J3200" t="inlineStr">
        <is>
          <t xml:space="preserve">VOA</t>
        </is>
      </c>
      <c r="K3200" t="inlineStr">
        <is>
          <t xml:space="preserve">Script Error</t>
        </is>
      </c>
      <c r="L3200" t="inlineStr">
        <is>
          <t xml:space="preserve">Script error</t>
        </is>
      </c>
      <c r="M3200" t="str">
        <f>IFERROR(IF(VLOOKUP(L3200,'Quantification'!$A:$B,2,FALSE)&amp;""="","Unclassified",VLOOKUP(L3200,'Quantification'!$A:$B,2,FALSE)),"Unclassified")</f>
        <v>Major</v>
      </c>
      <c r="N3200" t="inlineStr">
        <is>
          <t xml:space="preserve">con-khera.mirjam@pocketfm.com</t>
        </is>
      </c>
      <c r="O3200" t="inlineStr">
        <is>
          <t xml:space="preserve">Issues found in raw</t>
        </is>
      </c>
      <c r="P3200" t="str">
        <f>IF(OR(O3200="Issues found in master",O3200="Final master"),"Master",IF(OR(O3200="Ready for Master",O3200="Issues found in raw",O3200="Raw under QC",O3200="Issues resolved in raw"),"Raw","-"))</f>
        <v>Raw</v>
      </c>
      <c r="Q3200" s="13">
        <v>46261.15277777778</v>
      </c>
      <c r="R3200" t="inlineStr">
        <is>
          <t xml:space="preserve">2026-08 (Aug)</t>
        </is>
      </c>
      <c r="S3200">
        <f>IF(M3200="Not an error",0,IF(COUNTIFS($A$2:$A3200,$A3200,$D$2:$D3200,$D3200,$M$2:$M3200,"&lt;&gt;Not an error")=1,1,0))</f>
        <v>0</v>
      </c>
      <c r="T3200">
        <f>IF(M3200&lt;&gt;"Major",0,IF(COUNTIFS($A$2:$A3200,$A3200,$D$2:$D3200,$D3200,$M$2:$M3200,"Major")=1,1,0))</f>
        <v>0</v>
      </c>
      <c r="U3200">
        <f>IF(M3200&lt;&gt;"Minor",0,IF(COUNTIFS($A$2:$A3200,$A3200,$D$2:$D3200,$D3200,$M$2:$M3200,"Minor")=1,1,0))</f>
        <v>0</v>
      </c>
    </row>
    <row r="3201">
      <c r="A3201" t="inlineStr">
        <is>
          <t xml:space="preserve">9a175f97e92a638a5697307799ea3b8b8f419aac</t>
        </is>
      </c>
      <c r="B3201" t="inlineStr">
        <is>
          <t xml:space="preserve">The Miracle Heiress</t>
        </is>
      </c>
      <c r="C3201" t="inlineStr">
        <is>
          <t xml:space="preserve">Die Wundererbin</t>
        </is>
      </c>
      <c r="D3201" t="inlineStr">
        <is>
          <t xml:space="preserve">46645f9c8b07e3b58c4bfd14d691f55e0ca8350c</t>
        </is>
      </c>
      <c r="E3201" t="inlineStr">
        <is>
          <t xml:space="preserve">Episode 124: Beweise Enthüllt</t>
        </is>
      </c>
      <c r="F3201">
        <v>124</v>
      </c>
      <c r="G3201" t="inlineStr">
        <is>
          <t xml:space="preserve">5:23-5:30</t>
        </is>
      </c>
      <c r="H3201" t="inlineStr">
        <is>
          <t xml:space="preserve">Resolved</t>
        </is>
      </c>
      <c r="I3201" t="inlineStr">
        <is>
          <t xml:space="preserve">Remarks: [Script Error]
Line from script:
"Wenig spÃ¤ter, als sie noch in Arbeit vertieft war, erhielt sie die Nachricht, dass Steiner Mode Klage eingereicht hatte."
-----
Note (if required): Localization issue. Company names should remain localized in English. Suggested: â€œWenig spÃ¤ter, als sie noch in Arbeit vertieft war, erhielt sie die Nachricht, dass Steiner Fashion Klage eingereicht hatte.â€_x009d_</t>
        </is>
      </c>
      <c r="J3201" t="inlineStr">
        <is>
          <t xml:space="preserve">VOA</t>
        </is>
      </c>
      <c r="K3201" t="inlineStr">
        <is>
          <t xml:space="preserve">Script Error</t>
        </is>
      </c>
      <c r="L3201" t="inlineStr">
        <is>
          <t xml:space="preserve">Script error</t>
        </is>
      </c>
      <c r="M3201" t="str">
        <f>IFERROR(IF(VLOOKUP(L3201,'Quantification'!$A:$B,2,FALSE)&amp;""="","Unclassified",VLOOKUP(L3201,'Quantification'!$A:$B,2,FALSE)),"Unclassified")</f>
        <v>Major</v>
      </c>
      <c r="N3201" t="inlineStr">
        <is>
          <t xml:space="preserve">con-khera.mirjam@pocketfm.com</t>
        </is>
      </c>
      <c r="O3201" t="inlineStr">
        <is>
          <t xml:space="preserve">Issues found in raw</t>
        </is>
      </c>
      <c r="P3201" t="str">
        <f>IF(OR(O3201="Issues found in master",O3201="Final master"),"Master",IF(OR(O3201="Ready for Master",O3201="Issues found in raw",O3201="Raw under QC",O3201="Issues resolved in raw"),"Raw","-"))</f>
        <v>Raw</v>
      </c>
      <c r="Q3201" s="13">
        <v>46261.15277777778</v>
      </c>
      <c r="R3201" t="inlineStr">
        <is>
          <t xml:space="preserve">2026-08 (Aug)</t>
        </is>
      </c>
      <c r="S3201">
        <f>IF(M3201="Not an error",0,IF(COUNTIFS($A$2:$A3201,$A3201,$D$2:$D3201,$D3201,$M$2:$M3201,"&lt;&gt;Not an error")=1,1,0))</f>
        <v>0</v>
      </c>
      <c r="T3201">
        <f>IF(M3201&lt;&gt;"Major",0,IF(COUNTIFS($A$2:$A3201,$A3201,$D$2:$D3201,$D3201,$M$2:$M3201,"Major")=1,1,0))</f>
        <v>0</v>
      </c>
      <c r="U3201">
        <f>IF(M3201&lt;&gt;"Minor",0,IF(COUNTIFS($A$2:$A3201,$A3201,$D$2:$D3201,$D3201,$M$2:$M3201,"Minor")=1,1,0))</f>
        <v>0</v>
      </c>
    </row>
    <row r="3202">
      <c r="A3202" t="inlineStr">
        <is>
          <t xml:space="preserve">9a175f97e92a638a5697307799ea3b8b8f419aac</t>
        </is>
      </c>
      <c r="B3202" t="inlineStr">
        <is>
          <t xml:space="preserve">The Miracle Heiress</t>
        </is>
      </c>
      <c r="C3202" t="inlineStr">
        <is>
          <t xml:space="preserve">Die Wundererbin</t>
        </is>
      </c>
      <c r="D3202" t="inlineStr">
        <is>
          <t xml:space="preserve">46645f9c8b07e3b58c4bfd14d691f55e0ca8350c</t>
        </is>
      </c>
      <c r="E3202" t="inlineStr">
        <is>
          <t xml:space="preserve">Episode 124: Beweise Enthüllt</t>
        </is>
      </c>
      <c r="F3202">
        <v>124</v>
      </c>
      <c r="G3202" t="inlineStr">
        <is>
          <t xml:space="preserve">5:38-5:44</t>
        </is>
      </c>
      <c r="H3202" t="inlineStr">
        <is>
          <t xml:space="preserve">Resolved</t>
        </is>
      </c>
      <c r="I3202" t="inlineStr">
        <is>
          <t xml:space="preserve">Remarks: [Script Error]
Line from script:
"â€žVerstanden, gnÃ¤dige Frauâ€œ, antwortete Emmett und ging direkt zum Senderaum."
-----
Note (if required): Localization / tone issue. â€œGnÃ¤dige Frauâ€_x009d_ sounds outdated and overly formal, especially if repeated. Suggested: â€œVerstandenâ€œ, antwortete Emmett und ging direkt zum Senderaum.</t>
        </is>
      </c>
      <c r="J3202" t="inlineStr">
        <is>
          <t xml:space="preserve">VOA</t>
        </is>
      </c>
      <c r="K3202" t="inlineStr">
        <is>
          <t xml:space="preserve">Script Error</t>
        </is>
      </c>
      <c r="L3202" t="inlineStr">
        <is>
          <t xml:space="preserve">Script error</t>
        </is>
      </c>
      <c r="M3202" t="str">
        <f>IFERROR(IF(VLOOKUP(L3202,'Quantification'!$A:$B,2,FALSE)&amp;""="","Unclassified",VLOOKUP(L3202,'Quantification'!$A:$B,2,FALSE)),"Unclassified")</f>
        <v>Major</v>
      </c>
      <c r="N3202" t="inlineStr">
        <is>
          <t xml:space="preserve">con-khera.mirjam@pocketfm.com</t>
        </is>
      </c>
      <c r="O3202" t="inlineStr">
        <is>
          <t xml:space="preserve">Issues found in raw</t>
        </is>
      </c>
      <c r="P3202" t="str">
        <f>IF(OR(O3202="Issues found in master",O3202="Final master"),"Master",IF(OR(O3202="Ready for Master",O3202="Issues found in raw",O3202="Raw under QC",O3202="Issues resolved in raw"),"Raw","-"))</f>
        <v>Raw</v>
      </c>
      <c r="Q3202" s="13">
        <v>46261.15277777778</v>
      </c>
      <c r="R3202" t="inlineStr">
        <is>
          <t xml:space="preserve">2026-08 (Aug)</t>
        </is>
      </c>
      <c r="S3202">
        <f>IF(M3202="Not an error",0,IF(COUNTIFS($A$2:$A3202,$A3202,$D$2:$D3202,$D3202,$M$2:$M3202,"&lt;&gt;Not an error")=1,1,0))</f>
        <v>0</v>
      </c>
      <c r="T3202">
        <f>IF(M3202&lt;&gt;"Major",0,IF(COUNTIFS($A$2:$A3202,$A3202,$D$2:$D3202,$D3202,$M$2:$M3202,"Major")=1,1,0))</f>
        <v>0</v>
      </c>
      <c r="U3202">
        <f>IF(M3202&lt;&gt;"Minor",0,IF(COUNTIFS($A$2:$A3202,$A3202,$D$2:$D3202,$D3202,$M$2:$M3202,"Minor")=1,1,0))</f>
        <v>0</v>
      </c>
    </row>
    <row r="3203">
      <c r="A3203" t="inlineStr">
        <is>
          <t xml:space="preserve">9a175f97e92a638a5697307799ea3b8b8f419aac</t>
        </is>
      </c>
      <c r="B3203" t="inlineStr">
        <is>
          <t xml:space="preserve">The Miracle Heiress</t>
        </is>
      </c>
      <c r="C3203" t="inlineStr">
        <is>
          <t xml:space="preserve">Die Wundererbin</t>
        </is>
      </c>
      <c r="D3203" t="inlineStr">
        <is>
          <t xml:space="preserve">46645f9c8b07e3b58c4bfd14d691f55e0ca8350c</t>
        </is>
      </c>
      <c r="E3203" t="inlineStr">
        <is>
          <t xml:space="preserve">Episode 124: Beweise Enthüllt</t>
        </is>
      </c>
      <c r="F3203">
        <v>124</v>
      </c>
      <c r="G3203" t="inlineStr">
        <is>
          <t xml:space="preserve">5:44-5:54</t>
        </is>
      </c>
      <c r="H3203" t="inlineStr">
        <is>
          <t xml:space="preserve">Resolved</t>
        </is>
      </c>
      <c r="I3203" t="inlineStr">
        <is>
          <t xml:space="preserve">Remarks: [Script Error]
Line from script:
"Zu diesem Zeitpunkt hatte Lucy die Ãœberarbeitung aller EntwÃ¼rfe abgeschlossen, und die Zuschauerzahl war auf eins Komma neunundzwanzig Millionen gestiegen."
-----
Note (if required): Number formatting / audio issue. â€œEins Komma neunundzwanzig Millionenâ€_x009d_ sounds unnatural in German audio. Suggested: â€œ... die Zuschauerzahl war auf eins Komma zwei neun Millionen gestiegen.â€_x009d_</t>
        </is>
      </c>
      <c r="J3203" t="inlineStr">
        <is>
          <t xml:space="preserve">VOA</t>
        </is>
      </c>
      <c r="K3203" t="inlineStr">
        <is>
          <t xml:space="preserve">Script Error</t>
        </is>
      </c>
      <c r="L3203" t="inlineStr">
        <is>
          <t xml:space="preserve">Script error</t>
        </is>
      </c>
      <c r="M3203" t="str">
        <f>IFERROR(IF(VLOOKUP(L3203,'Quantification'!$A:$B,2,FALSE)&amp;""="","Unclassified",VLOOKUP(L3203,'Quantification'!$A:$B,2,FALSE)),"Unclassified")</f>
        <v>Major</v>
      </c>
      <c r="N3203" t="inlineStr">
        <is>
          <t xml:space="preserve">con-khera.mirjam@pocketfm.com</t>
        </is>
      </c>
      <c r="O3203" t="inlineStr">
        <is>
          <t xml:space="preserve">Issues found in raw</t>
        </is>
      </c>
      <c r="P3203" t="str">
        <f>IF(OR(O3203="Issues found in master",O3203="Final master"),"Master",IF(OR(O3203="Ready for Master",O3203="Issues found in raw",O3203="Raw under QC",O3203="Issues resolved in raw"),"Raw","-"))</f>
        <v>Raw</v>
      </c>
      <c r="Q3203" s="13">
        <v>46261.15277777778</v>
      </c>
      <c r="R3203" t="inlineStr">
        <is>
          <t xml:space="preserve">2026-08 (Aug)</t>
        </is>
      </c>
      <c r="S3203">
        <f>IF(M3203="Not an error",0,IF(COUNTIFS($A$2:$A3203,$A3203,$D$2:$D3203,$D3203,$M$2:$M3203,"&lt;&gt;Not an error")=1,1,0))</f>
        <v>0</v>
      </c>
      <c r="T3203">
        <f>IF(M3203&lt;&gt;"Major",0,IF(COUNTIFS($A$2:$A3203,$A3203,$D$2:$D3203,$D3203,$M$2:$M3203,"Major")=1,1,0))</f>
        <v>0</v>
      </c>
      <c r="U3203">
        <f>IF(M3203&lt;&gt;"Minor",0,IF(COUNTIFS($A$2:$A3203,$A3203,$D$2:$D3203,$D3203,$M$2:$M3203,"Minor")=1,1,0))</f>
        <v>0</v>
      </c>
    </row>
    <row r="3204">
      <c r="A3204" t="inlineStr">
        <is>
          <t xml:space="preserve">9a175f97e92a638a5697307799ea3b8b8f419aac</t>
        </is>
      </c>
      <c r="B3204" t="inlineStr">
        <is>
          <t xml:space="preserve">The Miracle Heiress</t>
        </is>
      </c>
      <c r="C3204" t="inlineStr">
        <is>
          <t xml:space="preserve">Die Wundererbin</t>
        </is>
      </c>
      <c r="D3204" t="inlineStr">
        <is>
          <t xml:space="preserve">46645f9c8b07e3b58c4bfd14d691f55e0ca8350c</t>
        </is>
      </c>
      <c r="E3204" t="inlineStr">
        <is>
          <t xml:space="preserve">Episode 124: Beweise Enthüllt</t>
        </is>
      </c>
      <c r="F3204">
        <v>124</v>
      </c>
      <c r="G3204" t="inlineStr">
        <is>
          <t xml:space="preserve">6:02-6:08</t>
        </is>
      </c>
      <c r="H3204" t="inlineStr">
        <is>
          <t xml:space="preserve">Resolved</t>
        </is>
      </c>
      <c r="I3204" t="inlineStr">
        <is>
          <t xml:space="preserve">Remarks: [Script Error]
Line from script:
"Ich habe die Kommentare gelesen, und alle fragen sich, warum ich die neuen EntwÃ¼rfe von Steiner Mode geÃ¤ndert habe."
-----
Note (if required): Localization issue. Company names should remain localized in English. Suggested: â€œIch habe die Kommentare gelesen, und alle fragen sich, warum ich die neuen EntwÃ¼rfe von Steiner Fashion geÃ¤ndert habe.â€_x009d_</t>
        </is>
      </c>
      <c r="J3204" t="inlineStr">
        <is>
          <t xml:space="preserve">VOA</t>
        </is>
      </c>
      <c r="K3204" t="inlineStr">
        <is>
          <t xml:space="preserve">Script Error</t>
        </is>
      </c>
      <c r="L3204" t="inlineStr">
        <is>
          <t xml:space="preserve">Script error</t>
        </is>
      </c>
      <c r="M3204" t="str">
        <f>IFERROR(IF(VLOOKUP(L3204,'Quantification'!$A:$B,2,FALSE)&amp;""="","Unclassified",VLOOKUP(L3204,'Quantification'!$A:$B,2,FALSE)),"Unclassified")</f>
        <v>Major</v>
      </c>
      <c r="N3204" t="inlineStr">
        <is>
          <t xml:space="preserve">con-khera.mirjam@pocketfm.com</t>
        </is>
      </c>
      <c r="O3204" t="inlineStr">
        <is>
          <t xml:space="preserve">Issues found in raw</t>
        </is>
      </c>
      <c r="P3204" t="str">
        <f>IF(OR(O3204="Issues found in master",O3204="Final master"),"Master",IF(OR(O3204="Ready for Master",O3204="Issues found in raw",O3204="Raw under QC",O3204="Issues resolved in raw"),"Raw","-"))</f>
        <v>Raw</v>
      </c>
      <c r="Q3204" s="13">
        <v>46261.15277777778</v>
      </c>
      <c r="R3204" t="inlineStr">
        <is>
          <t xml:space="preserve">2026-08 (Aug)</t>
        </is>
      </c>
      <c r="S3204">
        <f>IF(M3204="Not an error",0,IF(COUNTIFS($A$2:$A3204,$A3204,$D$2:$D3204,$D3204,$M$2:$M3204,"&lt;&gt;Not an error")=1,1,0))</f>
        <v>0</v>
      </c>
      <c r="T3204">
        <f>IF(M3204&lt;&gt;"Major",0,IF(COUNTIFS($A$2:$A3204,$A3204,$D$2:$D3204,$D3204,$M$2:$M3204,"Major")=1,1,0))</f>
        <v>0</v>
      </c>
      <c r="U3204">
        <f>IF(M3204&lt;&gt;"Minor",0,IF(COUNTIFS($A$2:$A3204,$A3204,$D$2:$D3204,$D3204,$M$2:$M3204,"Minor")=1,1,0))</f>
        <v>0</v>
      </c>
    </row>
    <row r="3205">
      <c r="A3205" t="inlineStr">
        <is>
          <t xml:space="preserve">9a175f97e92a638a5697307799ea3b8b8f419aac</t>
        </is>
      </c>
      <c r="B3205" t="inlineStr">
        <is>
          <t xml:space="preserve">The Miracle Heiress</t>
        </is>
      </c>
      <c r="C3205" t="inlineStr">
        <is>
          <t xml:space="preserve">Die Wundererbin</t>
        </is>
      </c>
      <c r="D3205" t="inlineStr">
        <is>
          <t xml:space="preserve">46645f9c8b07e3b58c4bfd14d691f55e0ca8350c</t>
        </is>
      </c>
      <c r="E3205" t="inlineStr">
        <is>
          <t xml:space="preserve">Episode 124: Beweise Enthüllt</t>
        </is>
      </c>
      <c r="F3205">
        <v>124</v>
      </c>
      <c r="G3205" t="inlineStr">
        <is>
          <t xml:space="preserve">6:36-6:42</t>
        </is>
      </c>
      <c r="H3205" t="inlineStr">
        <is>
          <t xml:space="preserve">Resolved</t>
        </is>
      </c>
      <c r="I3205" t="inlineStr">
        <is>
          <t xml:space="preserve">Remarks: [Script Error]
Line from script:
"â€žSteiner Mode hat ihm dafÃ¼r eine Provision von dreiÃŸig Prozent versprochenâ€œ, erklÃ¤rte Lucy."
-----
Note (if required): Localization issue. Company names should remain localized in English. Suggested: â€œSteiner Fashion hat ihm dafÃ¼r eine Provision von dreiÃŸig Prozent versprochen.â€_x009d_</t>
        </is>
      </c>
      <c r="J3205" t="inlineStr">
        <is>
          <t xml:space="preserve">VOA</t>
        </is>
      </c>
      <c r="K3205" t="inlineStr">
        <is>
          <t xml:space="preserve">Script Error</t>
        </is>
      </c>
      <c r="L3205" t="inlineStr">
        <is>
          <t xml:space="preserve">Script error</t>
        </is>
      </c>
      <c r="M3205" t="str">
        <f>IFERROR(IF(VLOOKUP(L3205,'Quantification'!$A:$B,2,FALSE)&amp;""="","Unclassified",VLOOKUP(L3205,'Quantification'!$A:$B,2,FALSE)),"Unclassified")</f>
        <v>Major</v>
      </c>
      <c r="N3205" t="inlineStr">
        <is>
          <t xml:space="preserve">con-khera.mirjam@pocketfm.com</t>
        </is>
      </c>
      <c r="O3205" t="inlineStr">
        <is>
          <t xml:space="preserve">Issues found in raw</t>
        </is>
      </c>
      <c r="P3205" t="str">
        <f>IF(OR(O3205="Issues found in master",O3205="Final master"),"Master",IF(OR(O3205="Ready for Master",O3205="Issues found in raw",O3205="Raw under QC",O3205="Issues resolved in raw"),"Raw","-"))</f>
        <v>Raw</v>
      </c>
      <c r="Q3205" s="13">
        <v>46261.15277777778</v>
      </c>
      <c r="R3205" t="inlineStr">
        <is>
          <t xml:space="preserve">2026-08 (Aug)</t>
        </is>
      </c>
      <c r="S3205">
        <f>IF(M3205="Not an error",0,IF(COUNTIFS($A$2:$A3205,$A3205,$D$2:$D3205,$D3205,$M$2:$M3205,"&lt;&gt;Not an error")=1,1,0))</f>
        <v>0</v>
      </c>
      <c r="T3205">
        <f>IF(M3205&lt;&gt;"Major",0,IF(COUNTIFS($A$2:$A3205,$A3205,$D$2:$D3205,$D3205,$M$2:$M3205,"Major")=1,1,0))</f>
        <v>0</v>
      </c>
      <c r="U3205">
        <f>IF(M3205&lt;&gt;"Minor",0,IF(COUNTIFS($A$2:$A3205,$A3205,$D$2:$D3205,$D3205,$M$2:$M3205,"Minor")=1,1,0))</f>
        <v>0</v>
      </c>
    </row>
    <row r="3206">
      <c r="A3206" t="inlineStr">
        <is>
          <t xml:space="preserve">9a175f97e92a638a5697307799ea3b8b8f419aac</t>
        </is>
      </c>
      <c r="B3206" t="inlineStr">
        <is>
          <t xml:space="preserve">The Miracle Heiress</t>
        </is>
      </c>
      <c r="C3206" t="inlineStr">
        <is>
          <t xml:space="preserve">Die Wundererbin</t>
        </is>
      </c>
      <c r="D3206" t="inlineStr">
        <is>
          <t xml:space="preserve">dd5881b2c5b7648c319a35cfa13c0317369a3fb8</t>
        </is>
      </c>
      <c r="E3206" t="inlineStr">
        <is>
          <t xml:space="preserve">Episode 125: Martin Scotts Kritischer Zustand</t>
        </is>
      </c>
      <c r="F3206">
        <v>125</v>
      </c>
      <c r="G3206" t="inlineStr">
        <is>
          <t xml:space="preserve">0:00-0:18</t>
        </is>
      </c>
      <c r="H3206" t="inlineStr">
        <is>
          <t xml:space="preserve">Resolved</t>
        </is>
      </c>
      <c r="I3206" t="inlineStr">
        <is>
          <t xml:space="preserve">Remarks: [Script Error]
Line from script:
"Auf Auroras Anweisung hin änderte Lucy während der Live-Übertragung spontan die Entwürfe, was sich als großer Erfolg herausstellte. Als Steiner Mode daraufhin klagte, ließ Lucy die Bombe platzen und legte der ganzen Welt die Wahrheit offen, untermauert von handfesten Beweisen."
-----
Note (if required): Redundant recap. This summarizes events already established in the previous episode and can be removed or shortened significantly.</t>
        </is>
      </c>
      <c r="J3206" t="inlineStr">
        <is>
          <t xml:space="preserve">VOA</t>
        </is>
      </c>
      <c r="K3206" t="inlineStr">
        <is>
          <t xml:space="preserve">Script Error</t>
        </is>
      </c>
      <c r="L3206" t="inlineStr">
        <is>
          <t xml:space="preserve">Script error</t>
        </is>
      </c>
      <c r="M3206" t="str">
        <f>IFERROR(IF(VLOOKUP(L3206,'Quantification'!$A:$B,2,FALSE)&amp;""="","Unclassified",VLOOKUP(L3206,'Quantification'!$A:$B,2,FALSE)),"Unclassified")</f>
        <v>Major</v>
      </c>
      <c r="N3206" t="inlineStr">
        <is>
          <t xml:space="preserve">con-khera.mirjam@pocketfm.com</t>
        </is>
      </c>
      <c r="O3206" t="inlineStr">
        <is>
          <t xml:space="preserve">Issues found in raw</t>
        </is>
      </c>
      <c r="P3206" t="str">
        <f>IF(OR(O3206="Issues found in master",O3206="Final master"),"Master",IF(OR(O3206="Ready for Master",O3206="Issues found in raw",O3206="Raw under QC",O3206="Issues resolved in raw"),"Raw","-"))</f>
        <v>Raw</v>
      </c>
      <c r="Q3206" s="13">
        <v>46261.15277777778</v>
      </c>
      <c r="R3206" t="inlineStr">
        <is>
          <t xml:space="preserve">2026-08 (Aug)</t>
        </is>
      </c>
      <c r="S3206">
        <f>IF(M3206="Not an error",0,IF(COUNTIFS($A$2:$A3206,$A3206,$D$2:$D3206,$D3206,$M$2:$M3206,"&lt;&gt;Not an error")=1,1,0))</f>
        <v>1</v>
      </c>
      <c r="T3206">
        <f>IF(M3206&lt;&gt;"Major",0,IF(COUNTIFS($A$2:$A3206,$A3206,$D$2:$D3206,$D3206,$M$2:$M3206,"Major")=1,1,0))</f>
        <v>1</v>
      </c>
      <c r="U3206">
        <f>IF(M3206&lt;&gt;"Minor",0,IF(COUNTIFS($A$2:$A3206,$A3206,$D$2:$D3206,$D3206,$M$2:$M3206,"Minor")=1,1,0))</f>
        <v>0</v>
      </c>
    </row>
    <row r="3207">
      <c r="A3207" t="inlineStr">
        <is>
          <t xml:space="preserve">9a175f97e92a638a5697307799ea3b8b8f419aac</t>
        </is>
      </c>
      <c r="B3207" t="inlineStr">
        <is>
          <t xml:space="preserve">The Miracle Heiress</t>
        </is>
      </c>
      <c r="C3207" t="inlineStr">
        <is>
          <t xml:space="preserve">Die Wundererbin</t>
        </is>
      </c>
      <c r="D3207" t="inlineStr">
        <is>
          <t xml:space="preserve">dd5881b2c5b7648c319a35cfa13c0317369a3fb8</t>
        </is>
      </c>
      <c r="E3207" t="inlineStr">
        <is>
          <t xml:space="preserve">Episode 125: Martin Scotts Kritischer Zustand</t>
        </is>
      </c>
      <c r="F3207">
        <v>125</v>
      </c>
      <c r="G3207" t="inlineStr">
        <is>
          <t xml:space="preserve">0:18-0:24</t>
        </is>
      </c>
      <c r="H3207" t="inlineStr">
        <is>
          <t xml:space="preserve">Resolved</t>
        </is>
      </c>
      <c r="I3207" t="inlineStr">
        <is>
          <t xml:space="preserve">Remarks: [Script Error]
Line from script:
"Daraufhin richtete sich der Zorn der Ã–ffentlichkeit gegen Keith, Jace und Steiner Mode."
-----
Note (if required): Localization issue. Company names should remain localized in English. Suggested: â€œDaraufhin richtete sich der Zorn der Ã–ffentlichkeit gegen Keith, Jace und Steiner Fashion.â€_x009d_</t>
        </is>
      </c>
      <c r="J3207" t="inlineStr">
        <is>
          <t xml:space="preserve">VOA</t>
        </is>
      </c>
      <c r="K3207" t="inlineStr">
        <is>
          <t xml:space="preserve">Script Error</t>
        </is>
      </c>
      <c r="L3207" t="inlineStr">
        <is>
          <t xml:space="preserve">Script error</t>
        </is>
      </c>
      <c r="M3207" t="str">
        <f>IFERROR(IF(VLOOKUP(L3207,'Quantification'!$A:$B,2,FALSE)&amp;""="","Unclassified",VLOOKUP(L3207,'Quantification'!$A:$B,2,FALSE)),"Unclassified")</f>
        <v>Major</v>
      </c>
      <c r="N3207" t="inlineStr">
        <is>
          <t xml:space="preserve">con-khera.mirjam@pocketfm.com</t>
        </is>
      </c>
      <c r="O3207" t="inlineStr">
        <is>
          <t xml:space="preserve">Issues found in raw</t>
        </is>
      </c>
      <c r="P3207" t="str">
        <f>IF(OR(O3207="Issues found in master",O3207="Final master"),"Master",IF(OR(O3207="Ready for Master",O3207="Issues found in raw",O3207="Raw under QC",O3207="Issues resolved in raw"),"Raw","-"))</f>
        <v>Raw</v>
      </c>
      <c r="Q3207" s="13">
        <v>46261.15277777778</v>
      </c>
      <c r="R3207" t="inlineStr">
        <is>
          <t xml:space="preserve">2026-08 (Aug)</t>
        </is>
      </c>
      <c r="S3207">
        <f>IF(M3207="Not an error",0,IF(COUNTIFS($A$2:$A3207,$A3207,$D$2:$D3207,$D3207,$M$2:$M3207,"&lt;&gt;Not an error")=1,1,0))</f>
        <v>0</v>
      </c>
      <c r="T3207">
        <f>IF(M3207&lt;&gt;"Major",0,IF(COUNTIFS($A$2:$A3207,$A3207,$D$2:$D3207,$D3207,$M$2:$M3207,"Major")=1,1,0))</f>
        <v>0</v>
      </c>
      <c r="U3207">
        <f>IF(M3207&lt;&gt;"Minor",0,IF(COUNTIFS($A$2:$A3207,$A3207,$D$2:$D3207,$D3207,$M$2:$M3207,"Minor")=1,1,0))</f>
        <v>0</v>
      </c>
    </row>
    <row r="3208">
      <c r="A3208" t="inlineStr">
        <is>
          <t xml:space="preserve">9a175f97e92a638a5697307799ea3b8b8f419aac</t>
        </is>
      </c>
      <c r="B3208" t="inlineStr">
        <is>
          <t xml:space="preserve">The Miracle Heiress</t>
        </is>
      </c>
      <c r="C3208" t="inlineStr">
        <is>
          <t xml:space="preserve">Die Wundererbin</t>
        </is>
      </c>
      <c r="D3208" t="inlineStr">
        <is>
          <t xml:space="preserve">dd5881b2c5b7648c319a35cfa13c0317369a3fb8</t>
        </is>
      </c>
      <c r="E3208" t="inlineStr">
        <is>
          <t xml:space="preserve">Episode 125: Martin Scotts Kritischer Zustand</t>
        </is>
      </c>
      <c r="F3208">
        <v>125</v>
      </c>
      <c r="G3208" t="inlineStr">
        <is>
          <t xml:space="preserve">0:24-0:34</t>
        </is>
      </c>
      <c r="H3208" t="inlineStr">
        <is>
          <t xml:space="preserve">Resolved</t>
        </is>
      </c>
      <c r="I3208" t="inlineStr">
        <is>
          <t xml:space="preserve">Remarks: [Script Error]
Line from script:
"Die Leute Ã¼berfluteten ihre Social-Media-KanÃ¤le, zerrissen sie in der Luft und produzierten Parodie-Videos, in denen sie sich Ã¼ber den katastrophalen Livestream lustig machten."
-----
Note (if required): Logic / wording issue. The livestream itself was not catastrophic; it was successful for Blackwell Fashion. The public is mocking Steiner Fashion, not the livestream. Suggested: â€œDie Leute Ã¼berfluteten die Social-Media-KanÃ¤le von Steiner Fashion, zerrissen das Unternehmen in der Luft und produzierten Parodie-Videos, in denen sie sich Ã¼ber Steiner Fashion lustig machten.â€_x009d_</t>
        </is>
      </c>
      <c r="J3208" t="inlineStr">
        <is>
          <t xml:space="preserve">VOA</t>
        </is>
      </c>
      <c r="K3208" t="inlineStr">
        <is>
          <t xml:space="preserve">Script Error</t>
        </is>
      </c>
      <c r="L3208" t="inlineStr">
        <is>
          <t xml:space="preserve">Script error</t>
        </is>
      </c>
      <c r="M3208" t="str">
        <f>IFERROR(IF(VLOOKUP(L3208,'Quantification'!$A:$B,2,FALSE)&amp;""="","Unclassified",VLOOKUP(L3208,'Quantification'!$A:$B,2,FALSE)),"Unclassified")</f>
        <v>Major</v>
      </c>
      <c r="N3208" t="inlineStr">
        <is>
          <t xml:space="preserve">con-khera.mirjam@pocketfm.com</t>
        </is>
      </c>
      <c r="O3208" t="inlineStr">
        <is>
          <t xml:space="preserve">Issues found in raw</t>
        </is>
      </c>
      <c r="P3208" t="str">
        <f>IF(OR(O3208="Issues found in master",O3208="Final master"),"Master",IF(OR(O3208="Ready for Master",O3208="Issues found in raw",O3208="Raw under QC",O3208="Issues resolved in raw"),"Raw","-"))</f>
        <v>Raw</v>
      </c>
      <c r="Q3208" s="13">
        <v>46261.15277777778</v>
      </c>
      <c r="R3208" t="inlineStr">
        <is>
          <t xml:space="preserve">2026-08 (Aug)</t>
        </is>
      </c>
      <c r="S3208">
        <f>IF(M3208="Not an error",0,IF(COUNTIFS($A$2:$A3208,$A3208,$D$2:$D3208,$D3208,$M$2:$M3208,"&lt;&gt;Not an error")=1,1,0))</f>
        <v>0</v>
      </c>
      <c r="T3208">
        <f>IF(M3208&lt;&gt;"Major",0,IF(COUNTIFS($A$2:$A3208,$A3208,$D$2:$D3208,$D3208,$M$2:$M3208,"Major")=1,1,0))</f>
        <v>0</v>
      </c>
      <c r="U3208">
        <f>IF(M3208&lt;&gt;"Minor",0,IF(COUNTIFS($A$2:$A3208,$A3208,$D$2:$D3208,$D3208,$M$2:$M3208,"Minor")=1,1,0))</f>
        <v>0</v>
      </c>
    </row>
    <row r="3209">
      <c r="A3209" t="inlineStr">
        <is>
          <t xml:space="preserve">9a175f97e92a638a5697307799ea3b8b8f419aac</t>
        </is>
      </c>
      <c r="B3209" t="inlineStr">
        <is>
          <t xml:space="preserve">The Miracle Heiress</t>
        </is>
      </c>
      <c r="C3209" t="inlineStr">
        <is>
          <t xml:space="preserve">Die Wundererbin</t>
        </is>
      </c>
      <c r="D3209" t="inlineStr">
        <is>
          <t xml:space="preserve">dd5881b2c5b7648c319a35cfa13c0317369a3fb8</t>
        </is>
      </c>
      <c r="E3209" t="inlineStr">
        <is>
          <t xml:space="preserve">Episode 125: Martin Scotts Kritischer Zustand</t>
        </is>
      </c>
      <c r="F3209">
        <v>125</v>
      </c>
      <c r="G3209" t="inlineStr">
        <is>
          <t xml:space="preserve">0:34-0:40</t>
        </is>
      </c>
      <c r="H3209" t="inlineStr">
        <is>
          <t xml:space="preserve">Resolved</t>
        </is>
      </c>
      <c r="I3209" t="inlineStr">
        <is>
          <t xml:space="preserve">Remarks: [Script Error]
Line from script:
"Steiner Mode hatte geglaubt, Blackwell Mode mit einer einfachen Klage vernichten zu kÃ¶nnen."
-----
Note (if required): Localization issue. Company names should remain localized in English. Suggested: â€œSteiner Fashion hatte geglaubt, Blackwell Fashion mit einer einfachen Klage vernichten zu kÃ¶nnen.â€_x009d_</t>
        </is>
      </c>
      <c r="J3209" t="inlineStr">
        <is>
          <t xml:space="preserve">VOA</t>
        </is>
      </c>
      <c r="K3209" t="inlineStr">
        <is>
          <t xml:space="preserve">Script Error</t>
        </is>
      </c>
      <c r="L3209" t="inlineStr">
        <is>
          <t xml:space="preserve">Script error</t>
        </is>
      </c>
      <c r="M3209" t="str">
        <f>IFERROR(IF(VLOOKUP(L3209,'Quantification'!$A:$B,2,FALSE)&amp;""="","Unclassified",VLOOKUP(L3209,'Quantification'!$A:$B,2,FALSE)),"Unclassified")</f>
        <v>Major</v>
      </c>
      <c r="N3209" t="inlineStr">
        <is>
          <t xml:space="preserve">con-khera.mirjam@pocketfm.com</t>
        </is>
      </c>
      <c r="O3209" t="inlineStr">
        <is>
          <t xml:space="preserve">Issues found in raw</t>
        </is>
      </c>
      <c r="P3209" t="str">
        <f>IF(OR(O3209="Issues found in master",O3209="Final master"),"Master",IF(OR(O3209="Ready for Master",O3209="Issues found in raw",O3209="Raw under QC",O3209="Issues resolved in raw"),"Raw","-"))</f>
        <v>Raw</v>
      </c>
      <c r="Q3209" s="13">
        <v>46261.15277777778</v>
      </c>
      <c r="R3209" t="inlineStr">
        <is>
          <t xml:space="preserve">2026-08 (Aug)</t>
        </is>
      </c>
      <c r="S3209">
        <f>IF(M3209="Not an error",0,IF(COUNTIFS($A$2:$A3209,$A3209,$D$2:$D3209,$D3209,$M$2:$M3209,"&lt;&gt;Not an error")=1,1,0))</f>
        <v>0</v>
      </c>
      <c r="T3209">
        <f>IF(M3209&lt;&gt;"Major",0,IF(COUNTIFS($A$2:$A3209,$A3209,$D$2:$D3209,$D3209,$M$2:$M3209,"Major")=1,1,0))</f>
        <v>0</v>
      </c>
      <c r="U3209">
        <f>IF(M3209&lt;&gt;"Minor",0,IF(COUNTIFS($A$2:$A3209,$A3209,$D$2:$D3209,$D3209,$M$2:$M3209,"Minor")=1,1,0))</f>
        <v>0</v>
      </c>
    </row>
    <row r="3210">
      <c r="A3210" t="inlineStr">
        <is>
          <t xml:space="preserve">9a175f97e92a638a5697307799ea3b8b8f419aac</t>
        </is>
      </c>
      <c r="B3210" t="inlineStr">
        <is>
          <t xml:space="preserve">The Miracle Heiress</t>
        </is>
      </c>
      <c r="C3210" t="inlineStr">
        <is>
          <t xml:space="preserve">Die Wundererbin</t>
        </is>
      </c>
      <c r="D3210" t="inlineStr">
        <is>
          <t xml:space="preserve">dd5881b2c5b7648c319a35cfa13c0317369a3fb8</t>
        </is>
      </c>
      <c r="E3210" t="inlineStr">
        <is>
          <t xml:space="preserve">Episode 125: Martin Scotts Kritischer Zustand</t>
        </is>
      </c>
      <c r="F3210">
        <v>125</v>
      </c>
      <c r="G3210" t="inlineStr">
        <is>
          <t xml:space="preserve">0:47-0:56</t>
        </is>
      </c>
      <c r="H3210" t="inlineStr">
        <is>
          <t xml:space="preserve">Resolved</t>
        </is>
      </c>
      <c r="I3210" t="inlineStr">
        <is>
          <t xml:space="preserve">Remarks: [Script Error]
Line from script:
"Konfrontiert mit einem Berg von Beweisen, stellte der Vorstand von Steiner Mode Megan und Jace zur Rede und forderte Antworten."
-----
Note (if required): Localization issue. Company names should remain localized in English. Suggested: â€œKonfrontiert mit einem Berg von Beweisen, stellte der Vorstand von Steiner Fashion Megan und Jace zur Rede und forderte Antworten.â€_x009d_</t>
        </is>
      </c>
      <c r="J3210" t="inlineStr">
        <is>
          <t xml:space="preserve">VOA</t>
        </is>
      </c>
      <c r="K3210" t="inlineStr">
        <is>
          <t xml:space="preserve">Script Error</t>
        </is>
      </c>
      <c r="L3210" t="inlineStr">
        <is>
          <t xml:space="preserve">Script error</t>
        </is>
      </c>
      <c r="M3210" t="str">
        <f>IFERROR(IF(VLOOKUP(L3210,'Quantification'!$A:$B,2,FALSE)&amp;""="","Unclassified",VLOOKUP(L3210,'Quantification'!$A:$B,2,FALSE)),"Unclassified")</f>
        <v>Major</v>
      </c>
      <c r="N3210" t="inlineStr">
        <is>
          <t xml:space="preserve">con-khera.mirjam@pocketfm.com</t>
        </is>
      </c>
      <c r="O3210" t="inlineStr">
        <is>
          <t xml:space="preserve">Issues found in raw</t>
        </is>
      </c>
      <c r="P3210" t="str">
        <f>IF(OR(O3210="Issues found in master",O3210="Final master"),"Master",IF(OR(O3210="Ready for Master",O3210="Issues found in raw",O3210="Raw under QC",O3210="Issues resolved in raw"),"Raw","-"))</f>
        <v>Raw</v>
      </c>
      <c r="Q3210" s="13">
        <v>46261.15277777778</v>
      </c>
      <c r="R3210" t="inlineStr">
        <is>
          <t xml:space="preserve">2026-08 (Aug)</t>
        </is>
      </c>
      <c r="S3210">
        <f>IF(M3210="Not an error",0,IF(COUNTIFS($A$2:$A3210,$A3210,$D$2:$D3210,$D3210,$M$2:$M3210,"&lt;&gt;Not an error")=1,1,0))</f>
        <v>0</v>
      </c>
      <c r="T3210">
        <f>IF(M3210&lt;&gt;"Major",0,IF(COUNTIFS($A$2:$A3210,$A3210,$D$2:$D3210,$D3210,$M$2:$M3210,"Major")=1,1,0))</f>
        <v>0</v>
      </c>
      <c r="U3210">
        <f>IF(M3210&lt;&gt;"Minor",0,IF(COUNTIFS($A$2:$A3210,$A3210,$D$2:$D3210,$D3210,$M$2:$M3210,"Minor")=1,1,0))</f>
        <v>0</v>
      </c>
    </row>
    <row r="3211">
      <c r="A3211" t="inlineStr">
        <is>
          <t xml:space="preserve">9a175f97e92a638a5697307799ea3b8b8f419aac</t>
        </is>
      </c>
      <c r="B3211" t="inlineStr">
        <is>
          <t xml:space="preserve">The Miracle Heiress</t>
        </is>
      </c>
      <c r="C3211" t="inlineStr">
        <is>
          <t xml:space="preserve">Die Wundererbin</t>
        </is>
      </c>
      <c r="D3211" t="inlineStr">
        <is>
          <t xml:space="preserve">dd5881b2c5b7648c319a35cfa13c0317369a3fb8</t>
        </is>
      </c>
      <c r="E3211" t="inlineStr">
        <is>
          <t xml:space="preserve">Episode 125: Martin Scotts Kritischer Zustand</t>
        </is>
      </c>
      <c r="F3211">
        <v>125</v>
      </c>
      <c r="G3211" t="inlineStr">
        <is>
          <t xml:space="preserve">1:02-1:07</t>
        </is>
      </c>
      <c r="H3211" t="inlineStr">
        <is>
          <t xml:space="preserve">Resolved</t>
        </is>
      </c>
      <c r="I3211" t="inlineStr">
        <is>
          <t xml:space="preserve">Remarks: [Script Error]
Line from script:
"Sobald der Livestream endete, brach die gesamte Designabteilung in Jubel aus."
-----
Note (if required): Clarity / transition issue. The scene jumps back to Blackwell Fashion, so the location should be made explicit. Suggested: â€œSobald der Livestream endete, brach die gesamte Designabteilung von Blackwell Fashion in Jubel aus.â€_x009d_</t>
        </is>
      </c>
      <c r="J3211" t="inlineStr">
        <is>
          <t xml:space="preserve">VOA</t>
        </is>
      </c>
      <c r="K3211" t="inlineStr">
        <is>
          <t xml:space="preserve">Script Error</t>
        </is>
      </c>
      <c r="L3211" t="inlineStr">
        <is>
          <t xml:space="preserve">Script error</t>
        </is>
      </c>
      <c r="M3211" t="str">
        <f>IFERROR(IF(VLOOKUP(L3211,'Quantification'!$A:$B,2,FALSE)&amp;""="","Unclassified",VLOOKUP(L3211,'Quantification'!$A:$B,2,FALSE)),"Unclassified")</f>
        <v>Major</v>
      </c>
      <c r="N3211" t="inlineStr">
        <is>
          <t xml:space="preserve">con-khera.mirjam@pocketfm.com</t>
        </is>
      </c>
      <c r="O3211" t="inlineStr">
        <is>
          <t xml:space="preserve">Issues found in raw</t>
        </is>
      </c>
      <c r="P3211" t="str">
        <f>IF(OR(O3211="Issues found in master",O3211="Final master"),"Master",IF(OR(O3211="Ready for Master",O3211="Issues found in raw",O3211="Raw under QC",O3211="Issues resolved in raw"),"Raw","-"))</f>
        <v>Raw</v>
      </c>
      <c r="Q3211" s="13">
        <v>46261.15277777778</v>
      </c>
      <c r="R3211" t="inlineStr">
        <is>
          <t xml:space="preserve">2026-08 (Aug)</t>
        </is>
      </c>
      <c r="S3211">
        <f>IF(M3211="Not an error",0,IF(COUNTIFS($A$2:$A3211,$A3211,$D$2:$D3211,$D3211,$M$2:$M3211,"&lt;&gt;Not an error")=1,1,0))</f>
        <v>0</v>
      </c>
      <c r="T3211">
        <f>IF(M3211&lt;&gt;"Major",0,IF(COUNTIFS($A$2:$A3211,$A3211,$D$2:$D3211,$D3211,$M$2:$M3211,"Major")=1,1,0))</f>
        <v>0</v>
      </c>
      <c r="U3211">
        <f>IF(M3211&lt;&gt;"Minor",0,IF(COUNTIFS($A$2:$A3211,$A3211,$D$2:$D3211,$D3211,$M$2:$M3211,"Minor")=1,1,0))</f>
        <v>0</v>
      </c>
    </row>
    <row r="3212">
      <c r="A3212" t="inlineStr">
        <is>
          <t xml:space="preserve">9a175f97e92a638a5697307799ea3b8b8f419aac</t>
        </is>
      </c>
      <c r="B3212" t="inlineStr">
        <is>
          <t xml:space="preserve">The Miracle Heiress</t>
        </is>
      </c>
      <c r="C3212" t="inlineStr">
        <is>
          <t xml:space="preserve">Die Wundererbin</t>
        </is>
      </c>
      <c r="D3212" t="inlineStr">
        <is>
          <t xml:space="preserve">dd5881b2c5b7648c319a35cfa13c0317369a3fb8</t>
        </is>
      </c>
      <c r="E3212" t="inlineStr">
        <is>
          <t xml:space="preserve">Episode 125: Martin Scotts Kritischer Zustand</t>
        </is>
      </c>
      <c r="F3212">
        <v>125</v>
      </c>
      <c r="G3212" t="inlineStr">
        <is>
          <t xml:space="preserve">1:13-1:19</t>
        </is>
      </c>
      <c r="H3212" t="inlineStr">
        <is>
          <t xml:space="preserve">Resolved</t>
        </is>
      </c>
      <c r="I3212" t="inlineStr">
        <is>
          <t xml:space="preserve">Remarks: [Script Error]
Line from script:
"AnschlieÃŸend schickten sie eine Karaffe des teuersten und besten Kaffees in Auroras BÃ¼ro."
-----
Note (if required): Wording issue. Coffee is usually not served in a carafe, so the phrasing sounds unnatural. Suggested: â€œAnschlieÃŸend schickten sie eine Kanne des teuersten Kaffees in Auroras BÃ¼ro.â€_x009d_</t>
        </is>
      </c>
      <c r="J3212" t="inlineStr">
        <is>
          <t xml:space="preserve">VOA</t>
        </is>
      </c>
      <c r="K3212" t="inlineStr">
        <is>
          <t xml:space="preserve">Script Error</t>
        </is>
      </c>
      <c r="L3212" t="inlineStr">
        <is>
          <t xml:space="preserve">Script error</t>
        </is>
      </c>
      <c r="M3212" t="str">
        <f>IFERROR(IF(VLOOKUP(L3212,'Quantification'!$A:$B,2,FALSE)&amp;""="","Unclassified",VLOOKUP(L3212,'Quantification'!$A:$B,2,FALSE)),"Unclassified")</f>
        <v>Major</v>
      </c>
      <c r="N3212" t="inlineStr">
        <is>
          <t xml:space="preserve">con-khera.mirjam@pocketfm.com</t>
        </is>
      </c>
      <c r="O3212" t="inlineStr">
        <is>
          <t xml:space="preserve">Issues found in raw</t>
        </is>
      </c>
      <c r="P3212" t="str">
        <f>IF(OR(O3212="Issues found in master",O3212="Final master"),"Master",IF(OR(O3212="Ready for Master",O3212="Issues found in raw",O3212="Raw under QC",O3212="Issues resolved in raw"),"Raw","-"))</f>
        <v>Raw</v>
      </c>
      <c r="Q3212" s="13">
        <v>46261.15277777778</v>
      </c>
      <c r="R3212" t="inlineStr">
        <is>
          <t xml:space="preserve">2026-08 (Aug)</t>
        </is>
      </c>
      <c r="S3212">
        <f>IF(M3212="Not an error",0,IF(COUNTIFS($A$2:$A3212,$A3212,$D$2:$D3212,$D3212,$M$2:$M3212,"&lt;&gt;Not an error")=1,1,0))</f>
        <v>0</v>
      </c>
      <c r="T3212">
        <f>IF(M3212&lt;&gt;"Major",0,IF(COUNTIFS($A$2:$A3212,$A3212,$D$2:$D3212,$D3212,$M$2:$M3212,"Major")=1,1,0))</f>
        <v>0</v>
      </c>
      <c r="U3212">
        <f>IF(M3212&lt;&gt;"Minor",0,IF(COUNTIFS($A$2:$A3212,$A3212,$D$2:$D3212,$D3212,$M$2:$M3212,"Minor")=1,1,0))</f>
        <v>0</v>
      </c>
    </row>
    <row r="3213">
      <c r="A3213" t="inlineStr">
        <is>
          <t xml:space="preserve">9a175f97e92a638a5697307799ea3b8b8f419aac</t>
        </is>
      </c>
      <c r="B3213" t="inlineStr">
        <is>
          <t xml:space="preserve">The Miracle Heiress</t>
        </is>
      </c>
      <c r="C3213" t="inlineStr">
        <is>
          <t xml:space="preserve">Die Wundererbin</t>
        </is>
      </c>
      <c r="D3213" t="inlineStr">
        <is>
          <t xml:space="preserve">dd5881b2c5b7648c319a35cfa13c0317369a3fb8</t>
        </is>
      </c>
      <c r="E3213" t="inlineStr">
        <is>
          <t xml:space="preserve">Episode 125: Martin Scotts Kritischer Zustand</t>
        </is>
      </c>
      <c r="F3213">
        <v>125</v>
      </c>
      <c r="G3213" t="inlineStr">
        <is>
          <t xml:space="preserve">1:39-1:43</t>
        </is>
      </c>
      <c r="H3213" t="inlineStr">
        <is>
          <t xml:space="preserve">Resolved</t>
        </is>
      </c>
      <c r="I3213" t="inlineStr">
        <is>
          <t xml:space="preserve">Remarks: [Script Error]
Line from script:
"Sie wollten Steiner Mode komplett zur Strecke bringen."
-----
Note (if required): Localization issue. Company names should remain localized in English. Suggested: â€œSie wollten Steiner Fashion komplett zur Strecke bringen.â€_x009d_</t>
        </is>
      </c>
      <c r="J3213" t="inlineStr">
        <is>
          <t xml:space="preserve">VOA</t>
        </is>
      </c>
      <c r="K3213" t="inlineStr">
        <is>
          <t xml:space="preserve">Script Error</t>
        </is>
      </c>
      <c r="L3213" t="inlineStr">
        <is>
          <t xml:space="preserve">Script error</t>
        </is>
      </c>
      <c r="M3213" t="str">
        <f>IFERROR(IF(VLOOKUP(L3213,'Quantification'!$A:$B,2,FALSE)&amp;""="","Unclassified",VLOOKUP(L3213,'Quantification'!$A:$B,2,FALSE)),"Unclassified")</f>
        <v>Major</v>
      </c>
      <c r="N3213" t="inlineStr">
        <is>
          <t xml:space="preserve">con-khera.mirjam@pocketfm.com</t>
        </is>
      </c>
      <c r="O3213" t="inlineStr">
        <is>
          <t xml:space="preserve">Issues found in raw</t>
        </is>
      </c>
      <c r="P3213" t="str">
        <f>IF(OR(O3213="Issues found in master",O3213="Final master"),"Master",IF(OR(O3213="Ready for Master",O3213="Issues found in raw",O3213="Raw under QC",O3213="Issues resolved in raw"),"Raw","-"))</f>
        <v>Raw</v>
      </c>
      <c r="Q3213" s="13">
        <v>46261.15277777778</v>
      </c>
      <c r="R3213" t="inlineStr">
        <is>
          <t xml:space="preserve">2026-08 (Aug)</t>
        </is>
      </c>
      <c r="S3213">
        <f>IF(M3213="Not an error",0,IF(COUNTIFS($A$2:$A3213,$A3213,$D$2:$D3213,$D3213,$M$2:$M3213,"&lt;&gt;Not an error")=1,1,0))</f>
        <v>0</v>
      </c>
      <c r="T3213">
        <f>IF(M3213&lt;&gt;"Major",0,IF(COUNTIFS($A$2:$A3213,$A3213,$D$2:$D3213,$D3213,$M$2:$M3213,"Major")=1,1,0))</f>
        <v>0</v>
      </c>
      <c r="U3213">
        <f>IF(M3213&lt;&gt;"Minor",0,IF(COUNTIFS($A$2:$A3213,$A3213,$D$2:$D3213,$D3213,$M$2:$M3213,"Minor")=1,1,0))</f>
        <v>0</v>
      </c>
    </row>
    <row r="3214">
      <c r="A3214" t="inlineStr">
        <is>
          <t xml:space="preserve">9a175f97e92a638a5697307799ea3b8b8f419aac</t>
        </is>
      </c>
      <c r="B3214" t="inlineStr">
        <is>
          <t xml:space="preserve">The Miracle Heiress</t>
        </is>
      </c>
      <c r="C3214" t="inlineStr">
        <is>
          <t xml:space="preserve">Die Wundererbin</t>
        </is>
      </c>
      <c r="D3214" t="inlineStr">
        <is>
          <t xml:space="preserve">dd5881b2c5b7648c319a35cfa13c0317369a3fb8</t>
        </is>
      </c>
      <c r="E3214" t="inlineStr">
        <is>
          <t xml:space="preserve">Episode 125: Martin Scotts Kritischer Zustand</t>
        </is>
      </c>
      <c r="F3214">
        <v>125</v>
      </c>
      <c r="G3214" t="inlineStr">
        <is>
          <t xml:space="preserve">2:28-2:32</t>
        </is>
      </c>
      <c r="H3214" t="inlineStr">
        <is>
          <t xml:space="preserve">Resolved</t>
        </is>
      </c>
      <c r="I3214" t="inlineStr">
        <is>
          <t xml:space="preserve">Remarks: [Script Error]
Line from script:
"Hallo, ich bin Martin Scott von Scott Fashion."
-----
Note (if required): Continuity / company naming issue. Martin Scottâ€™s company has not been established as a fashion company, so â€œScott Fashionâ€_x009d_ may be inaccurate or confusing. Suggested: use the established company name for Martin Scottâ€™s business, or simply: â€œHallo, ich bin Martin Scott.â€_x009d_</t>
        </is>
      </c>
      <c r="J3214" t="inlineStr">
        <is>
          <t xml:space="preserve">VOA</t>
        </is>
      </c>
      <c r="K3214" t="inlineStr">
        <is>
          <t xml:space="preserve">Script Error</t>
        </is>
      </c>
      <c r="L3214" t="inlineStr">
        <is>
          <t xml:space="preserve">Script error</t>
        </is>
      </c>
      <c r="M3214" t="str">
        <f>IFERROR(IF(VLOOKUP(L3214,'Quantification'!$A:$B,2,FALSE)&amp;""="","Unclassified",VLOOKUP(L3214,'Quantification'!$A:$B,2,FALSE)),"Unclassified")</f>
        <v>Major</v>
      </c>
      <c r="N3214" t="inlineStr">
        <is>
          <t xml:space="preserve">con-khera.mirjam@pocketfm.com</t>
        </is>
      </c>
      <c r="O3214" t="inlineStr">
        <is>
          <t xml:space="preserve">Issues found in raw</t>
        </is>
      </c>
      <c r="P3214" t="str">
        <f>IF(OR(O3214="Issues found in master",O3214="Final master"),"Master",IF(OR(O3214="Ready for Master",O3214="Issues found in raw",O3214="Raw under QC",O3214="Issues resolved in raw"),"Raw","-"))</f>
        <v>Raw</v>
      </c>
      <c r="Q3214" s="13">
        <v>46261.15277777778</v>
      </c>
      <c r="R3214" t="inlineStr">
        <is>
          <t xml:space="preserve">2026-08 (Aug)</t>
        </is>
      </c>
      <c r="S3214">
        <f>IF(M3214="Not an error",0,IF(COUNTIFS($A$2:$A3214,$A3214,$D$2:$D3214,$D3214,$M$2:$M3214,"&lt;&gt;Not an error")=1,1,0))</f>
        <v>0</v>
      </c>
      <c r="T3214">
        <f>IF(M3214&lt;&gt;"Major",0,IF(COUNTIFS($A$2:$A3214,$A3214,$D$2:$D3214,$D3214,$M$2:$M3214,"Major")=1,1,0))</f>
        <v>0</v>
      </c>
      <c r="U3214">
        <f>IF(M3214&lt;&gt;"Minor",0,IF(COUNTIFS($A$2:$A3214,$A3214,$D$2:$D3214,$D3214,$M$2:$M3214,"Minor")=1,1,0))</f>
        <v>0</v>
      </c>
    </row>
    <row r="3215">
      <c r="A3215" t="inlineStr">
        <is>
          <t xml:space="preserve">9a175f97e92a638a5697307799ea3b8b8f419aac</t>
        </is>
      </c>
      <c r="B3215" t="inlineStr">
        <is>
          <t xml:space="preserve">The Miracle Heiress</t>
        </is>
      </c>
      <c r="C3215" t="inlineStr">
        <is>
          <t xml:space="preserve">Die Wundererbin</t>
        </is>
      </c>
      <c r="D3215" t="inlineStr">
        <is>
          <t xml:space="preserve">dd5881b2c5b7648c319a35cfa13c0317369a3fb8</t>
        </is>
      </c>
      <c r="E3215" t="inlineStr">
        <is>
          <t xml:space="preserve">Episode 125: Martin Scotts Kritischer Zustand</t>
        </is>
      </c>
      <c r="F3215">
        <v>125</v>
      </c>
      <c r="G3215" t="inlineStr">
        <is>
          <t xml:space="preserve">2:37-2:40</t>
        </is>
      </c>
      <c r="H3215" t="inlineStr">
        <is>
          <t xml:space="preserve">Resolved</t>
        </is>
      </c>
      <c r="I3215" t="inlineStr">
        <is>
          <t xml:space="preserve">Remarks: [Script Error]
Line from script:
"â€žGuten Tag, mein Herr. Haben Sie einen Termin?â€œ"
-----
Note (if required): Localization / form of address issue. â€œMein Herrâ€_x009d_ sounds unnatural here and should be localized in English. Suggested: â€œGuten Tag, Sir. Haben Sie einen Termin?â€_x009d_</t>
        </is>
      </c>
      <c r="J3215" t="inlineStr">
        <is>
          <t xml:space="preserve">VOA</t>
        </is>
      </c>
      <c r="K3215" t="inlineStr">
        <is>
          <t xml:space="preserve">Script Error</t>
        </is>
      </c>
      <c r="L3215" t="inlineStr">
        <is>
          <t xml:space="preserve">Script error</t>
        </is>
      </c>
      <c r="M3215" t="str">
        <f>IFERROR(IF(VLOOKUP(L3215,'Quantification'!$A:$B,2,FALSE)&amp;""="","Unclassified",VLOOKUP(L3215,'Quantification'!$A:$B,2,FALSE)),"Unclassified")</f>
        <v>Major</v>
      </c>
      <c r="N3215" t="inlineStr">
        <is>
          <t xml:space="preserve">con-khera.mirjam@pocketfm.com</t>
        </is>
      </c>
      <c r="O3215" t="inlineStr">
        <is>
          <t xml:space="preserve">Issues found in raw</t>
        </is>
      </c>
      <c r="P3215" t="str">
        <f>IF(OR(O3215="Issues found in master",O3215="Final master"),"Master",IF(OR(O3215="Ready for Master",O3215="Issues found in raw",O3215="Raw under QC",O3215="Issues resolved in raw"),"Raw","-"))</f>
        <v>Raw</v>
      </c>
      <c r="Q3215" s="13">
        <v>46261.15277777778</v>
      </c>
      <c r="R3215" t="inlineStr">
        <is>
          <t xml:space="preserve">2026-08 (Aug)</t>
        </is>
      </c>
      <c r="S3215">
        <f>IF(M3215="Not an error",0,IF(COUNTIFS($A$2:$A3215,$A3215,$D$2:$D3215,$D3215,$M$2:$M3215,"&lt;&gt;Not an error")=1,1,0))</f>
        <v>0</v>
      </c>
      <c r="T3215">
        <f>IF(M3215&lt;&gt;"Major",0,IF(COUNTIFS($A$2:$A3215,$A3215,$D$2:$D3215,$D3215,$M$2:$M3215,"Major")=1,1,0))</f>
        <v>0</v>
      </c>
      <c r="U3215">
        <f>IF(M3215&lt;&gt;"Minor",0,IF(COUNTIFS($A$2:$A3215,$A3215,$D$2:$D3215,$D3215,$M$2:$M3215,"Minor")=1,1,0))</f>
        <v>0</v>
      </c>
    </row>
    <row r="3216">
      <c r="A3216" t="inlineStr">
        <is>
          <t xml:space="preserve">9a175f97e92a638a5697307799ea3b8b8f419aac</t>
        </is>
      </c>
      <c r="B3216" t="inlineStr">
        <is>
          <t xml:space="preserve">The Miracle Heiress</t>
        </is>
      </c>
      <c r="C3216" t="inlineStr">
        <is>
          <t xml:space="preserve">Die Wundererbin</t>
        </is>
      </c>
      <c r="D3216" t="inlineStr">
        <is>
          <t xml:space="preserve">dd5881b2c5b7648c319a35cfa13c0317369a3fb8</t>
        </is>
      </c>
      <c r="E3216" t="inlineStr">
        <is>
          <t xml:space="preserve">Episode 125: Martin Scotts Kritischer Zustand</t>
        </is>
      </c>
      <c r="F3216">
        <v>125</v>
      </c>
      <c r="G3216" t="inlineStr">
        <is>
          <t xml:space="preserve">2:48-2:54</t>
        </is>
      </c>
      <c r="H3216" t="inlineStr">
        <is>
          <t xml:space="preserve">Resolved</t>
        </is>
      </c>
      <c r="I3216" t="inlineStr">
        <is>
          <t xml:space="preserve">Remarks: [Script Error]
Line from script:
"Es tut mir leid, mein Herr, aber unser CEO empfÃ¤ngt niemanden ohne Termin."
-----
Note (if required): Localization / form of address issue. â€œMein Herrâ€_x009d_ sounds unnatural here and should be localized in English. Suggested: â€œEs tut mir leid, Sir, aber unser CEO empfÃ¤ngt niemanden ohne Termin.â€_x009d_</t>
        </is>
      </c>
      <c r="J3216" t="inlineStr">
        <is>
          <t xml:space="preserve">VOA</t>
        </is>
      </c>
      <c r="K3216" t="inlineStr">
        <is>
          <t xml:space="preserve">Script Error</t>
        </is>
      </c>
      <c r="L3216" t="inlineStr">
        <is>
          <t xml:space="preserve">Script error</t>
        </is>
      </c>
      <c r="M3216" t="str">
        <f>IFERROR(IF(VLOOKUP(L3216,'Quantification'!$A:$B,2,FALSE)&amp;""="","Unclassified",VLOOKUP(L3216,'Quantification'!$A:$B,2,FALSE)),"Unclassified")</f>
        <v>Major</v>
      </c>
      <c r="N3216" t="inlineStr">
        <is>
          <t xml:space="preserve">con-khera.mirjam@pocketfm.com</t>
        </is>
      </c>
      <c r="O3216" t="inlineStr">
        <is>
          <t xml:space="preserve">Issues found in raw</t>
        </is>
      </c>
      <c r="P3216" t="str">
        <f>IF(OR(O3216="Issues found in master",O3216="Final master"),"Master",IF(OR(O3216="Ready for Master",O3216="Issues found in raw",O3216="Raw under QC",O3216="Issues resolved in raw"),"Raw","-"))</f>
        <v>Raw</v>
      </c>
      <c r="Q3216" s="13">
        <v>46261.15277777778</v>
      </c>
      <c r="R3216" t="inlineStr">
        <is>
          <t xml:space="preserve">2026-08 (Aug)</t>
        </is>
      </c>
      <c r="S3216">
        <f>IF(M3216="Not an error",0,IF(COUNTIFS($A$2:$A3216,$A3216,$D$2:$D3216,$D3216,$M$2:$M3216,"&lt;&gt;Not an error")=1,1,0))</f>
        <v>0</v>
      </c>
      <c r="T3216">
        <f>IF(M3216&lt;&gt;"Major",0,IF(COUNTIFS($A$2:$A3216,$A3216,$D$2:$D3216,$D3216,$M$2:$M3216,"Major")=1,1,0))</f>
        <v>0</v>
      </c>
      <c r="U3216">
        <f>IF(M3216&lt;&gt;"Minor",0,IF(COUNTIFS($A$2:$A3216,$A3216,$D$2:$D3216,$D3216,$M$2:$M3216,"Minor")=1,1,0))</f>
        <v>0</v>
      </c>
    </row>
    <row r="3217">
      <c r="A3217" t="inlineStr">
        <is>
          <t xml:space="preserve">9a175f97e92a638a5697307799ea3b8b8f419aac</t>
        </is>
      </c>
      <c r="B3217" t="inlineStr">
        <is>
          <t xml:space="preserve">The Miracle Heiress</t>
        </is>
      </c>
      <c r="C3217" t="inlineStr">
        <is>
          <t xml:space="preserve">Die Wundererbin</t>
        </is>
      </c>
      <c r="D3217" t="inlineStr">
        <is>
          <t xml:space="preserve">dd5881b2c5b7648c319a35cfa13c0317369a3fb8</t>
        </is>
      </c>
      <c r="E3217" t="inlineStr">
        <is>
          <t xml:space="preserve">Episode 125: Martin Scotts Kritischer Zustand</t>
        </is>
      </c>
      <c r="F3217">
        <v>125</v>
      </c>
      <c r="G3217" t="inlineStr">
        <is>
          <t xml:space="preserve">3:10-3:14</t>
        </is>
      </c>
      <c r="H3217" t="inlineStr">
        <is>
          <t xml:space="preserve">Resolved</t>
        </is>
      </c>
      <c r="I3217" t="inlineStr">
        <is>
          <t xml:space="preserve">Remarks: [Script Error]
Line from script:
"â€žEs tut mir leid, mein Herr, aber da kann ich nichts machen.â€œ"
-----
Note (if required): Localization / form of address issue. â€œMein Herrâ€_x009d_ sounds unnatural here and should be localized in English. Suggested: â€œEs tut mir leid, Sir, aber da kann ich nichts machen.â€_x009d_</t>
        </is>
      </c>
      <c r="J3217" t="inlineStr">
        <is>
          <t xml:space="preserve">VOA</t>
        </is>
      </c>
      <c r="K3217" t="inlineStr">
        <is>
          <t xml:space="preserve">Script Error</t>
        </is>
      </c>
      <c r="L3217" t="inlineStr">
        <is>
          <t xml:space="preserve">Script error</t>
        </is>
      </c>
      <c r="M3217" t="str">
        <f>IFERROR(IF(VLOOKUP(L3217,'Quantification'!$A:$B,2,FALSE)&amp;""="","Unclassified",VLOOKUP(L3217,'Quantification'!$A:$B,2,FALSE)),"Unclassified")</f>
        <v>Major</v>
      </c>
      <c r="N3217" t="inlineStr">
        <is>
          <t xml:space="preserve">con-khera.mirjam@pocketfm.com</t>
        </is>
      </c>
      <c r="O3217" t="inlineStr">
        <is>
          <t xml:space="preserve">Issues found in raw</t>
        </is>
      </c>
      <c r="P3217" t="str">
        <f>IF(OR(O3217="Issues found in master",O3217="Final master"),"Master",IF(OR(O3217="Ready for Master",O3217="Issues found in raw",O3217="Raw under QC",O3217="Issues resolved in raw"),"Raw","-"))</f>
        <v>Raw</v>
      </c>
      <c r="Q3217" s="13">
        <v>46261.15277777778</v>
      </c>
      <c r="R3217" t="inlineStr">
        <is>
          <t xml:space="preserve">2026-08 (Aug)</t>
        </is>
      </c>
      <c r="S3217">
        <f>IF(M3217="Not an error",0,IF(COUNTIFS($A$2:$A3217,$A3217,$D$2:$D3217,$D3217,$M$2:$M3217,"&lt;&gt;Not an error")=1,1,0))</f>
        <v>0</v>
      </c>
      <c r="T3217">
        <f>IF(M3217&lt;&gt;"Major",0,IF(COUNTIFS($A$2:$A3217,$A3217,$D$2:$D3217,$D3217,$M$2:$M3217,"Major")=1,1,0))</f>
        <v>0</v>
      </c>
      <c r="U3217">
        <f>IF(M3217&lt;&gt;"Minor",0,IF(COUNTIFS($A$2:$A3217,$A3217,$D$2:$D3217,$D3217,$M$2:$M3217,"Minor")=1,1,0))</f>
        <v>0</v>
      </c>
    </row>
    <row r="3218">
      <c r="A3218" t="inlineStr">
        <is>
          <t xml:space="preserve">9a175f97e92a638a5697307799ea3b8b8f419aac</t>
        </is>
      </c>
      <c r="B3218" t="inlineStr">
        <is>
          <t xml:space="preserve">The Miracle Heiress</t>
        </is>
      </c>
      <c r="C3218" t="inlineStr">
        <is>
          <t xml:space="preserve">Die Wundererbin</t>
        </is>
      </c>
      <c r="D3218" t="inlineStr">
        <is>
          <t xml:space="preserve">dd5881b2c5b7648c319a35cfa13c0317369a3fb8</t>
        </is>
      </c>
      <c r="E3218" t="inlineStr">
        <is>
          <t xml:space="preserve">Episode 125: Martin Scotts Kritischer Zustand</t>
        </is>
      </c>
      <c r="F3218">
        <v>125</v>
      </c>
      <c r="G3218" t="inlineStr">
        <is>
          <t xml:space="preserve">3:44-3:48</t>
        </is>
      </c>
      <c r="H3218" t="inlineStr">
        <is>
          <t xml:space="preserve">Resolved</t>
        </is>
      </c>
      <c r="I3218" t="inlineStr">
        <is>
          <t xml:space="preserve">Remarks: [Script Error]
Line from script:
"Ich glaube, Sie verstehen da etwas falsch, mein Herr."
-----
Note (if required): Localization / form of address issue. â€œMein Herrâ€_x009d_ sounds unnatural here and should be localized in English. Suggested: â€œIch glaube, Sie verstehen da etwas falsch, Sir.â€_x009d_</t>
        </is>
      </c>
      <c r="J3218" t="inlineStr">
        <is>
          <t xml:space="preserve">VOA</t>
        </is>
      </c>
      <c r="K3218" t="inlineStr">
        <is>
          <t xml:space="preserve">Script Error</t>
        </is>
      </c>
      <c r="L3218" t="inlineStr">
        <is>
          <t xml:space="preserve">Script error</t>
        </is>
      </c>
      <c r="M3218" t="str">
        <f>IFERROR(IF(VLOOKUP(L3218,'Quantification'!$A:$B,2,FALSE)&amp;""="","Unclassified",VLOOKUP(L3218,'Quantification'!$A:$B,2,FALSE)),"Unclassified")</f>
        <v>Major</v>
      </c>
      <c r="N3218" t="inlineStr">
        <is>
          <t xml:space="preserve">con-khera.mirjam@pocketfm.com</t>
        </is>
      </c>
      <c r="O3218" t="inlineStr">
        <is>
          <t xml:space="preserve">Issues found in raw</t>
        </is>
      </c>
      <c r="P3218" t="str">
        <f>IF(OR(O3218="Issues found in master",O3218="Final master"),"Master",IF(OR(O3218="Ready for Master",O3218="Issues found in raw",O3218="Raw under QC",O3218="Issues resolved in raw"),"Raw","-"))</f>
        <v>Raw</v>
      </c>
      <c r="Q3218" s="13">
        <v>46261.15277777778</v>
      </c>
      <c r="R3218" t="inlineStr">
        <is>
          <t xml:space="preserve">2026-08 (Aug)</t>
        </is>
      </c>
      <c r="S3218">
        <f>IF(M3218="Not an error",0,IF(COUNTIFS($A$2:$A3218,$A3218,$D$2:$D3218,$D3218,$M$2:$M3218,"&lt;&gt;Not an error")=1,1,0))</f>
        <v>0</v>
      </c>
      <c r="T3218">
        <f>IF(M3218&lt;&gt;"Major",0,IF(COUNTIFS($A$2:$A3218,$A3218,$D$2:$D3218,$D3218,$M$2:$M3218,"Major")=1,1,0))</f>
        <v>0</v>
      </c>
      <c r="U3218">
        <f>IF(M3218&lt;&gt;"Minor",0,IF(COUNTIFS($A$2:$A3218,$A3218,$D$2:$D3218,$D3218,$M$2:$M3218,"Minor")=1,1,0))</f>
        <v>0</v>
      </c>
    </row>
    <row r="3219">
      <c r="A3219" t="inlineStr">
        <is>
          <t xml:space="preserve">9a175f97e92a638a5697307799ea3b8b8f419aac</t>
        </is>
      </c>
      <c r="B3219" t="inlineStr">
        <is>
          <t xml:space="preserve">The Miracle Heiress</t>
        </is>
      </c>
      <c r="C3219" t="inlineStr">
        <is>
          <t xml:space="preserve">Die Wundererbin</t>
        </is>
      </c>
      <c r="D3219" t="inlineStr">
        <is>
          <t xml:space="preserve">dd5881b2c5b7648c319a35cfa13c0317369a3fb8</t>
        </is>
      </c>
      <c r="E3219" t="inlineStr">
        <is>
          <t xml:space="preserve">Episode 125: Martin Scotts Kritischer Zustand</t>
        </is>
      </c>
      <c r="F3219">
        <v>125</v>
      </c>
      <c r="G3219" t="inlineStr">
        <is>
          <t xml:space="preserve">4:54-4:57</t>
        </is>
      </c>
      <c r="H3219" t="inlineStr">
        <is>
          <t xml:space="preserve">Resolved</t>
        </is>
      </c>
      <c r="I3219" t="inlineStr">
        <is>
          <t xml:space="preserve">Remarks: [Script Error]
Line from script:
"Ich bin hier, um Herrn Blackwell zu sprechen!"
-----
Note (if required): Localization / form of address issue. â€œHerrn Blackwellâ€_x009d_ should be localized in English. Suggested: â€œIch bin hier, um Mr. Blackwell zu sprechen!â€_x009d_</t>
        </is>
      </c>
      <c r="J3219" t="inlineStr">
        <is>
          <t xml:space="preserve">VOA</t>
        </is>
      </c>
      <c r="K3219" t="inlineStr">
        <is>
          <t xml:space="preserve">Script Error</t>
        </is>
      </c>
      <c r="L3219" t="inlineStr">
        <is>
          <t xml:space="preserve">Script error</t>
        </is>
      </c>
      <c r="M3219" t="str">
        <f>IFERROR(IF(VLOOKUP(L3219,'Quantification'!$A:$B,2,FALSE)&amp;""="","Unclassified",VLOOKUP(L3219,'Quantification'!$A:$B,2,FALSE)),"Unclassified")</f>
        <v>Major</v>
      </c>
      <c r="N3219" t="inlineStr">
        <is>
          <t xml:space="preserve">con-khera.mirjam@pocketfm.com</t>
        </is>
      </c>
      <c r="O3219" t="inlineStr">
        <is>
          <t xml:space="preserve">Issues found in raw</t>
        </is>
      </c>
      <c r="P3219" t="str">
        <f>IF(OR(O3219="Issues found in master",O3219="Final master"),"Master",IF(OR(O3219="Ready for Master",O3219="Issues found in raw",O3219="Raw under QC",O3219="Issues resolved in raw"),"Raw","-"))</f>
        <v>Raw</v>
      </c>
      <c r="Q3219" s="13">
        <v>46261.15277777778</v>
      </c>
      <c r="R3219" t="inlineStr">
        <is>
          <t xml:space="preserve">2026-08 (Aug)</t>
        </is>
      </c>
      <c r="S3219">
        <f>IF(M3219="Not an error",0,IF(COUNTIFS($A$2:$A3219,$A3219,$D$2:$D3219,$D3219,$M$2:$M3219,"&lt;&gt;Not an error")=1,1,0))</f>
        <v>0</v>
      </c>
      <c r="T3219">
        <f>IF(M3219&lt;&gt;"Major",0,IF(COUNTIFS($A$2:$A3219,$A3219,$D$2:$D3219,$D3219,$M$2:$M3219,"Major")=1,1,0))</f>
        <v>0</v>
      </c>
      <c r="U3219">
        <f>IF(M3219&lt;&gt;"Minor",0,IF(COUNTIFS($A$2:$A3219,$A3219,$D$2:$D3219,$D3219,$M$2:$M3219,"Minor")=1,1,0))</f>
        <v>0</v>
      </c>
    </row>
    <row r="3220">
      <c r="A3220" t="inlineStr">
        <is>
          <t xml:space="preserve">9a175f97e92a638a5697307799ea3b8b8f419aac</t>
        </is>
      </c>
      <c r="B3220" t="inlineStr">
        <is>
          <t xml:space="preserve">The Miracle Heiress</t>
        </is>
      </c>
      <c r="C3220" t="inlineStr">
        <is>
          <t xml:space="preserve">Die Wundererbin</t>
        </is>
      </c>
      <c r="D3220" t="inlineStr">
        <is>
          <t xml:space="preserve">dd5881b2c5b7648c319a35cfa13c0317369a3fb8</t>
        </is>
      </c>
      <c r="E3220" t="inlineStr">
        <is>
          <t xml:space="preserve">Episode 125: Martin Scotts Kritischer Zustand</t>
        </is>
      </c>
      <c r="F3220">
        <v>125</v>
      </c>
      <c r="G3220" t="inlineStr">
        <is>
          <t xml:space="preserve">5:19-5:21</t>
        </is>
      </c>
      <c r="H3220" t="inlineStr">
        <is>
          <t xml:space="preserve">Resolved</t>
        </is>
      </c>
      <c r="I3220" t="inlineStr">
        <is>
          <t xml:space="preserve">Remarks: [Script Error]
Line from script:
"Ich bin von Scott Fashion."
-----
Note (if required): Continuity / company naming issue. â€œScott Fashionâ€_x009d_ has not been established as Martin Scottâ€™s company, so this may be inaccurate or confusing. Suggested: use the established company name if available, or keep it neutral: â€œIch bin Martin Scott.â€_x009d_</t>
        </is>
      </c>
      <c r="J3220" t="inlineStr">
        <is>
          <t xml:space="preserve">VOA</t>
        </is>
      </c>
      <c r="K3220" t="inlineStr">
        <is>
          <t xml:space="preserve">Script Error</t>
        </is>
      </c>
      <c r="L3220" t="inlineStr">
        <is>
          <t xml:space="preserve">Script error</t>
        </is>
      </c>
      <c r="M3220" t="str">
        <f>IFERROR(IF(VLOOKUP(L3220,'Quantification'!$A:$B,2,FALSE)&amp;""="","Unclassified",VLOOKUP(L3220,'Quantification'!$A:$B,2,FALSE)),"Unclassified")</f>
        <v>Major</v>
      </c>
      <c r="N3220" t="inlineStr">
        <is>
          <t xml:space="preserve">con-khera.mirjam@pocketfm.com</t>
        </is>
      </c>
      <c r="O3220" t="inlineStr">
        <is>
          <t xml:space="preserve">Issues found in raw</t>
        </is>
      </c>
      <c r="P3220" t="str">
        <f>IF(OR(O3220="Issues found in master",O3220="Final master"),"Master",IF(OR(O3220="Ready for Master",O3220="Issues found in raw",O3220="Raw under QC",O3220="Issues resolved in raw"),"Raw","-"))</f>
        <v>Raw</v>
      </c>
      <c r="Q3220" s="13">
        <v>46261.15277777778</v>
      </c>
      <c r="R3220" t="inlineStr">
        <is>
          <t xml:space="preserve">2026-08 (Aug)</t>
        </is>
      </c>
      <c r="S3220">
        <f>IF(M3220="Not an error",0,IF(COUNTIFS($A$2:$A3220,$A3220,$D$2:$D3220,$D3220,$M$2:$M3220,"&lt;&gt;Not an error")=1,1,0))</f>
        <v>0</v>
      </c>
      <c r="T3220">
        <f>IF(M3220&lt;&gt;"Major",0,IF(COUNTIFS($A$2:$A3220,$A3220,$D$2:$D3220,$D3220,$M$2:$M3220,"Major")=1,1,0))</f>
        <v>0</v>
      </c>
      <c r="U3220">
        <f>IF(M3220&lt;&gt;"Minor",0,IF(COUNTIFS($A$2:$A3220,$A3220,$D$2:$D3220,$D3220,$M$2:$M3220,"Minor")=1,1,0))</f>
        <v>0</v>
      </c>
    </row>
    <row r="3221">
      <c r="A3221" t="inlineStr">
        <is>
          <t xml:space="preserve">9a175f97e92a638a5697307799ea3b8b8f419aac</t>
        </is>
      </c>
      <c r="B3221" t="inlineStr">
        <is>
          <t xml:space="preserve">The Miracle Heiress</t>
        </is>
      </c>
      <c r="C3221" t="inlineStr">
        <is>
          <t xml:space="preserve">Die Wundererbin</t>
        </is>
      </c>
      <c r="D3221" t="inlineStr">
        <is>
          <t xml:space="preserve">260ac4d20da882e87a2da6f7570496feba802367</t>
        </is>
      </c>
      <c r="E3221" t="inlineStr">
        <is>
          <t xml:space="preserve">Episode 126: Verzweifelte Maßnahmen</t>
        </is>
      </c>
      <c r="F3221">
        <v>126</v>
      </c>
      <c r="G3221" t="inlineStr">
        <is>
          <t xml:space="preserve">0:01-0:04</t>
        </is>
      </c>
      <c r="H3221" t="inlineStr">
        <is>
          <t xml:space="preserve">Resolved</t>
        </is>
      </c>
      <c r="I3221" t="inlineStr">
        <is>
          <t xml:space="preserve">Remarks: [Script Error]
Line from script:
"Ich bin Martin Scott von Scott Fashion."
-----
Note (if required): Continuity / company naming issue. â€œScott Fashionâ€_x009d_ has not been established as Martin Scottâ€™s company, so this may be inaccurate or confusing. Suggested: use the established company name if available, or keep it neutral: â€œIch bin Martin Scott.â€_x009d_</t>
        </is>
      </c>
      <c r="J3221" t="inlineStr">
        <is>
          <t xml:space="preserve">VOA</t>
        </is>
      </c>
      <c r="K3221" t="inlineStr">
        <is>
          <t xml:space="preserve">Script Error</t>
        </is>
      </c>
      <c r="L3221" t="inlineStr">
        <is>
          <t xml:space="preserve">Script error</t>
        </is>
      </c>
      <c r="M3221" t="str">
        <f>IFERROR(IF(VLOOKUP(L3221,'Quantification'!$A:$B,2,FALSE)&amp;""="","Unclassified",VLOOKUP(L3221,'Quantification'!$A:$B,2,FALSE)),"Unclassified")</f>
        <v>Major</v>
      </c>
      <c r="N3221" t="inlineStr">
        <is>
          <t xml:space="preserve">con-khera.mirjam@pocketfm.com</t>
        </is>
      </c>
      <c r="O3221" t="inlineStr">
        <is>
          <t xml:space="preserve">Issues found in raw</t>
        </is>
      </c>
      <c r="P3221" t="str">
        <f>IF(OR(O3221="Issues found in master",O3221="Final master"),"Master",IF(OR(O3221="Ready for Master",O3221="Issues found in raw",O3221="Raw under QC",O3221="Issues resolved in raw"),"Raw","-"))</f>
        <v>Raw</v>
      </c>
      <c r="Q3221" s="13">
        <v>46261.15277777778</v>
      </c>
      <c r="R3221" t="inlineStr">
        <is>
          <t xml:space="preserve">2026-08 (Aug)</t>
        </is>
      </c>
      <c r="S3221">
        <f>IF(M3221="Not an error",0,IF(COUNTIFS($A$2:$A3221,$A3221,$D$2:$D3221,$D3221,$M$2:$M3221,"&lt;&gt;Not an error")=1,1,0))</f>
        <v>1</v>
      </c>
      <c r="T3221">
        <f>IF(M3221&lt;&gt;"Major",0,IF(COUNTIFS($A$2:$A3221,$A3221,$D$2:$D3221,$D3221,$M$2:$M3221,"Major")=1,1,0))</f>
        <v>1</v>
      </c>
      <c r="U3221">
        <f>IF(M3221&lt;&gt;"Minor",0,IF(COUNTIFS($A$2:$A3221,$A3221,$D$2:$D3221,$D3221,$M$2:$M3221,"Minor")=1,1,0))</f>
        <v>0</v>
      </c>
    </row>
    <row r="3222">
      <c r="A3222" t="inlineStr">
        <is>
          <t xml:space="preserve">9a175f97e92a638a5697307799ea3b8b8f419aac</t>
        </is>
      </c>
      <c r="B3222" t="inlineStr">
        <is>
          <t xml:space="preserve">The Miracle Heiress</t>
        </is>
      </c>
      <c r="C3222" t="inlineStr">
        <is>
          <t xml:space="preserve">Die Wundererbin</t>
        </is>
      </c>
      <c r="D3222" t="inlineStr">
        <is>
          <t xml:space="preserve">260ac4d20da882e87a2da6f7570496feba802367</t>
        </is>
      </c>
      <c r="E3222" t="inlineStr">
        <is>
          <t xml:space="preserve">Episode 126: Verzweifelte Maßnahmen</t>
        </is>
      </c>
      <c r="F3222">
        <v>126</v>
      </c>
      <c r="G3222" t="inlineStr">
        <is>
          <t xml:space="preserve">1:59-2:06</t>
        </is>
      </c>
      <c r="H3222" t="inlineStr">
        <is>
          <t xml:space="preserve">Resolved</t>
        </is>
      </c>
      <c r="I3222" t="inlineStr">
        <is>
          <t xml:space="preserve">Remarks: [Script Error]
Line from script:
"Er verschwendete keinen weiteren Gedanken an Martin und dachte sich, dass der Mann ihn wohl mit jemand anderem verwechselt hatte."
-----
Note (if required): Logic issue. Martin addressed Harrison Blackwell by name, so it does not make sense that Harrison thinks Martin confused him with someone else. Suggested: â€œEr verschwendete keinen weiteren Gedanken an Martin und tat den Mann als verwirrt ab.â€_x009d_</t>
        </is>
      </c>
      <c r="J3222" t="inlineStr">
        <is>
          <t xml:space="preserve">VOA</t>
        </is>
      </c>
      <c r="K3222" t="inlineStr">
        <is>
          <t xml:space="preserve">Script Error</t>
        </is>
      </c>
      <c r="L3222" t="inlineStr">
        <is>
          <t xml:space="preserve">Script error</t>
        </is>
      </c>
      <c r="M3222" t="str">
        <f>IFERROR(IF(VLOOKUP(L3222,'Quantification'!$A:$B,2,FALSE)&amp;""="","Unclassified",VLOOKUP(L3222,'Quantification'!$A:$B,2,FALSE)),"Unclassified")</f>
        <v>Major</v>
      </c>
      <c r="N3222" t="inlineStr">
        <is>
          <t xml:space="preserve">con-khera.mirjam@pocketfm.com</t>
        </is>
      </c>
      <c r="O3222" t="inlineStr">
        <is>
          <t xml:space="preserve">Issues found in raw</t>
        </is>
      </c>
      <c r="P3222" t="str">
        <f>IF(OR(O3222="Issues found in master",O3222="Final master"),"Master",IF(OR(O3222="Ready for Master",O3222="Issues found in raw",O3222="Raw under QC",O3222="Issues resolved in raw"),"Raw","-"))</f>
        <v>Raw</v>
      </c>
      <c r="Q3222" s="13">
        <v>46261.15277777778</v>
      </c>
      <c r="R3222" t="inlineStr">
        <is>
          <t xml:space="preserve">2026-08 (Aug)</t>
        </is>
      </c>
      <c r="S3222">
        <f>IF(M3222="Not an error",0,IF(COUNTIFS($A$2:$A3222,$A3222,$D$2:$D3222,$D3222,$M$2:$M3222,"&lt;&gt;Not an error")=1,1,0))</f>
        <v>0</v>
      </c>
      <c r="T3222">
        <f>IF(M3222&lt;&gt;"Major",0,IF(COUNTIFS($A$2:$A3222,$A3222,$D$2:$D3222,$D3222,$M$2:$M3222,"Major")=1,1,0))</f>
        <v>0</v>
      </c>
      <c r="U3222">
        <f>IF(M3222&lt;&gt;"Minor",0,IF(COUNTIFS($A$2:$A3222,$A3222,$D$2:$D3222,$D3222,$M$2:$M3222,"Minor")=1,1,0))</f>
        <v>0</v>
      </c>
    </row>
    <row r="3223">
      <c r="A3223" t="inlineStr">
        <is>
          <t xml:space="preserve">9a175f97e92a638a5697307799ea3b8b8f419aac</t>
        </is>
      </c>
      <c r="B3223" t="inlineStr">
        <is>
          <t xml:space="preserve">The Miracle Heiress</t>
        </is>
      </c>
      <c r="C3223" t="inlineStr">
        <is>
          <t xml:space="preserve">Die Wundererbin</t>
        </is>
      </c>
      <c r="D3223" t="inlineStr">
        <is>
          <t xml:space="preserve">ebdf0dc6ddb334c720c4396d33546853e9e476f5</t>
        </is>
      </c>
      <c r="E3223" t="inlineStr">
        <is>
          <t xml:space="preserve">Episode 127: Sawyer Soll Aurora Heiraten</t>
        </is>
      </c>
      <c r="F3223">
        <v>127</v>
      </c>
      <c r="G3223" t="inlineStr">
        <is>
          <t xml:space="preserve">0:00-0:38</t>
        </is>
      </c>
      <c r="H3223" t="inlineStr">
        <is>
          <t xml:space="preserve">Resolved</t>
        </is>
      </c>
      <c r="I3223" t="inlineStr">
        <is>
          <t xml:space="preserve">Remarks: [Script Error]
Line from script:
"Harrison, der vorbeigekommen war, um nach seiner Schwester zu sehen, war begeistert, als er hörte, wie gut Aurora die jüngsten Probleme des Unternehmens gemeistert hatte. Er war so beeindruckt, dass er beschloss, ihr einen Bonus zu geben. Währenddessen ging es für Martin Scott bergab. Nach der Demütigung bei der Blackwell Group war er herausgeworfen worden. Zu allem Übel hatte Martin Schwierigkeiten, sein zwei Komma zwei Millionen Dollar Anwesen zu verkaufen, und niemand biss an. Eine Person machte schließlich ein Angebot, aber es belief sich nur auf neunhundertfünfzigtausend Dollar. Martin war so beleidigt, dass er einfach auflegte."
-----
Note (if required): Redundant recap. This summarizes events already established in the previous episode and can be removed or shortened significantly.</t>
        </is>
      </c>
      <c r="J3223" t="inlineStr">
        <is>
          <t xml:space="preserve">VOA</t>
        </is>
      </c>
      <c r="K3223" t="inlineStr">
        <is>
          <t xml:space="preserve">Script Error</t>
        </is>
      </c>
      <c r="L3223" t="inlineStr">
        <is>
          <t xml:space="preserve">Script error</t>
        </is>
      </c>
      <c r="M3223" t="str">
        <f>IFERROR(IF(VLOOKUP(L3223,'Quantification'!$A:$B,2,FALSE)&amp;""="","Unclassified",VLOOKUP(L3223,'Quantification'!$A:$B,2,FALSE)),"Unclassified")</f>
        <v>Major</v>
      </c>
      <c r="N3223" t="inlineStr">
        <is>
          <t xml:space="preserve">con-khera.mirjam@pocketfm.com</t>
        </is>
      </c>
      <c r="O3223" t="inlineStr">
        <is>
          <t xml:space="preserve">Issues found in raw</t>
        </is>
      </c>
      <c r="P3223" t="str">
        <f>IF(OR(O3223="Issues found in master",O3223="Final master"),"Master",IF(OR(O3223="Ready for Master",O3223="Issues found in raw",O3223="Raw under QC",O3223="Issues resolved in raw"),"Raw","-"))</f>
        <v>Raw</v>
      </c>
      <c r="Q3223" s="13">
        <v>46261.15277777778</v>
      </c>
      <c r="R3223" t="inlineStr">
        <is>
          <t xml:space="preserve">2026-08 (Aug)</t>
        </is>
      </c>
      <c r="S3223">
        <f>IF(M3223="Not an error",0,IF(COUNTIFS($A$2:$A3223,$A3223,$D$2:$D3223,$D3223,$M$2:$M3223,"&lt;&gt;Not an error")=1,1,0))</f>
        <v>1</v>
      </c>
      <c r="T3223">
        <f>IF(M3223&lt;&gt;"Major",0,IF(COUNTIFS($A$2:$A3223,$A3223,$D$2:$D3223,$D3223,$M$2:$M3223,"Major")=1,1,0))</f>
        <v>1</v>
      </c>
      <c r="U3223">
        <f>IF(M3223&lt;&gt;"Minor",0,IF(COUNTIFS($A$2:$A3223,$A3223,$D$2:$D3223,$D3223,$M$2:$M3223,"Minor")=1,1,0))</f>
        <v>0</v>
      </c>
    </row>
    <row r="3224">
      <c r="A3224" t="inlineStr">
        <is>
          <t xml:space="preserve">9a175f97e92a638a5697307799ea3b8b8f419aac</t>
        </is>
      </c>
      <c r="B3224" t="inlineStr">
        <is>
          <t xml:space="preserve">The Miracle Heiress</t>
        </is>
      </c>
      <c r="C3224" t="inlineStr">
        <is>
          <t xml:space="preserve">Die Wundererbin</t>
        </is>
      </c>
      <c r="D3224" t="inlineStr">
        <is>
          <t xml:space="preserve">ebdf0dc6ddb334c720c4396d33546853e9e476f5</t>
        </is>
      </c>
      <c r="E3224" t="inlineStr">
        <is>
          <t xml:space="preserve">Episode 127: Sawyer Soll Aurora Heiraten</t>
        </is>
      </c>
      <c r="F3224">
        <v>127</v>
      </c>
      <c r="G3224" t="inlineStr">
        <is>
          <t xml:space="preserve">0:39-0:42</t>
        </is>
      </c>
      <c r="H3224" t="inlineStr">
        <is>
          <t xml:space="preserve">Resolved</t>
        </is>
      </c>
      <c r="I3224" t="inlineStr">
        <is>
          <t xml:space="preserve">Remarks: [Script Error]
Line from script:
"Dann, um dreiundzwanzig Uhr, klingelte sein Telefon."
-----
Note (if required): Clarity issue. Since this is the start of the scene, Martin should be named in the setup. Suggested: â€œDann, um dreiundzwanzig Uhr, klingelte Martins Telefon.â€_x009d_</t>
        </is>
      </c>
      <c r="J3224" t="inlineStr">
        <is>
          <t xml:space="preserve">VOA</t>
        </is>
      </c>
      <c r="K3224" t="inlineStr">
        <is>
          <t xml:space="preserve">Script Error</t>
        </is>
      </c>
      <c r="L3224" t="inlineStr">
        <is>
          <t xml:space="preserve">Script error</t>
        </is>
      </c>
      <c r="M3224" t="str">
        <f>IFERROR(IF(VLOOKUP(L3224,'Quantification'!$A:$B,2,FALSE)&amp;""="","Unclassified",VLOOKUP(L3224,'Quantification'!$A:$B,2,FALSE)),"Unclassified")</f>
        <v>Major</v>
      </c>
      <c r="N3224" t="inlineStr">
        <is>
          <t xml:space="preserve">con-khera.mirjam@pocketfm.com</t>
        </is>
      </c>
      <c r="O3224" t="inlineStr">
        <is>
          <t xml:space="preserve">Issues found in raw</t>
        </is>
      </c>
      <c r="P3224" t="str">
        <f>IF(OR(O3224="Issues found in master",O3224="Final master"),"Master",IF(OR(O3224="Ready for Master",O3224="Issues found in raw",O3224="Raw under QC",O3224="Issues resolved in raw"),"Raw","-"))</f>
        <v>Raw</v>
      </c>
      <c r="Q3224" s="13">
        <v>46261.15277777778</v>
      </c>
      <c r="R3224" t="inlineStr">
        <is>
          <t xml:space="preserve">2026-08 (Aug)</t>
        </is>
      </c>
      <c r="S3224">
        <f>IF(M3224="Not an error",0,IF(COUNTIFS($A$2:$A3224,$A3224,$D$2:$D3224,$D3224,$M$2:$M3224,"&lt;&gt;Not an error")=1,1,0))</f>
        <v>0</v>
      </c>
      <c r="T3224">
        <f>IF(M3224&lt;&gt;"Major",0,IF(COUNTIFS($A$2:$A3224,$A3224,$D$2:$D3224,$D3224,$M$2:$M3224,"Major")=1,1,0))</f>
        <v>0</v>
      </c>
      <c r="U3224">
        <f>IF(M3224&lt;&gt;"Minor",0,IF(COUNTIFS($A$2:$A3224,$A3224,$D$2:$D3224,$D3224,$M$2:$M3224,"Minor")=1,1,0))</f>
        <v>0</v>
      </c>
    </row>
    <row r="3225">
      <c r="A3225" t="inlineStr">
        <is>
          <t xml:space="preserve">9a175f97e92a638a5697307799ea3b8b8f419aac</t>
        </is>
      </c>
      <c r="B3225" t="inlineStr">
        <is>
          <t xml:space="preserve">The Miracle Heiress</t>
        </is>
      </c>
      <c r="C3225" t="inlineStr">
        <is>
          <t xml:space="preserve">Die Wundererbin</t>
        </is>
      </c>
      <c r="D3225" t="inlineStr">
        <is>
          <t xml:space="preserve">ebdf0dc6ddb334c720c4396d33546853e9e476f5</t>
        </is>
      </c>
      <c r="E3225" t="inlineStr">
        <is>
          <t xml:space="preserve">Episode 127: Sawyer Soll Aurora Heiraten</t>
        </is>
      </c>
      <c r="F3225">
        <v>127</v>
      </c>
      <c r="G3225" t="inlineStr">
        <is>
          <t xml:space="preserve">1:12-1:17</t>
        </is>
      </c>
      <c r="H3225" t="inlineStr">
        <is>
          <t xml:space="preserve">Resolved</t>
        </is>
      </c>
      <c r="I3225" t="inlineStr">
        <is>
          <t xml:space="preserve">„Warten Sie, tun Sie das nicht“, flehte Martin, aber der Anwalt hatte bereits aufgelegt. </t>
        </is>
      </c>
      <c r="J3225" t="inlineStr">
        <is>
          <t xml:space="preserve">VOA</t>
        </is>
      </c>
      <c r="K3225" t="inlineStr">
        <is>
          <t xml:space="preserve">Audio quality</t>
        </is>
      </c>
      <c r="L3225" t="inlineStr">
        <is>
          <t xml:space="preserve">Audio quality</t>
        </is>
      </c>
      <c r="M3225" t="str">
        <f>IFERROR(IF(VLOOKUP(L3225,'Quantification'!$A:$B,2,FALSE)&amp;""="","Unclassified",VLOOKUP(L3225,'Quantification'!$A:$B,2,FALSE)),"Unclassified")</f>
        <v>Major</v>
      </c>
      <c r="N3225" t="inlineStr">
        <is>
          <t xml:space="preserve">con-khera.mirjam@pocketfm.com</t>
        </is>
      </c>
      <c r="O3225" t="inlineStr">
        <is>
          <t xml:space="preserve">Issues found in raw</t>
        </is>
      </c>
      <c r="P3225" t="str">
        <f>IF(OR(O3225="Issues found in master",O3225="Final master"),"Master",IF(OR(O3225="Ready for Master",O3225="Issues found in raw",O3225="Raw under QC",O3225="Issues resolved in raw"),"Raw","-"))</f>
        <v>Raw</v>
      </c>
      <c r="Q3225" s="13">
        <v>46261.15277777778</v>
      </c>
      <c r="R3225" t="inlineStr">
        <is>
          <t xml:space="preserve">2026-08 (Aug)</t>
        </is>
      </c>
      <c r="S3225">
        <f>IF(M3225="Not an error",0,IF(COUNTIFS($A$2:$A3225,$A3225,$D$2:$D3225,$D3225,$M$2:$M3225,"&lt;&gt;Not an error")=1,1,0))</f>
        <v>0</v>
      </c>
      <c r="T3225">
        <f>IF(M3225&lt;&gt;"Major",0,IF(COUNTIFS($A$2:$A3225,$A3225,$D$2:$D3225,$D3225,$M$2:$M3225,"Major")=1,1,0))</f>
        <v>0</v>
      </c>
      <c r="U3225">
        <f>IF(M3225&lt;&gt;"Minor",0,IF(COUNTIFS($A$2:$A3225,$A3225,$D$2:$D3225,$D3225,$M$2:$M3225,"Minor")=1,1,0))</f>
        <v>0</v>
      </c>
    </row>
    <row r="3226">
      <c r="A3226" t="inlineStr">
        <is>
          <t xml:space="preserve">9a175f97e92a638a5697307799ea3b8b8f419aac</t>
        </is>
      </c>
      <c r="B3226" t="inlineStr">
        <is>
          <t xml:space="preserve">The Miracle Heiress</t>
        </is>
      </c>
      <c r="C3226" t="inlineStr">
        <is>
          <t xml:space="preserve">Die Wundererbin</t>
        </is>
      </c>
      <c r="D3226" t="inlineStr">
        <is>
          <t xml:space="preserve">ebdf0dc6ddb334c720c4396d33546853e9e476f5</t>
        </is>
      </c>
      <c r="E3226" t="inlineStr">
        <is>
          <t xml:space="preserve">Episode 127: Sawyer Soll Aurora Heiraten</t>
        </is>
      </c>
      <c r="F3226">
        <v>127</v>
      </c>
      <c r="G3226" t="inlineStr">
        <is>
          <t xml:space="preserve">2:42-2:46</t>
        </is>
      </c>
      <c r="H3226" t="inlineStr">
        <is>
          <t xml:space="preserve">Resolved</t>
        </is>
      </c>
      <c r="I3226" t="inlineStr">
        <is>
          <t xml:space="preserve">Remarks: [Audio Quality]
Line from script:
"SchlieÃŸlich drangen Marlenes Bitten zu ihm durch."
-----
Note (if required): The word â€œdurchâ€_x009d_ is cut off in the audio and is not fully pronounced.</t>
        </is>
      </c>
      <c r="J3226" t="inlineStr">
        <is>
          <t xml:space="preserve">VOA</t>
        </is>
      </c>
      <c r="K3226" t="inlineStr">
        <is>
          <t xml:space="preserve">Audio quality</t>
        </is>
      </c>
      <c r="L3226" t="inlineStr">
        <is>
          <t xml:space="preserve">Audio quality</t>
        </is>
      </c>
      <c r="M3226" t="str">
        <f>IFERROR(IF(VLOOKUP(L3226,'Quantification'!$A:$B,2,FALSE)&amp;""="","Unclassified",VLOOKUP(L3226,'Quantification'!$A:$B,2,FALSE)),"Unclassified")</f>
        <v>Major</v>
      </c>
      <c r="N3226" t="inlineStr">
        <is>
          <t xml:space="preserve">con-khera.mirjam@pocketfm.com</t>
        </is>
      </c>
      <c r="O3226" t="inlineStr">
        <is>
          <t xml:space="preserve">Issues found in raw</t>
        </is>
      </c>
      <c r="P3226" t="str">
        <f>IF(OR(O3226="Issues found in master",O3226="Final master"),"Master",IF(OR(O3226="Ready for Master",O3226="Issues found in raw",O3226="Raw under QC",O3226="Issues resolved in raw"),"Raw","-"))</f>
        <v>Raw</v>
      </c>
      <c r="Q3226" s="13">
        <v>46261.15277777778</v>
      </c>
      <c r="R3226" t="inlineStr">
        <is>
          <t xml:space="preserve">2026-08 (Aug)</t>
        </is>
      </c>
      <c r="S3226">
        <f>IF(M3226="Not an error",0,IF(COUNTIFS($A$2:$A3226,$A3226,$D$2:$D3226,$D3226,$M$2:$M3226,"&lt;&gt;Not an error")=1,1,0))</f>
        <v>0</v>
      </c>
      <c r="T3226">
        <f>IF(M3226&lt;&gt;"Major",0,IF(COUNTIFS($A$2:$A3226,$A3226,$D$2:$D3226,$D3226,$M$2:$M3226,"Major")=1,1,0))</f>
        <v>0</v>
      </c>
      <c r="U3226">
        <f>IF(M3226&lt;&gt;"Minor",0,IF(COUNTIFS($A$2:$A3226,$A3226,$D$2:$D3226,$D3226,$M$2:$M3226,"Minor")=1,1,0))</f>
        <v>0</v>
      </c>
    </row>
    <row r="3227">
      <c r="A3227" t="inlineStr">
        <is>
          <t xml:space="preserve">9a175f97e92a638a5697307799ea3b8b8f419aac</t>
        </is>
      </c>
      <c r="B3227" t="inlineStr">
        <is>
          <t xml:space="preserve">The Miracle Heiress</t>
        </is>
      </c>
      <c r="C3227" t="inlineStr">
        <is>
          <t xml:space="preserve">Die Wundererbin</t>
        </is>
      </c>
      <c r="D3227" t="inlineStr">
        <is>
          <t xml:space="preserve">ebdf0dc6ddb334c720c4396d33546853e9e476f5</t>
        </is>
      </c>
      <c r="E3227" t="inlineStr">
        <is>
          <t xml:space="preserve">Episode 127: Sawyer Soll Aurora Heiraten</t>
        </is>
      </c>
      <c r="F3227">
        <v>127</v>
      </c>
      <c r="G3227" t="inlineStr">
        <is>
          <t xml:space="preserve">6:19-6:24</t>
        </is>
      </c>
      <c r="H3227" t="inlineStr">
        <is>
          <t xml:space="preserve">Resolved</t>
        </is>
      </c>
      <c r="I3227" t="inlineStr">
        <is>
          <t xml:space="preserve">Remarks: [Script Error]
Line from script:
"Marlene wusste, dass sie Frau Meyer noch weitere zweihunderttausend Dollar schuldeten."
-----
Note (if required): Continuity / amount issue. The Scotts owe Missus Meyer one million dollars, not another two hundred thousand. Suggested: â€œMarlene wusste, dass sie Missus Meyer noch eine Million Dollar schuldeten.â€_x009d_</t>
        </is>
      </c>
      <c r="J3227" t="inlineStr">
        <is>
          <t xml:space="preserve">VOA</t>
        </is>
      </c>
      <c r="K3227" t="inlineStr">
        <is>
          <t xml:space="preserve">Script Error</t>
        </is>
      </c>
      <c r="L3227" t="inlineStr">
        <is>
          <t xml:space="preserve">Script error</t>
        </is>
      </c>
      <c r="M3227" t="str">
        <f>IFERROR(IF(VLOOKUP(L3227,'Quantification'!$A:$B,2,FALSE)&amp;""="","Unclassified",VLOOKUP(L3227,'Quantification'!$A:$B,2,FALSE)),"Unclassified")</f>
        <v>Major</v>
      </c>
      <c r="N3227" t="inlineStr">
        <is>
          <t xml:space="preserve">con-khera.mirjam@pocketfm.com</t>
        </is>
      </c>
      <c r="O3227" t="inlineStr">
        <is>
          <t xml:space="preserve">Issues found in raw</t>
        </is>
      </c>
      <c r="P3227" t="str">
        <f>IF(OR(O3227="Issues found in master",O3227="Final master"),"Master",IF(OR(O3227="Ready for Master",O3227="Issues found in raw",O3227="Raw under QC",O3227="Issues resolved in raw"),"Raw","-"))</f>
        <v>Raw</v>
      </c>
      <c r="Q3227" s="13">
        <v>46261.15277777778</v>
      </c>
      <c r="R3227" t="inlineStr">
        <is>
          <t xml:space="preserve">2026-08 (Aug)</t>
        </is>
      </c>
      <c r="S3227">
        <f>IF(M3227="Not an error",0,IF(COUNTIFS($A$2:$A3227,$A3227,$D$2:$D3227,$D3227,$M$2:$M3227,"&lt;&gt;Not an error")=1,1,0))</f>
        <v>0</v>
      </c>
      <c r="T3227">
        <f>IF(M3227&lt;&gt;"Major",0,IF(COUNTIFS($A$2:$A3227,$A3227,$D$2:$D3227,$D3227,$M$2:$M3227,"Major")=1,1,0))</f>
        <v>0</v>
      </c>
      <c r="U3227">
        <f>IF(M3227&lt;&gt;"Minor",0,IF(COUNTIFS($A$2:$A3227,$A3227,$D$2:$D3227,$D3227,$M$2:$M3227,"Minor")=1,1,0))</f>
        <v>0</v>
      </c>
    </row>
    <row r="3228">
      <c r="A3228" t="inlineStr">
        <is>
          <t xml:space="preserve">9a175f97e92a638a5697307799ea3b8b8f419aac</t>
        </is>
      </c>
      <c r="B3228" t="inlineStr">
        <is>
          <t xml:space="preserve">The Miracle Heiress</t>
        </is>
      </c>
      <c r="C3228" t="inlineStr">
        <is>
          <t xml:space="preserve">Die Wundererbin</t>
        </is>
      </c>
      <c r="D3228" t="inlineStr">
        <is>
          <t xml:space="preserve">ebdf0dc6ddb334c720c4396d33546853e9e476f5</t>
        </is>
      </c>
      <c r="E3228" t="inlineStr">
        <is>
          <t xml:space="preserve">Episode 127: Sawyer Soll Aurora Heiraten</t>
        </is>
      </c>
      <c r="F3228">
        <v>127</v>
      </c>
      <c r="G3228" t="inlineStr">
        <is>
          <t xml:space="preserve">5:42-5:47</t>
        </is>
      </c>
      <c r="H3228" t="inlineStr">
        <is>
          <t xml:space="preserve">Resolved</t>
        </is>
      </c>
      <c r="I3228" t="inlineStr">
        <is>
          <t xml:space="preserve">Remarks: [Script Error]
Line from script:
"Marlene wusste, dass sie Frau Meyer noch weitere zweihunderttausend Dollar schuldeten."
-----
Note (if required): Continuity / amount issue. The Scotts owe Missus Meyer one million dollars, not another two hundred thousand. Suggested: â€œMarlene wusste, dass sie Missus Meyer noch eine Million Dollar schuldeten.â€_x009d_</t>
        </is>
      </c>
      <c r="J3228" t="inlineStr">
        <is>
          <t xml:space="preserve">VOA</t>
        </is>
      </c>
      <c r="K3228" t="inlineStr">
        <is>
          <t xml:space="preserve">Script Error</t>
        </is>
      </c>
      <c r="L3228" t="inlineStr">
        <is>
          <t xml:space="preserve">Script error</t>
        </is>
      </c>
      <c r="M3228" t="str">
        <f>IFERROR(IF(VLOOKUP(L3228,'Quantification'!$A:$B,2,FALSE)&amp;""="","Unclassified",VLOOKUP(L3228,'Quantification'!$A:$B,2,FALSE)),"Unclassified")</f>
        <v>Major</v>
      </c>
      <c r="N3228" t="inlineStr">
        <is>
          <t xml:space="preserve">con-khera.mirjam@pocketfm.com</t>
        </is>
      </c>
      <c r="O3228" t="inlineStr">
        <is>
          <t xml:space="preserve">Issues found in raw</t>
        </is>
      </c>
      <c r="P3228" t="str">
        <f>IF(OR(O3228="Issues found in master",O3228="Final master"),"Master",IF(OR(O3228="Ready for Master",O3228="Issues found in raw",O3228="Raw under QC",O3228="Issues resolved in raw"),"Raw","-"))</f>
        <v>Raw</v>
      </c>
      <c r="Q3228" s="13">
        <v>46261.15277777778</v>
      </c>
      <c r="R3228" t="inlineStr">
        <is>
          <t xml:space="preserve">2026-08 (Aug)</t>
        </is>
      </c>
      <c r="S3228">
        <f>IF(M3228="Not an error",0,IF(COUNTIFS($A$2:$A3228,$A3228,$D$2:$D3228,$D3228,$M$2:$M3228,"&lt;&gt;Not an error")=1,1,0))</f>
        <v>0</v>
      </c>
      <c r="T3228">
        <f>IF(M3228&lt;&gt;"Major",0,IF(COUNTIFS($A$2:$A3228,$A3228,$D$2:$D3228,$D3228,$M$2:$M3228,"Major")=1,1,0))</f>
        <v>0</v>
      </c>
      <c r="U3228">
        <f>IF(M3228&lt;&gt;"Minor",0,IF(COUNTIFS($A$2:$A3228,$A3228,$D$2:$D3228,$D3228,$M$2:$M3228,"Minor")=1,1,0))</f>
        <v>0</v>
      </c>
    </row>
    <row r="3229">
      <c r="A3229" t="inlineStr">
        <is>
          <t xml:space="preserve">9a175f97e92a638a5697307799ea3b8b8f419aac</t>
        </is>
      </c>
      <c r="B3229" t="inlineStr">
        <is>
          <t xml:space="preserve">The Miracle Heiress</t>
        </is>
      </c>
      <c r="C3229" t="inlineStr">
        <is>
          <t xml:space="preserve">Die Wundererbin</t>
        </is>
      </c>
      <c r="D3229" t="inlineStr">
        <is>
          <t xml:space="preserve">ebdf0dc6ddb334c720c4396d33546853e9e476f5</t>
        </is>
      </c>
      <c r="E3229" t="inlineStr">
        <is>
          <t xml:space="preserve">Episode 127: Sawyer Soll Aurora Heiraten</t>
        </is>
      </c>
      <c r="F3229">
        <v>127</v>
      </c>
      <c r="G3229" t="inlineStr">
        <is>
          <t xml:space="preserve">6:05-6:13</t>
        </is>
      </c>
      <c r="H3229" t="inlineStr">
        <is>
          <t xml:space="preserve">Resolved</t>
        </is>
      </c>
      <c r="I3229" t="inlineStr">
        <is>
          <t xml:space="preserve">Remarks: [Script Error]
Line from script:
"Sein gesamtes Immobilienportfolio im Wert von fast zwei Komma zwei Millionen war fÃ¼r nur achthunderttausend verkauft worden."
-----
Note (if required): Continuity issue. This should not say Martin sold his entire real estate portfolio, because Marlene later pushes him to sell additional properties. Suggested: â€œFast sein gesamtes Immobilienportfolio im Wert von fast zwei Komma zwei Millionen war fÃ¼r nur achthunderttausend verkauft worden.â€_x009d_</t>
        </is>
      </c>
      <c r="J3229" t="inlineStr">
        <is>
          <t xml:space="preserve">VOA</t>
        </is>
      </c>
      <c r="K3229" t="inlineStr">
        <is>
          <t xml:space="preserve">Script Error</t>
        </is>
      </c>
      <c r="L3229" t="inlineStr">
        <is>
          <t xml:space="preserve">Script error</t>
        </is>
      </c>
      <c r="M3229" t="str">
        <f>IFERROR(IF(VLOOKUP(L3229,'Quantification'!$A:$B,2,FALSE)&amp;""="","Unclassified",VLOOKUP(L3229,'Quantification'!$A:$B,2,FALSE)),"Unclassified")</f>
        <v>Major</v>
      </c>
      <c r="N3229" t="inlineStr">
        <is>
          <t xml:space="preserve">con-khera.mirjam@pocketfm.com</t>
        </is>
      </c>
      <c r="O3229" t="inlineStr">
        <is>
          <t xml:space="preserve">Issues found in raw</t>
        </is>
      </c>
      <c r="P3229" t="str">
        <f>IF(OR(O3229="Issues found in master",O3229="Final master"),"Master",IF(OR(O3229="Ready for Master",O3229="Issues found in raw",O3229="Raw under QC",O3229="Issues resolved in raw"),"Raw","-"))</f>
        <v>Raw</v>
      </c>
      <c r="Q3229" s="13">
        <v>46261.15277777778</v>
      </c>
      <c r="R3229" t="inlineStr">
        <is>
          <t xml:space="preserve">2026-08 (Aug)</t>
        </is>
      </c>
      <c r="S3229">
        <f>IF(M3229="Not an error",0,IF(COUNTIFS($A$2:$A3229,$A3229,$D$2:$D3229,$D3229,$M$2:$M3229,"&lt;&gt;Not an error")=1,1,0))</f>
        <v>0</v>
      </c>
      <c r="T3229">
        <f>IF(M3229&lt;&gt;"Major",0,IF(COUNTIFS($A$2:$A3229,$A3229,$D$2:$D3229,$D3229,$M$2:$M3229,"Major")=1,1,0))</f>
        <v>0</v>
      </c>
      <c r="U3229">
        <f>IF(M3229&lt;&gt;"Minor",0,IF(COUNTIFS($A$2:$A3229,$A3229,$D$2:$D3229,$D3229,$M$2:$M3229,"Minor")=1,1,0))</f>
        <v>0</v>
      </c>
    </row>
    <row r="3230">
      <c r="A3230" t="inlineStr">
        <is>
          <t xml:space="preserve">9a175f97e92a638a5697307799ea3b8b8f419aac</t>
        </is>
      </c>
      <c r="B3230" t="inlineStr">
        <is>
          <t xml:space="preserve">The Miracle Heiress</t>
        </is>
      </c>
      <c r="C3230" t="inlineStr">
        <is>
          <t xml:space="preserve">Die Wundererbin</t>
        </is>
      </c>
      <c r="D3230" t="inlineStr">
        <is>
          <t xml:space="preserve">ebdf0dc6ddb334c720c4396d33546853e9e476f5</t>
        </is>
      </c>
      <c r="E3230" t="inlineStr">
        <is>
          <t xml:space="preserve">Episode 127: Sawyer Soll Aurora Heiraten</t>
        </is>
      </c>
      <c r="F3230">
        <v>127</v>
      </c>
      <c r="G3230" t="inlineStr">
        <is>
          <t xml:space="preserve">7:37-7:43</t>
        </is>
      </c>
      <c r="H3230" t="inlineStr">
        <is>
          <t xml:space="preserve">Resolved</t>
        </is>
      </c>
      <c r="I3230" t="inlineStr">
        <is>
          <t xml:space="preserve">Remarks: [Script Error]
Line from script:
"â€žEs tut mir leid, gnÃ¤dige Frauâ€œ, antwortete die Stimme am anderen Ende kÃ¼hl."
-----
Note (if required): Localization / tone issue. â€œGnÃ¤dige Frauâ€_x009d_ sounds outdated and overly formal, especially if repeated. Suggested: â€œEs tut mir leidâ€œ, antwortete die Stimme am anderen Ende kÃ¼hl.</t>
        </is>
      </c>
      <c r="J3230" t="inlineStr">
        <is>
          <t xml:space="preserve">VOA</t>
        </is>
      </c>
      <c r="K3230" t="inlineStr">
        <is>
          <t xml:space="preserve">Script Error</t>
        </is>
      </c>
      <c r="L3230" t="inlineStr">
        <is>
          <t xml:space="preserve">Script error</t>
        </is>
      </c>
      <c r="M3230" t="str">
        <f>IFERROR(IF(VLOOKUP(L3230,'Quantification'!$A:$B,2,FALSE)&amp;""="","Unclassified",VLOOKUP(L3230,'Quantification'!$A:$B,2,FALSE)),"Unclassified")</f>
        <v>Major</v>
      </c>
      <c r="N3230" t="inlineStr">
        <is>
          <t xml:space="preserve">con-khera.mirjam@pocketfm.com</t>
        </is>
      </c>
      <c r="O3230" t="inlineStr">
        <is>
          <t xml:space="preserve">Issues found in raw</t>
        </is>
      </c>
      <c r="P3230" t="str">
        <f>IF(OR(O3230="Issues found in master",O3230="Final master"),"Master",IF(OR(O3230="Ready for Master",O3230="Issues found in raw",O3230="Raw under QC",O3230="Issues resolved in raw"),"Raw","-"))</f>
        <v>Raw</v>
      </c>
      <c r="Q3230" s="13">
        <v>46261.15277777778</v>
      </c>
      <c r="R3230" t="inlineStr">
        <is>
          <t xml:space="preserve">2026-08 (Aug)</t>
        </is>
      </c>
      <c r="S3230">
        <f>IF(M3230="Not an error",0,IF(COUNTIFS($A$2:$A3230,$A3230,$D$2:$D3230,$D3230,$M$2:$M3230,"&lt;&gt;Not an error")=1,1,0))</f>
        <v>0</v>
      </c>
      <c r="T3230">
        <f>IF(M3230&lt;&gt;"Major",0,IF(COUNTIFS($A$2:$A3230,$A3230,$D$2:$D3230,$D3230,$M$2:$M3230,"Major")=1,1,0))</f>
        <v>0</v>
      </c>
      <c r="U3230">
        <f>IF(M3230&lt;&gt;"Minor",0,IF(COUNTIFS($A$2:$A3230,$A3230,$D$2:$D3230,$D3230,$M$2:$M3230,"Minor")=1,1,0))</f>
        <v>0</v>
      </c>
    </row>
    <row r="3231">
      <c r="A3231" t="inlineStr">
        <is>
          <t xml:space="preserve">9a175f97e92a638a5697307799ea3b8b8f419aac</t>
        </is>
      </c>
      <c r="B3231" t="inlineStr">
        <is>
          <t xml:space="preserve">The Miracle Heiress</t>
        </is>
      </c>
      <c r="C3231" t="inlineStr">
        <is>
          <t xml:space="preserve">Die Wundererbin</t>
        </is>
      </c>
      <c r="D3231" t="inlineStr">
        <is>
          <t xml:space="preserve">ebdf0dc6ddb334c720c4396d33546853e9e476f5</t>
        </is>
      </c>
      <c r="E3231" t="inlineStr">
        <is>
          <t xml:space="preserve">Episode 127: Sawyer Soll Aurora Heiraten</t>
        </is>
      </c>
      <c r="F3231">
        <v>127</v>
      </c>
      <c r="G3231" t="inlineStr">
        <is>
          <t xml:space="preserve">8:25-8:29</t>
        </is>
      </c>
      <c r="H3231" t="inlineStr">
        <is>
          <t xml:space="preserve">Resolved</t>
        </is>
      </c>
      <c r="I3231" t="inlineStr">
        <is>
          <t xml:space="preserve">Sie wurden von der Marke Cora auf die schwarze Liste gesetzt.</t>
        </is>
      </c>
      <c r="J3231" t="inlineStr">
        <is>
          <t xml:space="preserve">VOA</t>
        </is>
      </c>
      <c r="K3231" t="inlineStr">
        <is>
          <t xml:space="preserve">Script Error</t>
        </is>
      </c>
      <c r="L3231" t="inlineStr">
        <is>
          <t xml:space="preserve">Script error</t>
        </is>
      </c>
      <c r="M3231" t="str">
        <f>IFERROR(IF(VLOOKUP(L3231,'Quantification'!$A:$B,2,FALSE)&amp;""="","Unclassified",VLOOKUP(L3231,'Quantification'!$A:$B,2,FALSE)),"Unclassified")</f>
        <v>Major</v>
      </c>
      <c r="N3231" t="inlineStr">
        <is>
          <t xml:space="preserve">con-khera.mirjam@pocketfm.com</t>
        </is>
      </c>
      <c r="O3231" t="inlineStr">
        <is>
          <t xml:space="preserve">Issues found in raw</t>
        </is>
      </c>
      <c r="P3231" t="str">
        <f>IF(OR(O3231="Issues found in master",O3231="Final master"),"Master",IF(OR(O3231="Ready for Master",O3231="Issues found in raw",O3231="Raw under QC",O3231="Issues resolved in raw"),"Raw","-"))</f>
        <v>Raw</v>
      </c>
      <c r="Q3231" s="13">
        <v>46261.15277777778</v>
      </c>
      <c r="R3231" t="inlineStr">
        <is>
          <t xml:space="preserve">2026-08 (Aug)</t>
        </is>
      </c>
      <c r="S3231">
        <f>IF(M3231="Not an error",0,IF(COUNTIFS($A$2:$A3231,$A3231,$D$2:$D3231,$D3231,$M$2:$M3231,"&lt;&gt;Not an error")=1,1,0))</f>
        <v>0</v>
      </c>
      <c r="T3231">
        <f>IF(M3231&lt;&gt;"Major",0,IF(COUNTIFS($A$2:$A3231,$A3231,$D$2:$D3231,$D3231,$M$2:$M3231,"Major")=1,1,0))</f>
        <v>0</v>
      </c>
      <c r="U3231">
        <f>IF(M3231&lt;&gt;"Minor",0,IF(COUNTIFS($A$2:$A3231,$A3231,$D$2:$D3231,$D3231,$M$2:$M3231,"Minor")=1,1,0))</f>
        <v>0</v>
      </c>
    </row>
    <row r="3232">
      <c r="A3232" t="inlineStr">
        <is>
          <t xml:space="preserve">9a175f97e92a638a5697307799ea3b8b8f419aac</t>
        </is>
      </c>
      <c r="B3232" t="inlineStr">
        <is>
          <t xml:space="preserve">The Miracle Heiress</t>
        </is>
      </c>
      <c r="C3232" t="inlineStr">
        <is>
          <t xml:space="preserve">Die Wundererbin</t>
        </is>
      </c>
      <c r="D3232" t="inlineStr">
        <is>
          <t xml:space="preserve">52eb1e7a3a01be494777ab13c90b115a2ca6b0e1</t>
        </is>
      </c>
      <c r="E3232" t="inlineStr">
        <is>
          <t xml:space="preserve">Episode 128: Angriff Auf Aurora Und Lucy</t>
        </is>
      </c>
      <c r="F3232">
        <v>128</v>
      </c>
      <c r="G3232" t="inlineStr">
        <is>
          <t xml:space="preserve">0:00-0:10</t>
        </is>
      </c>
      <c r="H3232" t="inlineStr">
        <is>
          <t xml:space="preserve">Resolved</t>
        </is>
      </c>
      <c r="I3232" t="inlineStr">
        <is>
          <t xml:space="preserve">Remarks: [Script Error]
Line from script:
"Auroras Machtspiel hatte Martin Scott gezwungen, sein Anwesen spottbillig zu verkaufen. Außerdem stand Jessica bei Cora nun auf der schwarzen Liste."
-----
Note (if required): Redundant recap. This summarizes events already established in the previous episode and can be removed or shortened significantly.</t>
        </is>
      </c>
      <c r="J3232" t="inlineStr">
        <is>
          <t xml:space="preserve">VOA</t>
        </is>
      </c>
      <c r="K3232" t="inlineStr">
        <is>
          <t xml:space="preserve">Script Error</t>
        </is>
      </c>
      <c r="L3232" t="inlineStr">
        <is>
          <t xml:space="preserve">Script error</t>
        </is>
      </c>
      <c r="M3232" t="str">
        <f>IFERROR(IF(VLOOKUP(L3232,'Quantification'!$A:$B,2,FALSE)&amp;""="","Unclassified",VLOOKUP(L3232,'Quantification'!$A:$B,2,FALSE)),"Unclassified")</f>
        <v>Major</v>
      </c>
      <c r="N3232" t="inlineStr">
        <is>
          <t xml:space="preserve">con-khera.mirjam@pocketfm.com</t>
        </is>
      </c>
      <c r="O3232" t="inlineStr">
        <is>
          <t xml:space="preserve">Issues found in raw</t>
        </is>
      </c>
      <c r="P3232" t="str">
        <f>IF(OR(O3232="Issues found in master",O3232="Final master"),"Master",IF(OR(O3232="Ready for Master",O3232="Issues found in raw",O3232="Raw under QC",O3232="Issues resolved in raw"),"Raw","-"))</f>
        <v>Raw</v>
      </c>
      <c r="Q3232" s="13">
        <v>46261.15277777778</v>
      </c>
      <c r="R3232" t="inlineStr">
        <is>
          <t xml:space="preserve">2026-08 (Aug)</t>
        </is>
      </c>
      <c r="S3232">
        <f>IF(M3232="Not an error",0,IF(COUNTIFS($A$2:$A3232,$A3232,$D$2:$D3232,$D3232,$M$2:$M3232,"&lt;&gt;Not an error")=1,1,0))</f>
        <v>1</v>
      </c>
      <c r="T3232">
        <f>IF(M3232&lt;&gt;"Major",0,IF(COUNTIFS($A$2:$A3232,$A3232,$D$2:$D3232,$D3232,$M$2:$M3232,"Major")=1,1,0))</f>
        <v>1</v>
      </c>
      <c r="U3232">
        <f>IF(M3232&lt;&gt;"Minor",0,IF(COUNTIFS($A$2:$A3232,$A3232,$D$2:$D3232,$D3232,$M$2:$M3232,"Minor")=1,1,0))</f>
        <v>0</v>
      </c>
    </row>
    <row r="3233">
      <c r="A3233" t="inlineStr">
        <is>
          <t xml:space="preserve">9a175f97e92a638a5697307799ea3b8b8f419aac</t>
        </is>
      </c>
      <c r="B3233" t="inlineStr">
        <is>
          <t xml:space="preserve">The Miracle Heiress</t>
        </is>
      </c>
      <c r="C3233" t="inlineStr">
        <is>
          <t xml:space="preserve">Die Wundererbin</t>
        </is>
      </c>
      <c r="D3233" t="inlineStr">
        <is>
          <t xml:space="preserve">52eb1e7a3a01be494777ab13c90b115a2ca6b0e1</t>
        </is>
      </c>
      <c r="E3233" t="inlineStr">
        <is>
          <t xml:space="preserve">Episode 128: Angriff Auf Aurora Und Lucy</t>
        </is>
      </c>
      <c r="F3233">
        <v>128</v>
      </c>
      <c r="G3233" t="inlineStr">
        <is>
          <t xml:space="preserve">0:10-0:23</t>
        </is>
      </c>
      <c r="H3233" t="inlineStr">
        <is>
          <t xml:space="preserve">Resolved</t>
        </is>
      </c>
      <c r="I3233" t="inlineStr">
        <is>
          <t xml:space="preserve">Remarks: [Mispronunciation]
Line from script:
"Als Aurora am nÃ¤chsten Morgen gerade zur Arbeit aufbrechen wollte, fing Renee sie an der TÃ¼r ab. â€žMiss Aurora, wussten Sie, dass Ihr Bruder die letzten beiden NÃ¤chte auf Sie gewartet hat?â€œ"
-----
Note (if required): Aurora is mispronounced as â€œAuROHRarâ€_x009d_ in the audio.</t>
        </is>
      </c>
      <c r="J3233" t="inlineStr">
        <is>
          <t xml:space="preserve">VOA</t>
        </is>
      </c>
      <c r="K3233" t="inlineStr">
        <is>
          <t xml:space="preserve">Mispronunciation</t>
        </is>
      </c>
      <c r="L3233" t="inlineStr">
        <is>
          <t xml:space="preserve">Mispronunciation</t>
        </is>
      </c>
      <c r="M3233" t="str">
        <f>IFERROR(IF(VLOOKUP(L3233,'Quantification'!$A:$B,2,FALSE)&amp;""="","Unclassified",VLOOKUP(L3233,'Quantification'!$A:$B,2,FALSE)),"Unclassified")</f>
        <v>Major</v>
      </c>
      <c r="N3233" t="inlineStr">
        <is>
          <t xml:space="preserve">con-khera.mirjam@pocketfm.com</t>
        </is>
      </c>
      <c r="O3233" t="inlineStr">
        <is>
          <t xml:space="preserve">Issues found in raw</t>
        </is>
      </c>
      <c r="P3233" t="str">
        <f>IF(OR(O3233="Issues found in master",O3233="Final master"),"Master",IF(OR(O3233="Ready for Master",O3233="Issues found in raw",O3233="Raw under QC",O3233="Issues resolved in raw"),"Raw","-"))</f>
        <v>Raw</v>
      </c>
      <c r="Q3233" s="13">
        <v>46261.15277777778</v>
      </c>
      <c r="R3233" t="inlineStr">
        <is>
          <t xml:space="preserve">2026-08 (Aug)</t>
        </is>
      </c>
      <c r="S3233">
        <f>IF(M3233="Not an error",0,IF(COUNTIFS($A$2:$A3233,$A3233,$D$2:$D3233,$D3233,$M$2:$M3233,"&lt;&gt;Not an error")=1,1,0))</f>
        <v>0</v>
      </c>
      <c r="T3233">
        <f>IF(M3233&lt;&gt;"Major",0,IF(COUNTIFS($A$2:$A3233,$A3233,$D$2:$D3233,$D3233,$M$2:$M3233,"Major")=1,1,0))</f>
        <v>0</v>
      </c>
      <c r="U3233">
        <f>IF(M3233&lt;&gt;"Minor",0,IF(COUNTIFS($A$2:$A3233,$A3233,$D$2:$D3233,$D3233,$M$2:$M3233,"Minor")=1,1,0))</f>
        <v>0</v>
      </c>
    </row>
    <row r="3234">
      <c r="A3234" t="inlineStr">
        <is>
          <t xml:space="preserve">9a175f97e92a638a5697307799ea3b8b8f419aac</t>
        </is>
      </c>
      <c r="B3234" t="inlineStr">
        <is>
          <t xml:space="preserve">The Miracle Heiress</t>
        </is>
      </c>
      <c r="C3234" t="inlineStr">
        <is>
          <t xml:space="preserve">Die Wundererbin</t>
        </is>
      </c>
      <c r="D3234" t="inlineStr">
        <is>
          <t xml:space="preserve">52eb1e7a3a01be494777ab13c90b115a2ca6b0e1</t>
        </is>
      </c>
      <c r="E3234" t="inlineStr">
        <is>
          <t xml:space="preserve">Episode 128: Angriff Auf Aurora Und Lucy</t>
        </is>
      </c>
      <c r="F3234">
        <v>128</v>
      </c>
      <c r="G3234" t="inlineStr">
        <is>
          <t xml:space="preserve">0:23-0:27</t>
        </is>
      </c>
      <c r="H3234" t="inlineStr">
        <is>
          <t xml:space="preserve">Resolved</t>
        </is>
      </c>
      <c r="I3234" t="inlineStr">
        <is>
          <t xml:space="preserve">Remarks: [Mispronunciation]
Line from script:
"„Mein Bruder ist zurück?“, fragte Aurora überrascht."
-----
Note (if required): Aurora is pronounced incorrectly in the audio.</t>
        </is>
      </c>
      <c r="J3234" t="inlineStr">
        <is>
          <t xml:space="preserve">VOA</t>
        </is>
      </c>
      <c r="K3234" t="inlineStr">
        <is>
          <t xml:space="preserve">Mispronunciation</t>
        </is>
      </c>
      <c r="L3234" t="inlineStr">
        <is>
          <t xml:space="preserve">Mispronunciation</t>
        </is>
      </c>
      <c r="M3234" t="str">
        <f>IFERROR(IF(VLOOKUP(L3234,'Quantification'!$A:$B,2,FALSE)&amp;""="","Unclassified",VLOOKUP(L3234,'Quantification'!$A:$B,2,FALSE)),"Unclassified")</f>
        <v>Major</v>
      </c>
      <c r="N3234" t="inlineStr">
        <is>
          <t xml:space="preserve">con-khera.mirjam@pocketfm.com</t>
        </is>
      </c>
      <c r="O3234" t="inlineStr">
        <is>
          <t xml:space="preserve">Issues found in raw</t>
        </is>
      </c>
      <c r="P3234" t="str">
        <f>IF(OR(O3234="Issues found in master",O3234="Final master"),"Master",IF(OR(O3234="Ready for Master",O3234="Issues found in raw",O3234="Raw under QC",O3234="Issues resolved in raw"),"Raw","-"))</f>
        <v>Raw</v>
      </c>
      <c r="Q3234" s="13">
        <v>46261.15277777778</v>
      </c>
      <c r="R3234" t="inlineStr">
        <is>
          <t xml:space="preserve">2026-08 (Aug)</t>
        </is>
      </c>
      <c r="S3234">
        <f>IF(M3234="Not an error",0,IF(COUNTIFS($A$2:$A3234,$A3234,$D$2:$D3234,$D3234,$M$2:$M3234,"&lt;&gt;Not an error")=1,1,0))</f>
        <v>0</v>
      </c>
      <c r="T3234">
        <f>IF(M3234&lt;&gt;"Major",0,IF(COUNTIFS($A$2:$A3234,$A3234,$D$2:$D3234,$D3234,$M$2:$M3234,"Major")=1,1,0))</f>
        <v>0</v>
      </c>
      <c r="U3234">
        <f>IF(M3234&lt;&gt;"Minor",0,IF(COUNTIFS($A$2:$A3234,$A3234,$D$2:$D3234,$D3234,$M$2:$M3234,"Minor")=1,1,0))</f>
        <v>0</v>
      </c>
    </row>
    <row r="3235">
      <c r="A3235" t="inlineStr">
        <is>
          <t xml:space="preserve">9a175f97e92a638a5697307799ea3b8b8f419aac</t>
        </is>
      </c>
      <c r="B3235" t="inlineStr">
        <is>
          <t xml:space="preserve">The Miracle Heiress</t>
        </is>
      </c>
      <c r="C3235" t="inlineStr">
        <is>
          <t xml:space="preserve">Die Wundererbin</t>
        </is>
      </c>
      <c r="D3235" t="inlineStr">
        <is>
          <t xml:space="preserve">52eb1e7a3a01be494777ab13c90b115a2ca6b0e1</t>
        </is>
      </c>
      <c r="E3235" t="inlineStr">
        <is>
          <t xml:space="preserve">Episode 128: Angriff Auf Aurora Und Lucy</t>
        </is>
      </c>
      <c r="F3235">
        <v>128</v>
      </c>
      <c r="G3235" t="inlineStr">
        <is>
          <t xml:space="preserve">0:44-0:51</t>
        </is>
      </c>
      <c r="H3235" t="inlineStr">
        <is>
          <t xml:space="preserve">Ignore</t>
        </is>
      </c>
      <c r="I3235" t="inlineStr">
        <is>
          <t xml:space="preserve">Remarks: [Mispronunciation]
Line from script:
"„Mein Bruder ist zurück?“, fragte Aurora überrascht."
-----
Note (if required): Aurora is pronounced incorrectly in the audio.</t>
        </is>
      </c>
      <c r="J3235" t="inlineStr">
        <is>
          <t xml:space="preserve">VOA</t>
        </is>
      </c>
      <c r="K3235" t="inlineStr">
        <is>
          <t xml:space="preserve">Mispronunciation</t>
        </is>
      </c>
      <c r="L3235" t="inlineStr">
        <is>
          <t xml:space="preserve">Mispronunciation</t>
        </is>
      </c>
      <c r="M3235" t="str">
        <f>IFERROR(IF(VLOOKUP(L3235,'Quantification'!$A:$B,2,FALSE)&amp;""="","Unclassified",VLOOKUP(L3235,'Quantification'!$A:$B,2,FALSE)),"Unclassified")</f>
        <v>Major</v>
      </c>
      <c r="N3235" t="inlineStr">
        <is>
          <t xml:space="preserve">con-khera.mirjam@pocketfm.com</t>
        </is>
      </c>
      <c r="O3235" t="inlineStr">
        <is>
          <t xml:space="preserve">Issues found in raw</t>
        </is>
      </c>
      <c r="P3235" t="str">
        <f>IF(OR(O3235="Issues found in master",O3235="Final master"),"Master",IF(OR(O3235="Ready for Master",O3235="Issues found in raw",O3235="Raw under QC",O3235="Issues resolved in raw"),"Raw","-"))</f>
        <v>Raw</v>
      </c>
      <c r="Q3235" s="13">
        <v>46261.15277777778</v>
      </c>
      <c r="R3235" t="inlineStr">
        <is>
          <t xml:space="preserve">2026-08 (Aug)</t>
        </is>
      </c>
      <c r="S3235">
        <f>IF(M3235="Not an error",0,IF(COUNTIFS($A$2:$A3235,$A3235,$D$2:$D3235,$D3235,$M$2:$M3235,"&lt;&gt;Not an error")=1,1,0))</f>
        <v>0</v>
      </c>
      <c r="T3235">
        <f>IF(M3235&lt;&gt;"Major",0,IF(COUNTIFS($A$2:$A3235,$A3235,$D$2:$D3235,$D3235,$M$2:$M3235,"Major")=1,1,0))</f>
        <v>0</v>
      </c>
      <c r="U3235">
        <f>IF(M3235&lt;&gt;"Minor",0,IF(COUNTIFS($A$2:$A3235,$A3235,$D$2:$D3235,$D3235,$M$2:$M3235,"Minor")=1,1,0))</f>
        <v>0</v>
      </c>
    </row>
    <row r="3236">
      <c r="A3236" t="inlineStr">
        <is>
          <t xml:space="preserve">9a175f97e92a638a5697307799ea3b8b8f419aac</t>
        </is>
      </c>
      <c r="B3236" t="inlineStr">
        <is>
          <t xml:space="preserve">The Miracle Heiress</t>
        </is>
      </c>
      <c r="C3236" t="inlineStr">
        <is>
          <t xml:space="preserve">Die Wundererbin</t>
        </is>
      </c>
      <c r="D3236" t="inlineStr">
        <is>
          <t xml:space="preserve">52eb1e7a3a01be494777ab13c90b115a2ca6b0e1</t>
        </is>
      </c>
      <c r="E3236" t="inlineStr">
        <is>
          <t xml:space="preserve">Episode 128: Angriff Auf Aurora Und Lucy</t>
        </is>
      </c>
      <c r="F3236">
        <v>128</v>
      </c>
      <c r="G3236" t="inlineStr">
        <is>
          <t xml:space="preserve">1:09-:1:18</t>
        </is>
      </c>
      <c r="H3236" t="inlineStr">
        <is>
          <t xml:space="preserve">Resolved</t>
        </is>
      </c>
      <c r="I3236" t="inlineStr">
        <is>
          <t xml:space="preserve">Remarks: [Mispronunciation]
Line from script:
"Aurora war in letzter Zeit nicht oft zu Hause gewesen, und Nadja nutzte das aus, um Auroras älterem Bruder näherzukommen."
-----
Note (if required): Aurora is pronounced incorrectly in the audio.</t>
        </is>
      </c>
      <c r="J3236" t="inlineStr">
        <is>
          <t xml:space="preserve">VOA</t>
        </is>
      </c>
      <c r="K3236" t="inlineStr">
        <is>
          <t xml:space="preserve">Mispronunciation</t>
        </is>
      </c>
      <c r="L3236" t="inlineStr">
        <is>
          <t xml:space="preserve">Mispronunciation</t>
        </is>
      </c>
      <c r="M3236" t="str">
        <f>IFERROR(IF(VLOOKUP(L3236,'Quantification'!$A:$B,2,FALSE)&amp;""="","Unclassified",VLOOKUP(L3236,'Quantification'!$A:$B,2,FALSE)),"Unclassified")</f>
        <v>Major</v>
      </c>
      <c r="N3236" t="inlineStr">
        <is>
          <t xml:space="preserve">con-khera.mirjam@pocketfm.com</t>
        </is>
      </c>
      <c r="O3236" t="inlineStr">
        <is>
          <t xml:space="preserve">Issues found in raw</t>
        </is>
      </c>
      <c r="P3236" t="str">
        <f>IF(OR(O3236="Issues found in master",O3236="Final master"),"Master",IF(OR(O3236="Ready for Master",O3236="Issues found in raw",O3236="Raw under QC",O3236="Issues resolved in raw"),"Raw","-"))</f>
        <v>Raw</v>
      </c>
      <c r="Q3236" s="13">
        <v>46261.15277777778</v>
      </c>
      <c r="R3236" t="inlineStr">
        <is>
          <t xml:space="preserve">2026-08 (Aug)</t>
        </is>
      </c>
      <c r="S3236">
        <f>IF(M3236="Not an error",0,IF(COUNTIFS($A$2:$A3236,$A3236,$D$2:$D3236,$D3236,$M$2:$M3236,"&lt;&gt;Not an error")=1,1,0))</f>
        <v>0</v>
      </c>
      <c r="T3236">
        <f>IF(M3236&lt;&gt;"Major",0,IF(COUNTIFS($A$2:$A3236,$A3236,$D$2:$D3236,$D3236,$M$2:$M3236,"Major")=1,1,0))</f>
        <v>0</v>
      </c>
      <c r="U3236">
        <f>IF(M3236&lt;&gt;"Minor",0,IF(COUNTIFS($A$2:$A3236,$A3236,$D$2:$D3236,$D3236,$M$2:$M3236,"Minor")=1,1,0))</f>
        <v>0</v>
      </c>
    </row>
    <row r="3237">
      <c r="A3237" t="inlineStr">
        <is>
          <t xml:space="preserve">9a175f97e92a638a5697307799ea3b8b8f419aac</t>
        </is>
      </c>
      <c r="B3237" t="inlineStr">
        <is>
          <t xml:space="preserve">The Miracle Heiress</t>
        </is>
      </c>
      <c r="C3237" t="inlineStr">
        <is>
          <t xml:space="preserve">Die Wundererbin</t>
        </is>
      </c>
      <c r="D3237" t="inlineStr">
        <is>
          <t xml:space="preserve">52eb1e7a3a01be494777ab13c90b115a2ca6b0e1</t>
        </is>
      </c>
      <c r="E3237" t="inlineStr">
        <is>
          <t xml:space="preserve">Episode 128: Angriff Auf Aurora Und Lucy</t>
        </is>
      </c>
      <c r="F3237">
        <v>128</v>
      </c>
      <c r="G3237" t="inlineStr">
        <is>
          <t xml:space="preserve">1:09-1:18</t>
        </is>
      </c>
      <c r="H3237" t="inlineStr">
        <is>
          <t xml:space="preserve">Ignore</t>
        </is>
      </c>
      <c r="I3237" t="inlineStr">
        <is>
          <t xml:space="preserve">Remarks: [Script Error]
Line from script:
"Aurora war in letzter Zeit nicht oft zu Hause gewesen, und Nadja nutzte das aus, um Auroras Ã¤lterem Bruder nÃ¤herzukommen."
-----
Note (if required): Logic / wording issue. Nadja grew up with Auroraâ€™s brother and is already close to him, so â€œnÃ¤herzukommenâ€_x009d_ sounds inaccurate. Suggested: â€œ... und Nadja nutzte das aus, um mehr Zeit mit Auroras Ã¤lterem Bruder zu verbringen.â€_x009d_</t>
        </is>
      </c>
      <c r="J3237" t="inlineStr">
        <is>
          <t xml:space="preserve">VOA</t>
        </is>
      </c>
      <c r="K3237" t="inlineStr">
        <is>
          <t xml:space="preserve">Script Error</t>
        </is>
      </c>
      <c r="L3237" t="inlineStr">
        <is>
          <t xml:space="preserve">Script error</t>
        </is>
      </c>
      <c r="M3237" t="str">
        <f>IFERROR(IF(VLOOKUP(L3237,'Quantification'!$A:$B,2,FALSE)&amp;""="","Unclassified",VLOOKUP(L3237,'Quantification'!$A:$B,2,FALSE)),"Unclassified")</f>
        <v>Major</v>
      </c>
      <c r="N3237" t="inlineStr">
        <is>
          <t xml:space="preserve">con-khera.mirjam@pocketfm.com</t>
        </is>
      </c>
      <c r="O3237" t="inlineStr">
        <is>
          <t xml:space="preserve">Issues found in raw</t>
        </is>
      </c>
      <c r="P3237" t="str">
        <f>IF(OR(O3237="Issues found in master",O3237="Final master"),"Master",IF(OR(O3237="Ready for Master",O3237="Issues found in raw",O3237="Raw under QC",O3237="Issues resolved in raw"),"Raw","-"))</f>
        <v>Raw</v>
      </c>
      <c r="Q3237" s="13">
        <v>46261.15277777778</v>
      </c>
      <c r="R3237" t="inlineStr">
        <is>
          <t xml:space="preserve">2026-08 (Aug)</t>
        </is>
      </c>
      <c r="S3237">
        <f>IF(M3237="Not an error",0,IF(COUNTIFS($A$2:$A3237,$A3237,$D$2:$D3237,$D3237,$M$2:$M3237,"&lt;&gt;Not an error")=1,1,0))</f>
        <v>0</v>
      </c>
      <c r="T3237">
        <f>IF(M3237&lt;&gt;"Major",0,IF(COUNTIFS($A$2:$A3237,$A3237,$D$2:$D3237,$D3237,$M$2:$M3237,"Major")=1,1,0))</f>
        <v>0</v>
      </c>
      <c r="U3237">
        <f>IF(M3237&lt;&gt;"Minor",0,IF(COUNTIFS($A$2:$A3237,$A3237,$D$2:$D3237,$D3237,$M$2:$M3237,"Minor")=1,1,0))</f>
        <v>0</v>
      </c>
    </row>
    <row r="3238">
      <c r="A3238" t="inlineStr">
        <is>
          <t xml:space="preserve">9a175f97e92a638a5697307799ea3b8b8f419aac</t>
        </is>
      </c>
      <c r="B3238" t="inlineStr">
        <is>
          <t xml:space="preserve">The Miracle Heiress</t>
        </is>
      </c>
      <c r="C3238" t="inlineStr">
        <is>
          <t xml:space="preserve">Die Wundererbin</t>
        </is>
      </c>
      <c r="D3238" t="inlineStr">
        <is>
          <t xml:space="preserve">52eb1e7a3a01be494777ab13c90b115a2ca6b0e1</t>
        </is>
      </c>
      <c r="E3238" t="inlineStr">
        <is>
          <t xml:space="preserve">Episode 128: Angriff Auf Aurora Und Lucy</t>
        </is>
      </c>
      <c r="F3238">
        <v>128</v>
      </c>
      <c r="G3238" t="inlineStr">
        <is>
          <t xml:space="preserve">1:18-2:38</t>
        </is>
      </c>
      <c r="H3238" t="inlineStr">
        <is>
          <t xml:space="preserve">Ignore</t>
        </is>
      </c>
      <c r="I3238" t="inlineStr">
        <is>
          <t xml:space="preserve">Remarks: [Mispronunciation]
Line from script:
"Multiple lines throughout the excerpt."
-----
Note (if required): Aurora is pronounced incorrectly throughout this section.</t>
        </is>
      </c>
      <c r="J3238" t="inlineStr">
        <is>
          <t xml:space="preserve">VOA</t>
        </is>
      </c>
      <c r="K3238" t="inlineStr">
        <is>
          <t xml:space="preserve">Mispronunciation</t>
        </is>
      </c>
      <c r="L3238" t="inlineStr">
        <is>
          <t xml:space="preserve">Mispronunciation</t>
        </is>
      </c>
      <c r="M3238" t="str">
        <f>IFERROR(IF(VLOOKUP(L3238,'Quantification'!$A:$B,2,FALSE)&amp;""="","Unclassified",VLOOKUP(L3238,'Quantification'!$A:$B,2,FALSE)),"Unclassified")</f>
        <v>Major</v>
      </c>
      <c r="N3238" t="inlineStr">
        <is>
          <t xml:space="preserve">con-khera.mirjam@pocketfm.com</t>
        </is>
      </c>
      <c r="O3238" t="inlineStr">
        <is>
          <t xml:space="preserve">Issues found in raw</t>
        </is>
      </c>
      <c r="P3238" t="str">
        <f>IF(OR(O3238="Issues found in master",O3238="Final master"),"Master",IF(OR(O3238="Ready for Master",O3238="Issues found in raw",O3238="Raw under QC",O3238="Issues resolved in raw"),"Raw","-"))</f>
        <v>Raw</v>
      </c>
      <c r="Q3238" s="13">
        <v>46261.15277777778</v>
      </c>
      <c r="R3238" t="inlineStr">
        <is>
          <t xml:space="preserve">2026-08 (Aug)</t>
        </is>
      </c>
      <c r="S3238">
        <f>IF(M3238="Not an error",0,IF(COUNTIFS($A$2:$A3238,$A3238,$D$2:$D3238,$D3238,$M$2:$M3238,"&lt;&gt;Not an error")=1,1,0))</f>
        <v>0</v>
      </c>
      <c r="T3238">
        <f>IF(M3238&lt;&gt;"Major",0,IF(COUNTIFS($A$2:$A3238,$A3238,$D$2:$D3238,$D3238,$M$2:$M3238,"Major")=1,1,0))</f>
        <v>0</v>
      </c>
      <c r="U3238">
        <f>IF(M3238&lt;&gt;"Minor",0,IF(COUNTIFS($A$2:$A3238,$A3238,$D$2:$D3238,$D3238,$M$2:$M3238,"Minor")=1,1,0))</f>
        <v>0</v>
      </c>
    </row>
    <row r="3239">
      <c r="A3239" t="inlineStr">
        <is>
          <t xml:space="preserve">9a175f97e92a638a5697307799ea3b8b8f419aac</t>
        </is>
      </c>
      <c r="B3239" t="inlineStr">
        <is>
          <t xml:space="preserve">The Miracle Heiress</t>
        </is>
      </c>
      <c r="C3239" t="inlineStr">
        <is>
          <t xml:space="preserve">Die Wundererbin</t>
        </is>
      </c>
      <c r="D3239" t="inlineStr">
        <is>
          <t xml:space="preserve">52eb1e7a3a01be494777ab13c90b115a2ca6b0e1</t>
        </is>
      </c>
      <c r="E3239" t="inlineStr">
        <is>
          <t xml:space="preserve">Episode 128: Angriff Auf Aurora Und Lucy</t>
        </is>
      </c>
      <c r="F3239">
        <v>128</v>
      </c>
      <c r="G3239" t="inlineStr">
        <is>
          <t xml:space="preserve">2:58-3:05</t>
        </is>
      </c>
      <c r="H3239" t="inlineStr">
        <is>
          <t xml:space="preserve">Ignore</t>
        </is>
      </c>
      <c r="I3239" t="inlineStr">
        <is>
          <t xml:space="preserve">Remarks: [Script Error]
Line from script:
"Darin fand sie alles, was sie für ihre Periode brauchen könnte: Binden, eine Wärmflasche und ein paar Snacks."
-----
Note (if required): Logic / setup issue. The period-care package feels random because Aurora and Damien have not established that she is currently on her period or needs these items. Suggested: add a brief setup that Damien noticed or knew she was unwell, or make the package more generally framed as comfort items rather than specific period products.</t>
        </is>
      </c>
      <c r="J3239" t="inlineStr">
        <is>
          <t xml:space="preserve">VOA</t>
        </is>
      </c>
      <c r="K3239" t="inlineStr">
        <is>
          <t xml:space="preserve">Script Error</t>
        </is>
      </c>
      <c r="L3239" t="inlineStr">
        <is>
          <t xml:space="preserve">Script error</t>
        </is>
      </c>
      <c r="M3239" t="str">
        <f>IFERROR(IF(VLOOKUP(L3239,'Quantification'!$A:$B,2,FALSE)&amp;""="","Unclassified",VLOOKUP(L3239,'Quantification'!$A:$B,2,FALSE)),"Unclassified")</f>
        <v>Major</v>
      </c>
      <c r="N3239" t="inlineStr">
        <is>
          <t xml:space="preserve">con-khera.mirjam@pocketfm.com</t>
        </is>
      </c>
      <c r="O3239" t="inlineStr">
        <is>
          <t xml:space="preserve">Issues found in raw</t>
        </is>
      </c>
      <c r="P3239" t="str">
        <f>IF(OR(O3239="Issues found in master",O3239="Final master"),"Master",IF(OR(O3239="Ready for Master",O3239="Issues found in raw",O3239="Raw under QC",O3239="Issues resolved in raw"),"Raw","-"))</f>
        <v>Raw</v>
      </c>
      <c r="Q3239" s="13">
        <v>46261.15277777778</v>
      </c>
      <c r="R3239" t="inlineStr">
        <is>
          <t xml:space="preserve">2026-08 (Aug)</t>
        </is>
      </c>
      <c r="S3239">
        <f>IF(M3239="Not an error",0,IF(COUNTIFS($A$2:$A3239,$A3239,$D$2:$D3239,$D3239,$M$2:$M3239,"&lt;&gt;Not an error")=1,1,0))</f>
        <v>0</v>
      </c>
      <c r="T3239">
        <f>IF(M3239&lt;&gt;"Major",0,IF(COUNTIFS($A$2:$A3239,$A3239,$D$2:$D3239,$D3239,$M$2:$M3239,"Major")=1,1,0))</f>
        <v>0</v>
      </c>
      <c r="U3239">
        <f>IF(M3239&lt;&gt;"Minor",0,IF(COUNTIFS($A$2:$A3239,$A3239,$D$2:$D3239,$D3239,$M$2:$M3239,"Minor")=1,1,0))</f>
        <v>0</v>
      </c>
    </row>
    <row r="3240">
      <c r="A3240" t="inlineStr">
        <is>
          <t xml:space="preserve">9a175f97e92a638a5697307799ea3b8b8f419aac</t>
        </is>
      </c>
      <c r="B3240" t="inlineStr">
        <is>
          <t xml:space="preserve">The Miracle Heiress</t>
        </is>
      </c>
      <c r="C3240" t="inlineStr">
        <is>
          <t xml:space="preserve">Die Wundererbin</t>
        </is>
      </c>
      <c r="D3240" t="inlineStr">
        <is>
          <t xml:space="preserve">52eb1e7a3a01be494777ab13c90b115a2ca6b0e1</t>
        </is>
      </c>
      <c r="E3240" t="inlineStr">
        <is>
          <t xml:space="preserve">Episode 128: Angriff Auf Aurora Und Lucy</t>
        </is>
      </c>
      <c r="F3240">
        <v>128</v>
      </c>
      <c r="G3240" t="inlineStr">
        <is>
          <t xml:space="preserve">3:05-3:12</t>
        </is>
      </c>
      <c r="H3240" t="inlineStr">
        <is>
          <t xml:space="preserve">Ignore</t>
        </is>
      </c>
      <c r="I3240" t="inlineStr">
        <is>
          <t xml:space="preserve">Remarks: [Script Error]
Line from script:
"Damien hatte befürchtet, dass die Blackwells vielleicht nicht daran gedacht hatten, ihr diese Dinge zu besorgen."
-----
Note (if required): Logic / characterization issue. This does not make much sense: Aurora is eighteen and could get period products herself, and Seraphina and Nadja also live in the house. It makes Damien’s concern feel unnecessary and random. Suggested: either add clearer setup for why Aurora could not get these items herself, or make the gift a more general comfort package.</t>
        </is>
      </c>
      <c r="J3240" t="inlineStr">
        <is>
          <t xml:space="preserve">VOA</t>
        </is>
      </c>
      <c r="K3240" t="inlineStr">
        <is>
          <t xml:space="preserve">Script Error</t>
        </is>
      </c>
      <c r="L3240" t="inlineStr">
        <is>
          <t xml:space="preserve">Script error</t>
        </is>
      </c>
      <c r="M3240" t="str">
        <f>IFERROR(IF(VLOOKUP(L3240,'Quantification'!$A:$B,2,FALSE)&amp;""="","Unclassified",VLOOKUP(L3240,'Quantification'!$A:$B,2,FALSE)),"Unclassified")</f>
        <v>Major</v>
      </c>
      <c r="N3240" t="inlineStr">
        <is>
          <t xml:space="preserve">con-khera.mirjam@pocketfm.com</t>
        </is>
      </c>
      <c r="O3240" t="inlineStr">
        <is>
          <t xml:space="preserve">Issues found in raw</t>
        </is>
      </c>
      <c r="P3240" t="str">
        <f>IF(OR(O3240="Issues found in master",O3240="Final master"),"Master",IF(OR(O3240="Ready for Master",O3240="Issues found in raw",O3240="Raw under QC",O3240="Issues resolved in raw"),"Raw","-"))</f>
        <v>Raw</v>
      </c>
      <c r="Q3240" s="13">
        <v>46261.15277777778</v>
      </c>
      <c r="R3240" t="inlineStr">
        <is>
          <t xml:space="preserve">2026-08 (Aug)</t>
        </is>
      </c>
      <c r="S3240">
        <f>IF(M3240="Not an error",0,IF(COUNTIFS($A$2:$A3240,$A3240,$D$2:$D3240,$D3240,$M$2:$M3240,"&lt;&gt;Not an error")=1,1,0))</f>
        <v>0</v>
      </c>
      <c r="T3240">
        <f>IF(M3240&lt;&gt;"Major",0,IF(COUNTIFS($A$2:$A3240,$A3240,$D$2:$D3240,$D3240,$M$2:$M3240,"Major")=1,1,0))</f>
        <v>0</v>
      </c>
      <c r="U3240">
        <f>IF(M3240&lt;&gt;"Minor",0,IF(COUNTIFS($A$2:$A3240,$A3240,$D$2:$D3240,$D3240,$M$2:$M3240,"Minor")=1,1,0))</f>
        <v>0</v>
      </c>
    </row>
    <row r="3241">
      <c r="A3241" t="inlineStr">
        <is>
          <t xml:space="preserve">9a175f97e92a638a5697307799ea3b8b8f419aac</t>
        </is>
      </c>
      <c r="B3241" t="inlineStr">
        <is>
          <t xml:space="preserve">The Miracle Heiress</t>
        </is>
      </c>
      <c r="C3241" t="inlineStr">
        <is>
          <t xml:space="preserve">Die Wundererbin</t>
        </is>
      </c>
      <c r="D3241" t="inlineStr">
        <is>
          <t xml:space="preserve">52eb1e7a3a01be494777ab13c90b115a2ca6b0e1</t>
        </is>
      </c>
      <c r="E3241" t="inlineStr">
        <is>
          <t xml:space="preserve">Episode 128: Angriff Auf Aurora Und Lucy</t>
        </is>
      </c>
      <c r="F3241">
        <v>128</v>
      </c>
      <c r="G3241" t="inlineStr">
        <is>
          <t xml:space="preserve">3:46-3:56</t>
        </is>
      </c>
      <c r="H3241" t="inlineStr">
        <is>
          <t xml:space="preserve">Resolved</t>
        </is>
      </c>
      <c r="I3241" t="inlineStr">
        <is>
          <t xml:space="preserve">Remarks: [Mispronunciation]
Line from script:
"Als Aurora auf den Bürgersteig trat, zog er sie in eine sanfte Umarmung und hielt sie einen Moment lang fest, als könnte er sie kaum loslassen."
-----
Note (if required): Aurora is pronounced incorrectly in the audio.</t>
        </is>
      </c>
      <c r="J3241" t="inlineStr">
        <is>
          <t xml:space="preserve">VOA</t>
        </is>
      </c>
      <c r="K3241" t="inlineStr">
        <is>
          <t xml:space="preserve">Mispronunciation</t>
        </is>
      </c>
      <c r="L3241" t="inlineStr">
        <is>
          <t xml:space="preserve">Mispronunciation</t>
        </is>
      </c>
      <c r="M3241" t="str">
        <f>IFERROR(IF(VLOOKUP(L3241,'Quantification'!$A:$B,2,FALSE)&amp;""="","Unclassified",VLOOKUP(L3241,'Quantification'!$A:$B,2,FALSE)),"Unclassified")</f>
        <v>Major</v>
      </c>
      <c r="N3241" t="inlineStr">
        <is>
          <t xml:space="preserve">con-khera.mirjam@pocketfm.com</t>
        </is>
      </c>
      <c r="O3241" t="inlineStr">
        <is>
          <t xml:space="preserve">Issues found in raw</t>
        </is>
      </c>
      <c r="P3241" t="str">
        <f>IF(OR(O3241="Issues found in master",O3241="Final master"),"Master",IF(OR(O3241="Ready for Master",O3241="Issues found in raw",O3241="Raw under QC",O3241="Issues resolved in raw"),"Raw","-"))</f>
        <v>Raw</v>
      </c>
      <c r="Q3241" s="13">
        <v>46261.15277777778</v>
      </c>
      <c r="R3241" t="inlineStr">
        <is>
          <t xml:space="preserve">2026-08 (Aug)</t>
        </is>
      </c>
      <c r="S3241">
        <f>IF(M3241="Not an error",0,IF(COUNTIFS($A$2:$A3241,$A3241,$D$2:$D3241,$D3241,$M$2:$M3241,"&lt;&gt;Not an error")=1,1,0))</f>
        <v>0</v>
      </c>
      <c r="T3241">
        <f>IF(M3241&lt;&gt;"Major",0,IF(COUNTIFS($A$2:$A3241,$A3241,$D$2:$D3241,$D3241,$M$2:$M3241,"Major")=1,1,0))</f>
        <v>0</v>
      </c>
      <c r="U3241">
        <f>IF(M3241&lt;&gt;"Minor",0,IF(COUNTIFS($A$2:$A3241,$A3241,$D$2:$D3241,$D3241,$M$2:$M3241,"Minor")=1,1,0))</f>
        <v>0</v>
      </c>
    </row>
    <row r="3242">
      <c r="A3242" t="inlineStr">
        <is>
          <t xml:space="preserve">9a175f97e92a638a5697307799ea3b8b8f419aac</t>
        </is>
      </c>
      <c r="B3242" t="inlineStr">
        <is>
          <t xml:space="preserve">The Miracle Heiress</t>
        </is>
      </c>
      <c r="C3242" t="inlineStr">
        <is>
          <t xml:space="preserve">Die Wundererbin</t>
        </is>
      </c>
      <c r="D3242" t="inlineStr">
        <is>
          <t xml:space="preserve">52eb1e7a3a01be494777ab13c90b115a2ca6b0e1</t>
        </is>
      </c>
      <c r="E3242" t="inlineStr">
        <is>
          <t xml:space="preserve">Episode 128: Angriff Auf Aurora Und Lucy</t>
        </is>
      </c>
      <c r="F3242">
        <v>128</v>
      </c>
      <c r="G3242" t="inlineStr">
        <is>
          <t xml:space="preserve">3:56-4:02</t>
        </is>
      </c>
      <c r="H3242" t="inlineStr">
        <is>
          <t xml:space="preserve">Resolved</t>
        </is>
      </c>
      <c r="I3242" t="inlineStr">
        <is>
          <t xml:space="preserve">Remarks: [Script Error]
Line from script:
"â€žIch habe die GÃ¤rtner Tagetes in meinem Garten pflanzen lassenâ€œ, sagte er leise."
-----
Note (if required): Localization / tone issue. â€œTagetesâ€_x009d_ is botanically correct but sounds too technical and not especially romantic in German audio. Suggested: replace with a more familiar and visually appealing flower, e.g. â€œPfingstrosen,â€_x009d_ â€œLavendel,â€_x009d_ or â€œRosen.â€_x009d_</t>
        </is>
      </c>
      <c r="J3242" t="inlineStr">
        <is>
          <t xml:space="preserve">VOA</t>
        </is>
      </c>
      <c r="K3242" t="inlineStr">
        <is>
          <t xml:space="preserve">Script Error</t>
        </is>
      </c>
      <c r="L3242" t="inlineStr">
        <is>
          <t xml:space="preserve">Script error</t>
        </is>
      </c>
      <c r="M3242" t="str">
        <f>IFERROR(IF(VLOOKUP(L3242,'Quantification'!$A:$B,2,FALSE)&amp;""="","Unclassified",VLOOKUP(L3242,'Quantification'!$A:$B,2,FALSE)),"Unclassified")</f>
        <v>Major</v>
      </c>
      <c r="N3242" t="inlineStr">
        <is>
          <t xml:space="preserve">con-khera.mirjam@pocketfm.com</t>
        </is>
      </c>
      <c r="O3242" t="inlineStr">
        <is>
          <t xml:space="preserve">Issues found in raw</t>
        </is>
      </c>
      <c r="P3242" t="str">
        <f>IF(OR(O3242="Issues found in master",O3242="Final master"),"Master",IF(OR(O3242="Ready for Master",O3242="Issues found in raw",O3242="Raw under QC",O3242="Issues resolved in raw"),"Raw","-"))</f>
        <v>Raw</v>
      </c>
      <c r="Q3242" s="13">
        <v>46261.15277777778</v>
      </c>
      <c r="R3242" t="inlineStr">
        <is>
          <t xml:space="preserve">2026-08 (Aug)</t>
        </is>
      </c>
      <c r="S3242">
        <f>IF(M3242="Not an error",0,IF(COUNTIFS($A$2:$A3242,$A3242,$D$2:$D3242,$D3242,$M$2:$M3242,"&lt;&gt;Not an error")=1,1,0))</f>
        <v>0</v>
      </c>
      <c r="T3242">
        <f>IF(M3242&lt;&gt;"Major",0,IF(COUNTIFS($A$2:$A3242,$A3242,$D$2:$D3242,$D3242,$M$2:$M3242,"Major")=1,1,0))</f>
        <v>0</v>
      </c>
      <c r="U3242">
        <f>IF(M3242&lt;&gt;"Minor",0,IF(COUNTIFS($A$2:$A3242,$A3242,$D$2:$D3242,$D3242,$M$2:$M3242,"Minor")=1,1,0))</f>
        <v>0</v>
      </c>
    </row>
    <row r="3243">
      <c r="A3243" t="inlineStr">
        <is>
          <t xml:space="preserve">9a175f97e92a638a5697307799ea3b8b8f419aac</t>
        </is>
      </c>
      <c r="B3243" t="inlineStr">
        <is>
          <t xml:space="preserve">The Miracle Heiress</t>
        </is>
      </c>
      <c r="C3243" t="inlineStr">
        <is>
          <t xml:space="preserve">Die Wundererbin</t>
        </is>
      </c>
      <c r="D3243" t="inlineStr">
        <is>
          <t xml:space="preserve">52eb1e7a3a01be494777ab13c90b115a2ca6b0e1</t>
        </is>
      </c>
      <c r="E3243" t="inlineStr">
        <is>
          <t xml:space="preserve">Episode 128: Angriff Auf Aurora Und Lucy</t>
        </is>
      </c>
      <c r="F3243">
        <v>128</v>
      </c>
      <c r="G3243" t="inlineStr">
        <is>
          <t xml:space="preserve">4:48-5:04</t>
        </is>
      </c>
      <c r="H3243" t="inlineStr">
        <is>
          <t xml:space="preserve">Resolved</t>
        </is>
      </c>
      <c r="I3243" t="inlineStr">
        <is>
          <t xml:space="preserve">Remarks: [Script Error]
Line from script:
"â€žMiss Aurora, lassen Sie sich von mir zum Abendessen einladenâ€œ, sagte Lucy, die sich ein wenig schuldig fÃ¼hlte. â€žSie haben mir so viel fÃ¼r den Wettbewerb beigebracht und begleiten mich morgen sogar. Das Abendessen geht heute Abend auf mich!â€œ"
-----
Note (if required): Address / continuity issue. Lucy and Aurora have been using informal â€œduâ€_x009d_ since working together on the competition, so the sudden switch to formal â€œSieâ€_x009d_ is inconsistent. Suggested: â€œAurora, lass dich von mir zum Abendessen einladen â€¦ Du hast mir so viel fÃ¼r den Wettbewerb beigebracht und begleitest mich morgen sogar.â€_x009d_</t>
        </is>
      </c>
      <c r="J3243" t="inlineStr">
        <is>
          <t xml:space="preserve">VOA</t>
        </is>
      </c>
      <c r="K3243" t="inlineStr">
        <is>
          <t xml:space="preserve">Script Error</t>
        </is>
      </c>
      <c r="L3243" t="inlineStr">
        <is>
          <t xml:space="preserve">Script error</t>
        </is>
      </c>
      <c r="M3243" t="str">
        <f>IFERROR(IF(VLOOKUP(L3243,'Quantification'!$A:$B,2,FALSE)&amp;""="","Unclassified",VLOOKUP(L3243,'Quantification'!$A:$B,2,FALSE)),"Unclassified")</f>
        <v>Major</v>
      </c>
      <c r="N3243" t="inlineStr">
        <is>
          <t xml:space="preserve">con-khera.mirjam@pocketfm.com</t>
        </is>
      </c>
      <c r="O3243" t="inlineStr">
        <is>
          <t xml:space="preserve">Issues found in raw</t>
        </is>
      </c>
      <c r="P3243" t="str">
        <f>IF(OR(O3243="Issues found in master",O3243="Final master"),"Master",IF(OR(O3243="Ready for Master",O3243="Issues found in raw",O3243="Raw under QC",O3243="Issues resolved in raw"),"Raw","-"))</f>
        <v>Raw</v>
      </c>
      <c r="Q3243" s="13">
        <v>46261.15277777778</v>
      </c>
      <c r="R3243" t="inlineStr">
        <is>
          <t xml:space="preserve">2026-08 (Aug)</t>
        </is>
      </c>
      <c r="S3243">
        <f>IF(M3243="Not an error",0,IF(COUNTIFS($A$2:$A3243,$A3243,$D$2:$D3243,$D3243,$M$2:$M3243,"&lt;&gt;Not an error")=1,1,0))</f>
        <v>0</v>
      </c>
      <c r="T3243">
        <f>IF(M3243&lt;&gt;"Major",0,IF(COUNTIFS($A$2:$A3243,$A3243,$D$2:$D3243,$D3243,$M$2:$M3243,"Major")=1,1,0))</f>
        <v>0</v>
      </c>
      <c r="U3243">
        <f>IF(M3243&lt;&gt;"Minor",0,IF(COUNTIFS($A$2:$A3243,$A3243,$D$2:$D3243,$D3243,$M$2:$M3243,"Minor")=1,1,0))</f>
        <v>0</v>
      </c>
    </row>
    <row r="3244">
      <c r="A3244" t="inlineStr">
        <is>
          <t xml:space="preserve">9a175f97e92a638a5697307799ea3b8b8f419aac</t>
        </is>
      </c>
      <c r="B3244" t="inlineStr">
        <is>
          <t xml:space="preserve">The Miracle Heiress</t>
        </is>
      </c>
      <c r="C3244" t="inlineStr">
        <is>
          <t xml:space="preserve">Die Wundererbin</t>
        </is>
      </c>
      <c r="D3244" t="inlineStr">
        <is>
          <t xml:space="preserve">52eb1e7a3a01be494777ab13c90b115a2ca6b0e1</t>
        </is>
      </c>
      <c r="E3244" t="inlineStr">
        <is>
          <t xml:space="preserve">Episode 128: Angriff Auf Aurora Und Lucy</t>
        </is>
      </c>
      <c r="F3244">
        <v>128</v>
      </c>
      <c r="G3244" t="inlineStr">
        <is>
          <t xml:space="preserve">6:02-6:06</t>
        </is>
      </c>
      <c r="H3244" t="inlineStr">
        <is>
          <t xml:space="preserve">Resolved</t>
        </is>
      </c>
      <c r="I3244" t="inlineStr">
        <is>
          <t xml:space="preserve">Remarks: [Script Error]
Line from script:
"â€žMiss Aurora, was ist in der Tasche?â€œ"
-----
Note (if required): Characterization / dialogue issue. It sounds intrusive and unnatural for Lucy to ask her boss directly what is inside her bag. Suggested: soften the line, e.g. â€œAurora, hast du da etwas fÃ¼r spÃ¤ter dabei?â€_x009d_ or remove the question.</t>
        </is>
      </c>
      <c r="J3244" t="inlineStr">
        <is>
          <t xml:space="preserve">VOA</t>
        </is>
      </c>
      <c r="K3244" t="inlineStr">
        <is>
          <t xml:space="preserve">Script Error</t>
        </is>
      </c>
      <c r="L3244" t="inlineStr">
        <is>
          <t xml:space="preserve">Script error</t>
        </is>
      </c>
      <c r="M3244" t="str">
        <f>IFERROR(IF(VLOOKUP(L3244,'Quantification'!$A:$B,2,FALSE)&amp;""="","Unclassified",VLOOKUP(L3244,'Quantification'!$A:$B,2,FALSE)),"Unclassified")</f>
        <v>Major</v>
      </c>
      <c r="N3244" t="inlineStr">
        <is>
          <t xml:space="preserve">con-khera.mirjam@pocketfm.com</t>
        </is>
      </c>
      <c r="O3244" t="inlineStr">
        <is>
          <t xml:space="preserve">Issues found in raw</t>
        </is>
      </c>
      <c r="P3244" t="str">
        <f>IF(OR(O3244="Issues found in master",O3244="Final master"),"Master",IF(OR(O3244="Ready for Master",O3244="Issues found in raw",O3244="Raw under QC",O3244="Issues resolved in raw"),"Raw","-"))</f>
        <v>Raw</v>
      </c>
      <c r="Q3244" s="13">
        <v>46261.15277777778</v>
      </c>
      <c r="R3244" t="inlineStr">
        <is>
          <t xml:space="preserve">2026-08 (Aug)</t>
        </is>
      </c>
      <c r="S3244">
        <f>IF(M3244="Not an error",0,IF(COUNTIFS($A$2:$A3244,$A3244,$D$2:$D3244,$D3244,$M$2:$M3244,"&lt;&gt;Not an error")=1,1,0))</f>
        <v>0</v>
      </c>
      <c r="T3244">
        <f>IF(M3244&lt;&gt;"Major",0,IF(COUNTIFS($A$2:$A3244,$A3244,$D$2:$D3244,$D3244,$M$2:$M3244,"Major")=1,1,0))</f>
        <v>0</v>
      </c>
      <c r="U3244">
        <f>IF(M3244&lt;&gt;"Minor",0,IF(COUNTIFS($A$2:$A3244,$A3244,$D$2:$D3244,$D3244,$M$2:$M3244,"Minor")=1,1,0))</f>
        <v>0</v>
      </c>
    </row>
    <row r="3245">
      <c r="A3245" t="inlineStr">
        <is>
          <t xml:space="preserve">9a175f97e92a638a5697307799ea3b8b8f419aac</t>
        </is>
      </c>
      <c r="B3245" t="inlineStr">
        <is>
          <t xml:space="preserve">The Miracle Heiress</t>
        </is>
      </c>
      <c r="C3245" t="inlineStr">
        <is>
          <t xml:space="preserve">Die Wundererbin</t>
        </is>
      </c>
      <c r="D3245" t="inlineStr">
        <is>
          <t xml:space="preserve">52eb1e7a3a01be494777ab13c90b115a2ca6b0e1</t>
        </is>
      </c>
      <c r="E3245" t="inlineStr">
        <is>
          <t xml:space="preserve">Episode 128: Angriff Auf Aurora Und Lucy</t>
        </is>
      </c>
      <c r="F3245">
        <v>128</v>
      </c>
      <c r="G3245" t="inlineStr">
        <is>
          <t xml:space="preserve">6:19-6:22</t>
        </is>
      </c>
      <c r="H3245" t="inlineStr">
        <is>
          <t xml:space="preserve">Resolved</t>
        </is>
      </c>
      <c r="I3245" t="inlineStr">
        <is>
          <t xml:space="preserve">Remarks: [Script Error]
Line from script:
"Es war nicht Ã¼berfÃ¼llt, daher war die AtmosphÃ¤re friedlich."
-----
Note (if required): Logic / setting issue. A taco truck itself cannot be â€œcrowdedâ€_x009d_ in this context, since the characters are not sitting inside it. Suggested: â€œEs standen nur wenige Leute an, daher war die AtmosphÃ¤re friedlich.â€_x009d_</t>
        </is>
      </c>
      <c r="J3245" t="inlineStr">
        <is>
          <t xml:space="preserve">VOA</t>
        </is>
      </c>
      <c r="K3245" t="inlineStr">
        <is>
          <t xml:space="preserve">Script Error</t>
        </is>
      </c>
      <c r="L3245" t="inlineStr">
        <is>
          <t xml:space="preserve">Script error</t>
        </is>
      </c>
      <c r="M3245" t="str">
        <f>IFERROR(IF(VLOOKUP(L3245,'Quantification'!$A:$B,2,FALSE)&amp;""="","Unclassified",VLOOKUP(L3245,'Quantification'!$A:$B,2,FALSE)),"Unclassified")</f>
        <v>Major</v>
      </c>
      <c r="N3245" t="inlineStr">
        <is>
          <t xml:space="preserve">con-khera.mirjam@pocketfm.com</t>
        </is>
      </c>
      <c r="O3245" t="inlineStr">
        <is>
          <t xml:space="preserve">Issues found in raw</t>
        </is>
      </c>
      <c r="P3245" t="str">
        <f>IF(OR(O3245="Issues found in master",O3245="Final master"),"Master",IF(OR(O3245="Ready for Master",O3245="Issues found in raw",O3245="Raw under QC",O3245="Issues resolved in raw"),"Raw","-"))</f>
        <v>Raw</v>
      </c>
      <c r="Q3245" s="13">
        <v>46261.15277777778</v>
      </c>
      <c r="R3245" t="inlineStr">
        <is>
          <t xml:space="preserve">2026-08 (Aug)</t>
        </is>
      </c>
      <c r="S3245">
        <f>IF(M3245="Not an error",0,IF(COUNTIFS($A$2:$A3245,$A3245,$D$2:$D3245,$D3245,$M$2:$M3245,"&lt;&gt;Not an error")=1,1,0))</f>
        <v>0</v>
      </c>
      <c r="T3245">
        <f>IF(M3245&lt;&gt;"Major",0,IF(COUNTIFS($A$2:$A3245,$A3245,$D$2:$D3245,$D3245,$M$2:$M3245,"Major")=1,1,0))</f>
        <v>0</v>
      </c>
      <c r="U3245">
        <f>IF(M3245&lt;&gt;"Minor",0,IF(COUNTIFS($A$2:$A3245,$A3245,$D$2:$D3245,$D3245,$M$2:$M3245,"Minor")=1,1,0))</f>
        <v>0</v>
      </c>
    </row>
    <row r="3246">
      <c r="A3246" t="inlineStr">
        <is>
          <t xml:space="preserve">9a175f97e92a638a5697307799ea3b8b8f419aac</t>
        </is>
      </c>
      <c r="B3246" t="inlineStr">
        <is>
          <t xml:space="preserve">The Miracle Heiress</t>
        </is>
      </c>
      <c r="C3246" t="inlineStr">
        <is>
          <t xml:space="preserve">Die Wundererbin</t>
        </is>
      </c>
      <c r="D3246" t="inlineStr">
        <is>
          <t xml:space="preserve">52eb1e7a3a01be494777ab13c90b115a2ca6b0e1</t>
        </is>
      </c>
      <c r="E3246" t="inlineStr">
        <is>
          <t xml:space="preserve">Episode 128: Angriff Auf Aurora Und Lucy</t>
        </is>
      </c>
      <c r="F3246">
        <v>128</v>
      </c>
      <c r="G3246" t="inlineStr">
        <is>
          <t xml:space="preserve">6:22-6:27</t>
        </is>
      </c>
      <c r="H3246" t="inlineStr">
        <is>
          <t xml:space="preserve">Resolved</t>
        </is>
      </c>
      <c r="I3246" t="inlineStr">
        <is>
          <t xml:space="preserve">Remarks: [Script Error]
Line from script:
"Lucy fragte Aurora, was sie mÃ¶chte, und bestellte dann einen Berg von Essen."
-----
Note (if required): Tense issue. The sentence is in past narration, so â€œmÃ¶chteâ€_x009d_ sounds inconsistent. Suggested: â€œLucy fragte Aurora, was sie wollte, und bestellte dann einen Berg Essen.â€_x009d_</t>
        </is>
      </c>
      <c r="J3246" t="inlineStr">
        <is>
          <t xml:space="preserve">VOA</t>
        </is>
      </c>
      <c r="K3246" t="inlineStr">
        <is>
          <t xml:space="preserve">Script Error</t>
        </is>
      </c>
      <c r="L3246" t="inlineStr">
        <is>
          <t xml:space="preserve">Script error</t>
        </is>
      </c>
      <c r="M3246" t="str">
        <f>IFERROR(IF(VLOOKUP(L3246,'Quantification'!$A:$B,2,FALSE)&amp;""="","Unclassified",VLOOKUP(L3246,'Quantification'!$A:$B,2,FALSE)),"Unclassified")</f>
        <v>Major</v>
      </c>
      <c r="N3246" t="inlineStr">
        <is>
          <t xml:space="preserve">con-khera.mirjam@pocketfm.com</t>
        </is>
      </c>
      <c r="O3246" t="inlineStr">
        <is>
          <t xml:space="preserve">Issues found in raw</t>
        </is>
      </c>
      <c r="P3246" t="str">
        <f>IF(OR(O3246="Issues found in master",O3246="Final master"),"Master",IF(OR(O3246="Ready for Master",O3246="Issues found in raw",O3246="Raw under QC",O3246="Issues resolved in raw"),"Raw","-"))</f>
        <v>Raw</v>
      </c>
      <c r="Q3246" s="13">
        <v>46261.15277777778</v>
      </c>
      <c r="R3246" t="inlineStr">
        <is>
          <t xml:space="preserve">2026-08 (Aug)</t>
        </is>
      </c>
      <c r="S3246">
        <f>IF(M3246="Not an error",0,IF(COUNTIFS($A$2:$A3246,$A3246,$D$2:$D3246,$D3246,$M$2:$M3246,"&lt;&gt;Not an error")=1,1,0))</f>
        <v>0</v>
      </c>
      <c r="T3246">
        <f>IF(M3246&lt;&gt;"Major",0,IF(COUNTIFS($A$2:$A3246,$A3246,$D$2:$D3246,$D3246,$M$2:$M3246,"Major")=1,1,0))</f>
        <v>0</v>
      </c>
      <c r="U3246">
        <f>IF(M3246&lt;&gt;"Minor",0,IF(COUNTIFS($A$2:$A3246,$A3246,$D$2:$D3246,$D3246,$M$2:$M3246,"Minor")=1,1,0))</f>
        <v>0</v>
      </c>
    </row>
    <row r="3247">
      <c r="A3247" t="inlineStr">
        <is>
          <t xml:space="preserve">9a175f97e92a638a5697307799ea3b8b8f419aac</t>
        </is>
      </c>
      <c r="B3247" t="inlineStr">
        <is>
          <t xml:space="preserve">The Miracle Heiress</t>
        </is>
      </c>
      <c r="C3247" t="inlineStr">
        <is>
          <t xml:space="preserve">Die Wundererbin</t>
        </is>
      </c>
      <c r="D3247" t="inlineStr">
        <is>
          <t xml:space="preserve">52eb1e7a3a01be494777ab13c90b115a2ca6b0e1</t>
        </is>
      </c>
      <c r="E3247" t="inlineStr">
        <is>
          <t xml:space="preserve">Episode 128: Angriff Auf Aurora Und Lucy</t>
        </is>
      </c>
      <c r="F3247">
        <v>128</v>
      </c>
      <c r="H3247" t="inlineStr">
        <is>
          <t xml:space="preserve">Ignore</t>
        </is>
      </c>
      <c r="J3247" t="inlineStr">
        <is>
          <t xml:space="preserve">VOA</t>
        </is>
      </c>
      <c r="K3247" t="inlineStr">
        <is>
          <t xml:space="preserve">Modulation</t>
        </is>
      </c>
      <c r="L3247" t="inlineStr">
        <is>
          <t xml:space="preserve">Modulation</t>
        </is>
      </c>
      <c r="M3247" t="str">
        <f>IFERROR(IF(VLOOKUP(L3247,'Quantification'!$A:$B,2,FALSE)&amp;""="","Unclassified",VLOOKUP(L3247,'Quantification'!$A:$B,2,FALSE)),"Unclassified")</f>
        <v>Minor</v>
      </c>
      <c r="N3247" t="inlineStr">
        <is>
          <t xml:space="preserve">con-khera.mirjam@pocketfm.com</t>
        </is>
      </c>
      <c r="O3247" t="inlineStr">
        <is>
          <t xml:space="preserve">Issues found in raw</t>
        </is>
      </c>
      <c r="P3247" t="str">
        <f>IF(OR(O3247="Issues found in master",O3247="Final master"),"Master",IF(OR(O3247="Ready for Master",O3247="Issues found in raw",O3247="Raw under QC",O3247="Issues resolved in raw"),"Raw","-"))</f>
        <v>Raw</v>
      </c>
      <c r="Q3247" s="13">
        <v>46261.15277777778</v>
      </c>
      <c r="R3247" t="inlineStr">
        <is>
          <t xml:space="preserve">2026-08 (Aug)</t>
        </is>
      </c>
      <c r="S3247">
        <f>IF(M3247="Not an error",0,IF(COUNTIFS($A$2:$A3247,$A3247,$D$2:$D3247,$D3247,$M$2:$M3247,"&lt;&gt;Not an error")=1,1,0))</f>
        <v>0</v>
      </c>
      <c r="T3247">
        <f>IF(M3247&lt;&gt;"Major",0,IF(COUNTIFS($A$2:$A3247,$A3247,$D$2:$D3247,$D3247,$M$2:$M3247,"Major")=1,1,0))</f>
        <v>0</v>
      </c>
      <c r="U3247">
        <f>IF(M3247&lt;&gt;"Minor",0,IF(COUNTIFS($A$2:$A3247,$A3247,$D$2:$D3247,$D3247,$M$2:$M3247,"Minor")=1,1,0))</f>
        <v>1</v>
      </c>
    </row>
    <row r="3248">
      <c r="A3248" t="inlineStr">
        <is>
          <t xml:space="preserve">9a175f97e92a638a5697307799ea3b8b8f419aac</t>
        </is>
      </c>
      <c r="B3248" t="inlineStr">
        <is>
          <t xml:space="preserve">The Miracle Heiress</t>
        </is>
      </c>
      <c r="C3248" t="inlineStr">
        <is>
          <t xml:space="preserve">Die Wundererbin</t>
        </is>
      </c>
      <c r="D3248" t="inlineStr">
        <is>
          <t xml:space="preserve">52eb1e7a3a01be494777ab13c90b115a2ca6b0e1</t>
        </is>
      </c>
      <c r="E3248" t="inlineStr">
        <is>
          <t xml:space="preserve">Episode 128: Angriff Auf Aurora Und Lucy</t>
        </is>
      </c>
      <c r="F3248">
        <v>128</v>
      </c>
      <c r="G3248" t="inlineStr">
        <is>
          <t xml:space="preserve">1:18-2:38</t>
        </is>
      </c>
      <c r="H3248" t="inlineStr">
        <is>
          <t xml:space="preserve">Resolved</t>
        </is>
      </c>
      <c r="I3248" t="inlineStr">
        <is>
          <t xml:space="preserve">Als Aurohra nach draußen trat, sah sie Dämien, der an seinen Wagen gelehnt telefonierte. Selbst aus der Entfernung stach der große, gut aussehende Mann hervor und strahlte eine mühelose Lässigkeit aus. Als sie näher kam, hörte sie ihn sagen: „Heute Nachmittag.“
Nachdem er aufgelegt hatte, öffnete Dämien ihr die Beifahrertür. Als er Aurohra sah, wurden seine Gesichtszüge weicher. „Hast du gefrühstückt?“, fragte er mit einem sanften Lächeln.
Aurohra sah ihn an und kam direkt zur Sache. „Du hast heute Nachmittag etwas vor?“
„Ich muss für eine geschäftliche Angelegenheit ins Ausland fliegen“, sagte Dämien und ließ sich auf den Fahrersitz gleiten. Er beugte sich zu ihr herüber, schloss ihren Sicherheitsgurt und sagte mit leiser Stimme: „Ich bin bis morgen Nachmittag zurück. Pass auf dich auf, solange ich weg bin.“
„Ich bin kein Kind“, sagte Aurohra mit einem Anflug von Ärger in der Stimme.
Ein Anflug von Missfallen huschte über Dämiens Gesicht, aber er ging nicht weiter darauf ein. „Ich versuche, alles so schnell wie möglich zu erledigen“, sagte er ruhig.
„Du bist nur einen Tag weg“, sagte Aurohra, und ein kleines Lächeln umspielte ihre Lippen.</t>
        </is>
      </c>
      <c r="J3248" t="inlineStr">
        <is>
          <t xml:space="preserve">VOA</t>
        </is>
      </c>
      <c r="K3248" t="inlineStr">
        <is>
          <t xml:space="preserve">Mispronunciation</t>
        </is>
      </c>
      <c r="L3248" t="inlineStr">
        <is>
          <t xml:space="preserve">Mispronunciation</t>
        </is>
      </c>
      <c r="M3248" t="str">
        <f>IFERROR(IF(VLOOKUP(L3248,'Quantification'!$A:$B,2,FALSE)&amp;""="","Unclassified",VLOOKUP(L3248,'Quantification'!$A:$B,2,FALSE)),"Unclassified")</f>
        <v>Major</v>
      </c>
      <c r="N3248" t="inlineStr">
        <is>
          <t xml:space="preserve">con-khera.mirjam@pocketfm.com</t>
        </is>
      </c>
      <c r="O3248" t="inlineStr">
        <is>
          <t xml:space="preserve">Issues found in raw</t>
        </is>
      </c>
      <c r="P3248" t="str">
        <f>IF(OR(O3248="Issues found in master",O3248="Final master"),"Master",IF(OR(O3248="Ready for Master",O3248="Issues found in raw",O3248="Raw under QC",O3248="Issues resolved in raw"),"Raw","-"))</f>
        <v>Raw</v>
      </c>
      <c r="Q3248" s="13">
        <v>46261.15277777778</v>
      </c>
      <c r="R3248" t="inlineStr">
        <is>
          <t xml:space="preserve">2026-08 (Aug)</t>
        </is>
      </c>
      <c r="S3248">
        <f>IF(M3248="Not an error",0,IF(COUNTIFS($A$2:$A3248,$A3248,$D$2:$D3248,$D3248,$M$2:$M3248,"&lt;&gt;Not an error")=1,1,0))</f>
        <v>0</v>
      </c>
      <c r="T3248">
        <f>IF(M3248&lt;&gt;"Major",0,IF(COUNTIFS($A$2:$A3248,$A3248,$D$2:$D3248,$D3248,$M$2:$M3248,"Major")=1,1,0))</f>
        <v>0</v>
      </c>
      <c r="U3248">
        <f>IF(M3248&lt;&gt;"Minor",0,IF(COUNTIFS($A$2:$A3248,$A3248,$D$2:$D3248,$D3248,$M$2:$M3248,"Minor")=1,1,0))</f>
        <v>0</v>
      </c>
    </row>
    <row r="3249">
      <c r="A3249" t="inlineStr">
        <is>
          <t xml:space="preserve">9a175f97e92a638a5697307799ea3b8b8f419aac</t>
        </is>
      </c>
      <c r="B3249" t="inlineStr">
        <is>
          <t xml:space="preserve">The Miracle Heiress</t>
        </is>
      </c>
      <c r="C3249" t="inlineStr">
        <is>
          <t xml:space="preserve">Die Wundererbin</t>
        </is>
      </c>
      <c r="D3249" t="inlineStr">
        <is>
          <t xml:space="preserve">80e4b652922a6c815674b5c478f6474229341fb1</t>
        </is>
      </c>
      <c r="E3249" t="inlineStr">
        <is>
          <t xml:space="preserve">Episode 129: Taco-Truck-Angriff</t>
        </is>
      </c>
      <c r="F3249">
        <v>129</v>
      </c>
      <c r="G3249" t="inlineStr">
        <is>
          <t xml:space="preserve">0:05-0:25</t>
        </is>
      </c>
      <c r="H3249" t="inlineStr">
        <is>
          <t xml:space="preserve">Resolved</t>
        </is>
      </c>
      <c r="I3249" t="inlineStr">
        <is>
          <t xml:space="preserve">Remarks: [Mispronunciation]
Line from script:
"Miss Aurora, riecht das nicht herrlich? Es sieht unglaublich lecker aus! Der Anblick der dampfenden Tacos ließ ihr bereits das Wasser im Mund zusammenlaufen. Sie reichte Aurora einen Teller. „Hier, für Sie!“ „Danke“, sagte Aurora und nahm den Teller mit einem Lächeln entgegen."
-----
Note (if required): Aurora is pronounced with English pronunciation in the audio. The name should be pronounced with German pronunciation.</t>
        </is>
      </c>
      <c r="J3249" t="inlineStr">
        <is>
          <t xml:space="preserve">VOA</t>
        </is>
      </c>
      <c r="K3249" t="inlineStr">
        <is>
          <t xml:space="preserve">Script Error</t>
        </is>
      </c>
      <c r="L3249" t="inlineStr">
        <is>
          <t xml:space="preserve">Script error</t>
        </is>
      </c>
      <c r="M3249" t="str">
        <f>IFERROR(IF(VLOOKUP(L3249,'Quantification'!$A:$B,2,FALSE)&amp;""="","Unclassified",VLOOKUP(L3249,'Quantification'!$A:$B,2,FALSE)),"Unclassified")</f>
        <v>Major</v>
      </c>
      <c r="N3249" t="inlineStr">
        <is>
          <t xml:space="preserve">con-khera.mirjam@pocketfm.com</t>
        </is>
      </c>
      <c r="O3249" t="inlineStr">
        <is>
          <t xml:space="preserve">Issues found in raw</t>
        </is>
      </c>
      <c r="P3249" t="str">
        <f>IF(OR(O3249="Issues found in master",O3249="Final master"),"Master",IF(OR(O3249="Ready for Master",O3249="Issues found in raw",O3249="Raw under QC",O3249="Issues resolved in raw"),"Raw","-"))</f>
        <v>Raw</v>
      </c>
      <c r="Q3249" s="13">
        <v>46261.15277777778</v>
      </c>
      <c r="R3249" t="inlineStr">
        <is>
          <t xml:space="preserve">2026-08 (Aug)</t>
        </is>
      </c>
      <c r="S3249">
        <f>IF(M3249="Not an error",0,IF(COUNTIFS($A$2:$A3249,$A3249,$D$2:$D3249,$D3249,$M$2:$M3249,"&lt;&gt;Not an error")=1,1,0))</f>
        <v>1</v>
      </c>
      <c r="T3249">
        <f>IF(M3249&lt;&gt;"Major",0,IF(COUNTIFS($A$2:$A3249,$A3249,$D$2:$D3249,$D3249,$M$2:$M3249,"Major")=1,1,0))</f>
        <v>1</v>
      </c>
      <c r="U3249">
        <f>IF(M3249&lt;&gt;"Minor",0,IF(COUNTIFS($A$2:$A3249,$A3249,$D$2:$D3249,$D3249,$M$2:$M3249,"Minor")=1,1,0))</f>
        <v>0</v>
      </c>
    </row>
    <row r="3250">
      <c r="A3250" t="inlineStr">
        <is>
          <t xml:space="preserve">9a175f97e92a638a5697307799ea3b8b8f419aac</t>
        </is>
      </c>
      <c r="B3250" t="inlineStr">
        <is>
          <t xml:space="preserve">The Miracle Heiress</t>
        </is>
      </c>
      <c r="C3250" t="inlineStr">
        <is>
          <t xml:space="preserve">Die Wundererbin</t>
        </is>
      </c>
      <c r="D3250" t="inlineStr">
        <is>
          <t xml:space="preserve">80e4b652922a6c815674b5c478f6474229341fb1</t>
        </is>
      </c>
      <c r="E3250" t="inlineStr">
        <is>
          <t xml:space="preserve">Episode 129: Taco-Truck-Angriff</t>
        </is>
      </c>
      <c r="F3250">
        <v>129</v>
      </c>
      <c r="G3250" t="inlineStr">
        <is>
          <t xml:space="preserve">0:03-0:05</t>
        </is>
      </c>
      <c r="H3250" t="inlineStr">
        <is>
          <t xml:space="preserve">Resolved</t>
        </is>
      </c>
      <c r="I3250" t="inlineStr">
        <is>
          <t xml:space="preserve">Remarks: [Script Error]
Line from script:
"Sie nahm sich einen Teller und strahlte."
-----
Note (if required): Continuity / object issue. Lucy gives Aurora a plate immediately afterward, so she must have taken at least two plates, not just one. Suggested: â€œSie nahm zwei Teller und strahlte.â€_x009d_</t>
        </is>
      </c>
      <c r="J3250" t="inlineStr">
        <is>
          <t xml:space="preserve">VOA</t>
        </is>
      </c>
      <c r="K3250" t="inlineStr">
        <is>
          <t xml:space="preserve">Script Error</t>
        </is>
      </c>
      <c r="L3250" t="inlineStr">
        <is>
          <t xml:space="preserve">Script error</t>
        </is>
      </c>
      <c r="M3250" t="str">
        <f>IFERROR(IF(VLOOKUP(L3250,'Quantification'!$A:$B,2,FALSE)&amp;""="","Unclassified",VLOOKUP(L3250,'Quantification'!$A:$B,2,FALSE)),"Unclassified")</f>
        <v>Major</v>
      </c>
      <c r="N3250" t="inlineStr">
        <is>
          <t xml:space="preserve">con-khera.mirjam@pocketfm.com</t>
        </is>
      </c>
      <c r="O3250" t="inlineStr">
        <is>
          <t xml:space="preserve">Issues found in raw</t>
        </is>
      </c>
      <c r="P3250" t="str">
        <f>IF(OR(O3250="Issues found in master",O3250="Final master"),"Master",IF(OR(O3250="Ready for Master",O3250="Issues found in raw",O3250="Raw under QC",O3250="Issues resolved in raw"),"Raw","-"))</f>
        <v>Raw</v>
      </c>
      <c r="Q3250" s="13">
        <v>46261.15277777778</v>
      </c>
      <c r="R3250" t="inlineStr">
        <is>
          <t xml:space="preserve">2026-08 (Aug)</t>
        </is>
      </c>
      <c r="S3250">
        <f>IF(M3250="Not an error",0,IF(COUNTIFS($A$2:$A3250,$A3250,$D$2:$D3250,$D3250,$M$2:$M3250,"&lt;&gt;Not an error")=1,1,0))</f>
        <v>0</v>
      </c>
      <c r="T3250">
        <f>IF(M3250&lt;&gt;"Major",0,IF(COUNTIFS($A$2:$A3250,$A3250,$D$2:$D3250,$D3250,$M$2:$M3250,"Major")=1,1,0))</f>
        <v>0</v>
      </c>
      <c r="U3250">
        <f>IF(M3250&lt;&gt;"Minor",0,IF(COUNTIFS($A$2:$A3250,$A3250,$D$2:$D3250,$D3250,$M$2:$M3250,"Minor")=1,1,0))</f>
        <v>0</v>
      </c>
    </row>
    <row r="3251">
      <c r="A3251" t="inlineStr">
        <is>
          <t xml:space="preserve">9a175f97e92a638a5697307799ea3b8b8f419aac</t>
        </is>
      </c>
      <c r="B3251" t="inlineStr">
        <is>
          <t xml:space="preserve">The Miracle Heiress</t>
        </is>
      </c>
      <c r="C3251" t="inlineStr">
        <is>
          <t xml:space="preserve">Die Wundererbin</t>
        </is>
      </c>
      <c r="D3251" t="inlineStr">
        <is>
          <t xml:space="preserve">80e4b652922a6c815674b5c478f6474229341fb1</t>
        </is>
      </c>
      <c r="E3251" t="inlineStr">
        <is>
          <t xml:space="preserve">Episode 129: Taco-Truck-Angriff</t>
        </is>
      </c>
      <c r="F3251">
        <v>129</v>
      </c>
      <c r="G3251" t="inlineStr">
        <is>
          <t xml:space="preserve">0:25-0:27</t>
        </is>
      </c>
      <c r="H3251" t="inlineStr">
        <is>
          <t xml:space="preserve">Resolved</t>
        </is>
      </c>
      <c r="I3251" t="inlineStr">
        <is>
          <t xml:space="preserve">Remarks: [Script Error]
Line from script:
"Kommen Sie oft hierher?"
-----
Note (if required): Address / continuity issue. Lucy and Aurora have been using informal â€œdu,â€_x009d_ so the sudden switch to formal â€œSieâ€_x009d_ is inconsistent. Suggested: â€œKommst du oft hierher?â€_x009d_</t>
        </is>
      </c>
      <c r="J3251" t="inlineStr">
        <is>
          <t xml:space="preserve">VOA</t>
        </is>
      </c>
      <c r="K3251" t="inlineStr">
        <is>
          <t xml:space="preserve">Script Error</t>
        </is>
      </c>
      <c r="L3251" t="inlineStr">
        <is>
          <t xml:space="preserve">Script error</t>
        </is>
      </c>
      <c r="M3251" t="str">
        <f>IFERROR(IF(VLOOKUP(L3251,'Quantification'!$A:$B,2,FALSE)&amp;""="","Unclassified",VLOOKUP(L3251,'Quantification'!$A:$B,2,FALSE)),"Unclassified")</f>
        <v>Major</v>
      </c>
      <c r="N3251" t="inlineStr">
        <is>
          <t xml:space="preserve">con-khera.mirjam@pocketfm.com</t>
        </is>
      </c>
      <c r="O3251" t="inlineStr">
        <is>
          <t xml:space="preserve">Issues found in raw</t>
        </is>
      </c>
      <c r="P3251" t="str">
        <f>IF(OR(O3251="Issues found in master",O3251="Final master"),"Master",IF(OR(O3251="Ready for Master",O3251="Issues found in raw",O3251="Raw under QC",O3251="Issues resolved in raw"),"Raw","-"))</f>
        <v>Raw</v>
      </c>
      <c r="Q3251" s="13">
        <v>46261.15277777778</v>
      </c>
      <c r="R3251" t="inlineStr">
        <is>
          <t xml:space="preserve">2026-08 (Aug)</t>
        </is>
      </c>
      <c r="S3251">
        <f>IF(M3251="Not an error",0,IF(COUNTIFS($A$2:$A3251,$A3251,$D$2:$D3251,$D3251,$M$2:$M3251,"&lt;&gt;Not an error")=1,1,0))</f>
        <v>0</v>
      </c>
      <c r="T3251">
        <f>IF(M3251&lt;&gt;"Major",0,IF(COUNTIFS($A$2:$A3251,$A3251,$D$2:$D3251,$D3251,$M$2:$M3251,"Major")=1,1,0))</f>
        <v>0</v>
      </c>
      <c r="U3251">
        <f>IF(M3251&lt;&gt;"Minor",0,IF(COUNTIFS($A$2:$A3251,$A3251,$D$2:$D3251,$D3251,$M$2:$M3251,"Minor")=1,1,0))</f>
        <v>0</v>
      </c>
    </row>
    <row r="3252">
      <c r="A3252" t="inlineStr">
        <is>
          <t xml:space="preserve">9a175f97e92a638a5697307799ea3b8b8f419aac</t>
        </is>
      </c>
      <c r="B3252" t="inlineStr">
        <is>
          <t xml:space="preserve">The Miracle Heiress</t>
        </is>
      </c>
      <c r="C3252" t="inlineStr">
        <is>
          <t xml:space="preserve">Die Wundererbin</t>
        </is>
      </c>
      <c r="D3252" t="inlineStr">
        <is>
          <t xml:space="preserve">80e4b652922a6c815674b5c478f6474229341fb1</t>
        </is>
      </c>
      <c r="E3252" t="inlineStr">
        <is>
          <t xml:space="preserve">Episode 129: Taco-Truck-Angriff</t>
        </is>
      </c>
      <c r="F3252">
        <v>129</v>
      </c>
      <c r="G3252" t="inlineStr">
        <is>
          <t xml:space="preserve">0:51-2:29</t>
        </is>
      </c>
      <c r="H3252" t="inlineStr">
        <is>
          <t xml:space="preserve">Ignore</t>
        </is>
      </c>
      <c r="I3252" t="inlineStr">
        <is>
          <t xml:space="preserve">Remarks: [Mispronunciation]
Line from script:
"Multiple lines throughout the excerpt."
-----
Note (if required): Aurora is pronounced with English pronunciation throughout this section. The name should be pronounced with German pronunciation.</t>
        </is>
      </c>
      <c r="J3252" t="inlineStr">
        <is>
          <t xml:space="preserve">VOA</t>
        </is>
      </c>
      <c r="K3252" t="inlineStr">
        <is>
          <t xml:space="preserve">Mispronunciation</t>
        </is>
      </c>
      <c r="L3252" t="inlineStr">
        <is>
          <t xml:space="preserve">Mispronunciation</t>
        </is>
      </c>
      <c r="M3252" t="str">
        <f>IFERROR(IF(VLOOKUP(L3252,'Quantification'!$A:$B,2,FALSE)&amp;""="","Unclassified",VLOOKUP(L3252,'Quantification'!$A:$B,2,FALSE)),"Unclassified")</f>
        <v>Major</v>
      </c>
      <c r="N3252" t="inlineStr">
        <is>
          <t xml:space="preserve">con-khera.mirjam@pocketfm.com</t>
        </is>
      </c>
      <c r="O3252" t="inlineStr">
        <is>
          <t xml:space="preserve">Issues found in raw</t>
        </is>
      </c>
      <c r="P3252" t="str">
        <f>IF(OR(O3252="Issues found in master",O3252="Final master"),"Master",IF(OR(O3252="Ready for Master",O3252="Issues found in raw",O3252="Raw under QC",O3252="Issues resolved in raw"),"Raw","-"))</f>
        <v>Raw</v>
      </c>
      <c r="Q3252" s="13">
        <v>46261.15277777778</v>
      </c>
      <c r="R3252" t="inlineStr">
        <is>
          <t xml:space="preserve">2026-08 (Aug)</t>
        </is>
      </c>
      <c r="S3252">
        <f>IF(M3252="Not an error",0,IF(COUNTIFS($A$2:$A3252,$A3252,$D$2:$D3252,$D3252,$M$2:$M3252,"&lt;&gt;Not an error")=1,1,0))</f>
        <v>0</v>
      </c>
      <c r="T3252">
        <f>IF(M3252&lt;&gt;"Major",0,IF(COUNTIFS($A$2:$A3252,$A3252,$D$2:$D3252,$D3252,$M$2:$M3252,"Major")=1,1,0))</f>
        <v>0</v>
      </c>
      <c r="U3252">
        <f>IF(M3252&lt;&gt;"Minor",0,IF(COUNTIFS($A$2:$A3252,$A3252,$D$2:$D3252,$D3252,$M$2:$M3252,"Minor")=1,1,0))</f>
        <v>0</v>
      </c>
    </row>
    <row r="3253">
      <c r="A3253" t="inlineStr">
        <is>
          <t xml:space="preserve">9a175f97e92a638a5697307799ea3b8b8f419aac</t>
        </is>
      </c>
      <c r="B3253" t="inlineStr">
        <is>
          <t xml:space="preserve">The Miracle Heiress</t>
        </is>
      </c>
      <c r="C3253" t="inlineStr">
        <is>
          <t xml:space="preserve">Die Wundererbin</t>
        </is>
      </c>
      <c r="D3253" t="inlineStr">
        <is>
          <t xml:space="preserve">80e4b652922a6c815674b5c478f6474229341fb1</t>
        </is>
      </c>
      <c r="E3253" t="inlineStr">
        <is>
          <t xml:space="preserve">Episode 129: Taco-Truck-Angriff</t>
        </is>
      </c>
      <c r="F3253">
        <v>129</v>
      </c>
      <c r="G3253" t="inlineStr">
        <is>
          <t xml:space="preserve">2:49-3:14</t>
        </is>
      </c>
      <c r="H3253" t="inlineStr">
        <is>
          <t xml:space="preserve">Resolved</t>
        </is>
      </c>
      <c r="I3253" t="inlineStr">
        <is>
          <t xml:space="preserve">Remarks: [Mispronunciation]
Line from script:
"Miss Aurora, wer sind diese Leute?“, fragte Lucy mit erstickter, panischer Stimme. Aurora schob sie erneut zurück, als weitere Schläger näher kamen. Lucys Gesicht war kreidebleich geworden. „Was wollen die?“, flüsterte sie. „Die sind nicht zum Reden hier“, sagte Aurora, ihre Stimme eiskalt, als sie die Situation erfasste."
-----
Note (if required): Aurora is pronounced with English pronunciation in the audio. The name should be pronounced with German pronunciation.</t>
        </is>
      </c>
      <c r="J3253" t="inlineStr">
        <is>
          <t xml:space="preserve">VOA</t>
        </is>
      </c>
      <c r="K3253" t="inlineStr">
        <is>
          <t xml:space="preserve">Mispronunciation</t>
        </is>
      </c>
      <c r="L3253" t="inlineStr">
        <is>
          <t xml:space="preserve">Mispronunciation</t>
        </is>
      </c>
      <c r="M3253" t="str">
        <f>IFERROR(IF(VLOOKUP(L3253,'Quantification'!$A:$B,2,FALSE)&amp;""="","Unclassified",VLOOKUP(L3253,'Quantification'!$A:$B,2,FALSE)),"Unclassified")</f>
        <v>Major</v>
      </c>
      <c r="N3253" t="inlineStr">
        <is>
          <t xml:space="preserve">con-khera.mirjam@pocketfm.com</t>
        </is>
      </c>
      <c r="O3253" t="inlineStr">
        <is>
          <t xml:space="preserve">Issues found in raw</t>
        </is>
      </c>
      <c r="P3253" t="str">
        <f>IF(OR(O3253="Issues found in master",O3253="Final master"),"Master",IF(OR(O3253="Ready for Master",O3253="Issues found in raw",O3253="Raw under QC",O3253="Issues resolved in raw"),"Raw","-"))</f>
        <v>Raw</v>
      </c>
      <c r="Q3253" s="13">
        <v>46261.15277777778</v>
      </c>
      <c r="R3253" t="inlineStr">
        <is>
          <t xml:space="preserve">2026-08 (Aug)</t>
        </is>
      </c>
      <c r="S3253">
        <f>IF(M3253="Not an error",0,IF(COUNTIFS($A$2:$A3253,$A3253,$D$2:$D3253,$D3253,$M$2:$M3253,"&lt;&gt;Not an error")=1,1,0))</f>
        <v>0</v>
      </c>
      <c r="T3253">
        <f>IF(M3253&lt;&gt;"Major",0,IF(COUNTIFS($A$2:$A3253,$A3253,$D$2:$D3253,$D3253,$M$2:$M3253,"Major")=1,1,0))</f>
        <v>0</v>
      </c>
      <c r="U3253">
        <f>IF(M3253&lt;&gt;"Minor",0,IF(COUNTIFS($A$2:$A3253,$A3253,$D$2:$D3253,$D3253,$M$2:$M3253,"Minor")=1,1,0))</f>
        <v>0</v>
      </c>
    </row>
    <row r="3254">
      <c r="A3254" t="inlineStr">
        <is>
          <t xml:space="preserve">9a175f97e92a638a5697307799ea3b8b8f419aac</t>
        </is>
      </c>
      <c r="B3254" t="inlineStr">
        <is>
          <t xml:space="preserve">The Miracle Heiress</t>
        </is>
      </c>
      <c r="C3254" t="inlineStr">
        <is>
          <t xml:space="preserve">Die Wundererbin</t>
        </is>
      </c>
      <c r="D3254" t="inlineStr">
        <is>
          <t xml:space="preserve">80e4b652922a6c815674b5c478f6474229341fb1</t>
        </is>
      </c>
      <c r="E3254" t="inlineStr">
        <is>
          <t xml:space="preserve">Episode 129: Taco-Truck-Angriff</t>
        </is>
      </c>
      <c r="F3254">
        <v>129</v>
      </c>
      <c r="G3254" t="inlineStr">
        <is>
          <t xml:space="preserve">3:37-3:48</t>
        </is>
      </c>
      <c r="H3254" t="inlineStr">
        <is>
          <t xml:space="preserve">Pending</t>
        </is>
      </c>
      <c r="I3254" t="inlineStr">
        <is>
          <t xml:space="preserve">Remarks: [Mispronunciation]
Line from script:
"Ihr Ziel war es, sie zu schnappen, und sie konzentrierten ihre ganze Energie darauf, zuerst Aurora auszuschalten, da sie dachten, die anderen wären danach ein leichtes Spiel."
-----
Note (if required): Aurora is pronounced incorrectly in the audio.</t>
        </is>
      </c>
      <c r="J3254" t="inlineStr">
        <is>
          <t xml:space="preserve">VOA</t>
        </is>
      </c>
      <c r="K3254" t="inlineStr">
        <is>
          <t xml:space="preserve">Mispronunciation</t>
        </is>
      </c>
      <c r="L3254" t="inlineStr">
        <is>
          <t xml:space="preserve">Mispronunciation</t>
        </is>
      </c>
      <c r="M3254" t="str">
        <f>IFERROR(IF(VLOOKUP(L3254,'Quantification'!$A:$B,2,FALSE)&amp;""="","Unclassified",VLOOKUP(L3254,'Quantification'!$A:$B,2,FALSE)),"Unclassified")</f>
        <v>Major</v>
      </c>
      <c r="N3254" t="inlineStr">
        <is>
          <t xml:space="preserve">con-khera.mirjam@pocketfm.com</t>
        </is>
      </c>
      <c r="O3254" t="inlineStr">
        <is>
          <t xml:space="preserve">Issues found in raw</t>
        </is>
      </c>
      <c r="P3254" t="str">
        <f>IF(OR(O3254="Issues found in master",O3254="Final master"),"Master",IF(OR(O3254="Ready for Master",O3254="Issues found in raw",O3254="Raw under QC",O3254="Issues resolved in raw"),"Raw","-"))</f>
        <v>Raw</v>
      </c>
      <c r="Q3254" s="13">
        <v>46261.15277777778</v>
      </c>
      <c r="R3254" t="inlineStr">
        <is>
          <t xml:space="preserve">2026-08 (Aug)</t>
        </is>
      </c>
      <c r="S3254">
        <f>IF(M3254="Not an error",0,IF(COUNTIFS($A$2:$A3254,$A3254,$D$2:$D3254,$D3254,$M$2:$M3254,"&lt;&gt;Not an error")=1,1,0))</f>
        <v>0</v>
      </c>
      <c r="T3254">
        <f>IF(M3254&lt;&gt;"Major",0,IF(COUNTIFS($A$2:$A3254,$A3254,$D$2:$D3254,$D3254,$M$2:$M3254,"Major")=1,1,0))</f>
        <v>0</v>
      </c>
      <c r="U3254">
        <f>IF(M3254&lt;&gt;"Minor",0,IF(COUNTIFS($A$2:$A3254,$A3254,$D$2:$D3254,$D3254,$M$2:$M3254,"Minor")=1,1,0))</f>
        <v>0</v>
      </c>
    </row>
    <row r="3255">
      <c r="A3255" t="inlineStr">
        <is>
          <t xml:space="preserve">9a175f97e92a638a5697307799ea3b8b8f419aac</t>
        </is>
      </c>
      <c r="B3255" t="inlineStr">
        <is>
          <t xml:space="preserve">The Miracle Heiress</t>
        </is>
      </c>
      <c r="C3255" t="inlineStr">
        <is>
          <t xml:space="preserve">Die Wundererbin</t>
        </is>
      </c>
      <c r="D3255" t="inlineStr">
        <is>
          <t xml:space="preserve">80e4b652922a6c815674b5c478f6474229341fb1</t>
        </is>
      </c>
      <c r="E3255" t="inlineStr">
        <is>
          <t xml:space="preserve">Episode 129: Taco-Truck-Angriff</t>
        </is>
      </c>
      <c r="F3255">
        <v>129</v>
      </c>
      <c r="G3255" t="inlineStr">
        <is>
          <t xml:space="preserve">4:18-4:20</t>
        </is>
      </c>
      <c r="H3255" t="inlineStr">
        <is>
          <t xml:space="preserve">Resolved</t>
        </is>
      </c>
      <c r="I3255" t="inlineStr">
        <is>
          <t xml:space="preserve">Remarks: [Script Error]
Line from script:
"Ja, rufen Sie die Polizei!"
-----
Note (if required): Dialogue / address issue. Since Lucy is speaking to the taco truck owner in an urgent shared situation, â€œrufen Sieâ€_x009d_ sounds slightly detached. Suggested: â€œJa, rufen wir die Polizei!â€_x009d_</t>
        </is>
      </c>
      <c r="J3255" t="inlineStr">
        <is>
          <t xml:space="preserve">VOA</t>
        </is>
      </c>
      <c r="K3255" t="inlineStr">
        <is>
          <t xml:space="preserve">Script Error</t>
        </is>
      </c>
      <c r="L3255" t="inlineStr">
        <is>
          <t xml:space="preserve">Script error</t>
        </is>
      </c>
      <c r="M3255" t="str">
        <f>IFERROR(IF(VLOOKUP(L3255,'Quantification'!$A:$B,2,FALSE)&amp;""="","Unclassified",VLOOKUP(L3255,'Quantification'!$A:$B,2,FALSE)),"Unclassified")</f>
        <v>Major</v>
      </c>
      <c r="N3255" t="inlineStr">
        <is>
          <t xml:space="preserve">con-khera.mirjam@pocketfm.com</t>
        </is>
      </c>
      <c r="O3255" t="inlineStr">
        <is>
          <t xml:space="preserve">Issues found in raw</t>
        </is>
      </c>
      <c r="P3255" t="str">
        <f>IF(OR(O3255="Issues found in master",O3255="Final master"),"Master",IF(OR(O3255="Ready for Master",O3255="Issues found in raw",O3255="Raw under QC",O3255="Issues resolved in raw"),"Raw","-"))</f>
        <v>Raw</v>
      </c>
      <c r="Q3255" s="13">
        <v>46261.15277777778</v>
      </c>
      <c r="R3255" t="inlineStr">
        <is>
          <t xml:space="preserve">2026-08 (Aug)</t>
        </is>
      </c>
      <c r="S3255">
        <f>IF(M3255="Not an error",0,IF(COUNTIFS($A$2:$A3255,$A3255,$D$2:$D3255,$D3255,$M$2:$M3255,"&lt;&gt;Not an error")=1,1,0))</f>
        <v>0</v>
      </c>
      <c r="T3255">
        <f>IF(M3255&lt;&gt;"Major",0,IF(COUNTIFS($A$2:$A3255,$A3255,$D$2:$D3255,$D3255,$M$2:$M3255,"Major")=1,1,0))</f>
        <v>0</v>
      </c>
      <c r="U3255">
        <f>IF(M3255&lt;&gt;"Minor",0,IF(COUNTIFS($A$2:$A3255,$A3255,$D$2:$D3255,$D3255,$M$2:$M3255,"Minor")=1,1,0))</f>
        <v>0</v>
      </c>
    </row>
    <row r="3256">
      <c r="A3256" t="inlineStr">
        <is>
          <t xml:space="preserve">9a175f97e92a638a5697307799ea3b8b8f419aac</t>
        </is>
      </c>
      <c r="B3256" t="inlineStr">
        <is>
          <t xml:space="preserve">The Miracle Heiress</t>
        </is>
      </c>
      <c r="C3256" t="inlineStr">
        <is>
          <t xml:space="preserve">Die Wundererbin</t>
        </is>
      </c>
      <c r="D3256" t="inlineStr">
        <is>
          <t xml:space="preserve">80e4b652922a6c815674b5c478f6474229341fb1</t>
        </is>
      </c>
      <c r="E3256" t="inlineStr">
        <is>
          <t xml:space="preserve">Episode 129: Taco-Truck-Angriff</t>
        </is>
      </c>
      <c r="F3256">
        <v>129</v>
      </c>
      <c r="G3256" t="inlineStr">
        <is>
          <t xml:space="preserve">5:39-5:44</t>
        </is>
      </c>
      <c r="H3256" t="inlineStr">
        <is>
          <t xml:space="preserve">Resolved</t>
        </is>
      </c>
      <c r="I3256" t="inlineStr">
        <is>
          <t xml:space="preserve">Remarks: [Script Error]
Line from script:
"Miss Aurora, ist bei Ihnen alles in Ordnung?â€œ, fragte Lucy mit zittriger Stimme."
-----
Note (if required): Address / continuity issue. Lucy and Aurora have been using informal â€œdu,â€_x009d_ so the sudden switch to formal â€œSie/Ihnenâ€_x009d_ is inconsistent. Suggested: â€œAurora, ist bei dir alles in Ordnung?â€_x009d_</t>
        </is>
      </c>
      <c r="J3256" t="inlineStr">
        <is>
          <t xml:space="preserve">VOA</t>
        </is>
      </c>
      <c r="K3256" t="inlineStr">
        <is>
          <t xml:space="preserve">Script Error</t>
        </is>
      </c>
      <c r="L3256" t="inlineStr">
        <is>
          <t xml:space="preserve">Script error</t>
        </is>
      </c>
      <c r="M3256" t="str">
        <f>IFERROR(IF(VLOOKUP(L3256,'Quantification'!$A:$B,2,FALSE)&amp;""="","Unclassified",VLOOKUP(L3256,'Quantification'!$A:$B,2,FALSE)),"Unclassified")</f>
        <v>Major</v>
      </c>
      <c r="N3256" t="inlineStr">
        <is>
          <t xml:space="preserve">con-khera.mirjam@pocketfm.com</t>
        </is>
      </c>
      <c r="O3256" t="inlineStr">
        <is>
          <t xml:space="preserve">Issues found in raw</t>
        </is>
      </c>
      <c r="P3256" t="str">
        <f>IF(OR(O3256="Issues found in master",O3256="Final master"),"Master",IF(OR(O3256="Ready for Master",O3256="Issues found in raw",O3256="Raw under QC",O3256="Issues resolved in raw"),"Raw","-"))</f>
        <v>Raw</v>
      </c>
      <c r="Q3256" s="13">
        <v>46261.15277777778</v>
      </c>
      <c r="R3256" t="inlineStr">
        <is>
          <t xml:space="preserve">2026-08 (Aug)</t>
        </is>
      </c>
      <c r="S3256">
        <f>IF(M3256="Not an error",0,IF(COUNTIFS($A$2:$A3256,$A3256,$D$2:$D3256,$D3256,$M$2:$M3256,"&lt;&gt;Not an error")=1,1,0))</f>
        <v>0</v>
      </c>
      <c r="T3256">
        <f>IF(M3256&lt;&gt;"Major",0,IF(COUNTIFS($A$2:$A3256,$A3256,$D$2:$D3256,$D3256,$M$2:$M3256,"Major")=1,1,0))</f>
        <v>0</v>
      </c>
      <c r="U3256">
        <f>IF(M3256&lt;&gt;"Minor",0,IF(COUNTIFS($A$2:$A3256,$A3256,$D$2:$D3256,$D3256,$M$2:$M3256,"Minor")=1,1,0))</f>
        <v>0</v>
      </c>
    </row>
    <row r="3257">
      <c r="A3257" t="inlineStr">
        <is>
          <t xml:space="preserve">9a175f97e92a638a5697307799ea3b8b8f419aac</t>
        </is>
      </c>
      <c r="B3257" t="inlineStr">
        <is>
          <t xml:space="preserve">The Miracle Heiress</t>
        </is>
      </c>
      <c r="C3257" t="inlineStr">
        <is>
          <t xml:space="preserve">Die Wundererbin</t>
        </is>
      </c>
      <c r="D3257" t="inlineStr">
        <is>
          <t xml:space="preserve">80e4b652922a6c815674b5c478f6474229341fb1</t>
        </is>
      </c>
      <c r="E3257" t="inlineStr">
        <is>
          <t xml:space="preserve">Episode 129: Taco-Truck-Angriff</t>
        </is>
      </c>
      <c r="F3257">
        <v>129</v>
      </c>
      <c r="G3257" t="inlineStr">
        <is>
          <t xml:space="preserve">5:51-5:55</t>
        </is>
      </c>
      <c r="H3257" t="inlineStr">
        <is>
          <t xml:space="preserve">Resolved</t>
        </is>
      </c>
      <c r="I3257" t="inlineStr">
        <is>
          <t xml:space="preserve">Remarks: [Script Error]
Line from script:
"Sind Sie verletzt?â€œ, fragte sie schnell."
-----
Note (if required): Address / continuity issue. Lucy and Aurora have been using informal â€œdu,â€_x009d_ so the sudden switch to formal â€œSieâ€_x009d_ is inconsistent. Suggested: â€œBist du verletzt?â€_x009d_</t>
        </is>
      </c>
      <c r="J3257" t="inlineStr">
        <is>
          <t xml:space="preserve">VOA</t>
        </is>
      </c>
      <c r="K3257" t="inlineStr">
        <is>
          <t xml:space="preserve">Script Error</t>
        </is>
      </c>
      <c r="L3257" t="inlineStr">
        <is>
          <t xml:space="preserve">Script error</t>
        </is>
      </c>
      <c r="M3257" t="str">
        <f>IFERROR(IF(VLOOKUP(L3257,'Quantification'!$A:$B,2,FALSE)&amp;""="","Unclassified",VLOOKUP(L3257,'Quantification'!$A:$B,2,FALSE)),"Unclassified")</f>
        <v>Major</v>
      </c>
      <c r="N3257" t="inlineStr">
        <is>
          <t xml:space="preserve">con-khera.mirjam@pocketfm.com</t>
        </is>
      </c>
      <c r="O3257" t="inlineStr">
        <is>
          <t xml:space="preserve">Issues found in raw</t>
        </is>
      </c>
      <c r="P3257" t="str">
        <f>IF(OR(O3257="Issues found in master",O3257="Final master"),"Master",IF(OR(O3257="Ready for Master",O3257="Issues found in raw",O3257="Raw under QC",O3257="Issues resolved in raw"),"Raw","-"))</f>
        <v>Raw</v>
      </c>
      <c r="Q3257" s="13">
        <v>46261.15277777778</v>
      </c>
      <c r="R3257" t="inlineStr">
        <is>
          <t xml:space="preserve">2026-08 (Aug)</t>
        </is>
      </c>
      <c r="S3257">
        <f>IF(M3257="Not an error",0,IF(COUNTIFS($A$2:$A3257,$A3257,$D$2:$D3257,$D3257,$M$2:$M3257,"&lt;&gt;Not an error")=1,1,0))</f>
        <v>0</v>
      </c>
      <c r="T3257">
        <f>IF(M3257&lt;&gt;"Major",0,IF(COUNTIFS($A$2:$A3257,$A3257,$D$2:$D3257,$D3257,$M$2:$M3257,"Major")=1,1,0))</f>
        <v>0</v>
      </c>
      <c r="U3257">
        <f>IF(M3257&lt;&gt;"Minor",0,IF(COUNTIFS($A$2:$A3257,$A3257,$D$2:$D3257,$D3257,$M$2:$M3257,"Minor")=1,1,0))</f>
        <v>0</v>
      </c>
    </row>
    <row r="3258">
      <c r="A3258" t="inlineStr">
        <is>
          <t xml:space="preserve">9a175f97e92a638a5697307799ea3b8b8f419aac</t>
        </is>
      </c>
      <c r="B3258" t="inlineStr">
        <is>
          <t xml:space="preserve">The Miracle Heiress</t>
        </is>
      </c>
      <c r="C3258" t="inlineStr">
        <is>
          <t xml:space="preserve">Die Wundererbin</t>
        </is>
      </c>
      <c r="D3258" t="inlineStr">
        <is>
          <t xml:space="preserve">80e4b652922a6c815674b5c478f6474229341fb1</t>
        </is>
      </c>
      <c r="E3258" t="inlineStr">
        <is>
          <t xml:space="preserve">Episode 129: Taco-Truck-Angriff</t>
        </is>
      </c>
      <c r="F3258">
        <v>129</v>
      </c>
      <c r="G3258" t="inlineStr">
        <is>
          <t xml:space="preserve">0:51-2:29</t>
        </is>
      </c>
      <c r="H3258" t="inlineStr">
        <is>
          <t xml:space="preserve">Resolved</t>
        </is>
      </c>
      <c r="I3258" t="inlineStr">
        <is>
          <t xml:space="preserve">Aurohra wollte gerade etwas anderes fragen, als fünf oder sechs Autos mit quietschenden Reifen zum Stehen kamen und sie einkesselten. Mindestens zwanzig Schläger stiegen aus und umzingelten sie. "Wer sind Sie?", keuchte Lucy und packte Aurohras Ärmel. "Ich glaube, Sie verwechseln uns mit jemandem!" Der Anführer der Schläger blickte von Aurohra zu Lucy, dann nickte er seinen Männern zu und bestätigte damit die Zielpersonen. Mit einer Handbewegung stürmten sie vorwärts, bewaffnet mit Knüppeln und Metallrohren. Diese Typen waren nicht zum Reden gekommen. Aurohra reagierte sofort, stieß Lucy hinter sich und wich mit ihr zurück. Knüppel und Rohre krachten genau dort nieder, wo sie eben noch gesessen hatten. Eine Sekunde später hätten diese Schläge ihre Schädel getroffen. "Sie machen einen Fehler! Sie haben die Falschen!", rief Lucy, als sie die Gefahr erkannte. Während sie und Aurohra zurückwichen, blickte sie zum Tisch. Ihr ganzes Essen war auf dem Boden verstreut und Aurohras süße Tasche mit Hasenmotiv lag zertrampelt in dem Chaos. Aurohra bückte sich, um sie aufzuheben, musste aber zurückspringen, als weitere Rohre und Knüppel auf ihre Köpfe zuschwangen. Sie wich dem Angriff aus, tänzelte zurück und setzte selbst ein paar gezielte Treffer. "Hören Sie auf!", schrie sie und schlug einen der Männer zu Boden. "Bitte, hören Sie auf!", flehte der Besitzer des Taco Trucks mit zitternder Stimme. Er eilte auf Aurohra und Lucy zu.</t>
        </is>
      </c>
      <c r="J3258" t="inlineStr">
        <is>
          <t xml:space="preserve">VOA</t>
        </is>
      </c>
      <c r="K3258" t="inlineStr">
        <is>
          <t xml:space="preserve">Mispronunciation</t>
        </is>
      </c>
      <c r="L3258" t="inlineStr">
        <is>
          <t xml:space="preserve">Mispronunciation</t>
        </is>
      </c>
      <c r="M3258" t="str">
        <f>IFERROR(IF(VLOOKUP(L3258,'Quantification'!$A:$B,2,FALSE)&amp;""="","Unclassified",VLOOKUP(L3258,'Quantification'!$A:$B,2,FALSE)),"Unclassified")</f>
        <v>Major</v>
      </c>
      <c r="N3258" t="inlineStr">
        <is>
          <t xml:space="preserve">con-khera.mirjam@pocketfm.com</t>
        </is>
      </c>
      <c r="O3258" t="inlineStr">
        <is>
          <t xml:space="preserve">Issues found in raw</t>
        </is>
      </c>
      <c r="P3258" t="str">
        <f>IF(OR(O3258="Issues found in master",O3258="Final master"),"Master",IF(OR(O3258="Ready for Master",O3258="Issues found in raw",O3258="Raw under QC",O3258="Issues resolved in raw"),"Raw","-"))</f>
        <v>Raw</v>
      </c>
      <c r="Q3258" s="13">
        <v>46261.15277777778</v>
      </c>
      <c r="R3258" t="inlineStr">
        <is>
          <t xml:space="preserve">2026-08 (Aug)</t>
        </is>
      </c>
      <c r="S3258">
        <f>IF(M3258="Not an error",0,IF(COUNTIFS($A$2:$A3258,$A3258,$D$2:$D3258,$D3258,$M$2:$M3258,"&lt;&gt;Not an error")=1,1,0))</f>
        <v>0</v>
      </c>
      <c r="T3258">
        <f>IF(M3258&lt;&gt;"Major",0,IF(COUNTIFS($A$2:$A3258,$A3258,$D$2:$D3258,$D3258,$M$2:$M3258,"Major")=1,1,0))</f>
        <v>0</v>
      </c>
      <c r="U3258">
        <f>IF(M3258&lt;&gt;"Minor",0,IF(COUNTIFS($A$2:$A3258,$A3258,$D$2:$D3258,$D3258,$M$2:$M3258,"Minor")=1,1,0))</f>
        <v>0</v>
      </c>
    </row>
    <row r="3259">
      <c r="A3259" t="inlineStr">
        <is>
          <t xml:space="preserve">9a175f97e92a638a5697307799ea3b8b8f419aac</t>
        </is>
      </c>
      <c r="B3259" t="inlineStr">
        <is>
          <t xml:space="preserve">The Miracle Heiress</t>
        </is>
      </c>
      <c r="C3259" t="inlineStr">
        <is>
          <t xml:space="preserve">Die Wundererbin</t>
        </is>
      </c>
      <c r="D3259" t="inlineStr">
        <is>
          <t xml:space="preserve">efd94fd48b093fae5fd38af0cdba8f90b759b4f0</t>
        </is>
      </c>
      <c r="E3259" t="inlineStr">
        <is>
          <t xml:space="preserve">Episode 130: Angriff Des Schlägertrupps</t>
        </is>
      </c>
      <c r="F3259">
        <v>130</v>
      </c>
      <c r="G3259" t="inlineStr">
        <is>
          <t xml:space="preserve">0:54-1:02</t>
        </is>
      </c>
      <c r="H3259" t="inlineStr">
        <is>
          <t xml:space="preserve">Resolved</t>
        </is>
      </c>
      <c r="I3259" t="inlineStr">
        <is>
          <t xml:space="preserve">Remarks: [Script Error]
Line from script:
"â€žGnÃ¤dige Frau, sollten wir ins Krankenhaus fahren?â€œ, fragte Lucy mit zitternder, trÃ¤nenerstickter Stimme."
-----
Note (if required): Address / tone issue. â€œGnÃ¤dige Frauâ€_x009d_ sounds outdated and is especially inconsistent because Lucy and Aurora have been using informal â€œdu.â€_x009d_ Suggested: â€œAurora, sollen wir ins Krankenhaus fahren?â€_x009d_</t>
        </is>
      </c>
      <c r="J3259" t="inlineStr">
        <is>
          <t xml:space="preserve">VOA</t>
        </is>
      </c>
      <c r="K3259" t="inlineStr">
        <is>
          <t xml:space="preserve">Script Error</t>
        </is>
      </c>
      <c r="L3259" t="inlineStr">
        <is>
          <t xml:space="preserve">Script error</t>
        </is>
      </c>
      <c r="M3259" t="str">
        <f>IFERROR(IF(VLOOKUP(L3259,'Quantification'!$A:$B,2,FALSE)&amp;""="","Unclassified",VLOOKUP(L3259,'Quantification'!$A:$B,2,FALSE)),"Unclassified")</f>
        <v>Major</v>
      </c>
      <c r="N3259" t="inlineStr">
        <is>
          <t xml:space="preserve">con-khera.mirjam@pocketfm.com</t>
        </is>
      </c>
      <c r="O3259" t="inlineStr">
        <is>
          <t xml:space="preserve">Issues found in raw</t>
        </is>
      </c>
      <c r="P3259" t="str">
        <f>IF(OR(O3259="Issues found in master",O3259="Final master"),"Master",IF(OR(O3259="Ready for Master",O3259="Issues found in raw",O3259="Raw under QC",O3259="Issues resolved in raw"),"Raw","-"))</f>
        <v>Raw</v>
      </c>
      <c r="Q3259" s="13">
        <v>46261.15277777778</v>
      </c>
      <c r="R3259" t="inlineStr">
        <is>
          <t xml:space="preserve">2026-08 (Aug)</t>
        </is>
      </c>
      <c r="S3259">
        <f>IF(M3259="Not an error",0,IF(COUNTIFS($A$2:$A3259,$A3259,$D$2:$D3259,$D3259,$M$2:$M3259,"&lt;&gt;Not an error")=1,1,0))</f>
        <v>1</v>
      </c>
      <c r="T3259">
        <f>IF(M3259&lt;&gt;"Major",0,IF(COUNTIFS($A$2:$A3259,$A3259,$D$2:$D3259,$D3259,$M$2:$M3259,"Major")=1,1,0))</f>
        <v>1</v>
      </c>
      <c r="U3259">
        <f>IF(M3259&lt;&gt;"Minor",0,IF(COUNTIFS($A$2:$A3259,$A3259,$D$2:$D3259,$D3259,$M$2:$M3259,"Minor")=1,1,0))</f>
        <v>0</v>
      </c>
    </row>
    <row r="3260">
      <c r="A3260" t="inlineStr">
        <is>
          <t xml:space="preserve">9a175f97e92a638a5697307799ea3b8b8f419aac</t>
        </is>
      </c>
      <c r="B3260" t="inlineStr">
        <is>
          <t xml:space="preserve">The Miracle Heiress</t>
        </is>
      </c>
      <c r="C3260" t="inlineStr">
        <is>
          <t xml:space="preserve">Die Wundererbin</t>
        </is>
      </c>
      <c r="D3260" t="inlineStr">
        <is>
          <t xml:space="preserve">efd94fd48b093fae5fd38af0cdba8f90b759b4f0</t>
        </is>
      </c>
      <c r="E3260" t="inlineStr">
        <is>
          <t xml:space="preserve">Episode 130: Angriff Des Schlägertrupps</t>
        </is>
      </c>
      <c r="F3260">
        <v>130</v>
      </c>
      <c r="G3260" t="inlineStr">
        <is>
          <t xml:space="preserve">1:04-1:08</t>
        </is>
      </c>
      <c r="H3260" t="inlineStr">
        <is>
          <t xml:space="preserve">Resolved</t>
        </is>
      </c>
      <c r="I3260" t="inlineStr">
        <is>
          <t xml:space="preserve">Remarks: [Script Error]
Line from script:
"HÃ¤tte ich Sie nicht hierher zum Essen geschleppt, wÃ¤re das nie passiert."
-----
Note (if required): Address / continuity issue. Lucy and Aurora have been using informal â€œdu,â€_x009d_ so the sudden switch to formal â€œSieâ€_x009d_ is inconsistent. Suggested: â€œHÃ¤tte ich dich nicht hierher zum Essen geschleppt, wÃ¤re das nie passiert.â€_x009d_</t>
        </is>
      </c>
      <c r="J3260" t="inlineStr">
        <is>
          <t xml:space="preserve">VOA</t>
        </is>
      </c>
      <c r="K3260" t="inlineStr">
        <is>
          <t xml:space="preserve">Script Error</t>
        </is>
      </c>
      <c r="L3260" t="inlineStr">
        <is>
          <t xml:space="preserve">Script error</t>
        </is>
      </c>
      <c r="M3260" t="str">
        <f>IFERROR(IF(VLOOKUP(L3260,'Quantification'!$A:$B,2,FALSE)&amp;""="","Unclassified",VLOOKUP(L3260,'Quantification'!$A:$B,2,FALSE)),"Unclassified")</f>
        <v>Major</v>
      </c>
      <c r="N3260" t="inlineStr">
        <is>
          <t xml:space="preserve">con-khera.mirjam@pocketfm.com</t>
        </is>
      </c>
      <c r="O3260" t="inlineStr">
        <is>
          <t xml:space="preserve">Issues found in raw</t>
        </is>
      </c>
      <c r="P3260" t="str">
        <f>IF(OR(O3260="Issues found in master",O3260="Final master"),"Master",IF(OR(O3260="Ready for Master",O3260="Issues found in raw",O3260="Raw under QC",O3260="Issues resolved in raw"),"Raw","-"))</f>
        <v>Raw</v>
      </c>
      <c r="Q3260" s="13">
        <v>46261.15277777778</v>
      </c>
      <c r="R3260" t="inlineStr">
        <is>
          <t xml:space="preserve">2026-08 (Aug)</t>
        </is>
      </c>
      <c r="S3260">
        <f>IF(M3260="Not an error",0,IF(COUNTIFS($A$2:$A3260,$A3260,$D$2:$D3260,$D3260,$M$2:$M3260,"&lt;&gt;Not an error")=1,1,0))</f>
        <v>0</v>
      </c>
      <c r="T3260">
        <f>IF(M3260&lt;&gt;"Major",0,IF(COUNTIFS($A$2:$A3260,$A3260,$D$2:$D3260,$D3260,$M$2:$M3260,"Major")=1,1,0))</f>
        <v>0</v>
      </c>
      <c r="U3260">
        <f>IF(M3260&lt;&gt;"Minor",0,IF(COUNTIFS($A$2:$A3260,$A3260,$D$2:$D3260,$D3260,$M$2:$M3260,"Minor")=1,1,0))</f>
        <v>0</v>
      </c>
    </row>
    <row r="3261">
      <c r="A3261" t="inlineStr">
        <is>
          <t xml:space="preserve">9a175f97e92a638a5697307799ea3b8b8f419aac</t>
        </is>
      </c>
      <c r="B3261" t="inlineStr">
        <is>
          <t xml:space="preserve">The Miracle Heiress</t>
        </is>
      </c>
      <c r="C3261" t="inlineStr">
        <is>
          <t xml:space="preserve">Die Wundererbin</t>
        </is>
      </c>
      <c r="D3261" t="inlineStr">
        <is>
          <t xml:space="preserve">efd94fd48b093fae5fd38af0cdba8f90b759b4f0</t>
        </is>
      </c>
      <c r="E3261" t="inlineStr">
        <is>
          <t xml:space="preserve">Episode 130: Angriff Des Schlägertrupps</t>
        </is>
      </c>
      <c r="F3261">
        <v>130</v>
      </c>
      <c r="G3261" t="inlineStr">
        <is>
          <t xml:space="preserve">1:16-1:21</t>
        </is>
      </c>
      <c r="H3261" t="inlineStr">
        <is>
          <t xml:space="preserve">Resolved</t>
        </is>
      </c>
      <c r="I3261" t="inlineStr">
        <is>
          <t xml:space="preserve">Remarks: [Script Error]
Line from script:
"â€žDu hast doch noch die Salbe zu Hause, die ich dir gegeben habe, oder? Benutz sie einfach.â€œ"
-----
Note (if required): Logic / clarity issue. Aurora is currently talking about her own injury, so â€œuse itâ€_x009d_ is unclear and sounds as if Lucy should use the ointment on herself. Suggested: â€œDu hast doch noch die Salbe zu Hause, die ich dir gegeben habe, oder? Trag sie spÃ¤ter einfach auf meine Verletzungen auf.â€_x009d_</t>
        </is>
      </c>
      <c r="J3261" t="inlineStr">
        <is>
          <t xml:space="preserve">VOA</t>
        </is>
      </c>
      <c r="K3261" t="inlineStr">
        <is>
          <t xml:space="preserve">Script Error</t>
        </is>
      </c>
      <c r="L3261" t="inlineStr">
        <is>
          <t xml:space="preserve">Script error</t>
        </is>
      </c>
      <c r="M3261" t="str">
        <f>IFERROR(IF(VLOOKUP(L3261,'Quantification'!$A:$B,2,FALSE)&amp;""="","Unclassified",VLOOKUP(L3261,'Quantification'!$A:$B,2,FALSE)),"Unclassified")</f>
        <v>Major</v>
      </c>
      <c r="N3261" t="inlineStr">
        <is>
          <t xml:space="preserve">con-khera.mirjam@pocketfm.com</t>
        </is>
      </c>
      <c r="O3261" t="inlineStr">
        <is>
          <t xml:space="preserve">Issues found in raw</t>
        </is>
      </c>
      <c r="P3261" t="str">
        <f>IF(OR(O3261="Issues found in master",O3261="Final master"),"Master",IF(OR(O3261="Ready for Master",O3261="Issues found in raw",O3261="Raw under QC",O3261="Issues resolved in raw"),"Raw","-"))</f>
        <v>Raw</v>
      </c>
      <c r="Q3261" s="13">
        <v>46261.15277777778</v>
      </c>
      <c r="R3261" t="inlineStr">
        <is>
          <t xml:space="preserve">2026-08 (Aug)</t>
        </is>
      </c>
      <c r="S3261">
        <f>IF(M3261="Not an error",0,IF(COUNTIFS($A$2:$A3261,$A3261,$D$2:$D3261,$D3261,$M$2:$M3261,"&lt;&gt;Not an error")=1,1,0))</f>
        <v>0</v>
      </c>
      <c r="T3261">
        <f>IF(M3261&lt;&gt;"Major",0,IF(COUNTIFS($A$2:$A3261,$A3261,$D$2:$D3261,$D3261,$M$2:$M3261,"Major")=1,1,0))</f>
        <v>0</v>
      </c>
      <c r="U3261">
        <f>IF(M3261&lt;&gt;"Minor",0,IF(COUNTIFS($A$2:$A3261,$A3261,$D$2:$D3261,$D3261,$M$2:$M3261,"Minor")=1,1,0))</f>
        <v>0</v>
      </c>
    </row>
    <row r="3262">
      <c r="A3262" t="inlineStr">
        <is>
          <t xml:space="preserve">9a175f97e92a638a5697307799ea3b8b8f419aac</t>
        </is>
      </c>
      <c r="B3262" t="inlineStr">
        <is>
          <t xml:space="preserve">The Miracle Heiress</t>
        </is>
      </c>
      <c r="C3262" t="inlineStr">
        <is>
          <t xml:space="preserve">Die Wundererbin</t>
        </is>
      </c>
      <c r="D3262" t="inlineStr">
        <is>
          <t xml:space="preserve">efd94fd48b093fae5fd38af0cdba8f90b759b4f0</t>
        </is>
      </c>
      <c r="E3262" t="inlineStr">
        <is>
          <t xml:space="preserve">Episode 130: Angriff Des Schlägertrupps</t>
        </is>
      </c>
      <c r="F3262">
        <v>130</v>
      </c>
      <c r="G3262" t="inlineStr">
        <is>
          <t xml:space="preserve">1:44-1:49</t>
        </is>
      </c>
      <c r="H3262" t="inlineStr">
        <is>
          <t xml:space="preserve">Resolved</t>
        </is>
      </c>
      <c r="I3262" t="inlineStr">
        <is>
          <t xml:space="preserve">Remarks: [Script Error]
Line from script:
"â€žGnÃ¤dige Frau, wer waren diese Leute? Und Ihre Hand.â€œ"
-----
Note (if required): Address / tone issue. â€œGnÃ¤dige Frauâ€_x009d_ sounds outdated and is inconsistent because Lucy and Aurora have been using informal â€œdu.â€_x009d_ Suggested: â€œAurora, wer waren diese Leute? Und deine Hand?â€_x009d_</t>
        </is>
      </c>
      <c r="J3262" t="inlineStr">
        <is>
          <t xml:space="preserve">VOA</t>
        </is>
      </c>
      <c r="K3262" t="inlineStr">
        <is>
          <t xml:space="preserve">Script Error</t>
        </is>
      </c>
      <c r="L3262" t="inlineStr">
        <is>
          <t xml:space="preserve">Script error</t>
        </is>
      </c>
      <c r="M3262" t="str">
        <f>IFERROR(IF(VLOOKUP(L3262,'Quantification'!$A:$B,2,FALSE)&amp;""="","Unclassified",VLOOKUP(L3262,'Quantification'!$A:$B,2,FALSE)),"Unclassified")</f>
        <v>Major</v>
      </c>
      <c r="N3262" t="inlineStr">
        <is>
          <t xml:space="preserve">con-khera.mirjam@pocketfm.com</t>
        </is>
      </c>
      <c r="O3262" t="inlineStr">
        <is>
          <t xml:space="preserve">Issues found in raw</t>
        </is>
      </c>
      <c r="P3262" t="str">
        <f>IF(OR(O3262="Issues found in master",O3262="Final master"),"Master",IF(OR(O3262="Ready for Master",O3262="Issues found in raw",O3262="Raw under QC",O3262="Issues resolved in raw"),"Raw","-"))</f>
        <v>Raw</v>
      </c>
      <c r="Q3262" s="13">
        <v>46261.15277777778</v>
      </c>
      <c r="R3262" t="inlineStr">
        <is>
          <t xml:space="preserve">2026-08 (Aug)</t>
        </is>
      </c>
      <c r="S3262">
        <f>IF(M3262="Not an error",0,IF(COUNTIFS($A$2:$A3262,$A3262,$D$2:$D3262,$D3262,$M$2:$M3262,"&lt;&gt;Not an error")=1,1,0))</f>
        <v>0</v>
      </c>
      <c r="T3262">
        <f>IF(M3262&lt;&gt;"Major",0,IF(COUNTIFS($A$2:$A3262,$A3262,$D$2:$D3262,$D3262,$M$2:$M3262,"Major")=1,1,0))</f>
        <v>0</v>
      </c>
      <c r="U3262">
        <f>IF(M3262&lt;&gt;"Minor",0,IF(COUNTIFS($A$2:$A3262,$A3262,$D$2:$D3262,$D3262,$M$2:$M3262,"Minor")=1,1,0))</f>
        <v>0</v>
      </c>
    </row>
    <row r="3263">
      <c r="A3263" t="inlineStr">
        <is>
          <t xml:space="preserve">9a175f97e92a638a5697307799ea3b8b8f419aac</t>
        </is>
      </c>
      <c r="B3263" t="inlineStr">
        <is>
          <t xml:space="preserve">The Miracle Heiress</t>
        </is>
      </c>
      <c r="C3263" t="inlineStr">
        <is>
          <t xml:space="preserve">Die Wundererbin</t>
        </is>
      </c>
      <c r="D3263" t="inlineStr">
        <is>
          <t xml:space="preserve">efd94fd48b093fae5fd38af0cdba8f90b759b4f0</t>
        </is>
      </c>
      <c r="E3263" t="inlineStr">
        <is>
          <t xml:space="preserve">Episode 130: Angriff Des Schlägertrupps</t>
        </is>
      </c>
      <c r="F3263">
        <v>130</v>
      </c>
      <c r="G3263" t="inlineStr">
        <is>
          <t xml:space="preserve">2:12-2:14</t>
        </is>
      </c>
      <c r="H3263" t="inlineStr">
        <is>
          <t xml:space="preserve">Resolved</t>
        </is>
      </c>
      <c r="I3263" t="inlineStr">
        <is>
          <t xml:space="preserve">Remarks: [Script Error]
Line from script:
"â€žAber, gnÃ¤dige Frau.â€œ"
-----
Note (if required): Address / tone issue. â€œGnÃ¤dige Frauâ€_x009d_ sounds outdated and is inconsistent because Lucy and Aurora have been using informal â€œdu.â€_x009d_ Suggested: â€œAber, Aurora.â€_x009d_</t>
        </is>
      </c>
      <c r="J3263" t="inlineStr">
        <is>
          <t xml:space="preserve">VOA</t>
        </is>
      </c>
      <c r="K3263" t="inlineStr">
        <is>
          <t xml:space="preserve">Script Error</t>
        </is>
      </c>
      <c r="L3263" t="inlineStr">
        <is>
          <t xml:space="preserve">Script error</t>
        </is>
      </c>
      <c r="M3263" t="str">
        <f>IFERROR(IF(VLOOKUP(L3263,'Quantification'!$A:$B,2,FALSE)&amp;""="","Unclassified",VLOOKUP(L3263,'Quantification'!$A:$B,2,FALSE)),"Unclassified")</f>
        <v>Major</v>
      </c>
      <c r="N3263" t="inlineStr">
        <is>
          <t xml:space="preserve">con-khera.mirjam@pocketfm.com</t>
        </is>
      </c>
      <c r="O3263" t="inlineStr">
        <is>
          <t xml:space="preserve">Issues found in raw</t>
        </is>
      </c>
      <c r="P3263" t="str">
        <f>IF(OR(O3263="Issues found in master",O3263="Final master"),"Master",IF(OR(O3263="Ready for Master",O3263="Issues found in raw",O3263="Raw under QC",O3263="Issues resolved in raw"),"Raw","-"))</f>
        <v>Raw</v>
      </c>
      <c r="Q3263" s="13">
        <v>46261.15277777778</v>
      </c>
      <c r="R3263" t="inlineStr">
        <is>
          <t xml:space="preserve">2026-08 (Aug)</t>
        </is>
      </c>
      <c r="S3263">
        <f>IF(M3263="Not an error",0,IF(COUNTIFS($A$2:$A3263,$A3263,$D$2:$D3263,$D3263,$M$2:$M3263,"&lt;&gt;Not an error")=1,1,0))</f>
        <v>0</v>
      </c>
      <c r="T3263">
        <f>IF(M3263&lt;&gt;"Major",0,IF(COUNTIFS($A$2:$A3263,$A3263,$D$2:$D3263,$D3263,$M$2:$M3263,"Major")=1,1,0))</f>
        <v>0</v>
      </c>
      <c r="U3263">
        <f>IF(M3263&lt;&gt;"Minor",0,IF(COUNTIFS($A$2:$A3263,$A3263,$D$2:$D3263,$D3263,$M$2:$M3263,"Minor")=1,1,0))</f>
        <v>0</v>
      </c>
    </row>
    <row r="3264">
      <c r="A3264" t="inlineStr">
        <is>
          <t xml:space="preserve">9a175f97e92a638a5697307799ea3b8b8f419aac</t>
        </is>
      </c>
      <c r="B3264" t="inlineStr">
        <is>
          <t xml:space="preserve">The Miracle Heiress</t>
        </is>
      </c>
      <c r="C3264" t="inlineStr">
        <is>
          <t xml:space="preserve">Die Wundererbin</t>
        </is>
      </c>
      <c r="D3264" t="inlineStr">
        <is>
          <t xml:space="preserve">efd94fd48b093fae5fd38af0cdba8f90b759b4f0</t>
        </is>
      </c>
      <c r="E3264" t="inlineStr">
        <is>
          <t xml:space="preserve">Episode 130: Angriff Des Schlägertrupps</t>
        </is>
      </c>
      <c r="F3264">
        <v>130</v>
      </c>
      <c r="G3264" t="inlineStr">
        <is>
          <t xml:space="preserve">3:02-3:06</t>
        </is>
      </c>
      <c r="H3264" t="inlineStr">
        <is>
          <t xml:space="preserve">Resolved</t>
        </is>
      </c>
      <c r="I3264" t="inlineStr">
        <is>
          <t xml:space="preserve">Remarks: [Script Error]
Line from script:
"â€žGnÃ¤dige Frau, sind sie Ihnen zu nahe gekommen?"
-----
Note (if required): Address / tone issue. â€œGnÃ¤dige Frauâ€_x009d_ sounds outdated and overly formal, especially in Ethanâ€™s dialogue with Aurora. Suggested: â€œSind sie Ihnen zu nahe gekommen?â€_x009d_</t>
        </is>
      </c>
      <c r="J3264" t="inlineStr">
        <is>
          <t xml:space="preserve">VOA</t>
        </is>
      </c>
      <c r="K3264" t="inlineStr">
        <is>
          <t xml:space="preserve">Script Error</t>
        </is>
      </c>
      <c r="L3264" t="inlineStr">
        <is>
          <t xml:space="preserve">Script error</t>
        </is>
      </c>
      <c r="M3264" t="str">
        <f>IFERROR(IF(VLOOKUP(L3264,'Quantification'!$A:$B,2,FALSE)&amp;""="","Unclassified",VLOOKUP(L3264,'Quantification'!$A:$B,2,FALSE)),"Unclassified")</f>
        <v>Major</v>
      </c>
      <c r="N3264" t="inlineStr">
        <is>
          <t xml:space="preserve">con-khera.mirjam@pocketfm.com</t>
        </is>
      </c>
      <c r="O3264" t="inlineStr">
        <is>
          <t xml:space="preserve">Issues found in raw</t>
        </is>
      </c>
      <c r="P3264" t="str">
        <f>IF(OR(O3264="Issues found in master",O3264="Final master"),"Master",IF(OR(O3264="Ready for Master",O3264="Issues found in raw",O3264="Raw under QC",O3264="Issues resolved in raw"),"Raw","-"))</f>
        <v>Raw</v>
      </c>
      <c r="Q3264" s="13">
        <v>46261.15277777778</v>
      </c>
      <c r="R3264" t="inlineStr">
        <is>
          <t xml:space="preserve">2026-08 (Aug)</t>
        </is>
      </c>
      <c r="S3264">
        <f>IF(M3264="Not an error",0,IF(COUNTIFS($A$2:$A3264,$A3264,$D$2:$D3264,$D3264,$M$2:$M3264,"&lt;&gt;Not an error")=1,1,0))</f>
        <v>0</v>
      </c>
      <c r="T3264">
        <f>IF(M3264&lt;&gt;"Major",0,IF(COUNTIFS($A$2:$A3264,$A3264,$D$2:$D3264,$D3264,$M$2:$M3264,"Major")=1,1,0))</f>
        <v>0</v>
      </c>
      <c r="U3264">
        <f>IF(M3264&lt;&gt;"Minor",0,IF(COUNTIFS($A$2:$A3264,$A3264,$D$2:$D3264,$D3264,$M$2:$M3264,"Minor")=1,1,0))</f>
        <v>0</v>
      </c>
    </row>
    <row r="3265">
      <c r="A3265" t="inlineStr">
        <is>
          <t xml:space="preserve">9a175f97e92a638a5697307799ea3b8b8f419aac</t>
        </is>
      </c>
      <c r="B3265" t="inlineStr">
        <is>
          <t xml:space="preserve">The Miracle Heiress</t>
        </is>
      </c>
      <c r="C3265" t="inlineStr">
        <is>
          <t xml:space="preserve">Die Wundererbin</t>
        </is>
      </c>
      <c r="D3265" t="inlineStr">
        <is>
          <t xml:space="preserve">efd94fd48b093fae5fd38af0cdba8f90b759b4f0</t>
        </is>
      </c>
      <c r="E3265" t="inlineStr">
        <is>
          <t xml:space="preserve">Episode 130: Angriff Des Schlägertrupps</t>
        </is>
      </c>
      <c r="F3265">
        <v>130</v>
      </c>
      <c r="G3265" t="inlineStr">
        <is>
          <t xml:space="preserve">3:20-3:25</t>
        </is>
      </c>
      <c r="H3265" t="inlineStr">
        <is>
          <t xml:space="preserve">Resolved</t>
        </is>
      </c>
      <c r="I3265" t="inlineStr">
        <is>
          <t xml:space="preserve">Remarks: [Script Error]
Line from script:
"â€žVerstanden, gnÃ¤dige Frauâ€œ, antwortete Ethan, und die Leitung war tot."
-----
Note (if required): Address / tone issue. â€œGnÃ¤dige Frauâ€_x009d_ sounds outdated and overly formal, especially if repeated. Suggested: â€œVerstandenâ€œ, antwortete Ethan, und die Leitung war tot.</t>
        </is>
      </c>
      <c r="J3265" t="inlineStr">
        <is>
          <t xml:space="preserve">VOA</t>
        </is>
      </c>
      <c r="K3265" t="inlineStr">
        <is>
          <t xml:space="preserve">Script Error</t>
        </is>
      </c>
      <c r="L3265" t="inlineStr">
        <is>
          <t xml:space="preserve">Script error</t>
        </is>
      </c>
      <c r="M3265" t="str">
        <f>IFERROR(IF(VLOOKUP(L3265,'Quantification'!$A:$B,2,FALSE)&amp;""="","Unclassified",VLOOKUP(L3265,'Quantification'!$A:$B,2,FALSE)),"Unclassified")</f>
        <v>Major</v>
      </c>
      <c r="N3265" t="inlineStr">
        <is>
          <t xml:space="preserve">con-khera.mirjam@pocketfm.com</t>
        </is>
      </c>
      <c r="O3265" t="inlineStr">
        <is>
          <t xml:space="preserve">Issues found in raw</t>
        </is>
      </c>
      <c r="P3265" t="str">
        <f>IF(OR(O3265="Issues found in master",O3265="Final master"),"Master",IF(OR(O3265="Ready for Master",O3265="Issues found in raw",O3265="Raw under QC",O3265="Issues resolved in raw"),"Raw","-"))</f>
        <v>Raw</v>
      </c>
      <c r="Q3265" s="13">
        <v>46261.15277777778</v>
      </c>
      <c r="R3265" t="inlineStr">
        <is>
          <t xml:space="preserve">2026-08 (Aug)</t>
        </is>
      </c>
      <c r="S3265">
        <f>IF(M3265="Not an error",0,IF(COUNTIFS($A$2:$A3265,$A3265,$D$2:$D3265,$D3265,$M$2:$M3265,"&lt;&gt;Not an error")=1,1,0))</f>
        <v>0</v>
      </c>
      <c r="T3265">
        <f>IF(M3265&lt;&gt;"Major",0,IF(COUNTIFS($A$2:$A3265,$A3265,$D$2:$D3265,$D3265,$M$2:$M3265,"Major")=1,1,0))</f>
        <v>0</v>
      </c>
      <c r="U3265">
        <f>IF(M3265&lt;&gt;"Minor",0,IF(COUNTIFS($A$2:$A3265,$A3265,$D$2:$D3265,$D3265,$M$2:$M3265,"Minor")=1,1,0))</f>
        <v>0</v>
      </c>
    </row>
    <row r="3266">
      <c r="A3266" t="inlineStr">
        <is>
          <t xml:space="preserve">9a175f97e92a638a5697307799ea3b8b8f419aac</t>
        </is>
      </c>
      <c r="B3266" t="inlineStr">
        <is>
          <t xml:space="preserve">The Miracle Heiress</t>
        </is>
      </c>
      <c r="C3266" t="inlineStr">
        <is>
          <t xml:space="preserve">Die Wundererbin</t>
        </is>
      </c>
      <c r="D3266" t="inlineStr">
        <is>
          <t xml:space="preserve">efd94fd48b093fae5fd38af0cdba8f90b759b4f0</t>
        </is>
      </c>
      <c r="E3266" t="inlineStr">
        <is>
          <t xml:space="preserve">Episode 130: Angriff Des Schlägertrupps</t>
        </is>
      </c>
      <c r="F3266">
        <v>130</v>
      </c>
      <c r="G3266" t="inlineStr">
        <is>
          <t xml:space="preserve">3:56-4:04</t>
        </is>
      </c>
      <c r="H3266" t="inlineStr">
        <is>
          <t xml:space="preserve">Resolved</t>
        </is>
      </c>
      <c r="I3266" t="inlineStr">
        <is>
          <t xml:space="preserve">Remarks: [Script Error]
Line from script:
"â€žGnÃ¤dige Frau, Mister Harrison hat gestern Abend wieder auf Sie gewartetâ€œ, sagte Renee und beeilte sich, sie einzuholen."
-----
Note (if required): Address / tone issue. â€œGnÃ¤dige Frauâ€_x009d_ sounds outdated and overly formal, especially if repeated. Suggested: â€œMiss Aurora, Mister Harrison hat gestern Abend wieder auf Sie gewartet.â€_x009d_</t>
        </is>
      </c>
      <c r="J3266" t="inlineStr">
        <is>
          <t xml:space="preserve">VOA</t>
        </is>
      </c>
      <c r="K3266" t="inlineStr">
        <is>
          <t xml:space="preserve">Script Error</t>
        </is>
      </c>
      <c r="L3266" t="inlineStr">
        <is>
          <t xml:space="preserve">Script error</t>
        </is>
      </c>
      <c r="M3266" t="str">
        <f>IFERROR(IF(VLOOKUP(L3266,'Quantification'!$A:$B,2,FALSE)&amp;""="","Unclassified",VLOOKUP(L3266,'Quantification'!$A:$B,2,FALSE)),"Unclassified")</f>
        <v>Major</v>
      </c>
      <c r="N3266" t="inlineStr">
        <is>
          <t xml:space="preserve">con-khera.mirjam@pocketfm.com</t>
        </is>
      </c>
      <c r="O3266" t="inlineStr">
        <is>
          <t xml:space="preserve">Issues found in raw</t>
        </is>
      </c>
      <c r="P3266" t="str">
        <f>IF(OR(O3266="Issues found in master",O3266="Final master"),"Master",IF(OR(O3266="Ready for Master",O3266="Issues found in raw",O3266="Raw under QC",O3266="Issues resolved in raw"),"Raw","-"))</f>
        <v>Raw</v>
      </c>
      <c r="Q3266" s="13">
        <v>46261.15277777778</v>
      </c>
      <c r="R3266" t="inlineStr">
        <is>
          <t xml:space="preserve">2026-08 (Aug)</t>
        </is>
      </c>
      <c r="S3266">
        <f>IF(M3266="Not an error",0,IF(COUNTIFS($A$2:$A3266,$A3266,$D$2:$D3266,$D3266,$M$2:$M3266,"&lt;&gt;Not an error")=1,1,0))</f>
        <v>0</v>
      </c>
      <c r="T3266">
        <f>IF(M3266&lt;&gt;"Major",0,IF(COUNTIFS($A$2:$A3266,$A3266,$D$2:$D3266,$D3266,$M$2:$M3266,"Major")=1,1,0))</f>
        <v>0</v>
      </c>
      <c r="U3266">
        <f>IF(M3266&lt;&gt;"Minor",0,IF(COUNTIFS($A$2:$A3266,$A3266,$D$2:$D3266,$D3266,$M$2:$M3266,"Minor")=1,1,0))</f>
        <v>0</v>
      </c>
    </row>
    <row r="3267">
      <c r="A3267" t="inlineStr">
        <is>
          <t xml:space="preserve">9a175f97e92a638a5697307799ea3b8b8f419aac</t>
        </is>
      </c>
      <c r="B3267" t="inlineStr">
        <is>
          <t xml:space="preserve">The Miracle Heiress</t>
        </is>
      </c>
      <c r="C3267" t="inlineStr">
        <is>
          <t xml:space="preserve">Die Wundererbin</t>
        </is>
      </c>
      <c r="D3267" t="inlineStr">
        <is>
          <t xml:space="preserve">efd94fd48b093fae5fd38af0cdba8f90b759b4f0</t>
        </is>
      </c>
      <c r="E3267" t="inlineStr">
        <is>
          <t xml:space="preserve">Episode 130: Angriff Des Schlägertrupps</t>
        </is>
      </c>
      <c r="F3267">
        <v>130</v>
      </c>
      <c r="G3267" t="inlineStr">
        <is>
          <t xml:space="preserve">4:04-4:07</t>
        </is>
      </c>
      <c r="H3267" t="inlineStr">
        <is>
          <t xml:space="preserve">Resolved</t>
        </is>
      </c>
      <c r="I3267" t="inlineStr">
        <is>
          <t xml:space="preserve">Remarks: [Script Error]
Line from script:
"Werden Sie heute Abend?"
-----
Note (if required): Incomplete sentence. The line cuts off before the question is finished. Suggested: â€œWerden Sie heute Abend nach Hause kommen?â€_x009d_</t>
        </is>
      </c>
      <c r="J3267" t="inlineStr">
        <is>
          <t xml:space="preserve">VOA</t>
        </is>
      </c>
      <c r="K3267" t="inlineStr">
        <is>
          <t xml:space="preserve">Script Error</t>
        </is>
      </c>
      <c r="L3267" t="inlineStr">
        <is>
          <t xml:space="preserve">Script error</t>
        </is>
      </c>
      <c r="M3267" t="str">
        <f>IFERROR(IF(VLOOKUP(L3267,'Quantification'!$A:$B,2,FALSE)&amp;""="","Unclassified",VLOOKUP(L3267,'Quantification'!$A:$B,2,FALSE)),"Unclassified")</f>
        <v>Major</v>
      </c>
      <c r="N3267" t="inlineStr">
        <is>
          <t xml:space="preserve">con-khera.mirjam@pocketfm.com</t>
        </is>
      </c>
      <c r="O3267" t="inlineStr">
        <is>
          <t xml:space="preserve">Issues found in raw</t>
        </is>
      </c>
      <c r="P3267" t="str">
        <f>IF(OR(O3267="Issues found in master",O3267="Final master"),"Master",IF(OR(O3267="Ready for Master",O3267="Issues found in raw",O3267="Raw under QC",O3267="Issues resolved in raw"),"Raw","-"))</f>
        <v>Raw</v>
      </c>
      <c r="Q3267" s="13">
        <v>46261.15277777778</v>
      </c>
      <c r="R3267" t="inlineStr">
        <is>
          <t xml:space="preserve">2026-08 (Aug)</t>
        </is>
      </c>
      <c r="S3267">
        <f>IF(M3267="Not an error",0,IF(COUNTIFS($A$2:$A3267,$A3267,$D$2:$D3267,$D3267,$M$2:$M3267,"&lt;&gt;Not an error")=1,1,0))</f>
        <v>0</v>
      </c>
      <c r="T3267">
        <f>IF(M3267&lt;&gt;"Major",0,IF(COUNTIFS($A$2:$A3267,$A3267,$D$2:$D3267,$D3267,$M$2:$M3267,"Major")=1,1,0))</f>
        <v>0</v>
      </c>
      <c r="U3267">
        <f>IF(M3267&lt;&gt;"Minor",0,IF(COUNTIFS($A$2:$A3267,$A3267,$D$2:$D3267,$D3267,$M$2:$M3267,"Minor")=1,1,0))</f>
        <v>0</v>
      </c>
    </row>
    <row r="3268">
      <c r="A3268" t="inlineStr">
        <is>
          <t xml:space="preserve">9a175f97e92a638a5697307799ea3b8b8f419aac</t>
        </is>
      </c>
      <c r="B3268" t="inlineStr">
        <is>
          <t xml:space="preserve">The Miracle Heiress</t>
        </is>
      </c>
      <c r="C3268" t="inlineStr">
        <is>
          <t xml:space="preserve">Die Wundererbin</t>
        </is>
      </c>
      <c r="D3268" t="inlineStr">
        <is>
          <t xml:space="preserve">efd94fd48b093fae5fd38af0cdba8f90b759b4f0</t>
        </is>
      </c>
      <c r="E3268" t="inlineStr">
        <is>
          <t xml:space="preserve">Episode 130: Angriff Des Schlägertrupps</t>
        </is>
      </c>
      <c r="F3268">
        <v>130</v>
      </c>
      <c r="G3268" t="inlineStr">
        <is>
          <t xml:space="preserve">4:18-4:24</t>
        </is>
      </c>
      <c r="H3268" t="inlineStr">
        <is>
          <t xml:space="preserve">Resolved</t>
        </is>
      </c>
      <c r="I3268" t="inlineStr">
        <is>
          <t xml:space="preserve">Wenn Aurohra pünktlich nach Hause käme, würde Nadja vielleicht keinen Grund finden, Ärger zu machen.</t>
        </is>
      </c>
      <c r="J3268" t="inlineStr">
        <is>
          <t xml:space="preserve">VOA</t>
        </is>
      </c>
      <c r="K3268" t="inlineStr">
        <is>
          <t xml:space="preserve">Script Error</t>
        </is>
      </c>
      <c r="L3268" t="inlineStr">
        <is>
          <t xml:space="preserve">Script error</t>
        </is>
      </c>
      <c r="M3268" t="str">
        <f>IFERROR(IF(VLOOKUP(L3268,'Quantification'!$A:$B,2,FALSE)&amp;""="","Unclassified",VLOOKUP(L3268,'Quantification'!$A:$B,2,FALSE)),"Unclassified")</f>
        <v>Major</v>
      </c>
      <c r="N3268" t="inlineStr">
        <is>
          <t xml:space="preserve">con-khera.mirjam@pocketfm.com</t>
        </is>
      </c>
      <c r="O3268" t="inlineStr">
        <is>
          <t xml:space="preserve">Issues found in raw</t>
        </is>
      </c>
      <c r="P3268" t="str">
        <f>IF(OR(O3268="Issues found in master",O3268="Final master"),"Master",IF(OR(O3268="Ready for Master",O3268="Issues found in raw",O3268="Raw under QC",O3268="Issues resolved in raw"),"Raw","-"))</f>
        <v>Raw</v>
      </c>
      <c r="Q3268" s="13">
        <v>46261.15277777778</v>
      </c>
      <c r="R3268" t="inlineStr">
        <is>
          <t xml:space="preserve">2026-08 (Aug)</t>
        </is>
      </c>
      <c r="S3268">
        <f>IF(M3268="Not an error",0,IF(COUNTIFS($A$2:$A3268,$A3268,$D$2:$D3268,$D3268,$M$2:$M3268,"&lt;&gt;Not an error")=1,1,0))</f>
        <v>0</v>
      </c>
      <c r="T3268">
        <f>IF(M3268&lt;&gt;"Major",0,IF(COUNTIFS($A$2:$A3268,$A3268,$D$2:$D3268,$D3268,$M$2:$M3268,"Major")=1,1,0))</f>
        <v>0</v>
      </c>
      <c r="U3268">
        <f>IF(M3268&lt;&gt;"Minor",0,IF(COUNTIFS($A$2:$A3268,$A3268,$D$2:$D3268,$D3268,$M$2:$M3268,"Minor")=1,1,0))</f>
        <v>0</v>
      </c>
    </row>
    <row r="3269">
      <c r="A3269" t="inlineStr">
        <is>
          <t xml:space="preserve">9a175f97e92a638a5697307799ea3b8b8f419aac</t>
        </is>
      </c>
      <c r="B3269" t="inlineStr">
        <is>
          <t xml:space="preserve">The Miracle Heiress</t>
        </is>
      </c>
      <c r="C3269" t="inlineStr">
        <is>
          <t xml:space="preserve">Die Wundererbin</t>
        </is>
      </c>
      <c r="D3269" t="inlineStr">
        <is>
          <t xml:space="preserve">efd94fd48b093fae5fd38af0cdba8f90b759b4f0</t>
        </is>
      </c>
      <c r="E3269" t="inlineStr">
        <is>
          <t xml:space="preserve">Episode 130: Angriff Des Schlägertrupps</t>
        </is>
      </c>
      <c r="F3269">
        <v>130</v>
      </c>
      <c r="G3269" t="inlineStr">
        <is>
          <t xml:space="preserve">4:24-4:30</t>
        </is>
      </c>
      <c r="H3269" t="inlineStr">
        <is>
          <t xml:space="preserve">Resolved</t>
        </is>
      </c>
      <c r="I3269" t="inlineStr">
        <is>
          <t xml:space="preserve">Remarks: [Script Error]
Line from script:
"Obwohl Renee Nadja aufwachsen gesehen hatte, empfand sie schon immer eine SchwÃ¤che fÃ¼r Aurora."
-----
Note (if required): Continuity / character development issue. Renee was initially more on Nadjaâ€™s side, so â€œschon immerâ€_x009d_ is inaccurate. Suggested: â€œObwohl Renee Nadja hatte aufwachsen sehen, hatte sich ihre Haltung in letzter Zeit verÃ¤ndert, und sie empfand inzwischen eine SchwÃ¤che fÃ¼r Aurora.â€_x009d_</t>
        </is>
      </c>
      <c r="J3269" t="inlineStr">
        <is>
          <t xml:space="preserve">VOA</t>
        </is>
      </c>
      <c r="K3269" t="inlineStr">
        <is>
          <t xml:space="preserve">Script Error</t>
        </is>
      </c>
      <c r="L3269" t="inlineStr">
        <is>
          <t xml:space="preserve">Script error</t>
        </is>
      </c>
      <c r="M3269" t="str">
        <f>IFERROR(IF(VLOOKUP(L3269,'Quantification'!$A:$B,2,FALSE)&amp;""="","Unclassified",VLOOKUP(L3269,'Quantification'!$A:$B,2,FALSE)),"Unclassified")</f>
        <v>Major</v>
      </c>
      <c r="N3269" t="inlineStr">
        <is>
          <t xml:space="preserve">con-khera.mirjam@pocketfm.com</t>
        </is>
      </c>
      <c r="O3269" t="inlineStr">
        <is>
          <t xml:space="preserve">Issues found in raw</t>
        </is>
      </c>
      <c r="P3269" t="str">
        <f>IF(OR(O3269="Issues found in master",O3269="Final master"),"Master",IF(OR(O3269="Ready for Master",O3269="Issues found in raw",O3269="Raw under QC",O3269="Issues resolved in raw"),"Raw","-"))</f>
        <v>Raw</v>
      </c>
      <c r="Q3269" s="13">
        <v>46261.15277777778</v>
      </c>
      <c r="R3269" t="inlineStr">
        <is>
          <t xml:space="preserve">2026-08 (Aug)</t>
        </is>
      </c>
      <c r="S3269">
        <f>IF(M3269="Not an error",0,IF(COUNTIFS($A$2:$A3269,$A3269,$D$2:$D3269,$D3269,$M$2:$M3269,"&lt;&gt;Not an error")=1,1,0))</f>
        <v>0</v>
      </c>
      <c r="T3269">
        <f>IF(M3269&lt;&gt;"Major",0,IF(COUNTIFS($A$2:$A3269,$A3269,$D$2:$D3269,$D3269,$M$2:$M3269,"Major")=1,1,0))</f>
        <v>0</v>
      </c>
      <c r="U3269">
        <f>IF(M3269&lt;&gt;"Minor",0,IF(COUNTIFS($A$2:$A3269,$A3269,$D$2:$D3269,$D3269,$M$2:$M3269,"Minor")=1,1,0))</f>
        <v>0</v>
      </c>
    </row>
    <row r="3270">
      <c r="A3270" t="inlineStr">
        <is>
          <t xml:space="preserve">9a175f97e92a638a5697307799ea3b8b8f419aac</t>
        </is>
      </c>
      <c r="B3270" t="inlineStr">
        <is>
          <t xml:space="preserve">The Miracle Heiress</t>
        </is>
      </c>
      <c r="C3270" t="inlineStr">
        <is>
          <t xml:space="preserve">Die Wundererbin</t>
        </is>
      </c>
      <c r="D3270" t="inlineStr">
        <is>
          <t xml:space="preserve">efd94fd48b093fae5fd38af0cdba8f90b759b4f0</t>
        </is>
      </c>
      <c r="E3270" t="inlineStr">
        <is>
          <t xml:space="preserve">Episode 130: Angriff Des Schlägertrupps</t>
        </is>
      </c>
      <c r="F3270">
        <v>130</v>
      </c>
      <c r="G3270" t="inlineStr">
        <is>
          <t xml:space="preserve">5:09-5:12</t>
        </is>
      </c>
      <c r="H3270" t="inlineStr">
        <is>
          <t xml:space="preserve">Resolved</t>
        </is>
      </c>
      <c r="I3270" t="inlineStr">
        <is>
          <t xml:space="preserve">Remarks: [Script Error]
Line from script:
"â€žIch bin hier drÃ¼ben, gnÃ¤dige Frau!â€œ"
-----
Note (if required): Address / tone issue. â€œGnÃ¤dige Frauâ€_x009d_ sounds outdated and overly formal, especially if repeated. Suggested: â€œIch bin hier drÃ¼ben, Miss Aurora!â€_x009d_</t>
        </is>
      </c>
      <c r="J3270" t="inlineStr">
        <is>
          <t xml:space="preserve">VOA</t>
        </is>
      </c>
      <c r="K3270" t="inlineStr">
        <is>
          <t xml:space="preserve">Script Error</t>
        </is>
      </c>
      <c r="L3270" t="inlineStr">
        <is>
          <t xml:space="preserve">Script error</t>
        </is>
      </c>
      <c r="M3270" t="str">
        <f>IFERROR(IF(VLOOKUP(L3270,'Quantification'!$A:$B,2,FALSE)&amp;""="","Unclassified",VLOOKUP(L3270,'Quantification'!$A:$B,2,FALSE)),"Unclassified")</f>
        <v>Major</v>
      </c>
      <c r="N3270" t="inlineStr">
        <is>
          <t xml:space="preserve">con-khera.mirjam@pocketfm.com</t>
        </is>
      </c>
      <c r="O3270" t="inlineStr">
        <is>
          <t xml:space="preserve">Issues found in raw</t>
        </is>
      </c>
      <c r="P3270" t="str">
        <f>IF(OR(O3270="Issues found in master",O3270="Final master"),"Master",IF(OR(O3270="Ready for Master",O3270="Issues found in raw",O3270="Raw under QC",O3270="Issues resolved in raw"),"Raw","-"))</f>
        <v>Raw</v>
      </c>
      <c r="Q3270" s="13">
        <v>46261.15277777778</v>
      </c>
      <c r="R3270" t="inlineStr">
        <is>
          <t xml:space="preserve">2026-08 (Aug)</t>
        </is>
      </c>
      <c r="S3270">
        <f>IF(M3270="Not an error",0,IF(COUNTIFS($A$2:$A3270,$A3270,$D$2:$D3270,$D3270,$M$2:$M3270,"&lt;&gt;Not an error")=1,1,0))</f>
        <v>0</v>
      </c>
      <c r="T3270">
        <f>IF(M3270&lt;&gt;"Major",0,IF(COUNTIFS($A$2:$A3270,$A3270,$D$2:$D3270,$D3270,$M$2:$M3270,"Major")=1,1,0))</f>
        <v>0</v>
      </c>
      <c r="U3270">
        <f>IF(M3270&lt;&gt;"Minor",0,IF(COUNTIFS($A$2:$A3270,$A3270,$D$2:$D3270,$D3270,$M$2:$M3270,"Minor")=1,1,0))</f>
        <v>0</v>
      </c>
    </row>
    <row r="3271">
      <c r="A3271" t="inlineStr">
        <is>
          <t xml:space="preserve">9a175f97e92a638a5697307799ea3b8b8f419aac</t>
        </is>
      </c>
      <c r="B3271" t="inlineStr">
        <is>
          <t xml:space="preserve">The Miracle Heiress</t>
        </is>
      </c>
      <c r="C3271" t="inlineStr">
        <is>
          <t xml:space="preserve">Die Wundererbin</t>
        </is>
      </c>
      <c r="D3271" t="inlineStr">
        <is>
          <t xml:space="preserve">efd94fd48b093fae5fd38af0cdba8f90b759b4f0</t>
        </is>
      </c>
      <c r="E3271" t="inlineStr">
        <is>
          <t xml:space="preserve">Episode 130: Angriff Des Schlägertrupps</t>
        </is>
      </c>
      <c r="F3271">
        <v>130</v>
      </c>
      <c r="G3271" t="inlineStr">
        <is>
          <t xml:space="preserve">5:15-5:20</t>
        </is>
      </c>
      <c r="H3271" t="inlineStr">
        <is>
          <t xml:space="preserve">Resolved</t>
        </is>
      </c>
      <c r="I3271" t="inlineStr">
        <is>
          <t xml:space="preserve">Remarks: [Script Error]
Line from script:
"â€žLass das mit der â€šgnÃ¤digen Frauâ€˜, Lucy. FÃ¼r heute bin ich nur deine Assistentin.â€œ"
-----
Note (if required): Dialogue / tone issue. The repeated â€œgnÃ¤dige Frauâ€_x009d_ is already outdated and unnatural, so directly addressing it here draws extra attention to an awkward localization choice. Suggested: â€œLass das mit â€˜Miss Auroraâ€™, Lucy. FÃ¼r heute bin ich nur deine Assistentin.â€_x009d_</t>
        </is>
      </c>
      <c r="J3271" t="inlineStr">
        <is>
          <t xml:space="preserve">VOA</t>
        </is>
      </c>
      <c r="K3271" t="inlineStr">
        <is>
          <t xml:space="preserve">Script Error</t>
        </is>
      </c>
      <c r="L3271" t="inlineStr">
        <is>
          <t xml:space="preserve">Script error</t>
        </is>
      </c>
      <c r="M3271" t="str">
        <f>IFERROR(IF(VLOOKUP(L3271,'Quantification'!$A:$B,2,FALSE)&amp;""="","Unclassified",VLOOKUP(L3271,'Quantification'!$A:$B,2,FALSE)),"Unclassified")</f>
        <v>Major</v>
      </c>
      <c r="N3271" t="inlineStr">
        <is>
          <t xml:space="preserve">con-khera.mirjam@pocketfm.com</t>
        </is>
      </c>
      <c r="O3271" t="inlineStr">
        <is>
          <t xml:space="preserve">Issues found in raw</t>
        </is>
      </c>
      <c r="P3271" t="str">
        <f>IF(OR(O3271="Issues found in master",O3271="Final master"),"Master",IF(OR(O3271="Ready for Master",O3271="Issues found in raw",O3271="Raw under QC",O3271="Issues resolved in raw"),"Raw","-"))</f>
        <v>Raw</v>
      </c>
      <c r="Q3271" s="13">
        <v>46261.15277777778</v>
      </c>
      <c r="R3271" t="inlineStr">
        <is>
          <t xml:space="preserve">2026-08 (Aug)</t>
        </is>
      </c>
      <c r="S3271">
        <f>IF(M3271="Not an error",0,IF(COUNTIFS($A$2:$A3271,$A3271,$D$2:$D3271,$D3271,$M$2:$M3271,"&lt;&gt;Not an error")=1,1,0))</f>
        <v>0</v>
      </c>
      <c r="T3271">
        <f>IF(M3271&lt;&gt;"Major",0,IF(COUNTIFS($A$2:$A3271,$A3271,$D$2:$D3271,$D3271,$M$2:$M3271,"Major")=1,1,0))</f>
        <v>0</v>
      </c>
      <c r="U3271">
        <f>IF(M3271&lt;&gt;"Minor",0,IF(COUNTIFS($A$2:$A3271,$A3271,$D$2:$D3271,$D3271,$M$2:$M3271,"Minor")=1,1,0))</f>
        <v>0</v>
      </c>
    </row>
    <row r="3272">
      <c r="A3272" t="inlineStr">
        <is>
          <t xml:space="preserve">9a175f97e92a638a5697307799ea3b8b8f419aac</t>
        </is>
      </c>
      <c r="B3272" t="inlineStr">
        <is>
          <t xml:space="preserve">The Miracle Heiress</t>
        </is>
      </c>
      <c r="C3272" t="inlineStr">
        <is>
          <t xml:space="preserve">Die Wundererbin</t>
        </is>
      </c>
      <c r="D3272" t="inlineStr">
        <is>
          <t xml:space="preserve">c2b932a655b1a84756d74c6f6e4461098c625a48</t>
        </is>
      </c>
      <c r="E3272" t="inlineStr">
        <is>
          <t xml:space="preserve">Episode 131: Wettbewerbsdrama</t>
        </is>
      </c>
      <c r="F3272">
        <v>131</v>
      </c>
      <c r="G3272" t="inlineStr">
        <is>
          <t xml:space="preserve">1:05-1:15</t>
        </is>
      </c>
      <c r="H3272" t="inlineStr">
        <is>
          <t xml:space="preserve">Resolved</t>
        </is>
      </c>
      <c r="I3272" t="inlineStr">
        <is>
          <t xml:space="preserve">Remarks: [Script Error]
Line from script:
"â€žJemand aus einer Familie wie deiner hat hier nichts zu suchenâ€œ, hÃ¶hnte Mackenzie, die in ihrem Designer-Outfit auf sie zuschritt."
-----
Note (if required): Continuity / logic issue. Mackenzie and Lucy are cousins and therefore come from the same family, so this insult does not make sense as written. Suggested: â€œJemand wie du hat hier nichts zu suchen.â€_x009d_</t>
        </is>
      </c>
      <c r="J3272" t="inlineStr">
        <is>
          <t xml:space="preserve">VOA</t>
        </is>
      </c>
      <c r="K3272" t="inlineStr">
        <is>
          <t xml:space="preserve">Script Error</t>
        </is>
      </c>
      <c r="L3272" t="inlineStr">
        <is>
          <t xml:space="preserve">Script error</t>
        </is>
      </c>
      <c r="M3272" t="str">
        <f>IFERROR(IF(VLOOKUP(L3272,'Quantification'!$A:$B,2,FALSE)&amp;""="","Unclassified",VLOOKUP(L3272,'Quantification'!$A:$B,2,FALSE)),"Unclassified")</f>
        <v>Major</v>
      </c>
      <c r="N3272" t="inlineStr">
        <is>
          <t xml:space="preserve">con-khera.mirjam@pocketfm.com</t>
        </is>
      </c>
      <c r="O3272" t="inlineStr">
        <is>
          <t xml:space="preserve">Issues found in raw</t>
        </is>
      </c>
      <c r="P3272" t="str">
        <f>IF(OR(O3272="Issues found in master",O3272="Final master"),"Master",IF(OR(O3272="Ready for Master",O3272="Issues found in raw",O3272="Raw under QC",O3272="Issues resolved in raw"),"Raw","-"))</f>
        <v>Raw</v>
      </c>
      <c r="Q3272" s="13">
        <v>46261.15277777778</v>
      </c>
      <c r="R3272" t="inlineStr">
        <is>
          <t xml:space="preserve">2026-08 (Aug)</t>
        </is>
      </c>
      <c r="S3272">
        <f>IF(M3272="Not an error",0,IF(COUNTIFS($A$2:$A3272,$A3272,$D$2:$D3272,$D3272,$M$2:$M3272,"&lt;&gt;Not an error")=1,1,0))</f>
        <v>1</v>
      </c>
      <c r="T3272">
        <f>IF(M3272&lt;&gt;"Major",0,IF(COUNTIFS($A$2:$A3272,$A3272,$D$2:$D3272,$D3272,$M$2:$M3272,"Major")=1,1,0))</f>
        <v>1</v>
      </c>
      <c r="U3272">
        <f>IF(M3272&lt;&gt;"Minor",0,IF(COUNTIFS($A$2:$A3272,$A3272,$D$2:$D3272,$D3272,$M$2:$M3272,"Minor")=1,1,0))</f>
        <v>0</v>
      </c>
    </row>
    <row r="3273">
      <c r="A3273" t="inlineStr">
        <is>
          <t xml:space="preserve">9a175f97e92a638a5697307799ea3b8b8f419aac</t>
        </is>
      </c>
      <c r="B3273" t="inlineStr">
        <is>
          <t xml:space="preserve">The Miracle Heiress</t>
        </is>
      </c>
      <c r="C3273" t="inlineStr">
        <is>
          <t xml:space="preserve">Die Wundererbin</t>
        </is>
      </c>
      <c r="D3273" t="inlineStr">
        <is>
          <t xml:space="preserve">9c432e2723a15d6ddf8df5e5d8c99576ba9b3f0e</t>
        </is>
      </c>
      <c r="E3273" t="inlineStr">
        <is>
          <t xml:space="preserve">Episode 132: Schlägerei Vor Dem Wettbewerb</t>
        </is>
      </c>
      <c r="F3273">
        <v>132</v>
      </c>
      <c r="G3273" t="inlineStr">
        <is>
          <t xml:space="preserve">0:06-0:10</t>
        </is>
      </c>
      <c r="H3273" t="inlineStr">
        <is>
          <t xml:space="preserve">Resolved</t>
        </is>
      </c>
      <c r="I3273" t="inlineStr">
        <is>
          <t xml:space="preserve">Remarks: [Script Error]
Line from script:
"Bist du deshalb jetzt die Assistentin bei irgendeiner unbedeutenden Firma?"
-----
Note (if required): Character / wording issue. Mackenzie is insulting Lucyâ€™s role at the competition, so â€œcompanyâ€_x009d_ is inaccurate here. Suggested: â€œBist du deshalb jetzt die Assistentin bei irgendeiner unbedeutenden Designerin?â€_x009d_</t>
        </is>
      </c>
      <c r="J3273" t="inlineStr">
        <is>
          <t xml:space="preserve">VOA</t>
        </is>
      </c>
      <c r="K3273" t="inlineStr">
        <is>
          <t xml:space="preserve">Script Error</t>
        </is>
      </c>
      <c r="L3273" t="inlineStr">
        <is>
          <t xml:space="preserve">Script error</t>
        </is>
      </c>
      <c r="M3273" t="str">
        <f>IFERROR(IF(VLOOKUP(L3273,'Quantification'!$A:$B,2,FALSE)&amp;""="","Unclassified",VLOOKUP(L3273,'Quantification'!$A:$B,2,FALSE)),"Unclassified")</f>
        <v>Major</v>
      </c>
      <c r="N3273" t="inlineStr">
        <is>
          <t xml:space="preserve">con-khera.mirjam@pocketfm.com</t>
        </is>
      </c>
      <c r="O3273" t="inlineStr">
        <is>
          <t xml:space="preserve">Issues found in raw</t>
        </is>
      </c>
      <c r="P3273" t="str">
        <f>IF(OR(O3273="Issues found in master",O3273="Final master"),"Master",IF(OR(O3273="Ready for Master",O3273="Issues found in raw",O3273="Raw under QC",O3273="Issues resolved in raw"),"Raw","-"))</f>
        <v>Raw</v>
      </c>
      <c r="Q3273" s="13">
        <v>46261.15277777778</v>
      </c>
      <c r="R3273" t="inlineStr">
        <is>
          <t xml:space="preserve">2026-08 (Aug)</t>
        </is>
      </c>
      <c r="S3273">
        <f>IF(M3273="Not an error",0,IF(COUNTIFS($A$2:$A3273,$A3273,$D$2:$D3273,$D3273,$M$2:$M3273,"&lt;&gt;Not an error")=1,1,0))</f>
        <v>1</v>
      </c>
      <c r="T3273">
        <f>IF(M3273&lt;&gt;"Major",0,IF(COUNTIFS($A$2:$A3273,$A3273,$D$2:$D3273,$D3273,$M$2:$M3273,"Major")=1,1,0))</f>
        <v>1</v>
      </c>
      <c r="U3273">
        <f>IF(M3273&lt;&gt;"Minor",0,IF(COUNTIFS($A$2:$A3273,$A3273,$D$2:$D3273,$D3273,$M$2:$M3273,"Minor")=1,1,0))</f>
        <v>0</v>
      </c>
    </row>
    <row r="3274">
      <c r="A3274" t="inlineStr">
        <is>
          <t xml:space="preserve">9a175f97e92a638a5697307799ea3b8b8f419aac</t>
        </is>
      </c>
      <c r="B3274" t="inlineStr">
        <is>
          <t xml:space="preserve">The Miracle Heiress</t>
        </is>
      </c>
      <c r="C3274" t="inlineStr">
        <is>
          <t xml:space="preserve">Die Wundererbin</t>
        </is>
      </c>
      <c r="D3274" t="inlineStr">
        <is>
          <t xml:space="preserve">9c432e2723a15d6ddf8df5e5d8c99576ba9b3f0e</t>
        </is>
      </c>
      <c r="E3274" t="inlineStr">
        <is>
          <t xml:space="preserve">Episode 132: Schlägerei Vor Dem Wettbewerb</t>
        </is>
      </c>
      <c r="F3274">
        <v>132</v>
      </c>
      <c r="G3274" t="inlineStr">
        <is>
          <t xml:space="preserve">0:18-0:20</t>
        </is>
      </c>
      <c r="H3274" t="inlineStr">
        <is>
          <t xml:space="preserve">Resolved</t>
        </is>
      </c>
      <c r="I3274" t="inlineStr">
        <is>
          <t xml:space="preserve">Remarks: [Script Error]
Line from script:
"Sie ist von Blackwell Mode."
-----
Note (if required): Localization issue. Company names should remain localized in English. Suggested: â€œSie ist von Blackwell Fashion.â€_x009d_</t>
        </is>
      </c>
      <c r="J3274" t="inlineStr">
        <is>
          <t xml:space="preserve">VOA</t>
        </is>
      </c>
      <c r="K3274" t="inlineStr">
        <is>
          <t xml:space="preserve">Script Error</t>
        </is>
      </c>
      <c r="L3274" t="inlineStr">
        <is>
          <t xml:space="preserve">Script error</t>
        </is>
      </c>
      <c r="M3274" t="str">
        <f>IFERROR(IF(VLOOKUP(L3274,'Quantification'!$A:$B,2,FALSE)&amp;""="","Unclassified",VLOOKUP(L3274,'Quantification'!$A:$B,2,FALSE)),"Unclassified")</f>
        <v>Major</v>
      </c>
      <c r="N3274" t="inlineStr">
        <is>
          <t xml:space="preserve">con-khera.mirjam@pocketfm.com</t>
        </is>
      </c>
      <c r="O3274" t="inlineStr">
        <is>
          <t xml:space="preserve">Issues found in raw</t>
        </is>
      </c>
      <c r="P3274" t="str">
        <f>IF(OR(O3274="Issues found in master",O3274="Final master"),"Master",IF(OR(O3274="Ready for Master",O3274="Issues found in raw",O3274="Raw under QC",O3274="Issues resolved in raw"),"Raw","-"))</f>
        <v>Raw</v>
      </c>
      <c r="Q3274" s="13">
        <v>46261.15277777778</v>
      </c>
      <c r="R3274" t="inlineStr">
        <is>
          <t xml:space="preserve">2026-08 (Aug)</t>
        </is>
      </c>
      <c r="S3274">
        <f>IF(M3274="Not an error",0,IF(COUNTIFS($A$2:$A3274,$A3274,$D$2:$D3274,$D3274,$M$2:$M3274,"&lt;&gt;Not an error")=1,1,0))</f>
        <v>0</v>
      </c>
      <c r="T3274">
        <f>IF(M3274&lt;&gt;"Major",0,IF(COUNTIFS($A$2:$A3274,$A3274,$D$2:$D3274,$D3274,$M$2:$M3274,"Major")=1,1,0))</f>
        <v>0</v>
      </c>
      <c r="U3274">
        <f>IF(M3274&lt;&gt;"Minor",0,IF(COUNTIFS($A$2:$A3274,$A3274,$D$2:$D3274,$D3274,$M$2:$M3274,"Minor")=1,1,0))</f>
        <v>0</v>
      </c>
    </row>
    <row r="3275">
      <c r="A3275" t="inlineStr">
        <is>
          <t xml:space="preserve">9a175f97e92a638a5697307799ea3b8b8f419aac</t>
        </is>
      </c>
      <c r="B3275" t="inlineStr">
        <is>
          <t xml:space="preserve">The Miracle Heiress</t>
        </is>
      </c>
      <c r="C3275" t="inlineStr">
        <is>
          <t xml:space="preserve">Die Wundererbin</t>
        </is>
      </c>
      <c r="D3275" t="inlineStr">
        <is>
          <t xml:space="preserve">9c432e2723a15d6ddf8df5e5d8c99576ba9b3f0e</t>
        </is>
      </c>
      <c r="E3275" t="inlineStr">
        <is>
          <t xml:space="preserve">Episode 132: Schlägerei Vor Dem Wettbewerb</t>
        </is>
      </c>
      <c r="F3275">
        <v>132</v>
      </c>
      <c r="G3275" t="inlineStr">
        <is>
          <t xml:space="preserve">0:20-0:28</t>
        </is>
      </c>
      <c r="H3275" t="inlineStr">
        <is>
          <t xml:space="preserve">Resolved</t>
        </is>
      </c>
      <c r="I3275" t="inlineStr">
        <is>
          <t xml:space="preserve">Remarks: [Script Error]
Line from script:
"„Was?? Die reichste Familie des Landes?“, fragte Jessica, der Schock stand ihr ins Gesicht geschrieben."
-----
Note (if required): Continuity / logic issue. The Blackwell family is rich and famous, but Blackwell Fashion was previously established as relatively unknown until the recent Steiner Fashion scandal. Jessica’s shock should be about Aurora’s connection to the Blackwell family, not simply Blackwell Fashion.</t>
        </is>
      </c>
      <c r="J3275" t="inlineStr">
        <is>
          <t xml:space="preserve">VOA</t>
        </is>
      </c>
      <c r="K3275" t="inlineStr">
        <is>
          <t xml:space="preserve">Script Error</t>
        </is>
      </c>
      <c r="L3275" t="inlineStr">
        <is>
          <t xml:space="preserve">Script error</t>
        </is>
      </c>
      <c r="M3275" t="str">
        <f>IFERROR(IF(VLOOKUP(L3275,'Quantification'!$A:$B,2,FALSE)&amp;""="","Unclassified",VLOOKUP(L3275,'Quantification'!$A:$B,2,FALSE)),"Unclassified")</f>
        <v>Major</v>
      </c>
      <c r="N3275" t="inlineStr">
        <is>
          <t xml:space="preserve">con-khera.mirjam@pocketfm.com</t>
        </is>
      </c>
      <c r="O3275" t="inlineStr">
        <is>
          <t xml:space="preserve">Issues found in raw</t>
        </is>
      </c>
      <c r="P3275" t="str">
        <f>IF(OR(O3275="Issues found in master",O3275="Final master"),"Master",IF(OR(O3275="Ready for Master",O3275="Issues found in raw",O3275="Raw under QC",O3275="Issues resolved in raw"),"Raw","-"))</f>
        <v>Raw</v>
      </c>
      <c r="Q3275" s="13">
        <v>46261.15277777778</v>
      </c>
      <c r="R3275" t="inlineStr">
        <is>
          <t xml:space="preserve">2026-08 (Aug)</t>
        </is>
      </c>
      <c r="S3275">
        <f>IF(M3275="Not an error",0,IF(COUNTIFS($A$2:$A3275,$A3275,$D$2:$D3275,$D3275,$M$2:$M3275,"&lt;&gt;Not an error")=1,1,0))</f>
        <v>0</v>
      </c>
      <c r="T3275">
        <f>IF(M3275&lt;&gt;"Major",0,IF(COUNTIFS($A$2:$A3275,$A3275,$D$2:$D3275,$D3275,$M$2:$M3275,"Major")=1,1,0))</f>
        <v>0</v>
      </c>
      <c r="U3275">
        <f>IF(M3275&lt;&gt;"Minor",0,IF(COUNTIFS($A$2:$A3275,$A3275,$D$2:$D3275,$D3275,$M$2:$M3275,"Minor")=1,1,0))</f>
        <v>0</v>
      </c>
    </row>
    <row r="3276">
      <c r="A3276" t="inlineStr">
        <is>
          <t xml:space="preserve">9a175f97e92a638a5697307799ea3b8b8f419aac</t>
        </is>
      </c>
      <c r="B3276" t="inlineStr">
        <is>
          <t xml:space="preserve">The Miracle Heiress</t>
        </is>
      </c>
      <c r="C3276" t="inlineStr">
        <is>
          <t xml:space="preserve">Die Wundererbin</t>
        </is>
      </c>
      <c r="D3276" t="inlineStr">
        <is>
          <t xml:space="preserve">9c432e2723a15d6ddf8df5e5d8c99576ba9b3f0e</t>
        </is>
      </c>
      <c r="E3276" t="inlineStr">
        <is>
          <t xml:space="preserve">Episode 132: Schlägerei Vor Dem Wettbewerb</t>
        </is>
      </c>
      <c r="F3276">
        <v>132</v>
      </c>
      <c r="G3276" t="inlineStr">
        <is>
          <t xml:space="preserve">0:56-1:05</t>
        </is>
      </c>
      <c r="H3276" t="inlineStr">
        <is>
          <t xml:space="preserve">Resolved</t>
        </is>
      </c>
      <c r="I3276" t="inlineStr">
        <is>
          <t xml:space="preserve">Remarks: [Script Error]
Line from script:
"An deiner Stelle wÃ¼rde ich nach Hause laufen und Mama und Papa um Vergebung anflehen. Vielleicht haben sie Mitleid mit dir und werfen dir ein paar KrÃ¶ten zu."
-----
Note (if required): Logic / continuity issue. This taunt does not fit the current power dynamic: Aurora has leverage against Jessica and has just forced the Scotts to pay her one million dollars. The insult should target Auroraâ€™s blackmail material or Jessicaâ€™s resentment instead. Suggested: â€œGlaub bloÃŸ nicht, dass dich deine kleinen Beweise ewig schÃ¼tzen. Irgendwann findet auch jemand gegen dich etwas.â€_x009d_</t>
        </is>
      </c>
      <c r="J3276" t="inlineStr">
        <is>
          <t xml:space="preserve">VOA</t>
        </is>
      </c>
      <c r="K3276" t="inlineStr">
        <is>
          <t xml:space="preserve">Script Error</t>
        </is>
      </c>
      <c r="L3276" t="inlineStr">
        <is>
          <t xml:space="preserve">Script error</t>
        </is>
      </c>
      <c r="M3276" t="str">
        <f>IFERROR(IF(VLOOKUP(L3276,'Quantification'!$A:$B,2,FALSE)&amp;""="","Unclassified",VLOOKUP(L3276,'Quantification'!$A:$B,2,FALSE)),"Unclassified")</f>
        <v>Major</v>
      </c>
      <c r="N3276" t="inlineStr">
        <is>
          <t xml:space="preserve">con-khera.mirjam@pocketfm.com</t>
        </is>
      </c>
      <c r="O3276" t="inlineStr">
        <is>
          <t xml:space="preserve">Issues found in raw</t>
        </is>
      </c>
      <c r="P3276" t="str">
        <f>IF(OR(O3276="Issues found in master",O3276="Final master"),"Master",IF(OR(O3276="Ready for Master",O3276="Issues found in raw",O3276="Raw under QC",O3276="Issues resolved in raw"),"Raw","-"))</f>
        <v>Raw</v>
      </c>
      <c r="Q3276" s="13">
        <v>46261.15277777778</v>
      </c>
      <c r="R3276" t="inlineStr">
        <is>
          <t xml:space="preserve">2026-08 (Aug)</t>
        </is>
      </c>
      <c r="S3276">
        <f>IF(M3276="Not an error",0,IF(COUNTIFS($A$2:$A3276,$A3276,$D$2:$D3276,$D3276,$M$2:$M3276,"&lt;&gt;Not an error")=1,1,0))</f>
        <v>0</v>
      </c>
      <c r="T3276">
        <f>IF(M3276&lt;&gt;"Major",0,IF(COUNTIFS($A$2:$A3276,$A3276,$D$2:$D3276,$D3276,$M$2:$M3276,"Major")=1,1,0))</f>
        <v>0</v>
      </c>
      <c r="U3276">
        <f>IF(M3276&lt;&gt;"Minor",0,IF(COUNTIFS($A$2:$A3276,$A3276,$D$2:$D3276,$D3276,$M$2:$M3276,"Minor")=1,1,0))</f>
        <v>0</v>
      </c>
    </row>
    <row r="3277">
      <c r="A3277" t="inlineStr">
        <is>
          <t xml:space="preserve">9a175f97e92a638a5697307799ea3b8b8f419aac</t>
        </is>
      </c>
      <c r="B3277" t="inlineStr">
        <is>
          <t xml:space="preserve">The Miracle Heiress</t>
        </is>
      </c>
      <c r="C3277" t="inlineStr">
        <is>
          <t xml:space="preserve">Die Wundererbin</t>
        </is>
      </c>
      <c r="D3277" t="inlineStr">
        <is>
          <t xml:space="preserve">9c432e2723a15d6ddf8df5e5d8c99576ba9b3f0e</t>
        </is>
      </c>
      <c r="E3277" t="inlineStr">
        <is>
          <t xml:space="preserve">Episode 132: Schlägerei Vor Dem Wettbewerb</t>
        </is>
      </c>
      <c r="F3277">
        <v>132</v>
      </c>
      <c r="G3277" t="inlineStr">
        <is>
          <t xml:space="preserve">5:31-5:38</t>
        </is>
      </c>
      <c r="H3277" t="inlineStr">
        <is>
          <t xml:space="preserve">Resolved</t>
        </is>
      </c>
      <c r="I3277" t="inlineStr">
        <is>
          <t xml:space="preserve">Remarks: [Script Error]
Line from script:
"Der Blick in Auroras Augen war jedoch so erschreckend intensiv, dass die Angeberei des MÃ¤dchens verflog."
-----
Note (if required): Wording / logic issue. â€œJedochâ€_x009d_ is unnecessary because Aurora has just verbally threatened her, and â€œAngebereiâ€_x009d_ is inaccurate because the girl was insulting her rather than bragging. Suggested: â€œDer Blick in Auroras Augen war so erschreckend intensiv, dass dem MÃ¤dchen die Worte im Hals stecken blieben.â€_x009d_</t>
        </is>
      </c>
      <c r="J3277" t="inlineStr">
        <is>
          <t xml:space="preserve">VOA</t>
        </is>
      </c>
      <c r="K3277" t="inlineStr">
        <is>
          <t xml:space="preserve">Script Error</t>
        </is>
      </c>
      <c r="L3277" t="inlineStr">
        <is>
          <t xml:space="preserve">Script error</t>
        </is>
      </c>
      <c r="M3277" t="str">
        <f>IFERROR(IF(VLOOKUP(L3277,'Quantification'!$A:$B,2,FALSE)&amp;""="","Unclassified",VLOOKUP(L3277,'Quantification'!$A:$B,2,FALSE)),"Unclassified")</f>
        <v>Major</v>
      </c>
      <c r="N3277" t="inlineStr">
        <is>
          <t xml:space="preserve">con-khera.mirjam@pocketfm.com</t>
        </is>
      </c>
      <c r="O3277" t="inlineStr">
        <is>
          <t xml:space="preserve">Issues found in raw</t>
        </is>
      </c>
      <c r="P3277" t="str">
        <f>IF(OR(O3277="Issues found in master",O3277="Final master"),"Master",IF(OR(O3277="Ready for Master",O3277="Issues found in raw",O3277="Raw under QC",O3277="Issues resolved in raw"),"Raw","-"))</f>
        <v>Raw</v>
      </c>
      <c r="Q3277" s="13">
        <v>46261.15277777778</v>
      </c>
      <c r="R3277" t="inlineStr">
        <is>
          <t xml:space="preserve">2026-08 (Aug)</t>
        </is>
      </c>
      <c r="S3277">
        <f>IF(M3277="Not an error",0,IF(COUNTIFS($A$2:$A3277,$A3277,$D$2:$D3277,$D3277,$M$2:$M3277,"&lt;&gt;Not an error")=1,1,0))</f>
        <v>0</v>
      </c>
      <c r="T3277">
        <f>IF(M3277&lt;&gt;"Major",0,IF(COUNTIFS($A$2:$A3277,$A3277,$D$2:$D3277,$D3277,$M$2:$M3277,"Major")=1,1,0))</f>
        <v>0</v>
      </c>
      <c r="U3277">
        <f>IF(M3277&lt;&gt;"Minor",0,IF(COUNTIFS($A$2:$A3277,$A3277,$D$2:$D3277,$D3277,$M$2:$M3277,"Minor")=1,1,0))</f>
        <v>0</v>
      </c>
    </row>
    <row r="3278">
      <c r="A3278" t="inlineStr">
        <is>
          <t xml:space="preserve">9a175f97e92a638a5697307799ea3b8b8f419aac</t>
        </is>
      </c>
      <c r="B3278" t="inlineStr">
        <is>
          <t xml:space="preserve">The Miracle Heiress</t>
        </is>
      </c>
      <c r="C3278" t="inlineStr">
        <is>
          <t xml:space="preserve">Die Wundererbin</t>
        </is>
      </c>
      <c r="D3278" t="inlineStr">
        <is>
          <t xml:space="preserve">82afa46b7594d2e0c368c85d40977f63dd882f7a</t>
        </is>
      </c>
      <c r="E3278" t="inlineStr">
        <is>
          <t xml:space="preserve">Episode 133: Damien Hawthornes Verlobte</t>
        </is>
      </c>
      <c r="F3278">
        <v>133</v>
      </c>
      <c r="G3278" t="inlineStr">
        <is>
          <t xml:space="preserve">0:55-0:57</t>
        </is>
      </c>
      <c r="H3278" t="inlineStr">
        <is>
          <t xml:space="preserve">Resolved</t>
        </is>
      </c>
      <c r="I3278" t="inlineStr">
        <is>
          <t xml:space="preserve">Remarks: [Script Error]
Line from script:
"Ist sie verrÃ¼ckt?"
-----
Note (if required): Dialogue / pronoun issue. The speaker is addressing the person directly, so â€œsieâ€_x009d_ is wrong here. Suggested: â€œBist du verrÃ¼ckt?â€_x009d_</t>
        </is>
      </c>
      <c r="J3278" t="inlineStr">
        <is>
          <t xml:space="preserve">VOA</t>
        </is>
      </c>
      <c r="K3278" t="inlineStr">
        <is>
          <t xml:space="preserve">Script Error</t>
        </is>
      </c>
      <c r="L3278" t="inlineStr">
        <is>
          <t xml:space="preserve">Script error</t>
        </is>
      </c>
      <c r="M3278" t="str">
        <f>IFERROR(IF(VLOOKUP(L3278,'Quantification'!$A:$B,2,FALSE)&amp;""="","Unclassified",VLOOKUP(L3278,'Quantification'!$A:$B,2,FALSE)),"Unclassified")</f>
        <v>Major</v>
      </c>
      <c r="N3278" t="inlineStr">
        <is>
          <t xml:space="preserve">con-khera.mirjam@pocketfm.com</t>
        </is>
      </c>
      <c r="O3278" t="inlineStr">
        <is>
          <t xml:space="preserve">Raw under QC</t>
        </is>
      </c>
      <c r="P3278" t="str">
        <f>IF(OR(O3278="Issues found in master",O3278="Final master"),"Master",IF(OR(O3278="Ready for Master",O3278="Issues found in raw",O3278="Raw under QC",O3278="Issues resolved in raw"),"Raw","-"))</f>
        <v>Raw</v>
      </c>
      <c r="Q3278" s="13">
        <v>46261.15347222222</v>
      </c>
      <c r="R3278" t="inlineStr">
        <is>
          <t xml:space="preserve">2026-08 (Aug)</t>
        </is>
      </c>
      <c r="S3278">
        <f>IF(M3278="Not an error",0,IF(COUNTIFS($A$2:$A3278,$A3278,$D$2:$D3278,$D3278,$M$2:$M3278,"&lt;&gt;Not an error")=1,1,0))</f>
        <v>1</v>
      </c>
      <c r="T3278">
        <f>IF(M3278&lt;&gt;"Major",0,IF(COUNTIFS($A$2:$A3278,$A3278,$D$2:$D3278,$D3278,$M$2:$M3278,"Major")=1,1,0))</f>
        <v>1</v>
      </c>
      <c r="U3278">
        <f>IF(M3278&lt;&gt;"Minor",0,IF(COUNTIFS($A$2:$A3278,$A3278,$D$2:$D3278,$D3278,$M$2:$M3278,"Minor")=1,1,0))</f>
        <v>0</v>
      </c>
    </row>
    <row r="3279">
      <c r="A3279" t="inlineStr">
        <is>
          <t xml:space="preserve">9a175f97e92a638a5697307799ea3b8b8f419aac</t>
        </is>
      </c>
      <c r="B3279" t="inlineStr">
        <is>
          <t xml:space="preserve">The Miracle Heiress</t>
        </is>
      </c>
      <c r="C3279" t="inlineStr">
        <is>
          <t xml:space="preserve">Die Wundererbin</t>
        </is>
      </c>
      <c r="D3279" t="inlineStr">
        <is>
          <t xml:space="preserve">82afa46b7594d2e0c368c85d40977f63dd882f7a</t>
        </is>
      </c>
      <c r="E3279" t="inlineStr">
        <is>
          <t xml:space="preserve">Episode 133: Damien Hawthornes Verlobte</t>
        </is>
      </c>
      <c r="F3279">
        <v>133</v>
      </c>
      <c r="G3279" t="inlineStr">
        <is>
          <t xml:space="preserve">1:07-1:15</t>
        </is>
      </c>
      <c r="H3279" t="inlineStr">
        <is>
          <t xml:space="preserve">Resolved</t>
        </is>
      </c>
      <c r="I3279" t="inlineStr">
        <is>
          <t xml:space="preserve">Remarks: [Script Error]
Line from script:
"Das MÃ¤dchen spÃ¼rte, wie ihre Tapferkeit unter diesem Blick vÃ¶llig zerbrÃ¶ckelte, wÃ¤hrend die unausgesprochene Drohung in der Luft hing."
-----
Note (if required): Clarity / wording issue. â€œUnter diesem Blickâ€_x009d_ is slightly vague and should specify Aurora, since the threat comes from her. Suggested: â€œDas MÃ¤dchen spÃ¼rte, wie ihre Tapferkeit unter Auroras Blick vÃ¶llig zerbrÃ¶ckelte, wÃ¤hrend die unausgesprochene Drohung in der Luft hing.â€_x009d_</t>
        </is>
      </c>
      <c r="J3279" t="inlineStr">
        <is>
          <t xml:space="preserve">VOA</t>
        </is>
      </c>
      <c r="K3279" t="inlineStr">
        <is>
          <t xml:space="preserve">Script Error</t>
        </is>
      </c>
      <c r="L3279" t="inlineStr">
        <is>
          <t xml:space="preserve">Script error</t>
        </is>
      </c>
      <c r="M3279" t="str">
        <f>IFERROR(IF(VLOOKUP(L3279,'Quantification'!$A:$B,2,FALSE)&amp;""="","Unclassified",VLOOKUP(L3279,'Quantification'!$A:$B,2,FALSE)),"Unclassified")</f>
        <v>Major</v>
      </c>
      <c r="N3279" t="inlineStr">
        <is>
          <t xml:space="preserve">con-khera.mirjam@pocketfm.com</t>
        </is>
      </c>
      <c r="O3279" t="inlineStr">
        <is>
          <t xml:space="preserve">Raw under QC</t>
        </is>
      </c>
      <c r="P3279" t="str">
        <f>IF(OR(O3279="Issues found in master",O3279="Final master"),"Master",IF(OR(O3279="Ready for Master",O3279="Issues found in raw",O3279="Raw under QC",O3279="Issues resolved in raw"),"Raw","-"))</f>
        <v>Raw</v>
      </c>
      <c r="Q3279" s="13">
        <v>46261.15347222222</v>
      </c>
      <c r="R3279" t="inlineStr">
        <is>
          <t xml:space="preserve">2026-08 (Aug)</t>
        </is>
      </c>
      <c r="S3279">
        <f>IF(M3279="Not an error",0,IF(COUNTIFS($A$2:$A3279,$A3279,$D$2:$D3279,$D3279,$M$2:$M3279,"&lt;&gt;Not an error")=1,1,0))</f>
        <v>0</v>
      </c>
      <c r="T3279">
        <f>IF(M3279&lt;&gt;"Major",0,IF(COUNTIFS($A$2:$A3279,$A3279,$D$2:$D3279,$D3279,$M$2:$M3279,"Major")=1,1,0))</f>
        <v>0</v>
      </c>
      <c r="U3279">
        <f>IF(M3279&lt;&gt;"Minor",0,IF(COUNTIFS($A$2:$A3279,$A3279,$D$2:$D3279,$D3279,$M$2:$M3279,"Minor")=1,1,0))</f>
        <v>0</v>
      </c>
    </row>
    <row r="3280">
      <c r="A3280" t="inlineStr">
        <is>
          <t xml:space="preserve">9a175f97e92a638a5697307799ea3b8b8f419aac</t>
        </is>
      </c>
      <c r="B3280" t="inlineStr">
        <is>
          <t xml:space="preserve">The Miracle Heiress</t>
        </is>
      </c>
      <c r="C3280" t="inlineStr">
        <is>
          <t xml:space="preserve">Die Wundererbin</t>
        </is>
      </c>
      <c r="D3280" t="inlineStr">
        <is>
          <t xml:space="preserve">82afa46b7594d2e0c368c85d40977f63dd882f7a</t>
        </is>
      </c>
      <c r="E3280" t="inlineStr">
        <is>
          <t xml:space="preserve">Episode 133: Damien Hawthornes Verlobte</t>
        </is>
      </c>
      <c r="F3280">
        <v>133</v>
      </c>
      <c r="G3280" t="inlineStr">
        <is>
          <t xml:space="preserve">4:56-5:01</t>
        </is>
      </c>
      <c r="H3280" t="inlineStr">
        <is>
          <t xml:space="preserve">Resolved</t>
        </is>
      </c>
      <c r="I3280" t="inlineStr">
        <is>
          <t xml:space="preserve">Remarks: [Mispronunciation]
Line from script:
"Warum sollte Aurora so etwas direkt vor ihrem Wettbewerb fragen?"
-----
Note (if required): Aurora is mispronounced as â€œAurohâ€_x009d_ in the audio.</t>
        </is>
      </c>
      <c r="J3280" t="inlineStr">
        <is>
          <t xml:space="preserve">VOA</t>
        </is>
      </c>
      <c r="K3280" t="inlineStr">
        <is>
          <t xml:space="preserve">Mispronunciation</t>
        </is>
      </c>
      <c r="L3280" t="inlineStr">
        <is>
          <t xml:space="preserve">Mispronunciation</t>
        </is>
      </c>
      <c r="M3280" t="str">
        <f>IFERROR(IF(VLOOKUP(L3280,'Quantification'!$A:$B,2,FALSE)&amp;""="","Unclassified",VLOOKUP(L3280,'Quantification'!$A:$B,2,FALSE)),"Unclassified")</f>
        <v>Major</v>
      </c>
      <c r="N3280" t="inlineStr">
        <is>
          <t xml:space="preserve">con-khera.mirjam@pocketfm.com</t>
        </is>
      </c>
      <c r="O3280" t="inlineStr">
        <is>
          <t xml:space="preserve">Raw under QC</t>
        </is>
      </c>
      <c r="P3280" t="str">
        <f>IF(OR(O3280="Issues found in master",O3280="Final master"),"Master",IF(OR(O3280="Ready for Master",O3280="Issues found in raw",O3280="Raw under QC",O3280="Issues resolved in raw"),"Raw","-"))</f>
        <v>Raw</v>
      </c>
      <c r="Q3280" s="13">
        <v>46261.15347222222</v>
      </c>
      <c r="R3280" t="inlineStr">
        <is>
          <t xml:space="preserve">2026-08 (Aug)</t>
        </is>
      </c>
      <c r="S3280">
        <f>IF(M3280="Not an error",0,IF(COUNTIFS($A$2:$A3280,$A3280,$D$2:$D3280,$D3280,$M$2:$M3280,"&lt;&gt;Not an error")=1,1,0))</f>
        <v>0</v>
      </c>
      <c r="T3280">
        <f>IF(M3280&lt;&gt;"Major",0,IF(COUNTIFS($A$2:$A3280,$A3280,$D$2:$D3280,$D3280,$M$2:$M3280,"Major")=1,1,0))</f>
        <v>0</v>
      </c>
      <c r="U3280">
        <f>IF(M3280&lt;&gt;"Minor",0,IF(COUNTIFS($A$2:$A3280,$A3280,$D$2:$D3280,$D3280,$M$2:$M3280,"Minor")=1,1,0))</f>
        <v>0</v>
      </c>
    </row>
    <row r="3281">
      <c r="A3281" t="inlineStr">
        <is>
          <t xml:space="preserve">9a175f97e92a638a5697307799ea3b8b8f419aac</t>
        </is>
      </c>
      <c r="B3281" t="inlineStr">
        <is>
          <t xml:space="preserve">The Miracle Heiress</t>
        </is>
      </c>
      <c r="C3281" t="inlineStr">
        <is>
          <t xml:space="preserve">Die Wundererbin</t>
        </is>
      </c>
      <c r="D3281" t="inlineStr">
        <is>
          <t xml:space="preserve">82afa46b7594d2e0c368c85d40977f63dd882f7a</t>
        </is>
      </c>
      <c r="E3281" t="inlineStr">
        <is>
          <t xml:space="preserve">Episode 133: Damien Hawthornes Verlobte</t>
        </is>
      </c>
      <c r="F3281">
        <v>133</v>
      </c>
      <c r="G3281" t="inlineStr">
        <is>
          <t xml:space="preserve">5:47-5:51</t>
        </is>
      </c>
      <c r="H3281" t="inlineStr">
        <is>
          <t xml:space="preserve">Resolved</t>
        </is>
      </c>
      <c r="I3281" t="inlineStr">
        <is>
          <t xml:space="preserve">Remarks: [Mispronunciation]
Line from script:
"Sie konnte nicht verstehen, warum Aurora so plötzlich aufgelegt hatte."
-----
Note (if required): Aurora is pronounced incorrectly in the audio.</t>
        </is>
      </c>
      <c r="J3281" t="inlineStr">
        <is>
          <t xml:space="preserve">VOA</t>
        </is>
      </c>
      <c r="K3281" t="inlineStr">
        <is>
          <t xml:space="preserve">Script Error</t>
        </is>
      </c>
      <c r="L3281" t="inlineStr">
        <is>
          <t xml:space="preserve">Script error</t>
        </is>
      </c>
      <c r="M3281" t="str">
        <f>IFERROR(IF(VLOOKUP(L3281,'Quantification'!$A:$B,2,FALSE)&amp;""="","Unclassified",VLOOKUP(L3281,'Quantification'!$A:$B,2,FALSE)),"Unclassified")</f>
        <v>Major</v>
      </c>
      <c r="N3281" t="inlineStr">
        <is>
          <t xml:space="preserve">con-khera.mirjam@pocketfm.com</t>
        </is>
      </c>
      <c r="O3281" t="inlineStr">
        <is>
          <t xml:space="preserve">Issues found in raw</t>
        </is>
      </c>
      <c r="P3281" t="str">
        <f>IF(OR(O3281="Issues found in master",O3281="Final master"),"Master",IF(OR(O3281="Ready for Master",O3281="Issues found in raw",O3281="Raw under QC",O3281="Issues resolved in raw"),"Raw","-"))</f>
        <v>Raw</v>
      </c>
      <c r="Q3281" s="13">
        <v>46261.15347222222</v>
      </c>
      <c r="R3281" t="inlineStr">
        <is>
          <t xml:space="preserve">2026-08 (Aug)</t>
        </is>
      </c>
      <c r="S3281">
        <f>IF(M3281="Not an error",0,IF(COUNTIFS($A$2:$A3281,$A3281,$D$2:$D3281,$D3281,$M$2:$M3281,"&lt;&gt;Not an error")=1,1,0))</f>
        <v>0</v>
      </c>
      <c r="T3281">
        <f>IF(M3281&lt;&gt;"Major",0,IF(COUNTIFS($A$2:$A3281,$A3281,$D$2:$D3281,$D3281,$M$2:$M3281,"Major")=1,1,0))</f>
        <v>0</v>
      </c>
      <c r="U3281">
        <f>IF(M3281&lt;&gt;"Minor",0,IF(COUNTIFS($A$2:$A3281,$A3281,$D$2:$D3281,$D3281,$M$2:$M3281,"Minor")=1,1,0))</f>
        <v>0</v>
      </c>
    </row>
    <row r="3282">
      <c r="A3282" t="inlineStr">
        <is>
          <t xml:space="preserve">9a175f97e92a638a5697307799ea3b8b8f419aac</t>
        </is>
      </c>
      <c r="B3282" t="inlineStr">
        <is>
          <t xml:space="preserve">The Miracle Heiress</t>
        </is>
      </c>
      <c r="C3282" t="inlineStr">
        <is>
          <t xml:space="preserve">Die Wundererbin</t>
        </is>
      </c>
      <c r="D3282" t="inlineStr">
        <is>
          <t xml:space="preserve">82afa46b7594d2e0c368c85d40977f63dd882f7a</t>
        </is>
      </c>
      <c r="E3282" t="inlineStr">
        <is>
          <t xml:space="preserve">Episode 133: Damien Hawthornes Verlobte</t>
        </is>
      </c>
      <c r="F3282">
        <v>133</v>
      </c>
      <c r="G3282" t="inlineStr">
        <is>
          <t xml:space="preserve">5:51-5:55</t>
        </is>
      </c>
      <c r="H3282" t="inlineStr">
        <is>
          <t xml:space="preserve">Resolved</t>
        </is>
      </c>
      <c r="I3282" t="inlineStr">
        <is>
          <t xml:space="preserve">Remarks: [Audio Quality]
Line from script:
"Als sie versuchte, zurÃ¼ckzurufen, ging sofort die Mailbox an."
-----
Note (if required): â€œDie Mailboxâ€_x009d_ is pronounced incorrectly in the audio and sounds like â€œdie E-Mailbox.â€_x009d_</t>
        </is>
      </c>
      <c r="J3282" t="inlineStr">
        <is>
          <t xml:space="preserve">VOA</t>
        </is>
      </c>
      <c r="K3282" t="inlineStr">
        <is>
          <t xml:space="preserve">Audio quality</t>
        </is>
      </c>
      <c r="L3282" t="inlineStr">
        <is>
          <t xml:space="preserve">Audio quality</t>
        </is>
      </c>
      <c r="M3282" t="str">
        <f>IFERROR(IF(VLOOKUP(L3282,'Quantification'!$A:$B,2,FALSE)&amp;""="","Unclassified",VLOOKUP(L3282,'Quantification'!$A:$B,2,FALSE)),"Unclassified")</f>
        <v>Major</v>
      </c>
      <c r="N3282" t="inlineStr">
        <is>
          <t xml:space="preserve">con-khera.mirjam@pocketfm.com</t>
        </is>
      </c>
      <c r="O3282" t="inlineStr">
        <is>
          <t xml:space="preserve">Issues found in raw</t>
        </is>
      </c>
      <c r="P3282" t="str">
        <f>IF(OR(O3282="Issues found in master",O3282="Final master"),"Master",IF(OR(O3282="Ready for Master",O3282="Issues found in raw",O3282="Raw under QC",O3282="Issues resolved in raw"),"Raw","-"))</f>
        <v>Raw</v>
      </c>
      <c r="Q3282" s="13">
        <v>46261.15347222222</v>
      </c>
      <c r="R3282" t="inlineStr">
        <is>
          <t xml:space="preserve">2026-08 (Aug)</t>
        </is>
      </c>
      <c r="S3282">
        <f>IF(M3282="Not an error",0,IF(COUNTIFS($A$2:$A3282,$A3282,$D$2:$D3282,$D3282,$M$2:$M3282,"&lt;&gt;Not an error")=1,1,0))</f>
        <v>0</v>
      </c>
      <c r="T3282">
        <f>IF(M3282&lt;&gt;"Major",0,IF(COUNTIFS($A$2:$A3282,$A3282,$D$2:$D3282,$D3282,$M$2:$M3282,"Major")=1,1,0))</f>
        <v>0</v>
      </c>
      <c r="U3282">
        <f>IF(M3282&lt;&gt;"Minor",0,IF(COUNTIFS($A$2:$A3282,$A3282,$D$2:$D3282,$D3282,$M$2:$M3282,"Minor")=1,1,0))</f>
        <v>0</v>
      </c>
    </row>
    <row r="3283">
      <c r="A3283" t="inlineStr">
        <is>
          <t xml:space="preserve">9a175f97e92a638a5697307799ea3b8b8f419aac</t>
        </is>
      </c>
      <c r="B3283" t="inlineStr">
        <is>
          <t xml:space="preserve">The Miracle Heiress</t>
        </is>
      </c>
      <c r="C3283" t="inlineStr">
        <is>
          <t xml:space="preserve">Die Wundererbin</t>
        </is>
      </c>
      <c r="D3283" t="inlineStr">
        <is>
          <t xml:space="preserve">82afa46b7594d2e0c368c85d40977f63dd882f7a</t>
        </is>
      </c>
      <c r="E3283" t="inlineStr">
        <is>
          <t xml:space="preserve">Episode 133: Damien Hawthornes Verlobte</t>
        </is>
      </c>
      <c r="F3283">
        <v>133</v>
      </c>
      <c r="G3283" t="inlineStr">
        <is>
          <t xml:space="preserve">5:59-6:01</t>
        </is>
      </c>
      <c r="H3283" t="inlineStr">
        <is>
          <t xml:space="preserve">Resolved</t>
        </is>
      </c>
      <c r="I3283" t="inlineStr">
        <is>
          <t xml:space="preserve">Remarks: [Mispronunciation]
Line from script:
"„Aurora klang wütend."
-----
Note (if required): Aurora is pronounced incorrectly in the audio.</t>
        </is>
      </c>
      <c r="J3283" t="inlineStr">
        <is>
          <t xml:space="preserve">VOA</t>
        </is>
      </c>
      <c r="K3283" t="inlineStr">
        <is>
          <t xml:space="preserve">Mispronunciation</t>
        </is>
      </c>
      <c r="L3283" t="inlineStr">
        <is>
          <t xml:space="preserve">Mispronunciation</t>
        </is>
      </c>
      <c r="M3283" t="str">
        <f>IFERROR(IF(VLOOKUP(L3283,'Quantification'!$A:$B,2,FALSE)&amp;""="","Unclassified",VLOOKUP(L3283,'Quantification'!$A:$B,2,FALSE)),"Unclassified")</f>
        <v>Major</v>
      </c>
      <c r="N3283" t="inlineStr">
        <is>
          <t xml:space="preserve">con-khera.mirjam@pocketfm.com</t>
        </is>
      </c>
      <c r="O3283" t="inlineStr">
        <is>
          <t xml:space="preserve">Issues found in raw</t>
        </is>
      </c>
      <c r="P3283" t="str">
        <f>IF(OR(O3283="Issues found in master",O3283="Final master"),"Master",IF(OR(O3283="Ready for Master",O3283="Issues found in raw",O3283="Raw under QC",O3283="Issues resolved in raw"),"Raw","-"))</f>
        <v>Raw</v>
      </c>
      <c r="Q3283" s="13">
        <v>46261.15347222222</v>
      </c>
      <c r="R3283" t="inlineStr">
        <is>
          <t xml:space="preserve">2026-08 (Aug)</t>
        </is>
      </c>
      <c r="S3283">
        <f>IF(M3283="Not an error",0,IF(COUNTIFS($A$2:$A3283,$A3283,$D$2:$D3283,$D3283,$M$2:$M3283,"&lt;&gt;Not an error")=1,1,0))</f>
        <v>0</v>
      </c>
      <c r="T3283">
        <f>IF(M3283&lt;&gt;"Major",0,IF(COUNTIFS($A$2:$A3283,$A3283,$D$2:$D3283,$D3283,$M$2:$M3283,"Major")=1,1,0))</f>
        <v>0</v>
      </c>
      <c r="U3283">
        <f>IF(M3283&lt;&gt;"Minor",0,IF(COUNTIFS($A$2:$A3283,$A3283,$D$2:$D3283,$D3283,$M$2:$M3283,"Minor")=1,1,0))</f>
        <v>0</v>
      </c>
    </row>
    <row r="3284">
      <c r="A3284" t="inlineStr">
        <is>
          <t xml:space="preserve">9a175f97e92a638a5697307799ea3b8b8f419aac</t>
        </is>
      </c>
      <c r="B3284" t="inlineStr">
        <is>
          <t xml:space="preserve">The Miracle Heiress</t>
        </is>
      </c>
      <c r="C3284" t="inlineStr">
        <is>
          <t xml:space="preserve">Die Wundererbin</t>
        </is>
      </c>
      <c r="D3284" t="inlineStr">
        <is>
          <t xml:space="preserve">82afa46b7594d2e0c368c85d40977f63dd882f7a</t>
        </is>
      </c>
      <c r="E3284" t="inlineStr">
        <is>
          <t xml:space="preserve">Episode 133: Damien Hawthornes Verlobte</t>
        </is>
      </c>
      <c r="F3284">
        <v>133</v>
      </c>
      <c r="G3284" t="inlineStr">
        <is>
          <t xml:space="preserve">6:26-6:33</t>
        </is>
      </c>
      <c r="H3284" t="inlineStr">
        <is>
          <t xml:space="preserve">Resolved</t>
        </is>
      </c>
      <c r="I3284" t="inlineStr">
        <is>
          <t xml:space="preserve">Remarks: [Mispronunciation]
Line from script:
"Etwas fühlte sich sehr falsch an, aber sie beschloss, persönlich mit Aurora zu sprechen, wenn sie nach Hause käme."
-----
Note (if required): Aurora is pronounced incorrectly in the audio.</t>
        </is>
      </c>
      <c r="J3284" t="inlineStr">
        <is>
          <t xml:space="preserve">VOA</t>
        </is>
      </c>
      <c r="K3284" t="inlineStr">
        <is>
          <t xml:space="preserve">Modulation</t>
        </is>
      </c>
      <c r="L3284" t="inlineStr">
        <is>
          <t xml:space="preserve">Modulation</t>
        </is>
      </c>
      <c r="M3284" t="str">
        <f>IFERROR(IF(VLOOKUP(L3284,'Quantification'!$A:$B,2,FALSE)&amp;""="","Unclassified",VLOOKUP(L3284,'Quantification'!$A:$B,2,FALSE)),"Unclassified")</f>
        <v>Minor</v>
      </c>
      <c r="N3284" t="inlineStr">
        <is>
          <t xml:space="preserve">con-khera.mirjam@pocketfm.com</t>
        </is>
      </c>
      <c r="O3284" t="inlineStr">
        <is>
          <t xml:space="preserve">Issues found in raw</t>
        </is>
      </c>
      <c r="P3284" t="str">
        <f>IF(OR(O3284="Issues found in master",O3284="Final master"),"Master",IF(OR(O3284="Ready for Master",O3284="Issues found in raw",O3284="Raw under QC",O3284="Issues resolved in raw"),"Raw","-"))</f>
        <v>Raw</v>
      </c>
      <c r="Q3284" s="13">
        <v>46261.15347222222</v>
      </c>
      <c r="R3284" t="inlineStr">
        <is>
          <t xml:space="preserve">2026-08 (Aug)</t>
        </is>
      </c>
      <c r="S3284">
        <f>IF(M3284="Not an error",0,IF(COUNTIFS($A$2:$A3284,$A3284,$D$2:$D3284,$D3284,$M$2:$M3284,"&lt;&gt;Not an error")=1,1,0))</f>
        <v>0</v>
      </c>
      <c r="T3284">
        <f>IF(M3284&lt;&gt;"Major",0,IF(COUNTIFS($A$2:$A3284,$A3284,$D$2:$D3284,$D3284,$M$2:$M3284,"Major")=1,1,0))</f>
        <v>0</v>
      </c>
      <c r="U3284">
        <f>IF(M3284&lt;&gt;"Minor",0,IF(COUNTIFS($A$2:$A3284,$A3284,$D$2:$D3284,$D3284,$M$2:$M3284,"Minor")=1,1,0))</f>
        <v>1</v>
      </c>
    </row>
    <row r="3285">
      <c r="A3285" t="inlineStr">
        <is>
          <t xml:space="preserve">9a175f97e92a638a5697307799ea3b8b8f419aac</t>
        </is>
      </c>
      <c r="B3285" t="inlineStr">
        <is>
          <t xml:space="preserve">The Miracle Heiress</t>
        </is>
      </c>
      <c r="C3285" t="inlineStr">
        <is>
          <t xml:space="preserve">Die Wundererbin</t>
        </is>
      </c>
      <c r="D3285" t="inlineStr">
        <is>
          <t xml:space="preserve">82afa46b7594d2e0c368c85d40977f63dd882f7a</t>
        </is>
      </c>
      <c r="E3285" t="inlineStr">
        <is>
          <t xml:space="preserve">Episode 133: Damien Hawthornes Verlobte</t>
        </is>
      </c>
      <c r="F3285">
        <v>133</v>
      </c>
      <c r="G3285" t="inlineStr">
        <is>
          <t xml:space="preserve">6:39-6:49</t>
        </is>
      </c>
      <c r="H3285" t="inlineStr">
        <is>
          <t xml:space="preserve">Resolved</t>
        </is>
      </c>
      <c r="I3285" t="inlineStr">
        <is>
          <t xml:space="preserve">Remarks: [Mispronunciation]
Line from script:
"Was führte Aurora dieses Mal im Schilde? Hätte sie gewusst, dass Aurora das fragen würde, hätte sie niemals den Lautsprecher eingeschaltet."
-----
Note (if required): Aurora is pronounced incorrectly in the audio.</t>
        </is>
      </c>
      <c r="J3285" t="inlineStr">
        <is>
          <t xml:space="preserve">VOA</t>
        </is>
      </c>
      <c r="K3285" t="inlineStr">
        <is>
          <t xml:space="preserve">Mispronunciation</t>
        </is>
      </c>
      <c r="L3285" t="inlineStr">
        <is>
          <t xml:space="preserve">Mispronunciation</t>
        </is>
      </c>
      <c r="M3285" t="str">
        <f>IFERROR(IF(VLOOKUP(L3285,'Quantification'!$A:$B,2,FALSE)&amp;""="","Unclassified",VLOOKUP(L3285,'Quantification'!$A:$B,2,FALSE)),"Unclassified")</f>
        <v>Major</v>
      </c>
      <c r="N3285" t="inlineStr">
        <is>
          <t xml:space="preserve">con-khera.mirjam@pocketfm.com</t>
        </is>
      </c>
      <c r="O3285" t="inlineStr">
        <is>
          <t xml:space="preserve">Issues found in raw</t>
        </is>
      </c>
      <c r="P3285" t="str">
        <f>IF(OR(O3285="Issues found in master",O3285="Final master"),"Master",IF(OR(O3285="Ready for Master",O3285="Issues found in raw",O3285="Raw under QC",O3285="Issues resolved in raw"),"Raw","-"))</f>
        <v>Raw</v>
      </c>
      <c r="Q3285" s="13">
        <v>46261.15347222222</v>
      </c>
      <c r="R3285" t="inlineStr">
        <is>
          <t xml:space="preserve">2026-08 (Aug)</t>
        </is>
      </c>
      <c r="S3285">
        <f>IF(M3285="Not an error",0,IF(COUNTIFS($A$2:$A3285,$A3285,$D$2:$D3285,$D3285,$M$2:$M3285,"&lt;&gt;Not an error")=1,1,0))</f>
        <v>0</v>
      </c>
      <c r="T3285">
        <f>IF(M3285&lt;&gt;"Major",0,IF(COUNTIFS($A$2:$A3285,$A3285,$D$2:$D3285,$D3285,$M$2:$M3285,"Major")=1,1,0))</f>
        <v>0</v>
      </c>
      <c r="U3285">
        <f>IF(M3285&lt;&gt;"Minor",0,IF(COUNTIFS($A$2:$A3285,$A3285,$D$2:$D3285,$D3285,$M$2:$M3285,"Minor")=1,1,0))</f>
        <v>0</v>
      </c>
    </row>
    <row r="3286">
      <c r="A3286" t="inlineStr">
        <is>
          <t xml:space="preserve">9a175f97e92a638a5697307799ea3b8b8f419aac</t>
        </is>
      </c>
      <c r="B3286" t="inlineStr">
        <is>
          <t xml:space="preserve">The Miracle Heiress</t>
        </is>
      </c>
      <c r="C3286" t="inlineStr">
        <is>
          <t xml:space="preserve">Die Wundererbin</t>
        </is>
      </c>
      <c r="D3286" t="inlineStr">
        <is>
          <t xml:space="preserve">d1558cb4ee252bc7ffd148e9d414048b03b5251d</t>
        </is>
      </c>
      <c r="E3286" t="inlineStr">
        <is>
          <t xml:space="preserve">Episode 134: Runde Eins</t>
        </is>
      </c>
      <c r="F3286">
        <v>134</v>
      </c>
      <c r="G3286" t="inlineStr">
        <is>
          <t xml:space="preserve">0:42-0:58</t>
        </is>
      </c>
      <c r="H3286" t="inlineStr">
        <is>
          <t xml:space="preserve">Resolved</t>
        </is>
      </c>
      <c r="I3286" t="inlineStr">
        <is>
          <t xml:space="preserve">Remarks: [Script Error]
Line from script:
"â€žUnsere geschÃ¤tzte Jury besteht aus dem PrÃ¤sidenten des Modedesigner-Verbandes, dem Chefredakteur des Magazins â€šStil &amp; Zeitâ€˜ und, als unserem vierten Juror, dem PrÃ¤sidenten des Blackwell-Konzerns, Mister Harrison Blackwell.â€œ"
-----
Note (if required): Localization / logic issue. â€œStil &amp; Zeitâ€_x009d_ should be localized in English, and the line lists only three jurors while calling Harrison the fourth juror. Suggested: â€œUnsere geschÃ¤tzte Jury besteht aus dem PrÃ¤sidenten des Fashion Designers Association, dem Chefredakteur des Magazins â€˜Style &amp; Timeâ€™ und dem PrÃ¤sidenten der Blackwell Group, Mister Harrison Blackwell.â€_x009d_</t>
        </is>
      </c>
      <c r="J3286" t="inlineStr">
        <is>
          <t xml:space="preserve">VOA</t>
        </is>
      </c>
      <c r="K3286" t="inlineStr">
        <is>
          <t xml:space="preserve">Script Error</t>
        </is>
      </c>
      <c r="L3286" t="inlineStr">
        <is>
          <t xml:space="preserve">Script error</t>
        </is>
      </c>
      <c r="M3286" t="str">
        <f>IFERROR(IF(VLOOKUP(L3286,'Quantification'!$A:$B,2,FALSE)&amp;""="","Unclassified",VLOOKUP(L3286,'Quantification'!$A:$B,2,FALSE)),"Unclassified")</f>
        <v>Major</v>
      </c>
      <c r="N3286" t="inlineStr">
        <is>
          <t xml:space="preserve">con-khera.mirjam@pocketfm.com</t>
        </is>
      </c>
      <c r="O3286" t="inlineStr">
        <is>
          <t xml:space="preserve">Issues found in raw</t>
        </is>
      </c>
      <c r="P3286" t="str">
        <f>IF(OR(O3286="Issues found in master",O3286="Final master"),"Master",IF(OR(O3286="Ready for Master",O3286="Issues found in raw",O3286="Raw under QC",O3286="Issues resolved in raw"),"Raw","-"))</f>
        <v>Raw</v>
      </c>
      <c r="Q3286" s="13">
        <v>46261.15347222222</v>
      </c>
      <c r="R3286" t="inlineStr">
        <is>
          <t xml:space="preserve">2026-08 (Aug)</t>
        </is>
      </c>
      <c r="S3286">
        <f>IF(M3286="Not an error",0,IF(COUNTIFS($A$2:$A3286,$A3286,$D$2:$D3286,$D3286,$M$2:$M3286,"&lt;&gt;Not an error")=1,1,0))</f>
        <v>1</v>
      </c>
      <c r="T3286">
        <f>IF(M3286&lt;&gt;"Major",0,IF(COUNTIFS($A$2:$A3286,$A3286,$D$2:$D3286,$D3286,$M$2:$M3286,"Major")=1,1,0))</f>
        <v>1</v>
      </c>
      <c r="U3286">
        <f>IF(M3286&lt;&gt;"Minor",0,IF(COUNTIFS($A$2:$A3286,$A3286,$D$2:$D3286,$D3286,$M$2:$M3286,"Minor")=1,1,0))</f>
        <v>0</v>
      </c>
    </row>
    <row r="3287">
      <c r="A3287" t="inlineStr">
        <is>
          <t xml:space="preserve">9a175f97e92a638a5697307799ea3b8b8f419aac</t>
        </is>
      </c>
      <c r="B3287" t="inlineStr">
        <is>
          <t xml:space="preserve">The Miracle Heiress</t>
        </is>
      </c>
      <c r="C3287" t="inlineStr">
        <is>
          <t xml:space="preserve">Die Wundererbin</t>
        </is>
      </c>
      <c r="D3287" t="inlineStr">
        <is>
          <t xml:space="preserve">d1558cb4ee252bc7ffd148e9d414048b03b5251d</t>
        </is>
      </c>
      <c r="E3287" t="inlineStr">
        <is>
          <t xml:space="preserve">Episode 134: Runde Eins</t>
        </is>
      </c>
      <c r="F3287">
        <v>134</v>
      </c>
      <c r="G3287" t="inlineStr">
        <is>
          <t xml:space="preserve">3:39-3:43</t>
        </is>
      </c>
      <c r="H3287" t="inlineStr">
        <is>
          <t xml:space="preserve">Resolved</t>
        </is>
      </c>
      <c r="I3287" t="inlineStr">
        <is>
          <t xml:space="preserve">Der Chefredakteur von ‚Stil &amp; Zeit‘ beugte sich zu ihm herüber.</t>
        </is>
      </c>
      <c r="J3287" t="inlineStr">
        <is>
          <t xml:space="preserve">VOA</t>
        </is>
      </c>
      <c r="K3287" t="inlineStr">
        <is>
          <t xml:space="preserve">Script Error</t>
        </is>
      </c>
      <c r="L3287" t="inlineStr">
        <is>
          <t xml:space="preserve">Script error</t>
        </is>
      </c>
      <c r="M3287" t="str">
        <f>IFERROR(IF(VLOOKUP(L3287,'Quantification'!$A:$B,2,FALSE)&amp;""="","Unclassified",VLOOKUP(L3287,'Quantification'!$A:$B,2,FALSE)),"Unclassified")</f>
        <v>Major</v>
      </c>
      <c r="N3287" t="inlineStr">
        <is>
          <t xml:space="preserve">con-khera.mirjam@pocketfm.com</t>
        </is>
      </c>
      <c r="O3287" t="inlineStr">
        <is>
          <t xml:space="preserve">Issues found in raw</t>
        </is>
      </c>
      <c r="P3287" t="str">
        <f>IF(OR(O3287="Issues found in master",O3287="Final master"),"Master",IF(OR(O3287="Ready for Master",O3287="Issues found in raw",O3287="Raw under QC",O3287="Issues resolved in raw"),"Raw","-"))</f>
        <v>Raw</v>
      </c>
      <c r="Q3287" s="13">
        <v>46261.15347222222</v>
      </c>
      <c r="R3287" t="inlineStr">
        <is>
          <t xml:space="preserve">2026-08 (Aug)</t>
        </is>
      </c>
      <c r="S3287">
        <f>IF(M3287="Not an error",0,IF(COUNTIFS($A$2:$A3287,$A3287,$D$2:$D3287,$D3287,$M$2:$M3287,"&lt;&gt;Not an error")=1,1,0))</f>
        <v>0</v>
      </c>
      <c r="T3287">
        <f>IF(M3287&lt;&gt;"Major",0,IF(COUNTIFS($A$2:$A3287,$A3287,$D$2:$D3287,$D3287,$M$2:$M3287,"Major")=1,1,0))</f>
        <v>0</v>
      </c>
      <c r="U3287">
        <f>IF(M3287&lt;&gt;"Minor",0,IF(COUNTIFS($A$2:$A3287,$A3287,$D$2:$D3287,$D3287,$M$2:$M3287,"Minor")=1,1,0))</f>
        <v>0</v>
      </c>
    </row>
    <row r="3288">
      <c r="A3288" t="inlineStr">
        <is>
          <t xml:space="preserve">9a175f97e92a638a5697307799ea3b8b8f419aac</t>
        </is>
      </c>
      <c r="B3288" t="inlineStr">
        <is>
          <t xml:space="preserve">The Miracle Heiress</t>
        </is>
      </c>
      <c r="C3288" t="inlineStr">
        <is>
          <t xml:space="preserve">Die Wundererbin</t>
        </is>
      </c>
      <c r="D3288" t="inlineStr">
        <is>
          <t xml:space="preserve">d1558cb4ee252bc7ffd148e9d414048b03b5251d</t>
        </is>
      </c>
      <c r="E3288" t="inlineStr">
        <is>
          <t xml:space="preserve">Episode 134: Runde Eins</t>
        </is>
      </c>
      <c r="F3288">
        <v>134</v>
      </c>
      <c r="G3288" t="inlineStr">
        <is>
          <t xml:space="preserve">9:02-9:07</t>
        </is>
      </c>
      <c r="H3288" t="inlineStr">
        <is>
          <t xml:space="preserve">Resolved</t>
        </is>
      </c>
      <c r="I3288" t="inlineStr">
        <is>
          <t xml:space="preserve">Remarks: [Audio Quality]
Line from script:
"Ihre schiere Geschwindigkeit hatte die Aufmerksamkeit aller auf sich gezogen."
-----
Note (if required): There is an odd noise at the end of the line in the audio, sounding like an inhale.</t>
        </is>
      </c>
      <c r="J3288" t="inlineStr">
        <is>
          <t xml:space="preserve">VOA</t>
        </is>
      </c>
      <c r="K3288" t="inlineStr">
        <is>
          <t xml:space="preserve">Audio quality</t>
        </is>
      </c>
      <c r="L3288" t="inlineStr">
        <is>
          <t xml:space="preserve">Audio quality</t>
        </is>
      </c>
      <c r="M3288" t="str">
        <f>IFERROR(IF(VLOOKUP(L3288,'Quantification'!$A:$B,2,FALSE)&amp;""="","Unclassified",VLOOKUP(L3288,'Quantification'!$A:$B,2,FALSE)),"Unclassified")</f>
        <v>Major</v>
      </c>
      <c r="N3288" t="inlineStr">
        <is>
          <t xml:space="preserve">con-khera.mirjam@pocketfm.com</t>
        </is>
      </c>
      <c r="O3288" t="inlineStr">
        <is>
          <t xml:space="preserve">Issues found in raw</t>
        </is>
      </c>
      <c r="P3288" t="str">
        <f>IF(OR(O3288="Issues found in master",O3288="Final master"),"Master",IF(OR(O3288="Ready for Master",O3288="Issues found in raw",O3288="Raw under QC",O3288="Issues resolved in raw"),"Raw","-"))</f>
        <v>Raw</v>
      </c>
      <c r="Q3288" s="13">
        <v>46261.15347222222</v>
      </c>
      <c r="R3288" t="inlineStr">
        <is>
          <t xml:space="preserve">2026-08 (Aug)</t>
        </is>
      </c>
      <c r="S3288">
        <f>IF(M3288="Not an error",0,IF(COUNTIFS($A$2:$A3288,$A3288,$D$2:$D3288,$D3288,$M$2:$M3288,"&lt;&gt;Not an error")=1,1,0))</f>
        <v>0</v>
      </c>
      <c r="T3288">
        <f>IF(M3288&lt;&gt;"Major",0,IF(COUNTIFS($A$2:$A3288,$A3288,$D$2:$D3288,$D3288,$M$2:$M3288,"Major")=1,1,0))</f>
        <v>0</v>
      </c>
      <c r="U3288">
        <f>IF(M3288&lt;&gt;"Minor",0,IF(COUNTIFS($A$2:$A3288,$A3288,$D$2:$D3288,$D3288,$M$2:$M3288,"Minor")=1,1,0))</f>
        <v>0</v>
      </c>
    </row>
    <row r="3289">
      <c r="A3289" t="inlineStr">
        <is>
          <t xml:space="preserve">9a175f97e92a638a5697307799ea3b8b8f419aac</t>
        </is>
      </c>
      <c r="B3289" t="inlineStr">
        <is>
          <t xml:space="preserve">The Miracle Heiress</t>
        </is>
      </c>
      <c r="C3289" t="inlineStr">
        <is>
          <t xml:space="preserve">Die Wundererbin</t>
        </is>
      </c>
      <c r="D3289" t="inlineStr">
        <is>
          <t xml:space="preserve">2a48c2ba23fe400853e1b2dcbbab3b5dde862eac</t>
        </is>
      </c>
      <c r="E3289" t="inlineStr">
        <is>
          <t xml:space="preserve">Episode 135: Der Laufsteg</t>
        </is>
      </c>
      <c r="F3289">
        <v>135</v>
      </c>
      <c r="G3289" t="inlineStr">
        <is>
          <t xml:space="preserve">2:37-2:40</t>
        </is>
      </c>
      <c r="H3289" t="inlineStr">
        <is>
          <t xml:space="preserve">Ignore</t>
        </is>
      </c>
      <c r="I3289" t="inlineStr">
        <is>
          <t xml:space="preserve">Remarks: [Script Error]
Line from script:
"Aurora hatte ihre linke Hand benutzt."
-----
Note (if required): Drama / logic issue. The reaction feels exaggerated: Aurora briefly using her left hand is not dramatic enough on its own unless it has been clearly established that the hand is injured or unusable. Suggested: either clarify why using the left hand is surprising, or reduce the audience reaction.</t>
        </is>
      </c>
      <c r="J3289" t="inlineStr">
        <is>
          <t xml:space="preserve">VOA</t>
        </is>
      </c>
      <c r="K3289" t="inlineStr">
        <is>
          <t xml:space="preserve">Script Error</t>
        </is>
      </c>
      <c r="L3289" t="inlineStr">
        <is>
          <t xml:space="preserve">Script error</t>
        </is>
      </c>
      <c r="M3289" t="str">
        <f>IFERROR(IF(VLOOKUP(L3289,'Quantification'!$A:$B,2,FALSE)&amp;""="","Unclassified",VLOOKUP(L3289,'Quantification'!$A:$B,2,FALSE)),"Unclassified")</f>
        <v>Major</v>
      </c>
      <c r="N3289" t="inlineStr">
        <is>
          <t xml:space="preserve">con-khera.mirjam@pocketfm.com</t>
        </is>
      </c>
      <c r="O3289" t="inlineStr">
        <is>
          <t xml:space="preserve">Issues found in raw</t>
        </is>
      </c>
      <c r="P3289" t="str">
        <f>IF(OR(O3289="Issues found in master",O3289="Final master"),"Master",IF(OR(O3289="Ready for Master",O3289="Issues found in raw",O3289="Raw under QC",O3289="Issues resolved in raw"),"Raw","-"))</f>
        <v>Raw</v>
      </c>
      <c r="Q3289" s="13">
        <v>46261.15347222222</v>
      </c>
      <c r="R3289" t="inlineStr">
        <is>
          <t xml:space="preserve">2026-08 (Aug)</t>
        </is>
      </c>
      <c r="S3289">
        <f>IF(M3289="Not an error",0,IF(COUNTIFS($A$2:$A3289,$A3289,$D$2:$D3289,$D3289,$M$2:$M3289,"&lt;&gt;Not an error")=1,1,0))</f>
        <v>1</v>
      </c>
      <c r="T3289">
        <f>IF(M3289&lt;&gt;"Major",0,IF(COUNTIFS($A$2:$A3289,$A3289,$D$2:$D3289,$D3289,$M$2:$M3289,"Major")=1,1,0))</f>
        <v>1</v>
      </c>
      <c r="U3289">
        <f>IF(M3289&lt;&gt;"Minor",0,IF(COUNTIFS($A$2:$A3289,$A3289,$D$2:$D3289,$D3289,$M$2:$M3289,"Minor")=1,1,0))</f>
        <v>0</v>
      </c>
    </row>
    <row r="3290">
      <c r="A3290" t="inlineStr">
        <is>
          <t xml:space="preserve">9a175f97e92a638a5697307799ea3b8b8f419aac</t>
        </is>
      </c>
      <c r="B3290" t="inlineStr">
        <is>
          <t xml:space="preserve">The Miracle Heiress</t>
        </is>
      </c>
      <c r="C3290" t="inlineStr">
        <is>
          <t xml:space="preserve">Die Wundererbin</t>
        </is>
      </c>
      <c r="D3290" t="inlineStr">
        <is>
          <t xml:space="preserve">2a48c2ba23fe400853e1b2dcbbab3b5dde862eac</t>
        </is>
      </c>
      <c r="E3290" t="inlineStr">
        <is>
          <t xml:space="preserve">Episode 135: Der Laufsteg</t>
        </is>
      </c>
      <c r="F3290">
        <v>135</v>
      </c>
      <c r="G3290" t="inlineStr">
        <is>
          <t xml:space="preserve">2:40-2:59</t>
        </is>
      </c>
      <c r="H3290" t="inlineStr">
        <is>
          <t xml:space="preserve">Ignore</t>
        </is>
      </c>
      <c r="I3290" t="inlineStr">
        <is>
          <t xml:space="preserve">Remarks: [Script Error]
Line from script:
"„Hat sie dafür gerade ihre linke Hand benutzt?“, fragte jemand laut. „Aber ich habe sie vor einer Minute noch mit der rechten Hand arbeiten sehen!“ „Ich kann nicht glauben, wie sauber diese linkshändige Arbeit ist! Sie kann beidhändig so wunderschön sticken? Wie ist das möglich?“"
-----
Note (if required): Drama / logic issue. The audience reaction feels exaggerated. Simply switching from the right hand to the left hand is not surprising enough unless Aurora’s injury or ambidextrous skill has been clearly established as important. Suggested: either add setup explaining why this is impressive, or reduce the reactions.</t>
        </is>
      </c>
      <c r="J3290" t="inlineStr">
        <is>
          <t xml:space="preserve">VOA</t>
        </is>
      </c>
      <c r="K3290" t="inlineStr">
        <is>
          <t xml:space="preserve">Script Error</t>
        </is>
      </c>
      <c r="L3290" t="inlineStr">
        <is>
          <t xml:space="preserve">Script error</t>
        </is>
      </c>
      <c r="M3290" t="str">
        <f>IFERROR(IF(VLOOKUP(L3290,'Quantification'!$A:$B,2,FALSE)&amp;""="","Unclassified",VLOOKUP(L3290,'Quantification'!$A:$B,2,FALSE)),"Unclassified")</f>
        <v>Major</v>
      </c>
      <c r="N3290" t="inlineStr">
        <is>
          <t xml:space="preserve">con-khera.mirjam@pocketfm.com</t>
        </is>
      </c>
      <c r="O3290" t="inlineStr">
        <is>
          <t xml:space="preserve">Issues found in raw</t>
        </is>
      </c>
      <c r="P3290" t="str">
        <f>IF(OR(O3290="Issues found in master",O3290="Final master"),"Master",IF(OR(O3290="Ready for Master",O3290="Issues found in raw",O3290="Raw under QC",O3290="Issues resolved in raw"),"Raw","-"))</f>
        <v>Raw</v>
      </c>
      <c r="Q3290" s="13">
        <v>46261.15347222222</v>
      </c>
      <c r="R3290" t="inlineStr">
        <is>
          <t xml:space="preserve">2026-08 (Aug)</t>
        </is>
      </c>
      <c r="S3290">
        <f>IF(M3290="Not an error",0,IF(COUNTIFS($A$2:$A3290,$A3290,$D$2:$D3290,$D3290,$M$2:$M3290,"&lt;&gt;Not an error")=1,1,0))</f>
        <v>0</v>
      </c>
      <c r="T3290">
        <f>IF(M3290&lt;&gt;"Major",0,IF(COUNTIFS($A$2:$A3290,$A3290,$D$2:$D3290,$D3290,$M$2:$M3290,"Major")=1,1,0))</f>
        <v>0</v>
      </c>
      <c r="U3290">
        <f>IF(M3290&lt;&gt;"Minor",0,IF(COUNTIFS($A$2:$A3290,$A3290,$D$2:$D3290,$D3290,$M$2:$M3290,"Minor")=1,1,0))</f>
        <v>0</v>
      </c>
    </row>
    <row r="3291">
      <c r="A3291" t="inlineStr">
        <is>
          <t xml:space="preserve">9a175f97e92a638a5697307799ea3b8b8f419aac</t>
        </is>
      </c>
      <c r="B3291" t="inlineStr">
        <is>
          <t xml:space="preserve">The Miracle Heiress</t>
        </is>
      </c>
      <c r="C3291" t="inlineStr">
        <is>
          <t xml:space="preserve">Die Wundererbin</t>
        </is>
      </c>
      <c r="D3291" t="inlineStr">
        <is>
          <t xml:space="preserve">2a48c2ba23fe400853e1b2dcbbab3b5dde862eac</t>
        </is>
      </c>
      <c r="E3291" t="inlineStr">
        <is>
          <t xml:space="preserve">Episode 135: Der Laufsteg</t>
        </is>
      </c>
      <c r="F3291">
        <v>135</v>
      </c>
      <c r="G3291" t="inlineStr">
        <is>
          <t xml:space="preserve">4:35-4:40</t>
        </is>
      </c>
      <c r="H3291" t="inlineStr">
        <is>
          <t xml:space="preserve">Resolved</t>
        </is>
      </c>
      <c r="I3291" t="inlineStr">
        <is>
          <t xml:space="preserve">Remarks: [Script Error]
Line from script:
"Eine nach der anderen liefen die Models oder die Designerinnen selbst Ã¼ber den Laufsteg."
-----
Note (if required): Continuity / setting issue. There are no models in this setup, so the line should refer to the designers or their assistants. Suggested: â€œEine nach der anderen liefen die Designerinnen oder ihre Assistenten Ã¼ber den Laufsteg.â€_x009d_</t>
        </is>
      </c>
      <c r="J3291" t="inlineStr">
        <is>
          <t xml:space="preserve">VOA</t>
        </is>
      </c>
      <c r="K3291" t="inlineStr">
        <is>
          <t xml:space="preserve">Script Error</t>
        </is>
      </c>
      <c r="L3291" t="inlineStr">
        <is>
          <t xml:space="preserve">Script error</t>
        </is>
      </c>
      <c r="M3291" t="str">
        <f>IFERROR(IF(VLOOKUP(L3291,'Quantification'!$A:$B,2,FALSE)&amp;""="","Unclassified",VLOOKUP(L3291,'Quantification'!$A:$B,2,FALSE)),"Unclassified")</f>
        <v>Major</v>
      </c>
      <c r="N3291" t="inlineStr">
        <is>
          <t xml:space="preserve">con-khera.mirjam@pocketfm.com</t>
        </is>
      </c>
      <c r="O3291" t="inlineStr">
        <is>
          <t xml:space="preserve">Issues found in raw</t>
        </is>
      </c>
      <c r="P3291" t="str">
        <f>IF(OR(O3291="Issues found in master",O3291="Final master"),"Master",IF(OR(O3291="Ready for Master",O3291="Issues found in raw",O3291="Raw under QC",O3291="Issues resolved in raw"),"Raw","-"))</f>
        <v>Raw</v>
      </c>
      <c r="Q3291" s="13">
        <v>46261.15347222222</v>
      </c>
      <c r="R3291" t="inlineStr">
        <is>
          <t xml:space="preserve">2026-08 (Aug)</t>
        </is>
      </c>
      <c r="S3291">
        <f>IF(M3291="Not an error",0,IF(COUNTIFS($A$2:$A3291,$A3291,$D$2:$D3291,$D3291,$M$2:$M3291,"&lt;&gt;Not an error")=1,1,0))</f>
        <v>0</v>
      </c>
      <c r="T3291">
        <f>IF(M3291&lt;&gt;"Major",0,IF(COUNTIFS($A$2:$A3291,$A3291,$D$2:$D3291,$D3291,$M$2:$M3291,"Major")=1,1,0))</f>
        <v>0</v>
      </c>
      <c r="U3291">
        <f>IF(M3291&lt;&gt;"Minor",0,IF(COUNTIFS($A$2:$A3291,$A3291,$D$2:$D3291,$D3291,$M$2:$M3291,"Minor")=1,1,0))</f>
        <v>0</v>
      </c>
    </row>
    <row r="3292">
      <c r="A3292" t="inlineStr">
        <is>
          <t xml:space="preserve">9a175f97e92a638a5697307799ea3b8b8f419aac</t>
        </is>
      </c>
      <c r="B3292" t="inlineStr">
        <is>
          <t xml:space="preserve">The Miracle Heiress</t>
        </is>
      </c>
      <c r="C3292" t="inlineStr">
        <is>
          <t xml:space="preserve">Die Wundererbin</t>
        </is>
      </c>
      <c r="D3292" t="inlineStr">
        <is>
          <t xml:space="preserve">2a48c2ba23fe400853e1b2dcbbab3b5dde862eac</t>
        </is>
      </c>
      <c r="E3292" t="inlineStr">
        <is>
          <t xml:space="preserve">Episode 135: Der Laufsteg</t>
        </is>
      </c>
      <c r="F3292">
        <v>135</v>
      </c>
      <c r="G3292" t="inlineStr">
        <is>
          <t xml:space="preserve">6:51-6:58</t>
        </is>
      </c>
      <c r="H3292" t="inlineStr">
        <is>
          <t xml:space="preserve">Resolved</t>
        </is>
      </c>
      <c r="I3292" t="inlineStr">
        <is>
          <t xml:space="preserve">Remarks: [Script Error]
Line from script:
"Sie wusste nicht warum, aber allmÃ¤hlich fand sie, dass Aurora bei allem, was sie tat, gut aussah."
-----
Note (if required): Character continuity / wording issue. Lucy has admired Aurora from the beginning, so â€œshe didnâ€™t know whyâ€_x009d_ feels inaccurate and unnecessary. Suggested: â€œLucy fand einmal mehr, dass Aurora bei allem, was sie tat, beeindruckend wirkte.â€_x009d_</t>
        </is>
      </c>
      <c r="J3292" t="inlineStr">
        <is>
          <t xml:space="preserve">VOA</t>
        </is>
      </c>
      <c r="K3292" t="inlineStr">
        <is>
          <t xml:space="preserve">Script Error</t>
        </is>
      </c>
      <c r="L3292" t="inlineStr">
        <is>
          <t xml:space="preserve">Script error</t>
        </is>
      </c>
      <c r="M3292" t="str">
        <f>IFERROR(IF(VLOOKUP(L3292,'Quantification'!$A:$B,2,FALSE)&amp;""="","Unclassified",VLOOKUP(L3292,'Quantification'!$A:$B,2,FALSE)),"Unclassified")</f>
        <v>Major</v>
      </c>
      <c r="N3292" t="inlineStr">
        <is>
          <t xml:space="preserve">con-khera.mirjam@pocketfm.com</t>
        </is>
      </c>
      <c r="O3292" t="inlineStr">
        <is>
          <t xml:space="preserve">Issues found in raw</t>
        </is>
      </c>
      <c r="P3292" t="str">
        <f>IF(OR(O3292="Issues found in master",O3292="Final master"),"Master",IF(OR(O3292="Ready for Master",O3292="Issues found in raw",O3292="Raw under QC",O3292="Issues resolved in raw"),"Raw","-"))</f>
        <v>Raw</v>
      </c>
      <c r="Q3292" s="13">
        <v>46261.15347222222</v>
      </c>
      <c r="R3292" t="inlineStr">
        <is>
          <t xml:space="preserve">2026-08 (Aug)</t>
        </is>
      </c>
      <c r="S3292">
        <f>IF(M3292="Not an error",0,IF(COUNTIFS($A$2:$A3292,$A3292,$D$2:$D3292,$D3292,$M$2:$M3292,"&lt;&gt;Not an error")=1,1,0))</f>
        <v>0</v>
      </c>
      <c r="T3292">
        <f>IF(M3292&lt;&gt;"Major",0,IF(COUNTIFS($A$2:$A3292,$A3292,$D$2:$D3292,$D3292,$M$2:$M3292,"Major")=1,1,0))</f>
        <v>0</v>
      </c>
      <c r="U3292">
        <f>IF(M3292&lt;&gt;"Minor",0,IF(COUNTIFS($A$2:$A3292,$A3292,$D$2:$D3292,$D3292,$M$2:$M3292,"Minor")=1,1,0))</f>
        <v>0</v>
      </c>
    </row>
    <row r="3293">
      <c r="A3293" t="inlineStr">
        <is>
          <t xml:space="preserve">9a175f97e92a638a5697307799ea3b8b8f419aac</t>
        </is>
      </c>
      <c r="B3293" t="inlineStr">
        <is>
          <t xml:space="preserve">The Miracle Heiress</t>
        </is>
      </c>
      <c r="C3293" t="inlineStr">
        <is>
          <t xml:space="preserve">Die Wundererbin</t>
        </is>
      </c>
      <c r="D3293" t="inlineStr">
        <is>
          <t xml:space="preserve">2a48c2ba23fe400853e1b2dcbbab3b5dde862eac</t>
        </is>
      </c>
      <c r="E3293" t="inlineStr">
        <is>
          <t xml:space="preserve">Episode 135: Der Laufsteg</t>
        </is>
      </c>
      <c r="F3293">
        <v>135</v>
      </c>
      <c r="G3293" t="inlineStr">
        <is>
          <t xml:space="preserve">8:32-8:44</t>
        </is>
      </c>
      <c r="H3293" t="inlineStr">
        <is>
          <t xml:space="preserve">Resolved</t>
        </is>
      </c>
      <c r="I3293" t="inlineStr">
        <is>
          <t xml:space="preserve">Remarks: [Script Error]
Line from script:
"Die Frage, die sich alle stellten, war: Würde sich ihre harte Arbeit auszahlen? Und würde Harrison seiner eigenen Schwester die Punkte geben, die sie zum Sieg brauchte?"
-----
Note (if required): Redundant / unnecessary hook questions. The commentator-style questions are not needed here and feel slightly forced. Suggested: remove them or shorten the transition before the results.</t>
        </is>
      </c>
      <c r="J3293" t="inlineStr">
        <is>
          <t xml:space="preserve">VOA</t>
        </is>
      </c>
      <c r="K3293" t="inlineStr">
        <is>
          <t xml:space="preserve">Script Error</t>
        </is>
      </c>
      <c r="L3293" t="inlineStr">
        <is>
          <t xml:space="preserve">Script error</t>
        </is>
      </c>
      <c r="M3293" t="str">
        <f>IFERROR(IF(VLOOKUP(L3293,'Quantification'!$A:$B,2,FALSE)&amp;""="","Unclassified",VLOOKUP(L3293,'Quantification'!$A:$B,2,FALSE)),"Unclassified")</f>
        <v>Major</v>
      </c>
      <c r="N3293" t="inlineStr">
        <is>
          <t xml:space="preserve">con-khera.mirjam@pocketfm.com</t>
        </is>
      </c>
      <c r="O3293" t="inlineStr">
        <is>
          <t xml:space="preserve">Issues found in raw</t>
        </is>
      </c>
      <c r="P3293" t="str">
        <f>IF(OR(O3293="Issues found in master",O3293="Final master"),"Master",IF(OR(O3293="Ready for Master",O3293="Issues found in raw",O3293="Raw under QC",O3293="Issues resolved in raw"),"Raw","-"))</f>
        <v>Raw</v>
      </c>
      <c r="Q3293" s="13">
        <v>46261.15347222222</v>
      </c>
      <c r="R3293" t="inlineStr">
        <is>
          <t xml:space="preserve">2026-08 (Aug)</t>
        </is>
      </c>
      <c r="S3293">
        <f>IF(M3293="Not an error",0,IF(COUNTIFS($A$2:$A3293,$A3293,$D$2:$D3293,$D3293,$M$2:$M3293,"&lt;&gt;Not an error")=1,1,0))</f>
        <v>0</v>
      </c>
      <c r="T3293">
        <f>IF(M3293&lt;&gt;"Major",0,IF(COUNTIFS($A$2:$A3293,$A3293,$D$2:$D3293,$D3293,$M$2:$M3293,"Major")=1,1,0))</f>
        <v>0</v>
      </c>
      <c r="U3293">
        <f>IF(M3293&lt;&gt;"Minor",0,IF(COUNTIFS($A$2:$A3293,$A3293,$D$2:$D3293,$D3293,$M$2:$M3293,"Minor")=1,1,0))</f>
        <v>0</v>
      </c>
    </row>
    <row r="3294">
      <c r="A3294" t="inlineStr">
        <is>
          <t xml:space="preserve">9a175f97e92a638a5697307799ea3b8b8f419aac</t>
        </is>
      </c>
      <c r="B3294" t="inlineStr">
        <is>
          <t xml:space="preserve">The Miracle Heiress</t>
        </is>
      </c>
      <c r="C3294" t="inlineStr">
        <is>
          <t xml:space="preserve">Die Wundererbin</t>
        </is>
      </c>
      <c r="D3294" t="inlineStr">
        <is>
          <t xml:space="preserve">36213a3f86daafe371a5d4a3e4ab8935dde2cf3f</t>
        </is>
      </c>
      <c r="E3294" t="inlineStr">
        <is>
          <t xml:space="preserve">Episode 136: Auroras Hochzeitskleid</t>
        </is>
      </c>
      <c r="F3294">
        <v>136</v>
      </c>
      <c r="G3294" t="inlineStr">
        <is>
          <t xml:space="preserve">0:00-0:19</t>
        </is>
      </c>
      <c r="H3294" t="inlineStr">
        <is>
          <t xml:space="preserve">Resolved</t>
        </is>
      </c>
      <c r="I3294" t="inlineStr">
        <is>
          <t xml:space="preserve">Remarks: [Script Error]
Line from script:
"Der Wettbewerb war in vollem Gange und Harrison saß wie geplant in der Jury. Was er nicht erwartet hatte, war, Aurora nur als Assistentin arbeiten zu sehen. In Runde eins hatten die Juroren jeden Entwurf in der Luft zerrissen. Endlich war Nummer sechzehn an der Reihe."
-----
Note (if required): Redundant recap. This summarizes information already established in the previous episode and can be removed or shortened significantly before continuing with the current scene.</t>
        </is>
      </c>
      <c r="J3294" t="inlineStr">
        <is>
          <t xml:space="preserve">VOA</t>
        </is>
      </c>
      <c r="K3294" t="inlineStr">
        <is>
          <t xml:space="preserve">Script Error</t>
        </is>
      </c>
      <c r="L3294" t="inlineStr">
        <is>
          <t xml:space="preserve">Script error</t>
        </is>
      </c>
      <c r="M3294" t="str">
        <f>IFERROR(IF(VLOOKUP(L3294,'Quantification'!$A:$B,2,FALSE)&amp;""="","Unclassified",VLOOKUP(L3294,'Quantification'!$A:$B,2,FALSE)),"Unclassified")</f>
        <v>Major</v>
      </c>
      <c r="N3294" t="inlineStr">
        <is>
          <t xml:space="preserve">con-khera.mirjam@pocketfm.com</t>
        </is>
      </c>
      <c r="O3294" t="inlineStr">
        <is>
          <t xml:space="preserve">Issues found in raw</t>
        </is>
      </c>
      <c r="P3294" t="str">
        <f>IF(OR(O3294="Issues found in master",O3294="Final master"),"Master",IF(OR(O3294="Ready for Master",O3294="Issues found in raw",O3294="Raw under QC",O3294="Issues resolved in raw"),"Raw","-"))</f>
        <v>Raw</v>
      </c>
      <c r="Q3294" s="13">
        <v>46261.15347222222</v>
      </c>
      <c r="R3294" t="inlineStr">
        <is>
          <t xml:space="preserve">2026-08 (Aug)</t>
        </is>
      </c>
      <c r="S3294">
        <f>IF(M3294="Not an error",0,IF(COUNTIFS($A$2:$A3294,$A3294,$D$2:$D3294,$D3294,$M$2:$M3294,"&lt;&gt;Not an error")=1,1,0))</f>
        <v>1</v>
      </c>
      <c r="T3294">
        <f>IF(M3294&lt;&gt;"Major",0,IF(COUNTIFS($A$2:$A3294,$A3294,$D$2:$D3294,$D3294,$M$2:$M3294,"Major")=1,1,0))</f>
        <v>1</v>
      </c>
      <c r="U3294">
        <f>IF(M3294&lt;&gt;"Minor",0,IF(COUNTIFS($A$2:$A3294,$A3294,$D$2:$D3294,$D3294,$M$2:$M3294,"Minor")=1,1,0))</f>
        <v>0</v>
      </c>
    </row>
    <row r="3295">
      <c r="A3295" t="inlineStr">
        <is>
          <t xml:space="preserve">9a175f97e92a638a5697307799ea3b8b8f419aac</t>
        </is>
      </c>
      <c r="B3295" t="inlineStr">
        <is>
          <t xml:space="preserve">The Miracle Heiress</t>
        </is>
      </c>
      <c r="C3295" t="inlineStr">
        <is>
          <t xml:space="preserve">Die Wundererbin</t>
        </is>
      </c>
      <c r="D3295" t="inlineStr">
        <is>
          <t xml:space="preserve">36213a3f86daafe371a5d4a3e4ab8935dde2cf3f</t>
        </is>
      </c>
      <c r="E3295" t="inlineStr">
        <is>
          <t xml:space="preserve">Episode 136: Auroras Hochzeitskleid</t>
        </is>
      </c>
      <c r="F3295">
        <v>136</v>
      </c>
      <c r="G3295" t="inlineStr">
        <is>
          <t xml:space="preserve">5:14-5:26</t>
        </is>
      </c>
      <c r="H3295" t="inlineStr">
        <is>
          <t xml:space="preserve">Resolved</t>
        </is>
      </c>
      <c r="I3295" t="inlineStr">
        <is>
          <t xml:space="preserve">Remarks: [Script Error]
Line from script:
"Seine Schwester hatte nicht nur die Marke Cora aus dem Nichts aufgebaut, sie war eine Designerin von solchem Kaliber, dass sie hier als Assistentin arbeitete, nur um einer jÃ¼ngeren Kollegin zu helfen."
-----
Note (if required): Continuity / reveal issue. The connection between Aurora and the brand Cora has not been established yet; only her identity as the designer Queen Aria has been revealed. Suggested: â€œSeine Schwester war nicht nur die Designerin KÃ¶nigin Aria, sie war von solchem Kaliber, dass sie hier als Assistentin arbeitete, nur um einer jÃ¼ngeren Kollegin zu helfen.â€_x009d_</t>
        </is>
      </c>
      <c r="J3295" t="inlineStr">
        <is>
          <t xml:space="preserve">VOA</t>
        </is>
      </c>
      <c r="K3295" t="inlineStr">
        <is>
          <t xml:space="preserve">Script Error</t>
        </is>
      </c>
      <c r="L3295" t="inlineStr">
        <is>
          <t xml:space="preserve">Script error</t>
        </is>
      </c>
      <c r="M3295" t="str">
        <f>IFERROR(IF(VLOOKUP(L3295,'Quantification'!$A:$B,2,FALSE)&amp;""="","Unclassified",VLOOKUP(L3295,'Quantification'!$A:$B,2,FALSE)),"Unclassified")</f>
        <v>Major</v>
      </c>
      <c r="N3295" t="inlineStr">
        <is>
          <t xml:space="preserve">con-khera.mirjam@pocketfm.com</t>
        </is>
      </c>
      <c r="O3295" t="inlineStr">
        <is>
          <t xml:space="preserve">Issues found in raw</t>
        </is>
      </c>
      <c r="P3295" t="str">
        <f>IF(OR(O3295="Issues found in master",O3295="Final master"),"Master",IF(OR(O3295="Ready for Master",O3295="Issues found in raw",O3295="Raw under QC",O3295="Issues resolved in raw"),"Raw","-"))</f>
        <v>Raw</v>
      </c>
      <c r="Q3295" s="13">
        <v>46261.15347222222</v>
      </c>
      <c r="R3295" t="inlineStr">
        <is>
          <t xml:space="preserve">2026-08 (Aug)</t>
        </is>
      </c>
      <c r="S3295">
        <f>IF(M3295="Not an error",0,IF(COUNTIFS($A$2:$A3295,$A3295,$D$2:$D3295,$D3295,$M$2:$M3295,"&lt;&gt;Not an error")=1,1,0))</f>
        <v>0</v>
      </c>
      <c r="T3295">
        <f>IF(M3295&lt;&gt;"Major",0,IF(COUNTIFS($A$2:$A3295,$A3295,$D$2:$D3295,$D3295,$M$2:$M3295,"Major")=1,1,0))</f>
        <v>0</v>
      </c>
      <c r="U3295">
        <f>IF(M3295&lt;&gt;"Minor",0,IF(COUNTIFS($A$2:$A3295,$A3295,$D$2:$D3295,$D3295,$M$2:$M3295,"Minor")=1,1,0))</f>
        <v>0</v>
      </c>
    </row>
    <row r="3296">
      <c r="A3296" t="inlineStr">
        <is>
          <t xml:space="preserve">9a175f97e92a638a5697307799ea3b8b8f419aac</t>
        </is>
      </c>
      <c r="B3296" t="inlineStr">
        <is>
          <t xml:space="preserve">The Miracle Heiress</t>
        </is>
      </c>
      <c r="C3296" t="inlineStr">
        <is>
          <t xml:space="preserve">Die Wundererbin</t>
        </is>
      </c>
      <c r="D3296" t="inlineStr">
        <is>
          <t xml:space="preserve">36213a3f86daafe371a5d4a3e4ab8935dde2cf3f</t>
        </is>
      </c>
      <c r="E3296" t="inlineStr">
        <is>
          <t xml:space="preserve">Episode 136: Auroras Hochzeitskleid</t>
        </is>
      </c>
      <c r="F3296">
        <v>136</v>
      </c>
      <c r="G3296" t="inlineStr">
        <is>
          <t xml:space="preserve">10:28-10:36</t>
        </is>
      </c>
      <c r="H3296" t="inlineStr">
        <is>
          <t xml:space="preserve">Resolved</t>
        </is>
      </c>
      <c r="I3296" t="inlineStr">
        <is>
          <t xml:space="preserve">Remarks: [Script Error]
Line from script:
"Sie arbeitete so hart daran, sich bei ihrem Bruder wieder einzuschmeicheln, und jetzt riss er sich fÃ¼r Aurora ein Bein aus?"
-----
Note (if required): Continuity / wording issue. â€œWieder einzuschmeichelnâ€_x009d_ implies Nadja had lost Harrisonâ€™s favor and is trying to regain it, which has not been established. Suggested: â€œSie arbeitete so hart daran, sich bei ihrem Bruder einzuschmeicheln, und jetzt riss er sich fÃ¼r Aurora ein Bein aus?â€_x009d_</t>
        </is>
      </c>
      <c r="J3296" t="inlineStr">
        <is>
          <t xml:space="preserve">VOA</t>
        </is>
      </c>
      <c r="K3296" t="inlineStr">
        <is>
          <t xml:space="preserve">Script Error</t>
        </is>
      </c>
      <c r="L3296" t="inlineStr">
        <is>
          <t xml:space="preserve">Script error</t>
        </is>
      </c>
      <c r="M3296" t="str">
        <f>IFERROR(IF(VLOOKUP(L3296,'Quantification'!$A:$B,2,FALSE)&amp;""="","Unclassified",VLOOKUP(L3296,'Quantification'!$A:$B,2,FALSE)),"Unclassified")</f>
        <v>Major</v>
      </c>
      <c r="N3296" t="inlineStr">
        <is>
          <t xml:space="preserve">con-khera.mirjam@pocketfm.com</t>
        </is>
      </c>
      <c r="O3296" t="inlineStr">
        <is>
          <t xml:space="preserve">Issues found in raw</t>
        </is>
      </c>
      <c r="P3296" t="str">
        <f>IF(OR(O3296="Issues found in master",O3296="Final master"),"Master",IF(OR(O3296="Ready for Master",O3296="Issues found in raw",O3296="Raw under QC",O3296="Issues resolved in raw"),"Raw","-"))</f>
        <v>Raw</v>
      </c>
      <c r="Q3296" s="13">
        <v>46261.15347222222</v>
      </c>
      <c r="R3296" t="inlineStr">
        <is>
          <t xml:space="preserve">2026-08 (Aug)</t>
        </is>
      </c>
      <c r="S3296">
        <f>IF(M3296="Not an error",0,IF(COUNTIFS($A$2:$A3296,$A3296,$D$2:$D3296,$D3296,$M$2:$M3296,"&lt;&gt;Not an error")=1,1,0))</f>
        <v>0</v>
      </c>
      <c r="T3296">
        <f>IF(M3296&lt;&gt;"Major",0,IF(COUNTIFS($A$2:$A3296,$A3296,$D$2:$D3296,$D3296,$M$2:$M3296,"Major")=1,1,0))</f>
        <v>0</v>
      </c>
      <c r="U3296">
        <f>IF(M3296&lt;&gt;"Minor",0,IF(COUNTIFS($A$2:$A3296,$A3296,$D$2:$D3296,$D3296,$M$2:$M3296,"Minor")=1,1,0))</f>
        <v>0</v>
      </c>
    </row>
    <row r="3297">
      <c r="A3297" t="inlineStr">
        <is>
          <t xml:space="preserve">9a175f97e92a638a5697307799ea3b8b8f419aac</t>
        </is>
      </c>
      <c r="B3297" t="inlineStr">
        <is>
          <t xml:space="preserve">The Miracle Heiress</t>
        </is>
      </c>
      <c r="C3297" t="inlineStr">
        <is>
          <t xml:space="preserve">Die Wundererbin</t>
        </is>
      </c>
      <c r="D3297" t="inlineStr">
        <is>
          <t xml:space="preserve">36213a3f86daafe371a5d4a3e4ab8935dde2cf3f</t>
        </is>
      </c>
      <c r="E3297" t="inlineStr">
        <is>
          <t xml:space="preserve">Episode 136: Auroras Hochzeitskleid</t>
        </is>
      </c>
      <c r="F3297">
        <v>136</v>
      </c>
      <c r="G3297" t="inlineStr">
        <is>
          <t xml:space="preserve">12:23-12:26</t>
        </is>
      </c>
      <c r="H3297" t="inlineStr">
        <is>
          <t xml:space="preserve">Resolved</t>
        </is>
      </c>
      <c r="I3297" t="inlineStr">
        <is>
          <t xml:space="preserve">Remarks: [Script Error]
Line from script:
"Diesmal haben Sie vierzig Minuten Zeit."
-----
Note (if required): Continuity issue. The previous round was already forty minutes, so â€œthis timeâ€_x009d_ does not make sense unless the time limit has changed. Suggested: â€œSie haben wieder vierzig Minuten Zeit.â€_x009d_</t>
        </is>
      </c>
      <c r="J3297" t="inlineStr">
        <is>
          <t xml:space="preserve">VOA</t>
        </is>
      </c>
      <c r="K3297" t="inlineStr">
        <is>
          <t xml:space="preserve">Script Error</t>
        </is>
      </c>
      <c r="L3297" t="inlineStr">
        <is>
          <t xml:space="preserve">Script error</t>
        </is>
      </c>
      <c r="M3297" t="str">
        <f>IFERROR(IF(VLOOKUP(L3297,'Quantification'!$A:$B,2,FALSE)&amp;""="","Unclassified",VLOOKUP(L3297,'Quantification'!$A:$B,2,FALSE)),"Unclassified")</f>
        <v>Major</v>
      </c>
      <c r="N3297" t="inlineStr">
        <is>
          <t xml:space="preserve">con-khera.mirjam@pocketfm.com</t>
        </is>
      </c>
      <c r="O3297" t="inlineStr">
        <is>
          <t xml:space="preserve">Issues found in raw</t>
        </is>
      </c>
      <c r="P3297" t="str">
        <f>IF(OR(O3297="Issues found in master",O3297="Final master"),"Master",IF(OR(O3297="Ready for Master",O3297="Issues found in raw",O3297="Raw under QC",O3297="Issues resolved in raw"),"Raw","-"))</f>
        <v>Raw</v>
      </c>
      <c r="Q3297" s="13">
        <v>46261.15347222222</v>
      </c>
      <c r="R3297" t="inlineStr">
        <is>
          <t xml:space="preserve">2026-08 (Aug)</t>
        </is>
      </c>
      <c r="S3297">
        <f>IF(M3297="Not an error",0,IF(COUNTIFS($A$2:$A3297,$A3297,$D$2:$D3297,$D3297,$M$2:$M3297,"&lt;&gt;Not an error")=1,1,0))</f>
        <v>0</v>
      </c>
      <c r="T3297">
        <f>IF(M3297&lt;&gt;"Major",0,IF(COUNTIFS($A$2:$A3297,$A3297,$D$2:$D3297,$D3297,$M$2:$M3297,"Major")=1,1,0))</f>
        <v>0</v>
      </c>
      <c r="U3297">
        <f>IF(M3297&lt;&gt;"Minor",0,IF(COUNTIFS($A$2:$A3297,$A3297,$D$2:$D3297,$D3297,$M$2:$M3297,"Minor")=1,1,0))</f>
        <v>0</v>
      </c>
    </row>
    <row r="3298">
      <c r="A3298" t="inlineStr">
        <is>
          <t xml:space="preserve">9a175f97e92a638a5697307799ea3b8b8f419aac</t>
        </is>
      </c>
      <c r="B3298" t="inlineStr">
        <is>
          <t xml:space="preserve">The Miracle Heiress</t>
        </is>
      </c>
      <c r="C3298" t="inlineStr">
        <is>
          <t xml:space="preserve">Die Wundererbin</t>
        </is>
      </c>
      <c r="D3298" t="inlineStr">
        <is>
          <t xml:space="preserve">36213a3f86daafe371a5d4a3e4ab8935dde2cf3f</t>
        </is>
      </c>
      <c r="E3298" t="inlineStr">
        <is>
          <t xml:space="preserve">Episode 136: Auroras Hochzeitskleid</t>
        </is>
      </c>
      <c r="F3298">
        <v>136</v>
      </c>
      <c r="G3298" t="inlineStr">
        <is>
          <t xml:space="preserve">13:30-13:52</t>
        </is>
      </c>
      <c r="H3298" t="inlineStr">
        <is>
          <t xml:space="preserve">Resolved</t>
        </is>
      </c>
      <c r="I3298" t="inlineStr">
        <is>
          <t xml:space="preserve">Remarks: [Script Error]
Line from script:
"Die erste Runde war ein Triumph. Auroras atemberaubendes Kleid hatte die meisten Punkte eingebracht. Jetzt, in der zweiten Runde, standen sie vor der Herausforderung eines befleckten weißen Kleides. Es war Lucys Idee, es mit abstrakter Kunst für einen Vintage-Look zu retten, aber die Umsetzung schien eine monumentale Aufgabe zu sein."
-----
Note (if required): Redundant recap. This summarizes events already established earlier in the same episode and can be removed before continuing with the current round.</t>
        </is>
      </c>
      <c r="J3298" t="inlineStr">
        <is>
          <t xml:space="preserve">VOA</t>
        </is>
      </c>
      <c r="K3298" t="inlineStr">
        <is>
          <t xml:space="preserve">Script Error</t>
        </is>
      </c>
      <c r="L3298" t="inlineStr">
        <is>
          <t xml:space="preserve">Script error</t>
        </is>
      </c>
      <c r="M3298" t="str">
        <f>IFERROR(IF(VLOOKUP(L3298,'Quantification'!$A:$B,2,FALSE)&amp;""="","Unclassified",VLOOKUP(L3298,'Quantification'!$A:$B,2,FALSE)),"Unclassified")</f>
        <v>Major</v>
      </c>
      <c r="N3298" t="inlineStr">
        <is>
          <t xml:space="preserve">con-khera.mirjam@pocketfm.com</t>
        </is>
      </c>
      <c r="O3298" t="inlineStr">
        <is>
          <t xml:space="preserve">Issues found in raw</t>
        </is>
      </c>
      <c r="P3298" t="str">
        <f>IF(OR(O3298="Issues found in master",O3298="Final master"),"Master",IF(OR(O3298="Ready for Master",O3298="Issues found in raw",O3298="Raw under QC",O3298="Issues resolved in raw"),"Raw","-"))</f>
        <v>Raw</v>
      </c>
      <c r="Q3298" s="13">
        <v>46261.15347222222</v>
      </c>
      <c r="R3298" t="inlineStr">
        <is>
          <t xml:space="preserve">2026-08 (Aug)</t>
        </is>
      </c>
      <c r="S3298">
        <f>IF(M3298="Not an error",0,IF(COUNTIFS($A$2:$A3298,$A3298,$D$2:$D3298,$D3298,$M$2:$M3298,"&lt;&gt;Not an error")=1,1,0))</f>
        <v>0</v>
      </c>
      <c r="T3298">
        <f>IF(M3298&lt;&gt;"Major",0,IF(COUNTIFS($A$2:$A3298,$A3298,$D$2:$D3298,$D3298,$M$2:$M3298,"Major")=1,1,0))</f>
        <v>0</v>
      </c>
      <c r="U3298">
        <f>IF(M3298&lt;&gt;"Minor",0,IF(COUNTIFS($A$2:$A3298,$A3298,$D$2:$D3298,$D3298,$M$2:$M3298,"Minor")=1,1,0))</f>
        <v>0</v>
      </c>
    </row>
    <row r="3299">
      <c r="A3299" t="inlineStr">
        <is>
          <t xml:space="preserve">9a175f97e92a638a5697307799ea3b8b8f419aac</t>
        </is>
      </c>
      <c r="B3299" t="inlineStr">
        <is>
          <t xml:space="preserve">The Miracle Heiress</t>
        </is>
      </c>
      <c r="C3299" t="inlineStr">
        <is>
          <t xml:space="preserve">Die Wundererbin</t>
        </is>
      </c>
      <c r="D3299" t="inlineStr">
        <is>
          <t xml:space="preserve">82222f35f0c35946c9d0d13faa0e603ecdca18c8</t>
        </is>
      </c>
      <c r="E3299" t="inlineStr">
        <is>
          <t xml:space="preserve">Episode 137: Runde Zwei</t>
        </is>
      </c>
      <c r="F3299">
        <v>137</v>
      </c>
      <c r="G3299" t="inlineStr">
        <is>
          <t xml:space="preserve">3:23-3:28</t>
        </is>
      </c>
      <c r="H3299" t="inlineStr">
        <is>
          <t xml:space="preserve">Resolved</t>
        </is>
      </c>
      <c r="I3299" t="inlineStr">
        <is>
          <t xml:space="preserve">Remarks: [Script Error]
Line from script:
"â€žSo ein weiter Rock verdeckt die Schuhe und verleiht dem Ganzen eine wirklich elegante Silhouette.â€œ"
-----
Note (if required): Logic / dialogue issue. This seems to contradict the current adjustment: if Lucy is being advised to gather or lift the skirt, the point should be to reveal the shoes rather than hide them. Suggested: â€œWenn du den Rock leicht raffst, kommen die Schuhe besser zur Geltung und die Silhouette wirkt trotzdem elegant.â€_x009d_</t>
        </is>
      </c>
      <c r="J3299" t="inlineStr">
        <is>
          <t xml:space="preserve">VOA</t>
        </is>
      </c>
      <c r="K3299" t="inlineStr">
        <is>
          <t xml:space="preserve">Script Error</t>
        </is>
      </c>
      <c r="L3299" t="inlineStr">
        <is>
          <t xml:space="preserve">Script error</t>
        </is>
      </c>
      <c r="M3299" t="str">
        <f>IFERROR(IF(VLOOKUP(L3299,'Quantification'!$A:$B,2,FALSE)&amp;""="","Unclassified",VLOOKUP(L3299,'Quantification'!$A:$B,2,FALSE)),"Unclassified")</f>
        <v>Major</v>
      </c>
      <c r="N3299" t="inlineStr">
        <is>
          <t xml:space="preserve">con-khera.mirjam@pocketfm.com</t>
        </is>
      </c>
      <c r="O3299" t="inlineStr">
        <is>
          <t xml:space="preserve">Issues found in raw</t>
        </is>
      </c>
      <c r="P3299" t="str">
        <f>IF(OR(O3299="Issues found in master",O3299="Final master"),"Master",IF(OR(O3299="Ready for Master",O3299="Issues found in raw",O3299="Raw under QC",O3299="Issues resolved in raw"),"Raw","-"))</f>
        <v>Raw</v>
      </c>
      <c r="Q3299" s="13">
        <v>46261.15347222222</v>
      </c>
      <c r="R3299" t="inlineStr">
        <is>
          <t xml:space="preserve">2026-08 (Aug)</t>
        </is>
      </c>
      <c r="S3299">
        <f>IF(M3299="Not an error",0,IF(COUNTIFS($A$2:$A3299,$A3299,$D$2:$D3299,$D3299,$M$2:$M3299,"&lt;&gt;Not an error")=1,1,0))</f>
        <v>1</v>
      </c>
      <c r="T3299">
        <f>IF(M3299&lt;&gt;"Major",0,IF(COUNTIFS($A$2:$A3299,$A3299,$D$2:$D3299,$D3299,$M$2:$M3299,"Major")=1,1,0))</f>
        <v>1</v>
      </c>
      <c r="U3299">
        <f>IF(M3299&lt;&gt;"Minor",0,IF(COUNTIFS($A$2:$A3299,$A3299,$D$2:$D3299,$D3299,$M$2:$M3299,"Minor")=1,1,0))</f>
        <v>0</v>
      </c>
    </row>
    <row r="3300">
      <c r="A3300" t="inlineStr">
        <is>
          <t xml:space="preserve">9a175f97e92a638a5697307799ea3b8b8f419aac</t>
        </is>
      </c>
      <c r="B3300" t="inlineStr">
        <is>
          <t xml:space="preserve">The Miracle Heiress</t>
        </is>
      </c>
      <c r="C3300" t="inlineStr">
        <is>
          <t xml:space="preserve">Die Wundererbin</t>
        </is>
      </c>
      <c r="D3300" t="inlineStr">
        <is>
          <t xml:space="preserve">3e1fd09a35984e1d3454362a6dbd7f0c63e624f2</t>
        </is>
      </c>
      <c r="E3300" t="inlineStr">
        <is>
          <t xml:space="preserve">Episode 138: Lucy Und Aurora Haben Gewonnen</t>
        </is>
      </c>
      <c r="F3300">
        <v>138</v>
      </c>
      <c r="G3300" t="inlineStr">
        <is>
          <t xml:space="preserve">00:00-0:32</t>
        </is>
      </c>
      <c r="H3300" t="inlineStr">
        <is>
          <t xml:space="preserve">Resolved</t>
        </is>
      </c>
      <c r="I3300" t="inlineStr">
        <is>
          <t xml:space="preserve">Remarks: [Script Error]
Line from script:
"Für die zweite Runde trat Jessica in einem Kleid auf, das einfach nicht zu überzeugen wusste. Das kräftige Blumenmuster war zwar ein Blickfang, aber der Rest des Schnitts wirkte so schlicht, dass es unvollständig schien, fast wie ein erster Entwurf. Es ist die Art von Kleid, die sich nur schwer tragen lässt. Es braucht entweder einen ganz bestimmten Anlass oder eine Person mit einer so markanten Ausstrahlung, dass sie das Design zur Geltung bringen kann. An Jessica jedoch ging dieses Potenzial verloren."
-----
Note (if required): Redundant recap. This summarizes Jessica’s second-round design again and is not necessary before continuing with the current scene. It can be removed or shortened significantly.</t>
        </is>
      </c>
      <c r="J3300" t="inlineStr">
        <is>
          <t xml:space="preserve">VOA</t>
        </is>
      </c>
      <c r="K3300" t="inlineStr">
        <is>
          <t xml:space="preserve">Script Error</t>
        </is>
      </c>
      <c r="L3300" t="inlineStr">
        <is>
          <t xml:space="preserve">Script error</t>
        </is>
      </c>
      <c r="M3300" t="str">
        <f>IFERROR(IF(VLOOKUP(L3300,'Quantification'!$A:$B,2,FALSE)&amp;""="","Unclassified",VLOOKUP(L3300,'Quantification'!$A:$B,2,FALSE)),"Unclassified")</f>
        <v>Major</v>
      </c>
      <c r="N3300" t="inlineStr">
        <is>
          <t xml:space="preserve">con-khera.mirjam@pocketfm.com</t>
        </is>
      </c>
      <c r="O3300" t="inlineStr">
        <is>
          <t xml:space="preserve">Issues found in raw</t>
        </is>
      </c>
      <c r="P3300" t="str">
        <f>IF(OR(O3300="Issues found in master",O3300="Final master"),"Master",IF(OR(O3300="Ready for Master",O3300="Issues found in raw",O3300="Raw under QC",O3300="Issues resolved in raw"),"Raw","-"))</f>
        <v>Raw</v>
      </c>
      <c r="Q3300" s="13">
        <v>46261.15347222222</v>
      </c>
      <c r="R3300" t="inlineStr">
        <is>
          <t xml:space="preserve">2026-08 (Aug)</t>
        </is>
      </c>
      <c r="S3300">
        <f>IF(M3300="Not an error",0,IF(COUNTIFS($A$2:$A3300,$A3300,$D$2:$D3300,$D3300,$M$2:$M3300,"&lt;&gt;Not an error")=1,1,0))</f>
        <v>1</v>
      </c>
      <c r="T3300">
        <f>IF(M3300&lt;&gt;"Major",0,IF(COUNTIFS($A$2:$A3300,$A3300,$D$2:$D3300,$D3300,$M$2:$M3300,"Major")=1,1,0))</f>
        <v>1</v>
      </c>
      <c r="U3300">
        <f>IF(M3300&lt;&gt;"Minor",0,IF(COUNTIFS($A$2:$A3300,$A3300,$D$2:$D3300,$D3300,$M$2:$M3300,"Minor")=1,1,0))</f>
        <v>0</v>
      </c>
    </row>
    <row r="3301">
      <c r="A3301" t="inlineStr">
        <is>
          <t xml:space="preserve">9a175f97e92a638a5697307799ea3b8b8f419aac</t>
        </is>
      </c>
      <c r="B3301" t="inlineStr">
        <is>
          <t xml:space="preserve">The Miracle Heiress</t>
        </is>
      </c>
      <c r="C3301" t="inlineStr">
        <is>
          <t xml:space="preserve">Die Wundererbin</t>
        </is>
      </c>
      <c r="D3301" t="inlineStr">
        <is>
          <t xml:space="preserve">3e1fd09a35984e1d3454362a6dbd7f0c63e624f2</t>
        </is>
      </c>
      <c r="E3301" t="inlineStr">
        <is>
          <t xml:space="preserve">Episode 138: Lucy Und Aurora Haben Gewonnen</t>
        </is>
      </c>
      <c r="F3301">
        <v>138</v>
      </c>
      <c r="G3301" t="inlineStr">
        <is>
          <t xml:space="preserve">4:41-5:22</t>
        </is>
      </c>
      <c r="H3301" t="inlineStr">
        <is>
          <t xml:space="preserve">Ignore</t>
        </is>
      </c>
      <c r="I3301" t="inlineStr">
        <is>
          <t xml:space="preserve">Remarks: [Script Error]
Line from script:
"Währenddessen stand Jessica unter Schock. Sie war der Meinung, eine gute Leistung erbracht zu haben, es aber nicht einmal unter die ersten drei geschafft. Sie sank an einem leeren Tisch auf einen Stuhl, während ihre Gedanken rasten und sie sich überlegte, wie sie ihren Eltern die Nachricht überbringen sollte. Sie hatte ihnen versprochen, dass sie es schaffen würde. „Mein Stück war einfach nicht gut genug“, murmelte Designerin Nummer Neun geschlagen. „Sie können mein Gehalt kürzen, wenn Sie wollen.“ Jessica verfluchte sie innerlich, sagte aber kein Wort. Ihre Gedanken kreisten bereits darum, eine Erklärung für ihr Versagen zu Hause zu finden."
-----
Note (if required): Continuity / character role issue. In the previous episode, Jessica was introduced only as the assistant of designer number nine, not as the designer herself. This section makes her failure and responsibility unclear, since designer number nine is the contestant. Suggested: clarify Jessica’s role in the failed entry or shift the focus to designer number nine.</t>
        </is>
      </c>
      <c r="J3301" t="inlineStr">
        <is>
          <t xml:space="preserve">VOA</t>
        </is>
      </c>
      <c r="K3301" t="inlineStr">
        <is>
          <t xml:space="preserve">Script Error</t>
        </is>
      </c>
      <c r="L3301" t="inlineStr">
        <is>
          <t xml:space="preserve">Script error</t>
        </is>
      </c>
      <c r="M3301" t="str">
        <f>IFERROR(IF(VLOOKUP(L3301,'Quantification'!$A:$B,2,FALSE)&amp;""="","Unclassified",VLOOKUP(L3301,'Quantification'!$A:$B,2,FALSE)),"Unclassified")</f>
        <v>Major</v>
      </c>
      <c r="N3301" t="inlineStr">
        <is>
          <t xml:space="preserve">con-khera.mirjam@pocketfm.com</t>
        </is>
      </c>
      <c r="O3301" t="inlineStr">
        <is>
          <t xml:space="preserve">Issues found in raw</t>
        </is>
      </c>
      <c r="P3301" t="str">
        <f>IF(OR(O3301="Issues found in master",O3301="Final master"),"Master",IF(OR(O3301="Ready for Master",O3301="Issues found in raw",O3301="Raw under QC",O3301="Issues resolved in raw"),"Raw","-"))</f>
        <v>Raw</v>
      </c>
      <c r="Q3301" s="13">
        <v>46261.15347222222</v>
      </c>
      <c r="R3301" t="inlineStr">
        <is>
          <t xml:space="preserve">2026-08 (Aug)</t>
        </is>
      </c>
      <c r="S3301">
        <f>IF(M3301="Not an error",0,IF(COUNTIFS($A$2:$A3301,$A3301,$D$2:$D3301,$D3301,$M$2:$M3301,"&lt;&gt;Not an error")=1,1,0))</f>
        <v>0</v>
      </c>
      <c r="T3301">
        <f>IF(M3301&lt;&gt;"Major",0,IF(COUNTIFS($A$2:$A3301,$A3301,$D$2:$D3301,$D3301,$M$2:$M3301,"Major")=1,1,0))</f>
        <v>0</v>
      </c>
      <c r="U3301">
        <f>IF(M3301&lt;&gt;"Minor",0,IF(COUNTIFS($A$2:$A3301,$A3301,$D$2:$D3301,$D3301,$M$2:$M3301,"Minor")=1,1,0))</f>
        <v>0</v>
      </c>
    </row>
    <row r="3302">
      <c r="A3302" t="inlineStr">
        <is>
          <t xml:space="preserve">9a175f97e92a638a5697307799ea3b8b8f419aac</t>
        </is>
      </c>
      <c r="B3302" t="inlineStr">
        <is>
          <t xml:space="preserve">The Miracle Heiress</t>
        </is>
      </c>
      <c r="C3302" t="inlineStr">
        <is>
          <t xml:space="preserve">Die Wundererbin</t>
        </is>
      </c>
      <c r="D3302" t="inlineStr">
        <is>
          <t xml:space="preserve">c333a286f8d2d508b261c780fd7428c9aad07283</t>
        </is>
      </c>
      <c r="E3302" t="inlineStr">
        <is>
          <t xml:space="preserve">Episode 139: Akzeptanz Und Sieg</t>
        </is>
      </c>
      <c r="F3302">
        <v>139</v>
      </c>
      <c r="G3302" t="inlineStr">
        <is>
          <t xml:space="preserve">0:00-0:07</t>
        </is>
      </c>
      <c r="H3302" t="inlineStr">
        <is>
          <t xml:space="preserve">Resolved</t>
        </is>
      </c>
      <c r="I3302" t="inlineStr">
        <is>
          <t xml:space="preserve">Remarks: [Mispronunciation]
Line from script:
"Summer, die eine Prothese am linken Bein trug, wurde Lucy und Aurora als Model zugewiesen."
-----
Note (if required): Aurora is pronounced slightly incorrectly in the audio.</t>
        </is>
      </c>
      <c r="J3302" t="inlineStr">
        <is>
          <t xml:space="preserve">VOA</t>
        </is>
      </c>
      <c r="K3302" t="inlineStr">
        <is>
          <t xml:space="preserve">Mispronunciation</t>
        </is>
      </c>
      <c r="L3302" t="inlineStr">
        <is>
          <t xml:space="preserve">Mispronunciation</t>
        </is>
      </c>
      <c r="M3302" t="str">
        <f>IFERROR(IF(VLOOKUP(L3302,'Quantification'!$A:$B,2,FALSE)&amp;""="","Unclassified",VLOOKUP(L3302,'Quantification'!$A:$B,2,FALSE)),"Unclassified")</f>
        <v>Major</v>
      </c>
      <c r="N3302" t="inlineStr">
        <is>
          <t xml:space="preserve">con-khera.mirjam@pocketfm.com</t>
        </is>
      </c>
      <c r="O3302" t="inlineStr">
        <is>
          <t xml:space="preserve">Issues found in raw</t>
        </is>
      </c>
      <c r="P3302" t="str">
        <f>IF(OR(O3302="Issues found in master",O3302="Final master"),"Master",IF(OR(O3302="Ready for Master",O3302="Issues found in raw",O3302="Raw under QC",O3302="Issues resolved in raw"),"Raw","-"))</f>
        <v>Raw</v>
      </c>
      <c r="Q3302" s="13">
        <v>46261.15347222222</v>
      </c>
      <c r="R3302" t="inlineStr">
        <is>
          <t xml:space="preserve">2026-08 (Aug)</t>
        </is>
      </c>
      <c r="S3302">
        <f>IF(M3302="Not an error",0,IF(COUNTIFS($A$2:$A3302,$A3302,$D$2:$D3302,$D3302,$M$2:$M3302,"&lt;&gt;Not an error")=1,1,0))</f>
        <v>1</v>
      </c>
      <c r="T3302">
        <f>IF(M3302&lt;&gt;"Major",0,IF(COUNTIFS($A$2:$A3302,$A3302,$D$2:$D3302,$D3302,$M$2:$M3302,"Major")=1,1,0))</f>
        <v>1</v>
      </c>
      <c r="U3302">
        <f>IF(M3302&lt;&gt;"Minor",0,IF(COUNTIFS($A$2:$A3302,$A3302,$D$2:$D3302,$D3302,$M$2:$M3302,"Minor")=1,1,0))</f>
        <v>0</v>
      </c>
    </row>
    <row r="3303">
      <c r="A3303" t="inlineStr">
        <is>
          <t xml:space="preserve">9a175f97e92a638a5697307799ea3b8b8f419aac</t>
        </is>
      </c>
      <c r="B3303" t="inlineStr">
        <is>
          <t xml:space="preserve">The Miracle Heiress</t>
        </is>
      </c>
      <c r="C3303" t="inlineStr">
        <is>
          <t xml:space="preserve">Die Wundererbin</t>
        </is>
      </c>
      <c r="D3303" t="inlineStr">
        <is>
          <t xml:space="preserve">c333a286f8d2d508b261c780fd7428c9aad07283</t>
        </is>
      </c>
      <c r="E3303" t="inlineStr">
        <is>
          <t xml:space="preserve">Episode 139: Akzeptanz Und Sieg</t>
        </is>
      </c>
      <c r="F3303">
        <v>139</v>
      </c>
      <c r="G3303" t="inlineStr">
        <is>
          <t xml:space="preserve">4:25-4:29</t>
        </is>
      </c>
      <c r="H3303" t="inlineStr">
        <is>
          <t xml:space="preserve">Resolved</t>
        </is>
      </c>
      <c r="I3303" t="inlineStr">
        <is>
          <t xml:space="preserve">Remarks: [Script Error]
Line from script:
"Hallo, ich bin der stellvertretende GeschÃ¤ftsfÃ¼hrer von Zeitgeist Mode."
-----
Note (if required): Localization issue. Company names should remain localized in English. Suggested: â€œHallo, ich bin der stellvertretende GeschÃ¤ftsfÃ¼hrer von Zeitgeist Fashion.â€_x009d_</t>
        </is>
      </c>
      <c r="J3303" t="inlineStr">
        <is>
          <t xml:space="preserve">VOA</t>
        </is>
      </c>
      <c r="K3303" t="inlineStr">
        <is>
          <t xml:space="preserve">Script Error</t>
        </is>
      </c>
      <c r="L3303" t="inlineStr">
        <is>
          <t xml:space="preserve">Script error</t>
        </is>
      </c>
      <c r="M3303" t="str">
        <f>IFERROR(IF(VLOOKUP(L3303,'Quantification'!$A:$B,2,FALSE)&amp;""="","Unclassified",VLOOKUP(L3303,'Quantification'!$A:$B,2,FALSE)),"Unclassified")</f>
        <v>Major</v>
      </c>
      <c r="N3303" t="inlineStr">
        <is>
          <t xml:space="preserve">con-khera.mirjam@pocketfm.com</t>
        </is>
      </c>
      <c r="O3303" t="inlineStr">
        <is>
          <t xml:space="preserve">Issues found in raw</t>
        </is>
      </c>
      <c r="P3303" t="str">
        <f>IF(OR(O3303="Issues found in master",O3303="Final master"),"Master",IF(OR(O3303="Ready for Master",O3303="Issues found in raw",O3303="Raw under QC",O3303="Issues resolved in raw"),"Raw","-"))</f>
        <v>Raw</v>
      </c>
      <c r="Q3303" s="13">
        <v>46261.15347222222</v>
      </c>
      <c r="R3303" t="inlineStr">
        <is>
          <t xml:space="preserve">2026-08 (Aug)</t>
        </is>
      </c>
      <c r="S3303">
        <f>IF(M3303="Not an error",0,IF(COUNTIFS($A$2:$A3303,$A3303,$D$2:$D3303,$D3303,$M$2:$M3303,"&lt;&gt;Not an error")=1,1,0))</f>
        <v>0</v>
      </c>
      <c r="T3303">
        <f>IF(M3303&lt;&gt;"Major",0,IF(COUNTIFS($A$2:$A3303,$A3303,$D$2:$D3303,$D3303,$M$2:$M3303,"Major")=1,1,0))</f>
        <v>0</v>
      </c>
      <c r="U3303">
        <f>IF(M3303&lt;&gt;"Minor",0,IF(COUNTIFS($A$2:$A3303,$A3303,$D$2:$D3303,$D3303,$M$2:$M3303,"Minor")=1,1,0))</f>
        <v>0</v>
      </c>
    </row>
    <row r="3304">
      <c r="A3304" t="inlineStr">
        <is>
          <t xml:space="preserve">9a175f97e92a638a5697307799ea3b8b8f419aac</t>
        </is>
      </c>
      <c r="B3304" t="inlineStr">
        <is>
          <t xml:space="preserve">The Miracle Heiress</t>
        </is>
      </c>
      <c r="C3304" t="inlineStr">
        <is>
          <t xml:space="preserve">Die Wundererbin</t>
        </is>
      </c>
      <c r="D3304" t="inlineStr">
        <is>
          <t xml:space="preserve">c333a286f8d2d508b261c780fd7428c9aad07283</t>
        </is>
      </c>
      <c r="E3304" t="inlineStr">
        <is>
          <t xml:space="preserve">Episode 139: Akzeptanz Und Sieg</t>
        </is>
      </c>
      <c r="F3304">
        <v>139</v>
      </c>
      <c r="G3304" t="inlineStr">
        <is>
          <t xml:space="preserve">4:56-5:00</t>
        </is>
      </c>
      <c r="H3304" t="inlineStr">
        <is>
          <t xml:space="preserve">Resolved</t>
        </is>
      </c>
      <c r="I3304" t="inlineStr">
        <is>
          <t xml:space="preserve">Remarks: [Script Error]
Line from script:
"Aber der Mann von Zeitgeist Mode gab nicht auf."
-----
Note (if required): Localization issue. Company names should remain localized in English. Suggested: â€œAber der Mann von Zeitgeist Fashion gab nicht auf.â€_x009d_</t>
        </is>
      </c>
      <c r="J3304" t="inlineStr">
        <is>
          <t xml:space="preserve">VOA</t>
        </is>
      </c>
      <c r="K3304" t="inlineStr">
        <is>
          <t xml:space="preserve">Script Error</t>
        </is>
      </c>
      <c r="L3304" t="inlineStr">
        <is>
          <t xml:space="preserve">Script error</t>
        </is>
      </c>
      <c r="M3304" t="str">
        <f>IFERROR(IF(VLOOKUP(L3304,'Quantification'!$A:$B,2,FALSE)&amp;""="","Unclassified",VLOOKUP(L3304,'Quantification'!$A:$B,2,FALSE)),"Unclassified")</f>
        <v>Major</v>
      </c>
      <c r="N3304" t="inlineStr">
        <is>
          <t xml:space="preserve">con-khera.mirjam@pocketfm.com</t>
        </is>
      </c>
      <c r="O3304" t="inlineStr">
        <is>
          <t xml:space="preserve">Issues found in raw</t>
        </is>
      </c>
      <c r="P3304" t="str">
        <f>IF(OR(O3304="Issues found in master",O3304="Final master"),"Master",IF(OR(O3304="Ready for Master",O3304="Issues found in raw",O3304="Raw under QC",O3304="Issues resolved in raw"),"Raw","-"))</f>
        <v>Raw</v>
      </c>
      <c r="Q3304" s="13">
        <v>46261.15347222222</v>
      </c>
      <c r="R3304" t="inlineStr">
        <is>
          <t xml:space="preserve">2026-08 (Aug)</t>
        </is>
      </c>
      <c r="S3304">
        <f>IF(M3304="Not an error",0,IF(COUNTIFS($A$2:$A3304,$A3304,$D$2:$D3304,$D3304,$M$2:$M3304,"&lt;&gt;Not an error")=1,1,0))</f>
        <v>0</v>
      </c>
      <c r="T3304">
        <f>IF(M3304&lt;&gt;"Major",0,IF(COUNTIFS($A$2:$A3304,$A3304,$D$2:$D3304,$D3304,$M$2:$M3304,"Major")=1,1,0))</f>
        <v>0</v>
      </c>
      <c r="U3304">
        <f>IF(M3304&lt;&gt;"Minor",0,IF(COUNTIFS($A$2:$A3304,$A3304,$D$2:$D3304,$D3304,$M$2:$M3304,"Minor")=1,1,0))</f>
        <v>0</v>
      </c>
    </row>
    <row r="3305">
      <c r="A3305" t="inlineStr">
        <is>
          <t xml:space="preserve">9a175f97e92a638a5697307799ea3b8b8f419aac</t>
        </is>
      </c>
      <c r="B3305" t="inlineStr">
        <is>
          <t xml:space="preserve">The Miracle Heiress</t>
        </is>
      </c>
      <c r="C3305" t="inlineStr">
        <is>
          <t xml:space="preserve">Die Wundererbin</t>
        </is>
      </c>
      <c r="D3305" t="inlineStr">
        <is>
          <t xml:space="preserve">c333a286f8d2d508b261c780fd7428c9aad07283</t>
        </is>
      </c>
      <c r="E3305" t="inlineStr">
        <is>
          <t xml:space="preserve">Episode 139: Akzeptanz Und Sieg</t>
        </is>
      </c>
      <c r="F3305">
        <v>139</v>
      </c>
      <c r="G3305" t="inlineStr">
        <is>
          <t xml:space="preserve">6:28-6:33</t>
        </is>
      </c>
      <c r="H3305" t="inlineStr">
        <is>
          <t xml:space="preserve">Resolved</t>
        </is>
      </c>
      <c r="I3305" t="inlineStr">
        <is>
          <t xml:space="preserve">Remarks: [Script Error]
Line from script:
"â€žGnÃ¤dige Frau, wir haben die zwanzig SchlÃ¤ger von letzter Nacht gefasst."
-----
Note (if required): Address / tone issue. â€œGnÃ¤dige Frauâ€_x009d_ sounds outdated and overly formal, especially if repeated. Suggested: â€œWir haben die zwanzig SchlÃ¤ger von letzter Nacht gefasst.â€_x009d_</t>
        </is>
      </c>
      <c r="J3305" t="inlineStr">
        <is>
          <t xml:space="preserve">VOA</t>
        </is>
      </c>
      <c r="K3305" t="inlineStr">
        <is>
          <t xml:space="preserve">Script Error</t>
        </is>
      </c>
      <c r="L3305" t="inlineStr">
        <is>
          <t xml:space="preserve">Script error</t>
        </is>
      </c>
      <c r="M3305" t="str">
        <f>IFERROR(IF(VLOOKUP(L3305,'Quantification'!$A:$B,2,FALSE)&amp;""="","Unclassified",VLOOKUP(L3305,'Quantification'!$A:$B,2,FALSE)),"Unclassified")</f>
        <v>Major</v>
      </c>
      <c r="N3305" t="inlineStr">
        <is>
          <t xml:space="preserve">con-khera.mirjam@pocketfm.com</t>
        </is>
      </c>
      <c r="O3305" t="inlineStr">
        <is>
          <t xml:space="preserve">Issues found in raw</t>
        </is>
      </c>
      <c r="P3305" t="str">
        <f>IF(OR(O3305="Issues found in master",O3305="Final master"),"Master",IF(OR(O3305="Ready for Master",O3305="Issues found in raw",O3305="Raw under QC",O3305="Issues resolved in raw"),"Raw","-"))</f>
        <v>Raw</v>
      </c>
      <c r="Q3305" s="13">
        <v>46261.15347222222</v>
      </c>
      <c r="R3305" t="inlineStr">
        <is>
          <t xml:space="preserve">2026-08 (Aug)</t>
        </is>
      </c>
      <c r="S3305">
        <f>IF(M3305="Not an error",0,IF(COUNTIFS($A$2:$A3305,$A3305,$D$2:$D3305,$D3305,$M$2:$M3305,"&lt;&gt;Not an error")=1,1,0))</f>
        <v>0</v>
      </c>
      <c r="T3305">
        <f>IF(M3305&lt;&gt;"Major",0,IF(COUNTIFS($A$2:$A3305,$A3305,$D$2:$D3305,$D3305,$M$2:$M3305,"Major")=1,1,0))</f>
        <v>0</v>
      </c>
      <c r="U3305">
        <f>IF(M3305&lt;&gt;"Minor",0,IF(COUNTIFS($A$2:$A3305,$A3305,$D$2:$D3305,$D3305,$M$2:$M3305,"Minor")=1,1,0))</f>
        <v>0</v>
      </c>
    </row>
    <row r="3306">
      <c r="A3306" t="inlineStr">
        <is>
          <t xml:space="preserve">9a175f97e92a638a5697307799ea3b8b8f419aac</t>
        </is>
      </c>
      <c r="B3306" t="inlineStr">
        <is>
          <t xml:space="preserve">The Miracle Heiress</t>
        </is>
      </c>
      <c r="C3306" t="inlineStr">
        <is>
          <t xml:space="preserve">Die Wundererbin</t>
        </is>
      </c>
      <c r="D3306" t="inlineStr">
        <is>
          <t xml:space="preserve">d0683ccbe91a2ee8e5cfa4638a85f42f7ed7d735</t>
        </is>
      </c>
      <c r="E3306" t="inlineStr">
        <is>
          <t xml:space="preserve">Episode 140: Mackenzie Wird Geschlagen</t>
        </is>
      </c>
      <c r="F3306">
        <v>140</v>
      </c>
      <c r="G3306" t="inlineStr">
        <is>
          <t xml:space="preserve">0:47-0:50</t>
        </is>
      </c>
      <c r="H3306" t="inlineStr">
        <is>
          <t xml:space="preserve">Resolved</t>
        </is>
      </c>
      <c r="I3306" t="inlineStr">
        <is>
          <t xml:space="preserve">Remarks: [Script Error]
Line from script:
"â€žDu willst mich zum Abendessen einladen?"
-----
Note (if required): Pronoun / context issue. The invitation is directed at another person, so â€œmichâ€_x009d_ is incorrect here. Suggested: â€œDu willst sie zum Abendessen einladen?â€_x009d_</t>
        </is>
      </c>
      <c r="J3306" t="inlineStr">
        <is>
          <t xml:space="preserve">VOA</t>
        </is>
      </c>
      <c r="K3306" t="inlineStr">
        <is>
          <t xml:space="preserve">Script Error</t>
        </is>
      </c>
      <c r="L3306" t="inlineStr">
        <is>
          <t xml:space="preserve">Script error</t>
        </is>
      </c>
      <c r="M3306" t="str">
        <f>IFERROR(IF(VLOOKUP(L3306,'Quantification'!$A:$B,2,FALSE)&amp;""="","Unclassified",VLOOKUP(L3306,'Quantification'!$A:$B,2,FALSE)),"Unclassified")</f>
        <v>Major</v>
      </c>
      <c r="N3306" t="inlineStr">
        <is>
          <t xml:space="preserve">con-khera.mirjam@pocketfm.com</t>
        </is>
      </c>
      <c r="O3306" t="inlineStr">
        <is>
          <t xml:space="preserve">Issues found in raw</t>
        </is>
      </c>
      <c r="P3306" t="str">
        <f>IF(OR(O3306="Issues found in master",O3306="Final master"),"Master",IF(OR(O3306="Ready for Master",O3306="Issues found in raw",O3306="Raw under QC",O3306="Issues resolved in raw"),"Raw","-"))</f>
        <v>Raw</v>
      </c>
      <c r="Q3306" s="13">
        <v>46261.15347222222</v>
      </c>
      <c r="R3306" t="inlineStr">
        <is>
          <t xml:space="preserve">2026-08 (Aug)</t>
        </is>
      </c>
      <c r="S3306">
        <f>IF(M3306="Not an error",0,IF(COUNTIFS($A$2:$A3306,$A3306,$D$2:$D3306,$D3306,$M$2:$M3306,"&lt;&gt;Not an error")=1,1,0))</f>
        <v>1</v>
      </c>
      <c r="T3306">
        <f>IF(M3306&lt;&gt;"Major",0,IF(COUNTIFS($A$2:$A3306,$A3306,$D$2:$D3306,$D3306,$M$2:$M3306,"Major")=1,1,0))</f>
        <v>1</v>
      </c>
      <c r="U3306">
        <f>IF(M3306&lt;&gt;"Minor",0,IF(COUNTIFS($A$2:$A3306,$A3306,$D$2:$D3306,$D3306,$M$2:$M3306,"Minor")=1,1,0))</f>
        <v>0</v>
      </c>
    </row>
    <row r="3307">
      <c r="A3307" t="inlineStr">
        <is>
          <t xml:space="preserve">9a175f97e92a638a5697307799ea3b8b8f419aac</t>
        </is>
      </c>
      <c r="B3307" t="inlineStr">
        <is>
          <t xml:space="preserve">The Miracle Heiress</t>
        </is>
      </c>
      <c r="C3307" t="inlineStr">
        <is>
          <t xml:space="preserve">Die Wundererbin</t>
        </is>
      </c>
      <c r="D3307" t="inlineStr">
        <is>
          <t xml:space="preserve">d0683ccbe91a2ee8e5cfa4638a85f42f7ed7d735</t>
        </is>
      </c>
      <c r="E3307" t="inlineStr">
        <is>
          <t xml:space="preserve">Episode 140: Mackenzie Wird Geschlagen</t>
        </is>
      </c>
      <c r="F3307">
        <v>140</v>
      </c>
      <c r="G3307" t="inlineStr">
        <is>
          <t xml:space="preserve">1:32-1:37</t>
        </is>
      </c>
      <c r="H3307" t="inlineStr">
        <is>
          <t xml:space="preserve">Resolved</t>
        </is>
      </c>
      <c r="I3307" t="inlineStr">
        <is>
          <t xml:space="preserve">Remarks: [Script Error]
Line from script:
"Hat Aurora sich gerade wirklich fÃ¼r mich mit Mackenzie angelegt?"
-----
Note (if required): Continuity / reaction issue. From Lucyâ€™s perspective, this is not the first time Aurora has stood up to Mackenzie for her, so the reaction sounds inaccurate. Suggested: â€œHat Aurora sich schon wieder fÃ¼r mich mit Mackenzie angelegt?â€_x009d_</t>
        </is>
      </c>
      <c r="J3307" t="inlineStr">
        <is>
          <t xml:space="preserve">VOA</t>
        </is>
      </c>
      <c r="K3307" t="inlineStr">
        <is>
          <t xml:space="preserve">Script Error</t>
        </is>
      </c>
      <c r="L3307" t="inlineStr">
        <is>
          <t xml:space="preserve">Script error</t>
        </is>
      </c>
      <c r="M3307" t="str">
        <f>IFERROR(IF(VLOOKUP(L3307,'Quantification'!$A:$B,2,FALSE)&amp;""="","Unclassified",VLOOKUP(L3307,'Quantification'!$A:$B,2,FALSE)),"Unclassified")</f>
        <v>Major</v>
      </c>
      <c r="N3307" t="inlineStr">
        <is>
          <t xml:space="preserve">con-khera.mirjam@pocketfm.com</t>
        </is>
      </c>
      <c r="O3307" t="inlineStr">
        <is>
          <t xml:space="preserve">Issues found in raw</t>
        </is>
      </c>
      <c r="P3307" t="str">
        <f>IF(OR(O3307="Issues found in master",O3307="Final master"),"Master",IF(OR(O3307="Ready for Master",O3307="Issues found in raw",O3307="Raw under QC",O3307="Issues resolved in raw"),"Raw","-"))</f>
        <v>Raw</v>
      </c>
      <c r="Q3307" s="13">
        <v>46261.15347222222</v>
      </c>
      <c r="R3307" t="inlineStr">
        <is>
          <t xml:space="preserve">2026-08 (Aug)</t>
        </is>
      </c>
      <c r="S3307">
        <f>IF(M3307="Not an error",0,IF(COUNTIFS($A$2:$A3307,$A3307,$D$2:$D3307,$D3307,$M$2:$M3307,"&lt;&gt;Not an error")=1,1,0))</f>
        <v>0</v>
      </c>
      <c r="T3307">
        <f>IF(M3307&lt;&gt;"Major",0,IF(COUNTIFS($A$2:$A3307,$A3307,$D$2:$D3307,$D3307,$M$2:$M3307,"Major")=1,1,0))</f>
        <v>0</v>
      </c>
      <c r="U3307">
        <f>IF(M3307&lt;&gt;"Minor",0,IF(COUNTIFS($A$2:$A3307,$A3307,$D$2:$D3307,$D3307,$M$2:$M3307,"Minor")=1,1,0))</f>
        <v>0</v>
      </c>
    </row>
    <row r="3308">
      <c r="A3308" t="inlineStr">
        <is>
          <t xml:space="preserve">9a175f97e92a638a5697307799ea3b8b8f419aac</t>
        </is>
      </c>
      <c r="B3308" t="inlineStr">
        <is>
          <t xml:space="preserve">The Miracle Heiress</t>
        </is>
      </c>
      <c r="C3308" t="inlineStr">
        <is>
          <t xml:space="preserve">Die Wundererbin</t>
        </is>
      </c>
      <c r="D3308" t="inlineStr">
        <is>
          <t xml:space="preserve">d0683ccbe91a2ee8e5cfa4638a85f42f7ed7d735</t>
        </is>
      </c>
      <c r="E3308" t="inlineStr">
        <is>
          <t xml:space="preserve">Episode 140: Mackenzie Wird Geschlagen</t>
        </is>
      </c>
      <c r="F3308">
        <v>140</v>
      </c>
      <c r="G3308" t="inlineStr">
        <is>
          <t xml:space="preserve">3:38-3:51</t>
        </is>
      </c>
      <c r="H3308" t="inlineStr">
        <is>
          <t xml:space="preserve">Resolved</t>
        </is>
      </c>
      <c r="I3308" t="inlineStr">
        <is>
          <t xml:space="preserve">Remarks: [Script Error]
Line from script:
"Gerade als Harrison hinter die BÃ¼hne kam, sah er, wie die sonst so sÃ¼ÃŸe und unschuldige Lucy wutentbrannt auf die am Boden liegende Mackenzie einredete und aus voller Kehle schrie:"
-----
Note (if required): Wording issue. â€œAuf jemanden einredenâ€_x009d_ and â€œaus voller Kehle schreienâ€_x009d_ do not fit together cleanly, because â€œeinredenâ€_x009d_ suggests persistent talking rather than shouting. Suggested: â€œ... wie die sonst so sÃ¼ÃŸe und unschuldige Lucy wutentbrannt Ã¼ber der am Boden liegenden Mackenzie stand und aus voller Kehle schrie:â€_x009d_</t>
        </is>
      </c>
      <c r="J3308" t="inlineStr">
        <is>
          <t xml:space="preserve">VOA</t>
        </is>
      </c>
      <c r="K3308" t="inlineStr">
        <is>
          <t xml:space="preserve">Script Error</t>
        </is>
      </c>
      <c r="L3308" t="inlineStr">
        <is>
          <t xml:space="preserve">Script error</t>
        </is>
      </c>
      <c r="M3308" t="str">
        <f>IFERROR(IF(VLOOKUP(L3308,'Quantification'!$A:$B,2,FALSE)&amp;""="","Unclassified",VLOOKUP(L3308,'Quantification'!$A:$B,2,FALSE)),"Unclassified")</f>
        <v>Major</v>
      </c>
      <c r="N3308" t="inlineStr">
        <is>
          <t xml:space="preserve">con-khera.mirjam@pocketfm.com</t>
        </is>
      </c>
      <c r="O3308" t="inlineStr">
        <is>
          <t xml:space="preserve">Issues found in raw</t>
        </is>
      </c>
      <c r="P3308" t="str">
        <f>IF(OR(O3308="Issues found in master",O3308="Final master"),"Master",IF(OR(O3308="Ready for Master",O3308="Issues found in raw",O3308="Raw under QC",O3308="Issues resolved in raw"),"Raw","-"))</f>
        <v>Raw</v>
      </c>
      <c r="Q3308" s="13">
        <v>46261.15347222222</v>
      </c>
      <c r="R3308" t="inlineStr">
        <is>
          <t xml:space="preserve">2026-08 (Aug)</t>
        </is>
      </c>
      <c r="S3308">
        <f>IF(M3308="Not an error",0,IF(COUNTIFS($A$2:$A3308,$A3308,$D$2:$D3308,$D3308,$M$2:$M3308,"&lt;&gt;Not an error")=1,1,0))</f>
        <v>0</v>
      </c>
      <c r="T3308">
        <f>IF(M3308&lt;&gt;"Major",0,IF(COUNTIFS($A$2:$A3308,$A3308,$D$2:$D3308,$D3308,$M$2:$M3308,"Major")=1,1,0))</f>
        <v>0</v>
      </c>
      <c r="U3308">
        <f>IF(M3308&lt;&gt;"Minor",0,IF(COUNTIFS($A$2:$A3308,$A3308,$D$2:$D3308,$D3308,$M$2:$M3308,"Minor")=1,1,0))</f>
        <v>0</v>
      </c>
    </row>
    <row r="3309">
      <c r="A3309" t="inlineStr">
        <is>
          <t xml:space="preserve">9a175f97e92a638a5697307799ea3b8b8f419aac</t>
        </is>
      </c>
      <c r="B3309" t="inlineStr">
        <is>
          <t xml:space="preserve">The Miracle Heiress</t>
        </is>
      </c>
      <c r="C3309" t="inlineStr">
        <is>
          <t xml:space="preserve">Die Wundererbin</t>
        </is>
      </c>
      <c r="D3309" t="inlineStr">
        <is>
          <t xml:space="preserve">d0683ccbe91a2ee8e5cfa4638a85f42f7ed7d735</t>
        </is>
      </c>
      <c r="E3309" t="inlineStr">
        <is>
          <t xml:space="preserve">Episode 140: Mackenzie Wird Geschlagen</t>
        </is>
      </c>
      <c r="F3309">
        <v>140</v>
      </c>
      <c r="G3309" t="inlineStr">
        <is>
          <t xml:space="preserve">5:29-5:34</t>
        </is>
      </c>
      <c r="H3309" t="inlineStr">
        <is>
          <t xml:space="preserve">Resolved</t>
        </is>
      </c>
      <c r="I3309" t="inlineStr">
        <is>
          <t xml:space="preserve">Remarks: [Script Error]
Line from script:
"Ich werde denen erzÃ¤hlen, dass die Gewinnerin des diesjÃ¤hrigen Designwettbewerbs mich tÃ¤tlich angegriffen hat."
-----
Note (if required): Wording / dialogue issue. â€œTÃ¤tlich angegriffenâ€_x009d_ is correct, but it sounds very formal and legalistic in dialogue. Suggested: â€œIch werde denen erzÃ¤hlen, dass die Gewinnerin des diesjÃ¤hrigen Designwettbewerbs mich angegriffen hat.â€_x009d_</t>
        </is>
      </c>
      <c r="J3309" t="inlineStr">
        <is>
          <t xml:space="preserve">VOA</t>
        </is>
      </c>
      <c r="K3309" t="inlineStr">
        <is>
          <t xml:space="preserve">Script Error</t>
        </is>
      </c>
      <c r="L3309" t="inlineStr">
        <is>
          <t xml:space="preserve">Script error</t>
        </is>
      </c>
      <c r="M3309" t="str">
        <f>IFERROR(IF(VLOOKUP(L3309,'Quantification'!$A:$B,2,FALSE)&amp;""="","Unclassified",VLOOKUP(L3309,'Quantification'!$A:$B,2,FALSE)),"Unclassified")</f>
        <v>Major</v>
      </c>
      <c r="N3309" t="inlineStr">
        <is>
          <t xml:space="preserve">con-khera.mirjam@pocketfm.com</t>
        </is>
      </c>
      <c r="O3309" t="inlineStr">
        <is>
          <t xml:space="preserve">Issues found in raw</t>
        </is>
      </c>
      <c r="P3309" t="str">
        <f>IF(OR(O3309="Issues found in master",O3309="Final master"),"Master",IF(OR(O3309="Ready for Master",O3309="Issues found in raw",O3309="Raw under QC",O3309="Issues resolved in raw"),"Raw","-"))</f>
        <v>Raw</v>
      </c>
      <c r="Q3309" s="13">
        <v>46261.15347222222</v>
      </c>
      <c r="R3309" t="inlineStr">
        <is>
          <t xml:space="preserve">2026-08 (Aug)</t>
        </is>
      </c>
      <c r="S3309">
        <f>IF(M3309="Not an error",0,IF(COUNTIFS($A$2:$A3309,$A3309,$D$2:$D3309,$D3309,$M$2:$M3309,"&lt;&gt;Not an error")=1,1,0))</f>
        <v>0</v>
      </c>
      <c r="T3309">
        <f>IF(M3309&lt;&gt;"Major",0,IF(COUNTIFS($A$2:$A3309,$A3309,$D$2:$D3309,$D3309,$M$2:$M3309,"Major")=1,1,0))</f>
        <v>0</v>
      </c>
      <c r="U3309">
        <f>IF(M3309&lt;&gt;"Minor",0,IF(COUNTIFS($A$2:$A3309,$A3309,$D$2:$D3309,$D3309,$M$2:$M3309,"Minor")=1,1,0))</f>
        <v>0</v>
      </c>
    </row>
    <row r="3310">
      <c r="A3310" t="inlineStr">
        <is>
          <t xml:space="preserve">9a175f97e92a638a5697307799ea3b8b8f419aac</t>
        </is>
      </c>
      <c r="B3310" t="inlineStr">
        <is>
          <t xml:space="preserve">The Miracle Heiress</t>
        </is>
      </c>
      <c r="C3310" t="inlineStr">
        <is>
          <t xml:space="preserve">Die Wundererbin</t>
        </is>
      </c>
      <c r="D3310" t="inlineStr">
        <is>
          <t xml:space="preserve">d0683ccbe91a2ee8e5cfa4638a85f42f7ed7d735</t>
        </is>
      </c>
      <c r="E3310" t="inlineStr">
        <is>
          <t xml:space="preserve">Episode 140: Mackenzie Wird Geschlagen</t>
        </is>
      </c>
      <c r="F3310">
        <v>140</v>
      </c>
      <c r="G3310" t="inlineStr">
        <is>
          <t xml:space="preserve">6:20-6:22</t>
        </is>
      </c>
      <c r="H3310" t="inlineStr">
        <is>
          <t xml:space="preserve">Resolved</t>
        </is>
      </c>
      <c r="I3310" t="inlineStr">
        <is>
          <t xml:space="preserve">Remarks: [Script Error]
Line from script:
"Harrison ist ihr Bruder?"
-----
Note (if required): Character knowledge / reveal issue. The characters have not been told that Harrison is Auroraâ€™s brother yet, so they should not know this. Suggested: â€œHarrison kennt sie?â€_x009d_ or â€œWas hat Harrison mit ihr zu tun?â€_x009d_</t>
        </is>
      </c>
      <c r="J3310" t="inlineStr">
        <is>
          <t xml:space="preserve">VOA</t>
        </is>
      </c>
      <c r="K3310" t="inlineStr">
        <is>
          <t xml:space="preserve">Script Error</t>
        </is>
      </c>
      <c r="L3310" t="inlineStr">
        <is>
          <t xml:space="preserve">Script error</t>
        </is>
      </c>
      <c r="M3310" t="str">
        <f>IFERROR(IF(VLOOKUP(L3310,'Quantification'!$A:$B,2,FALSE)&amp;""="","Unclassified",VLOOKUP(L3310,'Quantification'!$A:$B,2,FALSE)),"Unclassified")</f>
        <v>Major</v>
      </c>
      <c r="N3310" t="inlineStr">
        <is>
          <t xml:space="preserve">con-khera.mirjam@pocketfm.com</t>
        </is>
      </c>
      <c r="O3310" t="inlineStr">
        <is>
          <t xml:space="preserve">Issues found in raw</t>
        </is>
      </c>
      <c r="P3310" t="str">
        <f>IF(OR(O3310="Issues found in master",O3310="Final master"),"Master",IF(OR(O3310="Ready for Master",O3310="Issues found in raw",O3310="Raw under QC",O3310="Issues resolved in raw"),"Raw","-"))</f>
        <v>Raw</v>
      </c>
      <c r="Q3310" s="13">
        <v>46261.15347222222</v>
      </c>
      <c r="R3310" t="inlineStr">
        <is>
          <t xml:space="preserve">2026-08 (Aug)</t>
        </is>
      </c>
      <c r="S3310">
        <f>IF(M3310="Not an error",0,IF(COUNTIFS($A$2:$A3310,$A3310,$D$2:$D3310,$D3310,$M$2:$M3310,"&lt;&gt;Not an error")=1,1,0))</f>
        <v>0</v>
      </c>
      <c r="T3310">
        <f>IF(M3310&lt;&gt;"Major",0,IF(COUNTIFS($A$2:$A3310,$A3310,$D$2:$D3310,$D3310,$M$2:$M3310,"Major")=1,1,0))</f>
        <v>0</v>
      </c>
      <c r="U3310">
        <f>IF(M3310&lt;&gt;"Minor",0,IF(COUNTIFS($A$2:$A3310,$A3310,$D$2:$D3310,$D3310,$M$2:$M3310,"Minor")=1,1,0))</f>
        <v>0</v>
      </c>
    </row>
    <row r="3311">
      <c r="A3311" t="inlineStr">
        <is>
          <t xml:space="preserve">9a175f97e92a638a5697307799ea3b8b8f419aac</t>
        </is>
      </c>
      <c r="B3311" t="inlineStr">
        <is>
          <t xml:space="preserve">The Miracle Heiress</t>
        </is>
      </c>
      <c r="C3311" t="inlineStr">
        <is>
          <t xml:space="preserve">Die Wundererbin</t>
        </is>
      </c>
      <c r="D3311" t="inlineStr">
        <is>
          <t xml:space="preserve">d0683ccbe91a2ee8e5cfa4638a85f42f7ed7d735</t>
        </is>
      </c>
      <c r="E3311" t="inlineStr">
        <is>
          <t xml:space="preserve">Episode 140: Mackenzie Wird Geschlagen</t>
        </is>
      </c>
      <c r="F3311">
        <v>140</v>
      </c>
      <c r="G3311" t="inlineStr">
        <is>
          <t xml:space="preserve">6:22-6:40</t>
        </is>
      </c>
      <c r="H3311" t="inlineStr">
        <is>
          <t xml:space="preserve">Resolved</t>
        </is>
      </c>
      <c r="I3311" t="inlineStr">
        <is>
          <t xml:space="preserve">Remarks: [Script Error]
Line from script:
"Mackenzie riss die Augen auf. â€žEr ist Auroras Bruder? Auroras Bruder ist Harrison Blackwell!â€œ WÃ¤hrenddessen warf Lucy Mackenzie ein schadenfrohes Grinsen zu. Jetzt hat sie Angst, dachte sie. Etwas zu spÃ¤t."
-----
Note (if required): Character knowledge / reveal issue. No one in the room has been told yet that Aurora and Harrison are siblings, so Mackenzie and Lucy should not know this. Suggested: delay the reaction until Aurora or Harrison explicitly reveals their relationship, or change the line to: â€œEr kennt Aurora?â€_x009d_ / â€œWas hat Harrison Blackwell mit Aurora zu tun?â€_x009d_</t>
        </is>
      </c>
      <c r="J3311" t="inlineStr">
        <is>
          <t xml:space="preserve">VOA</t>
        </is>
      </c>
      <c r="K3311" t="inlineStr">
        <is>
          <t xml:space="preserve">Script Error</t>
        </is>
      </c>
      <c r="L3311" t="inlineStr">
        <is>
          <t xml:space="preserve">Script error</t>
        </is>
      </c>
      <c r="M3311" t="str">
        <f>IFERROR(IF(VLOOKUP(L3311,'Quantification'!$A:$B,2,FALSE)&amp;""="","Unclassified",VLOOKUP(L3311,'Quantification'!$A:$B,2,FALSE)),"Unclassified")</f>
        <v>Major</v>
      </c>
      <c r="N3311" t="inlineStr">
        <is>
          <t xml:space="preserve">con-khera.mirjam@pocketfm.com</t>
        </is>
      </c>
      <c r="O3311" t="inlineStr">
        <is>
          <t xml:space="preserve">Issues found in raw</t>
        </is>
      </c>
      <c r="P3311" t="str">
        <f>IF(OR(O3311="Issues found in master",O3311="Final master"),"Master",IF(OR(O3311="Ready for Master",O3311="Issues found in raw",O3311="Raw under QC",O3311="Issues resolved in raw"),"Raw","-"))</f>
        <v>Raw</v>
      </c>
      <c r="Q3311" s="13">
        <v>46261.15347222222</v>
      </c>
      <c r="R3311" t="inlineStr">
        <is>
          <t xml:space="preserve">2026-08 (Aug)</t>
        </is>
      </c>
      <c r="S3311">
        <f>IF(M3311="Not an error",0,IF(COUNTIFS($A$2:$A3311,$A3311,$D$2:$D3311,$D3311,$M$2:$M3311,"&lt;&gt;Not an error")=1,1,0))</f>
        <v>0</v>
      </c>
      <c r="T3311">
        <f>IF(M3311&lt;&gt;"Major",0,IF(COUNTIFS($A$2:$A3311,$A3311,$D$2:$D3311,$D3311,$M$2:$M3311,"Major")=1,1,0))</f>
        <v>0</v>
      </c>
      <c r="U3311">
        <f>IF(M3311&lt;&gt;"Minor",0,IF(COUNTIFS($A$2:$A3311,$A3311,$D$2:$D3311,$D3311,$M$2:$M3311,"Minor")=1,1,0))</f>
        <v>0</v>
      </c>
    </row>
    <row r="3312">
      <c r="A3312" t="inlineStr">
        <is>
          <t xml:space="preserve">9a175f97e92a638a5697307799ea3b8b8f419aac</t>
        </is>
      </c>
      <c r="B3312" t="inlineStr">
        <is>
          <t xml:space="preserve">The Miracle Heiress</t>
        </is>
      </c>
      <c r="C3312" t="inlineStr">
        <is>
          <t xml:space="preserve">Die Wundererbin</t>
        </is>
      </c>
      <c r="D3312" t="inlineStr">
        <is>
          <t xml:space="preserve">b813302120f84e3e65573c18794f395954361615</t>
        </is>
      </c>
      <c r="E3312" t="inlineStr">
        <is>
          <t xml:space="preserve">Episode 141: Familiengeheimnisse</t>
        </is>
      </c>
      <c r="F3312">
        <v>141</v>
      </c>
      <c r="G3312" t="inlineStr">
        <is>
          <t xml:space="preserve">0:00-0:03</t>
        </is>
      </c>
      <c r="H3312" t="inlineStr">
        <is>
          <t xml:space="preserve">Resolved</t>
        </is>
      </c>
      <c r="I3312" t="inlineStr">
        <is>
          <t xml:space="preserve">Remarks: [Mispronunciation]
Line from script:
"Aurora wusste genau, was er meinte."
-----
Note (if required): Aurora is pronounced incorrectly in the audio.</t>
        </is>
      </c>
      <c r="J3312" t="inlineStr">
        <is>
          <t xml:space="preserve">VOA</t>
        </is>
      </c>
      <c r="K3312" t="inlineStr">
        <is>
          <t xml:space="preserve">Mispronunciation</t>
        </is>
      </c>
      <c r="L3312" t="inlineStr">
        <is>
          <t xml:space="preserve">Mispronunciation</t>
        </is>
      </c>
      <c r="M3312" t="str">
        <f>IFERROR(IF(VLOOKUP(L3312,'Quantification'!$A:$B,2,FALSE)&amp;""="","Unclassified",VLOOKUP(L3312,'Quantification'!$A:$B,2,FALSE)),"Unclassified")</f>
        <v>Major</v>
      </c>
      <c r="N3312" t="inlineStr">
        <is>
          <t xml:space="preserve">con-khera.mirjam@pocketfm.com</t>
        </is>
      </c>
      <c r="O3312" t="inlineStr">
        <is>
          <t xml:space="preserve">Issues found in raw</t>
        </is>
      </c>
      <c r="P3312" t="str">
        <f>IF(OR(O3312="Issues found in master",O3312="Final master"),"Master",IF(OR(O3312="Ready for Master",O3312="Issues found in raw",O3312="Raw under QC",O3312="Issues resolved in raw"),"Raw","-"))</f>
        <v>Raw</v>
      </c>
      <c r="Q3312" s="13">
        <v>46261.15347222222</v>
      </c>
      <c r="R3312" t="inlineStr">
        <is>
          <t xml:space="preserve">2026-08 (Aug)</t>
        </is>
      </c>
      <c r="S3312">
        <f>IF(M3312="Not an error",0,IF(COUNTIFS($A$2:$A3312,$A3312,$D$2:$D3312,$D3312,$M$2:$M3312,"&lt;&gt;Not an error")=1,1,0))</f>
        <v>1</v>
      </c>
      <c r="T3312">
        <f>IF(M3312&lt;&gt;"Major",0,IF(COUNTIFS($A$2:$A3312,$A3312,$D$2:$D3312,$D3312,$M$2:$M3312,"Major")=1,1,0))</f>
        <v>1</v>
      </c>
      <c r="U3312">
        <f>IF(M3312&lt;&gt;"Minor",0,IF(COUNTIFS($A$2:$A3312,$A3312,$D$2:$D3312,$D3312,$M$2:$M3312,"Minor")=1,1,0))</f>
        <v>0</v>
      </c>
    </row>
    <row r="3313">
      <c r="A3313" t="inlineStr">
        <is>
          <t xml:space="preserve">9a175f97e92a638a5697307799ea3b8b8f419aac</t>
        </is>
      </c>
      <c r="B3313" t="inlineStr">
        <is>
          <t xml:space="preserve">The Miracle Heiress</t>
        </is>
      </c>
      <c r="C3313" t="inlineStr">
        <is>
          <t xml:space="preserve">Die Wundererbin</t>
        </is>
      </c>
      <c r="D3313" t="inlineStr">
        <is>
          <t xml:space="preserve">b813302120f84e3e65573c18794f395954361615</t>
        </is>
      </c>
      <c r="E3313" t="inlineStr">
        <is>
          <t xml:space="preserve">Episode 141: Familiengeheimnisse</t>
        </is>
      </c>
      <c r="F3313">
        <v>141</v>
      </c>
      <c r="G3313" t="inlineStr">
        <is>
          <t xml:space="preserve">0:59-1:06</t>
        </is>
      </c>
      <c r="H3313" t="inlineStr">
        <is>
          <t xml:space="preserve">Resolved</t>
        </is>
      </c>
      <c r="I3313" t="inlineStr">
        <is>
          <t xml:space="preserve">Harrison legte auf und sagte mit fester Stimme zu Aurohra: „Komm, wir gehen nach Hause.“</t>
        </is>
      </c>
      <c r="J3313" t="inlineStr">
        <is>
          <t xml:space="preserve">VOA</t>
        </is>
      </c>
      <c r="K3313" t="inlineStr">
        <is>
          <t xml:space="preserve">Mispronunciation</t>
        </is>
      </c>
      <c r="L3313" t="inlineStr">
        <is>
          <t xml:space="preserve">Mispronunciation</t>
        </is>
      </c>
      <c r="M3313" t="str">
        <f>IFERROR(IF(VLOOKUP(L3313,'Quantification'!$A:$B,2,FALSE)&amp;""="","Unclassified",VLOOKUP(L3313,'Quantification'!$A:$B,2,FALSE)),"Unclassified")</f>
        <v>Major</v>
      </c>
      <c r="N3313" t="inlineStr">
        <is>
          <t xml:space="preserve">con-khera.mirjam@pocketfm.com</t>
        </is>
      </c>
      <c r="O3313" t="inlineStr">
        <is>
          <t xml:space="preserve">Issues found in raw</t>
        </is>
      </c>
      <c r="P3313" t="str">
        <f>IF(OR(O3313="Issues found in master",O3313="Final master"),"Master",IF(OR(O3313="Ready for Master",O3313="Issues found in raw",O3313="Raw under QC",O3313="Issues resolved in raw"),"Raw","-"))</f>
        <v>Raw</v>
      </c>
      <c r="Q3313" s="13">
        <v>46261.15347222222</v>
      </c>
      <c r="R3313" t="inlineStr">
        <is>
          <t xml:space="preserve">2026-08 (Aug)</t>
        </is>
      </c>
      <c r="S3313">
        <f>IF(M3313="Not an error",0,IF(COUNTIFS($A$2:$A3313,$A3313,$D$2:$D3313,$D3313,$M$2:$M3313,"&lt;&gt;Not an error")=1,1,0))</f>
        <v>0</v>
      </c>
      <c r="T3313">
        <f>IF(M3313&lt;&gt;"Major",0,IF(COUNTIFS($A$2:$A3313,$A3313,$D$2:$D3313,$D3313,$M$2:$M3313,"Major")=1,1,0))</f>
        <v>0</v>
      </c>
      <c r="U3313">
        <f>IF(M3313&lt;&gt;"Minor",0,IF(COUNTIFS($A$2:$A3313,$A3313,$D$2:$D3313,$D3313,$M$2:$M3313,"Minor")=1,1,0))</f>
        <v>0</v>
      </c>
    </row>
    <row r="3314">
      <c r="A3314" t="inlineStr">
        <is>
          <t xml:space="preserve">9a175f97e92a638a5697307799ea3b8b8f419aac</t>
        </is>
      </c>
      <c r="B3314" t="inlineStr">
        <is>
          <t xml:space="preserve">The Miracle Heiress</t>
        </is>
      </c>
      <c r="C3314" t="inlineStr">
        <is>
          <t xml:space="preserve">Die Wundererbin</t>
        </is>
      </c>
      <c r="D3314" t="inlineStr">
        <is>
          <t xml:space="preserve">b813302120f84e3e65573c18794f395954361615</t>
        </is>
      </c>
      <c r="E3314" t="inlineStr">
        <is>
          <t xml:space="preserve">Episode 141: Familiengeheimnisse</t>
        </is>
      </c>
      <c r="F3314">
        <v>141</v>
      </c>
      <c r="G3314" t="inlineStr">
        <is>
          <t xml:space="preserve">1:57-2:04</t>
        </is>
      </c>
      <c r="H3314" t="inlineStr">
        <is>
          <t xml:space="preserve">Resolved</t>
        </is>
      </c>
      <c r="I3314" t="inlineStr">
        <is>
          <t xml:space="preserve">Remarks: [Mispronunciation]
Line from script:
"Sie konnte nicht glauben, dass Aurora aus einer so mächtigen Familie stammte und dass sie ihnen so viel bedeutete."
-----
Note (if required): Aurora is pronounced incorrectly in the audio.</t>
        </is>
      </c>
      <c r="J3314" t="inlineStr">
        <is>
          <t xml:space="preserve">VOA</t>
        </is>
      </c>
      <c r="K3314" t="inlineStr">
        <is>
          <t xml:space="preserve">Mispronunciation</t>
        </is>
      </c>
      <c r="L3314" t="inlineStr">
        <is>
          <t xml:space="preserve">Mispronunciation</t>
        </is>
      </c>
      <c r="M3314" t="str">
        <f>IFERROR(IF(VLOOKUP(L3314,'Quantification'!$A:$B,2,FALSE)&amp;""="","Unclassified",VLOOKUP(L3314,'Quantification'!$A:$B,2,FALSE)),"Unclassified")</f>
        <v>Major</v>
      </c>
      <c r="N3314" t="inlineStr">
        <is>
          <t xml:space="preserve">con-khera.mirjam@pocketfm.com</t>
        </is>
      </c>
      <c r="O3314" t="inlineStr">
        <is>
          <t xml:space="preserve">Issues found in raw</t>
        </is>
      </c>
      <c r="P3314" t="str">
        <f>IF(OR(O3314="Issues found in master",O3314="Final master"),"Master",IF(OR(O3314="Ready for Master",O3314="Issues found in raw",O3314="Raw under QC",O3314="Issues resolved in raw"),"Raw","-"))</f>
        <v>Raw</v>
      </c>
      <c r="Q3314" s="13">
        <v>46261.15347222222</v>
      </c>
      <c r="R3314" t="inlineStr">
        <is>
          <t xml:space="preserve">2026-08 (Aug)</t>
        </is>
      </c>
      <c r="S3314">
        <f>IF(M3314="Not an error",0,IF(COUNTIFS($A$2:$A3314,$A3314,$D$2:$D3314,$D3314,$M$2:$M3314,"&lt;&gt;Not an error")=1,1,0))</f>
        <v>0</v>
      </c>
      <c r="T3314">
        <f>IF(M3314&lt;&gt;"Major",0,IF(COUNTIFS($A$2:$A3314,$A3314,$D$2:$D3314,$D3314,$M$2:$M3314,"Major")=1,1,0))</f>
        <v>0</v>
      </c>
      <c r="U3314">
        <f>IF(M3314&lt;&gt;"Minor",0,IF(COUNTIFS($A$2:$A3314,$A3314,$D$2:$D3314,$D3314,$M$2:$M3314,"Minor")=1,1,0))</f>
        <v>0</v>
      </c>
    </row>
    <row r="3315">
      <c r="A3315" t="inlineStr">
        <is>
          <t xml:space="preserve">9a175f97e92a638a5697307799ea3b8b8f419aac</t>
        </is>
      </c>
      <c r="B3315" t="inlineStr">
        <is>
          <t xml:space="preserve">The Miracle Heiress</t>
        </is>
      </c>
      <c r="C3315" t="inlineStr">
        <is>
          <t xml:space="preserve">Die Wundererbin</t>
        </is>
      </c>
      <c r="D3315" t="inlineStr">
        <is>
          <t xml:space="preserve">b813302120f84e3e65573c18794f395954361615</t>
        </is>
      </c>
      <c r="E3315" t="inlineStr">
        <is>
          <t xml:space="preserve">Episode 141: Familiengeheimnisse</t>
        </is>
      </c>
      <c r="F3315">
        <v>141</v>
      </c>
      <c r="G3315" t="inlineStr">
        <is>
          <t xml:space="preserve">2:20-2:59</t>
        </is>
      </c>
      <c r="H3315" t="inlineStr">
        <is>
          <t xml:space="preserve">Resolved</t>
        </is>
      </c>
      <c r="I3315" t="inlineStr">
        <is>
          <t xml:space="preserve">Remarks: [Mispronunciation]
Line from script:
"„Geh du mit deinem Bruder, ich nehme ein Taxi“, sagte Lucy, sichtlich von Harrison eingeschüchtert, zu Aurora. Sie verabschiedete sich schnell und eilte davon. Währenddessen öffnete Harrison die Beifahrertür seines Wagens. „Steig ein.“ Aber Aurora blieb unbewegt stehen. „Harrison, ich fahre selbst.“ „Du kannst fahren?“, fragte Harrison überrascht. „Na gut. Dann nimm meinen Wagen. Deinen lasse ich später vom Chauffeur nach Hause bringen.“ „Okay.“ Aurora stieg wortlos in Harrisons Wagen und schnallte sich an."
-----
Note (if required): Aurora is pronounced incorrectly in the audio.</t>
        </is>
      </c>
      <c r="J3315" t="inlineStr">
        <is>
          <t xml:space="preserve">VOA</t>
        </is>
      </c>
      <c r="K3315" t="inlineStr">
        <is>
          <t xml:space="preserve">Mispronunciation</t>
        </is>
      </c>
      <c r="L3315" t="inlineStr">
        <is>
          <t xml:space="preserve">Mispronunciation</t>
        </is>
      </c>
      <c r="M3315" t="str">
        <f>IFERROR(IF(VLOOKUP(L3315,'Quantification'!$A:$B,2,FALSE)&amp;""="","Unclassified",VLOOKUP(L3315,'Quantification'!$A:$B,2,FALSE)),"Unclassified")</f>
        <v>Major</v>
      </c>
      <c r="N3315" t="inlineStr">
        <is>
          <t xml:space="preserve">con-khera.mirjam@pocketfm.com</t>
        </is>
      </c>
      <c r="O3315" t="inlineStr">
        <is>
          <t xml:space="preserve">Issues found in raw</t>
        </is>
      </c>
      <c r="P3315" t="str">
        <f>IF(OR(O3315="Issues found in master",O3315="Final master"),"Master",IF(OR(O3315="Ready for Master",O3315="Issues found in raw",O3315="Raw under QC",O3315="Issues resolved in raw"),"Raw","-"))</f>
        <v>Raw</v>
      </c>
      <c r="Q3315" s="13">
        <v>46261.15347222222</v>
      </c>
      <c r="R3315" t="inlineStr">
        <is>
          <t xml:space="preserve">2026-08 (Aug)</t>
        </is>
      </c>
      <c r="S3315">
        <f>IF(M3315="Not an error",0,IF(COUNTIFS($A$2:$A3315,$A3315,$D$2:$D3315,$D3315,$M$2:$M3315,"&lt;&gt;Not an error")=1,1,0))</f>
        <v>0</v>
      </c>
      <c r="T3315">
        <f>IF(M3315&lt;&gt;"Major",0,IF(COUNTIFS($A$2:$A3315,$A3315,$D$2:$D3315,$D3315,$M$2:$M3315,"Major")=1,1,0))</f>
        <v>0</v>
      </c>
      <c r="U3315">
        <f>IF(M3315&lt;&gt;"Minor",0,IF(COUNTIFS($A$2:$A3315,$A3315,$D$2:$D3315,$D3315,$M$2:$M3315,"Minor")=1,1,0))</f>
        <v>0</v>
      </c>
    </row>
    <row r="3316">
      <c r="A3316" t="inlineStr">
        <is>
          <t xml:space="preserve">9a175f97e92a638a5697307799ea3b8b8f419aac</t>
        </is>
      </c>
      <c r="B3316" t="inlineStr">
        <is>
          <t xml:space="preserve">The Miracle Heiress</t>
        </is>
      </c>
      <c r="C3316" t="inlineStr">
        <is>
          <t xml:space="preserve">Die Wundererbin</t>
        </is>
      </c>
      <c r="D3316" t="inlineStr">
        <is>
          <t xml:space="preserve">b813302120f84e3e65573c18794f395954361615</t>
        </is>
      </c>
      <c r="E3316" t="inlineStr">
        <is>
          <t xml:space="preserve">Episode 141: Familiengeheimnisse</t>
        </is>
      </c>
      <c r="F3316">
        <v>141</v>
      </c>
      <c r="G3316" t="inlineStr">
        <is>
          <t xml:space="preserve">3:13-3:22</t>
        </is>
      </c>
      <c r="H3316" t="inlineStr">
        <is>
          <t xml:space="preserve">Resolved</t>
        </is>
      </c>
      <c r="I3316" t="inlineStr">
        <is>
          <t xml:space="preserve">Remarks: [Script Error]
Line from script:
"â€žAls ich das gekauft habe, hatte ich keine Ahnung, dass Cora deine Firma ist oder dass du hinter den EntwÃ¼rfen steckstâ€œ, sagte er."
-----
Note (if required): Continuity / reveal issue. Harrison has only discovered that Aurora is connected to Queen Aria as a designer; the story has not yet established that Cora belongs to Aurora or directly connected Cora with Queen Aria. Suggested: â€œAls ich das gekauft habe, hatte ich keine Ahnung, dass du KÃ¶nigin Aria bist oder dass du hinter den EntwÃ¼rfen steckst.â€_x009d_</t>
        </is>
      </c>
      <c r="J3316" t="inlineStr">
        <is>
          <t xml:space="preserve">VOA</t>
        </is>
      </c>
      <c r="K3316" t="inlineStr">
        <is>
          <t xml:space="preserve">Script Error</t>
        </is>
      </c>
      <c r="L3316" t="inlineStr">
        <is>
          <t xml:space="preserve">Script error</t>
        </is>
      </c>
      <c r="M3316" t="str">
        <f>IFERROR(IF(VLOOKUP(L3316,'Quantification'!$A:$B,2,FALSE)&amp;""="","Unclassified",VLOOKUP(L3316,'Quantification'!$A:$B,2,FALSE)),"Unclassified")</f>
        <v>Major</v>
      </c>
      <c r="N3316" t="inlineStr">
        <is>
          <t xml:space="preserve">con-khera.mirjam@pocketfm.com</t>
        </is>
      </c>
      <c r="O3316" t="inlineStr">
        <is>
          <t xml:space="preserve">Issues found in raw</t>
        </is>
      </c>
      <c r="P3316" t="str">
        <f>IF(OR(O3316="Issues found in master",O3316="Final master"),"Master",IF(OR(O3316="Ready for Master",O3316="Issues found in raw",O3316="Raw under QC",O3316="Issues resolved in raw"),"Raw","-"))</f>
        <v>Raw</v>
      </c>
      <c r="Q3316" s="13">
        <v>46261.15347222222</v>
      </c>
      <c r="R3316" t="inlineStr">
        <is>
          <t xml:space="preserve">2026-08 (Aug)</t>
        </is>
      </c>
      <c r="S3316">
        <f>IF(M3316="Not an error",0,IF(COUNTIFS($A$2:$A3316,$A3316,$D$2:$D3316,$D3316,$M$2:$M3316,"&lt;&gt;Not an error")=1,1,0))</f>
        <v>0</v>
      </c>
      <c r="T3316">
        <f>IF(M3316&lt;&gt;"Major",0,IF(COUNTIFS($A$2:$A3316,$A3316,$D$2:$D3316,$D3316,$M$2:$M3316,"Major")=1,1,0))</f>
        <v>0</v>
      </c>
      <c r="U3316">
        <f>IF(M3316&lt;&gt;"Minor",0,IF(COUNTIFS($A$2:$A3316,$A3316,$D$2:$D3316,$D3316,$M$2:$M3316,"Minor")=1,1,0))</f>
        <v>0</v>
      </c>
    </row>
    <row r="3317">
      <c r="A3317" t="inlineStr">
        <is>
          <t xml:space="preserve">9a175f97e92a638a5697307799ea3b8b8f419aac</t>
        </is>
      </c>
      <c r="B3317" t="inlineStr">
        <is>
          <t xml:space="preserve">The Miracle Heiress</t>
        </is>
      </c>
      <c r="C3317" t="inlineStr">
        <is>
          <t xml:space="preserve">Die Wundererbin</t>
        </is>
      </c>
      <c r="D3317" t="inlineStr">
        <is>
          <t xml:space="preserve">b813302120f84e3e65573c18794f395954361615</t>
        </is>
      </c>
      <c r="E3317" t="inlineStr">
        <is>
          <t xml:space="preserve">Episode 141: Familiengeheimnisse</t>
        </is>
      </c>
      <c r="F3317">
        <v>141</v>
      </c>
      <c r="G3317" t="inlineStr">
        <is>
          <t xml:space="preserve">3:32-3:38</t>
        </is>
      </c>
      <c r="H3317" t="inlineStr">
        <is>
          <t xml:space="preserve">Resolved</t>
        </is>
      </c>
      <c r="I3317" t="inlineStr">
        <is>
          <t xml:space="preserve">Remarks: [Script Error]
Line from script:
"â€žIch habe gerade von ein paar Leuten erfahren, dass du die berÃ¼hmte Aurora bistâ€œ, erklÃ¤rte Harrison."
-----
Note (if required): Continuity / reveal issue. Harrison did not find out that Aurora is â€œthe famous Auroraâ€_x009d_; he found out that she is the famous designer Queen Aria. Suggested: â€œIch habe gerade von ein paar Leuten erfahren, dass du die berÃ¼hmte KÃ¶nigin Aria bist.â€_x009d_</t>
        </is>
      </c>
      <c r="J3317" t="inlineStr">
        <is>
          <t xml:space="preserve">VOA</t>
        </is>
      </c>
      <c r="K3317" t="inlineStr">
        <is>
          <t xml:space="preserve">Script Error</t>
        </is>
      </c>
      <c r="L3317" t="inlineStr">
        <is>
          <t xml:space="preserve">Script error</t>
        </is>
      </c>
      <c r="M3317" t="str">
        <f>IFERROR(IF(VLOOKUP(L3317,'Quantification'!$A:$B,2,FALSE)&amp;""="","Unclassified",VLOOKUP(L3317,'Quantification'!$A:$B,2,FALSE)),"Unclassified")</f>
        <v>Major</v>
      </c>
      <c r="N3317" t="inlineStr">
        <is>
          <t xml:space="preserve">con-khera.mirjam@pocketfm.com</t>
        </is>
      </c>
      <c r="O3317" t="inlineStr">
        <is>
          <t xml:space="preserve">Issues found in raw</t>
        </is>
      </c>
      <c r="P3317" t="str">
        <f>IF(OR(O3317="Issues found in master",O3317="Final master"),"Master",IF(OR(O3317="Ready for Master",O3317="Issues found in raw",O3317="Raw under QC",O3317="Issues resolved in raw"),"Raw","-"))</f>
        <v>Raw</v>
      </c>
      <c r="Q3317" s="13">
        <v>46261.15347222222</v>
      </c>
      <c r="R3317" t="inlineStr">
        <is>
          <t xml:space="preserve">2026-08 (Aug)</t>
        </is>
      </c>
      <c r="S3317">
        <f>IF(M3317="Not an error",0,IF(COUNTIFS($A$2:$A3317,$A3317,$D$2:$D3317,$D3317,$M$2:$M3317,"&lt;&gt;Not an error")=1,1,0))</f>
        <v>0</v>
      </c>
      <c r="T3317">
        <f>IF(M3317&lt;&gt;"Major",0,IF(COUNTIFS($A$2:$A3317,$A3317,$D$2:$D3317,$D3317,$M$2:$M3317,"Major")=1,1,0))</f>
        <v>0</v>
      </c>
      <c r="U3317">
        <f>IF(M3317&lt;&gt;"Minor",0,IF(COUNTIFS($A$2:$A3317,$A3317,$D$2:$D3317,$D3317,$M$2:$M3317,"Minor")=1,1,0))</f>
        <v>0</v>
      </c>
    </row>
    <row r="3318">
      <c r="A3318" t="inlineStr">
        <is>
          <t xml:space="preserve">9a175f97e92a638a5697307799ea3b8b8f419aac</t>
        </is>
      </c>
      <c r="B3318" t="inlineStr">
        <is>
          <t xml:space="preserve">The Miracle Heiress</t>
        </is>
      </c>
      <c r="C3318" t="inlineStr">
        <is>
          <t xml:space="preserve">Die Wundererbin</t>
        </is>
      </c>
      <c r="D3318" t="inlineStr">
        <is>
          <t xml:space="preserve">b813302120f84e3e65573c18794f395954361615</t>
        </is>
      </c>
      <c r="E3318" t="inlineStr">
        <is>
          <t xml:space="preserve">Episode 141: Familiengeheimnisse</t>
        </is>
      </c>
      <c r="F3318">
        <v>141</v>
      </c>
      <c r="G3318" t="inlineStr">
        <is>
          <t xml:space="preserve">4:47-4:52</t>
        </is>
      </c>
      <c r="H3318" t="inlineStr">
        <is>
          <t xml:space="preserve">Resolved</t>
        </is>
      </c>
      <c r="I3318" t="inlineStr">
        <is>
          <t xml:space="preserve">Remarks: [Script Error]
Line from script:
"â€žDu hast die Marke Cora gegrÃ¼ndet, als du erst fÃ¼nfzehn warst?â€œ"
-----
Note (if required): Continuity / reveal issue. Harrison has only been told that Aurora is the designer Queen Aria; the story has not yet established a direct connection between Queen Aria and the brand Cora. It also feels unsupported that Harrison already knows Cora was founded three years ago. Suggested: â€œDu bist also wirklich KÃ¶nigin Aria?â€_x009d_</t>
        </is>
      </c>
      <c r="J3318" t="inlineStr">
        <is>
          <t xml:space="preserve">VOA</t>
        </is>
      </c>
      <c r="K3318" t="inlineStr">
        <is>
          <t xml:space="preserve">Script Error</t>
        </is>
      </c>
      <c r="L3318" t="inlineStr">
        <is>
          <t xml:space="preserve">Script error</t>
        </is>
      </c>
      <c r="M3318" t="str">
        <f>IFERROR(IF(VLOOKUP(L3318,'Quantification'!$A:$B,2,FALSE)&amp;""="","Unclassified",VLOOKUP(L3318,'Quantification'!$A:$B,2,FALSE)),"Unclassified")</f>
        <v>Major</v>
      </c>
      <c r="N3318" t="inlineStr">
        <is>
          <t xml:space="preserve">con-khera.mirjam@pocketfm.com</t>
        </is>
      </c>
      <c r="O3318" t="inlineStr">
        <is>
          <t xml:space="preserve">Issues found in raw</t>
        </is>
      </c>
      <c r="P3318" t="str">
        <f>IF(OR(O3318="Issues found in master",O3318="Final master"),"Master",IF(OR(O3318="Ready for Master",O3318="Issues found in raw",O3318="Raw under QC",O3318="Issues resolved in raw"),"Raw","-"))</f>
        <v>Raw</v>
      </c>
      <c r="Q3318" s="13">
        <v>46261.15347222222</v>
      </c>
      <c r="R3318" t="inlineStr">
        <is>
          <t xml:space="preserve">2026-08 (Aug)</t>
        </is>
      </c>
      <c r="S3318">
        <f>IF(M3318="Not an error",0,IF(COUNTIFS($A$2:$A3318,$A3318,$D$2:$D3318,$D3318,$M$2:$M3318,"&lt;&gt;Not an error")=1,1,0))</f>
        <v>0</v>
      </c>
      <c r="T3318">
        <f>IF(M3318&lt;&gt;"Major",0,IF(COUNTIFS($A$2:$A3318,$A3318,$D$2:$D3318,$D3318,$M$2:$M3318,"Major")=1,1,0))</f>
        <v>0</v>
      </c>
      <c r="U3318">
        <f>IF(M3318&lt;&gt;"Minor",0,IF(COUNTIFS($A$2:$A3318,$A3318,$D$2:$D3318,$D3318,$M$2:$M3318,"Minor")=1,1,0))</f>
        <v>0</v>
      </c>
    </row>
    <row r="3319">
      <c r="A3319" t="inlineStr">
        <is>
          <t xml:space="preserve">9a175f97e92a638a5697307799ea3b8b8f419aac</t>
        </is>
      </c>
      <c r="B3319" t="inlineStr">
        <is>
          <t xml:space="preserve">The Miracle Heiress</t>
        </is>
      </c>
      <c r="C3319" t="inlineStr">
        <is>
          <t xml:space="preserve">Die Wundererbin</t>
        </is>
      </c>
      <c r="D3319" t="inlineStr">
        <is>
          <t xml:space="preserve">b813302120f84e3e65573c18794f395954361615</t>
        </is>
      </c>
      <c r="E3319" t="inlineStr">
        <is>
          <t xml:space="preserve">Episode 141: Familiengeheimnisse</t>
        </is>
      </c>
      <c r="F3319">
        <v>141</v>
      </c>
      <c r="G3319" t="inlineStr">
        <is>
          <t xml:space="preserve">5:16-5:20</t>
        </is>
      </c>
      <c r="H3319" t="inlineStr">
        <is>
          <t xml:space="preserve">Resolved</t>
        </is>
      </c>
      <c r="I3319" t="inlineStr">
        <is>
          <t xml:space="preserve">Remarks: [Script Error]
Line from script:
"Warum gibst du dich mit einem Einstiegsjob in unserer Firma zufrieden?"
-----
Note (if required): Continuity / role issue. Aurora does not have an entry-level job; she is the president of Blackwell Fashion. The company itself is only not very established yet. Suggested: â€œWarum gibst du dich damit zufrieden, in einer so wenig etablierten Sparte unserer Firma zu arbeiten?â€_x009d_</t>
        </is>
      </c>
      <c r="J3319" t="inlineStr">
        <is>
          <t xml:space="preserve">VOA</t>
        </is>
      </c>
      <c r="K3319" t="inlineStr">
        <is>
          <t xml:space="preserve">Script Error</t>
        </is>
      </c>
      <c r="L3319" t="inlineStr">
        <is>
          <t xml:space="preserve">Script error</t>
        </is>
      </c>
      <c r="M3319" t="str">
        <f>IFERROR(IF(VLOOKUP(L3319,'Quantification'!$A:$B,2,FALSE)&amp;""="","Unclassified",VLOOKUP(L3319,'Quantification'!$A:$B,2,FALSE)),"Unclassified")</f>
        <v>Major</v>
      </c>
      <c r="N3319" t="inlineStr">
        <is>
          <t xml:space="preserve">con-khera.mirjam@pocketfm.com</t>
        </is>
      </c>
      <c r="O3319" t="inlineStr">
        <is>
          <t xml:space="preserve">Issues found in raw</t>
        </is>
      </c>
      <c r="P3319" t="str">
        <f>IF(OR(O3319="Issues found in master",O3319="Final master"),"Master",IF(OR(O3319="Ready for Master",O3319="Issues found in raw",O3319="Raw under QC",O3319="Issues resolved in raw"),"Raw","-"))</f>
        <v>Raw</v>
      </c>
      <c r="Q3319" s="13">
        <v>46261.15347222222</v>
      </c>
      <c r="R3319" t="inlineStr">
        <is>
          <t xml:space="preserve">2026-08 (Aug)</t>
        </is>
      </c>
      <c r="S3319">
        <f>IF(M3319="Not an error",0,IF(COUNTIFS($A$2:$A3319,$A3319,$D$2:$D3319,$D3319,$M$2:$M3319,"&lt;&gt;Not an error")=1,1,0))</f>
        <v>0</v>
      </c>
      <c r="T3319">
        <f>IF(M3319&lt;&gt;"Major",0,IF(COUNTIFS($A$2:$A3319,$A3319,$D$2:$D3319,$D3319,$M$2:$M3319,"Major")=1,1,0))</f>
        <v>0</v>
      </c>
      <c r="U3319">
        <f>IF(M3319&lt;&gt;"Minor",0,IF(COUNTIFS($A$2:$A3319,$A3319,$D$2:$D3319,$D3319,$M$2:$M3319,"Minor")=1,1,0))</f>
        <v>0</v>
      </c>
    </row>
    <row r="3320">
      <c r="A3320" t="inlineStr">
        <is>
          <t xml:space="preserve">9a175f97e92a638a5697307799ea3b8b8f419aac</t>
        </is>
      </c>
      <c r="B3320" t="inlineStr">
        <is>
          <t xml:space="preserve">The Miracle Heiress</t>
        </is>
      </c>
      <c r="C3320" t="inlineStr">
        <is>
          <t xml:space="preserve">Die Wundererbin</t>
        </is>
      </c>
      <c r="D3320" t="inlineStr">
        <is>
          <t xml:space="preserve">18e24f82217030a3721c06a2f7fa883c92b659d4</t>
        </is>
      </c>
      <c r="E3320" t="inlineStr">
        <is>
          <t xml:space="preserve">Episode 142: Damien Bei Jones' Haus</t>
        </is>
      </c>
      <c r="F3320">
        <v>142</v>
      </c>
      <c r="G3320" t="inlineStr">
        <is>
          <t xml:space="preserve">0:02-0:05</t>
        </is>
      </c>
      <c r="H3320" t="inlineStr">
        <is>
          <t xml:space="preserve">Resolved</t>
        </is>
      </c>
      <c r="I3320" t="inlineStr">
        <is>
          <t xml:space="preserve">Remarks: [Script Error]
Line from script:
"Seid ihr beide gerade erst angekommen?"
-----
Note (if required): Logic / context issue. The question does not make sense if the speaker already knows they have just arrived. Suggested: remove the question or replace it with a line that acknowledges their arrival, e.g. â€œIhr seid ja gerade erst angekommen.â€_x009d_</t>
        </is>
      </c>
      <c r="J3320" t="inlineStr">
        <is>
          <t xml:space="preserve">VOA</t>
        </is>
      </c>
      <c r="K3320" t="inlineStr">
        <is>
          <t xml:space="preserve">Script Error</t>
        </is>
      </c>
      <c r="L3320" t="inlineStr">
        <is>
          <t xml:space="preserve">Script error</t>
        </is>
      </c>
      <c r="M3320" t="str">
        <f>IFERROR(IF(VLOOKUP(L3320,'Quantification'!$A:$B,2,FALSE)&amp;""="","Unclassified",VLOOKUP(L3320,'Quantification'!$A:$B,2,FALSE)),"Unclassified")</f>
        <v>Major</v>
      </c>
      <c r="N3320" t="inlineStr">
        <is>
          <t xml:space="preserve">con-khera.mirjam@pocketfm.com</t>
        </is>
      </c>
      <c r="O3320" t="inlineStr">
        <is>
          <t xml:space="preserve">Issues found in raw</t>
        </is>
      </c>
      <c r="P3320" t="str">
        <f>IF(OR(O3320="Issues found in master",O3320="Final master"),"Master",IF(OR(O3320="Ready for Master",O3320="Issues found in raw",O3320="Raw under QC",O3320="Issues resolved in raw"),"Raw","-"))</f>
        <v>Raw</v>
      </c>
      <c r="Q3320" s="13">
        <v>46261.15347222222</v>
      </c>
      <c r="R3320" t="inlineStr">
        <is>
          <t xml:space="preserve">2026-08 (Aug)</t>
        </is>
      </c>
      <c r="S3320">
        <f>IF(M3320="Not an error",0,IF(COUNTIFS($A$2:$A3320,$A3320,$D$2:$D3320,$D3320,$M$2:$M3320,"&lt;&gt;Not an error")=1,1,0))</f>
        <v>1</v>
      </c>
      <c r="T3320">
        <f>IF(M3320&lt;&gt;"Major",0,IF(COUNTIFS($A$2:$A3320,$A3320,$D$2:$D3320,$D3320,$M$2:$M3320,"Major")=1,1,0))</f>
        <v>1</v>
      </c>
      <c r="U3320">
        <f>IF(M3320&lt;&gt;"Minor",0,IF(COUNTIFS($A$2:$A3320,$A3320,$D$2:$D3320,$D3320,$M$2:$M3320,"Minor")=1,1,0))</f>
        <v>0</v>
      </c>
    </row>
    <row r="3321">
      <c r="A3321" t="inlineStr">
        <is>
          <t xml:space="preserve">9a175f97e92a638a5697307799ea3b8b8f419aac</t>
        </is>
      </c>
      <c r="B3321" t="inlineStr">
        <is>
          <t xml:space="preserve">The Miracle Heiress</t>
        </is>
      </c>
      <c r="C3321" t="inlineStr">
        <is>
          <t xml:space="preserve">Die Wundererbin</t>
        </is>
      </c>
      <c r="D3321" t="inlineStr">
        <is>
          <t xml:space="preserve">18e24f82217030a3721c06a2f7fa883c92b659d4</t>
        </is>
      </c>
      <c r="E3321" t="inlineStr">
        <is>
          <t xml:space="preserve">Episode 142: Damien Bei Jones' Haus</t>
        </is>
      </c>
      <c r="F3321">
        <v>142</v>
      </c>
      <c r="G3321" t="inlineStr">
        <is>
          <t xml:space="preserve">1:28-1:34</t>
        </is>
      </c>
      <c r="H3321" t="inlineStr">
        <is>
          <t xml:space="preserve">Resolved</t>
        </is>
      </c>
      <c r="I3321" t="inlineStr">
        <is>
          <t xml:space="preserve">Sie nun hier als Geschenk von Harrison an Aurohra zu sehen, verschlug ihr den Atem.</t>
        </is>
      </c>
      <c r="J3321" t="inlineStr">
        <is>
          <t xml:space="preserve">VOA</t>
        </is>
      </c>
      <c r="K3321" t="inlineStr">
        <is>
          <t xml:space="preserve">Mispronunciation</t>
        </is>
      </c>
      <c r="L3321" t="inlineStr">
        <is>
          <t xml:space="preserve">Mispronunciation</t>
        </is>
      </c>
      <c r="M3321" t="str">
        <f>IFERROR(IF(VLOOKUP(L3321,'Quantification'!$A:$B,2,FALSE)&amp;""="","Unclassified",VLOOKUP(L3321,'Quantification'!$A:$B,2,FALSE)),"Unclassified")</f>
        <v>Major</v>
      </c>
      <c r="N3321" t="inlineStr">
        <is>
          <t xml:space="preserve">con-khera.mirjam@pocketfm.com</t>
        </is>
      </c>
      <c r="O3321" t="inlineStr">
        <is>
          <t xml:space="preserve">Issues found in raw</t>
        </is>
      </c>
      <c r="P3321" t="str">
        <f>IF(OR(O3321="Issues found in master",O3321="Final master"),"Master",IF(OR(O3321="Ready for Master",O3321="Issues found in raw",O3321="Raw under QC",O3321="Issues resolved in raw"),"Raw","-"))</f>
        <v>Raw</v>
      </c>
      <c r="Q3321" s="13">
        <v>46261.15347222222</v>
      </c>
      <c r="R3321" t="inlineStr">
        <is>
          <t xml:space="preserve">2026-08 (Aug)</t>
        </is>
      </c>
      <c r="S3321">
        <f>IF(M3321="Not an error",0,IF(COUNTIFS($A$2:$A3321,$A3321,$D$2:$D3321,$D3321,$M$2:$M3321,"&lt;&gt;Not an error")=1,1,0))</f>
        <v>0</v>
      </c>
      <c r="T3321">
        <f>IF(M3321&lt;&gt;"Major",0,IF(COUNTIFS($A$2:$A3321,$A3321,$D$2:$D3321,$D3321,$M$2:$M3321,"Major")=1,1,0))</f>
        <v>0</v>
      </c>
      <c r="U3321">
        <f>IF(M3321&lt;&gt;"Minor",0,IF(COUNTIFS($A$2:$A3321,$A3321,$D$2:$D3321,$D3321,$M$2:$M3321,"Minor")=1,1,0))</f>
        <v>0</v>
      </c>
    </row>
    <row r="3322">
      <c r="A3322" t="inlineStr">
        <is>
          <t xml:space="preserve">9a175f97e92a638a5697307799ea3b8b8f419aac</t>
        </is>
      </c>
      <c r="B3322" t="inlineStr">
        <is>
          <t xml:space="preserve">The Miracle Heiress</t>
        </is>
      </c>
      <c r="C3322" t="inlineStr">
        <is>
          <t xml:space="preserve">Die Wundererbin</t>
        </is>
      </c>
      <c r="D3322" t="inlineStr">
        <is>
          <t xml:space="preserve">18e24f82217030a3721c06a2f7fa883c92b659d4</t>
        </is>
      </c>
      <c r="E3322" t="inlineStr">
        <is>
          <t xml:space="preserve">Episode 142: Damien Bei Jones' Haus</t>
        </is>
      </c>
      <c r="F3322">
        <v>142</v>
      </c>
      <c r="G3322" t="inlineStr">
        <is>
          <t xml:space="preserve">1:34-1:44</t>
        </is>
      </c>
      <c r="H3322" t="inlineStr">
        <is>
          <t xml:space="preserve">Resolved</t>
        </is>
      </c>
      <c r="I3322" t="inlineStr">
        <is>
          <t xml:space="preserve">Remarks: [Mispronunciation]
Line from script:
"„Wenn ich gewusst hätte, dass Cora Auroras Marke ist, hätte ich ihr nie ihre eigenen Entwürfe gekauft“, sagte Harrison mit einem beiläufigen Lachen."
-----
Note (if required): Aurora is pronounced incorrectly in the audio.</t>
        </is>
      </c>
      <c r="J3322" t="inlineStr">
        <is>
          <t xml:space="preserve">VOA</t>
        </is>
      </c>
      <c r="K3322" t="inlineStr">
        <is>
          <t xml:space="preserve">Mispronunciation</t>
        </is>
      </c>
      <c r="L3322" t="inlineStr">
        <is>
          <t xml:space="preserve">Mispronunciation</t>
        </is>
      </c>
      <c r="M3322" t="str">
        <f>IFERROR(IF(VLOOKUP(L3322,'Quantification'!$A:$B,2,FALSE)&amp;""="","Unclassified",VLOOKUP(L3322,'Quantification'!$A:$B,2,FALSE)),"Unclassified")</f>
        <v>Major</v>
      </c>
      <c r="N3322" t="inlineStr">
        <is>
          <t xml:space="preserve">con-khera.mirjam@pocketfm.com</t>
        </is>
      </c>
      <c r="O3322" t="inlineStr">
        <is>
          <t xml:space="preserve">Issues found in raw</t>
        </is>
      </c>
      <c r="P3322" t="str">
        <f>IF(OR(O3322="Issues found in master",O3322="Final master"),"Master",IF(OR(O3322="Ready for Master",O3322="Issues found in raw",O3322="Raw under QC",O3322="Issues resolved in raw"),"Raw","-"))</f>
        <v>Raw</v>
      </c>
      <c r="Q3322" s="13">
        <v>46261.15347222222</v>
      </c>
      <c r="R3322" t="inlineStr">
        <is>
          <t xml:space="preserve">2026-08 (Aug)</t>
        </is>
      </c>
      <c r="S3322">
        <f>IF(M3322="Not an error",0,IF(COUNTIFS($A$2:$A3322,$A3322,$D$2:$D3322,$D3322,$M$2:$M3322,"&lt;&gt;Not an error")=1,1,0))</f>
        <v>0</v>
      </c>
      <c r="T3322">
        <f>IF(M3322&lt;&gt;"Major",0,IF(COUNTIFS($A$2:$A3322,$A3322,$D$2:$D3322,$D3322,$M$2:$M3322,"Major")=1,1,0))</f>
        <v>0</v>
      </c>
      <c r="U3322">
        <f>IF(M3322&lt;&gt;"Minor",0,IF(COUNTIFS($A$2:$A3322,$A3322,$D$2:$D3322,$D3322,$M$2:$M3322,"Minor")=1,1,0))</f>
        <v>0</v>
      </c>
    </row>
    <row r="3323">
      <c r="A3323" t="inlineStr">
        <is>
          <t xml:space="preserve">9a175f97e92a638a5697307799ea3b8b8f419aac</t>
        </is>
      </c>
      <c r="B3323" t="inlineStr">
        <is>
          <t xml:space="preserve">The Miracle Heiress</t>
        </is>
      </c>
      <c r="C3323" t="inlineStr">
        <is>
          <t xml:space="preserve">Die Wundererbin</t>
        </is>
      </c>
      <c r="D3323" t="inlineStr">
        <is>
          <t xml:space="preserve">18e24f82217030a3721c06a2f7fa883c92b659d4</t>
        </is>
      </c>
      <c r="E3323" t="inlineStr">
        <is>
          <t xml:space="preserve">Episode 142: Damien Bei Jones' Haus</t>
        </is>
      </c>
      <c r="F3323">
        <v>142</v>
      </c>
      <c r="G3323" t="inlineStr">
        <is>
          <t xml:space="preserve">1:49-2:38</t>
        </is>
      </c>
      <c r="H3323" t="inlineStr">
        <is>
          <t xml:space="preserve">Resolved</t>
        </is>
      </c>
      <c r="I3323" t="inlineStr">
        <is>
          <t xml:space="preserve">Remarks: [Mispronunciation]
Line from script:
"Aurora hatte nicht einmal Zeit, ihm Einhalt zu gebieten. Sie ließ den Kopf in die Hände sinken. Ich bin so aufgeflogen. Jetzt würden sie alle wissen, dass Cora meine Marke ist und dass ich von meinen eigenen Eltern Geld für Kleidung angenommen habe. „Was? Cora ist Auroras Marke?“ Steven, der gerade hereingekommen war, war fassungslos. Er war sich sicher, dass er sich verhört hatte. „Hast du das gerade gesagt? Habe ich das richtig gehört?“ „Du hast gerade gesagt, die Marke Cora gehört Aurora, unserer Aurora?“, fragte Seraphina ungläubig und ihr Blick wanderte zwischen Harrison und Aurora hin und her. „Ihr wusstet das nicht?“, fragte Harrison und warf Aurora einen Blick zu."
-----
Note (if required): Aurora is pronounced incorrectly throughout this section.</t>
        </is>
      </c>
      <c r="J3323" t="inlineStr">
        <is>
          <t xml:space="preserve">VOA</t>
        </is>
      </c>
      <c r="K3323" t="inlineStr">
        <is>
          <t xml:space="preserve">Mispronunciation</t>
        </is>
      </c>
      <c r="L3323" t="inlineStr">
        <is>
          <t xml:space="preserve">Mispronunciation</t>
        </is>
      </c>
      <c r="M3323" t="str">
        <f>IFERROR(IF(VLOOKUP(L3323,'Quantification'!$A:$B,2,FALSE)&amp;""="","Unclassified",VLOOKUP(L3323,'Quantification'!$A:$B,2,FALSE)),"Unclassified")</f>
        <v>Major</v>
      </c>
      <c r="N3323" t="inlineStr">
        <is>
          <t xml:space="preserve">con-khera.mirjam@pocketfm.com</t>
        </is>
      </c>
      <c r="O3323" t="inlineStr">
        <is>
          <t xml:space="preserve">Issues found in raw</t>
        </is>
      </c>
      <c r="P3323" t="str">
        <f>IF(OR(O3323="Issues found in master",O3323="Final master"),"Master",IF(OR(O3323="Ready for Master",O3323="Issues found in raw",O3323="Raw under QC",O3323="Issues resolved in raw"),"Raw","-"))</f>
        <v>Raw</v>
      </c>
      <c r="Q3323" s="13">
        <v>46261.15347222222</v>
      </c>
      <c r="R3323" t="inlineStr">
        <is>
          <t xml:space="preserve">2026-08 (Aug)</t>
        </is>
      </c>
      <c r="S3323">
        <f>IF(M3323="Not an error",0,IF(COUNTIFS($A$2:$A3323,$A3323,$D$2:$D3323,$D3323,$M$2:$M3323,"&lt;&gt;Not an error")=1,1,0))</f>
        <v>0</v>
      </c>
      <c r="T3323">
        <f>IF(M3323&lt;&gt;"Major",0,IF(COUNTIFS($A$2:$A3323,$A3323,$D$2:$D3323,$D3323,$M$2:$M3323,"Major")=1,1,0))</f>
        <v>0</v>
      </c>
      <c r="U3323">
        <f>IF(M3323&lt;&gt;"Minor",0,IF(COUNTIFS($A$2:$A3323,$A3323,$D$2:$D3323,$D3323,$M$2:$M3323,"Minor")=1,1,0))</f>
        <v>0</v>
      </c>
    </row>
    <row r="3324">
      <c r="A3324" t="inlineStr">
        <is>
          <t xml:space="preserve">9a175f97e92a638a5697307799ea3b8b8f419aac</t>
        </is>
      </c>
      <c r="B3324" t="inlineStr">
        <is>
          <t xml:space="preserve">The Miracle Heiress</t>
        </is>
      </c>
      <c r="C3324" t="inlineStr">
        <is>
          <t xml:space="preserve">Die Wundererbin</t>
        </is>
      </c>
      <c r="D3324" t="inlineStr">
        <is>
          <t xml:space="preserve">18e24f82217030a3721c06a2f7fa883c92b659d4</t>
        </is>
      </c>
      <c r="E3324" t="inlineStr">
        <is>
          <t xml:space="preserve">Episode 142: Damien Bei Jones' Haus</t>
        </is>
      </c>
      <c r="F3324">
        <v>142</v>
      </c>
      <c r="G3324" t="inlineStr">
        <is>
          <t xml:space="preserve">2:52-3:02</t>
        </is>
      </c>
      <c r="H3324" t="inlineStr">
        <is>
          <t xml:space="preserve">Ignore</t>
        </is>
      </c>
      <c r="I3324" t="inlineStr">
        <is>
          <t xml:space="preserve">Remarks: [Script Error]
Line from script:
"â€žJa!â€œ, mischte sich Renee ein. â€žUnd wusstet ihr denn nicht, dass die berÃ¼hmte Klaviermeisterin Melody niemand Geringeres ist als unsere Aurora!â€œ"
-----
Note (if required): Logic / pronoun issue. â€œJa!â€_x009d_ does not connect naturally here. Also, the rest of the family already knows Aurora is Melody; only Harrison does not. Suggested: â€œRenee mischte sich ein: â€˜Und wussten Sie eigentlich schon, dass die berÃ¼hmte Klaviermeisterin Melody niemand Geringeres ist als unsere Aurora?â€™â€_x009d_</t>
        </is>
      </c>
      <c r="J3324" t="inlineStr">
        <is>
          <t xml:space="preserve">VOA</t>
        </is>
      </c>
      <c r="K3324" t="inlineStr">
        <is>
          <t xml:space="preserve">Script Error</t>
        </is>
      </c>
      <c r="L3324" t="inlineStr">
        <is>
          <t xml:space="preserve">Script error</t>
        </is>
      </c>
      <c r="M3324" t="str">
        <f>IFERROR(IF(VLOOKUP(L3324,'Quantification'!$A:$B,2,FALSE)&amp;""="","Unclassified",VLOOKUP(L3324,'Quantification'!$A:$B,2,FALSE)),"Unclassified")</f>
        <v>Major</v>
      </c>
      <c r="N3324" t="inlineStr">
        <is>
          <t xml:space="preserve">con-khera.mirjam@pocketfm.com</t>
        </is>
      </c>
      <c r="O3324" t="inlineStr">
        <is>
          <t xml:space="preserve">Issues found in raw</t>
        </is>
      </c>
      <c r="P3324" t="str">
        <f>IF(OR(O3324="Issues found in master",O3324="Final master"),"Master",IF(OR(O3324="Ready for Master",O3324="Issues found in raw",O3324="Raw under QC",O3324="Issues resolved in raw"),"Raw","-"))</f>
        <v>Raw</v>
      </c>
      <c r="Q3324" s="13">
        <v>46261.15347222222</v>
      </c>
      <c r="R3324" t="inlineStr">
        <is>
          <t xml:space="preserve">2026-08 (Aug)</t>
        </is>
      </c>
      <c r="S3324">
        <f>IF(M3324="Not an error",0,IF(COUNTIFS($A$2:$A3324,$A3324,$D$2:$D3324,$D3324,$M$2:$M3324,"&lt;&gt;Not an error")=1,1,0))</f>
        <v>0</v>
      </c>
      <c r="T3324">
        <f>IF(M3324&lt;&gt;"Major",0,IF(COUNTIFS($A$2:$A3324,$A3324,$D$2:$D3324,$D3324,$M$2:$M3324,"Major")=1,1,0))</f>
        <v>0</v>
      </c>
      <c r="U3324">
        <f>IF(M3324&lt;&gt;"Minor",0,IF(COUNTIFS($A$2:$A3324,$A3324,$D$2:$D3324,$D3324,$M$2:$M3324,"Minor")=1,1,0))</f>
        <v>0</v>
      </c>
    </row>
    <row r="3325">
      <c r="A3325" t="inlineStr">
        <is>
          <t xml:space="preserve">9a175f97e92a638a5697307799ea3b8b8f419aac</t>
        </is>
      </c>
      <c r="B3325" t="inlineStr">
        <is>
          <t xml:space="preserve">The Miracle Heiress</t>
        </is>
      </c>
      <c r="C3325" t="inlineStr">
        <is>
          <t xml:space="preserve">Die Wundererbin</t>
        </is>
      </c>
      <c r="D3325" t="inlineStr">
        <is>
          <t xml:space="preserve">18e24f82217030a3721c06a2f7fa883c92b659d4</t>
        </is>
      </c>
      <c r="E3325" t="inlineStr">
        <is>
          <t xml:space="preserve">Episode 142: Damien Bei Jones' Haus</t>
        </is>
      </c>
      <c r="F3325">
        <v>142</v>
      </c>
      <c r="G3325" t="inlineStr">
        <is>
          <t xml:space="preserve">2:52-3:30</t>
        </is>
      </c>
      <c r="H3325" t="inlineStr">
        <is>
          <t xml:space="preserve">Resolved</t>
        </is>
      </c>
      <c r="I3325" t="inlineStr">
        <is>
          <t xml:space="preserve">Remarks: [Mispronunciation]
Line from script:
"„Ja!“, mischte sich Renee ein. „Und wusstet ihr denn nicht, dass die berühmte Klaviermeisterin Melody niemand Geringeres ist als unsere Aurora!“ An diesem Punkt war Aurora einfach nur sprachlos. Ernsthaft, dachte sie. Kommen heute wirklich alle meine Geheimnisse ans Licht? „Wir können uns so glücklich schätzen, eine so wunderbare Tochter zu haben!“, schwärmte Seraphina und strahlte Aurora an. Steven versuchte immer noch, das alles zu verarbeiten. „Aurora ist so jung und schon eine weltberühmte Klaviermeisterin und eine berühmte Designerin?"
-----
Note (if required): Aurora is pronounced incorrectly throughout this section.</t>
        </is>
      </c>
      <c r="J3325" t="inlineStr">
        <is>
          <t xml:space="preserve">VOA</t>
        </is>
      </c>
      <c r="K3325" t="inlineStr">
        <is>
          <t xml:space="preserve">Mispronunciation</t>
        </is>
      </c>
      <c r="L3325" t="inlineStr">
        <is>
          <t xml:space="preserve">Mispronunciation</t>
        </is>
      </c>
      <c r="M3325" t="str">
        <f>IFERROR(IF(VLOOKUP(L3325,'Quantification'!$A:$B,2,FALSE)&amp;""="","Unclassified",VLOOKUP(L3325,'Quantification'!$A:$B,2,FALSE)),"Unclassified")</f>
        <v>Major</v>
      </c>
      <c r="N3325" t="inlineStr">
        <is>
          <t xml:space="preserve">con-khera.mirjam@pocketfm.com</t>
        </is>
      </c>
      <c r="O3325" t="inlineStr">
        <is>
          <t xml:space="preserve">Issues found in raw</t>
        </is>
      </c>
      <c r="P3325" t="str">
        <f>IF(OR(O3325="Issues found in master",O3325="Final master"),"Master",IF(OR(O3325="Ready for Master",O3325="Issues found in raw",O3325="Raw under QC",O3325="Issues resolved in raw"),"Raw","-"))</f>
        <v>Raw</v>
      </c>
      <c r="Q3325" s="13">
        <v>46261.15347222222</v>
      </c>
      <c r="R3325" t="inlineStr">
        <is>
          <t xml:space="preserve">2026-08 (Aug)</t>
        </is>
      </c>
      <c r="S3325">
        <f>IF(M3325="Not an error",0,IF(COUNTIFS($A$2:$A3325,$A3325,$D$2:$D3325,$D3325,$M$2:$M3325,"&lt;&gt;Not an error")=1,1,0))</f>
        <v>0</v>
      </c>
      <c r="T3325">
        <f>IF(M3325&lt;&gt;"Major",0,IF(COUNTIFS($A$2:$A3325,$A3325,$D$2:$D3325,$D3325,$M$2:$M3325,"Major")=1,1,0))</f>
        <v>0</v>
      </c>
      <c r="U3325">
        <f>IF(M3325&lt;&gt;"Minor",0,IF(COUNTIFS($A$2:$A3325,$A3325,$D$2:$D3325,$D3325,$M$2:$M3325,"Minor")=1,1,0))</f>
        <v>0</v>
      </c>
    </row>
    <row r="3326">
      <c r="A3326" t="inlineStr">
        <is>
          <t xml:space="preserve">9a175f97e92a638a5697307799ea3b8b8f419aac</t>
        </is>
      </c>
      <c r="B3326" t="inlineStr">
        <is>
          <t xml:space="preserve">The Miracle Heiress</t>
        </is>
      </c>
      <c r="C3326" t="inlineStr">
        <is>
          <t xml:space="preserve">Die Wundererbin</t>
        </is>
      </c>
      <c r="D3326" t="inlineStr">
        <is>
          <t xml:space="preserve">18e24f82217030a3721c06a2f7fa883c92b659d4</t>
        </is>
      </c>
      <c r="E3326" t="inlineStr">
        <is>
          <t xml:space="preserve">Episode 142: Damien Bei Jones' Haus</t>
        </is>
      </c>
      <c r="F3326">
        <v>142</v>
      </c>
      <c r="G3326" t="inlineStr">
        <is>
          <t xml:space="preserve">3:42-3:45</t>
        </is>
      </c>
      <c r="H3326" t="inlineStr">
        <is>
          <t xml:space="preserve">Resolved</t>
        </is>
      </c>
      <c r="I3326" t="inlineStr">
        <is>
          <t xml:space="preserve">Remarks: [Script Error]
Line from script:
"Nein, wie kann sie KÃ¶nigin Aurora sein?"
-----
Note (if required): Continuity / naming issue. The characterâ€™s designer identity is Queen Aria, not Queen Aurora. Suggested: â€œNein, wie kann sie KÃ¶nigin Aria sein?â€_x009d_</t>
        </is>
      </c>
      <c r="J3326" t="inlineStr">
        <is>
          <t xml:space="preserve">VOA</t>
        </is>
      </c>
      <c r="K3326" t="inlineStr">
        <is>
          <t xml:space="preserve">Script Error</t>
        </is>
      </c>
      <c r="L3326" t="inlineStr">
        <is>
          <t xml:space="preserve">Script error</t>
        </is>
      </c>
      <c r="M3326" t="str">
        <f>IFERROR(IF(VLOOKUP(L3326,'Quantification'!$A:$B,2,FALSE)&amp;""="","Unclassified",VLOOKUP(L3326,'Quantification'!$A:$B,2,FALSE)),"Unclassified")</f>
        <v>Major</v>
      </c>
      <c r="N3326" t="inlineStr">
        <is>
          <t xml:space="preserve">con-khera.mirjam@pocketfm.com</t>
        </is>
      </c>
      <c r="O3326" t="inlineStr">
        <is>
          <t xml:space="preserve">Issues found in raw</t>
        </is>
      </c>
      <c r="P3326" t="str">
        <f>IF(OR(O3326="Issues found in master",O3326="Final master"),"Master",IF(OR(O3326="Ready for Master",O3326="Issues found in raw",O3326="Raw under QC",O3326="Issues resolved in raw"),"Raw","-"))</f>
        <v>Raw</v>
      </c>
      <c r="Q3326" s="13">
        <v>46261.15347222222</v>
      </c>
      <c r="R3326" t="inlineStr">
        <is>
          <t xml:space="preserve">2026-08 (Aug)</t>
        </is>
      </c>
      <c r="S3326">
        <f>IF(M3326="Not an error",0,IF(COUNTIFS($A$2:$A3326,$A3326,$D$2:$D3326,$D3326,$M$2:$M3326,"&lt;&gt;Not an error")=1,1,0))</f>
        <v>0</v>
      </c>
      <c r="T3326">
        <f>IF(M3326&lt;&gt;"Major",0,IF(COUNTIFS($A$2:$A3326,$A3326,$D$2:$D3326,$D3326,$M$2:$M3326,"Major")=1,1,0))</f>
        <v>0</v>
      </c>
      <c r="U3326">
        <f>IF(M3326&lt;&gt;"Minor",0,IF(COUNTIFS($A$2:$A3326,$A3326,$D$2:$D3326,$D3326,$M$2:$M3326,"Minor")=1,1,0))</f>
        <v>0</v>
      </c>
    </row>
    <row r="3327">
      <c r="A3327" t="inlineStr">
        <is>
          <t xml:space="preserve">9a175f97e92a638a5697307799ea3b8b8f419aac</t>
        </is>
      </c>
      <c r="B3327" t="inlineStr">
        <is>
          <t xml:space="preserve">The Miracle Heiress</t>
        </is>
      </c>
      <c r="C3327" t="inlineStr">
        <is>
          <t xml:space="preserve">Die Wundererbin</t>
        </is>
      </c>
      <c r="D3327" t="inlineStr">
        <is>
          <t xml:space="preserve">18e24f82217030a3721c06a2f7fa883c92b659d4</t>
        </is>
      </c>
      <c r="E3327" t="inlineStr">
        <is>
          <t xml:space="preserve">Episode 142: Damien Bei Jones' Haus</t>
        </is>
      </c>
      <c r="F3327">
        <v>142</v>
      </c>
      <c r="G3327" t="inlineStr">
        <is>
          <t xml:space="preserve">3:45-3:47</t>
        </is>
      </c>
      <c r="H3327" t="inlineStr">
        <is>
          <t xml:space="preserve">Resolved</t>
        </is>
      </c>
      <c r="I3327" t="inlineStr">
        <is>
          <t xml:space="preserve">Remarks: [Script Error]
Line from script:
"So wird die Designerin von Cora in der genannt."
-----
Note (if required): Incomplete / unclear sentence. The line is grammatically broken and the connection between Cora and Queen Aria should have been established much earlier, in episode 136. Suggested: clarify earlier that Queen Aria is the designer behind Cora, or remove this explanatory line here.</t>
        </is>
      </c>
      <c r="J3327" t="inlineStr">
        <is>
          <t xml:space="preserve">VOA</t>
        </is>
      </c>
      <c r="K3327" t="inlineStr">
        <is>
          <t xml:space="preserve">Script Error</t>
        </is>
      </c>
      <c r="L3327" t="inlineStr">
        <is>
          <t xml:space="preserve">Script error</t>
        </is>
      </c>
      <c r="M3327" t="str">
        <f>IFERROR(IF(VLOOKUP(L3327,'Quantification'!$A:$B,2,FALSE)&amp;""="","Unclassified",VLOOKUP(L3327,'Quantification'!$A:$B,2,FALSE)),"Unclassified")</f>
        <v>Major</v>
      </c>
      <c r="N3327" t="inlineStr">
        <is>
          <t xml:space="preserve">con-khera.mirjam@pocketfm.com</t>
        </is>
      </c>
      <c r="O3327" t="inlineStr">
        <is>
          <t xml:space="preserve">Issues found in raw</t>
        </is>
      </c>
      <c r="P3327" t="str">
        <f>IF(OR(O3327="Issues found in master",O3327="Final master"),"Master",IF(OR(O3327="Ready for Master",O3327="Issues found in raw",O3327="Raw under QC",O3327="Issues resolved in raw"),"Raw","-"))</f>
        <v>Raw</v>
      </c>
      <c r="Q3327" s="13">
        <v>46261.15347222222</v>
      </c>
      <c r="R3327" t="inlineStr">
        <is>
          <t xml:space="preserve">2026-08 (Aug)</t>
        </is>
      </c>
      <c r="S3327">
        <f>IF(M3327="Not an error",0,IF(COUNTIFS($A$2:$A3327,$A3327,$D$2:$D3327,$D3327,$M$2:$M3327,"&lt;&gt;Not an error")=1,1,0))</f>
        <v>0</v>
      </c>
      <c r="T3327">
        <f>IF(M3327&lt;&gt;"Major",0,IF(COUNTIFS($A$2:$A3327,$A3327,$D$2:$D3327,$D3327,$M$2:$M3327,"Major")=1,1,0))</f>
        <v>0</v>
      </c>
      <c r="U3327">
        <f>IF(M3327&lt;&gt;"Minor",0,IF(COUNTIFS($A$2:$A3327,$A3327,$D$2:$D3327,$D3327,$M$2:$M3327,"Minor")=1,1,0))</f>
        <v>0</v>
      </c>
    </row>
    <row r="3328">
      <c r="A3328" t="inlineStr">
        <is>
          <t xml:space="preserve">9a175f97e92a638a5697307799ea3b8b8f419aac</t>
        </is>
      </c>
      <c r="B3328" t="inlineStr">
        <is>
          <t xml:space="preserve">The Miracle Heiress</t>
        </is>
      </c>
      <c r="C3328" t="inlineStr">
        <is>
          <t xml:space="preserve">Die Wundererbin</t>
        </is>
      </c>
      <c r="D3328" t="inlineStr">
        <is>
          <t xml:space="preserve">18e24f82217030a3721c06a2f7fa883c92b659d4</t>
        </is>
      </c>
      <c r="E3328" t="inlineStr">
        <is>
          <t xml:space="preserve">Episode 142: Damien Bei Jones' Haus</t>
        </is>
      </c>
      <c r="F3328">
        <v>142</v>
      </c>
      <c r="G3328" t="inlineStr">
        <is>
          <t xml:space="preserve">4:02-4:11</t>
        </is>
      </c>
      <c r="H3328" t="inlineStr">
        <is>
          <t xml:space="preserve">Resolved</t>
        </is>
      </c>
      <c r="I3328" t="inlineStr">
        <is>
          <t xml:space="preserve">Remarks: [Mispronunciation]
Line from script:
"„Aurora, wenn du wirklich so eine große Nummer als Designerin bist, warum hast du dann bei einem kleinen, lokalen Wettbewerb als Assistentin teilgenommen?"
-----
Note (if required): Aurora is pronounced incorrectly in the audio.</t>
        </is>
      </c>
      <c r="J3328" t="inlineStr">
        <is>
          <t xml:space="preserve">VOA</t>
        </is>
      </c>
      <c r="K3328" t="inlineStr">
        <is>
          <t xml:space="preserve">Mispronunciation</t>
        </is>
      </c>
      <c r="L3328" t="inlineStr">
        <is>
          <t xml:space="preserve">Mispronunciation</t>
        </is>
      </c>
      <c r="M3328" t="str">
        <f>IFERROR(IF(VLOOKUP(L3328,'Quantification'!$A:$B,2,FALSE)&amp;""="","Unclassified",VLOOKUP(L3328,'Quantification'!$A:$B,2,FALSE)),"Unclassified")</f>
        <v>Major</v>
      </c>
      <c r="N3328" t="inlineStr">
        <is>
          <t xml:space="preserve">con-khera.mirjam@pocketfm.com</t>
        </is>
      </c>
      <c r="O3328" t="inlineStr">
        <is>
          <t xml:space="preserve">Issues found in raw</t>
        </is>
      </c>
      <c r="P3328" t="str">
        <f>IF(OR(O3328="Issues found in master",O3328="Final master"),"Master",IF(OR(O3328="Ready for Master",O3328="Issues found in raw",O3328="Raw under QC",O3328="Issues resolved in raw"),"Raw","-"))</f>
        <v>Raw</v>
      </c>
      <c r="Q3328" s="13">
        <v>46261.15347222222</v>
      </c>
      <c r="R3328" t="inlineStr">
        <is>
          <t xml:space="preserve">2026-08 (Aug)</t>
        </is>
      </c>
      <c r="S3328">
        <f>IF(M3328="Not an error",0,IF(COUNTIFS($A$2:$A3328,$A3328,$D$2:$D3328,$D3328,$M$2:$M3328,"&lt;&gt;Not an error")=1,1,0))</f>
        <v>0</v>
      </c>
      <c r="T3328">
        <f>IF(M3328&lt;&gt;"Major",0,IF(COUNTIFS($A$2:$A3328,$A3328,$D$2:$D3328,$D3328,$M$2:$M3328,"Major")=1,1,0))</f>
        <v>0</v>
      </c>
      <c r="U3328">
        <f>IF(M3328&lt;&gt;"Minor",0,IF(COUNTIFS($A$2:$A3328,$A3328,$D$2:$D3328,$D3328,$M$2:$M3328,"Minor")=1,1,0))</f>
        <v>0</v>
      </c>
    </row>
    <row r="3329">
      <c r="A3329" t="inlineStr">
        <is>
          <t xml:space="preserve">9a175f97e92a638a5697307799ea3b8b8f419aac</t>
        </is>
      </c>
      <c r="B3329" t="inlineStr">
        <is>
          <t xml:space="preserve">The Miracle Heiress</t>
        </is>
      </c>
      <c r="C3329" t="inlineStr">
        <is>
          <t xml:space="preserve">Die Wundererbin</t>
        </is>
      </c>
      <c r="D3329" t="inlineStr">
        <is>
          <t xml:space="preserve">18e24f82217030a3721c06a2f7fa883c92b659d4</t>
        </is>
      </c>
      <c r="E3329" t="inlineStr">
        <is>
          <t xml:space="preserve">Episode 142: Damien Bei Jones' Haus</t>
        </is>
      </c>
      <c r="F3329">
        <v>142</v>
      </c>
      <c r="G3329" t="inlineStr">
        <is>
          <t xml:space="preserve">5:37-5:45</t>
        </is>
      </c>
      <c r="H3329" t="inlineStr">
        <is>
          <t xml:space="preserve">Resolved</t>
        </is>
      </c>
      <c r="I3329" t="inlineStr">
        <is>
          <t xml:space="preserve">Remarks: [Script Error]
Line from script:
"Es ist nicht so einfach, sich bei Aurora einzuschmeicheln. Sie hat aufs falsche Pferd gesetzt und grinst wie eine Idiotin."
-----
Note (if required): Logic / pronoun issue. From Melissaâ€™s perspective, this is unclear and does not fit the established dynamic: Melissa is on Nadjaâ€™s side and has not tried to ingratiate herself with Aurora. If Melissa is referring to Renee, the line should make that explicit. Suggested: â€œRenee glaubt wohl, sie kÃ¶nne sich bei Aurora einschmeicheln. Dabei hat sie aufs falsche Pferd gesetzt und grinst auch noch wie eine Idiotin.â€_x009d_</t>
        </is>
      </c>
      <c r="J3329" t="inlineStr">
        <is>
          <t xml:space="preserve">VOA</t>
        </is>
      </c>
      <c r="K3329" t="inlineStr">
        <is>
          <t xml:space="preserve">Script Error</t>
        </is>
      </c>
      <c r="L3329" t="inlineStr">
        <is>
          <t xml:space="preserve">Script error</t>
        </is>
      </c>
      <c r="M3329" t="str">
        <f>IFERROR(IF(VLOOKUP(L3329,'Quantification'!$A:$B,2,FALSE)&amp;""="","Unclassified",VLOOKUP(L3329,'Quantification'!$A:$B,2,FALSE)),"Unclassified")</f>
        <v>Major</v>
      </c>
      <c r="N3329" t="inlineStr">
        <is>
          <t xml:space="preserve">con-khera.mirjam@pocketfm.com</t>
        </is>
      </c>
      <c r="O3329" t="inlineStr">
        <is>
          <t xml:space="preserve">Issues found in raw</t>
        </is>
      </c>
      <c r="P3329" t="str">
        <f>IF(OR(O3329="Issues found in master",O3329="Final master"),"Master",IF(OR(O3329="Ready for Master",O3329="Issues found in raw",O3329="Raw under QC",O3329="Issues resolved in raw"),"Raw","-"))</f>
        <v>Raw</v>
      </c>
      <c r="Q3329" s="13">
        <v>46261.15347222222</v>
      </c>
      <c r="R3329" t="inlineStr">
        <is>
          <t xml:space="preserve">2026-08 (Aug)</t>
        </is>
      </c>
      <c r="S3329">
        <f>IF(M3329="Not an error",0,IF(COUNTIFS($A$2:$A3329,$A3329,$D$2:$D3329,$D3329,$M$2:$M3329,"&lt;&gt;Not an error")=1,1,0))</f>
        <v>0</v>
      </c>
      <c r="T3329">
        <f>IF(M3329&lt;&gt;"Major",0,IF(COUNTIFS($A$2:$A3329,$A3329,$D$2:$D3329,$D3329,$M$2:$M3329,"Major")=1,1,0))</f>
        <v>0</v>
      </c>
      <c r="U3329">
        <f>IF(M3329&lt;&gt;"Minor",0,IF(COUNTIFS($A$2:$A3329,$A3329,$D$2:$D3329,$D3329,$M$2:$M3329,"Minor")=1,1,0))</f>
        <v>0</v>
      </c>
    </row>
    <row r="3330">
      <c r="A3330" t="inlineStr">
        <is>
          <t xml:space="preserve">9a175f97e92a638a5697307799ea3b8b8f419aac</t>
        </is>
      </c>
      <c r="B3330" t="inlineStr">
        <is>
          <t xml:space="preserve">The Miracle Heiress</t>
        </is>
      </c>
      <c r="C3330" t="inlineStr">
        <is>
          <t xml:space="preserve">Die Wundererbin</t>
        </is>
      </c>
      <c r="D3330" t="inlineStr">
        <is>
          <t xml:space="preserve">5c95dad6fe0d09357864c98185898387fb6c8c7a</t>
        </is>
      </c>
      <c r="E3330" t="inlineStr">
        <is>
          <t xml:space="preserve">Episode 143: Beschützende Familie</t>
        </is>
      </c>
      <c r="F3330">
        <v>143</v>
      </c>
      <c r="G3330" t="inlineStr">
        <is>
          <t xml:space="preserve">5:13-5:19</t>
        </is>
      </c>
      <c r="H3330" t="inlineStr">
        <is>
          <t xml:space="preserve">Resolved</t>
        </is>
      </c>
      <c r="I3330" t="inlineStr">
        <is>
          <t xml:space="preserve">Remarks: [Script Error]
Line from script:
"â€žDas reicht!â€œ, rief Frau Jones und zog ihre Tochter weg."
-----
Note (if required): Localization / form of address issue. â€œFrau Jonesâ€_x009d_ should be localized in English. Suggested: â€œMissus Jones.â€_x009d_</t>
        </is>
      </c>
      <c r="J3330" t="inlineStr">
        <is>
          <t xml:space="preserve">VOA</t>
        </is>
      </c>
      <c r="K3330" t="inlineStr">
        <is>
          <t xml:space="preserve">Script Error</t>
        </is>
      </c>
      <c r="L3330" t="inlineStr">
        <is>
          <t xml:space="preserve">Script error</t>
        </is>
      </c>
      <c r="M3330" t="str">
        <f>IFERROR(IF(VLOOKUP(L3330,'Quantification'!$A:$B,2,FALSE)&amp;""="","Unclassified",VLOOKUP(L3330,'Quantification'!$A:$B,2,FALSE)),"Unclassified")</f>
        <v>Major</v>
      </c>
      <c r="N3330" t="inlineStr">
        <is>
          <t xml:space="preserve">con-khera.mirjam@pocketfm.com</t>
        </is>
      </c>
      <c r="O3330" t="inlineStr">
        <is>
          <t xml:space="preserve">Issues found in raw</t>
        </is>
      </c>
      <c r="P3330" t="str">
        <f>IF(OR(O3330="Issues found in master",O3330="Final master"),"Master",IF(OR(O3330="Ready for Master",O3330="Issues found in raw",O3330="Raw under QC",O3330="Issues resolved in raw"),"Raw","-"))</f>
        <v>Raw</v>
      </c>
      <c r="Q3330" s="13">
        <v>46261.15347222222</v>
      </c>
      <c r="R3330" t="inlineStr">
        <is>
          <t xml:space="preserve">2026-08 (Aug)</t>
        </is>
      </c>
      <c r="S3330">
        <f>IF(M3330="Not an error",0,IF(COUNTIFS($A$2:$A3330,$A3330,$D$2:$D3330,$D3330,$M$2:$M3330,"&lt;&gt;Not an error")=1,1,0))</f>
        <v>1</v>
      </c>
      <c r="T3330">
        <f>IF(M3330&lt;&gt;"Major",0,IF(COUNTIFS($A$2:$A3330,$A3330,$D$2:$D3330,$D3330,$M$2:$M3330,"Major")=1,1,0))</f>
        <v>1</v>
      </c>
      <c r="U3330">
        <f>IF(M3330&lt;&gt;"Minor",0,IF(COUNTIFS($A$2:$A3330,$A3330,$D$2:$D3330,$D3330,$M$2:$M3330,"Minor")=1,1,0))</f>
        <v>0</v>
      </c>
    </row>
    <row r="3331">
      <c r="A3331" t="inlineStr">
        <is>
          <t xml:space="preserve">9a175f97e92a638a5697307799ea3b8b8f419aac</t>
        </is>
      </c>
      <c r="B3331" t="inlineStr">
        <is>
          <t xml:space="preserve">The Miracle Heiress</t>
        </is>
      </c>
      <c r="C3331" t="inlineStr">
        <is>
          <t xml:space="preserve">Die Wundererbin</t>
        </is>
      </c>
      <c r="D3331" t="inlineStr">
        <is>
          <t xml:space="preserve">5c95dad6fe0d09357864c98185898387fb6c8c7a</t>
        </is>
      </c>
      <c r="E3331" t="inlineStr">
        <is>
          <t xml:space="preserve">Episode 143: Beschützende Familie</t>
        </is>
      </c>
      <c r="F3331">
        <v>143</v>
      </c>
      <c r="G3331" t="inlineStr">
        <is>
          <t xml:space="preserve">5:48-5:54</t>
        </is>
      </c>
      <c r="H3331" t="inlineStr">
        <is>
          <t xml:space="preserve">Resolved</t>
        </is>
      </c>
      <c r="I3331" t="inlineStr">
        <is>
          <t xml:space="preserve">Remarks: [Script Error]
Line from script:
"â€žWas sollen wir also tun?â€œ, fragte Frau Jones mit zitternder Stimme."
-----
Note (if required): Localization / form of address issue. â€œFrau Jonesâ€_x009d_ should be localized in English. Suggested: â€œMissus Jones.â€_x009d_</t>
        </is>
      </c>
      <c r="J3331" t="inlineStr">
        <is>
          <t xml:space="preserve">VOA</t>
        </is>
      </c>
      <c r="K3331" t="inlineStr">
        <is>
          <t xml:space="preserve">Script Error</t>
        </is>
      </c>
      <c r="L3331" t="inlineStr">
        <is>
          <t xml:space="preserve">Script error</t>
        </is>
      </c>
      <c r="M3331" t="str">
        <f>IFERROR(IF(VLOOKUP(L3331,'Quantification'!$A:$B,2,FALSE)&amp;""="","Unclassified",VLOOKUP(L3331,'Quantification'!$A:$B,2,FALSE)),"Unclassified")</f>
        <v>Major</v>
      </c>
      <c r="N3331" t="inlineStr">
        <is>
          <t xml:space="preserve">con-khera.mirjam@pocketfm.com</t>
        </is>
      </c>
      <c r="O3331" t="inlineStr">
        <is>
          <t xml:space="preserve">Issues found in raw</t>
        </is>
      </c>
      <c r="P3331" t="str">
        <f>IF(OR(O3331="Issues found in master",O3331="Final master"),"Master",IF(OR(O3331="Ready for Master",O3331="Issues found in raw",O3331="Raw under QC",O3331="Issues resolved in raw"),"Raw","-"))</f>
        <v>Raw</v>
      </c>
      <c r="Q3331" s="13">
        <v>46261.15347222222</v>
      </c>
      <c r="R3331" t="inlineStr">
        <is>
          <t xml:space="preserve">2026-08 (Aug)</t>
        </is>
      </c>
      <c r="S3331">
        <f>IF(M3331="Not an error",0,IF(COUNTIFS($A$2:$A3331,$A3331,$D$2:$D3331,$D3331,$M$2:$M3331,"&lt;&gt;Not an error")=1,1,0))</f>
        <v>0</v>
      </c>
      <c r="T3331">
        <f>IF(M3331&lt;&gt;"Major",0,IF(COUNTIFS($A$2:$A3331,$A3331,$D$2:$D3331,$D3331,$M$2:$M3331,"Major")=1,1,0))</f>
        <v>0</v>
      </c>
      <c r="U3331">
        <f>IF(M3331&lt;&gt;"Minor",0,IF(COUNTIFS($A$2:$A3331,$A3331,$D$2:$D3331,$D3331,$M$2:$M3331,"Minor")=1,1,0))</f>
        <v>0</v>
      </c>
    </row>
    <row r="3332">
      <c r="A3332" t="inlineStr">
        <is>
          <t xml:space="preserve">9a175f97e92a638a5697307799ea3b8b8f419aac</t>
        </is>
      </c>
      <c r="B3332" t="inlineStr">
        <is>
          <t xml:space="preserve">The Miracle Heiress</t>
        </is>
      </c>
      <c r="C3332" t="inlineStr">
        <is>
          <t xml:space="preserve">Die Wundererbin</t>
        </is>
      </c>
      <c r="D3332" t="inlineStr">
        <is>
          <t xml:space="preserve">5c95dad6fe0d09357864c98185898387fb6c8c7a</t>
        </is>
      </c>
      <c r="E3332" t="inlineStr">
        <is>
          <t xml:space="preserve">Episode 143: Beschützende Familie</t>
        </is>
      </c>
      <c r="F3332">
        <v>143</v>
      </c>
      <c r="G3332" t="inlineStr">
        <is>
          <t xml:space="preserve">6:11-6:24</t>
        </is>
      </c>
      <c r="H3332" t="inlineStr">
        <is>
          <t xml:space="preserve">Resolved</t>
        </is>
      </c>
      <c r="I3332" t="inlineStr">
        <is>
          <t xml:space="preserve">Remarks: [Script Error]
Line from script:
"â€žTu, was du tun musst, aber hÃ¶r auf, sie zu schlagen!â€œ, flehte Frau Jones und warf Mackenzie dann einen Blick zu, der schrie: â€žWie konntest du nur einen so gewaltigen Fehler machen!â€œ"
-----
Note (if required): Localization / form of address issue. â€œFrau Jonesâ€_x009d_ should be localized in English. Suggested: â€œMissus Jones.â€_x009d_</t>
        </is>
      </c>
      <c r="J3332" t="inlineStr">
        <is>
          <t xml:space="preserve">VOA</t>
        </is>
      </c>
      <c r="K3332" t="inlineStr">
        <is>
          <t xml:space="preserve">Script Error</t>
        </is>
      </c>
      <c r="L3332" t="inlineStr">
        <is>
          <t xml:space="preserve">Script error</t>
        </is>
      </c>
      <c r="M3332" t="str">
        <f>IFERROR(IF(VLOOKUP(L3332,'Quantification'!$A:$B,2,FALSE)&amp;""="","Unclassified",VLOOKUP(L3332,'Quantification'!$A:$B,2,FALSE)),"Unclassified")</f>
        <v>Major</v>
      </c>
      <c r="N3332" t="inlineStr">
        <is>
          <t xml:space="preserve">con-khera.mirjam@pocketfm.com</t>
        </is>
      </c>
      <c r="O3332" t="inlineStr">
        <is>
          <t xml:space="preserve">Issues found in raw</t>
        </is>
      </c>
      <c r="P3332" t="str">
        <f>IF(OR(O3332="Issues found in master",O3332="Final master"),"Master",IF(OR(O3332="Ready for Master",O3332="Issues found in raw",O3332="Raw under QC",O3332="Issues resolved in raw"),"Raw","-"))</f>
        <v>Raw</v>
      </c>
      <c r="Q3332" s="13">
        <v>46261.15347222222</v>
      </c>
      <c r="R3332" t="inlineStr">
        <is>
          <t xml:space="preserve">2026-08 (Aug)</t>
        </is>
      </c>
      <c r="S3332">
        <f>IF(M3332="Not an error",0,IF(COUNTIFS($A$2:$A3332,$A3332,$D$2:$D3332,$D3332,$M$2:$M3332,"&lt;&gt;Not an error")=1,1,0))</f>
        <v>0</v>
      </c>
      <c r="T3332">
        <f>IF(M3332&lt;&gt;"Major",0,IF(COUNTIFS($A$2:$A3332,$A3332,$D$2:$D3332,$D3332,$M$2:$M3332,"Major")=1,1,0))</f>
        <v>0</v>
      </c>
      <c r="U3332">
        <f>IF(M3332&lt;&gt;"Minor",0,IF(COUNTIFS($A$2:$A3332,$A3332,$D$2:$D3332,$D3332,$M$2:$M3332,"Minor")=1,1,0))</f>
        <v>0</v>
      </c>
    </row>
    <row r="3333">
      <c r="A3333" t="inlineStr">
        <is>
          <t xml:space="preserve">9a175f97e92a638a5697307799ea3b8b8f419aac</t>
        </is>
      </c>
      <c r="B3333" t="inlineStr">
        <is>
          <t xml:space="preserve">The Miracle Heiress</t>
        </is>
      </c>
      <c r="C3333" t="inlineStr">
        <is>
          <t xml:space="preserve">Die Wundererbin</t>
        </is>
      </c>
      <c r="D3333" t="inlineStr">
        <is>
          <t xml:space="preserve">a214b9cdbf65f137b38ecbc9f90bd173863c0641</t>
        </is>
      </c>
      <c r="E3333" t="inlineStr">
        <is>
          <t xml:space="preserve">Episode 144: Damien Rächt Aurora</t>
        </is>
      </c>
      <c r="F3333">
        <v>144</v>
      </c>
      <c r="G3333" t="inlineStr">
        <is>
          <t xml:space="preserve">1:13-1:16</t>
        </is>
      </c>
      <c r="H3333" t="inlineStr">
        <is>
          <t xml:space="preserve">Resolved</t>
        </is>
      </c>
      <c r="I3333" t="inlineStr">
        <is>
          <t xml:space="preserve">Remarks: [Script Error]
Line from script:
"Aber Frau Jones war angespannt."
-----
Note (if required): Localization / form of address issue. â€œFrau Jonesâ€_x009d_ should be localized in English. Suggested: â€œAber Missus Jones war angespannt.â€_x009d_</t>
        </is>
      </c>
      <c r="J3333" t="inlineStr">
        <is>
          <t xml:space="preserve">VOA</t>
        </is>
      </c>
      <c r="K3333" t="inlineStr">
        <is>
          <t xml:space="preserve">Script Error</t>
        </is>
      </c>
      <c r="L3333" t="inlineStr">
        <is>
          <t xml:space="preserve">Script error</t>
        </is>
      </c>
      <c r="M3333" t="str">
        <f>IFERROR(IF(VLOOKUP(L3333,'Quantification'!$A:$B,2,FALSE)&amp;""="","Unclassified",VLOOKUP(L3333,'Quantification'!$A:$B,2,FALSE)),"Unclassified")</f>
        <v>Major</v>
      </c>
      <c r="N3333" t="inlineStr">
        <is>
          <t xml:space="preserve">con-khera.mirjam@pocketfm.com</t>
        </is>
      </c>
      <c r="O3333" t="inlineStr">
        <is>
          <t xml:space="preserve">Issues found in raw</t>
        </is>
      </c>
      <c r="P3333" t="str">
        <f>IF(OR(O3333="Issues found in master",O3333="Final master"),"Master",IF(OR(O3333="Ready for Master",O3333="Issues found in raw",O3333="Raw under QC",O3333="Issues resolved in raw"),"Raw","-"))</f>
        <v>Raw</v>
      </c>
      <c r="Q3333" s="13">
        <v>46261.15347222222</v>
      </c>
      <c r="R3333" t="inlineStr">
        <is>
          <t xml:space="preserve">2026-08 (Aug)</t>
        </is>
      </c>
      <c r="S3333">
        <f>IF(M3333="Not an error",0,IF(COUNTIFS($A$2:$A3333,$A3333,$D$2:$D3333,$D3333,$M$2:$M3333,"&lt;&gt;Not an error")=1,1,0))</f>
        <v>1</v>
      </c>
      <c r="T3333">
        <f>IF(M3333&lt;&gt;"Major",0,IF(COUNTIFS($A$2:$A3333,$A3333,$D$2:$D3333,$D3333,$M$2:$M3333,"Major")=1,1,0))</f>
        <v>1</v>
      </c>
      <c r="U3333">
        <f>IF(M3333&lt;&gt;"Minor",0,IF(COUNTIFS($A$2:$A3333,$A3333,$D$2:$D3333,$D3333,$M$2:$M3333,"Minor")=1,1,0))</f>
        <v>0</v>
      </c>
    </row>
    <row r="3334">
      <c r="A3334" t="inlineStr">
        <is>
          <t xml:space="preserve">9a175f97e92a638a5697307799ea3b8b8f419aac</t>
        </is>
      </c>
      <c r="B3334" t="inlineStr">
        <is>
          <t xml:space="preserve">The Miracle Heiress</t>
        </is>
      </c>
      <c r="C3334" t="inlineStr">
        <is>
          <t xml:space="preserve">Die Wundererbin</t>
        </is>
      </c>
      <c r="D3334" t="inlineStr">
        <is>
          <t xml:space="preserve">a214b9cdbf65f137b38ecbc9f90bd173863c0641</t>
        </is>
      </c>
      <c r="E3334" t="inlineStr">
        <is>
          <t xml:space="preserve">Episode 144: Damien Rächt Aurora</t>
        </is>
      </c>
      <c r="F3334">
        <v>144</v>
      </c>
      <c r="G3334" t="inlineStr">
        <is>
          <t xml:space="preserve">1:30-1:34</t>
        </is>
      </c>
      <c r="H3334" t="inlineStr">
        <is>
          <t xml:space="preserve">Resolved</t>
        </is>
      </c>
      <c r="I3334" t="inlineStr">
        <is>
          <t xml:space="preserve">Remarks: [Script Error]
Line from script:
"â€žIhnen helfen? Wobei denn?â€œ"
-----
Note (if required): Dialogue / context issue. This response does not fit the previous line if no one asked whether he would help them. Suggested: â€œIm Auftrag der Blackwells? Warum denn?â€_x009d_</t>
        </is>
      </c>
      <c r="J3334" t="inlineStr">
        <is>
          <t xml:space="preserve">VOA</t>
        </is>
      </c>
      <c r="K3334" t="inlineStr">
        <is>
          <t xml:space="preserve">Script Error</t>
        </is>
      </c>
      <c r="L3334" t="inlineStr">
        <is>
          <t xml:space="preserve">Script error</t>
        </is>
      </c>
      <c r="M3334" t="str">
        <f>IFERROR(IF(VLOOKUP(L3334,'Quantification'!$A:$B,2,FALSE)&amp;""="","Unclassified",VLOOKUP(L3334,'Quantification'!$A:$B,2,FALSE)),"Unclassified")</f>
        <v>Major</v>
      </c>
      <c r="N3334" t="inlineStr">
        <is>
          <t xml:space="preserve">con-khera.mirjam@pocketfm.com</t>
        </is>
      </c>
      <c r="O3334" t="inlineStr">
        <is>
          <t xml:space="preserve">Issues found in raw</t>
        </is>
      </c>
      <c r="P3334" t="str">
        <f>IF(OR(O3334="Issues found in master",O3334="Final master"),"Master",IF(OR(O3334="Ready for Master",O3334="Issues found in raw",O3334="Raw under QC",O3334="Issues resolved in raw"),"Raw","-"))</f>
        <v>Raw</v>
      </c>
      <c r="Q3334" s="13">
        <v>46261.15347222222</v>
      </c>
      <c r="R3334" t="inlineStr">
        <is>
          <t xml:space="preserve">2026-08 (Aug)</t>
        </is>
      </c>
      <c r="S3334">
        <f>IF(M3334="Not an error",0,IF(COUNTIFS($A$2:$A3334,$A3334,$D$2:$D3334,$D3334,$M$2:$M3334,"&lt;&gt;Not an error")=1,1,0))</f>
        <v>0</v>
      </c>
      <c r="T3334">
        <f>IF(M3334&lt;&gt;"Major",0,IF(COUNTIFS($A$2:$A3334,$A3334,$D$2:$D3334,$D3334,$M$2:$M3334,"Major")=1,1,0))</f>
        <v>0</v>
      </c>
      <c r="U3334">
        <f>IF(M3334&lt;&gt;"Minor",0,IF(COUNTIFS($A$2:$A3334,$A3334,$D$2:$D3334,$D3334,$M$2:$M3334,"Minor")=1,1,0))</f>
        <v>0</v>
      </c>
    </row>
    <row r="3335">
      <c r="A3335" t="inlineStr">
        <is>
          <t xml:space="preserve">9a175f97e92a638a5697307799ea3b8b8f419aac</t>
        </is>
      </c>
      <c r="B3335" t="inlineStr">
        <is>
          <t xml:space="preserve">The Miracle Heiress</t>
        </is>
      </c>
      <c r="C3335" t="inlineStr">
        <is>
          <t xml:space="preserve">Die Wundererbin</t>
        </is>
      </c>
      <c r="D3335" t="inlineStr">
        <is>
          <t xml:space="preserve">a214b9cdbf65f137b38ecbc9f90bd173863c0641</t>
        </is>
      </c>
      <c r="E3335" t="inlineStr">
        <is>
          <t xml:space="preserve">Episode 144: Damien Rächt Aurora</t>
        </is>
      </c>
      <c r="F3335">
        <v>144</v>
      </c>
      <c r="G3335" t="inlineStr">
        <is>
          <t xml:space="preserve">1:56-2:03</t>
        </is>
      </c>
      <c r="H3335" t="inlineStr">
        <is>
          <t xml:space="preserve">Resolved</t>
        </is>
      </c>
      <c r="I3335" t="inlineStr">
        <is>
          <t xml:space="preserve">Remarks: [Script Error]
Line from script:
"Kurze Zeit spÃ¤ter hielt der Wagen der Familie Hawthorne in einem verlassenen Industriepark am Rande der Stadt."
-----
Note (if required): Continuity / family name issue. This should refer to the Jones family, not the Hawthorne family. Suggested: â€œKurze Zeit spÃ¤ter hielt der Wagen der Familie Jones in einem verlassenen Industriepark am Rande der Stadt.â€_x009d_</t>
        </is>
      </c>
      <c r="J3335" t="inlineStr">
        <is>
          <t xml:space="preserve">VOA</t>
        </is>
      </c>
      <c r="K3335" t="inlineStr">
        <is>
          <t xml:space="preserve">Script Error</t>
        </is>
      </c>
      <c r="L3335" t="inlineStr">
        <is>
          <t xml:space="preserve">Script error</t>
        </is>
      </c>
      <c r="M3335" t="str">
        <f>IFERROR(IF(VLOOKUP(L3335,'Quantification'!$A:$B,2,FALSE)&amp;""="","Unclassified",VLOOKUP(L3335,'Quantification'!$A:$B,2,FALSE)),"Unclassified")</f>
        <v>Major</v>
      </c>
      <c r="N3335" t="inlineStr">
        <is>
          <t xml:space="preserve">con-khera.mirjam@pocketfm.com</t>
        </is>
      </c>
      <c r="O3335" t="inlineStr">
        <is>
          <t xml:space="preserve">Issues found in raw</t>
        </is>
      </c>
      <c r="P3335" t="str">
        <f>IF(OR(O3335="Issues found in master",O3335="Final master"),"Master",IF(OR(O3335="Ready for Master",O3335="Issues found in raw",O3335="Raw under QC",O3335="Issues resolved in raw"),"Raw","-"))</f>
        <v>Raw</v>
      </c>
      <c r="Q3335" s="13">
        <v>46261.15347222222</v>
      </c>
      <c r="R3335" t="inlineStr">
        <is>
          <t xml:space="preserve">2026-08 (Aug)</t>
        </is>
      </c>
      <c r="S3335">
        <f>IF(M3335="Not an error",0,IF(COUNTIFS($A$2:$A3335,$A3335,$D$2:$D3335,$D3335,$M$2:$M3335,"&lt;&gt;Not an error")=1,1,0))</f>
        <v>0</v>
      </c>
      <c r="T3335">
        <f>IF(M3335&lt;&gt;"Major",0,IF(COUNTIFS($A$2:$A3335,$A3335,$D$2:$D3335,$D3335,$M$2:$M3335,"Major")=1,1,0))</f>
        <v>0</v>
      </c>
      <c r="U3335">
        <f>IF(M3335&lt;&gt;"Minor",0,IF(COUNTIFS($A$2:$A3335,$A3335,$D$2:$D3335,$D3335,$M$2:$M3335,"Minor")=1,1,0))</f>
        <v>0</v>
      </c>
    </row>
    <row r="3336">
      <c r="A3336" t="inlineStr">
        <is>
          <t xml:space="preserve">9a175f97e92a638a5697307799ea3b8b8f419aac</t>
        </is>
      </c>
      <c r="B3336" t="inlineStr">
        <is>
          <t xml:space="preserve">The Miracle Heiress</t>
        </is>
      </c>
      <c r="C3336" t="inlineStr">
        <is>
          <t xml:space="preserve">Die Wundererbin</t>
        </is>
      </c>
      <c r="D3336" t="inlineStr">
        <is>
          <t xml:space="preserve">a214b9cdbf65f137b38ecbc9f90bd173863c0641</t>
        </is>
      </c>
      <c r="E3336" t="inlineStr">
        <is>
          <t xml:space="preserve">Episode 144: Damien Rächt Aurora</t>
        </is>
      </c>
      <c r="F3336">
        <v>144</v>
      </c>
      <c r="G3336" t="inlineStr">
        <is>
          <t xml:space="preserve">2:07-2:10</t>
        </is>
      </c>
      <c r="H3336" t="inlineStr">
        <is>
          <t xml:space="preserve">Resolved</t>
        </is>
      </c>
      <c r="I3336" t="inlineStr">
        <is>
          <t xml:space="preserve">Remarks: [Script Error]
Line from script:
"Bei diesem Anblick lief Frau Jones ein Schauer Ã¼ber den RÃ¼cken."
-----
Note (if required): Localization / form of address issue. â€œFrau Jonesâ€_x009d_ should be localized in English. Suggested: â€œBei diesem Anblick lief Missus Jones ein Schauer Ã¼ber den RÃ¼cken.â€_x009d_</t>
        </is>
      </c>
      <c r="J3336" t="inlineStr">
        <is>
          <t xml:space="preserve">VOA</t>
        </is>
      </c>
      <c r="K3336" t="inlineStr">
        <is>
          <t xml:space="preserve">Script Error</t>
        </is>
      </c>
      <c r="L3336" t="inlineStr">
        <is>
          <t xml:space="preserve">Script error</t>
        </is>
      </c>
      <c r="M3336" t="str">
        <f>IFERROR(IF(VLOOKUP(L3336,'Quantification'!$A:$B,2,FALSE)&amp;""="","Unclassified",VLOOKUP(L3336,'Quantification'!$A:$B,2,FALSE)),"Unclassified")</f>
        <v>Major</v>
      </c>
      <c r="N3336" t="inlineStr">
        <is>
          <t xml:space="preserve">con-khera.mirjam@pocketfm.com</t>
        </is>
      </c>
      <c r="O3336" t="inlineStr">
        <is>
          <t xml:space="preserve">Issues found in raw</t>
        </is>
      </c>
      <c r="P3336" t="str">
        <f>IF(OR(O3336="Issues found in master",O3336="Final master"),"Master",IF(OR(O3336="Ready for Master",O3336="Issues found in raw",O3336="Raw under QC",O3336="Issues resolved in raw"),"Raw","-"))</f>
        <v>Raw</v>
      </c>
      <c r="Q3336" s="13">
        <v>46261.15347222222</v>
      </c>
      <c r="R3336" t="inlineStr">
        <is>
          <t xml:space="preserve">2026-08 (Aug)</t>
        </is>
      </c>
      <c r="S3336">
        <f>IF(M3336="Not an error",0,IF(COUNTIFS($A$2:$A3336,$A3336,$D$2:$D3336,$D3336,$M$2:$M3336,"&lt;&gt;Not an error")=1,1,0))</f>
        <v>0</v>
      </c>
      <c r="T3336">
        <f>IF(M3336&lt;&gt;"Major",0,IF(COUNTIFS($A$2:$A3336,$A3336,$D$2:$D3336,$D3336,$M$2:$M3336,"Major")=1,1,0))</f>
        <v>0</v>
      </c>
      <c r="U3336">
        <f>IF(M3336&lt;&gt;"Minor",0,IF(COUNTIFS($A$2:$A3336,$A3336,$D$2:$D3336,$D3336,$M$2:$M3336,"Minor")=1,1,0))</f>
        <v>0</v>
      </c>
    </row>
    <row r="3337">
      <c r="A3337" t="inlineStr">
        <is>
          <t xml:space="preserve">9a175f97e92a638a5697307799ea3b8b8f419aac</t>
        </is>
      </c>
      <c r="B3337" t="inlineStr">
        <is>
          <t xml:space="preserve">The Miracle Heiress</t>
        </is>
      </c>
      <c r="C3337" t="inlineStr">
        <is>
          <t xml:space="preserve">Die Wundererbin</t>
        </is>
      </c>
      <c r="D3337" t="inlineStr">
        <is>
          <t xml:space="preserve">a214b9cdbf65f137b38ecbc9f90bd173863c0641</t>
        </is>
      </c>
      <c r="E3337" t="inlineStr">
        <is>
          <t xml:space="preserve">Episode 144: Damien Rächt Aurora</t>
        </is>
      </c>
      <c r="F3337">
        <v>144</v>
      </c>
      <c r="G3337" t="inlineStr">
        <is>
          <t xml:space="preserve">3:20-3:31</t>
        </is>
      </c>
      <c r="H3337" t="inlineStr">
        <is>
          <t xml:space="preserve">Resolved</t>
        </is>
      </c>
      <c r="I3337" t="inlineStr">
        <is>
          <t xml:space="preserve">Remarks: [Script Error]
Line from script:
"Als sie eintraten, war die Lagerhalle riesig und leer. Damien war der Einzige dort; er saÃŸ auf einem einzelnen Stuhl, wÃ¤hrend Jacob schweigend hinter ihm stand."
-----
Note (if required): Logic / staging issue. Damien cannot be â€œthe only one thereâ€_x009d_ if Jacob is also standing behind him in the warehouse. Suggested: â€œAls sie eintraten, wirkte die Lagerhalle riesig und leer. Damien saÃŸ auf einem einzelnen Stuhl, wÃ¤hrend Jacob schweigend hinter ihm stand.â€_x009d_</t>
        </is>
      </c>
      <c r="J3337" t="inlineStr">
        <is>
          <t xml:space="preserve">VOA</t>
        </is>
      </c>
      <c r="K3337" t="inlineStr">
        <is>
          <t xml:space="preserve">Script Error</t>
        </is>
      </c>
      <c r="L3337" t="inlineStr">
        <is>
          <t xml:space="preserve">Script error</t>
        </is>
      </c>
      <c r="M3337" t="str">
        <f>IFERROR(IF(VLOOKUP(L3337,'Quantification'!$A:$B,2,FALSE)&amp;""="","Unclassified",VLOOKUP(L3337,'Quantification'!$A:$B,2,FALSE)),"Unclassified")</f>
        <v>Major</v>
      </c>
      <c r="N3337" t="inlineStr">
        <is>
          <t xml:space="preserve">con-khera.mirjam@pocketfm.com</t>
        </is>
      </c>
      <c r="O3337" t="inlineStr">
        <is>
          <t xml:space="preserve">Issues found in raw</t>
        </is>
      </c>
      <c r="P3337" t="str">
        <f>IF(OR(O3337="Issues found in master",O3337="Final master"),"Master",IF(OR(O3337="Ready for Master",O3337="Issues found in raw",O3337="Raw under QC",O3337="Issues resolved in raw"),"Raw","-"))</f>
        <v>Raw</v>
      </c>
      <c r="Q3337" s="13">
        <v>46261.15347222222</v>
      </c>
      <c r="R3337" t="inlineStr">
        <is>
          <t xml:space="preserve">2026-08 (Aug)</t>
        </is>
      </c>
      <c r="S3337">
        <f>IF(M3337="Not an error",0,IF(COUNTIFS($A$2:$A3337,$A3337,$D$2:$D3337,$D3337,$M$2:$M3337,"&lt;&gt;Not an error")=1,1,0))</f>
        <v>0</v>
      </c>
      <c r="T3337">
        <f>IF(M3337&lt;&gt;"Major",0,IF(COUNTIFS($A$2:$A3337,$A3337,$D$2:$D3337,$D3337,$M$2:$M3337,"Major")=1,1,0))</f>
        <v>0</v>
      </c>
      <c r="U3337">
        <f>IF(M3337&lt;&gt;"Minor",0,IF(COUNTIFS($A$2:$A3337,$A3337,$D$2:$D3337,$D3337,$M$2:$M3337,"Minor")=1,1,0))</f>
        <v>0</v>
      </c>
    </row>
    <row r="3338">
      <c r="A3338" t="inlineStr">
        <is>
          <t xml:space="preserve">9a175f97e92a638a5697307799ea3b8b8f419aac</t>
        </is>
      </c>
      <c r="B3338" t="inlineStr">
        <is>
          <t xml:space="preserve">The Miracle Heiress</t>
        </is>
      </c>
      <c r="C3338" t="inlineStr">
        <is>
          <t xml:space="preserve">Die Wundererbin</t>
        </is>
      </c>
      <c r="D3338" t="inlineStr">
        <is>
          <t xml:space="preserve">a214b9cdbf65f137b38ecbc9f90bd173863c0641</t>
        </is>
      </c>
      <c r="E3338" t="inlineStr">
        <is>
          <t xml:space="preserve">Episode 144: Damien Rächt Aurora</t>
        </is>
      </c>
      <c r="F3338">
        <v>144</v>
      </c>
      <c r="G3338" t="inlineStr">
        <is>
          <t xml:space="preserve">5:16-5:18</t>
        </is>
      </c>
      <c r="H3338" t="inlineStr">
        <is>
          <t xml:space="preserve">Resolved</t>
        </is>
      </c>
      <c r="I3338" t="inlineStr">
        <is>
          <t xml:space="preserve">Remarks: [Script Error]
Line from script:
"Was ist Aurora fÃ¼r Sie?"
-----
Note (if required): Wording issue. The question sounds unnatural in German. Suggested: â€œWer ist Aurora fÃ¼r Sie?â€_x009d_</t>
        </is>
      </c>
      <c r="J3338" t="inlineStr">
        <is>
          <t xml:space="preserve">VOA</t>
        </is>
      </c>
      <c r="K3338" t="inlineStr">
        <is>
          <t xml:space="preserve">Script Error</t>
        </is>
      </c>
      <c r="L3338" t="inlineStr">
        <is>
          <t xml:space="preserve">Script error</t>
        </is>
      </c>
      <c r="M3338" t="str">
        <f>IFERROR(IF(VLOOKUP(L3338,'Quantification'!$A:$B,2,FALSE)&amp;""="","Unclassified",VLOOKUP(L3338,'Quantification'!$A:$B,2,FALSE)),"Unclassified")</f>
        <v>Major</v>
      </c>
      <c r="N3338" t="inlineStr">
        <is>
          <t xml:space="preserve">con-khera.mirjam@pocketfm.com</t>
        </is>
      </c>
      <c r="O3338" t="inlineStr">
        <is>
          <t xml:space="preserve">Issues found in raw</t>
        </is>
      </c>
      <c r="P3338" t="str">
        <f>IF(OR(O3338="Issues found in master",O3338="Final master"),"Master",IF(OR(O3338="Ready for Master",O3338="Issues found in raw",O3338="Raw under QC",O3338="Issues resolved in raw"),"Raw","-"))</f>
        <v>Raw</v>
      </c>
      <c r="Q3338" s="13">
        <v>46261.15347222222</v>
      </c>
      <c r="R3338" t="inlineStr">
        <is>
          <t xml:space="preserve">2026-08 (Aug)</t>
        </is>
      </c>
      <c r="S3338">
        <f>IF(M3338="Not an error",0,IF(COUNTIFS($A$2:$A3338,$A3338,$D$2:$D3338,$D3338,$M$2:$M3338,"&lt;&gt;Not an error")=1,1,0))</f>
        <v>0</v>
      </c>
      <c r="T3338">
        <f>IF(M3338&lt;&gt;"Major",0,IF(COUNTIFS($A$2:$A3338,$A3338,$D$2:$D3338,$D3338,$M$2:$M3338,"Major")=1,1,0))</f>
        <v>0</v>
      </c>
      <c r="U3338">
        <f>IF(M3338&lt;&gt;"Minor",0,IF(COUNTIFS($A$2:$A3338,$A3338,$D$2:$D3338,$D3338,$M$2:$M3338,"Minor")=1,1,0))</f>
        <v>0</v>
      </c>
    </row>
    <row r="3339">
      <c r="A3339" t="inlineStr">
        <is>
          <t xml:space="preserve">9a175f97e92a638a5697307799ea3b8b8f419aac</t>
        </is>
      </c>
      <c r="B3339" t="inlineStr">
        <is>
          <t xml:space="preserve">The Miracle Heiress</t>
        </is>
      </c>
      <c r="C3339" t="inlineStr">
        <is>
          <t xml:space="preserve">Die Wundererbin</t>
        </is>
      </c>
      <c r="D3339" t="inlineStr">
        <is>
          <t xml:space="preserve">a214b9cdbf65f137b38ecbc9f90bd173863c0641</t>
        </is>
      </c>
      <c r="E3339" t="inlineStr">
        <is>
          <t xml:space="preserve">Episode 144: Damien Rächt Aurora</t>
        </is>
      </c>
      <c r="F3339">
        <v>144</v>
      </c>
      <c r="G3339" t="inlineStr">
        <is>
          <t xml:space="preserve">5:32-5:34</t>
        </is>
      </c>
      <c r="H3339" t="inlineStr">
        <is>
          <t xml:space="preserve">Resolved</t>
        </is>
      </c>
      <c r="I3339" t="inlineStr">
        <is>
          <t xml:space="preserve">Remarks: [Script Error]
Line from script:
"Frau Jones wurde kreidebleich."
-----
Note (if required): Localization / form of address issue. â€œFrau Jonesâ€_x009d_ should be localized in English. Suggested: â€œMissus Jones wurde kreidebleich.â€_x009d_</t>
        </is>
      </c>
      <c r="J3339" t="inlineStr">
        <is>
          <t xml:space="preserve">VOA</t>
        </is>
      </c>
      <c r="K3339" t="inlineStr">
        <is>
          <t xml:space="preserve">Script Error</t>
        </is>
      </c>
      <c r="L3339" t="inlineStr">
        <is>
          <t xml:space="preserve">Script error</t>
        </is>
      </c>
      <c r="M3339" t="str">
        <f>IFERROR(IF(VLOOKUP(L3339,'Quantification'!$A:$B,2,FALSE)&amp;""="","Unclassified",VLOOKUP(L3339,'Quantification'!$A:$B,2,FALSE)),"Unclassified")</f>
        <v>Major</v>
      </c>
      <c r="N3339" t="inlineStr">
        <is>
          <t xml:space="preserve">con-khera.mirjam@pocketfm.com</t>
        </is>
      </c>
      <c r="O3339" t="inlineStr">
        <is>
          <t xml:space="preserve">Issues found in raw</t>
        </is>
      </c>
      <c r="P3339" t="str">
        <f>IF(OR(O3339="Issues found in master",O3339="Final master"),"Master",IF(OR(O3339="Ready for Master",O3339="Issues found in raw",O3339="Raw under QC",O3339="Issues resolved in raw"),"Raw","-"))</f>
        <v>Raw</v>
      </c>
      <c r="Q3339" s="13">
        <v>46261.15347222222</v>
      </c>
      <c r="R3339" t="inlineStr">
        <is>
          <t xml:space="preserve">2026-08 (Aug)</t>
        </is>
      </c>
      <c r="S3339">
        <f>IF(M3339="Not an error",0,IF(COUNTIFS($A$2:$A3339,$A3339,$D$2:$D3339,$D3339,$M$2:$M3339,"&lt;&gt;Not an error")=1,1,0))</f>
        <v>0</v>
      </c>
      <c r="T3339">
        <f>IF(M3339&lt;&gt;"Major",0,IF(COUNTIFS($A$2:$A3339,$A3339,$D$2:$D3339,$D3339,$M$2:$M3339,"Major")=1,1,0))</f>
        <v>0</v>
      </c>
      <c r="U3339">
        <f>IF(M3339&lt;&gt;"Minor",0,IF(COUNTIFS($A$2:$A3339,$A3339,$D$2:$D3339,$D3339,$M$2:$M3339,"Minor")=1,1,0))</f>
        <v>0</v>
      </c>
    </row>
    <row r="3340">
      <c r="A3340" t="inlineStr">
        <is>
          <t xml:space="preserve">9a175f97e92a638a5697307799ea3b8b8f419aac</t>
        </is>
      </c>
      <c r="B3340" t="inlineStr">
        <is>
          <t xml:space="preserve">The Miracle Heiress</t>
        </is>
      </c>
      <c r="C3340" t="inlineStr">
        <is>
          <t xml:space="preserve">Die Wundererbin</t>
        </is>
      </c>
      <c r="D3340" t="inlineStr">
        <is>
          <t xml:space="preserve">a214b9cdbf65f137b38ecbc9f90bd173863c0641</t>
        </is>
      </c>
      <c r="E3340" t="inlineStr">
        <is>
          <t xml:space="preserve">Episode 144: Damien Rächt Aurora</t>
        </is>
      </c>
      <c r="F3340">
        <v>144</v>
      </c>
      <c r="G3340" t="inlineStr">
        <is>
          <t xml:space="preserve">6:13-6:20</t>
        </is>
      </c>
      <c r="H3340" t="inlineStr">
        <is>
          <t xml:space="preserve">Resolved</t>
        </is>
      </c>
      <c r="I3340" t="inlineStr">
        <is>
          <t xml:space="preserve">Remarks: [Script Error]
Line from script:
"Frau Jones war so verÃ¤ngstigt, dass sie nur dastehen und zusehen konnte, wie sich die Wut ihres Mannes entlud."
-----
Note (if required): Localization / form of address issue. â€œFrau Jonesâ€_x009d_ should be localized in English. Suggested: â€œMissus Jones war so verÃ¤ngstigt, dass sie nur dastehen und zusehen konnte, wie sich die Wut ihres Mannes entlud.â€_x009d_</t>
        </is>
      </c>
      <c r="J3340" t="inlineStr">
        <is>
          <t xml:space="preserve">VOA</t>
        </is>
      </c>
      <c r="K3340" t="inlineStr">
        <is>
          <t xml:space="preserve">Script Error</t>
        </is>
      </c>
      <c r="L3340" t="inlineStr">
        <is>
          <t xml:space="preserve">Script error</t>
        </is>
      </c>
      <c r="M3340" t="str">
        <f>IFERROR(IF(VLOOKUP(L3340,'Quantification'!$A:$B,2,FALSE)&amp;""="","Unclassified",VLOOKUP(L3340,'Quantification'!$A:$B,2,FALSE)),"Unclassified")</f>
        <v>Major</v>
      </c>
      <c r="N3340" t="inlineStr">
        <is>
          <t xml:space="preserve">con-khera.mirjam@pocketfm.com</t>
        </is>
      </c>
      <c r="O3340" t="inlineStr">
        <is>
          <t xml:space="preserve">Issues found in raw</t>
        </is>
      </c>
      <c r="P3340" t="str">
        <f>IF(OR(O3340="Issues found in master",O3340="Final master"),"Master",IF(OR(O3340="Ready for Master",O3340="Issues found in raw",O3340="Raw under QC",O3340="Issues resolved in raw"),"Raw","-"))</f>
        <v>Raw</v>
      </c>
      <c r="Q3340" s="13">
        <v>46261.15347222222</v>
      </c>
      <c r="R3340" t="inlineStr">
        <is>
          <t xml:space="preserve">2026-08 (Aug)</t>
        </is>
      </c>
      <c r="S3340">
        <f>IF(M3340="Not an error",0,IF(COUNTIFS($A$2:$A3340,$A3340,$D$2:$D3340,$D3340,$M$2:$M3340,"&lt;&gt;Not an error")=1,1,0))</f>
        <v>0</v>
      </c>
      <c r="T3340">
        <f>IF(M3340&lt;&gt;"Major",0,IF(COUNTIFS($A$2:$A3340,$A3340,$D$2:$D3340,$D3340,$M$2:$M3340,"Major")=1,1,0))</f>
        <v>0</v>
      </c>
      <c r="U3340">
        <f>IF(M3340&lt;&gt;"Minor",0,IF(COUNTIFS($A$2:$A3340,$A3340,$D$2:$D3340,$D3340,$M$2:$M3340,"Minor")=1,1,0))</f>
        <v>0</v>
      </c>
    </row>
    <row r="3341">
      <c r="A3341" t="inlineStr">
        <is>
          <t xml:space="preserve">9a175f97e92a638a5697307799ea3b8b8f419aac</t>
        </is>
      </c>
      <c r="B3341" t="inlineStr">
        <is>
          <t xml:space="preserve">The Miracle Heiress</t>
        </is>
      </c>
      <c r="C3341" t="inlineStr">
        <is>
          <t xml:space="preserve">Die Wundererbin</t>
        </is>
      </c>
      <c r="D3341" t="inlineStr">
        <is>
          <t xml:space="preserve">a214b9cdbf65f137b38ecbc9f90bd173863c0641</t>
        </is>
      </c>
      <c r="E3341" t="inlineStr">
        <is>
          <t xml:space="preserve">Episode 144: Damien Rächt Aurora</t>
        </is>
      </c>
      <c r="F3341">
        <v>144</v>
      </c>
      <c r="G3341" t="inlineStr">
        <is>
          <t xml:space="preserve">6:35-6:40</t>
        </is>
      </c>
      <c r="H3341" t="inlineStr">
        <is>
          <t xml:space="preserve">Resolved</t>
        </is>
      </c>
      <c r="I3341" t="inlineStr">
        <is>
          <t xml:space="preserve">Remarks: [Script Error]
Line from script:
"â€žOh Gott, was tun wir jetzt?â€œ, flÃ¼sterte Frau Jones ihrem Mann zu."
-----
Note (if required): Localization / form of address issue. â€œFrau Jonesâ€_x009d_ should be localized in English. Suggested: â€œOh Gott, was tun wir jetzt?â€œ, flÃ¼sterte Missus Jones ihrem Mann zu.</t>
        </is>
      </c>
      <c r="J3341" t="inlineStr">
        <is>
          <t xml:space="preserve">VOA</t>
        </is>
      </c>
      <c r="K3341" t="inlineStr">
        <is>
          <t xml:space="preserve">Script Error</t>
        </is>
      </c>
      <c r="L3341" t="inlineStr">
        <is>
          <t xml:space="preserve">Script error</t>
        </is>
      </c>
      <c r="M3341" t="str">
        <f>IFERROR(IF(VLOOKUP(L3341,'Quantification'!$A:$B,2,FALSE)&amp;""="","Unclassified",VLOOKUP(L3341,'Quantification'!$A:$B,2,FALSE)),"Unclassified")</f>
        <v>Major</v>
      </c>
      <c r="N3341" t="inlineStr">
        <is>
          <t xml:space="preserve">con-khera.mirjam@pocketfm.com</t>
        </is>
      </c>
      <c r="O3341" t="inlineStr">
        <is>
          <t xml:space="preserve">Issues found in raw</t>
        </is>
      </c>
      <c r="P3341" t="str">
        <f>IF(OR(O3341="Issues found in master",O3341="Final master"),"Master",IF(OR(O3341="Ready for Master",O3341="Issues found in raw",O3341="Raw under QC",O3341="Issues resolved in raw"),"Raw","-"))</f>
        <v>Raw</v>
      </c>
      <c r="Q3341" s="13">
        <v>46261.15347222222</v>
      </c>
      <c r="R3341" t="inlineStr">
        <is>
          <t xml:space="preserve">2026-08 (Aug)</t>
        </is>
      </c>
      <c r="S3341">
        <f>IF(M3341="Not an error",0,IF(COUNTIFS($A$2:$A3341,$A3341,$D$2:$D3341,$D3341,$M$2:$M3341,"&lt;&gt;Not an error")=1,1,0))</f>
        <v>0</v>
      </c>
      <c r="T3341">
        <f>IF(M3341&lt;&gt;"Major",0,IF(COUNTIFS($A$2:$A3341,$A3341,$D$2:$D3341,$D3341,$M$2:$M3341,"Major")=1,1,0))</f>
        <v>0</v>
      </c>
      <c r="U3341">
        <f>IF(M3341&lt;&gt;"Minor",0,IF(COUNTIFS($A$2:$A3341,$A3341,$D$2:$D3341,$D3341,$M$2:$M3341,"Minor")=1,1,0))</f>
        <v>0</v>
      </c>
    </row>
    <row r="3342">
      <c r="A3342" t="inlineStr">
        <is>
          <t xml:space="preserve">9a175f97e92a638a5697307799ea3b8b8f419aac</t>
        </is>
      </c>
      <c r="B3342" t="inlineStr">
        <is>
          <t xml:space="preserve">The Miracle Heiress</t>
        </is>
      </c>
      <c r="C3342" t="inlineStr">
        <is>
          <t xml:space="preserve">Die Wundererbin</t>
        </is>
      </c>
      <c r="D3342" t="inlineStr">
        <is>
          <t xml:space="preserve">4dc2cfeced8859059a83d3baf45055eba29b9899</t>
        </is>
      </c>
      <c r="E3342" t="inlineStr">
        <is>
          <t xml:space="preserve">Episode 145: Bestrafung Und Trost</t>
        </is>
      </c>
      <c r="F3342">
        <v>145</v>
      </c>
      <c r="G3342" t="inlineStr">
        <is>
          <t xml:space="preserve">0:15-0:19</t>
        </is>
      </c>
      <c r="H3342" t="inlineStr">
        <is>
          <t xml:space="preserve">Resolved</t>
        </is>
      </c>
      <c r="I3342" t="inlineStr">
        <is>
          <t xml:space="preserve">Remarks: [Script Error]
Line from script:
"â€žDane, nein!â€œ, schrie Frau Jones, wÃ¤hrend ihr das Herz brach."
-----
Note (if required): Localization / form of address issue. â€œFrau Jonesâ€_x009d_ should be localized in English. Suggested: â€œDane, nein!â€œ, schrie Missus Jones, wÃ¤hrend ihr das Herz brach.</t>
        </is>
      </c>
      <c r="J3342" t="inlineStr">
        <is>
          <t xml:space="preserve">VOA</t>
        </is>
      </c>
      <c r="K3342" t="inlineStr">
        <is>
          <t xml:space="preserve">Script Error</t>
        </is>
      </c>
      <c r="L3342" t="inlineStr">
        <is>
          <t xml:space="preserve">Script error</t>
        </is>
      </c>
      <c r="M3342" t="str">
        <f>IFERROR(IF(VLOOKUP(L3342,'Quantification'!$A:$B,2,FALSE)&amp;""="","Unclassified",VLOOKUP(L3342,'Quantification'!$A:$B,2,FALSE)),"Unclassified")</f>
        <v>Major</v>
      </c>
      <c r="N3342" t="inlineStr">
        <is>
          <t xml:space="preserve">con-khera.mirjam@pocketfm.com</t>
        </is>
      </c>
      <c r="O3342" t="inlineStr">
        <is>
          <t xml:space="preserve">Issues found in raw</t>
        </is>
      </c>
      <c r="P3342" t="str">
        <f>IF(OR(O3342="Issues found in master",O3342="Final master"),"Master",IF(OR(O3342="Ready for Master",O3342="Issues found in raw",O3342="Raw under QC",O3342="Issues resolved in raw"),"Raw","-"))</f>
        <v>Raw</v>
      </c>
      <c r="Q3342" s="13">
        <v>46261.15347222222</v>
      </c>
      <c r="R3342" t="inlineStr">
        <is>
          <t xml:space="preserve">2026-08 (Aug)</t>
        </is>
      </c>
      <c r="S3342">
        <f>IF(M3342="Not an error",0,IF(COUNTIFS($A$2:$A3342,$A3342,$D$2:$D3342,$D3342,$M$2:$M3342,"&lt;&gt;Not an error")=1,1,0))</f>
        <v>1</v>
      </c>
      <c r="T3342">
        <f>IF(M3342&lt;&gt;"Major",0,IF(COUNTIFS($A$2:$A3342,$A3342,$D$2:$D3342,$D3342,$M$2:$M3342,"Major")=1,1,0))</f>
        <v>1</v>
      </c>
      <c r="U3342">
        <f>IF(M3342&lt;&gt;"Minor",0,IF(COUNTIFS($A$2:$A3342,$A3342,$D$2:$D3342,$D3342,$M$2:$M3342,"Minor")=1,1,0))</f>
        <v>0</v>
      </c>
    </row>
    <row r="3343">
      <c r="A3343" t="inlineStr">
        <is>
          <t xml:space="preserve">9a175f97e92a638a5697307799ea3b8b8f419aac</t>
        </is>
      </c>
      <c r="B3343" t="inlineStr">
        <is>
          <t xml:space="preserve">The Miracle Heiress</t>
        </is>
      </c>
      <c r="C3343" t="inlineStr">
        <is>
          <t xml:space="preserve">Die Wundererbin</t>
        </is>
      </c>
      <c r="D3343" t="inlineStr">
        <is>
          <t xml:space="preserve">4dc2cfeced8859059a83d3baf45055eba29b9899</t>
        </is>
      </c>
      <c r="E3343" t="inlineStr">
        <is>
          <t xml:space="preserve">Episode 145: Bestrafung Und Trost</t>
        </is>
      </c>
      <c r="F3343">
        <v>145</v>
      </c>
      <c r="G3343" t="inlineStr">
        <is>
          <t xml:space="preserve">0:29-0:35</t>
        </is>
      </c>
      <c r="H3343" t="inlineStr">
        <is>
          <t xml:space="preserve">Resolved</t>
        </is>
      </c>
      <c r="I3343" t="inlineStr">
        <is>
          <t xml:space="preserve">Remarks: [Mispronunciation]
Line from script:
"„Glauben Sie, Sie können Miss Aurora verletzen und einfach so davonkommen?“, höhnte Jacob."
-----
Note (if required): Aurora is pronounced with English pronunciation in the audio. The name should be pronounced with German pronunciation.</t>
        </is>
      </c>
      <c r="J3343" t="inlineStr">
        <is>
          <t xml:space="preserve">VOA</t>
        </is>
      </c>
      <c r="K3343" t="inlineStr">
        <is>
          <t xml:space="preserve">Mispronunciation</t>
        </is>
      </c>
      <c r="L3343" t="inlineStr">
        <is>
          <t xml:space="preserve">Mispronunciation</t>
        </is>
      </c>
      <c r="M3343" t="str">
        <f>IFERROR(IF(VLOOKUP(L3343,'Quantification'!$A:$B,2,FALSE)&amp;""="","Unclassified",VLOOKUP(L3343,'Quantification'!$A:$B,2,FALSE)),"Unclassified")</f>
        <v>Major</v>
      </c>
      <c r="N3343" t="inlineStr">
        <is>
          <t xml:space="preserve">con-khera.mirjam@pocketfm.com</t>
        </is>
      </c>
      <c r="O3343" t="inlineStr">
        <is>
          <t xml:space="preserve">Issues found in raw</t>
        </is>
      </c>
      <c r="P3343" t="str">
        <f>IF(OR(O3343="Issues found in master",O3343="Final master"),"Master",IF(OR(O3343="Ready for Master",O3343="Issues found in raw",O3343="Raw under QC",O3343="Issues resolved in raw"),"Raw","-"))</f>
        <v>Raw</v>
      </c>
      <c r="Q3343" s="13">
        <v>46261.15347222222</v>
      </c>
      <c r="R3343" t="inlineStr">
        <is>
          <t xml:space="preserve">2026-08 (Aug)</t>
        </is>
      </c>
      <c r="S3343">
        <f>IF(M3343="Not an error",0,IF(COUNTIFS($A$2:$A3343,$A3343,$D$2:$D3343,$D3343,$M$2:$M3343,"&lt;&gt;Not an error")=1,1,0))</f>
        <v>0</v>
      </c>
      <c r="T3343">
        <f>IF(M3343&lt;&gt;"Major",0,IF(COUNTIFS($A$2:$A3343,$A3343,$D$2:$D3343,$D3343,$M$2:$M3343,"Major")=1,1,0))</f>
        <v>0</v>
      </c>
      <c r="U3343">
        <f>IF(M3343&lt;&gt;"Minor",0,IF(COUNTIFS($A$2:$A3343,$A3343,$D$2:$D3343,$D3343,$M$2:$M3343,"Minor")=1,1,0))</f>
        <v>0</v>
      </c>
    </row>
    <row r="3344">
      <c r="A3344" t="inlineStr">
        <is>
          <t xml:space="preserve">9a175f97e92a638a5697307799ea3b8b8f419aac</t>
        </is>
      </c>
      <c r="B3344" t="inlineStr">
        <is>
          <t xml:space="preserve">The Miracle Heiress</t>
        </is>
      </c>
      <c r="C3344" t="inlineStr">
        <is>
          <t xml:space="preserve">Die Wundererbin</t>
        </is>
      </c>
      <c r="D3344" t="inlineStr">
        <is>
          <t xml:space="preserve">4dc2cfeced8859059a83d3baf45055eba29b9899</t>
        </is>
      </c>
      <c r="E3344" t="inlineStr">
        <is>
          <t xml:space="preserve">Episode 145: Bestrafung Und Trost</t>
        </is>
      </c>
      <c r="F3344">
        <v>145</v>
      </c>
      <c r="G3344" t="inlineStr">
        <is>
          <t xml:space="preserve">0:58-1:02</t>
        </is>
      </c>
      <c r="H3344" t="inlineStr">
        <is>
          <t xml:space="preserve">Resolved</t>
        </is>
      </c>
      <c r="I3344" t="inlineStr">
        <is>
          <t xml:space="preserve">Remarks: [Script Error]
Line from script:
"Frau Jones schrie auf: â€žDane, nein!â€œ"
-----
Note (if required): Localization / form of address issue. â€œFrau Jonesâ€_x009d_ should be localized in English. Suggested: â€œMissus Jones schrie auf: â€˜Dane, nein!â€™â€_x009d_</t>
        </is>
      </c>
      <c r="J3344" t="inlineStr">
        <is>
          <t xml:space="preserve">VOA</t>
        </is>
      </c>
      <c r="K3344" t="inlineStr">
        <is>
          <t xml:space="preserve">Script Error</t>
        </is>
      </c>
      <c r="L3344" t="inlineStr">
        <is>
          <t xml:space="preserve">Script error</t>
        </is>
      </c>
      <c r="M3344" t="str">
        <f>IFERROR(IF(VLOOKUP(L3344,'Quantification'!$A:$B,2,FALSE)&amp;""="","Unclassified",VLOOKUP(L3344,'Quantification'!$A:$B,2,FALSE)),"Unclassified")</f>
        <v>Major</v>
      </c>
      <c r="N3344" t="inlineStr">
        <is>
          <t xml:space="preserve">con-khera.mirjam@pocketfm.com</t>
        </is>
      </c>
      <c r="O3344" t="inlineStr">
        <is>
          <t xml:space="preserve">Issues found in raw</t>
        </is>
      </c>
      <c r="P3344" t="str">
        <f>IF(OR(O3344="Issues found in master",O3344="Final master"),"Master",IF(OR(O3344="Ready for Master",O3344="Issues found in raw",O3344="Raw under QC",O3344="Issues resolved in raw"),"Raw","-"))</f>
        <v>Raw</v>
      </c>
      <c r="Q3344" s="13">
        <v>46261.15347222222</v>
      </c>
      <c r="R3344" t="inlineStr">
        <is>
          <t xml:space="preserve">2026-08 (Aug)</t>
        </is>
      </c>
      <c r="S3344">
        <f>IF(M3344="Not an error",0,IF(COUNTIFS($A$2:$A3344,$A3344,$D$2:$D3344,$D3344,$M$2:$M3344,"&lt;&gt;Not an error")=1,1,0))</f>
        <v>0</v>
      </c>
      <c r="T3344">
        <f>IF(M3344&lt;&gt;"Major",0,IF(COUNTIFS($A$2:$A3344,$A3344,$D$2:$D3344,$D3344,$M$2:$M3344,"Major")=1,1,0))</f>
        <v>0</v>
      </c>
      <c r="U3344">
        <f>IF(M3344&lt;&gt;"Minor",0,IF(COUNTIFS($A$2:$A3344,$A3344,$D$2:$D3344,$D3344,$M$2:$M3344,"Minor")=1,1,0))</f>
        <v>0</v>
      </c>
    </row>
    <row r="3345">
      <c r="A3345" t="inlineStr">
        <is>
          <t xml:space="preserve">9a175f97e92a638a5697307799ea3b8b8f419aac</t>
        </is>
      </c>
      <c r="B3345" t="inlineStr">
        <is>
          <t xml:space="preserve">The Miracle Heiress</t>
        </is>
      </c>
      <c r="C3345" t="inlineStr">
        <is>
          <t xml:space="preserve">Die Wundererbin</t>
        </is>
      </c>
      <c r="D3345" t="inlineStr">
        <is>
          <t xml:space="preserve">4dc2cfeced8859059a83d3baf45055eba29b9899</t>
        </is>
      </c>
      <c r="E3345" t="inlineStr">
        <is>
          <t xml:space="preserve">Episode 145: Bestrafung Und Trost</t>
        </is>
      </c>
      <c r="F3345">
        <v>145</v>
      </c>
      <c r="G3345" t="inlineStr">
        <is>
          <t xml:space="preserve">1:18-1:21</t>
        </is>
      </c>
      <c r="H3345" t="inlineStr">
        <is>
          <t xml:space="preserve">Resolved</t>
        </is>
      </c>
      <c r="I3345" t="inlineStr">
        <is>
          <t xml:space="preserve">Remarks: [Script Error]
Line from script:
"Frau Jones eilte schluchzend an die Seite ihrer Tochter."
-----
Note (if required): Localization / form of address issue. â€œFrau Jonesâ€_x009d_ should be localized in English. Suggested: â€œMissus Jones eilte schluchzend an die Seite ihrer Tochter.â€_x009d_</t>
        </is>
      </c>
      <c r="J3345" t="inlineStr">
        <is>
          <t xml:space="preserve">VOA</t>
        </is>
      </c>
      <c r="K3345" t="inlineStr">
        <is>
          <t xml:space="preserve">Script Error</t>
        </is>
      </c>
      <c r="L3345" t="inlineStr">
        <is>
          <t xml:space="preserve">Script error</t>
        </is>
      </c>
      <c r="M3345" t="str">
        <f>IFERROR(IF(VLOOKUP(L3345,'Quantification'!$A:$B,2,FALSE)&amp;""="","Unclassified",VLOOKUP(L3345,'Quantification'!$A:$B,2,FALSE)),"Unclassified")</f>
        <v>Major</v>
      </c>
      <c r="N3345" t="inlineStr">
        <is>
          <t xml:space="preserve">con-khera.mirjam@pocketfm.com</t>
        </is>
      </c>
      <c r="O3345" t="inlineStr">
        <is>
          <t xml:space="preserve">Issues found in raw</t>
        </is>
      </c>
      <c r="P3345" t="str">
        <f>IF(OR(O3345="Issues found in master",O3345="Final master"),"Master",IF(OR(O3345="Ready for Master",O3345="Issues found in raw",O3345="Raw under QC",O3345="Issues resolved in raw"),"Raw","-"))</f>
        <v>Raw</v>
      </c>
      <c r="Q3345" s="13">
        <v>46261.15347222222</v>
      </c>
      <c r="R3345" t="inlineStr">
        <is>
          <t xml:space="preserve">2026-08 (Aug)</t>
        </is>
      </c>
      <c r="S3345">
        <f>IF(M3345="Not an error",0,IF(COUNTIFS($A$2:$A3345,$A3345,$D$2:$D3345,$D3345,$M$2:$M3345,"&lt;&gt;Not an error")=1,1,0))</f>
        <v>0</v>
      </c>
      <c r="T3345">
        <f>IF(M3345&lt;&gt;"Major",0,IF(COUNTIFS($A$2:$A3345,$A3345,$D$2:$D3345,$D3345,$M$2:$M3345,"Major")=1,1,0))</f>
        <v>0</v>
      </c>
      <c r="U3345">
        <f>IF(M3345&lt;&gt;"Minor",0,IF(COUNTIFS($A$2:$A3345,$A3345,$D$2:$D3345,$D3345,$M$2:$M3345,"Minor")=1,1,0))</f>
        <v>0</v>
      </c>
    </row>
    <row r="3346">
      <c r="A3346" t="inlineStr">
        <is>
          <t xml:space="preserve">9a175f97e92a638a5697307799ea3b8b8f419aac</t>
        </is>
      </c>
      <c r="B3346" t="inlineStr">
        <is>
          <t xml:space="preserve">The Miracle Heiress</t>
        </is>
      </c>
      <c r="C3346" t="inlineStr">
        <is>
          <t xml:space="preserve">Die Wundererbin</t>
        </is>
      </c>
      <c r="D3346" t="inlineStr">
        <is>
          <t xml:space="preserve">4dc2cfeced8859059a83d3baf45055eba29b9899</t>
        </is>
      </c>
      <c r="E3346" t="inlineStr">
        <is>
          <t xml:space="preserve">Episode 145: Bestrafung Und Trost</t>
        </is>
      </c>
      <c r="F3346">
        <v>145</v>
      </c>
      <c r="G3346" t="inlineStr">
        <is>
          <t xml:space="preserve">3:41-3:55</t>
        </is>
      </c>
      <c r="H3346" t="inlineStr">
        <is>
          <t xml:space="preserve">Resolved</t>
        </is>
      </c>
      <c r="I3346" t="inlineStr">
        <is>
          <t xml:space="preserve">Remarks: [Mispronunciation]
Line from script:
"Er blickte auf und sah, dass in Auroras Zimmer noch Licht brannte. Er stieg aus dem Wagen, zog sein Handy heraus und wählte ihre Nummer. „Aurora, bist du noch wach?“ „Ja“, antwortete Aurora."
-----
Note (if required): Aurora is pronounced with English pronunciation in the audio. The name should be pronounced with German pronunciation.</t>
        </is>
      </c>
      <c r="J3346" t="inlineStr">
        <is>
          <t xml:space="preserve">VOA</t>
        </is>
      </c>
      <c r="K3346" t="inlineStr">
        <is>
          <t xml:space="preserve">Mispronunciation</t>
        </is>
      </c>
      <c r="L3346" t="inlineStr">
        <is>
          <t xml:space="preserve">Mispronunciation</t>
        </is>
      </c>
      <c r="M3346" t="str">
        <f>IFERROR(IF(VLOOKUP(L3346,'Quantification'!$A:$B,2,FALSE)&amp;""="","Unclassified",VLOOKUP(L3346,'Quantification'!$A:$B,2,FALSE)),"Unclassified")</f>
        <v>Major</v>
      </c>
      <c r="N3346" t="inlineStr">
        <is>
          <t xml:space="preserve">con-khera.mirjam@pocketfm.com</t>
        </is>
      </c>
      <c r="O3346" t="inlineStr">
        <is>
          <t xml:space="preserve">Issues found in raw</t>
        </is>
      </c>
      <c r="P3346" t="str">
        <f>IF(OR(O3346="Issues found in master",O3346="Final master"),"Master",IF(OR(O3346="Ready for Master",O3346="Issues found in raw",O3346="Raw under QC",O3346="Issues resolved in raw"),"Raw","-"))</f>
        <v>Raw</v>
      </c>
      <c r="Q3346" s="13">
        <v>46261.15347222222</v>
      </c>
      <c r="R3346" t="inlineStr">
        <is>
          <t xml:space="preserve">2026-08 (Aug)</t>
        </is>
      </c>
      <c r="S3346">
        <f>IF(M3346="Not an error",0,IF(COUNTIFS($A$2:$A3346,$A3346,$D$2:$D3346,$D3346,$M$2:$M3346,"&lt;&gt;Not an error")=1,1,0))</f>
        <v>0</v>
      </c>
      <c r="T3346">
        <f>IF(M3346&lt;&gt;"Major",0,IF(COUNTIFS($A$2:$A3346,$A3346,$D$2:$D3346,$D3346,$M$2:$M3346,"Major")=1,1,0))</f>
        <v>0</v>
      </c>
      <c r="U3346">
        <f>IF(M3346&lt;&gt;"Minor",0,IF(COUNTIFS($A$2:$A3346,$A3346,$D$2:$D3346,$D3346,$M$2:$M3346,"Minor")=1,1,0))</f>
        <v>0</v>
      </c>
    </row>
    <row r="3347">
      <c r="A3347" t="inlineStr">
        <is>
          <t xml:space="preserve">9a175f97e92a638a5697307799ea3b8b8f419aac</t>
        </is>
      </c>
      <c r="B3347" t="inlineStr">
        <is>
          <t xml:space="preserve">The Miracle Heiress</t>
        </is>
      </c>
      <c r="C3347" t="inlineStr">
        <is>
          <t xml:space="preserve">Die Wundererbin</t>
        </is>
      </c>
      <c r="D3347" t="inlineStr">
        <is>
          <t xml:space="preserve">4dc2cfeced8859059a83d3baf45055eba29b9899</t>
        </is>
      </c>
      <c r="E3347" t="inlineStr">
        <is>
          <t xml:space="preserve">Episode 145: Bestrafung Und Trost</t>
        </is>
      </c>
      <c r="F3347">
        <v>145</v>
      </c>
      <c r="G3347" t="inlineStr">
        <is>
          <t xml:space="preserve">5:27-5:33</t>
        </is>
      </c>
      <c r="H3347" t="inlineStr">
        <is>
          <t xml:space="preserve">Resolved</t>
        </is>
      </c>
      <c r="I3347" t="inlineStr">
        <is>
          <t xml:space="preserve">Remarks: [Script Error]
Line from script:
"â€žSahen sie wirklich gut aus?â€œ, fragte Aurora mit einem Hauch von Aufregung in der Stimme."
-----
Note (if required): Characterization issue. This feels out of character for Aurora and reads like fishing for compliments. She already knows the designs are strong and has just won the competition. Suggested: â€œAurora lÃ¤chelte leicht. Sie wusste, dass die EntwÃ¼rfe Ã¼berzeugt hatten.â€_x009d_</t>
        </is>
      </c>
      <c r="J3347" t="inlineStr">
        <is>
          <t xml:space="preserve">VOA</t>
        </is>
      </c>
      <c r="K3347" t="inlineStr">
        <is>
          <t xml:space="preserve">Script Error</t>
        </is>
      </c>
      <c r="L3347" t="inlineStr">
        <is>
          <t xml:space="preserve">Script error</t>
        </is>
      </c>
      <c r="M3347" t="str">
        <f>IFERROR(IF(VLOOKUP(L3347,'Quantification'!$A:$B,2,FALSE)&amp;""="","Unclassified",VLOOKUP(L3347,'Quantification'!$A:$B,2,FALSE)),"Unclassified")</f>
        <v>Major</v>
      </c>
      <c r="N3347" t="inlineStr">
        <is>
          <t xml:space="preserve">con-khera.mirjam@pocketfm.com</t>
        </is>
      </c>
      <c r="O3347" t="inlineStr">
        <is>
          <t xml:space="preserve">Issues found in raw</t>
        </is>
      </c>
      <c r="P3347" t="str">
        <f>IF(OR(O3347="Issues found in master",O3347="Final master"),"Master",IF(OR(O3347="Ready for Master",O3347="Issues found in raw",O3347="Raw under QC",O3347="Issues resolved in raw"),"Raw","-"))</f>
        <v>Raw</v>
      </c>
      <c r="Q3347" s="13">
        <v>46261.15347222222</v>
      </c>
      <c r="R3347" t="inlineStr">
        <is>
          <t xml:space="preserve">2026-08 (Aug)</t>
        </is>
      </c>
      <c r="S3347">
        <f>IF(M3347="Not an error",0,IF(COUNTIFS($A$2:$A3347,$A3347,$D$2:$D3347,$D3347,$M$2:$M3347,"&lt;&gt;Not an error")=1,1,0))</f>
        <v>0</v>
      </c>
      <c r="T3347">
        <f>IF(M3347&lt;&gt;"Major",0,IF(COUNTIFS($A$2:$A3347,$A3347,$D$2:$D3347,$D3347,$M$2:$M3347,"Major")=1,1,0))</f>
        <v>0</v>
      </c>
      <c r="U3347">
        <f>IF(M3347&lt;&gt;"Minor",0,IF(COUNTIFS($A$2:$A3347,$A3347,$D$2:$D3347,$D3347,$M$2:$M3347,"Minor")=1,1,0))</f>
        <v>0</v>
      </c>
    </row>
    <row r="3348">
      <c r="A3348" t="inlineStr">
        <is>
          <t xml:space="preserve">9a175f97e92a638a5697307799ea3b8b8f419aac</t>
        </is>
      </c>
      <c r="B3348" t="inlineStr">
        <is>
          <t xml:space="preserve">The Miracle Heiress</t>
        </is>
      </c>
      <c r="C3348" t="inlineStr">
        <is>
          <t xml:space="preserve">Die Wundererbin</t>
        </is>
      </c>
      <c r="D3348" t="inlineStr">
        <is>
          <t xml:space="preserve">4dc2cfeced8859059a83d3baf45055eba29b9899</t>
        </is>
      </c>
      <c r="E3348" t="inlineStr">
        <is>
          <t xml:space="preserve">Episode 145: Bestrafung Und Trost</t>
        </is>
      </c>
      <c r="F3348">
        <v>145</v>
      </c>
      <c r="G3348" t="inlineStr">
        <is>
          <t xml:space="preserve">7:02-7:06</t>
        </is>
      </c>
      <c r="H3348" t="inlineStr">
        <is>
          <t xml:space="preserve">Resolved</t>
        </is>
      </c>
      <c r="I3348" t="inlineStr">
        <is>
          <t xml:space="preserve">Remarks: [Script Error]
Line from script:
"â€žSie versuchen, Mister und Frau Blackwell nicht zu wecken, nehme ich an?â€œ"
-----
Note (if required): Localization / form of address issue. â€œFrau Blackwellâ€_x009d_ should be localized in English. Suggested: â€œSie versuchen, Mister und Missus Blackwell nicht zu wecken, nehme ich an?â€_x009d_</t>
        </is>
      </c>
      <c r="J3348" t="inlineStr">
        <is>
          <t xml:space="preserve">VOA</t>
        </is>
      </c>
      <c r="K3348" t="inlineStr">
        <is>
          <t xml:space="preserve">Script Error</t>
        </is>
      </c>
      <c r="L3348" t="inlineStr">
        <is>
          <t xml:space="preserve">Script error</t>
        </is>
      </c>
      <c r="M3348" t="str">
        <f>IFERROR(IF(VLOOKUP(L3348,'Quantification'!$A:$B,2,FALSE)&amp;""="","Unclassified",VLOOKUP(L3348,'Quantification'!$A:$B,2,FALSE)),"Unclassified")</f>
        <v>Major</v>
      </c>
      <c r="N3348" t="inlineStr">
        <is>
          <t xml:space="preserve">con-khera.mirjam@pocketfm.com</t>
        </is>
      </c>
      <c r="O3348" t="inlineStr">
        <is>
          <t xml:space="preserve">Issues found in raw</t>
        </is>
      </c>
      <c r="P3348" t="str">
        <f>IF(OR(O3348="Issues found in master",O3348="Final master"),"Master",IF(OR(O3348="Ready for Master",O3348="Issues found in raw",O3348="Raw under QC",O3348="Issues resolved in raw"),"Raw","-"))</f>
        <v>Raw</v>
      </c>
      <c r="Q3348" s="13">
        <v>46261.15347222222</v>
      </c>
      <c r="R3348" t="inlineStr">
        <is>
          <t xml:space="preserve">2026-08 (Aug)</t>
        </is>
      </c>
      <c r="S3348">
        <f>IF(M3348="Not an error",0,IF(COUNTIFS($A$2:$A3348,$A3348,$D$2:$D3348,$D3348,$M$2:$M3348,"&lt;&gt;Not an error")=1,1,0))</f>
        <v>0</v>
      </c>
      <c r="T3348">
        <f>IF(M3348&lt;&gt;"Major",0,IF(COUNTIFS($A$2:$A3348,$A3348,$D$2:$D3348,$D3348,$M$2:$M3348,"Major")=1,1,0))</f>
        <v>0</v>
      </c>
      <c r="U3348">
        <f>IF(M3348&lt;&gt;"Minor",0,IF(COUNTIFS($A$2:$A3348,$A3348,$D$2:$D3348,$D3348,$M$2:$M3348,"Minor")=1,1,0))</f>
        <v>0</v>
      </c>
    </row>
    <row r="3349">
      <c r="A3349" t="inlineStr">
        <is>
          <t xml:space="preserve">9a175f97e92a638a5697307799ea3b8b8f419aac</t>
        </is>
      </c>
      <c r="B3349" t="inlineStr">
        <is>
          <t xml:space="preserve">The Miracle Heiress</t>
        </is>
      </c>
      <c r="C3349" t="inlineStr">
        <is>
          <t xml:space="preserve">Die Wundererbin</t>
        </is>
      </c>
      <c r="D3349" t="inlineStr">
        <is>
          <t xml:space="preserve">078ebdde1754a0c5142ba1bd149568ea3b05a6e1</t>
        </is>
      </c>
      <c r="E3349" t="inlineStr">
        <is>
          <t xml:space="preserve">Episode 146: Natalie Wurde Gefangen</t>
        </is>
      </c>
      <c r="F3349">
        <v>146</v>
      </c>
      <c r="G3349" t="inlineStr">
        <is>
          <t xml:space="preserve">00:00-0:30</t>
        </is>
      </c>
      <c r="H3349" t="inlineStr">
        <is>
          <t xml:space="preserve">Resolved</t>
        </is>
      </c>
      <c r="I3349" t="inlineStr">
        <is>
          <t xml:space="preserve">Remarks: [Script Error]
Line from script:
"Nachdem Damien die Familie Jones dafür zur Rechenschaft gezogen hatte, dass sie Aurora verletzt hatten, tauchte er spät in der Nacht mit Medizin und einer Fülle von Snacks bei ihr zu Hause auf. Renee, die ihn hereinließ, war überrascht zu hören, dass Aurora verletzt worden war."
-----
Note (if required): Redundant recap. This summarizes events already established in the previous episode and can be removed before continuing with the current scene.</t>
        </is>
      </c>
      <c r="J3349" t="inlineStr">
        <is>
          <t xml:space="preserve">VOA</t>
        </is>
      </c>
      <c r="K3349" t="inlineStr">
        <is>
          <t xml:space="preserve">Script Error</t>
        </is>
      </c>
      <c r="L3349" t="inlineStr">
        <is>
          <t xml:space="preserve">Script error</t>
        </is>
      </c>
      <c r="M3349" t="str">
        <f>IFERROR(IF(VLOOKUP(L3349,'Quantification'!$A:$B,2,FALSE)&amp;""="","Unclassified",VLOOKUP(L3349,'Quantification'!$A:$B,2,FALSE)),"Unclassified")</f>
        <v>Major</v>
      </c>
      <c r="N3349" t="inlineStr">
        <is>
          <t xml:space="preserve">con-khera.mirjam@pocketfm.com</t>
        </is>
      </c>
      <c r="O3349" t="inlineStr">
        <is>
          <t xml:space="preserve">Issues found in raw</t>
        </is>
      </c>
      <c r="P3349" t="str">
        <f>IF(OR(O3349="Issues found in master",O3349="Final master"),"Master",IF(OR(O3349="Ready for Master",O3349="Issues found in raw",O3349="Raw under QC",O3349="Issues resolved in raw"),"Raw","-"))</f>
        <v>Raw</v>
      </c>
      <c r="Q3349" s="13">
        <v>46261.15347222222</v>
      </c>
      <c r="R3349" t="inlineStr">
        <is>
          <t xml:space="preserve">2026-08 (Aug)</t>
        </is>
      </c>
      <c r="S3349">
        <f>IF(M3349="Not an error",0,IF(COUNTIFS($A$2:$A3349,$A3349,$D$2:$D3349,$D3349,$M$2:$M3349,"&lt;&gt;Not an error")=1,1,0))</f>
        <v>1</v>
      </c>
      <c r="T3349">
        <f>IF(M3349&lt;&gt;"Major",0,IF(COUNTIFS($A$2:$A3349,$A3349,$D$2:$D3349,$D3349,$M$2:$M3349,"Major")=1,1,0))</f>
        <v>1</v>
      </c>
      <c r="U3349">
        <f>IF(M3349&lt;&gt;"Minor",0,IF(COUNTIFS($A$2:$A3349,$A3349,$D$2:$D3349,$D3349,$M$2:$M3349,"Minor")=1,1,0))</f>
        <v>0</v>
      </c>
    </row>
    <row r="3350">
      <c r="A3350" t="inlineStr">
        <is>
          <t xml:space="preserve">9a175f97e92a638a5697307799ea3b8b8f419aac</t>
        </is>
      </c>
      <c r="B3350" t="inlineStr">
        <is>
          <t xml:space="preserve">The Miracle Heiress</t>
        </is>
      </c>
      <c r="C3350" t="inlineStr">
        <is>
          <t xml:space="preserve">Die Wundererbin</t>
        </is>
      </c>
      <c r="D3350" t="inlineStr">
        <is>
          <t xml:space="preserve">078ebdde1754a0c5142ba1bd149568ea3b05a6e1</t>
        </is>
      </c>
      <c r="E3350" t="inlineStr">
        <is>
          <t xml:space="preserve">Episode 146: Natalie Wurde Gefangen</t>
        </is>
      </c>
      <c r="F3350">
        <v>146</v>
      </c>
      <c r="G3350" t="inlineStr">
        <is>
          <t xml:space="preserve">4:08-4:15</t>
        </is>
      </c>
      <c r="H3350" t="inlineStr">
        <is>
          <t xml:space="preserve">Resolved</t>
        </is>
      </c>
      <c r="I3350" t="inlineStr">
        <is>
          <t xml:space="preserve">Remarks: [Script Error]
Line from script:
"â€žHast du nicht allen erzÃ¤hlt, dass Damien dein Verlobter ist?â€œ, fragte Aurora leise und hob endlich den Kopf."
-----
Note (if required): Continuity / wording issue. Damien was Nadjaâ€™s fiancÃ© before the situation changed, so the issue is not that she â€œtold everyoneâ€_x009d_ something false, but that she has not updated her friends. Suggested: â€œHast du deinen Freundinnen nicht erzÃ¤hlt, dass Damien nicht mehr dein Verlobter ist?â€_x009d_</t>
        </is>
      </c>
      <c r="J3350" t="inlineStr">
        <is>
          <t xml:space="preserve">VOA</t>
        </is>
      </c>
      <c r="K3350" t="inlineStr">
        <is>
          <t xml:space="preserve">Script Error</t>
        </is>
      </c>
      <c r="L3350" t="inlineStr">
        <is>
          <t xml:space="preserve">Script error</t>
        </is>
      </c>
      <c r="M3350" t="str">
        <f>IFERROR(IF(VLOOKUP(L3350,'Quantification'!$A:$B,2,FALSE)&amp;""="","Unclassified",VLOOKUP(L3350,'Quantification'!$A:$B,2,FALSE)),"Unclassified")</f>
        <v>Major</v>
      </c>
      <c r="N3350" t="inlineStr">
        <is>
          <t xml:space="preserve">con-khera.mirjam@pocketfm.com</t>
        </is>
      </c>
      <c r="O3350" t="inlineStr">
        <is>
          <t xml:space="preserve">Issues found in raw</t>
        </is>
      </c>
      <c r="P3350" t="str">
        <f>IF(OR(O3350="Issues found in master",O3350="Final master"),"Master",IF(OR(O3350="Ready for Master",O3350="Issues found in raw",O3350="Raw under QC",O3350="Issues resolved in raw"),"Raw","-"))</f>
        <v>Raw</v>
      </c>
      <c r="Q3350" s="13">
        <v>46261.15347222222</v>
      </c>
      <c r="R3350" t="inlineStr">
        <is>
          <t xml:space="preserve">2026-08 (Aug)</t>
        </is>
      </c>
      <c r="S3350">
        <f>IF(M3350="Not an error",0,IF(COUNTIFS($A$2:$A3350,$A3350,$D$2:$D3350,$D3350,$M$2:$M3350,"&lt;&gt;Not an error")=1,1,0))</f>
        <v>0</v>
      </c>
      <c r="T3350">
        <f>IF(M3350&lt;&gt;"Major",0,IF(COUNTIFS($A$2:$A3350,$A3350,$D$2:$D3350,$D3350,$M$2:$M3350,"Major")=1,1,0))</f>
        <v>0</v>
      </c>
      <c r="U3350">
        <f>IF(M3350&lt;&gt;"Minor",0,IF(COUNTIFS($A$2:$A3350,$A3350,$D$2:$D3350,$D3350,$M$2:$M3350,"Minor")=1,1,0))</f>
        <v>0</v>
      </c>
    </row>
    <row r="3351">
      <c r="A3351" t="inlineStr">
        <is>
          <t xml:space="preserve">9a175f97e92a638a5697307799ea3b8b8f419aac</t>
        </is>
      </c>
      <c r="B3351" t="inlineStr">
        <is>
          <t xml:space="preserve">The Miracle Heiress</t>
        </is>
      </c>
      <c r="C3351" t="inlineStr">
        <is>
          <t xml:space="preserve">Die Wundererbin</t>
        </is>
      </c>
      <c r="D3351" t="inlineStr">
        <is>
          <t xml:space="preserve">078ebdde1754a0c5142ba1bd149568ea3b05a6e1</t>
        </is>
      </c>
      <c r="E3351" t="inlineStr">
        <is>
          <t xml:space="preserve">Episode 146: Natalie Wurde Gefangen</t>
        </is>
      </c>
      <c r="F3351">
        <v>146</v>
      </c>
      <c r="H3351" t="inlineStr">
        <is>
          <t xml:space="preserve">Ignore</t>
        </is>
      </c>
      <c r="J3351" t="inlineStr">
        <is>
          <t xml:space="preserve">VOA</t>
        </is>
      </c>
      <c r="K3351" t="inlineStr">
        <is>
          <t xml:space="preserve">Modulation</t>
        </is>
      </c>
      <c r="L3351" t="inlineStr">
        <is>
          <t xml:space="preserve">Modulation</t>
        </is>
      </c>
      <c r="M3351" t="str">
        <f>IFERROR(IF(VLOOKUP(L3351,'Quantification'!$A:$B,2,FALSE)&amp;""="","Unclassified",VLOOKUP(L3351,'Quantification'!$A:$B,2,FALSE)),"Unclassified")</f>
        <v>Minor</v>
      </c>
      <c r="N3351" t="inlineStr">
        <is>
          <t xml:space="preserve">con-khera.mirjam@pocketfm.com</t>
        </is>
      </c>
      <c r="O3351" t="inlineStr">
        <is>
          <t xml:space="preserve">Issues found in raw</t>
        </is>
      </c>
      <c r="P3351" t="str">
        <f>IF(OR(O3351="Issues found in master",O3351="Final master"),"Master",IF(OR(O3351="Ready for Master",O3351="Issues found in raw",O3351="Raw under QC",O3351="Issues resolved in raw"),"Raw","-"))</f>
        <v>Raw</v>
      </c>
      <c r="Q3351" s="13">
        <v>46261.15347222222</v>
      </c>
      <c r="R3351" t="inlineStr">
        <is>
          <t xml:space="preserve">2026-08 (Aug)</t>
        </is>
      </c>
      <c r="S3351">
        <f>IF(M3351="Not an error",0,IF(COUNTIFS($A$2:$A3351,$A3351,$D$2:$D3351,$D3351,$M$2:$M3351,"&lt;&gt;Not an error")=1,1,0))</f>
        <v>0</v>
      </c>
      <c r="T3351">
        <f>IF(M3351&lt;&gt;"Major",0,IF(COUNTIFS($A$2:$A3351,$A3351,$D$2:$D3351,$D3351,$M$2:$M3351,"Major")=1,1,0))</f>
        <v>0</v>
      </c>
      <c r="U3351">
        <f>IF(M3351&lt;&gt;"Minor",0,IF(COUNTIFS($A$2:$A3351,$A3351,$D$2:$D3351,$D3351,$M$2:$M3351,"Minor")=1,1,0))</f>
        <v>1</v>
      </c>
    </row>
    <row r="3352">
      <c r="A3352" t="inlineStr">
        <is>
          <t xml:space="preserve">9a175f97e92a638a5697307799ea3b8b8f419aac</t>
        </is>
      </c>
      <c r="B3352" t="inlineStr">
        <is>
          <t xml:space="preserve">The Miracle Heiress</t>
        </is>
      </c>
      <c r="C3352" t="inlineStr">
        <is>
          <t xml:space="preserve">Die Wundererbin</t>
        </is>
      </c>
      <c r="D3352" t="inlineStr">
        <is>
          <t xml:space="preserve">27a97aeae843e658de903480fe4e8a048b5149a8</t>
        </is>
      </c>
      <c r="E3352" t="inlineStr">
        <is>
          <t xml:space="preserve">Episode 147: Seraphinas Haltung</t>
        </is>
      </c>
      <c r="F3352">
        <v>147</v>
      </c>
      <c r="G3352" t="inlineStr">
        <is>
          <t xml:space="preserve">1:40-1:42</t>
        </is>
      </c>
      <c r="H3352" t="inlineStr">
        <is>
          <t xml:space="preserve">Resolved</t>
        </is>
      </c>
      <c r="I3352" t="inlineStr">
        <is>
          <t xml:space="preserve">Remarks: [Script Error]
Line from script:
"â€žGnÃ¤dige Frau, vertrauen Sie Nadja nicht?"
-----
Note (if required): Address / tone issue. â€œGnÃ¤dige Frauâ€_x009d_ sounds outdated and overly formal, especially if repeated. Suggested: â€œMiss Aurora, vertrauen Sie Nadja nicht?â€_x009d_</t>
        </is>
      </c>
      <c r="J3352" t="inlineStr">
        <is>
          <t xml:space="preserve">VOA</t>
        </is>
      </c>
      <c r="K3352" t="inlineStr">
        <is>
          <t xml:space="preserve">Script Error</t>
        </is>
      </c>
      <c r="L3352" t="inlineStr">
        <is>
          <t xml:space="preserve">Script error</t>
        </is>
      </c>
      <c r="M3352" t="str">
        <f>IFERROR(IF(VLOOKUP(L3352,'Quantification'!$A:$B,2,FALSE)&amp;""="","Unclassified",VLOOKUP(L3352,'Quantification'!$A:$B,2,FALSE)),"Unclassified")</f>
        <v>Major</v>
      </c>
      <c r="N3352" t="inlineStr">
        <is>
          <t xml:space="preserve">con-khera.mirjam@pocketfm.com</t>
        </is>
      </c>
      <c r="O3352" t="inlineStr">
        <is>
          <t xml:space="preserve">Issues found in raw</t>
        </is>
      </c>
      <c r="P3352" t="str">
        <f>IF(OR(O3352="Issues found in master",O3352="Final master"),"Master",IF(OR(O3352="Ready for Master",O3352="Issues found in raw",O3352="Raw under QC",O3352="Issues resolved in raw"),"Raw","-"))</f>
        <v>Raw</v>
      </c>
      <c r="Q3352" s="13">
        <v>46261.15347222222</v>
      </c>
      <c r="R3352" t="inlineStr">
        <is>
          <t xml:space="preserve">2026-08 (Aug)</t>
        </is>
      </c>
      <c r="S3352">
        <f>IF(M3352="Not an error",0,IF(COUNTIFS($A$2:$A3352,$A3352,$D$2:$D3352,$D3352,$M$2:$M3352,"&lt;&gt;Not an error")=1,1,0))</f>
        <v>1</v>
      </c>
      <c r="T3352">
        <f>IF(M3352&lt;&gt;"Major",0,IF(COUNTIFS($A$2:$A3352,$A3352,$D$2:$D3352,$D3352,$M$2:$M3352,"Major")=1,1,0))</f>
        <v>1</v>
      </c>
      <c r="U3352">
        <f>IF(M3352&lt;&gt;"Minor",0,IF(COUNTIFS($A$2:$A3352,$A3352,$D$2:$D3352,$D3352,$M$2:$M3352,"Minor")=1,1,0))</f>
        <v>0</v>
      </c>
    </row>
    <row r="3353">
      <c r="A3353" t="inlineStr">
        <is>
          <t xml:space="preserve">9a175f97e92a638a5697307799ea3b8b8f419aac</t>
        </is>
      </c>
      <c r="B3353" t="inlineStr">
        <is>
          <t xml:space="preserve">The Miracle Heiress</t>
        </is>
      </c>
      <c r="C3353" t="inlineStr">
        <is>
          <t xml:space="preserve">Die Wundererbin</t>
        </is>
      </c>
      <c r="D3353" t="inlineStr">
        <is>
          <t xml:space="preserve">27a97aeae843e658de903480fe4e8a048b5149a8</t>
        </is>
      </c>
      <c r="E3353" t="inlineStr">
        <is>
          <t xml:space="preserve">Episode 147: Seraphinas Haltung</t>
        </is>
      </c>
      <c r="F3353">
        <v>147</v>
      </c>
      <c r="G3353" t="inlineStr">
        <is>
          <t xml:space="preserve">2:31-2:33</t>
        </is>
      </c>
      <c r="H3353" t="inlineStr">
        <is>
          <t xml:space="preserve">Resolved</t>
        </is>
      </c>
      <c r="I3353" t="inlineStr">
        <is>
          <t xml:space="preserve">Remarks: [Script Error]
Line from script:
"â€žNein, gnÃ¤dige Frau."
-----
Note (if required): Address / tone issue. â€œGnÃ¤dige Frauâ€_x009d_ sounds outdated and overly formal, especially if repeated. Suggested: â€œNein, Miss Aurora.â€_x009d_</t>
        </is>
      </c>
      <c r="J3353" t="inlineStr">
        <is>
          <t xml:space="preserve">VOA</t>
        </is>
      </c>
      <c r="K3353" t="inlineStr">
        <is>
          <t xml:space="preserve">Script Error</t>
        </is>
      </c>
      <c r="L3353" t="inlineStr">
        <is>
          <t xml:space="preserve">Script error</t>
        </is>
      </c>
      <c r="M3353" t="str">
        <f>IFERROR(IF(VLOOKUP(L3353,'Quantification'!$A:$B,2,FALSE)&amp;""="","Unclassified",VLOOKUP(L3353,'Quantification'!$A:$B,2,FALSE)),"Unclassified")</f>
        <v>Major</v>
      </c>
      <c r="N3353" t="inlineStr">
        <is>
          <t xml:space="preserve">con-khera.mirjam@pocketfm.com</t>
        </is>
      </c>
      <c r="O3353" t="inlineStr">
        <is>
          <t xml:space="preserve">Issues found in raw</t>
        </is>
      </c>
      <c r="P3353" t="str">
        <f>IF(OR(O3353="Issues found in master",O3353="Final master"),"Master",IF(OR(O3353="Ready for Master",O3353="Issues found in raw",O3353="Raw under QC",O3353="Issues resolved in raw"),"Raw","-"))</f>
        <v>Raw</v>
      </c>
      <c r="Q3353" s="13">
        <v>46261.15347222222</v>
      </c>
      <c r="R3353" t="inlineStr">
        <is>
          <t xml:space="preserve">2026-08 (Aug)</t>
        </is>
      </c>
      <c r="S3353">
        <f>IF(M3353="Not an error",0,IF(COUNTIFS($A$2:$A3353,$A3353,$D$2:$D3353,$D3353,$M$2:$M3353,"&lt;&gt;Not an error")=1,1,0))</f>
        <v>0</v>
      </c>
      <c r="T3353">
        <f>IF(M3353&lt;&gt;"Major",0,IF(COUNTIFS($A$2:$A3353,$A3353,$D$2:$D3353,$D3353,$M$2:$M3353,"Major")=1,1,0))</f>
        <v>0</v>
      </c>
      <c r="U3353">
        <f>IF(M3353&lt;&gt;"Minor",0,IF(COUNTIFS($A$2:$A3353,$A3353,$D$2:$D3353,$D3353,$M$2:$M3353,"Minor")=1,1,0))</f>
        <v>0</v>
      </c>
    </row>
    <row r="3354">
      <c r="A3354" t="inlineStr">
        <is>
          <t xml:space="preserve">9a175f97e92a638a5697307799ea3b8b8f419aac</t>
        </is>
      </c>
      <c r="B3354" t="inlineStr">
        <is>
          <t xml:space="preserve">The Miracle Heiress</t>
        </is>
      </c>
      <c r="C3354" t="inlineStr">
        <is>
          <t xml:space="preserve">Die Wundererbin</t>
        </is>
      </c>
      <c r="D3354" t="inlineStr">
        <is>
          <t xml:space="preserve">ec990a313d451ba71c03f6d02dfd57f3bc65c789</t>
        </is>
      </c>
      <c r="E3354" t="inlineStr">
        <is>
          <t xml:space="preserve">Episode 148: Schändliche Vergangenheit</t>
        </is>
      </c>
      <c r="F3354">
        <v>148</v>
      </c>
      <c r="G3354" t="inlineStr">
        <is>
          <t xml:space="preserve">0:00-0:14</t>
        </is>
      </c>
      <c r="H3354" t="inlineStr">
        <is>
          <t xml:space="preserve">Resolved</t>
        </is>
      </c>
      <c r="I3354" t="inlineStr">
        <is>
          <t xml:space="preserve">Remarks: [Script Error]
Line from script:
"Beim Abendessen erwähnte Aurora, was Nadjas Freundin ihr angetan hatte, was Nadja in eine peinliche Lage brachte. „Ich will nichts essen“, sagte Nadja unglücklich. „Ich gehe nach oben.“"
-----
Note (if required): Redundant recap. This summarizes events already established in the previous episode and can be removed before continuing with the current scene.</t>
        </is>
      </c>
      <c r="J3354" t="inlineStr">
        <is>
          <t xml:space="preserve">VOA</t>
        </is>
      </c>
      <c r="K3354" t="inlineStr">
        <is>
          <t xml:space="preserve">Script Error</t>
        </is>
      </c>
      <c r="L3354" t="inlineStr">
        <is>
          <t xml:space="preserve">Script error</t>
        </is>
      </c>
      <c r="M3354" t="str">
        <f>IFERROR(IF(VLOOKUP(L3354,'Quantification'!$A:$B,2,FALSE)&amp;""="","Unclassified",VLOOKUP(L3354,'Quantification'!$A:$B,2,FALSE)),"Unclassified")</f>
        <v>Major</v>
      </c>
      <c r="N3354" t="inlineStr">
        <is>
          <t xml:space="preserve">con-khera.mirjam@pocketfm.com</t>
        </is>
      </c>
      <c r="O3354" t="inlineStr">
        <is>
          <t xml:space="preserve">Issues found in raw</t>
        </is>
      </c>
      <c r="P3354" t="str">
        <f>IF(OR(O3354="Issues found in master",O3354="Final master"),"Master",IF(OR(O3354="Ready for Master",O3354="Issues found in raw",O3354="Raw under QC",O3354="Issues resolved in raw"),"Raw","-"))</f>
        <v>Raw</v>
      </c>
      <c r="Q3354" s="13">
        <v>46261.15347222222</v>
      </c>
      <c r="R3354" t="inlineStr">
        <is>
          <t xml:space="preserve">2026-08 (Aug)</t>
        </is>
      </c>
      <c r="S3354">
        <f>IF(M3354="Not an error",0,IF(COUNTIFS($A$2:$A3354,$A3354,$D$2:$D3354,$D3354,$M$2:$M3354,"&lt;&gt;Not an error")=1,1,0))</f>
        <v>1</v>
      </c>
      <c r="T3354">
        <f>IF(M3354&lt;&gt;"Major",0,IF(COUNTIFS($A$2:$A3354,$A3354,$D$2:$D3354,$D3354,$M$2:$M3354,"Major")=1,1,0))</f>
        <v>1</v>
      </c>
      <c r="U3354">
        <f>IF(M3354&lt;&gt;"Minor",0,IF(COUNTIFS($A$2:$A3354,$A3354,$D$2:$D3354,$D3354,$M$2:$M3354,"Minor")=1,1,0))</f>
        <v>0</v>
      </c>
    </row>
    <row r="3355">
      <c r="A3355" t="inlineStr">
        <is>
          <t xml:space="preserve">9a175f97e92a638a5697307799ea3b8b8f419aac</t>
        </is>
      </c>
      <c r="B3355" t="inlineStr">
        <is>
          <t xml:space="preserve">The Miracle Heiress</t>
        </is>
      </c>
      <c r="C3355" t="inlineStr">
        <is>
          <t xml:space="preserve">Die Wundererbin</t>
        </is>
      </c>
      <c r="D3355" t="inlineStr">
        <is>
          <t xml:space="preserve">ec990a313d451ba71c03f6d02dfd57f3bc65c789</t>
        </is>
      </c>
      <c r="E3355" t="inlineStr">
        <is>
          <t xml:space="preserve">Episode 148: Schändliche Vergangenheit</t>
        </is>
      </c>
      <c r="F3355">
        <v>148</v>
      </c>
      <c r="G3355" t="inlineStr">
        <is>
          <t xml:space="preserve">0:25-0:27</t>
        </is>
      </c>
      <c r="H3355" t="inlineStr">
        <is>
          <t xml:space="preserve">Resolved</t>
        </is>
      </c>
      <c r="I3355" t="inlineStr">
        <is>
          <t xml:space="preserve">Remarks: [Script Error]
Line from script:
"Beim Abendessen erwähnte Aurora, was Nadjas Freundin ihr angetan hatte, was Nadja in eine peinliche Lage brachte. „Ich will nichts essen“, sagte Nadja unglücklich. „Ich gehe nach oben.“"
-----
Note (if required): Redundant recap. This summarizes events already established in the previous episode and can be removed before continuing with the current scene.</t>
        </is>
      </c>
      <c r="J3355" t="inlineStr">
        <is>
          <t xml:space="preserve">VOA</t>
        </is>
      </c>
      <c r="K3355" t="inlineStr">
        <is>
          <t xml:space="preserve">Script Error</t>
        </is>
      </c>
      <c r="L3355" t="inlineStr">
        <is>
          <t xml:space="preserve">Script error</t>
        </is>
      </c>
      <c r="M3355" t="str">
        <f>IFERROR(IF(VLOOKUP(L3355,'Quantification'!$A:$B,2,FALSE)&amp;""="","Unclassified",VLOOKUP(L3355,'Quantification'!$A:$B,2,FALSE)),"Unclassified")</f>
        <v>Major</v>
      </c>
      <c r="N3355" t="inlineStr">
        <is>
          <t xml:space="preserve">con-khera.mirjam@pocketfm.com</t>
        </is>
      </c>
      <c r="O3355" t="inlineStr">
        <is>
          <t xml:space="preserve">Issues found in raw</t>
        </is>
      </c>
      <c r="P3355" t="str">
        <f>IF(OR(O3355="Issues found in master",O3355="Final master"),"Master",IF(OR(O3355="Ready for Master",O3355="Issues found in raw",O3355="Raw under QC",O3355="Issues resolved in raw"),"Raw","-"))</f>
        <v>Raw</v>
      </c>
      <c r="Q3355" s="13">
        <v>46261.15347222222</v>
      </c>
      <c r="R3355" t="inlineStr">
        <is>
          <t xml:space="preserve">2026-08 (Aug)</t>
        </is>
      </c>
      <c r="S3355">
        <f>IF(M3355="Not an error",0,IF(COUNTIFS($A$2:$A3355,$A3355,$D$2:$D3355,$D3355,$M$2:$M3355,"&lt;&gt;Not an error")=1,1,0))</f>
        <v>0</v>
      </c>
      <c r="T3355">
        <f>IF(M3355&lt;&gt;"Major",0,IF(COUNTIFS($A$2:$A3355,$A3355,$D$2:$D3355,$D3355,$M$2:$M3355,"Major")=1,1,0))</f>
        <v>0</v>
      </c>
      <c r="U3355">
        <f>IF(M3355&lt;&gt;"Minor",0,IF(COUNTIFS($A$2:$A3355,$A3355,$D$2:$D3355,$D3355,$M$2:$M3355,"Minor")=1,1,0))</f>
        <v>0</v>
      </c>
    </row>
    <row r="3356">
      <c r="A3356" t="inlineStr">
        <is>
          <t xml:space="preserve">9a175f97e92a638a5697307799ea3b8b8f419aac</t>
        </is>
      </c>
      <c r="B3356" t="inlineStr">
        <is>
          <t xml:space="preserve">The Miracle Heiress</t>
        </is>
      </c>
      <c r="C3356" t="inlineStr">
        <is>
          <t xml:space="preserve">Die Wundererbin</t>
        </is>
      </c>
      <c r="D3356" t="inlineStr">
        <is>
          <t xml:space="preserve">ec990a313d451ba71c03f6d02dfd57f3bc65c789</t>
        </is>
      </c>
      <c r="E3356" t="inlineStr">
        <is>
          <t xml:space="preserve">Episode 148: Schändliche Vergangenheit</t>
        </is>
      </c>
      <c r="F3356">
        <v>148</v>
      </c>
      <c r="G3356" t="inlineStr">
        <is>
          <t xml:space="preserve">3:12-3:17</t>
        </is>
      </c>
      <c r="H3356" t="inlineStr">
        <is>
          <t xml:space="preserve">Resolved</t>
        </is>
      </c>
      <c r="I3356" t="inlineStr">
        <is>
          <t xml:space="preserve">Remarks: [Script Error]
Line from script:
"Aurora hatte das ganze Drama schweigend beobachtet, wÃ¤hrend sie ihr Abendessen beendete."
-----
Note (if required): Continuity / wording issue. They are not having dinner here; they are eating the snacks Damien brought over. Suggested: â€œAurora hatte das ganze Drama schweigend beobachtet, wÃ¤hrend sie weiter von den Snacks aÃŸ.â€_x009d_</t>
        </is>
      </c>
      <c r="J3356" t="inlineStr">
        <is>
          <t xml:space="preserve">VOA</t>
        </is>
      </c>
      <c r="K3356" t="inlineStr">
        <is>
          <t xml:space="preserve">Script Error</t>
        </is>
      </c>
      <c r="L3356" t="inlineStr">
        <is>
          <t xml:space="preserve">Script error</t>
        </is>
      </c>
      <c r="M3356" t="str">
        <f>IFERROR(IF(VLOOKUP(L3356,'Quantification'!$A:$B,2,FALSE)&amp;""="","Unclassified",VLOOKUP(L3356,'Quantification'!$A:$B,2,FALSE)),"Unclassified")</f>
        <v>Major</v>
      </c>
      <c r="N3356" t="inlineStr">
        <is>
          <t xml:space="preserve">con-khera.mirjam@pocketfm.com</t>
        </is>
      </c>
      <c r="O3356" t="inlineStr">
        <is>
          <t xml:space="preserve">Issues found in raw</t>
        </is>
      </c>
      <c r="P3356" t="str">
        <f>IF(OR(O3356="Issues found in master",O3356="Final master"),"Master",IF(OR(O3356="Ready for Master",O3356="Issues found in raw",O3356="Raw under QC",O3356="Issues resolved in raw"),"Raw","-"))</f>
        <v>Raw</v>
      </c>
      <c r="Q3356" s="13">
        <v>46261.15347222222</v>
      </c>
      <c r="R3356" t="inlineStr">
        <is>
          <t xml:space="preserve">2026-08 (Aug)</t>
        </is>
      </c>
      <c r="S3356">
        <f>IF(M3356="Not an error",0,IF(COUNTIFS($A$2:$A3356,$A3356,$D$2:$D3356,$D3356,$M$2:$M3356,"&lt;&gt;Not an error")=1,1,0))</f>
        <v>0</v>
      </c>
      <c r="T3356">
        <f>IF(M3356&lt;&gt;"Major",0,IF(COUNTIFS($A$2:$A3356,$A3356,$D$2:$D3356,$D3356,$M$2:$M3356,"Major")=1,1,0))</f>
        <v>0</v>
      </c>
      <c r="U3356">
        <f>IF(M3356&lt;&gt;"Minor",0,IF(COUNTIFS($A$2:$A3356,$A3356,$D$2:$D3356,$D3356,$M$2:$M3356,"Minor")=1,1,0))</f>
        <v>0</v>
      </c>
    </row>
    <row r="3357">
      <c r="A3357" t="inlineStr">
        <is>
          <t xml:space="preserve">9a175f97e92a638a5697307799ea3b8b8f419aac</t>
        </is>
      </c>
      <c r="B3357" t="inlineStr">
        <is>
          <t xml:space="preserve">The Miracle Heiress</t>
        </is>
      </c>
      <c r="C3357" t="inlineStr">
        <is>
          <t xml:space="preserve">Die Wundererbin</t>
        </is>
      </c>
      <c r="D3357" t="inlineStr">
        <is>
          <t xml:space="preserve">ec990a313d451ba71c03f6d02dfd57f3bc65c789</t>
        </is>
      </c>
      <c r="E3357" t="inlineStr">
        <is>
          <t xml:space="preserve">Episode 148: Schändliche Vergangenheit</t>
        </is>
      </c>
      <c r="F3357">
        <v>148</v>
      </c>
      <c r="G3357" t="inlineStr">
        <is>
          <t xml:space="preserve">4:33-4:35</t>
        </is>
      </c>
      <c r="H3357" t="inlineStr">
        <is>
          <t xml:space="preserve">Resolved</t>
        </is>
      </c>
      <c r="I3357" t="inlineStr">
        <is>
          <t xml:space="preserve">Remarks: [Script Error]
Line from script:
"Das ist fÃ¼r jeden eine bittere Pille."
-----
Note (if required): Tense issue. The line should use conditional tense here. Suggested: â€œDas wÃ¤re fÃ¼r jeden eine bittere Pille.â€_x009d_</t>
        </is>
      </c>
      <c r="J3357" t="inlineStr">
        <is>
          <t xml:space="preserve">VOA</t>
        </is>
      </c>
      <c r="K3357" t="inlineStr">
        <is>
          <t xml:space="preserve">Script Error</t>
        </is>
      </c>
      <c r="L3357" t="inlineStr">
        <is>
          <t xml:space="preserve">Script error</t>
        </is>
      </c>
      <c r="M3357" t="str">
        <f>IFERROR(IF(VLOOKUP(L3357,'Quantification'!$A:$B,2,FALSE)&amp;""="","Unclassified",VLOOKUP(L3357,'Quantification'!$A:$B,2,FALSE)),"Unclassified")</f>
        <v>Major</v>
      </c>
      <c r="N3357" t="inlineStr">
        <is>
          <t xml:space="preserve">con-khera.mirjam@pocketfm.com</t>
        </is>
      </c>
      <c r="O3357" t="inlineStr">
        <is>
          <t xml:space="preserve">Issues found in raw</t>
        </is>
      </c>
      <c r="P3357" t="str">
        <f>IF(OR(O3357="Issues found in master",O3357="Final master"),"Master",IF(OR(O3357="Ready for Master",O3357="Issues found in raw",O3357="Raw under QC",O3357="Issues resolved in raw"),"Raw","-"))</f>
        <v>Raw</v>
      </c>
      <c r="Q3357" s="13">
        <v>46261.15347222222</v>
      </c>
      <c r="R3357" t="inlineStr">
        <is>
          <t xml:space="preserve">2026-08 (Aug)</t>
        </is>
      </c>
      <c r="S3357">
        <f>IF(M3357="Not an error",0,IF(COUNTIFS($A$2:$A3357,$A3357,$D$2:$D3357,$D3357,$M$2:$M3357,"&lt;&gt;Not an error")=1,1,0))</f>
        <v>0</v>
      </c>
      <c r="T3357">
        <f>IF(M3357&lt;&gt;"Major",0,IF(COUNTIFS($A$2:$A3357,$A3357,$D$2:$D3357,$D3357,$M$2:$M3357,"Major")=1,1,0))</f>
        <v>0</v>
      </c>
      <c r="U3357">
        <f>IF(M3357&lt;&gt;"Minor",0,IF(COUNTIFS($A$2:$A3357,$A3357,$D$2:$D3357,$D3357,$M$2:$M3357,"Minor")=1,1,0))</f>
        <v>0</v>
      </c>
    </row>
    <row r="3358">
      <c r="A3358" t="inlineStr">
        <is>
          <t xml:space="preserve">9a175f97e92a638a5697307799ea3b8b8f419aac</t>
        </is>
      </c>
      <c r="B3358" t="inlineStr">
        <is>
          <t xml:space="preserve">The Miracle Heiress</t>
        </is>
      </c>
      <c r="C3358" t="inlineStr">
        <is>
          <t xml:space="preserve">Die Wundererbin</t>
        </is>
      </c>
      <c r="D3358" t="inlineStr">
        <is>
          <t xml:space="preserve">6e611d8f15d2564950573e64dbe3948c63129373</t>
        </is>
      </c>
      <c r="E3358" t="inlineStr">
        <is>
          <t xml:space="preserve">Episode 149: Schändliche Vergangenheit Aufgedeckt</t>
        </is>
      </c>
      <c r="F3358">
        <v>149</v>
      </c>
      <c r="G3358" t="inlineStr">
        <is>
          <t xml:space="preserve">2:31-2:32</t>
        </is>
      </c>
      <c r="H3358" t="inlineStr">
        <is>
          <t xml:space="preserve">Resolved</t>
        </is>
      </c>
      <c r="I3358" t="inlineStr">
        <is>
          <t xml:space="preserve">Remarks: [Script Error]
Line from script:
"â€žGnÃ¤dige Frau, da sind Sie ja endlich."
-----
Note (if required): Address / tone issue. â€œGnÃ¤dige Frauâ€_x009d_ sounds outdated and overly formal, especially if repeated. Suggested: â€œMiss Aurora, da sind Sie ja endlich.â€_x009d_</t>
        </is>
      </c>
      <c r="J3358" t="inlineStr">
        <is>
          <t xml:space="preserve">VOA</t>
        </is>
      </c>
      <c r="K3358" t="inlineStr">
        <is>
          <t xml:space="preserve">Script Error</t>
        </is>
      </c>
      <c r="L3358" t="inlineStr">
        <is>
          <t xml:space="preserve">Script error</t>
        </is>
      </c>
      <c r="M3358" t="str">
        <f>IFERROR(IF(VLOOKUP(L3358,'Quantification'!$A:$B,2,FALSE)&amp;""="","Unclassified",VLOOKUP(L3358,'Quantification'!$A:$B,2,FALSE)),"Unclassified")</f>
        <v>Major</v>
      </c>
      <c r="N3358" t="inlineStr">
        <is>
          <t xml:space="preserve">con-khera.mirjam@pocketfm.com</t>
        </is>
      </c>
      <c r="O3358" t="inlineStr">
        <is>
          <t xml:space="preserve">Issues found in raw</t>
        </is>
      </c>
      <c r="P3358" t="str">
        <f>IF(OR(O3358="Issues found in master",O3358="Final master"),"Master",IF(OR(O3358="Ready for Master",O3358="Issues found in raw",O3358="Raw under QC",O3358="Issues resolved in raw"),"Raw","-"))</f>
        <v>Raw</v>
      </c>
      <c r="Q3358" s="13">
        <v>46261.15347222222</v>
      </c>
      <c r="R3358" t="inlineStr">
        <is>
          <t xml:space="preserve">2026-08 (Aug)</t>
        </is>
      </c>
      <c r="S3358">
        <f>IF(M3358="Not an error",0,IF(COUNTIFS($A$2:$A3358,$A3358,$D$2:$D3358,$D3358,$M$2:$M3358,"&lt;&gt;Not an error")=1,1,0))</f>
        <v>1</v>
      </c>
      <c r="T3358">
        <f>IF(M3358&lt;&gt;"Major",0,IF(COUNTIFS($A$2:$A3358,$A3358,$D$2:$D3358,$D3358,$M$2:$M3358,"Major")=1,1,0))</f>
        <v>1</v>
      </c>
      <c r="U3358">
        <f>IF(M3358&lt;&gt;"Minor",0,IF(COUNTIFS($A$2:$A3358,$A3358,$D$2:$D3358,$D3358,$M$2:$M3358,"Minor")=1,1,0))</f>
        <v>0</v>
      </c>
    </row>
    <row r="3359">
      <c r="A3359" t="inlineStr">
        <is>
          <t xml:space="preserve">9a175f97e92a638a5697307799ea3b8b8f419aac</t>
        </is>
      </c>
      <c r="B3359" t="inlineStr">
        <is>
          <t xml:space="preserve">The Miracle Heiress</t>
        </is>
      </c>
      <c r="C3359" t="inlineStr">
        <is>
          <t xml:space="preserve">Die Wundererbin</t>
        </is>
      </c>
      <c r="D3359" t="inlineStr">
        <is>
          <t xml:space="preserve">6e611d8f15d2564950573e64dbe3948c63129373</t>
        </is>
      </c>
      <c r="E3359" t="inlineStr">
        <is>
          <t xml:space="preserve">Episode 149: Schändliche Vergangenheit Aufgedeckt</t>
        </is>
      </c>
      <c r="F3359">
        <v>149</v>
      </c>
      <c r="G3359" t="inlineStr">
        <is>
          <t xml:space="preserve">4:16-4:18</t>
        </is>
      </c>
      <c r="H3359" t="inlineStr">
        <is>
          <t xml:space="preserve">Resolved</t>
        </is>
      </c>
      <c r="I3359" t="inlineStr">
        <is>
          <t xml:space="preserve">Remarks: [Script Error]
Line from script:
"â€žStimmt!â€œ, nickte Emmett."
-----
Note (if required): Dialogue / context issue. â€œStimmtâ€_x009d_ does not fit here because Emmett was not present for the previous event and cannot confirm it. Suggested: â€œWowâ€œ, sagte Emmett.</t>
        </is>
      </c>
      <c r="J3359" t="inlineStr">
        <is>
          <t xml:space="preserve">VOA</t>
        </is>
      </c>
      <c r="K3359" t="inlineStr">
        <is>
          <t xml:space="preserve">Script Error</t>
        </is>
      </c>
      <c r="L3359" t="inlineStr">
        <is>
          <t xml:space="preserve">Script error</t>
        </is>
      </c>
      <c r="M3359" t="str">
        <f>IFERROR(IF(VLOOKUP(L3359,'Quantification'!$A:$B,2,FALSE)&amp;""="","Unclassified",VLOOKUP(L3359,'Quantification'!$A:$B,2,FALSE)),"Unclassified")</f>
        <v>Major</v>
      </c>
      <c r="N3359" t="inlineStr">
        <is>
          <t xml:space="preserve">con-khera.mirjam@pocketfm.com</t>
        </is>
      </c>
      <c r="O3359" t="inlineStr">
        <is>
          <t xml:space="preserve">Issues found in raw</t>
        </is>
      </c>
      <c r="P3359" t="str">
        <f>IF(OR(O3359="Issues found in master",O3359="Final master"),"Master",IF(OR(O3359="Ready for Master",O3359="Issues found in raw",O3359="Raw under QC",O3359="Issues resolved in raw"),"Raw","-"))</f>
        <v>Raw</v>
      </c>
      <c r="Q3359" s="13">
        <v>46261.15347222222</v>
      </c>
      <c r="R3359" t="inlineStr">
        <is>
          <t xml:space="preserve">2026-08 (Aug)</t>
        </is>
      </c>
      <c r="S3359">
        <f>IF(M3359="Not an error",0,IF(COUNTIFS($A$2:$A3359,$A3359,$D$2:$D3359,$D3359,$M$2:$M3359,"&lt;&gt;Not an error")=1,1,0))</f>
        <v>0</v>
      </c>
      <c r="T3359">
        <f>IF(M3359&lt;&gt;"Major",0,IF(COUNTIFS($A$2:$A3359,$A3359,$D$2:$D3359,$D3359,$M$2:$M3359,"Major")=1,1,0))</f>
        <v>0</v>
      </c>
      <c r="U3359">
        <f>IF(M3359&lt;&gt;"Minor",0,IF(COUNTIFS($A$2:$A3359,$A3359,$D$2:$D3359,$D3359,$M$2:$M3359,"Minor")=1,1,0))</f>
        <v>0</v>
      </c>
    </row>
    <row r="3360">
      <c r="A3360" t="inlineStr">
        <is>
          <t xml:space="preserve">9a175f97e92a638a5697307799ea3b8b8f419aac</t>
        </is>
      </c>
      <c r="B3360" t="inlineStr">
        <is>
          <t xml:space="preserve">The Miracle Heiress</t>
        </is>
      </c>
      <c r="C3360" t="inlineStr">
        <is>
          <t xml:space="preserve">Die Wundererbin</t>
        </is>
      </c>
      <c r="D3360" t="inlineStr">
        <is>
          <t xml:space="preserve">6e611d8f15d2564950573e64dbe3948c63129373</t>
        </is>
      </c>
      <c r="E3360" t="inlineStr">
        <is>
          <t xml:space="preserve">Episode 149: Schändliche Vergangenheit Aufgedeckt</t>
        </is>
      </c>
      <c r="F3360">
        <v>149</v>
      </c>
      <c r="G3360" t="inlineStr">
        <is>
          <t xml:space="preserve">4:35-4:38</t>
        </is>
      </c>
      <c r="H3360" t="inlineStr">
        <is>
          <t xml:space="preserve">Resolved</t>
        </is>
      </c>
      <c r="I3360" t="inlineStr">
        <is>
          <t xml:space="preserve">Remarks: [Script Error]
Line from script:
"GnÃ¤dige Frau, es gibt ein Problem."
-----
Note (if required): Address / tone issue. â€œGnÃ¤dige Frauâ€_x009d_ sounds outdated and overly formal, especially if repeated. Suggested: â€œMiss Aurora, es gibt ein Problem.â€_x009d_</t>
        </is>
      </c>
      <c r="J3360" t="inlineStr">
        <is>
          <t xml:space="preserve">VOA</t>
        </is>
      </c>
      <c r="K3360" t="inlineStr">
        <is>
          <t xml:space="preserve">Script Error</t>
        </is>
      </c>
      <c r="L3360" t="inlineStr">
        <is>
          <t xml:space="preserve">Script error</t>
        </is>
      </c>
      <c r="M3360" t="str">
        <f>IFERROR(IF(VLOOKUP(L3360,'Quantification'!$A:$B,2,FALSE)&amp;""="","Unclassified",VLOOKUP(L3360,'Quantification'!$A:$B,2,FALSE)),"Unclassified")</f>
        <v>Major</v>
      </c>
      <c r="N3360" t="inlineStr">
        <is>
          <t xml:space="preserve">con-khera.mirjam@pocketfm.com</t>
        </is>
      </c>
      <c r="O3360" t="inlineStr">
        <is>
          <t xml:space="preserve">Issues found in raw</t>
        </is>
      </c>
      <c r="P3360" t="str">
        <f>IF(OR(O3360="Issues found in master",O3360="Final master"),"Master",IF(OR(O3360="Ready for Master",O3360="Issues found in raw",O3360="Raw under QC",O3360="Issues resolved in raw"),"Raw","-"))</f>
        <v>Raw</v>
      </c>
      <c r="Q3360" s="13">
        <v>46261.15347222222</v>
      </c>
      <c r="R3360" t="inlineStr">
        <is>
          <t xml:space="preserve">2026-08 (Aug)</t>
        </is>
      </c>
      <c r="S3360">
        <f>IF(M3360="Not an error",0,IF(COUNTIFS($A$2:$A3360,$A3360,$D$2:$D3360,$D3360,$M$2:$M3360,"&lt;&gt;Not an error")=1,1,0))</f>
        <v>0</v>
      </c>
      <c r="T3360">
        <f>IF(M3360&lt;&gt;"Major",0,IF(COUNTIFS($A$2:$A3360,$A3360,$D$2:$D3360,$D3360,$M$2:$M3360,"Major")=1,1,0))</f>
        <v>0</v>
      </c>
      <c r="U3360">
        <f>IF(M3360&lt;&gt;"Minor",0,IF(COUNTIFS($A$2:$A3360,$A3360,$D$2:$D3360,$D3360,$M$2:$M3360,"Minor")=1,1,0))</f>
        <v>0</v>
      </c>
    </row>
    <row r="3361">
      <c r="A3361" t="inlineStr">
        <is>
          <t xml:space="preserve">9a175f97e92a638a5697307799ea3b8b8f419aac</t>
        </is>
      </c>
      <c r="B3361" t="inlineStr">
        <is>
          <t xml:space="preserve">The Miracle Heiress</t>
        </is>
      </c>
      <c r="C3361" t="inlineStr">
        <is>
          <t xml:space="preserve">Die Wundererbin</t>
        </is>
      </c>
      <c r="D3361" t="inlineStr">
        <is>
          <t xml:space="preserve">6e611d8f15d2564950573e64dbe3948c63129373</t>
        </is>
      </c>
      <c r="E3361" t="inlineStr">
        <is>
          <t xml:space="preserve">Episode 149: Schändliche Vergangenheit Aufgedeckt</t>
        </is>
      </c>
      <c r="F3361">
        <v>149</v>
      </c>
      <c r="G3361" t="inlineStr">
        <is>
          <t xml:space="preserve">5:39-5:44</t>
        </is>
      </c>
      <c r="H3361" t="inlineStr">
        <is>
          <t xml:space="preserve">Resolved</t>
        </is>
      </c>
      <c r="I3361" t="inlineStr">
        <is>
          <t xml:space="preserve">Remarks: [Script Error]
Line from script:
"Okay, gnÃ¤dige Frau, ich kÃ¼mmere mich sofort darumâ€œ, sagte Emmett und ging."
-----
Note (if required): Address / tone issue. â€œGnÃ¤dige Frauâ€_x009d_ sounds outdated and overly formal, especially if repeated. Suggested: â€œOkay, Miss Aurora, ich kÃ¼mmere mich sofort darumâ€œ, sagte Emmett und ging.</t>
        </is>
      </c>
      <c r="J3361" t="inlineStr">
        <is>
          <t xml:space="preserve">VOA</t>
        </is>
      </c>
      <c r="K3361" t="inlineStr">
        <is>
          <t xml:space="preserve">Script Error</t>
        </is>
      </c>
      <c r="L3361" t="inlineStr">
        <is>
          <t xml:space="preserve">Script error</t>
        </is>
      </c>
      <c r="M3361" t="str">
        <f>IFERROR(IF(VLOOKUP(L3361,'Quantification'!$A:$B,2,FALSE)&amp;""="","Unclassified",VLOOKUP(L3361,'Quantification'!$A:$B,2,FALSE)),"Unclassified")</f>
        <v>Major</v>
      </c>
      <c r="N3361" t="inlineStr">
        <is>
          <t xml:space="preserve">con-khera.mirjam@pocketfm.com</t>
        </is>
      </c>
      <c r="O3361" t="inlineStr">
        <is>
          <t xml:space="preserve">Issues found in raw</t>
        </is>
      </c>
      <c r="P3361" t="str">
        <f>IF(OR(O3361="Issues found in master",O3361="Final master"),"Master",IF(OR(O3361="Ready for Master",O3361="Issues found in raw",O3361="Raw under QC",O3361="Issues resolved in raw"),"Raw","-"))</f>
        <v>Raw</v>
      </c>
      <c r="Q3361" s="13">
        <v>46261.15347222222</v>
      </c>
      <c r="R3361" t="inlineStr">
        <is>
          <t xml:space="preserve">2026-08 (Aug)</t>
        </is>
      </c>
      <c r="S3361">
        <f>IF(M3361="Not an error",0,IF(COUNTIFS($A$2:$A3361,$A3361,$D$2:$D3361,$D3361,$M$2:$M3361,"&lt;&gt;Not an error")=1,1,0))</f>
        <v>0</v>
      </c>
      <c r="T3361">
        <f>IF(M3361&lt;&gt;"Major",0,IF(COUNTIFS($A$2:$A3361,$A3361,$D$2:$D3361,$D3361,$M$2:$M3361,"Major")=1,1,0))</f>
        <v>0</v>
      </c>
      <c r="U3361">
        <f>IF(M3361&lt;&gt;"Minor",0,IF(COUNTIFS($A$2:$A3361,$A3361,$D$2:$D3361,$D3361,$M$2:$M3361,"Minor")=1,1,0))</f>
        <v>0</v>
      </c>
    </row>
    <row r="3362">
      <c r="A3362" t="inlineStr">
        <is>
          <t xml:space="preserve">9a175f97e92a638a5697307799ea3b8b8f419aac</t>
        </is>
      </c>
      <c r="B3362" t="inlineStr">
        <is>
          <t xml:space="preserve">The Miracle Heiress</t>
        </is>
      </c>
      <c r="C3362" t="inlineStr">
        <is>
          <t xml:space="preserve">Die Wundererbin</t>
        </is>
      </c>
      <c r="D3362" t="inlineStr">
        <is>
          <t xml:space="preserve">6e611d8f15d2564950573e64dbe3948c63129373</t>
        </is>
      </c>
      <c r="E3362" t="inlineStr">
        <is>
          <t xml:space="preserve">Episode 149: Schändliche Vergangenheit Aufgedeckt</t>
        </is>
      </c>
      <c r="F3362">
        <v>149</v>
      </c>
      <c r="G3362" t="inlineStr">
        <is>
          <t xml:space="preserve">6:57-7:07</t>
        </is>
      </c>
      <c r="H3362" t="inlineStr">
        <is>
          <t xml:space="preserve">Resolved</t>
        </is>
      </c>
      <c r="I3362" t="inlineStr">
        <is>
          <t xml:space="preserve">Remarks: [Script Error]
Line from script:
"Hatte Damien Danes Familie so hart bestraft, nur weil sie sich mit ihr angelegt hatten? Oder versuchte jemand, ihm das anzuhÃ¤ngen?"
-----
Note (if required): Logic / continuity issue. Aurora does not yet know whether Damien or Harrison is responsible. Also, no one is being framed for murder at this point, so â€œanhÃ¤ngenâ€_x009d_ sounds too strong and inaccurate. Suggested: â€œHatte Damien etwas damit zu tun? Oder steckte jemand anderes dahinter?â€_x009d_</t>
        </is>
      </c>
      <c r="J3362" t="inlineStr">
        <is>
          <t xml:space="preserve">VOA</t>
        </is>
      </c>
      <c r="K3362" t="inlineStr">
        <is>
          <t xml:space="preserve">Script Error</t>
        </is>
      </c>
      <c r="L3362" t="inlineStr">
        <is>
          <t xml:space="preserve">Script error</t>
        </is>
      </c>
      <c r="M3362" t="str">
        <f>IFERROR(IF(VLOOKUP(L3362,'Quantification'!$A:$B,2,FALSE)&amp;""="","Unclassified",VLOOKUP(L3362,'Quantification'!$A:$B,2,FALSE)),"Unclassified")</f>
        <v>Major</v>
      </c>
      <c r="N3362" t="inlineStr">
        <is>
          <t xml:space="preserve">con-khera.mirjam@pocketfm.com</t>
        </is>
      </c>
      <c r="O3362" t="inlineStr">
        <is>
          <t xml:space="preserve">Issues found in raw</t>
        </is>
      </c>
      <c r="P3362" t="str">
        <f>IF(OR(O3362="Issues found in master",O3362="Final master"),"Master",IF(OR(O3362="Ready for Master",O3362="Issues found in raw",O3362="Raw under QC",O3362="Issues resolved in raw"),"Raw","-"))</f>
        <v>Raw</v>
      </c>
      <c r="Q3362" s="13">
        <v>46261.15347222222</v>
      </c>
      <c r="R3362" t="inlineStr">
        <is>
          <t xml:space="preserve">2026-08 (Aug)</t>
        </is>
      </c>
      <c r="S3362">
        <f>IF(M3362="Not an error",0,IF(COUNTIFS($A$2:$A3362,$A3362,$D$2:$D3362,$D3362,$M$2:$M3362,"&lt;&gt;Not an error")=1,1,0))</f>
        <v>0</v>
      </c>
      <c r="T3362">
        <f>IF(M3362&lt;&gt;"Major",0,IF(COUNTIFS($A$2:$A3362,$A3362,$D$2:$D3362,$D3362,$M$2:$M3362,"Major")=1,1,0))</f>
        <v>0</v>
      </c>
      <c r="U3362">
        <f>IF(M3362&lt;&gt;"Minor",0,IF(COUNTIFS($A$2:$A3362,$A3362,$D$2:$D3362,$D3362,$M$2:$M3362,"Minor")=1,1,0))</f>
        <v>0</v>
      </c>
    </row>
    <row r="3363">
      <c r="A3363" t="inlineStr">
        <is>
          <t xml:space="preserve">9a175f97e92a638a5697307799ea3b8b8f419aac</t>
        </is>
      </c>
      <c r="B3363" t="inlineStr">
        <is>
          <t xml:space="preserve">The Miracle Heiress</t>
        </is>
      </c>
      <c r="C3363" t="inlineStr">
        <is>
          <t xml:space="preserve">Die Wundererbin</t>
        </is>
      </c>
      <c r="D3363" t="inlineStr">
        <is>
          <t xml:space="preserve">27ef4bea221c3153495a9d9db932e3f16b487682</t>
        </is>
      </c>
      <c r="E3363" t="inlineStr">
        <is>
          <t xml:space="preserve">Episode 150: Eine Überraschung Für Aurora</t>
        </is>
      </c>
      <c r="F3363">
        <v>150</v>
      </c>
      <c r="G3363" t="inlineStr">
        <is>
          <t xml:space="preserve">0:00-0:08</t>
        </is>
      </c>
      <c r="H3363" t="inlineStr">
        <is>
          <t xml:space="preserve">Resolved</t>
        </is>
      </c>
      <c r="I3363" t="inlineStr">
        <is>
          <t xml:space="preserve">Remarks: [Script Error]
Line from script:
"Als Aurora ihr Haus verließ, sah Harrison Damiens Wagen wegfahren, denselben, der sie jeden Abend absetzte."
-----
Note (if required): Redundant recap. This repeats already established information and can be removed before continuing with the current scene.</t>
        </is>
      </c>
      <c r="J3363" t="inlineStr">
        <is>
          <t xml:space="preserve">VOA</t>
        </is>
      </c>
      <c r="K3363" t="inlineStr">
        <is>
          <t xml:space="preserve">Script Error</t>
        </is>
      </c>
      <c r="L3363" t="inlineStr">
        <is>
          <t xml:space="preserve">Script error</t>
        </is>
      </c>
      <c r="M3363" t="str">
        <f>IFERROR(IF(VLOOKUP(L3363,'Quantification'!$A:$B,2,FALSE)&amp;""="","Unclassified",VLOOKUP(L3363,'Quantification'!$A:$B,2,FALSE)),"Unclassified")</f>
        <v>Major</v>
      </c>
      <c r="N3363" t="inlineStr">
        <is>
          <t xml:space="preserve">con-khera.mirjam@pocketfm.com</t>
        </is>
      </c>
      <c r="O3363" t="inlineStr">
        <is>
          <t xml:space="preserve">Issues found in raw</t>
        </is>
      </c>
      <c r="P3363" t="str">
        <f>IF(OR(O3363="Issues found in master",O3363="Final master"),"Master",IF(OR(O3363="Ready for Master",O3363="Issues found in raw",O3363="Raw under QC",O3363="Issues resolved in raw"),"Raw","-"))</f>
        <v>Raw</v>
      </c>
      <c r="Q3363" s="13">
        <v>46261.15347222222</v>
      </c>
      <c r="R3363" t="inlineStr">
        <is>
          <t xml:space="preserve">2026-08 (Aug)</t>
        </is>
      </c>
      <c r="S3363">
        <f>IF(M3363="Not an error",0,IF(COUNTIFS($A$2:$A3363,$A3363,$D$2:$D3363,$D3363,$M$2:$M3363,"&lt;&gt;Not an error")=1,1,0))</f>
        <v>1</v>
      </c>
      <c r="T3363">
        <f>IF(M3363&lt;&gt;"Major",0,IF(COUNTIFS($A$2:$A3363,$A3363,$D$2:$D3363,$D3363,$M$2:$M3363,"Major")=1,1,0))</f>
        <v>1</v>
      </c>
      <c r="U3363">
        <f>IF(M3363&lt;&gt;"Minor",0,IF(COUNTIFS($A$2:$A3363,$A3363,$D$2:$D3363,$D3363,$M$2:$M3363,"Minor")=1,1,0))</f>
        <v>0</v>
      </c>
    </row>
    <row r="3364">
      <c r="A3364" t="inlineStr">
        <is>
          <t xml:space="preserve">9a175f97e92a638a5697307799ea3b8b8f419aac</t>
        </is>
      </c>
      <c r="B3364" t="inlineStr">
        <is>
          <t xml:space="preserve">The Miracle Heiress</t>
        </is>
      </c>
      <c r="C3364" t="inlineStr">
        <is>
          <t xml:space="preserve">Die Wundererbin</t>
        </is>
      </c>
      <c r="D3364" t="inlineStr">
        <is>
          <t xml:space="preserve">27ef4bea221c3153495a9d9db932e3f16b487682</t>
        </is>
      </c>
      <c r="E3364" t="inlineStr">
        <is>
          <t xml:space="preserve">Episode 150: Eine Überraschung Für Aurora</t>
        </is>
      </c>
      <c r="F3364">
        <v>150</v>
      </c>
      <c r="G3364" t="inlineStr">
        <is>
          <t xml:space="preserve">0:38-0:42</t>
        </is>
      </c>
      <c r="H3364" t="inlineStr">
        <is>
          <t xml:space="preserve">Resolved</t>
        </is>
      </c>
      <c r="I3364" t="inlineStr">
        <is>
          <t xml:space="preserve">Remarks: [Script Error]
Line from script:
"Die Leute waren voller Ehrfurcht vor ihrem Mut und ihrer ZÃ¤higkeit."
-----
Note (if required): Wording issue. â€œZÃ¤higkeitâ€_x009d_ sounds slightly off here if the audience is admiring her skill rather than her endurance. Suggested: â€œDie Leute waren voller Ehrfurcht vor ihrem Mut und ihrem KÃ¶nnen.â€_x009d_</t>
        </is>
      </c>
      <c r="J3364" t="inlineStr">
        <is>
          <t xml:space="preserve">VOA</t>
        </is>
      </c>
      <c r="K3364" t="inlineStr">
        <is>
          <t xml:space="preserve">Script Error</t>
        </is>
      </c>
      <c r="L3364" t="inlineStr">
        <is>
          <t xml:space="preserve">Script error</t>
        </is>
      </c>
      <c r="M3364" t="str">
        <f>IFERROR(IF(VLOOKUP(L3364,'Quantification'!$A:$B,2,FALSE)&amp;""="","Unclassified",VLOOKUP(L3364,'Quantification'!$A:$B,2,FALSE)),"Unclassified")</f>
        <v>Major</v>
      </c>
      <c r="N3364" t="inlineStr">
        <is>
          <t xml:space="preserve">con-khera.mirjam@pocketfm.com</t>
        </is>
      </c>
      <c r="O3364" t="inlineStr">
        <is>
          <t xml:space="preserve">Issues found in raw</t>
        </is>
      </c>
      <c r="P3364" t="str">
        <f>IF(OR(O3364="Issues found in master",O3364="Final master"),"Master",IF(OR(O3364="Ready for Master",O3364="Issues found in raw",O3364="Raw under QC",O3364="Issues resolved in raw"),"Raw","-"))</f>
        <v>Raw</v>
      </c>
      <c r="Q3364" s="13">
        <v>46261.15347222222</v>
      </c>
      <c r="R3364" t="inlineStr">
        <is>
          <t xml:space="preserve">2026-08 (Aug)</t>
        </is>
      </c>
      <c r="S3364">
        <f>IF(M3364="Not an error",0,IF(COUNTIFS($A$2:$A3364,$A3364,$D$2:$D3364,$D3364,$M$2:$M3364,"&lt;&gt;Not an error")=1,1,0))</f>
        <v>0</v>
      </c>
      <c r="T3364">
        <f>IF(M3364&lt;&gt;"Major",0,IF(COUNTIFS($A$2:$A3364,$A3364,$D$2:$D3364,$D3364,$M$2:$M3364,"Major")=1,1,0))</f>
        <v>0</v>
      </c>
      <c r="U3364">
        <f>IF(M3364&lt;&gt;"Minor",0,IF(COUNTIFS($A$2:$A3364,$A3364,$D$2:$D3364,$D3364,$M$2:$M3364,"Minor")=1,1,0))</f>
        <v>0</v>
      </c>
    </row>
    <row r="3365">
      <c r="A3365" t="inlineStr">
        <is>
          <t xml:space="preserve">9a175f97e92a638a5697307799ea3b8b8f419aac</t>
        </is>
      </c>
      <c r="B3365" t="inlineStr">
        <is>
          <t xml:space="preserve">The Miracle Heiress</t>
        </is>
      </c>
      <c r="C3365" t="inlineStr">
        <is>
          <t xml:space="preserve">Die Wundererbin</t>
        </is>
      </c>
      <c r="D3365" t="inlineStr">
        <is>
          <t xml:space="preserve">27ef4bea221c3153495a9d9db932e3f16b487682</t>
        </is>
      </c>
      <c r="E3365" t="inlineStr">
        <is>
          <t xml:space="preserve">Episode 150: Eine Überraschung Für Aurora</t>
        </is>
      </c>
      <c r="F3365">
        <v>150</v>
      </c>
      <c r="G3365" t="inlineStr">
        <is>
          <t xml:space="preserve">1:18-1:22</t>
        </is>
      </c>
      <c r="H3365" t="inlineStr">
        <is>
          <t xml:space="preserve">Resolved</t>
        </is>
      </c>
      <c r="I3365" t="inlineStr">
        <is>
          <t xml:space="preserve">Remarks: [Script Error]
Line from script:
"â€žIch habe das untersucht, gnÃ¤dige Frauâ€œ, meldete Ethan am Telefon."
-----
Note (if required): Address / tone issue. â€œGnÃ¤dige Frauâ€_x009d_ sounds outdated and overly formal, especially if repeated. Suggested: â€œIch habe das untersucht, Miss Auroraâ€œ, meldete Ethan am Telefon.</t>
        </is>
      </c>
      <c r="J3365" t="inlineStr">
        <is>
          <t xml:space="preserve">VOA</t>
        </is>
      </c>
      <c r="K3365" t="inlineStr">
        <is>
          <t xml:space="preserve">Script Error</t>
        </is>
      </c>
      <c r="L3365" t="inlineStr">
        <is>
          <t xml:space="preserve">Script error</t>
        </is>
      </c>
      <c r="M3365" t="str">
        <f>IFERROR(IF(VLOOKUP(L3365,'Quantification'!$A:$B,2,FALSE)&amp;""="","Unclassified",VLOOKUP(L3365,'Quantification'!$A:$B,2,FALSE)),"Unclassified")</f>
        <v>Major</v>
      </c>
      <c r="N3365" t="inlineStr">
        <is>
          <t xml:space="preserve">con-khera.mirjam@pocketfm.com</t>
        </is>
      </c>
      <c r="O3365" t="inlineStr">
        <is>
          <t xml:space="preserve">Issues found in raw</t>
        </is>
      </c>
      <c r="P3365" t="str">
        <f>IF(OR(O3365="Issues found in master",O3365="Final master"),"Master",IF(OR(O3365="Ready for Master",O3365="Issues found in raw",O3365="Raw under QC",O3365="Issues resolved in raw"),"Raw","-"))</f>
        <v>Raw</v>
      </c>
      <c r="Q3365" s="13">
        <v>46261.15347222222</v>
      </c>
      <c r="R3365" t="inlineStr">
        <is>
          <t xml:space="preserve">2026-08 (Aug)</t>
        </is>
      </c>
      <c r="S3365">
        <f>IF(M3365="Not an error",0,IF(COUNTIFS($A$2:$A3365,$A3365,$D$2:$D3365,$D3365,$M$2:$M3365,"&lt;&gt;Not an error")=1,1,0))</f>
        <v>0</v>
      </c>
      <c r="T3365">
        <f>IF(M3365&lt;&gt;"Major",0,IF(COUNTIFS($A$2:$A3365,$A3365,$D$2:$D3365,$D3365,$M$2:$M3365,"Major")=1,1,0))</f>
        <v>0</v>
      </c>
      <c r="U3365">
        <f>IF(M3365&lt;&gt;"Minor",0,IF(COUNTIFS($A$2:$A3365,$A3365,$D$2:$D3365,$D3365,$M$2:$M3365,"Minor")=1,1,0))</f>
        <v>0</v>
      </c>
    </row>
    <row r="3366">
      <c r="A3366" t="inlineStr">
        <is>
          <t xml:space="preserve">9a175f97e92a638a5697307799ea3b8b8f419aac</t>
        </is>
      </c>
      <c r="B3366" t="inlineStr">
        <is>
          <t xml:space="preserve">The Miracle Heiress</t>
        </is>
      </c>
      <c r="C3366" t="inlineStr">
        <is>
          <t xml:space="preserve">Die Wundererbin</t>
        </is>
      </c>
      <c r="D3366" t="inlineStr">
        <is>
          <t xml:space="preserve">27ef4bea221c3153495a9d9db932e3f16b487682</t>
        </is>
      </c>
      <c r="E3366" t="inlineStr">
        <is>
          <t xml:space="preserve">Episode 150: Eine Überraschung Für Aurora</t>
        </is>
      </c>
      <c r="F3366">
        <v>150</v>
      </c>
      <c r="G3366" t="inlineStr">
        <is>
          <t xml:space="preserve">1:57-2:05</t>
        </is>
      </c>
      <c r="H3366" t="inlineStr">
        <is>
          <t xml:space="preserve">Resolved</t>
        </is>
      </c>
      <c r="I3366" t="inlineStr">
        <is>
          <t xml:space="preserve">Remarks: [Script Error]
Line from script:
"Nachdem Damien sie letzte Nacht vom Flughafen nach Hause gebracht hatte, hatte er erwÃ¤hnt, dass etwas Dringendes dazwischengekommen sei."
-----
Note (if required): Continuity / wording issue. Damien did not bring Aurora home from the airport; he came from the airport to her house while she was already home. Suggested: â€œNachdem Damien letzte Nacht vom Flughafen zu ihr gefahren war, hatte er erwÃ¤hnt, dass etwas Dringendes dazwischengekommen sei.â€_x009d_</t>
        </is>
      </c>
      <c r="J3366" t="inlineStr">
        <is>
          <t xml:space="preserve">VOA</t>
        </is>
      </c>
      <c r="K3366" t="inlineStr">
        <is>
          <t xml:space="preserve">Script Error</t>
        </is>
      </c>
      <c r="L3366" t="inlineStr">
        <is>
          <t xml:space="preserve">Script error</t>
        </is>
      </c>
      <c r="M3366" t="str">
        <f>IFERROR(IF(VLOOKUP(L3366,'Quantification'!$A:$B,2,FALSE)&amp;""="","Unclassified",VLOOKUP(L3366,'Quantification'!$A:$B,2,FALSE)),"Unclassified")</f>
        <v>Major</v>
      </c>
      <c r="N3366" t="inlineStr">
        <is>
          <t xml:space="preserve">con-khera.mirjam@pocketfm.com</t>
        </is>
      </c>
      <c r="O3366" t="inlineStr">
        <is>
          <t xml:space="preserve">Issues found in raw</t>
        </is>
      </c>
      <c r="P3366" t="str">
        <f>IF(OR(O3366="Issues found in master",O3366="Final master"),"Master",IF(OR(O3366="Ready for Master",O3366="Issues found in raw",O3366="Raw under QC",O3366="Issues resolved in raw"),"Raw","-"))</f>
        <v>Raw</v>
      </c>
      <c r="Q3366" s="13">
        <v>46261.15347222222</v>
      </c>
      <c r="R3366" t="inlineStr">
        <is>
          <t xml:space="preserve">2026-08 (Aug)</t>
        </is>
      </c>
      <c r="S3366">
        <f>IF(M3366="Not an error",0,IF(COUNTIFS($A$2:$A3366,$A3366,$D$2:$D3366,$D3366,$M$2:$M3366,"&lt;&gt;Not an error")=1,1,0))</f>
        <v>0</v>
      </c>
      <c r="T3366">
        <f>IF(M3366&lt;&gt;"Major",0,IF(COUNTIFS($A$2:$A3366,$A3366,$D$2:$D3366,$D3366,$M$2:$M3366,"Major")=1,1,0))</f>
        <v>0</v>
      </c>
      <c r="U3366">
        <f>IF(M3366&lt;&gt;"Minor",0,IF(COUNTIFS($A$2:$A3366,$A3366,$D$2:$D3366,$D3366,$M$2:$M3366,"Minor")=1,1,0))</f>
        <v>0</v>
      </c>
    </row>
    <row r="3367">
      <c r="A3367" t="inlineStr">
        <is>
          <t xml:space="preserve">9a175f97e92a638a5697307799ea3b8b8f419aac</t>
        </is>
      </c>
      <c r="B3367" t="inlineStr">
        <is>
          <t xml:space="preserve">The Miracle Heiress</t>
        </is>
      </c>
      <c r="C3367" t="inlineStr">
        <is>
          <t xml:space="preserve">Die Wundererbin</t>
        </is>
      </c>
      <c r="D3367" t="inlineStr">
        <is>
          <t xml:space="preserve">27ef4bea221c3153495a9d9db932e3f16b487682</t>
        </is>
      </c>
      <c r="E3367" t="inlineStr">
        <is>
          <t xml:space="preserve">Episode 150: Eine Überraschung Für Aurora</t>
        </is>
      </c>
      <c r="F3367">
        <v>150</v>
      </c>
      <c r="G3367" t="inlineStr">
        <is>
          <t xml:space="preserve">20:05-2:09</t>
        </is>
      </c>
      <c r="H3367" t="inlineStr">
        <is>
          <t xml:space="preserve">Resolved</t>
        </is>
      </c>
      <c r="I3367" t="inlineStr">
        <is>
          <t xml:space="preserve">Remarks: [Script Error]
Line from script:
"Er hatte gesagt, er würde sie treffen, nachdem er es erledigt hätte."
-----
Note (if required): Continuity issue. Damien did not say that he would meet Aurora after handling the urgent matter, so this reference is inaccurate. Suggested: remove the line or replace it with what he actually said.</t>
        </is>
      </c>
      <c r="J3367" t="inlineStr">
        <is>
          <t xml:space="preserve">VOA</t>
        </is>
      </c>
      <c r="K3367" t="inlineStr">
        <is>
          <t xml:space="preserve">Script Error</t>
        </is>
      </c>
      <c r="L3367" t="inlineStr">
        <is>
          <t xml:space="preserve">Script error</t>
        </is>
      </c>
      <c r="M3367" t="str">
        <f>IFERROR(IF(VLOOKUP(L3367,'Quantification'!$A:$B,2,FALSE)&amp;""="","Unclassified",VLOOKUP(L3367,'Quantification'!$A:$B,2,FALSE)),"Unclassified")</f>
        <v>Major</v>
      </c>
      <c r="N3367" t="inlineStr">
        <is>
          <t xml:space="preserve">con-khera.mirjam@pocketfm.com</t>
        </is>
      </c>
      <c r="O3367" t="inlineStr">
        <is>
          <t xml:space="preserve">Issues found in raw</t>
        </is>
      </c>
      <c r="P3367" t="str">
        <f>IF(OR(O3367="Issues found in master",O3367="Final master"),"Master",IF(OR(O3367="Ready for Master",O3367="Issues found in raw",O3367="Raw under QC",O3367="Issues resolved in raw"),"Raw","-"))</f>
        <v>Raw</v>
      </c>
      <c r="Q3367" s="13">
        <v>46261.15347222222</v>
      </c>
      <c r="R3367" t="inlineStr">
        <is>
          <t xml:space="preserve">2026-08 (Aug)</t>
        </is>
      </c>
      <c r="S3367">
        <f>IF(M3367="Not an error",0,IF(COUNTIFS($A$2:$A3367,$A3367,$D$2:$D3367,$D3367,$M$2:$M3367,"&lt;&gt;Not an error")=1,1,0))</f>
        <v>0</v>
      </c>
      <c r="T3367">
        <f>IF(M3367&lt;&gt;"Major",0,IF(COUNTIFS($A$2:$A3367,$A3367,$D$2:$D3367,$D3367,$M$2:$M3367,"Major")=1,1,0))</f>
        <v>0</v>
      </c>
      <c r="U3367">
        <f>IF(M3367&lt;&gt;"Minor",0,IF(COUNTIFS($A$2:$A3367,$A3367,$D$2:$D3367,$D3367,$M$2:$M3367,"Minor")=1,1,0))</f>
        <v>0</v>
      </c>
    </row>
    <row r="3368">
      <c r="A3368" t="inlineStr">
        <is>
          <t xml:space="preserve">9a175f97e92a638a5697307799ea3b8b8f419aac</t>
        </is>
      </c>
      <c r="B3368" t="inlineStr">
        <is>
          <t xml:space="preserve">The Miracle Heiress</t>
        </is>
      </c>
      <c r="C3368" t="inlineStr">
        <is>
          <t xml:space="preserve">Die Wundererbin</t>
        </is>
      </c>
      <c r="D3368" t="inlineStr">
        <is>
          <t xml:space="preserve">27ef4bea221c3153495a9d9db932e3f16b487682</t>
        </is>
      </c>
      <c r="E3368" t="inlineStr">
        <is>
          <t xml:space="preserve">Episode 150: Eine Überraschung Für Aurora</t>
        </is>
      </c>
      <c r="F3368">
        <v>150</v>
      </c>
      <c r="G3368" t="inlineStr">
        <is>
          <t xml:space="preserve">3:41-3:47</t>
        </is>
      </c>
      <c r="H3368" t="inlineStr">
        <is>
          <t xml:space="preserve">Resolved</t>
        </is>
      </c>
      <c r="I3368" t="inlineStr">
        <is>
          <t xml:space="preserve">Remarks: [Script Error]
Line from script:
"Wenn die gnÃ¤dige Frau uns jemals feuert, gibst du uns dann einen Job, oder?â€œ, scherzte ein anderer."
-----
Note (if required): Address / tone issue. â€œDie gnÃ¤dige Frauâ€_x009d_ sounds outdated and overly formal, especially if repeated. Suggested: â€œWenn Miss Aurora uns jemals feuert, gibst du uns dann einen Job, oder?â€_x009d_</t>
        </is>
      </c>
      <c r="J3368" t="inlineStr">
        <is>
          <t xml:space="preserve">VOA</t>
        </is>
      </c>
      <c r="K3368" t="inlineStr">
        <is>
          <t xml:space="preserve">Script Error</t>
        </is>
      </c>
      <c r="L3368" t="inlineStr">
        <is>
          <t xml:space="preserve">Script error</t>
        </is>
      </c>
      <c r="M3368" t="str">
        <f>IFERROR(IF(VLOOKUP(L3368,'Quantification'!$A:$B,2,FALSE)&amp;""="","Unclassified",VLOOKUP(L3368,'Quantification'!$A:$B,2,FALSE)),"Unclassified")</f>
        <v>Major</v>
      </c>
      <c r="N3368" t="inlineStr">
        <is>
          <t xml:space="preserve">con-khera.mirjam@pocketfm.com</t>
        </is>
      </c>
      <c r="O3368" t="inlineStr">
        <is>
          <t xml:space="preserve">Issues found in raw</t>
        </is>
      </c>
      <c r="P3368" t="str">
        <f>IF(OR(O3368="Issues found in master",O3368="Final master"),"Master",IF(OR(O3368="Ready for Master",O3368="Issues found in raw",O3368="Raw under QC",O3368="Issues resolved in raw"),"Raw","-"))</f>
        <v>Raw</v>
      </c>
      <c r="Q3368" s="13">
        <v>46261.15347222222</v>
      </c>
      <c r="R3368" t="inlineStr">
        <is>
          <t xml:space="preserve">2026-08 (Aug)</t>
        </is>
      </c>
      <c r="S3368">
        <f>IF(M3368="Not an error",0,IF(COUNTIFS($A$2:$A3368,$A3368,$D$2:$D3368,$D3368,$M$2:$M3368,"&lt;&gt;Not an error")=1,1,0))</f>
        <v>0</v>
      </c>
      <c r="T3368">
        <f>IF(M3368&lt;&gt;"Major",0,IF(COUNTIFS($A$2:$A3368,$A3368,$D$2:$D3368,$D3368,$M$2:$M3368,"Major")=1,1,0))</f>
        <v>0</v>
      </c>
      <c r="U3368">
        <f>IF(M3368&lt;&gt;"Minor",0,IF(COUNTIFS($A$2:$A3368,$A3368,$D$2:$D3368,$D3368,$M$2:$M3368,"Minor")=1,1,0))</f>
        <v>0</v>
      </c>
    </row>
    <row r="3369">
      <c r="A3369" t="inlineStr">
        <is>
          <t xml:space="preserve">9a175f97e92a638a5697307799ea3b8b8f419aac</t>
        </is>
      </c>
      <c r="B3369" t="inlineStr">
        <is>
          <t xml:space="preserve">The Miracle Heiress</t>
        </is>
      </c>
      <c r="C3369" t="inlineStr">
        <is>
          <t xml:space="preserve">Die Wundererbin</t>
        </is>
      </c>
      <c r="D3369" t="inlineStr">
        <is>
          <t xml:space="preserve">27ef4bea221c3153495a9d9db932e3f16b487682</t>
        </is>
      </c>
      <c r="E3369" t="inlineStr">
        <is>
          <t xml:space="preserve">Episode 150: Eine Überraschung Für Aurora</t>
        </is>
      </c>
      <c r="F3369">
        <v>150</v>
      </c>
      <c r="G3369" t="inlineStr">
        <is>
          <t xml:space="preserve">4:01-4:06</t>
        </is>
      </c>
      <c r="H3369" t="inlineStr">
        <is>
          <t xml:space="preserve">Resolved</t>
        </is>
      </c>
      <c r="I3369" t="inlineStr">
        <is>
          <t xml:space="preserve">Remarks: [Script Error]
Line from script:
"Ohne die UnterstÃ¼tzung und Anleitung der gnÃ¤digen Frau wÃ¤re ich nie so weit gekommen."
-----
Note (if required): Address / tone issue. â€œDie gnÃ¤dige Frauâ€_x009d_ sounds outdated and overly formal, especially if repeated. Suggested: â€œOhne Miss Auroras UnterstÃ¼tzung und Anleitung wÃ¤re ich nie so weit gekommen.â€_x009d_</t>
        </is>
      </c>
      <c r="J3369" t="inlineStr">
        <is>
          <t xml:space="preserve">VOA</t>
        </is>
      </c>
      <c r="K3369" t="inlineStr">
        <is>
          <t xml:space="preserve">Script Error</t>
        </is>
      </c>
      <c r="L3369" t="inlineStr">
        <is>
          <t xml:space="preserve">Script error</t>
        </is>
      </c>
      <c r="M3369" t="str">
        <f>IFERROR(IF(VLOOKUP(L3369,'Quantification'!$A:$B,2,FALSE)&amp;""="","Unclassified",VLOOKUP(L3369,'Quantification'!$A:$B,2,FALSE)),"Unclassified")</f>
        <v>Major</v>
      </c>
      <c r="N3369" t="inlineStr">
        <is>
          <t xml:space="preserve">con-khera.mirjam@pocketfm.com</t>
        </is>
      </c>
      <c r="O3369" t="inlineStr">
        <is>
          <t xml:space="preserve">Issues found in raw</t>
        </is>
      </c>
      <c r="P3369" t="str">
        <f>IF(OR(O3369="Issues found in master",O3369="Final master"),"Master",IF(OR(O3369="Ready for Master",O3369="Issues found in raw",O3369="Raw under QC",O3369="Issues resolved in raw"),"Raw","-"))</f>
        <v>Raw</v>
      </c>
      <c r="Q3369" s="13">
        <v>46261.15347222222</v>
      </c>
      <c r="R3369" t="inlineStr">
        <is>
          <t xml:space="preserve">2026-08 (Aug)</t>
        </is>
      </c>
      <c r="S3369">
        <f>IF(M3369="Not an error",0,IF(COUNTIFS($A$2:$A3369,$A3369,$D$2:$D3369,$D3369,$M$2:$M3369,"&lt;&gt;Not an error")=1,1,0))</f>
        <v>0</v>
      </c>
      <c r="T3369">
        <f>IF(M3369&lt;&gt;"Major",0,IF(COUNTIFS($A$2:$A3369,$A3369,$D$2:$D3369,$D3369,$M$2:$M3369,"Major")=1,1,0))</f>
        <v>0</v>
      </c>
      <c r="U3369">
        <f>IF(M3369&lt;&gt;"Minor",0,IF(COUNTIFS($A$2:$A3369,$A3369,$D$2:$D3369,$D3369,$M$2:$M3369,"Minor")=1,1,0))</f>
        <v>0</v>
      </c>
    </row>
    <row r="3370">
      <c r="A3370" t="inlineStr">
        <is>
          <t xml:space="preserve">9a175f97e92a638a5697307799ea3b8b8f419aac</t>
        </is>
      </c>
      <c r="B3370" t="inlineStr">
        <is>
          <t xml:space="preserve">The Miracle Heiress</t>
        </is>
      </c>
      <c r="C3370" t="inlineStr">
        <is>
          <t xml:space="preserve">Die Wundererbin</t>
        </is>
      </c>
      <c r="D3370" t="inlineStr">
        <is>
          <t xml:space="preserve">27ef4bea221c3153495a9d9db932e3f16b487682</t>
        </is>
      </c>
      <c r="E3370" t="inlineStr">
        <is>
          <t xml:space="preserve">Episode 150: Eine Überraschung Für Aurora</t>
        </is>
      </c>
      <c r="F3370">
        <v>150</v>
      </c>
      <c r="G3370" t="inlineStr">
        <is>
          <t xml:space="preserve">4:28-4:33</t>
        </is>
      </c>
      <c r="H3370" t="inlineStr">
        <is>
          <t xml:space="preserve">Resolved</t>
        </is>
      </c>
      <c r="I3370" t="inlineStr">
        <is>
          <t xml:space="preserve">Remarks: [Script Error]
Line from script:
"Wenn ich auf Schwierigkeiten stoÃŸe, werde ich die gnÃ¤dige Frau um Hilfe bitten."
-----
Note (if required): Address / tone issue. â€œDie gnÃ¤dige Frauâ€_x009d_ sounds outdated and overly formal, especially if repeated. Suggested: â€œWenn ich auf Schwierigkeiten stoÃŸe, werde ich Miss Aurora um Hilfe bitten.â€_x009d_</t>
        </is>
      </c>
      <c r="J3370" t="inlineStr">
        <is>
          <t xml:space="preserve">VOA</t>
        </is>
      </c>
      <c r="K3370" t="inlineStr">
        <is>
          <t xml:space="preserve">Script Error</t>
        </is>
      </c>
      <c r="L3370" t="inlineStr">
        <is>
          <t xml:space="preserve">Script error</t>
        </is>
      </c>
      <c r="M3370" t="str">
        <f>IFERROR(IF(VLOOKUP(L3370,'Quantification'!$A:$B,2,FALSE)&amp;""="","Unclassified",VLOOKUP(L3370,'Quantification'!$A:$B,2,FALSE)),"Unclassified")</f>
        <v>Major</v>
      </c>
      <c r="N3370" t="inlineStr">
        <is>
          <t xml:space="preserve">con-khera.mirjam@pocketfm.com</t>
        </is>
      </c>
      <c r="O3370" t="inlineStr">
        <is>
          <t xml:space="preserve">Issues found in raw</t>
        </is>
      </c>
      <c r="P3370" t="str">
        <f>IF(OR(O3370="Issues found in master",O3370="Final master"),"Master",IF(OR(O3370="Ready for Master",O3370="Issues found in raw",O3370="Raw under QC",O3370="Issues resolved in raw"),"Raw","-"))</f>
        <v>Raw</v>
      </c>
      <c r="Q3370" s="13">
        <v>46261.15347222222</v>
      </c>
      <c r="R3370" t="inlineStr">
        <is>
          <t xml:space="preserve">2026-08 (Aug)</t>
        </is>
      </c>
      <c r="S3370">
        <f>IF(M3370="Not an error",0,IF(COUNTIFS($A$2:$A3370,$A3370,$D$2:$D3370,$D3370,$M$2:$M3370,"&lt;&gt;Not an error")=1,1,0))</f>
        <v>0</v>
      </c>
      <c r="T3370">
        <f>IF(M3370&lt;&gt;"Major",0,IF(COUNTIFS($A$2:$A3370,$A3370,$D$2:$D3370,$D3370,$M$2:$M3370,"Major")=1,1,0))</f>
        <v>0</v>
      </c>
      <c r="U3370">
        <f>IF(M3370&lt;&gt;"Minor",0,IF(COUNTIFS($A$2:$A3370,$A3370,$D$2:$D3370,$D3370,$M$2:$M3370,"Minor")=1,1,0))</f>
        <v>0</v>
      </c>
    </row>
    <row r="3371">
      <c r="A3371" t="inlineStr">
        <is>
          <t xml:space="preserve">9a175f97e92a638a5697307799ea3b8b8f419aac</t>
        </is>
      </c>
      <c r="B3371" t="inlineStr">
        <is>
          <t xml:space="preserve">The Miracle Heiress</t>
        </is>
      </c>
      <c r="C3371" t="inlineStr">
        <is>
          <t xml:space="preserve">Die Wundererbin</t>
        </is>
      </c>
      <c r="D3371" t="inlineStr">
        <is>
          <t xml:space="preserve">27ef4bea221c3153495a9d9db932e3f16b487682</t>
        </is>
      </c>
      <c r="E3371" t="inlineStr">
        <is>
          <t xml:space="preserve">Episode 150: Eine Überraschung Für Aurora</t>
        </is>
      </c>
      <c r="F3371">
        <v>150</v>
      </c>
      <c r="G3371" t="inlineStr">
        <is>
          <t xml:space="preserve">4:35-4:38</t>
        </is>
      </c>
      <c r="H3371" t="inlineStr">
        <is>
          <t xml:space="preserve">Resolved</t>
        </is>
      </c>
      <c r="I3371" t="inlineStr">
        <is>
          <t xml:space="preserve">Remarks: [Script Error]
Line from script:
"â€žIch muss los, ich habe ein Treffen mit der gnÃ¤digen Frau.â€œ"
-----
Note (if required): Address / tone issue. â€œDie gnÃ¤dige Frauâ€_x009d_ sounds outdated and overly formal, especially if repeated. Suggested: â€œIch muss los, ich habe ein Treffen mit Miss Aurora.â€_x009d_</t>
        </is>
      </c>
      <c r="J3371" t="inlineStr">
        <is>
          <t xml:space="preserve">VOA</t>
        </is>
      </c>
      <c r="K3371" t="inlineStr">
        <is>
          <t xml:space="preserve">Script Error</t>
        </is>
      </c>
      <c r="L3371" t="inlineStr">
        <is>
          <t xml:space="preserve">Script error</t>
        </is>
      </c>
      <c r="M3371" t="str">
        <f>IFERROR(IF(VLOOKUP(L3371,'Quantification'!$A:$B,2,FALSE)&amp;""="","Unclassified",VLOOKUP(L3371,'Quantification'!$A:$B,2,FALSE)),"Unclassified")</f>
        <v>Major</v>
      </c>
      <c r="N3371" t="inlineStr">
        <is>
          <t xml:space="preserve">con-khera.mirjam@pocketfm.com</t>
        </is>
      </c>
      <c r="O3371" t="inlineStr">
        <is>
          <t xml:space="preserve">Issues found in raw</t>
        </is>
      </c>
      <c r="P3371" t="str">
        <f>IF(OR(O3371="Issues found in master",O3371="Final master"),"Master",IF(OR(O3371="Ready for Master",O3371="Issues found in raw",O3371="Raw under QC",O3371="Issues resolved in raw"),"Raw","-"))</f>
        <v>Raw</v>
      </c>
      <c r="Q3371" s="13">
        <v>46261.15347222222</v>
      </c>
      <c r="R3371" t="inlineStr">
        <is>
          <t xml:space="preserve">2026-08 (Aug)</t>
        </is>
      </c>
      <c r="S3371">
        <f>IF(M3371="Not an error",0,IF(COUNTIFS($A$2:$A3371,$A3371,$D$2:$D3371,$D3371,$M$2:$M3371,"&lt;&gt;Not an error")=1,1,0))</f>
        <v>0</v>
      </c>
      <c r="T3371">
        <f>IF(M3371&lt;&gt;"Major",0,IF(COUNTIFS($A$2:$A3371,$A3371,$D$2:$D3371,$D3371,$M$2:$M3371,"Major")=1,1,0))</f>
        <v>0</v>
      </c>
      <c r="U3371">
        <f>IF(M3371&lt;&gt;"Minor",0,IF(COUNTIFS($A$2:$A3371,$A3371,$D$2:$D3371,$D3371,$M$2:$M3371,"Minor")=1,1,0))</f>
        <v>0</v>
      </c>
    </row>
    <row r="3372">
      <c r="A3372" t="inlineStr">
        <is>
          <t xml:space="preserve">9a175f97e92a638a5697307799ea3b8b8f419aac</t>
        </is>
      </c>
      <c r="B3372" t="inlineStr">
        <is>
          <t xml:space="preserve">The Miracle Heiress</t>
        </is>
      </c>
      <c r="C3372" t="inlineStr">
        <is>
          <t xml:space="preserve">Die Wundererbin</t>
        </is>
      </c>
      <c r="D3372" t="inlineStr">
        <is>
          <t xml:space="preserve">27ef4bea221c3153495a9d9db932e3f16b487682</t>
        </is>
      </c>
      <c r="E3372" t="inlineStr">
        <is>
          <t xml:space="preserve">Episode 150: Eine Überraschung Für Aurora</t>
        </is>
      </c>
      <c r="F3372">
        <v>150</v>
      </c>
      <c r="G3372" t="inlineStr">
        <is>
          <t xml:space="preserve">4:46-4:49</t>
        </is>
      </c>
      <c r="H3372" t="inlineStr">
        <is>
          <t xml:space="preserve">Resolved</t>
        </is>
      </c>
      <c r="I3372" t="inlineStr">
        <is>
          <t xml:space="preserve">Remarks: [Script Error]
Line from script:
"â€žGnÃ¤dige Frau, ich bin's, Lucy.â€œ"
-----
Note (if required): Address / tone issue. â€œGnÃ¤dige Frauâ€_x009d_ sounds outdated and is inconsistent with Lucy and Auroraâ€™s established informal dynamic. Suggested: â€œAurora, ich binâ€™s, Lucy.â€_x009d_</t>
        </is>
      </c>
      <c r="J3372" t="inlineStr">
        <is>
          <t xml:space="preserve">VOA</t>
        </is>
      </c>
      <c r="K3372" t="inlineStr">
        <is>
          <t xml:space="preserve">Script Error</t>
        </is>
      </c>
      <c r="L3372" t="inlineStr">
        <is>
          <t xml:space="preserve">Script error</t>
        </is>
      </c>
      <c r="M3372" t="str">
        <f>IFERROR(IF(VLOOKUP(L3372,'Quantification'!$A:$B,2,FALSE)&amp;""="","Unclassified",VLOOKUP(L3372,'Quantification'!$A:$B,2,FALSE)),"Unclassified")</f>
        <v>Major</v>
      </c>
      <c r="N3372" t="inlineStr">
        <is>
          <t xml:space="preserve">con-khera.mirjam@pocketfm.com</t>
        </is>
      </c>
      <c r="O3372" t="inlineStr">
        <is>
          <t xml:space="preserve">Issues found in raw</t>
        </is>
      </c>
      <c r="P3372" t="str">
        <f>IF(OR(O3372="Issues found in master",O3372="Final master"),"Master",IF(OR(O3372="Ready for Master",O3372="Issues found in raw",O3372="Raw under QC",O3372="Issues resolved in raw"),"Raw","-"))</f>
        <v>Raw</v>
      </c>
      <c r="Q3372" s="13">
        <v>46261.15347222222</v>
      </c>
      <c r="R3372" t="inlineStr">
        <is>
          <t xml:space="preserve">2026-08 (Aug)</t>
        </is>
      </c>
      <c r="S3372">
        <f>IF(M3372="Not an error",0,IF(COUNTIFS($A$2:$A3372,$A3372,$D$2:$D3372,$D3372,$M$2:$M3372,"&lt;&gt;Not an error")=1,1,0))</f>
        <v>0</v>
      </c>
      <c r="T3372">
        <f>IF(M3372&lt;&gt;"Major",0,IF(COUNTIFS($A$2:$A3372,$A3372,$D$2:$D3372,$D3372,$M$2:$M3372,"Major")=1,1,0))</f>
        <v>0</v>
      </c>
      <c r="U3372">
        <f>IF(M3372&lt;&gt;"Minor",0,IF(COUNTIFS($A$2:$A3372,$A3372,$D$2:$D3372,$D3372,$M$2:$M3372,"Minor")=1,1,0))</f>
        <v>0</v>
      </c>
    </row>
    <row r="3373">
      <c r="A3373" t="inlineStr">
        <is>
          <t xml:space="preserve">9a175f97e92a638a5697307799ea3b8b8f419aac</t>
        </is>
      </c>
      <c r="B3373" t="inlineStr">
        <is>
          <t xml:space="preserve">The Miracle Heiress</t>
        </is>
      </c>
      <c r="C3373" t="inlineStr">
        <is>
          <t xml:space="preserve">Die Wundererbin</t>
        </is>
      </c>
      <c r="D3373" t="inlineStr">
        <is>
          <t xml:space="preserve">27ef4bea221c3153495a9d9db932e3f16b487682</t>
        </is>
      </c>
      <c r="E3373" t="inlineStr">
        <is>
          <t xml:space="preserve">Episode 150: Eine Überraschung Für Aurora</t>
        </is>
      </c>
      <c r="F3373">
        <v>150</v>
      </c>
      <c r="G3373" t="inlineStr">
        <is>
          <t xml:space="preserve">4:56-4:58</t>
        </is>
      </c>
      <c r="H3373" t="inlineStr">
        <is>
          <t xml:space="preserve">Resolved</t>
        </is>
      </c>
      <c r="I3373" t="inlineStr">
        <is>
          <t xml:space="preserve">Remarks: [Script Error]
Line from script:
"â€žGnÃ¤dige Frau, hier.â€œ"
-----
Note (if required): Address / tone issue. â€œGnÃ¤dige Frauâ€_x009d_ sounds outdated and is inconsistent with Lucy and Auroraâ€™s established informal dynamic.</t>
        </is>
      </c>
      <c r="J3373" t="inlineStr">
        <is>
          <t xml:space="preserve">VOA</t>
        </is>
      </c>
      <c r="K3373" t="inlineStr">
        <is>
          <t xml:space="preserve">Script Error</t>
        </is>
      </c>
      <c r="L3373" t="inlineStr">
        <is>
          <t xml:space="preserve">Script error</t>
        </is>
      </c>
      <c r="M3373" t="str">
        <f>IFERROR(IF(VLOOKUP(L3373,'Quantification'!$A:$B,2,FALSE)&amp;""="","Unclassified",VLOOKUP(L3373,'Quantification'!$A:$B,2,FALSE)),"Unclassified")</f>
        <v>Major</v>
      </c>
      <c r="N3373" t="inlineStr">
        <is>
          <t xml:space="preserve">con-khera.mirjam@pocketfm.com</t>
        </is>
      </c>
      <c r="O3373" t="inlineStr">
        <is>
          <t xml:space="preserve">Issues found in raw</t>
        </is>
      </c>
      <c r="P3373" t="str">
        <f>IF(OR(O3373="Issues found in master",O3373="Final master"),"Master",IF(OR(O3373="Ready for Master",O3373="Issues found in raw",O3373="Raw under QC",O3373="Issues resolved in raw"),"Raw","-"))</f>
        <v>Raw</v>
      </c>
      <c r="Q3373" s="13">
        <v>46261.15347222222</v>
      </c>
      <c r="R3373" t="inlineStr">
        <is>
          <t xml:space="preserve">2026-08 (Aug)</t>
        </is>
      </c>
      <c r="S3373">
        <f>IF(M3373="Not an error",0,IF(COUNTIFS($A$2:$A3373,$A3373,$D$2:$D3373,$D3373,$M$2:$M3373,"&lt;&gt;Not an error")=1,1,0))</f>
        <v>0</v>
      </c>
      <c r="T3373">
        <f>IF(M3373&lt;&gt;"Major",0,IF(COUNTIFS($A$2:$A3373,$A3373,$D$2:$D3373,$D3373,$M$2:$M3373,"Major")=1,1,0))</f>
        <v>0</v>
      </c>
      <c r="U3373">
        <f>IF(M3373&lt;&gt;"Minor",0,IF(COUNTIFS($A$2:$A3373,$A3373,$D$2:$D3373,$D3373,$M$2:$M3373,"Minor")=1,1,0))</f>
        <v>0</v>
      </c>
    </row>
    <row r="3374">
      <c r="A3374" t="inlineStr">
        <is>
          <t xml:space="preserve">9a175f97e92a638a5697307799ea3b8b8f419aac</t>
        </is>
      </c>
      <c r="B3374" t="inlineStr">
        <is>
          <t xml:space="preserve">The Miracle Heiress</t>
        </is>
      </c>
      <c r="C3374" t="inlineStr">
        <is>
          <t xml:space="preserve">Die Wundererbin</t>
        </is>
      </c>
      <c r="D3374" t="inlineStr">
        <is>
          <t xml:space="preserve">27ef4bea221c3153495a9d9db932e3f16b487682</t>
        </is>
      </c>
      <c r="E3374" t="inlineStr">
        <is>
          <t xml:space="preserve">Episode 150: Eine Überraschung Für Aurora</t>
        </is>
      </c>
      <c r="F3374">
        <v>150</v>
      </c>
      <c r="G3374" t="inlineStr">
        <is>
          <t xml:space="preserve">6:49-6:56</t>
        </is>
      </c>
      <c r="H3374" t="inlineStr">
        <is>
          <t xml:space="preserve">Resolved</t>
        </is>
      </c>
      <c r="I3374" t="inlineStr">
        <is>
          <t xml:space="preserve">Remarks: [Audio Quality]
Line from script:
"Nach drei Monaten werden Sie mehr als bereit sein, sich in der Designwelt einen eigenen Namen zu machen."
-----
Note (if required): The end of the line is cut off in the audio.</t>
        </is>
      </c>
      <c r="J3374" t="inlineStr">
        <is>
          <t xml:space="preserve">VOA</t>
        </is>
      </c>
      <c r="K3374" t="inlineStr">
        <is>
          <t xml:space="preserve">Abrupt cut/ Jerk</t>
        </is>
      </c>
      <c r="L3374" t="inlineStr">
        <is>
          <t xml:space="preserve">Abrupt cut / Jerk</t>
        </is>
      </c>
      <c r="M3374" t="str">
        <f>IFERROR(IF(VLOOKUP(L3374,'Quantification'!$A:$B,2,FALSE)&amp;""="","Unclassified",VLOOKUP(L3374,'Quantification'!$A:$B,2,FALSE)),"Unclassified")</f>
        <v>Major</v>
      </c>
      <c r="N3374" t="inlineStr">
        <is>
          <t xml:space="preserve">con-khera.mirjam@pocketfm.com</t>
        </is>
      </c>
      <c r="O3374" t="inlineStr">
        <is>
          <t xml:space="preserve">Issues found in raw</t>
        </is>
      </c>
      <c r="P3374" t="str">
        <f>IF(OR(O3374="Issues found in master",O3374="Final master"),"Master",IF(OR(O3374="Ready for Master",O3374="Issues found in raw",O3374="Raw under QC",O3374="Issues resolved in raw"),"Raw","-"))</f>
        <v>Raw</v>
      </c>
      <c r="Q3374" s="13">
        <v>46261.15347222222</v>
      </c>
      <c r="R3374" t="inlineStr">
        <is>
          <t xml:space="preserve">2026-08 (Aug)</t>
        </is>
      </c>
      <c r="S3374">
        <f>IF(M3374="Not an error",0,IF(COUNTIFS($A$2:$A3374,$A3374,$D$2:$D3374,$D3374,$M$2:$M3374,"&lt;&gt;Not an error")=1,1,0))</f>
        <v>0</v>
      </c>
      <c r="T3374">
        <f>IF(M3374&lt;&gt;"Major",0,IF(COUNTIFS($A$2:$A3374,$A3374,$D$2:$D3374,$D3374,$M$2:$M3374,"Major")=1,1,0))</f>
        <v>0</v>
      </c>
      <c r="U3374">
        <f>IF(M3374&lt;&gt;"Minor",0,IF(COUNTIFS($A$2:$A3374,$A3374,$D$2:$D3374,$D3374,$M$2:$M3374,"Minor")=1,1,0))</f>
        <v>0</v>
      </c>
    </row>
    <row r="3375">
      <c r="A3375" t="inlineStr">
        <is>
          <t xml:space="preserve">9a175f97e92a638a5697307799ea3b8b8f419aac</t>
        </is>
      </c>
      <c r="B3375" t="inlineStr">
        <is>
          <t xml:space="preserve">The Miracle Heiress</t>
        </is>
      </c>
      <c r="C3375" t="inlineStr">
        <is>
          <t xml:space="preserve">Die Wundererbin</t>
        </is>
      </c>
      <c r="D3375" t="inlineStr">
        <is>
          <t xml:space="preserve">a11d8defd998714e8dc1d059a650bbe54df0ef1d</t>
        </is>
      </c>
      <c r="E3375" t="inlineStr">
        <is>
          <t xml:space="preserve">Episode 151: Große Überraschungen</t>
        </is>
      </c>
      <c r="F3375">
        <v>151</v>
      </c>
      <c r="G3375" t="inlineStr">
        <is>
          <t xml:space="preserve">0:06-0:13</t>
        </is>
      </c>
      <c r="H3375" t="inlineStr">
        <is>
          <t xml:space="preserve">Resolved</t>
        </is>
      </c>
      <c r="I3375" t="inlineStr">
        <is>
          <t xml:space="preserve">Remarks: [Mispronunciation]
Line from script:
"â€žDein Gehalt ist festgelegt und du hast jetzt deine eigene Wohnungâ€œ, fuhr Aurora fort und nahm die SchlÃ¼ssel."
-----
Note (if required): Aurora is mispronounced as â€œAurRohrâ€_x009d_ in the audio.</t>
        </is>
      </c>
      <c r="J3375" t="inlineStr">
        <is>
          <t xml:space="preserve">VOA</t>
        </is>
      </c>
      <c r="K3375" t="inlineStr">
        <is>
          <t xml:space="preserve">Mispronunciation</t>
        </is>
      </c>
      <c r="L3375" t="inlineStr">
        <is>
          <t xml:space="preserve">Mispronunciation</t>
        </is>
      </c>
      <c r="M3375" t="str">
        <f>IFERROR(IF(VLOOKUP(L3375,'Quantification'!$A:$B,2,FALSE)&amp;""="","Unclassified",VLOOKUP(L3375,'Quantification'!$A:$B,2,FALSE)),"Unclassified")</f>
        <v>Major</v>
      </c>
      <c r="N3375" t="inlineStr">
        <is>
          <t xml:space="preserve">con-khera.mirjam@pocketfm.com</t>
        </is>
      </c>
      <c r="O3375" t="inlineStr">
        <is>
          <t xml:space="preserve">Issues found in raw</t>
        </is>
      </c>
      <c r="P3375" t="str">
        <f>IF(OR(O3375="Issues found in master",O3375="Final master"),"Master",IF(OR(O3375="Ready for Master",O3375="Issues found in raw",O3375="Raw under QC",O3375="Issues resolved in raw"),"Raw","-"))</f>
        <v>Raw</v>
      </c>
      <c r="Q3375" s="13">
        <v>46261.15347222222</v>
      </c>
      <c r="R3375" t="inlineStr">
        <is>
          <t xml:space="preserve">2026-08 (Aug)</t>
        </is>
      </c>
      <c r="S3375">
        <f>IF(M3375="Not an error",0,IF(COUNTIFS($A$2:$A3375,$A3375,$D$2:$D3375,$D3375,$M$2:$M3375,"&lt;&gt;Not an error")=1,1,0))</f>
        <v>1</v>
      </c>
      <c r="T3375">
        <f>IF(M3375&lt;&gt;"Major",0,IF(COUNTIFS($A$2:$A3375,$A3375,$D$2:$D3375,$D3375,$M$2:$M3375,"Major")=1,1,0))</f>
        <v>1</v>
      </c>
      <c r="U3375">
        <f>IF(M3375&lt;&gt;"Minor",0,IF(COUNTIFS($A$2:$A3375,$A3375,$D$2:$D3375,$D3375,$M$2:$M3375,"Minor")=1,1,0))</f>
        <v>0</v>
      </c>
    </row>
    <row r="3376">
      <c r="A3376" t="inlineStr">
        <is>
          <t xml:space="preserve">9a175f97e92a638a5697307799ea3b8b8f419aac</t>
        </is>
      </c>
      <c r="B3376" t="inlineStr">
        <is>
          <t xml:space="preserve">The Miracle Heiress</t>
        </is>
      </c>
      <c r="C3376" t="inlineStr">
        <is>
          <t xml:space="preserve">Die Wundererbin</t>
        </is>
      </c>
      <c r="D3376" t="inlineStr">
        <is>
          <t xml:space="preserve">a11d8defd998714e8dc1d059a650bbe54df0ef1d</t>
        </is>
      </c>
      <c r="E3376" t="inlineStr">
        <is>
          <t xml:space="preserve">Episode 151: Große Überraschungen</t>
        </is>
      </c>
      <c r="F3376">
        <v>151</v>
      </c>
      <c r="G3376" t="inlineStr">
        <is>
          <t xml:space="preserve">0:16-0:20</t>
        </is>
      </c>
      <c r="H3376" t="inlineStr">
        <is>
          <t xml:space="preserve">Resolved</t>
        </is>
      </c>
      <c r="I3376" t="inlineStr">
        <is>
          <t xml:space="preserve">Remarks: [Script Error]
Line from script:
"â€žDanke, gnÃ¤dige Frauâ€œ, sagte Lucy mit warmer Stimme."
-----
Note (if required): Address / tone issue. â€œGnÃ¤dige Frauâ€_x009d_ sounds outdated and is inconsistent with Lucy and Auroraâ€™s established informal dynamic. Suggested: â€œDanke, Auroraâ€œ, sagte Lucy mit warmer Stimme.</t>
        </is>
      </c>
      <c r="J3376" t="inlineStr">
        <is>
          <t xml:space="preserve">VOA</t>
        </is>
      </c>
      <c r="K3376" t="inlineStr">
        <is>
          <t xml:space="preserve">Script Error</t>
        </is>
      </c>
      <c r="L3376" t="inlineStr">
        <is>
          <t xml:space="preserve">Script error</t>
        </is>
      </c>
      <c r="M3376" t="str">
        <f>IFERROR(IF(VLOOKUP(L3376,'Quantification'!$A:$B,2,FALSE)&amp;""="","Unclassified",VLOOKUP(L3376,'Quantification'!$A:$B,2,FALSE)),"Unclassified")</f>
        <v>Major</v>
      </c>
      <c r="N3376" t="inlineStr">
        <is>
          <t xml:space="preserve">con-khera.mirjam@pocketfm.com</t>
        </is>
      </c>
      <c r="O3376" t="inlineStr">
        <is>
          <t xml:space="preserve">Issues found in raw</t>
        </is>
      </c>
      <c r="P3376" t="str">
        <f>IF(OR(O3376="Issues found in master",O3376="Final master"),"Master",IF(OR(O3376="Ready for Master",O3376="Issues found in raw",O3376="Raw under QC",O3376="Issues resolved in raw"),"Raw","-"))</f>
        <v>Raw</v>
      </c>
      <c r="Q3376" s="13">
        <v>46261.15347222222</v>
      </c>
      <c r="R3376" t="inlineStr">
        <is>
          <t xml:space="preserve">2026-08 (Aug)</t>
        </is>
      </c>
      <c r="S3376">
        <f>IF(M3376="Not an error",0,IF(COUNTIFS($A$2:$A3376,$A3376,$D$2:$D3376,$D3376,$M$2:$M3376,"&lt;&gt;Not an error")=1,1,0))</f>
        <v>0</v>
      </c>
      <c r="T3376">
        <f>IF(M3376&lt;&gt;"Major",0,IF(COUNTIFS($A$2:$A3376,$A3376,$D$2:$D3376,$D3376,$M$2:$M3376,"Major")=1,1,0))</f>
        <v>0</v>
      </c>
      <c r="U3376">
        <f>IF(M3376&lt;&gt;"Minor",0,IF(COUNTIFS($A$2:$A3376,$A3376,$D$2:$D3376,$D3376,$M$2:$M3376,"Minor")=1,1,0))</f>
        <v>0</v>
      </c>
    </row>
    <row r="3377">
      <c r="A3377" t="inlineStr">
        <is>
          <t xml:space="preserve">9a175f97e92a638a5697307799ea3b8b8f419aac</t>
        </is>
      </c>
      <c r="B3377" t="inlineStr">
        <is>
          <t xml:space="preserve">The Miracle Heiress</t>
        </is>
      </c>
      <c r="C3377" t="inlineStr">
        <is>
          <t xml:space="preserve">Die Wundererbin</t>
        </is>
      </c>
      <c r="D3377" t="inlineStr">
        <is>
          <t xml:space="preserve">a11d8defd998714e8dc1d059a650bbe54df0ef1d</t>
        </is>
      </c>
      <c r="E3377" t="inlineStr">
        <is>
          <t xml:space="preserve">Episode 151: Große Überraschungen</t>
        </is>
      </c>
      <c r="F3377">
        <v>151</v>
      </c>
      <c r="G3377" t="inlineStr">
        <is>
          <t xml:space="preserve">0:20-0:49</t>
        </is>
      </c>
      <c r="H3377" t="inlineStr">
        <is>
          <t xml:space="preserve">Resolved</t>
        </is>
      </c>
      <c r="I3377" t="inlineStr">
        <is>
          <t xml:space="preserve">Remarks: [Mispronunciation]
Line from script:
"„Wenn wir allein sind, nenn mich von jetzt an einfach Aurora.“ Sie hatte Lucy von Anfang an als Freundin betrachtet, sonst hätte sie ihr nie so viel geholfen. Lucys Gesicht erhellte sich. „Aurora, ich bin so froh, dass ich dich getroffen habe.“ Seitdem hatte sich ihr Leben komplett verändert. Es fühlte sich an wie ein Neuanfang. Der Tag verging wie im Flug und nach der Arbeit fuhr Damien Aurora zur Villa Weidensee."
-----
Note (if required): Aurora is pronounced incorrectly throughout this section.</t>
        </is>
      </c>
      <c r="J3377" t="inlineStr">
        <is>
          <t xml:space="preserve">VOA</t>
        </is>
      </c>
      <c r="K3377" t="inlineStr">
        <is>
          <t xml:space="preserve">Mispronunciation</t>
        </is>
      </c>
      <c r="L3377" t="inlineStr">
        <is>
          <t xml:space="preserve">Mispronunciation</t>
        </is>
      </c>
      <c r="M3377" t="str">
        <f>IFERROR(IF(VLOOKUP(L3377,'Quantification'!$A:$B,2,FALSE)&amp;""="","Unclassified",VLOOKUP(L3377,'Quantification'!$A:$B,2,FALSE)),"Unclassified")</f>
        <v>Major</v>
      </c>
      <c r="N3377" t="inlineStr">
        <is>
          <t xml:space="preserve">con-khera.mirjam@pocketfm.com</t>
        </is>
      </c>
      <c r="O3377" t="inlineStr">
        <is>
          <t xml:space="preserve">Issues found in raw</t>
        </is>
      </c>
      <c r="P3377" t="str">
        <f>IF(OR(O3377="Issues found in master",O3377="Final master"),"Master",IF(OR(O3377="Ready for Master",O3377="Issues found in raw",O3377="Raw under QC",O3377="Issues resolved in raw"),"Raw","-"))</f>
        <v>Raw</v>
      </c>
      <c r="Q3377" s="13">
        <v>46261.15347222222</v>
      </c>
      <c r="R3377" t="inlineStr">
        <is>
          <t xml:space="preserve">2026-08 (Aug)</t>
        </is>
      </c>
      <c r="S3377">
        <f>IF(M3377="Not an error",0,IF(COUNTIFS($A$2:$A3377,$A3377,$D$2:$D3377,$D3377,$M$2:$M3377,"&lt;&gt;Not an error")=1,1,0))</f>
        <v>0</v>
      </c>
      <c r="T3377">
        <f>IF(M3377&lt;&gt;"Major",0,IF(COUNTIFS($A$2:$A3377,$A3377,$D$2:$D3377,$D3377,$M$2:$M3377,"Major")=1,1,0))</f>
        <v>0</v>
      </c>
      <c r="U3377">
        <f>IF(M3377&lt;&gt;"Minor",0,IF(COUNTIFS($A$2:$A3377,$A3377,$D$2:$D3377,$D3377,$M$2:$M3377,"Minor")=1,1,0))</f>
        <v>0</v>
      </c>
    </row>
    <row r="3378">
      <c r="A3378" t="inlineStr">
        <is>
          <t xml:space="preserve">9a175f97e92a638a5697307799ea3b8b8f419aac</t>
        </is>
      </c>
      <c r="B3378" t="inlineStr">
        <is>
          <t xml:space="preserve">The Miracle Heiress</t>
        </is>
      </c>
      <c r="C3378" t="inlineStr">
        <is>
          <t xml:space="preserve">Die Wundererbin</t>
        </is>
      </c>
      <c r="D3378" t="inlineStr">
        <is>
          <t xml:space="preserve">a11d8defd998714e8dc1d059a650bbe54df0ef1d</t>
        </is>
      </c>
      <c r="E3378" t="inlineStr">
        <is>
          <t xml:space="preserve">Episode 151: Große Überraschungen</t>
        </is>
      </c>
      <c r="F3378">
        <v>151</v>
      </c>
      <c r="G3378" t="inlineStr">
        <is>
          <t xml:space="preserve">0:44-0:49</t>
        </is>
      </c>
      <c r="H3378" t="inlineStr">
        <is>
          <t xml:space="preserve">Resolved</t>
        </is>
      </c>
      <c r="I3378" t="inlineStr">
        <is>
          <t xml:space="preserve">Remarks: [Script Error]
Line from script:
"Der Tag verging wie im Flug und nach der Arbeit fuhr Damien Aurora zur Villa Weidensee."
-----
Note (if required): Localization issue. Location names should remain localized in English. Suggested: â€œDer Tag verging wie im Flug und nach der Arbeit fuhr Damien Aurora zur Willow Lake Villa.â€_x009d_</t>
        </is>
      </c>
      <c r="J3378" t="inlineStr">
        <is>
          <t xml:space="preserve">VOA</t>
        </is>
      </c>
      <c r="K3378" t="inlineStr">
        <is>
          <t xml:space="preserve">Script Error</t>
        </is>
      </c>
      <c r="L3378" t="inlineStr">
        <is>
          <t xml:space="preserve">Script error</t>
        </is>
      </c>
      <c r="M3378" t="str">
        <f>IFERROR(IF(VLOOKUP(L3378,'Quantification'!$A:$B,2,FALSE)&amp;""="","Unclassified",VLOOKUP(L3378,'Quantification'!$A:$B,2,FALSE)),"Unclassified")</f>
        <v>Major</v>
      </c>
      <c r="N3378" t="inlineStr">
        <is>
          <t xml:space="preserve">con-khera.mirjam@pocketfm.com</t>
        </is>
      </c>
      <c r="O3378" t="inlineStr">
        <is>
          <t xml:space="preserve">Issues found in raw</t>
        </is>
      </c>
      <c r="P3378" t="str">
        <f>IF(OR(O3378="Issues found in master",O3378="Final master"),"Master",IF(OR(O3378="Ready for Master",O3378="Issues found in raw",O3378="Raw under QC",O3378="Issues resolved in raw"),"Raw","-"))</f>
        <v>Raw</v>
      </c>
      <c r="Q3378" s="13">
        <v>46261.15347222222</v>
      </c>
      <c r="R3378" t="inlineStr">
        <is>
          <t xml:space="preserve">2026-08 (Aug)</t>
        </is>
      </c>
      <c r="S3378">
        <f>IF(M3378="Not an error",0,IF(COUNTIFS($A$2:$A3378,$A3378,$D$2:$D3378,$D3378,$M$2:$M3378,"&lt;&gt;Not an error")=1,1,0))</f>
        <v>0</v>
      </c>
      <c r="T3378">
        <f>IF(M3378&lt;&gt;"Major",0,IF(COUNTIFS($A$2:$A3378,$A3378,$D$2:$D3378,$D3378,$M$2:$M3378,"Major")=1,1,0))</f>
        <v>0</v>
      </c>
      <c r="U3378">
        <f>IF(M3378&lt;&gt;"Minor",0,IF(COUNTIFS($A$2:$A3378,$A3378,$D$2:$D3378,$D3378,$M$2:$M3378,"Minor")=1,1,0))</f>
        <v>0</v>
      </c>
    </row>
    <row r="3379">
      <c r="A3379" t="inlineStr">
        <is>
          <t xml:space="preserve">9a175f97e92a638a5697307799ea3b8b8f419aac</t>
        </is>
      </c>
      <c r="B3379" t="inlineStr">
        <is>
          <t xml:space="preserve">The Miracle Heiress</t>
        </is>
      </c>
      <c r="C3379" t="inlineStr">
        <is>
          <t xml:space="preserve">Die Wundererbin</t>
        </is>
      </c>
      <c r="D3379" t="inlineStr">
        <is>
          <t xml:space="preserve">a11d8defd998714e8dc1d059a650bbe54df0ef1d</t>
        </is>
      </c>
      <c r="E3379" t="inlineStr">
        <is>
          <t xml:space="preserve">Episode 151: Große Überraschungen</t>
        </is>
      </c>
      <c r="F3379">
        <v>151</v>
      </c>
      <c r="G3379" t="inlineStr">
        <is>
          <t xml:space="preserve">1:11-1:15</t>
        </is>
      </c>
      <c r="H3379" t="inlineStr">
        <is>
          <t xml:space="preserve">Resolved</t>
        </is>
      </c>
      <c r="I3379" t="inlineStr">
        <is>
          <t xml:space="preserve">Dämien hatte alles arrangiert und Schmetterlingsarten aus aller Welt herbeigeschafft, die sich an die hiesige Umgebung anpassen konnten.</t>
        </is>
      </c>
      <c r="J3379" t="inlineStr">
        <is>
          <t xml:space="preserve">VOA</t>
        </is>
      </c>
      <c r="K3379" t="inlineStr">
        <is>
          <t xml:space="preserve">Mispronunciation</t>
        </is>
      </c>
      <c r="L3379" t="inlineStr">
        <is>
          <t xml:space="preserve">Mispronunciation</t>
        </is>
      </c>
      <c r="M3379" t="str">
        <f>IFERROR(IF(VLOOKUP(L3379,'Quantification'!$A:$B,2,FALSE)&amp;""="","Unclassified",VLOOKUP(L3379,'Quantification'!$A:$B,2,FALSE)),"Unclassified")</f>
        <v>Major</v>
      </c>
      <c r="N3379" t="inlineStr">
        <is>
          <t xml:space="preserve">con-khera.mirjam@pocketfm.com</t>
        </is>
      </c>
      <c r="O3379" t="inlineStr">
        <is>
          <t xml:space="preserve">Issues found in raw</t>
        </is>
      </c>
      <c r="P3379" t="str">
        <f>IF(OR(O3379="Issues found in master",O3379="Final master"),"Master",IF(OR(O3379="Ready for Master",O3379="Issues found in raw",O3379="Raw under QC",O3379="Issues resolved in raw"),"Raw","-"))</f>
        <v>Raw</v>
      </c>
      <c r="Q3379" s="13">
        <v>46261.15347222222</v>
      </c>
      <c r="R3379" t="inlineStr">
        <is>
          <t xml:space="preserve">2026-08 (Aug)</t>
        </is>
      </c>
      <c r="S3379">
        <f>IF(M3379="Not an error",0,IF(COUNTIFS($A$2:$A3379,$A3379,$D$2:$D3379,$D3379,$M$2:$M3379,"&lt;&gt;Not an error")=1,1,0))</f>
        <v>0</v>
      </c>
      <c r="T3379">
        <f>IF(M3379&lt;&gt;"Major",0,IF(COUNTIFS($A$2:$A3379,$A3379,$D$2:$D3379,$D3379,$M$2:$M3379,"Major")=1,1,0))</f>
        <v>0</v>
      </c>
      <c r="U3379">
        <f>IF(M3379&lt;&gt;"Minor",0,IF(COUNTIFS($A$2:$A3379,$A3379,$D$2:$D3379,$D3379,$M$2:$M3379,"Minor")=1,1,0))</f>
        <v>0</v>
      </c>
    </row>
    <row r="3380">
      <c r="A3380" t="inlineStr">
        <is>
          <t xml:space="preserve">9a175f97e92a638a5697307799ea3b8b8f419aac</t>
        </is>
      </c>
      <c r="B3380" t="inlineStr">
        <is>
          <t xml:space="preserve">The Miracle Heiress</t>
        </is>
      </c>
      <c r="C3380" t="inlineStr">
        <is>
          <t xml:space="preserve">Die Wundererbin</t>
        </is>
      </c>
      <c r="D3380" t="inlineStr">
        <is>
          <t xml:space="preserve">a11d8defd998714e8dc1d059a650bbe54df0ef1d</t>
        </is>
      </c>
      <c r="E3380" t="inlineStr">
        <is>
          <t xml:space="preserve">Episode 151: Große Überraschungen</t>
        </is>
      </c>
      <c r="F3380">
        <v>151</v>
      </c>
      <c r="G3380" t="inlineStr">
        <is>
          <t xml:space="preserve">1:57-2:06</t>
        </is>
      </c>
      <c r="H3380" t="inlineStr">
        <is>
          <t xml:space="preserve">Resolved</t>
        </is>
      </c>
      <c r="I3380" t="inlineStr">
        <is>
          <t xml:space="preserve">Remarks: [Script Error]
Line from script:
"Damien hatte alles arrangiert und Schmetterlingsarten aus aller Welt herbeigeschafft, die sich an die hiesige Umgebung anpassen konnten."
-----
Note (if required): Wording issue. â€œHiesige Umgebungâ€_x009d_ is grammatically correct but sounds slightly formal and stiff. Suggested: â€œDamien hatte alles arrangiert und Schmetterlingsarten aus aller Welt herbeigeschafft, die sich an die Umgebung hier anpassen konnten.â€_x009d_</t>
        </is>
      </c>
      <c r="J3380" t="inlineStr">
        <is>
          <t xml:space="preserve">VOA</t>
        </is>
      </c>
      <c r="K3380" t="inlineStr">
        <is>
          <t xml:space="preserve">Script Error</t>
        </is>
      </c>
      <c r="L3380" t="inlineStr">
        <is>
          <t xml:space="preserve">Script error</t>
        </is>
      </c>
      <c r="M3380" t="str">
        <f>IFERROR(IF(VLOOKUP(L3380,'Quantification'!$A:$B,2,FALSE)&amp;""="","Unclassified",VLOOKUP(L3380,'Quantification'!$A:$B,2,FALSE)),"Unclassified")</f>
        <v>Major</v>
      </c>
      <c r="N3380" t="inlineStr">
        <is>
          <t xml:space="preserve">con-khera.mirjam@pocketfm.com</t>
        </is>
      </c>
      <c r="O3380" t="inlineStr">
        <is>
          <t xml:space="preserve">Issues found in raw</t>
        </is>
      </c>
      <c r="P3380" t="str">
        <f>IF(OR(O3380="Issues found in master",O3380="Final master"),"Master",IF(OR(O3380="Ready for Master",O3380="Issues found in raw",O3380="Raw under QC",O3380="Issues resolved in raw"),"Raw","-"))</f>
        <v>Raw</v>
      </c>
      <c r="Q3380" s="13">
        <v>46261.15347222222</v>
      </c>
      <c r="R3380" t="inlineStr">
        <is>
          <t xml:space="preserve">2026-08 (Aug)</t>
        </is>
      </c>
      <c r="S3380">
        <f>IF(M3380="Not an error",0,IF(COUNTIFS($A$2:$A3380,$A3380,$D$2:$D3380,$D3380,$M$2:$M3380,"&lt;&gt;Not an error")=1,1,0))</f>
        <v>0</v>
      </c>
      <c r="T3380">
        <f>IF(M3380&lt;&gt;"Major",0,IF(COUNTIFS($A$2:$A3380,$A3380,$D$2:$D3380,$D3380,$M$2:$M3380,"Major")=1,1,0))</f>
        <v>0</v>
      </c>
      <c r="U3380">
        <f>IF(M3380&lt;&gt;"Minor",0,IF(COUNTIFS($A$2:$A3380,$A3380,$D$2:$D3380,$D3380,$M$2:$M3380,"Minor")=1,1,0))</f>
        <v>0</v>
      </c>
    </row>
    <row r="3381">
      <c r="A3381" t="inlineStr">
        <is>
          <t xml:space="preserve">9a175f97e92a638a5697307799ea3b8b8f419aac</t>
        </is>
      </c>
      <c r="B3381" t="inlineStr">
        <is>
          <t xml:space="preserve">The Miracle Heiress</t>
        </is>
      </c>
      <c r="C3381" t="inlineStr">
        <is>
          <t xml:space="preserve">Die Wundererbin</t>
        </is>
      </c>
      <c r="D3381" t="inlineStr">
        <is>
          <t xml:space="preserve">a11d8defd998714e8dc1d059a650bbe54df0ef1d</t>
        </is>
      </c>
      <c r="E3381" t="inlineStr">
        <is>
          <t xml:space="preserve">Episode 151: Große Überraschungen</t>
        </is>
      </c>
      <c r="F3381">
        <v>151</v>
      </c>
      <c r="G3381" t="inlineStr">
        <is>
          <t xml:space="preserve">2:06-2:11</t>
        </is>
      </c>
      <c r="H3381" t="inlineStr">
        <is>
          <t xml:space="preserve">Resolved</t>
        </is>
      </c>
      <c r="I3381" t="inlineStr">
        <is>
          <t xml:space="preserve">Remarks: [Script Error]
Line from script:
"Die Luft war erfÃ¼llt von Farbe und Bewegung, ein lebendiges GemÃ¤lde."
-----
Note (if required): Wording issue. â€œThe air was filled with colorâ€_x009d_ sounds unnatural in German. Suggested: â€œÃœberall flirrten Farben und Bewegung, wie ein lebendiges GemÃ¤lde.â€_x009d_</t>
        </is>
      </c>
      <c r="J3381" t="inlineStr">
        <is>
          <t xml:space="preserve">VOA</t>
        </is>
      </c>
      <c r="K3381" t="inlineStr">
        <is>
          <t xml:space="preserve">Script Error</t>
        </is>
      </c>
      <c r="L3381" t="inlineStr">
        <is>
          <t xml:space="preserve">Script error</t>
        </is>
      </c>
      <c r="M3381" t="str">
        <f>IFERROR(IF(VLOOKUP(L3381,'Quantification'!$A:$B,2,FALSE)&amp;""="","Unclassified",VLOOKUP(L3381,'Quantification'!$A:$B,2,FALSE)),"Unclassified")</f>
        <v>Major</v>
      </c>
      <c r="N3381" t="inlineStr">
        <is>
          <t xml:space="preserve">con-khera.mirjam@pocketfm.com</t>
        </is>
      </c>
      <c r="O3381" t="inlineStr">
        <is>
          <t xml:space="preserve">Issues found in raw</t>
        </is>
      </c>
      <c r="P3381" t="str">
        <f>IF(OR(O3381="Issues found in master",O3381="Final master"),"Master",IF(OR(O3381="Ready for Master",O3381="Issues found in raw",O3381="Raw under QC",O3381="Issues resolved in raw"),"Raw","-"))</f>
        <v>Raw</v>
      </c>
      <c r="Q3381" s="13">
        <v>46261.15347222222</v>
      </c>
      <c r="R3381" t="inlineStr">
        <is>
          <t xml:space="preserve">2026-08 (Aug)</t>
        </is>
      </c>
      <c r="S3381">
        <f>IF(M3381="Not an error",0,IF(COUNTIFS($A$2:$A3381,$A3381,$D$2:$D3381,$D3381,$M$2:$M3381,"&lt;&gt;Not an error")=1,1,0))</f>
        <v>0</v>
      </c>
      <c r="T3381">
        <f>IF(M3381&lt;&gt;"Major",0,IF(COUNTIFS($A$2:$A3381,$A3381,$D$2:$D3381,$D3381,$M$2:$M3381,"Major")=1,1,0))</f>
        <v>0</v>
      </c>
      <c r="U3381">
        <f>IF(M3381&lt;&gt;"Minor",0,IF(COUNTIFS($A$2:$A3381,$A3381,$D$2:$D3381,$D3381,$M$2:$M3381,"Minor")=1,1,0))</f>
        <v>0</v>
      </c>
    </row>
    <row r="3382">
      <c r="A3382" t="inlineStr">
        <is>
          <t xml:space="preserve">9a175f97e92a638a5697307799ea3b8b8f419aac</t>
        </is>
      </c>
      <c r="B3382" t="inlineStr">
        <is>
          <t xml:space="preserve">The Miracle Heiress</t>
        </is>
      </c>
      <c r="C3382" t="inlineStr">
        <is>
          <t xml:space="preserve">Die Wundererbin</t>
        </is>
      </c>
      <c r="D3382" t="inlineStr">
        <is>
          <t xml:space="preserve">a11d8defd998714e8dc1d059a650bbe54df0ef1d</t>
        </is>
      </c>
      <c r="E3382" t="inlineStr">
        <is>
          <t xml:space="preserve">Episode 151: Große Überraschungen</t>
        </is>
      </c>
      <c r="F3382">
        <v>151</v>
      </c>
      <c r="G3382" t="inlineStr">
        <is>
          <t xml:space="preserve">3:22-3:27</t>
        </is>
      </c>
      <c r="H3382" t="inlineStr">
        <is>
          <t xml:space="preserve">Resolved</t>
        </is>
      </c>
      <c r="I3382" t="inlineStr">
        <is>
          <t xml:space="preserve">Remarks: [Script Error]
Line from script:
"Dann hob Damien sie hoch und setzte sie sanft auf den Klavierdeckel."
-----
Note (if required): Wording issue. â€œKlavierdeckelâ€_x009d_ is understandable, but in this scene â€œauf den FlÃ¼gelâ€_x009d_ or â€œauf den geschlossenen FlÃ¼gelâ€_x009d_ sounds more natural. Suggested: â€œDann hob Damien sie hoch und setzte sie sanft auf den geschlossenen FlÃ¼gel.â€_x009d_</t>
        </is>
      </c>
      <c r="J3382" t="inlineStr">
        <is>
          <t xml:space="preserve">VOA</t>
        </is>
      </c>
      <c r="K3382" t="inlineStr">
        <is>
          <t xml:space="preserve">Script Error</t>
        </is>
      </c>
      <c r="L3382" t="inlineStr">
        <is>
          <t xml:space="preserve">Script error</t>
        </is>
      </c>
      <c r="M3382" t="str">
        <f>IFERROR(IF(VLOOKUP(L3382,'Quantification'!$A:$B,2,FALSE)&amp;""="","Unclassified",VLOOKUP(L3382,'Quantification'!$A:$B,2,FALSE)),"Unclassified")</f>
        <v>Major</v>
      </c>
      <c r="N3382" t="inlineStr">
        <is>
          <t xml:space="preserve">con-khera.mirjam@pocketfm.com</t>
        </is>
      </c>
      <c r="O3382" t="inlineStr">
        <is>
          <t xml:space="preserve">Issues found in raw</t>
        </is>
      </c>
      <c r="P3382" t="str">
        <f>IF(OR(O3382="Issues found in master",O3382="Final master"),"Master",IF(OR(O3382="Ready for Master",O3382="Issues found in raw",O3382="Raw under QC",O3382="Issues resolved in raw"),"Raw","-"))</f>
        <v>Raw</v>
      </c>
      <c r="Q3382" s="13">
        <v>46261.15347222222</v>
      </c>
      <c r="R3382" t="inlineStr">
        <is>
          <t xml:space="preserve">2026-08 (Aug)</t>
        </is>
      </c>
      <c r="S3382">
        <f>IF(M3382="Not an error",0,IF(COUNTIFS($A$2:$A3382,$A3382,$D$2:$D3382,$D3382,$M$2:$M3382,"&lt;&gt;Not an error")=1,1,0))</f>
        <v>0</v>
      </c>
      <c r="T3382">
        <f>IF(M3382&lt;&gt;"Major",0,IF(COUNTIFS($A$2:$A3382,$A3382,$D$2:$D3382,$D3382,$M$2:$M3382,"Major")=1,1,0))</f>
        <v>0</v>
      </c>
      <c r="U3382">
        <f>IF(M3382&lt;&gt;"Minor",0,IF(COUNTIFS($A$2:$A3382,$A3382,$D$2:$D3382,$D3382,$M$2:$M3382,"Minor")=1,1,0))</f>
        <v>0</v>
      </c>
    </row>
    <row r="3383">
      <c r="A3383" t="inlineStr">
        <is>
          <t xml:space="preserve">9a175f97e92a638a5697307799ea3b8b8f419aac</t>
        </is>
      </c>
      <c r="B3383" t="inlineStr">
        <is>
          <t xml:space="preserve">The Miracle Heiress</t>
        </is>
      </c>
      <c r="C3383" t="inlineStr">
        <is>
          <t xml:space="preserve">Die Wundererbin</t>
        </is>
      </c>
      <c r="D3383" t="inlineStr">
        <is>
          <t xml:space="preserve">a11d8defd998714e8dc1d059a650bbe54df0ef1d</t>
        </is>
      </c>
      <c r="E3383" t="inlineStr">
        <is>
          <t xml:space="preserve">Episode 151: Große Überraschungen</t>
        </is>
      </c>
      <c r="F3383">
        <v>151</v>
      </c>
      <c r="G3383" t="inlineStr">
        <is>
          <t xml:space="preserve">3:39-3:41</t>
        </is>
      </c>
      <c r="H3383" t="inlineStr">
        <is>
          <t xml:space="preserve">Resolved</t>
        </is>
      </c>
      <c r="I3383" t="inlineStr">
        <is>
          <t xml:space="preserve">Remarks: [Script Error]
Line from script:
"Damien kann auch Klavier spielen?"
-----
Note (if required): Tense issue. The narration/dialogue should use past tense here. Suggested: â€œDamien konnte also auch Klavier spielen?â€_x009d_</t>
        </is>
      </c>
      <c r="J3383" t="inlineStr">
        <is>
          <t xml:space="preserve">VOA</t>
        </is>
      </c>
      <c r="K3383" t="inlineStr">
        <is>
          <t xml:space="preserve">Script Error</t>
        </is>
      </c>
      <c r="L3383" t="inlineStr">
        <is>
          <t xml:space="preserve">Script error</t>
        </is>
      </c>
      <c r="M3383" t="str">
        <f>IFERROR(IF(VLOOKUP(L3383,'Quantification'!$A:$B,2,FALSE)&amp;""="","Unclassified",VLOOKUP(L3383,'Quantification'!$A:$B,2,FALSE)),"Unclassified")</f>
        <v>Major</v>
      </c>
      <c r="N3383" t="inlineStr">
        <is>
          <t xml:space="preserve">con-khera.mirjam@pocketfm.com</t>
        </is>
      </c>
      <c r="O3383" t="inlineStr">
        <is>
          <t xml:space="preserve">Issues found in raw</t>
        </is>
      </c>
      <c r="P3383" t="str">
        <f>IF(OR(O3383="Issues found in master",O3383="Final master"),"Master",IF(OR(O3383="Ready for Master",O3383="Issues found in raw",O3383="Raw under QC",O3383="Issues resolved in raw"),"Raw","-"))</f>
        <v>Raw</v>
      </c>
      <c r="Q3383" s="13">
        <v>46261.15347222222</v>
      </c>
      <c r="R3383" t="inlineStr">
        <is>
          <t xml:space="preserve">2026-08 (Aug)</t>
        </is>
      </c>
      <c r="S3383">
        <f>IF(M3383="Not an error",0,IF(COUNTIFS($A$2:$A3383,$A3383,$D$2:$D3383,$D3383,$M$2:$M3383,"&lt;&gt;Not an error")=1,1,0))</f>
        <v>0</v>
      </c>
      <c r="T3383">
        <f>IF(M3383&lt;&gt;"Major",0,IF(COUNTIFS($A$2:$A3383,$A3383,$D$2:$D3383,$D3383,$M$2:$M3383,"Major")=1,1,0))</f>
        <v>0</v>
      </c>
      <c r="U3383">
        <f>IF(M3383&lt;&gt;"Minor",0,IF(COUNTIFS($A$2:$A3383,$A3383,$D$2:$D3383,$D3383,$M$2:$M3383,"Minor")=1,1,0))</f>
        <v>0</v>
      </c>
    </row>
    <row r="3384">
      <c r="A3384" t="inlineStr">
        <is>
          <t xml:space="preserve">9a175f97e92a638a5697307799ea3b8b8f419aac</t>
        </is>
      </c>
      <c r="B3384" t="inlineStr">
        <is>
          <t xml:space="preserve">The Miracle Heiress</t>
        </is>
      </c>
      <c r="C3384" t="inlineStr">
        <is>
          <t xml:space="preserve">Die Wundererbin</t>
        </is>
      </c>
      <c r="D3384" t="inlineStr">
        <is>
          <t xml:space="preserve">a11d8defd998714e8dc1d059a650bbe54df0ef1d</t>
        </is>
      </c>
      <c r="E3384" t="inlineStr">
        <is>
          <t xml:space="preserve">Episode 151: Große Überraschungen</t>
        </is>
      </c>
      <c r="F3384">
        <v>151</v>
      </c>
      <c r="G3384" t="inlineStr">
        <is>
          <t xml:space="preserve">3:58-4:00</t>
        </is>
      </c>
      <c r="H3384" t="inlineStr">
        <is>
          <t xml:space="preserve">Resolved</t>
        </is>
      </c>
      <c r="I3384" t="inlineStr">
        <is>
          <t xml:space="preserve">Remarks: [Script Error]
Line from script:
"Meister Stern."
-----
Note (if required): Localization / form of address issue. â€œMeister Sternâ€_x009d_ sounds unnatural in this context and may be an over-literal translation. Suggested: â€œMaster Stern,â€_x009d_ â€œMister Stern,â€_x009d_ or â€œMister Star,â€_x009d_ depending on the intended original name/title.</t>
        </is>
      </c>
      <c r="J3384" t="inlineStr">
        <is>
          <t xml:space="preserve">VOA</t>
        </is>
      </c>
      <c r="K3384" t="inlineStr">
        <is>
          <t xml:space="preserve">Script Error</t>
        </is>
      </c>
      <c r="L3384" t="inlineStr">
        <is>
          <t xml:space="preserve">Script error</t>
        </is>
      </c>
      <c r="M3384" t="str">
        <f>IFERROR(IF(VLOOKUP(L3384,'Quantification'!$A:$B,2,FALSE)&amp;""="","Unclassified",VLOOKUP(L3384,'Quantification'!$A:$B,2,FALSE)),"Unclassified")</f>
        <v>Major</v>
      </c>
      <c r="N3384" t="inlineStr">
        <is>
          <t xml:space="preserve">con-khera.mirjam@pocketfm.com</t>
        </is>
      </c>
      <c r="O3384" t="inlineStr">
        <is>
          <t xml:space="preserve">Issues found in raw</t>
        </is>
      </c>
      <c r="P3384" t="str">
        <f>IF(OR(O3384="Issues found in master",O3384="Final master"),"Master",IF(OR(O3384="Ready for Master",O3384="Issues found in raw",O3384="Raw under QC",O3384="Issues resolved in raw"),"Raw","-"))</f>
        <v>Raw</v>
      </c>
      <c r="Q3384" s="13">
        <v>46261.15347222222</v>
      </c>
      <c r="R3384" t="inlineStr">
        <is>
          <t xml:space="preserve">2026-08 (Aug)</t>
        </is>
      </c>
      <c r="S3384">
        <f>IF(M3384="Not an error",0,IF(COUNTIFS($A$2:$A3384,$A3384,$D$2:$D3384,$D3384,$M$2:$M3384,"&lt;&gt;Not an error")=1,1,0))</f>
        <v>0</v>
      </c>
      <c r="T3384">
        <f>IF(M3384&lt;&gt;"Major",0,IF(COUNTIFS($A$2:$A3384,$A3384,$D$2:$D3384,$D3384,$M$2:$M3384,"Major")=1,1,0))</f>
        <v>0</v>
      </c>
      <c r="U3384">
        <f>IF(M3384&lt;&gt;"Minor",0,IF(COUNTIFS($A$2:$A3384,$A3384,$D$2:$D3384,$D3384,$M$2:$M3384,"Minor")=1,1,0))</f>
        <v>0</v>
      </c>
    </row>
    <row r="3385">
      <c r="A3385" t="inlineStr">
        <is>
          <t xml:space="preserve">9a175f97e92a638a5697307799ea3b8b8f419aac</t>
        </is>
      </c>
      <c r="B3385" t="inlineStr">
        <is>
          <t xml:space="preserve">The Miracle Heiress</t>
        </is>
      </c>
      <c r="C3385" t="inlineStr">
        <is>
          <t xml:space="preserve">Die Wundererbin</t>
        </is>
      </c>
      <c r="D3385" t="inlineStr">
        <is>
          <t xml:space="preserve">a11d8defd998714e8dc1d059a650bbe54df0ef1d</t>
        </is>
      </c>
      <c r="E3385" t="inlineStr">
        <is>
          <t xml:space="preserve">Episode 151: Große Überraschungen</t>
        </is>
      </c>
      <c r="F3385">
        <v>151</v>
      </c>
      <c r="G3385" t="inlineStr">
        <is>
          <t xml:space="preserve">4:37-4:40</t>
        </is>
      </c>
      <c r="H3385" t="inlineStr">
        <is>
          <t xml:space="preserve">Resolved</t>
        </is>
      </c>
      <c r="I3385" t="inlineStr">
        <is>
          <t xml:space="preserve">Remarks: [Script Error]
Line from script:
"â€žDu bist Meister Stern, nicht wahr?â€œ"
-----
Note (if required): Localization / form of address issue. â€œMeister Sternâ€_x009d_ sounds unnatural in this context and may be an over-literal translation. Suggested: â€œDu bist Master Stern, nicht wahr?â€_x009d_ or â€œDu bist Mister Star, nicht wahr?â€_x009d_, depending on the intended original name/title.</t>
        </is>
      </c>
      <c r="J3385" t="inlineStr">
        <is>
          <t xml:space="preserve">VOA</t>
        </is>
      </c>
      <c r="K3385" t="inlineStr">
        <is>
          <t xml:space="preserve">Script Error</t>
        </is>
      </c>
      <c r="L3385" t="inlineStr">
        <is>
          <t xml:space="preserve">Script error</t>
        </is>
      </c>
      <c r="M3385" t="str">
        <f>IFERROR(IF(VLOOKUP(L3385,'Quantification'!$A:$B,2,FALSE)&amp;""="","Unclassified",VLOOKUP(L3385,'Quantification'!$A:$B,2,FALSE)),"Unclassified")</f>
        <v>Major</v>
      </c>
      <c r="N3385" t="inlineStr">
        <is>
          <t xml:space="preserve">con-khera.mirjam@pocketfm.com</t>
        </is>
      </c>
      <c r="O3385" t="inlineStr">
        <is>
          <t xml:space="preserve">Issues found in raw</t>
        </is>
      </c>
      <c r="P3385" t="str">
        <f>IF(OR(O3385="Issues found in master",O3385="Final master"),"Master",IF(OR(O3385="Ready for Master",O3385="Issues found in raw",O3385="Raw under QC",O3385="Issues resolved in raw"),"Raw","-"))</f>
        <v>Raw</v>
      </c>
      <c r="Q3385" s="13">
        <v>46261.15347222222</v>
      </c>
      <c r="R3385" t="inlineStr">
        <is>
          <t xml:space="preserve">2026-08 (Aug)</t>
        </is>
      </c>
      <c r="S3385">
        <f>IF(M3385="Not an error",0,IF(COUNTIFS($A$2:$A3385,$A3385,$D$2:$D3385,$D3385,$M$2:$M3385,"&lt;&gt;Not an error")=1,1,0))</f>
        <v>0</v>
      </c>
      <c r="T3385">
        <f>IF(M3385&lt;&gt;"Major",0,IF(COUNTIFS($A$2:$A3385,$A3385,$D$2:$D3385,$D3385,$M$2:$M3385,"Major")=1,1,0))</f>
        <v>0</v>
      </c>
      <c r="U3385">
        <f>IF(M3385&lt;&gt;"Minor",0,IF(COUNTIFS($A$2:$A3385,$A3385,$D$2:$D3385,$D3385,$M$2:$M3385,"Minor")=1,1,0))</f>
        <v>0</v>
      </c>
    </row>
    <row r="3386">
      <c r="A3386" t="inlineStr">
        <is>
          <t xml:space="preserve">9a175f97e92a638a5697307799ea3b8b8f419aac</t>
        </is>
      </c>
      <c r="B3386" t="inlineStr">
        <is>
          <t xml:space="preserve">The Miracle Heiress</t>
        </is>
      </c>
      <c r="C3386" t="inlineStr">
        <is>
          <t xml:space="preserve">Die Wundererbin</t>
        </is>
      </c>
      <c r="D3386" t="inlineStr">
        <is>
          <t xml:space="preserve">a11d8defd998714e8dc1d059a650bbe54df0ef1d</t>
        </is>
      </c>
      <c r="E3386" t="inlineStr">
        <is>
          <t xml:space="preserve">Episode 151: Große Überraschungen</t>
        </is>
      </c>
      <c r="F3386">
        <v>151</v>
      </c>
      <c r="G3386" t="inlineStr">
        <is>
          <t xml:space="preserve">4:51-5:00</t>
        </is>
      </c>
      <c r="H3386" t="inlineStr">
        <is>
          <t xml:space="preserve">Resolved</t>
        </is>
      </c>
      <c r="I3386" t="inlineStr">
        <is>
          <t xml:space="preserve">Remarks: [Script Error]
Line from script:
"â€žEs scheint, als wÃ¤re Meister Stern genauso gutaussehend, wie seine HÃ¤nde vermuten lieÃŸenâ€œ, sagte Aurora mit einem verschmitzten LÃ¤cheln."
-----
Note (if required): Localization / form of address issue. â€œMeister Sternâ€_x009d_ sounds unnatural in this context and may be an over-literal translation. Suggested: â€œMaster Stern,â€_x009d_ â€œMister Stern,â€_x009d_ or â€œMister Star,â€_x009d_ depending on the intended original name/title.</t>
        </is>
      </c>
      <c r="J3386" t="inlineStr">
        <is>
          <t xml:space="preserve">VOA</t>
        </is>
      </c>
      <c r="K3386" t="inlineStr">
        <is>
          <t xml:space="preserve">Script Error</t>
        </is>
      </c>
      <c r="L3386" t="inlineStr">
        <is>
          <t xml:space="preserve">Script error</t>
        </is>
      </c>
      <c r="M3386" t="str">
        <f>IFERROR(IF(VLOOKUP(L3386,'Quantification'!$A:$B,2,FALSE)&amp;""="","Unclassified",VLOOKUP(L3386,'Quantification'!$A:$B,2,FALSE)),"Unclassified")</f>
        <v>Major</v>
      </c>
      <c r="N3386" t="inlineStr">
        <is>
          <t xml:space="preserve">con-khera.mirjam@pocketfm.com</t>
        </is>
      </c>
      <c r="O3386" t="inlineStr">
        <is>
          <t xml:space="preserve">Issues found in raw</t>
        </is>
      </c>
      <c r="P3386" t="str">
        <f>IF(OR(O3386="Issues found in master",O3386="Final master"),"Master",IF(OR(O3386="Ready for Master",O3386="Issues found in raw",O3386="Raw under QC",O3386="Issues resolved in raw"),"Raw","-"))</f>
        <v>Raw</v>
      </c>
      <c r="Q3386" s="13">
        <v>46261.15347222222</v>
      </c>
      <c r="R3386" t="inlineStr">
        <is>
          <t xml:space="preserve">2026-08 (Aug)</t>
        </is>
      </c>
      <c r="S3386">
        <f>IF(M3386="Not an error",0,IF(COUNTIFS($A$2:$A3386,$A3386,$D$2:$D3386,$D3386,$M$2:$M3386,"&lt;&gt;Not an error")=1,1,0))</f>
        <v>0</v>
      </c>
      <c r="T3386">
        <f>IF(M3386&lt;&gt;"Major",0,IF(COUNTIFS($A$2:$A3386,$A3386,$D$2:$D3386,$D3386,$M$2:$M3386,"Major")=1,1,0))</f>
        <v>0</v>
      </c>
      <c r="U3386">
        <f>IF(M3386&lt;&gt;"Minor",0,IF(COUNTIFS($A$2:$A3386,$A3386,$D$2:$D3386,$D3386,$M$2:$M3386,"Minor")=1,1,0))</f>
        <v>0</v>
      </c>
    </row>
    <row r="3387">
      <c r="A3387" t="inlineStr">
        <is>
          <t xml:space="preserve">9a175f97e92a638a5697307799ea3b8b8f419aac</t>
        </is>
      </c>
      <c r="B3387" t="inlineStr">
        <is>
          <t xml:space="preserve">The Miracle Heiress</t>
        </is>
      </c>
      <c r="C3387" t="inlineStr">
        <is>
          <t xml:space="preserve">Die Wundererbin</t>
        </is>
      </c>
      <c r="D3387" t="inlineStr">
        <is>
          <t xml:space="preserve">a11d8defd998714e8dc1d059a650bbe54df0ef1d</t>
        </is>
      </c>
      <c r="E3387" t="inlineStr">
        <is>
          <t xml:space="preserve">Episode 151: Große Überraschungen</t>
        </is>
      </c>
      <c r="F3387">
        <v>151</v>
      </c>
      <c r="G3387" t="inlineStr">
        <is>
          <t xml:space="preserve">5:49-5:55</t>
        </is>
      </c>
      <c r="H3387" t="inlineStr">
        <is>
          <t xml:space="preserve">Resolved</t>
        </is>
      </c>
      <c r="I3387" t="inlineStr">
        <is>
          <t xml:space="preserve">Remarks: [Script Error]
Line from script:
"Als sie im Wagen saÃŸen, nahm er sanft ihre Hand und trug Salbe auf eine kleine Wunde auf."
-----
Note (if required): Wording / continuity issue. â€œEine kleine Wundeâ€_x009d_ sounds too indefinite here, since this injury has already been established. Suggested: â€œAls sie im Wagen saÃŸen, nahm er sanft ihre Hand und trug Salbe auf die Wunde auf.â€_x009d_</t>
        </is>
      </c>
      <c r="J3387" t="inlineStr">
        <is>
          <t xml:space="preserve">VOA</t>
        </is>
      </c>
      <c r="K3387" t="inlineStr">
        <is>
          <t xml:space="preserve">Script Error</t>
        </is>
      </c>
      <c r="L3387" t="inlineStr">
        <is>
          <t xml:space="preserve">Script error</t>
        </is>
      </c>
      <c r="M3387" t="str">
        <f>IFERROR(IF(VLOOKUP(L3387,'Quantification'!$A:$B,2,FALSE)&amp;""="","Unclassified",VLOOKUP(L3387,'Quantification'!$A:$B,2,FALSE)),"Unclassified")</f>
        <v>Major</v>
      </c>
      <c r="N3387" t="inlineStr">
        <is>
          <t xml:space="preserve">con-khera.mirjam@pocketfm.com</t>
        </is>
      </c>
      <c r="O3387" t="inlineStr">
        <is>
          <t xml:space="preserve">Issues found in raw</t>
        </is>
      </c>
      <c r="P3387" t="str">
        <f>IF(OR(O3387="Issues found in master",O3387="Final master"),"Master",IF(OR(O3387="Ready for Master",O3387="Issues found in raw",O3387="Raw under QC",O3387="Issues resolved in raw"),"Raw","-"))</f>
        <v>Raw</v>
      </c>
      <c r="Q3387" s="13">
        <v>46261.15347222222</v>
      </c>
      <c r="R3387" t="inlineStr">
        <is>
          <t xml:space="preserve">2026-08 (Aug)</t>
        </is>
      </c>
      <c r="S3387">
        <f>IF(M3387="Not an error",0,IF(COUNTIFS($A$2:$A3387,$A3387,$D$2:$D3387,$D3387,$M$2:$M3387,"&lt;&gt;Not an error")=1,1,0))</f>
        <v>0</v>
      </c>
      <c r="T3387">
        <f>IF(M3387&lt;&gt;"Major",0,IF(COUNTIFS($A$2:$A3387,$A3387,$D$2:$D3387,$D3387,$M$2:$M3387,"Major")=1,1,0))</f>
        <v>0</v>
      </c>
      <c r="U3387">
        <f>IF(M3387&lt;&gt;"Minor",0,IF(COUNTIFS($A$2:$A3387,$A3387,$D$2:$D3387,$D3387,$M$2:$M3387,"Minor")=1,1,0))</f>
        <v>0</v>
      </c>
    </row>
    <row r="3388">
      <c r="A3388" t="inlineStr">
        <is>
          <t xml:space="preserve">9a175f97e92a638a5697307799ea3b8b8f419aac</t>
        </is>
      </c>
      <c r="B3388" t="inlineStr">
        <is>
          <t xml:space="preserve">The Miracle Heiress</t>
        </is>
      </c>
      <c r="C3388" t="inlineStr">
        <is>
          <t xml:space="preserve">Die Wundererbin</t>
        </is>
      </c>
      <c r="D3388" t="inlineStr">
        <is>
          <t xml:space="preserve">a11d8defd998714e8dc1d059a650bbe54df0ef1d</t>
        </is>
      </c>
      <c r="E3388" t="inlineStr">
        <is>
          <t xml:space="preserve">Episode 151: Große Überraschungen</t>
        </is>
      </c>
      <c r="F3388">
        <v>151</v>
      </c>
      <c r="G3388" t="inlineStr">
        <is>
          <t xml:space="preserve">6:28-6:41</t>
        </is>
      </c>
      <c r="H3388" t="inlineStr">
        <is>
          <t xml:space="preserve">Resolved</t>
        </is>
      </c>
      <c r="I3388" t="inlineStr">
        <is>
          <t xml:space="preserve">Remarks: [Mispronunciation]
Line from script:
"Er konnte seine Neugier nicht zÃ¼geln und fragte Jacob, der in der NÃ¤he stand. Als Jacob bestÃ¤tigte, dass Aurora tatsÃ¤chlich die internationale Pianistin Melody war, war der Diener fassungslos."
-----
Note (if required): Jacob is mispronounced as â€œTschÃ¤ikobâ€_x009d_ in the audio. The name should be pronounced with English pronunciation.</t>
        </is>
      </c>
      <c r="J3388" t="inlineStr">
        <is>
          <t xml:space="preserve">VOA</t>
        </is>
      </c>
      <c r="K3388" t="inlineStr">
        <is>
          <t xml:space="preserve">Mispronunciation</t>
        </is>
      </c>
      <c r="L3388" t="inlineStr">
        <is>
          <t xml:space="preserve">Mispronunciation</t>
        </is>
      </c>
      <c r="M3388" t="str">
        <f>IFERROR(IF(VLOOKUP(L3388,'Quantification'!$A:$B,2,FALSE)&amp;""="","Unclassified",VLOOKUP(L3388,'Quantification'!$A:$B,2,FALSE)),"Unclassified")</f>
        <v>Major</v>
      </c>
      <c r="N3388" t="inlineStr">
        <is>
          <t xml:space="preserve">con-khera.mirjam@pocketfm.com</t>
        </is>
      </c>
      <c r="O3388" t="inlineStr">
        <is>
          <t xml:space="preserve">Issues found in raw</t>
        </is>
      </c>
      <c r="P3388" t="str">
        <f>IF(OR(O3388="Issues found in master",O3388="Final master"),"Master",IF(OR(O3388="Ready for Master",O3388="Issues found in raw",O3388="Raw under QC",O3388="Issues resolved in raw"),"Raw","-"))</f>
        <v>Raw</v>
      </c>
      <c r="Q3388" s="13">
        <v>46261.15347222222</v>
      </c>
      <c r="R3388" t="inlineStr">
        <is>
          <t xml:space="preserve">2026-08 (Aug)</t>
        </is>
      </c>
      <c r="S3388">
        <f>IF(M3388="Not an error",0,IF(COUNTIFS($A$2:$A3388,$A3388,$D$2:$D3388,$D3388,$M$2:$M3388,"&lt;&gt;Not an error")=1,1,0))</f>
        <v>0</v>
      </c>
      <c r="T3388">
        <f>IF(M3388&lt;&gt;"Major",0,IF(COUNTIFS($A$2:$A3388,$A3388,$D$2:$D3388,$D3388,$M$2:$M3388,"Major")=1,1,0))</f>
        <v>0</v>
      </c>
      <c r="U3388">
        <f>IF(M3388&lt;&gt;"Minor",0,IF(COUNTIFS($A$2:$A3388,$A3388,$D$2:$D3388,$D3388,$M$2:$M3388,"Minor")=1,1,0))</f>
        <v>0</v>
      </c>
    </row>
    <row r="3389">
      <c r="A3389" t="inlineStr">
        <is>
          <t xml:space="preserve">9a175f97e92a638a5697307799ea3b8b8f419aac</t>
        </is>
      </c>
      <c r="B3389" t="inlineStr">
        <is>
          <t xml:space="preserve">The Miracle Heiress</t>
        </is>
      </c>
      <c r="C3389" t="inlineStr">
        <is>
          <t xml:space="preserve">Die Wundererbin</t>
        </is>
      </c>
      <c r="D3389" t="inlineStr">
        <is>
          <t xml:space="preserve">a11d8defd998714e8dc1d059a650bbe54df0ef1d</t>
        </is>
      </c>
      <c r="E3389" t="inlineStr">
        <is>
          <t xml:space="preserve">Episode 151: Große Überraschungen</t>
        </is>
      </c>
      <c r="F3389">
        <v>151</v>
      </c>
      <c r="G3389" t="inlineStr">
        <is>
          <t xml:space="preserve">6:58-7:03</t>
        </is>
      </c>
      <c r="H3389" t="inlineStr">
        <is>
          <t xml:space="preserve">Resolved</t>
        </is>
      </c>
      <c r="I3389" t="inlineStr">
        <is>
          <t xml:space="preserve">Remarks: [Script Error]
Line from script:
"Unsere neue gnÃ¤dige Frau kann Leben retten und spielen wie ein Engel."
-----
Note (if required): Address / tone issue. â€œNeue gnÃ¤dige Frauâ€_x009d_ sounds outdated and unnatural. Suggested: â€œMiss Aurora kann Leben retten und spielen wie ein Engel.â€_x009d_</t>
        </is>
      </c>
      <c r="J3389" t="inlineStr">
        <is>
          <t xml:space="preserve">VOA</t>
        </is>
      </c>
      <c r="K3389" t="inlineStr">
        <is>
          <t xml:space="preserve">Script Error</t>
        </is>
      </c>
      <c r="L3389" t="inlineStr">
        <is>
          <t xml:space="preserve">Script error</t>
        </is>
      </c>
      <c r="M3389" t="str">
        <f>IFERROR(IF(VLOOKUP(L3389,'Quantification'!$A:$B,2,FALSE)&amp;""="","Unclassified",VLOOKUP(L3389,'Quantification'!$A:$B,2,FALSE)),"Unclassified")</f>
        <v>Major</v>
      </c>
      <c r="N3389" t="inlineStr">
        <is>
          <t xml:space="preserve">con-khera.mirjam@pocketfm.com</t>
        </is>
      </c>
      <c r="O3389" t="inlineStr">
        <is>
          <t xml:space="preserve">Issues found in raw</t>
        </is>
      </c>
      <c r="P3389" t="str">
        <f>IF(OR(O3389="Issues found in master",O3389="Final master"),"Master",IF(OR(O3389="Ready for Master",O3389="Issues found in raw",O3389="Raw under QC",O3389="Issues resolved in raw"),"Raw","-"))</f>
        <v>Raw</v>
      </c>
      <c r="Q3389" s="13">
        <v>46261.15347222222</v>
      </c>
      <c r="R3389" t="inlineStr">
        <is>
          <t xml:space="preserve">2026-08 (Aug)</t>
        </is>
      </c>
      <c r="S3389">
        <f>IF(M3389="Not an error",0,IF(COUNTIFS($A$2:$A3389,$A3389,$D$2:$D3389,$D3389,$M$2:$M3389,"&lt;&gt;Not an error")=1,1,0))</f>
        <v>0</v>
      </c>
      <c r="T3389">
        <f>IF(M3389&lt;&gt;"Major",0,IF(COUNTIFS($A$2:$A3389,$A3389,$D$2:$D3389,$D3389,$M$2:$M3389,"Major")=1,1,0))</f>
        <v>0</v>
      </c>
      <c r="U3389">
        <f>IF(M3389&lt;&gt;"Minor",0,IF(COUNTIFS($A$2:$A3389,$A3389,$D$2:$D3389,$D3389,$M$2:$M3389,"Minor")=1,1,0))</f>
        <v>0</v>
      </c>
    </row>
    <row r="3390">
      <c r="A3390" t="inlineStr">
        <is>
          <t xml:space="preserve">9a175f97e92a638a5697307799ea3b8b8f419aac</t>
        </is>
      </c>
      <c r="B3390" t="inlineStr">
        <is>
          <t xml:space="preserve">The Miracle Heiress</t>
        </is>
      </c>
      <c r="C3390" t="inlineStr">
        <is>
          <t xml:space="preserve">Die Wundererbin</t>
        </is>
      </c>
      <c r="D3390" t="inlineStr">
        <is>
          <t xml:space="preserve">cb07e2c7df6900be41285e4e6da7aabbfb401359</t>
        </is>
      </c>
      <c r="E3390" t="inlineStr">
        <is>
          <t xml:space="preserve">Episode 152: Großmutter Wird Nicht Überleben</t>
        </is>
      </c>
      <c r="F3390">
        <v>152</v>
      </c>
      <c r="G3390" t="inlineStr">
        <is>
          <t xml:space="preserve">0:00-0:17</t>
        </is>
      </c>
      <c r="H3390" t="inlineStr">
        <is>
          <t xml:space="preserve">Resolved</t>
        </is>
      </c>
      <c r="I3390" t="inlineStr">
        <is>
          <t xml:space="preserve">Remarks: [Script Error]
Line from script:
"Nachdem Damien sich revanchiert und für sie Klavier gespielt hatte, wurde Aurora schlagartig klar: Er war nicht nur ein talentierter Amateur. Er war Meister Stern, der rätselhafte Pianist, von dem die ganze Welt seit Jahren sprach."
-----
Note (if required): Redundant recap. This summarizes events already established in the previous episode and can be removed before continuing with the current scene.</t>
        </is>
      </c>
      <c r="J3390" t="inlineStr">
        <is>
          <t xml:space="preserve">VOA</t>
        </is>
      </c>
      <c r="K3390" t="inlineStr">
        <is>
          <t xml:space="preserve">Script Error</t>
        </is>
      </c>
      <c r="L3390" t="inlineStr">
        <is>
          <t xml:space="preserve">Script error</t>
        </is>
      </c>
      <c r="M3390" t="str">
        <f>IFERROR(IF(VLOOKUP(L3390,'Quantification'!$A:$B,2,FALSE)&amp;""="","Unclassified",VLOOKUP(L3390,'Quantification'!$A:$B,2,FALSE)),"Unclassified")</f>
        <v>Major</v>
      </c>
      <c r="N3390" t="inlineStr">
        <is>
          <t xml:space="preserve">con-khera.mirjam@pocketfm.com</t>
        </is>
      </c>
      <c r="O3390" t="inlineStr">
        <is>
          <t xml:space="preserve">Issues found in raw</t>
        </is>
      </c>
      <c r="P3390" t="str">
        <f>IF(OR(O3390="Issues found in master",O3390="Final master"),"Master",IF(OR(O3390="Ready for Master",O3390="Issues found in raw",O3390="Raw under QC",O3390="Issues resolved in raw"),"Raw","-"))</f>
        <v>Raw</v>
      </c>
      <c r="Q3390" s="13">
        <v>46261.15347222222</v>
      </c>
      <c r="R3390" t="inlineStr">
        <is>
          <t xml:space="preserve">2026-08 (Aug)</t>
        </is>
      </c>
      <c r="S3390">
        <f>IF(M3390="Not an error",0,IF(COUNTIFS($A$2:$A3390,$A3390,$D$2:$D3390,$D3390,$M$2:$M3390,"&lt;&gt;Not an error")=1,1,0))</f>
        <v>1</v>
      </c>
      <c r="T3390">
        <f>IF(M3390&lt;&gt;"Major",0,IF(COUNTIFS($A$2:$A3390,$A3390,$D$2:$D3390,$D3390,$M$2:$M3390,"Major")=1,1,0))</f>
        <v>1</v>
      </c>
      <c r="U3390">
        <f>IF(M3390&lt;&gt;"Minor",0,IF(COUNTIFS($A$2:$A3390,$A3390,$D$2:$D3390,$D3390,$M$2:$M3390,"Minor")=1,1,0))</f>
        <v>0</v>
      </c>
    </row>
    <row r="3391">
      <c r="A3391" t="inlineStr">
        <is>
          <t xml:space="preserve">9a175f97e92a638a5697307799ea3b8b8f419aac</t>
        </is>
      </c>
      <c r="B3391" t="inlineStr">
        <is>
          <t xml:space="preserve">The Miracle Heiress</t>
        </is>
      </c>
      <c r="C3391" t="inlineStr">
        <is>
          <t xml:space="preserve">Die Wundererbin</t>
        </is>
      </c>
      <c r="D3391" t="inlineStr">
        <is>
          <t xml:space="preserve">cb07e2c7df6900be41285e4e6da7aabbfb401359</t>
        </is>
      </c>
      <c r="E3391" t="inlineStr">
        <is>
          <t xml:space="preserve">Episode 152: Großmutter Wird Nicht Überleben</t>
        </is>
      </c>
      <c r="F3391">
        <v>152</v>
      </c>
      <c r="G3391" t="inlineStr">
        <is>
          <t xml:space="preserve">1:02-1:09</t>
        </is>
      </c>
      <c r="H3391" t="inlineStr">
        <is>
          <t xml:space="preserve">Resolved</t>
        </is>
      </c>
      <c r="I3391" t="inlineStr">
        <is>
          <t xml:space="preserve">Remarks: [Script Error]
Line from script:
"â€žNimm Sie das Ding weg von mir!â€œ, fuhr Donovan ihn an und legte die Stirn in finstere Falten."
-----
Note (if required): Grammar issue. â€œNimm Sieâ€_x009d_ is incorrect. Suggested: â€œNimm das Ding weg von mir!â€_x009d_ or, if formal address is intended: â€œNehmen Sie das Ding weg von mir!â€_x009d_</t>
        </is>
      </c>
      <c r="J3391" t="inlineStr">
        <is>
          <t xml:space="preserve">VOA</t>
        </is>
      </c>
      <c r="K3391" t="inlineStr">
        <is>
          <t xml:space="preserve">Script Error</t>
        </is>
      </c>
      <c r="L3391" t="inlineStr">
        <is>
          <t xml:space="preserve">Script error</t>
        </is>
      </c>
      <c r="M3391" t="str">
        <f>IFERROR(IF(VLOOKUP(L3391,'Quantification'!$A:$B,2,FALSE)&amp;""="","Unclassified",VLOOKUP(L3391,'Quantification'!$A:$B,2,FALSE)),"Unclassified")</f>
        <v>Major</v>
      </c>
      <c r="N3391" t="inlineStr">
        <is>
          <t xml:space="preserve">con-khera.mirjam@pocketfm.com</t>
        </is>
      </c>
      <c r="O3391" t="inlineStr">
        <is>
          <t xml:space="preserve">Issues found in raw</t>
        </is>
      </c>
      <c r="P3391" t="str">
        <f>IF(OR(O3391="Issues found in master",O3391="Final master"),"Master",IF(OR(O3391="Ready for Master",O3391="Issues found in raw",O3391="Raw under QC",O3391="Issues resolved in raw"),"Raw","-"))</f>
        <v>Raw</v>
      </c>
      <c r="Q3391" s="13">
        <v>46261.15347222222</v>
      </c>
      <c r="R3391" t="inlineStr">
        <is>
          <t xml:space="preserve">2026-08 (Aug)</t>
        </is>
      </c>
      <c r="S3391">
        <f>IF(M3391="Not an error",0,IF(COUNTIFS($A$2:$A3391,$A3391,$D$2:$D3391,$D3391,$M$2:$M3391,"&lt;&gt;Not an error")=1,1,0))</f>
        <v>0</v>
      </c>
      <c r="T3391">
        <f>IF(M3391&lt;&gt;"Major",0,IF(COUNTIFS($A$2:$A3391,$A3391,$D$2:$D3391,$D3391,$M$2:$M3391,"Major")=1,1,0))</f>
        <v>0</v>
      </c>
      <c r="U3391">
        <f>IF(M3391&lt;&gt;"Minor",0,IF(COUNTIFS($A$2:$A3391,$A3391,$D$2:$D3391,$D3391,$M$2:$M3391,"Minor")=1,1,0))</f>
        <v>0</v>
      </c>
    </row>
    <row r="3392">
      <c r="A3392" t="inlineStr">
        <is>
          <t xml:space="preserve">9a175f97e92a638a5697307799ea3b8b8f419aac</t>
        </is>
      </c>
      <c r="B3392" t="inlineStr">
        <is>
          <t xml:space="preserve">The Miracle Heiress</t>
        </is>
      </c>
      <c r="C3392" t="inlineStr">
        <is>
          <t xml:space="preserve">Die Wundererbin</t>
        </is>
      </c>
      <c r="D3392" t="inlineStr">
        <is>
          <t xml:space="preserve">cb07e2c7df6900be41285e4e6da7aabbfb401359</t>
        </is>
      </c>
      <c r="E3392" t="inlineStr">
        <is>
          <t xml:space="preserve">Episode 152: Großmutter Wird Nicht Überleben</t>
        </is>
      </c>
      <c r="F3392">
        <v>152</v>
      </c>
      <c r="G3392" t="inlineStr">
        <is>
          <t xml:space="preserve">9:10-9:21</t>
        </is>
      </c>
      <c r="H3392" t="inlineStr">
        <is>
          <t xml:space="preserve">Resolved</t>
        </is>
      </c>
      <c r="I3392" t="inlineStr">
        <is>
          <t xml:space="preserve">Remarks: [Script Error]
Line from script:
"Insbesondere eine SchlÃ¼sselzutat war zuletzt in der Eisenschleier Region gesichtet worden, einem Ort, der so tÃ¼ckisch war, dass die meisten Menschen, die ihn betraten, nie zurÃ¼ckkehrten."
-----
Note (if required): Localization issue. Location names should remain localized in English. Suggested: â€œInsbesondere eine SchlÃ¼sselzutat war zuletzt in der Iron Veil Region gesichtet worden, einem Ort, der so tÃ¼ckisch war, dass die meisten Menschen, die ihn betraten, nie zurÃ¼ckkehrten.â€_x009d_</t>
        </is>
      </c>
      <c r="J3392" t="inlineStr">
        <is>
          <t xml:space="preserve">VOA</t>
        </is>
      </c>
      <c r="K3392" t="inlineStr">
        <is>
          <t xml:space="preserve">Script Error</t>
        </is>
      </c>
      <c r="L3392" t="inlineStr">
        <is>
          <t xml:space="preserve">Script error</t>
        </is>
      </c>
      <c r="M3392" t="str">
        <f>IFERROR(IF(VLOOKUP(L3392,'Quantification'!$A:$B,2,FALSE)&amp;""="","Unclassified",VLOOKUP(L3392,'Quantification'!$A:$B,2,FALSE)),"Unclassified")</f>
        <v>Major</v>
      </c>
      <c r="N3392" t="inlineStr">
        <is>
          <t xml:space="preserve">con-khera.mirjam@pocketfm.com</t>
        </is>
      </c>
      <c r="O3392" t="inlineStr">
        <is>
          <t xml:space="preserve">Issues found in raw</t>
        </is>
      </c>
      <c r="P3392" t="str">
        <f>IF(OR(O3392="Issues found in master",O3392="Final master"),"Master",IF(OR(O3392="Ready for Master",O3392="Issues found in raw",O3392="Raw under QC",O3392="Issues resolved in raw"),"Raw","-"))</f>
        <v>Raw</v>
      </c>
      <c r="Q3392" s="13">
        <v>46261.15347222222</v>
      </c>
      <c r="R3392" t="inlineStr">
        <is>
          <t xml:space="preserve">2026-08 (Aug)</t>
        </is>
      </c>
      <c r="S3392">
        <f>IF(M3392="Not an error",0,IF(COUNTIFS($A$2:$A3392,$A3392,$D$2:$D3392,$D3392,$M$2:$M3392,"&lt;&gt;Not an error")=1,1,0))</f>
        <v>0</v>
      </c>
      <c r="T3392">
        <f>IF(M3392&lt;&gt;"Major",0,IF(COUNTIFS($A$2:$A3392,$A3392,$D$2:$D3392,$D3392,$M$2:$M3392,"Major")=1,1,0))</f>
        <v>0</v>
      </c>
      <c r="U3392">
        <f>IF(M3392&lt;&gt;"Minor",0,IF(COUNTIFS($A$2:$A3392,$A3392,$D$2:$D3392,$D3392,$M$2:$M3392,"Minor")=1,1,0))</f>
        <v>0</v>
      </c>
    </row>
    <row r="3393">
      <c r="A3393" t="inlineStr">
        <is>
          <t xml:space="preserve">9a175f97e92a638a5697307799ea3b8b8f419aac</t>
        </is>
      </c>
      <c r="B3393" t="inlineStr">
        <is>
          <t xml:space="preserve">The Miracle Heiress</t>
        </is>
      </c>
      <c r="C3393" t="inlineStr">
        <is>
          <t xml:space="preserve">Die Wundererbin</t>
        </is>
      </c>
      <c r="D3393" t="inlineStr">
        <is>
          <t xml:space="preserve">6bf5e1c2246e5390cc975b5f81221e40e3afdf4a</t>
        </is>
      </c>
      <c r="E3393" t="inlineStr">
        <is>
          <t xml:space="preserve">Episode 153: Die Gefahr Der Eisenschleier-Region</t>
        </is>
      </c>
      <c r="F3393">
        <v>153</v>
      </c>
      <c r="G3393" t="inlineStr">
        <is>
          <t xml:space="preserve">0:27-0:31</t>
        </is>
      </c>
      <c r="H3393" t="inlineStr">
        <is>
          <t xml:space="preserve">Resolved</t>
        </is>
      </c>
      <c r="I3393" t="inlineStr">
        <is>
          <t xml:space="preserve">Remarks: [Mispronunciation]
Line from script:
"â€žSir? WofÃ¼r brauchen Sie das?â€œ, fragte Jacob verwirrt."
-----
Note (if required): Jacob is mispronounced as â€œTschÃ¤ikobâ€_x009d_ in the audio. The name should be pronounced with English pronunciation.</t>
        </is>
      </c>
      <c r="J3393" t="inlineStr">
        <is>
          <t xml:space="preserve">VOA</t>
        </is>
      </c>
      <c r="K3393" t="inlineStr">
        <is>
          <t xml:space="preserve">Mispronunciation</t>
        </is>
      </c>
      <c r="L3393" t="inlineStr">
        <is>
          <t xml:space="preserve">Mispronunciation</t>
        </is>
      </c>
      <c r="M3393" t="str">
        <f>IFERROR(IF(VLOOKUP(L3393,'Quantification'!$A:$B,2,FALSE)&amp;""="","Unclassified",VLOOKUP(L3393,'Quantification'!$A:$B,2,FALSE)),"Unclassified")</f>
        <v>Major</v>
      </c>
      <c r="N3393" t="inlineStr">
        <is>
          <t xml:space="preserve">con-khera.mirjam@pocketfm.com</t>
        </is>
      </c>
      <c r="O3393" t="inlineStr">
        <is>
          <t xml:space="preserve">Issues found in raw</t>
        </is>
      </c>
      <c r="P3393" t="str">
        <f>IF(OR(O3393="Issues found in master",O3393="Final master"),"Master",IF(OR(O3393="Ready for Master",O3393="Issues found in raw",O3393="Raw under QC",O3393="Issues resolved in raw"),"Raw","-"))</f>
        <v>Raw</v>
      </c>
      <c r="Q3393" s="13">
        <v>46261.15347222222</v>
      </c>
      <c r="R3393" t="inlineStr">
        <is>
          <t xml:space="preserve">2026-08 (Aug)</t>
        </is>
      </c>
      <c r="S3393">
        <f>IF(M3393="Not an error",0,IF(COUNTIFS($A$2:$A3393,$A3393,$D$2:$D3393,$D3393,$M$2:$M3393,"&lt;&gt;Not an error")=1,1,0))</f>
        <v>1</v>
      </c>
      <c r="T3393">
        <f>IF(M3393&lt;&gt;"Major",0,IF(COUNTIFS($A$2:$A3393,$A3393,$D$2:$D3393,$D3393,$M$2:$M3393,"Major")=1,1,0))</f>
        <v>1</v>
      </c>
      <c r="U3393">
        <f>IF(M3393&lt;&gt;"Minor",0,IF(COUNTIFS($A$2:$A3393,$A3393,$D$2:$D3393,$D3393,$M$2:$M3393,"Minor")=1,1,0))</f>
        <v>0</v>
      </c>
    </row>
    <row r="3394">
      <c r="A3394" t="inlineStr">
        <is>
          <t xml:space="preserve">9a175f97e92a638a5697307799ea3b8b8f419aac</t>
        </is>
      </c>
      <c r="B3394" t="inlineStr">
        <is>
          <t xml:space="preserve">The Miracle Heiress</t>
        </is>
      </c>
      <c r="C3394" t="inlineStr">
        <is>
          <t xml:space="preserve">Die Wundererbin</t>
        </is>
      </c>
      <c r="D3394" t="inlineStr">
        <is>
          <t xml:space="preserve">6bf5e1c2246e5390cc975b5f81221e40e3afdf4a</t>
        </is>
      </c>
      <c r="E3394" t="inlineStr">
        <is>
          <t xml:space="preserve">Episode 153: Die Gefahr Der Eisenschleier-Region</t>
        </is>
      </c>
      <c r="F3394">
        <v>153</v>
      </c>
      <c r="G3394" t="inlineStr">
        <is>
          <t xml:space="preserve">0:36-0:39</t>
        </is>
      </c>
      <c r="H3394" t="inlineStr">
        <is>
          <t xml:space="preserve">Resolved</t>
        </is>
      </c>
      <c r="I3394" t="inlineStr">
        <is>
          <t xml:space="preserve">Remarks: [Mispronunciation]
Line from script:
"Das war alles, was Jacob hören musste."
-----
Note (if required): Jacob is mispronounced in the audio. The name should be pronounced with English pronunciation.</t>
        </is>
      </c>
      <c r="J3394" t="inlineStr">
        <is>
          <t xml:space="preserve">VOA</t>
        </is>
      </c>
      <c r="K3394" t="inlineStr">
        <is>
          <t xml:space="preserve">Modulation</t>
        </is>
      </c>
      <c r="L3394" t="inlineStr">
        <is>
          <t xml:space="preserve">Modulation</t>
        </is>
      </c>
      <c r="M3394" t="str">
        <f>IFERROR(IF(VLOOKUP(L3394,'Quantification'!$A:$B,2,FALSE)&amp;""="","Unclassified",VLOOKUP(L3394,'Quantification'!$A:$B,2,FALSE)),"Unclassified")</f>
        <v>Minor</v>
      </c>
      <c r="N3394" t="inlineStr">
        <is>
          <t xml:space="preserve">con-khera.mirjam@pocketfm.com</t>
        </is>
      </c>
      <c r="O3394" t="inlineStr">
        <is>
          <t xml:space="preserve">Issues found in raw</t>
        </is>
      </c>
      <c r="P3394" t="str">
        <f>IF(OR(O3394="Issues found in master",O3394="Final master"),"Master",IF(OR(O3394="Ready for Master",O3394="Issues found in raw",O3394="Raw under QC",O3394="Issues resolved in raw"),"Raw","-"))</f>
        <v>Raw</v>
      </c>
      <c r="Q3394" s="13">
        <v>46261.15347222222</v>
      </c>
      <c r="R3394" t="inlineStr">
        <is>
          <t xml:space="preserve">2026-08 (Aug)</t>
        </is>
      </c>
      <c r="S3394">
        <f>IF(M3394="Not an error",0,IF(COUNTIFS($A$2:$A3394,$A3394,$D$2:$D3394,$D3394,$M$2:$M3394,"&lt;&gt;Not an error")=1,1,0))</f>
        <v>0</v>
      </c>
      <c r="T3394">
        <f>IF(M3394&lt;&gt;"Major",0,IF(COUNTIFS($A$2:$A3394,$A3394,$D$2:$D3394,$D3394,$M$2:$M3394,"Major")=1,1,0))</f>
        <v>0</v>
      </c>
      <c r="U3394">
        <f>IF(M3394&lt;&gt;"Minor",0,IF(COUNTIFS($A$2:$A3394,$A3394,$D$2:$D3394,$D3394,$M$2:$M3394,"Minor")=1,1,0))</f>
        <v>1</v>
      </c>
    </row>
    <row r="3395">
      <c r="A3395" t="inlineStr">
        <is>
          <t xml:space="preserve">9a175f97e92a638a5697307799ea3b8b8f419aac</t>
        </is>
      </c>
      <c r="B3395" t="inlineStr">
        <is>
          <t xml:space="preserve">The Miracle Heiress</t>
        </is>
      </c>
      <c r="C3395" t="inlineStr">
        <is>
          <t xml:space="preserve">Die Wundererbin</t>
        </is>
      </c>
      <c r="D3395" t="inlineStr">
        <is>
          <t xml:space="preserve">6bf5e1c2246e5390cc975b5f81221e40e3afdf4a</t>
        </is>
      </c>
      <c r="E3395" t="inlineStr">
        <is>
          <t xml:space="preserve">Episode 153: Die Gefahr Der Eisenschleier-Region</t>
        </is>
      </c>
      <c r="F3395">
        <v>153</v>
      </c>
      <c r="G3395" t="inlineStr">
        <is>
          <t xml:space="preserve">0:45-0:51</t>
        </is>
      </c>
      <c r="H3395" t="inlineStr">
        <is>
          <t xml:space="preserve">Ignore</t>
        </is>
      </c>
      <c r="I3395" t="inlineStr">
        <is>
          <t xml:space="preserve">Remarks: [Mispronunciation]
Line from script:
"Das war alles, was Jacob hören musste."
-----
Note (if required): Jacob is mispronounced in the audio. The name should be pronounced with English pronunciation.</t>
        </is>
      </c>
      <c r="J3395" t="inlineStr">
        <is>
          <t xml:space="preserve">VOA</t>
        </is>
      </c>
      <c r="K3395" t="inlineStr">
        <is>
          <t xml:space="preserve">Script Error</t>
        </is>
      </c>
      <c r="L3395" t="inlineStr">
        <is>
          <t xml:space="preserve">Script error</t>
        </is>
      </c>
      <c r="M3395" t="str">
        <f>IFERROR(IF(VLOOKUP(L3395,'Quantification'!$A:$B,2,FALSE)&amp;""="","Unclassified",VLOOKUP(L3395,'Quantification'!$A:$B,2,FALSE)),"Unclassified")</f>
        <v>Major</v>
      </c>
      <c r="N3395" t="inlineStr">
        <is>
          <t xml:space="preserve">con-khera.mirjam@pocketfm.com</t>
        </is>
      </c>
      <c r="O3395" t="inlineStr">
        <is>
          <t xml:space="preserve">Issues found in raw</t>
        </is>
      </c>
      <c r="P3395" t="str">
        <f>IF(OR(O3395="Issues found in master",O3395="Final master"),"Master",IF(OR(O3395="Ready for Master",O3395="Issues found in raw",O3395="Raw under QC",O3395="Issues resolved in raw"),"Raw","-"))</f>
        <v>Raw</v>
      </c>
      <c r="Q3395" s="13">
        <v>46261.15347222222</v>
      </c>
      <c r="R3395" t="inlineStr">
        <is>
          <t xml:space="preserve">2026-08 (Aug)</t>
        </is>
      </c>
      <c r="S3395">
        <f>IF(M3395="Not an error",0,IF(COUNTIFS($A$2:$A3395,$A3395,$D$2:$D3395,$D3395,$M$2:$M3395,"&lt;&gt;Not an error")=1,1,0))</f>
        <v>0</v>
      </c>
      <c r="T3395">
        <f>IF(M3395&lt;&gt;"Major",0,IF(COUNTIFS($A$2:$A3395,$A3395,$D$2:$D3395,$D3395,$M$2:$M3395,"Major")=1,1,0))</f>
        <v>0</v>
      </c>
      <c r="U3395">
        <f>IF(M3395&lt;&gt;"Minor",0,IF(COUNTIFS($A$2:$A3395,$A3395,$D$2:$D3395,$D3395,$M$2:$M3395,"Minor")=1,1,0))</f>
        <v>0</v>
      </c>
    </row>
    <row r="3396">
      <c r="A3396" t="inlineStr">
        <is>
          <t xml:space="preserve">9a175f97e92a638a5697307799ea3b8b8f419aac</t>
        </is>
      </c>
      <c r="B3396" t="inlineStr">
        <is>
          <t xml:space="preserve">The Miracle Heiress</t>
        </is>
      </c>
      <c r="C3396" t="inlineStr">
        <is>
          <t xml:space="preserve">Die Wundererbin</t>
        </is>
      </c>
      <c r="D3396" t="inlineStr">
        <is>
          <t xml:space="preserve">6bf5e1c2246e5390cc975b5f81221e40e3afdf4a</t>
        </is>
      </c>
      <c r="E3396" t="inlineStr">
        <is>
          <t xml:space="preserve">Episode 153: Die Gefahr Der Eisenschleier-Region</t>
        </is>
      </c>
      <c r="F3396">
        <v>153</v>
      </c>
      <c r="G3396" t="inlineStr">
        <is>
          <t xml:space="preserve">1:03-1:05</t>
        </is>
      </c>
      <c r="H3396" t="inlineStr">
        <is>
          <t xml:space="preserve">Resolved</t>
        </is>
      </c>
      <c r="I3396" t="inlineStr">
        <is>
          <t xml:space="preserve">Remarks: [Script Error]
Line from script:
"Die Eisenschleier-Region?"
-----
Note (if required): Localization issue. Location names should remain localized in English. Suggested: â€œDie Iron Veil Region?â€_x009d_</t>
        </is>
      </c>
      <c r="J3396" t="inlineStr">
        <is>
          <t xml:space="preserve">VOA</t>
        </is>
      </c>
      <c r="K3396" t="inlineStr">
        <is>
          <t xml:space="preserve">Script Error</t>
        </is>
      </c>
      <c r="L3396" t="inlineStr">
        <is>
          <t xml:space="preserve">Script error</t>
        </is>
      </c>
      <c r="M3396" t="str">
        <f>IFERROR(IF(VLOOKUP(L3396,'Quantification'!$A:$B,2,FALSE)&amp;""="","Unclassified",VLOOKUP(L3396,'Quantification'!$A:$B,2,FALSE)),"Unclassified")</f>
        <v>Major</v>
      </c>
      <c r="N3396" t="inlineStr">
        <is>
          <t xml:space="preserve">con-khera.mirjam@pocketfm.com</t>
        </is>
      </c>
      <c r="O3396" t="inlineStr">
        <is>
          <t xml:space="preserve">Issues found in raw</t>
        </is>
      </c>
      <c r="P3396" t="str">
        <f>IF(OR(O3396="Issues found in master",O3396="Final master"),"Master",IF(OR(O3396="Ready for Master",O3396="Issues found in raw",O3396="Raw under QC",O3396="Issues resolved in raw"),"Raw","-"))</f>
        <v>Raw</v>
      </c>
      <c r="Q3396" s="13">
        <v>46261.15347222222</v>
      </c>
      <c r="R3396" t="inlineStr">
        <is>
          <t xml:space="preserve">2026-08 (Aug)</t>
        </is>
      </c>
      <c r="S3396">
        <f>IF(M3396="Not an error",0,IF(COUNTIFS($A$2:$A3396,$A3396,$D$2:$D3396,$D3396,$M$2:$M3396,"&lt;&gt;Not an error")=1,1,0))</f>
        <v>0</v>
      </c>
      <c r="T3396">
        <f>IF(M3396&lt;&gt;"Major",0,IF(COUNTIFS($A$2:$A3396,$A3396,$D$2:$D3396,$D3396,$M$2:$M3396,"Major")=1,1,0))</f>
        <v>0</v>
      </c>
      <c r="U3396">
        <f>IF(M3396&lt;&gt;"Minor",0,IF(COUNTIFS($A$2:$A3396,$A3396,$D$2:$D3396,$D3396,$M$2:$M3396,"Minor")=1,1,0))</f>
        <v>0</v>
      </c>
    </row>
    <row r="3397">
      <c r="A3397" t="inlineStr">
        <is>
          <t xml:space="preserve">9a175f97e92a638a5697307799ea3b8b8f419aac</t>
        </is>
      </c>
      <c r="B3397" t="inlineStr">
        <is>
          <t xml:space="preserve">The Miracle Heiress</t>
        </is>
      </c>
      <c r="C3397" t="inlineStr">
        <is>
          <t xml:space="preserve">Die Wundererbin</t>
        </is>
      </c>
      <c r="D3397" t="inlineStr">
        <is>
          <t xml:space="preserve">6bf5e1c2246e5390cc975b5f81221e40e3afdf4a</t>
        </is>
      </c>
      <c r="E3397" t="inlineStr">
        <is>
          <t xml:space="preserve">Episode 153: Die Gefahr Der Eisenschleier-Region</t>
        </is>
      </c>
      <c r="F3397">
        <v>153</v>
      </c>
      <c r="G3397" t="inlineStr">
        <is>
          <t xml:space="preserve">1:29-1:32</t>
        </is>
      </c>
      <c r="H3397" t="inlineStr">
        <is>
          <t xml:space="preserve">Resolved</t>
        </is>
      </c>
      <c r="I3397" t="inlineStr">
        <is>
          <t xml:space="preserve">Remarks: [Script Error]
Line from script:
"â€žWir fliegen in die Eisenschleier-Region.â€œ"
-----
Note (if required): Localization issue. Location names should remain localized in English. Suggested: â€œWir fliegen in die Iron Veil Region.â€_x009d_</t>
        </is>
      </c>
      <c r="J3397" t="inlineStr">
        <is>
          <t xml:space="preserve">VOA</t>
        </is>
      </c>
      <c r="K3397" t="inlineStr">
        <is>
          <t xml:space="preserve">Script Error</t>
        </is>
      </c>
      <c r="L3397" t="inlineStr">
        <is>
          <t xml:space="preserve">Script error</t>
        </is>
      </c>
      <c r="M3397" t="str">
        <f>IFERROR(IF(VLOOKUP(L3397,'Quantification'!$A:$B,2,FALSE)&amp;""="","Unclassified",VLOOKUP(L3397,'Quantification'!$A:$B,2,FALSE)),"Unclassified")</f>
        <v>Major</v>
      </c>
      <c r="N3397" t="inlineStr">
        <is>
          <t xml:space="preserve">con-khera.mirjam@pocketfm.com</t>
        </is>
      </c>
      <c r="O3397" t="inlineStr">
        <is>
          <t xml:space="preserve">Issues found in raw</t>
        </is>
      </c>
      <c r="P3397" t="str">
        <f>IF(OR(O3397="Issues found in master",O3397="Final master"),"Master",IF(OR(O3397="Ready for Master",O3397="Issues found in raw",O3397="Raw under QC",O3397="Issues resolved in raw"),"Raw","-"))</f>
        <v>Raw</v>
      </c>
      <c r="Q3397" s="13">
        <v>46261.15347222222</v>
      </c>
      <c r="R3397" t="inlineStr">
        <is>
          <t xml:space="preserve">2026-08 (Aug)</t>
        </is>
      </c>
      <c r="S3397">
        <f>IF(M3397="Not an error",0,IF(COUNTIFS($A$2:$A3397,$A3397,$D$2:$D3397,$D3397,$M$2:$M3397,"&lt;&gt;Not an error")=1,1,0))</f>
        <v>0</v>
      </c>
      <c r="T3397">
        <f>IF(M3397&lt;&gt;"Major",0,IF(COUNTIFS($A$2:$A3397,$A3397,$D$2:$D3397,$D3397,$M$2:$M3397,"Major")=1,1,0))</f>
        <v>0</v>
      </c>
      <c r="U3397">
        <f>IF(M3397&lt;&gt;"Minor",0,IF(COUNTIFS($A$2:$A3397,$A3397,$D$2:$D3397,$D3397,$M$2:$M3397,"Minor")=1,1,0))</f>
        <v>0</v>
      </c>
    </row>
    <row r="3398">
      <c r="A3398" t="inlineStr">
        <is>
          <t xml:space="preserve">9a175f97e92a638a5697307799ea3b8b8f419aac</t>
        </is>
      </c>
      <c r="B3398" t="inlineStr">
        <is>
          <t xml:space="preserve">The Miracle Heiress</t>
        </is>
      </c>
      <c r="C3398" t="inlineStr">
        <is>
          <t xml:space="preserve">Die Wundererbin</t>
        </is>
      </c>
      <c r="D3398" t="inlineStr">
        <is>
          <t xml:space="preserve">6bf5e1c2246e5390cc975b5f81221e40e3afdf4a</t>
        </is>
      </c>
      <c r="E3398" t="inlineStr">
        <is>
          <t xml:space="preserve">Episode 153: Die Gefahr Der Eisenschleier-Region</t>
        </is>
      </c>
      <c r="F3398">
        <v>153</v>
      </c>
      <c r="G3398" t="inlineStr">
        <is>
          <t xml:space="preserve">3:04-3:13</t>
        </is>
      </c>
      <c r="H3398" t="inlineStr">
        <is>
          <t xml:space="preserve">Resolved</t>
        </is>
      </c>
      <c r="I3398" t="inlineStr">
        <is>
          <t xml:space="preserve">Remarks: [Script Error]
Line from script:
"Sie hatte versucht, eine Ausrede zu finden, um in die Eisenschleier-Region zu gelangen, und nun war ihr die perfekte Gelegenheit geradewegs in den SchoÃŸ gefallen."
-----
Note (if required): Localization issue. Location names should remain localized in English. Suggested: â€œSie hatte versucht, eine Ausrede zu finden, um in die Iron Veil Region zu gelangen, und nun war ihr die perfekte Gelegenheit geradewegs in den SchoÃŸ gefallen.â€_x009d_</t>
        </is>
      </c>
      <c r="J3398" t="inlineStr">
        <is>
          <t xml:space="preserve">VOA</t>
        </is>
      </c>
      <c r="K3398" t="inlineStr">
        <is>
          <t xml:space="preserve">Script Error</t>
        </is>
      </c>
      <c r="L3398" t="inlineStr">
        <is>
          <t xml:space="preserve">Script error</t>
        </is>
      </c>
      <c r="M3398" t="str">
        <f>IFERROR(IF(VLOOKUP(L3398,'Quantification'!$A:$B,2,FALSE)&amp;""="","Unclassified",VLOOKUP(L3398,'Quantification'!$A:$B,2,FALSE)),"Unclassified")</f>
        <v>Major</v>
      </c>
      <c r="N3398" t="inlineStr">
        <is>
          <t xml:space="preserve">con-khera.mirjam@pocketfm.com</t>
        </is>
      </c>
      <c r="O3398" t="inlineStr">
        <is>
          <t xml:space="preserve">Issues found in raw</t>
        </is>
      </c>
      <c r="P3398" t="str">
        <f>IF(OR(O3398="Issues found in master",O3398="Final master"),"Master",IF(OR(O3398="Ready for Master",O3398="Issues found in raw",O3398="Raw under QC",O3398="Issues resolved in raw"),"Raw","-"))</f>
        <v>Raw</v>
      </c>
      <c r="Q3398" s="13">
        <v>46261.15347222222</v>
      </c>
      <c r="R3398" t="inlineStr">
        <is>
          <t xml:space="preserve">2026-08 (Aug)</t>
        </is>
      </c>
      <c r="S3398">
        <f>IF(M3398="Not an error",0,IF(COUNTIFS($A$2:$A3398,$A3398,$D$2:$D3398,$D3398,$M$2:$M3398,"&lt;&gt;Not an error")=1,1,0))</f>
        <v>0</v>
      </c>
      <c r="T3398">
        <f>IF(M3398&lt;&gt;"Major",0,IF(COUNTIFS($A$2:$A3398,$A3398,$D$2:$D3398,$D3398,$M$2:$M3398,"Major")=1,1,0))</f>
        <v>0</v>
      </c>
      <c r="U3398">
        <f>IF(M3398&lt;&gt;"Minor",0,IF(COUNTIFS($A$2:$A3398,$A3398,$D$2:$D3398,$D3398,$M$2:$M3398,"Minor")=1,1,0))</f>
        <v>0</v>
      </c>
    </row>
    <row r="3399">
      <c r="A3399" t="inlineStr">
        <is>
          <t xml:space="preserve">9a175f97e92a638a5697307799ea3b8b8f419aac</t>
        </is>
      </c>
      <c r="B3399" t="inlineStr">
        <is>
          <t xml:space="preserve">The Miracle Heiress</t>
        </is>
      </c>
      <c r="C3399" t="inlineStr">
        <is>
          <t xml:space="preserve">Die Wundererbin</t>
        </is>
      </c>
      <c r="D3399" t="inlineStr">
        <is>
          <t xml:space="preserve">6bf5e1c2246e5390cc975b5f81221e40e3afdf4a</t>
        </is>
      </c>
      <c r="E3399" t="inlineStr">
        <is>
          <t xml:space="preserve">Episode 153: Die Gefahr Der Eisenschleier-Region</t>
        </is>
      </c>
      <c r="F3399">
        <v>153</v>
      </c>
      <c r="G3399" t="inlineStr">
        <is>
          <t xml:space="preserve">4:11-4:14</t>
        </is>
      </c>
      <c r="H3399" t="inlineStr">
        <is>
          <t xml:space="preserve">Resolved</t>
        </is>
      </c>
      <c r="I3399" t="inlineStr">
        <is>
          <t xml:space="preserve">Remarks: [Script Error]
Line from script:
"â€žHol mich im CafÃ© gegenÃ¼ber von Blackwell Mode ab."
-----
Note (if required): Localization issue. Company names should remain localized in English. Suggested: â€œHol mich im CafÃ© gegenÃ¼ber von Blackwell Fashion ab.â€_x009d_</t>
        </is>
      </c>
      <c r="J3399" t="inlineStr">
        <is>
          <t xml:space="preserve">VOA</t>
        </is>
      </c>
      <c r="K3399" t="inlineStr">
        <is>
          <t xml:space="preserve">Script Error</t>
        </is>
      </c>
      <c r="L3399" t="inlineStr">
        <is>
          <t xml:space="preserve">Script error</t>
        </is>
      </c>
      <c r="M3399" t="str">
        <f>IFERROR(IF(VLOOKUP(L3399,'Quantification'!$A:$B,2,FALSE)&amp;""="","Unclassified",VLOOKUP(L3399,'Quantification'!$A:$B,2,FALSE)),"Unclassified")</f>
        <v>Major</v>
      </c>
      <c r="N3399" t="inlineStr">
        <is>
          <t xml:space="preserve">con-khera.mirjam@pocketfm.com</t>
        </is>
      </c>
      <c r="O3399" t="inlineStr">
        <is>
          <t xml:space="preserve">Issues found in raw</t>
        </is>
      </c>
      <c r="P3399" t="str">
        <f>IF(OR(O3399="Issues found in master",O3399="Final master"),"Master",IF(OR(O3399="Ready for Master",O3399="Issues found in raw",O3399="Raw under QC",O3399="Issues resolved in raw"),"Raw","-"))</f>
        <v>Raw</v>
      </c>
      <c r="Q3399" s="13">
        <v>46261.15347222222</v>
      </c>
      <c r="R3399" t="inlineStr">
        <is>
          <t xml:space="preserve">2026-08 (Aug)</t>
        </is>
      </c>
      <c r="S3399">
        <f>IF(M3399="Not an error",0,IF(COUNTIFS($A$2:$A3399,$A3399,$D$2:$D3399,$D3399,$M$2:$M3399,"&lt;&gt;Not an error")=1,1,0))</f>
        <v>0</v>
      </c>
      <c r="T3399">
        <f>IF(M3399&lt;&gt;"Major",0,IF(COUNTIFS($A$2:$A3399,$A3399,$D$2:$D3399,$D3399,$M$2:$M3399,"Major")=1,1,0))</f>
        <v>0</v>
      </c>
      <c r="U3399">
        <f>IF(M3399&lt;&gt;"Minor",0,IF(COUNTIFS($A$2:$A3399,$A3399,$D$2:$D3399,$D3399,$M$2:$M3399,"Minor")=1,1,0))</f>
        <v>0</v>
      </c>
    </row>
    <row r="3400">
      <c r="A3400" t="inlineStr">
        <is>
          <t xml:space="preserve">9a175f97e92a638a5697307799ea3b8b8f419aac</t>
        </is>
      </c>
      <c r="B3400" t="inlineStr">
        <is>
          <t xml:space="preserve">The Miracle Heiress</t>
        </is>
      </c>
      <c r="C3400" t="inlineStr">
        <is>
          <t xml:space="preserve">Die Wundererbin</t>
        </is>
      </c>
      <c r="D3400" t="inlineStr">
        <is>
          <t xml:space="preserve">6bf5e1c2246e5390cc975b5f81221e40e3afdf4a</t>
        </is>
      </c>
      <c r="E3400" t="inlineStr">
        <is>
          <t xml:space="preserve">Episode 153: Die Gefahr Der Eisenschleier-Region</t>
        </is>
      </c>
      <c r="F3400">
        <v>153</v>
      </c>
      <c r="G3400" t="inlineStr">
        <is>
          <t xml:space="preserve">4:16-4:18</t>
        </is>
      </c>
      <c r="H3400" t="inlineStr">
        <is>
          <t xml:space="preserve">Resolved</t>
        </is>
      </c>
      <c r="I3400" t="inlineStr">
        <is>
          <t xml:space="preserve">Remarks: [Script Error]
Line from script:
"Wir fliegen in die Eisenschleier-Region."
-----
Note (if required): Localization issue. Location names should remain localized in English. Suggested: â€œWir fliegen in die Iron Veil Region.â€_x009d_</t>
        </is>
      </c>
      <c r="J3400" t="inlineStr">
        <is>
          <t xml:space="preserve">VOA</t>
        </is>
      </c>
      <c r="K3400" t="inlineStr">
        <is>
          <t xml:space="preserve">Script Error</t>
        </is>
      </c>
      <c r="L3400" t="inlineStr">
        <is>
          <t xml:space="preserve">Script error</t>
        </is>
      </c>
      <c r="M3400" t="str">
        <f>IFERROR(IF(VLOOKUP(L3400,'Quantification'!$A:$B,2,FALSE)&amp;""="","Unclassified",VLOOKUP(L3400,'Quantification'!$A:$B,2,FALSE)),"Unclassified")</f>
        <v>Major</v>
      </c>
      <c r="N3400" t="inlineStr">
        <is>
          <t xml:space="preserve">con-khera.mirjam@pocketfm.com</t>
        </is>
      </c>
      <c r="O3400" t="inlineStr">
        <is>
          <t xml:space="preserve">Issues found in raw</t>
        </is>
      </c>
      <c r="P3400" t="str">
        <f>IF(OR(O3400="Issues found in master",O3400="Final master"),"Master",IF(OR(O3400="Ready for Master",O3400="Issues found in raw",O3400="Raw under QC",O3400="Issues resolved in raw"),"Raw","-"))</f>
        <v>Raw</v>
      </c>
      <c r="Q3400" s="13">
        <v>46261.15347222222</v>
      </c>
      <c r="R3400" t="inlineStr">
        <is>
          <t xml:space="preserve">2026-08 (Aug)</t>
        </is>
      </c>
      <c r="S3400">
        <f>IF(M3400="Not an error",0,IF(COUNTIFS($A$2:$A3400,$A3400,$D$2:$D3400,$D3400,$M$2:$M3400,"&lt;&gt;Not an error")=1,1,0))</f>
        <v>0</v>
      </c>
      <c r="T3400">
        <f>IF(M3400&lt;&gt;"Major",0,IF(COUNTIFS($A$2:$A3400,$A3400,$D$2:$D3400,$D3400,$M$2:$M3400,"Major")=1,1,0))</f>
        <v>0</v>
      </c>
      <c r="U3400">
        <f>IF(M3400&lt;&gt;"Minor",0,IF(COUNTIFS($A$2:$A3400,$A3400,$D$2:$D3400,$D3400,$M$2:$M3400,"Minor")=1,1,0))</f>
        <v>0</v>
      </c>
    </row>
    <row r="3401">
      <c r="A3401" t="inlineStr">
        <is>
          <t xml:space="preserve">9a175f97e92a638a5697307799ea3b8b8f419aac</t>
        </is>
      </c>
      <c r="B3401" t="inlineStr">
        <is>
          <t xml:space="preserve">The Miracle Heiress</t>
        </is>
      </c>
      <c r="C3401" t="inlineStr">
        <is>
          <t xml:space="preserve">Die Wundererbin</t>
        </is>
      </c>
      <c r="D3401" t="inlineStr">
        <is>
          <t xml:space="preserve">6bf5e1c2246e5390cc975b5f81221e40e3afdf4a</t>
        </is>
      </c>
      <c r="E3401" t="inlineStr">
        <is>
          <t xml:space="preserve">Episode 153: Die Gefahr Der Eisenschleier-Region</t>
        </is>
      </c>
      <c r="F3401">
        <v>153</v>
      </c>
      <c r="G3401" t="inlineStr">
        <is>
          <t xml:space="preserve">4:19-4:21</t>
        </is>
      </c>
      <c r="H3401" t="inlineStr">
        <is>
          <t xml:space="preserve">Resolved</t>
        </is>
      </c>
      <c r="I3401" t="inlineStr">
        <is>
          <t xml:space="preserve">Remarks: [Script Error]
Line from script:
"Die Eisenschleier-Region?"
-----
Note (if required): Localization issue. Location names should remain localized in English. Suggested: â€œDie Iron Veil Region?â€_x009d_</t>
        </is>
      </c>
      <c r="J3401" t="inlineStr">
        <is>
          <t xml:space="preserve">VOA</t>
        </is>
      </c>
      <c r="K3401" t="inlineStr">
        <is>
          <t xml:space="preserve">Script Error</t>
        </is>
      </c>
      <c r="L3401" t="inlineStr">
        <is>
          <t xml:space="preserve">Script error</t>
        </is>
      </c>
      <c r="M3401" t="str">
        <f>IFERROR(IF(VLOOKUP(L3401,'Quantification'!$A:$B,2,FALSE)&amp;""="","Unclassified",VLOOKUP(L3401,'Quantification'!$A:$B,2,FALSE)),"Unclassified")</f>
        <v>Major</v>
      </c>
      <c r="N3401" t="inlineStr">
        <is>
          <t xml:space="preserve">con-khera.mirjam@pocketfm.com</t>
        </is>
      </c>
      <c r="O3401" t="inlineStr">
        <is>
          <t xml:space="preserve">Issues found in raw</t>
        </is>
      </c>
      <c r="P3401" t="str">
        <f>IF(OR(O3401="Issues found in master",O3401="Final master"),"Master",IF(OR(O3401="Ready for Master",O3401="Issues found in raw",O3401="Raw under QC",O3401="Issues resolved in raw"),"Raw","-"))</f>
        <v>Raw</v>
      </c>
      <c r="Q3401" s="13">
        <v>46261.15347222222</v>
      </c>
      <c r="R3401" t="inlineStr">
        <is>
          <t xml:space="preserve">2026-08 (Aug)</t>
        </is>
      </c>
      <c r="S3401">
        <f>IF(M3401="Not an error",0,IF(COUNTIFS($A$2:$A3401,$A3401,$D$2:$D3401,$D3401,$M$2:$M3401,"&lt;&gt;Not an error")=1,1,0))</f>
        <v>0</v>
      </c>
      <c r="T3401">
        <f>IF(M3401&lt;&gt;"Major",0,IF(COUNTIFS($A$2:$A3401,$A3401,$D$2:$D3401,$D3401,$M$2:$M3401,"Major")=1,1,0))</f>
        <v>0</v>
      </c>
      <c r="U3401">
        <f>IF(M3401&lt;&gt;"Minor",0,IF(COUNTIFS($A$2:$A3401,$A3401,$D$2:$D3401,$D3401,$M$2:$M3401,"Minor")=1,1,0))</f>
        <v>0</v>
      </c>
    </row>
    <row r="3402">
      <c r="A3402" t="inlineStr">
        <is>
          <t xml:space="preserve">9a175f97e92a638a5697307799ea3b8b8f419aac</t>
        </is>
      </c>
      <c r="B3402" t="inlineStr">
        <is>
          <t xml:space="preserve">The Miracle Heiress</t>
        </is>
      </c>
      <c r="C3402" t="inlineStr">
        <is>
          <t xml:space="preserve">Die Wundererbin</t>
        </is>
      </c>
      <c r="D3402" t="inlineStr">
        <is>
          <t xml:space="preserve">6bf5e1c2246e5390cc975b5f81221e40e3afdf4a</t>
        </is>
      </c>
      <c r="E3402" t="inlineStr">
        <is>
          <t xml:space="preserve">Episode 153: Die Gefahr Der Eisenschleier-Region</t>
        </is>
      </c>
      <c r="F3402">
        <v>153</v>
      </c>
      <c r="G3402" t="inlineStr">
        <is>
          <t xml:space="preserve">5:31-5:33</t>
        </is>
      </c>
      <c r="H3402" t="inlineStr">
        <is>
          <t xml:space="preserve">Resolved</t>
        </is>
      </c>
      <c r="I3402" t="inlineStr">
        <is>
          <t xml:space="preserve">Remarks: [Script Error]
Line from script:
"Kein Problem, gnÃ¤dige Frau."
-----
Note (if required): Address / tone issue. â€œGnÃ¤dige Frauâ€_x009d_ sounds outdated and overly formal, especially if repeated. Suggested: â€œKein Problem, Miss Aurora.â€_x009d_</t>
        </is>
      </c>
      <c r="J3402" t="inlineStr">
        <is>
          <t xml:space="preserve">VOA</t>
        </is>
      </c>
      <c r="K3402" t="inlineStr">
        <is>
          <t xml:space="preserve">Script Error</t>
        </is>
      </c>
      <c r="L3402" t="inlineStr">
        <is>
          <t xml:space="preserve">Script error</t>
        </is>
      </c>
      <c r="M3402" t="str">
        <f>IFERROR(IF(VLOOKUP(L3402,'Quantification'!$A:$B,2,FALSE)&amp;""="","Unclassified",VLOOKUP(L3402,'Quantification'!$A:$B,2,FALSE)),"Unclassified")</f>
        <v>Major</v>
      </c>
      <c r="N3402" t="inlineStr">
        <is>
          <t xml:space="preserve">con-khera.mirjam@pocketfm.com</t>
        </is>
      </c>
      <c r="O3402" t="inlineStr">
        <is>
          <t xml:space="preserve">Issues found in raw</t>
        </is>
      </c>
      <c r="P3402" t="str">
        <f>IF(OR(O3402="Issues found in master",O3402="Final master"),"Master",IF(OR(O3402="Ready for Master",O3402="Issues found in raw",O3402="Raw under QC",O3402="Issues resolved in raw"),"Raw","-"))</f>
        <v>Raw</v>
      </c>
      <c r="Q3402" s="13">
        <v>46261.15347222222</v>
      </c>
      <c r="R3402" t="inlineStr">
        <is>
          <t xml:space="preserve">2026-08 (Aug)</t>
        </is>
      </c>
      <c r="S3402">
        <f>IF(M3402="Not an error",0,IF(COUNTIFS($A$2:$A3402,$A3402,$D$2:$D3402,$D3402,$M$2:$M3402,"&lt;&gt;Not an error")=1,1,0))</f>
        <v>0</v>
      </c>
      <c r="T3402">
        <f>IF(M3402&lt;&gt;"Major",0,IF(COUNTIFS($A$2:$A3402,$A3402,$D$2:$D3402,$D3402,$M$2:$M3402,"Major")=1,1,0))</f>
        <v>0</v>
      </c>
      <c r="U3402">
        <f>IF(M3402&lt;&gt;"Minor",0,IF(COUNTIFS($A$2:$A3402,$A3402,$D$2:$D3402,$D3402,$M$2:$M3402,"Minor")=1,1,0))</f>
        <v>0</v>
      </c>
    </row>
    <row r="3403">
      <c r="A3403" t="inlineStr">
        <is>
          <t xml:space="preserve">9a175f97e92a638a5697307799ea3b8b8f419aac</t>
        </is>
      </c>
      <c r="B3403" t="inlineStr">
        <is>
          <t xml:space="preserve">The Miracle Heiress</t>
        </is>
      </c>
      <c r="C3403" t="inlineStr">
        <is>
          <t xml:space="preserve">Die Wundererbin</t>
        </is>
      </c>
      <c r="D3403" t="inlineStr">
        <is>
          <t xml:space="preserve">6bf5e1c2246e5390cc975b5f81221e40e3afdf4a</t>
        </is>
      </c>
      <c r="E3403" t="inlineStr">
        <is>
          <t xml:space="preserve">Episode 153: Die Gefahr Der Eisenschleier-Region</t>
        </is>
      </c>
      <c r="F3403">
        <v>153</v>
      </c>
      <c r="G3403" t="inlineStr">
        <is>
          <t xml:space="preserve">6:04-6:07</t>
        </is>
      </c>
      <c r="H3403" t="inlineStr">
        <is>
          <t xml:space="preserve">Resolved</t>
        </is>
      </c>
      <c r="I3403" t="inlineStr">
        <is>
          <t xml:space="preserve">Remarks: [Script Error]
Line from script:
"â€žDa sind Sie ja endlich, gnÃ¤dige Frau!"
-----
Note (if required): Address / tone issue. â€œGnÃ¤dige Frauâ€_x009d_ sounds outdated and overly formal, especially if repeated. Suggested: â€œDa sind Sie ja endlich, Miss Aurora!â€_x009d_</t>
        </is>
      </c>
      <c r="J3403" t="inlineStr">
        <is>
          <t xml:space="preserve">VOA</t>
        </is>
      </c>
      <c r="K3403" t="inlineStr">
        <is>
          <t xml:space="preserve">Script Error</t>
        </is>
      </c>
      <c r="L3403" t="inlineStr">
        <is>
          <t xml:space="preserve">Script error</t>
        </is>
      </c>
      <c r="M3403" t="str">
        <f>IFERROR(IF(VLOOKUP(L3403,'Quantification'!$A:$B,2,FALSE)&amp;""="","Unclassified",VLOOKUP(L3403,'Quantification'!$A:$B,2,FALSE)),"Unclassified")</f>
        <v>Major</v>
      </c>
      <c r="N3403" t="inlineStr">
        <is>
          <t xml:space="preserve">con-khera.mirjam@pocketfm.com</t>
        </is>
      </c>
      <c r="O3403" t="inlineStr">
        <is>
          <t xml:space="preserve">Issues found in raw</t>
        </is>
      </c>
      <c r="P3403" t="str">
        <f>IF(OR(O3403="Issues found in master",O3403="Final master"),"Master",IF(OR(O3403="Ready for Master",O3403="Issues found in raw",O3403="Raw under QC",O3403="Issues resolved in raw"),"Raw","-"))</f>
        <v>Raw</v>
      </c>
      <c r="Q3403" s="13">
        <v>46261.15347222222</v>
      </c>
      <c r="R3403" t="inlineStr">
        <is>
          <t xml:space="preserve">2026-08 (Aug)</t>
        </is>
      </c>
      <c r="S3403">
        <f>IF(M3403="Not an error",0,IF(COUNTIFS($A$2:$A3403,$A3403,$D$2:$D3403,$D3403,$M$2:$M3403,"&lt;&gt;Not an error")=1,1,0))</f>
        <v>0</v>
      </c>
      <c r="T3403">
        <f>IF(M3403&lt;&gt;"Major",0,IF(COUNTIFS($A$2:$A3403,$A3403,$D$2:$D3403,$D3403,$M$2:$M3403,"Major")=1,1,0))</f>
        <v>0</v>
      </c>
      <c r="U3403">
        <f>IF(M3403&lt;&gt;"Minor",0,IF(COUNTIFS($A$2:$A3403,$A3403,$D$2:$D3403,$D3403,$M$2:$M3403,"Minor")=1,1,0))</f>
        <v>0</v>
      </c>
    </row>
    <row r="3404">
      <c r="A3404" t="inlineStr">
        <is>
          <t xml:space="preserve">9a175f97e92a638a5697307799ea3b8b8f419aac</t>
        </is>
      </c>
      <c r="B3404" t="inlineStr">
        <is>
          <t xml:space="preserve">The Miracle Heiress</t>
        </is>
      </c>
      <c r="C3404" t="inlineStr">
        <is>
          <t xml:space="preserve">Die Wundererbin</t>
        </is>
      </c>
      <c r="D3404" t="inlineStr">
        <is>
          <t xml:space="preserve">6bf5e1c2246e5390cc975b5f81221e40e3afdf4a</t>
        </is>
      </c>
      <c r="E3404" t="inlineStr">
        <is>
          <t xml:space="preserve">Episode 153: Die Gefahr Der Eisenschleier-Region</t>
        </is>
      </c>
      <c r="F3404">
        <v>153</v>
      </c>
      <c r="G3404" t="inlineStr">
        <is>
          <t xml:space="preserve">6:07-6:10</t>
        </is>
      </c>
      <c r="H3404" t="inlineStr">
        <is>
          <t xml:space="preserve">Resolved</t>
        </is>
      </c>
      <c r="I3404" t="inlineStr">
        <is>
          <t xml:space="preserve">Remarks: [Script Error]
Line from script:
"Aber warum die plÃ¶tzliche Reise in die Eisenschleier-Region?"
-----
Note (if required): Localization issue. Location names should remain localized in English. Suggested: â€œAber warum die plÃ¶tzliche Reise in die Iron Veil Region?â€_x009d_</t>
        </is>
      </c>
      <c r="J3404" t="inlineStr">
        <is>
          <t xml:space="preserve">VOA</t>
        </is>
      </c>
      <c r="K3404" t="inlineStr">
        <is>
          <t xml:space="preserve">Script Error</t>
        </is>
      </c>
      <c r="L3404" t="inlineStr">
        <is>
          <t xml:space="preserve">Script error</t>
        </is>
      </c>
      <c r="M3404" t="str">
        <f>IFERROR(IF(VLOOKUP(L3404,'Quantification'!$A:$B,2,FALSE)&amp;""="","Unclassified",VLOOKUP(L3404,'Quantification'!$A:$B,2,FALSE)),"Unclassified")</f>
        <v>Major</v>
      </c>
      <c r="N3404" t="inlineStr">
        <is>
          <t xml:space="preserve">con-khera.mirjam@pocketfm.com</t>
        </is>
      </c>
      <c r="O3404" t="inlineStr">
        <is>
          <t xml:space="preserve">Issues found in raw</t>
        </is>
      </c>
      <c r="P3404" t="str">
        <f>IF(OR(O3404="Issues found in master",O3404="Final master"),"Master",IF(OR(O3404="Ready for Master",O3404="Issues found in raw",O3404="Raw under QC",O3404="Issues resolved in raw"),"Raw","-"))</f>
        <v>Raw</v>
      </c>
      <c r="Q3404" s="13">
        <v>46261.15347222222</v>
      </c>
      <c r="R3404" t="inlineStr">
        <is>
          <t xml:space="preserve">2026-08 (Aug)</t>
        </is>
      </c>
      <c r="S3404">
        <f>IF(M3404="Not an error",0,IF(COUNTIFS($A$2:$A3404,$A3404,$D$2:$D3404,$D3404,$M$2:$M3404,"&lt;&gt;Not an error")=1,1,0))</f>
        <v>0</v>
      </c>
      <c r="T3404">
        <f>IF(M3404&lt;&gt;"Major",0,IF(COUNTIFS($A$2:$A3404,$A3404,$D$2:$D3404,$D3404,$M$2:$M3404,"Major")=1,1,0))</f>
        <v>0</v>
      </c>
      <c r="U3404">
        <f>IF(M3404&lt;&gt;"Minor",0,IF(COUNTIFS($A$2:$A3404,$A3404,$D$2:$D3404,$D3404,$M$2:$M3404,"Minor")=1,1,0))</f>
        <v>0</v>
      </c>
    </row>
    <row r="3405">
      <c r="A3405" t="inlineStr">
        <is>
          <t xml:space="preserve">9a175f97e92a638a5697307799ea3b8b8f419aac</t>
        </is>
      </c>
      <c r="B3405" t="inlineStr">
        <is>
          <t xml:space="preserve">The Miracle Heiress</t>
        </is>
      </c>
      <c r="C3405" t="inlineStr">
        <is>
          <t xml:space="preserve">Die Wundererbin</t>
        </is>
      </c>
      <c r="D3405" t="inlineStr">
        <is>
          <t xml:space="preserve">88658259e1e2a33273a1ace2eb3944b146b79c84</t>
        </is>
      </c>
      <c r="E3405" t="inlineStr">
        <is>
          <t xml:space="preserve">Episode 154: Krisenlandung</t>
        </is>
      </c>
      <c r="F3405">
        <v>154</v>
      </c>
      <c r="G3405" t="inlineStr">
        <is>
          <t xml:space="preserve">0:05-0:08</t>
        </is>
      </c>
      <c r="H3405" t="inlineStr">
        <is>
          <t xml:space="preserve">Resolved</t>
        </is>
      </c>
      <c r="I3405" t="inlineStr">
        <is>
          <t xml:space="preserve">Remarks: [Audio Quality]
Line from script:
"Er erinnerte sich an das letzte Mal, als dieser Name gefallen war."
-----
Note (if required): The word â€œalsâ€_x009d_ is skipped / not pronounced in the audio.</t>
        </is>
      </c>
      <c r="J3405" t="inlineStr">
        <is>
          <t xml:space="preserve">VOA</t>
        </is>
      </c>
      <c r="K3405" t="inlineStr">
        <is>
          <t xml:space="preserve">Audio quality</t>
        </is>
      </c>
      <c r="L3405" t="inlineStr">
        <is>
          <t xml:space="preserve">Audio quality</t>
        </is>
      </c>
      <c r="M3405" t="str">
        <f>IFERROR(IF(VLOOKUP(L3405,'Quantification'!$A:$B,2,FALSE)&amp;""="","Unclassified",VLOOKUP(L3405,'Quantification'!$A:$B,2,FALSE)),"Unclassified")</f>
        <v>Major</v>
      </c>
      <c r="N3405" t="inlineStr">
        <is>
          <t xml:space="preserve">con-khera.mirjam@pocketfm.com</t>
        </is>
      </c>
      <c r="O3405" t="inlineStr">
        <is>
          <t xml:space="preserve">Issues found in raw</t>
        </is>
      </c>
      <c r="P3405" t="str">
        <f>IF(OR(O3405="Issues found in master",O3405="Final master"),"Master",IF(OR(O3405="Ready for Master",O3405="Issues found in raw",O3405="Raw under QC",O3405="Issues resolved in raw"),"Raw","-"))</f>
        <v>Raw</v>
      </c>
      <c r="Q3405" s="13">
        <v>46261.15347222222</v>
      </c>
      <c r="R3405" t="inlineStr">
        <is>
          <t xml:space="preserve">2026-08 (Aug)</t>
        </is>
      </c>
      <c r="S3405">
        <f>IF(M3405="Not an error",0,IF(COUNTIFS($A$2:$A3405,$A3405,$D$2:$D3405,$D3405,$M$2:$M3405,"&lt;&gt;Not an error")=1,1,0))</f>
        <v>1</v>
      </c>
      <c r="T3405">
        <f>IF(M3405&lt;&gt;"Major",0,IF(COUNTIFS($A$2:$A3405,$A3405,$D$2:$D3405,$D3405,$M$2:$M3405,"Major")=1,1,0))</f>
        <v>1</v>
      </c>
      <c r="U3405">
        <f>IF(M3405&lt;&gt;"Minor",0,IF(COUNTIFS($A$2:$A3405,$A3405,$D$2:$D3405,$D3405,$M$2:$M3405,"Minor")=1,1,0))</f>
        <v>0</v>
      </c>
    </row>
    <row r="3406">
      <c r="A3406" t="inlineStr">
        <is>
          <t xml:space="preserve">9a175f97e92a638a5697307799ea3b8b8f419aac</t>
        </is>
      </c>
      <c r="B3406" t="inlineStr">
        <is>
          <t xml:space="preserve">The Miracle Heiress</t>
        </is>
      </c>
      <c r="C3406" t="inlineStr">
        <is>
          <t xml:space="preserve">Die Wundererbin</t>
        </is>
      </c>
      <c r="D3406" t="inlineStr">
        <is>
          <t xml:space="preserve">88658259e1e2a33273a1ace2eb3944b146b79c84</t>
        </is>
      </c>
      <c r="E3406" t="inlineStr">
        <is>
          <t xml:space="preserve">Episode 154: Krisenlandung</t>
        </is>
      </c>
      <c r="F3406">
        <v>154</v>
      </c>
      <c r="G3406" t="inlineStr">
        <is>
          <t xml:space="preserve">0:08-0:12</t>
        </is>
      </c>
      <c r="H3406" t="inlineStr">
        <is>
          <t xml:space="preserve">Resolved</t>
        </is>
      </c>
      <c r="I3406" t="inlineStr">
        <is>
          <t xml:space="preserve">Remarks: [Script Error]
Line from script:
"â€žGnÃ¤dige Frau, wessen Leben retten Sie dieses Mal?â€œ"
-----
Note (if required): Address / tone issue. â€œGnÃ¤dige Frauâ€_x009d_ sounds outdated and overly formal, especially if repeated. Suggested: â€œMiss Aurora, wessen Leben retten Sie dieses Mal?â€_x009d_</t>
        </is>
      </c>
      <c r="J3406" t="inlineStr">
        <is>
          <t xml:space="preserve">VOA</t>
        </is>
      </c>
      <c r="K3406" t="inlineStr">
        <is>
          <t xml:space="preserve">Script Error</t>
        </is>
      </c>
      <c r="L3406" t="inlineStr">
        <is>
          <t xml:space="preserve">Script error</t>
        </is>
      </c>
      <c r="M3406" t="str">
        <f>IFERROR(IF(VLOOKUP(L3406,'Quantification'!$A:$B,2,FALSE)&amp;""="","Unclassified",VLOOKUP(L3406,'Quantification'!$A:$B,2,FALSE)),"Unclassified")</f>
        <v>Major</v>
      </c>
      <c r="N3406" t="inlineStr">
        <is>
          <t xml:space="preserve">con-khera.mirjam@pocketfm.com</t>
        </is>
      </c>
      <c r="O3406" t="inlineStr">
        <is>
          <t xml:space="preserve">Issues found in raw</t>
        </is>
      </c>
      <c r="P3406" t="str">
        <f>IF(OR(O3406="Issues found in master",O3406="Final master"),"Master",IF(OR(O3406="Ready for Master",O3406="Issues found in raw",O3406="Raw under QC",O3406="Issues resolved in raw"),"Raw","-"))</f>
        <v>Raw</v>
      </c>
      <c r="Q3406" s="13">
        <v>46261.15347222222</v>
      </c>
      <c r="R3406" t="inlineStr">
        <is>
          <t xml:space="preserve">2026-08 (Aug)</t>
        </is>
      </c>
      <c r="S3406">
        <f>IF(M3406="Not an error",0,IF(COUNTIFS($A$2:$A3406,$A3406,$D$2:$D3406,$D3406,$M$2:$M3406,"&lt;&gt;Not an error")=1,1,0))</f>
        <v>0</v>
      </c>
      <c r="T3406">
        <f>IF(M3406&lt;&gt;"Major",0,IF(COUNTIFS($A$2:$A3406,$A3406,$D$2:$D3406,$D3406,$M$2:$M3406,"Major")=1,1,0))</f>
        <v>0</v>
      </c>
      <c r="U3406">
        <f>IF(M3406&lt;&gt;"Minor",0,IF(COUNTIFS($A$2:$A3406,$A3406,$D$2:$D3406,$D3406,$M$2:$M3406,"Minor")=1,1,0))</f>
        <v>0</v>
      </c>
    </row>
    <row r="3407">
      <c r="A3407" t="inlineStr">
        <is>
          <t xml:space="preserve">9a175f97e92a638a5697307799ea3b8b8f419aac</t>
        </is>
      </c>
      <c r="B3407" t="inlineStr">
        <is>
          <t xml:space="preserve">The Miracle Heiress</t>
        </is>
      </c>
      <c r="C3407" t="inlineStr">
        <is>
          <t xml:space="preserve">Die Wundererbin</t>
        </is>
      </c>
      <c r="D3407" t="inlineStr">
        <is>
          <t xml:space="preserve">88658259e1e2a33273a1ace2eb3944b146b79c84</t>
        </is>
      </c>
      <c r="E3407" t="inlineStr">
        <is>
          <t xml:space="preserve">Episode 154: Krisenlandung</t>
        </is>
      </c>
      <c r="F3407">
        <v>154</v>
      </c>
      <c r="G3407" t="inlineStr">
        <is>
          <t xml:space="preserve">1:00-1:10</t>
        </is>
      </c>
      <c r="H3407" t="inlineStr">
        <is>
          <t xml:space="preserve">Resolved</t>
        </is>
      </c>
      <c r="I3407" t="inlineStr">
        <is>
          <t xml:space="preserve">Remarks: [Script Error]
Line from script:
"Der Umgang mit ihrer Chefin war schon an einem guten Tag gefÃ¤hrlich genug; das hier machte alles nur zehnmal komplizierter."
-----
Note (if required): Clarity issue. â€œThisâ€_x009d_ is too vague here. It should clarify that Aurora is taking a dangerous unpaid job for Damienâ€™s grandmother, which suggests a personal motive and makes the situation more complicated. Suggested: â€œDer Umgang mit ihrer Chefin war schon an einem guten Tag gefÃ¤hrlich genug; dass sie ausgerechnet fÃ¼r Damiens GroÃŸmutter einen gefÃ¤hrlichen Auftrag ohne Bezahlung annahm, machte alles nur noch komplizierter.â€_x009d_</t>
        </is>
      </c>
      <c r="J3407" t="inlineStr">
        <is>
          <t xml:space="preserve">VOA</t>
        </is>
      </c>
      <c r="K3407" t="inlineStr">
        <is>
          <t xml:space="preserve">Script Error</t>
        </is>
      </c>
      <c r="L3407" t="inlineStr">
        <is>
          <t xml:space="preserve">Script error</t>
        </is>
      </c>
      <c r="M3407" t="str">
        <f>IFERROR(IF(VLOOKUP(L3407,'Quantification'!$A:$B,2,FALSE)&amp;""="","Unclassified",VLOOKUP(L3407,'Quantification'!$A:$B,2,FALSE)),"Unclassified")</f>
        <v>Major</v>
      </c>
      <c r="N3407" t="inlineStr">
        <is>
          <t xml:space="preserve">con-khera.mirjam@pocketfm.com</t>
        </is>
      </c>
      <c r="O3407" t="inlineStr">
        <is>
          <t xml:space="preserve">Issues found in raw</t>
        </is>
      </c>
      <c r="P3407" t="str">
        <f>IF(OR(O3407="Issues found in master",O3407="Final master"),"Master",IF(OR(O3407="Ready for Master",O3407="Issues found in raw",O3407="Raw under QC",O3407="Issues resolved in raw"),"Raw","-"))</f>
        <v>Raw</v>
      </c>
      <c r="Q3407" s="13">
        <v>46261.15347222222</v>
      </c>
      <c r="R3407" t="inlineStr">
        <is>
          <t xml:space="preserve">2026-08 (Aug)</t>
        </is>
      </c>
      <c r="S3407">
        <f>IF(M3407="Not an error",0,IF(COUNTIFS($A$2:$A3407,$A3407,$D$2:$D3407,$D3407,$M$2:$M3407,"&lt;&gt;Not an error")=1,1,0))</f>
        <v>0</v>
      </c>
      <c r="T3407">
        <f>IF(M3407&lt;&gt;"Major",0,IF(COUNTIFS($A$2:$A3407,$A3407,$D$2:$D3407,$D3407,$M$2:$M3407,"Major")=1,1,0))</f>
        <v>0</v>
      </c>
      <c r="U3407">
        <f>IF(M3407&lt;&gt;"Minor",0,IF(COUNTIFS($A$2:$A3407,$A3407,$D$2:$D3407,$D3407,$M$2:$M3407,"Minor")=1,1,0))</f>
        <v>0</v>
      </c>
    </row>
    <row r="3408">
      <c r="A3408" t="inlineStr">
        <is>
          <t xml:space="preserve">9a175f97e92a638a5697307799ea3b8b8f419aac</t>
        </is>
      </c>
      <c r="B3408" t="inlineStr">
        <is>
          <t xml:space="preserve">The Miracle Heiress</t>
        </is>
      </c>
      <c r="C3408" t="inlineStr">
        <is>
          <t xml:space="preserve">Die Wundererbin</t>
        </is>
      </c>
      <c r="D3408" t="inlineStr">
        <is>
          <t xml:space="preserve">88658259e1e2a33273a1ace2eb3944b146b79c84</t>
        </is>
      </c>
      <c r="E3408" t="inlineStr">
        <is>
          <t xml:space="preserve">Episode 154: Krisenlandung</t>
        </is>
      </c>
      <c r="F3408">
        <v>154</v>
      </c>
      <c r="G3408" t="inlineStr">
        <is>
          <t xml:space="preserve">1:25-1:31</t>
        </is>
      </c>
      <c r="H3408" t="inlineStr">
        <is>
          <t xml:space="preserve">Resolved</t>
        </is>
      </c>
      <c r="I3408" t="inlineStr">
        <is>
          <t xml:space="preserve">Remarks: [Script Error]
Line from script:
"â€žGnÃ¤dige Frau, wir haben ein Problem am Bodenâ€œ, informierte Ethan sie."
-----
Note (if required): Address / tone issue. â€œGnÃ¤dige Frauâ€_x009d_ sounds outdated and overly formal, especially if repeated. Suggested: â€œMiss Aurora, wir haben ein Problem am Boden.â€_x009d_</t>
        </is>
      </c>
      <c r="J3408" t="inlineStr">
        <is>
          <t xml:space="preserve">VOA</t>
        </is>
      </c>
      <c r="K3408" t="inlineStr">
        <is>
          <t xml:space="preserve">Script Error</t>
        </is>
      </c>
      <c r="L3408" t="inlineStr">
        <is>
          <t xml:space="preserve">Script error</t>
        </is>
      </c>
      <c r="M3408" t="str">
        <f>IFERROR(IF(VLOOKUP(L3408,'Quantification'!$A:$B,2,FALSE)&amp;""="","Unclassified",VLOOKUP(L3408,'Quantification'!$A:$B,2,FALSE)),"Unclassified")</f>
        <v>Major</v>
      </c>
      <c r="N3408" t="inlineStr">
        <is>
          <t xml:space="preserve">con-khera.mirjam@pocketfm.com</t>
        </is>
      </c>
      <c r="O3408" t="inlineStr">
        <is>
          <t xml:space="preserve">Issues found in raw</t>
        </is>
      </c>
      <c r="P3408" t="str">
        <f>IF(OR(O3408="Issues found in master",O3408="Final master"),"Master",IF(OR(O3408="Ready for Master",O3408="Issues found in raw",O3408="Raw under QC",O3408="Issues resolved in raw"),"Raw","-"))</f>
        <v>Raw</v>
      </c>
      <c r="Q3408" s="13">
        <v>46261.15347222222</v>
      </c>
      <c r="R3408" t="inlineStr">
        <is>
          <t xml:space="preserve">2026-08 (Aug)</t>
        </is>
      </c>
      <c r="S3408">
        <f>IF(M3408="Not an error",0,IF(COUNTIFS($A$2:$A3408,$A3408,$D$2:$D3408,$D3408,$M$2:$M3408,"&lt;&gt;Not an error")=1,1,0))</f>
        <v>0</v>
      </c>
      <c r="T3408">
        <f>IF(M3408&lt;&gt;"Major",0,IF(COUNTIFS($A$2:$A3408,$A3408,$D$2:$D3408,$D3408,$M$2:$M3408,"Major")=1,1,0))</f>
        <v>0</v>
      </c>
      <c r="U3408">
        <f>IF(M3408&lt;&gt;"Minor",0,IF(COUNTIFS($A$2:$A3408,$A3408,$D$2:$D3408,$D3408,$M$2:$M3408,"Minor")=1,1,0))</f>
        <v>0</v>
      </c>
    </row>
    <row r="3409">
      <c r="A3409" t="inlineStr">
        <is>
          <t xml:space="preserve">9a175f97e92a638a5697307799ea3b8b8f419aac</t>
        </is>
      </c>
      <c r="B3409" t="inlineStr">
        <is>
          <t xml:space="preserve">The Miracle Heiress</t>
        </is>
      </c>
      <c r="C3409" t="inlineStr">
        <is>
          <t xml:space="preserve">Die Wundererbin</t>
        </is>
      </c>
      <c r="D3409" t="inlineStr">
        <is>
          <t xml:space="preserve">88658259e1e2a33273a1ace2eb3944b146b79c84</t>
        </is>
      </c>
      <c r="E3409" t="inlineStr">
        <is>
          <t xml:space="preserve">Episode 154: Krisenlandung</t>
        </is>
      </c>
      <c r="F3409">
        <v>154</v>
      </c>
      <c r="G3409" t="inlineStr">
        <is>
          <t xml:space="preserve">1:41-1:47</t>
        </is>
      </c>
      <c r="H3409" t="inlineStr">
        <is>
          <t xml:space="preserve">Resolved</t>
        </is>
      </c>
      <c r="I3409" t="inlineStr">
        <is>
          <t xml:space="preserve">Remarks: [Audio Quality]
Line from script:
"Es stammt aus einem Forschungsinstitut in der Region, und es gibt kein bekanntes Heilmittel."
-----
Note (if required): â€œHeilmittelâ€_x009d_ is pronounced incorrectly in the audio.</t>
        </is>
      </c>
      <c r="J3409" t="inlineStr">
        <is>
          <t xml:space="preserve">VOA</t>
        </is>
      </c>
      <c r="K3409" t="inlineStr">
        <is>
          <t xml:space="preserve">Audio quality</t>
        </is>
      </c>
      <c r="L3409" t="inlineStr">
        <is>
          <t xml:space="preserve">Audio quality</t>
        </is>
      </c>
      <c r="M3409" t="str">
        <f>IFERROR(IF(VLOOKUP(L3409,'Quantification'!$A:$B,2,FALSE)&amp;""="","Unclassified",VLOOKUP(L3409,'Quantification'!$A:$B,2,FALSE)),"Unclassified")</f>
        <v>Major</v>
      </c>
      <c r="N3409" t="inlineStr">
        <is>
          <t xml:space="preserve">con-khera.mirjam@pocketfm.com</t>
        </is>
      </c>
      <c r="O3409" t="inlineStr">
        <is>
          <t xml:space="preserve">Issues found in raw</t>
        </is>
      </c>
      <c r="P3409" t="str">
        <f>IF(OR(O3409="Issues found in master",O3409="Final master"),"Master",IF(OR(O3409="Ready for Master",O3409="Issues found in raw",O3409="Raw under QC",O3409="Issues resolved in raw"),"Raw","-"))</f>
        <v>Raw</v>
      </c>
      <c r="Q3409" s="13">
        <v>46261.15347222222</v>
      </c>
      <c r="R3409" t="inlineStr">
        <is>
          <t xml:space="preserve">2026-08 (Aug)</t>
        </is>
      </c>
      <c r="S3409">
        <f>IF(M3409="Not an error",0,IF(COUNTIFS($A$2:$A3409,$A3409,$D$2:$D3409,$D3409,$M$2:$M3409,"&lt;&gt;Not an error")=1,1,0))</f>
        <v>0</v>
      </c>
      <c r="T3409">
        <f>IF(M3409&lt;&gt;"Major",0,IF(COUNTIFS($A$2:$A3409,$A3409,$D$2:$D3409,$D3409,$M$2:$M3409,"Major")=1,1,0))</f>
        <v>0</v>
      </c>
      <c r="U3409">
        <f>IF(M3409&lt;&gt;"Minor",0,IF(COUNTIFS($A$2:$A3409,$A3409,$D$2:$D3409,$D3409,$M$2:$M3409,"Minor")=1,1,0))</f>
        <v>0</v>
      </c>
    </row>
    <row r="3410">
      <c r="A3410" t="inlineStr">
        <is>
          <t xml:space="preserve">9a175f97e92a638a5697307799ea3b8b8f419aac</t>
        </is>
      </c>
      <c r="B3410" t="inlineStr">
        <is>
          <t xml:space="preserve">The Miracle Heiress</t>
        </is>
      </c>
      <c r="C3410" t="inlineStr">
        <is>
          <t xml:space="preserve">Die Wundererbin</t>
        </is>
      </c>
      <c r="D3410" t="inlineStr">
        <is>
          <t xml:space="preserve">88658259e1e2a33273a1ace2eb3944b146b79c84</t>
        </is>
      </c>
      <c r="E3410" t="inlineStr">
        <is>
          <t xml:space="preserve">Episode 154: Krisenlandung</t>
        </is>
      </c>
      <c r="F3410">
        <v>154</v>
      </c>
      <c r="G3410" t="inlineStr">
        <is>
          <t xml:space="preserve">2:25-2:29</t>
        </is>
      </c>
      <c r="H3410" t="inlineStr">
        <is>
          <t xml:space="preserve">Resolved</t>
        </is>
      </c>
      <c r="I3410" t="inlineStr">
        <is>
          <t xml:space="preserve">Remarks: [Script Error]
Line from script:
"In diesem Moment drang ihr Jet in den Luftraum der Eisenschleier-Region ein."
-----
Note (if required): Localization issue. Location names should remain localized in English. Suggested: â€œIn diesem Moment drang ihr Jet in den Luftraum der Iron Veil Region ein.â€_x009d_</t>
        </is>
      </c>
      <c r="J3410" t="inlineStr">
        <is>
          <t xml:space="preserve">VOA</t>
        </is>
      </c>
      <c r="K3410" t="inlineStr">
        <is>
          <t xml:space="preserve">Modulation</t>
        </is>
      </c>
      <c r="L3410" t="inlineStr">
        <is>
          <t xml:space="preserve">Modulation</t>
        </is>
      </c>
      <c r="M3410" t="str">
        <f>IFERROR(IF(VLOOKUP(L3410,'Quantification'!$A:$B,2,FALSE)&amp;""="","Unclassified",VLOOKUP(L3410,'Quantification'!$A:$B,2,FALSE)),"Unclassified")</f>
        <v>Minor</v>
      </c>
      <c r="N3410" t="inlineStr">
        <is>
          <t xml:space="preserve">con-khera.mirjam@pocketfm.com</t>
        </is>
      </c>
      <c r="O3410" t="inlineStr">
        <is>
          <t xml:space="preserve">Issues found in raw</t>
        </is>
      </c>
      <c r="P3410" t="str">
        <f>IF(OR(O3410="Issues found in master",O3410="Final master"),"Master",IF(OR(O3410="Ready for Master",O3410="Issues found in raw",O3410="Raw under QC",O3410="Issues resolved in raw"),"Raw","-"))</f>
        <v>Raw</v>
      </c>
      <c r="Q3410" s="13">
        <v>46261.15347222222</v>
      </c>
      <c r="R3410" t="inlineStr">
        <is>
          <t xml:space="preserve">2026-08 (Aug)</t>
        </is>
      </c>
      <c r="S3410">
        <f>IF(M3410="Not an error",0,IF(COUNTIFS($A$2:$A3410,$A3410,$D$2:$D3410,$D3410,$M$2:$M3410,"&lt;&gt;Not an error")=1,1,0))</f>
        <v>0</v>
      </c>
      <c r="T3410">
        <f>IF(M3410&lt;&gt;"Major",0,IF(COUNTIFS($A$2:$A3410,$A3410,$D$2:$D3410,$D3410,$M$2:$M3410,"Major")=1,1,0))</f>
        <v>0</v>
      </c>
      <c r="U3410">
        <f>IF(M3410&lt;&gt;"Minor",0,IF(COUNTIFS($A$2:$A3410,$A3410,$D$2:$D3410,$D3410,$M$2:$M3410,"Minor")=1,1,0))</f>
        <v>1</v>
      </c>
    </row>
    <row r="3411">
      <c r="A3411" t="inlineStr">
        <is>
          <t xml:space="preserve">9a175f97e92a638a5697307799ea3b8b8f419aac</t>
        </is>
      </c>
      <c r="B3411" t="inlineStr">
        <is>
          <t xml:space="preserve">The Miracle Heiress</t>
        </is>
      </c>
      <c r="C3411" t="inlineStr">
        <is>
          <t xml:space="preserve">Die Wundererbin</t>
        </is>
      </c>
      <c r="D3411" t="inlineStr">
        <is>
          <t xml:space="preserve">88658259e1e2a33273a1ace2eb3944b146b79c84</t>
        </is>
      </c>
      <c r="E3411" t="inlineStr">
        <is>
          <t xml:space="preserve">Episode 154: Krisenlandung</t>
        </is>
      </c>
      <c r="F3411">
        <v>154</v>
      </c>
      <c r="G3411" t="inlineStr">
        <is>
          <t xml:space="preserve">3:02-3:08</t>
        </is>
      </c>
      <c r="H3411" t="inlineStr">
        <is>
          <t xml:space="preserve">Resolved</t>
        </is>
      </c>
      <c r="I3411" t="inlineStr">
        <is>
          <t xml:space="preserve">Remarks: [Script Error]
Line from script:
"â€žWer ist uns in letzter Zeit auf die FÃ¼ÃŸe getreten?â€œ, fragte Aurora mit gefÃ¤hrlich ruhiger Stimme."
-----
Note (if required): Wording / logic issue. Since Aurora and her team are currently being attacked, â€œauf die FÃ¼ÃŸe getretenâ€_x009d_ sounds slightly off. Suggested: â€œWem sind wir in letzter Zeit auf die FÃ¼ÃŸe getreten?â€_x009d_</t>
        </is>
      </c>
      <c r="J3411" t="inlineStr">
        <is>
          <t xml:space="preserve">VOA</t>
        </is>
      </c>
      <c r="K3411" t="inlineStr">
        <is>
          <t xml:space="preserve">Script Error</t>
        </is>
      </c>
      <c r="L3411" t="inlineStr">
        <is>
          <t xml:space="preserve">Script error</t>
        </is>
      </c>
      <c r="M3411" t="str">
        <f>IFERROR(IF(VLOOKUP(L3411,'Quantification'!$A:$B,2,FALSE)&amp;""="","Unclassified",VLOOKUP(L3411,'Quantification'!$A:$B,2,FALSE)),"Unclassified")</f>
        <v>Major</v>
      </c>
      <c r="N3411" t="inlineStr">
        <is>
          <t xml:space="preserve">con-khera.mirjam@pocketfm.com</t>
        </is>
      </c>
      <c r="O3411" t="inlineStr">
        <is>
          <t xml:space="preserve">Issues found in raw</t>
        </is>
      </c>
      <c r="P3411" t="str">
        <f>IF(OR(O3411="Issues found in master",O3411="Final master"),"Master",IF(OR(O3411="Ready for Master",O3411="Issues found in raw",O3411="Raw under QC",O3411="Issues resolved in raw"),"Raw","-"))</f>
        <v>Raw</v>
      </c>
      <c r="Q3411" s="13">
        <v>46261.15347222222</v>
      </c>
      <c r="R3411" t="inlineStr">
        <is>
          <t xml:space="preserve">2026-08 (Aug)</t>
        </is>
      </c>
      <c r="S3411">
        <f>IF(M3411="Not an error",0,IF(COUNTIFS($A$2:$A3411,$A3411,$D$2:$D3411,$D3411,$M$2:$M3411,"&lt;&gt;Not an error")=1,1,0))</f>
        <v>0</v>
      </c>
      <c r="T3411">
        <f>IF(M3411&lt;&gt;"Major",0,IF(COUNTIFS($A$2:$A3411,$A3411,$D$2:$D3411,$D3411,$M$2:$M3411,"Major")=1,1,0))</f>
        <v>0</v>
      </c>
      <c r="U3411">
        <f>IF(M3411&lt;&gt;"Minor",0,IF(COUNTIFS($A$2:$A3411,$A3411,$D$2:$D3411,$D3411,$M$2:$M3411,"Minor")=1,1,0))</f>
        <v>0</v>
      </c>
    </row>
    <row r="3412">
      <c r="A3412" t="inlineStr">
        <is>
          <t xml:space="preserve">9a175f97e92a638a5697307799ea3b8b8f419aac</t>
        </is>
      </c>
      <c r="B3412" t="inlineStr">
        <is>
          <t xml:space="preserve">The Miracle Heiress</t>
        </is>
      </c>
      <c r="C3412" t="inlineStr">
        <is>
          <t xml:space="preserve">Die Wundererbin</t>
        </is>
      </c>
      <c r="D3412" t="inlineStr">
        <is>
          <t xml:space="preserve">88658259e1e2a33273a1ace2eb3944b146b79c84</t>
        </is>
      </c>
      <c r="E3412" t="inlineStr">
        <is>
          <t xml:space="preserve">Episode 154: Krisenlandung</t>
        </is>
      </c>
      <c r="F3412">
        <v>154</v>
      </c>
      <c r="G3412" t="inlineStr">
        <is>
          <t xml:space="preserve">3:08-3:12</t>
        </is>
      </c>
      <c r="H3412" t="inlineStr">
        <is>
          <t xml:space="preserve">Resolved</t>
        </is>
      </c>
      <c r="I3412" t="inlineStr">
        <is>
          <t xml:space="preserve">Remarks: [Script Error]
Line from script:
"Sie hatte bereits bei ihrer Ankunft mit Schwierigkeiten gerechnet."
-----
Note (if required): Clarity / timing issue. They have not arrived yet, so â€œbei ihrer Ankunftâ€_x009d_ sounds slightly inaccurate. Suggested: â€œSie hatte bereits damit gerechnet, dass es Schwierigkeiten geben wÃ¼rde, sobald sie ankamen.â€_x009d_</t>
        </is>
      </c>
      <c r="J3412" t="inlineStr">
        <is>
          <t xml:space="preserve">VOA</t>
        </is>
      </c>
      <c r="K3412" t="inlineStr">
        <is>
          <t xml:space="preserve">Script Error</t>
        </is>
      </c>
      <c r="L3412" t="inlineStr">
        <is>
          <t xml:space="preserve">Script error</t>
        </is>
      </c>
      <c r="M3412" t="str">
        <f>IFERROR(IF(VLOOKUP(L3412,'Quantification'!$A:$B,2,FALSE)&amp;""="","Unclassified",VLOOKUP(L3412,'Quantification'!$A:$B,2,FALSE)),"Unclassified")</f>
        <v>Major</v>
      </c>
      <c r="N3412" t="inlineStr">
        <is>
          <t xml:space="preserve">con-khera.mirjam@pocketfm.com</t>
        </is>
      </c>
      <c r="O3412" t="inlineStr">
        <is>
          <t xml:space="preserve">Issues found in raw</t>
        </is>
      </c>
      <c r="P3412" t="str">
        <f>IF(OR(O3412="Issues found in master",O3412="Final master"),"Master",IF(OR(O3412="Ready for Master",O3412="Issues found in raw",O3412="Raw under QC",O3412="Issues resolved in raw"),"Raw","-"))</f>
        <v>Raw</v>
      </c>
      <c r="Q3412" s="13">
        <v>46261.15347222222</v>
      </c>
      <c r="R3412" t="inlineStr">
        <is>
          <t xml:space="preserve">2026-08 (Aug)</t>
        </is>
      </c>
      <c r="S3412">
        <f>IF(M3412="Not an error",0,IF(COUNTIFS($A$2:$A3412,$A3412,$D$2:$D3412,$D3412,$M$2:$M3412,"&lt;&gt;Not an error")=1,1,0))</f>
        <v>0</v>
      </c>
      <c r="T3412">
        <f>IF(M3412&lt;&gt;"Major",0,IF(COUNTIFS($A$2:$A3412,$A3412,$D$2:$D3412,$D3412,$M$2:$M3412,"Major")=1,1,0))</f>
        <v>0</v>
      </c>
      <c r="U3412">
        <f>IF(M3412&lt;&gt;"Minor",0,IF(COUNTIFS($A$2:$A3412,$A3412,$D$2:$D3412,$D3412,$M$2:$M3412,"Minor")=1,1,0))</f>
        <v>0</v>
      </c>
    </row>
    <row r="3413">
      <c r="A3413" t="inlineStr">
        <is>
          <t xml:space="preserve">9a175f97e92a638a5697307799ea3b8b8f419aac</t>
        </is>
      </c>
      <c r="B3413" t="inlineStr">
        <is>
          <t xml:space="preserve">The Miracle Heiress</t>
        </is>
      </c>
      <c r="C3413" t="inlineStr">
        <is>
          <t xml:space="preserve">Die Wundererbin</t>
        </is>
      </c>
      <c r="D3413" t="inlineStr">
        <is>
          <t xml:space="preserve">88658259e1e2a33273a1ace2eb3944b146b79c84</t>
        </is>
      </c>
      <c r="E3413" t="inlineStr">
        <is>
          <t xml:space="preserve">Episode 154: Krisenlandung</t>
        </is>
      </c>
      <c r="F3413">
        <v>154</v>
      </c>
      <c r="G3413" t="inlineStr">
        <is>
          <t xml:space="preserve">3:12-3:18</t>
        </is>
      </c>
      <c r="H3413" t="inlineStr">
        <is>
          <t xml:space="preserve">Resolved</t>
        </is>
      </c>
      <c r="I3413" t="inlineStr">
        <is>
          <t xml:space="preserve">Remarks: [Script Error]
Line from script:
"â€žGnÃ¤dige Frau, es gibt eine neue Gruppe namens Wolfsrudel-Crewâ€œ, berichtete Ethan."
-----
Note (if required): Address / localization issue. â€œGnÃ¤dige Frauâ€_x009d_ sounds outdated and overly formal, and the group name should remain localized in English. Suggested: â€œMiss Aurora, es gibt eine neue Gruppe namens Wolf Pack Crew.â€_x009d_</t>
        </is>
      </c>
      <c r="J3413" t="inlineStr">
        <is>
          <t xml:space="preserve">VOA</t>
        </is>
      </c>
      <c r="K3413" t="inlineStr">
        <is>
          <t xml:space="preserve">Script Error</t>
        </is>
      </c>
      <c r="L3413" t="inlineStr">
        <is>
          <t xml:space="preserve">Script error</t>
        </is>
      </c>
      <c r="M3413" t="str">
        <f>IFERROR(IF(VLOOKUP(L3413,'Quantification'!$A:$B,2,FALSE)&amp;""="","Unclassified",VLOOKUP(L3413,'Quantification'!$A:$B,2,FALSE)),"Unclassified")</f>
        <v>Major</v>
      </c>
      <c r="N3413" t="inlineStr">
        <is>
          <t xml:space="preserve">con-khera.mirjam@pocketfm.com</t>
        </is>
      </c>
      <c r="O3413" t="inlineStr">
        <is>
          <t xml:space="preserve">Issues found in raw</t>
        </is>
      </c>
      <c r="P3413" t="str">
        <f>IF(OR(O3413="Issues found in master",O3413="Final master"),"Master",IF(OR(O3413="Ready for Master",O3413="Issues found in raw",O3413="Raw under QC",O3413="Issues resolved in raw"),"Raw","-"))</f>
        <v>Raw</v>
      </c>
      <c r="Q3413" s="13">
        <v>46261.15347222222</v>
      </c>
      <c r="R3413" t="inlineStr">
        <is>
          <t xml:space="preserve">2026-08 (Aug)</t>
        </is>
      </c>
      <c r="S3413">
        <f>IF(M3413="Not an error",0,IF(COUNTIFS($A$2:$A3413,$A3413,$D$2:$D3413,$D3413,$M$2:$M3413,"&lt;&gt;Not an error")=1,1,0))</f>
        <v>0</v>
      </c>
      <c r="T3413">
        <f>IF(M3413&lt;&gt;"Major",0,IF(COUNTIFS($A$2:$A3413,$A3413,$D$2:$D3413,$D3413,$M$2:$M3413,"Major")=1,1,0))</f>
        <v>0</v>
      </c>
      <c r="U3413">
        <f>IF(M3413&lt;&gt;"Minor",0,IF(COUNTIFS($A$2:$A3413,$A3413,$D$2:$D3413,$D3413,$M$2:$M3413,"Minor")=1,1,0))</f>
        <v>0</v>
      </c>
    </row>
    <row r="3414">
      <c r="A3414" t="inlineStr">
        <is>
          <t xml:space="preserve">9a175f97e92a638a5697307799ea3b8b8f419aac</t>
        </is>
      </c>
      <c r="B3414" t="inlineStr">
        <is>
          <t xml:space="preserve">The Miracle Heiress</t>
        </is>
      </c>
      <c r="C3414" t="inlineStr">
        <is>
          <t xml:space="preserve">Die Wundererbin</t>
        </is>
      </c>
      <c r="D3414" t="inlineStr">
        <is>
          <t xml:space="preserve">88658259e1e2a33273a1ace2eb3944b146b79c84</t>
        </is>
      </c>
      <c r="E3414" t="inlineStr">
        <is>
          <t xml:space="preserve">Episode 154: Krisenlandung</t>
        </is>
      </c>
      <c r="F3414">
        <v>154</v>
      </c>
      <c r="G3414" t="inlineStr">
        <is>
          <t xml:space="preserve">4:20-4:25</t>
        </is>
      </c>
      <c r="H3414" t="inlineStr">
        <is>
          <t xml:space="preserve">Resolved</t>
        </is>
      </c>
      <c r="I3414" t="inlineStr">
        <is>
          <t xml:space="preserve">Remarks: [Script Error]
Line from script:
"Die gesamte Eisenschleier-Region wurde erneut in Angst und Schrecken versetzt."
-----
Note (if required): Localization issue. Location names should remain localized in English. Suggested: â€œDie gesamte Iron Veil Region wurde erneut in Angst und Schrecken versetzt.â€_x009d_</t>
        </is>
      </c>
      <c r="J3414" t="inlineStr">
        <is>
          <t xml:space="preserve">VOA</t>
        </is>
      </c>
      <c r="K3414" t="inlineStr">
        <is>
          <t xml:space="preserve">Script Error</t>
        </is>
      </c>
      <c r="L3414" t="inlineStr">
        <is>
          <t xml:space="preserve">Script error</t>
        </is>
      </c>
      <c r="M3414" t="str">
        <f>IFERROR(IF(VLOOKUP(L3414,'Quantification'!$A:$B,2,FALSE)&amp;""="","Unclassified",VLOOKUP(L3414,'Quantification'!$A:$B,2,FALSE)),"Unclassified")</f>
        <v>Major</v>
      </c>
      <c r="N3414" t="inlineStr">
        <is>
          <t xml:space="preserve">con-khera.mirjam@pocketfm.com</t>
        </is>
      </c>
      <c r="O3414" t="inlineStr">
        <is>
          <t xml:space="preserve">Issues found in raw</t>
        </is>
      </c>
      <c r="P3414" t="str">
        <f>IF(OR(O3414="Issues found in master",O3414="Final master"),"Master",IF(OR(O3414="Ready for Master",O3414="Issues found in raw",O3414="Raw under QC",O3414="Issues resolved in raw"),"Raw","-"))</f>
        <v>Raw</v>
      </c>
      <c r="Q3414" s="13">
        <v>46261.15347222222</v>
      </c>
      <c r="R3414" t="inlineStr">
        <is>
          <t xml:space="preserve">2026-08 (Aug)</t>
        </is>
      </c>
      <c r="S3414">
        <f>IF(M3414="Not an error",0,IF(COUNTIFS($A$2:$A3414,$A3414,$D$2:$D3414,$D3414,$M$2:$M3414,"&lt;&gt;Not an error")=1,1,0))</f>
        <v>0</v>
      </c>
      <c r="T3414">
        <f>IF(M3414&lt;&gt;"Major",0,IF(COUNTIFS($A$2:$A3414,$A3414,$D$2:$D3414,$D3414,$M$2:$M3414,"Major")=1,1,0))</f>
        <v>0</v>
      </c>
      <c r="U3414">
        <f>IF(M3414&lt;&gt;"Minor",0,IF(COUNTIFS($A$2:$A3414,$A3414,$D$2:$D3414,$D3414,$M$2:$M3414,"Minor")=1,1,0))</f>
        <v>0</v>
      </c>
    </row>
    <row r="3415">
      <c r="A3415" t="inlineStr">
        <is>
          <t xml:space="preserve">9a175f97e92a638a5697307799ea3b8b8f419aac</t>
        </is>
      </c>
      <c r="B3415" t="inlineStr">
        <is>
          <t xml:space="preserve">The Miracle Heiress</t>
        </is>
      </c>
      <c r="C3415" t="inlineStr">
        <is>
          <t xml:space="preserve">Die Wundererbin</t>
        </is>
      </c>
      <c r="D3415" t="inlineStr">
        <is>
          <t xml:space="preserve">88658259e1e2a33273a1ace2eb3944b146b79c84</t>
        </is>
      </c>
      <c r="E3415" t="inlineStr">
        <is>
          <t xml:space="preserve">Episode 154: Krisenlandung</t>
        </is>
      </c>
      <c r="F3415">
        <v>154</v>
      </c>
      <c r="G3415" t="inlineStr">
        <is>
          <t xml:space="preserve">4:37-4:40</t>
        </is>
      </c>
      <c r="H3415" t="inlineStr">
        <is>
          <t xml:space="preserve">Resolved</t>
        </is>
      </c>
      <c r="I3415" t="inlineStr">
        <is>
          <t xml:space="preserve">Remarks: [Script Error]
Line from script:
"â€žGnÃ¤dige Frau, Sie sind angekommen.â€œ"
-----
Note (if required): Address / tone issue. â€œGnÃ¤dige Frauâ€_x009d_ sounds outdated and overly formal, especially if repeated. Suggested: â€œMiss Aurora, Sie sind angekommen.â€_x009d_</t>
        </is>
      </c>
      <c r="J3415" t="inlineStr">
        <is>
          <t xml:space="preserve">VOA</t>
        </is>
      </c>
      <c r="K3415" t="inlineStr">
        <is>
          <t xml:space="preserve">Script Error</t>
        </is>
      </c>
      <c r="L3415" t="inlineStr">
        <is>
          <t xml:space="preserve">Script error</t>
        </is>
      </c>
      <c r="M3415" t="str">
        <f>IFERROR(IF(VLOOKUP(L3415,'Quantification'!$A:$B,2,FALSE)&amp;""="","Unclassified",VLOOKUP(L3415,'Quantification'!$A:$B,2,FALSE)),"Unclassified")</f>
        <v>Major</v>
      </c>
      <c r="N3415" t="inlineStr">
        <is>
          <t xml:space="preserve">con-khera.mirjam@pocketfm.com</t>
        </is>
      </c>
      <c r="O3415" t="inlineStr">
        <is>
          <t xml:space="preserve">Issues found in raw</t>
        </is>
      </c>
      <c r="P3415" t="str">
        <f>IF(OR(O3415="Issues found in master",O3415="Final master"),"Master",IF(OR(O3415="Ready for Master",O3415="Issues found in raw",O3415="Raw under QC",O3415="Issues resolved in raw"),"Raw","-"))</f>
        <v>Raw</v>
      </c>
      <c r="Q3415" s="13">
        <v>46261.15347222222</v>
      </c>
      <c r="R3415" t="inlineStr">
        <is>
          <t xml:space="preserve">2026-08 (Aug)</t>
        </is>
      </c>
      <c r="S3415">
        <f>IF(M3415="Not an error",0,IF(COUNTIFS($A$2:$A3415,$A3415,$D$2:$D3415,$D3415,$M$2:$M3415,"&lt;&gt;Not an error")=1,1,0))</f>
        <v>0</v>
      </c>
      <c r="T3415">
        <f>IF(M3415&lt;&gt;"Major",0,IF(COUNTIFS($A$2:$A3415,$A3415,$D$2:$D3415,$D3415,$M$2:$M3415,"Major")=1,1,0))</f>
        <v>0</v>
      </c>
      <c r="U3415">
        <f>IF(M3415&lt;&gt;"Minor",0,IF(COUNTIFS($A$2:$A3415,$A3415,$D$2:$D3415,$D3415,$M$2:$M3415,"Minor")=1,1,0))</f>
        <v>0</v>
      </c>
    </row>
    <row r="3416">
      <c r="A3416" t="inlineStr">
        <is>
          <t xml:space="preserve">9a175f97e92a638a5697307799ea3b8b8f419aac</t>
        </is>
      </c>
      <c r="B3416" t="inlineStr">
        <is>
          <t xml:space="preserve">The Miracle Heiress</t>
        </is>
      </c>
      <c r="C3416" t="inlineStr">
        <is>
          <t xml:space="preserve">Die Wundererbin</t>
        </is>
      </c>
      <c r="D3416" t="inlineStr">
        <is>
          <t xml:space="preserve">88658259e1e2a33273a1ace2eb3944b146b79c84</t>
        </is>
      </c>
      <c r="E3416" t="inlineStr">
        <is>
          <t xml:space="preserve">Episode 154: Krisenlandung</t>
        </is>
      </c>
      <c r="F3416">
        <v>154</v>
      </c>
      <c r="G3416" t="inlineStr">
        <is>
          <t xml:space="preserve">5:40-5:47</t>
        </is>
      </c>
      <c r="H3416" t="inlineStr">
        <is>
          <t xml:space="preserve">Resolved</t>
        </is>
      </c>
      <c r="I3416" t="inlineStr">
        <is>
          <t xml:space="preserve">Remarks: [Script Error]
Line from script:
"â€žIch mache mir Sorgen, wenn du allein fÃ¤hrstâ€œ, war Damiens Stimme wie immer sanft und fÃ¼rsorglich."
-----
Note (if required): Grammar / wording issue. The attribution is incorrect: â€œwar Damiens Stimmeâ€_x009d_ does not work as a speech tag here. Suggested: â€œâ€˜Ich mache mir Sorgen, wenn du allein fÃ¤hrst.â€™ Damiens Stimme war wie immer sanft und fÃ¼rsorglich.â€_x009d_</t>
        </is>
      </c>
      <c r="J3416" t="inlineStr">
        <is>
          <t xml:space="preserve">VOA</t>
        </is>
      </c>
      <c r="K3416" t="inlineStr">
        <is>
          <t xml:space="preserve">Script Error</t>
        </is>
      </c>
      <c r="L3416" t="inlineStr">
        <is>
          <t xml:space="preserve">Script error</t>
        </is>
      </c>
      <c r="M3416" t="str">
        <f>IFERROR(IF(VLOOKUP(L3416,'Quantification'!$A:$B,2,FALSE)&amp;""="","Unclassified",VLOOKUP(L3416,'Quantification'!$A:$B,2,FALSE)),"Unclassified")</f>
        <v>Major</v>
      </c>
      <c r="N3416" t="inlineStr">
        <is>
          <t xml:space="preserve">con-khera.mirjam@pocketfm.com</t>
        </is>
      </c>
      <c r="O3416" t="inlineStr">
        <is>
          <t xml:space="preserve">Issues found in raw</t>
        </is>
      </c>
      <c r="P3416" t="str">
        <f>IF(OR(O3416="Issues found in master",O3416="Final master"),"Master",IF(OR(O3416="Ready for Master",O3416="Issues found in raw",O3416="Raw under QC",O3416="Issues resolved in raw"),"Raw","-"))</f>
        <v>Raw</v>
      </c>
      <c r="Q3416" s="13">
        <v>46261.15347222222</v>
      </c>
      <c r="R3416" t="inlineStr">
        <is>
          <t xml:space="preserve">2026-08 (Aug)</t>
        </is>
      </c>
      <c r="S3416">
        <f>IF(M3416="Not an error",0,IF(COUNTIFS($A$2:$A3416,$A3416,$D$2:$D3416,$D3416,$M$2:$M3416,"&lt;&gt;Not an error")=1,1,0))</f>
        <v>0</v>
      </c>
      <c r="T3416">
        <f>IF(M3416&lt;&gt;"Major",0,IF(COUNTIFS($A$2:$A3416,$A3416,$D$2:$D3416,$D3416,$M$2:$M3416,"Major")=1,1,0))</f>
        <v>0</v>
      </c>
      <c r="U3416">
        <f>IF(M3416&lt;&gt;"Minor",0,IF(COUNTIFS($A$2:$A3416,$A3416,$D$2:$D3416,$D3416,$M$2:$M3416,"Minor")=1,1,0))</f>
        <v>0</v>
      </c>
    </row>
    <row r="3417">
      <c r="A3417" t="inlineStr">
        <is>
          <t xml:space="preserve">9a175f97e92a638a5697307799ea3b8b8f419aac</t>
        </is>
      </c>
      <c r="B3417" t="inlineStr">
        <is>
          <t xml:space="preserve">The Miracle Heiress</t>
        </is>
      </c>
      <c r="C3417" t="inlineStr">
        <is>
          <t xml:space="preserve">Die Wundererbin</t>
        </is>
      </c>
      <c r="D3417" t="inlineStr">
        <is>
          <t xml:space="preserve">88658259e1e2a33273a1ace2eb3944b146b79c84</t>
        </is>
      </c>
      <c r="E3417" t="inlineStr">
        <is>
          <t xml:space="preserve">Episode 154: Krisenlandung</t>
        </is>
      </c>
      <c r="F3417">
        <v>154</v>
      </c>
      <c r="G3417" t="inlineStr">
        <is>
          <t xml:space="preserve">6:49-6:52</t>
        </is>
      </c>
      <c r="H3417" t="inlineStr">
        <is>
          <t xml:space="preserve">Resolved</t>
        </is>
      </c>
      <c r="I3417" t="inlineStr">
        <is>
          <t xml:space="preserve">Remarks: [Script Error]
Line from script:
"â€žHallo, ich bin der Assistent von Frau Aurora."
-----
Note (if required): Localization / form of address issue. â€œFrau Auroraâ€_x009d_ sounds unnatural and should be localized in English. Suggested: â€œHallo, ich bin der Assistent von Miss Aurora.â€_x009d_</t>
        </is>
      </c>
      <c r="J3417" t="inlineStr">
        <is>
          <t xml:space="preserve">VOA</t>
        </is>
      </c>
      <c r="K3417" t="inlineStr">
        <is>
          <t xml:space="preserve">Script Error</t>
        </is>
      </c>
      <c r="L3417" t="inlineStr">
        <is>
          <t xml:space="preserve">Script error</t>
        </is>
      </c>
      <c r="M3417" t="str">
        <f>IFERROR(IF(VLOOKUP(L3417,'Quantification'!$A:$B,2,FALSE)&amp;""="","Unclassified",VLOOKUP(L3417,'Quantification'!$A:$B,2,FALSE)),"Unclassified")</f>
        <v>Major</v>
      </c>
      <c r="N3417" t="inlineStr">
        <is>
          <t xml:space="preserve">con-khera.mirjam@pocketfm.com</t>
        </is>
      </c>
      <c r="O3417" t="inlineStr">
        <is>
          <t xml:space="preserve">Issues found in raw</t>
        </is>
      </c>
      <c r="P3417" t="str">
        <f>IF(OR(O3417="Issues found in master",O3417="Final master"),"Master",IF(OR(O3417="Ready for Master",O3417="Issues found in raw",O3417="Raw under QC",O3417="Issues resolved in raw"),"Raw","-"))</f>
        <v>Raw</v>
      </c>
      <c r="Q3417" s="13">
        <v>46261.15347222222</v>
      </c>
      <c r="R3417" t="inlineStr">
        <is>
          <t xml:space="preserve">2026-08 (Aug)</t>
        </is>
      </c>
      <c r="S3417">
        <f>IF(M3417="Not an error",0,IF(COUNTIFS($A$2:$A3417,$A3417,$D$2:$D3417,$D3417,$M$2:$M3417,"&lt;&gt;Not an error")=1,1,0))</f>
        <v>0</v>
      </c>
      <c r="T3417">
        <f>IF(M3417&lt;&gt;"Major",0,IF(COUNTIFS($A$2:$A3417,$A3417,$D$2:$D3417,$D3417,$M$2:$M3417,"Major")=1,1,0))</f>
        <v>0</v>
      </c>
      <c r="U3417">
        <f>IF(M3417&lt;&gt;"Minor",0,IF(COUNTIFS($A$2:$A3417,$A3417,$D$2:$D3417,$D3417,$M$2:$M3417,"Minor")=1,1,0))</f>
        <v>0</v>
      </c>
    </row>
    <row r="3418">
      <c r="A3418" t="inlineStr">
        <is>
          <t xml:space="preserve">9a175f97e92a638a5697307799ea3b8b8f419aac</t>
        </is>
      </c>
      <c r="B3418" t="inlineStr">
        <is>
          <t xml:space="preserve">The Miracle Heiress</t>
        </is>
      </c>
      <c r="C3418" t="inlineStr">
        <is>
          <t xml:space="preserve">Die Wundererbin</t>
        </is>
      </c>
      <c r="D3418" t="inlineStr">
        <is>
          <t xml:space="preserve">88658259e1e2a33273a1ace2eb3944b146b79c84</t>
        </is>
      </c>
      <c r="E3418" t="inlineStr">
        <is>
          <t xml:space="preserve">Episode 154: Krisenlandung</t>
        </is>
      </c>
      <c r="F3418">
        <v>154</v>
      </c>
      <c r="G3418" t="inlineStr">
        <is>
          <t xml:space="preserve">7:23-7:29</t>
        </is>
      </c>
      <c r="H3418" t="inlineStr">
        <is>
          <t xml:space="preserve">Resolved</t>
        </is>
      </c>
      <c r="I3418" t="inlineStr">
        <is>
          <t xml:space="preserve">„Die gnädige Frau ist in einem wichtigen Meeting und hat viel zu tun.</t>
        </is>
      </c>
      <c r="J3418" t="inlineStr">
        <is>
          <t xml:space="preserve">VOA</t>
        </is>
      </c>
      <c r="K3418" t="inlineStr">
        <is>
          <t xml:space="preserve">Script Error</t>
        </is>
      </c>
      <c r="L3418" t="inlineStr">
        <is>
          <t xml:space="preserve">Script error</t>
        </is>
      </c>
      <c r="M3418" t="str">
        <f>IFERROR(IF(VLOOKUP(L3418,'Quantification'!$A:$B,2,FALSE)&amp;""="","Unclassified",VLOOKUP(L3418,'Quantification'!$A:$B,2,FALSE)),"Unclassified")</f>
        <v>Major</v>
      </c>
      <c r="N3418" t="inlineStr">
        <is>
          <t xml:space="preserve">con-khera.mirjam@pocketfm.com</t>
        </is>
      </c>
      <c r="O3418" t="inlineStr">
        <is>
          <t xml:space="preserve">Issues found in raw</t>
        </is>
      </c>
      <c r="P3418" t="str">
        <f>IF(OR(O3418="Issues found in master",O3418="Final master"),"Master",IF(OR(O3418="Ready for Master",O3418="Issues found in raw",O3418="Raw under QC",O3418="Issues resolved in raw"),"Raw","-"))</f>
        <v>Raw</v>
      </c>
      <c r="Q3418" s="13">
        <v>46261.15347222222</v>
      </c>
      <c r="R3418" t="inlineStr">
        <is>
          <t xml:space="preserve">2026-08 (Aug)</t>
        </is>
      </c>
      <c r="S3418">
        <f>IF(M3418="Not an error",0,IF(COUNTIFS($A$2:$A3418,$A3418,$D$2:$D3418,$D3418,$M$2:$M3418,"&lt;&gt;Not an error")=1,1,0))</f>
        <v>0</v>
      </c>
      <c r="T3418">
        <f>IF(M3418&lt;&gt;"Major",0,IF(COUNTIFS($A$2:$A3418,$A3418,$D$2:$D3418,$D3418,$M$2:$M3418,"Major")=1,1,0))</f>
        <v>0</v>
      </c>
      <c r="U3418">
        <f>IF(M3418&lt;&gt;"Minor",0,IF(COUNTIFS($A$2:$A3418,$A3418,$D$2:$D3418,$D3418,$M$2:$M3418,"Minor")=1,1,0))</f>
        <v>0</v>
      </c>
    </row>
    <row r="3419">
      <c r="A3419" t="inlineStr">
        <is>
          <t xml:space="preserve">9a175f97e92a638a5697307799ea3b8b8f419aac</t>
        </is>
      </c>
      <c r="B3419" t="inlineStr">
        <is>
          <t xml:space="preserve">The Miracle Heiress</t>
        </is>
      </c>
      <c r="C3419" t="inlineStr">
        <is>
          <t xml:space="preserve">Die Wundererbin</t>
        </is>
      </c>
      <c r="D3419" t="inlineStr">
        <is>
          <t xml:space="preserve">88658259e1e2a33273a1ace2eb3944b146b79c84</t>
        </is>
      </c>
      <c r="E3419" t="inlineStr">
        <is>
          <t xml:space="preserve">Episode 154: Krisenlandung</t>
        </is>
      </c>
      <c r="F3419">
        <v>154</v>
      </c>
      <c r="G3419" t="inlineStr">
        <is>
          <t xml:space="preserve">7:29-7:33</t>
        </is>
      </c>
      <c r="H3419" t="inlineStr">
        <is>
          <t xml:space="preserve">Resolved</t>
        </is>
      </c>
      <c r="I3419" t="inlineStr">
        <is>
          <t xml:space="preserve">Remarks: [Script Error]
Line from script:
"Die gnÃ¤dige Frau ist in einem wichtigen Meeting und hat viel zu tun."
-----
Note (if required): Address / tone issue. â€œDie gnÃ¤dige Frauâ€_x009d_ sounds outdated and overly formal, especially if repeated. Suggested: â€œMiss Aurora ist in einem wichtigen Meeting und hat viel zu tun.â€_x009d_</t>
        </is>
      </c>
      <c r="J3419" t="inlineStr">
        <is>
          <t xml:space="preserve">VOA</t>
        </is>
      </c>
      <c r="K3419" t="inlineStr">
        <is>
          <t xml:space="preserve">Modulation</t>
        </is>
      </c>
      <c r="L3419" t="inlineStr">
        <is>
          <t xml:space="preserve">Modulation</t>
        </is>
      </c>
      <c r="M3419" t="str">
        <f>IFERROR(IF(VLOOKUP(L3419,'Quantification'!$A:$B,2,FALSE)&amp;""="","Unclassified",VLOOKUP(L3419,'Quantification'!$A:$B,2,FALSE)),"Unclassified")</f>
        <v>Minor</v>
      </c>
      <c r="N3419" t="inlineStr">
        <is>
          <t xml:space="preserve">con-khera.mirjam@pocketfm.com</t>
        </is>
      </c>
      <c r="O3419" t="inlineStr">
        <is>
          <t xml:space="preserve">Issues found in raw</t>
        </is>
      </c>
      <c r="P3419" t="str">
        <f>IF(OR(O3419="Issues found in master",O3419="Final master"),"Master",IF(OR(O3419="Ready for Master",O3419="Issues found in raw",O3419="Raw under QC",O3419="Issues resolved in raw"),"Raw","-"))</f>
        <v>Raw</v>
      </c>
      <c r="Q3419" s="13">
        <v>46261.15347222222</v>
      </c>
      <c r="R3419" t="inlineStr">
        <is>
          <t xml:space="preserve">2026-08 (Aug)</t>
        </is>
      </c>
      <c r="S3419">
        <f>IF(M3419="Not an error",0,IF(COUNTIFS($A$2:$A3419,$A3419,$D$2:$D3419,$D3419,$M$2:$M3419,"&lt;&gt;Not an error")=1,1,0))</f>
        <v>0</v>
      </c>
      <c r="T3419">
        <f>IF(M3419&lt;&gt;"Major",0,IF(COUNTIFS($A$2:$A3419,$A3419,$D$2:$D3419,$D3419,$M$2:$M3419,"Major")=1,1,0))</f>
        <v>0</v>
      </c>
      <c r="U3419">
        <f>IF(M3419&lt;&gt;"Minor",0,IF(COUNTIFS($A$2:$A3419,$A3419,$D$2:$D3419,$D3419,$M$2:$M3419,"Minor")=1,1,0))</f>
        <v>0</v>
      </c>
    </row>
    <row r="3420">
      <c r="A3420" t="inlineStr">
        <is>
          <t xml:space="preserve">9a175f97e92a638a5697307799ea3b8b8f419aac</t>
        </is>
      </c>
      <c r="B3420" t="inlineStr">
        <is>
          <t xml:space="preserve">The Miracle Heiress</t>
        </is>
      </c>
      <c r="C3420" t="inlineStr">
        <is>
          <t xml:space="preserve">Die Wundererbin</t>
        </is>
      </c>
      <c r="D3420" t="inlineStr">
        <is>
          <t xml:space="preserve">fdae906b6a80127d98e2e1573c8ef3ee8caa51df</t>
        </is>
      </c>
      <c r="E3420" t="inlineStr">
        <is>
          <t xml:space="preserve">Episode 155: Das Gegenmittel Für Virus X3</t>
        </is>
      </c>
      <c r="F3420">
        <v>155</v>
      </c>
      <c r="G3420" t="inlineStr">
        <is>
          <t xml:space="preserve">0:00-0:18</t>
        </is>
      </c>
      <c r="H3420" t="inlineStr">
        <is>
          <t xml:space="preserve">Resolved</t>
        </is>
      </c>
      <c r="I3420" t="inlineStr">
        <is>
          <t xml:space="preserve">Remarks: [Script Error]
Line from script:
"Damien und Aurora waren beide aus demselben Grund in die Eisenschleier Region gereist: um ein Heilmittel für seine Großmutter zu finden. In der Zwischenzeit ließ Damien das Mittagessen in Auroras Büro liefern. Aurora hatte Emmett bereits eingewiesen, was zu tun war."
-----
Note (if required): Redundant recap. This summarizes events already established in the previous episode and can be removed before continuing with the current scene.</t>
        </is>
      </c>
      <c r="J3420" t="inlineStr">
        <is>
          <t xml:space="preserve">VOA</t>
        </is>
      </c>
      <c r="K3420" t="inlineStr">
        <is>
          <t xml:space="preserve">Script Error</t>
        </is>
      </c>
      <c r="L3420" t="inlineStr">
        <is>
          <t xml:space="preserve">Script error</t>
        </is>
      </c>
      <c r="M3420" t="str">
        <f>IFERROR(IF(VLOOKUP(L3420,'Quantification'!$A:$B,2,FALSE)&amp;""="","Unclassified",VLOOKUP(L3420,'Quantification'!$A:$B,2,FALSE)),"Unclassified")</f>
        <v>Major</v>
      </c>
      <c r="N3420" t="inlineStr">
        <is>
          <t xml:space="preserve">con-khera.mirjam@pocketfm.com</t>
        </is>
      </c>
      <c r="O3420" t="inlineStr">
        <is>
          <t xml:space="preserve">Issues found in raw</t>
        </is>
      </c>
      <c r="P3420" t="str">
        <f>IF(OR(O3420="Issues found in master",O3420="Final master"),"Master",IF(OR(O3420="Ready for Master",O3420="Issues found in raw",O3420="Raw under QC",O3420="Issues resolved in raw"),"Raw","-"))</f>
        <v>Raw</v>
      </c>
      <c r="Q3420" s="13">
        <v>46261.15347222222</v>
      </c>
      <c r="R3420" t="inlineStr">
        <is>
          <t xml:space="preserve">2026-08 (Aug)</t>
        </is>
      </c>
      <c r="S3420">
        <f>IF(M3420="Not an error",0,IF(COUNTIFS($A$2:$A3420,$A3420,$D$2:$D3420,$D3420,$M$2:$M3420,"&lt;&gt;Not an error")=1,1,0))</f>
        <v>1</v>
      </c>
      <c r="T3420">
        <f>IF(M3420&lt;&gt;"Major",0,IF(COUNTIFS($A$2:$A3420,$A3420,$D$2:$D3420,$D3420,$M$2:$M3420,"Major")=1,1,0))</f>
        <v>1</v>
      </c>
      <c r="U3420">
        <f>IF(M3420&lt;&gt;"Minor",0,IF(COUNTIFS($A$2:$A3420,$A3420,$D$2:$D3420,$D3420,$M$2:$M3420,"Minor")=1,1,0))</f>
        <v>0</v>
      </c>
    </row>
    <row r="3421">
      <c r="A3421" t="inlineStr">
        <is>
          <t xml:space="preserve">9a175f97e92a638a5697307799ea3b8b8f419aac</t>
        </is>
      </c>
      <c r="B3421" t="inlineStr">
        <is>
          <t xml:space="preserve">The Miracle Heiress</t>
        </is>
      </c>
      <c r="C3421" t="inlineStr">
        <is>
          <t xml:space="preserve">Die Wundererbin</t>
        </is>
      </c>
      <c r="D3421" t="inlineStr">
        <is>
          <t xml:space="preserve">fdae906b6a80127d98e2e1573c8ef3ee8caa51df</t>
        </is>
      </c>
      <c r="E3421" t="inlineStr">
        <is>
          <t xml:space="preserve">Episode 155: Das Gegenmittel Für Virus X3</t>
        </is>
      </c>
      <c r="F3421">
        <v>155</v>
      </c>
      <c r="G3421" t="inlineStr">
        <is>
          <t xml:space="preserve">0:18-0:22</t>
        </is>
      </c>
      <c r="H3421" t="inlineStr">
        <is>
          <t xml:space="preserve">Resolved</t>
        </is>
      </c>
      <c r="I3421" t="inlineStr">
        <is>
          <t xml:space="preserve">Remarks: [Script Error]
Line from script:
"Als Donald Emmett angehÃ¶rt hatte, nickte er nur."
-----
Note (if required): Wording issue. â€œEmmett angehÃ¶rt hatteâ€_x009d_ sounds incomplete/unnatural, as if Donald listened to Emmett himself rather than to his explanation. Suggested: â€œNachdem Donald Emmetts ErklÃ¤rung angehÃ¶rt hatte, nickte er nur.â€_x009d_</t>
        </is>
      </c>
      <c r="J3421" t="inlineStr">
        <is>
          <t xml:space="preserve">VOA</t>
        </is>
      </c>
      <c r="K3421" t="inlineStr">
        <is>
          <t xml:space="preserve">Script Error</t>
        </is>
      </c>
      <c r="L3421" t="inlineStr">
        <is>
          <t xml:space="preserve">Script error</t>
        </is>
      </c>
      <c r="M3421" t="str">
        <f>IFERROR(IF(VLOOKUP(L3421,'Quantification'!$A:$B,2,FALSE)&amp;""="","Unclassified",VLOOKUP(L3421,'Quantification'!$A:$B,2,FALSE)),"Unclassified")</f>
        <v>Major</v>
      </c>
      <c r="N3421" t="inlineStr">
        <is>
          <t xml:space="preserve">con-khera.mirjam@pocketfm.com</t>
        </is>
      </c>
      <c r="O3421" t="inlineStr">
        <is>
          <t xml:space="preserve">Issues found in raw</t>
        </is>
      </c>
      <c r="P3421" t="str">
        <f>IF(OR(O3421="Issues found in master",O3421="Final master"),"Master",IF(OR(O3421="Ready for Master",O3421="Issues found in raw",O3421="Raw under QC",O3421="Issues resolved in raw"),"Raw","-"))</f>
        <v>Raw</v>
      </c>
      <c r="Q3421" s="13">
        <v>46261.15347222222</v>
      </c>
      <c r="R3421" t="inlineStr">
        <is>
          <t xml:space="preserve">2026-08 (Aug)</t>
        </is>
      </c>
      <c r="S3421">
        <f>IF(M3421="Not an error",0,IF(COUNTIFS($A$2:$A3421,$A3421,$D$2:$D3421,$D3421,$M$2:$M3421,"&lt;&gt;Not an error")=1,1,0))</f>
        <v>0</v>
      </c>
      <c r="T3421">
        <f>IF(M3421&lt;&gt;"Major",0,IF(COUNTIFS($A$2:$A3421,$A3421,$D$2:$D3421,$D3421,$M$2:$M3421,"Major")=1,1,0))</f>
        <v>0</v>
      </c>
      <c r="U3421">
        <f>IF(M3421&lt;&gt;"Minor",0,IF(COUNTIFS($A$2:$A3421,$A3421,$D$2:$D3421,$D3421,$M$2:$M3421,"Minor")=1,1,0))</f>
        <v>0</v>
      </c>
    </row>
    <row r="3422">
      <c r="A3422" t="inlineStr">
        <is>
          <t xml:space="preserve">9a175f97e92a638a5697307799ea3b8b8f419aac</t>
        </is>
      </c>
      <c r="B3422" t="inlineStr">
        <is>
          <t xml:space="preserve">The Miracle Heiress</t>
        </is>
      </c>
      <c r="C3422" t="inlineStr">
        <is>
          <t xml:space="preserve">Die Wundererbin</t>
        </is>
      </c>
      <c r="D3422" t="inlineStr">
        <is>
          <t xml:space="preserve">fdae906b6a80127d98e2e1573c8ef3ee8caa51df</t>
        </is>
      </c>
      <c r="E3422" t="inlineStr">
        <is>
          <t xml:space="preserve">Episode 155: Das Gegenmittel Für Virus X3</t>
        </is>
      </c>
      <c r="F3422">
        <v>155</v>
      </c>
      <c r="G3422" t="inlineStr">
        <is>
          <t xml:space="preserve">0:43-0:46</t>
        </is>
      </c>
      <c r="H3422" t="inlineStr">
        <is>
          <t xml:space="preserve">Resolved</t>
        </is>
      </c>
      <c r="I3422" t="inlineStr">
        <is>
          <t xml:space="preserve">Remarks: [Script Error]
Line from script:
"â€žGnÃ¤dige Frau, was soll ich mit all dem Essen machen?â€œ"
-----
Note (if required): Address / tone issue. â€œGnÃ¤dige Frauâ€_x009d_ sounds outdated and overly formal, especially if repeated. Suggested: â€œMiss Aurora, was soll ich mit all dem Essen machen?â€_x009d_</t>
        </is>
      </c>
      <c r="J3422" t="inlineStr">
        <is>
          <t xml:space="preserve">VOA</t>
        </is>
      </c>
      <c r="K3422" t="inlineStr">
        <is>
          <t xml:space="preserve">Script Error</t>
        </is>
      </c>
      <c r="L3422" t="inlineStr">
        <is>
          <t xml:space="preserve">Script error</t>
        </is>
      </c>
      <c r="M3422" t="str">
        <f>IFERROR(IF(VLOOKUP(L3422,'Quantification'!$A:$B,2,FALSE)&amp;""="","Unclassified",VLOOKUP(L3422,'Quantification'!$A:$B,2,FALSE)),"Unclassified")</f>
        <v>Major</v>
      </c>
      <c r="N3422" t="inlineStr">
        <is>
          <t xml:space="preserve">con-khera.mirjam@pocketfm.com</t>
        </is>
      </c>
      <c r="O3422" t="inlineStr">
        <is>
          <t xml:space="preserve">Issues found in raw</t>
        </is>
      </c>
      <c r="P3422" t="str">
        <f>IF(OR(O3422="Issues found in master",O3422="Final master"),"Master",IF(OR(O3422="Ready for Master",O3422="Issues found in raw",O3422="Raw under QC",O3422="Issues resolved in raw"),"Raw","-"))</f>
        <v>Raw</v>
      </c>
      <c r="Q3422" s="13">
        <v>46261.15347222222</v>
      </c>
      <c r="R3422" t="inlineStr">
        <is>
          <t xml:space="preserve">2026-08 (Aug)</t>
        </is>
      </c>
      <c r="S3422">
        <f>IF(M3422="Not an error",0,IF(COUNTIFS($A$2:$A3422,$A3422,$D$2:$D3422,$D3422,$M$2:$M3422,"&lt;&gt;Not an error")=1,1,0))</f>
        <v>0</v>
      </c>
      <c r="T3422">
        <f>IF(M3422&lt;&gt;"Major",0,IF(COUNTIFS($A$2:$A3422,$A3422,$D$2:$D3422,$D3422,$M$2:$M3422,"Major")=1,1,0))</f>
        <v>0</v>
      </c>
      <c r="U3422">
        <f>IF(M3422&lt;&gt;"Minor",0,IF(COUNTIFS($A$2:$A3422,$A3422,$D$2:$D3422,$D3422,$M$2:$M3422,"Minor")=1,1,0))</f>
        <v>0</v>
      </c>
    </row>
    <row r="3423">
      <c r="A3423" t="inlineStr">
        <is>
          <t xml:space="preserve">9a175f97e92a638a5697307799ea3b8b8f419aac</t>
        </is>
      </c>
      <c r="B3423" t="inlineStr">
        <is>
          <t xml:space="preserve">The Miracle Heiress</t>
        </is>
      </c>
      <c r="C3423" t="inlineStr">
        <is>
          <t xml:space="preserve">Die Wundererbin</t>
        </is>
      </c>
      <c r="D3423" t="inlineStr">
        <is>
          <t xml:space="preserve">fdae906b6a80127d98e2e1573c8ef3ee8caa51df</t>
        </is>
      </c>
      <c r="E3423" t="inlineStr">
        <is>
          <t xml:space="preserve">Episode 155: Das Gegenmittel Für Virus X3</t>
        </is>
      </c>
      <c r="F3423">
        <v>155</v>
      </c>
      <c r="G3423" t="inlineStr">
        <is>
          <t xml:space="preserve">1:11-1:19</t>
        </is>
      </c>
      <c r="H3423" t="inlineStr">
        <is>
          <t xml:space="preserve">Resolved</t>
        </is>
      </c>
      <c r="I3423" t="inlineStr">
        <is>
          <t xml:space="preserve">Remarks: [Script Error]
Line from script:
"â€žJa, gnÃ¤dige Frauâ€œ, erwiderte Emmett und machte sich sofort auf den Weg, um das Festmahl mit Lucy und seinen Kollegen zu teilen."
-----
Note (if required): Address / tone issue. â€œGnÃ¤dige Frauâ€_x009d_ sounds outdated and overly formal, especially if repeated. Suggested: â€œJa, Miss Auroraâ€œ, erwiderte Emmett und machte sich sofort auf den Weg, um das Festmahl mit Lucy und seinen Kollegen zu teilen.</t>
        </is>
      </c>
      <c r="J3423" t="inlineStr">
        <is>
          <t xml:space="preserve">VOA</t>
        </is>
      </c>
      <c r="K3423" t="inlineStr">
        <is>
          <t xml:space="preserve">Script Error</t>
        </is>
      </c>
      <c r="L3423" t="inlineStr">
        <is>
          <t xml:space="preserve">Script error</t>
        </is>
      </c>
      <c r="M3423" t="str">
        <f>IFERROR(IF(VLOOKUP(L3423,'Quantification'!$A:$B,2,FALSE)&amp;""="","Unclassified",VLOOKUP(L3423,'Quantification'!$A:$B,2,FALSE)),"Unclassified")</f>
        <v>Major</v>
      </c>
      <c r="N3423" t="inlineStr">
        <is>
          <t xml:space="preserve">con-khera.mirjam@pocketfm.com</t>
        </is>
      </c>
      <c r="O3423" t="inlineStr">
        <is>
          <t xml:space="preserve">Issues found in raw</t>
        </is>
      </c>
      <c r="P3423" t="str">
        <f>IF(OR(O3423="Issues found in master",O3423="Final master"),"Master",IF(OR(O3423="Ready for Master",O3423="Issues found in raw",O3423="Raw under QC",O3423="Issues resolved in raw"),"Raw","-"))</f>
        <v>Raw</v>
      </c>
      <c r="Q3423" s="13">
        <v>46261.15347222222</v>
      </c>
      <c r="R3423" t="inlineStr">
        <is>
          <t xml:space="preserve">2026-08 (Aug)</t>
        </is>
      </c>
      <c r="S3423">
        <f>IF(M3423="Not an error",0,IF(COUNTIFS($A$2:$A3423,$A3423,$D$2:$D3423,$D3423,$M$2:$M3423,"&lt;&gt;Not an error")=1,1,0))</f>
        <v>0</v>
      </c>
      <c r="T3423">
        <f>IF(M3423&lt;&gt;"Major",0,IF(COUNTIFS($A$2:$A3423,$A3423,$D$2:$D3423,$D3423,$M$2:$M3423,"Major")=1,1,0))</f>
        <v>0</v>
      </c>
      <c r="U3423">
        <f>IF(M3423&lt;&gt;"Minor",0,IF(COUNTIFS($A$2:$A3423,$A3423,$D$2:$D3423,$D3423,$M$2:$M3423,"Minor")=1,1,0))</f>
        <v>0</v>
      </c>
    </row>
    <row r="3424">
      <c r="A3424" t="inlineStr">
        <is>
          <t xml:space="preserve">9a175f97e92a638a5697307799ea3b8b8f419aac</t>
        </is>
      </c>
      <c r="B3424" t="inlineStr">
        <is>
          <t xml:space="preserve">The Miracle Heiress</t>
        </is>
      </c>
      <c r="C3424" t="inlineStr">
        <is>
          <t xml:space="preserve">Die Wundererbin</t>
        </is>
      </c>
      <c r="D3424" t="inlineStr">
        <is>
          <t xml:space="preserve">fdae906b6a80127d98e2e1573c8ef3ee8caa51df</t>
        </is>
      </c>
      <c r="E3424" t="inlineStr">
        <is>
          <t xml:space="preserve">Episode 155: Das Gegenmittel Für Virus X3</t>
        </is>
      </c>
      <c r="F3424">
        <v>155</v>
      </c>
      <c r="G3424" t="inlineStr">
        <is>
          <t xml:space="preserve">1:19-1:24</t>
        </is>
      </c>
      <c r="H3424" t="inlineStr">
        <is>
          <t xml:space="preserve">Resolved</t>
        </is>
      </c>
      <c r="I3424" t="inlineStr">
        <is>
          <t xml:space="preserve">Remarks: [Script Error]
Line from script:
"Nach ihrer Ankunft auf ihrer Anlage stieg Aurora aus dem Wagen."
-----
Note (if required): Wording / localization issue. â€œAnlageâ€_x009d_ sounds vague and unnatural here. If this refers to Auroraâ€™s operational site or headquarters, â€œBaseâ€_x009d_ would be clearer. Suggested: â€œNach ihrer Ankunft an ihrer Base stieg Aurora aus dem Wagen.â€_x009d_</t>
        </is>
      </c>
      <c r="J3424" t="inlineStr">
        <is>
          <t xml:space="preserve">VOA</t>
        </is>
      </c>
      <c r="K3424" t="inlineStr">
        <is>
          <t xml:space="preserve">Script Error</t>
        </is>
      </c>
      <c r="L3424" t="inlineStr">
        <is>
          <t xml:space="preserve">Script error</t>
        </is>
      </c>
      <c r="M3424" t="str">
        <f>IFERROR(IF(VLOOKUP(L3424,'Quantification'!$A:$B,2,FALSE)&amp;""="","Unclassified",VLOOKUP(L3424,'Quantification'!$A:$B,2,FALSE)),"Unclassified")</f>
        <v>Major</v>
      </c>
      <c r="N3424" t="inlineStr">
        <is>
          <t xml:space="preserve">con-khera.mirjam@pocketfm.com</t>
        </is>
      </c>
      <c r="O3424" t="inlineStr">
        <is>
          <t xml:space="preserve">Issues found in raw</t>
        </is>
      </c>
      <c r="P3424" t="str">
        <f>IF(OR(O3424="Issues found in master",O3424="Final master"),"Master",IF(OR(O3424="Ready for Master",O3424="Issues found in raw",O3424="Raw under QC",O3424="Issues resolved in raw"),"Raw","-"))</f>
        <v>Raw</v>
      </c>
      <c r="Q3424" s="13">
        <v>46261.15347222222</v>
      </c>
      <c r="R3424" t="inlineStr">
        <is>
          <t xml:space="preserve">2026-08 (Aug)</t>
        </is>
      </c>
      <c r="S3424">
        <f>IF(M3424="Not an error",0,IF(COUNTIFS($A$2:$A3424,$A3424,$D$2:$D3424,$D3424,$M$2:$M3424,"&lt;&gt;Not an error")=1,1,0))</f>
        <v>0</v>
      </c>
      <c r="T3424">
        <f>IF(M3424&lt;&gt;"Major",0,IF(COUNTIFS($A$2:$A3424,$A3424,$D$2:$D3424,$D3424,$M$2:$M3424,"Major")=1,1,0))</f>
        <v>0</v>
      </c>
      <c r="U3424">
        <f>IF(M3424&lt;&gt;"Minor",0,IF(COUNTIFS($A$2:$A3424,$A3424,$D$2:$D3424,$D3424,$M$2:$M3424,"Minor")=1,1,0))</f>
        <v>0</v>
      </c>
    </row>
    <row r="3425">
      <c r="A3425" t="inlineStr">
        <is>
          <t xml:space="preserve">9a175f97e92a638a5697307799ea3b8b8f419aac</t>
        </is>
      </c>
      <c r="B3425" t="inlineStr">
        <is>
          <t xml:space="preserve">The Miracle Heiress</t>
        </is>
      </c>
      <c r="C3425" t="inlineStr">
        <is>
          <t xml:space="preserve">Die Wundererbin</t>
        </is>
      </c>
      <c r="D3425" t="inlineStr">
        <is>
          <t xml:space="preserve">fdae906b6a80127d98e2e1573c8ef3ee8caa51df</t>
        </is>
      </c>
      <c r="E3425" t="inlineStr">
        <is>
          <t xml:space="preserve">Episode 155: Das Gegenmittel Für Virus X3</t>
        </is>
      </c>
      <c r="F3425">
        <v>155</v>
      </c>
      <c r="G3425" t="inlineStr">
        <is>
          <t xml:space="preserve">1:24-1:30</t>
        </is>
      </c>
      <c r="H3425" t="inlineStr">
        <is>
          <t xml:space="preserve">Resolved</t>
        </is>
      </c>
      <c r="I3425" t="inlineStr">
        <is>
          <t xml:space="preserve">Remarks: [Script Error]
Line from script:
"Einige ihrer MÃ¤nner, die drauÃŸen Wache standen, und ihre Mienen hellten sich bei ihrem Anblick auf."
-----
Note (if required): Grammar issue. The sentence is incomplete because the subject has no proper predicate. Suggested: â€œEinige ihrer MÃ¤nner standen drauÃŸen Wache, und ihre Mienen hellten sich bei ihrem Anblick auf.â€_x009d_</t>
        </is>
      </c>
      <c r="J3425" t="inlineStr">
        <is>
          <t xml:space="preserve">VOA</t>
        </is>
      </c>
      <c r="K3425" t="inlineStr">
        <is>
          <t xml:space="preserve">Script Error</t>
        </is>
      </c>
      <c r="L3425" t="inlineStr">
        <is>
          <t xml:space="preserve">Script error</t>
        </is>
      </c>
      <c r="M3425" t="str">
        <f>IFERROR(IF(VLOOKUP(L3425,'Quantification'!$A:$B,2,FALSE)&amp;""="","Unclassified",VLOOKUP(L3425,'Quantification'!$A:$B,2,FALSE)),"Unclassified")</f>
        <v>Major</v>
      </c>
      <c r="N3425" t="inlineStr">
        <is>
          <t xml:space="preserve">con-khera.mirjam@pocketfm.com</t>
        </is>
      </c>
      <c r="O3425" t="inlineStr">
        <is>
          <t xml:space="preserve">Issues found in raw</t>
        </is>
      </c>
      <c r="P3425" t="str">
        <f>IF(OR(O3425="Issues found in master",O3425="Final master"),"Master",IF(OR(O3425="Ready for Master",O3425="Issues found in raw",O3425="Raw under QC",O3425="Issues resolved in raw"),"Raw","-"))</f>
        <v>Raw</v>
      </c>
      <c r="Q3425" s="13">
        <v>46261.15347222222</v>
      </c>
      <c r="R3425" t="inlineStr">
        <is>
          <t xml:space="preserve">2026-08 (Aug)</t>
        </is>
      </c>
      <c r="S3425">
        <f>IF(M3425="Not an error",0,IF(COUNTIFS($A$2:$A3425,$A3425,$D$2:$D3425,$D3425,$M$2:$M3425,"&lt;&gt;Not an error")=1,1,0))</f>
        <v>0</v>
      </c>
      <c r="T3425">
        <f>IF(M3425&lt;&gt;"Major",0,IF(COUNTIFS($A$2:$A3425,$A3425,$D$2:$D3425,$D3425,$M$2:$M3425,"Major")=1,1,0))</f>
        <v>0</v>
      </c>
      <c r="U3425">
        <f>IF(M3425&lt;&gt;"Minor",0,IF(COUNTIFS($A$2:$A3425,$A3425,$D$2:$D3425,$D3425,$M$2:$M3425,"Minor")=1,1,0))</f>
        <v>0</v>
      </c>
    </row>
    <row r="3426">
      <c r="A3426" t="inlineStr">
        <is>
          <t xml:space="preserve">9a175f97e92a638a5697307799ea3b8b8f419aac</t>
        </is>
      </c>
      <c r="B3426" t="inlineStr">
        <is>
          <t xml:space="preserve">The Miracle Heiress</t>
        </is>
      </c>
      <c r="C3426" t="inlineStr">
        <is>
          <t xml:space="preserve">Die Wundererbin</t>
        </is>
      </c>
      <c r="D3426" t="inlineStr">
        <is>
          <t xml:space="preserve">fdae906b6a80127d98e2e1573c8ef3ee8caa51df</t>
        </is>
      </c>
      <c r="E3426" t="inlineStr">
        <is>
          <t xml:space="preserve">Episode 155: Das Gegenmittel Für Virus X3</t>
        </is>
      </c>
      <c r="F3426">
        <v>155</v>
      </c>
      <c r="G3426" t="inlineStr">
        <is>
          <t xml:space="preserve">1:30-1:32</t>
        </is>
      </c>
      <c r="H3426" t="inlineStr">
        <is>
          <t xml:space="preserve">Resolved</t>
        </is>
      </c>
      <c r="I3426" t="inlineStr">
        <is>
          <t xml:space="preserve">Remarks: [Script Error]
Line from script:
"â€žChefin, du bist da!â€œ"
-----
Note (if required): Address / continuity issue. The team uses formal â€œSieâ€_x009d_ with Aurora, so the sudden switch to â€œduâ€_x009d_ is inconsistent. Suggested: â€œChefin, Sie sind da!â€_x009d_</t>
        </is>
      </c>
      <c r="J3426" t="inlineStr">
        <is>
          <t xml:space="preserve">VOA</t>
        </is>
      </c>
      <c r="K3426" t="inlineStr">
        <is>
          <t xml:space="preserve">Script Error</t>
        </is>
      </c>
      <c r="L3426" t="inlineStr">
        <is>
          <t xml:space="preserve">Script error</t>
        </is>
      </c>
      <c r="M3426" t="str">
        <f>IFERROR(IF(VLOOKUP(L3426,'Quantification'!$A:$B,2,FALSE)&amp;""="","Unclassified",VLOOKUP(L3426,'Quantification'!$A:$B,2,FALSE)),"Unclassified")</f>
        <v>Major</v>
      </c>
      <c r="N3426" t="inlineStr">
        <is>
          <t xml:space="preserve">con-khera.mirjam@pocketfm.com</t>
        </is>
      </c>
      <c r="O3426" t="inlineStr">
        <is>
          <t xml:space="preserve">Issues found in raw</t>
        </is>
      </c>
      <c r="P3426" t="str">
        <f>IF(OR(O3426="Issues found in master",O3426="Final master"),"Master",IF(OR(O3426="Ready for Master",O3426="Issues found in raw",O3426="Raw under QC",O3426="Issues resolved in raw"),"Raw","-"))</f>
        <v>Raw</v>
      </c>
      <c r="Q3426" s="13">
        <v>46261.15347222222</v>
      </c>
      <c r="R3426" t="inlineStr">
        <is>
          <t xml:space="preserve">2026-08 (Aug)</t>
        </is>
      </c>
      <c r="S3426">
        <f>IF(M3426="Not an error",0,IF(COUNTIFS($A$2:$A3426,$A3426,$D$2:$D3426,$D3426,$M$2:$M3426,"&lt;&gt;Not an error")=1,1,0))</f>
        <v>0</v>
      </c>
      <c r="T3426">
        <f>IF(M3426&lt;&gt;"Major",0,IF(COUNTIFS($A$2:$A3426,$A3426,$D$2:$D3426,$D3426,$M$2:$M3426,"Major")=1,1,0))</f>
        <v>0</v>
      </c>
      <c r="U3426">
        <f>IF(M3426&lt;&gt;"Minor",0,IF(COUNTIFS($A$2:$A3426,$A3426,$D$2:$D3426,$D3426,$M$2:$M3426,"Minor")=1,1,0))</f>
        <v>0</v>
      </c>
    </row>
    <row r="3427">
      <c r="A3427" t="inlineStr">
        <is>
          <t xml:space="preserve">9a175f97e92a638a5697307799ea3b8b8f419aac</t>
        </is>
      </c>
      <c r="B3427" t="inlineStr">
        <is>
          <t xml:space="preserve">The Miracle Heiress</t>
        </is>
      </c>
      <c r="C3427" t="inlineStr">
        <is>
          <t xml:space="preserve">Die Wundererbin</t>
        </is>
      </c>
      <c r="D3427" t="inlineStr">
        <is>
          <t xml:space="preserve">fdae906b6a80127d98e2e1573c8ef3ee8caa51df</t>
        </is>
      </c>
      <c r="E3427" t="inlineStr">
        <is>
          <t xml:space="preserve">Episode 155: Das Gegenmittel Für Virus X3</t>
        </is>
      </c>
      <c r="F3427">
        <v>155</v>
      </c>
      <c r="G3427" t="inlineStr">
        <is>
          <t xml:space="preserve">1:49-1:51</t>
        </is>
      </c>
      <c r="H3427" t="inlineStr">
        <is>
          <t xml:space="preserve">Resolved</t>
        </is>
      </c>
      <c r="I3427" t="inlineStr">
        <is>
          <t xml:space="preserve">Remarks: [Script Error]
Line from script:
"Bitte geh nicht hinein."
-----
Note (if required): Address / continuity issue. The team uses formal â€œSieâ€_x009d_ with Aurora, so the sudden switch to â€œduâ€_x009d_ is inconsistent. Suggested: â€œBitte gehen Sie nicht hinein.â€_x009d_</t>
        </is>
      </c>
      <c r="J3427" t="inlineStr">
        <is>
          <t xml:space="preserve">VOA</t>
        </is>
      </c>
      <c r="K3427" t="inlineStr">
        <is>
          <t xml:space="preserve">Script Error</t>
        </is>
      </c>
      <c r="L3427" t="inlineStr">
        <is>
          <t xml:space="preserve">Script error</t>
        </is>
      </c>
      <c r="M3427" t="str">
        <f>IFERROR(IF(VLOOKUP(L3427,'Quantification'!$A:$B,2,FALSE)&amp;""="","Unclassified",VLOOKUP(L3427,'Quantification'!$A:$B,2,FALSE)),"Unclassified")</f>
        <v>Major</v>
      </c>
      <c r="N3427" t="inlineStr">
        <is>
          <t xml:space="preserve">con-khera.mirjam@pocketfm.com</t>
        </is>
      </c>
      <c r="O3427" t="inlineStr">
        <is>
          <t xml:space="preserve">Issues found in raw</t>
        </is>
      </c>
      <c r="P3427" t="str">
        <f>IF(OR(O3427="Issues found in master",O3427="Final master"),"Master",IF(OR(O3427="Ready for Master",O3427="Issues found in raw",O3427="Raw under QC",O3427="Issues resolved in raw"),"Raw","-"))</f>
        <v>Raw</v>
      </c>
      <c r="Q3427" s="13">
        <v>46261.15347222222</v>
      </c>
      <c r="R3427" t="inlineStr">
        <is>
          <t xml:space="preserve">2026-08 (Aug)</t>
        </is>
      </c>
      <c r="S3427">
        <f>IF(M3427="Not an error",0,IF(COUNTIFS($A$2:$A3427,$A3427,$D$2:$D3427,$D3427,$M$2:$M3427,"&lt;&gt;Not an error")=1,1,0))</f>
        <v>0</v>
      </c>
      <c r="T3427">
        <f>IF(M3427&lt;&gt;"Major",0,IF(COUNTIFS($A$2:$A3427,$A3427,$D$2:$D3427,$D3427,$M$2:$M3427,"Major")=1,1,0))</f>
        <v>0</v>
      </c>
      <c r="U3427">
        <f>IF(M3427&lt;&gt;"Minor",0,IF(COUNTIFS($A$2:$A3427,$A3427,$D$2:$D3427,$D3427,$M$2:$M3427,"Minor")=1,1,0))</f>
        <v>0</v>
      </c>
    </row>
    <row r="3428">
      <c r="A3428" t="inlineStr">
        <is>
          <t xml:space="preserve">9a175f97e92a638a5697307799ea3b8b8f419aac</t>
        </is>
      </c>
      <c r="B3428" t="inlineStr">
        <is>
          <t xml:space="preserve">The Miracle Heiress</t>
        </is>
      </c>
      <c r="C3428" t="inlineStr">
        <is>
          <t xml:space="preserve">Die Wundererbin</t>
        </is>
      </c>
      <c r="D3428" t="inlineStr">
        <is>
          <t xml:space="preserve">fdae906b6a80127d98e2e1573c8ef3ee8caa51df</t>
        </is>
      </c>
      <c r="E3428" t="inlineStr">
        <is>
          <t xml:space="preserve">Episode 155: Das Gegenmittel Für Virus X3</t>
        </is>
      </c>
      <c r="F3428">
        <v>155</v>
      </c>
      <c r="G3428" t="inlineStr">
        <is>
          <t xml:space="preserve">2:08-2:11</t>
        </is>
      </c>
      <c r="H3428" t="inlineStr">
        <is>
          <t xml:space="preserve">Resolved</t>
        </is>
      </c>
      <c r="I3428" t="inlineStr">
        <is>
          <t xml:space="preserve">Remarks: [Script Error]
Line from script:
"Wenn dir etwas zustÃ¶ÃŸt, ist die ganze Crew am Ende!"
-----
Note (if required): Address / continuity issue. The team uses formal â€œSieâ€_x009d_ with Aurora, so the sudden switch to â€œdu/dirâ€_x009d_ is inconsistent. Suggested: â€œWenn Ihnen etwas zustÃ¶ÃŸt, ist die ganze Crew am Ende!â€_x009d_</t>
        </is>
      </c>
      <c r="J3428" t="inlineStr">
        <is>
          <t xml:space="preserve">VOA</t>
        </is>
      </c>
      <c r="K3428" t="inlineStr">
        <is>
          <t xml:space="preserve">Script Error</t>
        </is>
      </c>
      <c r="L3428" t="inlineStr">
        <is>
          <t xml:space="preserve">Script error</t>
        </is>
      </c>
      <c r="M3428" t="str">
        <f>IFERROR(IF(VLOOKUP(L3428,'Quantification'!$A:$B,2,FALSE)&amp;""="","Unclassified",VLOOKUP(L3428,'Quantification'!$A:$B,2,FALSE)),"Unclassified")</f>
        <v>Major</v>
      </c>
      <c r="N3428" t="inlineStr">
        <is>
          <t xml:space="preserve">con-khera.mirjam@pocketfm.com</t>
        </is>
      </c>
      <c r="O3428" t="inlineStr">
        <is>
          <t xml:space="preserve">Issues found in raw</t>
        </is>
      </c>
      <c r="P3428" t="str">
        <f>IF(OR(O3428="Issues found in master",O3428="Final master"),"Master",IF(OR(O3428="Ready for Master",O3428="Issues found in raw",O3428="Raw under QC",O3428="Issues resolved in raw"),"Raw","-"))</f>
        <v>Raw</v>
      </c>
      <c r="Q3428" s="13">
        <v>46261.15347222222</v>
      </c>
      <c r="R3428" t="inlineStr">
        <is>
          <t xml:space="preserve">2026-08 (Aug)</t>
        </is>
      </c>
      <c r="S3428">
        <f>IF(M3428="Not an error",0,IF(COUNTIFS($A$2:$A3428,$A3428,$D$2:$D3428,$D3428,$M$2:$M3428,"&lt;&gt;Not an error")=1,1,0))</f>
        <v>0</v>
      </c>
      <c r="T3428">
        <f>IF(M3428&lt;&gt;"Major",0,IF(COUNTIFS($A$2:$A3428,$A3428,$D$2:$D3428,$D3428,$M$2:$M3428,"Major")=1,1,0))</f>
        <v>0</v>
      </c>
      <c r="U3428">
        <f>IF(M3428&lt;&gt;"Minor",0,IF(COUNTIFS($A$2:$A3428,$A3428,$D$2:$D3428,$D3428,$M$2:$M3428,"Minor")=1,1,0))</f>
        <v>0</v>
      </c>
    </row>
    <row r="3429">
      <c r="A3429" t="inlineStr">
        <is>
          <t xml:space="preserve">9a175f97e92a638a5697307799ea3b8b8f419aac</t>
        </is>
      </c>
      <c r="B3429" t="inlineStr">
        <is>
          <t xml:space="preserve">The Miracle Heiress</t>
        </is>
      </c>
      <c r="C3429" t="inlineStr">
        <is>
          <t xml:space="preserve">Die Wundererbin</t>
        </is>
      </c>
      <c r="D3429" t="inlineStr">
        <is>
          <t xml:space="preserve">fdae906b6a80127d98e2e1573c8ef3ee8caa51df</t>
        </is>
      </c>
      <c r="E3429" t="inlineStr">
        <is>
          <t xml:space="preserve">Episode 155: Das Gegenmittel Für Virus X3</t>
        </is>
      </c>
      <c r="F3429">
        <v>155</v>
      </c>
      <c r="G3429" t="inlineStr">
        <is>
          <t xml:space="preserve">2:11-2:19</t>
        </is>
      </c>
      <c r="H3429" t="inlineStr">
        <is>
          <t xml:space="preserve">Resolved</t>
        </is>
      </c>
      <c r="I3429" t="inlineStr">
        <is>
          <t xml:space="preserve">Remarks: [Script Error]
Line from script:
"â€žChefin, wenn du wirklich reingehst, musst du das anziehenâ€œ, beharrte ein anderer Mann und hielt ihr einen Schutzanzug hin."
-----
Note (if required): Address / continuity issue. The team uses formal â€œSieâ€_x009d_ with Aurora, so the sudden switch to â€œduâ€_x009d_ is inconsistent. Suggested: â€œChefin, wenn Sie wirklich reingehen, mÃ¼ssen Sie das anziehen.â€_x009d_</t>
        </is>
      </c>
      <c r="J3429" t="inlineStr">
        <is>
          <t xml:space="preserve">VOA</t>
        </is>
      </c>
      <c r="K3429" t="inlineStr">
        <is>
          <t xml:space="preserve">Script Error</t>
        </is>
      </c>
      <c r="L3429" t="inlineStr">
        <is>
          <t xml:space="preserve">Script error</t>
        </is>
      </c>
      <c r="M3429" t="str">
        <f>IFERROR(IF(VLOOKUP(L3429,'Quantification'!$A:$B,2,FALSE)&amp;""="","Unclassified",VLOOKUP(L3429,'Quantification'!$A:$B,2,FALSE)),"Unclassified")</f>
        <v>Major</v>
      </c>
      <c r="N3429" t="inlineStr">
        <is>
          <t xml:space="preserve">con-khera.mirjam@pocketfm.com</t>
        </is>
      </c>
      <c r="O3429" t="inlineStr">
        <is>
          <t xml:space="preserve">Issues found in raw</t>
        </is>
      </c>
      <c r="P3429" t="str">
        <f>IF(OR(O3429="Issues found in master",O3429="Final master"),"Master",IF(OR(O3429="Ready for Master",O3429="Issues found in raw",O3429="Raw under QC",O3429="Issues resolved in raw"),"Raw","-"))</f>
        <v>Raw</v>
      </c>
      <c r="Q3429" s="13">
        <v>46261.15347222222</v>
      </c>
      <c r="R3429" t="inlineStr">
        <is>
          <t xml:space="preserve">2026-08 (Aug)</t>
        </is>
      </c>
      <c r="S3429">
        <f>IF(M3429="Not an error",0,IF(COUNTIFS($A$2:$A3429,$A3429,$D$2:$D3429,$D3429,$M$2:$M3429,"&lt;&gt;Not an error")=1,1,0))</f>
        <v>0</v>
      </c>
      <c r="T3429">
        <f>IF(M3429&lt;&gt;"Major",0,IF(COUNTIFS($A$2:$A3429,$A3429,$D$2:$D3429,$D3429,$M$2:$M3429,"Major")=1,1,0))</f>
        <v>0</v>
      </c>
      <c r="U3429">
        <f>IF(M3429&lt;&gt;"Minor",0,IF(COUNTIFS($A$2:$A3429,$A3429,$D$2:$D3429,$D3429,$M$2:$M3429,"Minor")=1,1,0))</f>
        <v>0</v>
      </c>
    </row>
    <row r="3430">
      <c r="A3430" t="inlineStr">
        <is>
          <t xml:space="preserve">9a175f97e92a638a5697307799ea3b8b8f419aac</t>
        </is>
      </c>
      <c r="B3430" t="inlineStr">
        <is>
          <t xml:space="preserve">The Miracle Heiress</t>
        </is>
      </c>
      <c r="C3430" t="inlineStr">
        <is>
          <t xml:space="preserve">Die Wundererbin</t>
        </is>
      </c>
      <c r="D3430" t="inlineStr">
        <is>
          <t xml:space="preserve">fdae906b6a80127d98e2e1573c8ef3ee8caa51df</t>
        </is>
      </c>
      <c r="E3430" t="inlineStr">
        <is>
          <t xml:space="preserve">Episode 155: Das Gegenmittel Für Virus X3</t>
        </is>
      </c>
      <c r="F3430">
        <v>155</v>
      </c>
      <c r="G3430" t="inlineStr">
        <is>
          <t xml:space="preserve">2:24-2:30</t>
        </is>
      </c>
      <c r="H3430" t="inlineStr">
        <is>
          <t xml:space="preserve">Resolved</t>
        </is>
      </c>
      <c r="I3430" t="inlineStr">
        <is>
          <t xml:space="preserve">Remarks: [Script Error]
Line from script:
"Dies war Auroras persÃ¶nliche Anlage, die auf einem groÃŸen, offenen GrundstÃ¼ck errichtet worden war."
-----
Note (if required): Wording / localization issue. â€œAnlageâ€_x009d_ is understandable but sounds vague and slightly industrial. If this refers to Auroraâ€™s operational site, â€œBaseâ€_x009d_ would be clearer. Suggested: â€œDies war Auroras persÃ¶nliche Base, die auf einem groÃŸen, offenen GrundstÃ¼ck errichtet worden war.â€_x009d_</t>
        </is>
      </c>
      <c r="J3430" t="inlineStr">
        <is>
          <t xml:space="preserve">VOA</t>
        </is>
      </c>
      <c r="K3430" t="inlineStr">
        <is>
          <t xml:space="preserve">Script Error</t>
        </is>
      </c>
      <c r="L3430" t="inlineStr">
        <is>
          <t xml:space="preserve">Script error</t>
        </is>
      </c>
      <c r="M3430" t="str">
        <f>IFERROR(IF(VLOOKUP(L3430,'Quantification'!$A:$B,2,FALSE)&amp;""="","Unclassified",VLOOKUP(L3430,'Quantification'!$A:$B,2,FALSE)),"Unclassified")</f>
        <v>Major</v>
      </c>
      <c r="N3430" t="inlineStr">
        <is>
          <t xml:space="preserve">con-khera.mirjam@pocketfm.com</t>
        </is>
      </c>
      <c r="O3430" t="inlineStr">
        <is>
          <t xml:space="preserve">Issues found in raw</t>
        </is>
      </c>
      <c r="P3430" t="str">
        <f>IF(OR(O3430="Issues found in master",O3430="Final master"),"Master",IF(OR(O3430="Ready for Master",O3430="Issues found in raw",O3430="Raw under QC",O3430="Issues resolved in raw"),"Raw","-"))</f>
        <v>Raw</v>
      </c>
      <c r="Q3430" s="13">
        <v>46261.15347222222</v>
      </c>
      <c r="R3430" t="inlineStr">
        <is>
          <t xml:space="preserve">2026-08 (Aug)</t>
        </is>
      </c>
      <c r="S3430">
        <f>IF(M3430="Not an error",0,IF(COUNTIFS($A$2:$A3430,$A3430,$D$2:$D3430,$D3430,$M$2:$M3430,"&lt;&gt;Not an error")=1,1,0))</f>
        <v>0</v>
      </c>
      <c r="T3430">
        <f>IF(M3430&lt;&gt;"Major",0,IF(COUNTIFS($A$2:$A3430,$A3430,$D$2:$D3430,$D3430,$M$2:$M3430,"Major")=1,1,0))</f>
        <v>0</v>
      </c>
      <c r="U3430">
        <f>IF(M3430&lt;&gt;"Minor",0,IF(COUNTIFS($A$2:$A3430,$A3430,$D$2:$D3430,$D3430,$M$2:$M3430,"Minor")=1,1,0))</f>
        <v>0</v>
      </c>
    </row>
    <row r="3431">
      <c r="A3431" t="inlineStr">
        <is>
          <t xml:space="preserve">9a175f97e92a638a5697307799ea3b8b8f419aac</t>
        </is>
      </c>
      <c r="B3431" t="inlineStr">
        <is>
          <t xml:space="preserve">The Miracle Heiress</t>
        </is>
      </c>
      <c r="C3431" t="inlineStr">
        <is>
          <t xml:space="preserve">Die Wundererbin</t>
        </is>
      </c>
      <c r="D3431" t="inlineStr">
        <is>
          <t xml:space="preserve">fdae906b6a80127d98e2e1573c8ef3ee8caa51df</t>
        </is>
      </c>
      <c r="E3431" t="inlineStr">
        <is>
          <t xml:space="preserve">Episode 155: Das Gegenmittel Für Virus X3</t>
        </is>
      </c>
      <c r="F3431">
        <v>155</v>
      </c>
      <c r="G3431" t="inlineStr">
        <is>
          <t xml:space="preserve">5:09-5:11</t>
        </is>
      </c>
      <c r="H3431" t="inlineStr">
        <is>
          <t xml:space="preserve">Resolved</t>
        </is>
      </c>
      <c r="I3431" t="inlineStr">
        <is>
          <t xml:space="preserve">Remarks: [Script Error]
Line from script:
"Der ganze Eisenschleier ist in Panik."
-----
Note (if required): Localization / wording issue. â€œEisenschleierâ€_x009d_ should remain localized in English, and the phrase should refer clearly to the region. Suggested: â€œDie ganze Iron Veil Region ist in Panik.â€_x009d_</t>
        </is>
      </c>
      <c r="J3431" t="inlineStr">
        <is>
          <t xml:space="preserve">VOA</t>
        </is>
      </c>
      <c r="K3431" t="inlineStr">
        <is>
          <t xml:space="preserve">Script Error</t>
        </is>
      </c>
      <c r="L3431" t="inlineStr">
        <is>
          <t xml:space="preserve">Script error</t>
        </is>
      </c>
      <c r="M3431" t="str">
        <f>IFERROR(IF(VLOOKUP(L3431,'Quantification'!$A:$B,2,FALSE)&amp;""="","Unclassified",VLOOKUP(L3431,'Quantification'!$A:$B,2,FALSE)),"Unclassified")</f>
        <v>Major</v>
      </c>
      <c r="N3431" t="inlineStr">
        <is>
          <t xml:space="preserve">con-khera.mirjam@pocketfm.com</t>
        </is>
      </c>
      <c r="O3431" t="inlineStr">
        <is>
          <t xml:space="preserve">Issues found in raw</t>
        </is>
      </c>
      <c r="P3431" t="str">
        <f>IF(OR(O3431="Issues found in master",O3431="Final master"),"Master",IF(OR(O3431="Ready for Master",O3431="Issues found in raw",O3431="Raw under QC",O3431="Issues resolved in raw"),"Raw","-"))</f>
        <v>Raw</v>
      </c>
      <c r="Q3431" s="13">
        <v>46261.15347222222</v>
      </c>
      <c r="R3431" t="inlineStr">
        <is>
          <t xml:space="preserve">2026-08 (Aug)</t>
        </is>
      </c>
      <c r="S3431">
        <f>IF(M3431="Not an error",0,IF(COUNTIFS($A$2:$A3431,$A3431,$D$2:$D3431,$D3431,$M$2:$M3431,"&lt;&gt;Not an error")=1,1,0))</f>
        <v>0</v>
      </c>
      <c r="T3431">
        <f>IF(M3431&lt;&gt;"Major",0,IF(COUNTIFS($A$2:$A3431,$A3431,$D$2:$D3431,$D3431,$M$2:$M3431,"Major")=1,1,0))</f>
        <v>0</v>
      </c>
      <c r="U3431">
        <f>IF(M3431&lt;&gt;"Minor",0,IF(COUNTIFS($A$2:$A3431,$A3431,$D$2:$D3431,$D3431,$M$2:$M3431,"Minor")=1,1,0))</f>
        <v>0</v>
      </c>
    </row>
    <row r="3432">
      <c r="A3432" t="inlineStr">
        <is>
          <t xml:space="preserve">9a175f97e92a638a5697307799ea3b8b8f419aac</t>
        </is>
      </c>
      <c r="B3432" t="inlineStr">
        <is>
          <t xml:space="preserve">The Miracle Heiress</t>
        </is>
      </c>
      <c r="C3432" t="inlineStr">
        <is>
          <t xml:space="preserve">Die Wundererbin</t>
        </is>
      </c>
      <c r="D3432" t="inlineStr">
        <is>
          <t xml:space="preserve">fdae906b6a80127d98e2e1573c8ef3ee8caa51df</t>
        </is>
      </c>
      <c r="E3432" t="inlineStr">
        <is>
          <t xml:space="preserve">Episode 155: Das Gegenmittel Für Virus X3</t>
        </is>
      </c>
      <c r="F3432">
        <v>155</v>
      </c>
      <c r="G3432" t="inlineStr">
        <is>
          <t xml:space="preserve">5:21-5:24</t>
        </is>
      </c>
      <c r="H3432" t="inlineStr">
        <is>
          <t xml:space="preserve">Resolved</t>
        </is>
      </c>
      <c r="I3432" t="inlineStr">
        <is>
          <t xml:space="preserve">Remarks: [Script Error]
Line from script:
"Nichts wirkt bei diesem Ding."
-----
Note (if required): Wording / characterization issue. Since the speaker is a doctor, â€œthis thingâ€_x009d_ sounds too vague and unprofessional. Suggested: â€œNichts wirkt bei diesem Virus.â€_x009d_</t>
        </is>
      </c>
      <c r="J3432" t="inlineStr">
        <is>
          <t xml:space="preserve">VOA</t>
        </is>
      </c>
      <c r="K3432" t="inlineStr">
        <is>
          <t xml:space="preserve">Script Error</t>
        </is>
      </c>
      <c r="L3432" t="inlineStr">
        <is>
          <t xml:space="preserve">Script error</t>
        </is>
      </c>
      <c r="M3432" t="str">
        <f>IFERROR(IF(VLOOKUP(L3432,'Quantification'!$A:$B,2,FALSE)&amp;""="","Unclassified",VLOOKUP(L3432,'Quantification'!$A:$B,2,FALSE)),"Unclassified")</f>
        <v>Major</v>
      </c>
      <c r="N3432" t="inlineStr">
        <is>
          <t xml:space="preserve">con-khera.mirjam@pocketfm.com</t>
        </is>
      </c>
      <c r="O3432" t="inlineStr">
        <is>
          <t xml:space="preserve">Issues found in raw</t>
        </is>
      </c>
      <c r="P3432" t="str">
        <f>IF(OR(O3432="Issues found in master",O3432="Final master"),"Master",IF(OR(O3432="Ready for Master",O3432="Issues found in raw",O3432="Raw under QC",O3432="Issues resolved in raw"),"Raw","-"))</f>
        <v>Raw</v>
      </c>
      <c r="Q3432" s="13">
        <v>46261.15347222222</v>
      </c>
      <c r="R3432" t="inlineStr">
        <is>
          <t xml:space="preserve">2026-08 (Aug)</t>
        </is>
      </c>
      <c r="S3432">
        <f>IF(M3432="Not an error",0,IF(COUNTIFS($A$2:$A3432,$A3432,$D$2:$D3432,$D3432,$M$2:$M3432,"&lt;&gt;Not an error")=1,1,0))</f>
        <v>0</v>
      </c>
      <c r="T3432">
        <f>IF(M3432&lt;&gt;"Major",0,IF(COUNTIFS($A$2:$A3432,$A3432,$D$2:$D3432,$D3432,$M$2:$M3432,"Major")=1,1,0))</f>
        <v>0</v>
      </c>
      <c r="U3432">
        <f>IF(M3432&lt;&gt;"Minor",0,IF(COUNTIFS($A$2:$A3432,$A3432,$D$2:$D3432,$D3432,$M$2:$M3432,"Minor")=1,1,0))</f>
        <v>0</v>
      </c>
    </row>
    <row r="3433">
      <c r="A3433" t="inlineStr">
        <is>
          <t xml:space="preserve">9a175f97e92a638a5697307799ea3b8b8f419aac</t>
        </is>
      </c>
      <c r="B3433" t="inlineStr">
        <is>
          <t xml:space="preserve">The Miracle Heiress</t>
        </is>
      </c>
      <c r="C3433" t="inlineStr">
        <is>
          <t xml:space="preserve">Die Wundererbin</t>
        </is>
      </c>
      <c r="D3433" t="inlineStr">
        <is>
          <t xml:space="preserve">fdae906b6a80127d98e2e1573c8ef3ee8caa51df</t>
        </is>
      </c>
      <c r="E3433" t="inlineStr">
        <is>
          <t xml:space="preserve">Episode 155: Das Gegenmittel Für Virus X3</t>
        </is>
      </c>
      <c r="F3433">
        <v>155</v>
      </c>
      <c r="G3433" t="inlineStr">
        <is>
          <t xml:space="preserve">6:17-6:22</t>
        </is>
      </c>
      <c r="H3433" t="inlineStr">
        <is>
          <t xml:space="preserve">Resolved</t>
        </is>
      </c>
      <c r="I3433" t="inlineStr">
        <is>
          <t xml:space="preserve">Remarks: [Script Error]
Line from script:
"Wenn der Juckreiz stark wird, sollen sie die Stelle sanft mit den eigenen Fingern reiben."
-----
Note (if required): Logic / wording issue. This contradicts the instruction not to scratch, since rubbing the area is very close to scratching. â€œWith their own fingersâ€_x009d_ also sounds unnatural and unnecessary. Suggested: â€œWenn der Juckreiz stark wird, sollen sie die Stelle nicht berÃ¼hren und sofort Bescheid sagen.â€_x009d_</t>
        </is>
      </c>
      <c r="J3433" t="inlineStr">
        <is>
          <t xml:space="preserve">VOA</t>
        </is>
      </c>
      <c r="K3433" t="inlineStr">
        <is>
          <t xml:space="preserve">Script Error</t>
        </is>
      </c>
      <c r="L3433" t="inlineStr">
        <is>
          <t xml:space="preserve">Script error</t>
        </is>
      </c>
      <c r="M3433" t="str">
        <f>IFERROR(IF(VLOOKUP(L3433,'Quantification'!$A:$B,2,FALSE)&amp;""="","Unclassified",VLOOKUP(L3433,'Quantification'!$A:$B,2,FALSE)),"Unclassified")</f>
        <v>Major</v>
      </c>
      <c r="N3433" t="inlineStr">
        <is>
          <t xml:space="preserve">con-khera.mirjam@pocketfm.com</t>
        </is>
      </c>
      <c r="O3433" t="inlineStr">
        <is>
          <t xml:space="preserve">Issues found in raw</t>
        </is>
      </c>
      <c r="P3433" t="str">
        <f>IF(OR(O3433="Issues found in master",O3433="Final master"),"Master",IF(OR(O3433="Ready for Master",O3433="Issues found in raw",O3433="Raw under QC",O3433="Issues resolved in raw"),"Raw","-"))</f>
        <v>Raw</v>
      </c>
      <c r="Q3433" s="13">
        <v>46261.15347222222</v>
      </c>
      <c r="R3433" t="inlineStr">
        <is>
          <t xml:space="preserve">2026-08 (Aug)</t>
        </is>
      </c>
      <c r="S3433">
        <f>IF(M3433="Not an error",0,IF(COUNTIFS($A$2:$A3433,$A3433,$D$2:$D3433,$D3433,$M$2:$M3433,"&lt;&gt;Not an error")=1,1,0))</f>
        <v>0</v>
      </c>
      <c r="T3433">
        <f>IF(M3433&lt;&gt;"Major",0,IF(COUNTIFS($A$2:$A3433,$A3433,$D$2:$D3433,$D3433,$M$2:$M3433,"Major")=1,1,0))</f>
        <v>0</v>
      </c>
      <c r="U3433">
        <f>IF(M3433&lt;&gt;"Minor",0,IF(COUNTIFS($A$2:$A3433,$A3433,$D$2:$D3433,$D3433,$M$2:$M3433,"Minor")=1,1,0))</f>
        <v>0</v>
      </c>
    </row>
    <row r="3434">
      <c r="A3434" t="inlineStr">
        <is>
          <t xml:space="preserve">9a175f97e92a638a5697307799ea3b8b8f419aac</t>
        </is>
      </c>
      <c r="B3434" t="inlineStr">
        <is>
          <t xml:space="preserve">The Miracle Heiress</t>
        </is>
      </c>
      <c r="C3434" t="inlineStr">
        <is>
          <t xml:space="preserve">Die Wundererbin</t>
        </is>
      </c>
      <c r="D3434" t="inlineStr">
        <is>
          <t xml:space="preserve">fdae906b6a80127d98e2e1573c8ef3ee8caa51df</t>
        </is>
      </c>
      <c r="E3434" t="inlineStr">
        <is>
          <t xml:space="preserve">Episode 155: Das Gegenmittel Für Virus X3</t>
        </is>
      </c>
      <c r="F3434">
        <v>155</v>
      </c>
      <c r="G3434" t="inlineStr">
        <is>
          <t xml:space="preserve">6:22-6:24</t>
        </is>
      </c>
      <c r="H3434" t="inlineStr">
        <is>
          <t xml:space="preserve">Resolved</t>
        </is>
      </c>
      <c r="I3434" t="inlineStr">
        <is>
          <t xml:space="preserve">Remarks: [Script Error]
Line from script:
"â€žJa, gnÃ¤dige Frau!â€œ"
-----
Note (if required): Address / tone issue. â€œGnÃ¤dige Frauâ€_x009d_ sounds outdated and overly formal, especially if repeated. Suggested: â€œJa, Miss Aurora!â€_x009d_</t>
        </is>
      </c>
      <c r="J3434" t="inlineStr">
        <is>
          <t xml:space="preserve">VOA</t>
        </is>
      </c>
      <c r="K3434" t="inlineStr">
        <is>
          <t xml:space="preserve">Script Error</t>
        </is>
      </c>
      <c r="L3434" t="inlineStr">
        <is>
          <t xml:space="preserve">Script error</t>
        </is>
      </c>
      <c r="M3434" t="str">
        <f>IFERROR(IF(VLOOKUP(L3434,'Quantification'!$A:$B,2,FALSE)&amp;""="","Unclassified",VLOOKUP(L3434,'Quantification'!$A:$B,2,FALSE)),"Unclassified")</f>
        <v>Major</v>
      </c>
      <c r="N3434" t="inlineStr">
        <is>
          <t xml:space="preserve">con-khera.mirjam@pocketfm.com</t>
        </is>
      </c>
      <c r="O3434" t="inlineStr">
        <is>
          <t xml:space="preserve">Issues found in raw</t>
        </is>
      </c>
      <c r="P3434" t="str">
        <f>IF(OR(O3434="Issues found in master",O3434="Final master"),"Master",IF(OR(O3434="Ready for Master",O3434="Issues found in raw",O3434="Raw under QC",O3434="Issues resolved in raw"),"Raw","-"))</f>
        <v>Raw</v>
      </c>
      <c r="Q3434" s="13">
        <v>46261.15347222222</v>
      </c>
      <c r="R3434" t="inlineStr">
        <is>
          <t xml:space="preserve">2026-08 (Aug)</t>
        </is>
      </c>
      <c r="S3434">
        <f>IF(M3434="Not an error",0,IF(COUNTIFS($A$2:$A3434,$A3434,$D$2:$D3434,$D3434,$M$2:$M3434,"&lt;&gt;Not an error")=1,1,0))</f>
        <v>0</v>
      </c>
      <c r="T3434">
        <f>IF(M3434&lt;&gt;"Major",0,IF(COUNTIFS($A$2:$A3434,$A3434,$D$2:$D3434,$D3434,$M$2:$M3434,"Major")=1,1,0))</f>
        <v>0</v>
      </c>
      <c r="U3434">
        <f>IF(M3434&lt;&gt;"Minor",0,IF(COUNTIFS($A$2:$A3434,$A3434,$D$2:$D3434,$D3434,$M$2:$M3434,"Minor")=1,1,0))</f>
        <v>0</v>
      </c>
    </row>
    <row r="3435">
      <c r="A3435" t="inlineStr">
        <is>
          <t xml:space="preserve">9a175f97e92a638a5697307799ea3b8b8f419aac</t>
        </is>
      </c>
      <c r="B3435" t="inlineStr">
        <is>
          <t xml:space="preserve">The Miracle Heiress</t>
        </is>
      </c>
      <c r="C3435" t="inlineStr">
        <is>
          <t xml:space="preserve">Die Wundererbin</t>
        </is>
      </c>
      <c r="D3435" t="inlineStr">
        <is>
          <t xml:space="preserve">fdae906b6a80127d98e2e1573c8ef3ee8caa51df</t>
        </is>
      </c>
      <c r="E3435" t="inlineStr">
        <is>
          <t xml:space="preserve">Episode 155: Das Gegenmittel Für Virus X3</t>
        </is>
      </c>
      <c r="F3435">
        <v>155</v>
      </c>
      <c r="G3435" t="inlineStr">
        <is>
          <t xml:space="preserve">6:34-6:43</t>
        </is>
      </c>
      <c r="H3435" t="inlineStr">
        <is>
          <t xml:space="preserve">Resolved</t>
        </is>
      </c>
      <c r="I3435" t="inlineStr">
        <is>
          <t xml:space="preserve">Remarks: [Script Error]
Line from script:
"Danach schickte sie ein Team in die Berge hinter der Anlage, um eine groÃŸe Menge wichtiger KrÃ¤uter zu sammeln, die glÃ¼cklicherweise alle auf dem GrundstÃ¼ck wild wuchsen."
-----
Note (if required): Wording / localization issue. â€œAnlageâ€_x009d_ sounds vague here and should match the established wording for Auroraâ€™s operational site. Suggested: â€œDanach schickte sie ein Team in die Berge hinter der Base, um eine groÃŸe Menge wichtiger KrÃ¤uter zu sammeln, die glÃ¼cklicherweise alle auf dem GrundstÃ¼ck wild wuchsen.â€_x009d_</t>
        </is>
      </c>
      <c r="J3435" t="inlineStr">
        <is>
          <t xml:space="preserve">VOA</t>
        </is>
      </c>
      <c r="K3435" t="inlineStr">
        <is>
          <t xml:space="preserve">Script Error</t>
        </is>
      </c>
      <c r="L3435" t="inlineStr">
        <is>
          <t xml:space="preserve">Script error</t>
        </is>
      </c>
      <c r="M3435" t="str">
        <f>IFERROR(IF(VLOOKUP(L3435,'Quantification'!$A:$B,2,FALSE)&amp;""="","Unclassified",VLOOKUP(L3435,'Quantification'!$A:$B,2,FALSE)),"Unclassified")</f>
        <v>Major</v>
      </c>
      <c r="N3435" t="inlineStr">
        <is>
          <t xml:space="preserve">con-khera.mirjam@pocketfm.com</t>
        </is>
      </c>
      <c r="O3435" t="inlineStr">
        <is>
          <t xml:space="preserve">Issues found in raw</t>
        </is>
      </c>
      <c r="P3435" t="str">
        <f>IF(OR(O3435="Issues found in master",O3435="Final master"),"Master",IF(OR(O3435="Ready for Master",O3435="Issues found in raw",O3435="Raw under QC",O3435="Issues resolved in raw"),"Raw","-"))</f>
        <v>Raw</v>
      </c>
      <c r="Q3435" s="13">
        <v>46261.15347222222</v>
      </c>
      <c r="R3435" t="inlineStr">
        <is>
          <t xml:space="preserve">2026-08 (Aug)</t>
        </is>
      </c>
      <c r="S3435">
        <f>IF(M3435="Not an error",0,IF(COUNTIFS($A$2:$A3435,$A3435,$D$2:$D3435,$D3435,$M$2:$M3435,"&lt;&gt;Not an error")=1,1,0))</f>
        <v>0</v>
      </c>
      <c r="T3435">
        <f>IF(M3435&lt;&gt;"Major",0,IF(COUNTIFS($A$2:$A3435,$A3435,$D$2:$D3435,$D3435,$M$2:$M3435,"Major")=1,1,0))</f>
        <v>0</v>
      </c>
      <c r="U3435">
        <f>IF(M3435&lt;&gt;"Minor",0,IF(COUNTIFS($A$2:$A3435,$A3435,$D$2:$D3435,$D3435,$M$2:$M3435,"Minor")=1,1,0))</f>
        <v>0</v>
      </c>
    </row>
    <row r="3436">
      <c r="A3436" t="inlineStr">
        <is>
          <t xml:space="preserve">9a175f97e92a638a5697307799ea3b8b8f419aac</t>
        </is>
      </c>
      <c r="B3436" t="inlineStr">
        <is>
          <t xml:space="preserve">The Miracle Heiress</t>
        </is>
      </c>
      <c r="C3436" t="inlineStr">
        <is>
          <t xml:space="preserve">Die Wundererbin</t>
        </is>
      </c>
      <c r="D3436" t="inlineStr">
        <is>
          <t xml:space="preserve">fc46e45d9c82a78fa2a7c7470c7593e91ea496b9</t>
        </is>
      </c>
      <c r="E3436" t="inlineStr">
        <is>
          <t xml:space="preserve">Episode 156: Auktion Mit Hohen Einsätzen</t>
        </is>
      </c>
      <c r="F3436">
        <v>156</v>
      </c>
      <c r="G3436" t="inlineStr">
        <is>
          <t xml:space="preserve">00:00-0:12</t>
        </is>
      </c>
      <c r="H3436" t="inlineStr">
        <is>
          <t xml:space="preserve">Resolved</t>
        </is>
      </c>
      <c r="I3436" t="inlineStr">
        <is>
          <t xml:space="preserve">Remarks: [Mispronunciation]
Line from script:
"„Wir hatten einen Verräter, Sir. Er hat die Probe gestohlen. Wir kümmern uns um ihn“, sagte Jacob, beunruhigt von der kalten Wut in Damiens Blick."
-----
Note (if required): Jacob is pronounced incorrectly in the audio. The name should be pronounced with English pronunciation.</t>
        </is>
      </c>
      <c r="J3436" t="inlineStr">
        <is>
          <t xml:space="preserve">VOA</t>
        </is>
      </c>
      <c r="K3436" t="inlineStr">
        <is>
          <t xml:space="preserve">Mispronunciation</t>
        </is>
      </c>
      <c r="L3436" t="inlineStr">
        <is>
          <t xml:space="preserve">Mispronunciation</t>
        </is>
      </c>
      <c r="M3436" t="str">
        <f>IFERROR(IF(VLOOKUP(L3436,'Quantification'!$A:$B,2,FALSE)&amp;""="","Unclassified",VLOOKUP(L3436,'Quantification'!$A:$B,2,FALSE)),"Unclassified")</f>
        <v>Major</v>
      </c>
      <c r="N3436" t="inlineStr">
        <is>
          <t xml:space="preserve">con-khera.mirjam@pocketfm.com</t>
        </is>
      </c>
      <c r="O3436" t="inlineStr">
        <is>
          <t xml:space="preserve">Issues found in raw</t>
        </is>
      </c>
      <c r="P3436" t="str">
        <f>IF(OR(O3436="Issues found in master",O3436="Final master"),"Master",IF(OR(O3436="Ready for Master",O3436="Issues found in raw",O3436="Raw under QC",O3436="Issues resolved in raw"),"Raw","-"))</f>
        <v>Raw</v>
      </c>
      <c r="Q3436" s="13">
        <v>46261.15347222222</v>
      </c>
      <c r="R3436" t="inlineStr">
        <is>
          <t xml:space="preserve">2026-08 (Aug)</t>
        </is>
      </c>
      <c r="S3436">
        <f>IF(M3436="Not an error",0,IF(COUNTIFS($A$2:$A3436,$A3436,$D$2:$D3436,$D3436,$M$2:$M3436,"&lt;&gt;Not an error")=1,1,0))</f>
        <v>1</v>
      </c>
      <c r="T3436">
        <f>IF(M3436&lt;&gt;"Major",0,IF(COUNTIFS($A$2:$A3436,$A3436,$D$2:$D3436,$D3436,$M$2:$M3436,"Major")=1,1,0))</f>
        <v>1</v>
      </c>
      <c r="U3436">
        <f>IF(M3436&lt;&gt;"Minor",0,IF(COUNTIFS($A$2:$A3436,$A3436,$D$2:$D3436,$D3436,$M$2:$M3436,"Minor")=1,1,0))</f>
        <v>0</v>
      </c>
    </row>
    <row r="3437">
      <c r="A3437" t="inlineStr">
        <is>
          <t xml:space="preserve">9a175f97e92a638a5697307799ea3b8b8f419aac</t>
        </is>
      </c>
      <c r="B3437" t="inlineStr">
        <is>
          <t xml:space="preserve">The Miracle Heiress</t>
        </is>
      </c>
      <c r="C3437" t="inlineStr">
        <is>
          <t xml:space="preserve">Die Wundererbin</t>
        </is>
      </c>
      <c r="D3437" t="inlineStr">
        <is>
          <t xml:space="preserve">fc46e45d9c82a78fa2a7c7470c7593e91ea496b9</t>
        </is>
      </c>
      <c r="E3437" t="inlineStr">
        <is>
          <t xml:space="preserve">Episode 156: Auktion Mit Hohen Einsätzen</t>
        </is>
      </c>
      <c r="F3437">
        <v>156</v>
      </c>
      <c r="G3437" t="inlineStr">
        <is>
          <t xml:space="preserve">0:52-0:56</t>
        </is>
      </c>
      <c r="H3437" t="inlineStr">
        <is>
          <t xml:space="preserve">Resolved</t>
        </is>
      </c>
      <c r="I3437" t="inlineStr">
        <is>
          <t xml:space="preserve">Remarks: [Script Error]
Line from script:
"Wir haben gerade erfahren, dass sie heute in der Eisenschleier Region versteigert wird."
-----
Note (if required): Localization issue. Location names should remain localized in English. Suggested: â€œWir haben gerade erfahren, dass sie heute in der Iron Veil Region versteigert wird.â€_x009d_</t>
        </is>
      </c>
      <c r="J3437" t="inlineStr">
        <is>
          <t xml:space="preserve">VOA</t>
        </is>
      </c>
      <c r="K3437" t="inlineStr">
        <is>
          <t xml:space="preserve">Script Error</t>
        </is>
      </c>
      <c r="L3437" t="inlineStr">
        <is>
          <t xml:space="preserve">Script error</t>
        </is>
      </c>
      <c r="M3437" t="str">
        <f>IFERROR(IF(VLOOKUP(L3437,'Quantification'!$A:$B,2,FALSE)&amp;""="","Unclassified",VLOOKUP(L3437,'Quantification'!$A:$B,2,FALSE)),"Unclassified")</f>
        <v>Major</v>
      </c>
      <c r="N3437" t="inlineStr">
        <is>
          <t xml:space="preserve">con-khera.mirjam@pocketfm.com</t>
        </is>
      </c>
      <c r="O3437" t="inlineStr">
        <is>
          <t xml:space="preserve">Issues found in raw</t>
        </is>
      </c>
      <c r="P3437" t="str">
        <f>IF(OR(O3437="Issues found in master",O3437="Final master"),"Master",IF(OR(O3437="Ready for Master",O3437="Issues found in raw",O3437="Raw under QC",O3437="Issues resolved in raw"),"Raw","-"))</f>
        <v>Raw</v>
      </c>
      <c r="Q3437" s="13">
        <v>46261.15347222222</v>
      </c>
      <c r="R3437" t="inlineStr">
        <is>
          <t xml:space="preserve">2026-08 (Aug)</t>
        </is>
      </c>
      <c r="S3437">
        <f>IF(M3437="Not an error",0,IF(COUNTIFS($A$2:$A3437,$A3437,$D$2:$D3437,$D3437,$M$2:$M3437,"&lt;&gt;Not an error")=1,1,0))</f>
        <v>0</v>
      </c>
      <c r="T3437">
        <f>IF(M3437&lt;&gt;"Major",0,IF(COUNTIFS($A$2:$A3437,$A3437,$D$2:$D3437,$D3437,$M$2:$M3437,"Major")=1,1,0))</f>
        <v>0</v>
      </c>
      <c r="U3437">
        <f>IF(M3437&lt;&gt;"Minor",0,IF(COUNTIFS($A$2:$A3437,$A3437,$D$2:$D3437,$D3437,$M$2:$M3437,"Minor")=1,1,0))</f>
        <v>0</v>
      </c>
    </row>
    <row r="3438">
      <c r="A3438" t="inlineStr">
        <is>
          <t xml:space="preserve">9a175f97e92a638a5697307799ea3b8b8f419aac</t>
        </is>
      </c>
      <c r="B3438" t="inlineStr">
        <is>
          <t xml:space="preserve">The Miracle Heiress</t>
        </is>
      </c>
      <c r="C3438" t="inlineStr">
        <is>
          <t xml:space="preserve">Die Wundererbin</t>
        </is>
      </c>
      <c r="D3438" t="inlineStr">
        <is>
          <t xml:space="preserve">fc46e45d9c82a78fa2a7c7470c7593e91ea496b9</t>
        </is>
      </c>
      <c r="E3438" t="inlineStr">
        <is>
          <t xml:space="preserve">Episode 156: Auktion Mit Hohen Einsätzen</t>
        </is>
      </c>
      <c r="F3438">
        <v>156</v>
      </c>
      <c r="G3438" t="inlineStr">
        <is>
          <t xml:space="preserve">3:40-3:43</t>
        </is>
      </c>
      <c r="H3438" t="inlineStr">
        <is>
          <t xml:space="preserve">Resolved</t>
        </is>
      </c>
      <c r="I3438" t="inlineStr">
        <is>
          <t xml:space="preserve">Remarks: [Script Error]
Line from script:
"Geben Sie jedem in der Anlage eine Dosis davon."
-----
Note (if required): Wording / localization issue. â€œAnlageâ€_x009d_ sounds vague and should match the established wording for Auroraâ€™s operational site. Suggested: â€œGeben Sie jedem in der Base eine Dosis davon.â€_x009d_</t>
        </is>
      </c>
      <c r="J3438" t="inlineStr">
        <is>
          <t xml:space="preserve">VOA</t>
        </is>
      </c>
      <c r="K3438" t="inlineStr">
        <is>
          <t xml:space="preserve">Script Error</t>
        </is>
      </c>
      <c r="L3438" t="inlineStr">
        <is>
          <t xml:space="preserve">Script error</t>
        </is>
      </c>
      <c r="M3438" t="str">
        <f>IFERROR(IF(VLOOKUP(L3438,'Quantification'!$A:$B,2,FALSE)&amp;""="","Unclassified",VLOOKUP(L3438,'Quantification'!$A:$B,2,FALSE)),"Unclassified")</f>
        <v>Major</v>
      </c>
      <c r="N3438" t="inlineStr">
        <is>
          <t xml:space="preserve">con-khera.mirjam@pocketfm.com</t>
        </is>
      </c>
      <c r="O3438" t="inlineStr">
        <is>
          <t xml:space="preserve">Issues found in raw</t>
        </is>
      </c>
      <c r="P3438" t="str">
        <f>IF(OR(O3438="Issues found in master",O3438="Final master"),"Master",IF(OR(O3438="Ready for Master",O3438="Issues found in raw",O3438="Raw under QC",O3438="Issues resolved in raw"),"Raw","-"))</f>
        <v>Raw</v>
      </c>
      <c r="Q3438" s="13">
        <v>46261.15347222222</v>
      </c>
      <c r="R3438" t="inlineStr">
        <is>
          <t xml:space="preserve">2026-08 (Aug)</t>
        </is>
      </c>
      <c r="S3438">
        <f>IF(M3438="Not an error",0,IF(COUNTIFS($A$2:$A3438,$A3438,$D$2:$D3438,$D3438,$M$2:$M3438,"&lt;&gt;Not an error")=1,1,0))</f>
        <v>0</v>
      </c>
      <c r="T3438">
        <f>IF(M3438&lt;&gt;"Major",0,IF(COUNTIFS($A$2:$A3438,$A3438,$D$2:$D3438,$D3438,$M$2:$M3438,"Major")=1,1,0))</f>
        <v>0</v>
      </c>
      <c r="U3438">
        <f>IF(M3438&lt;&gt;"Minor",0,IF(COUNTIFS($A$2:$A3438,$A3438,$D$2:$D3438,$D3438,$M$2:$M3438,"Minor")=1,1,0))</f>
        <v>0</v>
      </c>
    </row>
    <row r="3439">
      <c r="A3439" t="inlineStr">
        <is>
          <t xml:space="preserve">9a175f97e92a638a5697307799ea3b8b8f419aac</t>
        </is>
      </c>
      <c r="B3439" t="inlineStr">
        <is>
          <t xml:space="preserve">The Miracle Heiress</t>
        </is>
      </c>
      <c r="C3439" t="inlineStr">
        <is>
          <t xml:space="preserve">Die Wundererbin</t>
        </is>
      </c>
      <c r="D3439" t="inlineStr">
        <is>
          <t xml:space="preserve">fc46e45d9c82a78fa2a7c7470c7593e91ea496b9</t>
        </is>
      </c>
      <c r="E3439" t="inlineStr">
        <is>
          <t xml:space="preserve">Episode 156: Auktion Mit Hohen Einsätzen</t>
        </is>
      </c>
      <c r="F3439">
        <v>156</v>
      </c>
      <c r="G3439" t="inlineStr">
        <is>
          <t xml:space="preserve">3:56-4:03</t>
        </is>
      </c>
      <c r="H3439" t="inlineStr">
        <is>
          <t xml:space="preserve">Resolved</t>
        </is>
      </c>
      <c r="I3439" t="inlineStr">
        <is>
          <t xml:space="preserve">Remarks: [Script Error]
Line from script:
"â€žChefin, wenn Sie in der Eisenschleier Region so weitermachen, wird man Sie bald die KÃ¶nigin der Unterwelt nennen.â€œ"
-----
Note (if required): Localization issue. Location names should remain localized in English. Suggested: â€œChefin, wenn Sie in der Iron Veil Region so weitermachen, wird man Sie bald die KÃ¶nigin der Unterwelt nennen.â€_x009d_</t>
        </is>
      </c>
      <c r="J3439" t="inlineStr">
        <is>
          <t xml:space="preserve">VOA</t>
        </is>
      </c>
      <c r="K3439" t="inlineStr">
        <is>
          <t xml:space="preserve">Script Error</t>
        </is>
      </c>
      <c r="L3439" t="inlineStr">
        <is>
          <t xml:space="preserve">Script error</t>
        </is>
      </c>
      <c r="M3439" t="str">
        <f>IFERROR(IF(VLOOKUP(L3439,'Quantification'!$A:$B,2,FALSE)&amp;""="","Unclassified",VLOOKUP(L3439,'Quantification'!$A:$B,2,FALSE)),"Unclassified")</f>
        <v>Major</v>
      </c>
      <c r="N3439" t="inlineStr">
        <is>
          <t xml:space="preserve">con-khera.mirjam@pocketfm.com</t>
        </is>
      </c>
      <c r="O3439" t="inlineStr">
        <is>
          <t xml:space="preserve">Issues found in raw</t>
        </is>
      </c>
      <c r="P3439" t="str">
        <f>IF(OR(O3439="Issues found in master",O3439="Final master"),"Master",IF(OR(O3439="Ready for Master",O3439="Issues found in raw",O3439="Raw under QC",O3439="Issues resolved in raw"),"Raw","-"))</f>
        <v>Raw</v>
      </c>
      <c r="Q3439" s="13">
        <v>46261.15347222222</v>
      </c>
      <c r="R3439" t="inlineStr">
        <is>
          <t xml:space="preserve">2026-08 (Aug)</t>
        </is>
      </c>
      <c r="S3439">
        <f>IF(M3439="Not an error",0,IF(COUNTIFS($A$2:$A3439,$A3439,$D$2:$D3439,$D3439,$M$2:$M3439,"&lt;&gt;Not an error")=1,1,0))</f>
        <v>0</v>
      </c>
      <c r="T3439">
        <f>IF(M3439&lt;&gt;"Major",0,IF(COUNTIFS($A$2:$A3439,$A3439,$D$2:$D3439,$D3439,$M$2:$M3439,"Major")=1,1,0))</f>
        <v>0</v>
      </c>
      <c r="U3439">
        <f>IF(M3439&lt;&gt;"Minor",0,IF(COUNTIFS($A$2:$A3439,$A3439,$D$2:$D3439,$D3439,$M$2:$M3439,"Minor")=1,1,0))</f>
        <v>0</v>
      </c>
    </row>
    <row r="3440">
      <c r="A3440" t="inlineStr">
        <is>
          <t xml:space="preserve">9a175f97e92a638a5697307799ea3b8b8f419aac</t>
        </is>
      </c>
      <c r="B3440" t="inlineStr">
        <is>
          <t xml:space="preserve">The Miracle Heiress</t>
        </is>
      </c>
      <c r="C3440" t="inlineStr">
        <is>
          <t xml:space="preserve">Die Wundererbin</t>
        </is>
      </c>
      <c r="D3440" t="inlineStr">
        <is>
          <t xml:space="preserve">fc46e45d9c82a78fa2a7c7470c7593e91ea496b9</t>
        </is>
      </c>
      <c r="E3440" t="inlineStr">
        <is>
          <t xml:space="preserve">Episode 156: Auktion Mit Hohen Einsätzen</t>
        </is>
      </c>
      <c r="F3440">
        <v>156</v>
      </c>
      <c r="G3440" t="inlineStr">
        <is>
          <t xml:space="preserve">4:43-4:51</t>
        </is>
      </c>
      <c r="H3440" t="inlineStr">
        <is>
          <t xml:space="preserve">Resolved</t>
        </is>
      </c>
      <c r="I3440" t="inlineStr">
        <is>
          <t xml:space="preserve">Remarks: [Script Error]
Line from script:
"Selbst die Wolfsrudel Crew, die Aurora ein stÃ¤ndiger Dorn im Auge war, wÃ¼rde es nicht wagen, sich mit der Hawthorne Gruppe anzulegen."
-----
Note (if required): Localization / continuity issue. â€œWolfsrudel Crewâ€_x009d_ and â€œHawthorne Gruppeâ€_x009d_ should remain localized in English. Also, the Wolf Pack Crew was only introduced as a new crew in the previous episode, so calling it a constant thorn in Auroraâ€™s side feels inaccurate. Suggested: â€œSelbst die neue Wolf Pack Crew wÃ¼rde es nicht wagen, sich mit der Hawthorne Group anzulegen.â€_x009d_</t>
        </is>
      </c>
      <c r="J3440" t="inlineStr">
        <is>
          <t xml:space="preserve">VOA</t>
        </is>
      </c>
      <c r="K3440" t="inlineStr">
        <is>
          <t xml:space="preserve">Script Error</t>
        </is>
      </c>
      <c r="L3440" t="inlineStr">
        <is>
          <t xml:space="preserve">Script error</t>
        </is>
      </c>
      <c r="M3440" t="str">
        <f>IFERROR(IF(VLOOKUP(L3440,'Quantification'!$A:$B,2,FALSE)&amp;""="","Unclassified",VLOOKUP(L3440,'Quantification'!$A:$B,2,FALSE)),"Unclassified")</f>
        <v>Major</v>
      </c>
      <c r="N3440" t="inlineStr">
        <is>
          <t xml:space="preserve">con-khera.mirjam@pocketfm.com</t>
        </is>
      </c>
      <c r="O3440" t="inlineStr">
        <is>
          <t xml:space="preserve">Issues found in raw</t>
        </is>
      </c>
      <c r="P3440" t="str">
        <f>IF(OR(O3440="Issues found in master",O3440="Final master"),"Master",IF(OR(O3440="Ready for Master",O3440="Issues found in raw",O3440="Raw under QC",O3440="Issues resolved in raw"),"Raw","-"))</f>
        <v>Raw</v>
      </c>
      <c r="Q3440" s="13">
        <v>46261.15347222222</v>
      </c>
      <c r="R3440" t="inlineStr">
        <is>
          <t xml:space="preserve">2026-08 (Aug)</t>
        </is>
      </c>
      <c r="S3440">
        <f>IF(M3440="Not an error",0,IF(COUNTIFS($A$2:$A3440,$A3440,$D$2:$D3440,$D3440,$M$2:$M3440,"&lt;&gt;Not an error")=1,1,0))</f>
        <v>0</v>
      </c>
      <c r="T3440">
        <f>IF(M3440&lt;&gt;"Major",0,IF(COUNTIFS($A$2:$A3440,$A3440,$D$2:$D3440,$D3440,$M$2:$M3440,"Major")=1,1,0))</f>
        <v>0</v>
      </c>
      <c r="U3440">
        <f>IF(M3440&lt;&gt;"Minor",0,IF(COUNTIFS($A$2:$A3440,$A3440,$D$2:$D3440,$D3440,$M$2:$M3440,"Minor")=1,1,0))</f>
        <v>0</v>
      </c>
    </row>
    <row r="3441">
      <c r="A3441" t="inlineStr">
        <is>
          <t xml:space="preserve">9a175f97e92a638a5697307799ea3b8b8f419aac</t>
        </is>
      </c>
      <c r="B3441" t="inlineStr">
        <is>
          <t xml:space="preserve">The Miracle Heiress</t>
        </is>
      </c>
      <c r="C3441" t="inlineStr">
        <is>
          <t xml:space="preserve">Die Wundererbin</t>
        </is>
      </c>
      <c r="D3441" t="inlineStr">
        <is>
          <t xml:space="preserve">fc46e45d9c82a78fa2a7c7470c7593e91ea496b9</t>
        </is>
      </c>
      <c r="E3441" t="inlineStr">
        <is>
          <t xml:space="preserve">Episode 156: Auktion Mit Hohen Einsätzen</t>
        </is>
      </c>
      <c r="F3441">
        <v>156</v>
      </c>
      <c r="G3441" t="inlineStr">
        <is>
          <t xml:space="preserve">5:07-5:11</t>
        </is>
      </c>
      <c r="H3441" t="inlineStr">
        <is>
          <t xml:space="preserve">Resolved</t>
        </is>
      </c>
      <c r="I3441" t="inlineStr">
        <is>
          <t xml:space="preserve">Remarks: [Script Error]
Line from script:
"Wie er erwartet hatte, wurde ihre Stimme eiskalt."
-----
Note (if required): Logic / wording issue. Aurora is not speaking in this moment, so her voice cannot turn cold. Suggested: â€œWie er erwartet hatte, wurde ihr Blick eiskalt.â€_x009d_</t>
        </is>
      </c>
      <c r="J3441" t="inlineStr">
        <is>
          <t xml:space="preserve">VOA</t>
        </is>
      </c>
      <c r="K3441" t="inlineStr">
        <is>
          <t xml:space="preserve">Script Error</t>
        </is>
      </c>
      <c r="L3441" t="inlineStr">
        <is>
          <t xml:space="preserve">Script error</t>
        </is>
      </c>
      <c r="M3441" t="str">
        <f>IFERROR(IF(VLOOKUP(L3441,'Quantification'!$A:$B,2,FALSE)&amp;""="","Unclassified",VLOOKUP(L3441,'Quantification'!$A:$B,2,FALSE)),"Unclassified")</f>
        <v>Major</v>
      </c>
      <c r="N3441" t="inlineStr">
        <is>
          <t xml:space="preserve">con-khera.mirjam@pocketfm.com</t>
        </is>
      </c>
      <c r="O3441" t="inlineStr">
        <is>
          <t xml:space="preserve">Issues found in raw</t>
        </is>
      </c>
      <c r="P3441" t="str">
        <f>IF(OR(O3441="Issues found in master",O3441="Final master"),"Master",IF(OR(O3441="Ready for Master",O3441="Issues found in raw",O3441="Raw under QC",O3441="Issues resolved in raw"),"Raw","-"))</f>
        <v>Raw</v>
      </c>
      <c r="Q3441" s="13">
        <v>46261.15347222222</v>
      </c>
      <c r="R3441" t="inlineStr">
        <is>
          <t xml:space="preserve">2026-08 (Aug)</t>
        </is>
      </c>
      <c r="S3441">
        <f>IF(M3441="Not an error",0,IF(COUNTIFS($A$2:$A3441,$A3441,$D$2:$D3441,$D3441,$M$2:$M3441,"&lt;&gt;Not an error")=1,1,0))</f>
        <v>0</v>
      </c>
      <c r="T3441">
        <f>IF(M3441&lt;&gt;"Major",0,IF(COUNTIFS($A$2:$A3441,$A3441,$D$2:$D3441,$D3441,$M$2:$M3441,"Major")=1,1,0))</f>
        <v>0</v>
      </c>
      <c r="U3441">
        <f>IF(M3441&lt;&gt;"Minor",0,IF(COUNTIFS($A$2:$A3441,$A3441,$D$2:$D3441,$D3441,$M$2:$M3441,"Minor")=1,1,0))</f>
        <v>0</v>
      </c>
    </row>
    <row r="3442">
      <c r="A3442" t="inlineStr">
        <is>
          <t xml:space="preserve">9a175f97e92a638a5697307799ea3b8b8f419aac</t>
        </is>
      </c>
      <c r="B3442" t="inlineStr">
        <is>
          <t xml:space="preserve">The Miracle Heiress</t>
        </is>
      </c>
      <c r="C3442" t="inlineStr">
        <is>
          <t xml:space="preserve">Die Wundererbin</t>
        </is>
      </c>
      <c r="D3442" t="inlineStr">
        <is>
          <t xml:space="preserve">fc46e45d9c82a78fa2a7c7470c7593e91ea496b9</t>
        </is>
      </c>
      <c r="E3442" t="inlineStr">
        <is>
          <t xml:space="preserve">Episode 156: Auktion Mit Hohen Einsätzen</t>
        </is>
      </c>
      <c r="F3442">
        <v>156</v>
      </c>
      <c r="G3442" t="inlineStr">
        <is>
          <t xml:space="preserve">4:27-4:57</t>
        </is>
      </c>
      <c r="H3442" t="inlineStr">
        <is>
          <t xml:space="preserve">Resolved</t>
        </is>
      </c>
      <c r="I3442" t="inlineStr">
        <is>
          <t xml:space="preserve">Remarks: [Script Error / TBC]
Line from script:
"â€žEs gibt nur eine und der AnfÃ¼hrer der Hawthorne Gruppe will sie auch.â€œ Die Hawthorne Gruppe war die grÃ¶ÃŸte Macht in der Region. Ihr AnfÃ¼hrer war so furchteinflÃ¶ÃŸend, dass jede andere Gruppierung, ob groÃŸ oder klein, panische Angst vor ihm hatte. Selbst die Wolfsrudel Crew, die Aurora ein stÃ¤ndiger Dorn im Auge war, wÃ¼rde es nicht wagen, sich mit der Hawthorne Gruppe anzulegen. GerÃ¼chten zufolge war der Boss ein Mann von immenser Macht und unermesslichem Reichtum."
-----
Note (if required): Localization / possible continuity issue. â€œHawthorne Gruppeâ€_x009d_ and â€œWolfsrudel Crewâ€_x009d_ should remain localized in English as â€œHawthorne Groupâ€_x009d_ and â€œWolf Pack Crew.â€_x009d_ TBC: Aurora should immediately suspect a connection to Damien because of the Hawthorne name. If she does not recognize this, the group name should be changed to avoid making Aurora seem oblivious.</t>
        </is>
      </c>
      <c r="J3442" t="inlineStr">
        <is>
          <t xml:space="preserve">VOA</t>
        </is>
      </c>
      <c r="K3442" t="inlineStr">
        <is>
          <t xml:space="preserve">Script Error</t>
        </is>
      </c>
      <c r="L3442" t="inlineStr">
        <is>
          <t xml:space="preserve">Script error</t>
        </is>
      </c>
      <c r="M3442" t="str">
        <f>IFERROR(IF(VLOOKUP(L3442,'Quantification'!$A:$B,2,FALSE)&amp;""="","Unclassified",VLOOKUP(L3442,'Quantification'!$A:$B,2,FALSE)),"Unclassified")</f>
        <v>Major</v>
      </c>
      <c r="N3442" t="inlineStr">
        <is>
          <t xml:space="preserve">con-khera.mirjam@pocketfm.com</t>
        </is>
      </c>
      <c r="O3442" t="inlineStr">
        <is>
          <t xml:space="preserve">Issues found in raw</t>
        </is>
      </c>
      <c r="P3442" t="str">
        <f>IF(OR(O3442="Issues found in master",O3442="Final master"),"Master",IF(OR(O3442="Ready for Master",O3442="Issues found in raw",O3442="Raw under QC",O3442="Issues resolved in raw"),"Raw","-"))</f>
        <v>Raw</v>
      </c>
      <c r="Q3442" s="13">
        <v>46261.15347222222</v>
      </c>
      <c r="R3442" t="inlineStr">
        <is>
          <t xml:space="preserve">2026-08 (Aug)</t>
        </is>
      </c>
      <c r="S3442">
        <f>IF(M3442="Not an error",0,IF(COUNTIFS($A$2:$A3442,$A3442,$D$2:$D3442,$D3442,$M$2:$M3442,"&lt;&gt;Not an error")=1,1,0))</f>
        <v>0</v>
      </c>
      <c r="T3442">
        <f>IF(M3442&lt;&gt;"Major",0,IF(COUNTIFS($A$2:$A3442,$A3442,$D$2:$D3442,$D3442,$M$2:$M3442,"Major")=1,1,0))</f>
        <v>0</v>
      </c>
      <c r="U3442">
        <f>IF(M3442&lt;&gt;"Minor",0,IF(COUNTIFS($A$2:$A3442,$A3442,$D$2:$D3442,$D3442,$M$2:$M3442,"Minor")=1,1,0))</f>
        <v>0</v>
      </c>
    </row>
    <row r="3443">
      <c r="A3443" t="inlineStr">
        <is>
          <t xml:space="preserve">9a175f97e92a638a5697307799ea3b8b8f419aac</t>
        </is>
      </c>
      <c r="B3443" t="inlineStr">
        <is>
          <t xml:space="preserve">The Miracle Heiress</t>
        </is>
      </c>
      <c r="C3443" t="inlineStr">
        <is>
          <t xml:space="preserve">Die Wundererbin</t>
        </is>
      </c>
      <c r="D3443" t="inlineStr">
        <is>
          <t xml:space="preserve">fc46e45d9c82a78fa2a7c7470c7593e91ea496b9</t>
        </is>
      </c>
      <c r="E3443" t="inlineStr">
        <is>
          <t xml:space="preserve">Episode 156: Auktion Mit Hohen Einsätzen</t>
        </is>
      </c>
      <c r="F3443">
        <v>156</v>
      </c>
      <c r="G3443" t="inlineStr">
        <is>
          <t xml:space="preserve">5:55-5:58</t>
        </is>
      </c>
      <c r="H3443" t="inlineStr">
        <is>
          <t xml:space="preserve">Resolved</t>
        </is>
      </c>
      <c r="I3443" t="inlineStr">
        <is>
          <t xml:space="preserve">Remarks: [Script Error]
Line from script:
"â€žGnÃ¤dige Frau, haben wir so viel Geld?â€œ"
-----
Note (if required): Address / tone issue. â€œGnÃ¤dige Frauâ€_x009d_ sounds outdated and overly formal, especially if repeated. Suggested: â€œMiss Aurora, haben wir so viel Geld?â€_x009d_</t>
        </is>
      </c>
      <c r="J3443" t="inlineStr">
        <is>
          <t xml:space="preserve">VOA</t>
        </is>
      </c>
      <c r="K3443" t="inlineStr">
        <is>
          <t xml:space="preserve">Script Error</t>
        </is>
      </c>
      <c r="L3443" t="inlineStr">
        <is>
          <t xml:space="preserve">Script error</t>
        </is>
      </c>
      <c r="M3443" t="str">
        <f>IFERROR(IF(VLOOKUP(L3443,'Quantification'!$A:$B,2,FALSE)&amp;""="","Unclassified",VLOOKUP(L3443,'Quantification'!$A:$B,2,FALSE)),"Unclassified")</f>
        <v>Major</v>
      </c>
      <c r="N3443" t="inlineStr">
        <is>
          <t xml:space="preserve">con-khera.mirjam@pocketfm.com</t>
        </is>
      </c>
      <c r="O3443" t="inlineStr">
        <is>
          <t xml:space="preserve">Issues found in raw</t>
        </is>
      </c>
      <c r="P3443" t="str">
        <f>IF(OR(O3443="Issues found in master",O3443="Final master"),"Master",IF(OR(O3443="Ready for Master",O3443="Issues found in raw",O3443="Raw under QC",O3443="Issues resolved in raw"),"Raw","-"))</f>
        <v>Raw</v>
      </c>
      <c r="Q3443" s="13">
        <v>46261.15347222222</v>
      </c>
      <c r="R3443" t="inlineStr">
        <is>
          <t xml:space="preserve">2026-08 (Aug)</t>
        </is>
      </c>
      <c r="S3443">
        <f>IF(M3443="Not an error",0,IF(COUNTIFS($A$2:$A3443,$A3443,$D$2:$D3443,$D3443,$M$2:$M3443,"&lt;&gt;Not an error")=1,1,0))</f>
        <v>0</v>
      </c>
      <c r="T3443">
        <f>IF(M3443&lt;&gt;"Major",0,IF(COUNTIFS($A$2:$A3443,$A3443,$D$2:$D3443,$D3443,$M$2:$M3443,"Major")=1,1,0))</f>
        <v>0</v>
      </c>
      <c r="U3443">
        <f>IF(M3443&lt;&gt;"Minor",0,IF(COUNTIFS($A$2:$A3443,$A3443,$D$2:$D3443,$D3443,$M$2:$M3443,"Minor")=1,1,0))</f>
        <v>0</v>
      </c>
    </row>
    <row r="3444">
      <c r="A3444" t="inlineStr">
        <is>
          <t xml:space="preserve">9a175f97e92a638a5697307799ea3b8b8f419aac</t>
        </is>
      </c>
      <c r="B3444" t="inlineStr">
        <is>
          <t xml:space="preserve">The Miracle Heiress</t>
        </is>
      </c>
      <c r="C3444" t="inlineStr">
        <is>
          <t xml:space="preserve">Die Wundererbin</t>
        </is>
      </c>
      <c r="D3444" t="inlineStr">
        <is>
          <t xml:space="preserve">fc46e45d9c82a78fa2a7c7470c7593e91ea496b9</t>
        </is>
      </c>
      <c r="E3444" t="inlineStr">
        <is>
          <t xml:space="preserve">Episode 156: Auktion Mit Hohen Einsätzen</t>
        </is>
      </c>
      <c r="F3444">
        <v>156</v>
      </c>
      <c r="G3444" t="inlineStr">
        <is>
          <t xml:space="preserve">6:07-6:13</t>
        </is>
      </c>
      <c r="H3444" t="inlineStr">
        <is>
          <t xml:space="preserve">Resolved</t>
        </is>
      </c>
      <c r="I3444" t="inlineStr">
        <is>
          <t xml:space="preserve">Remarks: [Script Error]
Line from script:
"Im Moment hatte sie nur eine Karte mit einem Guthaben von zweihundert Millionen Dollar. Das wÃ¼rde nicht reichen."
-----
Note (if required): Logic issue. Two hundred million dollars may not be enough to win the auction, but it should at least be enough to participate. Suggested: â€œIm Moment hatte sie nur eine Karte mit einem Guthaben von zweihundert Millionen Dollar. Das wÃ¼rde vielleicht nicht reichen, um am Ende mitzuhalten.â€_x009d_</t>
        </is>
      </c>
      <c r="J3444" t="inlineStr">
        <is>
          <t xml:space="preserve">VOA</t>
        </is>
      </c>
      <c r="K3444" t="inlineStr">
        <is>
          <t xml:space="preserve">Script Error</t>
        </is>
      </c>
      <c r="L3444" t="inlineStr">
        <is>
          <t xml:space="preserve">Script error</t>
        </is>
      </c>
      <c r="M3444" t="str">
        <f>IFERROR(IF(VLOOKUP(L3444,'Quantification'!$A:$B,2,FALSE)&amp;""="","Unclassified",VLOOKUP(L3444,'Quantification'!$A:$B,2,FALSE)),"Unclassified")</f>
        <v>Major</v>
      </c>
      <c r="N3444" t="inlineStr">
        <is>
          <t xml:space="preserve">con-khera.mirjam@pocketfm.com</t>
        </is>
      </c>
      <c r="O3444" t="inlineStr">
        <is>
          <t xml:space="preserve">Issues found in raw</t>
        </is>
      </c>
      <c r="P3444" t="str">
        <f>IF(OR(O3444="Issues found in master",O3444="Final master"),"Master",IF(OR(O3444="Ready for Master",O3444="Issues found in raw",O3444="Raw under QC",O3444="Issues resolved in raw"),"Raw","-"))</f>
        <v>Raw</v>
      </c>
      <c r="Q3444" s="13">
        <v>46261.15347222222</v>
      </c>
      <c r="R3444" t="inlineStr">
        <is>
          <t xml:space="preserve">2026-08 (Aug)</t>
        </is>
      </c>
      <c r="S3444">
        <f>IF(M3444="Not an error",0,IF(COUNTIFS($A$2:$A3444,$A3444,$D$2:$D3444,$D3444,$M$2:$M3444,"&lt;&gt;Not an error")=1,1,0))</f>
        <v>0</v>
      </c>
      <c r="T3444">
        <f>IF(M3444&lt;&gt;"Major",0,IF(COUNTIFS($A$2:$A3444,$A3444,$D$2:$D3444,$D3444,$M$2:$M3444,"Major")=1,1,0))</f>
        <v>0</v>
      </c>
      <c r="U3444">
        <f>IF(M3444&lt;&gt;"Minor",0,IF(COUNTIFS($A$2:$A3444,$A3444,$D$2:$D3444,$D3444,$M$2:$M3444,"Minor")=1,1,0))</f>
        <v>0</v>
      </c>
    </row>
    <row r="3445">
      <c r="A3445" t="inlineStr">
        <is>
          <t xml:space="preserve">9a175f97e92a638a5697307799ea3b8b8f419aac</t>
        </is>
      </c>
      <c r="B3445" t="inlineStr">
        <is>
          <t xml:space="preserve">The Miracle Heiress</t>
        </is>
      </c>
      <c r="C3445" t="inlineStr">
        <is>
          <t xml:space="preserve">Die Wundererbin</t>
        </is>
      </c>
      <c r="D3445" t="inlineStr">
        <is>
          <t xml:space="preserve">fc46e45d9c82a78fa2a7c7470c7593e91ea496b9</t>
        </is>
      </c>
      <c r="E3445" t="inlineStr">
        <is>
          <t xml:space="preserve">Episode 156: Auktion Mit Hohen Einsätzen</t>
        </is>
      </c>
      <c r="F3445">
        <v>156</v>
      </c>
      <c r="G3445" t="inlineStr">
        <is>
          <t xml:space="preserve">6:42-6:49</t>
        </is>
      </c>
      <c r="H3445" t="inlineStr">
        <is>
          <t xml:space="preserve">Resolved</t>
        </is>
      </c>
      <c r="I3445" t="inlineStr">
        <is>
          <t xml:space="preserve">Remarks: [Script Error]
Line from script:
"â€žGnÃ¤dige Frau, die Familie Hawthorne hat uns nie dafÃ¼r bezahlt, dass wir Katherine gerettet haben."
-----
Note (if required): Continuity issue. Katherine has not been saved yet; Aurora is currently there to find the cure and save her. Suggested: â€œMiss Aurora, die Familie Hawthorne hat uns noch nicht dafÃ¼r bezahlt, dass wir Katherine retten sollen.â€_x009d_</t>
        </is>
      </c>
      <c r="J3445" t="inlineStr">
        <is>
          <t xml:space="preserve">VOA</t>
        </is>
      </c>
      <c r="K3445" t="inlineStr">
        <is>
          <t xml:space="preserve">Script Error</t>
        </is>
      </c>
      <c r="L3445" t="inlineStr">
        <is>
          <t xml:space="preserve">Script error</t>
        </is>
      </c>
      <c r="M3445" t="str">
        <f>IFERROR(IF(VLOOKUP(L3445,'Quantification'!$A:$B,2,FALSE)&amp;""="","Unclassified",VLOOKUP(L3445,'Quantification'!$A:$B,2,FALSE)),"Unclassified")</f>
        <v>Major</v>
      </c>
      <c r="N3445" t="inlineStr">
        <is>
          <t xml:space="preserve">con-khera.mirjam@pocketfm.com</t>
        </is>
      </c>
      <c r="O3445" t="inlineStr">
        <is>
          <t xml:space="preserve">Issues found in raw</t>
        </is>
      </c>
      <c r="P3445" t="str">
        <f>IF(OR(O3445="Issues found in master",O3445="Final master"),"Master",IF(OR(O3445="Ready for Master",O3445="Issues found in raw",O3445="Raw under QC",O3445="Issues resolved in raw"),"Raw","-"))</f>
        <v>Raw</v>
      </c>
      <c r="Q3445" s="13">
        <v>46261.15347222222</v>
      </c>
      <c r="R3445" t="inlineStr">
        <is>
          <t xml:space="preserve">2026-08 (Aug)</t>
        </is>
      </c>
      <c r="S3445">
        <f>IF(M3445="Not an error",0,IF(COUNTIFS($A$2:$A3445,$A3445,$D$2:$D3445,$D3445,$M$2:$M3445,"&lt;&gt;Not an error")=1,1,0))</f>
        <v>0</v>
      </c>
      <c r="T3445">
        <f>IF(M3445&lt;&gt;"Major",0,IF(COUNTIFS($A$2:$A3445,$A3445,$D$2:$D3445,$D3445,$M$2:$M3445,"Major")=1,1,0))</f>
        <v>0</v>
      </c>
      <c r="U3445">
        <f>IF(M3445&lt;&gt;"Minor",0,IF(COUNTIFS($A$2:$A3445,$A3445,$D$2:$D3445,$D3445,$M$2:$M3445,"Minor")=1,1,0))</f>
        <v>0</v>
      </c>
    </row>
    <row r="3446">
      <c r="A3446" t="inlineStr">
        <is>
          <t xml:space="preserve">9a175f97e92a638a5697307799ea3b8b8f419aac</t>
        </is>
      </c>
      <c r="B3446" t="inlineStr">
        <is>
          <t xml:space="preserve">The Miracle Heiress</t>
        </is>
      </c>
      <c r="C3446" t="inlineStr">
        <is>
          <t xml:space="preserve">Die Wundererbin</t>
        </is>
      </c>
      <c r="D3446" t="inlineStr">
        <is>
          <t xml:space="preserve">fc46e45d9c82a78fa2a7c7470c7593e91ea496b9</t>
        </is>
      </c>
      <c r="E3446" t="inlineStr">
        <is>
          <t xml:space="preserve">Episode 156: Auktion Mit Hohen Einsätzen</t>
        </is>
      </c>
      <c r="F3446">
        <v>156</v>
      </c>
      <c r="G3446" t="inlineStr">
        <is>
          <t xml:space="preserve">6:13-6:20</t>
        </is>
      </c>
      <c r="H3446" t="inlineStr">
        <is>
          <t xml:space="preserve">Resolved</t>
        </is>
      </c>
      <c r="I3446" t="inlineStr">
        <is>
          <t xml:space="preserve">Remarks: [Script Error / TBC]
Line from script:
"â€žIch habe gehÃ¶rt, der Boss der Hawthorne Gruppe ist entschlossen, die Auktion zu gewinnenâ€œ, fuhr Ethan leise fort."
-----
Note (if required): Localization / possible continuity issue. â€œHawthorne Gruppeâ€_x009d_ should remain localized in English as â€œHawthorne Group.â€_x009d_ TBC: Aurora should immediately suspect a connection to Damien because of the Hawthorne name. If she does not, the group name should be changed to avoid making Aurora seem oblivious.</t>
        </is>
      </c>
      <c r="J3446" t="inlineStr">
        <is>
          <t xml:space="preserve">VOA</t>
        </is>
      </c>
      <c r="K3446" t="inlineStr">
        <is>
          <t xml:space="preserve">Script Error</t>
        </is>
      </c>
      <c r="L3446" t="inlineStr">
        <is>
          <t xml:space="preserve">Script error</t>
        </is>
      </c>
      <c r="M3446" t="str">
        <f>IFERROR(IF(VLOOKUP(L3446,'Quantification'!$A:$B,2,FALSE)&amp;""="","Unclassified",VLOOKUP(L3446,'Quantification'!$A:$B,2,FALSE)),"Unclassified")</f>
        <v>Major</v>
      </c>
      <c r="N3446" t="inlineStr">
        <is>
          <t xml:space="preserve">con-khera.mirjam@pocketfm.com</t>
        </is>
      </c>
      <c r="O3446" t="inlineStr">
        <is>
          <t xml:space="preserve">Issues found in raw</t>
        </is>
      </c>
      <c r="P3446" t="str">
        <f>IF(OR(O3446="Issues found in master",O3446="Final master"),"Master",IF(OR(O3446="Ready for Master",O3446="Issues found in raw",O3446="Raw under QC",O3446="Issues resolved in raw"),"Raw","-"))</f>
        <v>Raw</v>
      </c>
      <c r="Q3446" s="13">
        <v>46261.15347222222</v>
      </c>
      <c r="R3446" t="inlineStr">
        <is>
          <t xml:space="preserve">2026-08 (Aug)</t>
        </is>
      </c>
      <c r="S3446">
        <f>IF(M3446="Not an error",0,IF(COUNTIFS($A$2:$A3446,$A3446,$D$2:$D3446,$D3446,$M$2:$M3446,"&lt;&gt;Not an error")=1,1,0))</f>
        <v>0</v>
      </c>
      <c r="T3446">
        <f>IF(M3446&lt;&gt;"Major",0,IF(COUNTIFS($A$2:$A3446,$A3446,$D$2:$D3446,$D3446,$M$2:$M3446,"Major")=1,1,0))</f>
        <v>0</v>
      </c>
      <c r="U3446">
        <f>IF(M3446&lt;&gt;"Minor",0,IF(COUNTIFS($A$2:$A3446,$A3446,$D$2:$D3446,$D3446,$M$2:$M3446,"Minor")=1,1,0))</f>
        <v>0</v>
      </c>
    </row>
    <row r="3447">
      <c r="A3447" t="inlineStr">
        <is>
          <t xml:space="preserve">9a175f97e92a638a5697307799ea3b8b8f419aac</t>
        </is>
      </c>
      <c r="B3447" t="inlineStr">
        <is>
          <t xml:space="preserve">The Miracle Heiress</t>
        </is>
      </c>
      <c r="C3447" t="inlineStr">
        <is>
          <t xml:space="preserve">Die Wundererbin</t>
        </is>
      </c>
      <c r="D3447" t="inlineStr">
        <is>
          <t xml:space="preserve">2052278e3a1aa35afb90072bffaec28c989f6566</t>
        </is>
      </c>
      <c r="E3447" t="inlineStr">
        <is>
          <t xml:space="preserve">Episode 157: Aurora Blackwell Und Damien Hawthorne Bei Der Auktion</t>
        </is>
      </c>
      <c r="F3447">
        <v>157</v>
      </c>
      <c r="G3447" t="inlineStr">
        <is>
          <t xml:space="preserve">0:00-0:12</t>
        </is>
      </c>
      <c r="H3447" t="inlineStr">
        <is>
          <t xml:space="preserve">Resolved</t>
        </is>
      </c>
      <c r="I3447" t="inlineStr">
        <is>
          <t xml:space="preserve">Remarks: [Script Error]
Line from script:
"Aurora kehrte in ihre Anlage in der Iron Veil Region zurück. Ihr Ziel war das Medikament für Damiens Großmutter, aber es schien, als wartete eine Überraschung auf sie."
Note (if required): Redundant recap. This summarizes events already established in the previous episode and can be removed before continuing with the current scene.</t>
        </is>
      </c>
      <c r="J3447" t="inlineStr">
        <is>
          <t xml:space="preserve">VOA</t>
        </is>
      </c>
      <c r="K3447" t="inlineStr">
        <is>
          <t xml:space="preserve">Script Error</t>
        </is>
      </c>
      <c r="L3447" t="inlineStr">
        <is>
          <t xml:space="preserve">Script error</t>
        </is>
      </c>
      <c r="M3447" t="str">
        <f>IFERROR(IF(VLOOKUP(L3447,'Quantification'!$A:$B,2,FALSE)&amp;""="","Unclassified",VLOOKUP(L3447,'Quantification'!$A:$B,2,FALSE)),"Unclassified")</f>
        <v>Major</v>
      </c>
      <c r="N3447" t="inlineStr">
        <is>
          <t xml:space="preserve">con-khera.mirjam@pocketfm.com</t>
        </is>
      </c>
      <c r="O3447" t="inlineStr">
        <is>
          <t xml:space="preserve">Issues found in raw</t>
        </is>
      </c>
      <c r="P3447" t="str">
        <f>IF(OR(O3447="Issues found in master",O3447="Final master"),"Master",IF(OR(O3447="Ready for Master",O3447="Issues found in raw",O3447="Raw under QC",O3447="Issues resolved in raw"),"Raw","-"))</f>
        <v>Raw</v>
      </c>
      <c r="Q3447" s="13">
        <v>46261.15347222222</v>
      </c>
      <c r="R3447" t="inlineStr">
        <is>
          <t xml:space="preserve">2026-08 (Aug)</t>
        </is>
      </c>
      <c r="S3447">
        <f>IF(M3447="Not an error",0,IF(COUNTIFS($A$2:$A3447,$A3447,$D$2:$D3447,$D3447,$M$2:$M3447,"&lt;&gt;Not an error")=1,1,0))</f>
        <v>1</v>
      </c>
      <c r="T3447">
        <f>IF(M3447&lt;&gt;"Major",0,IF(COUNTIFS($A$2:$A3447,$A3447,$D$2:$D3447,$D3447,$M$2:$M3447,"Major")=1,1,0))</f>
        <v>1</v>
      </c>
      <c r="U3447">
        <f>IF(M3447&lt;&gt;"Minor",0,IF(COUNTIFS($A$2:$A3447,$A3447,$D$2:$D3447,$D3447,$M$2:$M3447,"Minor")=1,1,0))</f>
        <v>0</v>
      </c>
    </row>
    <row r="3448">
      <c r="A3448" t="inlineStr">
        <is>
          <t xml:space="preserve">9a175f97e92a638a5697307799ea3b8b8f419aac</t>
        </is>
      </c>
      <c r="B3448" t="inlineStr">
        <is>
          <t xml:space="preserve">The Miracle Heiress</t>
        </is>
      </c>
      <c r="C3448" t="inlineStr">
        <is>
          <t xml:space="preserve">Die Wundererbin</t>
        </is>
      </c>
      <c r="D3448" t="inlineStr">
        <is>
          <t xml:space="preserve">2052278e3a1aa35afb90072bffaec28c989f6566</t>
        </is>
      </c>
      <c r="E3448" t="inlineStr">
        <is>
          <t xml:space="preserve">Episode 157: Aurora Blackwell Und Damien Hawthorne Bei Der Auktion</t>
        </is>
      </c>
      <c r="F3448">
        <v>157</v>
      </c>
      <c r="G3448" t="inlineStr">
        <is>
          <t xml:space="preserve">0:17-0:25</t>
        </is>
      </c>
      <c r="H3448" t="inlineStr">
        <is>
          <t xml:space="preserve">Resolved</t>
        </is>
      </c>
      <c r="I3448" t="inlineStr">
        <is>
          <t xml:space="preserve">Remarks: [Script Error / TBC]
Line from script:
"Ich sage ja nur, die Hawthorne Group will diese Silvanuswurzel um jeden Preis, also wird der Preis astronomisch hoch sein."
Note (if required): Continuity / logic issue. If the group is actually called Hawthorne Group, Aurora should immediately connect it to Damien Hawthorne. In that case, there is no clear conflict, since both sides ultimately want the Silvanus root for Katherine Hawthorne. Either the group should be renamed so Aurora does not make that connection, or the conflict around obtaining the root needs to be clarified.</t>
        </is>
      </c>
      <c r="J3448" t="inlineStr">
        <is>
          <t xml:space="preserve">VOA</t>
        </is>
      </c>
      <c r="K3448" t="inlineStr">
        <is>
          <t xml:space="preserve">Script Error</t>
        </is>
      </c>
      <c r="L3448" t="inlineStr">
        <is>
          <t xml:space="preserve">Script error</t>
        </is>
      </c>
      <c r="M3448" t="str">
        <f>IFERROR(IF(VLOOKUP(L3448,'Quantification'!$A:$B,2,FALSE)&amp;""="","Unclassified",VLOOKUP(L3448,'Quantification'!$A:$B,2,FALSE)),"Unclassified")</f>
        <v>Major</v>
      </c>
      <c r="N3448" t="inlineStr">
        <is>
          <t xml:space="preserve">con-khera.mirjam@pocketfm.com</t>
        </is>
      </c>
      <c r="O3448" t="inlineStr">
        <is>
          <t xml:space="preserve">Issues found in raw</t>
        </is>
      </c>
      <c r="P3448" t="str">
        <f>IF(OR(O3448="Issues found in master",O3448="Final master"),"Master",IF(OR(O3448="Ready for Master",O3448="Issues found in raw",O3448="Raw under QC",O3448="Issues resolved in raw"),"Raw","-"))</f>
        <v>Raw</v>
      </c>
      <c r="Q3448" s="13">
        <v>46261.15347222222</v>
      </c>
      <c r="R3448" t="inlineStr">
        <is>
          <t xml:space="preserve">2026-08 (Aug)</t>
        </is>
      </c>
      <c r="S3448">
        <f>IF(M3448="Not an error",0,IF(COUNTIFS($A$2:$A3448,$A3448,$D$2:$D3448,$D3448,$M$2:$M3448,"&lt;&gt;Not an error")=1,1,0))</f>
        <v>0</v>
      </c>
      <c r="T3448">
        <f>IF(M3448&lt;&gt;"Major",0,IF(COUNTIFS($A$2:$A3448,$A3448,$D$2:$D3448,$D3448,$M$2:$M3448,"Major")=1,1,0))</f>
        <v>0</v>
      </c>
      <c r="U3448">
        <f>IF(M3448&lt;&gt;"Minor",0,IF(COUNTIFS($A$2:$A3448,$A3448,$D$2:$D3448,$D3448,$M$2:$M3448,"Minor")=1,1,0))</f>
        <v>0</v>
      </c>
    </row>
    <row r="3449">
      <c r="A3449" t="inlineStr">
        <is>
          <t xml:space="preserve">9a175f97e92a638a5697307799ea3b8b8f419aac</t>
        </is>
      </c>
      <c r="B3449" t="inlineStr">
        <is>
          <t xml:space="preserve">The Miracle Heiress</t>
        </is>
      </c>
      <c r="C3449" t="inlineStr">
        <is>
          <t xml:space="preserve">Die Wundererbin</t>
        </is>
      </c>
      <c r="D3449" t="inlineStr">
        <is>
          <t xml:space="preserve">2052278e3a1aa35afb90072bffaec28c989f6566</t>
        </is>
      </c>
      <c r="E3449" t="inlineStr">
        <is>
          <t xml:space="preserve">Episode 157: Aurora Blackwell Und Damien Hawthorne Bei Der Auktion</t>
        </is>
      </c>
      <c r="F3449">
        <v>157</v>
      </c>
      <c r="G3449" t="inlineStr">
        <is>
          <t xml:space="preserve">1:01-1:03</t>
        </is>
      </c>
      <c r="H3449" t="inlineStr">
        <is>
          <t xml:space="preserve">Resolved</t>
        </is>
      </c>
      <c r="I3449" t="inlineStr">
        <is>
          <t xml:space="preserve">Remarks: [Script Error]
Line from script:
"Er dachte immer zuerst an sich selbst."
Note (if required): Characterization / logic issue. In this context, he is prioritizing his research rather than acting out of personal self-interest. Suggested: â€œFÃ¼r ihn stand immer zuerst die Forschung.â€_x009d_</t>
        </is>
      </c>
      <c r="J3449" t="inlineStr">
        <is>
          <t xml:space="preserve">VOA</t>
        </is>
      </c>
      <c r="K3449" t="inlineStr">
        <is>
          <t xml:space="preserve">Script Error</t>
        </is>
      </c>
      <c r="L3449" t="inlineStr">
        <is>
          <t xml:space="preserve">Script error</t>
        </is>
      </c>
      <c r="M3449" t="str">
        <f>IFERROR(IF(VLOOKUP(L3449,'Quantification'!$A:$B,2,FALSE)&amp;""="","Unclassified",VLOOKUP(L3449,'Quantification'!$A:$B,2,FALSE)),"Unclassified")</f>
        <v>Major</v>
      </c>
      <c r="N3449" t="inlineStr">
        <is>
          <t xml:space="preserve">con-khera.mirjam@pocketfm.com</t>
        </is>
      </c>
      <c r="O3449" t="inlineStr">
        <is>
          <t xml:space="preserve">Issues found in raw</t>
        </is>
      </c>
      <c r="P3449" t="str">
        <f>IF(OR(O3449="Issues found in master",O3449="Final master"),"Master",IF(OR(O3449="Ready for Master",O3449="Issues found in raw",O3449="Raw under QC",O3449="Issues resolved in raw"),"Raw","-"))</f>
        <v>Raw</v>
      </c>
      <c r="Q3449" s="13">
        <v>46261.15347222222</v>
      </c>
      <c r="R3449" t="inlineStr">
        <is>
          <t xml:space="preserve">2026-08 (Aug)</t>
        </is>
      </c>
      <c r="S3449">
        <f>IF(M3449="Not an error",0,IF(COUNTIFS($A$2:$A3449,$A3449,$D$2:$D3449,$D3449,$M$2:$M3449,"&lt;&gt;Not an error")=1,1,0))</f>
        <v>0</v>
      </c>
      <c r="T3449">
        <f>IF(M3449&lt;&gt;"Major",0,IF(COUNTIFS($A$2:$A3449,$A3449,$D$2:$D3449,$D3449,$M$2:$M3449,"Major")=1,1,0))</f>
        <v>0</v>
      </c>
      <c r="U3449">
        <f>IF(M3449&lt;&gt;"Minor",0,IF(COUNTIFS($A$2:$A3449,$A3449,$D$2:$D3449,$D3449,$M$2:$M3449,"Minor")=1,1,0))</f>
        <v>0</v>
      </c>
    </row>
    <row r="3450">
      <c r="A3450" t="inlineStr">
        <is>
          <t xml:space="preserve">9a175f97e92a638a5697307799ea3b8b8f419aac</t>
        </is>
      </c>
      <c r="B3450" t="inlineStr">
        <is>
          <t xml:space="preserve">The Miracle Heiress</t>
        </is>
      </c>
      <c r="C3450" t="inlineStr">
        <is>
          <t xml:space="preserve">Die Wundererbin</t>
        </is>
      </c>
      <c r="D3450" t="inlineStr">
        <is>
          <t xml:space="preserve">2052278e3a1aa35afb90072bffaec28c989f6566</t>
        </is>
      </c>
      <c r="E3450" t="inlineStr">
        <is>
          <t xml:space="preserve">Episode 157: Aurora Blackwell Und Damien Hawthorne Bei Der Auktion</t>
        </is>
      </c>
      <c r="F3450">
        <v>157</v>
      </c>
      <c r="G3450" t="inlineStr">
        <is>
          <t xml:space="preserve">1:28-1:31</t>
        </is>
      </c>
      <c r="H3450" t="inlineStr">
        <is>
          <t xml:space="preserve">Resolved</t>
        </is>
      </c>
      <c r="I3450" t="inlineStr">
        <is>
          <t xml:space="preserve">Remarks: [Script Error]
Line from script:
"Die Wolf Pack Crew veranstaltet diese Auktion!"
Note (if required): Localization / continuity issue. â€œWolfsrudel Crewâ€_x009d_ should remain localized as â€œWolf Pack Crew.â€_x009d_ Additionally, if this is the same crew involved in the recent plane bombing, it is unclear why Auroraâ€™s group would simply attend an auction hosted by them without acknowledging the danger or conflict.</t>
        </is>
      </c>
      <c r="J3450" t="inlineStr">
        <is>
          <t xml:space="preserve">VOA</t>
        </is>
      </c>
      <c r="K3450" t="inlineStr">
        <is>
          <t xml:space="preserve">Script Error</t>
        </is>
      </c>
      <c r="L3450" t="inlineStr">
        <is>
          <t xml:space="preserve">Script error</t>
        </is>
      </c>
      <c r="M3450" t="str">
        <f>IFERROR(IF(VLOOKUP(L3450,'Quantification'!$A:$B,2,FALSE)&amp;""="","Unclassified",VLOOKUP(L3450,'Quantification'!$A:$B,2,FALSE)),"Unclassified")</f>
        <v>Major</v>
      </c>
      <c r="N3450" t="inlineStr">
        <is>
          <t xml:space="preserve">con-khera.mirjam@pocketfm.com</t>
        </is>
      </c>
      <c r="O3450" t="inlineStr">
        <is>
          <t xml:space="preserve">Issues found in raw</t>
        </is>
      </c>
      <c r="P3450" t="str">
        <f>IF(OR(O3450="Issues found in master",O3450="Final master"),"Master",IF(OR(O3450="Ready for Master",O3450="Issues found in raw",O3450="Raw under QC",O3450="Issues resolved in raw"),"Raw","-"))</f>
        <v>Raw</v>
      </c>
      <c r="Q3450" s="13">
        <v>46261.15347222222</v>
      </c>
      <c r="R3450" t="inlineStr">
        <is>
          <t xml:space="preserve">2026-08 (Aug)</t>
        </is>
      </c>
      <c r="S3450">
        <f>IF(M3450="Not an error",0,IF(COUNTIFS($A$2:$A3450,$A3450,$D$2:$D3450,$D3450,$M$2:$M3450,"&lt;&gt;Not an error")=1,1,0))</f>
        <v>0</v>
      </c>
      <c r="T3450">
        <f>IF(M3450&lt;&gt;"Major",0,IF(COUNTIFS($A$2:$A3450,$A3450,$D$2:$D3450,$D3450,$M$2:$M3450,"Major")=1,1,0))</f>
        <v>0</v>
      </c>
      <c r="U3450">
        <f>IF(M3450&lt;&gt;"Minor",0,IF(COUNTIFS($A$2:$A3450,$A3450,$D$2:$D3450,$D3450,$M$2:$M3450,"Minor")=1,1,0))</f>
        <v>0</v>
      </c>
    </row>
    <row r="3451">
      <c r="A3451" t="inlineStr">
        <is>
          <t xml:space="preserve">9a175f97e92a638a5697307799ea3b8b8f419aac</t>
        </is>
      </c>
      <c r="B3451" t="inlineStr">
        <is>
          <t xml:space="preserve">The Miracle Heiress</t>
        </is>
      </c>
      <c r="C3451" t="inlineStr">
        <is>
          <t xml:space="preserve">Die Wundererbin</t>
        </is>
      </c>
      <c r="D3451" t="inlineStr">
        <is>
          <t xml:space="preserve">2052278e3a1aa35afb90072bffaec28c989f6566</t>
        </is>
      </c>
      <c r="E3451" t="inlineStr">
        <is>
          <t xml:space="preserve">Episode 157: Aurora Blackwell Und Damien Hawthorne Bei Der Auktion</t>
        </is>
      </c>
      <c r="F3451">
        <v>157</v>
      </c>
      <c r="G3451" t="inlineStr">
        <is>
          <t xml:space="preserve">1:31-1:34</t>
        </is>
      </c>
      <c r="H3451" t="inlineStr">
        <is>
          <t xml:space="preserve">Resolved</t>
        </is>
      </c>
      <c r="I3451" t="inlineStr">
        <is>
          <t xml:space="preserve">Remarks: [Script Error]
Line from script:
"Wenn Sie da einfach reinspazieren, werden Sie in StÃ¼cke gerissen!"
Note (if required): Address / continuity issue. Ethan should address Aurora formally here. Using â€œduâ€_x009d_ makes the following line â€œDu kommst mit mirâ€_x009d_ sound as if he is talking about both of them rather than specifically warning Aurora.</t>
        </is>
      </c>
      <c r="J3451" t="inlineStr">
        <is>
          <t xml:space="preserve">VOA</t>
        </is>
      </c>
      <c r="K3451" t="inlineStr">
        <is>
          <t xml:space="preserve">Script Error</t>
        </is>
      </c>
      <c r="L3451" t="inlineStr">
        <is>
          <t xml:space="preserve">Script error</t>
        </is>
      </c>
      <c r="M3451" t="str">
        <f>IFERROR(IF(VLOOKUP(L3451,'Quantification'!$A:$B,2,FALSE)&amp;""="","Unclassified",VLOOKUP(L3451,'Quantification'!$A:$B,2,FALSE)),"Unclassified")</f>
        <v>Major</v>
      </c>
      <c r="N3451" t="inlineStr">
        <is>
          <t xml:space="preserve">con-khera.mirjam@pocketfm.com</t>
        </is>
      </c>
      <c r="O3451" t="inlineStr">
        <is>
          <t xml:space="preserve">Issues found in raw</t>
        </is>
      </c>
      <c r="P3451" t="str">
        <f>IF(OR(O3451="Issues found in master",O3451="Final master"),"Master",IF(OR(O3451="Ready for Master",O3451="Issues found in raw",O3451="Raw under QC",O3451="Issues resolved in raw"),"Raw","-"))</f>
        <v>Raw</v>
      </c>
      <c r="Q3451" s="13">
        <v>46261.15347222222</v>
      </c>
      <c r="R3451" t="inlineStr">
        <is>
          <t xml:space="preserve">2026-08 (Aug)</t>
        </is>
      </c>
      <c r="S3451">
        <f>IF(M3451="Not an error",0,IF(COUNTIFS($A$2:$A3451,$A3451,$D$2:$D3451,$D3451,$M$2:$M3451,"&lt;&gt;Not an error")=1,1,0))</f>
        <v>0</v>
      </c>
      <c r="T3451">
        <f>IF(M3451&lt;&gt;"Major",0,IF(COUNTIFS($A$2:$A3451,$A3451,$D$2:$D3451,$D3451,$M$2:$M3451,"Major")=1,1,0))</f>
        <v>0</v>
      </c>
      <c r="U3451">
        <f>IF(M3451&lt;&gt;"Minor",0,IF(COUNTIFS($A$2:$A3451,$A3451,$D$2:$D3451,$D3451,$M$2:$M3451,"Minor")=1,1,0))</f>
        <v>0</v>
      </c>
    </row>
    <row r="3452">
      <c r="A3452" t="inlineStr">
        <is>
          <t xml:space="preserve">9a175f97e92a638a5697307799ea3b8b8f419aac</t>
        </is>
      </c>
      <c r="B3452" t="inlineStr">
        <is>
          <t xml:space="preserve">The Miracle Heiress</t>
        </is>
      </c>
      <c r="C3452" t="inlineStr">
        <is>
          <t xml:space="preserve">Die Wundererbin</t>
        </is>
      </c>
      <c r="D3452" t="inlineStr">
        <is>
          <t xml:space="preserve">2052278e3a1aa35afb90072bffaec28c989f6566</t>
        </is>
      </c>
      <c r="E3452" t="inlineStr">
        <is>
          <t xml:space="preserve">Episode 157: Aurora Blackwell Und Damien Hawthorne Bei Der Auktion</t>
        </is>
      </c>
      <c r="F3452">
        <v>157</v>
      </c>
      <c r="G3452" t="inlineStr">
        <is>
          <t xml:space="preserve">2:49-2:54</t>
        </is>
      </c>
      <c r="H3452" t="inlineStr">
        <is>
          <t xml:space="preserve">Resolved</t>
        </is>
      </c>
      <c r="I3452" t="inlineStr">
        <is>
          <t xml:space="preserve">Remarks: [Script Error]
Line from script:
"Die Silvanuswurzel ist Eigentum der Wolf Pack Crew und sie veranstalten auch die Auktion."
Note (if required): Localization issue. â€œWolfsrudel Crewâ€_x009d_ should remain localized in English as â€œWolf Pack Crew.â€_x009d_</t>
        </is>
      </c>
      <c r="J3452" t="inlineStr">
        <is>
          <t xml:space="preserve">VOA</t>
        </is>
      </c>
      <c r="K3452" t="inlineStr">
        <is>
          <t xml:space="preserve">Script Error</t>
        </is>
      </c>
      <c r="L3452" t="inlineStr">
        <is>
          <t xml:space="preserve">Script error</t>
        </is>
      </c>
      <c r="M3452" t="str">
        <f>IFERROR(IF(VLOOKUP(L3452,'Quantification'!$A:$B,2,FALSE)&amp;""="","Unclassified",VLOOKUP(L3452,'Quantification'!$A:$B,2,FALSE)),"Unclassified")</f>
        <v>Major</v>
      </c>
      <c r="N3452" t="inlineStr">
        <is>
          <t xml:space="preserve">con-khera.mirjam@pocketfm.com</t>
        </is>
      </c>
      <c r="O3452" t="inlineStr">
        <is>
          <t xml:space="preserve">Issues found in raw</t>
        </is>
      </c>
      <c r="P3452" t="str">
        <f>IF(OR(O3452="Issues found in master",O3452="Final master"),"Master",IF(OR(O3452="Ready for Master",O3452="Issues found in raw",O3452="Raw under QC",O3452="Issues resolved in raw"),"Raw","-"))</f>
        <v>Raw</v>
      </c>
      <c r="Q3452" s="13">
        <v>46261.15347222222</v>
      </c>
      <c r="R3452" t="inlineStr">
        <is>
          <t xml:space="preserve">2026-08 (Aug)</t>
        </is>
      </c>
      <c r="S3452">
        <f>IF(M3452="Not an error",0,IF(COUNTIFS($A$2:$A3452,$A3452,$D$2:$D3452,$D3452,$M$2:$M3452,"&lt;&gt;Not an error")=1,1,0))</f>
        <v>0</v>
      </c>
      <c r="T3452">
        <f>IF(M3452&lt;&gt;"Major",0,IF(COUNTIFS($A$2:$A3452,$A3452,$D$2:$D3452,$D3452,$M$2:$M3452,"Major")=1,1,0))</f>
        <v>0</v>
      </c>
      <c r="U3452">
        <f>IF(M3452&lt;&gt;"Minor",0,IF(COUNTIFS($A$2:$A3452,$A3452,$D$2:$D3452,$D3452,$M$2:$M3452,"Minor")=1,1,0))</f>
        <v>0</v>
      </c>
    </row>
    <row r="3453">
      <c r="A3453" t="inlineStr">
        <is>
          <t xml:space="preserve">9a175f97e92a638a5697307799ea3b8b8f419aac</t>
        </is>
      </c>
      <c r="B3453" t="inlineStr">
        <is>
          <t xml:space="preserve">The Miracle Heiress</t>
        </is>
      </c>
      <c r="C3453" t="inlineStr">
        <is>
          <t xml:space="preserve">Die Wundererbin</t>
        </is>
      </c>
      <c r="D3453" t="inlineStr">
        <is>
          <t xml:space="preserve">2052278e3a1aa35afb90072bffaec28c989f6566</t>
        </is>
      </c>
      <c r="E3453" t="inlineStr">
        <is>
          <t xml:space="preserve">Episode 157: Aurora Blackwell Und Damien Hawthorne Bei Der Auktion</t>
        </is>
      </c>
      <c r="F3453">
        <v>157</v>
      </c>
      <c r="G3453" t="inlineStr">
        <is>
          <t xml:space="preserve">4:15-4:19</t>
        </is>
      </c>
      <c r="H3453" t="inlineStr">
        <is>
          <t xml:space="preserve">Resolved</t>
        </is>
      </c>
      <c r="I3453" t="inlineStr">
        <is>
          <t xml:space="preserve">Remarks: [Script Error]
Line from script:
"Diese Auktion wird von der Wolf Pack Crew veranstaltet."
Note (if required): Localization issue. â€œWolfsrudel Crewâ€_x009d_ should remain localized in English as â€œWolf Pack Crew.â€_x009d_</t>
        </is>
      </c>
      <c r="J3453" t="inlineStr">
        <is>
          <t xml:space="preserve">VOA</t>
        </is>
      </c>
      <c r="K3453" t="inlineStr">
        <is>
          <t xml:space="preserve">Script Error</t>
        </is>
      </c>
      <c r="L3453" t="inlineStr">
        <is>
          <t xml:space="preserve">Script error</t>
        </is>
      </c>
      <c r="M3453" t="str">
        <f>IFERROR(IF(VLOOKUP(L3453,'Quantification'!$A:$B,2,FALSE)&amp;""="","Unclassified",VLOOKUP(L3453,'Quantification'!$A:$B,2,FALSE)),"Unclassified")</f>
        <v>Major</v>
      </c>
      <c r="N3453" t="inlineStr">
        <is>
          <t xml:space="preserve">con-khera.mirjam@pocketfm.com</t>
        </is>
      </c>
      <c r="O3453" t="inlineStr">
        <is>
          <t xml:space="preserve">Issues found in raw</t>
        </is>
      </c>
      <c r="P3453" t="str">
        <f>IF(OR(O3453="Issues found in master",O3453="Final master"),"Master",IF(OR(O3453="Ready for Master",O3453="Issues found in raw",O3453="Raw under QC",O3453="Issues resolved in raw"),"Raw","-"))</f>
        <v>Raw</v>
      </c>
      <c r="Q3453" s="13">
        <v>46261.15347222222</v>
      </c>
      <c r="R3453" t="inlineStr">
        <is>
          <t xml:space="preserve">2026-08 (Aug)</t>
        </is>
      </c>
      <c r="S3453">
        <f>IF(M3453="Not an error",0,IF(COUNTIFS($A$2:$A3453,$A3453,$D$2:$D3453,$D3453,$M$2:$M3453,"&lt;&gt;Not an error")=1,1,0))</f>
        <v>0</v>
      </c>
      <c r="T3453">
        <f>IF(M3453&lt;&gt;"Major",0,IF(COUNTIFS($A$2:$A3453,$A3453,$D$2:$D3453,$D3453,$M$2:$M3453,"Major")=1,1,0))</f>
        <v>0</v>
      </c>
      <c r="U3453">
        <f>IF(M3453&lt;&gt;"Minor",0,IF(COUNTIFS($A$2:$A3453,$A3453,$D$2:$D3453,$D3453,$M$2:$M3453,"Minor")=1,1,0))</f>
        <v>0</v>
      </c>
    </row>
    <row r="3454">
      <c r="A3454" t="inlineStr">
        <is>
          <t xml:space="preserve">9a175f97e92a638a5697307799ea3b8b8f419aac</t>
        </is>
      </c>
      <c r="B3454" t="inlineStr">
        <is>
          <t xml:space="preserve">The Miracle Heiress</t>
        </is>
      </c>
      <c r="C3454" t="inlineStr">
        <is>
          <t xml:space="preserve">Die Wundererbin</t>
        </is>
      </c>
      <c r="D3454" t="inlineStr">
        <is>
          <t xml:space="preserve">2052278e3a1aa35afb90072bffaec28c989f6566</t>
        </is>
      </c>
      <c r="E3454" t="inlineStr">
        <is>
          <t xml:space="preserve">Episode 157: Aurora Blackwell Und Damien Hawthorne Bei Der Auktion</t>
        </is>
      </c>
      <c r="F3454">
        <v>157</v>
      </c>
      <c r="G3454" t="inlineStr">
        <is>
          <t xml:space="preserve">4:49-4:54</t>
        </is>
      </c>
      <c r="H3454" t="inlineStr">
        <is>
          <t xml:space="preserve">Resolved</t>
        </is>
      </c>
      <c r="I3454" t="inlineStr">
        <is>
          <t xml:space="preserve">Remarks: [Script Error]
Line from script:
"Er wusste genau, wie die Wolf Pack Crew in der Iron Veil Region operierte."
Note (if required): Localization issue. â€œWolfsrudel Crewâ€_x009d_ should remain localized as â€œWolf Pack Crew,â€_x009d_ and â€œEisenschleierregionâ€_x009d_ should remain localized as â€œIron Veil Region.â€_x009d_</t>
        </is>
      </c>
      <c r="J3454" t="inlineStr">
        <is>
          <t xml:space="preserve">VOA</t>
        </is>
      </c>
      <c r="K3454" t="inlineStr">
        <is>
          <t xml:space="preserve">Script Error</t>
        </is>
      </c>
      <c r="L3454" t="inlineStr">
        <is>
          <t xml:space="preserve">Script error</t>
        </is>
      </c>
      <c r="M3454" t="str">
        <f>IFERROR(IF(VLOOKUP(L3454,'Quantification'!$A:$B,2,FALSE)&amp;""="","Unclassified",VLOOKUP(L3454,'Quantification'!$A:$B,2,FALSE)),"Unclassified")</f>
        <v>Major</v>
      </c>
      <c r="N3454" t="inlineStr">
        <is>
          <t xml:space="preserve">con-khera.mirjam@pocketfm.com</t>
        </is>
      </c>
      <c r="O3454" t="inlineStr">
        <is>
          <t xml:space="preserve">Issues found in raw</t>
        </is>
      </c>
      <c r="P3454" t="str">
        <f>IF(OR(O3454="Issues found in master",O3454="Final master"),"Master",IF(OR(O3454="Ready for Master",O3454="Issues found in raw",O3454="Raw under QC",O3454="Issues resolved in raw"),"Raw","-"))</f>
        <v>Raw</v>
      </c>
      <c r="Q3454" s="13">
        <v>46261.15347222222</v>
      </c>
      <c r="R3454" t="inlineStr">
        <is>
          <t xml:space="preserve">2026-08 (Aug)</t>
        </is>
      </c>
      <c r="S3454">
        <f>IF(M3454="Not an error",0,IF(COUNTIFS($A$2:$A3454,$A3454,$D$2:$D3454,$D3454,$M$2:$M3454,"&lt;&gt;Not an error")=1,1,0))</f>
        <v>0</v>
      </c>
      <c r="T3454">
        <f>IF(M3454&lt;&gt;"Major",0,IF(COUNTIFS($A$2:$A3454,$A3454,$D$2:$D3454,$D3454,$M$2:$M3454,"Major")=1,1,0))</f>
        <v>0</v>
      </c>
      <c r="U3454">
        <f>IF(M3454&lt;&gt;"Minor",0,IF(COUNTIFS($A$2:$A3454,$A3454,$D$2:$D3454,$D3454,$M$2:$M3454,"Minor")=1,1,0))</f>
        <v>0</v>
      </c>
    </row>
    <row r="3455">
      <c r="A3455" t="inlineStr">
        <is>
          <t xml:space="preserve">9a175f97e92a638a5697307799ea3b8b8f419aac</t>
        </is>
      </c>
      <c r="B3455" t="inlineStr">
        <is>
          <t xml:space="preserve">The Miracle Heiress</t>
        </is>
      </c>
      <c r="C3455" t="inlineStr">
        <is>
          <t xml:space="preserve">Die Wundererbin</t>
        </is>
      </c>
      <c r="D3455" t="inlineStr">
        <is>
          <t xml:space="preserve">2052278e3a1aa35afb90072bffaec28c989f6566</t>
        </is>
      </c>
      <c r="E3455" t="inlineStr">
        <is>
          <t xml:space="preserve">Episode 157: Aurora Blackwell Und Damien Hawthorne Bei Der Auktion</t>
        </is>
      </c>
      <c r="F3455">
        <v>157</v>
      </c>
      <c r="G3455" t="inlineStr">
        <is>
          <t xml:space="preserve">5:15-5:21</t>
        </is>
      </c>
      <c r="H3455" t="inlineStr">
        <is>
          <t xml:space="preserve">Resolved</t>
        </is>
      </c>
      <c r="I3455" t="inlineStr">
        <is>
          <t xml:space="preserve">Remarks: [Script Error]
Line from script:
"In dem Moment, als sie ankamen, ging eine Meldung direkt an den Boss der Wolf Pack Crew."
Note (if required): Localization issue. â€œWolfsrudel Crewâ€_x009d_ should remain localized in English as â€œWolf Pack Crew.â€_x009d_</t>
        </is>
      </c>
      <c r="J3455" t="inlineStr">
        <is>
          <t xml:space="preserve">VOA</t>
        </is>
      </c>
      <c r="K3455" t="inlineStr">
        <is>
          <t xml:space="preserve">Modulation</t>
        </is>
      </c>
      <c r="L3455" t="inlineStr">
        <is>
          <t xml:space="preserve">Modulation</t>
        </is>
      </c>
      <c r="M3455" t="str">
        <f>IFERROR(IF(VLOOKUP(L3455,'Quantification'!$A:$B,2,FALSE)&amp;""="","Unclassified",VLOOKUP(L3455,'Quantification'!$A:$B,2,FALSE)),"Unclassified")</f>
        <v>Minor</v>
      </c>
      <c r="N3455" t="inlineStr">
        <is>
          <t xml:space="preserve">con-khera.mirjam@pocketfm.com</t>
        </is>
      </c>
      <c r="O3455" t="inlineStr">
        <is>
          <t xml:space="preserve">Issues found in raw</t>
        </is>
      </c>
      <c r="P3455" t="str">
        <f>IF(OR(O3455="Issues found in master",O3455="Final master"),"Master",IF(OR(O3455="Ready for Master",O3455="Issues found in raw",O3455="Raw under QC",O3455="Issues resolved in raw"),"Raw","-"))</f>
        <v>Raw</v>
      </c>
      <c r="Q3455" s="13">
        <v>46261.15347222222</v>
      </c>
      <c r="R3455" t="inlineStr">
        <is>
          <t xml:space="preserve">2026-08 (Aug)</t>
        </is>
      </c>
      <c r="S3455">
        <f>IF(M3455="Not an error",0,IF(COUNTIFS($A$2:$A3455,$A3455,$D$2:$D3455,$D3455,$M$2:$M3455,"&lt;&gt;Not an error")=1,1,0))</f>
        <v>0</v>
      </c>
      <c r="T3455">
        <f>IF(M3455&lt;&gt;"Major",0,IF(COUNTIFS($A$2:$A3455,$A3455,$D$2:$D3455,$D3455,$M$2:$M3455,"Major")=1,1,0))</f>
        <v>0</v>
      </c>
      <c r="U3455">
        <f>IF(M3455&lt;&gt;"Minor",0,IF(COUNTIFS($A$2:$A3455,$A3455,$D$2:$D3455,$D3455,$M$2:$M3455,"Minor")=1,1,0))</f>
        <v>1</v>
      </c>
    </row>
    <row r="3456">
      <c r="A3456" t="inlineStr">
        <is>
          <t xml:space="preserve">9a175f97e92a638a5697307799ea3b8b8f419aac</t>
        </is>
      </c>
      <c r="B3456" t="inlineStr">
        <is>
          <t xml:space="preserve">The Miracle Heiress</t>
        </is>
      </c>
      <c r="C3456" t="inlineStr">
        <is>
          <t xml:space="preserve">Die Wundererbin</t>
        </is>
      </c>
      <c r="D3456" t="inlineStr">
        <is>
          <t xml:space="preserve">12e08497ab5d4fafd744bb57bdadc509b9c5f303</t>
        </is>
      </c>
      <c r="E3456" t="inlineStr">
        <is>
          <t xml:space="preserve">Episode 158: Auktionsrettung</t>
        </is>
      </c>
      <c r="F3456">
        <v>158</v>
      </c>
      <c r="G3456" t="inlineStr">
        <is>
          <t xml:space="preserve">0:00-0:08</t>
        </is>
      </c>
      <c r="H3456" t="inlineStr">
        <is>
          <t xml:space="preserve">Resolved</t>
        </is>
      </c>
      <c r="I3456" t="inlineStr">
        <is>
          <t xml:space="preserve">Remarks: [Script Error]
Line from script:
"Derrick zog eine Augenbraue hoch. „Wirklich? Sie sind sich also nicht sicher, ob es ein Mann und eine Frau waren?“"
Note (if required): Dialogue / logic issue. The man has already said that he believes it was one man and one woman. Derrick’s original question ignores that uncertainty and makes it sound as if no gender information was given at all.</t>
        </is>
      </c>
      <c r="J3456" t="inlineStr">
        <is>
          <t xml:space="preserve">VOA</t>
        </is>
      </c>
      <c r="K3456" t="inlineStr">
        <is>
          <t xml:space="preserve">Script Error</t>
        </is>
      </c>
      <c r="L3456" t="inlineStr">
        <is>
          <t xml:space="preserve">Script error</t>
        </is>
      </c>
      <c r="M3456" t="str">
        <f>IFERROR(IF(VLOOKUP(L3456,'Quantification'!$A:$B,2,FALSE)&amp;""="","Unclassified",VLOOKUP(L3456,'Quantification'!$A:$B,2,FALSE)),"Unclassified")</f>
        <v>Major</v>
      </c>
      <c r="N3456" t="inlineStr">
        <is>
          <t xml:space="preserve">con-khera.mirjam@pocketfm.com</t>
        </is>
      </c>
      <c r="O3456" t="inlineStr">
        <is>
          <t xml:space="preserve">Issues found in raw</t>
        </is>
      </c>
      <c r="P3456" t="str">
        <f>IF(OR(O3456="Issues found in master",O3456="Final master"),"Master",IF(OR(O3456="Ready for Master",O3456="Issues found in raw",O3456="Raw under QC",O3456="Issues resolved in raw"),"Raw","-"))</f>
        <v>Raw</v>
      </c>
      <c r="Q3456" s="13">
        <v>46261.15416666667</v>
      </c>
      <c r="R3456" t="inlineStr">
        <is>
          <t xml:space="preserve">2026-08 (Aug)</t>
        </is>
      </c>
      <c r="S3456">
        <f>IF(M3456="Not an error",0,IF(COUNTIFS($A$2:$A3456,$A3456,$D$2:$D3456,$D3456,$M$2:$M3456,"&lt;&gt;Not an error")=1,1,0))</f>
        <v>1</v>
      </c>
      <c r="T3456">
        <f>IF(M3456&lt;&gt;"Major",0,IF(COUNTIFS($A$2:$A3456,$A3456,$D$2:$D3456,$D3456,$M$2:$M3456,"Major")=1,1,0))</f>
        <v>1</v>
      </c>
      <c r="U3456">
        <f>IF(M3456&lt;&gt;"Minor",0,IF(COUNTIFS($A$2:$A3456,$A3456,$D$2:$D3456,$D3456,$M$2:$M3456,"Minor")=1,1,0))</f>
        <v>0</v>
      </c>
    </row>
    <row r="3457">
      <c r="A3457" t="inlineStr">
        <is>
          <t xml:space="preserve">9a175f97e92a638a5697307799ea3b8b8f419aac</t>
        </is>
      </c>
      <c r="B3457" t="inlineStr">
        <is>
          <t xml:space="preserve">The Miracle Heiress</t>
        </is>
      </c>
      <c r="C3457" t="inlineStr">
        <is>
          <t xml:space="preserve">Die Wundererbin</t>
        </is>
      </c>
      <c r="D3457" t="inlineStr">
        <is>
          <t xml:space="preserve">12e08497ab5d4fafd744bb57bdadc509b9c5f303</t>
        </is>
      </c>
      <c r="E3457" t="inlineStr">
        <is>
          <t xml:space="preserve">Episode 158: Auktionsrettung</t>
        </is>
      </c>
      <c r="F3457">
        <v>158</v>
      </c>
      <c r="G3457" t="inlineStr">
        <is>
          <t xml:space="preserve">0:21-0:28</t>
        </is>
      </c>
      <c r="H3457" t="inlineStr">
        <is>
          <t xml:space="preserve">Resolved</t>
        </is>
      </c>
      <c r="I3457" t="inlineStr">
        <is>
          <t xml:space="preserve">Remarks: [Script Error]
Line from script:
"„Sir, die beiden Personen sind groß und tragen Masken. Kapuzenpullover, lange Hosen. Ich konnte sie nicht genau erkennen.“"
Note (if required): Continuity issue. He previously stated that he saw two people, but this line suddenly refers to only one person. The wording should consistently remain plural.</t>
        </is>
      </c>
      <c r="J3457" t="inlineStr">
        <is>
          <t xml:space="preserve">VOA</t>
        </is>
      </c>
      <c r="K3457" t="inlineStr">
        <is>
          <t xml:space="preserve">Script Error</t>
        </is>
      </c>
      <c r="L3457" t="inlineStr">
        <is>
          <t xml:space="preserve">Script error</t>
        </is>
      </c>
      <c r="M3457" t="str">
        <f>IFERROR(IF(VLOOKUP(L3457,'Quantification'!$A:$B,2,FALSE)&amp;""="","Unclassified",VLOOKUP(L3457,'Quantification'!$A:$B,2,FALSE)),"Unclassified")</f>
        <v>Major</v>
      </c>
      <c r="N3457" t="inlineStr">
        <is>
          <t xml:space="preserve">con-khera.mirjam@pocketfm.com</t>
        </is>
      </c>
      <c r="O3457" t="inlineStr">
        <is>
          <t xml:space="preserve">Issues found in raw</t>
        </is>
      </c>
      <c r="P3457" t="str">
        <f>IF(OR(O3457="Issues found in master",O3457="Final master"),"Master",IF(OR(O3457="Ready for Master",O3457="Issues found in raw",O3457="Raw under QC",O3457="Issues resolved in raw"),"Raw","-"))</f>
        <v>Raw</v>
      </c>
      <c r="Q3457" s="13">
        <v>46261.15416666667</v>
      </c>
      <c r="R3457" t="inlineStr">
        <is>
          <t xml:space="preserve">2026-08 (Aug)</t>
        </is>
      </c>
      <c r="S3457">
        <f>IF(M3457="Not an error",0,IF(COUNTIFS($A$2:$A3457,$A3457,$D$2:$D3457,$D3457,$M$2:$M3457,"&lt;&gt;Not an error")=1,1,0))</f>
        <v>0</v>
      </c>
      <c r="T3457">
        <f>IF(M3457&lt;&gt;"Major",0,IF(COUNTIFS($A$2:$A3457,$A3457,$D$2:$D3457,$D3457,$M$2:$M3457,"Major")=1,1,0))</f>
        <v>0</v>
      </c>
      <c r="U3457">
        <f>IF(M3457&lt;&gt;"Minor",0,IF(COUNTIFS($A$2:$A3457,$A3457,$D$2:$D3457,$D3457,$M$2:$M3457,"Minor")=1,1,0))</f>
        <v>0</v>
      </c>
    </row>
    <row r="3458">
      <c r="A3458" t="inlineStr">
        <is>
          <t xml:space="preserve">9a175f97e92a638a5697307799ea3b8b8f419aac</t>
        </is>
      </c>
      <c r="B3458" t="inlineStr">
        <is>
          <t xml:space="preserve">The Miracle Heiress</t>
        </is>
      </c>
      <c r="C3458" t="inlineStr">
        <is>
          <t xml:space="preserve">Die Wundererbin</t>
        </is>
      </c>
      <c r="D3458" t="inlineStr">
        <is>
          <t xml:space="preserve">12e08497ab5d4fafd744bb57bdadc509b9c5f303</t>
        </is>
      </c>
      <c r="E3458" t="inlineStr">
        <is>
          <t xml:space="preserve">Episode 158: Auktionsrettung</t>
        </is>
      </c>
      <c r="F3458">
        <v>158</v>
      </c>
      <c r="G3458" t="inlineStr">
        <is>
          <t xml:space="preserve">0:45-0:52</t>
        </is>
      </c>
      <c r="H3458" t="inlineStr">
        <is>
          <t xml:space="preserve">Resolved</t>
        </is>
      </c>
      <c r="I3458" t="inlineStr">
        <is>
          <t xml:space="preserve">Remarks: [Script Error]
Line from script:
"Die haben Mut. Sprengen die Base der Wolf Pack Crew in die Luft und spazieren dann einfach hier rein."
Note (if required): Localization / wording issue. â€œWolfsrudel Crewâ€_x009d_ should remain localized as â€œWolf Pack Crew,â€_x009d_ and â€œAnlageâ€_x009d_ sounds too generic here. â€œBase der Wolf Pack Crewâ€_x009d_ is clearer and more natural.</t>
        </is>
      </c>
      <c r="J3458" t="inlineStr">
        <is>
          <t xml:space="preserve">VOA</t>
        </is>
      </c>
      <c r="K3458" t="inlineStr">
        <is>
          <t xml:space="preserve">Script Error</t>
        </is>
      </c>
      <c r="L3458" t="inlineStr">
        <is>
          <t xml:space="preserve">Script error</t>
        </is>
      </c>
      <c r="M3458" t="str">
        <f>IFERROR(IF(VLOOKUP(L3458,'Quantification'!$A:$B,2,FALSE)&amp;""="","Unclassified",VLOOKUP(L3458,'Quantification'!$A:$B,2,FALSE)),"Unclassified")</f>
        <v>Major</v>
      </c>
      <c r="N3458" t="inlineStr">
        <is>
          <t xml:space="preserve">con-khera.mirjam@pocketfm.com</t>
        </is>
      </c>
      <c r="O3458" t="inlineStr">
        <is>
          <t xml:space="preserve">Issues found in raw</t>
        </is>
      </c>
      <c r="P3458" t="str">
        <f>IF(OR(O3458="Issues found in master",O3458="Final master"),"Master",IF(OR(O3458="Ready for Master",O3458="Issues found in raw",O3458="Raw under QC",O3458="Issues resolved in raw"),"Raw","-"))</f>
        <v>Raw</v>
      </c>
      <c r="Q3458" s="13">
        <v>46261.15416666667</v>
      </c>
      <c r="R3458" t="inlineStr">
        <is>
          <t xml:space="preserve">2026-08 (Aug)</t>
        </is>
      </c>
      <c r="S3458">
        <f>IF(M3458="Not an error",0,IF(COUNTIFS($A$2:$A3458,$A3458,$D$2:$D3458,$D3458,$M$2:$M3458,"&lt;&gt;Not an error")=1,1,0))</f>
        <v>0</v>
      </c>
      <c r="T3458">
        <f>IF(M3458&lt;&gt;"Major",0,IF(COUNTIFS($A$2:$A3458,$A3458,$D$2:$D3458,$D3458,$M$2:$M3458,"Major")=1,1,0))</f>
        <v>0</v>
      </c>
      <c r="U3458">
        <f>IF(M3458&lt;&gt;"Minor",0,IF(COUNTIFS($A$2:$A3458,$A3458,$D$2:$D3458,$D3458,$M$2:$M3458,"Minor")=1,1,0))</f>
        <v>0</v>
      </c>
    </row>
    <row r="3459">
      <c r="A3459" t="inlineStr">
        <is>
          <t xml:space="preserve">9a175f97e92a638a5697307799ea3b8b8f419aac</t>
        </is>
      </c>
      <c r="B3459" t="inlineStr">
        <is>
          <t xml:space="preserve">The Miracle Heiress</t>
        </is>
      </c>
      <c r="C3459" t="inlineStr">
        <is>
          <t xml:space="preserve">Die Wundererbin</t>
        </is>
      </c>
      <c r="D3459" t="inlineStr">
        <is>
          <t xml:space="preserve">12e08497ab5d4fafd744bb57bdadc509b9c5f303</t>
        </is>
      </c>
      <c r="E3459" t="inlineStr">
        <is>
          <t xml:space="preserve">Episode 158: Auktionsrettung</t>
        </is>
      </c>
      <c r="F3459">
        <v>158</v>
      </c>
      <c r="G3459" t="inlineStr">
        <is>
          <t xml:space="preserve">1:03-1:04</t>
        </is>
      </c>
      <c r="H3459" t="inlineStr">
        <is>
          <t xml:space="preserve">Resolved</t>
        </is>
      </c>
      <c r="I3459" t="inlineStr">
        <is>
          <t xml:space="preserve">Remarks: [Mispronunciation]
Line from script:
"Auroras Suite befand sich im dritten und obersten Stockwerk."
Note (if required): Aurora is pronounced incorrectly in the audio.</t>
        </is>
      </c>
      <c r="J3459" t="inlineStr">
        <is>
          <t xml:space="preserve">VOA</t>
        </is>
      </c>
      <c r="K3459" t="inlineStr">
        <is>
          <t xml:space="preserve">Mispronunciation</t>
        </is>
      </c>
      <c r="L3459" t="inlineStr">
        <is>
          <t xml:space="preserve">Mispronunciation</t>
        </is>
      </c>
      <c r="M3459" t="str">
        <f>IFERROR(IF(VLOOKUP(L3459,'Quantification'!$A:$B,2,FALSE)&amp;""="","Unclassified",VLOOKUP(L3459,'Quantification'!$A:$B,2,FALSE)),"Unclassified")</f>
        <v>Major</v>
      </c>
      <c r="N3459" t="inlineStr">
        <is>
          <t xml:space="preserve">con-khera.mirjam@pocketfm.com</t>
        </is>
      </c>
      <c r="O3459" t="inlineStr">
        <is>
          <t xml:space="preserve">Issues found in raw</t>
        </is>
      </c>
      <c r="P3459" t="str">
        <f>IF(OR(O3459="Issues found in master",O3459="Final master"),"Master",IF(OR(O3459="Ready for Master",O3459="Issues found in raw",O3459="Raw under QC",O3459="Issues resolved in raw"),"Raw","-"))</f>
        <v>Raw</v>
      </c>
      <c r="Q3459" s="13">
        <v>46261.15416666667</v>
      </c>
      <c r="R3459" t="inlineStr">
        <is>
          <t xml:space="preserve">2026-08 (Aug)</t>
        </is>
      </c>
      <c r="S3459">
        <f>IF(M3459="Not an error",0,IF(COUNTIFS($A$2:$A3459,$A3459,$D$2:$D3459,$D3459,$M$2:$M3459,"&lt;&gt;Not an error")=1,1,0))</f>
        <v>0</v>
      </c>
      <c r="T3459">
        <f>IF(M3459&lt;&gt;"Major",0,IF(COUNTIFS($A$2:$A3459,$A3459,$D$2:$D3459,$D3459,$M$2:$M3459,"Major")=1,1,0))</f>
        <v>0</v>
      </c>
      <c r="U3459">
        <f>IF(M3459&lt;&gt;"Minor",0,IF(COUNTIFS($A$2:$A3459,$A3459,$D$2:$D3459,$D3459,$M$2:$M3459,"Minor")=1,1,0))</f>
        <v>0</v>
      </c>
    </row>
    <row r="3460">
      <c r="A3460" t="inlineStr">
        <is>
          <t xml:space="preserve">9a175f97e92a638a5697307799ea3b8b8f419aac</t>
        </is>
      </c>
      <c r="B3460" t="inlineStr">
        <is>
          <t xml:space="preserve">The Miracle Heiress</t>
        </is>
      </c>
      <c r="C3460" t="inlineStr">
        <is>
          <t xml:space="preserve">Die Wundererbin</t>
        </is>
      </c>
      <c r="D3460" t="inlineStr">
        <is>
          <t xml:space="preserve">12e08497ab5d4fafd744bb57bdadc509b9c5f303</t>
        </is>
      </c>
      <c r="E3460" t="inlineStr">
        <is>
          <t xml:space="preserve">Episode 158: Auktionsrettung</t>
        </is>
      </c>
      <c r="F3460">
        <v>158</v>
      </c>
      <c r="G3460" t="inlineStr">
        <is>
          <t xml:space="preserve">1:18-1:21</t>
        </is>
      </c>
      <c r="H3460" t="inlineStr">
        <is>
          <t xml:space="preserve">Resolved</t>
        </is>
      </c>
      <c r="I3460" t="inlineStr">
        <is>
          <t xml:space="preserve">Remarks: [Script Error]
Line from script:
"Die vom Wolfsrudel rauben die Leute am hellichten Tag aus!"
Note (if required): Localization issue. â€œWolfsrudelâ€_x009d_ should remain localized in English as â€œWolf Pack Crew.â€_x009d_</t>
        </is>
      </c>
      <c r="J3460" t="inlineStr">
        <is>
          <t xml:space="preserve">VOA</t>
        </is>
      </c>
      <c r="K3460" t="inlineStr">
        <is>
          <t xml:space="preserve">Script Error</t>
        </is>
      </c>
      <c r="L3460" t="inlineStr">
        <is>
          <t xml:space="preserve">Script error</t>
        </is>
      </c>
      <c r="M3460" t="str">
        <f>IFERROR(IF(VLOOKUP(L3460,'Quantification'!$A:$B,2,FALSE)&amp;""="","Unclassified",VLOOKUP(L3460,'Quantification'!$A:$B,2,FALSE)),"Unclassified")</f>
        <v>Major</v>
      </c>
      <c r="N3460" t="inlineStr">
        <is>
          <t xml:space="preserve">con-khera.mirjam@pocketfm.com</t>
        </is>
      </c>
      <c r="O3460" t="inlineStr">
        <is>
          <t xml:space="preserve">Issues found in raw</t>
        </is>
      </c>
      <c r="P3460" t="str">
        <f>IF(OR(O3460="Issues found in master",O3460="Final master"),"Master",IF(OR(O3460="Ready for Master",O3460="Issues found in raw",O3460="Raw under QC",O3460="Issues resolved in raw"),"Raw","-"))</f>
        <v>Raw</v>
      </c>
      <c r="Q3460" s="13">
        <v>46261.15416666667</v>
      </c>
      <c r="R3460" t="inlineStr">
        <is>
          <t xml:space="preserve">2026-08 (Aug)</t>
        </is>
      </c>
      <c r="S3460">
        <f>IF(M3460="Not an error",0,IF(COUNTIFS($A$2:$A3460,$A3460,$D$2:$D3460,$D3460,$M$2:$M3460,"&lt;&gt;Not an error")=1,1,0))</f>
        <v>0</v>
      </c>
      <c r="T3460">
        <f>IF(M3460&lt;&gt;"Major",0,IF(COUNTIFS($A$2:$A3460,$A3460,$D$2:$D3460,$D3460,$M$2:$M3460,"Major")=1,1,0))</f>
        <v>0</v>
      </c>
      <c r="U3460">
        <f>IF(M3460&lt;&gt;"Minor",0,IF(COUNTIFS($A$2:$A3460,$A3460,$D$2:$D3460,$D3460,$M$2:$M3460,"Minor")=1,1,0))</f>
        <v>0</v>
      </c>
    </row>
    <row r="3461">
      <c r="A3461" t="inlineStr">
        <is>
          <t xml:space="preserve">9a175f97e92a638a5697307799ea3b8b8f419aac</t>
        </is>
      </c>
      <c r="B3461" t="inlineStr">
        <is>
          <t xml:space="preserve">The Miracle Heiress</t>
        </is>
      </c>
      <c r="C3461" t="inlineStr">
        <is>
          <t xml:space="preserve">Die Wundererbin</t>
        </is>
      </c>
      <c r="D3461" t="inlineStr">
        <is>
          <t xml:space="preserve">12e08497ab5d4fafd744bb57bdadc509b9c5f303</t>
        </is>
      </c>
      <c r="E3461" t="inlineStr">
        <is>
          <t xml:space="preserve">Episode 158: Auktionsrettung</t>
        </is>
      </c>
      <c r="F3461">
        <v>158</v>
      </c>
      <c r="G3461" t="inlineStr">
        <is>
          <t xml:space="preserve">1:21-1:32</t>
        </is>
      </c>
      <c r="H3461" t="inlineStr">
        <is>
          <t xml:space="preserve">Resolved</t>
        </is>
      </c>
      <c r="I3461" t="inlineStr">
        <is>
          <t xml:space="preserve">Remarks: [Mispronunciation]
Line from script:
"Aurohra schlug lässig die Beine übereinander, lehnte sich in ihrem Stuhl zurück und nippte an einem Glas Wasser auf dem Tisch, während ihr Blick auf ihr Handy gerichtet war."
Note (if required): Aurora is pronounced incorrectly in the audio, with an exaggerated stress on the final syllable.</t>
        </is>
      </c>
      <c r="J3461" t="inlineStr">
        <is>
          <t xml:space="preserve">VOA</t>
        </is>
      </c>
      <c r="K3461" t="inlineStr">
        <is>
          <t xml:space="preserve">Mispronunciation</t>
        </is>
      </c>
      <c r="L3461" t="inlineStr">
        <is>
          <t xml:space="preserve">Mispronunciation</t>
        </is>
      </c>
      <c r="M3461" t="str">
        <f>IFERROR(IF(VLOOKUP(L3461,'Quantification'!$A:$B,2,FALSE)&amp;""="","Unclassified",VLOOKUP(L3461,'Quantification'!$A:$B,2,FALSE)),"Unclassified")</f>
        <v>Major</v>
      </c>
      <c r="N3461" t="inlineStr">
        <is>
          <t xml:space="preserve">con-khera.mirjam@pocketfm.com</t>
        </is>
      </c>
      <c r="O3461" t="inlineStr">
        <is>
          <t xml:space="preserve">Issues found in raw</t>
        </is>
      </c>
      <c r="P3461" t="str">
        <f>IF(OR(O3461="Issues found in master",O3461="Final master"),"Master",IF(OR(O3461="Ready for Master",O3461="Issues found in raw",O3461="Raw under QC",O3461="Issues resolved in raw"),"Raw","-"))</f>
        <v>Raw</v>
      </c>
      <c r="Q3461" s="13">
        <v>46261.15416666667</v>
      </c>
      <c r="R3461" t="inlineStr">
        <is>
          <t xml:space="preserve">2026-08 (Aug)</t>
        </is>
      </c>
      <c r="S3461">
        <f>IF(M3461="Not an error",0,IF(COUNTIFS($A$2:$A3461,$A3461,$D$2:$D3461,$D3461,$M$2:$M3461,"&lt;&gt;Not an error")=1,1,0))</f>
        <v>0</v>
      </c>
      <c r="T3461">
        <f>IF(M3461&lt;&gt;"Major",0,IF(COUNTIFS($A$2:$A3461,$A3461,$D$2:$D3461,$D3461,$M$2:$M3461,"Major")=1,1,0))</f>
        <v>0</v>
      </c>
      <c r="U3461">
        <f>IF(M3461&lt;&gt;"Minor",0,IF(COUNTIFS($A$2:$A3461,$A3461,$D$2:$D3461,$D3461,$M$2:$M3461,"Minor")=1,1,0))</f>
        <v>0</v>
      </c>
    </row>
    <row r="3462">
      <c r="A3462" t="inlineStr">
        <is>
          <t xml:space="preserve">9a175f97e92a638a5697307799ea3b8b8f419aac</t>
        </is>
      </c>
      <c r="B3462" t="inlineStr">
        <is>
          <t xml:space="preserve">The Miracle Heiress</t>
        </is>
      </c>
      <c r="C3462" t="inlineStr">
        <is>
          <t xml:space="preserve">Die Wundererbin</t>
        </is>
      </c>
      <c r="D3462" t="inlineStr">
        <is>
          <t xml:space="preserve">12e08497ab5d4fafd744bb57bdadc509b9c5f303</t>
        </is>
      </c>
      <c r="E3462" t="inlineStr">
        <is>
          <t xml:space="preserve">Episode 158: Auktionsrettung</t>
        </is>
      </c>
      <c r="F3462">
        <v>158</v>
      </c>
      <c r="G3462" t="inlineStr">
        <is>
          <t xml:space="preserve">2:33-2:40</t>
        </is>
      </c>
      <c r="H3462" t="inlineStr">
        <is>
          <t xml:space="preserve">Resolved</t>
        </is>
      </c>
      <c r="I3462" t="inlineStr">
        <is>
          <t xml:space="preserve">Remarks: [Script Error / TBC]
Line from script:
"Zweihundert Millionen sind genug. Damit kÃ¶nnen wir zumindest ein paar Runden mit der Hawthorne-Gruppe mithalten."
Note (if required): Logic / continuity issue. The opening bid was established as 300 million in the previous episode, so 200 million would not be enough to participate even in the first round. Additionally, if â€œHawthorne-Gruppeâ€_x009d_ refers to Damien Hawthorneâ€™s organization, the conflict is unclear, since both sides are trying to obtain the same medicine for Katherine Hawthorne. The group name or motivation should be clarified.</t>
        </is>
      </c>
      <c r="J3462" t="inlineStr">
        <is>
          <t xml:space="preserve">VOA</t>
        </is>
      </c>
      <c r="K3462" t="inlineStr">
        <is>
          <t xml:space="preserve">Script Error</t>
        </is>
      </c>
      <c r="L3462" t="inlineStr">
        <is>
          <t xml:space="preserve">Script error</t>
        </is>
      </c>
      <c r="M3462" t="str">
        <f>IFERROR(IF(VLOOKUP(L3462,'Quantification'!$A:$B,2,FALSE)&amp;""="","Unclassified",VLOOKUP(L3462,'Quantification'!$A:$B,2,FALSE)),"Unclassified")</f>
        <v>Major</v>
      </c>
      <c r="N3462" t="inlineStr">
        <is>
          <t xml:space="preserve">con-khera.mirjam@pocketfm.com</t>
        </is>
      </c>
      <c r="O3462" t="inlineStr">
        <is>
          <t xml:space="preserve">Issues found in raw</t>
        </is>
      </c>
      <c r="P3462" t="str">
        <f>IF(OR(O3462="Issues found in master",O3462="Final master"),"Master",IF(OR(O3462="Ready for Master",O3462="Issues found in raw",O3462="Raw under QC",O3462="Issues resolved in raw"),"Raw","-"))</f>
        <v>Raw</v>
      </c>
      <c r="Q3462" s="13">
        <v>46261.15416666667</v>
      </c>
      <c r="R3462" t="inlineStr">
        <is>
          <t xml:space="preserve">2026-08 (Aug)</t>
        </is>
      </c>
      <c r="S3462">
        <f>IF(M3462="Not an error",0,IF(COUNTIFS($A$2:$A3462,$A3462,$D$2:$D3462,$D3462,$M$2:$M3462,"&lt;&gt;Not an error")=1,1,0))</f>
        <v>0</v>
      </c>
      <c r="T3462">
        <f>IF(M3462&lt;&gt;"Major",0,IF(COUNTIFS($A$2:$A3462,$A3462,$D$2:$D3462,$D3462,$M$2:$M3462,"Major")=1,1,0))</f>
        <v>0</v>
      </c>
      <c r="U3462">
        <f>IF(M3462&lt;&gt;"Minor",0,IF(COUNTIFS($A$2:$A3462,$A3462,$D$2:$D3462,$D3462,$M$2:$M3462,"Minor")=1,1,0))</f>
        <v>0</v>
      </c>
    </row>
    <row r="3463">
      <c r="A3463" t="inlineStr">
        <is>
          <t xml:space="preserve">9a175f97e92a638a5697307799ea3b8b8f419aac</t>
        </is>
      </c>
      <c r="B3463" t="inlineStr">
        <is>
          <t xml:space="preserve">The Miracle Heiress</t>
        </is>
      </c>
      <c r="C3463" t="inlineStr">
        <is>
          <t xml:space="preserve">Die Wundererbin</t>
        </is>
      </c>
      <c r="D3463" t="inlineStr">
        <is>
          <t xml:space="preserve">12e08497ab5d4fafd744bb57bdadc509b9c5f303</t>
        </is>
      </c>
      <c r="E3463" t="inlineStr">
        <is>
          <t xml:space="preserve">Episode 158: Auktionsrettung</t>
        </is>
      </c>
      <c r="F3463">
        <v>158</v>
      </c>
      <c r="G3463" t="inlineStr">
        <is>
          <t xml:space="preserve">3:14-3:22</t>
        </is>
      </c>
      <c r="H3463" t="inlineStr">
        <is>
          <t xml:space="preserve">Resolved</t>
        </is>
      </c>
      <c r="I3463" t="inlineStr">
        <is>
          <t xml:space="preserve">Remarks: [Mispronunciation]
Line from script:
"Aurora wollte Ethan nicht verraten, wie viel Geld sie wirklich hatte, um ihn nicht in helle Panik zu versetzen, also blieb sie vage."
Note (if required): Aurora is pronounced incorrectly in the audio.</t>
        </is>
      </c>
      <c r="J3463" t="inlineStr">
        <is>
          <t xml:space="preserve">VOA</t>
        </is>
      </c>
      <c r="K3463" t="inlineStr">
        <is>
          <t xml:space="preserve">Mispronunciation</t>
        </is>
      </c>
      <c r="L3463" t="inlineStr">
        <is>
          <t xml:space="preserve">Mispronunciation</t>
        </is>
      </c>
      <c r="M3463" t="str">
        <f>IFERROR(IF(VLOOKUP(L3463,'Quantification'!$A:$B,2,FALSE)&amp;""="","Unclassified",VLOOKUP(L3463,'Quantification'!$A:$B,2,FALSE)),"Unclassified")</f>
        <v>Major</v>
      </c>
      <c r="N3463" t="inlineStr">
        <is>
          <t xml:space="preserve">con-khera.mirjam@pocketfm.com</t>
        </is>
      </c>
      <c r="O3463" t="inlineStr">
        <is>
          <t xml:space="preserve">Issues found in raw</t>
        </is>
      </c>
      <c r="P3463" t="str">
        <f>IF(OR(O3463="Issues found in master",O3463="Final master"),"Master",IF(OR(O3463="Ready for Master",O3463="Issues found in raw",O3463="Raw under QC",O3463="Issues resolved in raw"),"Raw","-"))</f>
        <v>Raw</v>
      </c>
      <c r="Q3463" s="13">
        <v>46261.15416666667</v>
      </c>
      <c r="R3463" t="inlineStr">
        <is>
          <t xml:space="preserve">2026-08 (Aug)</t>
        </is>
      </c>
      <c r="S3463">
        <f>IF(M3463="Not an error",0,IF(COUNTIFS($A$2:$A3463,$A3463,$D$2:$D3463,$D3463,$M$2:$M3463,"&lt;&gt;Not an error")=1,1,0))</f>
        <v>0</v>
      </c>
      <c r="T3463">
        <f>IF(M3463&lt;&gt;"Major",0,IF(COUNTIFS($A$2:$A3463,$A3463,$D$2:$D3463,$D3463,$M$2:$M3463,"Major")=1,1,0))</f>
        <v>0</v>
      </c>
      <c r="U3463">
        <f>IF(M3463&lt;&gt;"Minor",0,IF(COUNTIFS($A$2:$A3463,$A3463,$D$2:$D3463,$D3463,$M$2:$M3463,"Minor")=1,1,0))</f>
        <v>0</v>
      </c>
    </row>
    <row r="3464">
      <c r="A3464" t="inlineStr">
        <is>
          <t xml:space="preserve">9a175f97e92a638a5697307799ea3b8b8f419aac</t>
        </is>
      </c>
      <c r="B3464" t="inlineStr">
        <is>
          <t xml:space="preserve">The Miracle Heiress</t>
        </is>
      </c>
      <c r="C3464" t="inlineStr">
        <is>
          <t xml:space="preserve">Die Wundererbin</t>
        </is>
      </c>
      <c r="D3464" t="inlineStr">
        <is>
          <t xml:space="preserve">12e08497ab5d4fafd744bb57bdadc509b9c5f303</t>
        </is>
      </c>
      <c r="E3464" t="inlineStr">
        <is>
          <t xml:space="preserve">Episode 158: Auktionsrettung</t>
        </is>
      </c>
      <c r="F3464">
        <v>158</v>
      </c>
      <c r="G3464" t="inlineStr">
        <is>
          <t xml:space="preserve">6:12-6:26</t>
        </is>
      </c>
      <c r="H3464" t="inlineStr">
        <is>
          <t xml:space="preserve">Resolved</t>
        </is>
      </c>
      <c r="I3464" t="inlineStr">
        <is>
          <t xml:space="preserve">Remarks: [Script Error]
Line from script:
"Nur weil Sie es nicht jeden Tag sehen, heiÃŸt das nicht, dass es nicht passiert. Es passiert jeden Tag. Und merken Sie sich eins: Sobald wir hier raus sind, schalten Sie den Kerl in Suite neun aus. Befreien Sie das MÃ¤dchen und bringen Sie sie zur Anlage."
Note (if required): Address / continuity and wording issue. Aurora has consistently used informal â€œduâ€_x009d_ with Ethan in the recent episodes, so the sudden switch to formal â€œSieâ€_x009d_ is inconsistent. â€œAnlageâ€_x009d_ also sounds too generic here; â€œBaseâ€_x009d_ is clearer. Suggested: â€œNur weil du es nicht jeden Tag siehst, heiÃŸt das nicht, dass es nicht passiert. Es passiert jeden Tag. Und merk dir eins: Sobald wir hier raus sind, schaltest du den Kerl in Suite neun aus. Befrei das MÃ¤dchen und bring sie zur Base.â€_x009d_</t>
        </is>
      </c>
      <c r="J3464" t="inlineStr">
        <is>
          <t xml:space="preserve">VOA</t>
        </is>
      </c>
      <c r="K3464" t="inlineStr">
        <is>
          <t xml:space="preserve">Script Error</t>
        </is>
      </c>
      <c r="L3464" t="inlineStr">
        <is>
          <t xml:space="preserve">Script error</t>
        </is>
      </c>
      <c r="M3464" t="str">
        <f>IFERROR(IF(VLOOKUP(L3464,'Quantification'!$A:$B,2,FALSE)&amp;""="","Unclassified",VLOOKUP(L3464,'Quantification'!$A:$B,2,FALSE)),"Unclassified")</f>
        <v>Major</v>
      </c>
      <c r="N3464" t="inlineStr">
        <is>
          <t xml:space="preserve">con-khera.mirjam@pocketfm.com</t>
        </is>
      </c>
      <c r="O3464" t="inlineStr">
        <is>
          <t xml:space="preserve">Issues found in raw</t>
        </is>
      </c>
      <c r="P3464" t="str">
        <f>IF(OR(O3464="Issues found in master",O3464="Final master"),"Master",IF(OR(O3464="Ready for Master",O3464="Issues found in raw",O3464="Raw under QC",O3464="Issues resolved in raw"),"Raw","-"))</f>
        <v>Raw</v>
      </c>
      <c r="Q3464" s="13">
        <v>46261.15416666667</v>
      </c>
      <c r="R3464" t="inlineStr">
        <is>
          <t xml:space="preserve">2026-08 (Aug)</t>
        </is>
      </c>
      <c r="S3464">
        <f>IF(M3464="Not an error",0,IF(COUNTIFS($A$2:$A3464,$A3464,$D$2:$D3464,$D3464,$M$2:$M3464,"&lt;&gt;Not an error")=1,1,0))</f>
        <v>0</v>
      </c>
      <c r="T3464">
        <f>IF(M3464&lt;&gt;"Major",0,IF(COUNTIFS($A$2:$A3464,$A3464,$D$2:$D3464,$D3464,$M$2:$M3464,"Major")=1,1,0))</f>
        <v>0</v>
      </c>
      <c r="U3464">
        <f>IF(M3464&lt;&gt;"Minor",0,IF(COUNTIFS($A$2:$A3464,$A3464,$D$2:$D3464,$D3464,$M$2:$M3464,"Minor")=1,1,0))</f>
        <v>0</v>
      </c>
    </row>
    <row r="3465">
      <c r="A3465" t="inlineStr">
        <is>
          <t xml:space="preserve">9a175f97e92a638a5697307799ea3b8b8f419aac</t>
        </is>
      </c>
      <c r="B3465" t="inlineStr">
        <is>
          <t xml:space="preserve">The Miracle Heiress</t>
        </is>
      </c>
      <c r="C3465" t="inlineStr">
        <is>
          <t xml:space="preserve">Die Wundererbin</t>
        </is>
      </c>
      <c r="D3465" t="inlineStr">
        <is>
          <t xml:space="preserve">12e08497ab5d4fafd744bb57bdadc509b9c5f303</t>
        </is>
      </c>
      <c r="E3465" t="inlineStr">
        <is>
          <t xml:space="preserve">Episode 158: Auktionsrettung</t>
        </is>
      </c>
      <c r="F3465">
        <v>158</v>
      </c>
      <c r="H3465" t="inlineStr">
        <is>
          <t xml:space="preserve">Ignore</t>
        </is>
      </c>
      <c r="J3465" t="inlineStr">
        <is>
          <t xml:space="preserve">VOA</t>
        </is>
      </c>
      <c r="K3465" t="inlineStr">
        <is>
          <t xml:space="preserve">Modulation</t>
        </is>
      </c>
      <c r="L3465" t="inlineStr">
        <is>
          <t xml:space="preserve">Modulation</t>
        </is>
      </c>
      <c r="M3465" t="str">
        <f>IFERROR(IF(VLOOKUP(L3465,'Quantification'!$A:$B,2,FALSE)&amp;""="","Unclassified",VLOOKUP(L3465,'Quantification'!$A:$B,2,FALSE)),"Unclassified")</f>
        <v>Minor</v>
      </c>
      <c r="N3465" t="inlineStr">
        <is>
          <t xml:space="preserve">con-khera.mirjam@pocketfm.com</t>
        </is>
      </c>
      <c r="O3465" t="inlineStr">
        <is>
          <t xml:space="preserve">Issues found in raw</t>
        </is>
      </c>
      <c r="P3465" t="str">
        <f>IF(OR(O3465="Issues found in master",O3465="Final master"),"Master",IF(OR(O3465="Ready for Master",O3465="Issues found in raw",O3465="Raw under QC",O3465="Issues resolved in raw"),"Raw","-"))</f>
        <v>Raw</v>
      </c>
      <c r="Q3465" s="13">
        <v>46261.15416666667</v>
      </c>
      <c r="R3465" t="inlineStr">
        <is>
          <t xml:space="preserve">2026-08 (Aug)</t>
        </is>
      </c>
      <c r="S3465">
        <f>IF(M3465="Not an error",0,IF(COUNTIFS($A$2:$A3465,$A3465,$D$2:$D3465,$D3465,$M$2:$M3465,"&lt;&gt;Not an error")=1,1,0))</f>
        <v>0</v>
      </c>
      <c r="T3465">
        <f>IF(M3465&lt;&gt;"Major",0,IF(COUNTIFS($A$2:$A3465,$A3465,$D$2:$D3465,$D3465,$M$2:$M3465,"Major")=1,1,0))</f>
        <v>0</v>
      </c>
      <c r="U3465">
        <f>IF(M3465&lt;&gt;"Minor",0,IF(COUNTIFS($A$2:$A3465,$A3465,$D$2:$D3465,$D3465,$M$2:$M3465,"Minor")=1,1,0))</f>
        <v>1</v>
      </c>
    </row>
    <row r="3466">
      <c r="A3466" t="inlineStr">
        <is>
          <t xml:space="preserve">9a175f97e92a638a5697307799ea3b8b8f419aac</t>
        </is>
      </c>
      <c r="B3466" t="inlineStr">
        <is>
          <t xml:space="preserve">The Miracle Heiress</t>
        </is>
      </c>
      <c r="C3466" t="inlineStr">
        <is>
          <t xml:space="preserve">Die Wundererbin</t>
        </is>
      </c>
      <c r="D3466" t="inlineStr">
        <is>
          <t xml:space="preserve">7053b17bfdbc3b3590c8f738da43c3ee032f2cac</t>
        </is>
      </c>
      <c r="E3466" t="inlineStr">
        <is>
          <t xml:space="preserve">Episode 159: Auroras Und Damiens Konfrontation</t>
        </is>
      </c>
      <c r="F3466">
        <v>159</v>
      </c>
      <c r="G3466" t="inlineStr">
        <is>
          <t xml:space="preserve">0:00-0:22</t>
        </is>
      </c>
      <c r="H3466" t="inlineStr">
        <is>
          <t xml:space="preserve">Resolved</t>
        </is>
      </c>
      <c r="I3466" t="inlineStr">
        <is>
          <t xml:space="preserve">Remarks: [Script Error]
Line from script:
"Aurohra und Dämien waren auf Kollisionskurs, ohne es zu ahnen. Sie befanden sich auf derselben Untergrund Auktion, auf der Jagd nach genau demselben Objekt. Die Veranstaltung hatte bereits beunruhigend begonnen: Eine junge Frau war versteigert worden, gefolgt von ein paar anderen außergewöhnlichen Gegenständen."
Note (if required): Redundant recap. This summarizes events already established and can be removed before continuing with the current scene.</t>
        </is>
      </c>
      <c r="J3466" t="inlineStr">
        <is>
          <t xml:space="preserve">VOA</t>
        </is>
      </c>
      <c r="K3466" t="inlineStr">
        <is>
          <t xml:space="preserve">Script Error</t>
        </is>
      </c>
      <c r="L3466" t="inlineStr">
        <is>
          <t xml:space="preserve">Script error</t>
        </is>
      </c>
      <c r="M3466" t="str">
        <f>IFERROR(IF(VLOOKUP(L3466,'Quantification'!$A:$B,2,FALSE)&amp;""="","Unclassified",VLOOKUP(L3466,'Quantification'!$A:$B,2,FALSE)),"Unclassified")</f>
        <v>Major</v>
      </c>
      <c r="N3466" t="inlineStr">
        <is>
          <t xml:space="preserve">con-khera.mirjam@pocketfm.com</t>
        </is>
      </c>
      <c r="O3466" t="inlineStr">
        <is>
          <t xml:space="preserve">Issues found in raw</t>
        </is>
      </c>
      <c r="P3466" t="str">
        <f>IF(OR(O3466="Issues found in master",O3466="Final master"),"Master",IF(OR(O3466="Ready for Master",O3466="Issues found in raw",O3466="Raw under QC",O3466="Issues resolved in raw"),"Raw","-"))</f>
        <v>Raw</v>
      </c>
      <c r="Q3466" s="13">
        <v>46261.15416666667</v>
      </c>
      <c r="R3466" t="inlineStr">
        <is>
          <t xml:space="preserve">2026-08 (Aug)</t>
        </is>
      </c>
      <c r="S3466">
        <f>IF(M3466="Not an error",0,IF(COUNTIFS($A$2:$A3466,$A3466,$D$2:$D3466,$D3466,$M$2:$M3466,"&lt;&gt;Not an error")=1,1,0))</f>
        <v>1</v>
      </c>
      <c r="T3466">
        <f>IF(M3466&lt;&gt;"Major",0,IF(COUNTIFS($A$2:$A3466,$A3466,$D$2:$D3466,$D3466,$M$2:$M3466,"Major")=1,1,0))</f>
        <v>1</v>
      </c>
      <c r="U3466">
        <f>IF(M3466&lt;&gt;"Minor",0,IF(COUNTIFS($A$2:$A3466,$A3466,$D$2:$D3466,$D3466,$M$2:$M3466,"Minor")=1,1,0))</f>
        <v>0</v>
      </c>
    </row>
    <row r="3467">
      <c r="A3467" t="inlineStr">
        <is>
          <t xml:space="preserve">9a175f97e92a638a5697307799ea3b8b8f419aac</t>
        </is>
      </c>
      <c r="B3467" t="inlineStr">
        <is>
          <t xml:space="preserve">The Miracle Heiress</t>
        </is>
      </c>
      <c r="C3467" t="inlineStr">
        <is>
          <t xml:space="preserve">Die Wundererbin</t>
        </is>
      </c>
      <c r="D3467" t="inlineStr">
        <is>
          <t xml:space="preserve">7053b17bfdbc3b3590c8f738da43c3ee032f2cac</t>
        </is>
      </c>
      <c r="E3467" t="inlineStr">
        <is>
          <t xml:space="preserve">Episode 159: Auroras Und Damiens Konfrontation</t>
        </is>
      </c>
      <c r="F3467">
        <v>159</v>
      </c>
      <c r="G3467" t="inlineStr">
        <is>
          <t xml:space="preserve">0:40-0:45</t>
        </is>
      </c>
      <c r="H3467" t="inlineStr">
        <is>
          <t xml:space="preserve">Resolved</t>
        </is>
      </c>
      <c r="I3467" t="inlineStr">
        <is>
          <t xml:space="preserve">Remarks: [Mispronunciation]
Line from script:
"Ethans Augen waren auf den riesigen L E D Bildschirm an der Stirnseite des Raumes gerichtet."
Note (if required): â€œLEDâ€_x009d_ is pronounced incorrectly in the audio.</t>
        </is>
      </c>
      <c r="J3467" t="inlineStr">
        <is>
          <t xml:space="preserve">VOA</t>
        </is>
      </c>
      <c r="K3467" t="inlineStr">
        <is>
          <t xml:space="preserve">Mispronunciation</t>
        </is>
      </c>
      <c r="L3467" t="inlineStr">
        <is>
          <t xml:space="preserve">Mispronunciation</t>
        </is>
      </c>
      <c r="M3467" t="str">
        <f>IFERROR(IF(VLOOKUP(L3467,'Quantification'!$A:$B,2,FALSE)&amp;""="","Unclassified",VLOOKUP(L3467,'Quantification'!$A:$B,2,FALSE)),"Unclassified")</f>
        <v>Major</v>
      </c>
      <c r="N3467" t="inlineStr">
        <is>
          <t xml:space="preserve">con-khera.mirjam@pocketfm.com</t>
        </is>
      </c>
      <c r="O3467" t="inlineStr">
        <is>
          <t xml:space="preserve">Issues found in raw</t>
        </is>
      </c>
      <c r="P3467" t="str">
        <f>IF(OR(O3467="Issues found in master",O3467="Final master"),"Master",IF(OR(O3467="Ready for Master",O3467="Issues found in raw",O3467="Raw under QC",O3467="Issues resolved in raw"),"Raw","-"))</f>
        <v>Raw</v>
      </c>
      <c r="Q3467" s="13">
        <v>46261.15416666667</v>
      </c>
      <c r="R3467" t="inlineStr">
        <is>
          <t xml:space="preserve">2026-08 (Aug)</t>
        </is>
      </c>
      <c r="S3467">
        <f>IF(M3467="Not an error",0,IF(COUNTIFS($A$2:$A3467,$A3467,$D$2:$D3467,$D3467,$M$2:$M3467,"&lt;&gt;Not an error")=1,1,0))</f>
        <v>0</v>
      </c>
      <c r="T3467">
        <f>IF(M3467&lt;&gt;"Major",0,IF(COUNTIFS($A$2:$A3467,$A3467,$D$2:$D3467,$D3467,$M$2:$M3467,"Major")=1,1,0))</f>
        <v>0</v>
      </c>
      <c r="U3467">
        <f>IF(M3467&lt;&gt;"Minor",0,IF(COUNTIFS($A$2:$A3467,$A3467,$D$2:$D3467,$D3467,$M$2:$M3467,"Minor")=1,1,0))</f>
        <v>0</v>
      </c>
    </row>
    <row r="3468">
      <c r="A3468" t="inlineStr">
        <is>
          <t xml:space="preserve">9a175f97e92a638a5697307799ea3b8b8f419aac</t>
        </is>
      </c>
      <c r="B3468" t="inlineStr">
        <is>
          <t xml:space="preserve">The Miracle Heiress</t>
        </is>
      </c>
      <c r="C3468" t="inlineStr">
        <is>
          <t xml:space="preserve">Die Wundererbin</t>
        </is>
      </c>
      <c r="D3468" t="inlineStr">
        <is>
          <t xml:space="preserve">7053b17bfdbc3b3590c8f738da43c3ee032f2cac</t>
        </is>
      </c>
      <c r="E3468" t="inlineStr">
        <is>
          <t xml:space="preserve">Episode 159: Auroras Und Damiens Konfrontation</t>
        </is>
      </c>
      <c r="F3468">
        <v>159</v>
      </c>
      <c r="G3468" t="inlineStr">
        <is>
          <t xml:space="preserve">1:03-1:08</t>
        </is>
      </c>
      <c r="H3468" t="inlineStr">
        <is>
          <t xml:space="preserve">Resolved</t>
        </is>
      </c>
      <c r="I3468" t="inlineStr">
        <is>
          <t xml:space="preserve">Remarks: [Script Error]
Line from script:
"Die anderen Suiten waren verblüfft, als sie sahen, dass das Gebot aus Suite drei kam."
Note (if required): Logic / clarity issue. It is unclear why the other bidders would be surprised that the bid came from Suite Three. No reason has been established for why this suite should be unexpected or significant.</t>
        </is>
      </c>
      <c r="J3468" t="inlineStr">
        <is>
          <t xml:space="preserve">VOA</t>
        </is>
      </c>
      <c r="K3468" t="inlineStr">
        <is>
          <t xml:space="preserve">Script Error</t>
        </is>
      </c>
      <c r="L3468" t="inlineStr">
        <is>
          <t xml:space="preserve">Script error</t>
        </is>
      </c>
      <c r="M3468" t="str">
        <f>IFERROR(IF(VLOOKUP(L3468,'Quantification'!$A:$B,2,FALSE)&amp;""="","Unclassified",VLOOKUP(L3468,'Quantification'!$A:$B,2,FALSE)),"Unclassified")</f>
        <v>Major</v>
      </c>
      <c r="N3468" t="inlineStr">
        <is>
          <t xml:space="preserve">con-khera.mirjam@pocketfm.com</t>
        </is>
      </c>
      <c r="O3468" t="inlineStr">
        <is>
          <t xml:space="preserve">Issues found in raw</t>
        </is>
      </c>
      <c r="P3468" t="str">
        <f>IF(OR(O3468="Issues found in master",O3468="Final master"),"Master",IF(OR(O3468="Ready for Master",O3468="Issues found in raw",O3468="Raw under QC",O3468="Issues resolved in raw"),"Raw","-"))</f>
        <v>Raw</v>
      </c>
      <c r="Q3468" s="13">
        <v>46261.15416666667</v>
      </c>
      <c r="R3468" t="inlineStr">
        <is>
          <t xml:space="preserve">2026-08 (Aug)</t>
        </is>
      </c>
      <c r="S3468">
        <f>IF(M3468="Not an error",0,IF(COUNTIFS($A$2:$A3468,$A3468,$D$2:$D3468,$D3468,$M$2:$M3468,"&lt;&gt;Not an error")=1,1,0))</f>
        <v>0</v>
      </c>
      <c r="T3468">
        <f>IF(M3468&lt;&gt;"Major",0,IF(COUNTIFS($A$2:$A3468,$A3468,$D$2:$D3468,$D3468,$M$2:$M3468,"Major")=1,1,0))</f>
        <v>0</v>
      </c>
      <c r="U3468">
        <f>IF(M3468&lt;&gt;"Minor",0,IF(COUNTIFS($A$2:$A3468,$A3468,$D$2:$D3468,$D3468,$M$2:$M3468,"Minor")=1,1,0))</f>
        <v>0</v>
      </c>
    </row>
    <row r="3469">
      <c r="A3469" t="inlineStr">
        <is>
          <t xml:space="preserve">9a175f97e92a638a5697307799ea3b8b8f419aac</t>
        </is>
      </c>
      <c r="B3469" t="inlineStr">
        <is>
          <t xml:space="preserve">The Miracle Heiress</t>
        </is>
      </c>
      <c r="C3469" t="inlineStr">
        <is>
          <t xml:space="preserve">Die Wundererbin</t>
        </is>
      </c>
      <c r="D3469" t="inlineStr">
        <is>
          <t xml:space="preserve">7053b17bfdbc3b3590c8f738da43c3ee032f2cac</t>
        </is>
      </c>
      <c r="E3469" t="inlineStr">
        <is>
          <t xml:space="preserve">Episode 159: Auroras Und Damiens Konfrontation</t>
        </is>
      </c>
      <c r="F3469">
        <v>159</v>
      </c>
      <c r="G3469" t="inlineStr">
        <is>
          <t xml:space="preserve">2:55-2:59</t>
        </is>
      </c>
      <c r="H3469" t="inlineStr">
        <is>
          <t xml:space="preserve">Ignore</t>
        </is>
      </c>
      <c r="I3469" t="inlineStr">
        <is>
          <t xml:space="preserve">Remarks: [Script Error]
Line from script:
"Er wusste, dass ihr Budget knapp war und sie nicht mehr viel Spielraum hatten."
Note (if required): Continuity / logic issue. In the previous episode, their budget was established as 20 million, but the bidding has already reached 200 million. Their budget has therefore not merely become â€œtightâ€_x009d_ â€” it has already been exceeded by a factor of ten.</t>
        </is>
      </c>
      <c r="J3469" t="inlineStr">
        <is>
          <t xml:space="preserve">VOA</t>
        </is>
      </c>
      <c r="K3469" t="inlineStr">
        <is>
          <t xml:space="preserve">Script Error</t>
        </is>
      </c>
      <c r="L3469" t="inlineStr">
        <is>
          <t xml:space="preserve">Script error</t>
        </is>
      </c>
      <c r="M3469" t="str">
        <f>IFERROR(IF(VLOOKUP(L3469,'Quantification'!$A:$B,2,FALSE)&amp;""="","Unclassified",VLOOKUP(L3469,'Quantification'!$A:$B,2,FALSE)),"Unclassified")</f>
        <v>Major</v>
      </c>
      <c r="N3469" t="inlineStr">
        <is>
          <t xml:space="preserve">con-khera.mirjam@pocketfm.com</t>
        </is>
      </c>
      <c r="O3469" t="inlineStr">
        <is>
          <t xml:space="preserve">Issues found in raw</t>
        </is>
      </c>
      <c r="P3469" t="str">
        <f>IF(OR(O3469="Issues found in master",O3469="Final master"),"Master",IF(OR(O3469="Ready for Master",O3469="Issues found in raw",O3469="Raw under QC",O3469="Issues resolved in raw"),"Raw","-"))</f>
        <v>Raw</v>
      </c>
      <c r="Q3469" s="13">
        <v>46261.15416666667</v>
      </c>
      <c r="R3469" t="inlineStr">
        <is>
          <t xml:space="preserve">2026-08 (Aug)</t>
        </is>
      </c>
      <c r="S3469">
        <f>IF(M3469="Not an error",0,IF(COUNTIFS($A$2:$A3469,$A3469,$D$2:$D3469,$D3469,$M$2:$M3469,"&lt;&gt;Not an error")=1,1,0))</f>
        <v>0</v>
      </c>
      <c r="T3469">
        <f>IF(M3469&lt;&gt;"Major",0,IF(COUNTIFS($A$2:$A3469,$A3469,$D$2:$D3469,$D3469,$M$2:$M3469,"Major")=1,1,0))</f>
        <v>0</v>
      </c>
      <c r="U3469">
        <f>IF(M3469&lt;&gt;"Minor",0,IF(COUNTIFS($A$2:$A3469,$A3469,$D$2:$D3469,$D3469,$M$2:$M3469,"Minor")=1,1,0))</f>
        <v>0</v>
      </c>
    </row>
    <row r="3470">
      <c r="A3470" t="inlineStr">
        <is>
          <t xml:space="preserve">9a175f97e92a638a5697307799ea3b8b8f419aac</t>
        </is>
      </c>
      <c r="B3470" t="inlineStr">
        <is>
          <t xml:space="preserve">The Miracle Heiress</t>
        </is>
      </c>
      <c r="C3470" t="inlineStr">
        <is>
          <t xml:space="preserve">Die Wundererbin</t>
        </is>
      </c>
      <c r="D3470" t="inlineStr">
        <is>
          <t xml:space="preserve">7053b17bfdbc3b3590c8f738da43c3ee032f2cac</t>
        </is>
      </c>
      <c r="E3470" t="inlineStr">
        <is>
          <t xml:space="preserve">Episode 159: Auroras Und Damiens Konfrontation</t>
        </is>
      </c>
      <c r="F3470">
        <v>159</v>
      </c>
      <c r="G3470" t="inlineStr">
        <is>
          <t xml:space="preserve">3:38-3:43</t>
        </is>
      </c>
      <c r="H3470" t="inlineStr">
        <is>
          <t xml:space="preserve">Ignore</t>
        </is>
      </c>
      <c r="I3470" t="inlineStr">
        <is>
          <t xml:space="preserve">Remarks: [Script Error / TBC]
Line from script:
"Ihre Art zu bieten machte deutlich, dass keine der beiden Seiten bereit war nachzugeben."
Note (if required): Logic / character consistency issue. If Damien is the bidder represented by the Hawthorne Group, Aurora should realize they are competing for the same root for the same purpose: Katherine Hawthorne’s treatment. Continuing to bid against him would unnecessarily drive up the price and makes Aurora appear irrational despite being established as highly strategic. If this conflict is intentional, the opposing group should not be identifiable as Hawthorne Group.</t>
        </is>
      </c>
      <c r="J3470" t="inlineStr">
        <is>
          <t xml:space="preserve">VOA</t>
        </is>
      </c>
      <c r="K3470" t="inlineStr">
        <is>
          <t xml:space="preserve">Script Error</t>
        </is>
      </c>
      <c r="L3470" t="inlineStr">
        <is>
          <t xml:space="preserve">Script error</t>
        </is>
      </c>
      <c r="M3470" t="str">
        <f>IFERROR(IF(VLOOKUP(L3470,'Quantification'!$A:$B,2,FALSE)&amp;""="","Unclassified",VLOOKUP(L3470,'Quantification'!$A:$B,2,FALSE)),"Unclassified")</f>
        <v>Major</v>
      </c>
      <c r="N3470" t="inlineStr">
        <is>
          <t xml:space="preserve">con-khera.mirjam@pocketfm.com</t>
        </is>
      </c>
      <c r="O3470" t="inlineStr">
        <is>
          <t xml:space="preserve">Issues found in raw</t>
        </is>
      </c>
      <c r="P3470" t="str">
        <f>IF(OR(O3470="Issues found in master",O3470="Final master"),"Master",IF(OR(O3470="Ready for Master",O3470="Issues found in raw",O3470="Raw under QC",O3470="Issues resolved in raw"),"Raw","-"))</f>
        <v>Raw</v>
      </c>
      <c r="Q3470" s="13">
        <v>46261.15416666667</v>
      </c>
      <c r="R3470" t="inlineStr">
        <is>
          <t xml:space="preserve">2026-08 (Aug)</t>
        </is>
      </c>
      <c r="S3470">
        <f>IF(M3470="Not an error",0,IF(COUNTIFS($A$2:$A3470,$A3470,$D$2:$D3470,$D3470,$M$2:$M3470,"&lt;&gt;Not an error")=1,1,0))</f>
        <v>0</v>
      </c>
      <c r="T3470">
        <f>IF(M3470&lt;&gt;"Major",0,IF(COUNTIFS($A$2:$A3470,$A3470,$D$2:$D3470,$D3470,$M$2:$M3470,"Major")=1,1,0))</f>
        <v>0</v>
      </c>
      <c r="U3470">
        <f>IF(M3470&lt;&gt;"Minor",0,IF(COUNTIFS($A$2:$A3470,$A3470,$D$2:$D3470,$D3470,$M$2:$M3470,"Minor")=1,1,0))</f>
        <v>0</v>
      </c>
    </row>
    <row r="3471">
      <c r="A3471" t="inlineStr">
        <is>
          <t xml:space="preserve">9a175f97e92a638a5697307799ea3b8b8f419aac</t>
        </is>
      </c>
      <c r="B3471" t="inlineStr">
        <is>
          <t xml:space="preserve">The Miracle Heiress</t>
        </is>
      </c>
      <c r="C3471" t="inlineStr">
        <is>
          <t xml:space="preserve">Die Wundererbin</t>
        </is>
      </c>
      <c r="D3471" t="inlineStr">
        <is>
          <t xml:space="preserve">7053b17bfdbc3b3590c8f738da43c3ee032f2cac</t>
        </is>
      </c>
      <c r="E3471" t="inlineStr">
        <is>
          <t xml:space="preserve">Episode 159: Auroras Und Damiens Konfrontation</t>
        </is>
      </c>
      <c r="F3471">
        <v>159</v>
      </c>
      <c r="G3471" t="inlineStr">
        <is>
          <t xml:space="preserve">3:52-3:56</t>
        </is>
      </c>
      <c r="H3471" t="inlineStr">
        <is>
          <t xml:space="preserve">Resolved</t>
        </is>
      </c>
      <c r="I3471" t="inlineStr">
        <is>
          <t xml:space="preserve">Remarks: [Script Error]
Line from script:
"Sollen wir versuchen, direkt mit dem Boss der Wolfsrudel Crew zu verhandeln?"
Note (if required): Localization issue. â€œWolfsrudel Crewâ€_x009d_ should remain localized in English as â€œWolf Pack Crew.â€_x009d_</t>
        </is>
      </c>
      <c r="J3471" t="inlineStr">
        <is>
          <t xml:space="preserve">VOA</t>
        </is>
      </c>
      <c r="K3471" t="inlineStr">
        <is>
          <t xml:space="preserve">Script Error</t>
        </is>
      </c>
      <c r="L3471" t="inlineStr">
        <is>
          <t xml:space="preserve">Script error</t>
        </is>
      </c>
      <c r="M3471" t="str">
        <f>IFERROR(IF(VLOOKUP(L3471,'Quantification'!$A:$B,2,FALSE)&amp;""="","Unclassified",VLOOKUP(L3471,'Quantification'!$A:$B,2,FALSE)),"Unclassified")</f>
        <v>Major</v>
      </c>
      <c r="N3471" t="inlineStr">
        <is>
          <t xml:space="preserve">con-khera.mirjam@pocketfm.com</t>
        </is>
      </c>
      <c r="O3471" t="inlineStr">
        <is>
          <t xml:space="preserve">Issues found in raw</t>
        </is>
      </c>
      <c r="P3471" t="str">
        <f>IF(OR(O3471="Issues found in master",O3471="Final master"),"Master",IF(OR(O3471="Ready for Master",O3471="Issues found in raw",O3471="Raw under QC",O3471="Issues resolved in raw"),"Raw","-"))</f>
        <v>Raw</v>
      </c>
      <c r="Q3471" s="13">
        <v>46261.15416666667</v>
      </c>
      <c r="R3471" t="inlineStr">
        <is>
          <t xml:space="preserve">2026-08 (Aug)</t>
        </is>
      </c>
      <c r="S3471">
        <f>IF(M3471="Not an error",0,IF(COUNTIFS($A$2:$A3471,$A3471,$D$2:$D3471,$D3471,$M$2:$M3471,"&lt;&gt;Not an error")=1,1,0))</f>
        <v>0</v>
      </c>
      <c r="T3471">
        <f>IF(M3471&lt;&gt;"Major",0,IF(COUNTIFS($A$2:$A3471,$A3471,$D$2:$D3471,$D3471,$M$2:$M3471,"Major")=1,1,0))</f>
        <v>0</v>
      </c>
      <c r="U3471">
        <f>IF(M3471&lt;&gt;"Minor",0,IF(COUNTIFS($A$2:$A3471,$A3471,$D$2:$D3471,$D3471,$M$2:$M3471,"Minor")=1,1,0))</f>
        <v>0</v>
      </c>
    </row>
    <row r="3472">
      <c r="A3472" t="inlineStr">
        <is>
          <t xml:space="preserve">9a175f97e92a638a5697307799ea3b8b8f419aac</t>
        </is>
      </c>
      <c r="B3472" t="inlineStr">
        <is>
          <t xml:space="preserve">The Miracle Heiress</t>
        </is>
      </c>
      <c r="C3472" t="inlineStr">
        <is>
          <t xml:space="preserve">Die Wundererbin</t>
        </is>
      </c>
      <c r="D3472" t="inlineStr">
        <is>
          <t xml:space="preserve">7053b17bfdbc3b3590c8f738da43c3ee032f2cac</t>
        </is>
      </c>
      <c r="E3472" t="inlineStr">
        <is>
          <t xml:space="preserve">Episode 159: Auroras Und Damiens Konfrontation</t>
        </is>
      </c>
      <c r="F3472">
        <v>159</v>
      </c>
      <c r="G3472" t="inlineStr">
        <is>
          <t xml:space="preserve">4:27-4:32</t>
        </is>
      </c>
      <c r="H3472" t="inlineStr">
        <is>
          <t xml:space="preserve">Resolved</t>
        </is>
      </c>
      <c r="I3472" t="inlineStr">
        <is>
          <t xml:space="preserve">Remarks: [Script Error]
Line from script:
"Er ist nicht nur ein guter Ehemann, er ist auch ein verdammt guter Enkel."
Note (if required): Continuity issue. Damien and Aurora are not married at this point, so referring to him as her â€œEhemannâ€_x009d_ is incorrect. Suggested: â€œEr ist nicht nur ein guter Partner, er ist auch ein verdammt guter Enkel.â€_x009d_</t>
        </is>
      </c>
      <c r="J3472" t="inlineStr">
        <is>
          <t xml:space="preserve">VOA</t>
        </is>
      </c>
      <c r="K3472" t="inlineStr">
        <is>
          <t xml:space="preserve">Script Error</t>
        </is>
      </c>
      <c r="L3472" t="inlineStr">
        <is>
          <t xml:space="preserve">Script error</t>
        </is>
      </c>
      <c r="M3472" t="str">
        <f>IFERROR(IF(VLOOKUP(L3472,'Quantification'!$A:$B,2,FALSE)&amp;""="","Unclassified",VLOOKUP(L3472,'Quantification'!$A:$B,2,FALSE)),"Unclassified")</f>
        <v>Major</v>
      </c>
      <c r="N3472" t="inlineStr">
        <is>
          <t xml:space="preserve">con-khera.mirjam@pocketfm.com</t>
        </is>
      </c>
      <c r="O3472" t="inlineStr">
        <is>
          <t xml:space="preserve">Issues found in raw</t>
        </is>
      </c>
      <c r="P3472" t="str">
        <f>IF(OR(O3472="Issues found in master",O3472="Final master"),"Master",IF(OR(O3472="Ready for Master",O3472="Issues found in raw",O3472="Raw under QC",O3472="Issues resolved in raw"),"Raw","-"))</f>
        <v>Raw</v>
      </c>
      <c r="Q3472" s="13">
        <v>46261.15416666667</v>
      </c>
      <c r="R3472" t="inlineStr">
        <is>
          <t xml:space="preserve">2026-08 (Aug)</t>
        </is>
      </c>
      <c r="S3472">
        <f>IF(M3472="Not an error",0,IF(COUNTIFS($A$2:$A3472,$A3472,$D$2:$D3472,$D3472,$M$2:$M3472,"&lt;&gt;Not an error")=1,1,0))</f>
        <v>0</v>
      </c>
      <c r="T3472">
        <f>IF(M3472&lt;&gt;"Major",0,IF(COUNTIFS($A$2:$A3472,$A3472,$D$2:$D3472,$D3472,$M$2:$M3472,"Major")=1,1,0))</f>
        <v>0</v>
      </c>
      <c r="U3472">
        <f>IF(M3472&lt;&gt;"Minor",0,IF(COUNTIFS($A$2:$A3472,$A3472,$D$2:$D3472,$D3472,$M$2:$M3472,"Minor")=1,1,0))</f>
        <v>0</v>
      </c>
    </row>
    <row r="3473">
      <c r="A3473" t="inlineStr">
        <is>
          <t xml:space="preserve">9a175f97e92a638a5697307799ea3b8b8f419aac</t>
        </is>
      </c>
      <c r="B3473" t="inlineStr">
        <is>
          <t xml:space="preserve">The Miracle Heiress</t>
        </is>
      </c>
      <c r="C3473" t="inlineStr">
        <is>
          <t xml:space="preserve">Die Wundererbin</t>
        </is>
      </c>
      <c r="D3473" t="inlineStr">
        <is>
          <t xml:space="preserve">7053b17bfdbc3b3590c8f738da43c3ee032f2cac</t>
        </is>
      </c>
      <c r="E3473" t="inlineStr">
        <is>
          <t xml:space="preserve">Episode 159: Auroras Und Damiens Konfrontation</t>
        </is>
      </c>
      <c r="F3473">
        <v>159</v>
      </c>
      <c r="G3473" t="inlineStr">
        <is>
          <t xml:space="preserve">5:40-5:45</t>
        </is>
      </c>
      <c r="H3473" t="inlineStr">
        <is>
          <t xml:space="preserve">Resolved</t>
        </is>
      </c>
      <c r="I3473" t="inlineStr">
        <is>
          <t xml:space="preserve">Line from script:
"Sie hatte keine Ahnung, gegen wen sie antrat oder wie tief deren Taschen waren."
Note (if required): Continuity / logic issue. The opposing bidder has repeatedly been identified as the â€œHawthorne Group,â€_x009d_ so Aurora should at least suspect a connection to Damien Hawthorne. Stating that she has no idea who she is bidding against contradicts the established group name. If Aurora is not supposed to recognize the opposing party, the group should be renamed.</t>
        </is>
      </c>
      <c r="J3473" t="inlineStr">
        <is>
          <t xml:space="preserve">VOA</t>
        </is>
      </c>
      <c r="K3473" t="inlineStr">
        <is>
          <t xml:space="preserve">Script Error</t>
        </is>
      </c>
      <c r="L3473" t="inlineStr">
        <is>
          <t xml:space="preserve">Script error</t>
        </is>
      </c>
      <c r="M3473" t="str">
        <f>IFERROR(IF(VLOOKUP(L3473,'Quantification'!$A:$B,2,FALSE)&amp;""="","Unclassified",VLOOKUP(L3473,'Quantification'!$A:$B,2,FALSE)),"Unclassified")</f>
        <v>Major</v>
      </c>
      <c r="N3473" t="inlineStr">
        <is>
          <t xml:space="preserve">con-khera.mirjam@pocketfm.com</t>
        </is>
      </c>
      <c r="O3473" t="inlineStr">
        <is>
          <t xml:space="preserve">Issues found in raw</t>
        </is>
      </c>
      <c r="P3473" t="str">
        <f>IF(OR(O3473="Issues found in master",O3473="Final master"),"Master",IF(OR(O3473="Ready for Master",O3473="Issues found in raw",O3473="Raw under QC",O3473="Issues resolved in raw"),"Raw","-"))</f>
        <v>Raw</v>
      </c>
      <c r="Q3473" s="13">
        <v>46261.15416666667</v>
      </c>
      <c r="R3473" t="inlineStr">
        <is>
          <t xml:space="preserve">2026-08 (Aug)</t>
        </is>
      </c>
      <c r="S3473">
        <f>IF(M3473="Not an error",0,IF(COUNTIFS($A$2:$A3473,$A3473,$D$2:$D3473,$D3473,$M$2:$M3473,"&lt;&gt;Not an error")=1,1,0))</f>
        <v>0</v>
      </c>
      <c r="T3473">
        <f>IF(M3473&lt;&gt;"Major",0,IF(COUNTIFS($A$2:$A3473,$A3473,$D$2:$D3473,$D3473,$M$2:$M3473,"Major")=1,1,0))</f>
        <v>0</v>
      </c>
      <c r="U3473">
        <f>IF(M3473&lt;&gt;"Minor",0,IF(COUNTIFS($A$2:$A3473,$A3473,$D$2:$D3473,$D3473,$M$2:$M3473,"Minor")=1,1,0))</f>
        <v>0</v>
      </c>
    </row>
    <row r="3474">
      <c r="A3474" t="inlineStr">
        <is>
          <t xml:space="preserve">9a175f97e92a638a5697307799ea3b8b8f419aac</t>
        </is>
      </c>
      <c r="B3474" t="inlineStr">
        <is>
          <t xml:space="preserve">The Miracle Heiress</t>
        </is>
      </c>
      <c r="C3474" t="inlineStr">
        <is>
          <t xml:space="preserve">Die Wundererbin</t>
        </is>
      </c>
      <c r="D3474" t="inlineStr">
        <is>
          <t xml:space="preserve">7053b17bfdbc3b3590c8f738da43c3ee032f2cac</t>
        </is>
      </c>
      <c r="E3474" t="inlineStr">
        <is>
          <t xml:space="preserve">Episode 159: Auroras Und Damiens Konfrontation</t>
        </is>
      </c>
      <c r="F3474">
        <v>159</v>
      </c>
      <c r="G3474" t="inlineStr">
        <is>
          <t xml:space="preserve">5:56-6:00</t>
        </is>
      </c>
      <c r="H3474" t="inlineStr">
        <is>
          <t xml:space="preserve">Resolved</t>
        </is>
      </c>
      <c r="I3474" t="inlineStr">
        <is>
          <t xml:space="preserve">Line from script:
"Chef, wir wollen es, aber so viel Geld haben wir nicht."
Note (if required): Redundant / continuity issue. It was already established when the bidding reached 300 million that they did not have enough money. Repeating this again adds no new information and can be removed or replaced with a reaction that advances the scene.</t>
        </is>
      </c>
      <c r="J3474" t="inlineStr">
        <is>
          <t xml:space="preserve">VOA</t>
        </is>
      </c>
      <c r="K3474" t="inlineStr">
        <is>
          <t xml:space="preserve">Script Error</t>
        </is>
      </c>
      <c r="L3474" t="inlineStr">
        <is>
          <t xml:space="preserve">Script error</t>
        </is>
      </c>
      <c r="M3474" t="str">
        <f>IFERROR(IF(VLOOKUP(L3474,'Quantification'!$A:$B,2,FALSE)&amp;""="","Unclassified",VLOOKUP(L3474,'Quantification'!$A:$B,2,FALSE)),"Unclassified")</f>
        <v>Major</v>
      </c>
      <c r="N3474" t="inlineStr">
        <is>
          <t xml:space="preserve">con-khera.mirjam@pocketfm.com</t>
        </is>
      </c>
      <c r="O3474" t="inlineStr">
        <is>
          <t xml:space="preserve">Issues found in raw</t>
        </is>
      </c>
      <c r="P3474" t="str">
        <f>IF(OR(O3474="Issues found in master",O3474="Final master"),"Master",IF(OR(O3474="Ready for Master",O3474="Issues found in raw",O3474="Raw under QC",O3474="Issues resolved in raw"),"Raw","-"))</f>
        <v>Raw</v>
      </c>
      <c r="Q3474" s="13">
        <v>46261.15416666667</v>
      </c>
      <c r="R3474" t="inlineStr">
        <is>
          <t xml:space="preserve">2026-08 (Aug)</t>
        </is>
      </c>
      <c r="S3474">
        <f>IF(M3474="Not an error",0,IF(COUNTIFS($A$2:$A3474,$A3474,$D$2:$D3474,$D3474,$M$2:$M3474,"&lt;&gt;Not an error")=1,1,0))</f>
        <v>0</v>
      </c>
      <c r="T3474">
        <f>IF(M3474&lt;&gt;"Major",0,IF(COUNTIFS($A$2:$A3474,$A3474,$D$2:$D3474,$D3474,$M$2:$M3474,"Major")=1,1,0))</f>
        <v>0</v>
      </c>
      <c r="U3474">
        <f>IF(M3474&lt;&gt;"Minor",0,IF(COUNTIFS($A$2:$A3474,$A3474,$D$2:$D3474,$D3474,$M$2:$M3474,"Minor")=1,1,0))</f>
        <v>0</v>
      </c>
    </row>
    <row r="3475">
      <c r="A3475" t="inlineStr">
        <is>
          <t xml:space="preserve">9a175f97e92a638a5697307799ea3b8b8f419aac</t>
        </is>
      </c>
      <c r="B3475" t="inlineStr">
        <is>
          <t xml:space="preserve">The Miracle Heiress</t>
        </is>
      </c>
      <c r="C3475" t="inlineStr">
        <is>
          <t xml:space="preserve">Die Wundererbin</t>
        </is>
      </c>
      <c r="D3475" t="inlineStr">
        <is>
          <t xml:space="preserve">03900b543ee1bd08d9008f5ea600502207cd88bc</t>
        </is>
      </c>
      <c r="E3475" t="inlineStr">
        <is>
          <t xml:space="preserve">Episode 160: Unerwartetes Treffen</t>
        </is>
      </c>
      <c r="F3475">
        <v>160</v>
      </c>
      <c r="G3475" t="inlineStr">
        <is>
          <t xml:space="preserve">2:00-2:05</t>
        </is>
      </c>
      <c r="H3475" t="inlineStr">
        <is>
          <t xml:space="preserve">Resolved</t>
        </is>
      </c>
      <c r="I3475" t="inlineStr">
        <is>
          <t xml:space="preserve">Remarks: [Script Error]
Line from script:
"Bewaffnete MÃ¤nner der Wolfsrudel-Crew standen davor, bereit, sie zu eskortieren."
Note (if required): Localization issue. â€œWolfsrudel-Crewâ€_x009d_ should remain localized in English as â€œWolf Pack Crew.â€_x009d_</t>
        </is>
      </c>
      <c r="J3475" t="inlineStr">
        <is>
          <t xml:space="preserve">VOA</t>
        </is>
      </c>
      <c r="K3475" t="inlineStr">
        <is>
          <t xml:space="preserve">Script Error</t>
        </is>
      </c>
      <c r="L3475" t="inlineStr">
        <is>
          <t xml:space="preserve">Script error</t>
        </is>
      </c>
      <c r="M3475" t="str">
        <f>IFERROR(IF(VLOOKUP(L3475,'Quantification'!$A:$B,2,FALSE)&amp;""="","Unclassified",VLOOKUP(L3475,'Quantification'!$A:$B,2,FALSE)),"Unclassified")</f>
        <v>Major</v>
      </c>
      <c r="N3475" t="inlineStr">
        <is>
          <t xml:space="preserve">con-khera.mirjam@pocketfm.com</t>
        </is>
      </c>
      <c r="O3475" t="inlineStr">
        <is>
          <t xml:space="preserve">Issues found in raw</t>
        </is>
      </c>
      <c r="P3475" t="str">
        <f>IF(OR(O3475="Issues found in master",O3475="Final master"),"Master",IF(OR(O3475="Ready for Master",O3475="Issues found in raw",O3475="Raw under QC",O3475="Issues resolved in raw"),"Raw","-"))</f>
        <v>Raw</v>
      </c>
      <c r="Q3475" s="13">
        <v>46261.15416666667</v>
      </c>
      <c r="R3475" t="inlineStr">
        <is>
          <t xml:space="preserve">2026-08 (Aug)</t>
        </is>
      </c>
      <c r="S3475">
        <f>IF(M3475="Not an error",0,IF(COUNTIFS($A$2:$A3475,$A3475,$D$2:$D3475,$D3475,$M$2:$M3475,"&lt;&gt;Not an error")=1,1,0))</f>
        <v>1</v>
      </c>
      <c r="T3475">
        <f>IF(M3475&lt;&gt;"Major",0,IF(COUNTIFS($A$2:$A3475,$A3475,$D$2:$D3475,$D3475,$M$2:$M3475,"Major")=1,1,0))</f>
        <v>1</v>
      </c>
      <c r="U3475">
        <f>IF(M3475&lt;&gt;"Minor",0,IF(COUNTIFS($A$2:$A3475,$A3475,$D$2:$D3475,$D3475,$M$2:$M3475,"Minor")=1,1,0))</f>
        <v>0</v>
      </c>
    </row>
    <row r="3476">
      <c r="A3476" t="inlineStr">
        <is>
          <t xml:space="preserve">9a175f97e92a638a5697307799ea3b8b8f419aac</t>
        </is>
      </c>
      <c r="B3476" t="inlineStr">
        <is>
          <t xml:space="preserve">The Miracle Heiress</t>
        </is>
      </c>
      <c r="C3476" t="inlineStr">
        <is>
          <t xml:space="preserve">Die Wundererbin</t>
        </is>
      </c>
      <c r="D3476" t="inlineStr">
        <is>
          <t xml:space="preserve">03900b543ee1bd08d9008f5ea600502207cd88bc</t>
        </is>
      </c>
      <c r="E3476" t="inlineStr">
        <is>
          <t xml:space="preserve">Episode 160: Unerwartetes Treffen</t>
        </is>
      </c>
      <c r="F3476">
        <v>160</v>
      </c>
      <c r="G3476" t="inlineStr">
        <is>
          <t xml:space="preserve">2:16-2:18</t>
        </is>
      </c>
      <c r="H3476" t="inlineStr">
        <is>
          <t xml:space="preserve">Resolved</t>
        </is>
      </c>
      <c r="I3476" t="inlineStr">
        <is>
          <t xml:space="preserve">Remarks: [Script Error / TBC]
Line from script:
"Der Chef der Hawthorne-Gruppe."
Note (if required): Continuity / logic issue. If the opposing party is openly identified as the Hawthorne Group, Aurora should immediately suspect a connection to Damien Hawthorne. This also undermines the auction conflict, since both sides are ultimately trying to obtain the root for Katherine Hawthorne. If Aurora is not supposed to recognize who she is competing against, the group should be renamed.</t>
        </is>
      </c>
      <c r="J3476" t="inlineStr">
        <is>
          <t xml:space="preserve">VOA</t>
        </is>
      </c>
      <c r="K3476" t="inlineStr">
        <is>
          <t xml:space="preserve">Script Error</t>
        </is>
      </c>
      <c r="L3476" t="inlineStr">
        <is>
          <t xml:space="preserve">Script error</t>
        </is>
      </c>
      <c r="M3476" t="str">
        <f>IFERROR(IF(VLOOKUP(L3476,'Quantification'!$A:$B,2,FALSE)&amp;""="","Unclassified",VLOOKUP(L3476,'Quantification'!$A:$B,2,FALSE)),"Unclassified")</f>
        <v>Major</v>
      </c>
      <c r="N3476" t="inlineStr">
        <is>
          <t xml:space="preserve">con-khera.mirjam@pocketfm.com</t>
        </is>
      </c>
      <c r="O3476" t="inlineStr">
        <is>
          <t xml:space="preserve">Issues found in raw</t>
        </is>
      </c>
      <c r="P3476" t="str">
        <f>IF(OR(O3476="Issues found in master",O3476="Final master"),"Master",IF(OR(O3476="Ready for Master",O3476="Issues found in raw",O3476="Raw under QC",O3476="Issues resolved in raw"),"Raw","-"))</f>
        <v>Raw</v>
      </c>
      <c r="Q3476" s="13">
        <v>46261.15416666667</v>
      </c>
      <c r="R3476" t="inlineStr">
        <is>
          <t xml:space="preserve">2026-08 (Aug)</t>
        </is>
      </c>
      <c r="S3476">
        <f>IF(M3476="Not an error",0,IF(COUNTIFS($A$2:$A3476,$A3476,$D$2:$D3476,$D3476,$M$2:$M3476,"&lt;&gt;Not an error")=1,1,0))</f>
        <v>0</v>
      </c>
      <c r="T3476">
        <f>IF(M3476&lt;&gt;"Major",0,IF(COUNTIFS($A$2:$A3476,$A3476,$D$2:$D3476,$D3476,$M$2:$M3476,"Major")=1,1,0))</f>
        <v>0</v>
      </c>
      <c r="U3476">
        <f>IF(M3476&lt;&gt;"Minor",0,IF(COUNTIFS($A$2:$A3476,$A3476,$D$2:$D3476,$D3476,$M$2:$M3476,"Minor")=1,1,0))</f>
        <v>0</v>
      </c>
    </row>
    <row r="3477">
      <c r="A3477" t="inlineStr">
        <is>
          <t xml:space="preserve">9a175f97e92a638a5697307799ea3b8b8f419aac</t>
        </is>
      </c>
      <c r="B3477" t="inlineStr">
        <is>
          <t xml:space="preserve">The Miracle Heiress</t>
        </is>
      </c>
      <c r="C3477" t="inlineStr">
        <is>
          <t xml:space="preserve">Die Wundererbin</t>
        </is>
      </c>
      <c r="D3477" t="inlineStr">
        <is>
          <t xml:space="preserve">03900b543ee1bd08d9008f5ea600502207cd88bc</t>
        </is>
      </c>
      <c r="E3477" t="inlineStr">
        <is>
          <t xml:space="preserve">Episode 160: Unerwartetes Treffen</t>
        </is>
      </c>
      <c r="F3477">
        <v>160</v>
      </c>
      <c r="G3477" t="inlineStr">
        <is>
          <t xml:space="preserve">2:18-2:22</t>
        </is>
      </c>
      <c r="H3477" t="inlineStr">
        <is>
          <t xml:space="preserve">Resolved</t>
        </is>
      </c>
      <c r="I3477" t="inlineStr">
        <is>
          <t xml:space="preserve">Remarks: [Script Error / TBC]
Line from script:
"Der Chef der Hawthorne-Gruppe ist hier?"
Note (if required): Continuity / logic issue. If the opposing party is openly identified as the Hawthorne Group, Aurora should immediately suspect a connection to Damien Hawthorne. This makes the ongoing conflict difficult to justify, since both sides are trying to obtain the same root for Katherine Hawthorne. If Aurora is not supposed to recognize the opposing party, the group should be renamed.</t>
        </is>
      </c>
      <c r="J3477" t="inlineStr">
        <is>
          <t xml:space="preserve">VOA</t>
        </is>
      </c>
      <c r="K3477" t="inlineStr">
        <is>
          <t xml:space="preserve">Script Error</t>
        </is>
      </c>
      <c r="L3477" t="inlineStr">
        <is>
          <t xml:space="preserve">Script error</t>
        </is>
      </c>
      <c r="M3477" t="str">
        <f>IFERROR(IF(VLOOKUP(L3477,'Quantification'!$A:$B,2,FALSE)&amp;""="","Unclassified",VLOOKUP(L3477,'Quantification'!$A:$B,2,FALSE)),"Unclassified")</f>
        <v>Major</v>
      </c>
      <c r="N3477" t="inlineStr">
        <is>
          <t xml:space="preserve">con-khera.mirjam@pocketfm.com</t>
        </is>
      </c>
      <c r="O3477" t="inlineStr">
        <is>
          <t xml:space="preserve">Issues found in raw</t>
        </is>
      </c>
      <c r="P3477" t="str">
        <f>IF(OR(O3477="Issues found in master",O3477="Final master"),"Master",IF(OR(O3477="Ready for Master",O3477="Issues found in raw",O3477="Raw under QC",O3477="Issues resolved in raw"),"Raw","-"))</f>
        <v>Raw</v>
      </c>
      <c r="Q3477" s="13">
        <v>46261.15416666667</v>
      </c>
      <c r="R3477" t="inlineStr">
        <is>
          <t xml:space="preserve">2026-08 (Aug)</t>
        </is>
      </c>
      <c r="S3477">
        <f>IF(M3477="Not an error",0,IF(COUNTIFS($A$2:$A3477,$A3477,$D$2:$D3477,$D3477,$M$2:$M3477,"&lt;&gt;Not an error")=1,1,0))</f>
        <v>0</v>
      </c>
      <c r="T3477">
        <f>IF(M3477&lt;&gt;"Major",0,IF(COUNTIFS($A$2:$A3477,$A3477,$D$2:$D3477,$D3477,$M$2:$M3477,"Major")=1,1,0))</f>
        <v>0</v>
      </c>
      <c r="U3477">
        <f>IF(M3477&lt;&gt;"Minor",0,IF(COUNTIFS($A$2:$A3477,$A3477,$D$2:$D3477,$D3477,$M$2:$M3477,"Minor")=1,1,0))</f>
        <v>0</v>
      </c>
    </row>
    <row r="3478">
      <c r="A3478" t="inlineStr">
        <is>
          <t xml:space="preserve">9a175f97e92a638a5697307799ea3b8b8f419aac</t>
        </is>
      </c>
      <c r="B3478" t="inlineStr">
        <is>
          <t xml:space="preserve">The Miracle Heiress</t>
        </is>
      </c>
      <c r="C3478" t="inlineStr">
        <is>
          <t xml:space="preserve">Die Wundererbin</t>
        </is>
      </c>
      <c r="D3478" t="inlineStr">
        <is>
          <t xml:space="preserve">03900b543ee1bd08d9008f5ea600502207cd88bc</t>
        </is>
      </c>
      <c r="E3478" t="inlineStr">
        <is>
          <t xml:space="preserve">Episode 160: Unerwartetes Treffen</t>
        </is>
      </c>
      <c r="F3478">
        <v>160</v>
      </c>
      <c r="G3478" t="inlineStr">
        <is>
          <t xml:space="preserve">2:42-2:49</t>
        </is>
      </c>
      <c r="H3478" t="inlineStr">
        <is>
          <t xml:space="preserve">Resolved</t>
        </is>
      </c>
      <c r="I3478" t="inlineStr">
        <is>
          <t xml:space="preserve">Remarks: [Script Error]
Line from script:
"In der Mitte stand ein langer Tisch, und auf dem Stuhl in der Mitte saÃŸ Derrick, der Chef der Wolfsrudel-Crew."
Note (if required): Localization issue. â€œWolfsrudel-Crewâ€_x009d_ should remain localized in English as â€œWolf Pack Crew.â€_x009d_</t>
        </is>
      </c>
      <c r="J3478" t="inlineStr">
        <is>
          <t xml:space="preserve">VOA</t>
        </is>
      </c>
      <c r="K3478" t="inlineStr">
        <is>
          <t xml:space="preserve">Script Error</t>
        </is>
      </c>
      <c r="L3478" t="inlineStr">
        <is>
          <t xml:space="preserve">Script error</t>
        </is>
      </c>
      <c r="M3478" t="str">
        <f>IFERROR(IF(VLOOKUP(L3478,'Quantification'!$A:$B,2,FALSE)&amp;""="","Unclassified",VLOOKUP(L3478,'Quantification'!$A:$B,2,FALSE)),"Unclassified")</f>
        <v>Major</v>
      </c>
      <c r="N3478" t="inlineStr">
        <is>
          <t xml:space="preserve">con-khera.mirjam@pocketfm.com</t>
        </is>
      </c>
      <c r="O3478" t="inlineStr">
        <is>
          <t xml:space="preserve">Issues found in raw</t>
        </is>
      </c>
      <c r="P3478" t="str">
        <f>IF(OR(O3478="Issues found in master",O3478="Final master"),"Master",IF(OR(O3478="Ready for Master",O3478="Issues found in raw",O3478="Raw under QC",O3478="Issues resolved in raw"),"Raw","-"))</f>
        <v>Raw</v>
      </c>
      <c r="Q3478" s="13">
        <v>46261.15416666667</v>
      </c>
      <c r="R3478" t="inlineStr">
        <is>
          <t xml:space="preserve">2026-08 (Aug)</t>
        </is>
      </c>
      <c r="S3478">
        <f>IF(M3478="Not an error",0,IF(COUNTIFS($A$2:$A3478,$A3478,$D$2:$D3478,$D3478,$M$2:$M3478,"&lt;&gt;Not an error")=1,1,0))</f>
        <v>0</v>
      </c>
      <c r="T3478">
        <f>IF(M3478&lt;&gt;"Major",0,IF(COUNTIFS($A$2:$A3478,$A3478,$D$2:$D3478,$D3478,$M$2:$M3478,"Major")=1,1,0))</f>
        <v>0</v>
      </c>
      <c r="U3478">
        <f>IF(M3478&lt;&gt;"Minor",0,IF(COUNTIFS($A$2:$A3478,$A3478,$D$2:$D3478,$D3478,$M$2:$M3478,"Minor")=1,1,0))</f>
        <v>0</v>
      </c>
    </row>
    <row r="3479">
      <c r="A3479" t="inlineStr">
        <is>
          <t xml:space="preserve">9a175f97e92a638a5697307799ea3b8b8f419aac</t>
        </is>
      </c>
      <c r="B3479" t="inlineStr">
        <is>
          <t xml:space="preserve">The Miracle Heiress</t>
        </is>
      </c>
      <c r="C3479" t="inlineStr">
        <is>
          <t xml:space="preserve">Die Wundererbin</t>
        </is>
      </c>
      <c r="D3479" t="inlineStr">
        <is>
          <t xml:space="preserve">03900b543ee1bd08d9008f5ea600502207cd88bc</t>
        </is>
      </c>
      <c r="E3479" t="inlineStr">
        <is>
          <t xml:space="preserve">Episode 160: Unerwartetes Treffen</t>
        </is>
      </c>
      <c r="F3479">
        <v>160</v>
      </c>
      <c r="G3479" t="inlineStr">
        <is>
          <t xml:space="preserve">4:48-4:53</t>
        </is>
      </c>
      <c r="H3479" t="inlineStr">
        <is>
          <t xml:space="preserve">Resolved</t>
        </is>
      </c>
      <c r="I3479" t="inlineStr">
        <is>
          <t xml:space="preserve">Remarks: [Script Error]
Line from script:
"Sie ist fÃ¼r eine Besprechung den ganzen Weg in die Eisenschleier-Region gekommen?"
Note (if required): Localization / logic issue. â€œEisenschleier-Regionâ€_x009d_ should remain localized as â€œIron Veil Region.â€_x009d_ It also seems implausible that Damien would readily believe Aurora travelled to such a remote region merely for a meeting related to Blackwell Fashion, without questioning what business she could realistically have there.</t>
        </is>
      </c>
      <c r="J3479" t="inlineStr">
        <is>
          <t xml:space="preserve">VOA</t>
        </is>
      </c>
      <c r="K3479" t="inlineStr">
        <is>
          <t xml:space="preserve">Script Error</t>
        </is>
      </c>
      <c r="L3479" t="inlineStr">
        <is>
          <t xml:space="preserve">Script error</t>
        </is>
      </c>
      <c r="M3479" t="str">
        <f>IFERROR(IF(VLOOKUP(L3479,'Quantification'!$A:$B,2,FALSE)&amp;""="","Unclassified",VLOOKUP(L3479,'Quantification'!$A:$B,2,FALSE)),"Unclassified")</f>
        <v>Major</v>
      </c>
      <c r="N3479" t="inlineStr">
        <is>
          <t xml:space="preserve">con-khera.mirjam@pocketfm.com</t>
        </is>
      </c>
      <c r="O3479" t="inlineStr">
        <is>
          <t xml:space="preserve">Issues found in raw</t>
        </is>
      </c>
      <c r="P3479" t="str">
        <f>IF(OR(O3479="Issues found in master",O3479="Final master"),"Master",IF(OR(O3479="Ready for Master",O3479="Issues found in raw",O3479="Raw under QC",O3479="Issues resolved in raw"),"Raw","-"))</f>
        <v>Raw</v>
      </c>
      <c r="Q3479" s="13">
        <v>46261.15416666667</v>
      </c>
      <c r="R3479" t="inlineStr">
        <is>
          <t xml:space="preserve">2026-08 (Aug)</t>
        </is>
      </c>
      <c r="S3479">
        <f>IF(M3479="Not an error",0,IF(COUNTIFS($A$2:$A3479,$A3479,$D$2:$D3479,$D3479,$M$2:$M3479,"&lt;&gt;Not an error")=1,1,0))</f>
        <v>0</v>
      </c>
      <c r="T3479">
        <f>IF(M3479&lt;&gt;"Major",0,IF(COUNTIFS($A$2:$A3479,$A3479,$D$2:$D3479,$D3479,$M$2:$M3479,"Major")=1,1,0))</f>
        <v>0</v>
      </c>
      <c r="U3479">
        <f>IF(M3479&lt;&gt;"Minor",0,IF(COUNTIFS($A$2:$A3479,$A3479,$D$2:$D3479,$D3479,$M$2:$M3479,"Minor")=1,1,0))</f>
        <v>0</v>
      </c>
    </row>
    <row r="3480">
      <c r="A3480" t="inlineStr">
        <is>
          <t xml:space="preserve">9a175f97e92a638a5697307799ea3b8b8f419aac</t>
        </is>
      </c>
      <c r="B3480" t="inlineStr">
        <is>
          <t xml:space="preserve">The Miracle Heiress</t>
        </is>
      </c>
      <c r="C3480" t="inlineStr">
        <is>
          <t xml:space="preserve">Die Wundererbin</t>
        </is>
      </c>
      <c r="D3480" t="inlineStr">
        <is>
          <t xml:space="preserve">03900b543ee1bd08d9008f5ea600502207cd88bc</t>
        </is>
      </c>
      <c r="E3480" t="inlineStr">
        <is>
          <t xml:space="preserve">Episode 160: Unerwartetes Treffen</t>
        </is>
      </c>
      <c r="F3480">
        <v>160</v>
      </c>
      <c r="G3480" t="inlineStr">
        <is>
          <t xml:space="preserve">5:20-5:22</t>
        </is>
      </c>
      <c r="H3480" t="inlineStr">
        <is>
          <t xml:space="preserve">Resolved</t>
        </is>
      </c>
      <c r="I3480" t="inlineStr">
        <is>
          <t xml:space="preserve">Remarks: [Script Error / TBC]
Line from script:
"Ist er tatsÃ¤chlich der Chef der Hawthorne-Gruppe?"
Note (if required): Continuity / logic issue. The name â€œHawthorne Groupâ€_x009d_ makes the connection to Damien Hawthorne extremely obvious. If Aurora is supposed to remain unaware of who she is dealing with, the group cannot plausibly retain this name.</t>
        </is>
      </c>
      <c r="J3480" t="inlineStr">
        <is>
          <t xml:space="preserve">VOA</t>
        </is>
      </c>
      <c r="K3480" t="inlineStr">
        <is>
          <t xml:space="preserve">Script Error</t>
        </is>
      </c>
      <c r="L3480" t="inlineStr">
        <is>
          <t xml:space="preserve">Script error</t>
        </is>
      </c>
      <c r="M3480" t="str">
        <f>IFERROR(IF(VLOOKUP(L3480,'Quantification'!$A:$B,2,FALSE)&amp;""="","Unclassified",VLOOKUP(L3480,'Quantification'!$A:$B,2,FALSE)),"Unclassified")</f>
        <v>Major</v>
      </c>
      <c r="N3480" t="inlineStr">
        <is>
          <t xml:space="preserve">con-khera.mirjam@pocketfm.com</t>
        </is>
      </c>
      <c r="O3480" t="inlineStr">
        <is>
          <t xml:space="preserve">Issues found in raw</t>
        </is>
      </c>
      <c r="P3480" t="str">
        <f>IF(OR(O3480="Issues found in master",O3480="Final master"),"Master",IF(OR(O3480="Ready for Master",O3480="Issues found in raw",O3480="Raw under QC",O3480="Issues resolved in raw"),"Raw","-"))</f>
        <v>Raw</v>
      </c>
      <c r="Q3480" s="13">
        <v>46261.15416666667</v>
      </c>
      <c r="R3480" t="inlineStr">
        <is>
          <t xml:space="preserve">2026-08 (Aug)</t>
        </is>
      </c>
      <c r="S3480">
        <f>IF(M3480="Not an error",0,IF(COUNTIFS($A$2:$A3480,$A3480,$D$2:$D3480,$D3480,$M$2:$M3480,"&lt;&gt;Not an error")=1,1,0))</f>
        <v>0</v>
      </c>
      <c r="T3480">
        <f>IF(M3480&lt;&gt;"Major",0,IF(COUNTIFS($A$2:$A3480,$A3480,$D$2:$D3480,$D3480,$M$2:$M3480,"Major")=1,1,0))</f>
        <v>0</v>
      </c>
      <c r="U3480">
        <f>IF(M3480&lt;&gt;"Minor",0,IF(COUNTIFS($A$2:$A3480,$A3480,$D$2:$D3480,$D3480,$M$2:$M3480,"Minor")=1,1,0))</f>
        <v>0</v>
      </c>
    </row>
    <row r="3481">
      <c r="A3481" t="inlineStr">
        <is>
          <t xml:space="preserve">9a175f97e92a638a5697307799ea3b8b8f419aac</t>
        </is>
      </c>
      <c r="B3481" t="inlineStr">
        <is>
          <t xml:space="preserve">The Miracle Heiress</t>
        </is>
      </c>
      <c r="C3481" t="inlineStr">
        <is>
          <t xml:space="preserve">Die Wundererbin</t>
        </is>
      </c>
      <c r="D3481" t="inlineStr">
        <is>
          <t xml:space="preserve">03900b543ee1bd08d9008f5ea600502207cd88bc</t>
        </is>
      </c>
      <c r="E3481" t="inlineStr">
        <is>
          <t xml:space="preserve">Episode 160: Unerwartetes Treffen</t>
        </is>
      </c>
      <c r="F3481">
        <v>160</v>
      </c>
      <c r="G3481" t="inlineStr">
        <is>
          <t xml:space="preserve">6:09-6:12</t>
        </is>
      </c>
      <c r="H3481" t="inlineStr">
        <is>
          <t xml:space="preserve">Resolved</t>
        </is>
      </c>
      <c r="I3481" t="inlineStr">
        <is>
          <t xml:space="preserve">Remarks: [Script Error]
Line from script:
"Das ist der Chef der Hawthorne-Gruppe, Mister Hawthorne."
Note (if required): Major continuity / character logic issue. Aurora should have connected the dots much earlier. She knows Damien Hawthorne is actively searching for a cure for his sick grandmother, and the opposing bidder has repeatedly been identified as the Hawthorne Group. If Aurora is established as highly intelligent and strategic, failing to make this obvious connection seriously undermines her characterization.</t>
        </is>
      </c>
      <c r="J3481" t="inlineStr">
        <is>
          <t xml:space="preserve">VOA</t>
        </is>
      </c>
      <c r="K3481" t="inlineStr">
        <is>
          <t xml:space="preserve">Script Error</t>
        </is>
      </c>
      <c r="L3481" t="inlineStr">
        <is>
          <t xml:space="preserve">Script error</t>
        </is>
      </c>
      <c r="M3481" t="str">
        <f>IFERROR(IF(VLOOKUP(L3481,'Quantification'!$A:$B,2,FALSE)&amp;""="","Unclassified",VLOOKUP(L3481,'Quantification'!$A:$B,2,FALSE)),"Unclassified")</f>
        <v>Major</v>
      </c>
      <c r="N3481" t="inlineStr">
        <is>
          <t xml:space="preserve">con-khera.mirjam@pocketfm.com</t>
        </is>
      </c>
      <c r="O3481" t="inlineStr">
        <is>
          <t xml:space="preserve">Issues found in raw</t>
        </is>
      </c>
      <c r="P3481" t="str">
        <f>IF(OR(O3481="Issues found in master",O3481="Final master"),"Master",IF(OR(O3481="Ready for Master",O3481="Issues found in raw",O3481="Raw under QC",O3481="Issues resolved in raw"),"Raw","-"))</f>
        <v>Raw</v>
      </c>
      <c r="Q3481" s="13">
        <v>46261.15416666667</v>
      </c>
      <c r="R3481" t="inlineStr">
        <is>
          <t xml:space="preserve">2026-08 (Aug)</t>
        </is>
      </c>
      <c r="S3481">
        <f>IF(M3481="Not an error",0,IF(COUNTIFS($A$2:$A3481,$A3481,$D$2:$D3481,$D3481,$M$2:$M3481,"&lt;&gt;Not an error")=1,1,0))</f>
        <v>0</v>
      </c>
      <c r="T3481">
        <f>IF(M3481&lt;&gt;"Major",0,IF(COUNTIFS($A$2:$A3481,$A3481,$D$2:$D3481,$D3481,$M$2:$M3481,"Major")=1,1,0))</f>
        <v>0</v>
      </c>
      <c r="U3481">
        <f>IF(M3481&lt;&gt;"Minor",0,IF(COUNTIFS($A$2:$A3481,$A3481,$D$2:$D3481,$D3481,$M$2:$M3481,"Minor")=1,1,0))</f>
        <v>0</v>
      </c>
    </row>
    <row r="3482">
      <c r="A3482" t="inlineStr">
        <is>
          <t xml:space="preserve">9a175f97e92a638a5697307799ea3b8b8f419aac</t>
        </is>
      </c>
      <c r="B3482" t="inlineStr">
        <is>
          <t xml:space="preserve">The Miracle Heiress</t>
        </is>
      </c>
      <c r="C3482" t="inlineStr">
        <is>
          <t xml:space="preserve">Die Wundererbin</t>
        </is>
      </c>
      <c r="D3482" t="inlineStr">
        <is>
          <t xml:space="preserve">03900b543ee1bd08d9008f5ea600502207cd88bc</t>
        </is>
      </c>
      <c r="E3482" t="inlineStr">
        <is>
          <t xml:space="preserve">Episode 160: Unerwartetes Treffen</t>
        </is>
      </c>
      <c r="F3482">
        <v>160</v>
      </c>
      <c r="G3482" t="inlineStr">
        <is>
          <t xml:space="preserve">6:19-6:22</t>
        </is>
      </c>
      <c r="H3482" t="inlineStr">
        <is>
          <t xml:space="preserve">Resolved</t>
        </is>
      </c>
      <c r="I3482" t="inlineStr">
        <is>
          <t xml:space="preserve">Remarks: [Script Error]
Line from script:
"Und das ist der Chef von The Crimson Crew."
Note (if required): Role / naming issue. The character is female, so â€œChefâ€_x009d_ is incorrect. Suggested: â€œUnd das ist die Chefin von The Crimson Crew.â€_x009d_</t>
        </is>
      </c>
      <c r="J3482" t="inlineStr">
        <is>
          <t xml:space="preserve">VOA</t>
        </is>
      </c>
      <c r="K3482" t="inlineStr">
        <is>
          <t xml:space="preserve">Script Error</t>
        </is>
      </c>
      <c r="L3482" t="inlineStr">
        <is>
          <t xml:space="preserve">Script error</t>
        </is>
      </c>
      <c r="M3482" t="str">
        <f>IFERROR(IF(VLOOKUP(L3482,'Quantification'!$A:$B,2,FALSE)&amp;""="","Unclassified",VLOOKUP(L3482,'Quantification'!$A:$B,2,FALSE)),"Unclassified")</f>
        <v>Major</v>
      </c>
      <c r="N3482" t="inlineStr">
        <is>
          <t xml:space="preserve">con-khera.mirjam@pocketfm.com</t>
        </is>
      </c>
      <c r="O3482" t="inlineStr">
        <is>
          <t xml:space="preserve">Issues found in raw</t>
        </is>
      </c>
      <c r="P3482" t="str">
        <f>IF(OR(O3482="Issues found in master",O3482="Final master"),"Master",IF(OR(O3482="Ready for Master",O3482="Issues found in raw",O3482="Raw under QC",O3482="Issues resolved in raw"),"Raw","-"))</f>
        <v>Raw</v>
      </c>
      <c r="Q3482" s="13">
        <v>46261.15416666667</v>
      </c>
      <c r="R3482" t="inlineStr">
        <is>
          <t xml:space="preserve">2026-08 (Aug)</t>
        </is>
      </c>
      <c r="S3482">
        <f>IF(M3482="Not an error",0,IF(COUNTIFS($A$2:$A3482,$A3482,$D$2:$D3482,$D3482,$M$2:$M3482,"&lt;&gt;Not an error")=1,1,0))</f>
        <v>0</v>
      </c>
      <c r="T3482">
        <f>IF(M3482&lt;&gt;"Major",0,IF(COUNTIFS($A$2:$A3482,$A3482,$D$2:$D3482,$D3482,$M$2:$M3482,"Major")=1,1,0))</f>
        <v>0</v>
      </c>
      <c r="U3482">
        <f>IF(M3482&lt;&gt;"Minor",0,IF(COUNTIFS($A$2:$A3482,$A3482,$D$2:$D3482,$D3482,$M$2:$M3482,"Minor")=1,1,0))</f>
        <v>0</v>
      </c>
    </row>
    <row r="3483">
      <c r="A3483" t="inlineStr">
        <is>
          <t xml:space="preserve">9a175f97e92a638a5697307799ea3b8b8f419aac</t>
        </is>
      </c>
      <c r="B3483" t="inlineStr">
        <is>
          <t xml:space="preserve">The Miracle Heiress</t>
        </is>
      </c>
      <c r="C3483" t="inlineStr">
        <is>
          <t xml:space="preserve">Die Wundererbin</t>
        </is>
      </c>
      <c r="D3483" t="inlineStr">
        <is>
          <t xml:space="preserve">03900b543ee1bd08d9008f5ea600502207cd88bc</t>
        </is>
      </c>
      <c r="E3483" t="inlineStr">
        <is>
          <t xml:space="preserve">Episode 160: Unerwartetes Treffen</t>
        </is>
      </c>
      <c r="F3483">
        <v>160</v>
      </c>
      <c r="G3483" t="inlineStr">
        <is>
          <t xml:space="preserve">6:54-6:59</t>
        </is>
      </c>
      <c r="H3483" t="inlineStr">
        <is>
          <t xml:space="preserve">Resolved</t>
        </is>
      </c>
      <c r="I3483" t="inlineStr">
        <is>
          <t xml:space="preserve">Remarks: [Script Error]
Line from script:
"Wenn sie spÃ¤ter nicht zahlen kann, kÃ¶nnen wir vielleicht eine andere Art von Sicherheit vereinbaren."
Note (if required): Wording issue. â€œSicherheitâ€_x009d_ means collateral/security and does not fit the intended meaning here. The line appears to refer to negotiating a different price. Suggested: â€œWenn sie spÃ¤ter nicht zahlen kann, kÃ¶nnen wir vielleicht einen anderen Preis vereinbaren.â€_x009d_</t>
        </is>
      </c>
      <c r="J3483" t="inlineStr">
        <is>
          <t xml:space="preserve">VOA</t>
        </is>
      </c>
      <c r="K3483" t="inlineStr">
        <is>
          <t xml:space="preserve">Script Error</t>
        </is>
      </c>
      <c r="L3483" t="inlineStr">
        <is>
          <t xml:space="preserve">Script error</t>
        </is>
      </c>
      <c r="M3483" t="str">
        <f>IFERROR(IF(VLOOKUP(L3483,'Quantification'!$A:$B,2,FALSE)&amp;""="","Unclassified",VLOOKUP(L3483,'Quantification'!$A:$B,2,FALSE)),"Unclassified")</f>
        <v>Major</v>
      </c>
      <c r="N3483" t="inlineStr">
        <is>
          <t xml:space="preserve">con-khera.mirjam@pocketfm.com</t>
        </is>
      </c>
      <c r="O3483" t="inlineStr">
        <is>
          <t xml:space="preserve">Issues found in raw</t>
        </is>
      </c>
      <c r="P3483" t="str">
        <f>IF(OR(O3483="Issues found in master",O3483="Final master"),"Master",IF(OR(O3483="Ready for Master",O3483="Issues found in raw",O3483="Raw under QC",O3483="Issues resolved in raw"),"Raw","-"))</f>
        <v>Raw</v>
      </c>
      <c r="Q3483" s="13">
        <v>46261.15416666667</v>
      </c>
      <c r="R3483" t="inlineStr">
        <is>
          <t xml:space="preserve">2026-08 (Aug)</t>
        </is>
      </c>
      <c r="S3483">
        <f>IF(M3483="Not an error",0,IF(COUNTIFS($A$2:$A3483,$A3483,$D$2:$D3483,$D3483,$M$2:$M3483,"&lt;&gt;Not an error")=1,1,0))</f>
        <v>0</v>
      </c>
      <c r="T3483">
        <f>IF(M3483&lt;&gt;"Major",0,IF(COUNTIFS($A$2:$A3483,$A3483,$D$2:$D3483,$D3483,$M$2:$M3483,"Major")=1,1,0))</f>
        <v>0</v>
      </c>
      <c r="U3483">
        <f>IF(M3483&lt;&gt;"Minor",0,IF(COUNTIFS($A$2:$A3483,$A3483,$D$2:$D3483,$D3483,$M$2:$M3483,"Minor")=1,1,0))</f>
        <v>0</v>
      </c>
    </row>
    <row r="3484">
      <c r="A3484" t="inlineStr">
        <is>
          <t xml:space="preserve">9a175f97e92a638a5697307799ea3b8b8f419aac</t>
        </is>
      </c>
      <c r="B3484" t="inlineStr">
        <is>
          <t xml:space="preserve">The Miracle Heiress</t>
        </is>
      </c>
      <c r="C3484" t="inlineStr">
        <is>
          <t xml:space="preserve">Die Wundererbin</t>
        </is>
      </c>
      <c r="D3484" t="inlineStr">
        <is>
          <t xml:space="preserve">03900b543ee1bd08d9008f5ea600502207cd88bc</t>
        </is>
      </c>
      <c r="E3484" t="inlineStr">
        <is>
          <t xml:space="preserve">Episode 160: Unerwartetes Treffen</t>
        </is>
      </c>
      <c r="F3484">
        <v>160</v>
      </c>
      <c r="G3484" t="inlineStr">
        <is>
          <t xml:space="preserve">7:11-7:17</t>
        </is>
      </c>
      <c r="H3484" t="inlineStr">
        <is>
          <t xml:space="preserve">Resolved</t>
        </is>
      </c>
      <c r="I3484" t="inlineStr">
        <is>
          <t xml:space="preserve">Remarks: [Script Error]
Line from script:
"Wenn ich ihre Chefin kontrollieren kann, dann wird auch ganz The Crimson Crew mir gehÃ¶ren."
Note (if required): Grammar / wording issue. â€œGanz The Crimson Crewâ€_x009d_ is incorrect. Suggested: â€œWenn ich ihre Chefin kontrollieren kann, dann wird mir auch die ganze Crimson Crew gehÃ¶ren.â€_x009d_</t>
        </is>
      </c>
      <c r="J3484" t="inlineStr">
        <is>
          <t xml:space="preserve">VOA</t>
        </is>
      </c>
      <c r="K3484" t="inlineStr">
        <is>
          <t xml:space="preserve">Script Error</t>
        </is>
      </c>
      <c r="L3484" t="inlineStr">
        <is>
          <t xml:space="preserve">Script error</t>
        </is>
      </c>
      <c r="M3484" t="str">
        <f>IFERROR(IF(VLOOKUP(L3484,'Quantification'!$A:$B,2,FALSE)&amp;""="","Unclassified",VLOOKUP(L3484,'Quantification'!$A:$B,2,FALSE)),"Unclassified")</f>
        <v>Major</v>
      </c>
      <c r="N3484" t="inlineStr">
        <is>
          <t xml:space="preserve">con-khera.mirjam@pocketfm.com</t>
        </is>
      </c>
      <c r="O3484" t="inlineStr">
        <is>
          <t xml:space="preserve">Issues found in raw</t>
        </is>
      </c>
      <c r="P3484" t="str">
        <f>IF(OR(O3484="Issues found in master",O3484="Final master"),"Master",IF(OR(O3484="Ready for Master",O3484="Issues found in raw",O3484="Raw under QC",O3484="Issues resolved in raw"),"Raw","-"))</f>
        <v>Raw</v>
      </c>
      <c r="Q3484" s="13">
        <v>46261.15416666667</v>
      </c>
      <c r="R3484" t="inlineStr">
        <is>
          <t xml:space="preserve">2026-08 (Aug)</t>
        </is>
      </c>
      <c r="S3484">
        <f>IF(M3484="Not an error",0,IF(COUNTIFS($A$2:$A3484,$A3484,$D$2:$D3484,$D3484,$M$2:$M3484,"&lt;&gt;Not an error")=1,1,0))</f>
        <v>0</v>
      </c>
      <c r="T3484">
        <f>IF(M3484&lt;&gt;"Major",0,IF(COUNTIFS($A$2:$A3484,$A3484,$D$2:$D3484,$D3484,$M$2:$M3484,"Major")=1,1,0))</f>
        <v>0</v>
      </c>
      <c r="U3484">
        <f>IF(M3484&lt;&gt;"Minor",0,IF(COUNTIFS($A$2:$A3484,$A3484,$D$2:$D3484,$D3484,$M$2:$M3484,"Minor")=1,1,0))</f>
        <v>0</v>
      </c>
    </row>
    <row r="3485">
      <c r="A3485" t="inlineStr">
        <is>
          <t xml:space="preserve">9a175f97e92a638a5697307799ea3b8b8f419aac</t>
        </is>
      </c>
      <c r="B3485" t="inlineStr">
        <is>
          <t xml:space="preserve">The Miracle Heiress</t>
        </is>
      </c>
      <c r="C3485" t="inlineStr">
        <is>
          <t xml:space="preserve">Die Wundererbin</t>
        </is>
      </c>
      <c r="D3485" t="inlineStr">
        <is>
          <t xml:space="preserve">57f00fdd57974fb5eda39f5073490800dc370a61</t>
        </is>
      </c>
      <c r="E3485" t="inlineStr">
        <is>
          <t xml:space="preserve">Episode 161: Das Ende Der Wolfsrudel-Crew</t>
        </is>
      </c>
      <c r="F3485">
        <v>161</v>
      </c>
      <c r="G3485" t="inlineStr">
        <is>
          <t xml:space="preserve">0:00-0:09</t>
        </is>
      </c>
      <c r="H3485" t="inlineStr">
        <is>
          <t xml:space="preserve">Resolved</t>
        </is>
      </c>
      <c r="I3485" t="inlineStr">
        <is>
          <t xml:space="preserve">Remarks: [Script Error]
Line from script:
"Die letzte Person, die Aurohra bei der Auktion erwartet hatte, war Dämien. Sein Gesichtsausdruck verriet ihr, dass es ihm genauso ging."
Note (if required): Redundant recap. This restates the reveal and both characters’ surprise, which have already been established in the scene and can be removed before continuing.</t>
        </is>
      </c>
      <c r="J3485" t="inlineStr">
        <is>
          <t xml:space="preserve">VOA</t>
        </is>
      </c>
      <c r="K3485" t="inlineStr">
        <is>
          <t xml:space="preserve">Script Error</t>
        </is>
      </c>
      <c r="L3485" t="inlineStr">
        <is>
          <t xml:space="preserve">Script error</t>
        </is>
      </c>
      <c r="M3485" t="str">
        <f>IFERROR(IF(VLOOKUP(L3485,'Quantification'!$A:$B,2,FALSE)&amp;""="","Unclassified",VLOOKUP(L3485,'Quantification'!$A:$B,2,FALSE)),"Unclassified")</f>
        <v>Major</v>
      </c>
      <c r="N3485" t="inlineStr">
        <is>
          <t xml:space="preserve">con-khera.mirjam@pocketfm.com</t>
        </is>
      </c>
      <c r="O3485" t="inlineStr">
        <is>
          <t xml:space="preserve">Issues found in raw</t>
        </is>
      </c>
      <c r="P3485" t="str">
        <f>IF(OR(O3485="Issues found in master",O3485="Final master"),"Master",IF(OR(O3485="Ready for Master",O3485="Issues found in raw",O3485="Raw under QC",O3485="Issues resolved in raw"),"Raw","-"))</f>
        <v>Raw</v>
      </c>
      <c r="Q3485" s="13">
        <v>46261.15416666667</v>
      </c>
      <c r="R3485" t="inlineStr">
        <is>
          <t xml:space="preserve">2026-08 (Aug)</t>
        </is>
      </c>
      <c r="S3485">
        <f>IF(M3485="Not an error",0,IF(COUNTIFS($A$2:$A3485,$A3485,$D$2:$D3485,$D3485,$M$2:$M3485,"&lt;&gt;Not an error")=1,1,0))</f>
        <v>1</v>
      </c>
      <c r="T3485">
        <f>IF(M3485&lt;&gt;"Major",0,IF(COUNTIFS($A$2:$A3485,$A3485,$D$2:$D3485,$D3485,$M$2:$M3485,"Major")=1,1,0))</f>
        <v>1</v>
      </c>
      <c r="U3485">
        <f>IF(M3485&lt;&gt;"Minor",0,IF(COUNTIFS($A$2:$A3485,$A3485,$D$2:$D3485,$D3485,$M$2:$M3485,"Minor")=1,1,0))</f>
        <v>0</v>
      </c>
    </row>
    <row r="3486">
      <c r="A3486" t="inlineStr">
        <is>
          <t xml:space="preserve">9a175f97e92a638a5697307799ea3b8b8f419aac</t>
        </is>
      </c>
      <c r="B3486" t="inlineStr">
        <is>
          <t xml:space="preserve">The Miracle Heiress</t>
        </is>
      </c>
      <c r="C3486" t="inlineStr">
        <is>
          <t xml:space="preserve">Die Wundererbin</t>
        </is>
      </c>
      <c r="D3486" t="inlineStr">
        <is>
          <t xml:space="preserve">57f00fdd57974fb5eda39f5073490800dc370a61</t>
        </is>
      </c>
      <c r="E3486" t="inlineStr">
        <is>
          <t xml:space="preserve">Episode 161: Das Ende Der Wolfsrudel-Crew</t>
        </is>
      </c>
      <c r="F3486">
        <v>161</v>
      </c>
      <c r="G3486" t="inlineStr">
        <is>
          <t xml:space="preserve">0:12-0:18</t>
        </is>
      </c>
      <c r="H3486" t="inlineStr">
        <is>
          <t xml:space="preserve">Ignore</t>
        </is>
      </c>
      <c r="I3486" t="inlineStr">
        <is>
          <t xml:space="preserve">Remarks: [Script Error]
Line from script:
"Er dachte, er kÃ¶nnte Aurohra und ihre kleine Truppe den anderen direkt vor der Nase wegschnappen."
Note (if required): Clarity / wording issue. It is unclear what â€œwegschnappenâ€_x009d_ means in this context â€” whether he intends to recruit, capture, control, or otherwise take Aurora and her group away from the others. The intended action should be stated more clearly.</t>
        </is>
      </c>
      <c r="J3486" t="inlineStr">
        <is>
          <t xml:space="preserve">VOA</t>
        </is>
      </c>
      <c r="K3486" t="inlineStr">
        <is>
          <t xml:space="preserve">Script Error</t>
        </is>
      </c>
      <c r="L3486" t="inlineStr">
        <is>
          <t xml:space="preserve">Script error</t>
        </is>
      </c>
      <c r="M3486" t="str">
        <f>IFERROR(IF(VLOOKUP(L3486,'Quantification'!$A:$B,2,FALSE)&amp;""="","Unclassified",VLOOKUP(L3486,'Quantification'!$A:$B,2,FALSE)),"Unclassified")</f>
        <v>Major</v>
      </c>
      <c r="N3486" t="inlineStr">
        <is>
          <t xml:space="preserve">con-khera.mirjam@pocketfm.com</t>
        </is>
      </c>
      <c r="O3486" t="inlineStr">
        <is>
          <t xml:space="preserve">Issues found in raw</t>
        </is>
      </c>
      <c r="P3486" t="str">
        <f>IF(OR(O3486="Issues found in master",O3486="Final master"),"Master",IF(OR(O3486="Ready for Master",O3486="Issues found in raw",O3486="Raw under QC",O3486="Issues resolved in raw"),"Raw","-"))</f>
        <v>Raw</v>
      </c>
      <c r="Q3486" s="13">
        <v>46261.15416666667</v>
      </c>
      <c r="R3486" t="inlineStr">
        <is>
          <t xml:space="preserve">2026-08 (Aug)</t>
        </is>
      </c>
      <c r="S3486">
        <f>IF(M3486="Not an error",0,IF(COUNTIFS($A$2:$A3486,$A3486,$D$2:$D3486,$D3486,$M$2:$M3486,"&lt;&gt;Not an error")=1,1,0))</f>
        <v>0</v>
      </c>
      <c r="T3486">
        <f>IF(M3486&lt;&gt;"Major",0,IF(COUNTIFS($A$2:$A3486,$A3486,$D$2:$D3486,$D3486,$M$2:$M3486,"Major")=1,1,0))</f>
        <v>0</v>
      </c>
      <c r="U3486">
        <f>IF(M3486&lt;&gt;"Minor",0,IF(COUNTIFS($A$2:$A3486,$A3486,$D$2:$D3486,$D3486,$M$2:$M3486,"Minor")=1,1,0))</f>
        <v>0</v>
      </c>
    </row>
    <row r="3487">
      <c r="A3487" t="inlineStr">
        <is>
          <t xml:space="preserve">9a175f97e92a638a5697307799ea3b8b8f419aac</t>
        </is>
      </c>
      <c r="B3487" t="inlineStr">
        <is>
          <t xml:space="preserve">The Miracle Heiress</t>
        </is>
      </c>
      <c r="C3487" t="inlineStr">
        <is>
          <t xml:space="preserve">Die Wundererbin</t>
        </is>
      </c>
      <c r="D3487" t="inlineStr">
        <is>
          <t xml:space="preserve">57f00fdd57974fb5eda39f5073490800dc370a61</t>
        </is>
      </c>
      <c r="E3487" t="inlineStr">
        <is>
          <t xml:space="preserve">Episode 161: Das Ende Der Wolfsrudel-Crew</t>
        </is>
      </c>
      <c r="F3487">
        <v>161</v>
      </c>
      <c r="G3487" t="inlineStr">
        <is>
          <t xml:space="preserve">0:18-0:25</t>
        </is>
      </c>
      <c r="H3487" t="inlineStr">
        <is>
          <t xml:space="preserve">Ignore</t>
        </is>
      </c>
      <c r="I3487" t="inlineStr">
        <is>
          <t xml:space="preserve">Remarks: [Script Error]
Line from script:
"Er fÃ¼hlte sich unbesiegbar, als stÃ¼nde Gott selbst auf seiner Seite, und hatte nicht die Absicht, einen RÃ¼ckzieher zu machen."
Note (if required): Logic / wording issue. It is unclear what he would be â€œbacking outâ€_x009d_ of. He is the seller, and Aurora and Damien are already driving the price up through their bidding, which directly benefits him. Suggested: â€œEr fÃ¼hlte sich unbesiegbar, als stÃ¼nde Gott selbst auf seiner Seite, und genoss es, wie sie sich gegenseitig immer weiter hcohgeboten hatten."</t>
        </is>
      </c>
      <c r="J3487" t="inlineStr">
        <is>
          <t xml:space="preserve">VOA</t>
        </is>
      </c>
      <c r="K3487" t="inlineStr">
        <is>
          <t xml:space="preserve">Script Error</t>
        </is>
      </c>
      <c r="L3487" t="inlineStr">
        <is>
          <t xml:space="preserve">Script error</t>
        </is>
      </c>
      <c r="M3487" t="str">
        <f>IFERROR(IF(VLOOKUP(L3487,'Quantification'!$A:$B,2,FALSE)&amp;""="","Unclassified",VLOOKUP(L3487,'Quantification'!$A:$B,2,FALSE)),"Unclassified")</f>
        <v>Major</v>
      </c>
      <c r="N3487" t="inlineStr">
        <is>
          <t xml:space="preserve">con-khera.mirjam@pocketfm.com</t>
        </is>
      </c>
      <c r="O3487" t="inlineStr">
        <is>
          <t xml:space="preserve">Issues found in raw</t>
        </is>
      </c>
      <c r="P3487" t="str">
        <f>IF(OR(O3487="Issues found in master",O3487="Final master"),"Master",IF(OR(O3487="Ready for Master",O3487="Issues found in raw",O3487="Raw under QC",O3487="Issues resolved in raw"),"Raw","-"))</f>
        <v>Raw</v>
      </c>
      <c r="Q3487" s="13">
        <v>46261.15416666667</v>
      </c>
      <c r="R3487" t="inlineStr">
        <is>
          <t xml:space="preserve">2026-08 (Aug)</t>
        </is>
      </c>
      <c r="S3487">
        <f>IF(M3487="Not an error",0,IF(COUNTIFS($A$2:$A3487,$A3487,$D$2:$D3487,$D3487,$M$2:$M3487,"&lt;&gt;Not an error")=1,1,0))</f>
        <v>0</v>
      </c>
      <c r="T3487">
        <f>IF(M3487&lt;&gt;"Major",0,IF(COUNTIFS($A$2:$A3487,$A3487,$D$2:$D3487,$D3487,$M$2:$M3487,"Major")=1,1,0))</f>
        <v>0</v>
      </c>
      <c r="U3487">
        <f>IF(M3487&lt;&gt;"Minor",0,IF(COUNTIFS($A$2:$A3487,$A3487,$D$2:$D3487,$D3487,$M$2:$M3487,"Minor")=1,1,0))</f>
        <v>0</v>
      </c>
    </row>
    <row r="3488">
      <c r="A3488" t="inlineStr">
        <is>
          <t xml:space="preserve">9a175f97e92a638a5697307799ea3b8b8f419aac</t>
        </is>
      </c>
      <c r="B3488" t="inlineStr">
        <is>
          <t xml:space="preserve">The Miracle Heiress</t>
        </is>
      </c>
      <c r="C3488" t="inlineStr">
        <is>
          <t xml:space="preserve">Die Wundererbin</t>
        </is>
      </c>
      <c r="D3488" t="inlineStr">
        <is>
          <t xml:space="preserve">57f00fdd57974fb5eda39f5073490800dc370a61</t>
        </is>
      </c>
      <c r="E3488" t="inlineStr">
        <is>
          <t xml:space="preserve">Episode 161: Das Ende Der Wolfsrudel-Crew</t>
        </is>
      </c>
      <c r="F3488">
        <v>161</v>
      </c>
      <c r="G3488" t="inlineStr">
        <is>
          <t xml:space="preserve">1:22-1:29</t>
        </is>
      </c>
      <c r="H3488" t="inlineStr">
        <is>
          <t xml:space="preserve">Resolved</t>
        </is>
      </c>
      <c r="I3488" t="inlineStr">
        <is>
          <t xml:space="preserve">Remarks: [Script Error]
Line from script:
"Sie waren in der Eisenschleier-Region, dem Revier der Wolfsrudel-Crew, der gefÃ¤hrlichsten Bande der Gegend."
Note (if required): Localization issue. â€œEisenschleier-Regionâ€_x009d_ should remain localized as â€œIron Veil Region,â€_x009d_ and â€œWolfsrudel-Crewâ€_x009d_ should remain localized as â€œWolf Pack Crew.â€_x009d_</t>
        </is>
      </c>
      <c r="J3488" t="inlineStr">
        <is>
          <t xml:space="preserve">VOA</t>
        </is>
      </c>
      <c r="K3488" t="inlineStr">
        <is>
          <t xml:space="preserve">Script Error</t>
        </is>
      </c>
      <c r="L3488" t="inlineStr">
        <is>
          <t xml:space="preserve">Script error</t>
        </is>
      </c>
      <c r="M3488" t="str">
        <f>IFERROR(IF(VLOOKUP(L3488,'Quantification'!$A:$B,2,FALSE)&amp;""="","Unclassified",VLOOKUP(L3488,'Quantification'!$A:$B,2,FALSE)),"Unclassified")</f>
        <v>Major</v>
      </c>
      <c r="N3488" t="inlineStr">
        <is>
          <t xml:space="preserve">con-khera.mirjam@pocketfm.com</t>
        </is>
      </c>
      <c r="O3488" t="inlineStr">
        <is>
          <t xml:space="preserve">Issues found in raw</t>
        </is>
      </c>
      <c r="P3488" t="str">
        <f>IF(OR(O3488="Issues found in master",O3488="Final master"),"Master",IF(OR(O3488="Ready for Master",O3488="Issues found in raw",O3488="Raw under QC",O3488="Issues resolved in raw"),"Raw","-"))</f>
        <v>Raw</v>
      </c>
      <c r="Q3488" s="13">
        <v>46261.15416666667</v>
      </c>
      <c r="R3488" t="inlineStr">
        <is>
          <t xml:space="preserve">2026-08 (Aug)</t>
        </is>
      </c>
      <c r="S3488">
        <f>IF(M3488="Not an error",0,IF(COUNTIFS($A$2:$A3488,$A3488,$D$2:$D3488,$D3488,$M$2:$M3488,"&lt;&gt;Not an error")=1,1,0))</f>
        <v>0</v>
      </c>
      <c r="T3488">
        <f>IF(M3488&lt;&gt;"Major",0,IF(COUNTIFS($A$2:$A3488,$A3488,$D$2:$D3488,$D3488,$M$2:$M3488,"Major")=1,1,0))</f>
        <v>0</v>
      </c>
      <c r="U3488">
        <f>IF(M3488&lt;&gt;"Minor",0,IF(COUNTIFS($A$2:$A3488,$A3488,$D$2:$D3488,$D3488,$M$2:$M3488,"Minor")=1,1,0))</f>
        <v>0</v>
      </c>
    </row>
    <row r="3489">
      <c r="A3489" t="inlineStr">
        <is>
          <t xml:space="preserve">9a175f97e92a638a5697307799ea3b8b8f419aac</t>
        </is>
      </c>
      <c r="B3489" t="inlineStr">
        <is>
          <t xml:space="preserve">The Miracle Heiress</t>
        </is>
      </c>
      <c r="C3489" t="inlineStr">
        <is>
          <t xml:space="preserve">Die Wundererbin</t>
        </is>
      </c>
      <c r="D3489" t="inlineStr">
        <is>
          <t xml:space="preserve">57f00fdd57974fb5eda39f5073490800dc370a61</t>
        </is>
      </c>
      <c r="E3489" t="inlineStr">
        <is>
          <t xml:space="preserve">Episode 161: Das Ende Der Wolfsrudel-Crew</t>
        </is>
      </c>
      <c r="F3489">
        <v>161</v>
      </c>
      <c r="G3489" t="inlineStr">
        <is>
          <t xml:space="preserve">2:30-2:36</t>
        </is>
      </c>
      <c r="H3489" t="inlineStr">
        <is>
          <t xml:space="preserve">Resolved</t>
        </is>
      </c>
      <c r="I3489" t="inlineStr">
        <is>
          <t xml:space="preserve">Remarks: [Script Error]
Line from script:
"Sie wusste bereits, dass er wegen der Silvanus-Wurzel hier war, um seine Großmutter zu retten."
Note (if required): Major continuity / logic issue. This confirms that Aurora already understands Damien is trying to obtain the Silvanus root to save his grandmother. Given that Aurora wants the same root for the same purpose, her decision to keep bidding against him and drive up the price is illogical and undermines her established intelligence and strategic thinking.</t>
        </is>
      </c>
      <c r="J3489" t="inlineStr">
        <is>
          <t xml:space="preserve">VOA</t>
        </is>
      </c>
      <c r="K3489" t="inlineStr">
        <is>
          <t xml:space="preserve">Script Error</t>
        </is>
      </c>
      <c r="L3489" t="inlineStr">
        <is>
          <t xml:space="preserve">Script error</t>
        </is>
      </c>
      <c r="M3489" t="str">
        <f>IFERROR(IF(VLOOKUP(L3489,'Quantification'!$A:$B,2,FALSE)&amp;""="","Unclassified",VLOOKUP(L3489,'Quantification'!$A:$B,2,FALSE)),"Unclassified")</f>
        <v>Major</v>
      </c>
      <c r="N3489" t="inlineStr">
        <is>
          <t xml:space="preserve">con-khera.mirjam@pocketfm.com</t>
        </is>
      </c>
      <c r="O3489" t="inlineStr">
        <is>
          <t xml:space="preserve">Issues found in raw</t>
        </is>
      </c>
      <c r="P3489" t="str">
        <f>IF(OR(O3489="Issues found in master",O3489="Final master"),"Master",IF(OR(O3489="Ready for Master",O3489="Issues found in raw",O3489="Raw under QC",O3489="Issues resolved in raw"),"Raw","-"))</f>
        <v>Raw</v>
      </c>
      <c r="Q3489" s="13">
        <v>46261.15416666667</v>
      </c>
      <c r="R3489" t="inlineStr">
        <is>
          <t xml:space="preserve">2026-08 (Aug)</t>
        </is>
      </c>
      <c r="S3489">
        <f>IF(M3489="Not an error",0,IF(COUNTIFS($A$2:$A3489,$A3489,$D$2:$D3489,$D3489,$M$2:$M3489,"&lt;&gt;Not an error")=1,1,0))</f>
        <v>0</v>
      </c>
      <c r="T3489">
        <f>IF(M3489&lt;&gt;"Major",0,IF(COUNTIFS($A$2:$A3489,$A3489,$D$2:$D3489,$D3489,$M$2:$M3489,"Major")=1,1,0))</f>
        <v>0</v>
      </c>
      <c r="U3489">
        <f>IF(M3489&lt;&gt;"Minor",0,IF(COUNTIFS($A$2:$A3489,$A3489,$D$2:$D3489,$D3489,$M$2:$M3489,"Minor")=1,1,0))</f>
        <v>0</v>
      </c>
    </row>
    <row r="3490">
      <c r="A3490" t="inlineStr">
        <is>
          <t xml:space="preserve">9a175f97e92a638a5697307799ea3b8b8f419aac</t>
        </is>
      </c>
      <c r="B3490" t="inlineStr">
        <is>
          <t xml:space="preserve">The Miracle Heiress</t>
        </is>
      </c>
      <c r="C3490" t="inlineStr">
        <is>
          <t xml:space="preserve">Die Wundererbin</t>
        </is>
      </c>
      <c r="D3490" t="inlineStr">
        <is>
          <t xml:space="preserve">57f00fdd57974fb5eda39f5073490800dc370a61</t>
        </is>
      </c>
      <c r="E3490" t="inlineStr">
        <is>
          <t xml:space="preserve">Episode 161: Das Ende Der Wolfsrudel-Crew</t>
        </is>
      </c>
      <c r="F3490">
        <v>161</v>
      </c>
      <c r="G3490" t="inlineStr">
        <is>
          <t xml:space="preserve">3:20-3:22</t>
        </is>
      </c>
      <c r="H3490" t="inlineStr">
        <is>
          <t xml:space="preserve">Resolved</t>
        </is>
      </c>
      <c r="I3490" t="inlineStr">
        <is>
          <t xml:space="preserve">Remarks: [Script Error]
Line from script:
"Wir fangen von vorne an."
Note (if required): Logic issue. Derrick is the seller and has already benefited from Aurora and Damien driving the price up. Starting the bidding â€œfrom the beginningâ€_x009d_ would imply resetting the auction and potentially lowering the price, which goes against his own financial interest. Suggested: â€œDann setzen wir die Auktion fort.â€_x009d_</t>
        </is>
      </c>
      <c r="J3490" t="inlineStr">
        <is>
          <t xml:space="preserve">VOA</t>
        </is>
      </c>
      <c r="K3490" t="inlineStr">
        <is>
          <t xml:space="preserve">Script Error</t>
        </is>
      </c>
      <c r="L3490" t="inlineStr">
        <is>
          <t xml:space="preserve">Script error</t>
        </is>
      </c>
      <c r="M3490" t="str">
        <f>IFERROR(IF(VLOOKUP(L3490,'Quantification'!$A:$B,2,FALSE)&amp;""="","Unclassified",VLOOKUP(L3490,'Quantification'!$A:$B,2,FALSE)),"Unclassified")</f>
        <v>Major</v>
      </c>
      <c r="N3490" t="inlineStr">
        <is>
          <t xml:space="preserve">con-khera.mirjam@pocketfm.com</t>
        </is>
      </c>
      <c r="O3490" t="inlineStr">
        <is>
          <t xml:space="preserve">Issues found in raw</t>
        </is>
      </c>
      <c r="P3490" t="str">
        <f>IF(OR(O3490="Issues found in master",O3490="Final master"),"Master",IF(OR(O3490="Ready for Master",O3490="Issues found in raw",O3490="Raw under QC",O3490="Issues resolved in raw"),"Raw","-"))</f>
        <v>Raw</v>
      </c>
      <c r="Q3490" s="13">
        <v>46261.15416666667</v>
      </c>
      <c r="R3490" t="inlineStr">
        <is>
          <t xml:space="preserve">2026-08 (Aug)</t>
        </is>
      </c>
      <c r="S3490">
        <f>IF(M3490="Not an error",0,IF(COUNTIFS($A$2:$A3490,$A3490,$D$2:$D3490,$D3490,$M$2:$M3490,"&lt;&gt;Not an error")=1,1,0))</f>
        <v>0</v>
      </c>
      <c r="T3490">
        <f>IF(M3490&lt;&gt;"Major",0,IF(COUNTIFS($A$2:$A3490,$A3490,$D$2:$D3490,$D3490,$M$2:$M3490,"Major")=1,1,0))</f>
        <v>0</v>
      </c>
      <c r="U3490">
        <f>IF(M3490&lt;&gt;"Minor",0,IF(COUNTIFS($A$2:$A3490,$A3490,$D$2:$D3490,$D3490,$M$2:$M3490,"Minor")=1,1,0))</f>
        <v>0</v>
      </c>
    </row>
    <row r="3491">
      <c r="A3491" t="inlineStr">
        <is>
          <t xml:space="preserve">9a175f97e92a638a5697307799ea3b8b8f419aac</t>
        </is>
      </c>
      <c r="B3491" t="inlineStr">
        <is>
          <t xml:space="preserve">The Miracle Heiress</t>
        </is>
      </c>
      <c r="C3491" t="inlineStr">
        <is>
          <t xml:space="preserve">Die Wundererbin</t>
        </is>
      </c>
      <c r="D3491" t="inlineStr">
        <is>
          <t xml:space="preserve">57f00fdd57974fb5eda39f5073490800dc370a61</t>
        </is>
      </c>
      <c r="E3491" t="inlineStr">
        <is>
          <t xml:space="preserve">Episode 161: Das Ende Der Wolfsrudel-Crew</t>
        </is>
      </c>
      <c r="F3491">
        <v>161</v>
      </c>
      <c r="G3491" t="inlineStr">
        <is>
          <t xml:space="preserve">3:32-3:50</t>
        </is>
      </c>
      <c r="H3491" t="inlineStr">
        <is>
          <t xml:space="preserve">Resolved</t>
        </is>
      </c>
      <c r="I3491" t="inlineStr">
        <is>
          <t xml:space="preserve">Remarks: [Script Error]
Line from script:
"Derrick war fassungslos. Warum sollten sie ein Gebot von vierhundert Millionen Dollar verwerfen, nur um wieder von vorne anzufangen? Sein Plan war gewesen, dass Aurohra das Bieten mit drei Millionen beginnen und DÃ¤mien den Preis in die HÃ¶he treiben wÃ¼rde."
Note (if required): Major continuity / logic issue. Derrick himself has just declared the 400-million-dollar bid void and ordered the auction to restart. It therefore makes no sense for him to be shocked moments later and wonder why â€œtheyâ€_x009d_ would discard the bid and start over. The contradiction is even stronger because the narration states that his own plan was for Aurora to start bidding at three million, which is exactly what is now happening.</t>
        </is>
      </c>
      <c r="J3491" t="inlineStr">
        <is>
          <t xml:space="preserve">VOA</t>
        </is>
      </c>
      <c r="K3491" t="inlineStr">
        <is>
          <t xml:space="preserve">Script Error</t>
        </is>
      </c>
      <c r="L3491" t="inlineStr">
        <is>
          <t xml:space="preserve">Script error</t>
        </is>
      </c>
      <c r="M3491" t="str">
        <f>IFERROR(IF(VLOOKUP(L3491,'Quantification'!$A:$B,2,FALSE)&amp;""="","Unclassified",VLOOKUP(L3491,'Quantification'!$A:$B,2,FALSE)),"Unclassified")</f>
        <v>Major</v>
      </c>
      <c r="N3491" t="inlineStr">
        <is>
          <t xml:space="preserve">con-khera.mirjam@pocketfm.com</t>
        </is>
      </c>
      <c r="O3491" t="inlineStr">
        <is>
          <t xml:space="preserve">Issues found in raw</t>
        </is>
      </c>
      <c r="P3491" t="str">
        <f>IF(OR(O3491="Issues found in master",O3491="Final master"),"Master",IF(OR(O3491="Ready for Master",O3491="Issues found in raw",O3491="Raw under QC",O3491="Issues resolved in raw"),"Raw","-"))</f>
        <v>Raw</v>
      </c>
      <c r="Q3491" s="13">
        <v>46261.15416666667</v>
      </c>
      <c r="R3491" t="inlineStr">
        <is>
          <t xml:space="preserve">2026-08 (Aug)</t>
        </is>
      </c>
      <c r="S3491">
        <f>IF(M3491="Not an error",0,IF(COUNTIFS($A$2:$A3491,$A3491,$D$2:$D3491,$D3491,$M$2:$M3491,"&lt;&gt;Not an error")=1,1,0))</f>
        <v>0</v>
      </c>
      <c r="T3491">
        <f>IF(M3491&lt;&gt;"Major",0,IF(COUNTIFS($A$2:$A3491,$A3491,$D$2:$D3491,$D3491,$M$2:$M3491,"Major")=1,1,0))</f>
        <v>0</v>
      </c>
      <c r="U3491">
        <f>IF(M3491&lt;&gt;"Minor",0,IF(COUNTIFS($A$2:$A3491,$A3491,$D$2:$D3491,$D3491,$M$2:$M3491,"Minor")=1,1,0))</f>
        <v>0</v>
      </c>
    </row>
    <row r="3492">
      <c r="A3492" t="inlineStr">
        <is>
          <t xml:space="preserve">9a175f97e92a638a5697307799ea3b8b8f419aac</t>
        </is>
      </c>
      <c r="B3492" t="inlineStr">
        <is>
          <t xml:space="preserve">The Miracle Heiress</t>
        </is>
      </c>
      <c r="C3492" t="inlineStr">
        <is>
          <t xml:space="preserve">Die Wundererbin</t>
        </is>
      </c>
      <c r="D3492" t="inlineStr">
        <is>
          <t xml:space="preserve">57f00fdd57974fb5eda39f5073490800dc370a61</t>
        </is>
      </c>
      <c r="E3492" t="inlineStr">
        <is>
          <t xml:space="preserve">Episode 161: Das Ende Der Wolfsrudel-Crew</t>
        </is>
      </c>
      <c r="F3492">
        <v>161</v>
      </c>
      <c r="G3492" t="inlineStr">
        <is>
          <t xml:space="preserve">4:44-4:53</t>
        </is>
      </c>
      <c r="H3492" t="inlineStr">
        <is>
          <t xml:space="preserve">Resolved</t>
        </is>
      </c>
      <c r="I3492" t="inlineStr">
        <is>
          <t xml:space="preserve">Remarks: [Script Error]
Line from script:
"â€žAls AnfÃ¼hrer der Wolfsrudel-Crew hÃ¤tte ich gedacht, du hÃ¤ttest genug Ehre im Leib, um zu deinem Wort zu stehenâ€œ, sagte Aurohra kÃ¼hl."
Note (if required): Localization issue. â€œWolfsrudel-Crewâ€_x009d_ should remain localized in English as â€œWolf Pack Crew.â€_x009d_</t>
        </is>
      </c>
      <c r="J3492" t="inlineStr">
        <is>
          <t xml:space="preserve">VOA</t>
        </is>
      </c>
      <c r="K3492" t="inlineStr">
        <is>
          <t xml:space="preserve">Script Error</t>
        </is>
      </c>
      <c r="L3492" t="inlineStr">
        <is>
          <t xml:space="preserve">Script error</t>
        </is>
      </c>
      <c r="M3492" t="str">
        <f>IFERROR(IF(VLOOKUP(L3492,'Quantification'!$A:$B,2,FALSE)&amp;""="","Unclassified",VLOOKUP(L3492,'Quantification'!$A:$B,2,FALSE)),"Unclassified")</f>
        <v>Major</v>
      </c>
      <c r="N3492" t="inlineStr">
        <is>
          <t xml:space="preserve">con-khera.mirjam@pocketfm.com</t>
        </is>
      </c>
      <c r="O3492" t="inlineStr">
        <is>
          <t xml:space="preserve">Issues found in raw</t>
        </is>
      </c>
      <c r="P3492" t="str">
        <f>IF(OR(O3492="Issues found in master",O3492="Final master"),"Master",IF(OR(O3492="Ready for Master",O3492="Issues found in raw",O3492="Raw under QC",O3492="Issues resolved in raw"),"Raw","-"))</f>
        <v>Raw</v>
      </c>
      <c r="Q3492" s="13">
        <v>46261.15416666667</v>
      </c>
      <c r="R3492" t="inlineStr">
        <is>
          <t xml:space="preserve">2026-08 (Aug)</t>
        </is>
      </c>
      <c r="S3492">
        <f>IF(M3492="Not an error",0,IF(COUNTIFS($A$2:$A3492,$A3492,$D$2:$D3492,$D3492,$M$2:$M3492,"&lt;&gt;Not an error")=1,1,0))</f>
        <v>0</v>
      </c>
      <c r="T3492">
        <f>IF(M3492&lt;&gt;"Major",0,IF(COUNTIFS($A$2:$A3492,$A3492,$D$2:$D3492,$D3492,$M$2:$M3492,"Major")=1,1,0))</f>
        <v>0</v>
      </c>
      <c r="U3492">
        <f>IF(M3492&lt;&gt;"Minor",0,IF(COUNTIFS($A$2:$A3492,$A3492,$D$2:$D3492,$D3492,$M$2:$M3492,"Minor")=1,1,0))</f>
        <v>0</v>
      </c>
    </row>
    <row r="3493">
      <c r="A3493" t="inlineStr">
        <is>
          <t xml:space="preserve">9a175f97e92a638a5697307799ea3b8b8f419aac</t>
        </is>
      </c>
      <c r="B3493" t="inlineStr">
        <is>
          <t xml:space="preserve">The Miracle Heiress</t>
        </is>
      </c>
      <c r="C3493" t="inlineStr">
        <is>
          <t xml:space="preserve">Die Wundererbin</t>
        </is>
      </c>
      <c r="D3493" t="inlineStr">
        <is>
          <t xml:space="preserve">57f00fdd57974fb5eda39f5073490800dc370a61</t>
        </is>
      </c>
      <c r="E3493" t="inlineStr">
        <is>
          <t xml:space="preserve">Episode 161: Das Ende Der Wolfsrudel-Crew</t>
        </is>
      </c>
      <c r="F3493">
        <v>161</v>
      </c>
      <c r="G3493" t="inlineStr">
        <is>
          <t xml:space="preserve">5:07-5:11</t>
        </is>
      </c>
      <c r="H3493" t="inlineStr">
        <is>
          <t xml:space="preserve">Resolved</t>
        </is>
      </c>
      <c r="I3493" t="inlineStr">
        <is>
          <t xml:space="preserve">Remarks: [Script Error]
Line from script:
"Die Hawthorne-Gruppe und The Crimson Crew arbeiten zusammen?"
Note (if required): Continuity / localization issue. â€œHawthorne-Gruppeâ€_x009d_ should remain localized as â€œHawthorne Group.â€_x009d_ More importantly, Aurora already knows Damien Hawthorne is involved and is seeking the Silvanus root for his grandmother, so treating the Hawthorne Group as an unknown opposing faction remains inconsistent with what she knows.</t>
        </is>
      </c>
      <c r="J3493" t="inlineStr">
        <is>
          <t xml:space="preserve">VOA</t>
        </is>
      </c>
      <c r="K3493" t="inlineStr">
        <is>
          <t xml:space="preserve">Script Error</t>
        </is>
      </c>
      <c r="L3493" t="inlineStr">
        <is>
          <t xml:space="preserve">Script error</t>
        </is>
      </c>
      <c r="M3493" t="str">
        <f>IFERROR(IF(VLOOKUP(L3493,'Quantification'!$A:$B,2,FALSE)&amp;""="","Unclassified",VLOOKUP(L3493,'Quantification'!$A:$B,2,FALSE)),"Unclassified")</f>
        <v>Major</v>
      </c>
      <c r="N3493" t="inlineStr">
        <is>
          <t xml:space="preserve">con-khera.mirjam@pocketfm.com</t>
        </is>
      </c>
      <c r="O3493" t="inlineStr">
        <is>
          <t xml:space="preserve">Issues found in raw</t>
        </is>
      </c>
      <c r="P3493" t="str">
        <f>IF(OR(O3493="Issues found in master",O3493="Final master"),"Master",IF(OR(O3493="Ready for Master",O3493="Issues found in raw",O3493="Raw under QC",O3493="Issues resolved in raw"),"Raw","-"))</f>
        <v>Raw</v>
      </c>
      <c r="Q3493" s="13">
        <v>46261.15416666667</v>
      </c>
      <c r="R3493" t="inlineStr">
        <is>
          <t xml:space="preserve">2026-08 (Aug)</t>
        </is>
      </c>
      <c r="S3493">
        <f>IF(M3493="Not an error",0,IF(COUNTIFS($A$2:$A3493,$A3493,$D$2:$D3493,$D3493,$M$2:$M3493,"&lt;&gt;Not an error")=1,1,0))</f>
        <v>0</v>
      </c>
      <c r="T3493">
        <f>IF(M3493&lt;&gt;"Major",0,IF(COUNTIFS($A$2:$A3493,$A3493,$D$2:$D3493,$D3493,$M$2:$M3493,"Major")=1,1,0))</f>
        <v>0</v>
      </c>
      <c r="U3493">
        <f>IF(M3493&lt;&gt;"Minor",0,IF(COUNTIFS($A$2:$A3493,$A3493,$D$2:$D3493,$D3493,$M$2:$M3493,"Minor")=1,1,0))</f>
        <v>0</v>
      </c>
    </row>
    <row r="3494">
      <c r="A3494" t="inlineStr">
        <is>
          <t xml:space="preserve">9a175f97e92a638a5697307799ea3b8b8f419aac</t>
        </is>
      </c>
      <c r="B3494" t="inlineStr">
        <is>
          <t xml:space="preserve">The Miracle Heiress</t>
        </is>
      </c>
      <c r="C3494" t="inlineStr">
        <is>
          <t xml:space="preserve">Die Wundererbin</t>
        </is>
      </c>
      <c r="D3494" t="inlineStr">
        <is>
          <t xml:space="preserve">57f00fdd57974fb5eda39f5073490800dc370a61</t>
        </is>
      </c>
      <c r="E3494" t="inlineStr">
        <is>
          <t xml:space="preserve">Episode 161: Das Ende Der Wolfsrudel-Crew</t>
        </is>
      </c>
      <c r="F3494">
        <v>161</v>
      </c>
      <c r="G3494" t="inlineStr">
        <is>
          <t xml:space="preserve">5:22-5:26</t>
        </is>
      </c>
      <c r="H3494" t="inlineStr">
        <is>
          <t xml:space="preserve">Resolved</t>
        </is>
      </c>
      <c r="I3494" t="inlineStr">
        <is>
          <t xml:space="preserve">Remarks: [Script Error]
Line from script:
"Genau in diesem Moment beugte sich einer seiner MÃ¤nner vor und zischte leise:"
Note (if required): Clarity issue. â€œEiner seiner MÃ¤nnerâ€_x009d_ is ambiguous here. It should be specified that this is one of Derrickâ€™s men. Suggested: â€œGenau in diesem Moment beugte sich einer von Derricks MÃ¤nnern vor und zischte leise:â€_x009d_</t>
        </is>
      </c>
      <c r="J3494" t="inlineStr">
        <is>
          <t xml:space="preserve">VOA</t>
        </is>
      </c>
      <c r="K3494" t="inlineStr">
        <is>
          <t xml:space="preserve">Script Error</t>
        </is>
      </c>
      <c r="L3494" t="inlineStr">
        <is>
          <t xml:space="preserve">Script error</t>
        </is>
      </c>
      <c r="M3494" t="str">
        <f>IFERROR(IF(VLOOKUP(L3494,'Quantification'!$A:$B,2,FALSE)&amp;""="","Unclassified",VLOOKUP(L3494,'Quantification'!$A:$B,2,FALSE)),"Unclassified")</f>
        <v>Major</v>
      </c>
      <c r="N3494" t="inlineStr">
        <is>
          <t xml:space="preserve">con-khera.mirjam@pocketfm.com</t>
        </is>
      </c>
      <c r="O3494" t="inlineStr">
        <is>
          <t xml:space="preserve">Issues found in raw</t>
        </is>
      </c>
      <c r="P3494" t="str">
        <f>IF(OR(O3494="Issues found in master",O3494="Final master"),"Master",IF(OR(O3494="Ready for Master",O3494="Issues found in raw",O3494="Raw under QC",O3494="Issues resolved in raw"),"Raw","-"))</f>
        <v>Raw</v>
      </c>
      <c r="Q3494" s="13">
        <v>46261.15416666667</v>
      </c>
      <c r="R3494" t="inlineStr">
        <is>
          <t xml:space="preserve">2026-08 (Aug)</t>
        </is>
      </c>
      <c r="S3494">
        <f>IF(M3494="Not an error",0,IF(COUNTIFS($A$2:$A3494,$A3494,$D$2:$D3494,$D3494,$M$2:$M3494,"&lt;&gt;Not an error")=1,1,0))</f>
        <v>0</v>
      </c>
      <c r="T3494">
        <f>IF(M3494&lt;&gt;"Major",0,IF(COUNTIFS($A$2:$A3494,$A3494,$D$2:$D3494,$D3494,$M$2:$M3494,"Major")=1,1,0))</f>
        <v>0</v>
      </c>
      <c r="U3494">
        <f>IF(M3494&lt;&gt;"Minor",0,IF(COUNTIFS($A$2:$A3494,$A3494,$D$2:$D3494,$D3494,$M$2:$M3494,"Minor")=1,1,0))</f>
        <v>0</v>
      </c>
    </row>
    <row r="3495">
      <c r="A3495" t="inlineStr">
        <is>
          <t xml:space="preserve">9a175f97e92a638a5697307799ea3b8b8f419aac</t>
        </is>
      </c>
      <c r="B3495" t="inlineStr">
        <is>
          <t xml:space="preserve">The Miracle Heiress</t>
        </is>
      </c>
      <c r="C3495" t="inlineStr">
        <is>
          <t xml:space="preserve">Die Wundererbin</t>
        </is>
      </c>
      <c r="D3495" t="inlineStr">
        <is>
          <t xml:space="preserve">57f00fdd57974fb5eda39f5073490800dc370a61</t>
        </is>
      </c>
      <c r="E3495" t="inlineStr">
        <is>
          <t xml:space="preserve">Episode 161: Das Ende Der Wolfsrudel-Crew</t>
        </is>
      </c>
      <c r="F3495">
        <v>161</v>
      </c>
      <c r="G3495" t="inlineStr">
        <is>
          <t xml:space="preserve">5:26-5:30</t>
        </is>
      </c>
      <c r="H3495" t="inlineStr">
        <is>
          <t xml:space="preserve">Resolved</t>
        </is>
      </c>
      <c r="I3495" t="inlineStr">
        <is>
          <t xml:space="preserve">Remarks: [Script Error]
Line from script:
"â€žChef, die Hawthorne-Gruppe hat uns umzingelt.â€œ"
Note (if required): Continuity / logic issue. The opposing group should not be called â€œHawthorne Group,â€_x009d_ as this makes the connection to Damien Hawthorne obvious and undermines the entire conflict around Aurora not realizing who she is dealing with. The group should be renamed.</t>
        </is>
      </c>
      <c r="J3495" t="inlineStr">
        <is>
          <t xml:space="preserve">VOA</t>
        </is>
      </c>
      <c r="K3495" t="inlineStr">
        <is>
          <t xml:space="preserve">Script Error</t>
        </is>
      </c>
      <c r="L3495" t="inlineStr">
        <is>
          <t xml:space="preserve">Script error</t>
        </is>
      </c>
      <c r="M3495" t="str">
        <f>IFERROR(IF(VLOOKUP(L3495,'Quantification'!$A:$B,2,FALSE)&amp;""="","Unclassified",VLOOKUP(L3495,'Quantification'!$A:$B,2,FALSE)),"Unclassified")</f>
        <v>Major</v>
      </c>
      <c r="N3495" t="inlineStr">
        <is>
          <t xml:space="preserve">con-khera.mirjam@pocketfm.com</t>
        </is>
      </c>
      <c r="O3495" t="inlineStr">
        <is>
          <t xml:space="preserve">Issues found in raw</t>
        </is>
      </c>
      <c r="P3495" t="str">
        <f>IF(OR(O3495="Issues found in master",O3495="Final master"),"Master",IF(OR(O3495="Ready for Master",O3495="Issues found in raw",O3495="Raw under QC",O3495="Issues resolved in raw"),"Raw","-"))</f>
        <v>Raw</v>
      </c>
      <c r="Q3495" s="13">
        <v>46261.15416666667</v>
      </c>
      <c r="R3495" t="inlineStr">
        <is>
          <t xml:space="preserve">2026-08 (Aug)</t>
        </is>
      </c>
      <c r="S3495">
        <f>IF(M3495="Not an error",0,IF(COUNTIFS($A$2:$A3495,$A3495,$D$2:$D3495,$D3495,$M$2:$M3495,"&lt;&gt;Not an error")=1,1,0))</f>
        <v>0</v>
      </c>
      <c r="T3495">
        <f>IF(M3495&lt;&gt;"Major",0,IF(COUNTIFS($A$2:$A3495,$A3495,$D$2:$D3495,$D3495,$M$2:$M3495,"Major")=1,1,0))</f>
        <v>0</v>
      </c>
      <c r="U3495">
        <f>IF(M3495&lt;&gt;"Minor",0,IF(COUNTIFS($A$2:$A3495,$A3495,$D$2:$D3495,$D3495,$M$2:$M3495,"Minor")=1,1,0))</f>
        <v>0</v>
      </c>
    </row>
    <row r="3496">
      <c r="A3496" t="inlineStr">
        <is>
          <t xml:space="preserve">9a175f97e92a638a5697307799ea3b8b8f419aac</t>
        </is>
      </c>
      <c r="B3496" t="inlineStr">
        <is>
          <t xml:space="preserve">The Miracle Heiress</t>
        </is>
      </c>
      <c r="C3496" t="inlineStr">
        <is>
          <t xml:space="preserve">Die Wundererbin</t>
        </is>
      </c>
      <c r="D3496" t="inlineStr">
        <is>
          <t xml:space="preserve">57f00fdd57974fb5eda39f5073490800dc370a61</t>
        </is>
      </c>
      <c r="E3496" t="inlineStr">
        <is>
          <t xml:space="preserve">Episode 161: Das Ende Der Wolfsrudel-Crew</t>
        </is>
      </c>
      <c r="F3496">
        <v>161</v>
      </c>
      <c r="G3496" t="inlineStr">
        <is>
          <t xml:space="preserve">5:33-5:36</t>
        </is>
      </c>
      <c r="H3496" t="inlineStr">
        <is>
          <t xml:space="preserve">Resolved</t>
        </is>
      </c>
      <c r="I3496" t="inlineStr">
        <is>
          <t xml:space="preserve">Remarks: [Script Error]
Line from script:
"Derrick wusste, welche Macht die Hawthorne-Gruppe besaÃŸ."
Note (if required): Continuity / logic issue. The opposing group should not be called â€œHawthorne Group,â€_x009d_ as the name makes the connection to Damien Hawthorne obvious and undermines the established conflict. The group should be renamed.</t>
        </is>
      </c>
      <c r="J3496" t="inlineStr">
        <is>
          <t xml:space="preserve">VOA</t>
        </is>
      </c>
      <c r="K3496" t="inlineStr">
        <is>
          <t xml:space="preserve">Script Error</t>
        </is>
      </c>
      <c r="L3496" t="inlineStr">
        <is>
          <t xml:space="preserve">Script error</t>
        </is>
      </c>
      <c r="M3496" t="str">
        <f>IFERROR(IF(VLOOKUP(L3496,'Quantification'!$A:$B,2,FALSE)&amp;""="","Unclassified",VLOOKUP(L3496,'Quantification'!$A:$B,2,FALSE)),"Unclassified")</f>
        <v>Major</v>
      </c>
      <c r="N3496" t="inlineStr">
        <is>
          <t xml:space="preserve">con-khera.mirjam@pocketfm.com</t>
        </is>
      </c>
      <c r="O3496" t="inlineStr">
        <is>
          <t xml:space="preserve">Issues found in raw</t>
        </is>
      </c>
      <c r="P3496" t="str">
        <f>IF(OR(O3496="Issues found in master",O3496="Final master"),"Master",IF(OR(O3496="Ready for Master",O3496="Issues found in raw",O3496="Raw under QC",O3496="Issues resolved in raw"),"Raw","-"))</f>
        <v>Raw</v>
      </c>
      <c r="Q3496" s="13">
        <v>46261.15416666667</v>
      </c>
      <c r="R3496" t="inlineStr">
        <is>
          <t xml:space="preserve">2026-08 (Aug)</t>
        </is>
      </c>
      <c r="S3496">
        <f>IF(M3496="Not an error",0,IF(COUNTIFS($A$2:$A3496,$A3496,$D$2:$D3496,$D3496,$M$2:$M3496,"&lt;&gt;Not an error")=1,1,0))</f>
        <v>0</v>
      </c>
      <c r="T3496">
        <f>IF(M3496&lt;&gt;"Major",0,IF(COUNTIFS($A$2:$A3496,$A3496,$D$2:$D3496,$D3496,$M$2:$M3496,"Major")=1,1,0))</f>
        <v>0</v>
      </c>
      <c r="U3496">
        <f>IF(M3496&lt;&gt;"Minor",0,IF(COUNTIFS($A$2:$A3496,$A3496,$D$2:$D3496,$D3496,$M$2:$M3496,"Minor")=1,1,0))</f>
        <v>0</v>
      </c>
    </row>
    <row r="3497">
      <c r="A3497" t="inlineStr">
        <is>
          <t xml:space="preserve">9a175f97e92a638a5697307799ea3b8b8f419aac</t>
        </is>
      </c>
      <c r="B3497" t="inlineStr">
        <is>
          <t xml:space="preserve">The Miracle Heiress</t>
        </is>
      </c>
      <c r="C3497" t="inlineStr">
        <is>
          <t xml:space="preserve">Die Wundererbin</t>
        </is>
      </c>
      <c r="D3497" t="inlineStr">
        <is>
          <t xml:space="preserve">57f00fdd57974fb5eda39f5073490800dc370a61</t>
        </is>
      </c>
      <c r="E3497" t="inlineStr">
        <is>
          <t xml:space="preserve">Episode 161: Das Ende Der Wolfsrudel-Crew</t>
        </is>
      </c>
      <c r="F3497">
        <v>161</v>
      </c>
      <c r="G3497" t="inlineStr">
        <is>
          <t xml:space="preserve">6:22-6:28</t>
        </is>
      </c>
      <c r="H3497" t="inlineStr">
        <is>
          <t xml:space="preserve">Resolved</t>
        </is>
      </c>
      <c r="I3497" t="inlineStr">
        <is>
          <t xml:space="preserve">Remarks: [Script Error]
Line from script:
"Kaum hatte DÃ¤mien die Worte ausgesprochen, stÃ¼rmte einer der MÃ¤nner der Wolfsrudel-Crew panisch herein."
Note (if required): Localization issue. â€œWolfsrudel-Crewâ€_x009d_ should remain localized in English as â€œWolf Pack Crew.â€_x009d_</t>
        </is>
      </c>
      <c r="J3497" t="inlineStr">
        <is>
          <t xml:space="preserve">VOA</t>
        </is>
      </c>
      <c r="K3497" t="inlineStr">
        <is>
          <t xml:space="preserve">Script Error</t>
        </is>
      </c>
      <c r="L3497" t="inlineStr">
        <is>
          <t xml:space="preserve">Script error</t>
        </is>
      </c>
      <c r="M3497" t="str">
        <f>IFERROR(IF(VLOOKUP(L3497,'Quantification'!$A:$B,2,FALSE)&amp;""="","Unclassified",VLOOKUP(L3497,'Quantification'!$A:$B,2,FALSE)),"Unclassified")</f>
        <v>Major</v>
      </c>
      <c r="N3497" t="inlineStr">
        <is>
          <t xml:space="preserve">con-khera.mirjam@pocketfm.com</t>
        </is>
      </c>
      <c r="O3497" t="inlineStr">
        <is>
          <t xml:space="preserve">Issues found in raw</t>
        </is>
      </c>
      <c r="P3497" t="str">
        <f>IF(OR(O3497="Issues found in master",O3497="Final master"),"Master",IF(OR(O3497="Ready for Master",O3497="Issues found in raw",O3497="Raw under QC",O3497="Issues resolved in raw"),"Raw","-"))</f>
        <v>Raw</v>
      </c>
      <c r="Q3497" s="13">
        <v>46261.15416666667</v>
      </c>
      <c r="R3497" t="inlineStr">
        <is>
          <t xml:space="preserve">2026-08 (Aug)</t>
        </is>
      </c>
      <c r="S3497">
        <f>IF(M3497="Not an error",0,IF(COUNTIFS($A$2:$A3497,$A3497,$D$2:$D3497,$D3497,$M$2:$M3497,"&lt;&gt;Not an error")=1,1,0))</f>
        <v>0</v>
      </c>
      <c r="T3497">
        <f>IF(M3497&lt;&gt;"Major",0,IF(COUNTIFS($A$2:$A3497,$A3497,$D$2:$D3497,$D3497,$M$2:$M3497,"Major")=1,1,0))</f>
        <v>0</v>
      </c>
      <c r="U3497">
        <f>IF(M3497&lt;&gt;"Minor",0,IF(COUNTIFS($A$2:$A3497,$A3497,$D$2:$D3497,$D3497,$M$2:$M3497,"Minor")=1,1,0))</f>
        <v>0</v>
      </c>
    </row>
    <row r="3498">
      <c r="A3498" t="inlineStr">
        <is>
          <t xml:space="preserve">9a175f97e92a638a5697307799ea3b8b8f419aac</t>
        </is>
      </c>
      <c r="B3498" t="inlineStr">
        <is>
          <t xml:space="preserve">The Miracle Heiress</t>
        </is>
      </c>
      <c r="C3498" t="inlineStr">
        <is>
          <t xml:space="preserve">Die Wundererbin</t>
        </is>
      </c>
      <c r="D3498" t="inlineStr">
        <is>
          <t xml:space="preserve">57f00fdd57974fb5eda39f5073490800dc370a61</t>
        </is>
      </c>
      <c r="E3498" t="inlineStr">
        <is>
          <t xml:space="preserve">Episode 161: Das Ende Der Wolfsrudel-Crew</t>
        </is>
      </c>
      <c r="F3498">
        <v>161</v>
      </c>
      <c r="G3498" t="inlineStr">
        <is>
          <t xml:space="preserve">6:28-6:32</t>
        </is>
      </c>
      <c r="H3498" t="inlineStr">
        <is>
          <t xml:space="preserve">Resolved</t>
        </is>
      </c>
      <c r="I3498" t="inlineStr">
        <is>
          <t xml:space="preserve">Remarks: [Script Error]
Line from script:
"â€žChef, schlechte Nachrichten! Die MÃ¤nner der Hawthorne-Gruppe sind im GebÃ¤ude!â€œ"
Note (if required): Continuity / logic issue. The opposing group should not be called â€œHawthorne Group,â€_x009d_ as this makes the connection to Damien Hawthorne obvious and undermines the established conflict. The group should be renamed.</t>
        </is>
      </c>
      <c r="J3498" t="inlineStr">
        <is>
          <t xml:space="preserve">VOA</t>
        </is>
      </c>
      <c r="K3498" t="inlineStr">
        <is>
          <t xml:space="preserve">Script Error</t>
        </is>
      </c>
      <c r="L3498" t="inlineStr">
        <is>
          <t xml:space="preserve">Script error</t>
        </is>
      </c>
      <c r="M3498" t="str">
        <f>IFERROR(IF(VLOOKUP(L3498,'Quantification'!$A:$B,2,FALSE)&amp;""="","Unclassified",VLOOKUP(L3498,'Quantification'!$A:$B,2,FALSE)),"Unclassified")</f>
        <v>Major</v>
      </c>
      <c r="N3498" t="inlineStr">
        <is>
          <t xml:space="preserve">con-khera.mirjam@pocketfm.com</t>
        </is>
      </c>
      <c r="O3498" t="inlineStr">
        <is>
          <t xml:space="preserve">Issues found in raw</t>
        </is>
      </c>
      <c r="P3498" t="str">
        <f>IF(OR(O3498="Issues found in master",O3498="Final master"),"Master",IF(OR(O3498="Ready for Master",O3498="Issues found in raw",O3498="Raw under QC",O3498="Issues resolved in raw"),"Raw","-"))</f>
        <v>Raw</v>
      </c>
      <c r="Q3498" s="13">
        <v>46261.15416666667</v>
      </c>
      <c r="R3498" t="inlineStr">
        <is>
          <t xml:space="preserve">2026-08 (Aug)</t>
        </is>
      </c>
      <c r="S3498">
        <f>IF(M3498="Not an error",0,IF(COUNTIFS($A$2:$A3498,$A3498,$D$2:$D3498,$D3498,$M$2:$M3498,"&lt;&gt;Not an error")=1,1,0))</f>
        <v>0</v>
      </c>
      <c r="T3498">
        <f>IF(M3498&lt;&gt;"Major",0,IF(COUNTIFS($A$2:$A3498,$A3498,$D$2:$D3498,$D3498,$M$2:$M3498,"Major")=1,1,0))</f>
        <v>0</v>
      </c>
      <c r="U3498">
        <f>IF(M3498&lt;&gt;"Minor",0,IF(COUNTIFS($A$2:$A3498,$A3498,$D$2:$D3498,$D3498,$M$2:$M3498,"Minor")=1,1,0))</f>
        <v>0</v>
      </c>
    </row>
    <row r="3499">
      <c r="A3499" t="inlineStr">
        <is>
          <t xml:space="preserve">9a175f97e92a638a5697307799ea3b8b8f419aac</t>
        </is>
      </c>
      <c r="B3499" t="inlineStr">
        <is>
          <t xml:space="preserve">The Miracle Heiress</t>
        </is>
      </c>
      <c r="C3499" t="inlineStr">
        <is>
          <t xml:space="preserve">Die Wundererbin</t>
        </is>
      </c>
      <c r="D3499" t="inlineStr">
        <is>
          <t xml:space="preserve">5b0893a12a205b3751caa75dc76411c678aae256</t>
        </is>
      </c>
      <c r="E3499" t="inlineStr">
        <is>
          <t xml:space="preserve">Episode 162: Versteckte Kraft</t>
        </is>
      </c>
      <c r="F3499">
        <v>162</v>
      </c>
      <c r="G3499" t="inlineStr">
        <is>
          <t xml:space="preserve">0:12-0:21</t>
        </is>
      </c>
      <c r="H3499" t="inlineStr">
        <is>
          <t xml:space="preserve">Resolved</t>
        </is>
      </c>
      <c r="I3499" t="inlineStr">
        <is>
          <t xml:space="preserve">Remarks: [Script Error]
Line from script:
"Die Nachricht schlug in der Eisenschleierregion wie eine Schockwelle ein: Die Hawthornegruppe griff die Wolfsrudelcrew an."
Note (if required): Localization / naming issue. All three names need to be adjusted: â€œEisenschleierregionâ€_x009d_ should remain â€œIron Veil Region,â€_x009d_ â€œHawthornegruppeâ€_x009d_ should be replaced with the renamed opposing group, and â€œWolfsrudelcrewâ€_x009d_ should remain â€œWolf Pack Crew.â€_x009d_</t>
        </is>
      </c>
      <c r="J3499" t="inlineStr">
        <is>
          <t xml:space="preserve">VOA</t>
        </is>
      </c>
      <c r="K3499" t="inlineStr">
        <is>
          <t xml:space="preserve">Script Error</t>
        </is>
      </c>
      <c r="L3499" t="inlineStr">
        <is>
          <t xml:space="preserve">Script error</t>
        </is>
      </c>
      <c r="M3499" t="str">
        <f>IFERROR(IF(VLOOKUP(L3499,'Quantification'!$A:$B,2,FALSE)&amp;""="","Unclassified",VLOOKUP(L3499,'Quantification'!$A:$B,2,FALSE)),"Unclassified")</f>
        <v>Major</v>
      </c>
      <c r="N3499" t="inlineStr">
        <is>
          <t xml:space="preserve">con-khera.mirjam@pocketfm.com</t>
        </is>
      </c>
      <c r="O3499" t="inlineStr">
        <is>
          <t xml:space="preserve">Raw under QC</t>
        </is>
      </c>
      <c r="P3499" t="str">
        <f>IF(OR(O3499="Issues found in master",O3499="Final master"),"Master",IF(OR(O3499="Ready for Master",O3499="Issues found in raw",O3499="Raw under QC",O3499="Issues resolved in raw"),"Raw","-"))</f>
        <v>Raw</v>
      </c>
      <c r="Q3499" s="13">
        <v>46261.15416666667</v>
      </c>
      <c r="R3499" t="inlineStr">
        <is>
          <t xml:space="preserve">2026-08 (Aug)</t>
        </is>
      </c>
      <c r="S3499">
        <f>IF(M3499="Not an error",0,IF(COUNTIFS($A$2:$A3499,$A3499,$D$2:$D3499,$D3499,$M$2:$M3499,"&lt;&gt;Not an error")=1,1,0))</f>
        <v>1</v>
      </c>
      <c r="T3499">
        <f>IF(M3499&lt;&gt;"Major",0,IF(COUNTIFS($A$2:$A3499,$A3499,$D$2:$D3499,$D3499,$M$2:$M3499,"Major")=1,1,0))</f>
        <v>1</v>
      </c>
      <c r="U3499">
        <f>IF(M3499&lt;&gt;"Minor",0,IF(COUNTIFS($A$2:$A3499,$A3499,$D$2:$D3499,$D3499,$M$2:$M3499,"Minor")=1,1,0))</f>
        <v>0</v>
      </c>
    </row>
    <row r="3500">
      <c r="A3500" t="inlineStr">
        <is>
          <t xml:space="preserve">9a175f97e92a638a5697307799ea3b8b8f419aac</t>
        </is>
      </c>
      <c r="B3500" t="inlineStr">
        <is>
          <t xml:space="preserve">The Miracle Heiress</t>
        </is>
      </c>
      <c r="C3500" t="inlineStr">
        <is>
          <t xml:space="preserve">Die Wundererbin</t>
        </is>
      </c>
      <c r="D3500" t="inlineStr">
        <is>
          <t xml:space="preserve">5b0893a12a205b3751caa75dc76411c678aae256</t>
        </is>
      </c>
      <c r="E3500" t="inlineStr">
        <is>
          <t xml:space="preserve">Episode 162: Versteckte Kraft</t>
        </is>
      </c>
      <c r="F3500">
        <v>162</v>
      </c>
      <c r="G3500" t="inlineStr">
        <is>
          <t xml:space="preserve">0:47-0:53</t>
        </is>
      </c>
      <c r="H3500" t="inlineStr">
        <is>
          <t xml:space="preserve">Resolved</t>
        </is>
      </c>
      <c r="I3500" t="inlineStr">
        <is>
          <t xml:space="preserve">Remarks: [Script Error]
Line from script:
"Du brauchtest nur einen Vorwand, um die Wolfsrudelcrew auszulÃ¶schen, und hast mich direkt hineinlaufen lassen!"
Note (if required): Localization issue. â€œWolfsrudelcrewâ€_x009d_ should remain localized in English as â€œWolf Pack Crew.â€_x009d_</t>
        </is>
      </c>
      <c r="J3500" t="inlineStr">
        <is>
          <t xml:space="preserve">VOA</t>
        </is>
      </c>
      <c r="K3500" t="inlineStr">
        <is>
          <t xml:space="preserve">Script Error</t>
        </is>
      </c>
      <c r="L3500" t="inlineStr">
        <is>
          <t xml:space="preserve">Script error</t>
        </is>
      </c>
      <c r="M3500" t="str">
        <f>IFERROR(IF(VLOOKUP(L3500,'Quantification'!$A:$B,2,FALSE)&amp;""="","Unclassified",VLOOKUP(L3500,'Quantification'!$A:$B,2,FALSE)),"Unclassified")</f>
        <v>Major</v>
      </c>
      <c r="N3500" t="inlineStr">
        <is>
          <t xml:space="preserve">con-khera.mirjam@pocketfm.com</t>
        </is>
      </c>
      <c r="O3500" t="inlineStr">
        <is>
          <t xml:space="preserve">Raw under QC</t>
        </is>
      </c>
      <c r="P3500" t="str">
        <f>IF(OR(O3500="Issues found in master",O3500="Final master"),"Master",IF(OR(O3500="Ready for Master",O3500="Issues found in raw",O3500="Raw under QC",O3500="Issues resolved in raw"),"Raw","-"))</f>
        <v>Raw</v>
      </c>
      <c r="Q3500" s="13">
        <v>46261.15416666667</v>
      </c>
      <c r="R3500" t="inlineStr">
        <is>
          <t xml:space="preserve">2026-08 (Aug)</t>
        </is>
      </c>
      <c r="S3500">
        <f>IF(M3500="Not an error",0,IF(COUNTIFS($A$2:$A3500,$A3500,$D$2:$D3500,$D3500,$M$2:$M3500,"&lt;&gt;Not an error")=1,1,0))</f>
        <v>0</v>
      </c>
      <c r="T3500">
        <f>IF(M3500&lt;&gt;"Major",0,IF(COUNTIFS($A$2:$A3500,$A3500,$D$2:$D3500,$D3500,$M$2:$M3500,"Major")=1,1,0))</f>
        <v>0</v>
      </c>
      <c r="U3500">
        <f>IF(M3500&lt;&gt;"Minor",0,IF(COUNTIFS($A$2:$A3500,$A3500,$D$2:$D3500,$D3500,$M$2:$M3500,"Minor")=1,1,0))</f>
        <v>0</v>
      </c>
    </row>
    <row r="3501">
      <c r="A3501" t="inlineStr">
        <is>
          <t xml:space="preserve">9a175f97e92a638a5697307799ea3b8b8f419aac</t>
        </is>
      </c>
      <c r="B3501" t="inlineStr">
        <is>
          <t xml:space="preserve">The Miracle Heiress</t>
        </is>
      </c>
      <c r="C3501" t="inlineStr">
        <is>
          <t xml:space="preserve">Die Wundererbin</t>
        </is>
      </c>
      <c r="D3501" t="inlineStr">
        <is>
          <t xml:space="preserve">5b0893a12a205b3751caa75dc76411c678aae256</t>
        </is>
      </c>
      <c r="E3501" t="inlineStr">
        <is>
          <t xml:space="preserve">Episode 162: Versteckte Kraft</t>
        </is>
      </c>
      <c r="F3501">
        <v>162</v>
      </c>
      <c r="G3501" t="inlineStr">
        <is>
          <t xml:space="preserve">1:59-2:04</t>
        </is>
      </c>
      <c r="H3501" t="inlineStr">
        <is>
          <t xml:space="preserve">Resolved</t>
        </is>
      </c>
      <c r="I3501" t="inlineStr">
        <is>
          <t xml:space="preserve">Remarks: [Script Error]
Line from script:
"Ohne zu zÃ¶gern, ergriff sie sie und folgte ihm mit dem Vertrauen eines Kindes."
Note (if required): Tone / wording issue. Comparing her trust in her romantic partner to â€œthe trust of a childâ€_x009d_ feels infantilizing and undermines their dynamic as an adult couple. Suggested: â€œOhne zu zÃ¶gern, ergriff sie sie und folgte ihm mit vollkommenem Vertrauen.â€_x009d_</t>
        </is>
      </c>
      <c r="J3501" t="inlineStr">
        <is>
          <t xml:space="preserve">VOA</t>
        </is>
      </c>
      <c r="K3501" t="inlineStr">
        <is>
          <t xml:space="preserve">Script Error</t>
        </is>
      </c>
      <c r="L3501" t="inlineStr">
        <is>
          <t xml:space="preserve">Script error</t>
        </is>
      </c>
      <c r="M3501" t="str">
        <f>IFERROR(IF(VLOOKUP(L3501,'Quantification'!$A:$B,2,FALSE)&amp;""="","Unclassified",VLOOKUP(L3501,'Quantification'!$A:$B,2,FALSE)),"Unclassified")</f>
        <v>Major</v>
      </c>
      <c r="N3501" t="inlineStr">
        <is>
          <t xml:space="preserve">con-khera.mirjam@pocketfm.com</t>
        </is>
      </c>
      <c r="O3501" t="inlineStr">
        <is>
          <t xml:space="preserve">Raw under QC</t>
        </is>
      </c>
      <c r="P3501" t="str">
        <f>IF(OR(O3501="Issues found in master",O3501="Final master"),"Master",IF(OR(O3501="Ready for Master",O3501="Issues found in raw",O3501="Raw under QC",O3501="Issues resolved in raw"),"Raw","-"))</f>
        <v>Raw</v>
      </c>
      <c r="Q3501" s="13">
        <v>46261.15416666667</v>
      </c>
      <c r="R3501" t="inlineStr">
        <is>
          <t xml:space="preserve">2026-08 (Aug)</t>
        </is>
      </c>
      <c r="S3501">
        <f>IF(M3501="Not an error",0,IF(COUNTIFS($A$2:$A3501,$A3501,$D$2:$D3501,$D3501,$M$2:$M3501,"&lt;&gt;Not an error")=1,1,0))</f>
        <v>0</v>
      </c>
      <c r="T3501">
        <f>IF(M3501&lt;&gt;"Major",0,IF(COUNTIFS($A$2:$A3501,$A3501,$D$2:$D3501,$D3501,$M$2:$M3501,"Major")=1,1,0))</f>
        <v>0</v>
      </c>
      <c r="U3501">
        <f>IF(M3501&lt;&gt;"Minor",0,IF(COUNTIFS($A$2:$A3501,$A3501,$D$2:$D3501,$D3501,$M$2:$M3501,"Minor")=1,1,0))</f>
        <v>0</v>
      </c>
    </row>
    <row r="3502">
      <c r="A3502" t="inlineStr">
        <is>
          <t xml:space="preserve">9a175f97e92a638a5697307799ea3b8b8f419aac</t>
        </is>
      </c>
      <c r="B3502" t="inlineStr">
        <is>
          <t xml:space="preserve">The Miracle Heiress</t>
        </is>
      </c>
      <c r="C3502" t="inlineStr">
        <is>
          <t xml:space="preserve">Die Wundererbin</t>
        </is>
      </c>
      <c r="D3502" t="inlineStr">
        <is>
          <t xml:space="preserve">5b0893a12a205b3751caa75dc76411c678aae256</t>
        </is>
      </c>
      <c r="E3502" t="inlineStr">
        <is>
          <t xml:space="preserve">Episode 162: Versteckte Kraft</t>
        </is>
      </c>
      <c r="F3502">
        <v>162</v>
      </c>
      <c r="G3502" t="inlineStr">
        <is>
          <t xml:space="preserve">2:04-2:12</t>
        </is>
      </c>
      <c r="H3502" t="inlineStr">
        <is>
          <t xml:space="preserve">Resolved</t>
        </is>
      </c>
      <c r="I3502" t="inlineStr">
        <is>
          <t xml:space="preserve">Remarks: [Script Error]
Line from script:
"Seit wann ist der Chef so sanftmÃ¼tig?â€œ, fragte er sich."
Note (if required): Role / naming issue. Ethan is referring to Aurora, who is his female boss, so â€œChefâ€_x009d_ is incorrect. Suggested: â€œSeit wann ist die Chefin so sanftmÃ¼tig?â€œ, fragte er sich.</t>
        </is>
      </c>
      <c r="J3502" t="inlineStr">
        <is>
          <t xml:space="preserve">VOA</t>
        </is>
      </c>
      <c r="K3502" t="inlineStr">
        <is>
          <t xml:space="preserve">Script Error</t>
        </is>
      </c>
      <c r="L3502" t="inlineStr">
        <is>
          <t xml:space="preserve">Script error</t>
        </is>
      </c>
      <c r="M3502" t="str">
        <f>IFERROR(IF(VLOOKUP(L3502,'Quantification'!$A:$B,2,FALSE)&amp;""="","Unclassified",VLOOKUP(L3502,'Quantification'!$A:$B,2,FALSE)),"Unclassified")</f>
        <v>Major</v>
      </c>
      <c r="N3502" t="inlineStr">
        <is>
          <t xml:space="preserve">con-khera.mirjam@pocketfm.com</t>
        </is>
      </c>
      <c r="O3502" t="inlineStr">
        <is>
          <t xml:space="preserve">Raw under QC</t>
        </is>
      </c>
      <c r="P3502" t="str">
        <f>IF(OR(O3502="Issues found in master",O3502="Final master"),"Master",IF(OR(O3502="Ready for Master",O3502="Issues found in raw",O3502="Raw under QC",O3502="Issues resolved in raw"),"Raw","-"))</f>
        <v>Raw</v>
      </c>
      <c r="Q3502" s="13">
        <v>46261.15416666667</v>
      </c>
      <c r="R3502" t="inlineStr">
        <is>
          <t xml:space="preserve">2026-08 (Aug)</t>
        </is>
      </c>
      <c r="S3502">
        <f>IF(M3502="Not an error",0,IF(COUNTIFS($A$2:$A3502,$A3502,$D$2:$D3502,$D3502,$M$2:$M3502,"&lt;&gt;Not an error")=1,1,0))</f>
        <v>0</v>
      </c>
      <c r="T3502">
        <f>IF(M3502&lt;&gt;"Major",0,IF(COUNTIFS($A$2:$A3502,$A3502,$D$2:$D3502,$D3502,$M$2:$M3502,"Major")=1,1,0))</f>
        <v>0</v>
      </c>
      <c r="U3502">
        <f>IF(M3502&lt;&gt;"Minor",0,IF(COUNTIFS($A$2:$A3502,$A3502,$D$2:$D3502,$D3502,$M$2:$M3502,"Minor")=1,1,0))</f>
        <v>0</v>
      </c>
    </row>
    <row r="3503">
      <c r="A3503" t="inlineStr">
        <is>
          <t xml:space="preserve">9a175f97e92a638a5697307799ea3b8b8f419aac</t>
        </is>
      </c>
      <c r="B3503" t="inlineStr">
        <is>
          <t xml:space="preserve">The Miracle Heiress</t>
        </is>
      </c>
      <c r="C3503" t="inlineStr">
        <is>
          <t xml:space="preserve">Die Wundererbin</t>
        </is>
      </c>
      <c r="D3503" t="inlineStr">
        <is>
          <t xml:space="preserve">5b0893a12a205b3751caa75dc76411c678aae256</t>
        </is>
      </c>
      <c r="E3503" t="inlineStr">
        <is>
          <t xml:space="preserve">Episode 162: Versteckte Kraft</t>
        </is>
      </c>
      <c r="F3503">
        <v>162</v>
      </c>
      <c r="G3503" t="inlineStr">
        <is>
          <t xml:space="preserve">2:13-2:20</t>
        </is>
      </c>
      <c r="H3503" t="inlineStr">
        <is>
          <t xml:space="preserve">Resolved</t>
        </is>
      </c>
      <c r="I3503" t="inlineStr">
        <is>
          <t xml:space="preserve">Remarks: [Script Error]
Line from script:
"Derrick knurrte: â€žWenn die Wolfsrudelcrew untergeht, kommt ihr hier auch nicht lebend raus!â€œ"
Note (if required): Localization issue. â€œWolfsrudelcrewâ€_x009d_ should remain localized in English as â€œWolf Pack Crew.â€_x009d_</t>
        </is>
      </c>
      <c r="J3503" t="inlineStr">
        <is>
          <t xml:space="preserve">VOA</t>
        </is>
      </c>
      <c r="K3503" t="inlineStr">
        <is>
          <t xml:space="preserve">Script Error</t>
        </is>
      </c>
      <c r="L3503" t="inlineStr">
        <is>
          <t xml:space="preserve">Script error</t>
        </is>
      </c>
      <c r="M3503" t="str">
        <f>IFERROR(IF(VLOOKUP(L3503,'Quantification'!$A:$B,2,FALSE)&amp;""="","Unclassified",VLOOKUP(L3503,'Quantification'!$A:$B,2,FALSE)),"Unclassified")</f>
        <v>Major</v>
      </c>
      <c r="N3503" t="inlineStr">
        <is>
          <t xml:space="preserve">con-khera.mirjam@pocketfm.com</t>
        </is>
      </c>
      <c r="O3503" t="inlineStr">
        <is>
          <t xml:space="preserve">Raw under QC</t>
        </is>
      </c>
      <c r="P3503" t="str">
        <f>IF(OR(O3503="Issues found in master",O3503="Final master"),"Master",IF(OR(O3503="Ready for Master",O3503="Issues found in raw",O3503="Raw under QC",O3503="Issues resolved in raw"),"Raw","-"))</f>
        <v>Raw</v>
      </c>
      <c r="Q3503" s="13">
        <v>46261.15416666667</v>
      </c>
      <c r="R3503" t="inlineStr">
        <is>
          <t xml:space="preserve">2026-08 (Aug)</t>
        </is>
      </c>
      <c r="S3503">
        <f>IF(M3503="Not an error",0,IF(COUNTIFS($A$2:$A3503,$A3503,$D$2:$D3503,$D3503,$M$2:$M3503,"&lt;&gt;Not an error")=1,1,0))</f>
        <v>0</v>
      </c>
      <c r="T3503">
        <f>IF(M3503&lt;&gt;"Major",0,IF(COUNTIFS($A$2:$A3503,$A3503,$D$2:$D3503,$D3503,$M$2:$M3503,"Major")=1,1,0))</f>
        <v>0</v>
      </c>
      <c r="U3503">
        <f>IF(M3503&lt;&gt;"Minor",0,IF(COUNTIFS($A$2:$A3503,$A3503,$D$2:$D3503,$D3503,$M$2:$M3503,"Minor")=1,1,0))</f>
        <v>0</v>
      </c>
    </row>
    <row r="3504">
      <c r="A3504" t="inlineStr">
        <is>
          <t xml:space="preserve">9a175f97e92a638a5697307799ea3b8b8f419aac</t>
        </is>
      </c>
      <c r="B3504" t="inlineStr">
        <is>
          <t xml:space="preserve">The Miracle Heiress</t>
        </is>
      </c>
      <c r="C3504" t="inlineStr">
        <is>
          <t xml:space="preserve">Die Wundererbin</t>
        </is>
      </c>
      <c r="D3504" t="inlineStr">
        <is>
          <t xml:space="preserve">5b0893a12a205b3751caa75dc76411c678aae256</t>
        </is>
      </c>
      <c r="E3504" t="inlineStr">
        <is>
          <t xml:space="preserve">Episode 162: Versteckte Kraft</t>
        </is>
      </c>
      <c r="F3504">
        <v>162</v>
      </c>
      <c r="G3504" t="inlineStr">
        <is>
          <t xml:space="preserve">4:50-4:56</t>
        </is>
      </c>
      <c r="H3504" t="inlineStr">
        <is>
          <t xml:space="preserve">Resolved</t>
        </is>
      </c>
      <c r="I3504" t="inlineStr">
        <is>
          <t xml:space="preserve">Remarks: [Script Error]
Line from script:
"Klar, sie kann mit einer Waffe umgehen, aber dieser Mut."
Note (if required): Continuity / character knowledge issue. Only shortly before this, Ethan did not seem to know that Aurora could handle a weapon, so â€œKlarâ€_x009d_ makes it sound as if this had long been established for him. Suggested: â€œDass sie mit einer Waffe umgehen kann, weiÃŸ ich jetzt. Aber dieser Mut.â€_x009d_</t>
        </is>
      </c>
      <c r="J3504" t="inlineStr">
        <is>
          <t xml:space="preserve">VOA</t>
        </is>
      </c>
      <c r="K3504" t="inlineStr">
        <is>
          <t xml:space="preserve">Script Error</t>
        </is>
      </c>
      <c r="L3504" t="inlineStr">
        <is>
          <t xml:space="preserve">Script error</t>
        </is>
      </c>
      <c r="M3504" t="str">
        <f>IFERROR(IF(VLOOKUP(L3504,'Quantification'!$A:$B,2,FALSE)&amp;""="","Unclassified",VLOOKUP(L3504,'Quantification'!$A:$B,2,FALSE)),"Unclassified")</f>
        <v>Major</v>
      </c>
      <c r="N3504" t="inlineStr">
        <is>
          <t xml:space="preserve">con-khera.mirjam@pocketfm.com</t>
        </is>
      </c>
      <c r="O3504" t="inlineStr">
        <is>
          <t xml:space="preserve">Raw under QC</t>
        </is>
      </c>
      <c r="P3504" t="str">
        <f>IF(OR(O3504="Issues found in master",O3504="Final master"),"Master",IF(OR(O3504="Ready for Master",O3504="Issues found in raw",O3504="Raw under QC",O3504="Issues resolved in raw"),"Raw","-"))</f>
        <v>Raw</v>
      </c>
      <c r="Q3504" s="13">
        <v>46261.15416666667</v>
      </c>
      <c r="R3504" t="inlineStr">
        <is>
          <t xml:space="preserve">2026-08 (Aug)</t>
        </is>
      </c>
      <c r="S3504">
        <f>IF(M3504="Not an error",0,IF(COUNTIFS($A$2:$A3504,$A3504,$D$2:$D3504,$D3504,$M$2:$M3504,"&lt;&gt;Not an error")=1,1,0))</f>
        <v>0</v>
      </c>
      <c r="T3504">
        <f>IF(M3504&lt;&gt;"Major",0,IF(COUNTIFS($A$2:$A3504,$A3504,$D$2:$D3504,$D3504,$M$2:$M3504,"Major")=1,1,0))</f>
        <v>0</v>
      </c>
      <c r="U3504">
        <f>IF(M3504&lt;&gt;"Minor",0,IF(COUNTIFS($A$2:$A3504,$A3504,$D$2:$D3504,$D3504,$M$2:$M3504,"Minor")=1,1,0))</f>
        <v>0</v>
      </c>
    </row>
    <row r="3505">
      <c r="A3505" t="inlineStr">
        <is>
          <t xml:space="preserve">9a175f97e92a638a5697307799ea3b8b8f419aac</t>
        </is>
      </c>
      <c r="B3505" t="inlineStr">
        <is>
          <t xml:space="preserve">The Miracle Heiress</t>
        </is>
      </c>
      <c r="C3505" t="inlineStr">
        <is>
          <t xml:space="preserve">Die Wundererbin</t>
        </is>
      </c>
      <c r="D3505" t="inlineStr">
        <is>
          <t xml:space="preserve">5b0893a12a205b3751caa75dc76411c678aae256</t>
        </is>
      </c>
      <c r="E3505" t="inlineStr">
        <is>
          <t xml:space="preserve">Episode 162: Versteckte Kraft</t>
        </is>
      </c>
      <c r="F3505">
        <v>162</v>
      </c>
      <c r="G3505" t="inlineStr">
        <is>
          <t xml:space="preserve">5:59-6:06</t>
        </is>
      </c>
      <c r="H3505" t="inlineStr">
        <is>
          <t xml:space="preserve">Resolved</t>
        </is>
      </c>
      <c r="I3505" t="inlineStr">
        <is>
          <t xml:space="preserve">Remarks: [Script Error]
Line from script:
"Die Nachricht verbreitete sich in der Eisenschleierregion wie ein Lauffeuer: Die Wolfsrudelcrew war erledigt."
Note (if required): Localization issue. â€œEisenschleierregionâ€_x009d_ should remain localized as â€œIron Veil Region,â€_x009d_ and â€œWolfsrudelcrewâ€_x009d_ should remain localized as â€œWolf Pack Crew.â€_x009d_</t>
        </is>
      </c>
      <c r="J3505" t="inlineStr">
        <is>
          <t xml:space="preserve">VOA</t>
        </is>
      </c>
      <c r="K3505" t="inlineStr">
        <is>
          <t xml:space="preserve">Script Error</t>
        </is>
      </c>
      <c r="L3505" t="inlineStr">
        <is>
          <t xml:space="preserve">Script error</t>
        </is>
      </c>
      <c r="M3505" t="str">
        <f>IFERROR(IF(VLOOKUP(L3505,'Quantification'!$A:$B,2,FALSE)&amp;""="","Unclassified",VLOOKUP(L3505,'Quantification'!$A:$B,2,FALSE)),"Unclassified")</f>
        <v>Major</v>
      </c>
      <c r="N3505" t="inlineStr">
        <is>
          <t xml:space="preserve">con-khera.mirjam@pocketfm.com</t>
        </is>
      </c>
      <c r="O3505" t="inlineStr">
        <is>
          <t xml:space="preserve">Raw under QC</t>
        </is>
      </c>
      <c r="P3505" t="str">
        <f>IF(OR(O3505="Issues found in master",O3505="Final master"),"Master",IF(OR(O3505="Ready for Master",O3505="Issues found in raw",O3505="Raw under QC",O3505="Issues resolved in raw"),"Raw","-"))</f>
        <v>Raw</v>
      </c>
      <c r="Q3505" s="13">
        <v>46261.15416666667</v>
      </c>
      <c r="R3505" t="inlineStr">
        <is>
          <t xml:space="preserve">2026-08 (Aug)</t>
        </is>
      </c>
      <c r="S3505">
        <f>IF(M3505="Not an error",0,IF(COUNTIFS($A$2:$A3505,$A3505,$D$2:$D3505,$D3505,$M$2:$M3505,"&lt;&gt;Not an error")=1,1,0))</f>
        <v>0</v>
      </c>
      <c r="T3505">
        <f>IF(M3505&lt;&gt;"Major",0,IF(COUNTIFS($A$2:$A3505,$A3505,$D$2:$D3505,$D3505,$M$2:$M3505,"Major")=1,1,0))</f>
        <v>0</v>
      </c>
      <c r="U3505">
        <f>IF(M3505&lt;&gt;"Minor",0,IF(COUNTIFS($A$2:$A3505,$A3505,$D$2:$D3505,$D3505,$M$2:$M3505,"Minor")=1,1,0))</f>
        <v>0</v>
      </c>
    </row>
    <row r="3506">
      <c r="A3506" t="inlineStr">
        <is>
          <t xml:space="preserve">9a175f97e92a638a5697307799ea3b8b8f419aac</t>
        </is>
      </c>
      <c r="B3506" t="inlineStr">
        <is>
          <t xml:space="preserve">The Miracle Heiress</t>
        </is>
      </c>
      <c r="C3506" t="inlineStr">
        <is>
          <t xml:space="preserve">Die Wundererbin</t>
        </is>
      </c>
      <c r="D3506" t="inlineStr">
        <is>
          <t xml:space="preserve">5b0893a12a205b3751caa75dc76411c678aae256</t>
        </is>
      </c>
      <c r="E3506" t="inlineStr">
        <is>
          <t xml:space="preserve">Episode 162: Versteckte Kraft</t>
        </is>
      </c>
      <c r="F3506">
        <v>162</v>
      </c>
      <c r="G3506" t="inlineStr">
        <is>
          <t xml:space="preserve">6:06-6:13</t>
        </is>
      </c>
      <c r="H3506" t="inlineStr">
        <is>
          <t xml:space="preserve">Resolved</t>
        </is>
      </c>
      <c r="I3506" t="inlineStr">
        <is>
          <t xml:space="preserve">Remarks: [Script Error]
Line from script:
"Noch schockierender war die Nachricht, dass die Hawthornegruppe und The Crimson Crew sich verbÃ¼ndet hatten."
Note (if required): Naming / continuity issue. â€œHawthornegruppeâ€_x009d_ should be replaced with the renamed opposing group. Using the Hawthorne name makes the connection to Damien Hawthorne obvious and undermines the established conflict.</t>
        </is>
      </c>
      <c r="J3506" t="inlineStr">
        <is>
          <t xml:space="preserve">VOA</t>
        </is>
      </c>
      <c r="K3506" t="inlineStr">
        <is>
          <t xml:space="preserve">Script Error</t>
        </is>
      </c>
      <c r="L3506" t="inlineStr">
        <is>
          <t xml:space="preserve">Script error</t>
        </is>
      </c>
      <c r="M3506" t="str">
        <f>IFERROR(IF(VLOOKUP(L3506,'Quantification'!$A:$B,2,FALSE)&amp;""="","Unclassified",VLOOKUP(L3506,'Quantification'!$A:$B,2,FALSE)),"Unclassified")</f>
        <v>Major</v>
      </c>
      <c r="N3506" t="inlineStr">
        <is>
          <t xml:space="preserve">con-khera.mirjam@pocketfm.com</t>
        </is>
      </c>
      <c r="O3506" t="inlineStr">
        <is>
          <t xml:space="preserve">Raw under QC</t>
        </is>
      </c>
      <c r="P3506" t="str">
        <f>IF(OR(O3506="Issues found in master",O3506="Final master"),"Master",IF(OR(O3506="Ready for Master",O3506="Issues found in raw",O3506="Raw under QC",O3506="Issues resolved in raw"),"Raw","-"))</f>
        <v>Raw</v>
      </c>
      <c r="Q3506" s="13">
        <v>46261.15416666667</v>
      </c>
      <c r="R3506" t="inlineStr">
        <is>
          <t xml:space="preserve">2026-08 (Aug)</t>
        </is>
      </c>
      <c r="S3506">
        <f>IF(M3506="Not an error",0,IF(COUNTIFS($A$2:$A3506,$A3506,$D$2:$D3506,$D3506,$M$2:$M3506,"&lt;&gt;Not an error")=1,1,0))</f>
        <v>0</v>
      </c>
      <c r="T3506">
        <f>IF(M3506&lt;&gt;"Major",0,IF(COUNTIFS($A$2:$A3506,$A3506,$D$2:$D3506,$D3506,$M$2:$M3506,"Major")=1,1,0))</f>
        <v>0</v>
      </c>
      <c r="U3506">
        <f>IF(M3506&lt;&gt;"Minor",0,IF(COUNTIFS($A$2:$A3506,$A3506,$D$2:$D3506,$D3506,$M$2:$M3506,"Minor")=1,1,0))</f>
        <v>0</v>
      </c>
    </row>
    <row r="3507">
      <c r="A3507" t="inlineStr">
        <is>
          <t xml:space="preserve">9a175f97e92a638a5697307799ea3b8b8f419aac</t>
        </is>
      </c>
      <c r="B3507" t="inlineStr">
        <is>
          <t xml:space="preserve">The Miracle Heiress</t>
        </is>
      </c>
      <c r="C3507" t="inlineStr">
        <is>
          <t xml:space="preserve">Die Wundererbin</t>
        </is>
      </c>
      <c r="D3507" t="inlineStr">
        <is>
          <t xml:space="preserve">5b0893a12a205b3751caa75dc76411c678aae256</t>
        </is>
      </c>
      <c r="E3507" t="inlineStr">
        <is>
          <t xml:space="preserve">Episode 162: Versteckte Kraft</t>
        </is>
      </c>
      <c r="F3507">
        <v>162</v>
      </c>
      <c r="G3507" t="inlineStr">
        <is>
          <t xml:space="preserve">6:31-6:39</t>
        </is>
      </c>
      <c r="H3507" t="inlineStr">
        <is>
          <t xml:space="preserve">Resolved</t>
        </is>
      </c>
      <c r="I3507" t="inlineStr">
        <is>
          <t xml:space="preserve">Remarks: [Script Error]
Line from script:
"Selbst die Mitglieder der Hawthornegruppe und von The Crimson Crew hatten keine Ahnung, dass sich ihre AnfÃ¼hrer gerade verbÃ¼ndet hatten."
Note (if required): Continuity / logic issue. The alliance has just been described as major news spreading rapidly throughout the entire region and sending a clear public message. It is therefore contradictory that the members of the two groups themselves would have no idea that their leaders had formed this alliance. Additionally, â€œHawthornegruppeâ€_x009d_ should be replaced with the renamed opposing group.</t>
        </is>
      </c>
      <c r="J3507" t="inlineStr">
        <is>
          <t xml:space="preserve">VOA</t>
        </is>
      </c>
      <c r="K3507" t="inlineStr">
        <is>
          <t xml:space="preserve">Script Error</t>
        </is>
      </c>
      <c r="L3507" t="inlineStr">
        <is>
          <t xml:space="preserve">Script error</t>
        </is>
      </c>
      <c r="M3507" t="str">
        <f>IFERROR(IF(VLOOKUP(L3507,'Quantification'!$A:$B,2,FALSE)&amp;""="","Unclassified",VLOOKUP(L3507,'Quantification'!$A:$B,2,FALSE)),"Unclassified")</f>
        <v>Major</v>
      </c>
      <c r="N3507" t="inlineStr">
        <is>
          <t xml:space="preserve">con-khera.mirjam@pocketfm.com</t>
        </is>
      </c>
      <c r="O3507" t="inlineStr">
        <is>
          <t xml:space="preserve">Raw under QC</t>
        </is>
      </c>
      <c r="P3507" t="str">
        <f>IF(OR(O3507="Issues found in master",O3507="Final master"),"Master",IF(OR(O3507="Ready for Master",O3507="Issues found in raw",O3507="Raw under QC",O3507="Issues resolved in raw"),"Raw","-"))</f>
        <v>Raw</v>
      </c>
      <c r="Q3507" s="13">
        <v>46261.15416666667</v>
      </c>
      <c r="R3507" t="inlineStr">
        <is>
          <t xml:space="preserve">2026-08 (Aug)</t>
        </is>
      </c>
      <c r="S3507">
        <f>IF(M3507="Not an error",0,IF(COUNTIFS($A$2:$A3507,$A3507,$D$2:$D3507,$D3507,$M$2:$M3507,"&lt;&gt;Not an error")=1,1,0))</f>
        <v>0</v>
      </c>
      <c r="T3507">
        <f>IF(M3507&lt;&gt;"Major",0,IF(COUNTIFS($A$2:$A3507,$A3507,$D$2:$D3507,$D3507,$M$2:$M3507,"Major")=1,1,0))</f>
        <v>0</v>
      </c>
      <c r="U3507">
        <f>IF(M3507&lt;&gt;"Minor",0,IF(COUNTIFS($A$2:$A3507,$A3507,$D$2:$D3507,$D3507,$M$2:$M3507,"Minor")=1,1,0))</f>
        <v>0</v>
      </c>
    </row>
    <row r="3508">
      <c r="A3508" t="inlineStr">
        <is>
          <t xml:space="preserve">9a175f97e92a638a5697307799ea3b8b8f419aac</t>
        </is>
      </c>
      <c r="B3508" t="inlineStr">
        <is>
          <t xml:space="preserve">The Miracle Heiress</t>
        </is>
      </c>
      <c r="C3508" t="inlineStr">
        <is>
          <t xml:space="preserve">Die Wundererbin</t>
        </is>
      </c>
      <c r="D3508" t="inlineStr">
        <is>
          <t xml:space="preserve">5b0893a12a205b3751caa75dc76411c678aae256</t>
        </is>
      </c>
      <c r="E3508" t="inlineStr">
        <is>
          <t xml:space="preserve">Episode 162: Versteckte Kraft</t>
        </is>
      </c>
      <c r="F3508">
        <v>162</v>
      </c>
      <c r="G3508" t="inlineStr">
        <is>
          <t xml:space="preserve">6:48-6:57</t>
        </is>
      </c>
      <c r="H3508" t="inlineStr">
        <is>
          <t xml:space="preserve">Resolved</t>
        </is>
      </c>
      <c r="I3508" t="inlineStr">
        <is>
          <t xml:space="preserve">Remarks: [Script Error]
Line from script:
"Warum hatten sie ihre wahren Identitäten voreinander verborgen? Und welche anderen Geheimnisse hüteten sie noch?"
Note (if required): Weak / redundant cliffhanger. These rhetorical questions do not add new information or meaningful tension and make the ending feel generic. The episode would end more strongly without them.</t>
        </is>
      </c>
      <c r="J3508" t="inlineStr">
        <is>
          <t xml:space="preserve">VOA</t>
        </is>
      </c>
      <c r="K3508" t="inlineStr">
        <is>
          <t xml:space="preserve">Script Error</t>
        </is>
      </c>
      <c r="L3508" t="inlineStr">
        <is>
          <t xml:space="preserve">Script error</t>
        </is>
      </c>
      <c r="M3508" t="str">
        <f>IFERROR(IF(VLOOKUP(L3508,'Quantification'!$A:$B,2,FALSE)&amp;""="","Unclassified",VLOOKUP(L3508,'Quantification'!$A:$B,2,FALSE)),"Unclassified")</f>
        <v>Major</v>
      </c>
      <c r="N3508" t="inlineStr">
        <is>
          <t xml:space="preserve">con-khera.mirjam@pocketfm.com</t>
        </is>
      </c>
      <c r="O3508" t="inlineStr">
        <is>
          <t xml:space="preserve">Raw under QC</t>
        </is>
      </c>
      <c r="P3508" t="str">
        <f>IF(OR(O3508="Issues found in master",O3508="Final master"),"Master",IF(OR(O3508="Ready for Master",O3508="Issues found in raw",O3508="Raw under QC",O3508="Issues resolved in raw"),"Raw","-"))</f>
        <v>Raw</v>
      </c>
      <c r="Q3508" s="13">
        <v>46261.15416666667</v>
      </c>
      <c r="R3508" t="inlineStr">
        <is>
          <t xml:space="preserve">2026-08 (Aug)</t>
        </is>
      </c>
      <c r="S3508">
        <f>IF(M3508="Not an error",0,IF(COUNTIFS($A$2:$A3508,$A3508,$D$2:$D3508,$D3508,$M$2:$M3508,"&lt;&gt;Not an error")=1,1,0))</f>
        <v>0</v>
      </c>
      <c r="T3508">
        <f>IF(M3508&lt;&gt;"Major",0,IF(COUNTIFS($A$2:$A3508,$A3508,$D$2:$D3508,$D3508,$M$2:$M3508,"Major")=1,1,0))</f>
        <v>0</v>
      </c>
      <c r="U3508">
        <f>IF(M3508&lt;&gt;"Minor",0,IF(COUNTIFS($A$2:$A3508,$A3508,$D$2:$D3508,$D3508,$M$2:$M3508,"Minor")=1,1,0))</f>
        <v>0</v>
      </c>
    </row>
    <row r="3509">
      <c r="A3509" t="inlineStr">
        <is>
          <t xml:space="preserve">9a175f97e92a638a5697307799ea3b8b8f419aac</t>
        </is>
      </c>
      <c r="B3509" t="inlineStr">
        <is>
          <t xml:space="preserve">The Miracle Heiress</t>
        </is>
      </c>
      <c r="C3509" t="inlineStr">
        <is>
          <t xml:space="preserve">Die Wundererbin</t>
        </is>
      </c>
      <c r="D3509" t="inlineStr">
        <is>
          <t xml:space="preserve">026a7434ee791e8e06636cae736335b50852a035</t>
        </is>
      </c>
      <c r="E3509" t="inlineStr">
        <is>
          <t xml:space="preserve">Episode 163: Damien Hawthorne Entdeckt Eine Weitere Neue Identität Von</t>
        </is>
      </c>
      <c r="F3509">
        <v>163</v>
      </c>
      <c r="G3509" t="inlineStr">
        <is>
          <t xml:space="preserve">0:00-0:09</t>
        </is>
      </c>
      <c r="H3509" t="inlineStr">
        <is>
          <t xml:space="preserve">Resolved</t>
        </is>
      </c>
      <c r="I3509" t="inlineStr">
        <is>
          <t xml:space="preserve">Remarks: [Script Error]
Line from script:
"Nachdem sie die Wolfsrudel Crew in der Eisenschleier Region gemeinsam ausgeschaltet hatten, zogen sich DÃ¤mien und Aurohra schnell zurÃ¼ck."
Note (if required): Localization issue. â€œWolfsrudel Crewâ€_x009d_ should remain localized as â€œWolf Pack Crew,â€_x009d_ and â€œEisenschleier Regionâ€_x009d_ should remain localized as â€œIron Veil Region.â€_x009d_</t>
        </is>
      </c>
      <c r="J3509" t="inlineStr">
        <is>
          <t xml:space="preserve">VOA</t>
        </is>
      </c>
      <c r="K3509" t="inlineStr">
        <is>
          <t xml:space="preserve">Script Error</t>
        </is>
      </c>
      <c r="L3509" t="inlineStr">
        <is>
          <t xml:space="preserve">Script error</t>
        </is>
      </c>
      <c r="M3509" t="str">
        <f>IFERROR(IF(VLOOKUP(L3509,'Quantification'!$A:$B,2,FALSE)&amp;""="","Unclassified",VLOOKUP(L3509,'Quantification'!$A:$B,2,FALSE)),"Unclassified")</f>
        <v>Major</v>
      </c>
      <c r="N3509" t="inlineStr">
        <is>
          <t xml:space="preserve">con-khera.mirjam@pocketfm.com</t>
        </is>
      </c>
      <c r="O3509" t="inlineStr">
        <is>
          <t xml:space="preserve">Raw under QC</t>
        </is>
      </c>
      <c r="P3509" t="str">
        <f>IF(OR(O3509="Issues found in master",O3509="Final master"),"Master",IF(OR(O3509="Ready for Master",O3509="Issues found in raw",O3509="Raw under QC",O3509="Issues resolved in raw"),"Raw","-"))</f>
        <v>Raw</v>
      </c>
      <c r="Q3509" s="13">
        <v>46261.15416666667</v>
      </c>
      <c r="R3509" t="inlineStr">
        <is>
          <t xml:space="preserve">2026-08 (Aug)</t>
        </is>
      </c>
      <c r="S3509">
        <f>IF(M3509="Not an error",0,IF(COUNTIFS($A$2:$A3509,$A3509,$D$2:$D3509,$D3509,$M$2:$M3509,"&lt;&gt;Not an error")=1,1,0))</f>
        <v>1</v>
      </c>
      <c r="T3509">
        <f>IF(M3509&lt;&gt;"Major",0,IF(COUNTIFS($A$2:$A3509,$A3509,$D$2:$D3509,$D3509,$M$2:$M3509,"Major")=1,1,0))</f>
        <v>1</v>
      </c>
      <c r="U3509">
        <f>IF(M3509&lt;&gt;"Minor",0,IF(COUNTIFS($A$2:$A3509,$A3509,$D$2:$D3509,$D3509,$M$2:$M3509,"Minor")=1,1,0))</f>
        <v>0</v>
      </c>
    </row>
    <row r="3510">
      <c r="A3510" t="inlineStr">
        <is>
          <t xml:space="preserve">9a175f97e92a638a5697307799ea3b8b8f419aac</t>
        </is>
      </c>
      <c r="B3510" t="inlineStr">
        <is>
          <t xml:space="preserve">The Miracle Heiress</t>
        </is>
      </c>
      <c r="C3510" t="inlineStr">
        <is>
          <t xml:space="preserve">Die Wundererbin</t>
        </is>
      </c>
      <c r="D3510" t="inlineStr">
        <is>
          <t xml:space="preserve">026a7434ee791e8e06636cae736335b50852a035</t>
        </is>
      </c>
      <c r="E3510" t="inlineStr">
        <is>
          <t xml:space="preserve">Episode 163: Damien Hawthorne Entdeckt Eine Weitere Neue Identität Von</t>
        </is>
      </c>
      <c r="F3510">
        <v>163</v>
      </c>
      <c r="G3510" t="inlineStr">
        <is>
          <t xml:space="preserve">0:54-0:59</t>
        </is>
      </c>
      <c r="H3510" t="inlineStr">
        <is>
          <t xml:space="preserve">Resolved</t>
        </is>
      </c>
      <c r="I3510" t="inlineStr">
        <is>
          <t xml:space="preserve">Remarks: [Script Error]
Line from script:
"Also hast du kurzerhand beschlossen, in die Eisenschleier Region zu gehen und sie selbst zu finden?"
Note (if required): Localization issue. â€œEisenschleier Regionâ€_x009d_ should remain localized as â€œIron Veil Region.â€_x009d_</t>
        </is>
      </c>
      <c r="J3510" t="inlineStr">
        <is>
          <t xml:space="preserve">VOA</t>
        </is>
      </c>
      <c r="K3510" t="inlineStr">
        <is>
          <t xml:space="preserve">Script Error</t>
        </is>
      </c>
      <c r="L3510" t="inlineStr">
        <is>
          <t xml:space="preserve">Script error</t>
        </is>
      </c>
      <c r="M3510" t="str">
        <f>IFERROR(IF(VLOOKUP(L3510,'Quantification'!$A:$B,2,FALSE)&amp;""="","Unclassified",VLOOKUP(L3510,'Quantification'!$A:$B,2,FALSE)),"Unclassified")</f>
        <v>Major</v>
      </c>
      <c r="N3510" t="inlineStr">
        <is>
          <t xml:space="preserve">con-khera.mirjam@pocketfm.com</t>
        </is>
      </c>
      <c r="O3510" t="inlineStr">
        <is>
          <t xml:space="preserve">Raw under QC</t>
        </is>
      </c>
      <c r="P3510" t="str">
        <f>IF(OR(O3510="Issues found in master",O3510="Final master"),"Master",IF(OR(O3510="Ready for Master",O3510="Issues found in raw",O3510="Raw under QC",O3510="Issues resolved in raw"),"Raw","-"))</f>
        <v>Raw</v>
      </c>
      <c r="Q3510" s="13">
        <v>46261.15416666667</v>
      </c>
      <c r="R3510" t="inlineStr">
        <is>
          <t xml:space="preserve">2026-08 (Aug)</t>
        </is>
      </c>
      <c r="S3510">
        <f>IF(M3510="Not an error",0,IF(COUNTIFS($A$2:$A3510,$A3510,$D$2:$D3510,$D3510,$M$2:$M3510,"&lt;&gt;Not an error")=1,1,0))</f>
        <v>0</v>
      </c>
      <c r="T3510">
        <f>IF(M3510&lt;&gt;"Major",0,IF(COUNTIFS($A$2:$A3510,$A3510,$D$2:$D3510,$D3510,$M$2:$M3510,"Major")=1,1,0))</f>
        <v>0</v>
      </c>
      <c r="U3510">
        <f>IF(M3510&lt;&gt;"Minor",0,IF(COUNTIFS($A$2:$A3510,$A3510,$D$2:$D3510,$D3510,$M$2:$M3510,"Minor")=1,1,0))</f>
        <v>0</v>
      </c>
    </row>
    <row r="3511">
      <c r="A3511" t="inlineStr">
        <is>
          <t xml:space="preserve">9a175f97e92a638a5697307799ea3b8b8f419aac</t>
        </is>
      </c>
      <c r="B3511" t="inlineStr">
        <is>
          <t xml:space="preserve">The Miracle Heiress</t>
        </is>
      </c>
      <c r="C3511" t="inlineStr">
        <is>
          <t xml:space="preserve">Die Wundererbin</t>
        </is>
      </c>
      <c r="D3511" t="inlineStr">
        <is>
          <t xml:space="preserve">026a7434ee791e8e06636cae736335b50852a035</t>
        </is>
      </c>
      <c r="E3511" t="inlineStr">
        <is>
          <t xml:space="preserve">Episode 163: Damien Hawthorne Entdeckt Eine Weitere Neue Identität Von</t>
        </is>
      </c>
      <c r="F3511">
        <v>163</v>
      </c>
      <c r="G3511" t="inlineStr">
        <is>
          <t xml:space="preserve">2:20-2:24</t>
        </is>
      </c>
      <c r="H3511" t="inlineStr">
        <is>
          <t xml:space="preserve">Resolved</t>
        </is>
      </c>
      <c r="I3511" t="inlineStr">
        <is>
          <t xml:space="preserve">Remarks: [Script Error]
Line from script:
"Und warum zum Teufel bist du an einen Ort wie die Eisenschleier Region gegangen?"
Note (if required): Localization issue. â€œEisenschleier Regionâ€_x009d_ should remain localized as â€œIron Veil Region.â€_x009d_</t>
        </is>
      </c>
      <c r="J3511" t="inlineStr">
        <is>
          <t xml:space="preserve">VOA</t>
        </is>
      </c>
      <c r="K3511" t="inlineStr">
        <is>
          <t xml:space="preserve">Script Error</t>
        </is>
      </c>
      <c r="L3511" t="inlineStr">
        <is>
          <t xml:space="preserve">Script error</t>
        </is>
      </c>
      <c r="M3511" t="str">
        <f>IFERROR(IF(VLOOKUP(L3511,'Quantification'!$A:$B,2,FALSE)&amp;""="","Unclassified",VLOOKUP(L3511,'Quantification'!$A:$B,2,FALSE)),"Unclassified")</f>
        <v>Major</v>
      </c>
      <c r="N3511" t="inlineStr">
        <is>
          <t xml:space="preserve">con-khera.mirjam@pocketfm.com</t>
        </is>
      </c>
      <c r="O3511" t="inlineStr">
        <is>
          <t xml:space="preserve">Raw under QC</t>
        </is>
      </c>
      <c r="P3511" t="str">
        <f>IF(OR(O3511="Issues found in master",O3511="Final master"),"Master",IF(OR(O3511="Ready for Master",O3511="Issues found in raw",O3511="Raw under QC",O3511="Issues resolved in raw"),"Raw","-"))</f>
        <v>Raw</v>
      </c>
      <c r="Q3511" s="13">
        <v>46261.15416666667</v>
      </c>
      <c r="R3511" t="inlineStr">
        <is>
          <t xml:space="preserve">2026-08 (Aug)</t>
        </is>
      </c>
      <c r="S3511">
        <f>IF(M3511="Not an error",0,IF(COUNTIFS($A$2:$A3511,$A3511,$D$2:$D3511,$D3511,$M$2:$M3511,"&lt;&gt;Not an error")=1,1,0))</f>
        <v>0</v>
      </c>
      <c r="T3511">
        <f>IF(M3511&lt;&gt;"Major",0,IF(COUNTIFS($A$2:$A3511,$A3511,$D$2:$D3511,$D3511,$M$2:$M3511,"Major")=1,1,0))</f>
        <v>0</v>
      </c>
      <c r="U3511">
        <f>IF(M3511&lt;&gt;"Minor",0,IF(COUNTIFS($A$2:$A3511,$A3511,$D$2:$D3511,$D3511,$M$2:$M3511,"Minor")=1,1,0))</f>
        <v>0</v>
      </c>
    </row>
    <row r="3512">
      <c r="A3512" t="inlineStr">
        <is>
          <t xml:space="preserve">9a175f97e92a638a5697307799ea3b8b8f419aac</t>
        </is>
      </c>
      <c r="B3512" t="inlineStr">
        <is>
          <t xml:space="preserve">The Miracle Heiress</t>
        </is>
      </c>
      <c r="C3512" t="inlineStr">
        <is>
          <t xml:space="preserve">Die Wundererbin</t>
        </is>
      </c>
      <c r="D3512" t="inlineStr">
        <is>
          <t xml:space="preserve">026a7434ee791e8e06636cae736335b50852a035</t>
        </is>
      </c>
      <c r="E3512" t="inlineStr">
        <is>
          <t xml:space="preserve">Episode 163: Damien Hawthorne Entdeckt Eine Weitere Neue Identität Von</t>
        </is>
      </c>
      <c r="F3512">
        <v>163</v>
      </c>
      <c r="G3512" t="inlineStr">
        <is>
          <t xml:space="preserve">3:28-3:35</t>
        </is>
      </c>
      <c r="H3512" t="inlineStr">
        <is>
          <t xml:space="preserve">Resolved</t>
        </is>
      </c>
      <c r="I3512" t="inlineStr">
        <is>
          <t xml:space="preserve">Remarks: [Script Error]
Line from script:
"Jetzt, mit der UnterstÃ¼tzung der Hawthorne Gruppe, wagte es niemand in der Eisenschleier Region, sie herauszufordern."
Note (if required): Localization / naming issue. â€œEisenschleier Regionâ€_x009d_ should remain localized as â€œIron Veil Region.â€_x009d_ â€œHawthorne Gruppeâ€_x009d_ should also be replaced with the renamed opposing group, since using the Hawthorne name creates the continuity issue established earlier.</t>
        </is>
      </c>
      <c r="J3512" t="inlineStr">
        <is>
          <t xml:space="preserve">VOA</t>
        </is>
      </c>
      <c r="K3512" t="inlineStr">
        <is>
          <t xml:space="preserve">Script Error</t>
        </is>
      </c>
      <c r="L3512" t="inlineStr">
        <is>
          <t xml:space="preserve">Script error</t>
        </is>
      </c>
      <c r="M3512" t="str">
        <f>IFERROR(IF(VLOOKUP(L3512,'Quantification'!$A:$B,2,FALSE)&amp;""="","Unclassified",VLOOKUP(L3512,'Quantification'!$A:$B,2,FALSE)),"Unclassified")</f>
        <v>Major</v>
      </c>
      <c r="N3512" t="inlineStr">
        <is>
          <t xml:space="preserve">con-khera.mirjam@pocketfm.com</t>
        </is>
      </c>
      <c r="O3512" t="inlineStr">
        <is>
          <t xml:space="preserve">Raw under QC</t>
        </is>
      </c>
      <c r="P3512" t="str">
        <f>IF(OR(O3512="Issues found in master",O3512="Final master"),"Master",IF(OR(O3512="Ready for Master",O3512="Issues found in raw",O3512="Raw under QC",O3512="Issues resolved in raw"),"Raw","-"))</f>
        <v>Raw</v>
      </c>
      <c r="Q3512" s="13">
        <v>46261.15416666667</v>
      </c>
      <c r="R3512" t="inlineStr">
        <is>
          <t xml:space="preserve">2026-08 (Aug)</t>
        </is>
      </c>
      <c r="S3512">
        <f>IF(M3512="Not an error",0,IF(COUNTIFS($A$2:$A3512,$A3512,$D$2:$D3512,$D3512,$M$2:$M3512,"&lt;&gt;Not an error")=1,1,0))</f>
        <v>0</v>
      </c>
      <c r="T3512">
        <f>IF(M3512&lt;&gt;"Major",0,IF(COUNTIFS($A$2:$A3512,$A3512,$D$2:$D3512,$D3512,$M$2:$M3512,"Major")=1,1,0))</f>
        <v>0</v>
      </c>
      <c r="U3512">
        <f>IF(M3512&lt;&gt;"Minor",0,IF(COUNTIFS($A$2:$A3512,$A3512,$D$2:$D3512,$D3512,$M$2:$M3512,"Minor")=1,1,0))</f>
        <v>0</v>
      </c>
    </row>
    <row r="3513">
      <c r="A3513" t="inlineStr">
        <is>
          <t xml:space="preserve">9a175f97e92a638a5697307799ea3b8b8f419aac</t>
        </is>
      </c>
      <c r="B3513" t="inlineStr">
        <is>
          <t xml:space="preserve">The Miracle Heiress</t>
        </is>
      </c>
      <c r="C3513" t="inlineStr">
        <is>
          <t xml:space="preserve">Die Wundererbin</t>
        </is>
      </c>
      <c r="D3513" t="inlineStr">
        <is>
          <t xml:space="preserve">026a7434ee791e8e06636cae736335b50852a035</t>
        </is>
      </c>
      <c r="E3513" t="inlineStr">
        <is>
          <t xml:space="preserve">Episode 163: Damien Hawthorne Entdeckt Eine Weitere Neue Identität Von</t>
        </is>
      </c>
      <c r="F3513">
        <v>163</v>
      </c>
      <c r="G3513" t="inlineStr">
        <is>
          <t xml:space="preserve">5:58-6:04</t>
        </is>
      </c>
      <c r="H3513" t="inlineStr">
        <is>
          <t xml:space="preserve">Resolved</t>
        </is>
      </c>
      <c r="I3513" t="inlineStr">
        <is>
          <t xml:space="preserve">Remarks: [Script Error]
Line from script:
"â€žIch habe das Gegenmittel bereits zur Basis der Hawthorne Gruppe gebrachtâ€œ, sagte sie und wechselte das Thema."
Note (if required): Naming / localization issue. â€œHawthorne Gruppeâ€_x009d_ should be replaced with the renamed opposing group. â€œBasisâ€_x009d_ would also be more consistent as â€œBase.â€_x009d_</t>
        </is>
      </c>
      <c r="J3513" t="inlineStr">
        <is>
          <t xml:space="preserve">VOA</t>
        </is>
      </c>
      <c r="K3513" t="inlineStr">
        <is>
          <t xml:space="preserve">Script Error</t>
        </is>
      </c>
      <c r="L3513" t="inlineStr">
        <is>
          <t xml:space="preserve">Script error</t>
        </is>
      </c>
      <c r="M3513" t="str">
        <f>IFERROR(IF(VLOOKUP(L3513,'Quantification'!$A:$B,2,FALSE)&amp;""="","Unclassified",VLOOKUP(L3513,'Quantification'!$A:$B,2,FALSE)),"Unclassified")</f>
        <v>Major</v>
      </c>
      <c r="N3513" t="inlineStr">
        <is>
          <t xml:space="preserve">con-khera.mirjam@pocketfm.com</t>
        </is>
      </c>
      <c r="O3513" t="inlineStr">
        <is>
          <t xml:space="preserve">Raw under QC</t>
        </is>
      </c>
      <c r="P3513" t="str">
        <f>IF(OR(O3513="Issues found in master",O3513="Final master"),"Master",IF(OR(O3513="Ready for Master",O3513="Issues found in raw",O3513="Raw under QC",O3513="Issues resolved in raw"),"Raw","-"))</f>
        <v>Raw</v>
      </c>
      <c r="Q3513" s="13">
        <v>46261.15416666667</v>
      </c>
      <c r="R3513" t="inlineStr">
        <is>
          <t xml:space="preserve">2026-08 (Aug)</t>
        </is>
      </c>
      <c r="S3513">
        <f>IF(M3513="Not an error",0,IF(COUNTIFS($A$2:$A3513,$A3513,$D$2:$D3513,$D3513,$M$2:$M3513,"&lt;&gt;Not an error")=1,1,0))</f>
        <v>0</v>
      </c>
      <c r="T3513">
        <f>IF(M3513&lt;&gt;"Major",0,IF(COUNTIFS($A$2:$A3513,$A3513,$D$2:$D3513,$D3513,$M$2:$M3513,"Major")=1,1,0))</f>
        <v>0</v>
      </c>
      <c r="U3513">
        <f>IF(M3513&lt;&gt;"Minor",0,IF(COUNTIFS($A$2:$A3513,$A3513,$D$2:$D3513,$D3513,$M$2:$M3513,"Minor")=1,1,0))</f>
        <v>0</v>
      </c>
    </row>
    <row r="3514">
      <c r="A3514" t="inlineStr">
        <is>
          <t xml:space="preserve">9a175f97e92a638a5697307799ea3b8b8f419aac</t>
        </is>
      </c>
      <c r="B3514" t="inlineStr">
        <is>
          <t xml:space="preserve">The Miracle Heiress</t>
        </is>
      </c>
      <c r="C3514" t="inlineStr">
        <is>
          <t xml:space="preserve">Die Wundererbin</t>
        </is>
      </c>
      <c r="D3514" t="inlineStr">
        <is>
          <t xml:space="preserve">026a7434ee791e8e06636cae736335b50852a035</t>
        </is>
      </c>
      <c r="E3514" t="inlineStr">
        <is>
          <t xml:space="preserve">Episode 163: Damien Hawthorne Entdeckt Eine Weitere Neue Identität Von</t>
        </is>
      </c>
      <c r="F3514">
        <v>163</v>
      </c>
      <c r="G3514" t="inlineStr">
        <is>
          <t xml:space="preserve">9:02-9:43</t>
        </is>
      </c>
      <c r="H3514" t="inlineStr">
        <is>
          <t xml:space="preserve">Resolved</t>
        </is>
      </c>
      <c r="I3514" t="inlineStr">
        <is>
          <t xml:space="preserve">Remarks: [Script Error]
Line from script:
"Jason? Ist das nicht der Manager der Marke Cora? Gerüchten zufolge hatte „Königin Aria“, die geheimnisvolle Gründerin von Cora, sich nie gezeigt und konzentrierte sich ganz auf ihre Entwürfe, während Jason das Geschäftliche regelte. Er fragte sich: Bedeutet das also, dass Aurohra „Königin Aria“ ist, die Gründerin der Marke Cora? Plötzlich fiel es ihm wie Schuppen von den Augen. Deshalb war sie immer so verlegen geworden und hatte den Cora Schmuck und die Kleidung, die er ihr schenken wollte, abgelehnt. Er erinnerte sich an ihren unbeholfenen Gesichtsausdruck, als er ihr zum ersten Mal ein Geschenk gemacht hatte."
Note (if required): Redundant recap / continuity issue. He has already discovered that Aurora is Queen Aria and already connected this reveal to her previous reactions to Cora gifts. This entire realization repeats information established earlier and can be removed.</t>
        </is>
      </c>
      <c r="J3514" t="inlineStr">
        <is>
          <t xml:space="preserve">VOA</t>
        </is>
      </c>
      <c r="K3514" t="inlineStr">
        <is>
          <t xml:space="preserve">Script Error</t>
        </is>
      </c>
      <c r="L3514" t="inlineStr">
        <is>
          <t xml:space="preserve">Script error</t>
        </is>
      </c>
      <c r="M3514" t="str">
        <f>IFERROR(IF(VLOOKUP(L3514,'Quantification'!$A:$B,2,FALSE)&amp;""="","Unclassified",VLOOKUP(L3514,'Quantification'!$A:$B,2,FALSE)),"Unclassified")</f>
        <v>Major</v>
      </c>
      <c r="N3514" t="inlineStr">
        <is>
          <t xml:space="preserve">con-khera.mirjam@pocketfm.com</t>
        </is>
      </c>
      <c r="O3514" t="inlineStr">
        <is>
          <t xml:space="preserve">Raw under QC</t>
        </is>
      </c>
      <c r="P3514" t="str">
        <f>IF(OR(O3514="Issues found in master",O3514="Final master"),"Master",IF(OR(O3514="Ready for Master",O3514="Issues found in raw",O3514="Raw under QC",O3514="Issues resolved in raw"),"Raw","-"))</f>
        <v>Raw</v>
      </c>
      <c r="Q3514" s="13">
        <v>46261.15416666667</v>
      </c>
      <c r="R3514" t="inlineStr">
        <is>
          <t xml:space="preserve">2026-08 (Aug)</t>
        </is>
      </c>
      <c r="S3514">
        <f>IF(M3514="Not an error",0,IF(COUNTIFS($A$2:$A3514,$A3514,$D$2:$D3514,$D3514,$M$2:$M3514,"&lt;&gt;Not an error")=1,1,0))</f>
        <v>0</v>
      </c>
      <c r="T3514">
        <f>IF(M3514&lt;&gt;"Major",0,IF(COUNTIFS($A$2:$A3514,$A3514,$D$2:$D3514,$D3514,$M$2:$M3514,"Major")=1,1,0))</f>
        <v>0</v>
      </c>
      <c r="U3514">
        <f>IF(M3514&lt;&gt;"Minor",0,IF(COUNTIFS($A$2:$A3514,$A3514,$D$2:$D3514,$D3514,$M$2:$M3514,"Minor")=1,1,0))</f>
        <v>0</v>
      </c>
    </row>
    <row r="3515">
      <c r="A3515" t="inlineStr">
        <is>
          <t xml:space="preserve">9a175f97e92a638a5697307799ea3b8b8f419aac</t>
        </is>
      </c>
      <c r="B3515" t="inlineStr">
        <is>
          <t xml:space="preserve">The Miracle Heiress</t>
        </is>
      </c>
      <c r="C3515" t="inlineStr">
        <is>
          <t xml:space="preserve">Die Wundererbin</t>
        </is>
      </c>
      <c r="D3515" t="inlineStr">
        <is>
          <t xml:space="preserve">026a7434ee791e8e06636cae736335b50852a035</t>
        </is>
      </c>
      <c r="E3515" t="inlineStr">
        <is>
          <t xml:space="preserve">Episode 163: Damien Hawthorne Entdeckt Eine Weitere Neue Identität Von</t>
        </is>
      </c>
      <c r="F3515">
        <v>163</v>
      </c>
      <c r="G3515" t="inlineStr">
        <is>
          <t xml:space="preserve">9:45-10:22</t>
        </is>
      </c>
      <c r="H3515" t="inlineStr">
        <is>
          <t xml:space="preserve">Resolved</t>
        </is>
      </c>
      <c r="I3515" t="inlineStr">
        <is>
          <t xml:space="preserve">Remarks: [Script Error]
Line from script:
"Aurohra war eine brillante Ärztin, eine Meisterin der Medizin, eine Klaviervirtuosin und jetzt möglicherweise „Königin Aria“? Die Gründerin des gesamten Cora-Imperiums? Die Familie Blackwell hatte keine Ahnung, wer sie wirklich war. Sie hatten ihr eine kleine, unbedeutende Bekleidungsfirma zur Leitung übergeben. Wenn sie es wüssten, würden sie erkennen, was für eine kolossale Beleidigung das war. Warum sollte sich die Gründerin der Marke Cora mit einem kleinen, unbedeutenden Betrieb abgeben?"
Note (if required): Continuity / redundant recap issue. The Blackwell family already knows that Aurora is Queen Aria / the founder of Cora, so this realization repeats information that has already been established. The new reveal in this scene is that Aurora is the leader of The Crimson Crew, which should be the focus instead.</t>
        </is>
      </c>
      <c r="J3515" t="inlineStr">
        <is>
          <t xml:space="preserve">VOA</t>
        </is>
      </c>
      <c r="K3515" t="inlineStr">
        <is>
          <t xml:space="preserve">Script Error</t>
        </is>
      </c>
      <c r="L3515" t="inlineStr">
        <is>
          <t xml:space="preserve">Script error</t>
        </is>
      </c>
      <c r="M3515" t="str">
        <f>IFERROR(IF(VLOOKUP(L3515,'Quantification'!$A:$B,2,FALSE)&amp;""="","Unclassified",VLOOKUP(L3515,'Quantification'!$A:$B,2,FALSE)),"Unclassified")</f>
        <v>Major</v>
      </c>
      <c r="N3515" t="inlineStr">
        <is>
          <t xml:space="preserve">con-khera.mirjam@pocketfm.com</t>
        </is>
      </c>
      <c r="O3515" t="inlineStr">
        <is>
          <t xml:space="preserve">Raw under QC</t>
        </is>
      </c>
      <c r="P3515" t="str">
        <f>IF(OR(O3515="Issues found in master",O3515="Final master"),"Master",IF(OR(O3515="Ready for Master",O3515="Issues found in raw",O3515="Raw under QC",O3515="Issues resolved in raw"),"Raw","-"))</f>
        <v>Raw</v>
      </c>
      <c r="Q3515" s="13">
        <v>46261.15416666667</v>
      </c>
      <c r="R3515" t="inlineStr">
        <is>
          <t xml:space="preserve">2026-08 (Aug)</t>
        </is>
      </c>
      <c r="S3515">
        <f>IF(M3515="Not an error",0,IF(COUNTIFS($A$2:$A3515,$A3515,$D$2:$D3515,$D3515,$M$2:$M3515,"&lt;&gt;Not an error")=1,1,0))</f>
        <v>0</v>
      </c>
      <c r="T3515">
        <f>IF(M3515&lt;&gt;"Major",0,IF(COUNTIFS($A$2:$A3515,$A3515,$D$2:$D3515,$D3515,$M$2:$M3515,"Major")=1,1,0))</f>
        <v>0</v>
      </c>
      <c r="U3515">
        <f>IF(M3515&lt;&gt;"Minor",0,IF(COUNTIFS($A$2:$A3515,$A3515,$D$2:$D3515,$D3515,$M$2:$M3515,"Minor")=1,1,0))</f>
        <v>0</v>
      </c>
    </row>
    <row r="3516">
      <c r="A3516" t="inlineStr">
        <is>
          <t xml:space="preserve">9a175f97e92a638a5697307799ea3b8b8f419aac</t>
        </is>
      </c>
      <c r="B3516" t="inlineStr">
        <is>
          <t xml:space="preserve">The Miracle Heiress</t>
        </is>
      </c>
      <c r="C3516" t="inlineStr">
        <is>
          <t xml:space="preserve">Die Wundererbin</t>
        </is>
      </c>
      <c r="D3516" t="inlineStr">
        <is>
          <t xml:space="preserve">026a7434ee791e8e06636cae736335b50852a035</t>
        </is>
      </c>
      <c r="E3516" t="inlineStr">
        <is>
          <t xml:space="preserve">Episode 163: Damien Hawthorne Entdeckt Eine Weitere Neue Identität Von</t>
        </is>
      </c>
      <c r="F3516">
        <v>163</v>
      </c>
      <c r="G3516" t="inlineStr">
        <is>
          <t xml:space="preserve">10:34-10:41</t>
        </is>
      </c>
      <c r="H3516" t="inlineStr">
        <is>
          <t xml:space="preserve">Resolved</t>
        </is>
      </c>
      <c r="I3516" t="inlineStr">
        <is>
          <t xml:space="preserve">Remarks: [Script Error]
Line from script:
"â€žSchlÃ¤ft die gnÃ¤dige Frau?â€œ, fragte DschÃ¤ikob, immer noch erstaunt Ã¼ber die zÃ¤rtliche Art, wie sein Chef Aurohra behandelte."
Note (if required): Address / tone issue. â€œGnÃ¤dige Frauâ€_x009d_ sounds outdated and overly formal. Suggested: â€œSchlÃ¤ft Miss Aurora?â€_x009d_</t>
        </is>
      </c>
      <c r="J3516" t="inlineStr">
        <is>
          <t xml:space="preserve">VOA</t>
        </is>
      </c>
      <c r="K3516" t="inlineStr">
        <is>
          <t xml:space="preserve">Script Error</t>
        </is>
      </c>
      <c r="L3516" t="inlineStr">
        <is>
          <t xml:space="preserve">Script error</t>
        </is>
      </c>
      <c r="M3516" t="str">
        <f>IFERROR(IF(VLOOKUP(L3516,'Quantification'!$A:$B,2,FALSE)&amp;""="","Unclassified",VLOOKUP(L3516,'Quantification'!$A:$B,2,FALSE)),"Unclassified")</f>
        <v>Major</v>
      </c>
      <c r="N3516" t="inlineStr">
        <is>
          <t xml:space="preserve">con-khera.mirjam@pocketfm.com</t>
        </is>
      </c>
      <c r="O3516" t="inlineStr">
        <is>
          <t xml:space="preserve">Raw under QC</t>
        </is>
      </c>
      <c r="P3516" t="str">
        <f>IF(OR(O3516="Issues found in master",O3516="Final master"),"Master",IF(OR(O3516="Ready for Master",O3516="Issues found in raw",O3516="Raw under QC",O3516="Issues resolved in raw"),"Raw","-"))</f>
        <v>Raw</v>
      </c>
      <c r="Q3516" s="13">
        <v>46261.15416666667</v>
      </c>
      <c r="R3516" t="inlineStr">
        <is>
          <t xml:space="preserve">2026-08 (Aug)</t>
        </is>
      </c>
      <c r="S3516">
        <f>IF(M3516="Not an error",0,IF(COUNTIFS($A$2:$A3516,$A3516,$D$2:$D3516,$D3516,$M$2:$M3516,"&lt;&gt;Not an error")=1,1,0))</f>
        <v>0</v>
      </c>
      <c r="T3516">
        <f>IF(M3516&lt;&gt;"Major",0,IF(COUNTIFS($A$2:$A3516,$A3516,$D$2:$D3516,$D3516,$M$2:$M3516,"Major")=1,1,0))</f>
        <v>0</v>
      </c>
      <c r="U3516">
        <f>IF(M3516&lt;&gt;"Minor",0,IF(COUNTIFS($A$2:$A3516,$A3516,$D$2:$D3516,$D3516,$M$2:$M3516,"Minor")=1,1,0))</f>
        <v>0</v>
      </c>
    </row>
    <row r="3517">
      <c r="A3517" t="inlineStr">
        <is>
          <t xml:space="preserve">9a175f97e92a638a5697307799ea3b8b8f419aac</t>
        </is>
      </c>
      <c r="B3517" t="inlineStr">
        <is>
          <t xml:space="preserve">The Miracle Heiress</t>
        </is>
      </c>
      <c r="C3517" t="inlineStr">
        <is>
          <t xml:space="preserve">Die Wundererbin</t>
        </is>
      </c>
      <c r="D3517" t="inlineStr">
        <is>
          <t xml:space="preserve">026a7434ee791e8e06636cae736335b50852a035</t>
        </is>
      </c>
      <c r="E3517" t="inlineStr">
        <is>
          <t xml:space="preserve">Episode 163: Damien Hawthorne Entdeckt Eine Weitere Neue Identität Von</t>
        </is>
      </c>
      <c r="F3517">
        <v>163</v>
      </c>
      <c r="G3517" t="inlineStr">
        <is>
          <t xml:space="preserve">11:07-11:18</t>
        </is>
      </c>
      <c r="H3517" t="inlineStr">
        <is>
          <t xml:space="preserve">Ignore</t>
        </is>
      </c>
      <c r="I3517" t="inlineStr">
        <is>
          <t xml:space="preserve">Remarks: [Script Error]
Line from script:
"â€žWir haben Neuigkeiten Ã¼ber Doktor Apexâ€œ, sagte er. DÃ¤mien konnte sein GlÃ¼ck kaum fassen. So viele gute Nachrichten an einem einzigen Tag. â€žWo ist sie?â€œ, fragte er mit leiser Stimme."
Note (if required): Continuity / character knowledge issue. Damien has just told Aurora that he suspects she may be Doctor Apex, so reacting as though this is an entirely separate breakthrough is inconsistent. Additionally, Jacob has not established that Doctor Apex is a woman, yet Damien immediately refers to Apex as â€œsie,â€_x009d_ which makes his assumption sound like confirmed knowledge.</t>
        </is>
      </c>
      <c r="J3517" t="inlineStr">
        <is>
          <t xml:space="preserve">VOA</t>
        </is>
      </c>
      <c r="K3517" t="inlineStr">
        <is>
          <t xml:space="preserve">Script Error</t>
        </is>
      </c>
      <c r="L3517" t="inlineStr">
        <is>
          <t xml:space="preserve">Script error</t>
        </is>
      </c>
      <c r="M3517" t="str">
        <f>IFERROR(IF(VLOOKUP(L3517,'Quantification'!$A:$B,2,FALSE)&amp;""="","Unclassified",VLOOKUP(L3517,'Quantification'!$A:$B,2,FALSE)),"Unclassified")</f>
        <v>Major</v>
      </c>
      <c r="N3517" t="inlineStr">
        <is>
          <t xml:space="preserve">con-khera.mirjam@pocketfm.com</t>
        </is>
      </c>
      <c r="O3517" t="inlineStr">
        <is>
          <t xml:space="preserve">Raw under QC</t>
        </is>
      </c>
      <c r="P3517" t="str">
        <f>IF(OR(O3517="Issues found in master",O3517="Final master"),"Master",IF(OR(O3517="Ready for Master",O3517="Issues found in raw",O3517="Raw under QC",O3517="Issues resolved in raw"),"Raw","-"))</f>
        <v>Raw</v>
      </c>
      <c r="Q3517" s="13">
        <v>46261.15416666667</v>
      </c>
      <c r="R3517" t="inlineStr">
        <is>
          <t xml:space="preserve">2026-08 (Aug)</t>
        </is>
      </c>
      <c r="S3517">
        <f>IF(M3517="Not an error",0,IF(COUNTIFS($A$2:$A3517,$A3517,$D$2:$D3517,$D3517,$M$2:$M3517,"&lt;&gt;Not an error")=1,1,0))</f>
        <v>0</v>
      </c>
      <c r="T3517">
        <f>IF(M3517&lt;&gt;"Major",0,IF(COUNTIFS($A$2:$A3517,$A3517,$D$2:$D3517,$D3517,$M$2:$M3517,"Major")=1,1,0))</f>
        <v>0</v>
      </c>
      <c r="U3517">
        <f>IF(M3517&lt;&gt;"Minor",0,IF(COUNTIFS($A$2:$A3517,$A3517,$D$2:$D3517,$D3517,$M$2:$M3517,"Minor")=1,1,0))</f>
        <v>0</v>
      </c>
    </row>
    <row r="3518">
      <c r="A3518" t="inlineStr">
        <is>
          <t xml:space="preserve">9a175f97e92a638a5697307799ea3b8b8f419aac</t>
        </is>
      </c>
      <c r="B3518" t="inlineStr">
        <is>
          <t xml:space="preserve">The Miracle Heiress</t>
        </is>
      </c>
      <c r="C3518" t="inlineStr">
        <is>
          <t xml:space="preserve">Die Wundererbin</t>
        </is>
      </c>
      <c r="D3518" t="inlineStr">
        <is>
          <t xml:space="preserve">026a7434ee791e8e06636cae736335b50852a035</t>
        </is>
      </c>
      <c r="E3518" t="inlineStr">
        <is>
          <t xml:space="preserve">Episode 163: Damien Hawthorne Entdeckt Eine Weitere Neue Identität Von</t>
        </is>
      </c>
      <c r="F3518">
        <v>163</v>
      </c>
      <c r="G3518" t="inlineStr">
        <is>
          <t xml:space="preserve">12:03-12:32</t>
        </is>
      </c>
      <c r="H3518" t="inlineStr">
        <is>
          <t xml:space="preserve">Resolved</t>
        </is>
      </c>
      <c r="I3518" t="inlineStr">
        <is>
          <t xml:space="preserve">Remarks: [Script Error]
Line from script:
"Dämien und Aurohra waren auf dem Heimflug, als Dschäikob anrief und von einer gewissen APEX berichtete. Ein Mitglied ihres Teams hatte sich gemeldet und mitgeteilt, dass die Ärztin bereit sei, zu Dämien nach Hause zu kommen, um seine Großmutter zu behandeln. Doch anstelle eines Honorars verlangte sie Süßholzwurzel und lila Lotuswurzeln. Dämien war verblüfft. Er konnte sich nicht vorstellen, was APEX damit wollte."
Note (if required): Redundant recap. This summarizes events already established earlier in the same episode and can be removed before continuing with the current scene.</t>
        </is>
      </c>
      <c r="J3518" t="inlineStr">
        <is>
          <t xml:space="preserve">VOA</t>
        </is>
      </c>
      <c r="K3518" t="inlineStr">
        <is>
          <t xml:space="preserve">Script Error</t>
        </is>
      </c>
      <c r="L3518" t="inlineStr">
        <is>
          <t xml:space="preserve">Script error</t>
        </is>
      </c>
      <c r="M3518" t="str">
        <f>IFERROR(IF(VLOOKUP(L3518,'Quantification'!$A:$B,2,FALSE)&amp;""="","Unclassified",VLOOKUP(L3518,'Quantification'!$A:$B,2,FALSE)),"Unclassified")</f>
        <v>Major</v>
      </c>
      <c r="N3518" t="inlineStr">
        <is>
          <t xml:space="preserve">con-khera.mirjam@pocketfm.com</t>
        </is>
      </c>
      <c r="O3518" t="inlineStr">
        <is>
          <t xml:space="preserve">Raw under QC</t>
        </is>
      </c>
      <c r="P3518" t="str">
        <f>IF(OR(O3518="Issues found in master",O3518="Final master"),"Master",IF(OR(O3518="Ready for Master",O3518="Issues found in raw",O3518="Raw under QC",O3518="Issues resolved in raw"),"Raw","-"))</f>
        <v>Raw</v>
      </c>
      <c r="Q3518" s="13">
        <v>46261.15416666667</v>
      </c>
      <c r="R3518" t="inlineStr">
        <is>
          <t xml:space="preserve">2026-08 (Aug)</t>
        </is>
      </c>
      <c r="S3518">
        <f>IF(M3518="Not an error",0,IF(COUNTIFS($A$2:$A3518,$A3518,$D$2:$D3518,$D3518,$M$2:$M3518,"&lt;&gt;Not an error")=1,1,0))</f>
        <v>0</v>
      </c>
      <c r="T3518">
        <f>IF(M3518&lt;&gt;"Major",0,IF(COUNTIFS($A$2:$A3518,$A3518,$D$2:$D3518,$D3518,$M$2:$M3518,"Major")=1,1,0))</f>
        <v>0</v>
      </c>
      <c r="U3518">
        <f>IF(M3518&lt;&gt;"Minor",0,IF(COUNTIFS($A$2:$A3518,$A3518,$D$2:$D3518,$D3518,$M$2:$M3518,"Minor")=1,1,0))</f>
        <v>0</v>
      </c>
    </row>
    <row r="3519">
      <c r="A3519" t="inlineStr">
        <is>
          <t xml:space="preserve">9a175f97e92a638a5697307799ea3b8b8f419aac</t>
        </is>
      </c>
      <c r="B3519" t="inlineStr">
        <is>
          <t xml:space="preserve">The Miracle Heiress</t>
        </is>
      </c>
      <c r="C3519" t="inlineStr">
        <is>
          <t xml:space="preserve">Die Wundererbin</t>
        </is>
      </c>
      <c r="D3519" t="inlineStr">
        <is>
          <t xml:space="preserve">e0fe735993d4fd4d145209a84ae1b66cfb6fa122</t>
        </is>
      </c>
      <c r="E3519" t="inlineStr">
        <is>
          <t xml:space="preserve">Episode 164: Das Medikament Ist Bereit</t>
        </is>
      </c>
      <c r="F3519">
        <v>164</v>
      </c>
      <c r="G3519" t="inlineStr">
        <is>
          <t xml:space="preserve">2:00-2:04</t>
        </is>
      </c>
      <c r="H3519" t="inlineStr">
        <is>
          <t xml:space="preserve">Resolved</t>
        </is>
      </c>
      <c r="I3519" t="inlineStr">
        <is>
          <t xml:space="preserve">Remarks: [Script Error]
Line from script:
"Nach einem langen, achtstÃ¼ndigen Flug landeten sie auf dem Privatflughafen der Villa Weidensee."
Note (if required): Localization issue. â€œVilla Weidenseeâ€_x009d_ should remain localized as â€œWillow Lake Villa.â€_x009d_</t>
        </is>
      </c>
      <c r="J3519" t="inlineStr">
        <is>
          <t xml:space="preserve">VOA</t>
        </is>
      </c>
      <c r="K3519" t="inlineStr">
        <is>
          <t xml:space="preserve">Script Error</t>
        </is>
      </c>
      <c r="L3519" t="inlineStr">
        <is>
          <t xml:space="preserve">Script error</t>
        </is>
      </c>
      <c r="M3519" t="str">
        <f>IFERROR(IF(VLOOKUP(L3519,'Quantification'!$A:$B,2,FALSE)&amp;""="","Unclassified",VLOOKUP(L3519,'Quantification'!$A:$B,2,FALSE)),"Unclassified")</f>
        <v>Major</v>
      </c>
      <c r="N3519" t="inlineStr">
        <is>
          <t xml:space="preserve">con-khera.mirjam@pocketfm.com</t>
        </is>
      </c>
      <c r="O3519" t="inlineStr">
        <is>
          <t xml:space="preserve">Issues found in raw</t>
        </is>
      </c>
      <c r="P3519" t="str">
        <f>IF(OR(O3519="Issues found in master",O3519="Final master"),"Master",IF(OR(O3519="Ready for Master",O3519="Issues found in raw",O3519="Raw under QC",O3519="Issues resolved in raw"),"Raw","-"))</f>
        <v>Raw</v>
      </c>
      <c r="Q3519" s="13">
        <v>46261.15416666667</v>
      </c>
      <c r="R3519" t="inlineStr">
        <is>
          <t xml:space="preserve">2026-08 (Aug)</t>
        </is>
      </c>
      <c r="S3519">
        <f>IF(M3519="Not an error",0,IF(COUNTIFS($A$2:$A3519,$A3519,$D$2:$D3519,$D3519,$M$2:$M3519,"&lt;&gt;Not an error")=1,1,0))</f>
        <v>1</v>
      </c>
      <c r="T3519">
        <f>IF(M3519&lt;&gt;"Major",0,IF(COUNTIFS($A$2:$A3519,$A3519,$D$2:$D3519,$D3519,$M$2:$M3519,"Major")=1,1,0))</f>
        <v>1</v>
      </c>
      <c r="U3519">
        <f>IF(M3519&lt;&gt;"Minor",0,IF(COUNTIFS($A$2:$A3519,$A3519,$D$2:$D3519,$D3519,$M$2:$M3519,"Minor")=1,1,0))</f>
        <v>0</v>
      </c>
    </row>
    <row r="3520">
      <c r="A3520" t="inlineStr">
        <is>
          <t xml:space="preserve">9a175f97e92a638a5697307799ea3b8b8f419aac</t>
        </is>
      </c>
      <c r="B3520" t="inlineStr">
        <is>
          <t xml:space="preserve">The Miracle Heiress</t>
        </is>
      </c>
      <c r="C3520" t="inlineStr">
        <is>
          <t xml:space="preserve">Die Wundererbin</t>
        </is>
      </c>
      <c r="D3520" t="inlineStr">
        <is>
          <t xml:space="preserve">e0fe735993d4fd4d145209a84ae1b66cfb6fa122</t>
        </is>
      </c>
      <c r="E3520" t="inlineStr">
        <is>
          <t xml:space="preserve">Episode 164: Das Medikament Ist Bereit</t>
        </is>
      </c>
      <c r="F3520">
        <v>164</v>
      </c>
      <c r="G3520" t="inlineStr">
        <is>
          <t xml:space="preserve">2:33-2:36</t>
        </is>
      </c>
      <c r="H3520" t="inlineStr">
        <is>
          <t xml:space="preserve">Resolved</t>
        </is>
      </c>
      <c r="I3520" t="inlineStr">
        <is>
          <t xml:space="preserve">Remarks: [Script Error]
Line from script:
"Sie merkte, dass sie bei der Villa Weidensee waren."
Note (if required): Localization issue. â€œVilla Weidenseeâ€_x009d_ should remain localized as â€œWillow Lake Villa.â€_x009d_</t>
        </is>
      </c>
      <c r="J3520" t="inlineStr">
        <is>
          <t xml:space="preserve">VOA</t>
        </is>
      </c>
      <c r="K3520" t="inlineStr">
        <is>
          <t xml:space="preserve">Script Error</t>
        </is>
      </c>
      <c r="L3520" t="inlineStr">
        <is>
          <t xml:space="preserve">Script error</t>
        </is>
      </c>
      <c r="M3520" t="str">
        <f>IFERROR(IF(VLOOKUP(L3520,'Quantification'!$A:$B,2,FALSE)&amp;""="","Unclassified",VLOOKUP(L3520,'Quantification'!$A:$B,2,FALSE)),"Unclassified")</f>
        <v>Major</v>
      </c>
      <c r="N3520" t="inlineStr">
        <is>
          <t xml:space="preserve">con-khera.mirjam@pocketfm.com</t>
        </is>
      </c>
      <c r="O3520" t="inlineStr">
        <is>
          <t xml:space="preserve">Issues found in raw</t>
        </is>
      </c>
      <c r="P3520" t="str">
        <f>IF(OR(O3520="Issues found in master",O3520="Final master"),"Master",IF(OR(O3520="Ready for Master",O3520="Issues found in raw",O3520="Raw under QC",O3520="Issues resolved in raw"),"Raw","-"))</f>
        <v>Raw</v>
      </c>
      <c r="Q3520" s="13">
        <v>46261.15416666667</v>
      </c>
      <c r="R3520" t="inlineStr">
        <is>
          <t xml:space="preserve">2026-08 (Aug)</t>
        </is>
      </c>
      <c r="S3520">
        <f>IF(M3520="Not an error",0,IF(COUNTIFS($A$2:$A3520,$A3520,$D$2:$D3520,$D3520,$M$2:$M3520,"&lt;&gt;Not an error")=1,1,0))</f>
        <v>0</v>
      </c>
      <c r="T3520">
        <f>IF(M3520&lt;&gt;"Major",0,IF(COUNTIFS($A$2:$A3520,$A3520,$D$2:$D3520,$D3520,$M$2:$M3520,"Major")=1,1,0))</f>
        <v>0</v>
      </c>
      <c r="U3520">
        <f>IF(M3520&lt;&gt;"Minor",0,IF(COUNTIFS($A$2:$A3520,$A3520,$D$2:$D3520,$D3520,$M$2:$M3520,"Minor")=1,1,0))</f>
        <v>0</v>
      </c>
    </row>
    <row r="3521">
      <c r="A3521" t="inlineStr">
        <is>
          <t xml:space="preserve">9a175f97e92a638a5697307799ea3b8b8f419aac</t>
        </is>
      </c>
      <c r="B3521" t="inlineStr">
        <is>
          <t xml:space="preserve">The Miracle Heiress</t>
        </is>
      </c>
      <c r="C3521" t="inlineStr">
        <is>
          <t xml:space="preserve">Die Wundererbin</t>
        </is>
      </c>
      <c r="D3521" t="inlineStr">
        <is>
          <t xml:space="preserve">e0fe735993d4fd4d145209a84ae1b66cfb6fa122</t>
        </is>
      </c>
      <c r="E3521" t="inlineStr">
        <is>
          <t xml:space="preserve">Episode 164: Das Medikament Ist Bereit</t>
        </is>
      </c>
      <c r="F3521">
        <v>164</v>
      </c>
      <c r="G3521" t="inlineStr">
        <is>
          <t xml:space="preserve">3:42-3:51</t>
        </is>
      </c>
      <c r="H3521" t="inlineStr">
        <is>
          <t xml:space="preserve">Resolved</t>
        </is>
      </c>
      <c r="I3521" t="inlineStr">
        <is>
          <t xml:space="preserve">Remarks: [Script Error]
Line from script:
"„Ich muss sagen, ich war überrascht zu erfahren, dass du die Gründerin und Designerin der Marke Cora bist“, sagte Dämien mit einem leichten Lächeln."
Note (if required): Continuity / redundant recap issue. Damien already knows that Aurora is Queen Aria / the founder and designer behind Cora, so presenting this as a new revelation is inconsistent and repeats previously established information.</t>
        </is>
      </c>
      <c r="J3521" t="inlineStr">
        <is>
          <t xml:space="preserve">VOA</t>
        </is>
      </c>
      <c r="K3521" t="inlineStr">
        <is>
          <t xml:space="preserve">Script Error</t>
        </is>
      </c>
      <c r="L3521" t="inlineStr">
        <is>
          <t xml:space="preserve">Script error</t>
        </is>
      </c>
      <c r="M3521" t="str">
        <f>IFERROR(IF(VLOOKUP(L3521,'Quantification'!$A:$B,2,FALSE)&amp;""="","Unclassified",VLOOKUP(L3521,'Quantification'!$A:$B,2,FALSE)),"Unclassified")</f>
        <v>Major</v>
      </c>
      <c r="N3521" t="inlineStr">
        <is>
          <t xml:space="preserve">con-khera.mirjam@pocketfm.com</t>
        </is>
      </c>
      <c r="O3521" t="inlineStr">
        <is>
          <t xml:space="preserve">Issues found in raw</t>
        </is>
      </c>
      <c r="P3521" t="str">
        <f>IF(OR(O3521="Issues found in master",O3521="Final master"),"Master",IF(OR(O3521="Ready for Master",O3521="Issues found in raw",O3521="Raw under QC",O3521="Issues resolved in raw"),"Raw","-"))</f>
        <v>Raw</v>
      </c>
      <c r="Q3521" s="13">
        <v>46261.15416666667</v>
      </c>
      <c r="R3521" t="inlineStr">
        <is>
          <t xml:space="preserve">2026-08 (Aug)</t>
        </is>
      </c>
      <c r="S3521">
        <f>IF(M3521="Not an error",0,IF(COUNTIFS($A$2:$A3521,$A3521,$D$2:$D3521,$D3521,$M$2:$M3521,"&lt;&gt;Not an error")=1,1,0))</f>
        <v>0</v>
      </c>
      <c r="T3521">
        <f>IF(M3521&lt;&gt;"Major",0,IF(COUNTIFS($A$2:$A3521,$A3521,$D$2:$D3521,$D3521,$M$2:$M3521,"Major")=1,1,0))</f>
        <v>0</v>
      </c>
      <c r="U3521">
        <f>IF(M3521&lt;&gt;"Minor",0,IF(COUNTIFS($A$2:$A3521,$A3521,$D$2:$D3521,$D3521,$M$2:$M3521,"Minor")=1,1,0))</f>
        <v>0</v>
      </c>
    </row>
    <row r="3522">
      <c r="A3522" t="inlineStr">
        <is>
          <t xml:space="preserve">9a175f97e92a638a5697307799ea3b8b8f419aac</t>
        </is>
      </c>
      <c r="B3522" t="inlineStr">
        <is>
          <t xml:space="preserve">The Miracle Heiress</t>
        </is>
      </c>
      <c r="C3522" t="inlineStr">
        <is>
          <t xml:space="preserve">Die Wundererbin</t>
        </is>
      </c>
      <c r="D3522" t="inlineStr">
        <is>
          <t xml:space="preserve">e0fe735993d4fd4d145209a84ae1b66cfb6fa122</t>
        </is>
      </c>
      <c r="E3522" t="inlineStr">
        <is>
          <t xml:space="preserve">Episode 164: Das Medikament Ist Bereit</t>
        </is>
      </c>
      <c r="F3522">
        <v>164</v>
      </c>
      <c r="G3522" t="inlineStr">
        <is>
          <t xml:space="preserve">4:11-4:22</t>
        </is>
      </c>
      <c r="H3522" t="inlineStr">
        <is>
          <t xml:space="preserve">Resolved</t>
        </is>
      </c>
      <c r="I3522" t="inlineStr">
        <is>
          <t xml:space="preserve">Remarks: [Script Error]
Line from script:
"„Ich hatte keine Ahnung, dass du alle Produkte von Cora selbst entwirfst. Ich schätze, das bedeutet, dass ich von nun an andere Marken finden muss, um dir Geschenke zu machen“, neckte Dämien sie mit einem kleinen Lächeln."
Note (if required): Continuity / redundant recap issue. Damien already knows that Aurora is Queen Aria and the designer behind Cora, so acting as though he has only just learned that she designs the products is inconsistent and repeats previously established information.</t>
        </is>
      </c>
      <c r="J3522" t="inlineStr">
        <is>
          <t xml:space="preserve">VOA</t>
        </is>
      </c>
      <c r="K3522" t="inlineStr">
        <is>
          <t xml:space="preserve">Script Error</t>
        </is>
      </c>
      <c r="L3522" t="inlineStr">
        <is>
          <t xml:space="preserve">Script error</t>
        </is>
      </c>
      <c r="M3522" t="str">
        <f>IFERROR(IF(VLOOKUP(L3522,'Quantification'!$A:$B,2,FALSE)&amp;""="","Unclassified",VLOOKUP(L3522,'Quantification'!$A:$B,2,FALSE)),"Unclassified")</f>
        <v>Major</v>
      </c>
      <c r="N3522" t="inlineStr">
        <is>
          <t xml:space="preserve">con-khera.mirjam@pocketfm.com</t>
        </is>
      </c>
      <c r="O3522" t="inlineStr">
        <is>
          <t xml:space="preserve">Issues found in raw</t>
        </is>
      </c>
      <c r="P3522" t="str">
        <f>IF(OR(O3522="Issues found in master",O3522="Final master"),"Master",IF(OR(O3522="Ready for Master",O3522="Issues found in raw",O3522="Raw under QC",O3522="Issues resolved in raw"),"Raw","-"))</f>
        <v>Raw</v>
      </c>
      <c r="Q3522" s="13">
        <v>46261.15416666667</v>
      </c>
      <c r="R3522" t="inlineStr">
        <is>
          <t xml:space="preserve">2026-08 (Aug)</t>
        </is>
      </c>
      <c r="S3522">
        <f>IF(M3522="Not an error",0,IF(COUNTIFS($A$2:$A3522,$A3522,$D$2:$D3522,$D3522,$M$2:$M3522,"&lt;&gt;Not an error")=1,1,0))</f>
        <v>0</v>
      </c>
      <c r="T3522">
        <f>IF(M3522&lt;&gt;"Major",0,IF(COUNTIFS($A$2:$A3522,$A3522,$D$2:$D3522,$D3522,$M$2:$M3522,"Major")=1,1,0))</f>
        <v>0</v>
      </c>
      <c r="U3522">
        <f>IF(M3522&lt;&gt;"Minor",0,IF(COUNTIFS($A$2:$A3522,$A3522,$D$2:$D3522,$D3522,$M$2:$M3522,"Minor")=1,1,0))</f>
        <v>0</v>
      </c>
    </row>
    <row r="3523">
      <c r="A3523" t="inlineStr">
        <is>
          <t xml:space="preserve">9a175f97e92a638a5697307799ea3b8b8f419aac</t>
        </is>
      </c>
      <c r="B3523" t="inlineStr">
        <is>
          <t xml:space="preserve">The Miracle Heiress</t>
        </is>
      </c>
      <c r="C3523" t="inlineStr">
        <is>
          <t xml:space="preserve">Die Wundererbin</t>
        </is>
      </c>
      <c r="D3523" t="inlineStr">
        <is>
          <t xml:space="preserve">8e7c5a0dd1ed786dcbdd2630d49b5846323db9bb</t>
        </is>
      </c>
      <c r="E3523" t="inlineStr">
        <is>
          <t xml:space="preserve">Episode 165: Auroras Medizin</t>
        </is>
      </c>
      <c r="F3523">
        <v>165</v>
      </c>
      <c r="G3523" t="inlineStr">
        <is>
          <t xml:space="preserve">0:02-0:07</t>
        </is>
      </c>
      <c r="H3523" t="inlineStr">
        <is>
          <t xml:space="preserve">Resolved</t>
        </is>
      </c>
      <c r="I3523" t="inlineStr">
        <is>
          <t xml:space="preserve">Remarks: [Script Error]
Line from script:
"Wollte sie etwa in die Eisenschleier-Region zurÃ¼ckkehren?"
Note (if required): Localization issue. â€œEisenschleier-Regionâ€_x009d_ should remain localized as â€œIron Veil Region.â€_x009d_</t>
        </is>
      </c>
      <c r="J3523" t="inlineStr">
        <is>
          <t xml:space="preserve">VOA</t>
        </is>
      </c>
      <c r="K3523" t="inlineStr">
        <is>
          <t xml:space="preserve">Script Error</t>
        </is>
      </c>
      <c r="L3523" t="inlineStr">
        <is>
          <t xml:space="preserve">Script error</t>
        </is>
      </c>
      <c r="M3523" t="str">
        <f>IFERROR(IF(VLOOKUP(L3523,'Quantification'!$A:$B,2,FALSE)&amp;""="","Unclassified",VLOOKUP(L3523,'Quantification'!$A:$B,2,FALSE)),"Unclassified")</f>
        <v>Major</v>
      </c>
      <c r="N3523" t="inlineStr">
        <is>
          <t xml:space="preserve">con-khera.mirjam@pocketfm.com</t>
        </is>
      </c>
      <c r="O3523" t="inlineStr">
        <is>
          <t xml:space="preserve">Issues found in raw</t>
        </is>
      </c>
      <c r="P3523" t="str">
        <f>IF(OR(O3523="Issues found in master",O3523="Final master"),"Master",IF(OR(O3523="Ready for Master",O3523="Issues found in raw",O3523="Raw under QC",O3523="Issues resolved in raw"),"Raw","-"))</f>
        <v>Raw</v>
      </c>
      <c r="Q3523" s="13">
        <v>46261.15416666667</v>
      </c>
      <c r="R3523" t="inlineStr">
        <is>
          <t xml:space="preserve">2026-08 (Aug)</t>
        </is>
      </c>
      <c r="S3523">
        <f>IF(M3523="Not an error",0,IF(COUNTIFS($A$2:$A3523,$A3523,$D$2:$D3523,$D3523,$M$2:$M3523,"&lt;&gt;Not an error")=1,1,0))</f>
        <v>1</v>
      </c>
      <c r="T3523">
        <f>IF(M3523&lt;&gt;"Major",0,IF(COUNTIFS($A$2:$A3523,$A3523,$D$2:$D3523,$D3523,$M$2:$M3523,"Major")=1,1,0))</f>
        <v>1</v>
      </c>
      <c r="U3523">
        <f>IF(M3523&lt;&gt;"Minor",0,IF(COUNTIFS($A$2:$A3523,$A3523,$D$2:$D3523,$D3523,$M$2:$M3523,"Minor")=1,1,0))</f>
        <v>0</v>
      </c>
    </row>
    <row r="3524">
      <c r="A3524" t="inlineStr">
        <is>
          <t xml:space="preserve">9a175f97e92a638a5697307799ea3b8b8f419aac</t>
        </is>
      </c>
      <c r="B3524" t="inlineStr">
        <is>
          <t xml:space="preserve">The Miracle Heiress</t>
        </is>
      </c>
      <c r="C3524" t="inlineStr">
        <is>
          <t xml:space="preserve">Die Wundererbin</t>
        </is>
      </c>
      <c r="D3524" t="inlineStr">
        <is>
          <t xml:space="preserve">306befe9893578e35f878f36849d5452824e8f4d</t>
        </is>
      </c>
      <c r="E3524" t="inlineStr">
        <is>
          <t xml:space="preserve">Episode 166: Aurora Ist Doktor a M</t>
        </is>
      </c>
      <c r="F3524">
        <v>166</v>
      </c>
      <c r="G3524" t="inlineStr">
        <is>
          <t xml:space="preserve">0:00-0:23</t>
        </is>
      </c>
      <c r="H3524" t="inlineStr">
        <is>
          <t xml:space="preserve">Resolved</t>
        </is>
      </c>
      <c r="I3524" t="inlineStr">
        <is>
          <t xml:space="preserve">Remarks: [Script Error]
Line from script:
"Während sie an einer roten Ampel hielt, dachte Aurohra darüber nach, eine weitere Dosis des Medikaments für Katherine Hawthorne zuzubereiten und die Silvanus-Wurzel zu zermahlen, die Dämien aufgetrieben hatte. Gerade als ihr durch den Kopf ging, wie Dämien seine Beziehungen hatte spielen lassen, um den berühmten APEX zu einem Hausbesuch zu bewegen, summte ihr Handy."
Note (if required): Continuity issue. The medication for Katherine Hawthorne was already prepared in the previous episode, so Aurora thinking about preparing it again is inconsistent with the established sequence of events.</t>
        </is>
      </c>
      <c r="J3524" t="inlineStr">
        <is>
          <t xml:space="preserve">VOA</t>
        </is>
      </c>
      <c r="K3524" t="inlineStr">
        <is>
          <t xml:space="preserve">Script Error</t>
        </is>
      </c>
      <c r="L3524" t="inlineStr">
        <is>
          <t xml:space="preserve">Script error</t>
        </is>
      </c>
      <c r="M3524" t="str">
        <f>IFERROR(IF(VLOOKUP(L3524,'Quantification'!$A:$B,2,FALSE)&amp;""="","Unclassified",VLOOKUP(L3524,'Quantification'!$A:$B,2,FALSE)),"Unclassified")</f>
        <v>Major</v>
      </c>
      <c r="N3524" t="inlineStr">
        <is>
          <t xml:space="preserve">con-khera.mirjam@pocketfm.com</t>
        </is>
      </c>
      <c r="O3524" t="inlineStr">
        <is>
          <t xml:space="preserve">Issues found in raw</t>
        </is>
      </c>
      <c r="P3524" t="str">
        <f>IF(OR(O3524="Issues found in master",O3524="Final master"),"Master",IF(OR(O3524="Ready for Master",O3524="Issues found in raw",O3524="Raw under QC",O3524="Issues resolved in raw"),"Raw","-"))</f>
        <v>Raw</v>
      </c>
      <c r="Q3524" s="13">
        <v>46261.15416666667</v>
      </c>
      <c r="R3524" t="inlineStr">
        <is>
          <t xml:space="preserve">2026-08 (Aug)</t>
        </is>
      </c>
      <c r="S3524">
        <f>IF(M3524="Not an error",0,IF(COUNTIFS($A$2:$A3524,$A3524,$D$2:$D3524,$D3524,$M$2:$M3524,"&lt;&gt;Not an error")=1,1,0))</f>
        <v>1</v>
      </c>
      <c r="T3524">
        <f>IF(M3524&lt;&gt;"Major",0,IF(COUNTIFS($A$2:$A3524,$A3524,$D$2:$D3524,$D3524,$M$2:$M3524,"Major")=1,1,0))</f>
        <v>1</v>
      </c>
      <c r="U3524">
        <f>IF(M3524&lt;&gt;"Minor",0,IF(COUNTIFS($A$2:$A3524,$A3524,$D$2:$D3524,$D3524,$M$2:$M3524,"Minor")=1,1,0))</f>
        <v>0</v>
      </c>
    </row>
    <row r="3525">
      <c r="A3525" t="inlineStr">
        <is>
          <t xml:space="preserve">9a175f97e92a638a5697307799ea3b8b8f419aac</t>
        </is>
      </c>
      <c r="B3525" t="inlineStr">
        <is>
          <t xml:space="preserve">The Miracle Heiress</t>
        </is>
      </c>
      <c r="C3525" t="inlineStr">
        <is>
          <t xml:space="preserve">Die Wundererbin</t>
        </is>
      </c>
      <c r="D3525" t="inlineStr">
        <is>
          <t xml:space="preserve">306befe9893578e35f878f36849d5452824e8f4d</t>
        </is>
      </c>
      <c r="E3525" t="inlineStr">
        <is>
          <t xml:space="preserve">Episode 166: Aurora Ist Doktor a M</t>
        </is>
      </c>
      <c r="F3525">
        <v>166</v>
      </c>
      <c r="G3525" t="inlineStr">
        <is>
          <t xml:space="preserve">1:06-1:11</t>
        </is>
      </c>
      <c r="H3525" t="inlineStr">
        <is>
          <t xml:space="preserve">Resolved</t>
        </is>
      </c>
      <c r="I3525" t="inlineStr">
        <is>
          <t xml:space="preserve">Remarks: [Script Error]
Line from script:
"Aber du sagst, sie sind echt? Sie wollen sich in einem kleinen Haus im Schwarzwassergrund treffen, etwas auÃŸerhalb der Stadt."
Note (if required): Localization issue. â€œSchwarzwassergrundâ€_x009d_ appears to be a translated proper location name and should remain localized in English. Please confirm the original/canonical location name.</t>
        </is>
      </c>
      <c r="J3525" t="inlineStr">
        <is>
          <t xml:space="preserve">VOA</t>
        </is>
      </c>
      <c r="K3525" t="inlineStr">
        <is>
          <t xml:space="preserve">Script Error</t>
        </is>
      </c>
      <c r="L3525" t="inlineStr">
        <is>
          <t xml:space="preserve">Script error</t>
        </is>
      </c>
      <c r="M3525" t="str">
        <f>IFERROR(IF(VLOOKUP(L3525,'Quantification'!$A:$B,2,FALSE)&amp;""="","Unclassified",VLOOKUP(L3525,'Quantification'!$A:$B,2,FALSE)),"Unclassified")</f>
        <v>Major</v>
      </c>
      <c r="N3525" t="inlineStr">
        <is>
          <t xml:space="preserve">con-khera.mirjam@pocketfm.com</t>
        </is>
      </c>
      <c r="O3525" t="inlineStr">
        <is>
          <t xml:space="preserve">Issues found in raw</t>
        </is>
      </c>
      <c r="P3525" t="str">
        <f>IF(OR(O3525="Issues found in master",O3525="Final master"),"Master",IF(OR(O3525="Ready for Master",O3525="Issues found in raw",O3525="Raw under QC",O3525="Issues resolved in raw"),"Raw","-"))</f>
        <v>Raw</v>
      </c>
      <c r="Q3525" s="13">
        <v>46261.15416666667</v>
      </c>
      <c r="R3525" t="inlineStr">
        <is>
          <t xml:space="preserve">2026-08 (Aug)</t>
        </is>
      </c>
      <c r="S3525">
        <f>IF(M3525="Not an error",0,IF(COUNTIFS($A$2:$A3525,$A3525,$D$2:$D3525,$D3525,$M$2:$M3525,"&lt;&gt;Not an error")=1,1,0))</f>
        <v>0</v>
      </c>
      <c r="T3525">
        <f>IF(M3525&lt;&gt;"Major",0,IF(COUNTIFS($A$2:$A3525,$A3525,$D$2:$D3525,$D3525,$M$2:$M3525,"Major")=1,1,0))</f>
        <v>0</v>
      </c>
      <c r="U3525">
        <f>IF(M3525&lt;&gt;"Minor",0,IF(COUNTIFS($A$2:$A3525,$A3525,$D$2:$D3525,$D3525,$M$2:$M3525,"Minor")=1,1,0))</f>
        <v>0</v>
      </c>
    </row>
    <row r="3526">
      <c r="A3526" t="inlineStr">
        <is>
          <t xml:space="preserve">9a175f97e92a638a5697307799ea3b8b8f419aac</t>
        </is>
      </c>
      <c r="B3526" t="inlineStr">
        <is>
          <t xml:space="preserve">The Miracle Heiress</t>
        </is>
      </c>
      <c r="C3526" t="inlineStr">
        <is>
          <t xml:space="preserve">Die Wundererbin</t>
        </is>
      </c>
      <c r="D3526" t="inlineStr">
        <is>
          <t xml:space="preserve">306befe9893578e35f878f36849d5452824e8f4d</t>
        </is>
      </c>
      <c r="E3526" t="inlineStr">
        <is>
          <t xml:space="preserve">Episode 166: Aurora Ist Doktor a M</t>
        </is>
      </c>
      <c r="F3526">
        <v>166</v>
      </c>
      <c r="G3526" t="inlineStr">
        <is>
          <t xml:space="preserve">1:18-1:24</t>
        </is>
      </c>
      <c r="H3526" t="inlineStr">
        <is>
          <t xml:space="preserve">Resolved</t>
        </is>
      </c>
      <c r="I3526" t="inlineStr">
        <is>
          <t xml:space="preserve">Remarks: [Script Error]
Line from script:
"Um unauffÃ¤llig zu bleiben, parkte sie ihr Auto ein paar StraÃŸen entfernt und ging zu FuÃŸ in Richtung Schwarzwassergrund."
Note (if required): Localization issue. â€œSchwarzwassergrundâ€_x009d_ should remain localized in English as a proper location name. Suggested: â€œBlackwater Hollow.â€_x009d_</t>
        </is>
      </c>
      <c r="J3526" t="inlineStr">
        <is>
          <t xml:space="preserve">VOA</t>
        </is>
      </c>
      <c r="K3526" t="inlineStr">
        <is>
          <t xml:space="preserve">Script Error</t>
        </is>
      </c>
      <c r="L3526" t="inlineStr">
        <is>
          <t xml:space="preserve">Script error</t>
        </is>
      </c>
      <c r="M3526" t="str">
        <f>IFERROR(IF(VLOOKUP(L3526,'Quantification'!$A:$B,2,FALSE)&amp;""="","Unclassified",VLOOKUP(L3526,'Quantification'!$A:$B,2,FALSE)),"Unclassified")</f>
        <v>Major</v>
      </c>
      <c r="N3526" t="inlineStr">
        <is>
          <t xml:space="preserve">con-khera.mirjam@pocketfm.com</t>
        </is>
      </c>
      <c r="O3526" t="inlineStr">
        <is>
          <t xml:space="preserve">Issues found in raw</t>
        </is>
      </c>
      <c r="P3526" t="str">
        <f>IF(OR(O3526="Issues found in master",O3526="Final master"),"Master",IF(OR(O3526="Ready for Master",O3526="Issues found in raw",O3526="Raw under QC",O3526="Issues resolved in raw"),"Raw","-"))</f>
        <v>Raw</v>
      </c>
      <c r="Q3526" s="13">
        <v>46261.15416666667</v>
      </c>
      <c r="R3526" t="inlineStr">
        <is>
          <t xml:space="preserve">2026-08 (Aug)</t>
        </is>
      </c>
      <c r="S3526">
        <f>IF(M3526="Not an error",0,IF(COUNTIFS($A$2:$A3526,$A3526,$D$2:$D3526,$D3526,$M$2:$M3526,"&lt;&gt;Not an error")=1,1,0))</f>
        <v>0</v>
      </c>
      <c r="T3526">
        <f>IF(M3526&lt;&gt;"Major",0,IF(COUNTIFS($A$2:$A3526,$A3526,$D$2:$D3526,$D3526,$M$2:$M3526,"Major")=1,1,0))</f>
        <v>0</v>
      </c>
      <c r="U3526">
        <f>IF(M3526&lt;&gt;"Minor",0,IF(COUNTIFS($A$2:$A3526,$A3526,$D$2:$D3526,$D3526,$M$2:$M3526,"Minor")=1,1,0))</f>
        <v>0</v>
      </c>
    </row>
    <row r="3527">
      <c r="A3527" t="inlineStr">
        <is>
          <t xml:space="preserve">9a175f97e92a638a5697307799ea3b8b8f419aac</t>
        </is>
      </c>
      <c r="B3527" t="inlineStr">
        <is>
          <t xml:space="preserve">The Miracle Heiress</t>
        </is>
      </c>
      <c r="C3527" t="inlineStr">
        <is>
          <t xml:space="preserve">Die Wundererbin</t>
        </is>
      </c>
      <c r="D3527" t="inlineStr">
        <is>
          <t xml:space="preserve">306befe9893578e35f878f36849d5452824e8f4d</t>
        </is>
      </c>
      <c r="E3527" t="inlineStr">
        <is>
          <t xml:space="preserve">Episode 166: Aurora Ist Doktor a M</t>
        </is>
      </c>
      <c r="F3527">
        <v>166</v>
      </c>
      <c r="G3527" t="inlineStr">
        <is>
          <t xml:space="preserve">4:03-4:11</t>
        </is>
      </c>
      <c r="H3527" t="inlineStr">
        <is>
          <t xml:space="preserve">Resolved</t>
        </is>
      </c>
      <c r="I3527" t="inlineStr">
        <is>
          <t xml:space="preserve">Remarks: [Script Error]
Line from script:
"Bedeutet das, der Klient ist Dämien? Und die Patientin ist seine Großmutter Katherine?"
Note (if required): Continuity / character knowledge issue. Aurora already knows that Damien is trying to obtain treatment for his grandmother Katherine and has been directly involved in preparing her medication. She should therefore immediately understand who the client and patient are, rather than reacting as if this is new information.</t>
        </is>
      </c>
      <c r="J3527" t="inlineStr">
        <is>
          <t xml:space="preserve">VOA</t>
        </is>
      </c>
      <c r="K3527" t="inlineStr">
        <is>
          <t xml:space="preserve">Script Error</t>
        </is>
      </c>
      <c r="L3527" t="inlineStr">
        <is>
          <t xml:space="preserve">Script error</t>
        </is>
      </c>
      <c r="M3527" t="str">
        <f>IFERROR(IF(VLOOKUP(L3527,'Quantification'!$A:$B,2,FALSE)&amp;""="","Unclassified",VLOOKUP(L3527,'Quantification'!$A:$B,2,FALSE)),"Unclassified")</f>
        <v>Major</v>
      </c>
      <c r="N3527" t="inlineStr">
        <is>
          <t xml:space="preserve">con-khera.mirjam@pocketfm.com</t>
        </is>
      </c>
      <c r="O3527" t="inlineStr">
        <is>
          <t xml:space="preserve">Issues found in raw</t>
        </is>
      </c>
      <c r="P3527" t="str">
        <f>IF(OR(O3527="Issues found in master",O3527="Final master"),"Master",IF(OR(O3527="Ready for Master",O3527="Issues found in raw",O3527="Raw under QC",O3527="Issues resolved in raw"),"Raw","-"))</f>
        <v>Raw</v>
      </c>
      <c r="Q3527" s="13">
        <v>46261.15416666667</v>
      </c>
      <c r="R3527" t="inlineStr">
        <is>
          <t xml:space="preserve">2026-08 (Aug)</t>
        </is>
      </c>
      <c r="S3527">
        <f>IF(M3527="Not an error",0,IF(COUNTIFS($A$2:$A3527,$A3527,$D$2:$D3527,$D3527,$M$2:$M3527,"&lt;&gt;Not an error")=1,1,0))</f>
        <v>0</v>
      </c>
      <c r="T3527">
        <f>IF(M3527&lt;&gt;"Major",0,IF(COUNTIFS($A$2:$A3527,$A3527,$D$2:$D3527,$D3527,$M$2:$M3527,"Major")=1,1,0))</f>
        <v>0</v>
      </c>
      <c r="U3527">
        <f>IF(M3527&lt;&gt;"Minor",0,IF(COUNTIFS($A$2:$A3527,$A3527,$D$2:$D3527,$D3527,$M$2:$M3527,"Minor")=1,1,0))</f>
        <v>0</v>
      </c>
    </row>
    <row r="3528">
      <c r="A3528" t="inlineStr">
        <is>
          <t xml:space="preserve">9a175f97e92a638a5697307799ea3b8b8f419aac</t>
        </is>
      </c>
      <c r="B3528" t="inlineStr">
        <is>
          <t xml:space="preserve">The Miracle Heiress</t>
        </is>
      </c>
      <c r="C3528" t="inlineStr">
        <is>
          <t xml:space="preserve">Die Wundererbin</t>
        </is>
      </c>
      <c r="D3528" t="inlineStr">
        <is>
          <t xml:space="preserve">0f02553d084c145643216658dae75f7acb588618</t>
        </is>
      </c>
      <c r="E3528" t="inlineStr">
        <is>
          <t xml:space="preserve">Episode 168: Familie Scott in Schwierigkeiten</t>
        </is>
      </c>
      <c r="F3528">
        <v>168</v>
      </c>
      <c r="G3528" t="inlineStr">
        <is>
          <t xml:space="preserve">0:33-0:38</t>
        </is>
      </c>
      <c r="H3528" t="inlineStr">
        <is>
          <t xml:space="preserve">Resolved</t>
        </is>
      </c>
      <c r="I3528" t="inlineStr">
        <is>
          <t xml:space="preserve">Remarks: [Script Error]
Line from script:
"Das wÃ¼rde eine groÃŸe Herausforderung werden, besonders da sie auch noch Blackwell Mode leitete."
Note (if required): Localization issue. â€œBlackwell Modeâ€_x009d_ should remain localized as â€œBlackwell Fashion.â€_x009d_</t>
        </is>
      </c>
      <c r="J3528" t="inlineStr">
        <is>
          <t xml:space="preserve">VOA</t>
        </is>
      </c>
      <c r="K3528" t="inlineStr">
        <is>
          <t xml:space="preserve">Script Error</t>
        </is>
      </c>
      <c r="L3528" t="inlineStr">
        <is>
          <t xml:space="preserve">Script error</t>
        </is>
      </c>
      <c r="M3528" t="str">
        <f>IFERROR(IF(VLOOKUP(L3528,'Quantification'!$A:$B,2,FALSE)&amp;""="","Unclassified",VLOOKUP(L3528,'Quantification'!$A:$B,2,FALSE)),"Unclassified")</f>
        <v>Major</v>
      </c>
      <c r="N3528" t="inlineStr">
        <is>
          <t xml:space="preserve">con-khera.mirjam@pocketfm.com</t>
        </is>
      </c>
      <c r="O3528" t="inlineStr">
        <is>
          <t xml:space="preserve">Issues found in raw</t>
        </is>
      </c>
      <c r="P3528" t="str">
        <f>IF(OR(O3528="Issues found in master",O3528="Final master"),"Master",IF(OR(O3528="Ready for Master",O3528="Issues found in raw",O3528="Raw under QC",O3528="Issues resolved in raw"),"Raw","-"))</f>
        <v>Raw</v>
      </c>
      <c r="Q3528" s="13">
        <v>46261.15416666667</v>
      </c>
      <c r="R3528" t="inlineStr">
        <is>
          <t xml:space="preserve">2026-08 (Aug)</t>
        </is>
      </c>
      <c r="S3528">
        <f>IF(M3528="Not an error",0,IF(COUNTIFS($A$2:$A3528,$A3528,$D$2:$D3528,$D3528,$M$2:$M3528,"&lt;&gt;Not an error")=1,1,0))</f>
        <v>1</v>
      </c>
      <c r="T3528">
        <f>IF(M3528&lt;&gt;"Major",0,IF(COUNTIFS($A$2:$A3528,$A3528,$D$2:$D3528,$D3528,$M$2:$M3528,"Major")=1,1,0))</f>
        <v>1</v>
      </c>
      <c r="U3528">
        <f>IF(M3528&lt;&gt;"Minor",0,IF(COUNTIFS($A$2:$A3528,$A3528,$D$2:$D3528,$D3528,$M$2:$M3528,"Minor")=1,1,0))</f>
        <v>0</v>
      </c>
    </row>
    <row r="3529">
      <c r="A3529" t="inlineStr">
        <is>
          <t xml:space="preserve">9a175f97e92a638a5697307799ea3b8b8f419aac</t>
        </is>
      </c>
      <c r="B3529" t="inlineStr">
        <is>
          <t xml:space="preserve">The Miracle Heiress</t>
        </is>
      </c>
      <c r="C3529" t="inlineStr">
        <is>
          <t xml:space="preserve">Die Wundererbin</t>
        </is>
      </c>
      <c r="D3529" t="inlineStr">
        <is>
          <t xml:space="preserve">0f02553d084c145643216658dae75f7acb588618</t>
        </is>
      </c>
      <c r="E3529" t="inlineStr">
        <is>
          <t xml:space="preserve">Episode 168: Familie Scott in Schwierigkeiten</t>
        </is>
      </c>
      <c r="F3529">
        <v>168</v>
      </c>
      <c r="G3529" t="inlineStr">
        <is>
          <t xml:space="preserve">0:59-1:02</t>
        </is>
      </c>
      <c r="H3529" t="inlineStr">
        <is>
          <t xml:space="preserve">Resolved</t>
        </is>
      </c>
      <c r="I3529" t="inlineStr">
        <is>
          <t xml:space="preserve">Remarks: [Script Error]
Line from script:
"Sie sollten hineingehen, bevor Sie sich erkÃ¤lten."
Note (if required): Address / continuity issue. These characters use informal â€œdu,â€_x009d_ so the sudden switch to formal â€œSieâ€_x009d_ is inconsistent. Suggested: â€œDu solltest hineingehen, bevor du dich erkÃ¤ltest.â€_x009d_</t>
        </is>
      </c>
      <c r="J3529" t="inlineStr">
        <is>
          <t xml:space="preserve">VOA</t>
        </is>
      </c>
      <c r="K3529" t="inlineStr">
        <is>
          <t xml:space="preserve">Script Error</t>
        </is>
      </c>
      <c r="L3529" t="inlineStr">
        <is>
          <t xml:space="preserve">Script error</t>
        </is>
      </c>
      <c r="M3529" t="str">
        <f>IFERROR(IF(VLOOKUP(L3529,'Quantification'!$A:$B,2,FALSE)&amp;""="","Unclassified",VLOOKUP(L3529,'Quantification'!$A:$B,2,FALSE)),"Unclassified")</f>
        <v>Major</v>
      </c>
      <c r="N3529" t="inlineStr">
        <is>
          <t xml:space="preserve">con-khera.mirjam@pocketfm.com</t>
        </is>
      </c>
      <c r="O3529" t="inlineStr">
        <is>
          <t xml:space="preserve">Issues found in raw</t>
        </is>
      </c>
      <c r="P3529" t="str">
        <f>IF(OR(O3529="Issues found in master",O3529="Final master"),"Master",IF(OR(O3529="Ready for Master",O3529="Issues found in raw",O3529="Raw under QC",O3529="Issues resolved in raw"),"Raw","-"))</f>
        <v>Raw</v>
      </c>
      <c r="Q3529" s="13">
        <v>46261.15416666667</v>
      </c>
      <c r="R3529" t="inlineStr">
        <is>
          <t xml:space="preserve">2026-08 (Aug)</t>
        </is>
      </c>
      <c r="S3529">
        <f>IF(M3529="Not an error",0,IF(COUNTIFS($A$2:$A3529,$A3529,$D$2:$D3529,$D3529,$M$2:$M3529,"&lt;&gt;Not an error")=1,1,0))</f>
        <v>0</v>
      </c>
      <c r="T3529">
        <f>IF(M3529&lt;&gt;"Major",0,IF(COUNTIFS($A$2:$A3529,$A3529,$D$2:$D3529,$D3529,$M$2:$M3529,"Major")=1,1,0))</f>
        <v>0</v>
      </c>
      <c r="U3529">
        <f>IF(M3529&lt;&gt;"Minor",0,IF(COUNTIFS($A$2:$A3529,$A3529,$D$2:$D3529,$D3529,$M$2:$M3529,"Minor")=1,1,0))</f>
        <v>0</v>
      </c>
    </row>
    <row r="3530">
      <c r="A3530" t="inlineStr">
        <is>
          <t xml:space="preserve">9a175f97e92a638a5697307799ea3b8b8f419aac</t>
        </is>
      </c>
      <c r="B3530" t="inlineStr">
        <is>
          <t xml:space="preserve">The Miracle Heiress</t>
        </is>
      </c>
      <c r="C3530" t="inlineStr">
        <is>
          <t xml:space="preserve">Die Wundererbin</t>
        </is>
      </c>
      <c r="D3530" t="inlineStr">
        <is>
          <t xml:space="preserve">0f02553d084c145643216658dae75f7acb588618</t>
        </is>
      </c>
      <c r="E3530" t="inlineStr">
        <is>
          <t xml:space="preserve">Episode 168: Familie Scott in Schwierigkeiten</t>
        </is>
      </c>
      <c r="F3530">
        <v>168</v>
      </c>
      <c r="G3530" t="inlineStr">
        <is>
          <t xml:space="preserve">0.076042</t>
        </is>
      </c>
      <c r="H3530" t="inlineStr">
        <is>
          <t xml:space="preserve">Resolved</t>
        </is>
      </c>
      <c r="I3530" t="inlineStr">
        <is>
          <t xml:space="preserve">Remarks: [Script Error]
Line from script:
"Bitte, bleib jetzt hier stehen und geh wieder hinein."
Note (if required): Wording issue. â€œBleib jetzt hier stehenâ€_x009d_ contradicts the instruction to go back inside. Suggested: â€œBitte, dreh jetzt um und geh wieder hinein.â€_x009d_</t>
        </is>
      </c>
      <c r="J3530" t="inlineStr">
        <is>
          <t xml:space="preserve">VOA</t>
        </is>
      </c>
      <c r="K3530" t="inlineStr">
        <is>
          <t xml:space="preserve">Script Error</t>
        </is>
      </c>
      <c r="L3530" t="inlineStr">
        <is>
          <t xml:space="preserve">Script error</t>
        </is>
      </c>
      <c r="M3530" t="str">
        <f>IFERROR(IF(VLOOKUP(L3530,'Quantification'!$A:$B,2,FALSE)&amp;""="","Unclassified",VLOOKUP(L3530,'Quantification'!$A:$B,2,FALSE)),"Unclassified")</f>
        <v>Major</v>
      </c>
      <c r="N3530" t="inlineStr">
        <is>
          <t xml:space="preserve">con-khera.mirjam@pocketfm.com</t>
        </is>
      </c>
      <c r="O3530" t="inlineStr">
        <is>
          <t xml:space="preserve">Issues found in raw</t>
        </is>
      </c>
      <c r="P3530" t="str">
        <f>IF(OR(O3530="Issues found in master",O3530="Final master"),"Master",IF(OR(O3530="Ready for Master",O3530="Issues found in raw",O3530="Raw under QC",O3530="Issues resolved in raw"),"Raw","-"))</f>
        <v>Raw</v>
      </c>
      <c r="Q3530" s="13">
        <v>46261.15416666667</v>
      </c>
      <c r="R3530" t="inlineStr">
        <is>
          <t xml:space="preserve">2026-08 (Aug)</t>
        </is>
      </c>
      <c r="S3530">
        <f>IF(M3530="Not an error",0,IF(COUNTIFS($A$2:$A3530,$A3530,$D$2:$D3530,$D3530,$M$2:$M3530,"&lt;&gt;Not an error")=1,1,0))</f>
        <v>0</v>
      </c>
      <c r="T3530">
        <f>IF(M3530&lt;&gt;"Major",0,IF(COUNTIFS($A$2:$A3530,$A3530,$D$2:$D3530,$D3530,$M$2:$M3530,"Major")=1,1,0))</f>
        <v>0</v>
      </c>
      <c r="U3530">
        <f>IF(M3530&lt;&gt;"Minor",0,IF(COUNTIFS($A$2:$A3530,$A3530,$D$2:$D3530,$D3530,$M$2:$M3530,"Minor")=1,1,0))</f>
        <v>0</v>
      </c>
    </row>
    <row r="3531">
      <c r="A3531" t="inlineStr">
        <is>
          <t xml:space="preserve">9a175f97e92a638a5697307799ea3b8b8f419aac</t>
        </is>
      </c>
      <c r="B3531" t="inlineStr">
        <is>
          <t xml:space="preserve">The Miracle Heiress</t>
        </is>
      </c>
      <c r="C3531" t="inlineStr">
        <is>
          <t xml:space="preserve">Die Wundererbin</t>
        </is>
      </c>
      <c r="D3531" t="inlineStr">
        <is>
          <t xml:space="preserve">3ddff376d0d03775362e78e4f82de57f63d37d35</t>
        </is>
      </c>
      <c r="E3531" t="inlineStr">
        <is>
          <t xml:space="preserve">Episode 169: Der Ruin Der Familie</t>
        </is>
      </c>
      <c r="F3531">
        <v>169</v>
      </c>
      <c r="G3531" t="inlineStr">
        <is>
          <t xml:space="preserve">0:27-0:33</t>
        </is>
      </c>
      <c r="H3531" t="inlineStr">
        <is>
          <t xml:space="preserve">Resolved</t>
        </is>
      </c>
      <c r="I3531" t="inlineStr">
        <is>
          <t xml:space="preserve">Remarks: [Mispronunciation]
Line from script:
"Es war erst ein paar Monate her, dass Aurohra gegangen war, aber ihre Welt war völlig aus den Fugen geraten."
Note (if required): Aurora is pronounced incorrectly in the audio.</t>
        </is>
      </c>
      <c r="J3531" t="inlineStr">
        <is>
          <t xml:space="preserve">VOA</t>
        </is>
      </c>
      <c r="K3531" t="inlineStr">
        <is>
          <t xml:space="preserve">Mispronunciation</t>
        </is>
      </c>
      <c r="L3531" t="inlineStr">
        <is>
          <t xml:space="preserve">Mispronunciation</t>
        </is>
      </c>
      <c r="M3531" t="str">
        <f>IFERROR(IF(VLOOKUP(L3531,'Quantification'!$A:$B,2,FALSE)&amp;""="","Unclassified",VLOOKUP(L3531,'Quantification'!$A:$B,2,FALSE)),"Unclassified")</f>
        <v>Major</v>
      </c>
      <c r="N3531" t="inlineStr">
        <is>
          <t xml:space="preserve">con-khera.mirjam@pocketfm.com</t>
        </is>
      </c>
      <c r="O3531" t="inlineStr">
        <is>
          <t xml:space="preserve">Issues found in raw</t>
        </is>
      </c>
      <c r="P3531" t="str">
        <f>IF(OR(O3531="Issues found in master",O3531="Final master"),"Master",IF(OR(O3531="Ready for Master",O3531="Issues found in raw",O3531="Raw under QC",O3531="Issues resolved in raw"),"Raw","-"))</f>
        <v>Raw</v>
      </c>
      <c r="Q3531" s="13">
        <v>46261.15416666667</v>
      </c>
      <c r="R3531" t="inlineStr">
        <is>
          <t xml:space="preserve">2026-08 (Aug)</t>
        </is>
      </c>
      <c r="S3531">
        <f>IF(M3531="Not an error",0,IF(COUNTIFS($A$2:$A3531,$A3531,$D$2:$D3531,$D3531,$M$2:$M3531,"&lt;&gt;Not an error")=1,1,0))</f>
        <v>1</v>
      </c>
      <c r="T3531">
        <f>IF(M3531&lt;&gt;"Major",0,IF(COUNTIFS($A$2:$A3531,$A3531,$D$2:$D3531,$D3531,$M$2:$M3531,"Major")=1,1,0))</f>
        <v>1</v>
      </c>
      <c r="U3531">
        <f>IF(M3531&lt;&gt;"Minor",0,IF(COUNTIFS($A$2:$A3531,$A3531,$D$2:$D3531,$D3531,$M$2:$M3531,"Minor")=1,1,0))</f>
        <v>0</v>
      </c>
    </row>
    <row r="3532">
      <c r="A3532" t="inlineStr">
        <is>
          <t xml:space="preserve">9a175f97e92a638a5697307799ea3b8b8f419aac</t>
        </is>
      </c>
      <c r="B3532" t="inlineStr">
        <is>
          <t xml:space="preserve">The Miracle Heiress</t>
        </is>
      </c>
      <c r="C3532" t="inlineStr">
        <is>
          <t xml:space="preserve">Die Wundererbin</t>
        </is>
      </c>
      <c r="D3532" t="inlineStr">
        <is>
          <t xml:space="preserve">3ddff376d0d03775362e78e4f82de57f63d37d35</t>
        </is>
      </c>
      <c r="E3532" t="inlineStr">
        <is>
          <t xml:space="preserve">Episode 169: Der Ruin Der Familie</t>
        </is>
      </c>
      <c r="F3532">
        <v>169</v>
      </c>
      <c r="G3532" t="inlineStr">
        <is>
          <t xml:space="preserve">0:37-0:45</t>
        </is>
      </c>
      <c r="H3532" t="inlineStr">
        <is>
          <t xml:space="preserve">Ignore</t>
        </is>
      </c>
      <c r="I3532" t="inlineStr">
        <is>
          <t xml:space="preserve">Remarks: [Script Error]
Line from script:
"Das Familienunternehmen der Familie Scott hatte erst zu florieren begonnen, als Aurohra zu ihnen kam, und begann in dem Moment zu zerfallen, als sie ging."
Note (if required): Logic / continuity issue. Aurora came to the Scott family as a newborn, so it makes no sense to imply that the family business began flourishing because of her arrival. If Aurora later contributed to the company’s success, the timeline should reflect when she was actually old enough to have an influence.</t>
        </is>
      </c>
      <c r="J3532" t="inlineStr">
        <is>
          <t xml:space="preserve">VOA</t>
        </is>
      </c>
      <c r="K3532" t="inlineStr">
        <is>
          <t xml:space="preserve">Script Error</t>
        </is>
      </c>
      <c r="L3532" t="inlineStr">
        <is>
          <t xml:space="preserve">Script error</t>
        </is>
      </c>
      <c r="M3532" t="str">
        <f>IFERROR(IF(VLOOKUP(L3532,'Quantification'!$A:$B,2,FALSE)&amp;""="","Unclassified",VLOOKUP(L3532,'Quantification'!$A:$B,2,FALSE)),"Unclassified")</f>
        <v>Major</v>
      </c>
      <c r="N3532" t="inlineStr">
        <is>
          <t xml:space="preserve">con-khera.mirjam@pocketfm.com</t>
        </is>
      </c>
      <c r="O3532" t="inlineStr">
        <is>
          <t xml:space="preserve">Issues found in raw</t>
        </is>
      </c>
      <c r="P3532" t="str">
        <f>IF(OR(O3532="Issues found in master",O3532="Final master"),"Master",IF(OR(O3532="Ready for Master",O3532="Issues found in raw",O3532="Raw under QC",O3532="Issues resolved in raw"),"Raw","-"))</f>
        <v>Raw</v>
      </c>
      <c r="Q3532" s="13">
        <v>46261.15416666667</v>
      </c>
      <c r="R3532" t="inlineStr">
        <is>
          <t xml:space="preserve">2026-08 (Aug)</t>
        </is>
      </c>
      <c r="S3532">
        <f>IF(M3532="Not an error",0,IF(COUNTIFS($A$2:$A3532,$A3532,$D$2:$D3532,$D3532,$M$2:$M3532,"&lt;&gt;Not an error")=1,1,0))</f>
        <v>0</v>
      </c>
      <c r="T3532">
        <f>IF(M3532&lt;&gt;"Major",0,IF(COUNTIFS($A$2:$A3532,$A3532,$D$2:$D3532,$D3532,$M$2:$M3532,"Major")=1,1,0))</f>
        <v>0</v>
      </c>
      <c r="U3532">
        <f>IF(M3532&lt;&gt;"Minor",0,IF(COUNTIFS($A$2:$A3532,$A3532,$D$2:$D3532,$D3532,$M$2:$M3532,"Minor")=1,1,0))</f>
        <v>0</v>
      </c>
    </row>
    <row r="3533">
      <c r="A3533" t="inlineStr">
        <is>
          <t xml:space="preserve">9a175f97e92a638a5697307799ea3b8b8f419aac</t>
        </is>
      </c>
      <c r="B3533" t="inlineStr">
        <is>
          <t xml:space="preserve">The Miracle Heiress</t>
        </is>
      </c>
      <c r="C3533" t="inlineStr">
        <is>
          <t xml:space="preserve">Die Wundererbin</t>
        </is>
      </c>
      <c r="D3533" t="inlineStr">
        <is>
          <t xml:space="preserve">3ddff376d0d03775362e78e4f82de57f63d37d35</t>
        </is>
      </c>
      <c r="E3533" t="inlineStr">
        <is>
          <t xml:space="preserve">Episode 169: Der Ruin Der Familie</t>
        </is>
      </c>
      <c r="F3533">
        <v>169</v>
      </c>
      <c r="G3533" t="inlineStr">
        <is>
          <t xml:space="preserve">3:09-3:21</t>
        </is>
      </c>
      <c r="H3533" t="inlineStr">
        <is>
          <t xml:space="preserve">Resolved</t>
        </is>
      </c>
      <c r="I3533" t="inlineStr">
        <is>
          <t xml:space="preserve">Remarks: [Script Error]
Line from script:
"Er sagte, wenn Sie bereit sind, ihm alle acht LÃ¤den fÃ¼r Eine Millionen Dollar zu verkaufen, wird er das Geld sofort Ã¼berweisen. â€žWas? SechshundertfÃ¼nfundsiebzigtausend?â€œ"
Note (if required): Continuity / number inconsistency. The offer is stated as one million dollars, but the following line suddenly reacts to 675,000 dollars. Since the stores are ultimately sold for one million dollars, the second amount appears to be incorrect. Suggested: â€œWas? Eine Million?â€_x009d_</t>
        </is>
      </c>
      <c r="J3533" t="inlineStr">
        <is>
          <t xml:space="preserve">VOA</t>
        </is>
      </c>
      <c r="K3533" t="inlineStr">
        <is>
          <t xml:space="preserve">Script Error</t>
        </is>
      </c>
      <c r="L3533" t="inlineStr">
        <is>
          <t xml:space="preserve">Script error</t>
        </is>
      </c>
      <c r="M3533" t="str">
        <f>IFERROR(IF(VLOOKUP(L3533,'Quantification'!$A:$B,2,FALSE)&amp;""="","Unclassified",VLOOKUP(L3533,'Quantification'!$A:$B,2,FALSE)),"Unclassified")</f>
        <v>Major</v>
      </c>
      <c r="N3533" t="inlineStr">
        <is>
          <t xml:space="preserve">con-khera.mirjam@pocketfm.com</t>
        </is>
      </c>
      <c r="O3533" t="inlineStr">
        <is>
          <t xml:space="preserve">Issues found in raw</t>
        </is>
      </c>
      <c r="P3533" t="str">
        <f>IF(OR(O3533="Issues found in master",O3533="Final master"),"Master",IF(OR(O3533="Ready for Master",O3533="Issues found in raw",O3533="Raw under QC",O3533="Issues resolved in raw"),"Raw","-"))</f>
        <v>Raw</v>
      </c>
      <c r="Q3533" s="13">
        <v>46261.15416666667</v>
      </c>
      <c r="R3533" t="inlineStr">
        <is>
          <t xml:space="preserve">2026-08 (Aug)</t>
        </is>
      </c>
      <c r="S3533">
        <f>IF(M3533="Not an error",0,IF(COUNTIFS($A$2:$A3533,$A3533,$D$2:$D3533,$D3533,$M$2:$M3533,"&lt;&gt;Not an error")=1,1,0))</f>
        <v>0</v>
      </c>
      <c r="T3533">
        <f>IF(M3533&lt;&gt;"Major",0,IF(COUNTIFS($A$2:$A3533,$A3533,$D$2:$D3533,$D3533,$M$2:$M3533,"Major")=1,1,0))</f>
        <v>0</v>
      </c>
      <c r="U3533">
        <f>IF(M3533&lt;&gt;"Minor",0,IF(COUNTIFS($A$2:$A3533,$A3533,$D$2:$D3533,$D3533,$M$2:$M3533,"Minor")=1,1,0))</f>
        <v>0</v>
      </c>
    </row>
    <row r="3534">
      <c r="A3534" t="inlineStr">
        <is>
          <t xml:space="preserve">9a175f97e92a638a5697307799ea3b8b8f419aac</t>
        </is>
      </c>
      <c r="B3534" t="inlineStr">
        <is>
          <t xml:space="preserve">The Miracle Heiress</t>
        </is>
      </c>
      <c r="C3534" t="inlineStr">
        <is>
          <t xml:space="preserve">Die Wundererbin</t>
        </is>
      </c>
      <c r="D3534" t="inlineStr">
        <is>
          <t xml:space="preserve">bccf0e555813d4c6d392822a5ee1c7cf2507fa8d</t>
        </is>
      </c>
      <c r="E3534" t="inlineStr">
        <is>
          <t xml:space="preserve">Episode 170: Eloise Scotts Anteile</t>
        </is>
      </c>
      <c r="F3534">
        <v>170</v>
      </c>
      <c r="G3534" t="inlineStr">
        <is>
          <t xml:space="preserve">0:00-0:23</t>
        </is>
      </c>
      <c r="H3534" t="inlineStr">
        <is>
          <t xml:space="preserve">Resolved</t>
        </is>
      </c>
      <c r="I3534" t="inlineStr">
        <is>
          <t xml:space="preserve">Remarks: [Script Error]
Line from script:
"Die Familie Scott war gezwungen gewesen, ihre Immobilien zu Schleuderpreisen zu verkaufen, um Missus Meyer auszuzahlen. Nach einem Moment stand Marlenes Entschluss fest. „In Ordnung“, sagte sie mit fester Stimme. „Wir fahren morgen ins Klinikum. Ich habe gehört, dass deine Mutter wieder bei Bewusstsein ist. Auch wenn sie nur für kurze Zeit wach ist, ist das gut für uns.“"
Note (if required): Redundant recap. This summarizes events already established in the previous episode and can be removed before continuing with the current scene.</t>
        </is>
      </c>
      <c r="J3534" t="inlineStr">
        <is>
          <t xml:space="preserve">VOA</t>
        </is>
      </c>
      <c r="K3534" t="inlineStr">
        <is>
          <t xml:space="preserve">Script Error</t>
        </is>
      </c>
      <c r="L3534" t="inlineStr">
        <is>
          <t xml:space="preserve">Script error</t>
        </is>
      </c>
      <c r="M3534" t="str">
        <f>IFERROR(IF(VLOOKUP(L3534,'Quantification'!$A:$B,2,FALSE)&amp;""="","Unclassified",VLOOKUP(L3534,'Quantification'!$A:$B,2,FALSE)),"Unclassified")</f>
        <v>Major</v>
      </c>
      <c r="N3534" t="inlineStr">
        <is>
          <t xml:space="preserve">con-khera.mirjam@pocketfm.com</t>
        </is>
      </c>
      <c r="O3534" t="inlineStr">
        <is>
          <t xml:space="preserve">Issues found in raw</t>
        </is>
      </c>
      <c r="P3534" t="str">
        <f>IF(OR(O3534="Issues found in master",O3534="Final master"),"Master",IF(OR(O3534="Ready for Master",O3534="Issues found in raw",O3534="Raw under QC",O3534="Issues resolved in raw"),"Raw","-"))</f>
        <v>Raw</v>
      </c>
      <c r="Q3534" s="13">
        <v>46261.15416666667</v>
      </c>
      <c r="R3534" t="inlineStr">
        <is>
          <t xml:space="preserve">2026-08 (Aug)</t>
        </is>
      </c>
      <c r="S3534">
        <f>IF(M3534="Not an error",0,IF(COUNTIFS($A$2:$A3534,$A3534,$D$2:$D3534,$D3534,$M$2:$M3534,"&lt;&gt;Not an error")=1,1,0))</f>
        <v>1</v>
      </c>
      <c r="T3534">
        <f>IF(M3534&lt;&gt;"Major",0,IF(COUNTIFS($A$2:$A3534,$A3534,$D$2:$D3534,$D3534,$M$2:$M3534,"Major")=1,1,0))</f>
        <v>1</v>
      </c>
      <c r="U3534">
        <f>IF(M3534&lt;&gt;"Minor",0,IF(COUNTIFS($A$2:$A3534,$A3534,$D$2:$D3534,$D3534,$M$2:$M3534,"Minor")=1,1,0))</f>
        <v>0</v>
      </c>
    </row>
    <row r="3535">
      <c r="A3535" t="inlineStr">
        <is>
          <t xml:space="preserve">9a175f97e92a638a5697307799ea3b8b8f419aac</t>
        </is>
      </c>
      <c r="B3535" t="inlineStr">
        <is>
          <t xml:space="preserve">The Miracle Heiress</t>
        </is>
      </c>
      <c r="C3535" t="inlineStr">
        <is>
          <t xml:space="preserve">Die Wundererbin</t>
        </is>
      </c>
      <c r="D3535" t="inlineStr">
        <is>
          <t xml:space="preserve">bccf0e555813d4c6d392822a5ee1c7cf2507fa8d</t>
        </is>
      </c>
      <c r="E3535" t="inlineStr">
        <is>
          <t xml:space="preserve">Episode 170: Eloise Scotts Anteile</t>
        </is>
      </c>
      <c r="F3535">
        <v>170</v>
      </c>
      <c r="G3535" t="inlineStr">
        <is>
          <t xml:space="preserve">0:35-0:37</t>
        </is>
      </c>
      <c r="H3535" t="inlineStr">
        <is>
          <t xml:space="preserve">Resolved</t>
        </is>
      </c>
      <c r="I3535" t="inlineStr">
        <is>
          <t xml:space="preserve">Remarks: [Script Error]
Line from script:
"All das hier hat Ihr Bruder, Mister Blackwell, geschickt."
Note (if required): Clarity / naming issue. Aurora has multiple brothers who could all be referred to as â€œMister Blackwell,â€_x009d_ so the line is ambiguous. Suggested: â€œAll das hier hat Ihr Bruder Harrison geschickt.â€_x009d_</t>
        </is>
      </c>
      <c r="J3535" t="inlineStr">
        <is>
          <t xml:space="preserve">VOA</t>
        </is>
      </c>
      <c r="K3535" t="inlineStr">
        <is>
          <t xml:space="preserve">Script Error</t>
        </is>
      </c>
      <c r="L3535" t="inlineStr">
        <is>
          <t xml:space="preserve">Script error</t>
        </is>
      </c>
      <c r="M3535" t="str">
        <f>IFERROR(IF(VLOOKUP(L3535,'Quantification'!$A:$B,2,FALSE)&amp;""="","Unclassified",VLOOKUP(L3535,'Quantification'!$A:$B,2,FALSE)),"Unclassified")</f>
        <v>Major</v>
      </c>
      <c r="N3535" t="inlineStr">
        <is>
          <t xml:space="preserve">con-khera.mirjam@pocketfm.com</t>
        </is>
      </c>
      <c r="O3535" t="inlineStr">
        <is>
          <t xml:space="preserve">Issues found in raw</t>
        </is>
      </c>
      <c r="P3535" t="str">
        <f>IF(OR(O3535="Issues found in master",O3535="Final master"),"Master",IF(OR(O3535="Ready for Master",O3535="Issues found in raw",O3535="Raw under QC",O3535="Issues resolved in raw"),"Raw","-"))</f>
        <v>Raw</v>
      </c>
      <c r="Q3535" s="13">
        <v>46261.15416666667</v>
      </c>
      <c r="R3535" t="inlineStr">
        <is>
          <t xml:space="preserve">2026-08 (Aug)</t>
        </is>
      </c>
      <c r="S3535">
        <f>IF(M3535="Not an error",0,IF(COUNTIFS($A$2:$A3535,$A3535,$D$2:$D3535,$D3535,$M$2:$M3535,"&lt;&gt;Not an error")=1,1,0))</f>
        <v>0</v>
      </c>
      <c r="T3535">
        <f>IF(M3535&lt;&gt;"Major",0,IF(COUNTIFS($A$2:$A3535,$A3535,$D$2:$D3535,$D3535,$M$2:$M3535,"Major")=1,1,0))</f>
        <v>0</v>
      </c>
      <c r="U3535">
        <f>IF(M3535&lt;&gt;"Minor",0,IF(COUNTIFS($A$2:$A3535,$A3535,$D$2:$D3535,$D3535,$M$2:$M3535,"Minor")=1,1,0))</f>
        <v>0</v>
      </c>
    </row>
    <row r="3536">
      <c r="A3536" t="inlineStr">
        <is>
          <t xml:space="preserve">9a175f97e92a638a5697307799ea3b8b8f419aac</t>
        </is>
      </c>
      <c r="B3536" t="inlineStr">
        <is>
          <t xml:space="preserve">The Miracle Heiress</t>
        </is>
      </c>
      <c r="C3536" t="inlineStr">
        <is>
          <t xml:space="preserve">Die Wundererbin</t>
        </is>
      </c>
      <c r="D3536" t="inlineStr">
        <is>
          <t xml:space="preserve">10439feff084294d3e89b77770e1a52481700179</t>
        </is>
      </c>
      <c r="E3536" t="inlineStr">
        <is>
          <t xml:space="preserve">Episode 171: Jessica Scotts Frühstück</t>
        </is>
      </c>
      <c r="F3536">
        <v>171</v>
      </c>
      <c r="G3536" t="inlineStr">
        <is>
          <t xml:space="preserve">3:14-3:18</t>
        </is>
      </c>
      <c r="H3536" t="inlineStr">
        <is>
          <t xml:space="preserve">Resolved</t>
        </is>
      </c>
      <c r="I3536" t="inlineStr">
        <is>
          <t xml:space="preserve">Remarks: [Script Error]
Line from script:
"Mein Herr, Miss Jessica ist heute Morgen um sechs Uhr aufgewacht."
Note (if required): Localization / address issue. â€œMein Herrâ€_x009d_ should remain localized as â€œSir.â€_x009d_ Suggested: â€œSir, Miss Jessica ist heute Morgen um sechs Uhr aufgewacht.â€_x009d_</t>
        </is>
      </c>
      <c r="J3536" t="inlineStr">
        <is>
          <t xml:space="preserve">VOA</t>
        </is>
      </c>
      <c r="K3536" t="inlineStr">
        <is>
          <t xml:space="preserve">Script Error</t>
        </is>
      </c>
      <c r="L3536" t="inlineStr">
        <is>
          <t xml:space="preserve">Script error</t>
        </is>
      </c>
      <c r="M3536" t="str">
        <f>IFERROR(IF(VLOOKUP(L3536,'Quantification'!$A:$B,2,FALSE)&amp;""="","Unclassified",VLOOKUP(L3536,'Quantification'!$A:$B,2,FALSE)),"Unclassified")</f>
        <v>Major</v>
      </c>
      <c r="N3536" t="inlineStr">
        <is>
          <t xml:space="preserve">con-khera.mirjam@pocketfm.com</t>
        </is>
      </c>
      <c r="O3536" t="inlineStr">
        <is>
          <t xml:space="preserve">Issues found in raw</t>
        </is>
      </c>
      <c r="P3536" t="str">
        <f>IF(OR(O3536="Issues found in master",O3536="Final master"),"Master",IF(OR(O3536="Ready for Master",O3536="Issues found in raw",O3536="Raw under QC",O3536="Issues resolved in raw"),"Raw","-"))</f>
        <v>Raw</v>
      </c>
      <c r="Q3536" s="13">
        <v>46261.15416666667</v>
      </c>
      <c r="R3536" t="inlineStr">
        <is>
          <t xml:space="preserve">2026-08 (Aug)</t>
        </is>
      </c>
      <c r="S3536">
        <f>IF(M3536="Not an error",0,IF(COUNTIFS($A$2:$A3536,$A3536,$D$2:$D3536,$D3536,$M$2:$M3536,"&lt;&gt;Not an error")=1,1,0))</f>
        <v>1</v>
      </c>
      <c r="T3536">
        <f>IF(M3536&lt;&gt;"Major",0,IF(COUNTIFS($A$2:$A3536,$A3536,$D$2:$D3536,$D3536,$M$2:$M3536,"Major")=1,1,0))</f>
        <v>1</v>
      </c>
      <c r="U3536">
        <f>IF(M3536&lt;&gt;"Minor",0,IF(COUNTIFS($A$2:$A3536,$A3536,$D$2:$D3536,$D3536,$M$2:$M3536,"Minor")=1,1,0))</f>
        <v>0</v>
      </c>
    </row>
    <row r="3537">
      <c r="A3537" t="inlineStr">
        <is>
          <t xml:space="preserve">9a175f97e92a638a5697307799ea3b8b8f419aac</t>
        </is>
      </c>
      <c r="B3537" t="inlineStr">
        <is>
          <t xml:space="preserve">The Miracle Heiress</t>
        </is>
      </c>
      <c r="C3537" t="inlineStr">
        <is>
          <t xml:space="preserve">Die Wundererbin</t>
        </is>
      </c>
      <c r="D3537" t="inlineStr">
        <is>
          <t xml:space="preserve">10439feff084294d3e89b77770e1a52481700179</t>
        </is>
      </c>
      <c r="E3537" t="inlineStr">
        <is>
          <t xml:space="preserve">Episode 171: Jessica Scotts Frühstück</t>
        </is>
      </c>
      <c r="F3537">
        <v>171</v>
      </c>
      <c r="G3537" t="inlineStr">
        <is>
          <t xml:space="preserve">6:42-6:47</t>
        </is>
      </c>
      <c r="H3537" t="inlineStr">
        <is>
          <t xml:space="preserve">Resolved</t>
        </is>
      </c>
      <c r="I3537" t="inlineStr">
        <is>
          <t xml:space="preserve">Remarks: [Script Error]
Line from script:
"Mein Herr, Sie mÃ¼ssen versprechen, Miss Jessica von nun an noch besser zu behandeln."
Note (if required): Localization / address issue. â€œMein Herrâ€_x009d_ should remain localized as â€œSir.â€_x009d_ Suggested: â€œSir, Sie mÃ¼ssen versprechen, Miss Jessica von nun an noch besser zu behandeln.â€_x009d_</t>
        </is>
      </c>
      <c r="J3537" t="inlineStr">
        <is>
          <t xml:space="preserve">VOA</t>
        </is>
      </c>
      <c r="K3537" t="inlineStr">
        <is>
          <t xml:space="preserve">Script Error</t>
        </is>
      </c>
      <c r="L3537" t="inlineStr">
        <is>
          <t xml:space="preserve">Script error</t>
        </is>
      </c>
      <c r="M3537" t="str">
        <f>IFERROR(IF(VLOOKUP(L3537,'Quantification'!$A:$B,2,FALSE)&amp;""="","Unclassified",VLOOKUP(L3537,'Quantification'!$A:$B,2,FALSE)),"Unclassified")</f>
        <v>Major</v>
      </c>
      <c r="N3537" t="inlineStr">
        <is>
          <t xml:space="preserve">con-khera.mirjam@pocketfm.com</t>
        </is>
      </c>
      <c r="O3537" t="inlineStr">
        <is>
          <t xml:space="preserve">Issues found in raw</t>
        </is>
      </c>
      <c r="P3537" t="str">
        <f>IF(OR(O3537="Issues found in master",O3537="Final master"),"Master",IF(OR(O3537="Ready for Master",O3537="Issues found in raw",O3537="Raw under QC",O3537="Issues resolved in raw"),"Raw","-"))</f>
        <v>Raw</v>
      </c>
      <c r="Q3537" s="13">
        <v>46261.15416666667</v>
      </c>
      <c r="R3537" t="inlineStr">
        <is>
          <t xml:space="preserve">2026-08 (Aug)</t>
        </is>
      </c>
      <c r="S3537">
        <f>IF(M3537="Not an error",0,IF(COUNTIFS($A$2:$A3537,$A3537,$D$2:$D3537,$D3537,$M$2:$M3537,"&lt;&gt;Not an error")=1,1,0))</f>
        <v>0</v>
      </c>
      <c r="T3537">
        <f>IF(M3537&lt;&gt;"Major",0,IF(COUNTIFS($A$2:$A3537,$A3537,$D$2:$D3537,$D3537,$M$2:$M3537,"Major")=1,1,0))</f>
        <v>0</v>
      </c>
      <c r="U3537">
        <f>IF(M3537&lt;&gt;"Minor",0,IF(COUNTIFS($A$2:$A3537,$A3537,$D$2:$D3537,$D3537,$M$2:$M3537,"Minor")=1,1,0))</f>
        <v>0</v>
      </c>
    </row>
    <row r="3538">
      <c r="A3538" t="inlineStr">
        <is>
          <t xml:space="preserve">9a175f97e92a638a5697307799ea3b8b8f419aac</t>
        </is>
      </c>
      <c r="B3538" t="inlineStr">
        <is>
          <t xml:space="preserve">The Miracle Heiress</t>
        </is>
      </c>
      <c r="C3538" t="inlineStr">
        <is>
          <t xml:space="preserve">Die Wundererbin</t>
        </is>
      </c>
      <c r="D3538" t="inlineStr">
        <is>
          <t xml:space="preserve">68b98747f213e97590ab227a016c840dcb17884b</t>
        </is>
      </c>
      <c r="E3538" t="inlineStr">
        <is>
          <t xml:space="preserve">Episode 172: Der Diebstahl Der Geschenke</t>
        </is>
      </c>
      <c r="F3538">
        <v>172</v>
      </c>
      <c r="G3538" t="inlineStr">
        <is>
          <t xml:space="preserve">0:13-0:20</t>
        </is>
      </c>
      <c r="H3538" t="inlineStr">
        <is>
          <t xml:space="preserve">Resolved</t>
        </is>
      </c>
      <c r="I3538" t="inlineStr">
        <is>
          <t xml:space="preserve">Remarks: [Script Error]
Line from script:
"Ich weiÃŸ, dass unsere Familie wegen ihr sechs Millionen Dollar verloren hat, aber wir kÃ¶nnen ihr trotzdem helfen, sich zurechtzufinden."
Note (if required): Continuity / number inconsistency. The exact amount of six million dollars has not been established previously. The story only established that the family lost a significant amount of money because of her. Suggested: â€œIch weiÃŸ, dass unsere Familie wegen ihr viele Millionen Dollar verloren hat, aber wir kÃ¶nnen ihr trotzdem helfen, sich zurechtzufinden.â€_x009d_</t>
        </is>
      </c>
      <c r="J3538" t="inlineStr">
        <is>
          <t xml:space="preserve">VOA</t>
        </is>
      </c>
      <c r="K3538" t="inlineStr">
        <is>
          <t xml:space="preserve">Script Error</t>
        </is>
      </c>
      <c r="L3538" t="inlineStr">
        <is>
          <t xml:space="preserve">Script error</t>
        </is>
      </c>
      <c r="M3538" t="str">
        <f>IFERROR(IF(VLOOKUP(L3538,'Quantification'!$A:$B,2,FALSE)&amp;""="","Unclassified",VLOOKUP(L3538,'Quantification'!$A:$B,2,FALSE)),"Unclassified")</f>
        <v>Major</v>
      </c>
      <c r="N3538" t="inlineStr">
        <is>
          <t xml:space="preserve">con-khera.mirjam@pocketfm.com</t>
        </is>
      </c>
      <c r="O3538" t="inlineStr">
        <is>
          <t xml:space="preserve">Issues found in raw</t>
        </is>
      </c>
      <c r="P3538" t="str">
        <f>IF(OR(O3538="Issues found in master",O3538="Final master"),"Master",IF(OR(O3538="Ready for Master",O3538="Issues found in raw",O3538="Raw under QC",O3538="Issues resolved in raw"),"Raw","-"))</f>
        <v>Raw</v>
      </c>
      <c r="Q3538" s="13">
        <v>46261.15416666667</v>
      </c>
      <c r="R3538" t="inlineStr">
        <is>
          <t xml:space="preserve">2026-08 (Aug)</t>
        </is>
      </c>
      <c r="S3538">
        <f>IF(M3538="Not an error",0,IF(COUNTIFS($A$2:$A3538,$A3538,$D$2:$D3538,$D3538,$M$2:$M3538,"&lt;&gt;Not an error")=1,1,0))</f>
        <v>1</v>
      </c>
      <c r="T3538">
        <f>IF(M3538&lt;&gt;"Major",0,IF(COUNTIFS($A$2:$A3538,$A3538,$D$2:$D3538,$D3538,$M$2:$M3538,"Major")=1,1,0))</f>
        <v>1</v>
      </c>
      <c r="U3538">
        <f>IF(M3538&lt;&gt;"Minor",0,IF(COUNTIFS($A$2:$A3538,$A3538,$D$2:$D3538,$D3538,$M$2:$M3538,"Minor")=1,1,0))</f>
        <v>0</v>
      </c>
    </row>
    <row r="3539">
      <c r="A3539" t="inlineStr">
        <is>
          <t xml:space="preserve">9a175f97e92a638a5697307799ea3b8b8f419aac</t>
        </is>
      </c>
      <c r="B3539" t="inlineStr">
        <is>
          <t xml:space="preserve">The Miracle Heiress</t>
        </is>
      </c>
      <c r="C3539" t="inlineStr">
        <is>
          <t xml:space="preserve">Die Wundererbin</t>
        </is>
      </c>
      <c r="D3539" t="inlineStr">
        <is>
          <t xml:space="preserve">68b98747f213e97590ab227a016c840dcb17884b</t>
        </is>
      </c>
      <c r="E3539" t="inlineStr">
        <is>
          <t xml:space="preserve">Episode 172: Der Diebstahl Der Geschenke</t>
        </is>
      </c>
      <c r="F3539">
        <v>172</v>
      </c>
      <c r="G3539" t="inlineStr">
        <is>
          <t xml:space="preserve">3:32-3:35</t>
        </is>
      </c>
      <c r="H3539" t="inlineStr">
        <is>
          <t xml:space="preserve">Resolved</t>
        </is>
      </c>
      <c r="I3539" t="inlineStr">
        <is>
          <t xml:space="preserve">Remarks: [Script Error]
Line from script:
"Nun, entweder hatten wir Besuch oder Aurohra war hier."
Note (if required): Logic / wording issue. Aurora being there would itself mean that they had a visitor, so the two alternatives are not mutually exclusive. Suggested: â€œNun, entweder war jemand anderes hier oder Aurohra war hier.â€_x009d_</t>
        </is>
      </c>
      <c r="J3539" t="inlineStr">
        <is>
          <t xml:space="preserve">VOA</t>
        </is>
      </c>
      <c r="K3539" t="inlineStr">
        <is>
          <t xml:space="preserve">Script Error</t>
        </is>
      </c>
      <c r="L3539" t="inlineStr">
        <is>
          <t xml:space="preserve">Script error</t>
        </is>
      </c>
      <c r="M3539" t="str">
        <f>IFERROR(IF(VLOOKUP(L3539,'Quantification'!$A:$B,2,FALSE)&amp;""="","Unclassified",VLOOKUP(L3539,'Quantification'!$A:$B,2,FALSE)),"Unclassified")</f>
        <v>Major</v>
      </c>
      <c r="N3539" t="inlineStr">
        <is>
          <t xml:space="preserve">con-khera.mirjam@pocketfm.com</t>
        </is>
      </c>
      <c r="O3539" t="inlineStr">
        <is>
          <t xml:space="preserve">Issues found in raw</t>
        </is>
      </c>
      <c r="P3539" t="str">
        <f>IF(OR(O3539="Issues found in master",O3539="Final master"),"Master",IF(OR(O3539="Ready for Master",O3539="Issues found in raw",O3539="Raw under QC",O3539="Issues resolved in raw"),"Raw","-"))</f>
        <v>Raw</v>
      </c>
      <c r="Q3539" s="13">
        <v>46261.15416666667</v>
      </c>
      <c r="R3539" t="inlineStr">
        <is>
          <t xml:space="preserve">2026-08 (Aug)</t>
        </is>
      </c>
      <c r="S3539">
        <f>IF(M3539="Not an error",0,IF(COUNTIFS($A$2:$A3539,$A3539,$D$2:$D3539,$D3539,$M$2:$M3539,"&lt;&gt;Not an error")=1,1,0))</f>
        <v>0</v>
      </c>
      <c r="T3539">
        <f>IF(M3539&lt;&gt;"Major",0,IF(COUNTIFS($A$2:$A3539,$A3539,$D$2:$D3539,$D3539,$M$2:$M3539,"Major")=1,1,0))</f>
        <v>0</v>
      </c>
      <c r="U3539">
        <f>IF(M3539&lt;&gt;"Minor",0,IF(COUNTIFS($A$2:$A3539,$A3539,$D$2:$D3539,$D3539,$M$2:$M3539,"Minor")=1,1,0))</f>
        <v>0</v>
      </c>
    </row>
    <row r="3540">
      <c r="A3540" t="inlineStr">
        <is>
          <t xml:space="preserve">9a175f97e92a638a5697307799ea3b8b8f419aac</t>
        </is>
      </c>
      <c r="B3540" t="inlineStr">
        <is>
          <t xml:space="preserve">The Miracle Heiress</t>
        </is>
      </c>
      <c r="C3540" t="inlineStr">
        <is>
          <t xml:space="preserve">Die Wundererbin</t>
        </is>
      </c>
      <c r="D3540" t="inlineStr">
        <is>
          <t xml:space="preserve">68b98747f213e97590ab227a016c840dcb17884b</t>
        </is>
      </c>
      <c r="E3540" t="inlineStr">
        <is>
          <t xml:space="preserve">Episode 172: Der Diebstahl Der Geschenke</t>
        </is>
      </c>
      <c r="F3540">
        <v>172</v>
      </c>
      <c r="G3540" t="inlineStr">
        <is>
          <t xml:space="preserve">5:02-5:13</t>
        </is>
      </c>
      <c r="H3540" t="inlineStr">
        <is>
          <t xml:space="preserve">Resolved</t>
        </is>
      </c>
      <c r="I3540" t="inlineStr">
        <is>
          <t xml:space="preserve">Remarks: [Script Error]
Line from script:
"â€žOkay, Dad. Wenn Oma darauf besteht, dann bewahre ich es nur fÃ¼r sie aufâ€œ, sagte Jessica, trat vor, um das musikalische Armband an sich zu nehmen, und bewunderte das kunstvolle Design."
Note (if required): Wording / clarity issue. Jessicaâ€™s response is unclear because she is taking the bracelet for herself while claiming she is merely keeping it for her grandmother. Suggested: â€œOkay, Dad. Wenn Oma es haben will, sobald sie aufwacht, gebe ich es ihr zurÃ¼ck.â€_x009d_</t>
        </is>
      </c>
      <c r="J3540" t="inlineStr">
        <is>
          <t xml:space="preserve">VOA</t>
        </is>
      </c>
      <c r="K3540" t="inlineStr">
        <is>
          <t xml:space="preserve">Script Error</t>
        </is>
      </c>
      <c r="L3540" t="inlineStr">
        <is>
          <t xml:space="preserve">Script error</t>
        </is>
      </c>
      <c r="M3540" t="str">
        <f>IFERROR(IF(VLOOKUP(L3540,'Quantification'!$A:$B,2,FALSE)&amp;""="","Unclassified",VLOOKUP(L3540,'Quantification'!$A:$B,2,FALSE)),"Unclassified")</f>
        <v>Major</v>
      </c>
      <c r="N3540" t="inlineStr">
        <is>
          <t xml:space="preserve">con-khera.mirjam@pocketfm.com</t>
        </is>
      </c>
      <c r="O3540" t="inlineStr">
        <is>
          <t xml:space="preserve">Issues found in raw</t>
        </is>
      </c>
      <c r="P3540" t="str">
        <f>IF(OR(O3540="Issues found in master",O3540="Final master"),"Master",IF(OR(O3540="Ready for Master",O3540="Issues found in raw",O3540="Raw under QC",O3540="Issues resolved in raw"),"Raw","-"))</f>
        <v>Raw</v>
      </c>
      <c r="Q3540" s="13">
        <v>46261.15416666667</v>
      </c>
      <c r="R3540" t="inlineStr">
        <is>
          <t xml:space="preserve">2026-08 (Aug)</t>
        </is>
      </c>
      <c r="S3540">
        <f>IF(M3540="Not an error",0,IF(COUNTIFS($A$2:$A3540,$A3540,$D$2:$D3540,$D3540,$M$2:$M3540,"&lt;&gt;Not an error")=1,1,0))</f>
        <v>0</v>
      </c>
      <c r="T3540">
        <f>IF(M3540&lt;&gt;"Major",0,IF(COUNTIFS($A$2:$A3540,$A3540,$D$2:$D3540,$D3540,$M$2:$M3540,"Major")=1,1,0))</f>
        <v>0</v>
      </c>
      <c r="U3540">
        <f>IF(M3540&lt;&gt;"Minor",0,IF(COUNTIFS($A$2:$A3540,$A3540,$D$2:$D3540,$D3540,$M$2:$M3540,"Minor")=1,1,0))</f>
        <v>0</v>
      </c>
    </row>
    <row r="3541">
      <c r="A3541" t="inlineStr">
        <is>
          <t xml:space="preserve">9a175f97e92a638a5697307799ea3b8b8f419aac</t>
        </is>
      </c>
      <c r="B3541" t="inlineStr">
        <is>
          <t xml:space="preserve">The Miracle Heiress</t>
        </is>
      </c>
      <c r="C3541" t="inlineStr">
        <is>
          <t xml:space="preserve">Die Wundererbin</t>
        </is>
      </c>
      <c r="D3541" t="inlineStr">
        <is>
          <t xml:space="preserve">68b98747f213e97590ab227a016c840dcb17884b</t>
        </is>
      </c>
      <c r="E3541" t="inlineStr">
        <is>
          <t xml:space="preserve">Episode 172: Der Diebstahl Der Geschenke</t>
        </is>
      </c>
      <c r="F3541">
        <v>172</v>
      </c>
      <c r="G3541" t="inlineStr">
        <is>
          <t xml:space="preserve">5:16-5:21</t>
        </is>
      </c>
      <c r="H3541" t="inlineStr">
        <is>
          <t xml:space="preserve">Resolved</t>
        </is>
      </c>
      <c r="I3541" t="inlineStr">
        <is>
          <t xml:space="preserve">Remarks: [Script Error]
Line from script:
"Marlene grinste. â€žSie hat uns sechs Millionen Dollar gekostet. Das Mindeste, was wir tun kÃ¶nnen, ist, eines ihrer billigen kleinen SchmuckstÃ¼cke zu behalten.â€œ"
Note (if required): Continuity / wording issue. The bracelet has just been described as exquisite, made from sparkling gemstones, and apparently very expensive. Calling it a â€œbilliges kleines SchmuckstÃ¼ckâ€_x009d_ directly contradicts that description. Suggested: â€œDas Mindeste, was wir tun kÃ¶nnen, ist, eines ihrer SchmuckstÃ¼cke zu behalten.â€_x009d_</t>
        </is>
      </c>
      <c r="J3541" t="inlineStr">
        <is>
          <t xml:space="preserve">VOA</t>
        </is>
      </c>
      <c r="K3541" t="inlineStr">
        <is>
          <t xml:space="preserve">Script Error</t>
        </is>
      </c>
      <c r="L3541" t="inlineStr">
        <is>
          <t xml:space="preserve">Script error</t>
        </is>
      </c>
      <c r="M3541" t="str">
        <f>IFERROR(IF(VLOOKUP(L3541,'Quantification'!$A:$B,2,FALSE)&amp;""="","Unclassified",VLOOKUP(L3541,'Quantification'!$A:$B,2,FALSE)),"Unclassified")</f>
        <v>Major</v>
      </c>
      <c r="N3541" t="inlineStr">
        <is>
          <t xml:space="preserve">con-khera.mirjam@pocketfm.com</t>
        </is>
      </c>
      <c r="O3541" t="inlineStr">
        <is>
          <t xml:space="preserve">Issues found in raw</t>
        </is>
      </c>
      <c r="P3541" t="str">
        <f>IF(OR(O3541="Issues found in master",O3541="Final master"),"Master",IF(OR(O3541="Ready for Master",O3541="Issues found in raw",O3541="Raw under QC",O3541="Issues resolved in raw"),"Raw","-"))</f>
        <v>Raw</v>
      </c>
      <c r="Q3541" s="13">
        <v>46261.15416666667</v>
      </c>
      <c r="R3541" t="inlineStr">
        <is>
          <t xml:space="preserve">2026-08 (Aug)</t>
        </is>
      </c>
      <c r="S3541">
        <f>IF(M3541="Not an error",0,IF(COUNTIFS($A$2:$A3541,$A3541,$D$2:$D3541,$D3541,$M$2:$M3541,"&lt;&gt;Not an error")=1,1,0))</f>
        <v>0</v>
      </c>
      <c r="T3541">
        <f>IF(M3541&lt;&gt;"Major",0,IF(COUNTIFS($A$2:$A3541,$A3541,$D$2:$D3541,$D3541,$M$2:$M3541,"Major")=1,1,0))</f>
        <v>0</v>
      </c>
      <c r="U3541">
        <f>IF(M3541&lt;&gt;"Minor",0,IF(COUNTIFS($A$2:$A3541,$A3541,$D$2:$D3541,$D3541,$M$2:$M3541,"Minor")=1,1,0))</f>
        <v>0</v>
      </c>
    </row>
    <row r="3542">
      <c r="A3542" t="inlineStr">
        <is>
          <t xml:space="preserve">9a175f97e92a638a5697307799ea3b8b8f419aac</t>
        </is>
      </c>
      <c r="B3542" t="inlineStr">
        <is>
          <t xml:space="preserve">The Miracle Heiress</t>
        </is>
      </c>
      <c r="C3542" t="inlineStr">
        <is>
          <t xml:space="preserve">Die Wundererbin</t>
        </is>
      </c>
      <c r="D3542" t="inlineStr">
        <is>
          <t xml:space="preserve">b12b7066eb552102579715c6852310305bb27f25</t>
        </is>
      </c>
      <c r="E3542" t="inlineStr">
        <is>
          <t xml:space="preserve">Episode 173: Marlenes Intrigen</t>
        </is>
      </c>
      <c r="F3542">
        <v>173</v>
      </c>
      <c r="G3542" t="inlineStr">
        <is>
          <t xml:space="preserve">2:00-2:06</t>
        </is>
      </c>
      <c r="H3542" t="inlineStr">
        <is>
          <t xml:space="preserve">Resolved</t>
        </is>
      </c>
      <c r="I3542" t="inlineStr">
        <is>
          <t xml:space="preserve">Remarks: [Script Error]
Line from script:
"„Worauf hat es dieses Mädchen überhaupt abgesehen?“, murmelte Marlene leise vor sich hin."
Note (if required): Logic / dialogue issue. Marlene has just explicitly concluded that Aurora is trying to gain access to Eloise’s inheritance, so immediately wondering what Aurora is after contradicts her own stated theory.</t>
        </is>
      </c>
      <c r="J3542" t="inlineStr">
        <is>
          <t xml:space="preserve">VOA</t>
        </is>
      </c>
      <c r="K3542" t="inlineStr">
        <is>
          <t xml:space="preserve">Script Error</t>
        </is>
      </c>
      <c r="L3542" t="inlineStr">
        <is>
          <t xml:space="preserve">Script error</t>
        </is>
      </c>
      <c r="M3542" t="str">
        <f>IFERROR(IF(VLOOKUP(L3542,'Quantification'!$A:$B,2,FALSE)&amp;""="","Unclassified",VLOOKUP(L3542,'Quantification'!$A:$B,2,FALSE)),"Unclassified")</f>
        <v>Major</v>
      </c>
      <c r="N3542" t="inlineStr">
        <is>
          <t xml:space="preserve">con-khera.mirjam@pocketfm.com</t>
        </is>
      </c>
      <c r="O3542" t="inlineStr">
        <is>
          <t xml:space="preserve">Issues found in raw</t>
        </is>
      </c>
      <c r="P3542" t="str">
        <f>IF(OR(O3542="Issues found in master",O3542="Final master"),"Master",IF(OR(O3542="Ready for Master",O3542="Issues found in raw",O3542="Raw under QC",O3542="Issues resolved in raw"),"Raw","-"))</f>
        <v>Raw</v>
      </c>
      <c r="Q3542" s="13">
        <v>46261.15416666667</v>
      </c>
      <c r="R3542" t="inlineStr">
        <is>
          <t xml:space="preserve">2026-08 (Aug)</t>
        </is>
      </c>
      <c r="S3542">
        <f>IF(M3542="Not an error",0,IF(COUNTIFS($A$2:$A3542,$A3542,$D$2:$D3542,$D3542,$M$2:$M3542,"&lt;&gt;Not an error")=1,1,0))</f>
        <v>1</v>
      </c>
      <c r="T3542">
        <f>IF(M3542&lt;&gt;"Major",0,IF(COUNTIFS($A$2:$A3542,$A3542,$D$2:$D3542,$D3542,$M$2:$M3542,"Major")=1,1,0))</f>
        <v>1</v>
      </c>
      <c r="U3542">
        <f>IF(M3542&lt;&gt;"Minor",0,IF(COUNTIFS($A$2:$A3542,$A3542,$D$2:$D3542,$D3542,$M$2:$M3542,"Minor")=1,1,0))</f>
        <v>0</v>
      </c>
    </row>
    <row r="3543">
      <c r="A3543" t="inlineStr">
        <is>
          <t xml:space="preserve">9a175f97e92a638a5697307799ea3b8b8f419aac</t>
        </is>
      </c>
      <c r="B3543" t="inlineStr">
        <is>
          <t xml:space="preserve">The Miracle Heiress</t>
        </is>
      </c>
      <c r="C3543" t="inlineStr">
        <is>
          <t xml:space="preserve">Die Wundererbin</t>
        </is>
      </c>
      <c r="D3543" t="inlineStr">
        <is>
          <t xml:space="preserve">b12b7066eb552102579715c6852310305bb27f25</t>
        </is>
      </c>
      <c r="E3543" t="inlineStr">
        <is>
          <t xml:space="preserve">Episode 173: Marlenes Intrigen</t>
        </is>
      </c>
      <c r="F3543">
        <v>173</v>
      </c>
      <c r="G3543" t="inlineStr">
        <is>
          <t xml:space="preserve">1:34-1:47</t>
        </is>
      </c>
      <c r="H3543" t="inlineStr">
        <is>
          <t xml:space="preserve">Resolved</t>
        </is>
      </c>
      <c r="I3543" t="inlineStr">
        <is>
          <t xml:space="preserve">Remarks: [Script Error]
Line from script:
"„Wenn ich dieses Handy hier lasse, werden sie einfach weiter miteinander reden. Ehe du dich versiehst, hat deine Mutter diesem Mädchen ihren gesamten Nachlass überschrieben. Dann wirst du es bereuen!“"
Note (if required): Major continuity issue. It has already been established in previous episodes that Eloise changed her will in Aurora’s favor. Marlene therefore should not frame this as something that might happen in the future.</t>
        </is>
      </c>
      <c r="J3543" t="inlineStr">
        <is>
          <t xml:space="preserve">VOA</t>
        </is>
      </c>
      <c r="K3543" t="inlineStr">
        <is>
          <t xml:space="preserve">Script Error</t>
        </is>
      </c>
      <c r="L3543" t="inlineStr">
        <is>
          <t xml:space="preserve">Script error</t>
        </is>
      </c>
      <c r="M3543" t="str">
        <f>IFERROR(IF(VLOOKUP(L3543,'Quantification'!$A:$B,2,FALSE)&amp;""="","Unclassified",VLOOKUP(L3543,'Quantification'!$A:$B,2,FALSE)),"Unclassified")</f>
        <v>Major</v>
      </c>
      <c r="N3543" t="inlineStr">
        <is>
          <t xml:space="preserve">con-khera.mirjam@pocketfm.com</t>
        </is>
      </c>
      <c r="O3543" t="inlineStr">
        <is>
          <t xml:space="preserve">Issues found in raw</t>
        </is>
      </c>
      <c r="P3543" t="str">
        <f>IF(OR(O3543="Issues found in master",O3543="Final master"),"Master",IF(OR(O3543="Ready for Master",O3543="Issues found in raw",O3543="Raw under QC",O3543="Issues resolved in raw"),"Raw","-"))</f>
        <v>Raw</v>
      </c>
      <c r="Q3543" s="13">
        <v>46261.15416666667</v>
      </c>
      <c r="R3543" t="inlineStr">
        <is>
          <t xml:space="preserve">2026-08 (Aug)</t>
        </is>
      </c>
      <c r="S3543">
        <f>IF(M3543="Not an error",0,IF(COUNTIFS($A$2:$A3543,$A3543,$D$2:$D3543,$D3543,$M$2:$M3543,"&lt;&gt;Not an error")=1,1,0))</f>
        <v>0</v>
      </c>
      <c r="T3543">
        <f>IF(M3543&lt;&gt;"Major",0,IF(COUNTIFS($A$2:$A3543,$A3543,$D$2:$D3543,$D3543,$M$2:$M3543,"Major")=1,1,0))</f>
        <v>0</v>
      </c>
      <c r="U3543">
        <f>IF(M3543&lt;&gt;"Minor",0,IF(COUNTIFS($A$2:$A3543,$A3543,$D$2:$D3543,$D3543,$M$2:$M3543,"Minor")=1,1,0))</f>
        <v>0</v>
      </c>
    </row>
    <row r="3544">
      <c r="A3544" t="inlineStr">
        <is>
          <t xml:space="preserve">9a175f97e92a638a5697307799ea3b8b8f419aac</t>
        </is>
      </c>
      <c r="B3544" t="inlineStr">
        <is>
          <t xml:space="preserve">The Miracle Heiress</t>
        </is>
      </c>
      <c r="C3544" t="inlineStr">
        <is>
          <t xml:space="preserve">Die Wundererbin</t>
        </is>
      </c>
      <c r="D3544" t="inlineStr">
        <is>
          <t xml:space="preserve">b12b7066eb552102579715c6852310305bb27f25</t>
        </is>
      </c>
      <c r="E3544" t="inlineStr">
        <is>
          <t xml:space="preserve">Episode 173: Marlenes Intrigen</t>
        </is>
      </c>
      <c r="F3544">
        <v>173</v>
      </c>
      <c r="G3544" t="inlineStr">
        <is>
          <t xml:space="preserve">3:44-3:50</t>
        </is>
      </c>
      <c r="H3544" t="inlineStr">
        <is>
          <t xml:space="preserve">Resolved</t>
        </is>
      </c>
      <c r="I3544" t="inlineStr">
        <is>
          <t xml:space="preserve">Remarks: [Script Error]
Line from script:
"Er hÃ¤tte sich nie vorstellen kÃ¶nnen, dass Aurohra sich fÃ¼r Geld so tief herablassen wÃ¼rde."
Note (if required): Logic / wording issue. â€œSich so tief herablassenâ€_x009d_ implies that Aurora has already done something clearly degrading or morally reprehensible, but at this point she has only given Eloise gifts. Martin is merely interpreting her actions as financially motivated. Suggested: â€œEr hÃ¤tte sich nie vorstellen kÃ¶nnen, dass Aurohra aus Geldgier so berechnend sein kÃ¶nnte.â€_x009d_</t>
        </is>
      </c>
      <c r="J3544" t="inlineStr">
        <is>
          <t xml:space="preserve">VOA</t>
        </is>
      </c>
      <c r="K3544" t="inlineStr">
        <is>
          <t xml:space="preserve">Script Error</t>
        </is>
      </c>
      <c r="L3544" t="inlineStr">
        <is>
          <t xml:space="preserve">Script error</t>
        </is>
      </c>
      <c r="M3544" t="str">
        <f>IFERROR(IF(VLOOKUP(L3544,'Quantification'!$A:$B,2,FALSE)&amp;""="","Unclassified",VLOOKUP(L3544,'Quantification'!$A:$B,2,FALSE)),"Unclassified")</f>
        <v>Major</v>
      </c>
      <c r="N3544" t="inlineStr">
        <is>
          <t xml:space="preserve">con-khera.mirjam@pocketfm.com</t>
        </is>
      </c>
      <c r="O3544" t="inlineStr">
        <is>
          <t xml:space="preserve">Issues found in raw</t>
        </is>
      </c>
      <c r="P3544" t="str">
        <f>IF(OR(O3544="Issues found in master",O3544="Final master"),"Master",IF(OR(O3544="Ready for Master",O3544="Issues found in raw",O3544="Raw under QC",O3544="Issues resolved in raw"),"Raw","-"))</f>
        <v>Raw</v>
      </c>
      <c r="Q3544" s="13">
        <v>46261.15416666667</v>
      </c>
      <c r="R3544" t="inlineStr">
        <is>
          <t xml:space="preserve">2026-08 (Aug)</t>
        </is>
      </c>
      <c r="S3544">
        <f>IF(M3544="Not an error",0,IF(COUNTIFS($A$2:$A3544,$A3544,$D$2:$D3544,$D3544,$M$2:$M3544,"&lt;&gt;Not an error")=1,1,0))</f>
        <v>0</v>
      </c>
      <c r="T3544">
        <f>IF(M3544&lt;&gt;"Major",0,IF(COUNTIFS($A$2:$A3544,$A3544,$D$2:$D3544,$D3544,$M$2:$M3544,"Major")=1,1,0))</f>
        <v>0</v>
      </c>
      <c r="U3544">
        <f>IF(M3544&lt;&gt;"Minor",0,IF(COUNTIFS($A$2:$A3544,$A3544,$D$2:$D3544,$D3544,$M$2:$M3544,"Minor")=1,1,0))</f>
        <v>0</v>
      </c>
    </row>
    <row r="3545">
      <c r="A3545" t="inlineStr">
        <is>
          <t xml:space="preserve">9a175f97e92a638a5697307799ea3b8b8f419aac</t>
        </is>
      </c>
      <c r="B3545" t="inlineStr">
        <is>
          <t xml:space="preserve">The Miracle Heiress</t>
        </is>
      </c>
      <c r="C3545" t="inlineStr">
        <is>
          <t xml:space="preserve">Die Wundererbin</t>
        </is>
      </c>
      <c r="D3545" t="inlineStr">
        <is>
          <t xml:space="preserve">a277cb0b3784a81c4483adc6375b61350484d549</t>
        </is>
      </c>
      <c r="E3545" t="inlineStr">
        <is>
          <t xml:space="preserve">Episode 174: Die Familie Scott Im Krankenhaus</t>
        </is>
      </c>
      <c r="F3545">
        <v>174</v>
      </c>
      <c r="G3545" t="inlineStr">
        <is>
          <t xml:space="preserve">4:46-4:50</t>
        </is>
      </c>
      <c r="H3545" t="inlineStr">
        <is>
          <t xml:space="preserve">Resolved</t>
        </is>
      </c>
      <c r="I3545" t="inlineStr">
        <is>
          <t xml:space="preserve">Remarks: [Script Error]
Line from script:
"Wie soll ich dem Rest der Scotts gegenÃ¼bertreten, wenn ich sterbe?"
Note (if required): Logic / wording issue. If she is dead, she cannot literally â€œfaceâ€_x009d_ the rest of the Scott family. Suggested: â€œWie soll ich dem Rest der Scotts gegenÃ¼bertreten, wenn ich das hier nicht in Ordnung bringe?â€_x009d_</t>
        </is>
      </c>
      <c r="J3545" t="inlineStr">
        <is>
          <t xml:space="preserve">VOA</t>
        </is>
      </c>
      <c r="K3545" t="inlineStr">
        <is>
          <t xml:space="preserve">Script Error</t>
        </is>
      </c>
      <c r="L3545" t="inlineStr">
        <is>
          <t xml:space="preserve">Script error</t>
        </is>
      </c>
      <c r="M3545" t="str">
        <f>IFERROR(IF(VLOOKUP(L3545,'Quantification'!$A:$B,2,FALSE)&amp;""="","Unclassified",VLOOKUP(L3545,'Quantification'!$A:$B,2,FALSE)),"Unclassified")</f>
        <v>Major</v>
      </c>
      <c r="N3545" t="inlineStr">
        <is>
          <t xml:space="preserve">con-khera.mirjam@pocketfm.com</t>
        </is>
      </c>
      <c r="O3545" t="inlineStr">
        <is>
          <t xml:space="preserve">Issues found in raw</t>
        </is>
      </c>
      <c r="P3545" t="str">
        <f>IF(OR(O3545="Issues found in master",O3545="Final master"),"Master",IF(OR(O3545="Ready for Master",O3545="Issues found in raw",O3545="Raw under QC",O3545="Issues resolved in raw"),"Raw","-"))</f>
        <v>Raw</v>
      </c>
      <c r="Q3545" s="13">
        <v>46261.15416666667</v>
      </c>
      <c r="R3545" t="inlineStr">
        <is>
          <t xml:space="preserve">2026-08 (Aug)</t>
        </is>
      </c>
      <c r="S3545">
        <f>IF(M3545="Not an error",0,IF(COUNTIFS($A$2:$A3545,$A3545,$D$2:$D3545,$D3545,$M$2:$M3545,"&lt;&gt;Not an error")=1,1,0))</f>
        <v>1</v>
      </c>
      <c r="T3545">
        <f>IF(M3545&lt;&gt;"Major",0,IF(COUNTIFS($A$2:$A3545,$A3545,$D$2:$D3545,$D3545,$M$2:$M3545,"Major")=1,1,0))</f>
        <v>1</v>
      </c>
      <c r="U3545">
        <f>IF(M3545&lt;&gt;"Minor",0,IF(COUNTIFS($A$2:$A3545,$A3545,$D$2:$D3545,$D3545,$M$2:$M3545,"Minor")=1,1,0))</f>
        <v>0</v>
      </c>
    </row>
    <row r="3546">
      <c r="A3546" t="inlineStr">
        <is>
          <t xml:space="preserve">9a175f97e92a638a5697307799ea3b8b8f419aac</t>
        </is>
      </c>
      <c r="B3546" t="inlineStr">
        <is>
          <t xml:space="preserve">The Miracle Heiress</t>
        </is>
      </c>
      <c r="C3546" t="inlineStr">
        <is>
          <t xml:space="preserve">Die Wundererbin</t>
        </is>
      </c>
      <c r="D3546" t="inlineStr">
        <is>
          <t xml:space="preserve">b07d852e8085e88d8c92a211b736c0a2226bb187</t>
        </is>
      </c>
      <c r="E3546" t="inlineStr">
        <is>
          <t xml:space="preserve">Episode 176: Martin Scotts Schamlosigkeit</t>
        </is>
      </c>
      <c r="F3546">
        <v>176</v>
      </c>
      <c r="G3546" t="inlineStr">
        <is>
          <t xml:space="preserve">0:00-0:43</t>
        </is>
      </c>
      <c r="H3546" t="inlineStr">
        <is>
          <t xml:space="preserve">Resolved</t>
        </is>
      </c>
      <c r="I3546" t="inlineStr">
        <is>
          <t xml:space="preserve">Remarks: [Script Error]
Line from script:
"Die Scotts versuchten, Eloises Anteile in die Hände zu bekommen, aber sie weigerte sich, ihnen auch nur einen Cent zu geben. Kaum war Aurohra in ihrem Büro angekommen, umschwärmte sie auch schon eine Menschenmenge. Ein Mann in einem eleganten Anzug und mit Brille trat vor. „Eine einfache Bereichsleiterin, die versucht, unsere Toptalente abzuwerben? Ziemlich verzweifelt, finden Sie nicht? Miss Monroe, gestatten Sie, dass ich mich vorstelle. Ich bin der Unternehmenssekretär von Lumina Fashion, einem der wichtigsten Akteure auf dem asiatischen Bekleidungsmarkt. Wir sind ein Titan der Branche, und ich will Sie für unser Team gewinnen.“"
Note (if required): Redundant recap. This summarizes information and events already established and can be removed before continuing with the current scene.</t>
        </is>
      </c>
      <c r="J3546" t="inlineStr">
        <is>
          <t xml:space="preserve">VOA</t>
        </is>
      </c>
      <c r="K3546" t="inlineStr">
        <is>
          <t xml:space="preserve">Script Error</t>
        </is>
      </c>
      <c r="L3546" t="inlineStr">
        <is>
          <t xml:space="preserve">Script error</t>
        </is>
      </c>
      <c r="M3546" t="str">
        <f>IFERROR(IF(VLOOKUP(L3546,'Quantification'!$A:$B,2,FALSE)&amp;""="","Unclassified",VLOOKUP(L3546,'Quantification'!$A:$B,2,FALSE)),"Unclassified")</f>
        <v>Major</v>
      </c>
      <c r="N3546" t="inlineStr">
        <is>
          <t xml:space="preserve">con-khera.mirjam@pocketfm.com</t>
        </is>
      </c>
      <c r="O3546" t="inlineStr">
        <is>
          <t xml:space="preserve">Issues found in raw</t>
        </is>
      </c>
      <c r="P3546" t="str">
        <f>IF(OR(O3546="Issues found in master",O3546="Final master"),"Master",IF(OR(O3546="Ready for Master",O3546="Issues found in raw",O3546="Raw under QC",O3546="Issues resolved in raw"),"Raw","-"))</f>
        <v>Raw</v>
      </c>
      <c r="Q3546" s="13">
        <v>46261.15416666667</v>
      </c>
      <c r="R3546" t="inlineStr">
        <is>
          <t xml:space="preserve">2026-08 (Aug)</t>
        </is>
      </c>
      <c r="S3546">
        <f>IF(M3546="Not an error",0,IF(COUNTIFS($A$2:$A3546,$A3546,$D$2:$D3546,$D3546,$M$2:$M3546,"&lt;&gt;Not an error")=1,1,0))</f>
        <v>1</v>
      </c>
      <c r="T3546">
        <f>IF(M3546&lt;&gt;"Major",0,IF(COUNTIFS($A$2:$A3546,$A3546,$D$2:$D3546,$D3546,$M$2:$M3546,"Major")=1,1,0))</f>
        <v>1</v>
      </c>
      <c r="U3546">
        <f>IF(M3546&lt;&gt;"Minor",0,IF(COUNTIFS($A$2:$A3546,$A3546,$D$2:$D3546,$D3546,$M$2:$M3546,"Minor")=1,1,0))</f>
        <v>0</v>
      </c>
    </row>
    <row r="3547">
      <c r="A3547" t="inlineStr">
        <is>
          <t xml:space="preserve">9a175f97e92a638a5697307799ea3b8b8f419aac</t>
        </is>
      </c>
      <c r="B3547" t="inlineStr">
        <is>
          <t xml:space="preserve">The Miracle Heiress</t>
        </is>
      </c>
      <c r="C3547" t="inlineStr">
        <is>
          <t xml:space="preserve">Die Wundererbin</t>
        </is>
      </c>
      <c r="D3547" t="inlineStr">
        <is>
          <t xml:space="preserve">b07d852e8085e88d8c92a211b736c0a2226bb187</t>
        </is>
      </c>
      <c r="E3547" t="inlineStr">
        <is>
          <t xml:space="preserve">Episode 176: Martin Scotts Schamlosigkeit</t>
        </is>
      </c>
      <c r="F3547">
        <v>176</v>
      </c>
      <c r="G3547" t="inlineStr">
        <is>
          <t xml:space="preserve">1:29-1:37</t>
        </is>
      </c>
      <c r="H3547" t="inlineStr">
        <is>
          <t xml:space="preserve">Resolved</t>
        </is>
      </c>
      <c r="I3547" t="inlineStr">
        <is>
          <t xml:space="preserve">Remarks: [Script Error]
Line from script:
"â€žGnÃ¤dige Frau, versuchen Sie, mit ihnen ein GeschÃ¤ft abzuschlieÃŸen?â€œ, fragte Emmett, besorgt, er kÃ¶nnte etwas Wichtiges unterbrochen haben."
Note (if required): Address / tone issue. â€œGnÃ¤dige Frauâ€_x009d_ sounds outdated and overly formal. Suggested: â€œMiss Aurora, versuchen Sie, mit ihnen ein GeschÃ¤ft abzuschlieÃŸen?â€_x009d_</t>
        </is>
      </c>
      <c r="J3547" t="inlineStr">
        <is>
          <t xml:space="preserve">VOA</t>
        </is>
      </c>
      <c r="K3547" t="inlineStr">
        <is>
          <t xml:space="preserve">Script Error</t>
        </is>
      </c>
      <c r="L3547" t="inlineStr">
        <is>
          <t xml:space="preserve">Script error</t>
        </is>
      </c>
      <c r="M3547" t="str">
        <f>IFERROR(IF(VLOOKUP(L3547,'Quantification'!$A:$B,2,FALSE)&amp;""="","Unclassified",VLOOKUP(L3547,'Quantification'!$A:$B,2,FALSE)),"Unclassified")</f>
        <v>Major</v>
      </c>
      <c r="N3547" t="inlineStr">
        <is>
          <t xml:space="preserve">con-khera.mirjam@pocketfm.com</t>
        </is>
      </c>
      <c r="O3547" t="inlineStr">
        <is>
          <t xml:space="preserve">Issues found in raw</t>
        </is>
      </c>
      <c r="P3547" t="str">
        <f>IF(OR(O3547="Issues found in master",O3547="Final master"),"Master",IF(OR(O3547="Ready for Master",O3547="Issues found in raw",O3547="Raw under QC",O3547="Issues resolved in raw"),"Raw","-"))</f>
        <v>Raw</v>
      </c>
      <c r="Q3547" s="13">
        <v>46261.15416666667</v>
      </c>
      <c r="R3547" t="inlineStr">
        <is>
          <t xml:space="preserve">2026-08 (Aug)</t>
        </is>
      </c>
      <c r="S3547">
        <f>IF(M3547="Not an error",0,IF(COUNTIFS($A$2:$A3547,$A3547,$D$2:$D3547,$D3547,$M$2:$M3547,"&lt;&gt;Not an error")=1,1,0))</f>
        <v>0</v>
      </c>
      <c r="T3547">
        <f>IF(M3547&lt;&gt;"Major",0,IF(COUNTIFS($A$2:$A3547,$A3547,$D$2:$D3547,$D3547,$M$2:$M3547,"Major")=1,1,0))</f>
        <v>0</v>
      </c>
      <c r="U3547">
        <f>IF(M3547&lt;&gt;"Minor",0,IF(COUNTIFS($A$2:$A3547,$A3547,$D$2:$D3547,$D3547,$M$2:$M3547,"Minor")=1,1,0))</f>
        <v>0</v>
      </c>
    </row>
    <row r="3548">
      <c r="A3548" t="inlineStr">
        <is>
          <t xml:space="preserve">9a175f97e92a638a5697307799ea3b8b8f419aac</t>
        </is>
      </c>
      <c r="B3548" t="inlineStr">
        <is>
          <t xml:space="preserve">The Miracle Heiress</t>
        </is>
      </c>
      <c r="C3548" t="inlineStr">
        <is>
          <t xml:space="preserve">Die Wundererbin</t>
        </is>
      </c>
      <c r="D3548" t="inlineStr">
        <is>
          <t xml:space="preserve">b07d852e8085e88d8c92a211b736c0a2226bb187</t>
        </is>
      </c>
      <c r="E3548" t="inlineStr">
        <is>
          <t xml:space="preserve">Episode 176: Martin Scotts Schamlosigkeit</t>
        </is>
      </c>
      <c r="F3548">
        <v>176</v>
      </c>
      <c r="G3548" t="inlineStr">
        <is>
          <t xml:space="preserve">2:13-2:20</t>
        </is>
      </c>
      <c r="H3548" t="inlineStr">
        <is>
          <t xml:space="preserve">Resolved</t>
        </is>
      </c>
      <c r="I3548" t="inlineStr">
        <is>
          <t xml:space="preserve">Remarks: [Script Error]
Line from script:
"â€žNein, die gnÃ¤dige Frau war nur beim Wettbewerb, um Lucy zu unterstÃ¼tzen. Als moralische UnterstÃ¼tzung.â€œ"
Note (if required): Address / tone issue. â€œGnÃ¤dige Frauâ€_x009d_ sounds outdated and overly formal. Suggested: â€œNein, Miss Aurora war nur beim Wettbewerb, um Lucy zu unterstÃ¼tzen. Als moralische UnterstÃ¼tzung.â€_x009d_</t>
        </is>
      </c>
      <c r="J3548" t="inlineStr">
        <is>
          <t xml:space="preserve">VOA</t>
        </is>
      </c>
      <c r="K3548" t="inlineStr">
        <is>
          <t xml:space="preserve">Script Error</t>
        </is>
      </c>
      <c r="L3548" t="inlineStr">
        <is>
          <t xml:space="preserve">Script error</t>
        </is>
      </c>
      <c r="M3548" t="str">
        <f>IFERROR(IF(VLOOKUP(L3548,'Quantification'!$A:$B,2,FALSE)&amp;""="","Unclassified",VLOOKUP(L3548,'Quantification'!$A:$B,2,FALSE)),"Unclassified")</f>
        <v>Major</v>
      </c>
      <c r="N3548" t="inlineStr">
        <is>
          <t xml:space="preserve">con-khera.mirjam@pocketfm.com</t>
        </is>
      </c>
      <c r="O3548" t="inlineStr">
        <is>
          <t xml:space="preserve">Issues found in raw</t>
        </is>
      </c>
      <c r="P3548" t="str">
        <f>IF(OR(O3548="Issues found in master",O3548="Final master"),"Master",IF(OR(O3548="Ready for Master",O3548="Issues found in raw",O3548="Raw under QC",O3548="Issues resolved in raw"),"Raw","-"))</f>
        <v>Raw</v>
      </c>
      <c r="Q3548" s="13">
        <v>46261.15416666667</v>
      </c>
      <c r="R3548" t="inlineStr">
        <is>
          <t xml:space="preserve">2026-08 (Aug)</t>
        </is>
      </c>
      <c r="S3548">
        <f>IF(M3548="Not an error",0,IF(COUNTIFS($A$2:$A3548,$A3548,$D$2:$D3548,$D3548,$M$2:$M3548,"&lt;&gt;Not an error")=1,1,0))</f>
        <v>0</v>
      </c>
      <c r="T3548">
        <f>IF(M3548&lt;&gt;"Major",0,IF(COUNTIFS($A$2:$A3548,$A3548,$D$2:$D3548,$D3548,$M$2:$M3548,"Major")=1,1,0))</f>
        <v>0</v>
      </c>
      <c r="U3548">
        <f>IF(M3548&lt;&gt;"Minor",0,IF(COUNTIFS($A$2:$A3548,$A3548,$D$2:$D3548,$D3548,$M$2:$M3548,"Minor")=1,1,0))</f>
        <v>0</v>
      </c>
    </row>
    <row r="3549">
      <c r="A3549" t="inlineStr">
        <is>
          <t xml:space="preserve">9a175f97e92a638a5697307799ea3b8b8f419aac</t>
        </is>
      </c>
      <c r="B3549" t="inlineStr">
        <is>
          <t xml:space="preserve">The Miracle Heiress</t>
        </is>
      </c>
      <c r="C3549" t="inlineStr">
        <is>
          <t xml:space="preserve">Die Wundererbin</t>
        </is>
      </c>
      <c r="D3549" t="inlineStr">
        <is>
          <t xml:space="preserve">b07d852e8085e88d8c92a211b736c0a2226bb187</t>
        </is>
      </c>
      <c r="E3549" t="inlineStr">
        <is>
          <t xml:space="preserve">Episode 176: Martin Scotts Schamlosigkeit</t>
        </is>
      </c>
      <c r="F3549">
        <v>176</v>
      </c>
      <c r="G3549" t="inlineStr">
        <is>
          <t xml:space="preserve">6:45-6:49</t>
        </is>
      </c>
      <c r="H3549" t="inlineStr">
        <is>
          <t xml:space="preserve">Resolved</t>
        </is>
      </c>
      <c r="I3549" t="inlineStr">
        <is>
          <t xml:space="preserve">Remarks: [Script Error]
Line from script:
"â€žNein, ich bin der Assistent der gnÃ¤digen Frau. Emmett.â€œ"
Note (if required): Address / tone issue. â€œGnÃ¤dige Frauâ€_x009d_ sounds outdated and overly formal. Suggested: â€œNein, ich bin der Assistent von Miss Aurora. Emmett.â€_x009d_</t>
        </is>
      </c>
      <c r="J3549" t="inlineStr">
        <is>
          <t xml:space="preserve">VOA</t>
        </is>
      </c>
      <c r="K3549" t="inlineStr">
        <is>
          <t xml:space="preserve">Script Error</t>
        </is>
      </c>
      <c r="L3549" t="inlineStr">
        <is>
          <t xml:space="preserve">Script error</t>
        </is>
      </c>
      <c r="M3549" t="str">
        <f>IFERROR(IF(VLOOKUP(L3549,'Quantification'!$A:$B,2,FALSE)&amp;""="","Unclassified",VLOOKUP(L3549,'Quantification'!$A:$B,2,FALSE)),"Unclassified")</f>
        <v>Major</v>
      </c>
      <c r="N3549" t="inlineStr">
        <is>
          <t xml:space="preserve">con-khera.mirjam@pocketfm.com</t>
        </is>
      </c>
      <c r="O3549" t="inlineStr">
        <is>
          <t xml:space="preserve">Issues found in raw</t>
        </is>
      </c>
      <c r="P3549" t="str">
        <f>IF(OR(O3549="Issues found in master",O3549="Final master"),"Master",IF(OR(O3549="Ready for Master",O3549="Issues found in raw",O3549="Raw under QC",O3549="Issues resolved in raw"),"Raw","-"))</f>
        <v>Raw</v>
      </c>
      <c r="Q3549" s="13">
        <v>46261.15416666667</v>
      </c>
      <c r="R3549" t="inlineStr">
        <is>
          <t xml:space="preserve">2026-08 (Aug)</t>
        </is>
      </c>
      <c r="S3549">
        <f>IF(M3549="Not an error",0,IF(COUNTIFS($A$2:$A3549,$A3549,$D$2:$D3549,$D3549,$M$2:$M3549,"&lt;&gt;Not an error")=1,1,0))</f>
        <v>0</v>
      </c>
      <c r="T3549">
        <f>IF(M3549&lt;&gt;"Major",0,IF(COUNTIFS($A$2:$A3549,$A3549,$D$2:$D3549,$D3549,$M$2:$M3549,"Major")=1,1,0))</f>
        <v>0</v>
      </c>
      <c r="U3549">
        <f>IF(M3549&lt;&gt;"Minor",0,IF(COUNTIFS($A$2:$A3549,$A3549,$D$2:$D3549,$D3549,$M$2:$M3549,"Minor")=1,1,0))</f>
        <v>0</v>
      </c>
    </row>
    <row r="3550">
      <c r="A3550" t="inlineStr">
        <is>
          <t xml:space="preserve">9a175f97e92a638a5697307799ea3b8b8f419aac</t>
        </is>
      </c>
      <c r="B3550" t="inlineStr">
        <is>
          <t xml:space="preserve">The Miracle Heiress</t>
        </is>
      </c>
      <c r="C3550" t="inlineStr">
        <is>
          <t xml:space="preserve">Die Wundererbin</t>
        </is>
      </c>
      <c r="D3550" t="inlineStr">
        <is>
          <t xml:space="preserve">34a655252ae4dbc75746588d787f8a6d33120f31</t>
        </is>
      </c>
      <c r="E3550" t="inlineStr">
        <is>
          <t xml:space="preserve">Episode 178: Eloises Zustand Verschlechterte Sich</t>
        </is>
      </c>
      <c r="F3550">
        <v>178</v>
      </c>
      <c r="G3550" t="inlineStr">
        <is>
          <t xml:space="preserve">0:00-0:03</t>
        </is>
      </c>
      <c r="H3550" t="inlineStr">
        <is>
          <t xml:space="preserve">Resolved</t>
        </is>
      </c>
      <c r="I3550" t="inlineStr">
        <is>
          <t xml:space="preserve">Remarks: [Script Error]
Line from script:
"Gerade als sie ihr Büro betrat, summte ihr Handy."
Note (if required): Redundant recap. This line repeats the exact ending beat of the previous episode and can be removed before continuing with the current scene.</t>
        </is>
      </c>
      <c r="J3550" t="inlineStr">
        <is>
          <t xml:space="preserve">VOA</t>
        </is>
      </c>
      <c r="K3550" t="inlineStr">
        <is>
          <t xml:space="preserve">Script Error</t>
        </is>
      </c>
      <c r="L3550" t="inlineStr">
        <is>
          <t xml:space="preserve">Script error</t>
        </is>
      </c>
      <c r="M3550" t="str">
        <f>IFERROR(IF(VLOOKUP(L3550,'Quantification'!$A:$B,2,FALSE)&amp;""="","Unclassified",VLOOKUP(L3550,'Quantification'!$A:$B,2,FALSE)),"Unclassified")</f>
        <v>Major</v>
      </c>
      <c r="N3550" t="inlineStr">
        <is>
          <t xml:space="preserve">con-khera.mirjam@pocketfm.com</t>
        </is>
      </c>
      <c r="O3550" t="inlineStr">
        <is>
          <t xml:space="preserve">Issues found in raw</t>
        </is>
      </c>
      <c r="P3550" t="str">
        <f>IF(OR(O3550="Issues found in master",O3550="Final master"),"Master",IF(OR(O3550="Ready for Master",O3550="Issues found in raw",O3550="Raw under QC",O3550="Issues resolved in raw"),"Raw","-"))</f>
        <v>Raw</v>
      </c>
      <c r="Q3550" s="13">
        <v>46261.15416666667</v>
      </c>
      <c r="R3550" t="inlineStr">
        <is>
          <t xml:space="preserve">2026-08 (Aug)</t>
        </is>
      </c>
      <c r="S3550">
        <f>IF(M3550="Not an error",0,IF(COUNTIFS($A$2:$A3550,$A3550,$D$2:$D3550,$D3550,$M$2:$M3550,"&lt;&gt;Not an error")=1,1,0))</f>
        <v>1</v>
      </c>
      <c r="T3550">
        <f>IF(M3550&lt;&gt;"Major",0,IF(COUNTIFS($A$2:$A3550,$A3550,$D$2:$D3550,$D3550,$M$2:$M3550,"Major")=1,1,0))</f>
        <v>1</v>
      </c>
      <c r="U3550">
        <f>IF(M3550&lt;&gt;"Minor",0,IF(COUNTIFS($A$2:$A3550,$A3550,$D$2:$D3550,$D3550,$M$2:$M3550,"Minor")=1,1,0))</f>
        <v>0</v>
      </c>
    </row>
    <row r="3551">
      <c r="A3551" t="inlineStr">
        <is>
          <t xml:space="preserve">9a175f97e92a638a5697307799ea3b8b8f419aac</t>
        </is>
      </c>
      <c r="B3551" t="inlineStr">
        <is>
          <t xml:space="preserve">The Miracle Heiress</t>
        </is>
      </c>
      <c r="C3551" t="inlineStr">
        <is>
          <t xml:space="preserve">Die Wundererbin</t>
        </is>
      </c>
      <c r="D3551" t="inlineStr">
        <is>
          <t xml:space="preserve">34a655252ae4dbc75746588d787f8a6d33120f31</t>
        </is>
      </c>
      <c r="E3551" t="inlineStr">
        <is>
          <t xml:space="preserve">Episode 178: Eloises Zustand Verschlechterte Sich</t>
        </is>
      </c>
      <c r="F3551">
        <v>178</v>
      </c>
      <c r="G3551" t="inlineStr">
        <is>
          <t xml:space="preserve">3:01-3:18</t>
        </is>
      </c>
      <c r="H3551" t="inlineStr">
        <is>
          <t xml:space="preserve">Resolved</t>
        </is>
      </c>
      <c r="I3551" t="inlineStr">
        <is>
          <t xml:space="preserve">Remarks: [Script Error]
Line from script:
"Eine Geschichte, die sie bei ihrem Arbeitsantritt im Klinikum Greenfield gehÃ¶rt hatte, schoss ihr durch den Kopf: von einem MÃ¤dchen vom Gymnasium, das einst in einer Krisensituation eingesprungen war, einen Patienten gerettet und Doktor Tom sogar bei einer Operation assistiert hatte."
Note (if required): Continuity issue. The roles are reversed here. It was Doctor Tom who assisted the girl during the operation, not the other way around. Suggested: â€œ... einen Patienten gerettet hatte, wobei Doktor Tom ihr sogar bei der Operation assistierte.â€_x009d_</t>
        </is>
      </c>
      <c r="J3551" t="inlineStr">
        <is>
          <t xml:space="preserve">VOA</t>
        </is>
      </c>
      <c r="K3551" t="inlineStr">
        <is>
          <t xml:space="preserve">Script Error</t>
        </is>
      </c>
      <c r="L3551" t="inlineStr">
        <is>
          <t xml:space="preserve">Script error</t>
        </is>
      </c>
      <c r="M3551" t="str">
        <f>IFERROR(IF(VLOOKUP(L3551,'Quantification'!$A:$B,2,FALSE)&amp;""="","Unclassified",VLOOKUP(L3551,'Quantification'!$A:$B,2,FALSE)),"Unclassified")</f>
        <v>Major</v>
      </c>
      <c r="N3551" t="inlineStr">
        <is>
          <t xml:space="preserve">con-khera.mirjam@pocketfm.com</t>
        </is>
      </c>
      <c r="O3551" t="inlineStr">
        <is>
          <t xml:space="preserve">Issues found in raw</t>
        </is>
      </c>
      <c r="P3551" t="str">
        <f>IF(OR(O3551="Issues found in master",O3551="Final master"),"Master",IF(OR(O3551="Ready for Master",O3551="Issues found in raw",O3551="Raw under QC",O3551="Issues resolved in raw"),"Raw","-"))</f>
        <v>Raw</v>
      </c>
      <c r="Q3551" s="13">
        <v>46261.15416666667</v>
      </c>
      <c r="R3551" t="inlineStr">
        <is>
          <t xml:space="preserve">2026-08 (Aug)</t>
        </is>
      </c>
      <c r="S3551">
        <f>IF(M3551="Not an error",0,IF(COUNTIFS($A$2:$A3551,$A3551,$D$2:$D3551,$D3551,$M$2:$M3551,"&lt;&gt;Not an error")=1,1,0))</f>
        <v>0</v>
      </c>
      <c r="T3551">
        <f>IF(M3551&lt;&gt;"Major",0,IF(COUNTIFS($A$2:$A3551,$A3551,$D$2:$D3551,$D3551,$M$2:$M3551,"Major")=1,1,0))</f>
        <v>0</v>
      </c>
      <c r="U3551">
        <f>IF(M3551&lt;&gt;"Minor",0,IF(COUNTIFS($A$2:$A3551,$A3551,$D$2:$D3551,$D3551,$M$2:$M3551,"Minor")=1,1,0))</f>
        <v>0</v>
      </c>
    </row>
    <row r="3552">
      <c r="A3552" t="inlineStr">
        <is>
          <t xml:space="preserve">9a175f97e92a638a5697307799ea3b8b8f419aac</t>
        </is>
      </c>
      <c r="B3552" t="inlineStr">
        <is>
          <t xml:space="preserve">The Miracle Heiress</t>
        </is>
      </c>
      <c r="C3552" t="inlineStr">
        <is>
          <t xml:space="preserve">Die Wundererbin</t>
        </is>
      </c>
      <c r="D3552" t="inlineStr">
        <is>
          <t xml:space="preserve">34a655252ae4dbc75746588d787f8a6d33120f31</t>
        </is>
      </c>
      <c r="E3552" t="inlineStr">
        <is>
          <t xml:space="preserve">Episode 178: Eloises Zustand Verschlechterte Sich</t>
        </is>
      </c>
      <c r="F3552">
        <v>178</v>
      </c>
      <c r="G3552" t="inlineStr">
        <is>
          <t xml:space="preserve">4:23-4:25</t>
        </is>
      </c>
      <c r="H3552" t="inlineStr">
        <is>
          <t xml:space="preserve">Resolved</t>
        </is>
      </c>
      <c r="I3552" t="inlineStr">
        <is>
          <t xml:space="preserve">Remarks: [Script Error]
Line from script:
"Das waren nur billige SchmuckstÃ¼cke."
Note (if required): Continuity / wording issue. The jewelry has previously been established as valuable, so â€œbilligâ€_x009d_ is inaccurate. Suggested: â€œDas waren nur SchmuckstÃ¼cke.â€_x009d_</t>
        </is>
      </c>
      <c r="J3552" t="inlineStr">
        <is>
          <t xml:space="preserve">VOA</t>
        </is>
      </c>
      <c r="K3552" t="inlineStr">
        <is>
          <t xml:space="preserve">Script Error</t>
        </is>
      </c>
      <c r="L3552" t="inlineStr">
        <is>
          <t xml:space="preserve">Script error</t>
        </is>
      </c>
      <c r="M3552" t="str">
        <f>IFERROR(IF(VLOOKUP(L3552,'Quantification'!$A:$B,2,FALSE)&amp;""="","Unclassified",VLOOKUP(L3552,'Quantification'!$A:$B,2,FALSE)),"Unclassified")</f>
        <v>Major</v>
      </c>
      <c r="N3552" t="inlineStr">
        <is>
          <t xml:space="preserve">con-khera.mirjam@pocketfm.com</t>
        </is>
      </c>
      <c r="O3552" t="inlineStr">
        <is>
          <t xml:space="preserve">Issues found in raw</t>
        </is>
      </c>
      <c r="P3552" t="str">
        <f>IF(OR(O3552="Issues found in master",O3552="Final master"),"Master",IF(OR(O3552="Ready for Master",O3552="Issues found in raw",O3552="Raw under QC",O3552="Issues resolved in raw"),"Raw","-"))</f>
        <v>Raw</v>
      </c>
      <c r="Q3552" s="13">
        <v>46261.15416666667</v>
      </c>
      <c r="R3552" t="inlineStr">
        <is>
          <t xml:space="preserve">2026-08 (Aug)</t>
        </is>
      </c>
      <c r="S3552">
        <f>IF(M3552="Not an error",0,IF(COUNTIFS($A$2:$A3552,$A3552,$D$2:$D3552,$D3552,$M$2:$M3552,"&lt;&gt;Not an error")=1,1,0))</f>
        <v>0</v>
      </c>
      <c r="T3552">
        <f>IF(M3552&lt;&gt;"Major",0,IF(COUNTIFS($A$2:$A3552,$A3552,$D$2:$D3552,$D3552,$M$2:$M3552,"Major")=1,1,0))</f>
        <v>0</v>
      </c>
      <c r="U3552">
        <f>IF(M3552&lt;&gt;"Minor",0,IF(COUNTIFS($A$2:$A3552,$A3552,$D$2:$D3552,$D3552,$M$2:$M3552,"Minor")=1,1,0))</f>
        <v>0</v>
      </c>
    </row>
    <row r="3553">
      <c r="A3553" t="inlineStr">
        <is>
          <t xml:space="preserve">9a175f97e92a638a5697307799ea3b8b8f419aac</t>
        </is>
      </c>
      <c r="B3553" t="inlineStr">
        <is>
          <t xml:space="preserve">The Miracle Heiress</t>
        </is>
      </c>
      <c r="C3553" t="inlineStr">
        <is>
          <t xml:space="preserve">Die Wundererbin</t>
        </is>
      </c>
      <c r="D3553" t="inlineStr">
        <is>
          <t xml:space="preserve">7b003405429557c5f1a62c1ea8480245c1f790c6</t>
        </is>
      </c>
      <c r="E3553" t="inlineStr">
        <is>
          <t xml:space="preserve">Episode 179: Scott-Konfrontation</t>
        </is>
      </c>
      <c r="F3553">
        <v>179</v>
      </c>
      <c r="G3553" t="inlineStr">
        <is>
          <t xml:space="preserve">5:34-5:36</t>
        </is>
      </c>
      <c r="H3553" t="inlineStr">
        <is>
          <t xml:space="preserve">Resolved</t>
        </is>
      </c>
      <c r="I3553" t="inlineStr">
        <is>
          <t xml:space="preserve">Remarks: [Script Error]
Line from script:
"Doktor Tom, Ihre Freundin ist so cool!"
Note (if required): Continuity / character knowledge issue. Aurora has just clarified that she is not Doctor Tom’s girlfriend, so referring to her as his girlfriend immediately afterward contradicts the information just established.</t>
        </is>
      </c>
      <c r="J3553" t="inlineStr">
        <is>
          <t xml:space="preserve">VOA</t>
        </is>
      </c>
      <c r="K3553" t="inlineStr">
        <is>
          <t xml:space="preserve">Script Error</t>
        </is>
      </c>
      <c r="L3553" t="inlineStr">
        <is>
          <t xml:space="preserve">Script error</t>
        </is>
      </c>
      <c r="M3553" t="str">
        <f>IFERROR(IF(VLOOKUP(L3553,'Quantification'!$A:$B,2,FALSE)&amp;""="","Unclassified",VLOOKUP(L3553,'Quantification'!$A:$B,2,FALSE)),"Unclassified")</f>
        <v>Major</v>
      </c>
      <c r="N3553" t="inlineStr">
        <is>
          <t xml:space="preserve">con-khera.mirjam@pocketfm.com</t>
        </is>
      </c>
      <c r="O3553" t="inlineStr">
        <is>
          <t xml:space="preserve">Issues found in raw</t>
        </is>
      </c>
      <c r="P3553" t="str">
        <f>IF(OR(O3553="Issues found in master",O3553="Final master"),"Master",IF(OR(O3553="Ready for Master",O3553="Issues found in raw",O3553="Raw under QC",O3553="Issues resolved in raw"),"Raw","-"))</f>
        <v>Raw</v>
      </c>
      <c r="Q3553" s="13">
        <v>46261.15416666667</v>
      </c>
      <c r="R3553" t="inlineStr">
        <is>
          <t xml:space="preserve">2026-08 (Aug)</t>
        </is>
      </c>
      <c r="S3553">
        <f>IF(M3553="Not an error",0,IF(COUNTIFS($A$2:$A3553,$A3553,$D$2:$D3553,$D3553,$M$2:$M3553,"&lt;&gt;Not an error")=1,1,0))</f>
        <v>1</v>
      </c>
      <c r="T3553">
        <f>IF(M3553&lt;&gt;"Major",0,IF(COUNTIFS($A$2:$A3553,$A3553,$D$2:$D3553,$D3553,$M$2:$M3553,"Major")=1,1,0))</f>
        <v>1</v>
      </c>
      <c r="U3553">
        <f>IF(M3553&lt;&gt;"Minor",0,IF(COUNTIFS($A$2:$A3553,$A3553,$D$2:$D3553,$D3553,$M$2:$M3553,"Minor")=1,1,0))</f>
        <v>0</v>
      </c>
    </row>
    <row r="3554">
      <c r="A3554" t="inlineStr">
        <is>
          <t xml:space="preserve">9a175f97e92a638a5697307799ea3b8b8f419aac</t>
        </is>
      </c>
      <c r="B3554" t="inlineStr">
        <is>
          <t xml:space="preserve">The Miracle Heiress</t>
        </is>
      </c>
      <c r="C3554" t="inlineStr">
        <is>
          <t xml:space="preserve">Die Wundererbin</t>
        </is>
      </c>
      <c r="D3554" t="inlineStr">
        <is>
          <t xml:space="preserve">7b003405429557c5f1a62c1ea8480245c1f790c6</t>
        </is>
      </c>
      <c r="E3554" t="inlineStr">
        <is>
          <t xml:space="preserve">Episode 179: Scott-Konfrontation</t>
        </is>
      </c>
      <c r="F3554">
        <v>179</v>
      </c>
      <c r="G3554" t="inlineStr">
        <is>
          <t xml:space="preserve">5:43-5:46</t>
        </is>
      </c>
      <c r="H3554" t="inlineStr">
        <is>
          <t xml:space="preserve">Resolved</t>
        </is>
      </c>
      <c r="I3554" t="inlineStr">
        <is>
          <t xml:space="preserve">Remarks: [Script Error]
Line from script:
"â€žHaben Sie Aurohra schlecht Ã¼ber mich geredet?â€œ"
Note (if required): Grammar issue. The preposition is missing. Suggested: â€œHaben Sie bei Aurohra schlecht Ã¼ber mich geredet?â€_x009d_</t>
        </is>
      </c>
      <c r="J3554" t="inlineStr">
        <is>
          <t xml:space="preserve">VOA</t>
        </is>
      </c>
      <c r="K3554" t="inlineStr">
        <is>
          <t xml:space="preserve">Script Error</t>
        </is>
      </c>
      <c r="L3554" t="inlineStr">
        <is>
          <t xml:space="preserve">Script error</t>
        </is>
      </c>
      <c r="M3554" t="str">
        <f>IFERROR(IF(VLOOKUP(L3554,'Quantification'!$A:$B,2,FALSE)&amp;""="","Unclassified",VLOOKUP(L3554,'Quantification'!$A:$B,2,FALSE)),"Unclassified")</f>
        <v>Major</v>
      </c>
      <c r="N3554" t="inlineStr">
        <is>
          <t xml:space="preserve">con-khera.mirjam@pocketfm.com</t>
        </is>
      </c>
      <c r="O3554" t="inlineStr">
        <is>
          <t xml:space="preserve">Issues found in raw</t>
        </is>
      </c>
      <c r="P3554" t="str">
        <f>IF(OR(O3554="Issues found in master",O3554="Final master"),"Master",IF(OR(O3554="Ready for Master",O3554="Issues found in raw",O3554="Raw under QC",O3554="Issues resolved in raw"),"Raw","-"))</f>
        <v>Raw</v>
      </c>
      <c r="Q3554" s="13">
        <v>46261.15416666667</v>
      </c>
      <c r="R3554" t="inlineStr">
        <is>
          <t xml:space="preserve">2026-08 (Aug)</t>
        </is>
      </c>
      <c r="S3554">
        <f>IF(M3554="Not an error",0,IF(COUNTIFS($A$2:$A3554,$A3554,$D$2:$D3554,$D3554,$M$2:$M3554,"&lt;&gt;Not an error")=1,1,0))</f>
        <v>0</v>
      </c>
      <c r="T3554">
        <f>IF(M3554&lt;&gt;"Major",0,IF(COUNTIFS($A$2:$A3554,$A3554,$D$2:$D3554,$D3554,$M$2:$M3554,"Major")=1,1,0))</f>
        <v>0</v>
      </c>
      <c r="U3554">
        <f>IF(M3554&lt;&gt;"Minor",0,IF(COUNTIFS($A$2:$A3554,$A3554,$D$2:$D3554,$D3554,$M$2:$M3554,"Minor")=1,1,0))</f>
        <v>0</v>
      </c>
    </row>
    <row r="3555">
      <c r="A3555" t="inlineStr">
        <is>
          <t xml:space="preserve">9a175f97e92a638a5697307799ea3b8b8f419aac</t>
        </is>
      </c>
      <c r="B3555" t="inlineStr">
        <is>
          <t xml:space="preserve">The Miracle Heiress</t>
        </is>
      </c>
      <c r="C3555" t="inlineStr">
        <is>
          <t xml:space="preserve">Die Wundererbin</t>
        </is>
      </c>
      <c r="D3555" t="inlineStr">
        <is>
          <t xml:space="preserve">7b003405429557c5f1a62c1ea8480245c1f790c6</t>
        </is>
      </c>
      <c r="E3555" t="inlineStr">
        <is>
          <t xml:space="preserve">Episode 179: Scott-Konfrontation</t>
        </is>
      </c>
      <c r="F3555">
        <v>179</v>
      </c>
      <c r="G3555" t="inlineStr">
        <is>
          <t xml:space="preserve">5:50-5:56</t>
        </is>
      </c>
      <c r="H3555" t="inlineStr">
        <is>
          <t xml:space="preserve">Resolved</t>
        </is>
      </c>
      <c r="I3555" t="inlineStr">
        <is>
          <t xml:space="preserve">Remarks: [Script Error]
Line from script:
"â€žGut. Dann haben Sie fÃ¼r den Rest der Woche Nachtschicht.â€œ"
Note (if required): Logic / dialogue issue. â€œDannâ€_x009d_ implies that the night shifts are a consequence of her admitting or confirming that she spoke badly about him, but she has just denied doing so. Suggested: â€œGut. Sie haben trotzdem fÃ¼r den Rest der Woche Nachtschicht.â€_x009d_</t>
        </is>
      </c>
      <c r="J3555" t="inlineStr">
        <is>
          <t xml:space="preserve">VOA</t>
        </is>
      </c>
      <c r="K3555" t="inlineStr">
        <is>
          <t xml:space="preserve">Script Error</t>
        </is>
      </c>
      <c r="L3555" t="inlineStr">
        <is>
          <t xml:space="preserve">Script error</t>
        </is>
      </c>
      <c r="M3555" t="str">
        <f>IFERROR(IF(VLOOKUP(L3555,'Quantification'!$A:$B,2,FALSE)&amp;""="","Unclassified",VLOOKUP(L3555,'Quantification'!$A:$B,2,FALSE)),"Unclassified")</f>
        <v>Major</v>
      </c>
      <c r="N3555" t="inlineStr">
        <is>
          <t xml:space="preserve">con-khera.mirjam@pocketfm.com</t>
        </is>
      </c>
      <c r="O3555" t="inlineStr">
        <is>
          <t xml:space="preserve">Issues found in raw</t>
        </is>
      </c>
      <c r="P3555" t="str">
        <f>IF(OR(O3555="Issues found in master",O3555="Final master"),"Master",IF(OR(O3555="Ready for Master",O3555="Issues found in raw",O3555="Raw under QC",O3555="Issues resolved in raw"),"Raw","-"))</f>
        <v>Raw</v>
      </c>
      <c r="Q3555" s="13">
        <v>46261.15416666667</v>
      </c>
      <c r="R3555" t="inlineStr">
        <is>
          <t xml:space="preserve">2026-08 (Aug)</t>
        </is>
      </c>
      <c r="S3555">
        <f>IF(M3555="Not an error",0,IF(COUNTIFS($A$2:$A3555,$A3555,$D$2:$D3555,$D3555,$M$2:$M3555,"&lt;&gt;Not an error")=1,1,0))</f>
        <v>0</v>
      </c>
      <c r="T3555">
        <f>IF(M3555&lt;&gt;"Major",0,IF(COUNTIFS($A$2:$A3555,$A3555,$D$2:$D3555,$D3555,$M$2:$M3555,"Major")=1,1,0))</f>
        <v>0</v>
      </c>
      <c r="U3555">
        <f>IF(M3555&lt;&gt;"Minor",0,IF(COUNTIFS($A$2:$A3555,$A3555,$D$2:$D3555,$D3555,$M$2:$M3555,"Minor")=1,1,0))</f>
        <v>0</v>
      </c>
    </row>
    <row r="3556">
      <c r="A3556" t="inlineStr">
        <is>
          <t xml:space="preserve">9a175f97e92a638a5697307799ea3b8b8f419aac</t>
        </is>
      </c>
      <c r="B3556" t="inlineStr">
        <is>
          <t xml:space="preserve">The Miracle Heiress</t>
        </is>
      </c>
      <c r="C3556" t="inlineStr">
        <is>
          <t xml:space="preserve">Die Wundererbin</t>
        </is>
      </c>
      <c r="D3556" t="inlineStr">
        <is>
          <t xml:space="preserve">cb1f15c9e0d88ba0e768613d99bcfd20bc796765</t>
        </is>
      </c>
      <c r="E3556" t="inlineStr">
        <is>
          <t xml:space="preserve">Episode 180: Aurora in Der Familie Scott</t>
        </is>
      </c>
      <c r="F3556">
        <v>180</v>
      </c>
      <c r="G3556" t="inlineStr">
        <is>
          <t xml:space="preserve">0:00-0:39</t>
        </is>
      </c>
      <c r="H3556" t="inlineStr">
        <is>
          <t xml:space="preserve">Resolved</t>
        </is>
      </c>
      <c r="I3556" t="inlineStr">
        <is>
          <t xml:space="preserve">Remarks: [Script Error]
Line from script:
"Aurohra war ins Klinikum geeilt, um nach Eloise zu sehen, nur um herauszufinden, dass sich der Gesundheitszustand ihrer Großmutter verschlechtert hatte. Der Grund? Die Familie Scott hatte genau die Geschenke gestohlen, die Aurohra ihr gemacht hatte. Wütend stürmte sie zum Anwesen der Familie Scott, um die Sachen ihrer Großmutter zurückzuholen. Als sie sich näherte, drang das Geschwätz der Hausmädchen an ihr Ohr. Ihr Geplapper wurde von einem ohrenbetäubenden Knall unterbrochen. Sie blickten auf, sahen, wie das schwere Eisentor aufgestoßen wurde, und zuckten zusammen, als sie erkannten, wer dahinterstand."
Note (if required): Redundant recap. This summarizes events already established in the previous episode and can be removed before continuing with the current scene.</t>
        </is>
      </c>
      <c r="J3556" t="inlineStr">
        <is>
          <t xml:space="preserve">VOA</t>
        </is>
      </c>
      <c r="K3556" t="inlineStr">
        <is>
          <t xml:space="preserve">Script Error</t>
        </is>
      </c>
      <c r="L3556" t="inlineStr">
        <is>
          <t xml:space="preserve">Script error</t>
        </is>
      </c>
      <c r="M3556" t="str">
        <f>IFERROR(IF(VLOOKUP(L3556,'Quantification'!$A:$B,2,FALSE)&amp;""="","Unclassified",VLOOKUP(L3556,'Quantification'!$A:$B,2,FALSE)),"Unclassified")</f>
        <v>Major</v>
      </c>
      <c r="N3556" t="inlineStr">
        <is>
          <t xml:space="preserve">con-khera.mirjam@pocketfm.com</t>
        </is>
      </c>
      <c r="O3556" t="inlineStr">
        <is>
          <t xml:space="preserve">Issues found in raw</t>
        </is>
      </c>
      <c r="P3556" t="str">
        <f>IF(OR(O3556="Issues found in master",O3556="Final master"),"Master",IF(OR(O3556="Ready for Master",O3556="Issues found in raw",O3556="Raw under QC",O3556="Issues resolved in raw"),"Raw","-"))</f>
        <v>Raw</v>
      </c>
      <c r="Q3556" s="13">
        <v>46261.15416666667</v>
      </c>
      <c r="R3556" t="inlineStr">
        <is>
          <t xml:space="preserve">2026-08 (Aug)</t>
        </is>
      </c>
      <c r="S3556">
        <f>IF(M3556="Not an error",0,IF(COUNTIFS($A$2:$A3556,$A3556,$D$2:$D3556,$D3556,$M$2:$M3556,"&lt;&gt;Not an error")=1,1,0))</f>
        <v>1</v>
      </c>
      <c r="T3556">
        <f>IF(M3556&lt;&gt;"Major",0,IF(COUNTIFS($A$2:$A3556,$A3556,$D$2:$D3556,$D3556,$M$2:$M3556,"Major")=1,1,0))</f>
        <v>1</v>
      </c>
      <c r="U3556">
        <f>IF(M3556&lt;&gt;"Minor",0,IF(COUNTIFS($A$2:$A3556,$A3556,$D$2:$D3556,$D3556,$M$2:$M3556,"Minor")=1,1,0))</f>
        <v>0</v>
      </c>
    </row>
    <row r="3557">
      <c r="A3557" t="inlineStr">
        <is>
          <t xml:space="preserve">9a175f97e92a638a5697307799ea3b8b8f419aac</t>
        </is>
      </c>
      <c r="B3557" t="inlineStr">
        <is>
          <t xml:space="preserve">The Miracle Heiress</t>
        </is>
      </c>
      <c r="C3557" t="inlineStr">
        <is>
          <t xml:space="preserve">Die Wundererbin</t>
        </is>
      </c>
      <c r="D3557" t="inlineStr">
        <is>
          <t xml:space="preserve">cb1f15c9e0d88ba0e768613d99bcfd20bc796765</t>
        </is>
      </c>
      <c r="E3557" t="inlineStr">
        <is>
          <t xml:space="preserve">Episode 180: Aurora in Der Familie Scott</t>
        </is>
      </c>
      <c r="F3557">
        <v>180</v>
      </c>
      <c r="G3557" t="inlineStr">
        <is>
          <t xml:space="preserve">2:12-2:15</t>
        </is>
      </c>
      <c r="H3557" t="inlineStr">
        <is>
          <t xml:space="preserve">Resolved</t>
        </is>
      </c>
      <c r="I3557" t="inlineStr">
        <is>
          <t xml:space="preserve">Remarks: [Script Error]
Line from script:
"Ich sagâ€™s Herrn und Frau Scott!"
Note (if required): Localization / address issue. â€œHerrn und Frau Scottâ€_x009d_ should remain localized as â€œMr. and Mrs. Scott.â€_x009d_</t>
        </is>
      </c>
      <c r="J3557" t="inlineStr">
        <is>
          <t xml:space="preserve">VOA</t>
        </is>
      </c>
      <c r="K3557" t="inlineStr">
        <is>
          <t xml:space="preserve">Script Error</t>
        </is>
      </c>
      <c r="L3557" t="inlineStr">
        <is>
          <t xml:space="preserve">Script error</t>
        </is>
      </c>
      <c r="M3557" t="str">
        <f>IFERROR(IF(VLOOKUP(L3557,'Quantification'!$A:$B,2,FALSE)&amp;""="","Unclassified",VLOOKUP(L3557,'Quantification'!$A:$B,2,FALSE)),"Unclassified")</f>
        <v>Major</v>
      </c>
      <c r="N3557" t="inlineStr">
        <is>
          <t xml:space="preserve">con-khera.mirjam@pocketfm.com</t>
        </is>
      </c>
      <c r="O3557" t="inlineStr">
        <is>
          <t xml:space="preserve">Issues found in raw</t>
        </is>
      </c>
      <c r="P3557" t="str">
        <f>IF(OR(O3557="Issues found in master",O3557="Final master"),"Master",IF(OR(O3557="Ready for Master",O3557="Issues found in raw",O3557="Raw under QC",O3557="Issues resolved in raw"),"Raw","-"))</f>
        <v>Raw</v>
      </c>
      <c r="Q3557" s="13">
        <v>46261.15416666667</v>
      </c>
      <c r="R3557" t="inlineStr">
        <is>
          <t xml:space="preserve">2026-08 (Aug)</t>
        </is>
      </c>
      <c r="S3557">
        <f>IF(M3557="Not an error",0,IF(COUNTIFS($A$2:$A3557,$A3557,$D$2:$D3557,$D3557,$M$2:$M3557,"&lt;&gt;Not an error")=1,1,0))</f>
        <v>0</v>
      </c>
      <c r="T3557">
        <f>IF(M3557&lt;&gt;"Major",0,IF(COUNTIFS($A$2:$A3557,$A3557,$D$2:$D3557,$D3557,$M$2:$M3557,"Major")=1,1,0))</f>
        <v>0</v>
      </c>
      <c r="U3557">
        <f>IF(M3557&lt;&gt;"Minor",0,IF(COUNTIFS($A$2:$A3557,$A3557,$D$2:$D3557,$D3557,$M$2:$M3557,"Minor")=1,1,0))</f>
        <v>0</v>
      </c>
    </row>
    <row r="3558">
      <c r="A3558" t="inlineStr">
        <is>
          <t xml:space="preserve">9a175f97e92a638a5697307799ea3b8b8f419aac</t>
        </is>
      </c>
      <c r="B3558" t="inlineStr">
        <is>
          <t xml:space="preserve">The Miracle Heiress</t>
        </is>
      </c>
      <c r="C3558" t="inlineStr">
        <is>
          <t xml:space="preserve">Die Wundererbin</t>
        </is>
      </c>
      <c r="D3558" t="inlineStr">
        <is>
          <t xml:space="preserve">cb1f15c9e0d88ba0e768613d99bcfd20bc796765</t>
        </is>
      </c>
      <c r="E3558" t="inlineStr">
        <is>
          <t xml:space="preserve">Episode 180: Aurora in Der Familie Scott</t>
        </is>
      </c>
      <c r="F3558">
        <v>180</v>
      </c>
      <c r="G3558" t="inlineStr">
        <is>
          <t xml:space="preserve">3:15-3:17</t>
        </is>
      </c>
      <c r="H3558" t="inlineStr">
        <is>
          <t xml:space="preserve">Resolved</t>
        </is>
      </c>
      <c r="I3558" t="inlineStr">
        <is>
          <t xml:space="preserve">Remarks: [Script Error]
Line from script:
"â€žHerr Scott! Frau Scott!â€œ"
Note (if required): Localization / address issue. â€œHerr Scottâ€_x009d_ and â€œFrau Scottâ€_x009d_ should remain localized as â€œMr. Scottâ€_x009d_ and â€œMrs. Scott.â€_x009d_</t>
        </is>
      </c>
      <c r="J3558" t="inlineStr">
        <is>
          <t xml:space="preserve">VOA</t>
        </is>
      </c>
      <c r="K3558" t="inlineStr">
        <is>
          <t xml:space="preserve">Script Error</t>
        </is>
      </c>
      <c r="L3558" t="inlineStr">
        <is>
          <t xml:space="preserve">Script error</t>
        </is>
      </c>
      <c r="M3558" t="str">
        <f>IFERROR(IF(VLOOKUP(L3558,'Quantification'!$A:$B,2,FALSE)&amp;""="","Unclassified",VLOOKUP(L3558,'Quantification'!$A:$B,2,FALSE)),"Unclassified")</f>
        <v>Major</v>
      </c>
      <c r="N3558" t="inlineStr">
        <is>
          <t xml:space="preserve">con-khera.mirjam@pocketfm.com</t>
        </is>
      </c>
      <c r="O3558" t="inlineStr">
        <is>
          <t xml:space="preserve">Issues found in raw</t>
        </is>
      </c>
      <c r="P3558" t="str">
        <f>IF(OR(O3558="Issues found in master",O3558="Final master"),"Master",IF(OR(O3558="Ready for Master",O3558="Issues found in raw",O3558="Raw under QC",O3558="Issues resolved in raw"),"Raw","-"))</f>
        <v>Raw</v>
      </c>
      <c r="Q3558" s="13">
        <v>46261.15416666667</v>
      </c>
      <c r="R3558" t="inlineStr">
        <is>
          <t xml:space="preserve">2026-08 (Aug)</t>
        </is>
      </c>
      <c r="S3558">
        <f>IF(M3558="Not an error",0,IF(COUNTIFS($A$2:$A3558,$A3558,$D$2:$D3558,$D3558,$M$2:$M3558,"&lt;&gt;Not an error")=1,1,0))</f>
        <v>0</v>
      </c>
      <c r="T3558">
        <f>IF(M3558&lt;&gt;"Major",0,IF(COUNTIFS($A$2:$A3558,$A3558,$D$2:$D3558,$D3558,$M$2:$M3558,"Major")=1,1,0))</f>
        <v>0</v>
      </c>
      <c r="U3558">
        <f>IF(M3558&lt;&gt;"Minor",0,IF(COUNTIFS($A$2:$A3558,$A3558,$D$2:$D3558,$D3558,$M$2:$M3558,"Minor")=1,1,0))</f>
        <v>0</v>
      </c>
    </row>
    <row r="3559">
      <c r="A3559" t="inlineStr">
        <is>
          <t xml:space="preserve">9a175f97e92a638a5697307799ea3b8b8f419aac</t>
        </is>
      </c>
      <c r="B3559" t="inlineStr">
        <is>
          <t xml:space="preserve">The Miracle Heiress</t>
        </is>
      </c>
      <c r="C3559" t="inlineStr">
        <is>
          <t xml:space="preserve">Die Wundererbin</t>
        </is>
      </c>
      <c r="D3559" t="inlineStr">
        <is>
          <t xml:space="preserve">cb1f15c9e0d88ba0e768613d99bcfd20bc796765</t>
        </is>
      </c>
      <c r="E3559" t="inlineStr">
        <is>
          <t xml:space="preserve">Episode 180: Aurora in Der Familie Scott</t>
        </is>
      </c>
      <c r="F3559">
        <v>180</v>
      </c>
      <c r="G3559" t="inlineStr">
        <is>
          <t xml:space="preserve">3:28-3:34</t>
        </is>
      </c>
      <c r="H3559" t="inlineStr">
        <is>
          <t xml:space="preserve">Resolved</t>
        </is>
      </c>
      <c r="I3559" t="inlineStr">
        <is>
          <t xml:space="preserve">Remarks: [Script Error]
Line from script:
"Er nahm sofort an, sie sei zur Vernunft gekommen und bereit, in das Familienunternehmen der Scotts einzusteigen."
Note (if required): Wording / continuity issue. Aurora was expected to support the Scott family business, not formally join it. Suggested: â€œEr nahm sofort an, sie sei zur Vernunft gekommen und bereit, das Familienunternehmen der Scotts zu unterstÃ¼tzen.â€_x009d_</t>
        </is>
      </c>
      <c r="J3559" t="inlineStr">
        <is>
          <t xml:space="preserve">VOA</t>
        </is>
      </c>
      <c r="K3559" t="inlineStr">
        <is>
          <t xml:space="preserve">Script Error</t>
        </is>
      </c>
      <c r="L3559" t="inlineStr">
        <is>
          <t xml:space="preserve">Script error</t>
        </is>
      </c>
      <c r="M3559" t="str">
        <f>IFERROR(IF(VLOOKUP(L3559,'Quantification'!$A:$B,2,FALSE)&amp;""="","Unclassified",VLOOKUP(L3559,'Quantification'!$A:$B,2,FALSE)),"Unclassified")</f>
        <v>Major</v>
      </c>
      <c r="N3559" t="inlineStr">
        <is>
          <t xml:space="preserve">con-khera.mirjam@pocketfm.com</t>
        </is>
      </c>
      <c r="O3559" t="inlineStr">
        <is>
          <t xml:space="preserve">Issues found in raw</t>
        </is>
      </c>
      <c r="P3559" t="str">
        <f>IF(OR(O3559="Issues found in master",O3559="Final master"),"Master",IF(OR(O3559="Ready for Master",O3559="Issues found in raw",O3559="Raw under QC",O3559="Issues resolved in raw"),"Raw","-"))</f>
        <v>Raw</v>
      </c>
      <c r="Q3559" s="13">
        <v>46261.15416666667</v>
      </c>
      <c r="R3559" t="inlineStr">
        <is>
          <t xml:space="preserve">2026-08 (Aug)</t>
        </is>
      </c>
      <c r="S3559">
        <f>IF(M3559="Not an error",0,IF(COUNTIFS($A$2:$A3559,$A3559,$D$2:$D3559,$D3559,$M$2:$M3559,"&lt;&gt;Not an error")=1,1,0))</f>
        <v>0</v>
      </c>
      <c r="T3559">
        <f>IF(M3559&lt;&gt;"Major",0,IF(COUNTIFS($A$2:$A3559,$A3559,$D$2:$D3559,$D3559,$M$2:$M3559,"Major")=1,1,0))</f>
        <v>0</v>
      </c>
      <c r="U3559">
        <f>IF(M3559&lt;&gt;"Minor",0,IF(COUNTIFS($A$2:$A3559,$A3559,$D$2:$D3559,$D3559,$M$2:$M3559,"Minor")=1,1,0))</f>
        <v>0</v>
      </c>
    </row>
    <row r="3560">
      <c r="A3560" t="inlineStr">
        <is>
          <t xml:space="preserve">9a175f97e92a638a5697307799ea3b8b8f419aac</t>
        </is>
      </c>
      <c r="B3560" t="inlineStr">
        <is>
          <t xml:space="preserve">The Miracle Heiress</t>
        </is>
      </c>
      <c r="C3560" t="inlineStr">
        <is>
          <t xml:space="preserve">Die Wundererbin</t>
        </is>
      </c>
      <c r="D3560" t="inlineStr">
        <is>
          <t xml:space="preserve">cb1f15c9e0d88ba0e768613d99bcfd20bc796765</t>
        </is>
      </c>
      <c r="E3560" t="inlineStr">
        <is>
          <t xml:space="preserve">Episode 180: Aurora in Der Familie Scott</t>
        </is>
      </c>
      <c r="F3560">
        <v>180</v>
      </c>
      <c r="G3560" t="inlineStr">
        <is>
          <t xml:space="preserve">4:28-4:32</t>
        </is>
      </c>
      <c r="H3560" t="inlineStr">
        <is>
          <t xml:space="preserve">Resolved</t>
        </is>
      </c>
      <c r="I3560" t="inlineStr">
        <is>
          <t xml:space="preserve">Remarks: [Script Error]
Line from script:
"â€žReinigen Sie sie und bringen Sie sie zurÃ¼ck in ihr Zimmer. Sofort.â€œ"
Note (if required): Tone / dialogue issue. The formal â€œSieâ€_x009d_ makes the command sound unnecessarily polite. The line should read as a direct order. Suggested: â€œReinigt sie und bringt sie zurÃ¼ck in ihr Zimmer. Sofort.â€_x009d_</t>
        </is>
      </c>
      <c r="J3560" t="inlineStr">
        <is>
          <t xml:space="preserve">VOA</t>
        </is>
      </c>
      <c r="K3560" t="inlineStr">
        <is>
          <t xml:space="preserve">Script Error</t>
        </is>
      </c>
      <c r="L3560" t="inlineStr">
        <is>
          <t xml:space="preserve">Script error</t>
        </is>
      </c>
      <c r="M3560" t="str">
        <f>IFERROR(IF(VLOOKUP(L3560,'Quantification'!$A:$B,2,FALSE)&amp;""="","Unclassified",VLOOKUP(L3560,'Quantification'!$A:$B,2,FALSE)),"Unclassified")</f>
        <v>Major</v>
      </c>
      <c r="N3560" t="inlineStr">
        <is>
          <t xml:space="preserve">con-khera.mirjam@pocketfm.com</t>
        </is>
      </c>
      <c r="O3560" t="inlineStr">
        <is>
          <t xml:space="preserve">Issues found in raw</t>
        </is>
      </c>
      <c r="P3560" t="str">
        <f>IF(OR(O3560="Issues found in master",O3560="Final master"),"Master",IF(OR(O3560="Ready for Master",O3560="Issues found in raw",O3560="Raw under QC",O3560="Issues resolved in raw"),"Raw","-"))</f>
        <v>Raw</v>
      </c>
      <c r="Q3560" s="13">
        <v>46261.15416666667</v>
      </c>
      <c r="R3560" t="inlineStr">
        <is>
          <t xml:space="preserve">2026-08 (Aug)</t>
        </is>
      </c>
      <c r="S3560">
        <f>IF(M3560="Not an error",0,IF(COUNTIFS($A$2:$A3560,$A3560,$D$2:$D3560,$D3560,$M$2:$M3560,"&lt;&gt;Not an error")=1,1,0))</f>
        <v>0</v>
      </c>
      <c r="T3560">
        <f>IF(M3560&lt;&gt;"Major",0,IF(COUNTIFS($A$2:$A3560,$A3560,$D$2:$D3560,$D3560,$M$2:$M3560,"Major")=1,1,0))</f>
        <v>0</v>
      </c>
      <c r="U3560">
        <f>IF(M3560&lt;&gt;"Minor",0,IF(COUNTIFS($A$2:$A3560,$A3560,$D$2:$D3560,$D3560,$M$2:$M3560,"Minor")=1,1,0))</f>
        <v>0</v>
      </c>
    </row>
    <row r="3561">
      <c r="A3561" t="inlineStr">
        <is>
          <t xml:space="preserve">9a175f97e92a638a5697307799ea3b8b8f419aac</t>
        </is>
      </c>
      <c r="B3561" t="inlineStr">
        <is>
          <t xml:space="preserve">The Miracle Heiress</t>
        </is>
      </c>
      <c r="C3561" t="inlineStr">
        <is>
          <t xml:space="preserve">Die Wundererbin</t>
        </is>
      </c>
      <c r="D3561" t="inlineStr">
        <is>
          <t xml:space="preserve">cb1f15c9e0d88ba0e768613d99bcfd20bc796765</t>
        </is>
      </c>
      <c r="E3561" t="inlineStr">
        <is>
          <t xml:space="preserve">Episode 180: Aurora in Der Familie Scott</t>
        </is>
      </c>
      <c r="F3561">
        <v>180</v>
      </c>
      <c r="G3561" t="inlineStr">
        <is>
          <t xml:space="preserve">5:03-5:08</t>
        </is>
      </c>
      <c r="H3561" t="inlineStr">
        <is>
          <t xml:space="preserve">Resolved</t>
        </is>
      </c>
      <c r="I3561" t="inlineStr">
        <is>
          <t xml:space="preserve">Remarks: [Script Error]
Line from script:
"â€žLassen Sie das jemand anderen machenâ€œ, sagte Aurohra mit eiskalter Stimme."
Note (if required): Address / continuity issue. Aurora uses informal â€œduâ€_x009d_ with this character, so the formal â€œSieâ€_x009d_ is inconsistent. Suggested: â€œLass das jemand anderen machen.â€_x009d_</t>
        </is>
      </c>
      <c r="J3561" t="inlineStr">
        <is>
          <t xml:space="preserve">VOA</t>
        </is>
      </c>
      <c r="K3561" t="inlineStr">
        <is>
          <t xml:space="preserve">Script Error</t>
        </is>
      </c>
      <c r="L3561" t="inlineStr">
        <is>
          <t xml:space="preserve">Script error</t>
        </is>
      </c>
      <c r="M3561" t="str">
        <f>IFERROR(IF(VLOOKUP(L3561,'Quantification'!$A:$B,2,FALSE)&amp;""="","Unclassified",VLOOKUP(L3561,'Quantification'!$A:$B,2,FALSE)),"Unclassified")</f>
        <v>Major</v>
      </c>
      <c r="N3561" t="inlineStr">
        <is>
          <t xml:space="preserve">con-khera.mirjam@pocketfm.com</t>
        </is>
      </c>
      <c r="O3561" t="inlineStr">
        <is>
          <t xml:space="preserve">Issues found in raw</t>
        </is>
      </c>
      <c r="P3561" t="str">
        <f>IF(OR(O3561="Issues found in master",O3561="Final master"),"Master",IF(OR(O3561="Ready for Master",O3561="Issues found in raw",O3561="Raw under QC",O3561="Issues resolved in raw"),"Raw","-"))</f>
        <v>Raw</v>
      </c>
      <c r="Q3561" s="13">
        <v>46261.15416666667</v>
      </c>
      <c r="R3561" t="inlineStr">
        <is>
          <t xml:space="preserve">2026-08 (Aug)</t>
        </is>
      </c>
      <c r="S3561">
        <f>IF(M3561="Not an error",0,IF(COUNTIFS($A$2:$A3561,$A3561,$D$2:$D3561,$D3561,$M$2:$M3561,"&lt;&gt;Not an error")=1,1,0))</f>
        <v>0</v>
      </c>
      <c r="T3561">
        <f>IF(M3561&lt;&gt;"Major",0,IF(COUNTIFS($A$2:$A3561,$A3561,$D$2:$D3561,$D3561,$M$2:$M3561,"Major")=1,1,0))</f>
        <v>0</v>
      </c>
      <c r="U3561">
        <f>IF(M3561&lt;&gt;"Minor",0,IF(COUNTIFS($A$2:$A3561,$A3561,$D$2:$D3561,$D3561,$M$2:$M3561,"Minor")=1,1,0))</f>
        <v>0</v>
      </c>
    </row>
    <row r="3562">
      <c r="A3562" t="inlineStr">
        <is>
          <t xml:space="preserve">9a175f97e92a638a5697307799ea3b8b8f419aac</t>
        </is>
      </c>
      <c r="B3562" t="inlineStr">
        <is>
          <t xml:space="preserve">The Miracle Heiress</t>
        </is>
      </c>
      <c r="C3562" t="inlineStr">
        <is>
          <t xml:space="preserve">Die Wundererbin</t>
        </is>
      </c>
      <c r="D3562" t="inlineStr">
        <is>
          <t xml:space="preserve">0096dfcb027db79d529295de1f2dbf2c5a4ec03d</t>
        </is>
      </c>
      <c r="E3562" t="inlineStr">
        <is>
          <t xml:space="preserve">Episode 181: Familienkonfrontation</t>
        </is>
      </c>
      <c r="F3562">
        <v>181</v>
      </c>
      <c r="G3562" t="inlineStr">
        <is>
          <t xml:space="preserve">0:04-0:14</t>
        </is>
      </c>
      <c r="H3562" t="inlineStr">
        <is>
          <t xml:space="preserve">Resolved</t>
        </is>
      </c>
      <c r="I3562" t="inlineStr">
        <is>
          <t xml:space="preserve">Remarks: [Audio Quality]
Line from script:
"„Dann bringen Sie alles Obst und alle Snacks, die wir haben! Auch wenn sie gegangen ist, ist Aurohra immer noch meine Tochter! Die Tochter von Martin Scott!“"
Note (if required): The audio quality is poor throughout this line, making the delivery sound distorted and unnatural.</t>
        </is>
      </c>
      <c r="J3562" t="inlineStr">
        <is>
          <t xml:space="preserve">VOA</t>
        </is>
      </c>
      <c r="K3562" t="inlineStr">
        <is>
          <t xml:space="preserve">Audio quality</t>
        </is>
      </c>
      <c r="L3562" t="inlineStr">
        <is>
          <t xml:space="preserve">Audio quality</t>
        </is>
      </c>
      <c r="M3562" t="str">
        <f>IFERROR(IF(VLOOKUP(L3562,'Quantification'!$A:$B,2,FALSE)&amp;""="","Unclassified",VLOOKUP(L3562,'Quantification'!$A:$B,2,FALSE)),"Unclassified")</f>
        <v>Major</v>
      </c>
      <c r="N3562" t="inlineStr">
        <is>
          <t xml:space="preserve">con-khera.mirjam@pocketfm.com</t>
        </is>
      </c>
      <c r="O3562" t="inlineStr">
        <is>
          <t xml:space="preserve">Issues found in raw</t>
        </is>
      </c>
      <c r="P3562" t="str">
        <f>IF(OR(O3562="Issues found in master",O3562="Final master"),"Master",IF(OR(O3562="Ready for Master",O3562="Issues found in raw",O3562="Raw under QC",O3562="Issues resolved in raw"),"Raw","-"))</f>
        <v>Raw</v>
      </c>
      <c r="Q3562" s="13">
        <v>46261.15416666667</v>
      </c>
      <c r="R3562" t="inlineStr">
        <is>
          <t xml:space="preserve">2026-08 (Aug)</t>
        </is>
      </c>
      <c r="S3562">
        <f>IF(M3562="Not an error",0,IF(COUNTIFS($A$2:$A3562,$A3562,$D$2:$D3562,$D3562,$M$2:$M3562,"&lt;&gt;Not an error")=1,1,0))</f>
        <v>1</v>
      </c>
      <c r="T3562">
        <f>IF(M3562&lt;&gt;"Major",0,IF(COUNTIFS($A$2:$A3562,$A3562,$D$2:$D3562,$D3562,$M$2:$M3562,"Major")=1,1,0))</f>
        <v>1</v>
      </c>
      <c r="U3562">
        <f>IF(M3562&lt;&gt;"Minor",0,IF(COUNTIFS($A$2:$A3562,$A3562,$D$2:$D3562,$D3562,$M$2:$M3562,"Minor")=1,1,0))</f>
        <v>0</v>
      </c>
    </row>
    <row r="3563">
      <c r="A3563" t="inlineStr">
        <is>
          <t xml:space="preserve">9a175f97e92a638a5697307799ea3b8b8f419aac</t>
        </is>
      </c>
      <c r="B3563" t="inlineStr">
        <is>
          <t xml:space="preserve">The Miracle Heiress</t>
        </is>
      </c>
      <c r="C3563" t="inlineStr">
        <is>
          <t xml:space="preserve">Die Wundererbin</t>
        </is>
      </c>
      <c r="D3563" t="inlineStr">
        <is>
          <t xml:space="preserve">0096dfcb027db79d529295de1f2dbf2c5a4ec03d</t>
        </is>
      </c>
      <c r="E3563" t="inlineStr">
        <is>
          <t xml:space="preserve">Episode 181: Familienkonfrontation</t>
        </is>
      </c>
      <c r="F3563">
        <v>181</v>
      </c>
      <c r="G3563" t="inlineStr">
        <is>
          <t xml:space="preserve">0:28-0:36</t>
        </is>
      </c>
      <c r="H3563" t="inlineStr">
        <is>
          <t xml:space="preserve">Resolved</t>
        </is>
      </c>
      <c r="I3563" t="inlineStr">
        <is>
          <t xml:space="preserve">Remarks: [Script Error]
Line from script:
"â€žWenn Sie mit mir GeschÃ¤fte machen wollen, entlassen Sie diese beiden HausmÃ¤dchen. Und zwar sofort.â€œ"
Note (if required): Address / continuity issue. Aurora uses informal â€œduâ€_x009d_ with this character, so the formal â€œSieâ€_x009d_ is inconsistent. Suggested: â€œWenn du mit mir GeschÃ¤fte machen willst, entlass diese beiden HausmÃ¤dchen. Und zwar sofort.â€_x009d_</t>
        </is>
      </c>
      <c r="J3563" t="inlineStr">
        <is>
          <t xml:space="preserve">VOA</t>
        </is>
      </c>
      <c r="K3563" t="inlineStr">
        <is>
          <t xml:space="preserve">Script Error</t>
        </is>
      </c>
      <c r="L3563" t="inlineStr">
        <is>
          <t xml:space="preserve">Script error</t>
        </is>
      </c>
      <c r="M3563" t="str">
        <f>IFERROR(IF(VLOOKUP(L3563,'Quantification'!$A:$B,2,FALSE)&amp;""="","Unclassified",VLOOKUP(L3563,'Quantification'!$A:$B,2,FALSE)),"Unclassified")</f>
        <v>Major</v>
      </c>
      <c r="N3563" t="inlineStr">
        <is>
          <t xml:space="preserve">con-khera.mirjam@pocketfm.com</t>
        </is>
      </c>
      <c r="O3563" t="inlineStr">
        <is>
          <t xml:space="preserve">Issues found in raw</t>
        </is>
      </c>
      <c r="P3563" t="str">
        <f>IF(OR(O3563="Issues found in master",O3563="Final master"),"Master",IF(OR(O3563="Ready for Master",O3563="Issues found in raw",O3563="Raw under QC",O3563="Issues resolved in raw"),"Raw","-"))</f>
        <v>Raw</v>
      </c>
      <c r="Q3563" s="13">
        <v>46261.15416666667</v>
      </c>
      <c r="R3563" t="inlineStr">
        <is>
          <t xml:space="preserve">2026-08 (Aug)</t>
        </is>
      </c>
      <c r="S3563">
        <f>IF(M3563="Not an error",0,IF(COUNTIFS($A$2:$A3563,$A3563,$D$2:$D3563,$D3563,$M$2:$M3563,"&lt;&gt;Not an error")=1,1,0))</f>
        <v>0</v>
      </c>
      <c r="T3563">
        <f>IF(M3563&lt;&gt;"Major",0,IF(COUNTIFS($A$2:$A3563,$A3563,$D$2:$D3563,$D3563,$M$2:$M3563,"Major")=1,1,0))</f>
        <v>0</v>
      </c>
      <c r="U3563">
        <f>IF(M3563&lt;&gt;"Minor",0,IF(COUNTIFS($A$2:$A3563,$A3563,$D$2:$D3563,$D3563,$M$2:$M3563,"Minor")=1,1,0))</f>
        <v>0</v>
      </c>
    </row>
    <row r="3564">
      <c r="A3564" t="inlineStr">
        <is>
          <t xml:space="preserve">9a175f97e92a638a5697307799ea3b8b8f419aac</t>
        </is>
      </c>
      <c r="B3564" t="inlineStr">
        <is>
          <t xml:space="preserve">The Miracle Heiress</t>
        </is>
      </c>
      <c r="C3564" t="inlineStr">
        <is>
          <t xml:space="preserve">Die Wundererbin</t>
        </is>
      </c>
      <c r="D3564" t="inlineStr">
        <is>
          <t xml:space="preserve">0096dfcb027db79d529295de1f2dbf2c5a4ec03d</t>
        </is>
      </c>
      <c r="E3564" t="inlineStr">
        <is>
          <t xml:space="preserve">Episode 181: Familienkonfrontation</t>
        </is>
      </c>
      <c r="F3564">
        <v>181</v>
      </c>
      <c r="G3564" t="inlineStr">
        <is>
          <t xml:space="preserve">0:45-0:52</t>
        </is>
      </c>
      <c r="H3564" t="inlineStr">
        <is>
          <t xml:space="preserve">Resolved</t>
        </is>
      </c>
      <c r="I3564" t="inlineStr">
        <is>
          <t xml:space="preserve">Remarks: [Audio Quality]
Line from script:
"„Warum sollten wir gefeuert werden, nur weil Sie das sagen? Glauben Sie, der Boss hört wirklich auf Sie? Keine Chance!“"
Note (if required): The audio quality is poor throughout this line, making the dialogue sound distorted and unnatural.</t>
        </is>
      </c>
      <c r="J3564" t="inlineStr">
        <is>
          <t xml:space="preserve">VOA</t>
        </is>
      </c>
      <c r="K3564" t="inlineStr">
        <is>
          <t xml:space="preserve">Audio quality</t>
        </is>
      </c>
      <c r="L3564" t="inlineStr">
        <is>
          <t xml:space="preserve">Audio quality</t>
        </is>
      </c>
      <c r="M3564" t="str">
        <f>IFERROR(IF(VLOOKUP(L3564,'Quantification'!$A:$B,2,FALSE)&amp;""="","Unclassified",VLOOKUP(L3564,'Quantification'!$A:$B,2,FALSE)),"Unclassified")</f>
        <v>Major</v>
      </c>
      <c r="N3564" t="inlineStr">
        <is>
          <t xml:space="preserve">con-khera.mirjam@pocketfm.com</t>
        </is>
      </c>
      <c r="O3564" t="inlineStr">
        <is>
          <t xml:space="preserve">Issues found in raw</t>
        </is>
      </c>
      <c r="P3564" t="str">
        <f>IF(OR(O3564="Issues found in master",O3564="Final master"),"Master",IF(OR(O3564="Ready for Master",O3564="Issues found in raw",O3564="Raw under QC",O3564="Issues resolved in raw"),"Raw","-"))</f>
        <v>Raw</v>
      </c>
      <c r="Q3564" s="13">
        <v>46261.15416666667</v>
      </c>
      <c r="R3564" t="inlineStr">
        <is>
          <t xml:space="preserve">2026-08 (Aug)</t>
        </is>
      </c>
      <c r="S3564">
        <f>IF(M3564="Not an error",0,IF(COUNTIFS($A$2:$A3564,$A3564,$D$2:$D3564,$D3564,$M$2:$M3564,"&lt;&gt;Not an error")=1,1,0))</f>
        <v>0</v>
      </c>
      <c r="T3564">
        <f>IF(M3564&lt;&gt;"Major",0,IF(COUNTIFS($A$2:$A3564,$A3564,$D$2:$D3564,$D3564,$M$2:$M3564,"Major")=1,1,0))</f>
        <v>0</v>
      </c>
      <c r="U3564">
        <f>IF(M3564&lt;&gt;"Minor",0,IF(COUNTIFS($A$2:$A3564,$A3564,$D$2:$D3564,$D3564,$M$2:$M3564,"Minor")=1,1,0))</f>
        <v>0</v>
      </c>
    </row>
    <row r="3565">
      <c r="A3565" t="inlineStr">
        <is>
          <t xml:space="preserve">9a175f97e92a638a5697307799ea3b8b8f419aac</t>
        </is>
      </c>
      <c r="B3565" t="inlineStr">
        <is>
          <t xml:space="preserve">The Miracle Heiress</t>
        </is>
      </c>
      <c r="C3565" t="inlineStr">
        <is>
          <t xml:space="preserve">Die Wundererbin</t>
        </is>
      </c>
      <c r="D3565" t="inlineStr">
        <is>
          <t xml:space="preserve">0096dfcb027db79d529295de1f2dbf2c5a4ec03d</t>
        </is>
      </c>
      <c r="E3565" t="inlineStr">
        <is>
          <t xml:space="preserve">Episode 181: Familienkonfrontation</t>
        </is>
      </c>
      <c r="F3565">
        <v>181</v>
      </c>
      <c r="G3565" t="inlineStr">
        <is>
          <t xml:space="preserve">1:27-1:29</t>
        </is>
      </c>
      <c r="H3565" t="inlineStr">
        <is>
          <t xml:space="preserve">Resolved</t>
        </is>
      </c>
      <c r="I3565" t="inlineStr">
        <is>
          <t xml:space="preserve">Remarks: [Script Error]
Line from script:
"â€žFrau Scott, er feuert uns!â€œ"
Note (if required): Localization / address issue. â€œFrau Scottâ€_x009d_ should remain localized as â€œMrs. Scott.â€_x009d_</t>
        </is>
      </c>
      <c r="J3565" t="inlineStr">
        <is>
          <t xml:space="preserve">VOA</t>
        </is>
      </c>
      <c r="K3565" t="inlineStr">
        <is>
          <t xml:space="preserve">Script Error</t>
        </is>
      </c>
      <c r="L3565" t="inlineStr">
        <is>
          <t xml:space="preserve">Script error</t>
        </is>
      </c>
      <c r="M3565" t="str">
        <f>IFERROR(IF(VLOOKUP(L3565,'Quantification'!$A:$B,2,FALSE)&amp;""="","Unclassified",VLOOKUP(L3565,'Quantification'!$A:$B,2,FALSE)),"Unclassified")</f>
        <v>Major</v>
      </c>
      <c r="N3565" t="inlineStr">
        <is>
          <t xml:space="preserve">con-khera.mirjam@pocketfm.com</t>
        </is>
      </c>
      <c r="O3565" t="inlineStr">
        <is>
          <t xml:space="preserve">Issues found in raw</t>
        </is>
      </c>
      <c r="P3565" t="str">
        <f>IF(OR(O3565="Issues found in master",O3565="Final master"),"Master",IF(OR(O3565="Ready for Master",O3565="Issues found in raw",O3565="Raw under QC",O3565="Issues resolved in raw"),"Raw","-"))</f>
        <v>Raw</v>
      </c>
      <c r="Q3565" s="13">
        <v>46261.15416666667</v>
      </c>
      <c r="R3565" t="inlineStr">
        <is>
          <t xml:space="preserve">2026-08 (Aug)</t>
        </is>
      </c>
      <c r="S3565">
        <f>IF(M3565="Not an error",0,IF(COUNTIFS($A$2:$A3565,$A3565,$D$2:$D3565,$D3565,$M$2:$M3565,"&lt;&gt;Not an error")=1,1,0))</f>
        <v>0</v>
      </c>
      <c r="T3565">
        <f>IF(M3565&lt;&gt;"Major",0,IF(COUNTIFS($A$2:$A3565,$A3565,$D$2:$D3565,$D3565,$M$2:$M3565,"Major")=1,1,0))</f>
        <v>0</v>
      </c>
      <c r="U3565">
        <f>IF(M3565&lt;&gt;"Minor",0,IF(COUNTIFS($A$2:$A3565,$A3565,$D$2:$D3565,$D3565,$M$2:$M3565,"Minor")=1,1,0))</f>
        <v>0</v>
      </c>
    </row>
    <row r="3566">
      <c r="A3566" t="inlineStr">
        <is>
          <t xml:space="preserve">9a175f97e92a638a5697307799ea3b8b8f419aac</t>
        </is>
      </c>
      <c r="B3566" t="inlineStr">
        <is>
          <t xml:space="preserve">The Miracle Heiress</t>
        </is>
      </c>
      <c r="C3566" t="inlineStr">
        <is>
          <t xml:space="preserve">Die Wundererbin</t>
        </is>
      </c>
      <c r="D3566" t="inlineStr">
        <is>
          <t xml:space="preserve">0096dfcb027db79d529295de1f2dbf2c5a4ec03d</t>
        </is>
      </c>
      <c r="E3566" t="inlineStr">
        <is>
          <t xml:space="preserve">Episode 181: Familienkonfrontation</t>
        </is>
      </c>
      <c r="F3566">
        <v>181</v>
      </c>
      <c r="G3566" t="inlineStr">
        <is>
          <t xml:space="preserve">2:11-2:14</t>
        </is>
      </c>
      <c r="H3566" t="inlineStr">
        <is>
          <t xml:space="preserve">Resolved</t>
        </is>
      </c>
      <c r="I3566" t="inlineStr">
        <is>
          <t xml:space="preserve">Remarks: [Script Error]
Line from script:
"â€žGeben Sie mir den Rest der Sachen meiner GroÃŸmutter zurÃ¼ck.â€œ"
Note (if required): Address / continuity issue. Aurora uses informal â€œduâ€_x009d_ with this character, so the formal â€œSieâ€_x009d_ is inconsistent. Suggested: â€œGib mir den Rest der Sachen meiner GroÃŸmutter zurÃ¼ck.â€_x009d_</t>
        </is>
      </c>
      <c r="J3566" t="inlineStr">
        <is>
          <t xml:space="preserve">VOA</t>
        </is>
      </c>
      <c r="K3566" t="inlineStr">
        <is>
          <t xml:space="preserve">Script Error</t>
        </is>
      </c>
      <c r="L3566" t="inlineStr">
        <is>
          <t xml:space="preserve">Script error</t>
        </is>
      </c>
      <c r="M3566" t="str">
        <f>IFERROR(IF(VLOOKUP(L3566,'Quantification'!$A:$B,2,FALSE)&amp;""="","Unclassified",VLOOKUP(L3566,'Quantification'!$A:$B,2,FALSE)),"Unclassified")</f>
        <v>Major</v>
      </c>
      <c r="N3566" t="inlineStr">
        <is>
          <t xml:space="preserve">con-khera.mirjam@pocketfm.com</t>
        </is>
      </c>
      <c r="O3566" t="inlineStr">
        <is>
          <t xml:space="preserve">Issues found in raw</t>
        </is>
      </c>
      <c r="P3566" t="str">
        <f>IF(OR(O3566="Issues found in master",O3566="Final master"),"Master",IF(OR(O3566="Ready for Master",O3566="Issues found in raw",O3566="Raw under QC",O3566="Issues resolved in raw"),"Raw","-"))</f>
        <v>Raw</v>
      </c>
      <c r="Q3566" s="13">
        <v>46261.15416666667</v>
      </c>
      <c r="R3566" t="inlineStr">
        <is>
          <t xml:space="preserve">2026-08 (Aug)</t>
        </is>
      </c>
      <c r="S3566">
        <f>IF(M3566="Not an error",0,IF(COUNTIFS($A$2:$A3566,$A3566,$D$2:$D3566,$D3566,$M$2:$M3566,"&lt;&gt;Not an error")=1,1,0))</f>
        <v>0</v>
      </c>
      <c r="T3566">
        <f>IF(M3566&lt;&gt;"Major",0,IF(COUNTIFS($A$2:$A3566,$A3566,$D$2:$D3566,$D3566,$M$2:$M3566,"Major")=1,1,0))</f>
        <v>0</v>
      </c>
      <c r="U3566">
        <f>IF(M3566&lt;&gt;"Minor",0,IF(COUNTIFS($A$2:$A3566,$A3566,$D$2:$D3566,$D3566,$M$2:$M3566,"Minor")=1,1,0))</f>
        <v>0</v>
      </c>
    </row>
    <row r="3567">
      <c r="A3567" t="inlineStr">
        <is>
          <t xml:space="preserve">9a175f97e92a638a5697307799ea3b8b8f419aac</t>
        </is>
      </c>
      <c r="B3567" t="inlineStr">
        <is>
          <t xml:space="preserve">The Miracle Heiress</t>
        </is>
      </c>
      <c r="C3567" t="inlineStr">
        <is>
          <t xml:space="preserve">Die Wundererbin</t>
        </is>
      </c>
      <c r="D3567" t="inlineStr">
        <is>
          <t xml:space="preserve">0096dfcb027db79d529295de1f2dbf2c5a4ec03d</t>
        </is>
      </c>
      <c r="E3567" t="inlineStr">
        <is>
          <t xml:space="preserve">Episode 181: Familienkonfrontation</t>
        </is>
      </c>
      <c r="F3567">
        <v>181</v>
      </c>
      <c r="G3567" t="inlineStr">
        <is>
          <t xml:space="preserve">2:32-2:40</t>
        </is>
      </c>
      <c r="H3567" t="inlineStr">
        <is>
          <t xml:space="preserve">Resolved</t>
        </is>
      </c>
      <c r="I3567" t="inlineStr">
        <is>
          <t xml:space="preserve">Remarks: [Script Error]
Line from script:
"â€žAuÃŸerdem, woher sollen wir wissen, dass du sie uns nicht einfach wieder stiehlst, so wie du Jessicas Halskette gestohlen hast?â€œ"
Note (if required): Logic / wording issue. Aurora is demanding the return of her grandmotherâ€™s stolen belongings, so taking them back cannot logically be described as stealing them from the Scotts. Once the items are returned to her, she also cannot â€œsteal them againâ€_x009d_ from them. Suggested: â€œAuÃŸerdem, woher sollen wir wissen, dass du nicht wieder etwas anderes stiehlst, so wie du Jessicas Halskette gestohlen hast?â€_x009d_</t>
        </is>
      </c>
      <c r="J3567" t="inlineStr">
        <is>
          <t xml:space="preserve">VOA</t>
        </is>
      </c>
      <c r="K3567" t="inlineStr">
        <is>
          <t xml:space="preserve">Script Error</t>
        </is>
      </c>
      <c r="L3567" t="inlineStr">
        <is>
          <t xml:space="preserve">Script error</t>
        </is>
      </c>
      <c r="M3567" t="str">
        <f>IFERROR(IF(VLOOKUP(L3567,'Quantification'!$A:$B,2,FALSE)&amp;""="","Unclassified",VLOOKUP(L3567,'Quantification'!$A:$B,2,FALSE)),"Unclassified")</f>
        <v>Major</v>
      </c>
      <c r="N3567" t="inlineStr">
        <is>
          <t xml:space="preserve">con-khera.mirjam@pocketfm.com</t>
        </is>
      </c>
      <c r="O3567" t="inlineStr">
        <is>
          <t xml:space="preserve">Issues found in raw</t>
        </is>
      </c>
      <c r="P3567" t="str">
        <f>IF(OR(O3567="Issues found in master",O3567="Final master"),"Master",IF(OR(O3567="Ready for Master",O3567="Issues found in raw",O3567="Raw under QC",O3567="Issues resolved in raw"),"Raw","-"))</f>
        <v>Raw</v>
      </c>
      <c r="Q3567" s="13">
        <v>46261.15416666667</v>
      </c>
      <c r="R3567" t="inlineStr">
        <is>
          <t xml:space="preserve">2026-08 (Aug)</t>
        </is>
      </c>
      <c r="S3567">
        <f>IF(M3567="Not an error",0,IF(COUNTIFS($A$2:$A3567,$A3567,$D$2:$D3567,$D3567,$M$2:$M3567,"&lt;&gt;Not an error")=1,1,0))</f>
        <v>0</v>
      </c>
      <c r="T3567">
        <f>IF(M3567&lt;&gt;"Major",0,IF(COUNTIFS($A$2:$A3567,$A3567,$D$2:$D3567,$D3567,$M$2:$M3567,"Major")=1,1,0))</f>
        <v>0</v>
      </c>
      <c r="U3567">
        <f>IF(M3567&lt;&gt;"Minor",0,IF(COUNTIFS($A$2:$A3567,$A3567,$D$2:$D3567,$D3567,$M$2:$M3567,"Minor")=1,1,0))</f>
        <v>0</v>
      </c>
    </row>
    <row r="3568">
      <c r="A3568" t="inlineStr">
        <is>
          <t xml:space="preserve">9a175f97e92a638a5697307799ea3b8b8f419aac</t>
        </is>
      </c>
      <c r="B3568" t="inlineStr">
        <is>
          <t xml:space="preserve">The Miracle Heiress</t>
        </is>
      </c>
      <c r="C3568" t="inlineStr">
        <is>
          <t xml:space="preserve">Die Wundererbin</t>
        </is>
      </c>
      <c r="D3568" t="inlineStr">
        <is>
          <t xml:space="preserve">0096dfcb027db79d529295de1f2dbf2c5a4ec03d</t>
        </is>
      </c>
      <c r="E3568" t="inlineStr">
        <is>
          <t xml:space="preserve">Episode 181: Familienkonfrontation</t>
        </is>
      </c>
      <c r="F3568">
        <v>181</v>
      </c>
      <c r="G3568" t="inlineStr">
        <is>
          <t xml:space="preserve">3:32-3:39</t>
        </is>
      </c>
      <c r="H3568" t="inlineStr">
        <is>
          <t xml:space="preserve">Resolved</t>
        </is>
      </c>
      <c r="I3568" t="inlineStr">
        <is>
          <t xml:space="preserve">Remarks: [Script Error]
Line from script:
"Sie konnte sie fÃ¼r Millionen verkaufen, vielleicht sogar fÃ¼r mehr, als der von Aurohra angebotene Deal wert war."
Note (if required): Continuity / logic issue. A few episodes earlier, the value was established as only a few thousand dollars, so claiming the items could now be sold for millions is inconsistent. Additionally, Aurora has not offered any deal in this scene, making the reference to â€œder von Aurohra angebotene Dealâ€_x009d_ incorrect.</t>
        </is>
      </c>
      <c r="J3568" t="inlineStr">
        <is>
          <t xml:space="preserve">VOA</t>
        </is>
      </c>
      <c r="K3568" t="inlineStr">
        <is>
          <t xml:space="preserve">Script Error</t>
        </is>
      </c>
      <c r="L3568" t="inlineStr">
        <is>
          <t xml:space="preserve">Script error</t>
        </is>
      </c>
      <c r="M3568" t="str">
        <f>IFERROR(IF(VLOOKUP(L3568,'Quantification'!$A:$B,2,FALSE)&amp;""="","Unclassified",VLOOKUP(L3568,'Quantification'!$A:$B,2,FALSE)),"Unclassified")</f>
        <v>Major</v>
      </c>
      <c r="N3568" t="inlineStr">
        <is>
          <t xml:space="preserve">con-khera.mirjam@pocketfm.com</t>
        </is>
      </c>
      <c r="O3568" t="inlineStr">
        <is>
          <t xml:space="preserve">Issues found in raw</t>
        </is>
      </c>
      <c r="P3568" t="str">
        <f>IF(OR(O3568="Issues found in master",O3568="Final master"),"Master",IF(OR(O3568="Ready for Master",O3568="Issues found in raw",O3568="Raw under QC",O3568="Issues resolved in raw"),"Raw","-"))</f>
        <v>Raw</v>
      </c>
      <c r="Q3568" s="13">
        <v>46261.15416666667</v>
      </c>
      <c r="R3568" t="inlineStr">
        <is>
          <t xml:space="preserve">2026-08 (Aug)</t>
        </is>
      </c>
      <c r="S3568">
        <f>IF(M3568="Not an error",0,IF(COUNTIFS($A$2:$A3568,$A3568,$D$2:$D3568,$D3568,$M$2:$M3568,"&lt;&gt;Not an error")=1,1,0))</f>
        <v>0</v>
      </c>
      <c r="T3568">
        <f>IF(M3568&lt;&gt;"Major",0,IF(COUNTIFS($A$2:$A3568,$A3568,$D$2:$D3568,$D3568,$M$2:$M3568,"Major")=1,1,0))</f>
        <v>0</v>
      </c>
      <c r="U3568">
        <f>IF(M3568&lt;&gt;"Minor",0,IF(COUNTIFS($A$2:$A3568,$A3568,$D$2:$D3568,$D3568,$M$2:$M3568,"Minor")=1,1,0))</f>
        <v>0</v>
      </c>
    </row>
    <row r="3569">
      <c r="A3569" t="inlineStr">
        <is>
          <t xml:space="preserve">9a175f97e92a638a5697307799ea3b8b8f419aac</t>
        </is>
      </c>
      <c r="B3569" t="inlineStr">
        <is>
          <t xml:space="preserve">The Miracle Heiress</t>
        </is>
      </c>
      <c r="C3569" t="inlineStr">
        <is>
          <t xml:space="preserve">Die Wundererbin</t>
        </is>
      </c>
      <c r="D3569" t="inlineStr">
        <is>
          <t xml:space="preserve">0096dfcb027db79d529295de1f2dbf2c5a4ec03d</t>
        </is>
      </c>
      <c r="E3569" t="inlineStr">
        <is>
          <t xml:space="preserve">Episode 181: Familienkonfrontation</t>
        </is>
      </c>
      <c r="F3569">
        <v>181</v>
      </c>
      <c r="G3569" t="inlineStr">
        <is>
          <t xml:space="preserve">4:14-4:18</t>
        </is>
      </c>
      <c r="H3569" t="inlineStr">
        <is>
          <t xml:space="preserve">Resolved</t>
        </is>
      </c>
      <c r="I3569" t="inlineStr">
        <is>
          <t xml:space="preserve">Remarks: [Mispronunciation]
Line from script:
"â€žJessica, du gehst auch die Sachen holen, die du genommen hast.â€œ"
Note (if required): The word â€œgenommenâ€_x009d_ is pronounced incorrectly in the audio.</t>
        </is>
      </c>
      <c r="J3569" t="inlineStr">
        <is>
          <t xml:space="preserve">VOA</t>
        </is>
      </c>
      <c r="K3569" t="inlineStr">
        <is>
          <t xml:space="preserve">Audio quality</t>
        </is>
      </c>
      <c r="L3569" t="inlineStr">
        <is>
          <t xml:space="preserve">Audio quality</t>
        </is>
      </c>
      <c r="M3569" t="str">
        <f>IFERROR(IF(VLOOKUP(L3569,'Quantification'!$A:$B,2,FALSE)&amp;""="","Unclassified",VLOOKUP(L3569,'Quantification'!$A:$B,2,FALSE)),"Unclassified")</f>
        <v>Major</v>
      </c>
      <c r="N3569" t="inlineStr">
        <is>
          <t xml:space="preserve">con-khera.mirjam@pocketfm.com</t>
        </is>
      </c>
      <c r="O3569" t="inlineStr">
        <is>
          <t xml:space="preserve">Issues found in raw</t>
        </is>
      </c>
      <c r="P3569" t="str">
        <f>IF(OR(O3569="Issues found in master",O3569="Final master"),"Master",IF(OR(O3569="Ready for Master",O3569="Issues found in raw",O3569="Raw under QC",O3569="Issues resolved in raw"),"Raw","-"))</f>
        <v>Raw</v>
      </c>
      <c r="Q3569" s="13">
        <v>46261.15416666667</v>
      </c>
      <c r="R3569" t="inlineStr">
        <is>
          <t xml:space="preserve">2026-08 (Aug)</t>
        </is>
      </c>
      <c r="S3569">
        <f>IF(M3569="Not an error",0,IF(COUNTIFS($A$2:$A3569,$A3569,$D$2:$D3569,$D3569,$M$2:$M3569,"&lt;&gt;Not an error")=1,1,0))</f>
        <v>0</v>
      </c>
      <c r="T3569">
        <f>IF(M3569&lt;&gt;"Major",0,IF(COUNTIFS($A$2:$A3569,$A3569,$D$2:$D3569,$D3569,$M$2:$M3569,"Major")=1,1,0))</f>
        <v>0</v>
      </c>
      <c r="U3569">
        <f>IF(M3569&lt;&gt;"Minor",0,IF(COUNTIFS($A$2:$A3569,$A3569,$D$2:$D3569,$D3569,$M$2:$M3569,"Minor")=1,1,0))</f>
        <v>0</v>
      </c>
    </row>
    <row r="3570">
      <c r="A3570" t="inlineStr">
        <is>
          <t xml:space="preserve">9a175f97e92a638a5697307799ea3b8b8f419aac</t>
        </is>
      </c>
      <c r="B3570" t="inlineStr">
        <is>
          <t xml:space="preserve">The Miracle Heiress</t>
        </is>
      </c>
      <c r="C3570" t="inlineStr">
        <is>
          <t xml:space="preserve">Die Wundererbin</t>
        </is>
      </c>
      <c r="D3570" t="inlineStr">
        <is>
          <t xml:space="preserve">6e4a787deeaafcb28e90d0a9a822150cef996898</t>
        </is>
      </c>
      <c r="E3570" t="inlineStr">
        <is>
          <t xml:space="preserve">Episode 182: In Der Eigenen Falle Gefangen</t>
        </is>
      </c>
      <c r="F3570">
        <v>182</v>
      </c>
      <c r="G3570" t="inlineStr">
        <is>
          <t xml:space="preserve">1:10-1:13</t>
        </is>
      </c>
      <c r="H3570" t="inlineStr">
        <is>
          <t xml:space="preserve">Resolved</t>
        </is>
      </c>
      <c r="I3570" t="inlineStr">
        <is>
          <t xml:space="preserve">Remarks: [Script Error]
Line from script:
"In nur wenigen Tagen war Aurohra bÃ¶sartig geworden."
Note (if required): Continuity / timeline issue. Aurora has been gone for over a month at this point, so â€œin nur wenigen Tagenâ€_x009d_ is inconsistent with the established timeline. Suggested: â€œIn nur wenigen Wochen war Aurohra bÃ¶sartig geworden.â€_x009d_</t>
        </is>
      </c>
      <c r="J3570" t="inlineStr">
        <is>
          <t xml:space="preserve">VOA</t>
        </is>
      </c>
      <c r="K3570" t="inlineStr">
        <is>
          <t xml:space="preserve">Script Error</t>
        </is>
      </c>
      <c r="L3570" t="inlineStr">
        <is>
          <t xml:space="preserve">Script error</t>
        </is>
      </c>
      <c r="M3570" t="str">
        <f>IFERROR(IF(VLOOKUP(L3570,'Quantification'!$A:$B,2,FALSE)&amp;""="","Unclassified",VLOOKUP(L3570,'Quantification'!$A:$B,2,FALSE)),"Unclassified")</f>
        <v>Major</v>
      </c>
      <c r="N3570" t="inlineStr">
        <is>
          <t xml:space="preserve">con-khera.mirjam@pocketfm.com</t>
        </is>
      </c>
      <c r="O3570" t="inlineStr">
        <is>
          <t xml:space="preserve">Issues found in raw</t>
        </is>
      </c>
      <c r="P3570" t="str">
        <f>IF(OR(O3570="Issues found in master",O3570="Final master"),"Master",IF(OR(O3570="Ready for Master",O3570="Issues found in raw",O3570="Raw under QC",O3570="Issues resolved in raw"),"Raw","-"))</f>
        <v>Raw</v>
      </c>
      <c r="Q3570" s="13">
        <v>46261.15416666667</v>
      </c>
      <c r="R3570" t="inlineStr">
        <is>
          <t xml:space="preserve">2026-08 (Aug)</t>
        </is>
      </c>
      <c r="S3570">
        <f>IF(M3570="Not an error",0,IF(COUNTIFS($A$2:$A3570,$A3570,$D$2:$D3570,$D3570,$M$2:$M3570,"&lt;&gt;Not an error")=1,1,0))</f>
        <v>1</v>
      </c>
      <c r="T3570">
        <f>IF(M3570&lt;&gt;"Major",0,IF(COUNTIFS($A$2:$A3570,$A3570,$D$2:$D3570,$D3570,$M$2:$M3570,"Major")=1,1,0))</f>
        <v>1</v>
      </c>
      <c r="U3570">
        <f>IF(M3570&lt;&gt;"Minor",0,IF(COUNTIFS($A$2:$A3570,$A3570,$D$2:$D3570,$D3570,$M$2:$M3570,"Minor")=1,1,0))</f>
        <v>0</v>
      </c>
    </row>
    <row r="3571">
      <c r="A3571" t="inlineStr">
        <is>
          <t xml:space="preserve">9a175f97e92a638a5697307799ea3b8b8f419aac</t>
        </is>
      </c>
      <c r="B3571" t="inlineStr">
        <is>
          <t xml:space="preserve">The Miracle Heiress</t>
        </is>
      </c>
      <c r="C3571" t="inlineStr">
        <is>
          <t xml:space="preserve">Die Wundererbin</t>
        </is>
      </c>
      <c r="D3571" t="inlineStr">
        <is>
          <t xml:space="preserve">6e4a787deeaafcb28e90d0a9a822150cef996898</t>
        </is>
      </c>
      <c r="E3571" t="inlineStr">
        <is>
          <t xml:space="preserve">Episode 182: In Der Eigenen Falle Gefangen</t>
        </is>
      </c>
      <c r="F3571">
        <v>182</v>
      </c>
      <c r="G3571" t="inlineStr">
        <is>
          <t xml:space="preserve">1:41-1:45</t>
        </is>
      </c>
      <c r="H3571" t="inlineStr">
        <is>
          <t xml:space="preserve">Resolved</t>
        </is>
      </c>
      <c r="I3571" t="inlineStr">
        <is>
          <t xml:space="preserve">Remarks: [Script Error]
Line from script:
"â€žDu schreckliches MÃ¤dchen!â€œ, kreischte sie die Bediensteten an."
Note (if required): Action / dialogue attribution issue. She is yelling â€œDu schreckliches MÃ¤dchen!â€_x009d_ at Aurora, not at the servants. Only afterward does she turn to address the servants. Suggested: â€œâ€žDu schreckliches MÃ¤dchen!â€œ, kreischte sie Aurohra an, bevor sie sich an die Bediensteten wandte.â€_x009d_</t>
        </is>
      </c>
      <c r="J3571" t="inlineStr">
        <is>
          <t xml:space="preserve">VOA</t>
        </is>
      </c>
      <c r="K3571" t="inlineStr">
        <is>
          <t xml:space="preserve">Script Error</t>
        </is>
      </c>
      <c r="L3571" t="inlineStr">
        <is>
          <t xml:space="preserve">Script error</t>
        </is>
      </c>
      <c r="M3571" t="str">
        <f>IFERROR(IF(VLOOKUP(L3571,'Quantification'!$A:$B,2,FALSE)&amp;""="","Unclassified",VLOOKUP(L3571,'Quantification'!$A:$B,2,FALSE)),"Unclassified")</f>
        <v>Major</v>
      </c>
      <c r="N3571" t="inlineStr">
        <is>
          <t xml:space="preserve">con-khera.mirjam@pocketfm.com</t>
        </is>
      </c>
      <c r="O3571" t="inlineStr">
        <is>
          <t xml:space="preserve">Issues found in raw</t>
        </is>
      </c>
      <c r="P3571" t="str">
        <f>IF(OR(O3571="Issues found in master",O3571="Final master"),"Master",IF(OR(O3571="Ready for Master",O3571="Issues found in raw",O3571="Raw under QC",O3571="Issues resolved in raw"),"Raw","-"))</f>
        <v>Raw</v>
      </c>
      <c r="Q3571" s="13">
        <v>46261.15416666667</v>
      </c>
      <c r="R3571" t="inlineStr">
        <is>
          <t xml:space="preserve">2026-08 (Aug)</t>
        </is>
      </c>
      <c r="S3571">
        <f>IF(M3571="Not an error",0,IF(COUNTIFS($A$2:$A3571,$A3571,$D$2:$D3571,$D3571,$M$2:$M3571,"&lt;&gt;Not an error")=1,1,0))</f>
        <v>0</v>
      </c>
      <c r="T3571">
        <f>IF(M3571&lt;&gt;"Major",0,IF(COUNTIFS($A$2:$A3571,$A3571,$D$2:$D3571,$D3571,$M$2:$M3571,"Major")=1,1,0))</f>
        <v>0</v>
      </c>
      <c r="U3571">
        <f>IF(M3571&lt;&gt;"Minor",0,IF(COUNTIFS($A$2:$A3571,$A3571,$D$2:$D3571,$D3571,$M$2:$M3571,"Minor")=1,1,0))</f>
        <v>0</v>
      </c>
    </row>
    <row r="3572">
      <c r="A3572" t="inlineStr">
        <is>
          <t xml:space="preserve">9a175f97e92a638a5697307799ea3b8b8f419aac</t>
        </is>
      </c>
      <c r="B3572" t="inlineStr">
        <is>
          <t xml:space="preserve">The Miracle Heiress</t>
        </is>
      </c>
      <c r="C3572" t="inlineStr">
        <is>
          <t xml:space="preserve">Die Wundererbin</t>
        </is>
      </c>
      <c r="D3572" t="inlineStr">
        <is>
          <t xml:space="preserve">6e4a787deeaafcb28e90d0a9a822150cef996898</t>
        </is>
      </c>
      <c r="E3572" t="inlineStr">
        <is>
          <t xml:space="preserve">Episode 182: In Der Eigenen Falle Gefangen</t>
        </is>
      </c>
      <c r="F3572">
        <v>182</v>
      </c>
      <c r="G3572" t="inlineStr">
        <is>
          <t xml:space="preserve">3:50-3:57</t>
        </is>
      </c>
      <c r="H3572" t="inlineStr">
        <is>
          <t xml:space="preserve">Resolved</t>
        </is>
      </c>
      <c r="I3572" t="inlineStr">
        <is>
          <t xml:space="preserve">Remarks: [Mispronunciation]
Line from script:
"Als sie vorfuhr, entdeckte sie Dämiens Luxuswagen, der etwas weiter die Straße hinunter geparkt war."
Note (if required): Damien is pronounced with French pronunciation in the audio. The name should be pronounced with English pronunciation.</t>
        </is>
      </c>
      <c r="J3572" t="inlineStr">
        <is>
          <t xml:space="preserve">VOA</t>
        </is>
      </c>
      <c r="K3572" t="inlineStr">
        <is>
          <t xml:space="preserve">Mispronunciation</t>
        </is>
      </c>
      <c r="L3572" t="inlineStr">
        <is>
          <t xml:space="preserve">Mispronunciation</t>
        </is>
      </c>
      <c r="M3572" t="str">
        <f>IFERROR(IF(VLOOKUP(L3572,'Quantification'!$A:$B,2,FALSE)&amp;""="","Unclassified",VLOOKUP(L3572,'Quantification'!$A:$B,2,FALSE)),"Unclassified")</f>
        <v>Major</v>
      </c>
      <c r="N3572" t="inlineStr">
        <is>
          <t xml:space="preserve">con-khera.mirjam@pocketfm.com</t>
        </is>
      </c>
      <c r="O3572" t="inlineStr">
        <is>
          <t xml:space="preserve">Issues found in raw</t>
        </is>
      </c>
      <c r="P3572" t="str">
        <f>IF(OR(O3572="Issues found in master",O3572="Final master"),"Master",IF(OR(O3572="Ready for Master",O3572="Issues found in raw",O3572="Raw under QC",O3572="Issues resolved in raw"),"Raw","-"))</f>
        <v>Raw</v>
      </c>
      <c r="Q3572" s="13">
        <v>46261.15416666667</v>
      </c>
      <c r="R3572" t="inlineStr">
        <is>
          <t xml:space="preserve">2026-08 (Aug)</t>
        </is>
      </c>
      <c r="S3572">
        <f>IF(M3572="Not an error",0,IF(COUNTIFS($A$2:$A3572,$A3572,$D$2:$D3572,$D3572,$M$2:$M3572,"&lt;&gt;Not an error")=1,1,0))</f>
        <v>0</v>
      </c>
      <c r="T3572">
        <f>IF(M3572&lt;&gt;"Major",0,IF(COUNTIFS($A$2:$A3572,$A3572,$D$2:$D3572,$D3572,$M$2:$M3572,"Major")=1,1,0))</f>
        <v>0</v>
      </c>
      <c r="U3572">
        <f>IF(M3572&lt;&gt;"Minor",0,IF(COUNTIFS($A$2:$A3572,$A3572,$D$2:$D3572,$D3572,$M$2:$M3572,"Minor")=1,1,0))</f>
        <v>0</v>
      </c>
    </row>
    <row r="3573">
      <c r="A3573" t="inlineStr">
        <is>
          <t xml:space="preserve">9a175f97e92a638a5697307799ea3b8b8f419aac</t>
        </is>
      </c>
      <c r="B3573" t="inlineStr">
        <is>
          <t xml:space="preserve">The Miracle Heiress</t>
        </is>
      </c>
      <c r="C3573" t="inlineStr">
        <is>
          <t xml:space="preserve">Die Wundererbin</t>
        </is>
      </c>
      <c r="D3573" t="inlineStr">
        <is>
          <t xml:space="preserve">6e4a787deeaafcb28e90d0a9a822150cef996898</t>
        </is>
      </c>
      <c r="E3573" t="inlineStr">
        <is>
          <t xml:space="preserve">Episode 182: In Der Eigenen Falle Gefangen</t>
        </is>
      </c>
      <c r="F3573">
        <v>182</v>
      </c>
      <c r="G3573" t="inlineStr">
        <is>
          <t xml:space="preserve">6:50-6:55</t>
        </is>
      </c>
      <c r="H3573" t="inlineStr">
        <is>
          <t xml:space="preserve">Resolved</t>
        </is>
      </c>
      <c r="I3573" t="inlineStr">
        <is>
          <t xml:space="preserve">Remarks: [Script Error]
Line from script:
"Vielleicht hat das Wasser von der Reinigung der Gartenwege es weggespÃ¼lt."
Note (if required): Wording issue. The sentence is unnecessarily complicated. Suggested: â€œVielleicht hat das Wasser es weggespÃ¼lt.â€_x009d_</t>
        </is>
      </c>
      <c r="J3573" t="inlineStr">
        <is>
          <t xml:space="preserve">VOA</t>
        </is>
      </c>
      <c r="K3573" t="inlineStr">
        <is>
          <t xml:space="preserve">Script Error</t>
        </is>
      </c>
      <c r="L3573" t="inlineStr">
        <is>
          <t xml:space="preserve">Script error</t>
        </is>
      </c>
      <c r="M3573" t="str">
        <f>IFERROR(IF(VLOOKUP(L3573,'Quantification'!$A:$B,2,FALSE)&amp;""="","Unclassified",VLOOKUP(L3573,'Quantification'!$A:$B,2,FALSE)),"Unclassified")</f>
        <v>Major</v>
      </c>
      <c r="N3573" t="inlineStr">
        <is>
          <t xml:space="preserve">con-khera.mirjam@pocketfm.com</t>
        </is>
      </c>
      <c r="O3573" t="inlineStr">
        <is>
          <t xml:space="preserve">Issues found in raw</t>
        </is>
      </c>
      <c r="P3573" t="str">
        <f>IF(OR(O3573="Issues found in master",O3573="Final master"),"Master",IF(OR(O3573="Ready for Master",O3573="Issues found in raw",O3573="Raw under QC",O3573="Issues resolved in raw"),"Raw","-"))</f>
        <v>Raw</v>
      </c>
      <c r="Q3573" s="13">
        <v>46261.15416666667</v>
      </c>
      <c r="R3573" t="inlineStr">
        <is>
          <t xml:space="preserve">2026-08 (Aug)</t>
        </is>
      </c>
      <c r="S3573">
        <f>IF(M3573="Not an error",0,IF(COUNTIFS($A$2:$A3573,$A3573,$D$2:$D3573,$D3573,$M$2:$M3573,"&lt;&gt;Not an error")=1,1,0))</f>
        <v>0</v>
      </c>
      <c r="T3573">
        <f>IF(M3573&lt;&gt;"Major",0,IF(COUNTIFS($A$2:$A3573,$A3573,$D$2:$D3573,$D3573,$M$2:$M3573,"Major")=1,1,0))</f>
        <v>0</v>
      </c>
      <c r="U3573">
        <f>IF(M3573&lt;&gt;"Minor",0,IF(COUNTIFS($A$2:$A3573,$A3573,$D$2:$D3573,$D3573,$M$2:$M3573,"Minor")=1,1,0))</f>
        <v>0</v>
      </c>
    </row>
    <row r="3574">
      <c r="A3574" t="inlineStr">
        <is>
          <t xml:space="preserve">9a175f97e92a638a5697307799ea3b8b8f419aac</t>
        </is>
      </c>
      <c r="B3574" t="inlineStr">
        <is>
          <t xml:space="preserve">The Miracle Heiress</t>
        </is>
      </c>
      <c r="C3574" t="inlineStr">
        <is>
          <t xml:space="preserve">Die Wundererbin</t>
        </is>
      </c>
      <c r="D3574" t="inlineStr">
        <is>
          <t xml:space="preserve">b495cc14b25b25efd103b5124cc182119cde08fd</t>
        </is>
      </c>
      <c r="E3574" t="inlineStr">
        <is>
          <t xml:space="preserve">Episode 183: Glitschiger Streich</t>
        </is>
      </c>
      <c r="F3574">
        <v>183</v>
      </c>
      <c r="G3574" t="inlineStr">
        <is>
          <t xml:space="preserve">0:00-0:05</t>
        </is>
      </c>
      <c r="H3574" t="inlineStr">
        <is>
          <t xml:space="preserve">Resolved</t>
        </is>
      </c>
      <c r="I3574" t="inlineStr">
        <is>
          <t xml:space="preserve">Remarks: [Script Error]
Line from script:
"â€žNein! Sie haben erst geputzt, dann habe ich das Ã–l hingeschÃ¼ttet.â€œ"
Note (if required): Wording / clarity issue. The intended sequence should be stated more directly. Suggested: â€œNein! Ich habe das Ã–l erst nach dem Putzen hingeschÃ¼ttet.â€_x009d_</t>
        </is>
      </c>
      <c r="J3574" t="inlineStr">
        <is>
          <t xml:space="preserve">VOA</t>
        </is>
      </c>
      <c r="K3574" t="inlineStr">
        <is>
          <t xml:space="preserve">Script Error</t>
        </is>
      </c>
      <c r="L3574" t="inlineStr">
        <is>
          <t xml:space="preserve">Script error</t>
        </is>
      </c>
      <c r="M3574" t="str">
        <f>IFERROR(IF(VLOOKUP(L3574,'Quantification'!$A:$B,2,FALSE)&amp;""="","Unclassified",VLOOKUP(L3574,'Quantification'!$A:$B,2,FALSE)),"Unclassified")</f>
        <v>Major</v>
      </c>
      <c r="N3574" t="inlineStr">
        <is>
          <t xml:space="preserve">con-khera.mirjam@pocketfm.com</t>
        </is>
      </c>
      <c r="O3574" t="inlineStr">
        <is>
          <t xml:space="preserve">Issues found in raw</t>
        </is>
      </c>
      <c r="P3574" t="str">
        <f>IF(OR(O3574="Issues found in master",O3574="Final master"),"Master",IF(OR(O3574="Ready for Master",O3574="Issues found in raw",O3574="Raw under QC",O3574="Issues resolved in raw"),"Raw","-"))</f>
        <v>Raw</v>
      </c>
      <c r="Q3574" s="13">
        <v>46261.15486111111</v>
      </c>
      <c r="R3574" t="inlineStr">
        <is>
          <t xml:space="preserve">2026-08 (Aug)</t>
        </is>
      </c>
      <c r="S3574">
        <f>IF(M3574="Not an error",0,IF(COUNTIFS($A$2:$A3574,$A3574,$D$2:$D3574,$D3574,$M$2:$M3574,"&lt;&gt;Not an error")=1,1,0))</f>
        <v>1</v>
      </c>
      <c r="T3574">
        <f>IF(M3574&lt;&gt;"Major",0,IF(COUNTIFS($A$2:$A3574,$A3574,$D$2:$D3574,$D3574,$M$2:$M3574,"Major")=1,1,0))</f>
        <v>1</v>
      </c>
      <c r="U3574">
        <f>IF(M3574&lt;&gt;"Minor",0,IF(COUNTIFS($A$2:$A3574,$A3574,$D$2:$D3574,$D3574,$M$2:$M3574,"Minor")=1,1,0))</f>
        <v>0</v>
      </c>
    </row>
    <row r="3575">
      <c r="A3575" t="inlineStr">
        <is>
          <t xml:space="preserve">9a175f97e92a638a5697307799ea3b8b8f419aac</t>
        </is>
      </c>
      <c r="B3575" t="inlineStr">
        <is>
          <t xml:space="preserve">The Miracle Heiress</t>
        </is>
      </c>
      <c r="C3575" t="inlineStr">
        <is>
          <t xml:space="preserve">Die Wundererbin</t>
        </is>
      </c>
      <c r="D3575" t="inlineStr">
        <is>
          <t xml:space="preserve">b495cc14b25b25efd103b5124cc182119cde08fd</t>
        </is>
      </c>
      <c r="E3575" t="inlineStr">
        <is>
          <t xml:space="preserve">Episode 183: Glitschiger Streich</t>
        </is>
      </c>
      <c r="F3575">
        <v>183</v>
      </c>
      <c r="G3575" t="inlineStr">
        <is>
          <t xml:space="preserve">4:50-4:53</t>
        </is>
      </c>
      <c r="H3575" t="inlineStr">
        <is>
          <t xml:space="preserve">Resolved</t>
        </is>
      </c>
      <c r="I3575" t="inlineStr">
        <is>
          <t xml:space="preserve">Remarks: [Script Error]
Line from script:
"In diesem Moment meldete sich Helen, ihre Gesellschafterin, zu Wort."
Note (if required): Role / continuity issue. Helen is Seraphinaâ€™s assistant, not her business partner. Suggested: â€œIn diesem Moment meldete sich Helen, ihre Assistentin, zu Wort.â€_x009d_</t>
        </is>
      </c>
      <c r="J3575" t="inlineStr">
        <is>
          <t xml:space="preserve">VOA</t>
        </is>
      </c>
      <c r="K3575" t="inlineStr">
        <is>
          <t xml:space="preserve">Script Error</t>
        </is>
      </c>
      <c r="L3575" t="inlineStr">
        <is>
          <t xml:space="preserve">Script error</t>
        </is>
      </c>
      <c r="M3575" t="str">
        <f>IFERROR(IF(VLOOKUP(L3575,'Quantification'!$A:$B,2,FALSE)&amp;""="","Unclassified",VLOOKUP(L3575,'Quantification'!$A:$B,2,FALSE)),"Unclassified")</f>
        <v>Major</v>
      </c>
      <c r="N3575" t="inlineStr">
        <is>
          <t xml:space="preserve">con-khera.mirjam@pocketfm.com</t>
        </is>
      </c>
      <c r="O3575" t="inlineStr">
        <is>
          <t xml:space="preserve">Issues found in raw</t>
        </is>
      </c>
      <c r="P3575" t="str">
        <f>IF(OR(O3575="Issues found in master",O3575="Final master"),"Master",IF(OR(O3575="Ready for Master",O3575="Issues found in raw",O3575="Raw under QC",O3575="Issues resolved in raw"),"Raw","-"))</f>
        <v>Raw</v>
      </c>
      <c r="Q3575" s="13">
        <v>46261.15486111111</v>
      </c>
      <c r="R3575" t="inlineStr">
        <is>
          <t xml:space="preserve">2026-08 (Aug)</t>
        </is>
      </c>
      <c r="S3575">
        <f>IF(M3575="Not an error",0,IF(COUNTIFS($A$2:$A3575,$A3575,$D$2:$D3575,$D3575,$M$2:$M3575,"&lt;&gt;Not an error")=1,1,0))</f>
        <v>0</v>
      </c>
      <c r="T3575">
        <f>IF(M3575&lt;&gt;"Major",0,IF(COUNTIFS($A$2:$A3575,$A3575,$D$2:$D3575,$D3575,$M$2:$M3575,"Major")=1,1,0))</f>
        <v>0</v>
      </c>
      <c r="U3575">
        <f>IF(M3575&lt;&gt;"Minor",0,IF(COUNTIFS($A$2:$A3575,$A3575,$D$2:$D3575,$D3575,$M$2:$M3575,"Minor")=1,1,0))</f>
        <v>0</v>
      </c>
    </row>
    <row r="3576">
      <c r="A3576" t="inlineStr">
        <is>
          <t xml:space="preserve">9a175f97e92a638a5697307799ea3b8b8f419aac</t>
        </is>
      </c>
      <c r="B3576" t="inlineStr">
        <is>
          <t xml:space="preserve">The Miracle Heiress</t>
        </is>
      </c>
      <c r="C3576" t="inlineStr">
        <is>
          <t xml:space="preserve">Die Wundererbin</t>
        </is>
      </c>
      <c r="D3576" t="inlineStr">
        <is>
          <t xml:space="preserve">7211499f1e923b0ed5e574e1b16d5f5b4666c5e4</t>
        </is>
      </c>
      <c r="E3576" t="inlineStr">
        <is>
          <t xml:space="preserve">Episode 184: Natalie War Völlig Gefangen</t>
        </is>
      </c>
      <c r="F3576">
        <v>184</v>
      </c>
      <c r="G3576" t="inlineStr">
        <is>
          <t xml:space="preserve">0:00-0:14</t>
        </is>
      </c>
      <c r="H3576" t="inlineStr">
        <is>
          <t xml:space="preserve">Resolved</t>
        </is>
      </c>
      <c r="I3576" t="inlineStr">
        <is>
          <t xml:space="preserve">Remarks: [Script Error]
Line from script:
"Nadjas und Melissas Plan, Aurohra mit auf dem Boden verteiltem Öl zu Fall zu bringen, ging spektakulär nach hinten los. Stattdessen rutschten sie selbst aus und landeten in einem Haufen auf den glitschigen Fliesen."
Note (if required): Redundant recap. This summarizes events already established in the previous episode and can be removed before continuing with the current scene.</t>
        </is>
      </c>
      <c r="J3576" t="inlineStr">
        <is>
          <t xml:space="preserve">VOA</t>
        </is>
      </c>
      <c r="K3576" t="inlineStr">
        <is>
          <t xml:space="preserve">Script Error</t>
        </is>
      </c>
      <c r="L3576" t="inlineStr">
        <is>
          <t xml:space="preserve">Script error</t>
        </is>
      </c>
      <c r="M3576" t="str">
        <f>IFERROR(IF(VLOOKUP(L3576,'Quantification'!$A:$B,2,FALSE)&amp;""="","Unclassified",VLOOKUP(L3576,'Quantification'!$A:$B,2,FALSE)),"Unclassified")</f>
        <v>Major</v>
      </c>
      <c r="N3576" t="inlineStr">
        <is>
          <t xml:space="preserve">con-khera.mirjam@pocketfm.com</t>
        </is>
      </c>
      <c r="O3576" t="inlineStr">
        <is>
          <t xml:space="preserve">Issues found in raw</t>
        </is>
      </c>
      <c r="P3576" t="str">
        <f>IF(OR(O3576="Issues found in master",O3576="Final master"),"Master",IF(OR(O3576="Ready for Master",O3576="Issues found in raw",O3576="Raw under QC",O3576="Issues resolved in raw"),"Raw","-"))</f>
        <v>Raw</v>
      </c>
      <c r="Q3576" s="13">
        <v>46261.15486111111</v>
      </c>
      <c r="R3576" t="inlineStr">
        <is>
          <t xml:space="preserve">2026-08 (Aug)</t>
        </is>
      </c>
      <c r="S3576">
        <f>IF(M3576="Not an error",0,IF(COUNTIFS($A$2:$A3576,$A3576,$D$2:$D3576,$D3576,$M$2:$M3576,"&lt;&gt;Not an error")=1,1,0))</f>
        <v>1</v>
      </c>
      <c r="T3576">
        <f>IF(M3576&lt;&gt;"Major",0,IF(COUNTIFS($A$2:$A3576,$A3576,$D$2:$D3576,$D3576,$M$2:$M3576,"Major")=1,1,0))</f>
        <v>1</v>
      </c>
      <c r="U3576">
        <f>IF(M3576&lt;&gt;"Minor",0,IF(COUNTIFS($A$2:$A3576,$A3576,$D$2:$D3576,$D3576,$M$2:$M3576,"Minor")=1,1,0))</f>
        <v>0</v>
      </c>
    </row>
    <row r="3577">
      <c r="A3577" t="inlineStr">
        <is>
          <t xml:space="preserve">9a175f97e92a638a5697307799ea3b8b8f419aac</t>
        </is>
      </c>
      <c r="B3577" t="inlineStr">
        <is>
          <t xml:space="preserve">The Miracle Heiress</t>
        </is>
      </c>
      <c r="C3577" t="inlineStr">
        <is>
          <t xml:space="preserve">Die Wundererbin</t>
        </is>
      </c>
      <c r="D3577" t="inlineStr">
        <is>
          <t xml:space="preserve">b598386f708b1fb968141ed9fb1a6df7a283ee95</t>
        </is>
      </c>
      <c r="E3577" t="inlineStr">
        <is>
          <t xml:space="preserve">Episode 185: Filmmaterial Enthüllt</t>
        </is>
      </c>
      <c r="F3577">
        <v>185</v>
      </c>
      <c r="G3577" t="inlineStr">
        <is>
          <t xml:space="preserve">2:29-2:32</t>
        </is>
      </c>
      <c r="H3577" t="inlineStr">
        <is>
          <t xml:space="preserve">Resolved</t>
        </is>
      </c>
      <c r="I3577" t="inlineStr">
        <is>
          <t xml:space="preserve">Remarks: [Script Error]
Line from script:
"â€žNein, nichts Wichtiges.â€œ"
Note (if required): Dialogue / continuity issue. The previous context establishes that something did happen, so â€œNeinâ€_x009d_ is incorrect. Suggested: â€œJa, aber es war nichts Wichtiges.â€_x009d_</t>
        </is>
      </c>
      <c r="J3577" t="inlineStr">
        <is>
          <t xml:space="preserve">VOA</t>
        </is>
      </c>
      <c r="K3577" t="inlineStr">
        <is>
          <t xml:space="preserve">Script Error</t>
        </is>
      </c>
      <c r="L3577" t="inlineStr">
        <is>
          <t xml:space="preserve">Script error</t>
        </is>
      </c>
      <c r="M3577" t="str">
        <f>IFERROR(IF(VLOOKUP(L3577,'Quantification'!$A:$B,2,FALSE)&amp;""="","Unclassified",VLOOKUP(L3577,'Quantification'!$A:$B,2,FALSE)),"Unclassified")</f>
        <v>Major</v>
      </c>
      <c r="N3577" t="inlineStr">
        <is>
          <t xml:space="preserve">con-khera.mirjam@pocketfm.com</t>
        </is>
      </c>
      <c r="O3577" t="inlineStr">
        <is>
          <t xml:space="preserve">Issues found in raw</t>
        </is>
      </c>
      <c r="P3577" t="str">
        <f>IF(OR(O3577="Issues found in master",O3577="Final master"),"Master",IF(OR(O3577="Ready for Master",O3577="Issues found in raw",O3577="Raw under QC",O3577="Issues resolved in raw"),"Raw","-"))</f>
        <v>Raw</v>
      </c>
      <c r="Q3577" s="13">
        <v>46261.15486111111</v>
      </c>
      <c r="R3577" t="inlineStr">
        <is>
          <t xml:space="preserve">2026-08 (Aug)</t>
        </is>
      </c>
      <c r="S3577">
        <f>IF(M3577="Not an error",0,IF(COUNTIFS($A$2:$A3577,$A3577,$D$2:$D3577,$D3577,$M$2:$M3577,"&lt;&gt;Not an error")=1,1,0))</f>
        <v>1</v>
      </c>
      <c r="T3577">
        <f>IF(M3577&lt;&gt;"Major",0,IF(COUNTIFS($A$2:$A3577,$A3577,$D$2:$D3577,$D3577,$M$2:$M3577,"Major")=1,1,0))</f>
        <v>1</v>
      </c>
      <c r="U3577">
        <f>IF(M3577&lt;&gt;"Minor",0,IF(COUNTIFS($A$2:$A3577,$A3577,$D$2:$D3577,$D3577,$M$2:$M3577,"Minor")=1,1,0))</f>
        <v>0</v>
      </c>
    </row>
    <row r="3578">
      <c r="A3578" t="inlineStr">
        <is>
          <t xml:space="preserve">9a175f97e92a638a5697307799ea3b8b8f419aac</t>
        </is>
      </c>
      <c r="B3578" t="inlineStr">
        <is>
          <t xml:space="preserve">The Miracle Heiress</t>
        </is>
      </c>
      <c r="C3578" t="inlineStr">
        <is>
          <t xml:space="preserve">Die Wundererbin</t>
        </is>
      </c>
      <c r="D3578" t="inlineStr">
        <is>
          <t xml:space="preserve">e9c14e5b755b0f85e47f27eadfd32047164b214f</t>
        </is>
      </c>
      <c r="E3578" t="inlineStr">
        <is>
          <t xml:space="preserve">Episode 186: Natalies Neuer Freund</t>
        </is>
      </c>
      <c r="F3578">
        <v>186</v>
      </c>
      <c r="G3578" t="inlineStr">
        <is>
          <t xml:space="preserve">00:00-0:14</t>
        </is>
      </c>
      <c r="H3578" t="inlineStr">
        <is>
          <t xml:space="preserve">Resolved</t>
        </is>
      </c>
      <c r="I3578" t="inlineStr">
        <is>
          <t xml:space="preserve">Remarks: [Script Error]
Line from script:
"Lola hatte versucht, Aurohra eine Falle zu stellen, um sie daran zu hindern, das echte Videomaterial zu finden. Aber Aurohra durchschaute den Trick sofort und stellte die gelöschten Dateien auf ihrem Laptop mühelos wieder her."
Note (if required): Redundant recap. This summarizes events already established in the previous episode and can be removed before continuing with the current scene.</t>
        </is>
      </c>
      <c r="J3578" t="inlineStr">
        <is>
          <t xml:space="preserve">VOA</t>
        </is>
      </c>
      <c r="K3578" t="inlineStr">
        <is>
          <t xml:space="preserve">Script Error</t>
        </is>
      </c>
      <c r="L3578" t="inlineStr">
        <is>
          <t xml:space="preserve">Script error</t>
        </is>
      </c>
      <c r="M3578" t="str">
        <f>IFERROR(IF(VLOOKUP(L3578,'Quantification'!$A:$B,2,FALSE)&amp;""="","Unclassified",VLOOKUP(L3578,'Quantification'!$A:$B,2,FALSE)),"Unclassified")</f>
        <v>Major</v>
      </c>
      <c r="N3578" t="inlineStr">
        <is>
          <t xml:space="preserve">con-khera.mirjam@pocketfm.com</t>
        </is>
      </c>
      <c r="O3578" t="inlineStr">
        <is>
          <t xml:space="preserve">Issues found in raw</t>
        </is>
      </c>
      <c r="P3578" t="str">
        <f>IF(OR(O3578="Issues found in master",O3578="Final master"),"Master",IF(OR(O3578="Ready for Master",O3578="Issues found in raw",O3578="Raw under QC",O3578="Issues resolved in raw"),"Raw","-"))</f>
        <v>Raw</v>
      </c>
      <c r="Q3578" s="13">
        <v>46261.15486111111</v>
      </c>
      <c r="R3578" t="inlineStr">
        <is>
          <t xml:space="preserve">2026-08 (Aug)</t>
        </is>
      </c>
      <c r="S3578">
        <f>IF(M3578="Not an error",0,IF(COUNTIFS($A$2:$A3578,$A3578,$D$2:$D3578,$D3578,$M$2:$M3578,"&lt;&gt;Not an error")=1,1,0))</f>
        <v>1</v>
      </c>
      <c r="T3578">
        <f>IF(M3578&lt;&gt;"Major",0,IF(COUNTIFS($A$2:$A3578,$A3578,$D$2:$D3578,$D3578,$M$2:$M3578,"Major")=1,1,0))</f>
        <v>1</v>
      </c>
      <c r="U3578">
        <f>IF(M3578&lt;&gt;"Minor",0,IF(COUNTIFS($A$2:$A3578,$A3578,$D$2:$D3578,$D3578,$M$2:$M3578,"Minor")=1,1,0))</f>
        <v>0</v>
      </c>
    </row>
    <row r="3579">
      <c r="A3579" t="inlineStr">
        <is>
          <t xml:space="preserve">9a175f97e92a638a5697307799ea3b8b8f419aac</t>
        </is>
      </c>
      <c r="B3579" t="inlineStr">
        <is>
          <t xml:space="preserve">The Miracle Heiress</t>
        </is>
      </c>
      <c r="C3579" t="inlineStr">
        <is>
          <t xml:space="preserve">Die Wundererbin</t>
        </is>
      </c>
      <c r="D3579" t="inlineStr">
        <is>
          <t xml:space="preserve">e9c14e5b755b0f85e47f27eadfd32047164b214f</t>
        </is>
      </c>
      <c r="E3579" t="inlineStr">
        <is>
          <t xml:space="preserve">Episode 186: Natalies Neuer Freund</t>
        </is>
      </c>
      <c r="F3579">
        <v>186</v>
      </c>
      <c r="G3579" t="inlineStr">
        <is>
          <t xml:space="preserve">1:20-1:25</t>
        </is>
      </c>
      <c r="H3579" t="inlineStr">
        <is>
          <t xml:space="preserve">Resolved</t>
        </is>
      </c>
      <c r="I3579" t="inlineStr">
        <is>
          <t xml:space="preserve">Remarks: [Script Error]
Line from script:
"Eine der Zofen wies sie darauf hin, dass ihre Uniform nun schmutzig und Ã¶lgetrÃ¤nkt war."
Note (if required): Wording issue. â€œZofeâ€_x009d_ sounds archaic and does not fit the modern setting. Suggested: â€œEine der HausmÃ¤dchen wies sie darauf hin, dass ihre Uniform nun schmutzig und Ã¶lgetrÃ¤nkt war.â€_x009d_</t>
        </is>
      </c>
      <c r="J3579" t="inlineStr">
        <is>
          <t xml:space="preserve">VOA</t>
        </is>
      </c>
      <c r="K3579" t="inlineStr">
        <is>
          <t xml:space="preserve">Script Error</t>
        </is>
      </c>
      <c r="L3579" t="inlineStr">
        <is>
          <t xml:space="preserve">Script error</t>
        </is>
      </c>
      <c r="M3579" t="str">
        <f>IFERROR(IF(VLOOKUP(L3579,'Quantification'!$A:$B,2,FALSE)&amp;""="","Unclassified",VLOOKUP(L3579,'Quantification'!$A:$B,2,FALSE)),"Unclassified")</f>
        <v>Major</v>
      </c>
      <c r="N3579" t="inlineStr">
        <is>
          <t xml:space="preserve">con-khera.mirjam@pocketfm.com</t>
        </is>
      </c>
      <c r="O3579" t="inlineStr">
        <is>
          <t xml:space="preserve">Issues found in raw</t>
        </is>
      </c>
      <c r="P3579" t="str">
        <f>IF(OR(O3579="Issues found in master",O3579="Final master"),"Master",IF(OR(O3579="Ready for Master",O3579="Issues found in raw",O3579="Raw under QC",O3579="Issues resolved in raw"),"Raw","-"))</f>
        <v>Raw</v>
      </c>
      <c r="Q3579" s="13">
        <v>46261.15486111111</v>
      </c>
      <c r="R3579" t="inlineStr">
        <is>
          <t xml:space="preserve">2026-08 (Aug)</t>
        </is>
      </c>
      <c r="S3579">
        <f>IF(M3579="Not an error",0,IF(COUNTIFS($A$2:$A3579,$A3579,$D$2:$D3579,$D3579,$M$2:$M3579,"&lt;&gt;Not an error")=1,1,0))</f>
        <v>0</v>
      </c>
      <c r="T3579">
        <f>IF(M3579&lt;&gt;"Major",0,IF(COUNTIFS($A$2:$A3579,$A3579,$D$2:$D3579,$D3579,$M$2:$M3579,"Major")=1,1,0))</f>
        <v>0</v>
      </c>
      <c r="U3579">
        <f>IF(M3579&lt;&gt;"Minor",0,IF(COUNTIFS($A$2:$A3579,$A3579,$D$2:$D3579,$D3579,$M$2:$M3579,"Minor")=1,1,0))</f>
        <v>0</v>
      </c>
    </row>
    <row r="3580">
      <c r="A3580" t="inlineStr">
        <is>
          <t xml:space="preserve">9a175f97e92a638a5697307799ea3b8b8f419aac</t>
        </is>
      </c>
      <c r="B3580" t="inlineStr">
        <is>
          <t xml:space="preserve">The Miracle Heiress</t>
        </is>
      </c>
      <c r="C3580" t="inlineStr">
        <is>
          <t xml:space="preserve">Die Wundererbin</t>
        </is>
      </c>
      <c r="D3580" t="inlineStr">
        <is>
          <t xml:space="preserve">b6ecb46429bcb890e65b59093bb739d7218df212</t>
        </is>
      </c>
      <c r="E3580" t="inlineStr">
        <is>
          <t xml:space="preserve">Episode 187: Geständnis Und Täuschung</t>
        </is>
      </c>
      <c r="F3580">
        <v>187</v>
      </c>
      <c r="G3580" t="inlineStr">
        <is>
          <t xml:space="preserve">7:47-7:55</t>
        </is>
      </c>
      <c r="H3580" t="inlineStr">
        <is>
          <t xml:space="preserve">Resolved</t>
        </is>
      </c>
      <c r="I3580" t="inlineStr">
        <is>
          <t xml:space="preserve">Remarks: [Script Error]
Line from script:
"Wer ist dieser Maverick? Ist er wirklich Nadjas Freund oder ist das nur ein weiterer ihrer Tricks?"
Note (if required): Weak / redundant cliffhanger. These rhetorical questions feel generic and do not add meaningful tension or new information. They can be removed for a stronger ending.</t>
        </is>
      </c>
      <c r="J3580" t="inlineStr">
        <is>
          <t xml:space="preserve">VOA</t>
        </is>
      </c>
      <c r="K3580" t="inlineStr">
        <is>
          <t xml:space="preserve">Script Error</t>
        </is>
      </c>
      <c r="L3580" t="inlineStr">
        <is>
          <t xml:space="preserve">Script error</t>
        </is>
      </c>
      <c r="M3580" t="str">
        <f>IFERROR(IF(VLOOKUP(L3580,'Quantification'!$A:$B,2,FALSE)&amp;""="","Unclassified",VLOOKUP(L3580,'Quantification'!$A:$B,2,FALSE)),"Unclassified")</f>
        <v>Major</v>
      </c>
      <c r="N3580" t="inlineStr">
        <is>
          <t xml:space="preserve">con-khera.mirjam@pocketfm.com</t>
        </is>
      </c>
      <c r="O3580" t="inlineStr">
        <is>
          <t xml:space="preserve">Issues found in raw</t>
        </is>
      </c>
      <c r="P3580" t="str">
        <f>IF(OR(O3580="Issues found in master",O3580="Final master"),"Master",IF(OR(O3580="Ready for Master",O3580="Issues found in raw",O3580="Raw under QC",O3580="Issues resolved in raw"),"Raw","-"))</f>
        <v>Raw</v>
      </c>
      <c r="Q3580" s="13">
        <v>46261.15486111111</v>
      </c>
      <c r="R3580" t="inlineStr">
        <is>
          <t xml:space="preserve">2026-08 (Aug)</t>
        </is>
      </c>
      <c r="S3580">
        <f>IF(M3580="Not an error",0,IF(COUNTIFS($A$2:$A3580,$A3580,$D$2:$D3580,$D3580,$M$2:$M3580,"&lt;&gt;Not an error")=1,1,0))</f>
        <v>1</v>
      </c>
      <c r="T3580">
        <f>IF(M3580&lt;&gt;"Major",0,IF(COUNTIFS($A$2:$A3580,$A3580,$D$2:$D3580,$D3580,$M$2:$M3580,"Major")=1,1,0))</f>
        <v>1</v>
      </c>
      <c r="U3580">
        <f>IF(M3580&lt;&gt;"Minor",0,IF(COUNTIFS($A$2:$A3580,$A3580,$D$2:$D3580,$D3580,$M$2:$M3580,"Minor")=1,1,0))</f>
        <v>0</v>
      </c>
    </row>
    <row r="3581">
      <c r="A3581" t="inlineStr">
        <is>
          <t xml:space="preserve">9a175f97e92a638a5697307799ea3b8b8f419aac</t>
        </is>
      </c>
      <c r="B3581" t="inlineStr">
        <is>
          <t xml:space="preserve">The Miracle Heiress</t>
        </is>
      </c>
      <c r="C3581" t="inlineStr">
        <is>
          <t xml:space="preserve">Die Wundererbin</t>
        </is>
      </c>
      <c r="D3581" t="inlineStr">
        <is>
          <t xml:space="preserve">87a378ed4481bd8fa61d77f1bd0ba1888faabf63</t>
        </is>
      </c>
      <c r="E3581" t="inlineStr">
        <is>
          <t xml:space="preserve">Episode 188: Das Freund-Freundin-Spiel</t>
        </is>
      </c>
      <c r="F3581">
        <v>188</v>
      </c>
      <c r="G3581" t="inlineStr">
        <is>
          <t xml:space="preserve">0:00-0:09</t>
        </is>
      </c>
      <c r="H3581" t="inlineStr">
        <is>
          <t xml:space="preserve">Resolved</t>
        </is>
      </c>
      <c r="I3581" t="inlineStr">
        <is>
          <t xml:space="preserve">Remarks: [Script Error]
Line from script:
"Als Lolas Lügen aufflogen, sprang Melissa für Nadja ein, um die Wogen zu glätten, und erfand kurzerhand die Geschichte, sie habe einen Freund."
Note (if required): Redundant recap. This summarizes events already established in the previous episode and can be removed before continuing with the current scene.</t>
        </is>
      </c>
      <c r="J3581" t="inlineStr">
        <is>
          <t xml:space="preserve">VOA</t>
        </is>
      </c>
      <c r="K3581" t="inlineStr">
        <is>
          <t xml:space="preserve">Script Error</t>
        </is>
      </c>
      <c r="L3581" t="inlineStr">
        <is>
          <t xml:space="preserve">Script error</t>
        </is>
      </c>
      <c r="M3581" t="str">
        <f>IFERROR(IF(VLOOKUP(L3581,'Quantification'!$A:$B,2,FALSE)&amp;""="","Unclassified",VLOOKUP(L3581,'Quantification'!$A:$B,2,FALSE)),"Unclassified")</f>
        <v>Major</v>
      </c>
      <c r="N3581" t="inlineStr">
        <is>
          <t xml:space="preserve">con-khera.mirjam@pocketfm.com</t>
        </is>
      </c>
      <c r="O3581" t="inlineStr">
        <is>
          <t xml:space="preserve">Issues found in raw</t>
        </is>
      </c>
      <c r="P3581" t="str">
        <f>IF(OR(O3581="Issues found in master",O3581="Final master"),"Master",IF(OR(O3581="Ready for Master",O3581="Issues found in raw",O3581="Raw under QC",O3581="Issues resolved in raw"),"Raw","-"))</f>
        <v>Raw</v>
      </c>
      <c r="Q3581" s="13">
        <v>46261.15486111111</v>
      </c>
      <c r="R3581" t="inlineStr">
        <is>
          <t xml:space="preserve">2026-08 (Aug)</t>
        </is>
      </c>
      <c r="S3581">
        <f>IF(M3581="Not an error",0,IF(COUNTIFS($A$2:$A3581,$A3581,$D$2:$D3581,$D3581,$M$2:$M3581,"&lt;&gt;Not an error")=1,1,0))</f>
        <v>1</v>
      </c>
      <c r="T3581">
        <f>IF(M3581&lt;&gt;"Major",0,IF(COUNTIFS($A$2:$A3581,$A3581,$D$2:$D3581,$D3581,$M$2:$M3581,"Major")=1,1,0))</f>
        <v>1</v>
      </c>
      <c r="U3581">
        <f>IF(M3581&lt;&gt;"Minor",0,IF(COUNTIFS($A$2:$A3581,$A3581,$D$2:$D3581,$D3581,$M$2:$M3581,"Minor")=1,1,0))</f>
        <v>0</v>
      </c>
    </row>
    <row r="3582">
      <c r="A3582" t="inlineStr">
        <is>
          <t xml:space="preserve">9a175f97e92a638a5697307799ea3b8b8f419aac</t>
        </is>
      </c>
      <c r="B3582" t="inlineStr">
        <is>
          <t xml:space="preserve">The Miracle Heiress</t>
        </is>
      </c>
      <c r="C3582" t="inlineStr">
        <is>
          <t xml:space="preserve">Die Wundererbin</t>
        </is>
      </c>
      <c r="D3582" t="inlineStr">
        <is>
          <t xml:space="preserve">facaa6961612988ee0be36daeb4d724882b69109</t>
        </is>
      </c>
      <c r="E3582" t="inlineStr">
        <is>
          <t xml:space="preserve">Episode 190: Aurora Bedrohte Natalie</t>
        </is>
      </c>
      <c r="F3582">
        <v>190</v>
      </c>
      <c r="G3582" t="inlineStr">
        <is>
          <t xml:space="preserve">0:00-0:13</t>
        </is>
      </c>
      <c r="H3582" t="inlineStr">
        <is>
          <t xml:space="preserve">Resolved</t>
        </is>
      </c>
      <c r="I3582" t="inlineStr">
        <is>
          <t xml:space="preserve">Remarks: [Script Error]
Line from script:
"Nachdem Melissa eine Geschichte Ã¼ber einen falschen Freund erfunden hatte, um Nadja aus der Patsche zu helfen, war es Zeit fÃ¼r das Abendessen. Sie und Renee gingen nach oben, um Aurohra und Nadja zu holen."
Note (if required): Redundant recap. The first sentence repeats events already established in the previous episode and can be removed. Suggested: â€œAls es Zeit fÃ¼r das Abendessen war, gingen Melissa und Renee nach oben, um Aurohra und Nadja zu holen.â€_x009d_</t>
        </is>
      </c>
      <c r="J3582" t="inlineStr">
        <is>
          <t xml:space="preserve">VOA</t>
        </is>
      </c>
      <c r="K3582" t="inlineStr">
        <is>
          <t xml:space="preserve">Script Error</t>
        </is>
      </c>
      <c r="L3582" t="inlineStr">
        <is>
          <t xml:space="preserve">Script error</t>
        </is>
      </c>
      <c r="M3582" t="str">
        <f>IFERROR(IF(VLOOKUP(L3582,'Quantification'!$A:$B,2,FALSE)&amp;""="","Unclassified",VLOOKUP(L3582,'Quantification'!$A:$B,2,FALSE)),"Unclassified")</f>
        <v>Major</v>
      </c>
      <c r="N3582" t="inlineStr">
        <is>
          <t xml:space="preserve">con-khera.mirjam@pocketfm.com</t>
        </is>
      </c>
      <c r="O3582" t="inlineStr">
        <is>
          <t xml:space="preserve">Issues found in raw</t>
        </is>
      </c>
      <c r="P3582" t="str">
        <f>IF(OR(O3582="Issues found in master",O3582="Final master"),"Master",IF(OR(O3582="Ready for Master",O3582="Issues found in raw",O3582="Raw under QC",O3582="Issues resolved in raw"),"Raw","-"))</f>
        <v>Raw</v>
      </c>
      <c r="Q3582" s="13">
        <v>46261.15486111111</v>
      </c>
      <c r="R3582" t="inlineStr">
        <is>
          <t xml:space="preserve">2026-08 (Aug)</t>
        </is>
      </c>
      <c r="S3582">
        <f>IF(M3582="Not an error",0,IF(COUNTIFS($A$2:$A3582,$A3582,$D$2:$D3582,$D3582,$M$2:$M3582,"&lt;&gt;Not an error")=1,1,0))</f>
        <v>1</v>
      </c>
      <c r="T3582">
        <f>IF(M3582&lt;&gt;"Major",0,IF(COUNTIFS($A$2:$A3582,$A3582,$D$2:$D3582,$D3582,$M$2:$M3582,"Major")=1,1,0))</f>
        <v>1</v>
      </c>
      <c r="U3582">
        <f>IF(M3582&lt;&gt;"Minor",0,IF(COUNTIFS($A$2:$A3582,$A3582,$D$2:$D3582,$D3582,$M$2:$M3582,"Minor")=1,1,0))</f>
        <v>0</v>
      </c>
    </row>
    <row r="3583">
      <c r="A3583" t="inlineStr">
        <is>
          <t xml:space="preserve">9a175f97e92a638a5697307799ea3b8b8f419aac</t>
        </is>
      </c>
      <c r="B3583" t="inlineStr">
        <is>
          <t xml:space="preserve">The Miracle Heiress</t>
        </is>
      </c>
      <c r="C3583" t="inlineStr">
        <is>
          <t xml:space="preserve">Die Wundererbin</t>
        </is>
      </c>
      <c r="D3583" t="inlineStr">
        <is>
          <t xml:space="preserve">facaa6961612988ee0be36daeb4d724882b69109</t>
        </is>
      </c>
      <c r="E3583" t="inlineStr">
        <is>
          <t xml:space="preserve">Episode 190: Aurora Bedrohte Natalie</t>
        </is>
      </c>
      <c r="F3583">
        <v>190</v>
      </c>
      <c r="G3583" t="inlineStr">
        <is>
          <t xml:space="preserve">4:13-4:21</t>
        </is>
      </c>
      <c r="H3583" t="inlineStr">
        <is>
          <t xml:space="preserve">Resolved</t>
        </is>
      </c>
      <c r="I3583" t="inlineStr">
        <is>
          <t xml:space="preserve">Remarks: [Script Error]
Line from script:
"Wenn dieses Material zur Polizei gelangt, droht dir eine Anklage wegen BelÃ¤stigung. Das sind mindestens drei Jahre GefÃ¤ngnis."
Note (if required): Legal / logic issue. â€œAt least three years in prisonâ€_x009d_ is an overly specific and severe consequence for a broadly described harassment charge, especially without further legal context. Suggested: â€œWenn dieses Material zur Polizei gelangt, kÃ¶nnte dir eine Anzeige wegen BelÃ¤stigung drohen. Das kann ernsthafte rechtliche Konsequenzen haben.â€_x009d_</t>
        </is>
      </c>
      <c r="J3583" t="inlineStr">
        <is>
          <t xml:space="preserve">VOA</t>
        </is>
      </c>
      <c r="K3583" t="inlineStr">
        <is>
          <t xml:space="preserve">Script Error</t>
        </is>
      </c>
      <c r="L3583" t="inlineStr">
        <is>
          <t xml:space="preserve">Script error</t>
        </is>
      </c>
      <c r="M3583" t="str">
        <f>IFERROR(IF(VLOOKUP(L3583,'Quantification'!$A:$B,2,FALSE)&amp;""="","Unclassified",VLOOKUP(L3583,'Quantification'!$A:$B,2,FALSE)),"Unclassified")</f>
        <v>Major</v>
      </c>
      <c r="N3583" t="inlineStr">
        <is>
          <t xml:space="preserve">con-khera.mirjam@pocketfm.com</t>
        </is>
      </c>
      <c r="O3583" t="inlineStr">
        <is>
          <t xml:space="preserve">Issues found in raw</t>
        </is>
      </c>
      <c r="P3583" t="str">
        <f>IF(OR(O3583="Issues found in master",O3583="Final master"),"Master",IF(OR(O3583="Ready for Master",O3583="Issues found in raw",O3583="Raw under QC",O3583="Issues resolved in raw"),"Raw","-"))</f>
        <v>Raw</v>
      </c>
      <c r="Q3583" s="13">
        <v>46261.15486111111</v>
      </c>
      <c r="R3583" t="inlineStr">
        <is>
          <t xml:space="preserve">2026-08 (Aug)</t>
        </is>
      </c>
      <c r="S3583">
        <f>IF(M3583="Not an error",0,IF(COUNTIFS($A$2:$A3583,$A3583,$D$2:$D3583,$D3583,$M$2:$M3583,"&lt;&gt;Not an error")=1,1,0))</f>
        <v>0</v>
      </c>
      <c r="T3583">
        <f>IF(M3583&lt;&gt;"Major",0,IF(COUNTIFS($A$2:$A3583,$A3583,$D$2:$D3583,$D3583,$M$2:$M3583,"Major")=1,1,0))</f>
        <v>0</v>
      </c>
      <c r="U3583">
        <f>IF(M3583&lt;&gt;"Minor",0,IF(COUNTIFS($A$2:$A3583,$A3583,$D$2:$D3583,$D3583,$M$2:$M3583,"Minor")=1,1,0))</f>
        <v>0</v>
      </c>
    </row>
    <row r="3584">
      <c r="A3584" t="inlineStr">
        <is>
          <t xml:space="preserve">9a175f97e92a638a5697307799ea3b8b8f419aac</t>
        </is>
      </c>
      <c r="B3584" t="inlineStr">
        <is>
          <t xml:space="preserve">The Miracle Heiress</t>
        </is>
      </c>
      <c r="C3584" t="inlineStr">
        <is>
          <t xml:space="preserve">Die Wundererbin</t>
        </is>
      </c>
      <c r="D3584" t="inlineStr">
        <is>
          <t xml:space="preserve">adb55a2cca4d8340a80ed8f7983c2c3bd56e23a1</t>
        </is>
      </c>
      <c r="E3584" t="inlineStr">
        <is>
          <t xml:space="preserve">Episode 191: Zustand Von Auroras Großeltern</t>
        </is>
      </c>
      <c r="F3584">
        <v>191</v>
      </c>
      <c r="G3584" t="inlineStr">
        <is>
          <t xml:space="preserve">4:05-4:11</t>
        </is>
      </c>
      <c r="H3584" t="inlineStr">
        <is>
          <t xml:space="preserve">Resolved</t>
        </is>
      </c>
      <c r="I3584" t="inlineStr">
        <is>
          <t xml:space="preserve">Remarks: [Script Error]
Line from script:
"Der Zustand deines Opas ist noch ernster, da er sich bei dem Versuch, sie zu retten, verletzt hat."
Note (if required): Logic / wording issue. The fact that he was injured while trying to save her does not explain why his condition is more serious. Suggested: â€œAuch dein Opa wurde schwer verletzt, als er versucht hat, sie zu retten.â€_x009d_</t>
        </is>
      </c>
      <c r="J3584" t="inlineStr">
        <is>
          <t xml:space="preserve">VOA</t>
        </is>
      </c>
      <c r="K3584" t="inlineStr">
        <is>
          <t xml:space="preserve">Script Error</t>
        </is>
      </c>
      <c r="L3584" t="inlineStr">
        <is>
          <t xml:space="preserve">Script error</t>
        </is>
      </c>
      <c r="M3584" t="str">
        <f>IFERROR(IF(VLOOKUP(L3584,'Quantification'!$A:$B,2,FALSE)&amp;""="","Unclassified",VLOOKUP(L3584,'Quantification'!$A:$B,2,FALSE)),"Unclassified")</f>
        <v>Major</v>
      </c>
      <c r="N3584" t="inlineStr">
        <is>
          <t xml:space="preserve">con-khera.mirjam@pocketfm.com</t>
        </is>
      </c>
      <c r="O3584" t="inlineStr">
        <is>
          <t xml:space="preserve">Issues found in raw</t>
        </is>
      </c>
      <c r="P3584" t="str">
        <f>IF(OR(O3584="Issues found in master",O3584="Final master"),"Master",IF(OR(O3584="Ready for Master",O3584="Issues found in raw",O3584="Raw under QC",O3584="Issues resolved in raw"),"Raw","-"))</f>
        <v>Raw</v>
      </c>
      <c r="Q3584" s="13">
        <v>46261.15486111111</v>
      </c>
      <c r="R3584" t="inlineStr">
        <is>
          <t xml:space="preserve">2026-08 (Aug)</t>
        </is>
      </c>
      <c r="S3584">
        <f>IF(M3584="Not an error",0,IF(COUNTIFS($A$2:$A3584,$A3584,$D$2:$D3584,$D3584,$M$2:$M3584,"&lt;&gt;Not an error")=1,1,0))</f>
        <v>1</v>
      </c>
      <c r="T3584">
        <f>IF(M3584&lt;&gt;"Major",0,IF(COUNTIFS($A$2:$A3584,$A3584,$D$2:$D3584,$D3584,$M$2:$M3584,"Major")=1,1,0))</f>
        <v>1</v>
      </c>
      <c r="U3584">
        <f>IF(M3584&lt;&gt;"Minor",0,IF(COUNTIFS($A$2:$A3584,$A3584,$D$2:$D3584,$D3584,$M$2:$M3584,"Minor")=1,1,0))</f>
        <v>0</v>
      </c>
    </row>
    <row r="3585">
      <c r="A3585" t="inlineStr">
        <is>
          <t xml:space="preserve">9a175f97e92a638a5697307799ea3b8b8f419aac</t>
        </is>
      </c>
      <c r="B3585" t="inlineStr">
        <is>
          <t xml:space="preserve">The Miracle Heiress</t>
        </is>
      </c>
      <c r="C3585" t="inlineStr">
        <is>
          <t xml:space="preserve">Die Wundererbin</t>
        </is>
      </c>
      <c r="D3585" t="inlineStr">
        <is>
          <t xml:space="preserve">adb55a2cca4d8340a80ed8f7983c2c3bd56e23a1</t>
        </is>
      </c>
      <c r="E3585" t="inlineStr">
        <is>
          <t xml:space="preserve">Episode 191: Zustand Von Auroras Großeltern</t>
        </is>
      </c>
      <c r="F3585">
        <v>191</v>
      </c>
      <c r="G3585" t="inlineStr">
        <is>
          <t xml:space="preserve">5:35-5:39</t>
        </is>
      </c>
      <c r="H3585" t="inlineStr">
        <is>
          <t xml:space="preserve">Resolved</t>
        </is>
      </c>
      <c r="I3585" t="inlineStr">
        <is>
          <t xml:space="preserve">Remarks: [Script Error]
Line from script:
"â€žWie geht es Mamas Eltern?â€œ, fragte Harrison."
Note (if required): Wording / character voice issue. Harrison is referring to his own grandparents, so â€œMamas Elternâ€_x009d_ sounds unnecessarily distant. Suggested: â€œWie geht es Oma und Opa?â€_x009d_</t>
        </is>
      </c>
      <c r="J3585" t="inlineStr">
        <is>
          <t xml:space="preserve">VOA</t>
        </is>
      </c>
      <c r="K3585" t="inlineStr">
        <is>
          <t xml:space="preserve">Script Error</t>
        </is>
      </c>
      <c r="L3585" t="inlineStr">
        <is>
          <t xml:space="preserve">Script error</t>
        </is>
      </c>
      <c r="M3585" t="str">
        <f>IFERROR(IF(VLOOKUP(L3585,'Quantification'!$A:$B,2,FALSE)&amp;""="","Unclassified",VLOOKUP(L3585,'Quantification'!$A:$B,2,FALSE)),"Unclassified")</f>
        <v>Major</v>
      </c>
      <c r="N3585" t="inlineStr">
        <is>
          <t xml:space="preserve">con-khera.mirjam@pocketfm.com</t>
        </is>
      </c>
      <c r="O3585" t="inlineStr">
        <is>
          <t xml:space="preserve">Issues found in raw</t>
        </is>
      </c>
      <c r="P3585" t="str">
        <f>IF(OR(O3585="Issues found in master",O3585="Final master"),"Master",IF(OR(O3585="Ready for Master",O3585="Issues found in raw",O3585="Raw under QC",O3585="Issues resolved in raw"),"Raw","-"))</f>
        <v>Raw</v>
      </c>
      <c r="Q3585" s="13">
        <v>46261.15486111111</v>
      </c>
      <c r="R3585" t="inlineStr">
        <is>
          <t xml:space="preserve">2026-08 (Aug)</t>
        </is>
      </c>
      <c r="S3585">
        <f>IF(M3585="Not an error",0,IF(COUNTIFS($A$2:$A3585,$A3585,$D$2:$D3585,$D3585,$M$2:$M3585,"&lt;&gt;Not an error")=1,1,0))</f>
        <v>0</v>
      </c>
      <c r="T3585">
        <f>IF(M3585&lt;&gt;"Major",0,IF(COUNTIFS($A$2:$A3585,$A3585,$D$2:$D3585,$D3585,$M$2:$M3585,"Major")=1,1,0))</f>
        <v>0</v>
      </c>
      <c r="U3585">
        <f>IF(M3585&lt;&gt;"Minor",0,IF(COUNTIFS($A$2:$A3585,$A3585,$D$2:$D3585,$D3585,$M$2:$M3585,"Minor")=1,1,0))</f>
        <v>0</v>
      </c>
    </row>
    <row r="3586">
      <c r="A3586" t="inlineStr">
        <is>
          <t xml:space="preserve">9a175f97e92a638a5697307799ea3b8b8f419aac</t>
        </is>
      </c>
      <c r="B3586" t="inlineStr">
        <is>
          <t xml:space="preserve">The Miracle Heiress</t>
        </is>
      </c>
      <c r="C3586" t="inlineStr">
        <is>
          <t xml:space="preserve">Die Wundererbin</t>
        </is>
      </c>
      <c r="D3586" t="inlineStr">
        <is>
          <t xml:space="preserve">adb55a2cca4d8340a80ed8f7983c2c3bd56e23a1</t>
        </is>
      </c>
      <c r="E3586" t="inlineStr">
        <is>
          <t xml:space="preserve">Episode 191: Zustand Von Auroras Großeltern</t>
        </is>
      </c>
      <c r="F3586">
        <v>191</v>
      </c>
      <c r="G3586" t="inlineStr">
        <is>
          <t xml:space="preserve">5:43-5:50</t>
        </is>
      </c>
      <c r="H3586" t="inlineStr">
        <is>
          <t xml:space="preserve">Resolved</t>
        </is>
      </c>
      <c r="I3586" t="inlineStr">
        <is>
          <t xml:space="preserve">Remarks: [Script Error]
Line from script:
"Harrison wurde von einer Welle der Traurigkeit erfasst, weil es auch seinen GroÃŸeltern mÃ¼tterlicherseits nicht gut ging."
Note (if required): Wording / character voice issue. â€œSeinen GroÃŸeltern mÃ¼tterlicherseitsâ€_x009d_ sounds overly formal and detached for Harrisonâ€™s emotional perspective on his own grandparents. Suggested: â€œHarrison wurde von einer Welle der Traurigkeit erfasst. Auch seiner Oma und seinem Opa ging es schlecht.â€_x009d_</t>
        </is>
      </c>
      <c r="J3586" t="inlineStr">
        <is>
          <t xml:space="preserve">VOA</t>
        </is>
      </c>
      <c r="K3586" t="inlineStr">
        <is>
          <t xml:space="preserve">Script Error</t>
        </is>
      </c>
      <c r="L3586" t="inlineStr">
        <is>
          <t xml:space="preserve">Script error</t>
        </is>
      </c>
      <c r="M3586" t="str">
        <f>IFERROR(IF(VLOOKUP(L3586,'Quantification'!$A:$B,2,FALSE)&amp;""="","Unclassified",VLOOKUP(L3586,'Quantification'!$A:$B,2,FALSE)),"Unclassified")</f>
        <v>Major</v>
      </c>
      <c r="N3586" t="inlineStr">
        <is>
          <t xml:space="preserve">con-khera.mirjam@pocketfm.com</t>
        </is>
      </c>
      <c r="O3586" t="inlineStr">
        <is>
          <t xml:space="preserve">Issues found in raw</t>
        </is>
      </c>
      <c r="P3586" t="str">
        <f>IF(OR(O3586="Issues found in master",O3586="Final master"),"Master",IF(OR(O3586="Ready for Master",O3586="Issues found in raw",O3586="Raw under QC",O3586="Issues resolved in raw"),"Raw","-"))</f>
        <v>Raw</v>
      </c>
      <c r="Q3586" s="13">
        <v>46261.15486111111</v>
      </c>
      <c r="R3586" t="inlineStr">
        <is>
          <t xml:space="preserve">2026-08 (Aug)</t>
        </is>
      </c>
      <c r="S3586">
        <f>IF(M3586="Not an error",0,IF(COUNTIFS($A$2:$A3586,$A3586,$D$2:$D3586,$D3586,$M$2:$M3586,"&lt;&gt;Not an error")=1,1,0))</f>
        <v>0</v>
      </c>
      <c r="T3586">
        <f>IF(M3586&lt;&gt;"Major",0,IF(COUNTIFS($A$2:$A3586,$A3586,$D$2:$D3586,$D3586,$M$2:$M3586,"Major")=1,1,0))</f>
        <v>0</v>
      </c>
      <c r="U3586">
        <f>IF(M3586&lt;&gt;"Minor",0,IF(COUNTIFS($A$2:$A3586,$A3586,$D$2:$D3586,$D3586,$M$2:$M3586,"Minor")=1,1,0))</f>
        <v>0</v>
      </c>
    </row>
    <row r="3587">
      <c r="A3587" t="inlineStr">
        <is>
          <t xml:space="preserve">9a175f97e92a638a5697307799ea3b8b8f419aac</t>
        </is>
      </c>
      <c r="B3587" t="inlineStr">
        <is>
          <t xml:space="preserve">The Miracle Heiress</t>
        </is>
      </c>
      <c r="C3587" t="inlineStr">
        <is>
          <t xml:space="preserve">Die Wundererbin</t>
        </is>
      </c>
      <c r="D3587" t="inlineStr">
        <is>
          <t xml:space="preserve">8270483cc891914490542dae9970074ed7b401d7</t>
        </is>
      </c>
      <c r="E3587" t="inlineStr">
        <is>
          <t xml:space="preserve">Episode 193: Brudergespräch</t>
        </is>
      </c>
      <c r="F3587">
        <v>193</v>
      </c>
      <c r="G3587" t="inlineStr">
        <is>
          <t xml:space="preserve">0:13-0:21</t>
        </is>
      </c>
      <c r="H3587" t="inlineStr">
        <is>
          <t xml:space="preserve">Resolved</t>
        </is>
      </c>
      <c r="I3587" t="inlineStr">
        <is>
          <t xml:space="preserve">Remarks: [Script Error]
Line from script:
"â€žKÃ¶nnt ihr euch bitte vertragen?â€œ, fragte Aurohra und ihr Blick wanderte zwischen ihnen hin und her, bevor die WagentÃ¼r zuschlug."
Note (if required): Continuity / action issue. Damien closes the car door later in the scene, so the door cannot already slam shut here. Suggested: â€œâ€žKÃ¶nnt ihr euch bitte vertragen?â€œ, fragte Aurohra und ihr Blick wanderte zwischen ihnen hin und her.â€_x009d_</t>
        </is>
      </c>
      <c r="J3587" t="inlineStr">
        <is>
          <t xml:space="preserve">VOA</t>
        </is>
      </c>
      <c r="K3587" t="inlineStr">
        <is>
          <t xml:space="preserve">Script Error</t>
        </is>
      </c>
      <c r="L3587" t="inlineStr">
        <is>
          <t xml:space="preserve">Script error</t>
        </is>
      </c>
      <c r="M3587" t="str">
        <f>IFERROR(IF(VLOOKUP(L3587,'Quantification'!$A:$B,2,FALSE)&amp;""="","Unclassified",VLOOKUP(L3587,'Quantification'!$A:$B,2,FALSE)),"Unclassified")</f>
        <v>Major</v>
      </c>
      <c r="N3587" t="inlineStr">
        <is>
          <t xml:space="preserve">con-khera.mirjam@pocketfm.com</t>
        </is>
      </c>
      <c r="O3587" t="inlineStr">
        <is>
          <t xml:space="preserve">Issues found in raw</t>
        </is>
      </c>
      <c r="P3587" t="str">
        <f>IF(OR(O3587="Issues found in master",O3587="Final master"),"Master",IF(OR(O3587="Ready for Master",O3587="Issues found in raw",O3587="Raw under QC",O3587="Issues resolved in raw"),"Raw","-"))</f>
        <v>Raw</v>
      </c>
      <c r="Q3587" s="13">
        <v>46261.15486111111</v>
      </c>
      <c r="R3587" t="inlineStr">
        <is>
          <t xml:space="preserve">2026-08 (Aug)</t>
        </is>
      </c>
      <c r="S3587">
        <f>IF(M3587="Not an error",0,IF(COUNTIFS($A$2:$A3587,$A3587,$D$2:$D3587,$D3587,$M$2:$M3587,"&lt;&gt;Not an error")=1,1,0))</f>
        <v>1</v>
      </c>
      <c r="T3587">
        <f>IF(M3587&lt;&gt;"Major",0,IF(COUNTIFS($A$2:$A3587,$A3587,$D$2:$D3587,$D3587,$M$2:$M3587,"Major")=1,1,0))</f>
        <v>1</v>
      </c>
      <c r="U3587">
        <f>IF(M3587&lt;&gt;"Minor",0,IF(COUNTIFS($A$2:$A3587,$A3587,$D$2:$D3587,$D3587,$M$2:$M3587,"Minor")=1,1,0))</f>
        <v>0</v>
      </c>
    </row>
    <row r="3588">
      <c r="A3588" t="inlineStr">
        <is>
          <t xml:space="preserve">9a175f97e92a638a5697307799ea3b8b8f419aac</t>
        </is>
      </c>
      <c r="B3588" t="inlineStr">
        <is>
          <t xml:space="preserve">The Miracle Heiress</t>
        </is>
      </c>
      <c r="C3588" t="inlineStr">
        <is>
          <t xml:space="preserve">Die Wundererbin</t>
        </is>
      </c>
      <c r="D3588" t="inlineStr">
        <is>
          <t xml:space="preserve">8270483cc891914490542dae9970074ed7b401d7</t>
        </is>
      </c>
      <c r="E3588" t="inlineStr">
        <is>
          <t xml:space="preserve">Episode 193: Brudergespräch</t>
        </is>
      </c>
      <c r="F3588">
        <v>193</v>
      </c>
      <c r="G3588" t="inlineStr">
        <is>
          <t xml:space="preserve">0:55-1:00</t>
        </is>
      </c>
      <c r="H3588" t="inlineStr">
        <is>
          <t xml:space="preserve">Resolved</t>
        </is>
      </c>
      <c r="I3588" t="inlineStr">
        <is>
          <t xml:space="preserve">Remarks: [Script Error]
Line from script:
"â€žSeit wann seid ihr und Aurohra zusammen?â€œ, verlangte er zu wissen."
Note (if required): Address / grammar issue. He is addressing one person directly, so â€œihrâ€_x009d_ is incorrect here. Suggested: â€œSeit wann bist du mit Aurohra zusammen?â€_x009d_</t>
        </is>
      </c>
      <c r="J3588" t="inlineStr">
        <is>
          <t xml:space="preserve">VOA</t>
        </is>
      </c>
      <c r="K3588" t="inlineStr">
        <is>
          <t xml:space="preserve">Script Error</t>
        </is>
      </c>
      <c r="L3588" t="inlineStr">
        <is>
          <t xml:space="preserve">Script error</t>
        </is>
      </c>
      <c r="M3588" t="str">
        <f>IFERROR(IF(VLOOKUP(L3588,'Quantification'!$A:$B,2,FALSE)&amp;""="","Unclassified",VLOOKUP(L3588,'Quantification'!$A:$B,2,FALSE)),"Unclassified")</f>
        <v>Major</v>
      </c>
      <c r="N3588" t="inlineStr">
        <is>
          <t xml:space="preserve">con-khera.mirjam@pocketfm.com</t>
        </is>
      </c>
      <c r="O3588" t="inlineStr">
        <is>
          <t xml:space="preserve">Issues found in raw</t>
        </is>
      </c>
      <c r="P3588" t="str">
        <f>IF(OR(O3588="Issues found in master",O3588="Final master"),"Master",IF(OR(O3588="Ready for Master",O3588="Issues found in raw",O3588="Raw under QC",O3588="Issues resolved in raw"),"Raw","-"))</f>
        <v>Raw</v>
      </c>
      <c r="Q3588" s="13">
        <v>46261.15486111111</v>
      </c>
      <c r="R3588" t="inlineStr">
        <is>
          <t xml:space="preserve">2026-08 (Aug)</t>
        </is>
      </c>
      <c r="S3588">
        <f>IF(M3588="Not an error",0,IF(COUNTIFS($A$2:$A3588,$A3588,$D$2:$D3588,$D3588,$M$2:$M3588,"&lt;&gt;Not an error")=1,1,0))</f>
        <v>0</v>
      </c>
      <c r="T3588">
        <f>IF(M3588&lt;&gt;"Major",0,IF(COUNTIFS($A$2:$A3588,$A3588,$D$2:$D3588,$D3588,$M$2:$M3588,"Major")=1,1,0))</f>
        <v>0</v>
      </c>
      <c r="U3588">
        <f>IF(M3588&lt;&gt;"Minor",0,IF(COUNTIFS($A$2:$A3588,$A3588,$D$2:$D3588,$D3588,$M$2:$M3588,"Minor")=1,1,0))</f>
        <v>0</v>
      </c>
    </row>
    <row r="3589">
      <c r="A3589" t="inlineStr">
        <is>
          <t xml:space="preserve">9a175f97e92a638a5697307799ea3b8b8f419aac</t>
        </is>
      </c>
      <c r="B3589" t="inlineStr">
        <is>
          <t xml:space="preserve">The Miracle Heiress</t>
        </is>
      </c>
      <c r="C3589" t="inlineStr">
        <is>
          <t xml:space="preserve">Die Wundererbin</t>
        </is>
      </c>
      <c r="D3589" t="inlineStr">
        <is>
          <t xml:space="preserve">f2dcbdd7dfdeede2e0af515f61e909d8bfec5399</t>
        </is>
      </c>
      <c r="E3589" t="inlineStr">
        <is>
          <t xml:space="preserve">Episode 194: Harrison Blackwell in Auroras Büro</t>
        </is>
      </c>
      <c r="F3589">
        <v>194</v>
      </c>
      <c r="G3589" t="inlineStr">
        <is>
          <t xml:space="preserve">0:00-0::25</t>
        </is>
      </c>
      <c r="H3589" t="inlineStr">
        <is>
          <t xml:space="preserve">Resolved</t>
        </is>
      </c>
      <c r="I3589" t="inlineStr">
        <is>
          <t xml:space="preserve">Remarks: [Script Error]
Line from script:
"Harrison hatte vorgehabt, Aurohra ihren Großeltern vorzustellen. Als Dämien auftauchte, um sie abzuholen, traf er auf Harrison und versprach ihm, immer auf sie aufzupassen. „Du triffst heute Nachmittag deine Großeltern“, sagte Dämien später zu Aurohra. Auch wenn er nicht selbst mitkommen konnte, wollte er ihnen etwas Besonderes besorgen, eine Geste, um zu zeigen, dass sie ihm wichtig waren."
Note (if required): Redundant recap. This repeats events from the previous episode, in parts almost word for word, and can be removed before continuing with the current scene.</t>
        </is>
      </c>
      <c r="J3589" t="inlineStr">
        <is>
          <t xml:space="preserve">VOA</t>
        </is>
      </c>
      <c r="K3589" t="inlineStr">
        <is>
          <t xml:space="preserve">Script Error</t>
        </is>
      </c>
      <c r="L3589" t="inlineStr">
        <is>
          <t xml:space="preserve">Script error</t>
        </is>
      </c>
      <c r="M3589" t="str">
        <f>IFERROR(IF(VLOOKUP(L3589,'Quantification'!$A:$B,2,FALSE)&amp;""="","Unclassified",VLOOKUP(L3589,'Quantification'!$A:$B,2,FALSE)),"Unclassified")</f>
        <v>Major</v>
      </c>
      <c r="N3589" t="inlineStr">
        <is>
          <t xml:space="preserve">con-khera.mirjam@pocketfm.com</t>
        </is>
      </c>
      <c r="O3589" t="inlineStr">
        <is>
          <t xml:space="preserve">Issues found in raw</t>
        </is>
      </c>
      <c r="P3589" t="str">
        <f>IF(OR(O3589="Issues found in master",O3589="Final master"),"Master",IF(OR(O3589="Ready for Master",O3589="Issues found in raw",O3589="Raw under QC",O3589="Issues resolved in raw"),"Raw","-"))</f>
        <v>Raw</v>
      </c>
      <c r="Q3589" s="13">
        <v>46261.15486111111</v>
      </c>
      <c r="R3589" t="inlineStr">
        <is>
          <t xml:space="preserve">2026-08 (Aug)</t>
        </is>
      </c>
      <c r="S3589">
        <f>IF(M3589="Not an error",0,IF(COUNTIFS($A$2:$A3589,$A3589,$D$2:$D3589,$D3589,$M$2:$M3589,"&lt;&gt;Not an error")=1,1,0))</f>
        <v>1</v>
      </c>
      <c r="T3589">
        <f>IF(M3589&lt;&gt;"Major",0,IF(COUNTIFS($A$2:$A3589,$A3589,$D$2:$D3589,$D3589,$M$2:$M3589,"Major")=1,1,0))</f>
        <v>1</v>
      </c>
      <c r="U3589">
        <f>IF(M3589&lt;&gt;"Minor",0,IF(COUNTIFS($A$2:$A3589,$A3589,$D$2:$D3589,$D3589,$M$2:$M3589,"Minor")=1,1,0))</f>
        <v>0</v>
      </c>
    </row>
    <row r="3590">
      <c r="A3590" t="inlineStr">
        <is>
          <t xml:space="preserve">9a175f97e92a638a5697307799ea3b8b8f419aac</t>
        </is>
      </c>
      <c r="B3590" t="inlineStr">
        <is>
          <t xml:space="preserve">The Miracle Heiress</t>
        </is>
      </c>
      <c r="C3590" t="inlineStr">
        <is>
          <t xml:space="preserve">Die Wundererbin</t>
        </is>
      </c>
      <c r="D3590" t="inlineStr">
        <is>
          <t xml:space="preserve">f2dcbdd7dfdeede2e0af515f61e909d8bfec5399</t>
        </is>
      </c>
      <c r="E3590" t="inlineStr">
        <is>
          <t xml:space="preserve">Episode 194: Harrison Blackwell in Auroras Büro</t>
        </is>
      </c>
      <c r="F3590">
        <v>194</v>
      </c>
      <c r="G3590" t="inlineStr">
        <is>
          <t xml:space="preserve">0:50-00:55</t>
        </is>
      </c>
      <c r="H3590" t="inlineStr">
        <is>
          <t xml:space="preserve">Resolved</t>
        </is>
      </c>
      <c r="I3590" t="inlineStr">
        <is>
          <t xml:space="preserve">Remarks: [Script Error]
Line from script:
"â€žIch habe gehÃ¶rt, dass morgen deine PrÃ¼fungsergebnisse kommen. Bist du nervÃ¶s?â€œ"
Note (if required): Continuity / timeline issue. In the previous episode, the exam results were established to be released in three days, not the next day. Suggested: â€œIch habe gehÃ¶rt, dass deine PrÃ¼fungsergebnisse in drei Tagen kommen. Bist du nervÃ¶s?â€_x009d_</t>
        </is>
      </c>
      <c r="J3590" t="inlineStr">
        <is>
          <t xml:space="preserve">VOA</t>
        </is>
      </c>
      <c r="K3590" t="inlineStr">
        <is>
          <t xml:space="preserve">Script Error</t>
        </is>
      </c>
      <c r="L3590" t="inlineStr">
        <is>
          <t xml:space="preserve">Script error</t>
        </is>
      </c>
      <c r="M3590" t="str">
        <f>IFERROR(IF(VLOOKUP(L3590,'Quantification'!$A:$B,2,FALSE)&amp;""="","Unclassified",VLOOKUP(L3590,'Quantification'!$A:$B,2,FALSE)),"Unclassified")</f>
        <v>Major</v>
      </c>
      <c r="N3590" t="inlineStr">
        <is>
          <t xml:space="preserve">con-khera.mirjam@pocketfm.com</t>
        </is>
      </c>
      <c r="O3590" t="inlineStr">
        <is>
          <t xml:space="preserve">Issues found in raw</t>
        </is>
      </c>
      <c r="P3590" t="str">
        <f>IF(OR(O3590="Issues found in master",O3590="Final master"),"Master",IF(OR(O3590="Ready for Master",O3590="Issues found in raw",O3590="Raw under QC",O3590="Issues resolved in raw"),"Raw","-"))</f>
        <v>Raw</v>
      </c>
      <c r="Q3590" s="13">
        <v>46261.15486111111</v>
      </c>
      <c r="R3590" t="inlineStr">
        <is>
          <t xml:space="preserve">2026-08 (Aug)</t>
        </is>
      </c>
      <c r="S3590">
        <f>IF(M3590="Not an error",0,IF(COUNTIFS($A$2:$A3590,$A3590,$D$2:$D3590,$D3590,$M$2:$M3590,"&lt;&gt;Not an error")=1,1,0))</f>
        <v>0</v>
      </c>
      <c r="T3590">
        <f>IF(M3590&lt;&gt;"Major",0,IF(COUNTIFS($A$2:$A3590,$A3590,$D$2:$D3590,$D3590,$M$2:$M3590,"Major")=1,1,0))</f>
        <v>0</v>
      </c>
      <c r="U3590">
        <f>IF(M3590&lt;&gt;"Minor",0,IF(COUNTIFS($A$2:$A3590,$A3590,$D$2:$D3590,$D3590,$M$2:$M3590,"Minor")=1,1,0))</f>
        <v>0</v>
      </c>
    </row>
    <row r="3591">
      <c r="A3591" t="inlineStr">
        <is>
          <t xml:space="preserve">9a175f97e92a638a5697307799ea3b8b8f419aac</t>
        </is>
      </c>
      <c r="B3591" t="inlineStr">
        <is>
          <t xml:space="preserve">The Miracle Heiress</t>
        </is>
      </c>
      <c r="C3591" t="inlineStr">
        <is>
          <t xml:space="preserve">Die Wundererbin</t>
        </is>
      </c>
      <c r="D3591" t="inlineStr">
        <is>
          <t xml:space="preserve">adc3f84a7e415d449be8ca8265b0dbd29ff32aad</t>
        </is>
      </c>
      <c r="E3591" t="inlineStr">
        <is>
          <t xml:space="preserve">Episode 195: Sonderbehandlung</t>
        </is>
      </c>
      <c r="F3591">
        <v>195</v>
      </c>
      <c r="G3591" t="inlineStr">
        <is>
          <t xml:space="preserve">1:13-1:20</t>
        </is>
      </c>
      <c r="H3591" t="inlineStr">
        <is>
          <t xml:space="preserve">Resolved</t>
        </is>
      </c>
      <c r="I3591" t="inlineStr">
        <is>
          <t xml:space="preserve">Remarks: [Script Error]
Line from script:
"„Wenn die sie studieren geht, kündige ich und eröffne ein Café auf der anderen Straßenseite, nur damit ich sie jeden Tag sehen kann.“"
Note (if required): Unnecessary / overly exaggerated dialogue. The line adds little to the scene and feels implausibly extreme. It can be removed.</t>
        </is>
      </c>
      <c r="J3591" t="inlineStr">
        <is>
          <t xml:space="preserve">VOA</t>
        </is>
      </c>
      <c r="K3591" t="inlineStr">
        <is>
          <t xml:space="preserve">Script Error</t>
        </is>
      </c>
      <c r="L3591" t="inlineStr">
        <is>
          <t xml:space="preserve">Script error</t>
        </is>
      </c>
      <c r="M3591" t="str">
        <f>IFERROR(IF(VLOOKUP(L3591,'Quantification'!$A:$B,2,FALSE)&amp;""="","Unclassified",VLOOKUP(L3591,'Quantification'!$A:$B,2,FALSE)),"Unclassified")</f>
        <v>Major</v>
      </c>
      <c r="N3591" t="inlineStr">
        <is>
          <t xml:space="preserve">con-khera.mirjam@pocketfm.com</t>
        </is>
      </c>
      <c r="O3591" t="inlineStr">
        <is>
          <t xml:space="preserve">Issues found in raw</t>
        </is>
      </c>
      <c r="P3591" t="str">
        <f>IF(OR(O3591="Issues found in master",O3591="Final master"),"Master",IF(OR(O3591="Ready for Master",O3591="Issues found in raw",O3591="Raw under QC",O3591="Issues resolved in raw"),"Raw","-"))</f>
        <v>Raw</v>
      </c>
      <c r="Q3591" s="13">
        <v>46261.15486111111</v>
      </c>
      <c r="R3591" t="inlineStr">
        <is>
          <t xml:space="preserve">2026-08 (Aug)</t>
        </is>
      </c>
      <c r="S3591">
        <f>IF(M3591="Not an error",0,IF(COUNTIFS($A$2:$A3591,$A3591,$D$2:$D3591,$D3591,$M$2:$M3591,"&lt;&gt;Not an error")=1,1,0))</f>
        <v>1</v>
      </c>
      <c r="T3591">
        <f>IF(M3591&lt;&gt;"Major",0,IF(COUNTIFS($A$2:$A3591,$A3591,$D$2:$D3591,$D3591,$M$2:$M3591,"Major")=1,1,0))</f>
        <v>1</v>
      </c>
      <c r="U3591">
        <f>IF(M3591&lt;&gt;"Minor",0,IF(COUNTIFS($A$2:$A3591,$A3591,$D$2:$D3591,$D3591,$M$2:$M3591,"Minor")=1,1,0))</f>
        <v>0</v>
      </c>
    </row>
    <row r="3592">
      <c r="A3592" t="inlineStr">
        <is>
          <t xml:space="preserve">9a175f97e92a638a5697307799ea3b8b8f419aac</t>
        </is>
      </c>
      <c r="B3592" t="inlineStr">
        <is>
          <t xml:space="preserve">The Miracle Heiress</t>
        </is>
      </c>
      <c r="C3592" t="inlineStr">
        <is>
          <t xml:space="preserve">Die Wundererbin</t>
        </is>
      </c>
      <c r="D3592" t="inlineStr">
        <is>
          <t xml:space="preserve">adc3f84a7e415d449be8ca8265b0dbd29ff32aad</t>
        </is>
      </c>
      <c r="E3592" t="inlineStr">
        <is>
          <t xml:space="preserve">Episode 195: Sonderbehandlung</t>
        </is>
      </c>
      <c r="F3592">
        <v>195</v>
      </c>
      <c r="G3592" t="inlineStr">
        <is>
          <t xml:space="preserve">1:20-1:25</t>
        </is>
      </c>
      <c r="H3592" t="inlineStr">
        <is>
          <t xml:space="preserve">Resolved</t>
        </is>
      </c>
      <c r="I3592" t="inlineStr">
        <is>
          <t xml:space="preserve">Remarks: [Script Error]
Line from script:
"„Ja! Und ich eröffne einen Teeladen! Jeder liebt doch Tee, oder?“"
Note (if required): Unnecessary dialogue. The line does not add meaningful information or advance the scene and can be removed.</t>
        </is>
      </c>
      <c r="J3592" t="inlineStr">
        <is>
          <t xml:space="preserve">VOA</t>
        </is>
      </c>
      <c r="K3592" t="inlineStr">
        <is>
          <t xml:space="preserve">Script Error</t>
        </is>
      </c>
      <c r="L3592" t="inlineStr">
        <is>
          <t xml:space="preserve">Script error</t>
        </is>
      </c>
      <c r="M3592" t="str">
        <f>IFERROR(IF(VLOOKUP(L3592,'Quantification'!$A:$B,2,FALSE)&amp;""="","Unclassified",VLOOKUP(L3592,'Quantification'!$A:$B,2,FALSE)),"Unclassified")</f>
        <v>Major</v>
      </c>
      <c r="N3592" t="inlineStr">
        <is>
          <t xml:space="preserve">con-khera.mirjam@pocketfm.com</t>
        </is>
      </c>
      <c r="O3592" t="inlineStr">
        <is>
          <t xml:space="preserve">Issues found in raw</t>
        </is>
      </c>
      <c r="P3592" t="str">
        <f>IF(OR(O3592="Issues found in master",O3592="Final master"),"Master",IF(OR(O3592="Ready for Master",O3592="Issues found in raw",O3592="Raw under QC",O3592="Issues resolved in raw"),"Raw","-"))</f>
        <v>Raw</v>
      </c>
      <c r="Q3592" s="13">
        <v>46261.15486111111</v>
      </c>
      <c r="R3592" t="inlineStr">
        <is>
          <t xml:space="preserve">2026-08 (Aug)</t>
        </is>
      </c>
      <c r="S3592">
        <f>IF(M3592="Not an error",0,IF(COUNTIFS($A$2:$A3592,$A3592,$D$2:$D3592,$D3592,$M$2:$M3592,"&lt;&gt;Not an error")=1,1,0))</f>
        <v>0</v>
      </c>
      <c r="T3592">
        <f>IF(M3592&lt;&gt;"Major",0,IF(COUNTIFS($A$2:$A3592,$A3592,$D$2:$D3592,$D3592,$M$2:$M3592,"Major")=1,1,0))</f>
        <v>0</v>
      </c>
      <c r="U3592">
        <f>IF(M3592&lt;&gt;"Minor",0,IF(COUNTIFS($A$2:$A3592,$A3592,$D$2:$D3592,$D3592,$M$2:$M3592,"Minor")=1,1,0))</f>
        <v>0</v>
      </c>
    </row>
    <row r="3593">
      <c r="A3593" t="inlineStr">
        <is>
          <t xml:space="preserve">9a175f97e92a638a5697307799ea3b8b8f419aac</t>
        </is>
      </c>
      <c r="B3593" t="inlineStr">
        <is>
          <t xml:space="preserve">The Miracle Heiress</t>
        </is>
      </c>
      <c r="C3593" t="inlineStr">
        <is>
          <t xml:space="preserve">Die Wundererbin</t>
        </is>
      </c>
      <c r="D3593" t="inlineStr">
        <is>
          <t xml:space="preserve">adc3f84a7e415d449be8ca8265b0dbd29ff32aad</t>
        </is>
      </c>
      <c r="E3593" t="inlineStr">
        <is>
          <t xml:space="preserve">Episode 195: Sonderbehandlung</t>
        </is>
      </c>
      <c r="F3593">
        <v>195</v>
      </c>
      <c r="G3593" t="inlineStr">
        <is>
          <t xml:space="preserve">1:25-1:27</t>
        </is>
      </c>
      <c r="H3593" t="inlineStr">
        <is>
          <t xml:space="preserve">Resolved</t>
        </is>
      </c>
      <c r="I3593" t="inlineStr">
        <is>
          <t xml:space="preserve">Remarks: [Script Error]
Line from script:
"â€žIch grÃ¼nde eine Online-Boutique nur fÃ¼r die sie!â€œ"
Note (if required): Grammar / wording issue. â€œFÃ¼r die sieâ€_x009d_ is incorrect. Suggested: â€œIch grÃ¼nde eine Online-Boutique nur fÃ¼r sie!â€_x009d_</t>
        </is>
      </c>
      <c r="J3593" t="inlineStr">
        <is>
          <t xml:space="preserve">VOA</t>
        </is>
      </c>
      <c r="K3593" t="inlineStr">
        <is>
          <t xml:space="preserve">Script Error</t>
        </is>
      </c>
      <c r="L3593" t="inlineStr">
        <is>
          <t xml:space="preserve">Script error</t>
        </is>
      </c>
      <c r="M3593" t="str">
        <f>IFERROR(IF(VLOOKUP(L3593,'Quantification'!$A:$B,2,FALSE)&amp;""="","Unclassified",VLOOKUP(L3593,'Quantification'!$A:$B,2,FALSE)),"Unclassified")</f>
        <v>Major</v>
      </c>
      <c r="N3593" t="inlineStr">
        <is>
          <t xml:space="preserve">con-khera.mirjam@pocketfm.com</t>
        </is>
      </c>
      <c r="O3593" t="inlineStr">
        <is>
          <t xml:space="preserve">Issues found in raw</t>
        </is>
      </c>
      <c r="P3593" t="str">
        <f>IF(OR(O3593="Issues found in master",O3593="Final master"),"Master",IF(OR(O3593="Ready for Master",O3593="Issues found in raw",O3593="Raw under QC",O3593="Issues resolved in raw"),"Raw","-"))</f>
        <v>Raw</v>
      </c>
      <c r="Q3593" s="13">
        <v>46261.15486111111</v>
      </c>
      <c r="R3593" t="inlineStr">
        <is>
          <t xml:space="preserve">2026-08 (Aug)</t>
        </is>
      </c>
      <c r="S3593">
        <f>IF(M3593="Not an error",0,IF(COUNTIFS($A$2:$A3593,$A3593,$D$2:$D3593,$D3593,$M$2:$M3593,"&lt;&gt;Not an error")=1,1,0))</f>
        <v>0</v>
      </c>
      <c r="T3593">
        <f>IF(M3593&lt;&gt;"Major",0,IF(COUNTIFS($A$2:$A3593,$A3593,$D$2:$D3593,$D3593,$M$2:$M3593,"Major")=1,1,0))</f>
        <v>0</v>
      </c>
      <c r="U3593">
        <f>IF(M3593&lt;&gt;"Minor",0,IF(COUNTIFS($A$2:$A3593,$A3593,$D$2:$D3593,$D3593,$M$2:$M3593,"Minor")=1,1,0))</f>
        <v>0</v>
      </c>
    </row>
    <row r="3594">
      <c r="A3594" t="inlineStr">
        <is>
          <t xml:space="preserve">9a175f97e92a638a5697307799ea3b8b8f419aac</t>
        </is>
      </c>
      <c r="B3594" t="inlineStr">
        <is>
          <t xml:space="preserve">The Miracle Heiress</t>
        </is>
      </c>
      <c r="C3594" t="inlineStr">
        <is>
          <t xml:space="preserve">Die Wundererbin</t>
        </is>
      </c>
      <c r="D3594" t="inlineStr">
        <is>
          <t xml:space="preserve">adc3f84a7e415d449be8ca8265b0dbd29ff32aad</t>
        </is>
      </c>
      <c r="E3594" t="inlineStr">
        <is>
          <t xml:space="preserve">Episode 195: Sonderbehandlung</t>
        </is>
      </c>
      <c r="F3594">
        <v>195</v>
      </c>
      <c r="G3594" t="inlineStr">
        <is>
          <t xml:space="preserve">4:09-4:13</t>
        </is>
      </c>
      <c r="H3594" t="inlineStr">
        <is>
          <t xml:space="preserve">Resolved</t>
        </is>
      </c>
      <c r="I3594" t="inlineStr">
        <is>
          <t xml:space="preserve">Remarks: [Script Error]
Line from script:
"Ein wunderschÃ¶nes MÃ¤dchen und ein gut aussehender Chef, ein richtiges Power Paar!"
Note (if required): Characterization / wording issue. Reducing Aurora to â€œein wunderschÃ¶nes MÃ¤dchenâ€_x009d_ feels diminishing given that she is established as a highly capable and powerful leader herself. Suggested: â€œEine beeindruckende Frau und ein gut aussehender Chef â€“ ein echtes Power-Paar!â€_x009d_</t>
        </is>
      </c>
      <c r="J3594" t="inlineStr">
        <is>
          <t xml:space="preserve">VOA</t>
        </is>
      </c>
      <c r="K3594" t="inlineStr">
        <is>
          <t xml:space="preserve">Script Error</t>
        </is>
      </c>
      <c r="L3594" t="inlineStr">
        <is>
          <t xml:space="preserve">Script error</t>
        </is>
      </c>
      <c r="M3594" t="str">
        <f>IFERROR(IF(VLOOKUP(L3594,'Quantification'!$A:$B,2,FALSE)&amp;""="","Unclassified",VLOOKUP(L3594,'Quantification'!$A:$B,2,FALSE)),"Unclassified")</f>
        <v>Major</v>
      </c>
      <c r="N3594" t="inlineStr">
        <is>
          <t xml:space="preserve">con-khera.mirjam@pocketfm.com</t>
        </is>
      </c>
      <c r="O3594" t="inlineStr">
        <is>
          <t xml:space="preserve">Issues found in raw</t>
        </is>
      </c>
      <c r="P3594" t="str">
        <f>IF(OR(O3594="Issues found in master",O3594="Final master"),"Master",IF(OR(O3594="Ready for Master",O3594="Issues found in raw",O3594="Raw under QC",O3594="Issues resolved in raw"),"Raw","-"))</f>
        <v>Raw</v>
      </c>
      <c r="Q3594" s="13">
        <v>46261.15486111111</v>
      </c>
      <c r="R3594" t="inlineStr">
        <is>
          <t xml:space="preserve">2026-08 (Aug)</t>
        </is>
      </c>
      <c r="S3594">
        <f>IF(M3594="Not an error",0,IF(COUNTIFS($A$2:$A3594,$A3594,$D$2:$D3594,$D3594,$M$2:$M3594,"&lt;&gt;Not an error")=1,1,0))</f>
        <v>0</v>
      </c>
      <c r="T3594">
        <f>IF(M3594&lt;&gt;"Major",0,IF(COUNTIFS($A$2:$A3594,$A3594,$D$2:$D3594,$D3594,$M$2:$M3594,"Major")=1,1,0))</f>
        <v>0</v>
      </c>
      <c r="U3594">
        <f>IF(M3594&lt;&gt;"Minor",0,IF(COUNTIFS($A$2:$A3594,$A3594,$D$2:$D3594,$D3594,$M$2:$M3594,"Minor")=1,1,0))</f>
        <v>0</v>
      </c>
    </row>
    <row r="3595">
      <c r="A3595" t="inlineStr">
        <is>
          <t xml:space="preserve">9a175f97e92a638a5697307799ea3b8b8f419aac</t>
        </is>
      </c>
      <c r="B3595" t="inlineStr">
        <is>
          <t xml:space="preserve">The Miracle Heiress</t>
        </is>
      </c>
      <c r="C3595" t="inlineStr">
        <is>
          <t xml:space="preserve">Die Wundererbin</t>
        </is>
      </c>
      <c r="D3595" t="inlineStr">
        <is>
          <t xml:space="preserve">1c0d445f4073d133d5c3b363ff9b423740883758</t>
        </is>
      </c>
      <c r="E3595" t="inlineStr">
        <is>
          <t xml:space="preserve">Episode 196: Die Einzigartige Bindung Zwischen Bruder Und Schwester</t>
        </is>
      </c>
      <c r="F3595">
        <v>196</v>
      </c>
      <c r="G3595" t="inlineStr">
        <is>
          <t xml:space="preserve">0:53-0:56</t>
        </is>
      </c>
      <c r="H3595" t="inlineStr">
        <is>
          <t xml:space="preserve">Resolved</t>
        </is>
      </c>
      <c r="I3595" t="inlineStr">
        <is>
          <t xml:space="preserve">Remarks: [Script Error]
Line from script:
"â€žGnÃ¤dige Frau, Ihr Bruder verhÃ¤tschelt Sie wirklich!â€œ"
Note (if required): Address / tone issue. â€œGnÃ¤dige Frauâ€_x009d_ sounds outdated and overly formal. Suggested: â€œMiss Aurora, Ihr Bruder verhÃ¤tschelt Sie wirklich!â€_x009d_</t>
        </is>
      </c>
      <c r="J3595" t="inlineStr">
        <is>
          <t xml:space="preserve">VOA</t>
        </is>
      </c>
      <c r="K3595" t="inlineStr">
        <is>
          <t xml:space="preserve">Script Error</t>
        </is>
      </c>
      <c r="L3595" t="inlineStr">
        <is>
          <t xml:space="preserve">Script error</t>
        </is>
      </c>
      <c r="M3595" t="str">
        <f>IFERROR(IF(VLOOKUP(L3595,'Quantification'!$A:$B,2,FALSE)&amp;""="","Unclassified",VLOOKUP(L3595,'Quantification'!$A:$B,2,FALSE)),"Unclassified")</f>
        <v>Major</v>
      </c>
      <c r="N3595" t="inlineStr">
        <is>
          <t xml:space="preserve">con-khera.mirjam@pocketfm.com</t>
        </is>
      </c>
      <c r="O3595" t="inlineStr">
        <is>
          <t xml:space="preserve">Issues found in raw</t>
        </is>
      </c>
      <c r="P3595" t="str">
        <f>IF(OR(O3595="Issues found in master",O3595="Final master"),"Master",IF(OR(O3595="Ready for Master",O3595="Issues found in raw",O3595="Raw under QC",O3595="Issues resolved in raw"),"Raw","-"))</f>
        <v>Raw</v>
      </c>
      <c r="Q3595" s="13">
        <v>46261.15486111111</v>
      </c>
      <c r="R3595" t="inlineStr">
        <is>
          <t xml:space="preserve">2026-08 (Aug)</t>
        </is>
      </c>
      <c r="S3595">
        <f>IF(M3595="Not an error",0,IF(COUNTIFS($A$2:$A3595,$A3595,$D$2:$D3595,$D3595,$M$2:$M3595,"&lt;&gt;Not an error")=1,1,0))</f>
        <v>1</v>
      </c>
      <c r="T3595">
        <f>IF(M3595&lt;&gt;"Major",0,IF(COUNTIFS($A$2:$A3595,$A3595,$D$2:$D3595,$D3595,$M$2:$M3595,"Major")=1,1,0))</f>
        <v>1</v>
      </c>
      <c r="U3595">
        <f>IF(M3595&lt;&gt;"Minor",0,IF(COUNTIFS($A$2:$A3595,$A3595,$D$2:$D3595,$D3595,$M$2:$M3595,"Minor")=1,1,0))</f>
        <v>0</v>
      </c>
    </row>
    <row r="3596">
      <c r="A3596" t="inlineStr">
        <is>
          <t xml:space="preserve">9a175f97e92a638a5697307799ea3b8b8f419aac</t>
        </is>
      </c>
      <c r="B3596" t="inlineStr">
        <is>
          <t xml:space="preserve">The Miracle Heiress</t>
        </is>
      </c>
      <c r="C3596" t="inlineStr">
        <is>
          <t xml:space="preserve">Die Wundererbin</t>
        </is>
      </c>
      <c r="D3596" t="inlineStr">
        <is>
          <t xml:space="preserve">1c0d445f4073d133d5c3b363ff9b423740883758</t>
        </is>
      </c>
      <c r="E3596" t="inlineStr">
        <is>
          <t xml:space="preserve">Episode 196: Die Einzigartige Bindung Zwischen Bruder Und Schwester</t>
        </is>
      </c>
      <c r="F3596">
        <v>196</v>
      </c>
      <c r="G3596" t="inlineStr">
        <is>
          <t xml:space="preserve">3:19-3:24</t>
        </is>
      </c>
      <c r="H3596" t="inlineStr">
        <is>
          <t xml:space="preserve">Resolved</t>
        </is>
      </c>
      <c r="I3596" t="inlineStr">
        <is>
          <t xml:space="preserve">Remarks: [Script Error]
Line from script:
"â€žMit Ihren Anweisungen und denen von DÃ¤mien lasse ich niemanden in die NÃ¤he der gnÃ¤digen Frau. Ich werde das sofort unterbinden!â€œ"
Note (if required): Address / tone issue. â€œGnÃ¤dige Frauâ€_x009d_ sounds outdated and overly formal. Suggested: â€œMit Ihren Anweisungen und denen von DÃ¤mien lasse ich niemanden in die NÃ¤he von Miss Aurora. Ich werde das sofort unterbinden!â€_x009d_</t>
        </is>
      </c>
      <c r="J3596" t="inlineStr">
        <is>
          <t xml:space="preserve">VOA</t>
        </is>
      </c>
      <c r="K3596" t="inlineStr">
        <is>
          <t xml:space="preserve">Script Error</t>
        </is>
      </c>
      <c r="L3596" t="inlineStr">
        <is>
          <t xml:space="preserve">Script error</t>
        </is>
      </c>
      <c r="M3596" t="str">
        <f>IFERROR(IF(VLOOKUP(L3596,'Quantification'!$A:$B,2,FALSE)&amp;""="","Unclassified",VLOOKUP(L3596,'Quantification'!$A:$B,2,FALSE)),"Unclassified")</f>
        <v>Major</v>
      </c>
      <c r="N3596" t="inlineStr">
        <is>
          <t xml:space="preserve">con-khera.mirjam@pocketfm.com</t>
        </is>
      </c>
      <c r="O3596" t="inlineStr">
        <is>
          <t xml:space="preserve">Issues found in raw</t>
        </is>
      </c>
      <c r="P3596" t="str">
        <f>IF(OR(O3596="Issues found in master",O3596="Final master"),"Master",IF(OR(O3596="Ready for Master",O3596="Issues found in raw",O3596="Raw under QC",O3596="Issues resolved in raw"),"Raw","-"))</f>
        <v>Raw</v>
      </c>
      <c r="Q3596" s="13">
        <v>46261.15486111111</v>
      </c>
      <c r="R3596" t="inlineStr">
        <is>
          <t xml:space="preserve">2026-08 (Aug)</t>
        </is>
      </c>
      <c r="S3596">
        <f>IF(M3596="Not an error",0,IF(COUNTIFS($A$2:$A3596,$A3596,$D$2:$D3596,$D3596,$M$2:$M3596,"&lt;&gt;Not an error")=1,1,0))</f>
        <v>0</v>
      </c>
      <c r="T3596">
        <f>IF(M3596&lt;&gt;"Major",0,IF(COUNTIFS($A$2:$A3596,$A3596,$D$2:$D3596,$D3596,$M$2:$M3596,"Major")=1,1,0))</f>
        <v>0</v>
      </c>
      <c r="U3596">
        <f>IF(M3596&lt;&gt;"Minor",0,IF(COUNTIFS($A$2:$A3596,$A3596,$D$2:$D3596,$D3596,$M$2:$M3596,"Minor")=1,1,0))</f>
        <v>0</v>
      </c>
    </row>
    <row r="3597">
      <c r="A3597" t="inlineStr">
        <is>
          <t xml:space="preserve">9a175f97e92a638a5697307799ea3b8b8f419aac</t>
        </is>
      </c>
      <c r="B3597" t="inlineStr">
        <is>
          <t xml:space="preserve">The Miracle Heiress</t>
        </is>
      </c>
      <c r="C3597" t="inlineStr">
        <is>
          <t xml:space="preserve">Die Wundererbin</t>
        </is>
      </c>
      <c r="D3597" t="inlineStr">
        <is>
          <t xml:space="preserve">1c0d445f4073d133d5c3b363ff9b423740883758</t>
        </is>
      </c>
      <c r="E3597" t="inlineStr">
        <is>
          <t xml:space="preserve">Episode 196: Die Einzigartige Bindung Zwischen Bruder Und Schwester</t>
        </is>
      </c>
      <c r="F3597">
        <v>196</v>
      </c>
      <c r="G3597" t="inlineStr">
        <is>
          <t xml:space="preserve">3:40-3:44</t>
        </is>
      </c>
      <c r="H3597" t="inlineStr">
        <is>
          <t xml:space="preserve">Resolved</t>
        </is>
      </c>
      <c r="I3597" t="inlineStr">
        <is>
          <t xml:space="preserve">Remarks: [Script Error]
Line from script:
"â€žSir, warum bleiben Sie nicht zum Mittagessen mit der gnÃ¤digen Frau?â€œ"
Note (if required): Address / tone issue. â€œGnÃ¤dige Frauâ€_x009d_ sounds outdated and overly formal. Suggested: â€œSir, warum bleiben Sie nicht zum Mittagessen mit Miss Aurora?â€_x009d_</t>
        </is>
      </c>
      <c r="J3597" t="inlineStr">
        <is>
          <t xml:space="preserve">VOA</t>
        </is>
      </c>
      <c r="K3597" t="inlineStr">
        <is>
          <t xml:space="preserve">Script Error</t>
        </is>
      </c>
      <c r="L3597" t="inlineStr">
        <is>
          <t xml:space="preserve">Script error</t>
        </is>
      </c>
      <c r="M3597" t="str">
        <f>IFERROR(IF(VLOOKUP(L3597,'Quantification'!$A:$B,2,FALSE)&amp;""="","Unclassified",VLOOKUP(L3597,'Quantification'!$A:$B,2,FALSE)),"Unclassified")</f>
        <v>Major</v>
      </c>
      <c r="N3597" t="inlineStr">
        <is>
          <t xml:space="preserve">con-khera.mirjam@pocketfm.com</t>
        </is>
      </c>
      <c r="O3597" t="inlineStr">
        <is>
          <t xml:space="preserve">Issues found in raw</t>
        </is>
      </c>
      <c r="P3597" t="str">
        <f>IF(OR(O3597="Issues found in master",O3597="Final master"),"Master",IF(OR(O3597="Ready for Master",O3597="Issues found in raw",O3597="Raw under QC",O3597="Issues resolved in raw"),"Raw","-"))</f>
        <v>Raw</v>
      </c>
      <c r="Q3597" s="13">
        <v>46261.15486111111</v>
      </c>
      <c r="R3597" t="inlineStr">
        <is>
          <t xml:space="preserve">2026-08 (Aug)</t>
        </is>
      </c>
      <c r="S3597">
        <f>IF(M3597="Not an error",0,IF(COUNTIFS($A$2:$A3597,$A3597,$D$2:$D3597,$D3597,$M$2:$M3597,"&lt;&gt;Not an error")=1,1,0))</f>
        <v>0</v>
      </c>
      <c r="T3597">
        <f>IF(M3597&lt;&gt;"Major",0,IF(COUNTIFS($A$2:$A3597,$A3597,$D$2:$D3597,$D3597,$M$2:$M3597,"Major")=1,1,0))</f>
        <v>0</v>
      </c>
      <c r="U3597">
        <f>IF(M3597&lt;&gt;"Minor",0,IF(COUNTIFS($A$2:$A3597,$A3597,$D$2:$D3597,$D3597,$M$2:$M3597,"Minor")=1,1,0))</f>
        <v>0</v>
      </c>
    </row>
    <row r="3598">
      <c r="A3598" t="inlineStr">
        <is>
          <t xml:space="preserve">9a175f97e92a638a5697307799ea3b8b8f419aac</t>
        </is>
      </c>
      <c r="B3598" t="inlineStr">
        <is>
          <t xml:space="preserve">The Miracle Heiress</t>
        </is>
      </c>
      <c r="C3598" t="inlineStr">
        <is>
          <t xml:space="preserve">Die Wundererbin</t>
        </is>
      </c>
      <c r="D3598" t="inlineStr">
        <is>
          <t xml:space="preserve">1c0d445f4073d133d5c3b363ff9b423740883758</t>
        </is>
      </c>
      <c r="E3598" t="inlineStr">
        <is>
          <t xml:space="preserve">Episode 196: Die Einzigartige Bindung Zwischen Bruder Und Schwester</t>
        </is>
      </c>
      <c r="F3598">
        <v>196</v>
      </c>
      <c r="G3598" t="inlineStr">
        <is>
          <t xml:space="preserve">5:19-5:43</t>
        </is>
      </c>
      <c r="H3598" t="inlineStr">
        <is>
          <t xml:space="preserve">Resolved</t>
        </is>
      </c>
      <c r="I3598" t="inlineStr">
        <is>
          <t xml:space="preserve">Remarks: [Script Error]
Line from script:
"Er benutzte etwas Händedesinfektionsmittel und begann, Garnelen zu schälen. Lucy fragte: „Sir, mögen Sie auch Garnelen? Mögen Sie und Aurohra beide Meeresfrüchte?“ „Nein, ich schäle sie nur für sie“, sagte Harrison und legte die geschälten Garnelen eine nach der anderen auf Aurohras Teller. „Iss nur. Das habe ich alles für dich bestellt.“"
Note (if required): Wording / localization issue. The dialogue feels overly literal and unnatural in German and not localized</t>
        </is>
      </c>
      <c r="J3598" t="inlineStr">
        <is>
          <t xml:space="preserve">VOA</t>
        </is>
      </c>
      <c r="K3598" t="inlineStr">
        <is>
          <t xml:space="preserve">Script Error</t>
        </is>
      </c>
      <c r="L3598" t="inlineStr">
        <is>
          <t xml:space="preserve">Script error</t>
        </is>
      </c>
      <c r="M3598" t="str">
        <f>IFERROR(IF(VLOOKUP(L3598,'Quantification'!$A:$B,2,FALSE)&amp;""="","Unclassified",VLOOKUP(L3598,'Quantification'!$A:$B,2,FALSE)),"Unclassified")</f>
        <v>Major</v>
      </c>
      <c r="N3598" t="inlineStr">
        <is>
          <t xml:space="preserve">con-khera.mirjam@pocketfm.com</t>
        </is>
      </c>
      <c r="O3598" t="inlineStr">
        <is>
          <t xml:space="preserve">Issues found in raw</t>
        </is>
      </c>
      <c r="P3598" t="str">
        <f>IF(OR(O3598="Issues found in master",O3598="Final master"),"Master",IF(OR(O3598="Ready for Master",O3598="Issues found in raw",O3598="Raw under QC",O3598="Issues resolved in raw"),"Raw","-"))</f>
        <v>Raw</v>
      </c>
      <c r="Q3598" s="13">
        <v>46261.15486111111</v>
      </c>
      <c r="R3598" t="inlineStr">
        <is>
          <t xml:space="preserve">2026-08 (Aug)</t>
        </is>
      </c>
      <c r="S3598">
        <f>IF(M3598="Not an error",0,IF(COUNTIFS($A$2:$A3598,$A3598,$D$2:$D3598,$D3598,$M$2:$M3598,"&lt;&gt;Not an error")=1,1,0))</f>
        <v>0</v>
      </c>
      <c r="T3598">
        <f>IF(M3598&lt;&gt;"Major",0,IF(COUNTIFS($A$2:$A3598,$A3598,$D$2:$D3598,$D3598,$M$2:$M3598,"Major")=1,1,0))</f>
        <v>0</v>
      </c>
      <c r="U3598">
        <f>IF(M3598&lt;&gt;"Minor",0,IF(COUNTIFS($A$2:$A3598,$A3598,$D$2:$D3598,$D3598,$M$2:$M3598,"Minor")=1,1,0))</f>
        <v>0</v>
      </c>
    </row>
    <row r="3599">
      <c r="A3599" t="inlineStr">
        <is>
          <t xml:space="preserve">9a175f97e92a638a5697307799ea3b8b8f419aac</t>
        </is>
      </c>
      <c r="B3599" t="inlineStr">
        <is>
          <t xml:space="preserve">The Miracle Heiress</t>
        </is>
      </c>
      <c r="C3599" t="inlineStr">
        <is>
          <t xml:space="preserve">Die Wundererbin</t>
        </is>
      </c>
      <c r="D3599" t="inlineStr">
        <is>
          <t xml:space="preserve">1c0d445f4073d133d5c3b363ff9b423740883758</t>
        </is>
      </c>
      <c r="E3599" t="inlineStr">
        <is>
          <t xml:space="preserve">Episode 196: Die Einzigartige Bindung Zwischen Bruder Und Schwester</t>
        </is>
      </c>
      <c r="F3599">
        <v>196</v>
      </c>
      <c r="G3599" t="inlineStr">
        <is>
          <t xml:space="preserve">6:04-6:09</t>
        </is>
      </c>
      <c r="H3599" t="inlineStr">
        <is>
          <t xml:space="preserve">Resolved</t>
        </is>
      </c>
      <c r="I3599" t="inlineStr">
        <is>
          <t xml:space="preserve">Remarks: [Script Error]
Line from script:
"Seit die gnÃ¤dige Frau den Koch und ein paar andere Dinge geÃ¤ndert hat, ist es richtig gut geworden!"
Note (if required): Address / tone issue. â€œGnÃ¤dige Frauâ€_x009d_ sounds outdated and overly formal. Suggested: â€œSeit Miss Aurora den Koch und ein paar andere Dinge geÃ¤ndert hat, ist es richtig gut geworden!â€_x009d_</t>
        </is>
      </c>
      <c r="J3599" t="inlineStr">
        <is>
          <t xml:space="preserve">VOA</t>
        </is>
      </c>
      <c r="K3599" t="inlineStr">
        <is>
          <t xml:space="preserve">Script Error</t>
        </is>
      </c>
      <c r="L3599" t="inlineStr">
        <is>
          <t xml:space="preserve">Script error</t>
        </is>
      </c>
      <c r="M3599" t="str">
        <f>IFERROR(IF(VLOOKUP(L3599,'Quantification'!$A:$B,2,FALSE)&amp;""="","Unclassified",VLOOKUP(L3599,'Quantification'!$A:$B,2,FALSE)),"Unclassified")</f>
        <v>Major</v>
      </c>
      <c r="N3599" t="inlineStr">
        <is>
          <t xml:space="preserve">con-khera.mirjam@pocketfm.com</t>
        </is>
      </c>
      <c r="O3599" t="inlineStr">
        <is>
          <t xml:space="preserve">Issues found in raw</t>
        </is>
      </c>
      <c r="P3599" t="str">
        <f>IF(OR(O3599="Issues found in master",O3599="Final master"),"Master",IF(OR(O3599="Ready for Master",O3599="Issues found in raw",O3599="Raw under QC",O3599="Issues resolved in raw"),"Raw","-"))</f>
        <v>Raw</v>
      </c>
      <c r="Q3599" s="13">
        <v>46261.15486111111</v>
      </c>
      <c r="R3599" t="inlineStr">
        <is>
          <t xml:space="preserve">2026-08 (Aug)</t>
        </is>
      </c>
      <c r="S3599">
        <f>IF(M3599="Not an error",0,IF(COUNTIFS($A$2:$A3599,$A3599,$D$2:$D3599,$D3599,$M$2:$M3599,"&lt;&gt;Not an error")=1,1,0))</f>
        <v>0</v>
      </c>
      <c r="T3599">
        <f>IF(M3599&lt;&gt;"Major",0,IF(COUNTIFS($A$2:$A3599,$A3599,$D$2:$D3599,$D3599,$M$2:$M3599,"Major")=1,1,0))</f>
        <v>0</v>
      </c>
      <c r="U3599">
        <f>IF(M3599&lt;&gt;"Minor",0,IF(COUNTIFS($A$2:$A3599,$A3599,$D$2:$D3599,$D3599,$M$2:$M3599,"Minor")=1,1,0))</f>
        <v>0</v>
      </c>
    </row>
    <row r="3600">
      <c r="A3600" t="inlineStr">
        <is>
          <t xml:space="preserve">9a175f97e92a638a5697307799ea3b8b8f419aac</t>
        </is>
      </c>
      <c r="B3600" t="inlineStr">
        <is>
          <t xml:space="preserve">The Miracle Heiress</t>
        </is>
      </c>
      <c r="C3600" t="inlineStr">
        <is>
          <t xml:space="preserve">Die Wundererbin</t>
        </is>
      </c>
      <c r="D3600" t="inlineStr">
        <is>
          <t xml:space="preserve">1c0d445f4073d133d5c3b363ff9b423740883758</t>
        </is>
      </c>
      <c r="E3600" t="inlineStr">
        <is>
          <t xml:space="preserve">Episode 196: Die Einzigartige Bindung Zwischen Bruder Und Schwester</t>
        </is>
      </c>
      <c r="F3600">
        <v>196</v>
      </c>
      <c r="G3600" t="inlineStr">
        <is>
          <t xml:space="preserve">6:40-6:45</t>
        </is>
      </c>
      <c r="H3600" t="inlineStr">
        <is>
          <t xml:space="preserve">Resolved</t>
        </is>
      </c>
      <c r="I3600" t="inlineStr">
        <is>
          <t xml:space="preserve">Remarks: [Audio Quality]
Line from script:
"„Okay, wann lädst du deine ‚Freundin‘ dann zum Abendessen ein?“, fragte Harrison."
Note (if required): The delivery sounds unnatural and makes it seem as though Lucy is speaking, even though the line is attributed to Harrison.</t>
        </is>
      </c>
      <c r="J3600" t="inlineStr">
        <is>
          <t xml:space="preserve">VOA</t>
        </is>
      </c>
      <c r="K3600" t="inlineStr">
        <is>
          <t xml:space="preserve">Audio quality</t>
        </is>
      </c>
      <c r="L3600" t="inlineStr">
        <is>
          <t xml:space="preserve">Audio quality</t>
        </is>
      </c>
      <c r="M3600" t="str">
        <f>IFERROR(IF(VLOOKUP(L3600,'Quantification'!$A:$B,2,FALSE)&amp;""="","Unclassified",VLOOKUP(L3600,'Quantification'!$A:$B,2,FALSE)),"Unclassified")</f>
        <v>Major</v>
      </c>
      <c r="N3600" t="inlineStr">
        <is>
          <t xml:space="preserve">con-khera.mirjam@pocketfm.com</t>
        </is>
      </c>
      <c r="O3600" t="inlineStr">
        <is>
          <t xml:space="preserve">Issues found in raw</t>
        </is>
      </c>
      <c r="P3600" t="str">
        <f>IF(OR(O3600="Issues found in master",O3600="Final master"),"Master",IF(OR(O3600="Ready for Master",O3600="Issues found in raw",O3600="Raw under QC",O3600="Issues resolved in raw"),"Raw","-"))</f>
        <v>Raw</v>
      </c>
      <c r="Q3600" s="13">
        <v>46261.15486111111</v>
      </c>
      <c r="R3600" t="inlineStr">
        <is>
          <t xml:space="preserve">2026-08 (Aug)</t>
        </is>
      </c>
      <c r="S3600">
        <f>IF(M3600="Not an error",0,IF(COUNTIFS($A$2:$A3600,$A3600,$D$2:$D3600,$D3600,$M$2:$M3600,"&lt;&gt;Not an error")=1,1,0))</f>
        <v>0</v>
      </c>
      <c r="T3600">
        <f>IF(M3600&lt;&gt;"Major",0,IF(COUNTIFS($A$2:$A3600,$A3600,$D$2:$D3600,$D3600,$M$2:$M3600,"Major")=1,1,0))</f>
        <v>0</v>
      </c>
      <c r="U3600">
        <f>IF(M3600&lt;&gt;"Minor",0,IF(COUNTIFS($A$2:$A3600,$A3600,$D$2:$D3600,$D3600,$M$2:$M3600,"Minor")=1,1,0))</f>
        <v>0</v>
      </c>
    </row>
    <row r="3601">
      <c r="A3601" t="inlineStr">
        <is>
          <t xml:space="preserve">9a175f97e92a638a5697307799ea3b8b8f419aac</t>
        </is>
      </c>
      <c r="B3601" t="inlineStr">
        <is>
          <t xml:space="preserve">The Miracle Heiress</t>
        </is>
      </c>
      <c r="C3601" t="inlineStr">
        <is>
          <t xml:space="preserve">Die Wundererbin</t>
        </is>
      </c>
      <c r="D3601" t="inlineStr">
        <is>
          <t xml:space="preserve">029e22a4de20209810317e12422ca7317707ec37</t>
        </is>
      </c>
      <c r="E3601" t="inlineStr">
        <is>
          <t xml:space="preserve">Episode 197: Brüderliche Zuneigung</t>
        </is>
      </c>
      <c r="F3601">
        <v>197</v>
      </c>
      <c r="G3601" t="inlineStr">
        <is>
          <t xml:space="preserve">0:00-0:10</t>
        </is>
      </c>
      <c r="H3601" t="inlineStr">
        <is>
          <t xml:space="preserve">Ignore</t>
        </is>
      </c>
      <c r="I3601" t="inlineStr">
        <is>
          <t xml:space="preserve">Remarks: [Script Error]
Line from script:
"Harrison lÃ¤chelte. â€žEs macht mich schon glÃ¼cklich, dir nur beim Essen zuzusehen. Da bekomme ich auch Hunger. Ich esse auf jeden Fall etwas, wenn du fertig bist.â€œ"
Note (if required): Tone / localization issue. Harrisonâ€™s dialogue feels overly devoted and submissive for a German audience. Suggested: â€œHarrison lÃ¤chelte. â€žIss du erstmal. Ich esse auch gleich.â€œâ€_x009d_</t>
        </is>
      </c>
      <c r="J3601" t="inlineStr">
        <is>
          <t xml:space="preserve">VOA</t>
        </is>
      </c>
      <c r="K3601" t="inlineStr">
        <is>
          <t xml:space="preserve">Script Error</t>
        </is>
      </c>
      <c r="L3601" t="inlineStr">
        <is>
          <t xml:space="preserve">Script error</t>
        </is>
      </c>
      <c r="M3601" t="str">
        <f>IFERROR(IF(VLOOKUP(L3601,'Quantification'!$A:$B,2,FALSE)&amp;""="","Unclassified",VLOOKUP(L3601,'Quantification'!$A:$B,2,FALSE)),"Unclassified")</f>
        <v>Major</v>
      </c>
      <c r="N3601" t="inlineStr">
        <is>
          <t xml:space="preserve">con-khera.mirjam@pocketfm.com</t>
        </is>
      </c>
      <c r="O3601" t="inlineStr">
        <is>
          <t xml:space="preserve">Issues found in raw</t>
        </is>
      </c>
      <c r="P3601" t="str">
        <f>IF(OR(O3601="Issues found in master",O3601="Final master"),"Master",IF(OR(O3601="Ready for Master",O3601="Issues found in raw",O3601="Raw under QC",O3601="Issues resolved in raw"),"Raw","-"))</f>
        <v>Raw</v>
      </c>
      <c r="Q3601" s="13">
        <v>46261.15486111111</v>
      </c>
      <c r="R3601" t="inlineStr">
        <is>
          <t xml:space="preserve">2026-08 (Aug)</t>
        </is>
      </c>
      <c r="S3601">
        <f>IF(M3601="Not an error",0,IF(COUNTIFS($A$2:$A3601,$A3601,$D$2:$D3601,$D3601,$M$2:$M3601,"&lt;&gt;Not an error")=1,1,0))</f>
        <v>1</v>
      </c>
      <c r="T3601">
        <f>IF(M3601&lt;&gt;"Major",0,IF(COUNTIFS($A$2:$A3601,$A3601,$D$2:$D3601,$D3601,$M$2:$M3601,"Major")=1,1,0))</f>
        <v>1</v>
      </c>
      <c r="U3601">
        <f>IF(M3601&lt;&gt;"Minor",0,IF(COUNTIFS($A$2:$A3601,$A3601,$D$2:$D3601,$D3601,$M$2:$M3601,"Minor")=1,1,0))</f>
        <v>0</v>
      </c>
    </row>
    <row r="3602">
      <c r="A3602" t="inlineStr">
        <is>
          <t xml:space="preserve">9a175f97e92a638a5697307799ea3b8b8f419aac</t>
        </is>
      </c>
      <c r="B3602" t="inlineStr">
        <is>
          <t xml:space="preserve">The Miracle Heiress</t>
        </is>
      </c>
      <c r="C3602" t="inlineStr">
        <is>
          <t xml:space="preserve">Die Wundererbin</t>
        </is>
      </c>
      <c r="D3602" t="inlineStr">
        <is>
          <t xml:space="preserve">029e22a4de20209810317e12422ca7317707ec37</t>
        </is>
      </c>
      <c r="E3602" t="inlineStr">
        <is>
          <t xml:space="preserve">Episode 197: Brüderliche Zuneigung</t>
        </is>
      </c>
      <c r="F3602">
        <v>197</v>
      </c>
      <c r="G3602" t="inlineStr">
        <is>
          <t xml:space="preserve">0:47-0:53</t>
        </is>
      </c>
      <c r="H3602" t="inlineStr">
        <is>
          <t xml:space="preserve">Resolved</t>
        </is>
      </c>
      <c r="I3602" t="inlineStr">
        <is>
          <t xml:space="preserve">Remarks: [Script Error]
Line from script:
"Etwas, das keiner seiner fÃ¼nf BrÃ¼der je erlebt hatte, denn er war der Erste, der sie besuchte."
Note (if required): Continuity / number inconsistency. There are five brothers in total including Harrison, so he has four brothers, not five. Suggested: â€œEtwas, das keiner seiner vier BrÃ¼der je erlebt hatte, denn er war der Erste, der sie besuchte.â€_x009d_</t>
        </is>
      </c>
      <c r="J3602" t="inlineStr">
        <is>
          <t xml:space="preserve">VOA</t>
        </is>
      </c>
      <c r="K3602" t="inlineStr">
        <is>
          <t xml:space="preserve">Script Error</t>
        </is>
      </c>
      <c r="L3602" t="inlineStr">
        <is>
          <t xml:space="preserve">Script error</t>
        </is>
      </c>
      <c r="M3602" t="str">
        <f>IFERROR(IF(VLOOKUP(L3602,'Quantification'!$A:$B,2,FALSE)&amp;""="","Unclassified",VLOOKUP(L3602,'Quantification'!$A:$B,2,FALSE)),"Unclassified")</f>
        <v>Major</v>
      </c>
      <c r="N3602" t="inlineStr">
        <is>
          <t xml:space="preserve">con-khera.mirjam@pocketfm.com</t>
        </is>
      </c>
      <c r="O3602" t="inlineStr">
        <is>
          <t xml:space="preserve">Issues found in raw</t>
        </is>
      </c>
      <c r="P3602" t="str">
        <f>IF(OR(O3602="Issues found in master",O3602="Final master"),"Master",IF(OR(O3602="Ready for Master",O3602="Issues found in raw",O3602="Raw under QC",O3602="Issues resolved in raw"),"Raw","-"))</f>
        <v>Raw</v>
      </c>
      <c r="Q3602" s="13">
        <v>46261.15486111111</v>
      </c>
      <c r="R3602" t="inlineStr">
        <is>
          <t xml:space="preserve">2026-08 (Aug)</t>
        </is>
      </c>
      <c r="S3602">
        <f>IF(M3602="Not an error",0,IF(COUNTIFS($A$2:$A3602,$A3602,$D$2:$D3602,$D3602,$M$2:$M3602,"&lt;&gt;Not an error")=1,1,0))</f>
        <v>0</v>
      </c>
      <c r="T3602">
        <f>IF(M3602&lt;&gt;"Major",0,IF(COUNTIFS($A$2:$A3602,$A3602,$D$2:$D3602,$D3602,$M$2:$M3602,"Major")=1,1,0))</f>
        <v>0</v>
      </c>
      <c r="U3602">
        <f>IF(M3602&lt;&gt;"Minor",0,IF(COUNTIFS($A$2:$A3602,$A3602,$D$2:$D3602,$D3602,$M$2:$M3602,"Minor")=1,1,0))</f>
        <v>0</v>
      </c>
    </row>
    <row r="3603">
      <c r="A3603" t="inlineStr">
        <is>
          <t xml:space="preserve">9a175f97e92a638a5697307799ea3b8b8f419aac</t>
        </is>
      </c>
      <c r="B3603" t="inlineStr">
        <is>
          <t xml:space="preserve">The Miracle Heiress</t>
        </is>
      </c>
      <c r="C3603" t="inlineStr">
        <is>
          <t xml:space="preserve">Die Wundererbin</t>
        </is>
      </c>
      <c r="D3603" t="inlineStr">
        <is>
          <t xml:space="preserve">029e22a4de20209810317e12422ca7317707ec37</t>
        </is>
      </c>
      <c r="E3603" t="inlineStr">
        <is>
          <t xml:space="preserve">Episode 197: Brüderliche Zuneigung</t>
        </is>
      </c>
      <c r="F3603">
        <v>197</v>
      </c>
      <c r="G3603" t="inlineStr">
        <is>
          <t xml:space="preserve">3:05-3:13</t>
        </is>
      </c>
      <c r="H3603" t="inlineStr">
        <is>
          <t xml:space="preserve">Ignore</t>
        </is>
      </c>
      <c r="I3603" t="inlineStr">
        <is>
          <t xml:space="preserve">Remarks: [Script Error]
Line from script:
"â€žKÃ¼mmern Sie sich dich um ihre Arbeitâ€œ, erwiderte Aurohra schroff."
Note (if required): Grammar issue. â€œSieâ€_x009d_ and â€œdichâ€_x009d_ are mixed incorrectly. Suggested: â€œKÃ¼mmern Sie sich um Ihre Arbeitâ€_x009d_, erwiderte Aurohra schroff.</t>
        </is>
      </c>
      <c r="J3603" t="inlineStr">
        <is>
          <t xml:space="preserve">VOA</t>
        </is>
      </c>
      <c r="K3603" t="inlineStr">
        <is>
          <t xml:space="preserve">Script Error</t>
        </is>
      </c>
      <c r="L3603" t="inlineStr">
        <is>
          <t xml:space="preserve">Script error</t>
        </is>
      </c>
      <c r="M3603" t="str">
        <f>IFERROR(IF(VLOOKUP(L3603,'Quantification'!$A:$B,2,FALSE)&amp;""="","Unclassified",VLOOKUP(L3603,'Quantification'!$A:$B,2,FALSE)),"Unclassified")</f>
        <v>Major</v>
      </c>
      <c r="N3603" t="inlineStr">
        <is>
          <t xml:space="preserve">con-khera.mirjam@pocketfm.com</t>
        </is>
      </c>
      <c r="O3603" t="inlineStr">
        <is>
          <t xml:space="preserve">Issues found in raw</t>
        </is>
      </c>
      <c r="P3603" t="str">
        <f>IF(OR(O3603="Issues found in master",O3603="Final master"),"Master",IF(OR(O3603="Ready for Master",O3603="Issues found in raw",O3603="Raw under QC",O3603="Issues resolved in raw"),"Raw","-"))</f>
        <v>Raw</v>
      </c>
      <c r="Q3603" s="13">
        <v>46261.15486111111</v>
      </c>
      <c r="R3603" t="inlineStr">
        <is>
          <t xml:space="preserve">2026-08 (Aug)</t>
        </is>
      </c>
      <c r="S3603">
        <f>IF(M3603="Not an error",0,IF(COUNTIFS($A$2:$A3603,$A3603,$D$2:$D3603,$D3603,$M$2:$M3603,"&lt;&gt;Not an error")=1,1,0))</f>
        <v>0</v>
      </c>
      <c r="T3603">
        <f>IF(M3603&lt;&gt;"Major",0,IF(COUNTIFS($A$2:$A3603,$A3603,$D$2:$D3603,$D3603,$M$2:$M3603,"Major")=1,1,0))</f>
        <v>0</v>
      </c>
      <c r="U3603">
        <f>IF(M3603&lt;&gt;"Minor",0,IF(COUNTIFS($A$2:$A3603,$A3603,$D$2:$D3603,$D3603,$M$2:$M3603,"Minor")=1,1,0))</f>
        <v>0</v>
      </c>
    </row>
    <row r="3604">
      <c r="A3604" t="inlineStr">
        <is>
          <t xml:space="preserve">9a175f97e92a638a5697307799ea3b8b8f419aac</t>
        </is>
      </c>
      <c r="B3604" t="inlineStr">
        <is>
          <t xml:space="preserve">The Miracle Heiress</t>
        </is>
      </c>
      <c r="C3604" t="inlineStr">
        <is>
          <t xml:space="preserve">Die Wundererbin</t>
        </is>
      </c>
      <c r="D3604" t="inlineStr">
        <is>
          <t xml:space="preserve">029e22a4de20209810317e12422ca7317707ec37</t>
        </is>
      </c>
      <c r="E3604" t="inlineStr">
        <is>
          <t xml:space="preserve">Episode 197: Brüderliche Zuneigung</t>
        </is>
      </c>
      <c r="F3604">
        <v>197</v>
      </c>
      <c r="G3604" t="inlineStr">
        <is>
          <t xml:space="preserve">4:43-4:48</t>
        </is>
      </c>
      <c r="H3604" t="inlineStr">
        <is>
          <t xml:space="preserve">Resolved</t>
        </is>
      </c>
      <c r="I3604" t="inlineStr">
        <is>
          <t xml:space="preserve">Remarks: [Script Error]
Line from script:
"â€žKÃ¼mmern Sie sich dich um ihre Arbeitâ€œ, erwiderte Aurohra schroff."
Note (if required): Grammar issue. â€œSieâ€_x009d_ and â€œdichâ€_x009d_ are mixed incorrectly. Suggested: â€œKÃ¼mmern Sie sich um Ihre Arbeitâ€_x009d_, erwiderte Aurohra schroff.</t>
        </is>
      </c>
      <c r="J3604" t="inlineStr">
        <is>
          <t xml:space="preserve">VOA</t>
        </is>
      </c>
      <c r="K3604" t="inlineStr">
        <is>
          <t xml:space="preserve">Script Error</t>
        </is>
      </c>
      <c r="L3604" t="inlineStr">
        <is>
          <t xml:space="preserve">Script error</t>
        </is>
      </c>
      <c r="M3604" t="str">
        <f>IFERROR(IF(VLOOKUP(L3604,'Quantification'!$A:$B,2,FALSE)&amp;""="","Unclassified",VLOOKUP(L3604,'Quantification'!$A:$B,2,FALSE)),"Unclassified")</f>
        <v>Major</v>
      </c>
      <c r="N3604" t="inlineStr">
        <is>
          <t xml:space="preserve">con-khera.mirjam@pocketfm.com</t>
        </is>
      </c>
      <c r="O3604" t="inlineStr">
        <is>
          <t xml:space="preserve">Issues found in raw</t>
        </is>
      </c>
      <c r="P3604" t="str">
        <f>IF(OR(O3604="Issues found in master",O3604="Final master"),"Master",IF(OR(O3604="Ready for Master",O3604="Issues found in raw",O3604="Raw under QC",O3604="Issues resolved in raw"),"Raw","-"))</f>
        <v>Raw</v>
      </c>
      <c r="Q3604" s="13">
        <v>46261.15486111111</v>
      </c>
      <c r="R3604" t="inlineStr">
        <is>
          <t xml:space="preserve">2026-08 (Aug)</t>
        </is>
      </c>
      <c r="S3604">
        <f>IF(M3604="Not an error",0,IF(COUNTIFS($A$2:$A3604,$A3604,$D$2:$D3604,$D3604,$M$2:$M3604,"&lt;&gt;Not an error")=1,1,0))</f>
        <v>0</v>
      </c>
      <c r="T3604">
        <f>IF(M3604&lt;&gt;"Major",0,IF(COUNTIFS($A$2:$A3604,$A3604,$D$2:$D3604,$D3604,$M$2:$M3604,"Major")=1,1,0))</f>
        <v>0</v>
      </c>
      <c r="U3604">
        <f>IF(M3604&lt;&gt;"Minor",0,IF(COUNTIFS($A$2:$A3604,$A3604,$D$2:$D3604,$D3604,$M$2:$M3604,"Minor")=1,1,0))</f>
        <v>0</v>
      </c>
    </row>
    <row r="3605">
      <c r="A3605" t="inlineStr">
        <is>
          <t xml:space="preserve">9a175f97e92a638a5697307799ea3b8b8f419aac</t>
        </is>
      </c>
      <c r="B3605" t="inlineStr">
        <is>
          <t xml:space="preserve">The Miracle Heiress</t>
        </is>
      </c>
      <c r="C3605" t="inlineStr">
        <is>
          <t xml:space="preserve">Die Wundererbin</t>
        </is>
      </c>
      <c r="D3605" t="inlineStr">
        <is>
          <t xml:space="preserve">029e22a4de20209810317e12422ca7317707ec37</t>
        </is>
      </c>
      <c r="E3605" t="inlineStr">
        <is>
          <t xml:space="preserve">Episode 197: Brüderliche Zuneigung</t>
        </is>
      </c>
      <c r="F3605">
        <v>197</v>
      </c>
      <c r="G3605" t="inlineStr">
        <is>
          <t xml:space="preserve">5:58-6:02</t>
        </is>
      </c>
      <c r="H3605" t="inlineStr">
        <is>
          <t xml:space="preserve">Resolved</t>
        </is>
      </c>
      <c r="I3605" t="inlineStr">
        <is>
          <t xml:space="preserve">Remarks: [Script Error]
Line from script:
"â€žMach einfach deine Arbeit, stÃ¶re dich nicht an mir.â€œ"
Note (if required): Wording issue. â€œStÃ¶re dich nicht an mirâ€_x009d_ sounds stiff and unnatural in this context. Suggested: â€œMach einfach deine Arbeit, lass dich von mir nicht stÃ¶ren.â€_x009d_</t>
        </is>
      </c>
      <c r="J3605" t="inlineStr">
        <is>
          <t xml:space="preserve">VOA</t>
        </is>
      </c>
      <c r="K3605" t="inlineStr">
        <is>
          <t xml:space="preserve">Script Error</t>
        </is>
      </c>
      <c r="L3605" t="inlineStr">
        <is>
          <t xml:space="preserve">Script error</t>
        </is>
      </c>
      <c r="M3605" t="str">
        <f>IFERROR(IF(VLOOKUP(L3605,'Quantification'!$A:$B,2,FALSE)&amp;""="","Unclassified",VLOOKUP(L3605,'Quantification'!$A:$B,2,FALSE)),"Unclassified")</f>
        <v>Major</v>
      </c>
      <c r="N3605" t="inlineStr">
        <is>
          <t xml:space="preserve">con-khera.mirjam@pocketfm.com</t>
        </is>
      </c>
      <c r="O3605" t="inlineStr">
        <is>
          <t xml:space="preserve">Issues found in raw</t>
        </is>
      </c>
      <c r="P3605" t="str">
        <f>IF(OR(O3605="Issues found in master",O3605="Final master"),"Master",IF(OR(O3605="Ready for Master",O3605="Issues found in raw",O3605="Raw under QC",O3605="Issues resolved in raw"),"Raw","-"))</f>
        <v>Raw</v>
      </c>
      <c r="Q3605" s="13">
        <v>46261.15486111111</v>
      </c>
      <c r="R3605" t="inlineStr">
        <is>
          <t xml:space="preserve">2026-08 (Aug)</t>
        </is>
      </c>
      <c r="S3605">
        <f>IF(M3605="Not an error",0,IF(COUNTIFS($A$2:$A3605,$A3605,$D$2:$D3605,$D3605,$M$2:$M3605,"&lt;&gt;Not an error")=1,1,0))</f>
        <v>0</v>
      </c>
      <c r="T3605">
        <f>IF(M3605&lt;&gt;"Major",0,IF(COUNTIFS($A$2:$A3605,$A3605,$D$2:$D3605,$D3605,$M$2:$M3605,"Major")=1,1,0))</f>
        <v>0</v>
      </c>
      <c r="U3605">
        <f>IF(M3605&lt;&gt;"Minor",0,IF(COUNTIFS($A$2:$A3605,$A3605,$D$2:$D3605,$D3605,$M$2:$M3605,"Minor")=1,1,0))</f>
        <v>0</v>
      </c>
    </row>
    <row r="3606">
      <c r="A3606" t="inlineStr">
        <is>
          <t xml:space="preserve">9a175f97e92a638a5697307799ea3b8b8f419aac</t>
        </is>
      </c>
      <c r="B3606" t="inlineStr">
        <is>
          <t xml:space="preserve">The Miracle Heiress</t>
        </is>
      </c>
      <c r="C3606" t="inlineStr">
        <is>
          <t xml:space="preserve">Die Wundererbin</t>
        </is>
      </c>
      <c r="D3606" t="inlineStr">
        <is>
          <t xml:space="preserve">029e22a4de20209810317e12422ca7317707ec37</t>
        </is>
      </c>
      <c r="E3606" t="inlineStr">
        <is>
          <t xml:space="preserve">Episode 197: Brüderliche Zuneigung</t>
        </is>
      </c>
      <c r="F3606">
        <v>197</v>
      </c>
      <c r="G3606" t="inlineStr">
        <is>
          <t xml:space="preserve">6:02-6:09</t>
        </is>
      </c>
      <c r="H3606" t="inlineStr">
        <is>
          <t xml:space="preserve">Resolved</t>
        </is>
      </c>
      <c r="I3606" t="inlineStr">
        <is>
          <t xml:space="preserve">Remarks: [Script Error]
Line from script:
"Harrison machte es sich auf dem Sofa bequem und begann, Aurohra Ã¼ber die Schulter auf das Video auf ihrem Bildschirm zu schauen."
Note (if required): Wording / continuity issue. No video is playing, and the sentence is awkwardly phrased. Suggested: â€œHarrison machte es sich auf dem Sofa bequem und beobachtete Aurohra bei der Arbeit.â€_x009d_</t>
        </is>
      </c>
      <c r="J3606" t="inlineStr">
        <is>
          <t xml:space="preserve">VOA</t>
        </is>
      </c>
      <c r="K3606" t="inlineStr">
        <is>
          <t xml:space="preserve">Script Error</t>
        </is>
      </c>
      <c r="L3606" t="inlineStr">
        <is>
          <t xml:space="preserve">Script error</t>
        </is>
      </c>
      <c r="M3606" t="str">
        <f>IFERROR(IF(VLOOKUP(L3606,'Quantification'!$A:$B,2,FALSE)&amp;""="","Unclassified",VLOOKUP(L3606,'Quantification'!$A:$B,2,FALSE)),"Unclassified")</f>
        <v>Major</v>
      </c>
      <c r="N3606" t="inlineStr">
        <is>
          <t xml:space="preserve">con-khera.mirjam@pocketfm.com</t>
        </is>
      </c>
      <c r="O3606" t="inlineStr">
        <is>
          <t xml:space="preserve">Issues found in raw</t>
        </is>
      </c>
      <c r="P3606" t="str">
        <f>IF(OR(O3606="Issues found in master",O3606="Final master"),"Master",IF(OR(O3606="Ready for Master",O3606="Issues found in raw",O3606="Raw under QC",O3606="Issues resolved in raw"),"Raw","-"))</f>
        <v>Raw</v>
      </c>
      <c r="Q3606" s="13">
        <v>46261.15486111111</v>
      </c>
      <c r="R3606" t="inlineStr">
        <is>
          <t xml:space="preserve">2026-08 (Aug)</t>
        </is>
      </c>
      <c r="S3606">
        <f>IF(M3606="Not an error",0,IF(COUNTIFS($A$2:$A3606,$A3606,$D$2:$D3606,$D3606,$M$2:$M3606,"&lt;&gt;Not an error")=1,1,0))</f>
        <v>0</v>
      </c>
      <c r="T3606">
        <f>IF(M3606&lt;&gt;"Major",0,IF(COUNTIFS($A$2:$A3606,$A3606,$D$2:$D3606,$D3606,$M$2:$M3606,"Major")=1,1,0))</f>
        <v>0</v>
      </c>
      <c r="U3606">
        <f>IF(M3606&lt;&gt;"Minor",0,IF(COUNTIFS($A$2:$A3606,$A3606,$D$2:$D3606,$D3606,$M$2:$M3606,"Minor")=1,1,0))</f>
        <v>0</v>
      </c>
    </row>
    <row r="3607">
      <c r="A3607" t="inlineStr">
        <is>
          <t xml:space="preserve">9a175f97e92a638a5697307799ea3b8b8f419aac</t>
        </is>
      </c>
      <c r="B3607" t="inlineStr">
        <is>
          <t xml:space="preserve">The Miracle Heiress</t>
        </is>
      </c>
      <c r="C3607" t="inlineStr">
        <is>
          <t xml:space="preserve">Die Wundererbin</t>
        </is>
      </c>
      <c r="D3607" t="inlineStr">
        <is>
          <t xml:space="preserve">029e22a4de20209810317e12422ca7317707ec37</t>
        </is>
      </c>
      <c r="E3607" t="inlineStr">
        <is>
          <t xml:space="preserve">Episode 197: Brüderliche Zuneigung</t>
        </is>
      </c>
      <c r="F3607">
        <v>197</v>
      </c>
      <c r="G3607" t="inlineStr">
        <is>
          <t xml:space="preserve">6:55-6:58</t>
        </is>
      </c>
      <c r="H3607" t="inlineStr">
        <is>
          <t xml:space="preserve">Resolved</t>
        </is>
      </c>
      <c r="I3607" t="inlineStr">
        <is>
          <t xml:space="preserve">Remarks: [Script Error]
Line from script:
"â€žSir, ich habe nur etwas fÃ¼r die gnÃ¤dige Frau mitgebracht.â€œ"
Note (if required): Address / tone issue. â€œGnÃ¤dige Frauâ€_x009d_ sounds outdated and overly formal. Suggested: â€œSir, ich habe nur etwas fÃ¼r Miss Aurora mitgebracht.â€_x009d_</t>
        </is>
      </c>
      <c r="J3607" t="inlineStr">
        <is>
          <t xml:space="preserve">VOA</t>
        </is>
      </c>
      <c r="K3607" t="inlineStr">
        <is>
          <t xml:space="preserve">Script Error</t>
        </is>
      </c>
      <c r="L3607" t="inlineStr">
        <is>
          <t xml:space="preserve">Script error</t>
        </is>
      </c>
      <c r="M3607" t="str">
        <f>IFERROR(IF(VLOOKUP(L3607,'Quantification'!$A:$B,2,FALSE)&amp;""="","Unclassified",VLOOKUP(L3607,'Quantification'!$A:$B,2,FALSE)),"Unclassified")</f>
        <v>Major</v>
      </c>
      <c r="N3607" t="inlineStr">
        <is>
          <t xml:space="preserve">con-khera.mirjam@pocketfm.com</t>
        </is>
      </c>
      <c r="O3607" t="inlineStr">
        <is>
          <t xml:space="preserve">Issues found in raw</t>
        </is>
      </c>
      <c r="P3607" t="str">
        <f>IF(OR(O3607="Issues found in master",O3607="Final master"),"Master",IF(OR(O3607="Ready for Master",O3607="Issues found in raw",O3607="Raw under QC",O3607="Issues resolved in raw"),"Raw","-"))</f>
        <v>Raw</v>
      </c>
      <c r="Q3607" s="13">
        <v>46261.15486111111</v>
      </c>
      <c r="R3607" t="inlineStr">
        <is>
          <t xml:space="preserve">2026-08 (Aug)</t>
        </is>
      </c>
      <c r="S3607">
        <f>IF(M3607="Not an error",0,IF(COUNTIFS($A$2:$A3607,$A3607,$D$2:$D3607,$D3607,$M$2:$M3607,"&lt;&gt;Not an error")=1,1,0))</f>
        <v>0</v>
      </c>
      <c r="T3607">
        <f>IF(M3607&lt;&gt;"Major",0,IF(COUNTIFS($A$2:$A3607,$A3607,$D$2:$D3607,$D3607,$M$2:$M3607,"Major")=1,1,0))</f>
        <v>0</v>
      </c>
      <c r="U3607">
        <f>IF(M3607&lt;&gt;"Minor",0,IF(COUNTIFS($A$2:$A3607,$A3607,$D$2:$D3607,$D3607,$M$2:$M3607,"Minor")=1,1,0))</f>
        <v>0</v>
      </c>
    </row>
    <row r="3608">
      <c r="A3608" t="inlineStr">
        <is>
          <t xml:space="preserve">9a175f97e92a638a5697307799ea3b8b8f419aac</t>
        </is>
      </c>
      <c r="B3608" t="inlineStr">
        <is>
          <t xml:space="preserve">The Miracle Heiress</t>
        </is>
      </c>
      <c r="C3608" t="inlineStr">
        <is>
          <t xml:space="preserve">Die Wundererbin</t>
        </is>
      </c>
      <c r="D3608" t="inlineStr">
        <is>
          <t xml:space="preserve">075320c318ca12bccd4c6f91f4c630fc212fe140</t>
        </is>
      </c>
      <c r="E3608" t="inlineStr">
        <is>
          <t xml:space="preserve">Episode 198: Es Scheint Ich Habe Meine Schwägerin Gefunden</t>
        </is>
      </c>
      <c r="F3608">
        <v>198</v>
      </c>
      <c r="G3608" t="inlineStr">
        <is>
          <t xml:space="preserve">1:14-1:22</t>
        </is>
      </c>
      <c r="H3608" t="inlineStr">
        <is>
          <t xml:space="preserve">Resolved</t>
        </is>
      </c>
      <c r="I3608" t="inlineStr">
        <is>
          <t xml:space="preserve">Remarks: [Script Error]
Line from script:
"Sie versuchte, sich aufzurappeln, aber der lange Rock verhedderte sich um ihre Beine. Sie stolperte und fiel ihm erst an die Brust und dann gleich noch einmal."
Note (if required): Continuity / action issue. She is already being held against him, so â€œsich aufzurappelnâ€_x009d_ and falling against his chest again do not fit the established action. Suggested: â€œSie lÃ¶ste sich von ihm, doch dabei verhedderte sich der lange Rock um ihre Beine. Sie stolperte erneut, und er musste sie wieder auffangen.â€_x009d_</t>
        </is>
      </c>
      <c r="J3608" t="inlineStr">
        <is>
          <t xml:space="preserve">VOA</t>
        </is>
      </c>
      <c r="K3608" t="inlineStr">
        <is>
          <t xml:space="preserve">Script Error</t>
        </is>
      </c>
      <c r="L3608" t="inlineStr">
        <is>
          <t xml:space="preserve">Script error</t>
        </is>
      </c>
      <c r="M3608" t="str">
        <f>IFERROR(IF(VLOOKUP(L3608,'Quantification'!$A:$B,2,FALSE)&amp;""="","Unclassified",VLOOKUP(L3608,'Quantification'!$A:$B,2,FALSE)),"Unclassified")</f>
        <v>Major</v>
      </c>
      <c r="N3608" t="inlineStr">
        <is>
          <t xml:space="preserve">con-khera.mirjam@pocketfm.com</t>
        </is>
      </c>
      <c r="O3608" t="inlineStr">
        <is>
          <t xml:space="preserve">Issues found in raw</t>
        </is>
      </c>
      <c r="P3608" t="str">
        <f>IF(OR(O3608="Issues found in master",O3608="Final master"),"Master",IF(OR(O3608="Ready for Master",O3608="Issues found in raw",O3608="Raw under QC",O3608="Issues resolved in raw"),"Raw","-"))</f>
        <v>Raw</v>
      </c>
      <c r="Q3608" s="13">
        <v>46261.15486111111</v>
      </c>
      <c r="R3608" t="inlineStr">
        <is>
          <t xml:space="preserve">2026-08 (Aug)</t>
        </is>
      </c>
      <c r="S3608">
        <f>IF(M3608="Not an error",0,IF(COUNTIFS($A$2:$A3608,$A3608,$D$2:$D3608,$D3608,$M$2:$M3608,"&lt;&gt;Not an error")=1,1,0))</f>
        <v>1</v>
      </c>
      <c r="T3608">
        <f>IF(M3608&lt;&gt;"Major",0,IF(COUNTIFS($A$2:$A3608,$A3608,$D$2:$D3608,$D3608,$M$2:$M3608,"Major")=1,1,0))</f>
        <v>1</v>
      </c>
      <c r="U3608">
        <f>IF(M3608&lt;&gt;"Minor",0,IF(COUNTIFS($A$2:$A3608,$A3608,$D$2:$D3608,$D3608,$M$2:$M3608,"Minor")=1,1,0))</f>
        <v>0</v>
      </c>
    </row>
    <row r="3609">
      <c r="A3609" t="inlineStr">
        <is>
          <t xml:space="preserve">9a175f97e92a638a5697307799ea3b8b8f419aac</t>
        </is>
      </c>
      <c r="B3609" t="inlineStr">
        <is>
          <t xml:space="preserve">The Miracle Heiress</t>
        </is>
      </c>
      <c r="C3609" t="inlineStr">
        <is>
          <t xml:space="preserve">Die Wundererbin</t>
        </is>
      </c>
      <c r="D3609" t="inlineStr">
        <is>
          <t xml:space="preserve">075320c318ca12bccd4c6f91f4c630fc212fe140</t>
        </is>
      </c>
      <c r="E3609" t="inlineStr">
        <is>
          <t xml:space="preserve">Episode 198: Es Scheint Ich Habe Meine Schwägerin Gefunden</t>
        </is>
      </c>
      <c r="F3609">
        <v>198</v>
      </c>
      <c r="G3609" t="inlineStr">
        <is>
          <t xml:space="preserve">4:58-5:01</t>
        </is>
      </c>
      <c r="H3609" t="inlineStr">
        <is>
          <t xml:space="preserve">Resolved</t>
        </is>
      </c>
      <c r="I3609" t="inlineStr">
        <is>
          <t xml:space="preserve">Remarks: [Script Error]
Line from script:
"â€žUnd ich bezahle dir den Rock zurÃ¼ck.â€œ"
Note (if required): Address / continuity issue. These characters use formal â€œSie,â€_x009d_ so â€œdirâ€_x009d_ is inconsistent. Suggested: â€œUnd ich bezahle Ihnen den Rock zurÃ¼ck.â€_x009d_</t>
        </is>
      </c>
      <c r="J3609" t="inlineStr">
        <is>
          <t xml:space="preserve">VOA</t>
        </is>
      </c>
      <c r="K3609" t="inlineStr">
        <is>
          <t xml:space="preserve">Script Error</t>
        </is>
      </c>
      <c r="L3609" t="inlineStr">
        <is>
          <t xml:space="preserve">Script error</t>
        </is>
      </c>
      <c r="M3609" t="str">
        <f>IFERROR(IF(VLOOKUP(L3609,'Quantification'!$A:$B,2,FALSE)&amp;""="","Unclassified",VLOOKUP(L3609,'Quantification'!$A:$B,2,FALSE)),"Unclassified")</f>
        <v>Major</v>
      </c>
      <c r="N3609" t="inlineStr">
        <is>
          <t xml:space="preserve">con-khera.mirjam@pocketfm.com</t>
        </is>
      </c>
      <c r="O3609" t="inlineStr">
        <is>
          <t xml:space="preserve">Issues found in raw</t>
        </is>
      </c>
      <c r="P3609" t="str">
        <f>IF(OR(O3609="Issues found in master",O3609="Final master"),"Master",IF(OR(O3609="Ready for Master",O3609="Issues found in raw",O3609="Raw under QC",O3609="Issues resolved in raw"),"Raw","-"))</f>
        <v>Raw</v>
      </c>
      <c r="Q3609" s="13">
        <v>46261.15486111111</v>
      </c>
      <c r="R3609" t="inlineStr">
        <is>
          <t xml:space="preserve">2026-08 (Aug)</t>
        </is>
      </c>
      <c r="S3609">
        <f>IF(M3609="Not an error",0,IF(COUNTIFS($A$2:$A3609,$A3609,$D$2:$D3609,$D3609,$M$2:$M3609,"&lt;&gt;Not an error")=1,1,0))</f>
        <v>0</v>
      </c>
      <c r="T3609">
        <f>IF(M3609&lt;&gt;"Major",0,IF(COUNTIFS($A$2:$A3609,$A3609,$D$2:$D3609,$D3609,$M$2:$M3609,"Major")=1,1,0))</f>
        <v>0</v>
      </c>
      <c r="U3609">
        <f>IF(M3609&lt;&gt;"Minor",0,IF(COUNTIFS($A$2:$A3609,$A3609,$D$2:$D3609,$D3609,$M$2:$M3609,"Minor")=1,1,0))</f>
        <v>0</v>
      </c>
    </row>
    <row r="3610">
      <c r="A3610" t="inlineStr">
        <is>
          <t xml:space="preserve">9a175f97e92a638a5697307799ea3b8b8f419aac</t>
        </is>
      </c>
      <c r="B3610" t="inlineStr">
        <is>
          <t xml:space="preserve">The Miracle Heiress</t>
        </is>
      </c>
      <c r="C3610" t="inlineStr">
        <is>
          <t xml:space="preserve">Die Wundererbin</t>
        </is>
      </c>
      <c r="D3610" t="inlineStr">
        <is>
          <t xml:space="preserve">075320c318ca12bccd4c6f91f4c630fc212fe140</t>
        </is>
      </c>
      <c r="E3610" t="inlineStr">
        <is>
          <t xml:space="preserve">Episode 198: Es Scheint Ich Habe Meine Schwägerin Gefunden</t>
        </is>
      </c>
      <c r="F3610">
        <v>198</v>
      </c>
      <c r="G3610" t="inlineStr">
        <is>
          <t xml:space="preserve">6:25-6:31</t>
        </is>
      </c>
      <c r="H3610" t="inlineStr">
        <is>
          <t xml:space="preserve">Resolved</t>
        </is>
      </c>
      <c r="I3610" t="inlineStr">
        <is>
          <t xml:space="preserve">Remarks: [Script Error]
Line from script:
"Nadja trat hervor, auf der einen Seite an Stevens und auf der anderen an Seraphinas Hand."
Note (if required): Redundant description. The previous sentence already establishes how Nadja is walking with Steven and Seraphina, so this line repeats the same action and can be removed.</t>
        </is>
      </c>
      <c r="J3610" t="inlineStr">
        <is>
          <t xml:space="preserve">VOA</t>
        </is>
      </c>
      <c r="K3610" t="inlineStr">
        <is>
          <t xml:space="preserve">Script Error</t>
        </is>
      </c>
      <c r="L3610" t="inlineStr">
        <is>
          <t xml:space="preserve">Script error</t>
        </is>
      </c>
      <c r="M3610" t="str">
        <f>IFERROR(IF(VLOOKUP(L3610,'Quantification'!$A:$B,2,FALSE)&amp;""="","Unclassified",VLOOKUP(L3610,'Quantification'!$A:$B,2,FALSE)),"Unclassified")</f>
        <v>Major</v>
      </c>
      <c r="N3610" t="inlineStr">
        <is>
          <t xml:space="preserve">con-khera.mirjam@pocketfm.com</t>
        </is>
      </c>
      <c r="O3610" t="inlineStr">
        <is>
          <t xml:space="preserve">Issues found in raw</t>
        </is>
      </c>
      <c r="P3610" t="str">
        <f>IF(OR(O3610="Issues found in master",O3610="Final master"),"Master",IF(OR(O3610="Ready for Master",O3610="Issues found in raw",O3610="Raw under QC",O3610="Issues resolved in raw"),"Raw","-"))</f>
        <v>Raw</v>
      </c>
      <c r="Q3610" s="13">
        <v>46261.15486111111</v>
      </c>
      <c r="R3610" t="inlineStr">
        <is>
          <t xml:space="preserve">2026-08 (Aug)</t>
        </is>
      </c>
      <c r="S3610">
        <f>IF(M3610="Not an error",0,IF(COUNTIFS($A$2:$A3610,$A3610,$D$2:$D3610,$D3610,$M$2:$M3610,"&lt;&gt;Not an error")=1,1,0))</f>
        <v>0</v>
      </c>
      <c r="T3610">
        <f>IF(M3610&lt;&gt;"Major",0,IF(COUNTIFS($A$2:$A3610,$A3610,$D$2:$D3610,$D3610,$M$2:$M3610,"Major")=1,1,0))</f>
        <v>0</v>
      </c>
      <c r="U3610">
        <f>IF(M3610&lt;&gt;"Minor",0,IF(COUNTIFS($A$2:$A3610,$A3610,$D$2:$D3610,$D3610,$M$2:$M3610,"Minor")=1,1,0))</f>
        <v>0</v>
      </c>
    </row>
    <row r="3611">
      <c r="A3611" t="inlineStr">
        <is>
          <t xml:space="preserve">9a175f97e92a638a5697307799ea3b8b8f419aac</t>
        </is>
      </c>
      <c r="B3611" t="inlineStr">
        <is>
          <t xml:space="preserve">The Miracle Heiress</t>
        </is>
      </c>
      <c r="C3611" t="inlineStr">
        <is>
          <t xml:space="preserve">Die Wundererbin</t>
        </is>
      </c>
      <c r="D3611" t="inlineStr">
        <is>
          <t xml:space="preserve">075320c318ca12bccd4c6f91f4c630fc212fe140</t>
        </is>
      </c>
      <c r="E3611" t="inlineStr">
        <is>
          <t xml:space="preserve">Episode 198: Es Scheint Ich Habe Meine Schwägerin Gefunden</t>
        </is>
      </c>
      <c r="F3611">
        <v>198</v>
      </c>
      <c r="G3611" t="inlineStr">
        <is>
          <t xml:space="preserve">639-6:45</t>
        </is>
      </c>
      <c r="H3611" t="inlineStr">
        <is>
          <t xml:space="preserve">Resolved</t>
        </is>
      </c>
      <c r="I3611" t="inlineStr">
        <is>
          <t xml:space="preserve">Remarks: [Audio Quality]
Line from script:
"„Harrison! Aurohra! Ihr seid da!“"
Note (if required): There is an odd noise after the line in the audio.</t>
        </is>
      </c>
      <c r="J3611" t="inlineStr">
        <is>
          <t xml:space="preserve">VOA</t>
        </is>
      </c>
      <c r="K3611" t="inlineStr">
        <is>
          <t xml:space="preserve">Audio quality</t>
        </is>
      </c>
      <c r="L3611" t="inlineStr">
        <is>
          <t xml:space="preserve">Audio quality</t>
        </is>
      </c>
      <c r="M3611" t="str">
        <f>IFERROR(IF(VLOOKUP(L3611,'Quantification'!$A:$B,2,FALSE)&amp;""="","Unclassified",VLOOKUP(L3611,'Quantification'!$A:$B,2,FALSE)),"Unclassified")</f>
        <v>Major</v>
      </c>
      <c r="N3611" t="inlineStr">
        <is>
          <t xml:space="preserve">con-khera.mirjam@pocketfm.com</t>
        </is>
      </c>
      <c r="O3611" t="inlineStr">
        <is>
          <t xml:space="preserve">Issues found in raw</t>
        </is>
      </c>
      <c r="P3611" t="str">
        <f>IF(OR(O3611="Issues found in master",O3611="Final master"),"Master",IF(OR(O3611="Ready for Master",O3611="Issues found in raw",O3611="Raw under QC",O3611="Issues resolved in raw"),"Raw","-"))</f>
        <v>Raw</v>
      </c>
      <c r="Q3611" s="13">
        <v>46261.15486111111</v>
      </c>
      <c r="R3611" t="inlineStr">
        <is>
          <t xml:space="preserve">2026-08 (Aug)</t>
        </is>
      </c>
      <c r="S3611">
        <f>IF(M3611="Not an error",0,IF(COUNTIFS($A$2:$A3611,$A3611,$D$2:$D3611,$D3611,$M$2:$M3611,"&lt;&gt;Not an error")=1,1,0))</f>
        <v>0</v>
      </c>
      <c r="T3611">
        <f>IF(M3611&lt;&gt;"Major",0,IF(COUNTIFS($A$2:$A3611,$A3611,$D$2:$D3611,$D3611,$M$2:$M3611,"Major")=1,1,0))</f>
        <v>0</v>
      </c>
      <c r="U3611">
        <f>IF(M3611&lt;&gt;"Minor",0,IF(COUNTIFS($A$2:$A3611,$A3611,$D$2:$D3611,$D3611,$M$2:$M3611,"Minor")=1,1,0))</f>
        <v>0</v>
      </c>
    </row>
    <row r="3612">
      <c r="A3612" t="inlineStr">
        <is>
          <t xml:space="preserve">9a175f97e92a638a5697307799ea3b8b8f419aac</t>
        </is>
      </c>
      <c r="B3612" t="inlineStr">
        <is>
          <t xml:space="preserve">The Miracle Heiress</t>
        </is>
      </c>
      <c r="C3612" t="inlineStr">
        <is>
          <t xml:space="preserve">Die Wundererbin</t>
        </is>
      </c>
      <c r="D3612" t="inlineStr">
        <is>
          <t xml:space="preserve">1660d9d896cd5bd6f132e68f34820c666e566eef</t>
        </is>
      </c>
      <c r="E3612" t="inlineStr">
        <is>
          <t xml:space="preserve">Episode 199: Familiäre Umarmung</t>
        </is>
      </c>
      <c r="F3612">
        <v>199</v>
      </c>
      <c r="G3612" t="inlineStr">
        <is>
          <t xml:space="preserve">2:10-2:13</t>
        </is>
      </c>
      <c r="H3612" t="inlineStr">
        <is>
          <t xml:space="preserve">Resolved</t>
        </is>
      </c>
      <c r="I3612" t="inlineStr">
        <is>
          <t xml:space="preserve">Remarks: [Script Error]
Line from script:
"Jeder bei Blackwell Mode liebt sie."
Note (if required): Localization issue. â€œBlackwell Modeâ€_x009d_ should remain localized as â€œBlackwell Fashion.â€_x009d_</t>
        </is>
      </c>
      <c r="J3612" t="inlineStr">
        <is>
          <t xml:space="preserve">VOA</t>
        </is>
      </c>
      <c r="K3612" t="inlineStr">
        <is>
          <t xml:space="preserve">Script Error</t>
        </is>
      </c>
      <c r="L3612" t="inlineStr">
        <is>
          <t xml:space="preserve">Script error</t>
        </is>
      </c>
      <c r="M3612" t="str">
        <f>IFERROR(IF(VLOOKUP(L3612,'Quantification'!$A:$B,2,FALSE)&amp;""="","Unclassified",VLOOKUP(L3612,'Quantification'!$A:$B,2,FALSE)),"Unclassified")</f>
        <v>Major</v>
      </c>
      <c r="N3612" t="inlineStr">
        <is>
          <t xml:space="preserve">con-khera.mirjam@pocketfm.com</t>
        </is>
      </c>
      <c r="O3612" t="inlineStr">
        <is>
          <t xml:space="preserve">Issues found in raw</t>
        </is>
      </c>
      <c r="P3612" t="str">
        <f>IF(OR(O3612="Issues found in master",O3612="Final master"),"Master",IF(OR(O3612="Ready for Master",O3612="Issues found in raw",O3612="Raw under QC",O3612="Issues resolved in raw"),"Raw","-"))</f>
        <v>Raw</v>
      </c>
      <c r="Q3612" s="13">
        <v>46261.15486111111</v>
      </c>
      <c r="R3612" t="inlineStr">
        <is>
          <t xml:space="preserve">2026-08 (Aug)</t>
        </is>
      </c>
      <c r="S3612">
        <f>IF(M3612="Not an error",0,IF(COUNTIFS($A$2:$A3612,$A3612,$D$2:$D3612,$D3612,$M$2:$M3612,"&lt;&gt;Not an error")=1,1,0))</f>
        <v>1</v>
      </c>
      <c r="T3612">
        <f>IF(M3612&lt;&gt;"Major",0,IF(COUNTIFS($A$2:$A3612,$A3612,$D$2:$D3612,$D3612,$M$2:$M3612,"Major")=1,1,0))</f>
        <v>1</v>
      </c>
      <c r="U3612">
        <f>IF(M3612&lt;&gt;"Minor",0,IF(COUNTIFS($A$2:$A3612,$A3612,$D$2:$D3612,$D3612,$M$2:$M3612,"Minor")=1,1,0))</f>
        <v>0</v>
      </c>
    </row>
    <row r="3613">
      <c r="A3613" t="inlineStr">
        <is>
          <t xml:space="preserve">9a175f97e92a638a5697307799ea3b8b8f419aac</t>
        </is>
      </c>
      <c r="B3613" t="inlineStr">
        <is>
          <t xml:space="preserve">The Miracle Heiress</t>
        </is>
      </c>
      <c r="C3613" t="inlineStr">
        <is>
          <t xml:space="preserve">Die Wundererbin</t>
        </is>
      </c>
      <c r="D3613" t="inlineStr">
        <is>
          <t xml:space="preserve">1660d9d896cd5bd6f132e68f34820c666e566eef</t>
        </is>
      </c>
      <c r="E3613" t="inlineStr">
        <is>
          <t xml:space="preserve">Episode 199: Familiäre Umarmung</t>
        </is>
      </c>
      <c r="F3613">
        <v>199</v>
      </c>
      <c r="G3613" t="inlineStr">
        <is>
          <t xml:space="preserve">4:00-4:04</t>
        </is>
      </c>
      <c r="H3613" t="inlineStr">
        <is>
          <t xml:space="preserve">Resolved</t>
        </is>
      </c>
      <c r="I3613" t="inlineStr">
        <is>
          <t xml:space="preserve">Remarks: [Script Error]
Line from script:
"â€žHaben alle bei Blackwell Mode dem zugestimmt?â€œ"
Note (if required): Localization issue. â€œBlackwell Modeâ€_x009d_ should remain localized as â€œBlackwell Fashion.â€_x009d_</t>
        </is>
      </c>
      <c r="J3613" t="inlineStr">
        <is>
          <t xml:space="preserve">VOA</t>
        </is>
      </c>
      <c r="K3613" t="inlineStr">
        <is>
          <t xml:space="preserve">Script Error</t>
        </is>
      </c>
      <c r="L3613" t="inlineStr">
        <is>
          <t xml:space="preserve">Script error</t>
        </is>
      </c>
      <c r="M3613" t="str">
        <f>IFERROR(IF(VLOOKUP(L3613,'Quantification'!$A:$B,2,FALSE)&amp;""="","Unclassified",VLOOKUP(L3613,'Quantification'!$A:$B,2,FALSE)),"Unclassified")</f>
        <v>Major</v>
      </c>
      <c r="N3613" t="inlineStr">
        <is>
          <t xml:space="preserve">con-khera.mirjam@pocketfm.com</t>
        </is>
      </c>
      <c r="O3613" t="inlineStr">
        <is>
          <t xml:space="preserve">Issues found in raw</t>
        </is>
      </c>
      <c r="P3613" t="str">
        <f>IF(OR(O3613="Issues found in master",O3613="Final master"),"Master",IF(OR(O3613="Ready for Master",O3613="Issues found in raw",O3613="Raw under QC",O3613="Issues resolved in raw"),"Raw","-"))</f>
        <v>Raw</v>
      </c>
      <c r="Q3613" s="13">
        <v>46261.15486111111</v>
      </c>
      <c r="R3613" t="inlineStr">
        <is>
          <t xml:space="preserve">2026-08 (Aug)</t>
        </is>
      </c>
      <c r="S3613">
        <f>IF(M3613="Not an error",0,IF(COUNTIFS($A$2:$A3613,$A3613,$D$2:$D3613,$D3613,$M$2:$M3613,"&lt;&gt;Not an error")=1,1,0))</f>
        <v>0</v>
      </c>
      <c r="T3613">
        <f>IF(M3613&lt;&gt;"Major",0,IF(COUNTIFS($A$2:$A3613,$A3613,$D$2:$D3613,$D3613,$M$2:$M3613,"Major")=1,1,0))</f>
        <v>0</v>
      </c>
      <c r="U3613">
        <f>IF(M3613&lt;&gt;"Minor",0,IF(COUNTIFS($A$2:$A3613,$A3613,$D$2:$D3613,$D3613,$M$2:$M3613,"Minor")=1,1,0))</f>
        <v>0</v>
      </c>
    </row>
    <row r="3614">
      <c r="A3614" t="inlineStr">
        <is>
          <t xml:space="preserve">9a175f97e92a638a5697307799ea3b8b8f419aac</t>
        </is>
      </c>
      <c r="B3614" t="inlineStr">
        <is>
          <t xml:space="preserve">The Miracle Heiress</t>
        </is>
      </c>
      <c r="C3614" t="inlineStr">
        <is>
          <t xml:space="preserve">Die Wundererbin</t>
        </is>
      </c>
      <c r="D3614" t="inlineStr">
        <is>
          <t xml:space="preserve">1660d9d896cd5bd6f132e68f34820c666e566eef</t>
        </is>
      </c>
      <c r="E3614" t="inlineStr">
        <is>
          <t xml:space="preserve">Episode 199: Familiäre Umarmung</t>
        </is>
      </c>
      <c r="F3614">
        <v>199</v>
      </c>
      <c r="G3614" t="inlineStr">
        <is>
          <t xml:space="preserve">3:28-3:31</t>
        </is>
      </c>
      <c r="H3614" t="inlineStr">
        <is>
          <t xml:space="preserve">Resolved</t>
        </is>
      </c>
      <c r="I3614" t="inlineStr">
        <is>
          <t xml:space="preserve">Remarks: [Script Error]
Line from script:
"â€žWirst du Blackwell Mode leiten oder aufs College gehen?â€œ"
Note (if required): Localization issue. â€œBlackwell Modeâ€_x009d_ should remain localized as â€œBlackwell Fashion.â€_x009d_</t>
        </is>
      </c>
      <c r="J3614" t="inlineStr">
        <is>
          <t xml:space="preserve">VOA</t>
        </is>
      </c>
      <c r="K3614" t="inlineStr">
        <is>
          <t xml:space="preserve">Script Error</t>
        </is>
      </c>
      <c r="L3614" t="inlineStr">
        <is>
          <t xml:space="preserve">Script error</t>
        </is>
      </c>
      <c r="M3614" t="str">
        <f>IFERROR(IF(VLOOKUP(L3614,'Quantification'!$A:$B,2,FALSE)&amp;""="","Unclassified",VLOOKUP(L3614,'Quantification'!$A:$B,2,FALSE)),"Unclassified")</f>
        <v>Major</v>
      </c>
      <c r="N3614" t="inlineStr">
        <is>
          <t xml:space="preserve">con-khera.mirjam@pocketfm.com</t>
        </is>
      </c>
      <c r="O3614" t="inlineStr">
        <is>
          <t xml:space="preserve">Issues found in raw</t>
        </is>
      </c>
      <c r="P3614" t="str">
        <f>IF(OR(O3614="Issues found in master",O3614="Final master"),"Master",IF(OR(O3614="Ready for Master",O3614="Issues found in raw",O3614="Raw under QC",O3614="Issues resolved in raw"),"Raw","-"))</f>
        <v>Raw</v>
      </c>
      <c r="Q3614" s="13">
        <v>46261.15486111111</v>
      </c>
      <c r="R3614" t="inlineStr">
        <is>
          <t xml:space="preserve">2026-08 (Aug)</t>
        </is>
      </c>
      <c r="S3614">
        <f>IF(M3614="Not an error",0,IF(COUNTIFS($A$2:$A3614,$A3614,$D$2:$D3614,$D3614,$M$2:$M3614,"&lt;&gt;Not an error")=1,1,0))</f>
        <v>0</v>
      </c>
      <c r="T3614">
        <f>IF(M3614&lt;&gt;"Major",0,IF(COUNTIFS($A$2:$A3614,$A3614,$D$2:$D3614,$D3614,$M$2:$M3614,"Major")=1,1,0))</f>
        <v>0</v>
      </c>
      <c r="U3614">
        <f>IF(M3614&lt;&gt;"Minor",0,IF(COUNTIFS($A$2:$A3614,$A3614,$D$2:$D3614,$D3614,$M$2:$M3614,"Minor")=1,1,0))</f>
        <v>0</v>
      </c>
    </row>
    <row r="3615">
      <c r="A3615" t="inlineStr">
        <is>
          <t xml:space="preserve">9a175f97e92a638a5697307799ea3b8b8f419aac</t>
        </is>
      </c>
      <c r="B3615" t="inlineStr">
        <is>
          <t xml:space="preserve">The Miracle Heiress</t>
        </is>
      </c>
      <c r="C3615" t="inlineStr">
        <is>
          <t xml:space="preserve">Die Wundererbin</t>
        </is>
      </c>
      <c r="D3615" t="inlineStr">
        <is>
          <t xml:space="preserve">1660d9d896cd5bd6f132e68f34820c666e566eef</t>
        </is>
      </c>
      <c r="E3615" t="inlineStr">
        <is>
          <t xml:space="preserve">Episode 199: Familiäre Umarmung</t>
        </is>
      </c>
      <c r="F3615">
        <v>199</v>
      </c>
      <c r="G3615" t="inlineStr">
        <is>
          <t xml:space="preserve">6:15-6:19</t>
        </is>
      </c>
      <c r="H3615" t="inlineStr">
        <is>
          <t xml:space="preserve">Resolved</t>
        </is>
      </c>
      <c r="I3615" t="inlineStr">
        <is>
          <t xml:space="preserve">Remarks: [Script Error]
Line from script:
"â€žMister und Frau Blackwell, was fÃ¼r eine Ãœberraschung.â€œ"
Note (if required): Localization / address issue. â€œFrau Blackwellâ€_x009d_ should remain localized as â€œMissus Blackwell.â€_x009d_ Suggested: â€œMister und Missus Blackwell, was fÃ¼r eine Ãœberraschung.â€_x009d_</t>
        </is>
      </c>
      <c r="J3615" t="inlineStr">
        <is>
          <t xml:space="preserve">VOA</t>
        </is>
      </c>
      <c r="K3615" t="inlineStr">
        <is>
          <t xml:space="preserve">Script Error</t>
        </is>
      </c>
      <c r="L3615" t="inlineStr">
        <is>
          <t xml:space="preserve">Script error</t>
        </is>
      </c>
      <c r="M3615" t="str">
        <f>IFERROR(IF(VLOOKUP(L3615,'Quantification'!$A:$B,2,FALSE)&amp;""="","Unclassified",VLOOKUP(L3615,'Quantification'!$A:$B,2,FALSE)),"Unclassified")</f>
        <v>Major</v>
      </c>
      <c r="N3615" t="inlineStr">
        <is>
          <t xml:space="preserve">con-khera.mirjam@pocketfm.com</t>
        </is>
      </c>
      <c r="O3615" t="inlineStr">
        <is>
          <t xml:space="preserve">Issues found in raw</t>
        </is>
      </c>
      <c r="P3615" t="str">
        <f>IF(OR(O3615="Issues found in master",O3615="Final master"),"Master",IF(OR(O3615="Ready for Master",O3615="Issues found in raw",O3615="Raw under QC",O3615="Issues resolved in raw"),"Raw","-"))</f>
        <v>Raw</v>
      </c>
      <c r="Q3615" s="13">
        <v>46261.15486111111</v>
      </c>
      <c r="R3615" t="inlineStr">
        <is>
          <t xml:space="preserve">2026-08 (Aug)</t>
        </is>
      </c>
      <c r="S3615">
        <f>IF(M3615="Not an error",0,IF(COUNTIFS($A$2:$A3615,$A3615,$D$2:$D3615,$D3615,$M$2:$M3615,"&lt;&gt;Not an error")=1,1,0))</f>
        <v>0</v>
      </c>
      <c r="T3615">
        <f>IF(M3615&lt;&gt;"Major",0,IF(COUNTIFS($A$2:$A3615,$A3615,$D$2:$D3615,$D3615,$M$2:$M3615,"Major")=1,1,0))</f>
        <v>0</v>
      </c>
      <c r="U3615">
        <f>IF(M3615&lt;&gt;"Minor",0,IF(COUNTIFS($A$2:$A3615,$A3615,$D$2:$D3615,$D3615,$M$2:$M3615,"Minor")=1,1,0))</f>
        <v>0</v>
      </c>
    </row>
    <row r="3616">
      <c r="A3616" t="inlineStr">
        <is>
          <t xml:space="preserve">9a175f97e92a638a5697307799ea3b8b8f419aac</t>
        </is>
      </c>
      <c r="B3616" t="inlineStr">
        <is>
          <t xml:space="preserve">The Miracle Heiress</t>
        </is>
      </c>
      <c r="C3616" t="inlineStr">
        <is>
          <t xml:space="preserve">Die Wundererbin</t>
        </is>
      </c>
      <c r="D3616" t="inlineStr">
        <is>
          <t xml:space="preserve">1660d9d896cd5bd6f132e68f34820c666e566eef</t>
        </is>
      </c>
      <c r="E3616" t="inlineStr">
        <is>
          <t xml:space="preserve">Episode 199: Familiäre Umarmung</t>
        </is>
      </c>
      <c r="F3616">
        <v>199</v>
      </c>
      <c r="G3616" t="inlineStr">
        <is>
          <t xml:space="preserve">6:59-7:09</t>
        </is>
      </c>
      <c r="H3616" t="inlineStr">
        <is>
          <t xml:space="preserve">Resolved</t>
        </is>
      </c>
      <c r="I3616" t="inlineStr">
        <is>
          <t xml:space="preserve">Remarks: [Script Error]
Line from script:
"â€žSind unsere Eltern aufgewacht?â€œ, fragte Seraphina, ihre Stimme angespannt vor Hoffnung, von der sie wusste, dass sie wahrscheinlich vergeblich war."
Note (if required): Pronoun / continuity issue. Seraphina is referring to her own parents, not shared parents. Suggested: â€œSind meine Eltern aufgewacht?â€_x009d_</t>
        </is>
      </c>
      <c r="J3616" t="inlineStr">
        <is>
          <t xml:space="preserve">VOA</t>
        </is>
      </c>
      <c r="K3616" t="inlineStr">
        <is>
          <t xml:space="preserve">Script Error</t>
        </is>
      </c>
      <c r="L3616" t="inlineStr">
        <is>
          <t xml:space="preserve">Script error</t>
        </is>
      </c>
      <c r="M3616" t="str">
        <f>IFERROR(IF(VLOOKUP(L3616,'Quantification'!$A:$B,2,FALSE)&amp;""="","Unclassified",VLOOKUP(L3616,'Quantification'!$A:$B,2,FALSE)),"Unclassified")</f>
        <v>Major</v>
      </c>
      <c r="N3616" t="inlineStr">
        <is>
          <t xml:space="preserve">con-khera.mirjam@pocketfm.com</t>
        </is>
      </c>
      <c r="O3616" t="inlineStr">
        <is>
          <t xml:space="preserve">Issues found in raw</t>
        </is>
      </c>
      <c r="P3616" t="str">
        <f>IF(OR(O3616="Issues found in master",O3616="Final master"),"Master",IF(OR(O3616="Ready for Master",O3616="Issues found in raw",O3616="Raw under QC",O3616="Issues resolved in raw"),"Raw","-"))</f>
        <v>Raw</v>
      </c>
      <c r="Q3616" s="13">
        <v>46261.15486111111</v>
      </c>
      <c r="R3616" t="inlineStr">
        <is>
          <t xml:space="preserve">2026-08 (Aug)</t>
        </is>
      </c>
      <c r="S3616">
        <f>IF(M3616="Not an error",0,IF(COUNTIFS($A$2:$A3616,$A3616,$D$2:$D3616,$D3616,$M$2:$M3616,"&lt;&gt;Not an error")=1,1,0))</f>
        <v>0</v>
      </c>
      <c r="T3616">
        <f>IF(M3616&lt;&gt;"Major",0,IF(COUNTIFS($A$2:$A3616,$A3616,$D$2:$D3616,$D3616,$M$2:$M3616,"Major")=1,1,0))</f>
        <v>0</v>
      </c>
      <c r="U3616">
        <f>IF(M3616&lt;&gt;"Minor",0,IF(COUNTIFS($A$2:$A3616,$A3616,$D$2:$D3616,$D3616,$M$2:$M3616,"Minor")=1,1,0))</f>
        <v>0</v>
      </c>
    </row>
    <row r="3617">
      <c r="A3617" t="inlineStr">
        <is>
          <t xml:space="preserve">9a175f97e92a638a5697307799ea3b8b8f419aac</t>
        </is>
      </c>
      <c r="B3617" t="inlineStr">
        <is>
          <t xml:space="preserve">The Miracle Heiress</t>
        </is>
      </c>
      <c r="C3617" t="inlineStr">
        <is>
          <t xml:space="preserve">Die Wundererbin</t>
        </is>
      </c>
      <c r="D3617" t="inlineStr">
        <is>
          <t xml:space="preserve">84a8b4358b693fb248fb904b806af9b64ae7ec33</t>
        </is>
      </c>
      <c r="E3617" t="inlineStr">
        <is>
          <t xml:space="preserve">Episode 200: Omas Gesundheit Verschlechtert Sich</t>
        </is>
      </c>
      <c r="F3617">
        <v>200</v>
      </c>
      <c r="G3617" t="inlineStr">
        <is>
          <t xml:space="preserve">0:00-0:13</t>
        </is>
      </c>
      <c r="H3617" t="inlineStr">
        <is>
          <t xml:space="preserve">Resolved</t>
        </is>
      </c>
      <c r="I3617" t="inlineStr">
        <is>
          <t xml:space="preserve">Remarks: [Script Error]
Line from script:
"Harrison, Aurohra und der Rest der Familie kamen in die Privatklinik, um ihre Großeltern zu besuchen. Hoffnungsvoll sprach Seraphina eine Krankenschwester an, um sich nach dem Zustand ihrer Eltern zu erkundigen."
Note (if required): Redundant recap. This summarizes events already established and can be removed before continuing with the current scene.</t>
        </is>
      </c>
      <c r="J3617" t="inlineStr">
        <is>
          <t xml:space="preserve">VOA</t>
        </is>
      </c>
      <c r="K3617" t="inlineStr">
        <is>
          <t xml:space="preserve">Script Error</t>
        </is>
      </c>
      <c r="L3617" t="inlineStr">
        <is>
          <t xml:space="preserve">Script error</t>
        </is>
      </c>
      <c r="M3617" t="str">
        <f>IFERROR(IF(VLOOKUP(L3617,'Quantification'!$A:$B,2,FALSE)&amp;""="","Unclassified",VLOOKUP(L3617,'Quantification'!$A:$B,2,FALSE)),"Unclassified")</f>
        <v>Major</v>
      </c>
      <c r="N3617" t="inlineStr">
        <is>
          <t xml:space="preserve">con-khera.mirjam@pocketfm.com</t>
        </is>
      </c>
      <c r="O3617" t="inlineStr">
        <is>
          <t xml:space="preserve">Issues found in raw</t>
        </is>
      </c>
      <c r="P3617" t="str">
        <f>IF(OR(O3617="Issues found in master",O3617="Final master"),"Master",IF(OR(O3617="Ready for Master",O3617="Issues found in raw",O3617="Raw under QC",O3617="Issues resolved in raw"),"Raw","-"))</f>
        <v>Raw</v>
      </c>
      <c r="Q3617" s="13">
        <v>46261.15486111111</v>
      </c>
      <c r="R3617" t="inlineStr">
        <is>
          <t xml:space="preserve">2026-08 (Aug)</t>
        </is>
      </c>
      <c r="S3617">
        <f>IF(M3617="Not an error",0,IF(COUNTIFS($A$2:$A3617,$A3617,$D$2:$D3617,$D3617,$M$2:$M3617,"&lt;&gt;Not an error")=1,1,0))</f>
        <v>1</v>
      </c>
      <c r="T3617">
        <f>IF(M3617&lt;&gt;"Major",0,IF(COUNTIFS($A$2:$A3617,$A3617,$D$2:$D3617,$D3617,$M$2:$M3617,"Major")=1,1,0))</f>
        <v>1</v>
      </c>
      <c r="U3617">
        <f>IF(M3617&lt;&gt;"Minor",0,IF(COUNTIFS($A$2:$A3617,$A3617,$D$2:$D3617,$D3617,$M$2:$M3617,"Minor")=1,1,0))</f>
        <v>0</v>
      </c>
    </row>
    <row r="3618">
      <c r="A3618" t="inlineStr">
        <is>
          <t xml:space="preserve">9a175f97e92a638a5697307799ea3b8b8f419aac</t>
        </is>
      </c>
      <c r="B3618" t="inlineStr">
        <is>
          <t xml:space="preserve">The Miracle Heiress</t>
        </is>
      </c>
      <c r="C3618" t="inlineStr">
        <is>
          <t xml:space="preserve">Die Wundererbin</t>
        </is>
      </c>
      <c r="D3618" t="inlineStr">
        <is>
          <t xml:space="preserve">84a8b4358b693fb248fb904b806af9b64ae7ec33</t>
        </is>
      </c>
      <c r="E3618" t="inlineStr">
        <is>
          <t xml:space="preserve">Episode 200: Omas Gesundheit Verschlechtert Sich</t>
        </is>
      </c>
      <c r="F3618">
        <v>200</v>
      </c>
      <c r="G3618" t="inlineStr">
        <is>
          <t xml:space="preserve">0:50-0:53</t>
        </is>
      </c>
      <c r="H3618" t="inlineStr">
        <is>
          <t xml:space="preserve">Resolved</t>
        </is>
      </c>
      <c r="I3618" t="inlineStr">
        <is>
          <t xml:space="preserve">Remarks: [Script Error]
Line from script:
"â€žGnÃ¤dige Frau, es kÃ¶nnte einfach an ihrem Alter liegen.â€œ"
Note (if required): Address / tone issue. â€œGnÃ¤dige Frauâ€_x009d_ sounds outdated and overly formal. Suggested: â€œMiss Aurora, es kÃ¶nnte einfach an ihrem Alter liegen.â€_x009d_</t>
        </is>
      </c>
      <c r="J3618" t="inlineStr">
        <is>
          <t xml:space="preserve">VOA</t>
        </is>
      </c>
      <c r="K3618" t="inlineStr">
        <is>
          <t xml:space="preserve">Script Error</t>
        </is>
      </c>
      <c r="L3618" t="inlineStr">
        <is>
          <t xml:space="preserve">Script error</t>
        </is>
      </c>
      <c r="M3618" t="str">
        <f>IFERROR(IF(VLOOKUP(L3618,'Quantification'!$A:$B,2,FALSE)&amp;""="","Unclassified",VLOOKUP(L3618,'Quantification'!$A:$B,2,FALSE)),"Unclassified")</f>
        <v>Major</v>
      </c>
      <c r="N3618" t="inlineStr">
        <is>
          <t xml:space="preserve">con-khera.mirjam@pocketfm.com</t>
        </is>
      </c>
      <c r="O3618" t="inlineStr">
        <is>
          <t xml:space="preserve">Issues found in raw</t>
        </is>
      </c>
      <c r="P3618" t="str">
        <f>IF(OR(O3618="Issues found in master",O3618="Final master"),"Master",IF(OR(O3618="Ready for Master",O3618="Issues found in raw",O3618="Raw under QC",O3618="Issues resolved in raw"),"Raw","-"))</f>
        <v>Raw</v>
      </c>
      <c r="Q3618" s="13">
        <v>46261.15486111111</v>
      </c>
      <c r="R3618" t="inlineStr">
        <is>
          <t xml:space="preserve">2026-08 (Aug)</t>
        </is>
      </c>
      <c r="S3618">
        <f>IF(M3618="Not an error",0,IF(COUNTIFS($A$2:$A3618,$A3618,$D$2:$D3618,$D3618,$M$2:$M3618,"&lt;&gt;Not an error")=1,1,0))</f>
        <v>0</v>
      </c>
      <c r="T3618">
        <f>IF(M3618&lt;&gt;"Major",0,IF(COUNTIFS($A$2:$A3618,$A3618,$D$2:$D3618,$D3618,$M$2:$M3618,"Major")=1,1,0))</f>
        <v>0</v>
      </c>
      <c r="U3618">
        <f>IF(M3618&lt;&gt;"Minor",0,IF(COUNTIFS($A$2:$A3618,$A3618,$D$2:$D3618,$D3618,$M$2:$M3618,"Minor")=1,1,0))</f>
        <v>0</v>
      </c>
    </row>
    <row r="3619">
      <c r="A3619" t="inlineStr">
        <is>
          <t xml:space="preserve">9a175f97e92a638a5697307799ea3b8b8f419aac</t>
        </is>
      </c>
      <c r="B3619" t="inlineStr">
        <is>
          <t xml:space="preserve">The Miracle Heiress</t>
        </is>
      </c>
      <c r="C3619" t="inlineStr">
        <is>
          <t xml:space="preserve">Die Wundererbin</t>
        </is>
      </c>
      <c r="D3619" t="inlineStr">
        <is>
          <t xml:space="preserve">84a8b4358b693fb248fb904b806af9b64ae7ec33</t>
        </is>
      </c>
      <c r="E3619" t="inlineStr">
        <is>
          <t xml:space="preserve">Episode 200: Omas Gesundheit Verschlechtert Sich</t>
        </is>
      </c>
      <c r="F3619">
        <v>200</v>
      </c>
      <c r="G3619" t="inlineStr">
        <is>
          <t xml:space="preserve">1:03-1:06</t>
        </is>
      </c>
      <c r="H3619" t="inlineStr">
        <is>
          <t xml:space="preserve">Resolved</t>
        </is>
      </c>
      <c r="I3619" t="inlineStr">
        <is>
          <t xml:space="preserve">Remarks: [Script Error]
Line from script:
"â€žJa, gnÃ¤dige Frauâ€œ, erwiderte die Krankenschwester."
Note (if required): Address / tone issue. â€œGnÃ¤dige Frauâ€_x009d_ sounds outdated and overly formal. Suggested: â€œJa, Miss Auroraâ€_x009d_, erwiderte die Krankenschwester.</t>
        </is>
      </c>
      <c r="J3619" t="inlineStr">
        <is>
          <t xml:space="preserve">VOA</t>
        </is>
      </c>
      <c r="K3619" t="inlineStr">
        <is>
          <t xml:space="preserve">Script Error</t>
        </is>
      </c>
      <c r="L3619" t="inlineStr">
        <is>
          <t xml:space="preserve">Script error</t>
        </is>
      </c>
      <c r="M3619" t="str">
        <f>IFERROR(IF(VLOOKUP(L3619,'Quantification'!$A:$B,2,FALSE)&amp;""="","Unclassified",VLOOKUP(L3619,'Quantification'!$A:$B,2,FALSE)),"Unclassified")</f>
        <v>Major</v>
      </c>
      <c r="N3619" t="inlineStr">
        <is>
          <t xml:space="preserve">con-khera.mirjam@pocketfm.com</t>
        </is>
      </c>
      <c r="O3619" t="inlineStr">
        <is>
          <t xml:space="preserve">Issues found in raw</t>
        </is>
      </c>
      <c r="P3619" t="str">
        <f>IF(OR(O3619="Issues found in master",O3619="Final master"),"Master",IF(OR(O3619="Ready for Master",O3619="Issues found in raw",O3619="Raw under QC",O3619="Issues resolved in raw"),"Raw","-"))</f>
        <v>Raw</v>
      </c>
      <c r="Q3619" s="13">
        <v>46261.15486111111</v>
      </c>
      <c r="R3619" t="inlineStr">
        <is>
          <t xml:space="preserve">2026-08 (Aug)</t>
        </is>
      </c>
      <c r="S3619">
        <f>IF(M3619="Not an error",0,IF(COUNTIFS($A$2:$A3619,$A3619,$D$2:$D3619,$D3619,$M$2:$M3619,"&lt;&gt;Not an error")=1,1,0))</f>
        <v>0</v>
      </c>
      <c r="T3619">
        <f>IF(M3619&lt;&gt;"Major",0,IF(COUNTIFS($A$2:$A3619,$A3619,$D$2:$D3619,$D3619,$M$2:$M3619,"Major")=1,1,0))</f>
        <v>0</v>
      </c>
      <c r="U3619">
        <f>IF(M3619&lt;&gt;"Minor",0,IF(COUNTIFS($A$2:$A3619,$A3619,$D$2:$D3619,$D3619,$M$2:$M3619,"Minor")=1,1,0))</f>
        <v>0</v>
      </c>
    </row>
    <row r="3620">
      <c r="A3620" t="inlineStr">
        <is>
          <t xml:space="preserve">9a175f97e92a638a5697307799ea3b8b8f419aac</t>
        </is>
      </c>
      <c r="B3620" t="inlineStr">
        <is>
          <t xml:space="preserve">The Miracle Heiress</t>
        </is>
      </c>
      <c r="C3620" t="inlineStr">
        <is>
          <t xml:space="preserve">Die Wundererbin</t>
        </is>
      </c>
      <c r="D3620" t="inlineStr">
        <is>
          <t xml:space="preserve">84a8b4358b693fb248fb904b806af9b64ae7ec33</t>
        </is>
      </c>
      <c r="E3620" t="inlineStr">
        <is>
          <t xml:space="preserve">Episode 200: Omas Gesundheit Verschlechtert Sich</t>
        </is>
      </c>
      <c r="F3620">
        <v>200</v>
      </c>
      <c r="G3620" t="inlineStr">
        <is>
          <t xml:space="preserve">1:11-1:16</t>
        </is>
      </c>
      <c r="H3620" t="inlineStr">
        <is>
          <t xml:space="preserve">Resolved</t>
        </is>
      </c>
      <c r="I3620" t="inlineStr">
        <is>
          <t xml:space="preserve">Remarks: [Script Error]
Line from script:
"â€žDeine GroÃŸeltern brauchen Ruhe, deshalb ist ihr Zimmer ganz am Ende des Ganges.â€œ"
Note (if required): Logic / wording issue. The location of the room does not meaningfully explain why the grandparents need rest, especially since the entire floor / wing is already reserved for them. Suggested: â€œDeine GroÃŸeltern brauchen Ruhe. Ihr Zimmer ist ganz am Ende des Ganges.â€_x009d_</t>
        </is>
      </c>
      <c r="J3620" t="inlineStr">
        <is>
          <t xml:space="preserve">VOA</t>
        </is>
      </c>
      <c r="K3620" t="inlineStr">
        <is>
          <t xml:space="preserve">Script Error</t>
        </is>
      </c>
      <c r="L3620" t="inlineStr">
        <is>
          <t xml:space="preserve">Script error</t>
        </is>
      </c>
      <c r="M3620" t="str">
        <f>IFERROR(IF(VLOOKUP(L3620,'Quantification'!$A:$B,2,FALSE)&amp;""="","Unclassified",VLOOKUP(L3620,'Quantification'!$A:$B,2,FALSE)),"Unclassified")</f>
        <v>Major</v>
      </c>
      <c r="N3620" t="inlineStr">
        <is>
          <t xml:space="preserve">con-khera.mirjam@pocketfm.com</t>
        </is>
      </c>
      <c r="O3620" t="inlineStr">
        <is>
          <t xml:space="preserve">Issues found in raw</t>
        </is>
      </c>
      <c r="P3620" t="str">
        <f>IF(OR(O3620="Issues found in master",O3620="Final master"),"Master",IF(OR(O3620="Ready for Master",O3620="Issues found in raw",O3620="Raw under QC",O3620="Issues resolved in raw"),"Raw","-"))</f>
        <v>Raw</v>
      </c>
      <c r="Q3620" s="13">
        <v>46261.15486111111</v>
      </c>
      <c r="R3620" t="inlineStr">
        <is>
          <t xml:space="preserve">2026-08 (Aug)</t>
        </is>
      </c>
      <c r="S3620">
        <f>IF(M3620="Not an error",0,IF(COUNTIFS($A$2:$A3620,$A3620,$D$2:$D3620,$D3620,$M$2:$M3620,"&lt;&gt;Not an error")=1,1,0))</f>
        <v>0</v>
      </c>
      <c r="T3620">
        <f>IF(M3620&lt;&gt;"Major",0,IF(COUNTIFS($A$2:$A3620,$A3620,$D$2:$D3620,$D3620,$M$2:$M3620,"Major")=1,1,0))</f>
        <v>0</v>
      </c>
      <c r="U3620">
        <f>IF(M3620&lt;&gt;"Minor",0,IF(COUNTIFS($A$2:$A3620,$A3620,$D$2:$D3620,$D3620,$M$2:$M3620,"Minor")=1,1,0))</f>
        <v>0</v>
      </c>
    </row>
    <row r="3621">
      <c r="A3621" t="inlineStr">
        <is>
          <t xml:space="preserve">9a175f97e92a638a5697307799ea3b8b8f419aac</t>
        </is>
      </c>
      <c r="B3621" t="inlineStr">
        <is>
          <t xml:space="preserve">The Miracle Heiress</t>
        </is>
      </c>
      <c r="C3621" t="inlineStr">
        <is>
          <t xml:space="preserve">Die Wundererbin</t>
        </is>
      </c>
      <c r="D3621" t="inlineStr">
        <is>
          <t xml:space="preserve">84a8b4358b693fb248fb904b806af9b64ae7ec33</t>
        </is>
      </c>
      <c r="E3621" t="inlineStr">
        <is>
          <t xml:space="preserve">Episode 200: Omas Gesundheit Verschlechtert Sich</t>
        </is>
      </c>
      <c r="F3621">
        <v>200</v>
      </c>
      <c r="G3621" t="inlineStr">
        <is>
          <t xml:space="preserve">4:50-4:56</t>
        </is>
      </c>
      <c r="H3621" t="inlineStr">
        <is>
          <t xml:space="preserve">Resolved</t>
        </is>
      </c>
      <c r="I3621" t="inlineStr">
        <is>
          <t xml:space="preserve">Remarks: [Script Error]
Line from script:
"Unser Bekleidungsunternehmen, Blackwell Mode, stand kurz vor dem Zusammenbruch, aber Aurohra hat es Ã¼bernommen."
Note (if required): Localization issue. â€œBlackwell Modeâ€_x009d_ should remain localized as â€œBlackwell Fashion.â€_x009d_</t>
        </is>
      </c>
      <c r="J3621" t="inlineStr">
        <is>
          <t xml:space="preserve">VOA</t>
        </is>
      </c>
      <c r="K3621" t="inlineStr">
        <is>
          <t xml:space="preserve">Script Error</t>
        </is>
      </c>
      <c r="L3621" t="inlineStr">
        <is>
          <t xml:space="preserve">Script error</t>
        </is>
      </c>
      <c r="M3621" t="str">
        <f>IFERROR(IF(VLOOKUP(L3621,'Quantification'!$A:$B,2,FALSE)&amp;""="","Unclassified",VLOOKUP(L3621,'Quantification'!$A:$B,2,FALSE)),"Unclassified")</f>
        <v>Major</v>
      </c>
      <c r="N3621" t="inlineStr">
        <is>
          <t xml:space="preserve">con-khera.mirjam@pocketfm.com</t>
        </is>
      </c>
      <c r="O3621" t="inlineStr">
        <is>
          <t xml:space="preserve">Issues found in raw</t>
        </is>
      </c>
      <c r="P3621" t="str">
        <f>IF(OR(O3621="Issues found in master",O3621="Final master"),"Master",IF(OR(O3621="Ready for Master",O3621="Issues found in raw",O3621="Raw under QC",O3621="Issues resolved in raw"),"Raw","-"))</f>
        <v>Raw</v>
      </c>
      <c r="Q3621" s="13">
        <v>46261.15486111111</v>
      </c>
      <c r="R3621" t="inlineStr">
        <is>
          <t xml:space="preserve">2026-08 (Aug)</t>
        </is>
      </c>
      <c r="S3621">
        <f>IF(M3621="Not an error",0,IF(COUNTIFS($A$2:$A3621,$A3621,$D$2:$D3621,$D3621,$M$2:$M3621,"&lt;&gt;Not an error")=1,1,0))</f>
        <v>0</v>
      </c>
      <c r="T3621">
        <f>IF(M3621&lt;&gt;"Major",0,IF(COUNTIFS($A$2:$A3621,$A3621,$D$2:$D3621,$D3621,$M$2:$M3621,"Major")=1,1,0))</f>
        <v>0</v>
      </c>
      <c r="U3621">
        <f>IF(M3621&lt;&gt;"Minor",0,IF(COUNTIFS($A$2:$A3621,$A3621,$D$2:$D3621,$D3621,$M$2:$M3621,"Minor")=1,1,0))</f>
        <v>0</v>
      </c>
    </row>
    <row r="3622">
      <c r="A3622" t="inlineStr">
        <is>
          <t xml:space="preserve">9a175f97e92a638a5697307799ea3b8b8f419aac</t>
        </is>
      </c>
      <c r="B3622" t="inlineStr">
        <is>
          <t xml:space="preserve">The Miracle Heiress</t>
        </is>
      </c>
      <c r="C3622" t="inlineStr">
        <is>
          <t xml:space="preserve">Die Wundererbin</t>
        </is>
      </c>
      <c r="D3622" t="inlineStr">
        <is>
          <t xml:space="preserve">84a8b4358b693fb248fb904b806af9b64ae7ec33</t>
        </is>
      </c>
      <c r="E3622" t="inlineStr">
        <is>
          <t xml:space="preserve">Episode 200: Omas Gesundheit Verschlechtert Sich</t>
        </is>
      </c>
      <c r="F3622">
        <v>200</v>
      </c>
      <c r="G3622" t="inlineStr">
        <is>
          <t xml:space="preserve">5:00-5:05</t>
        </is>
      </c>
      <c r="H3622" t="inlineStr">
        <is>
          <t xml:space="preserve">Resolved</t>
        </is>
      </c>
      <c r="I3622" t="inlineStr">
        <is>
          <t xml:space="preserve">Remarks: [Script Error]
Line from script:
"Steven, dessen Augen immer noch von TrÃ¤nen feucht waren, hielt die Hand seines Vaters."
Note (if required): Relationship / continuity issue. Steven is referring to his father-in-law, not his own father. Suggested: â€œSteven, dessen Augen immer noch von TrÃ¤nen feucht waren, hielt die Hand seines Schwiegervaters.â€_x009d_</t>
        </is>
      </c>
      <c r="J3622" t="inlineStr">
        <is>
          <t xml:space="preserve">VOA</t>
        </is>
      </c>
      <c r="K3622" t="inlineStr">
        <is>
          <t xml:space="preserve">Script Error</t>
        </is>
      </c>
      <c r="L3622" t="inlineStr">
        <is>
          <t xml:space="preserve">Script error</t>
        </is>
      </c>
      <c r="M3622" t="str">
        <f>IFERROR(IF(VLOOKUP(L3622,'Quantification'!$A:$B,2,FALSE)&amp;""="","Unclassified",VLOOKUP(L3622,'Quantification'!$A:$B,2,FALSE)),"Unclassified")</f>
        <v>Major</v>
      </c>
      <c r="N3622" t="inlineStr">
        <is>
          <t xml:space="preserve">con-khera.mirjam@pocketfm.com</t>
        </is>
      </c>
      <c r="O3622" t="inlineStr">
        <is>
          <t xml:space="preserve">Issues found in raw</t>
        </is>
      </c>
      <c r="P3622" t="str">
        <f>IF(OR(O3622="Issues found in master",O3622="Final master"),"Master",IF(OR(O3622="Ready for Master",O3622="Issues found in raw",O3622="Raw under QC",O3622="Issues resolved in raw"),"Raw","-"))</f>
        <v>Raw</v>
      </c>
      <c r="Q3622" s="13">
        <v>46261.15486111111</v>
      </c>
      <c r="R3622" t="inlineStr">
        <is>
          <t xml:space="preserve">2026-08 (Aug)</t>
        </is>
      </c>
      <c r="S3622">
        <f>IF(M3622="Not an error",0,IF(COUNTIFS($A$2:$A3622,$A3622,$D$2:$D3622,$D3622,$M$2:$M3622,"&lt;&gt;Not an error")=1,1,0))</f>
        <v>0</v>
      </c>
      <c r="T3622">
        <f>IF(M3622&lt;&gt;"Major",0,IF(COUNTIFS($A$2:$A3622,$A3622,$D$2:$D3622,$D3622,$M$2:$M3622,"Major")=1,1,0))</f>
        <v>0</v>
      </c>
      <c r="U3622">
        <f>IF(M3622&lt;&gt;"Minor",0,IF(COUNTIFS($A$2:$A3622,$A3622,$D$2:$D3622,$D3622,$M$2:$M3622,"Minor")=1,1,0))</f>
        <v>0</v>
      </c>
    </row>
    <row r="3623">
      <c r="A3623" t="inlineStr">
        <is>
          <t xml:space="preserve">9a175f97e92a638a5697307799ea3b8b8f419aac</t>
        </is>
      </c>
      <c r="B3623" t="inlineStr">
        <is>
          <t xml:space="preserve">The Miracle Heiress</t>
        </is>
      </c>
      <c r="C3623" t="inlineStr">
        <is>
          <t xml:space="preserve">Die Wundererbin</t>
        </is>
      </c>
      <c r="D3623" t="inlineStr">
        <is>
          <t xml:space="preserve">84a8b4358b693fb248fb904b806af9b64ae7ec33</t>
        </is>
      </c>
      <c r="E3623" t="inlineStr">
        <is>
          <t xml:space="preserve">Episode 200: Omas Gesundheit Verschlechtert Sich</t>
        </is>
      </c>
      <c r="F3623">
        <v>200</v>
      </c>
      <c r="G3623" t="inlineStr">
        <is>
          <t xml:space="preserve">5:33-5:37</t>
        </is>
      </c>
      <c r="H3623" t="inlineStr">
        <is>
          <t xml:space="preserve">Resolved</t>
        </is>
      </c>
      <c r="I3623" t="inlineStr">
        <is>
          <t xml:space="preserve">Remarks: [Script Error]
Line from script:
"Sie hatten keine Ahnung, ob ihre Eltern jemals aufwachen wÃ¼rden."
Note (if required): Pronoun / clarity issue. The sentence refers specifically to Seraphinaâ€™s parents, not shared parents. Suggested: â€œSie hatten keine Ahnung, ob Seraphinas Eltern jemals aufwachen wÃ¼rden.â€_x009d_</t>
        </is>
      </c>
      <c r="J3623" t="inlineStr">
        <is>
          <t xml:space="preserve">VOA</t>
        </is>
      </c>
      <c r="K3623" t="inlineStr">
        <is>
          <t xml:space="preserve">Script Error</t>
        </is>
      </c>
      <c r="L3623" t="inlineStr">
        <is>
          <t xml:space="preserve">Script error</t>
        </is>
      </c>
      <c r="M3623" t="str">
        <f>IFERROR(IF(VLOOKUP(L3623,'Quantification'!$A:$B,2,FALSE)&amp;""="","Unclassified",VLOOKUP(L3623,'Quantification'!$A:$B,2,FALSE)),"Unclassified")</f>
        <v>Major</v>
      </c>
      <c r="N3623" t="inlineStr">
        <is>
          <t xml:space="preserve">con-khera.mirjam@pocketfm.com</t>
        </is>
      </c>
      <c r="O3623" t="inlineStr">
        <is>
          <t xml:space="preserve">Issues found in raw</t>
        </is>
      </c>
      <c r="P3623" t="str">
        <f>IF(OR(O3623="Issues found in master",O3623="Final master"),"Master",IF(OR(O3623="Ready for Master",O3623="Issues found in raw",O3623="Raw under QC",O3623="Issues resolved in raw"),"Raw","-"))</f>
        <v>Raw</v>
      </c>
      <c r="Q3623" s="13">
        <v>46261.15486111111</v>
      </c>
      <c r="R3623" t="inlineStr">
        <is>
          <t xml:space="preserve">2026-08 (Aug)</t>
        </is>
      </c>
      <c r="S3623">
        <f>IF(M3623="Not an error",0,IF(COUNTIFS($A$2:$A3623,$A3623,$D$2:$D3623,$D3623,$M$2:$M3623,"&lt;&gt;Not an error")=1,1,0))</f>
        <v>0</v>
      </c>
      <c r="T3623">
        <f>IF(M3623&lt;&gt;"Major",0,IF(COUNTIFS($A$2:$A3623,$A3623,$D$2:$D3623,$D3623,$M$2:$M3623,"Major")=1,1,0))</f>
        <v>0</v>
      </c>
      <c r="U3623">
        <f>IF(M3623&lt;&gt;"Minor",0,IF(COUNTIFS($A$2:$A3623,$A3623,$D$2:$D3623,$D3623,$M$2:$M3623,"Minor")=1,1,0))</f>
        <v>0</v>
      </c>
    </row>
    <row r="3624">
      <c r="A3624" t="inlineStr">
        <is>
          <t xml:space="preserve">9a175f97e92a638a5697307799ea3b8b8f419aac</t>
        </is>
      </c>
      <c r="B3624" t="inlineStr">
        <is>
          <t xml:space="preserve">The Miracle Heiress</t>
        </is>
      </c>
      <c r="C3624" t="inlineStr">
        <is>
          <t xml:space="preserve">Die Wundererbin</t>
        </is>
      </c>
      <c r="D3624" t="inlineStr">
        <is>
          <t xml:space="preserve">84a8b4358b693fb248fb904b806af9b64ae7ec33</t>
        </is>
      </c>
      <c r="E3624" t="inlineStr">
        <is>
          <t xml:space="preserve">Episode 200: Omas Gesundheit Verschlechtert Sich</t>
        </is>
      </c>
      <c r="F3624">
        <v>200</v>
      </c>
      <c r="G3624" t="inlineStr">
        <is>
          <t xml:space="preserve">7:24-7:28</t>
        </is>
      </c>
      <c r="H3624" t="inlineStr">
        <is>
          <t xml:space="preserve">Resolved</t>
        </is>
      </c>
      <c r="I3624" t="inlineStr">
        <is>
          <t xml:space="preserve">Remarks: [Script Error]
Line from script:
"Muss sie wirklich immer wieder â€šEnkelinâ€˜ sagen?"
Note (if required): SHe repeatedly calls herself Lieblings-enkelin Suggested: â€œMuss sie wirklich immer wieder â€šLieblingsenkelinâ€˜ sagen?â€_x009d_</t>
        </is>
      </c>
      <c r="J3624" t="inlineStr">
        <is>
          <t xml:space="preserve">VOA</t>
        </is>
      </c>
      <c r="K3624" t="inlineStr">
        <is>
          <t xml:space="preserve">Script Error</t>
        </is>
      </c>
      <c r="L3624" t="inlineStr">
        <is>
          <t xml:space="preserve">Script error</t>
        </is>
      </c>
      <c r="M3624" t="str">
        <f>IFERROR(IF(VLOOKUP(L3624,'Quantification'!$A:$B,2,FALSE)&amp;""="","Unclassified",VLOOKUP(L3624,'Quantification'!$A:$B,2,FALSE)),"Unclassified")</f>
        <v>Major</v>
      </c>
      <c r="N3624" t="inlineStr">
        <is>
          <t xml:space="preserve">con-khera.mirjam@pocketfm.com</t>
        </is>
      </c>
      <c r="O3624" t="inlineStr">
        <is>
          <t xml:space="preserve">Issues found in raw</t>
        </is>
      </c>
      <c r="P3624" t="str">
        <f>IF(OR(O3624="Issues found in master",O3624="Final master"),"Master",IF(OR(O3624="Ready for Master",O3624="Issues found in raw",O3624="Raw under QC",O3624="Issues resolved in raw"),"Raw","-"))</f>
        <v>Raw</v>
      </c>
      <c r="Q3624" s="13">
        <v>46261.15486111111</v>
      </c>
      <c r="R3624" t="inlineStr">
        <is>
          <t xml:space="preserve">2026-08 (Aug)</t>
        </is>
      </c>
      <c r="S3624">
        <f>IF(M3624="Not an error",0,IF(COUNTIFS($A$2:$A3624,$A3624,$D$2:$D3624,$D3624,$M$2:$M3624,"&lt;&gt;Not an error")=1,1,0))</f>
        <v>0</v>
      </c>
      <c r="T3624">
        <f>IF(M3624&lt;&gt;"Major",0,IF(COUNTIFS($A$2:$A3624,$A3624,$D$2:$D3624,$D3624,$M$2:$M3624,"Major")=1,1,0))</f>
        <v>0</v>
      </c>
      <c r="U3624">
        <f>IF(M3624&lt;&gt;"Minor",0,IF(COUNTIFS($A$2:$A3624,$A3624,$D$2:$D3624,$D3624,$M$2:$M3624,"Minor")=1,1,0))</f>
        <v>0</v>
      </c>
    </row>
    <row r="3625">
      <c r="A3625" t="inlineStr">
        <is>
          <t xml:space="preserve">9a175f97e92a638a5697307799ea3b8b8f419aac</t>
        </is>
      </c>
      <c r="B3625" t="inlineStr">
        <is>
          <t xml:space="preserve">The Miracle Heiress</t>
        </is>
      </c>
      <c r="C3625" t="inlineStr">
        <is>
          <t xml:space="preserve">Die Wundererbin</t>
        </is>
      </c>
      <c r="D3625" t="inlineStr">
        <is>
          <t xml:space="preserve">84a8b4358b693fb248fb904b806af9b64ae7ec33</t>
        </is>
      </c>
      <c r="E3625" t="inlineStr">
        <is>
          <t xml:space="preserve">Episode 200: Omas Gesundheit Verschlechtert Sich</t>
        </is>
      </c>
      <c r="F3625">
        <v>200</v>
      </c>
      <c r="G3625" t="inlineStr">
        <is>
          <t xml:space="preserve">7:49-7:55</t>
        </is>
      </c>
      <c r="H3625" t="inlineStr">
        <is>
          <t xml:space="preserve">Resolved</t>
        </is>
      </c>
      <c r="I3625" t="inlineStr">
        <is>
          <t xml:space="preserve">Remarks: [Script Error]
Line from script:
"Er wusste nicht, wann oder ob er jemals wieder mit seinen Eltern sprechen wÃ¼rde."
Note (if required): Relationship / continuity issue. He is referring to his parents-in-law, not his own parents. Suggested: â€œEr wusste nicht, wann oder ob er jemals wieder mit seinen Schwiegereltern sprechen wÃ¼rde.â€_x009d_</t>
        </is>
      </c>
      <c r="J3625" t="inlineStr">
        <is>
          <t xml:space="preserve">VOA</t>
        </is>
      </c>
      <c r="K3625" t="inlineStr">
        <is>
          <t xml:space="preserve">Modulation</t>
        </is>
      </c>
      <c r="L3625" t="inlineStr">
        <is>
          <t xml:space="preserve">Modulation</t>
        </is>
      </c>
      <c r="M3625" t="str">
        <f>IFERROR(IF(VLOOKUP(L3625,'Quantification'!$A:$B,2,FALSE)&amp;""="","Unclassified",VLOOKUP(L3625,'Quantification'!$A:$B,2,FALSE)),"Unclassified")</f>
        <v>Minor</v>
      </c>
      <c r="N3625" t="inlineStr">
        <is>
          <t xml:space="preserve">con-khera.mirjam@pocketfm.com</t>
        </is>
      </c>
      <c r="O3625" t="inlineStr">
        <is>
          <t xml:space="preserve">Issues found in raw</t>
        </is>
      </c>
      <c r="P3625" t="str">
        <f>IF(OR(O3625="Issues found in master",O3625="Final master"),"Master",IF(OR(O3625="Ready for Master",O3625="Issues found in raw",O3625="Raw under QC",O3625="Issues resolved in raw"),"Raw","-"))</f>
        <v>Raw</v>
      </c>
      <c r="Q3625" s="13">
        <v>46261.15486111111</v>
      </c>
      <c r="R3625" t="inlineStr">
        <is>
          <t xml:space="preserve">2026-08 (Aug)</t>
        </is>
      </c>
      <c r="S3625">
        <f>IF(M3625="Not an error",0,IF(COUNTIFS($A$2:$A3625,$A3625,$D$2:$D3625,$D3625,$M$2:$M3625,"&lt;&gt;Not an error")=1,1,0))</f>
        <v>0</v>
      </c>
      <c r="T3625">
        <f>IF(M3625&lt;&gt;"Major",0,IF(COUNTIFS($A$2:$A3625,$A3625,$D$2:$D3625,$D3625,$M$2:$M3625,"Major")=1,1,0))</f>
        <v>0</v>
      </c>
      <c r="U3625">
        <f>IF(M3625&lt;&gt;"Minor",0,IF(COUNTIFS($A$2:$A3625,$A3625,$D$2:$D3625,$D3625,$M$2:$M3625,"Minor")=1,1,0))</f>
        <v>1</v>
      </c>
    </row>
    <row r="3626">
      <c r="A3626" t="inlineStr">
        <is>
          <t xml:space="preserve">9a175f97e92a638a5697307799ea3b8b8f419aac</t>
        </is>
      </c>
      <c r="B3626" t="inlineStr">
        <is>
          <t xml:space="preserve">The Miracle Heiress</t>
        </is>
      </c>
      <c r="C3626" t="inlineStr">
        <is>
          <t xml:space="preserve">Die Wundererbin</t>
        </is>
      </c>
      <c r="D3626" t="inlineStr">
        <is>
          <t xml:space="preserve">16273c730f4823caad511917344d9938e7b51bb5</t>
        </is>
      </c>
      <c r="E3626" t="inlineStr">
        <is>
          <t xml:space="preserve">Episode 201: Eine Wundersame Rettung</t>
        </is>
      </c>
      <c r="F3626">
        <v>201</v>
      </c>
      <c r="G3626" t="inlineStr">
        <is>
          <t xml:space="preserve">0:09-0:15</t>
        </is>
      </c>
      <c r="H3626" t="inlineStr">
        <is>
          <t xml:space="preserve">Resolved</t>
        </is>
      </c>
      <c r="I3626" t="inlineStr">
        <is>
          <t xml:space="preserve">Remarks: [Script Error]
Line from script:
"Ihr habt immer gesagt, ich wÃ¤re zu sehr mit dem Studium beschÃ¤ftigt und hÃ¤tte nie Zeit fÃ¼r euch."
Note (if required): Continuity / wording issue. She is still in school, not university, so â€œStudiumâ€_x009d_ is incorrect here. Suggested: â€œIhr habt immer gesagt, ich wÃ¤re zu sehr mit der Schule beschÃ¤ftigt und hÃ¤tte nie Zeit fÃ¼r euch.â€_x009d_</t>
        </is>
      </c>
      <c r="J3626" t="inlineStr">
        <is>
          <t xml:space="preserve">VOA</t>
        </is>
      </c>
      <c r="K3626" t="inlineStr">
        <is>
          <t xml:space="preserve">Script Error</t>
        </is>
      </c>
      <c r="L3626" t="inlineStr">
        <is>
          <t xml:space="preserve">Script error</t>
        </is>
      </c>
      <c r="M3626" t="str">
        <f>IFERROR(IF(VLOOKUP(L3626,'Quantification'!$A:$B,2,FALSE)&amp;""="","Unclassified",VLOOKUP(L3626,'Quantification'!$A:$B,2,FALSE)),"Unclassified")</f>
        <v>Major</v>
      </c>
      <c r="N3626" t="inlineStr">
        <is>
          <t xml:space="preserve">con-khera.mirjam@pocketfm.com</t>
        </is>
      </c>
      <c r="O3626" t="inlineStr">
        <is>
          <t xml:space="preserve">Issues found in raw</t>
        </is>
      </c>
      <c r="P3626" t="str">
        <f>IF(OR(O3626="Issues found in master",O3626="Final master"),"Master",IF(OR(O3626="Ready for Master",O3626="Issues found in raw",O3626="Raw under QC",O3626="Issues resolved in raw"),"Raw","-"))</f>
        <v>Raw</v>
      </c>
      <c r="Q3626" s="13">
        <v>46266.399305555555</v>
      </c>
      <c r="R3626" t="inlineStr">
        <is>
          <t xml:space="preserve">2026-09 (Sept)</t>
        </is>
      </c>
      <c r="S3626">
        <f>IF(M3626="Not an error",0,IF(COUNTIFS($A$2:$A3626,$A3626,$D$2:$D3626,$D3626,$M$2:$M3626,"&lt;&gt;Not an error")=1,1,0))</f>
        <v>1</v>
      </c>
      <c r="T3626">
        <f>IF(M3626&lt;&gt;"Major",0,IF(COUNTIFS($A$2:$A3626,$A3626,$D$2:$D3626,$D3626,$M$2:$M3626,"Major")=1,1,0))</f>
        <v>1</v>
      </c>
      <c r="U3626">
        <f>IF(M3626&lt;&gt;"Minor",0,IF(COUNTIFS($A$2:$A3626,$A3626,$D$2:$D3626,$D3626,$M$2:$M3626,"Minor")=1,1,0))</f>
        <v>0</v>
      </c>
    </row>
    <row r="3627">
      <c r="A3627" t="inlineStr">
        <is>
          <t xml:space="preserve">9a175f97e92a638a5697307799ea3b8b8f419aac</t>
        </is>
      </c>
      <c r="B3627" t="inlineStr">
        <is>
          <t xml:space="preserve">The Miracle Heiress</t>
        </is>
      </c>
      <c r="C3627" t="inlineStr">
        <is>
          <t xml:space="preserve">Die Wundererbin</t>
        </is>
      </c>
      <c r="D3627" t="inlineStr">
        <is>
          <t xml:space="preserve">3b9ede69c554243da9b19bb7a0c614c3c47b4d30</t>
        </is>
      </c>
      <c r="E3627" t="inlineStr">
        <is>
          <t xml:space="preserve">Episode 202: Nadjas Indirekter Angriff Auf Aurora</t>
        </is>
      </c>
      <c r="F3627">
        <v>202</v>
      </c>
      <c r="G3627" t="inlineStr">
        <is>
          <t xml:space="preserve">0:00-0:07</t>
        </is>
      </c>
      <c r="H3627" t="inlineStr">
        <is>
          <t xml:space="preserve">Resolved</t>
        </is>
      </c>
      <c r="I3627" t="inlineStr">
        <is>
          <t xml:space="preserve">Remarks: [Script Error]
Line from script:
"Die anwesenden Ärzte und Krankenschwestern sahen fassungslos zu, als geschähe vor ihren Augen ein Wunder."
Note (if required): Redundant recap. This reaction has already been established and can be removed to avoid repeating the same beat.</t>
        </is>
      </c>
      <c r="J3627" t="inlineStr">
        <is>
          <t xml:space="preserve">VOA</t>
        </is>
      </c>
      <c r="K3627" t="inlineStr">
        <is>
          <t xml:space="preserve">Script Error</t>
        </is>
      </c>
      <c r="L3627" t="inlineStr">
        <is>
          <t xml:space="preserve">Script error</t>
        </is>
      </c>
      <c r="M3627" t="str">
        <f>IFERROR(IF(VLOOKUP(L3627,'Quantification'!$A:$B,2,FALSE)&amp;""="","Unclassified",VLOOKUP(L3627,'Quantification'!$A:$B,2,FALSE)),"Unclassified")</f>
        <v>Major</v>
      </c>
      <c r="N3627" t="inlineStr">
        <is>
          <t xml:space="preserve">con-khera.mirjam@pocketfm.com</t>
        </is>
      </c>
      <c r="O3627" t="inlineStr">
        <is>
          <t xml:space="preserve">Issues found in raw</t>
        </is>
      </c>
      <c r="P3627" t="str">
        <f>IF(OR(O3627="Issues found in master",O3627="Final master"),"Master",IF(OR(O3627="Ready for Master",O3627="Issues found in raw",O3627="Raw under QC",O3627="Issues resolved in raw"),"Raw","-"))</f>
        <v>Raw</v>
      </c>
      <c r="Q3627" s="13">
        <v>46266.399305555555</v>
      </c>
      <c r="R3627" t="inlineStr">
        <is>
          <t xml:space="preserve">2026-09 (Sept)</t>
        </is>
      </c>
      <c r="S3627">
        <f>IF(M3627="Not an error",0,IF(COUNTIFS($A$2:$A3627,$A3627,$D$2:$D3627,$D3627,$M$2:$M3627,"&lt;&gt;Not an error")=1,1,0))</f>
        <v>1</v>
      </c>
      <c r="T3627">
        <f>IF(M3627&lt;&gt;"Major",0,IF(COUNTIFS($A$2:$A3627,$A3627,$D$2:$D3627,$D3627,$M$2:$M3627,"Major")=1,1,0))</f>
        <v>1</v>
      </c>
      <c r="U3627">
        <f>IF(M3627&lt;&gt;"Minor",0,IF(COUNTIFS($A$2:$A3627,$A3627,$D$2:$D3627,$D3627,$M$2:$M3627,"Minor")=1,1,0))</f>
        <v>0</v>
      </c>
    </row>
    <row r="3628">
      <c r="A3628" t="inlineStr">
        <is>
          <t xml:space="preserve">9a175f97e92a638a5697307799ea3b8b8f419aac</t>
        </is>
      </c>
      <c r="B3628" t="inlineStr">
        <is>
          <t xml:space="preserve">The Miracle Heiress</t>
        </is>
      </c>
      <c r="C3628" t="inlineStr">
        <is>
          <t xml:space="preserve">Die Wundererbin</t>
        </is>
      </c>
      <c r="D3628" t="inlineStr">
        <is>
          <t xml:space="preserve">70b155b085acb754abbab1257246749bf7bfff4e</t>
        </is>
      </c>
      <c r="E3628" t="inlineStr">
        <is>
          <t xml:space="preserve">Episode 203: Auroras Wahre Identität</t>
        </is>
      </c>
      <c r="F3628">
        <v>203</v>
      </c>
      <c r="G3628" t="inlineStr">
        <is>
          <t xml:space="preserve">0:00-0:03</t>
        </is>
      </c>
      <c r="H3628" t="inlineStr">
        <is>
          <t xml:space="preserve">Resolved</t>
        </is>
      </c>
      <c r="I3628" t="inlineStr">
        <is>
          <t xml:space="preserve">Remarks: [Script Error]
Line from script:
"„Aurora, du kennst diese Ärztin wirklich?“"
Note (if required): Character knowledge / continuity issue. Aurora has only said that she knows someone who may be able to save the grandparents. She has not identified them in any way, so the speaker should not know this yet.</t>
        </is>
      </c>
      <c r="J3628" t="inlineStr">
        <is>
          <t xml:space="preserve">VOA</t>
        </is>
      </c>
      <c r="K3628" t="inlineStr">
        <is>
          <t xml:space="preserve">Script Error</t>
        </is>
      </c>
      <c r="L3628" t="inlineStr">
        <is>
          <t xml:space="preserve">Script error</t>
        </is>
      </c>
      <c r="M3628" t="str">
        <f>IFERROR(IF(VLOOKUP(L3628,'Quantification'!$A:$B,2,FALSE)&amp;""="","Unclassified",VLOOKUP(L3628,'Quantification'!$A:$B,2,FALSE)),"Unclassified")</f>
        <v>Major</v>
      </c>
      <c r="N3628" t="inlineStr">
        <is>
          <t xml:space="preserve">con-khera.mirjam@pocketfm.com</t>
        </is>
      </c>
      <c r="O3628" t="inlineStr">
        <is>
          <t xml:space="preserve">Issues found in raw</t>
        </is>
      </c>
      <c r="P3628" t="str">
        <f>IF(OR(O3628="Issues found in master",O3628="Final master"),"Master",IF(OR(O3628="Ready for Master",O3628="Issues found in raw",O3628="Raw under QC",O3628="Issues resolved in raw"),"Raw","-"))</f>
        <v>Raw</v>
      </c>
      <c r="Q3628" s="13">
        <v>46266.399305555555</v>
      </c>
      <c r="R3628" t="inlineStr">
        <is>
          <t xml:space="preserve">2026-09 (Sept)</t>
        </is>
      </c>
      <c r="S3628">
        <f>IF(M3628="Not an error",0,IF(COUNTIFS($A$2:$A3628,$A3628,$D$2:$D3628,$D3628,$M$2:$M3628,"&lt;&gt;Not an error")=1,1,0))</f>
        <v>1</v>
      </c>
      <c r="T3628">
        <f>IF(M3628&lt;&gt;"Major",0,IF(COUNTIFS($A$2:$A3628,$A3628,$D$2:$D3628,$D3628,$M$2:$M3628,"Major")=1,1,0))</f>
        <v>1</v>
      </c>
      <c r="U3628">
        <f>IF(M3628&lt;&gt;"Minor",0,IF(COUNTIFS($A$2:$A3628,$A3628,$D$2:$D3628,$D3628,$M$2:$M3628,"Minor")=1,1,0))</f>
        <v>0</v>
      </c>
    </row>
    <row r="3629">
      <c r="A3629" t="inlineStr">
        <is>
          <t xml:space="preserve">9a175f97e92a638a5697307799ea3b8b8f419aac</t>
        </is>
      </c>
      <c r="B3629" t="inlineStr">
        <is>
          <t xml:space="preserve">The Miracle Heiress</t>
        </is>
      </c>
      <c r="C3629" t="inlineStr">
        <is>
          <t xml:space="preserve">Die Wundererbin</t>
        </is>
      </c>
      <c r="D3629" t="inlineStr">
        <is>
          <t xml:space="preserve">70b155b085acb754abbab1257246749bf7bfff4e</t>
        </is>
      </c>
      <c r="E3629" t="inlineStr">
        <is>
          <t xml:space="preserve">Episode 203: Auroras Wahre Identität</t>
        </is>
      </c>
      <c r="F3629">
        <v>203</v>
      </c>
      <c r="G3629" t="inlineStr">
        <is>
          <t xml:space="preserve">1:14-1:20</t>
        </is>
      </c>
      <c r="H3629" t="inlineStr">
        <is>
          <t xml:space="preserve">Resolved</t>
        </is>
      </c>
      <c r="I3629" t="inlineStr">
        <is>
          <t xml:space="preserve">Remarks: [Script Error]
Line from script:
"â€žKann man Doktor Dixon Ã¼berhaupt mit Doktor A M vergleichen?â€œ, fragte Aurora mit einem leichten LÃ¤cheln."
Note (if required): Continuity / naming issue. The character was previously established as â€œDoktor Apex,â€_x009d_ so suddenly referring to them as â€œDoktor A Mâ€_x009d_ is inconsistent. Suggested: â€œKann man Doktor Dixon Ã¼berhaupt mit Doktor Apex vergleichen?â€_x009d_</t>
        </is>
      </c>
      <c r="J3629" t="inlineStr">
        <is>
          <t xml:space="preserve">VOA</t>
        </is>
      </c>
      <c r="K3629" t="inlineStr">
        <is>
          <t xml:space="preserve">Script Error</t>
        </is>
      </c>
      <c r="L3629" t="inlineStr">
        <is>
          <t xml:space="preserve">Script error</t>
        </is>
      </c>
      <c r="M3629" t="str">
        <f>IFERROR(IF(VLOOKUP(L3629,'Quantification'!$A:$B,2,FALSE)&amp;""="","Unclassified",VLOOKUP(L3629,'Quantification'!$A:$B,2,FALSE)),"Unclassified")</f>
        <v>Major</v>
      </c>
      <c r="N3629" t="inlineStr">
        <is>
          <t xml:space="preserve">con-khera.mirjam@pocketfm.com</t>
        </is>
      </c>
      <c r="O3629" t="inlineStr">
        <is>
          <t xml:space="preserve">Issues found in raw</t>
        </is>
      </c>
      <c r="P3629" t="str">
        <f>IF(OR(O3629="Issues found in master",O3629="Final master"),"Master",IF(OR(O3629="Ready for Master",O3629="Issues found in raw",O3629="Raw under QC",O3629="Issues resolved in raw"),"Raw","-"))</f>
        <v>Raw</v>
      </c>
      <c r="Q3629" s="13">
        <v>46266.399305555555</v>
      </c>
      <c r="R3629" t="inlineStr">
        <is>
          <t xml:space="preserve">2026-09 (Sept)</t>
        </is>
      </c>
      <c r="S3629">
        <f>IF(M3629="Not an error",0,IF(COUNTIFS($A$2:$A3629,$A3629,$D$2:$D3629,$D3629,$M$2:$M3629,"&lt;&gt;Not an error")=1,1,0))</f>
        <v>0</v>
      </c>
      <c r="T3629">
        <f>IF(M3629&lt;&gt;"Major",0,IF(COUNTIFS($A$2:$A3629,$A3629,$D$2:$D3629,$D3629,$M$2:$M3629,"Major")=1,1,0))</f>
        <v>0</v>
      </c>
      <c r="U3629">
        <f>IF(M3629&lt;&gt;"Minor",0,IF(COUNTIFS($A$2:$A3629,$A3629,$D$2:$D3629,$D3629,$M$2:$M3629,"Minor")=1,1,0))</f>
        <v>0</v>
      </c>
    </row>
    <row r="3630">
      <c r="A3630" t="inlineStr">
        <is>
          <t xml:space="preserve">9a175f97e92a638a5697307799ea3b8b8f419aac</t>
        </is>
      </c>
      <c r="B3630" t="inlineStr">
        <is>
          <t xml:space="preserve">The Miracle Heiress</t>
        </is>
      </c>
      <c r="C3630" t="inlineStr">
        <is>
          <t xml:space="preserve">Die Wundererbin</t>
        </is>
      </c>
      <c r="D3630" t="inlineStr">
        <is>
          <t xml:space="preserve">70b155b085acb754abbab1257246749bf7bfff4e</t>
        </is>
      </c>
      <c r="E3630" t="inlineStr">
        <is>
          <t xml:space="preserve">Episode 203: Auroras Wahre Identität</t>
        </is>
      </c>
      <c r="F3630">
        <v>203</v>
      </c>
      <c r="G3630" t="inlineStr">
        <is>
          <t xml:space="preserve">2:30-2:37</t>
        </is>
      </c>
      <c r="H3630" t="inlineStr">
        <is>
          <t xml:space="preserve">Resolved</t>
        </is>
      </c>
      <c r="I3630" t="inlineStr">
        <is>
          <t xml:space="preserve">Remarks: [Script Error]
Line from script:
"Jeder wusste, dass Doktor A M, die KoryphÃ¤e der Medizin, schon unzÃ¤hlige Menschen vor dem sicheren Tod bewahrt hatte."
Note (if required): Continuity / naming issue. The character was previously established as â€œDoktor Apex,â€_x009d_ so referring to them as â€œDoktor A Mâ€_x009d_ is inconsistent. Suggested: â€œJeder wusste, dass Doktor Apex, die KoryphÃ¤e der Medizin, schon unzÃ¤hlige Menschen vor dem sicheren Tod bewahrt hatte.â€_x009d_</t>
        </is>
      </c>
      <c r="J3630" t="inlineStr">
        <is>
          <t xml:space="preserve">VOA</t>
        </is>
      </c>
      <c r="K3630" t="inlineStr">
        <is>
          <t xml:space="preserve">Script Error</t>
        </is>
      </c>
      <c r="L3630" t="inlineStr">
        <is>
          <t xml:space="preserve">Script error</t>
        </is>
      </c>
      <c r="M3630" t="str">
        <f>IFERROR(IF(VLOOKUP(L3630,'Quantification'!$A:$B,2,FALSE)&amp;""="","Unclassified",VLOOKUP(L3630,'Quantification'!$A:$B,2,FALSE)),"Unclassified")</f>
        <v>Major</v>
      </c>
      <c r="N3630" t="inlineStr">
        <is>
          <t xml:space="preserve">con-khera.mirjam@pocketfm.com</t>
        </is>
      </c>
      <c r="O3630" t="inlineStr">
        <is>
          <t xml:space="preserve">Issues found in raw</t>
        </is>
      </c>
      <c r="P3630" t="str">
        <f>IF(OR(O3630="Issues found in master",O3630="Final master"),"Master",IF(OR(O3630="Ready for Master",O3630="Issues found in raw",O3630="Raw under QC",O3630="Issues resolved in raw"),"Raw","-"))</f>
        <v>Raw</v>
      </c>
      <c r="Q3630" s="13">
        <v>46266.399305555555</v>
      </c>
      <c r="R3630" t="inlineStr">
        <is>
          <t xml:space="preserve">2026-09 (Sept)</t>
        </is>
      </c>
      <c r="S3630">
        <f>IF(M3630="Not an error",0,IF(COUNTIFS($A$2:$A3630,$A3630,$D$2:$D3630,$D3630,$M$2:$M3630,"&lt;&gt;Not an error")=1,1,0))</f>
        <v>0</v>
      </c>
      <c r="T3630">
        <f>IF(M3630&lt;&gt;"Major",0,IF(COUNTIFS($A$2:$A3630,$A3630,$D$2:$D3630,$D3630,$M$2:$M3630,"Major")=1,1,0))</f>
        <v>0</v>
      </c>
      <c r="U3630">
        <f>IF(M3630&lt;&gt;"Minor",0,IF(COUNTIFS($A$2:$A3630,$A3630,$D$2:$D3630,$D3630,$M$2:$M3630,"Minor")=1,1,0))</f>
        <v>0</v>
      </c>
    </row>
    <row r="3631">
      <c r="A3631" t="inlineStr">
        <is>
          <t xml:space="preserve">9a175f97e92a638a5697307799ea3b8b8f419aac</t>
        </is>
      </c>
      <c r="B3631" t="inlineStr">
        <is>
          <t xml:space="preserve">The Miracle Heiress</t>
        </is>
      </c>
      <c r="C3631" t="inlineStr">
        <is>
          <t xml:space="preserve">Die Wundererbin</t>
        </is>
      </c>
      <c r="D3631" t="inlineStr">
        <is>
          <t xml:space="preserve">70b155b085acb754abbab1257246749bf7bfff4e</t>
        </is>
      </c>
      <c r="E3631" t="inlineStr">
        <is>
          <t xml:space="preserve">Episode 203: Auroras Wahre Identität</t>
        </is>
      </c>
      <c r="F3631">
        <v>203</v>
      </c>
      <c r="G3631" t="inlineStr">
        <is>
          <t xml:space="preserve">2:43-2:51</t>
        </is>
      </c>
      <c r="H3631" t="inlineStr">
        <is>
          <t xml:space="preserve">Resolved</t>
        </is>
      </c>
      <c r="I3631" t="inlineStr">
        <is>
          <t xml:space="preserve">Remarks: [Script Error]
Line from script:
"Seit sich der Zustand seiner GroÃŸeltern verschlechtert hatte, hatte Harrison Ã¼berall nach Doktor A M suchen lassen, um sie fÃ¼r die Behandlung zu gewinnen."
Note (if required): Continuity / naming issue. The character was previously established as â€œDoktor Apex,â€_x009d_ so referring to them as â€œDoktor A Mâ€_x009d_ is inconsistent. Suggested: â€œSeit sich der Zustand seiner GroÃŸeltern verschlechtert hatte, hatte Harrison Ã¼berall nach Doktor Apex suchen lassen, um sie fÃ¼r die Behandlung zu gewinnen.â€_x009d_</t>
        </is>
      </c>
      <c r="J3631" t="inlineStr">
        <is>
          <t xml:space="preserve">VOA</t>
        </is>
      </c>
      <c r="K3631" t="inlineStr">
        <is>
          <t xml:space="preserve">Script Error</t>
        </is>
      </c>
      <c r="L3631" t="inlineStr">
        <is>
          <t xml:space="preserve">Script error</t>
        </is>
      </c>
      <c r="M3631" t="str">
        <f>IFERROR(IF(VLOOKUP(L3631,'Quantification'!$A:$B,2,FALSE)&amp;""="","Unclassified",VLOOKUP(L3631,'Quantification'!$A:$B,2,FALSE)),"Unclassified")</f>
        <v>Major</v>
      </c>
      <c r="N3631" t="inlineStr">
        <is>
          <t xml:space="preserve">con-khera.mirjam@pocketfm.com</t>
        </is>
      </c>
      <c r="O3631" t="inlineStr">
        <is>
          <t xml:space="preserve">Issues found in raw</t>
        </is>
      </c>
      <c r="P3631" t="str">
        <f>IF(OR(O3631="Issues found in master",O3631="Final master"),"Master",IF(OR(O3631="Ready for Master",O3631="Issues found in raw",O3631="Raw under QC",O3631="Issues resolved in raw"),"Raw","-"))</f>
        <v>Raw</v>
      </c>
      <c r="Q3631" s="13">
        <v>46266.399305555555</v>
      </c>
      <c r="R3631" t="inlineStr">
        <is>
          <t xml:space="preserve">2026-09 (Sept)</t>
        </is>
      </c>
      <c r="S3631">
        <f>IF(M3631="Not an error",0,IF(COUNTIFS($A$2:$A3631,$A3631,$D$2:$D3631,$D3631,$M$2:$M3631,"&lt;&gt;Not an error")=1,1,0))</f>
        <v>0</v>
      </c>
      <c r="T3631">
        <f>IF(M3631&lt;&gt;"Major",0,IF(COUNTIFS($A$2:$A3631,$A3631,$D$2:$D3631,$D3631,$M$2:$M3631,"Major")=1,1,0))</f>
        <v>0</v>
      </c>
      <c r="U3631">
        <f>IF(M3631&lt;&gt;"Minor",0,IF(COUNTIFS($A$2:$A3631,$A3631,$D$2:$D3631,$D3631,$M$2:$M3631,"Minor")=1,1,0))</f>
        <v>0</v>
      </c>
    </row>
    <row r="3632">
      <c r="A3632" t="inlineStr">
        <is>
          <t xml:space="preserve">9a175f97e92a638a5697307799ea3b8b8f419aac</t>
        </is>
      </c>
      <c r="B3632" t="inlineStr">
        <is>
          <t xml:space="preserve">The Miracle Heiress</t>
        </is>
      </c>
      <c r="C3632" t="inlineStr">
        <is>
          <t xml:space="preserve">Die Wundererbin</t>
        </is>
      </c>
      <c r="D3632" t="inlineStr">
        <is>
          <t xml:space="preserve">70b155b085acb754abbab1257246749bf7bfff4e</t>
        </is>
      </c>
      <c r="E3632" t="inlineStr">
        <is>
          <t xml:space="preserve">Episode 203: Auroras Wahre Identität</t>
        </is>
      </c>
      <c r="F3632">
        <v>203</v>
      </c>
      <c r="G3632" t="inlineStr">
        <is>
          <t xml:space="preserve">2:51-3:01</t>
        </is>
      </c>
      <c r="H3632" t="inlineStr">
        <is>
          <t xml:space="preserve">Resolved</t>
        </is>
      </c>
      <c r="I3632" t="inlineStr">
        <is>
          <t xml:space="preserve">Remarks: [Script Error]
Line from script:
"GerÃ¼chten zufolge war Doktor A M alt und bereits verstorben oder hielt sich in der Iron Veil-Region versteckt, aber das war alles nur Gerede."
Note (if required): Continuity / naming issue. The character was previously established as â€œDoktor Apex,â€_x009d_ so referring to them as â€œDoktor A Mâ€_x009d_ is inconsistent. Suggested: â€œGerÃ¼chten zufolge war Doktor Apex alt und bereits verstorben oder hielt sich in der Iron Veil-Region versteckt, aber das war alles nur Gerede.â€_x009d_</t>
        </is>
      </c>
      <c r="J3632" t="inlineStr">
        <is>
          <t xml:space="preserve">VOA</t>
        </is>
      </c>
      <c r="K3632" t="inlineStr">
        <is>
          <t xml:space="preserve">Script Error</t>
        </is>
      </c>
      <c r="L3632" t="inlineStr">
        <is>
          <t xml:space="preserve">Script error</t>
        </is>
      </c>
      <c r="M3632" t="str">
        <f>IFERROR(IF(VLOOKUP(L3632,'Quantification'!$A:$B,2,FALSE)&amp;""="","Unclassified",VLOOKUP(L3632,'Quantification'!$A:$B,2,FALSE)),"Unclassified")</f>
        <v>Major</v>
      </c>
      <c r="N3632" t="inlineStr">
        <is>
          <t xml:space="preserve">con-khera.mirjam@pocketfm.com</t>
        </is>
      </c>
      <c r="O3632" t="inlineStr">
        <is>
          <t xml:space="preserve">Issues found in raw</t>
        </is>
      </c>
      <c r="P3632" t="str">
        <f>IF(OR(O3632="Issues found in master",O3632="Final master"),"Master",IF(OR(O3632="Ready for Master",O3632="Issues found in raw",O3632="Raw under QC",O3632="Issues resolved in raw"),"Raw","-"))</f>
        <v>Raw</v>
      </c>
      <c r="Q3632" s="13">
        <v>46266.399305555555</v>
      </c>
      <c r="R3632" t="inlineStr">
        <is>
          <t xml:space="preserve">2026-09 (Sept)</t>
        </is>
      </c>
      <c r="S3632">
        <f>IF(M3632="Not an error",0,IF(COUNTIFS($A$2:$A3632,$A3632,$D$2:$D3632,$D3632,$M$2:$M3632,"&lt;&gt;Not an error")=1,1,0))</f>
        <v>0</v>
      </c>
      <c r="T3632">
        <f>IF(M3632&lt;&gt;"Major",0,IF(COUNTIFS($A$2:$A3632,$A3632,$D$2:$D3632,$D3632,$M$2:$M3632,"Major")=1,1,0))</f>
        <v>0</v>
      </c>
      <c r="U3632">
        <f>IF(M3632&lt;&gt;"Minor",0,IF(COUNTIFS($A$2:$A3632,$A3632,$D$2:$D3632,$D3632,$M$2:$M3632,"Minor")=1,1,0))</f>
        <v>0</v>
      </c>
    </row>
    <row r="3633">
      <c r="A3633" t="inlineStr">
        <is>
          <t xml:space="preserve">9a175f97e92a638a5697307799ea3b8b8f419aac</t>
        </is>
      </c>
      <c r="B3633" t="inlineStr">
        <is>
          <t xml:space="preserve">The Miracle Heiress</t>
        </is>
      </c>
      <c r="C3633" t="inlineStr">
        <is>
          <t xml:space="preserve">Die Wundererbin</t>
        </is>
      </c>
      <c r="D3633" t="inlineStr">
        <is>
          <t xml:space="preserve">70b155b085acb754abbab1257246749bf7bfff4e</t>
        </is>
      </c>
      <c r="E3633" t="inlineStr">
        <is>
          <t xml:space="preserve">Episode 203: Auroras Wahre Identität</t>
        </is>
      </c>
      <c r="F3633">
        <v>203</v>
      </c>
      <c r="G3633" t="inlineStr">
        <is>
          <t xml:space="preserve">3:03-3:10</t>
        </is>
      </c>
      <c r="H3633" t="inlineStr">
        <is>
          <t xml:space="preserve">Resolved</t>
        </is>
      </c>
      <c r="I3633" t="inlineStr">
        <is>
          <t xml:space="preserve">Remarks: [Script Error]
Line from script:
"Er fragte sich, ob seine Schwester etwas Ã¼ber Doktor A M wusste. Oder war sie vielleicht eine SchÃ¼lerin von Doktor A M?"
Note (if required): Continuity / naming issue. The character was previously established as â€œDoktor Apex,â€_x009d_ so referring to them as â€œDoktor A Mâ€_x009d_ is inconsistent. Suggested: â€œEr fragte sich, ob seine Schwester etwas Ã¼ber Doktor Apex wusste. Oder war sie vielleicht eine SchÃ¼lerin von Doktor Apex?â€_x009d_</t>
        </is>
      </c>
      <c r="J3633" t="inlineStr">
        <is>
          <t xml:space="preserve">VOA</t>
        </is>
      </c>
      <c r="K3633" t="inlineStr">
        <is>
          <t xml:space="preserve">Script Error</t>
        </is>
      </c>
      <c r="L3633" t="inlineStr">
        <is>
          <t xml:space="preserve">Script error</t>
        </is>
      </c>
      <c r="M3633" t="str">
        <f>IFERROR(IF(VLOOKUP(L3633,'Quantification'!$A:$B,2,FALSE)&amp;""="","Unclassified",VLOOKUP(L3633,'Quantification'!$A:$B,2,FALSE)),"Unclassified")</f>
        <v>Major</v>
      </c>
      <c r="N3633" t="inlineStr">
        <is>
          <t xml:space="preserve">con-khera.mirjam@pocketfm.com</t>
        </is>
      </c>
      <c r="O3633" t="inlineStr">
        <is>
          <t xml:space="preserve">Issues found in raw</t>
        </is>
      </c>
      <c r="P3633" t="str">
        <f>IF(OR(O3633="Issues found in master",O3633="Final master"),"Master",IF(OR(O3633="Ready for Master",O3633="Issues found in raw",O3633="Raw under QC",O3633="Issues resolved in raw"),"Raw","-"))</f>
        <v>Raw</v>
      </c>
      <c r="Q3633" s="13">
        <v>46266.399305555555</v>
      </c>
      <c r="R3633" t="inlineStr">
        <is>
          <t xml:space="preserve">2026-09 (Sept)</t>
        </is>
      </c>
      <c r="S3633">
        <f>IF(M3633="Not an error",0,IF(COUNTIFS($A$2:$A3633,$A3633,$D$2:$D3633,$D3633,$M$2:$M3633,"&lt;&gt;Not an error")=1,1,0))</f>
        <v>0</v>
      </c>
      <c r="T3633">
        <f>IF(M3633&lt;&gt;"Major",0,IF(COUNTIFS($A$2:$A3633,$A3633,$D$2:$D3633,$D3633,$M$2:$M3633,"Major")=1,1,0))</f>
        <v>0</v>
      </c>
      <c r="U3633">
        <f>IF(M3633&lt;&gt;"Minor",0,IF(COUNTIFS($A$2:$A3633,$A3633,$D$2:$D3633,$D3633,$M$2:$M3633,"Minor")=1,1,0))</f>
        <v>0</v>
      </c>
    </row>
    <row r="3634">
      <c r="A3634" t="inlineStr">
        <is>
          <t xml:space="preserve">9a175f97e92a638a5697307799ea3b8b8f419aac</t>
        </is>
      </c>
      <c r="B3634" t="inlineStr">
        <is>
          <t xml:space="preserve">The Miracle Heiress</t>
        </is>
      </c>
      <c r="C3634" t="inlineStr">
        <is>
          <t xml:space="preserve">Die Wundererbin</t>
        </is>
      </c>
      <c r="D3634" t="inlineStr">
        <is>
          <t xml:space="preserve">70b155b085acb754abbab1257246749bf7bfff4e</t>
        </is>
      </c>
      <c r="E3634" t="inlineStr">
        <is>
          <t xml:space="preserve">Episode 203: Auroras Wahre Identität</t>
        </is>
      </c>
      <c r="F3634">
        <v>203</v>
      </c>
      <c r="G3634" t="inlineStr">
        <is>
          <t xml:space="preserve">4:45-4:50</t>
        </is>
      </c>
      <c r="H3634" t="inlineStr">
        <is>
          <t xml:space="preserve">Resolved</t>
        </is>
      </c>
      <c r="I3634" t="inlineStr">
        <is>
          <t xml:space="preserve">Remarks: [Script Error]
Line from script:
"â€žWenn du diese Karte nicht nimmst, geben wir Opa dein Medikament nicht!â€œ"
Note (if required): Tone / logic issue. Using the grandfatherâ€™s urgently needed medication as leverage to make her accept a card feels unnecessarily cruel and inappropriate given his medical condition. Suggested: â€œWenn du diese Karte nicht nimmst, wird Opa bestimmt nicht locker lassen!â€_x009d_</t>
        </is>
      </c>
      <c r="J3634" t="inlineStr">
        <is>
          <t xml:space="preserve">VOA</t>
        </is>
      </c>
      <c r="K3634" t="inlineStr">
        <is>
          <t xml:space="preserve">Script Error</t>
        </is>
      </c>
      <c r="L3634" t="inlineStr">
        <is>
          <t xml:space="preserve">Script error</t>
        </is>
      </c>
      <c r="M3634" t="str">
        <f>IFERROR(IF(VLOOKUP(L3634,'Quantification'!$A:$B,2,FALSE)&amp;""="","Unclassified",VLOOKUP(L3634,'Quantification'!$A:$B,2,FALSE)),"Unclassified")</f>
        <v>Major</v>
      </c>
      <c r="N3634" t="inlineStr">
        <is>
          <t xml:space="preserve">con-khera.mirjam@pocketfm.com</t>
        </is>
      </c>
      <c r="O3634" t="inlineStr">
        <is>
          <t xml:space="preserve">Issues found in raw</t>
        </is>
      </c>
      <c r="P3634" t="str">
        <f>IF(OR(O3634="Issues found in master",O3634="Final master"),"Master",IF(OR(O3634="Ready for Master",O3634="Issues found in raw",O3634="Raw under QC",O3634="Issues resolved in raw"),"Raw","-"))</f>
        <v>Raw</v>
      </c>
      <c r="Q3634" s="13">
        <v>46266.399305555555</v>
      </c>
      <c r="R3634" t="inlineStr">
        <is>
          <t xml:space="preserve">2026-09 (Sept)</t>
        </is>
      </c>
      <c r="S3634">
        <f>IF(M3634="Not an error",0,IF(COUNTIFS($A$2:$A3634,$A3634,$D$2:$D3634,$D3634,$M$2:$M3634,"&lt;&gt;Not an error")=1,1,0))</f>
        <v>0</v>
      </c>
      <c r="T3634">
        <f>IF(M3634&lt;&gt;"Major",0,IF(COUNTIFS($A$2:$A3634,$A3634,$D$2:$D3634,$D3634,$M$2:$M3634,"Major")=1,1,0))</f>
        <v>0</v>
      </c>
      <c r="U3634">
        <f>IF(M3634&lt;&gt;"Minor",0,IF(COUNTIFS($A$2:$A3634,$A3634,$D$2:$D3634,$D3634,$M$2:$M3634,"Minor")=1,1,0))</f>
        <v>0</v>
      </c>
    </row>
    <row r="3635">
      <c r="A3635" t="inlineStr">
        <is>
          <t xml:space="preserve">9a175f97e92a638a5697307799ea3b8b8f419aac</t>
        </is>
      </c>
      <c r="B3635" t="inlineStr">
        <is>
          <t xml:space="preserve">The Miracle Heiress</t>
        </is>
      </c>
      <c r="C3635" t="inlineStr">
        <is>
          <t xml:space="preserve">Die Wundererbin</t>
        </is>
      </c>
      <c r="D3635" t="inlineStr">
        <is>
          <t xml:space="preserve">9da0652d41447d7647b550a51ab1171dbc083c39</t>
        </is>
      </c>
      <c r="E3635" t="inlineStr">
        <is>
          <t xml:space="preserve">Episode 204: Harrisons Warnung an Nadja</t>
        </is>
      </c>
      <c r="F3635">
        <v>204</v>
      </c>
      <c r="G3635" t="inlineStr">
        <is>
          <t xml:space="preserve">0:00-1:02</t>
        </is>
      </c>
      <c r="H3635" t="inlineStr">
        <is>
          <t xml:space="preserve">Resolved</t>
        </is>
      </c>
      <c r="I3635" t="inlineStr">
        <is>
          <t xml:space="preserve">Remarks: [Mispronunciation]
Line from script:
"Doktor Dixon sagte: “Miss Aurora, wenn ich in Zukunft auf einen kniffligen Fall stoße, dürfte ich Sie um Rat fragen? Ihre Fähigkeiten haben mich wirklich schwer beeindruckt!“ Steven griff schnell ein. „Aurora hat noch nicht einmal mit dem College angefangen. Wenn Sie Fragen haben, können Sie sich an sie wenden, wenn sie ihre Großeltern hier besucht.“ Er machte sich Sorgen, dass all die Aufmerksamkeit seiner Tochter zu Kopf steigen und sie vom Studium ablenken würde. „Selbstverständlich, Mister Blackwell. Miss Aurora, Missus Blackwell, ich verabschiede mich dann.“ Damit verabschiedete sich Doktor Dixon. Nadja bebte förmlich vor Eifersucht. Doktor Dixon hatte nicht einmal ihren Namen erwähnt, sondern vor ihren Augen nur von Aurora geschwärmt, bevor er gegangen war. Ein dunkler Gedanke keimte in ihr auf: Wenn ihre Großeltern wegen Auroras Medizin sterben würden, wäre Aurora erledigt. Sie könnte niemals wieder in diesem Haus bleiben."
Note (if required): Aurora is pronounced with English pronunciation in the audio. The name should be pronounced with German pronunciation.</t>
        </is>
      </c>
      <c r="J3635" t="inlineStr">
        <is>
          <t xml:space="preserve">VOA</t>
        </is>
      </c>
      <c r="K3635" t="inlineStr">
        <is>
          <t xml:space="preserve">Mispronunciation</t>
        </is>
      </c>
      <c r="L3635" t="inlineStr">
        <is>
          <t xml:space="preserve">Mispronunciation</t>
        </is>
      </c>
      <c r="M3635" t="str">
        <f>IFERROR(IF(VLOOKUP(L3635,'Quantification'!$A:$B,2,FALSE)&amp;""="","Unclassified",VLOOKUP(L3635,'Quantification'!$A:$B,2,FALSE)),"Unclassified")</f>
        <v>Major</v>
      </c>
      <c r="N3635" t="inlineStr">
        <is>
          <t xml:space="preserve">con-khera.mirjam@pocketfm.com</t>
        </is>
      </c>
      <c r="O3635" t="inlineStr">
        <is>
          <t xml:space="preserve">Raw under QC</t>
        </is>
      </c>
      <c r="P3635" t="str">
        <f>IF(OR(O3635="Issues found in master",O3635="Final master"),"Master",IF(OR(O3635="Ready for Master",O3635="Issues found in raw",O3635="Raw under QC",O3635="Issues resolved in raw"),"Raw","-"))</f>
        <v>Raw</v>
      </c>
      <c r="Q3635" s="13">
        <v>46266.399305555555</v>
      </c>
      <c r="R3635" t="inlineStr">
        <is>
          <t xml:space="preserve">2026-09 (Sept)</t>
        </is>
      </c>
      <c r="S3635">
        <f>IF(M3635="Not an error",0,IF(COUNTIFS($A$2:$A3635,$A3635,$D$2:$D3635,$D3635,$M$2:$M3635,"&lt;&gt;Not an error")=1,1,0))</f>
        <v>1</v>
      </c>
      <c r="T3635">
        <f>IF(M3635&lt;&gt;"Major",0,IF(COUNTIFS($A$2:$A3635,$A3635,$D$2:$D3635,$D3635,$M$2:$M3635,"Major")=1,1,0))</f>
        <v>1</v>
      </c>
      <c r="U3635">
        <f>IF(M3635&lt;&gt;"Minor",0,IF(COUNTIFS($A$2:$A3635,$A3635,$D$2:$D3635,$D3635,$M$2:$M3635,"Minor")=1,1,0))</f>
        <v>0</v>
      </c>
    </row>
    <row r="3636">
      <c r="A3636" t="inlineStr">
        <is>
          <t xml:space="preserve">9a175f97e92a638a5697307799ea3b8b8f419aac</t>
        </is>
      </c>
      <c r="B3636" t="inlineStr">
        <is>
          <t xml:space="preserve">The Miracle Heiress</t>
        </is>
      </c>
      <c r="C3636" t="inlineStr">
        <is>
          <t xml:space="preserve">Die Wundererbin</t>
        </is>
      </c>
      <c r="D3636" t="inlineStr">
        <is>
          <t xml:space="preserve">9da0652d41447d7647b550a51ab1171dbc083c39</t>
        </is>
      </c>
      <c r="E3636" t="inlineStr">
        <is>
          <t xml:space="preserve">Episode 204: Harrisons Warnung an Nadja</t>
        </is>
      </c>
      <c r="F3636">
        <v>204</v>
      </c>
      <c r="G3636" t="inlineStr">
        <is>
          <t xml:space="preserve">1:19-1:24</t>
        </is>
      </c>
      <c r="H3636" t="inlineStr">
        <is>
          <t xml:space="preserve">Resolved</t>
        </is>
      </c>
      <c r="I3636" t="inlineStr">
        <is>
          <t xml:space="preserve">Remarks: [Mispronunciation]
Line from script:
"Sie musste nur einen Beweis dafür finden, dass Aurora versucht hatte, ihnen zu schaden."
Note (if required): Aurora is pronounced with English pronunciation in the audio. The name should be pronounced with German pronunciation.</t>
        </is>
      </c>
      <c r="J3636" t="inlineStr">
        <is>
          <t xml:space="preserve">VOA</t>
        </is>
      </c>
      <c r="K3636" t="inlineStr">
        <is>
          <t xml:space="preserve">Mispronunciation</t>
        </is>
      </c>
      <c r="L3636" t="inlineStr">
        <is>
          <t xml:space="preserve">Mispronunciation</t>
        </is>
      </c>
      <c r="M3636" t="str">
        <f>IFERROR(IF(VLOOKUP(L3636,'Quantification'!$A:$B,2,FALSE)&amp;""="","Unclassified",VLOOKUP(L3636,'Quantification'!$A:$B,2,FALSE)),"Unclassified")</f>
        <v>Major</v>
      </c>
      <c r="N3636" t="inlineStr">
        <is>
          <t xml:space="preserve">con-khera.mirjam@pocketfm.com</t>
        </is>
      </c>
      <c r="O3636" t="inlineStr">
        <is>
          <t xml:space="preserve">Issues found in raw</t>
        </is>
      </c>
      <c r="P3636" t="str">
        <f>IF(OR(O3636="Issues found in master",O3636="Final master"),"Master",IF(OR(O3636="Ready for Master",O3636="Issues found in raw",O3636="Raw under QC",O3636="Issues resolved in raw"),"Raw","-"))</f>
        <v>Raw</v>
      </c>
      <c r="Q3636" s="13">
        <v>46266.399305555555</v>
      </c>
      <c r="R3636" t="inlineStr">
        <is>
          <t xml:space="preserve">2026-09 (Sept)</t>
        </is>
      </c>
      <c r="S3636">
        <f>IF(M3636="Not an error",0,IF(COUNTIFS($A$2:$A3636,$A3636,$D$2:$D3636,$D3636,$M$2:$M3636,"&lt;&gt;Not an error")=1,1,0))</f>
        <v>0</v>
      </c>
      <c r="T3636">
        <f>IF(M3636&lt;&gt;"Major",0,IF(COUNTIFS($A$2:$A3636,$A3636,$D$2:$D3636,$D3636,$M$2:$M3636,"Major")=1,1,0))</f>
        <v>0</v>
      </c>
      <c r="U3636">
        <f>IF(M3636&lt;&gt;"Minor",0,IF(COUNTIFS($A$2:$A3636,$A3636,$D$2:$D3636,$D3636,$M$2:$M3636,"Minor")=1,1,0))</f>
        <v>0</v>
      </c>
    </row>
    <row r="3637">
      <c r="A3637" t="inlineStr">
        <is>
          <t xml:space="preserve">9a175f97e92a638a5697307799ea3b8b8f419aac</t>
        </is>
      </c>
      <c r="B3637" t="inlineStr">
        <is>
          <t xml:space="preserve">The Miracle Heiress</t>
        </is>
      </c>
      <c r="C3637" t="inlineStr">
        <is>
          <t xml:space="preserve">Die Wundererbin</t>
        </is>
      </c>
      <c r="D3637" t="inlineStr">
        <is>
          <t xml:space="preserve">9da0652d41447d7647b550a51ab1171dbc083c39</t>
        </is>
      </c>
      <c r="E3637" t="inlineStr">
        <is>
          <t xml:space="preserve">Episode 204: Harrisons Warnung an Nadja</t>
        </is>
      </c>
      <c r="F3637">
        <v>204</v>
      </c>
      <c r="G3637" t="inlineStr">
        <is>
          <t xml:space="preserve">1:52-1:59</t>
        </is>
      </c>
      <c r="H3637" t="inlineStr">
        <is>
          <t xml:space="preserve">Resolved</t>
        </is>
      </c>
      <c r="I3637" t="inlineStr">
        <is>
          <t xml:space="preserve">Remarks: [Mispronunciation]
Line from script:
"„Es wird spät, lass uns nach Hause gehen“, sagte Seraphina und nahm Aurora bei der Hand, als sie den Raum verließen."
Note (if required): Aurora is pronounced incorrectly in the audio.</t>
        </is>
      </c>
      <c r="J3637" t="inlineStr">
        <is>
          <t xml:space="preserve">VOA</t>
        </is>
      </c>
      <c r="K3637" t="inlineStr">
        <is>
          <t xml:space="preserve">Mispronunciation</t>
        </is>
      </c>
      <c r="L3637" t="inlineStr">
        <is>
          <t xml:space="preserve">Mispronunciation</t>
        </is>
      </c>
      <c r="M3637" t="str">
        <f>IFERROR(IF(VLOOKUP(L3637,'Quantification'!$A:$B,2,FALSE)&amp;""="","Unclassified",VLOOKUP(L3637,'Quantification'!$A:$B,2,FALSE)),"Unclassified")</f>
        <v>Major</v>
      </c>
      <c r="N3637" t="inlineStr">
        <is>
          <t xml:space="preserve">con-khera.mirjam@pocketfm.com</t>
        </is>
      </c>
      <c r="O3637" t="inlineStr">
        <is>
          <t xml:space="preserve">Issues found in raw</t>
        </is>
      </c>
      <c r="P3637" t="str">
        <f>IF(OR(O3637="Issues found in master",O3637="Final master"),"Master",IF(OR(O3637="Ready for Master",O3637="Issues found in raw",O3637="Raw under QC",O3637="Issues resolved in raw"),"Raw","-"))</f>
        <v>Raw</v>
      </c>
      <c r="Q3637" s="13">
        <v>46266.399305555555</v>
      </c>
      <c r="R3637" t="inlineStr">
        <is>
          <t xml:space="preserve">2026-09 (Sept)</t>
        </is>
      </c>
      <c r="S3637">
        <f>IF(M3637="Not an error",0,IF(COUNTIFS($A$2:$A3637,$A3637,$D$2:$D3637,$D3637,$M$2:$M3637,"&lt;&gt;Not an error")=1,1,0))</f>
        <v>0</v>
      </c>
      <c r="T3637">
        <f>IF(M3637&lt;&gt;"Major",0,IF(COUNTIFS($A$2:$A3637,$A3637,$D$2:$D3637,$D3637,$M$2:$M3637,"Major")=1,1,0))</f>
        <v>0</v>
      </c>
      <c r="U3637">
        <f>IF(M3637&lt;&gt;"Minor",0,IF(COUNTIFS($A$2:$A3637,$A3637,$D$2:$D3637,$D3637,$M$2:$M3637,"Minor")=1,1,0))</f>
        <v>0</v>
      </c>
    </row>
    <row r="3638">
      <c r="A3638" t="inlineStr">
        <is>
          <t xml:space="preserve">9a175f97e92a638a5697307799ea3b8b8f419aac</t>
        </is>
      </c>
      <c r="B3638" t="inlineStr">
        <is>
          <t xml:space="preserve">The Miracle Heiress</t>
        </is>
      </c>
      <c r="C3638" t="inlineStr">
        <is>
          <t xml:space="preserve">Die Wundererbin</t>
        </is>
      </c>
      <c r="D3638" t="inlineStr">
        <is>
          <t xml:space="preserve">9da0652d41447d7647b550a51ab1171dbc083c39</t>
        </is>
      </c>
      <c r="E3638" t="inlineStr">
        <is>
          <t xml:space="preserve">Episode 204: Harrisons Warnung an Nadja</t>
        </is>
      </c>
      <c r="F3638">
        <v>204</v>
      </c>
      <c r="G3638" t="inlineStr">
        <is>
          <t xml:space="preserve">2:04-2:10</t>
        </is>
      </c>
      <c r="H3638" t="inlineStr">
        <is>
          <t xml:space="preserve">Resolved</t>
        </is>
      </c>
      <c r="I3638" t="inlineStr">
        <is>
          <t xml:space="preserve">Remarks: [Script Error]
Line from script:
"Sie ging zu ihrem privaten Cottage auf dem Anwesen, um die Medizin fÃ¼r ihre GroÃŸeltern vorzubereiten."
Note (if required): Continuity issue. Aurora has not been established to have a private cottage on the Blackwell estate. She only has her room there, while her separate villa is located elsewhere and kept secret. Suggested: â€œSie ging auf ihr Zimmer, um die Medizin fÃ¼r ihre GroÃŸeltern vorzubereiten.â€_x009d_</t>
        </is>
      </c>
      <c r="J3638" t="inlineStr">
        <is>
          <t xml:space="preserve">VOA</t>
        </is>
      </c>
      <c r="K3638" t="inlineStr">
        <is>
          <t xml:space="preserve">Script Error</t>
        </is>
      </c>
      <c r="L3638" t="inlineStr">
        <is>
          <t xml:space="preserve">Script error</t>
        </is>
      </c>
      <c r="M3638" t="str">
        <f>IFERROR(IF(VLOOKUP(L3638,'Quantification'!$A:$B,2,FALSE)&amp;""="","Unclassified",VLOOKUP(L3638,'Quantification'!$A:$B,2,FALSE)),"Unclassified")</f>
        <v>Major</v>
      </c>
      <c r="N3638" t="inlineStr">
        <is>
          <t xml:space="preserve">con-khera.mirjam@pocketfm.com</t>
        </is>
      </c>
      <c r="O3638" t="inlineStr">
        <is>
          <t xml:space="preserve">Issues found in raw</t>
        </is>
      </c>
      <c r="P3638" t="str">
        <f>IF(OR(O3638="Issues found in master",O3638="Final master"),"Master",IF(OR(O3638="Ready for Master",O3638="Issues found in raw",O3638="Raw under QC",O3638="Issues resolved in raw"),"Raw","-"))</f>
        <v>Raw</v>
      </c>
      <c r="Q3638" s="13">
        <v>46266.399305555555</v>
      </c>
      <c r="R3638" t="inlineStr">
        <is>
          <t xml:space="preserve">2026-09 (Sept)</t>
        </is>
      </c>
      <c r="S3638">
        <f>IF(M3638="Not an error",0,IF(COUNTIFS($A$2:$A3638,$A3638,$D$2:$D3638,$D3638,$M$2:$M3638,"&lt;&gt;Not an error")=1,1,0))</f>
        <v>0</v>
      </c>
      <c r="T3638">
        <f>IF(M3638&lt;&gt;"Major",0,IF(COUNTIFS($A$2:$A3638,$A3638,$D$2:$D3638,$D3638,$M$2:$M3638,"Major")=1,1,0))</f>
        <v>0</v>
      </c>
      <c r="U3638">
        <f>IF(M3638&lt;&gt;"Minor",0,IF(COUNTIFS($A$2:$A3638,$A3638,$D$2:$D3638,$D3638,$M$2:$M3638,"Minor")=1,1,0))</f>
        <v>0</v>
      </c>
    </row>
    <row r="3639">
      <c r="A3639" t="inlineStr">
        <is>
          <t xml:space="preserve">9a175f97e92a638a5697307799ea3b8b8f419aac</t>
        </is>
      </c>
      <c r="B3639" t="inlineStr">
        <is>
          <t xml:space="preserve">The Miracle Heiress</t>
        </is>
      </c>
      <c r="C3639" t="inlineStr">
        <is>
          <t xml:space="preserve">Die Wundererbin</t>
        </is>
      </c>
      <c r="D3639" t="inlineStr">
        <is>
          <t xml:space="preserve">9da0652d41447d7647b550a51ab1171dbc083c39</t>
        </is>
      </c>
      <c r="E3639" t="inlineStr">
        <is>
          <t xml:space="preserve">Episode 204: Harrisons Warnung an Nadja</t>
        </is>
      </c>
      <c r="F3639">
        <v>204</v>
      </c>
      <c r="G3639" t="inlineStr">
        <is>
          <t xml:space="preserve">3:09-3:13</t>
        </is>
      </c>
      <c r="H3639" t="inlineStr">
        <is>
          <t xml:space="preserve">Resolved</t>
        </is>
      </c>
      <c r="I3639" t="inlineStr">
        <is>
          <t xml:space="preserve">Remarks: [Mispronunciation]
Line from script:
"„Ich hoffe, Aurora gefällt mein Geschenk“, murmelte Harrison."
Note (if required): Aurora is pronounced with English pronunciation in the audio. The name should be pronounced with German pronunciation</t>
        </is>
      </c>
      <c r="J3639" t="inlineStr">
        <is>
          <t xml:space="preserve">VOA</t>
        </is>
      </c>
      <c r="K3639" t="inlineStr">
        <is>
          <t xml:space="preserve">Mispronunciation</t>
        </is>
      </c>
      <c r="L3639" t="inlineStr">
        <is>
          <t xml:space="preserve">Mispronunciation</t>
        </is>
      </c>
      <c r="M3639" t="str">
        <f>IFERROR(IF(VLOOKUP(L3639,'Quantification'!$A:$B,2,FALSE)&amp;""="","Unclassified",VLOOKUP(L3639,'Quantification'!$A:$B,2,FALSE)),"Unclassified")</f>
        <v>Major</v>
      </c>
      <c r="N3639" t="inlineStr">
        <is>
          <t xml:space="preserve">con-khera.mirjam@pocketfm.com</t>
        </is>
      </c>
      <c r="O3639" t="inlineStr">
        <is>
          <t xml:space="preserve">Issues found in raw</t>
        </is>
      </c>
      <c r="P3639" t="str">
        <f>IF(OR(O3639="Issues found in master",O3639="Final master"),"Master",IF(OR(O3639="Ready for Master",O3639="Issues found in raw",O3639="Raw under QC",O3639="Issues resolved in raw"),"Raw","-"))</f>
        <v>Raw</v>
      </c>
      <c r="Q3639" s="13">
        <v>46266.399305555555</v>
      </c>
      <c r="R3639" t="inlineStr">
        <is>
          <t xml:space="preserve">2026-09 (Sept)</t>
        </is>
      </c>
      <c r="S3639">
        <f>IF(M3639="Not an error",0,IF(COUNTIFS($A$2:$A3639,$A3639,$D$2:$D3639,$D3639,$M$2:$M3639,"&lt;&gt;Not an error")=1,1,0))</f>
        <v>0</v>
      </c>
      <c r="T3639">
        <f>IF(M3639&lt;&gt;"Major",0,IF(COUNTIFS($A$2:$A3639,$A3639,$D$2:$D3639,$D3639,$M$2:$M3639,"Major")=1,1,0))</f>
        <v>0</v>
      </c>
      <c r="U3639">
        <f>IF(M3639&lt;&gt;"Minor",0,IF(COUNTIFS($A$2:$A3639,$A3639,$D$2:$D3639,$D3639,$M$2:$M3639,"Minor")=1,1,0))</f>
        <v>0</v>
      </c>
    </row>
    <row r="3640">
      <c r="A3640" t="inlineStr">
        <is>
          <t xml:space="preserve">9a175f97e92a638a5697307799ea3b8b8f419aac</t>
        </is>
      </c>
      <c r="B3640" t="inlineStr">
        <is>
          <t xml:space="preserve">The Miracle Heiress</t>
        </is>
      </c>
      <c r="C3640" t="inlineStr">
        <is>
          <t xml:space="preserve">Die Wundererbin</t>
        </is>
      </c>
      <c r="D3640" t="inlineStr">
        <is>
          <t xml:space="preserve">9da0652d41447d7647b550a51ab1171dbc083c39</t>
        </is>
      </c>
      <c r="E3640" t="inlineStr">
        <is>
          <t xml:space="preserve">Episode 204: Harrisons Warnung an Nadja</t>
        </is>
      </c>
      <c r="F3640">
        <v>204</v>
      </c>
      <c r="G3640" t="inlineStr">
        <is>
          <t xml:space="preserve">4:07-4:10</t>
        </is>
      </c>
      <c r="H3640" t="inlineStr">
        <is>
          <t xml:space="preserve">Resolved</t>
        </is>
      </c>
      <c r="I3640" t="inlineStr">
        <is>
          <t xml:space="preserve">Remarks: [Audio Quality]
Line from script:
"â€žHarrison!â€œ"
Note (if required): There is an odd noise immediately before the word â€œHarrisonâ€_x009d_ in the audio.</t>
        </is>
      </c>
      <c r="J3640" t="inlineStr">
        <is>
          <t xml:space="preserve">VOA</t>
        </is>
      </c>
      <c r="K3640" t="inlineStr">
        <is>
          <t xml:space="preserve">Audio quality</t>
        </is>
      </c>
      <c r="L3640" t="inlineStr">
        <is>
          <t xml:space="preserve">Audio quality</t>
        </is>
      </c>
      <c r="M3640" t="str">
        <f>IFERROR(IF(VLOOKUP(L3640,'Quantification'!$A:$B,2,FALSE)&amp;""="","Unclassified",VLOOKUP(L3640,'Quantification'!$A:$B,2,FALSE)),"Unclassified")</f>
        <v>Major</v>
      </c>
      <c r="N3640" t="inlineStr">
        <is>
          <t xml:space="preserve">con-khera.mirjam@pocketfm.com</t>
        </is>
      </c>
      <c r="O3640" t="inlineStr">
        <is>
          <t xml:space="preserve">Issues found in raw</t>
        </is>
      </c>
      <c r="P3640" t="str">
        <f>IF(OR(O3640="Issues found in master",O3640="Final master"),"Master",IF(OR(O3640="Ready for Master",O3640="Issues found in raw",O3640="Raw under QC",O3640="Issues resolved in raw"),"Raw","-"))</f>
        <v>Raw</v>
      </c>
      <c r="Q3640" s="13">
        <v>46266.399305555555</v>
      </c>
      <c r="R3640" t="inlineStr">
        <is>
          <t xml:space="preserve">2026-09 (Sept)</t>
        </is>
      </c>
      <c r="S3640">
        <f>IF(M3640="Not an error",0,IF(COUNTIFS($A$2:$A3640,$A3640,$D$2:$D3640,$D3640,$M$2:$M3640,"&lt;&gt;Not an error")=1,1,0))</f>
        <v>0</v>
      </c>
      <c r="T3640">
        <f>IF(M3640&lt;&gt;"Major",0,IF(COUNTIFS($A$2:$A3640,$A3640,$D$2:$D3640,$D3640,$M$2:$M3640,"Major")=1,1,0))</f>
        <v>0</v>
      </c>
      <c r="U3640">
        <f>IF(M3640&lt;&gt;"Minor",0,IF(COUNTIFS($A$2:$A3640,$A3640,$D$2:$D3640,$D3640,$M$2:$M3640,"Minor")=1,1,0))</f>
        <v>0</v>
      </c>
    </row>
    <row r="3641">
      <c r="A3641" t="inlineStr">
        <is>
          <t xml:space="preserve">9a175f97e92a638a5697307799ea3b8b8f419aac</t>
        </is>
      </c>
      <c r="B3641" t="inlineStr">
        <is>
          <t xml:space="preserve">The Miracle Heiress</t>
        </is>
      </c>
      <c r="C3641" t="inlineStr">
        <is>
          <t xml:space="preserve">Die Wundererbin</t>
        </is>
      </c>
      <c r="D3641" t="inlineStr">
        <is>
          <t xml:space="preserve">9da0652d41447d7647b550a51ab1171dbc083c39</t>
        </is>
      </c>
      <c r="E3641" t="inlineStr">
        <is>
          <t xml:space="preserve">Episode 204: Harrisons Warnung an Nadja</t>
        </is>
      </c>
      <c r="F3641">
        <v>204</v>
      </c>
      <c r="G3641" t="inlineStr">
        <is>
          <t xml:space="preserve">4:14-4:20</t>
        </is>
      </c>
      <c r="H3641" t="inlineStr">
        <is>
          <t xml:space="preserve">Resolved</t>
        </is>
      </c>
      <c r="I3641" t="inlineStr">
        <is>
          <t xml:space="preserve">Remarks: [Mispronunciation]
Line from script:
"Aurora muss sie alle so auf Trab halten, dass sie keine Zeit für mich haben, dachte sie verbittert."
Note (if required): Aurora is pronounced incorrectly in the audio.</t>
        </is>
      </c>
      <c r="J3641" t="inlineStr">
        <is>
          <t xml:space="preserve">VOA</t>
        </is>
      </c>
      <c r="K3641" t="inlineStr">
        <is>
          <t xml:space="preserve">Mispronunciation</t>
        </is>
      </c>
      <c r="L3641" t="inlineStr">
        <is>
          <t xml:space="preserve">Mispronunciation</t>
        </is>
      </c>
      <c r="M3641" t="str">
        <f>IFERROR(IF(VLOOKUP(L3641,'Quantification'!$A:$B,2,FALSE)&amp;""="","Unclassified",VLOOKUP(L3641,'Quantification'!$A:$B,2,FALSE)),"Unclassified")</f>
        <v>Major</v>
      </c>
      <c r="N3641" t="inlineStr">
        <is>
          <t xml:space="preserve">con-khera.mirjam@pocketfm.com</t>
        </is>
      </c>
      <c r="O3641" t="inlineStr">
        <is>
          <t xml:space="preserve">Issues found in raw</t>
        </is>
      </c>
      <c r="P3641" t="str">
        <f>IF(OR(O3641="Issues found in master",O3641="Final master"),"Master",IF(OR(O3641="Ready for Master",O3641="Issues found in raw",O3641="Raw under QC",O3641="Issues resolved in raw"),"Raw","-"))</f>
        <v>Raw</v>
      </c>
      <c r="Q3641" s="13">
        <v>46266.399305555555</v>
      </c>
      <c r="R3641" t="inlineStr">
        <is>
          <t xml:space="preserve">2026-09 (Sept)</t>
        </is>
      </c>
      <c r="S3641">
        <f>IF(M3641="Not an error",0,IF(COUNTIFS($A$2:$A3641,$A3641,$D$2:$D3641,$D3641,$M$2:$M3641,"&lt;&gt;Not an error")=1,1,0))</f>
        <v>0</v>
      </c>
      <c r="T3641">
        <f>IF(M3641&lt;&gt;"Major",0,IF(COUNTIFS($A$2:$A3641,$A3641,$D$2:$D3641,$D3641,$M$2:$M3641,"Major")=1,1,0))</f>
        <v>0</v>
      </c>
      <c r="U3641">
        <f>IF(M3641&lt;&gt;"Minor",0,IF(COUNTIFS($A$2:$A3641,$A3641,$D$2:$D3641,$D3641,$M$2:$M3641,"Minor")=1,1,0))</f>
        <v>0</v>
      </c>
    </row>
    <row r="3642">
      <c r="A3642" t="inlineStr">
        <is>
          <t xml:space="preserve">9a175f97e92a638a5697307799ea3b8b8f419aac</t>
        </is>
      </c>
      <c r="B3642" t="inlineStr">
        <is>
          <t xml:space="preserve">The Miracle Heiress</t>
        </is>
      </c>
      <c r="C3642" t="inlineStr">
        <is>
          <t xml:space="preserve">Die Wundererbin</t>
        </is>
      </c>
      <c r="D3642" t="inlineStr">
        <is>
          <t xml:space="preserve">9da0652d41447d7647b550a51ab1171dbc083c39</t>
        </is>
      </c>
      <c r="E3642" t="inlineStr">
        <is>
          <t xml:space="preserve">Episode 204: Harrisons Warnung an Nadja</t>
        </is>
      </c>
      <c r="F3642">
        <v>204</v>
      </c>
      <c r="G3642" t="inlineStr">
        <is>
          <t xml:space="preserve">5:14-5:21</t>
        </is>
      </c>
      <c r="H3642" t="inlineStr">
        <is>
          <t xml:space="preserve">Resolved</t>
        </is>
      </c>
      <c r="I3642" t="inlineStr">
        <is>
          <t xml:space="preserve">Remarks: [Mispronunciation]
Line from script:
"„Aurora ist gerade erst angekommen, und alle versuchen, rücksichtsvoll zu sein, damit sie sich nicht wie eine Außenseiterin fühlt.“"
Note (if required): Aurora is pronounced incorrectly in the audio.</t>
        </is>
      </c>
      <c r="J3642" t="inlineStr">
        <is>
          <t xml:space="preserve">VOA</t>
        </is>
      </c>
      <c r="K3642" t="inlineStr">
        <is>
          <t xml:space="preserve">Mispronunciation</t>
        </is>
      </c>
      <c r="L3642" t="inlineStr">
        <is>
          <t xml:space="preserve">Mispronunciation</t>
        </is>
      </c>
      <c r="M3642" t="str">
        <f>IFERROR(IF(VLOOKUP(L3642,'Quantification'!$A:$B,2,FALSE)&amp;""="","Unclassified",VLOOKUP(L3642,'Quantification'!$A:$B,2,FALSE)),"Unclassified")</f>
        <v>Major</v>
      </c>
      <c r="N3642" t="inlineStr">
        <is>
          <t xml:space="preserve">con-khera.mirjam@pocketfm.com</t>
        </is>
      </c>
      <c r="O3642" t="inlineStr">
        <is>
          <t xml:space="preserve">Issues found in raw</t>
        </is>
      </c>
      <c r="P3642" t="str">
        <f>IF(OR(O3642="Issues found in master",O3642="Final master"),"Master",IF(OR(O3642="Ready for Master",O3642="Issues found in raw",O3642="Raw under QC",O3642="Issues resolved in raw"),"Raw","-"))</f>
        <v>Raw</v>
      </c>
      <c r="Q3642" s="13">
        <v>46266.399305555555</v>
      </c>
      <c r="R3642" t="inlineStr">
        <is>
          <t xml:space="preserve">2026-09 (Sept)</t>
        </is>
      </c>
      <c r="S3642">
        <f>IF(M3642="Not an error",0,IF(COUNTIFS($A$2:$A3642,$A3642,$D$2:$D3642,$D3642,$M$2:$M3642,"&lt;&gt;Not an error")=1,1,0))</f>
        <v>0</v>
      </c>
      <c r="T3642">
        <f>IF(M3642&lt;&gt;"Major",0,IF(COUNTIFS($A$2:$A3642,$A3642,$D$2:$D3642,$D3642,$M$2:$M3642,"Major")=1,1,0))</f>
        <v>0</v>
      </c>
      <c r="U3642">
        <f>IF(M3642&lt;&gt;"Minor",0,IF(COUNTIFS($A$2:$A3642,$A3642,$D$2:$D3642,$D3642,$M$2:$M3642,"Minor")=1,1,0))</f>
        <v>0</v>
      </c>
    </row>
    <row r="3643">
      <c r="A3643" t="inlineStr">
        <is>
          <t xml:space="preserve">9a175f97e92a638a5697307799ea3b8b8f419aac</t>
        </is>
      </c>
      <c r="B3643" t="inlineStr">
        <is>
          <t xml:space="preserve">The Miracle Heiress</t>
        </is>
      </c>
      <c r="C3643" t="inlineStr">
        <is>
          <t xml:space="preserve">Die Wundererbin</t>
        </is>
      </c>
      <c r="D3643" t="inlineStr">
        <is>
          <t xml:space="preserve">e84facc4e6c9a9a4e395a4d85cb54428424b407a</t>
        </is>
      </c>
      <c r="E3643" t="inlineStr">
        <is>
          <t xml:space="preserve">Episode 208: Das Glück Der Familie Scott</t>
        </is>
      </c>
      <c r="F3643">
        <v>208</v>
      </c>
      <c r="G3643" t="inlineStr">
        <is>
          <t xml:space="preserve">0:00-0:10</t>
        </is>
      </c>
      <c r="H3643" t="inlineStr">
        <is>
          <t xml:space="preserve">Resolved</t>
        </is>
      </c>
      <c r="I3643" t="inlineStr">
        <is>
          <t xml:space="preserve">Remarks: [Script Error]
Line from script:
"Aurora hatte gerade das Medikament vorbereitet, als auf ihrem Handy eine Benachrichtigung aufleuchtete: eine neue Bestellung für ihre Modemarke."
Note (if required): Redundant recap. This repeats events already established in the previous episode and can be removed before continuing with the current scene.</t>
        </is>
      </c>
      <c r="J3643" t="inlineStr">
        <is>
          <t xml:space="preserve">VOA</t>
        </is>
      </c>
      <c r="K3643" t="inlineStr">
        <is>
          <t xml:space="preserve">Script Error</t>
        </is>
      </c>
      <c r="L3643" t="inlineStr">
        <is>
          <t xml:space="preserve">Script error</t>
        </is>
      </c>
      <c r="M3643" t="str">
        <f>IFERROR(IF(VLOOKUP(L3643,'Quantification'!$A:$B,2,FALSE)&amp;""="","Unclassified",VLOOKUP(L3643,'Quantification'!$A:$B,2,FALSE)),"Unclassified")</f>
        <v>Major</v>
      </c>
      <c r="N3643" t="inlineStr">
        <is>
          <t xml:space="preserve">con-khera.mirjam@pocketfm.com</t>
        </is>
      </c>
      <c r="O3643" t="inlineStr">
        <is>
          <t xml:space="preserve">Issues found in raw</t>
        </is>
      </c>
      <c r="P3643" t="str">
        <f>IF(OR(O3643="Issues found in master",O3643="Final master"),"Master",IF(OR(O3643="Ready for Master",O3643="Issues found in raw",O3643="Raw under QC",O3643="Issues resolved in raw"),"Raw","-"))</f>
        <v>Raw</v>
      </c>
      <c r="Q3643" s="13">
        <v>46266.4</v>
      </c>
      <c r="R3643" t="inlineStr">
        <is>
          <t xml:space="preserve">2026-09 (Sept)</t>
        </is>
      </c>
      <c r="S3643">
        <f>IF(M3643="Not an error",0,IF(COUNTIFS($A$2:$A3643,$A3643,$D$2:$D3643,$D3643,$M$2:$M3643,"&lt;&gt;Not an error")=1,1,0))</f>
        <v>1</v>
      </c>
      <c r="T3643">
        <f>IF(M3643&lt;&gt;"Major",0,IF(COUNTIFS($A$2:$A3643,$A3643,$D$2:$D3643,$D3643,$M$2:$M3643,"Major")=1,1,0))</f>
        <v>1</v>
      </c>
      <c r="U3643">
        <f>IF(M3643&lt;&gt;"Minor",0,IF(COUNTIFS($A$2:$A3643,$A3643,$D$2:$D3643,$D3643,$M$2:$M3643,"Minor")=1,1,0))</f>
        <v>0</v>
      </c>
    </row>
    <row r="3644">
      <c r="A3644" t="inlineStr">
        <is>
          <t xml:space="preserve">9a175f97e92a638a5697307799ea3b8b8f419aac</t>
        </is>
      </c>
      <c r="B3644" t="inlineStr">
        <is>
          <t xml:space="preserve">The Miracle Heiress</t>
        </is>
      </c>
      <c r="C3644" t="inlineStr">
        <is>
          <t xml:space="preserve">Die Wundererbin</t>
        </is>
      </c>
      <c r="D3644" t="inlineStr">
        <is>
          <t xml:space="preserve">e84facc4e6c9a9a4e395a4d85cb54428424b407a</t>
        </is>
      </c>
      <c r="E3644" t="inlineStr">
        <is>
          <t xml:space="preserve">Episode 208: Das Glück Der Familie Scott</t>
        </is>
      </c>
      <c r="F3644">
        <v>208</v>
      </c>
      <c r="G3644" t="inlineStr">
        <is>
          <t xml:space="preserve">3:16-3:22</t>
        </is>
      </c>
      <c r="H3644" t="inlineStr">
        <is>
          <t xml:space="preserve">Resolved</t>
        </is>
      </c>
      <c r="I3644" t="inlineStr">
        <is>
          <t xml:space="preserve">Remarks: [Script Error]
Line from script:
"Sie sagten, du wÃ¼rdest alles bekommen, was sie auch bekommt, um die letzten achtzehn Jahre wiedergutzumachen."
Note (if required): Continuity / logic issue. It has not been established that the family promised Nadja she would receive everything Aurora receives. Additionally, â€œum die letzten achtzehn Jahre wiedergutzumachenâ€_x009d_ is logically misplaced: the family needs to make up for the years Aurora was absent, not compensate Nadja. Suggested: â€œSie wollen Aurora jetzt vieles nachholen, was sie in den letzten achtzehn Jahren verpasst hat.â€_x009d_</t>
        </is>
      </c>
      <c r="J3644" t="inlineStr">
        <is>
          <t xml:space="preserve">VOA</t>
        </is>
      </c>
      <c r="K3644" t="inlineStr">
        <is>
          <t xml:space="preserve">Script Error</t>
        </is>
      </c>
      <c r="L3644" t="inlineStr">
        <is>
          <t xml:space="preserve">Script error</t>
        </is>
      </c>
      <c r="M3644" t="str">
        <f>IFERROR(IF(VLOOKUP(L3644,'Quantification'!$A:$B,2,FALSE)&amp;""="","Unclassified",VLOOKUP(L3644,'Quantification'!$A:$B,2,FALSE)),"Unclassified")</f>
        <v>Major</v>
      </c>
      <c r="N3644" t="inlineStr">
        <is>
          <t xml:space="preserve">con-khera.mirjam@pocketfm.com</t>
        </is>
      </c>
      <c r="O3644" t="inlineStr">
        <is>
          <t xml:space="preserve">Issues found in raw</t>
        </is>
      </c>
      <c r="P3644" t="str">
        <f>IF(OR(O3644="Issues found in master",O3644="Final master"),"Master",IF(OR(O3644="Ready for Master",O3644="Issues found in raw",O3644="Raw under QC",O3644="Issues resolved in raw"),"Raw","-"))</f>
        <v>Raw</v>
      </c>
      <c r="Q3644" s="13">
        <v>46266.4</v>
      </c>
      <c r="R3644" t="inlineStr">
        <is>
          <t xml:space="preserve">2026-09 (Sept)</t>
        </is>
      </c>
      <c r="S3644">
        <f>IF(M3644="Not an error",0,IF(COUNTIFS($A$2:$A3644,$A3644,$D$2:$D3644,$D3644,$M$2:$M3644,"&lt;&gt;Not an error")=1,1,0))</f>
        <v>0</v>
      </c>
      <c r="T3644">
        <f>IF(M3644&lt;&gt;"Major",0,IF(COUNTIFS($A$2:$A3644,$A3644,$D$2:$D3644,$D3644,$M$2:$M3644,"Major")=1,1,0))</f>
        <v>0</v>
      </c>
      <c r="U3644">
        <f>IF(M3644&lt;&gt;"Minor",0,IF(COUNTIFS($A$2:$A3644,$A3644,$D$2:$D3644,$D3644,$M$2:$M3644,"Minor")=1,1,0))</f>
        <v>0</v>
      </c>
    </row>
    <row r="3645">
      <c r="A3645" t="inlineStr">
        <is>
          <t xml:space="preserve">9a175f97e92a638a5697307799ea3b8b8f419aac</t>
        </is>
      </c>
      <c r="B3645" t="inlineStr">
        <is>
          <t xml:space="preserve">The Miracle Heiress</t>
        </is>
      </c>
      <c r="C3645" t="inlineStr">
        <is>
          <t xml:space="preserve">Die Wundererbin</t>
        </is>
      </c>
      <c r="D3645" t="inlineStr">
        <is>
          <t xml:space="preserve">e84facc4e6c9a9a4e395a4d85cb54428424b407a</t>
        </is>
      </c>
      <c r="E3645" t="inlineStr">
        <is>
          <t xml:space="preserve">Episode 208: Das Glück Der Familie Scott</t>
        </is>
      </c>
      <c r="F3645">
        <v>208</v>
      </c>
      <c r="G3645" t="inlineStr">
        <is>
          <t xml:space="preserve">7:20-7:28</t>
        </is>
      </c>
      <c r="H3645" t="inlineStr">
        <is>
          <t xml:space="preserve">Resolved</t>
        </is>
      </c>
      <c r="I3645" t="inlineStr">
        <is>
          <t xml:space="preserve">Remarks: [Audio Quality]
Line from script:
"Er und Seraphina schnappten sich das Medikament, das Aurora zubereitet hatte, und eilten zur Tür hinaus."
Note (if required): There is an odd noise at the end of the line in the audio.</t>
        </is>
      </c>
      <c r="J3645" t="inlineStr">
        <is>
          <t xml:space="preserve">VOA</t>
        </is>
      </c>
      <c r="K3645" t="inlineStr">
        <is>
          <t xml:space="preserve">Audio quality</t>
        </is>
      </c>
      <c r="L3645" t="inlineStr">
        <is>
          <t xml:space="preserve">Audio quality</t>
        </is>
      </c>
      <c r="M3645" t="str">
        <f>IFERROR(IF(VLOOKUP(L3645,'Quantification'!$A:$B,2,FALSE)&amp;""="","Unclassified",VLOOKUP(L3645,'Quantification'!$A:$B,2,FALSE)),"Unclassified")</f>
        <v>Major</v>
      </c>
      <c r="N3645" t="inlineStr">
        <is>
          <t xml:space="preserve">con-khera.mirjam@pocketfm.com</t>
        </is>
      </c>
      <c r="O3645" t="inlineStr">
        <is>
          <t xml:space="preserve">Issues found in raw</t>
        </is>
      </c>
      <c r="P3645" t="str">
        <f>IF(OR(O3645="Issues found in master",O3645="Final master"),"Master",IF(OR(O3645="Ready for Master",O3645="Issues found in raw",O3645="Raw under QC",O3645="Issues resolved in raw"),"Raw","-"))</f>
        <v>Raw</v>
      </c>
      <c r="Q3645" s="13">
        <v>46266.4</v>
      </c>
      <c r="R3645" t="inlineStr">
        <is>
          <t xml:space="preserve">2026-09 (Sept)</t>
        </is>
      </c>
      <c r="S3645">
        <f>IF(M3645="Not an error",0,IF(COUNTIFS($A$2:$A3645,$A3645,$D$2:$D3645,$D3645,$M$2:$M3645,"&lt;&gt;Not an error")=1,1,0))</f>
        <v>0</v>
      </c>
      <c r="T3645">
        <f>IF(M3645&lt;&gt;"Major",0,IF(COUNTIFS($A$2:$A3645,$A3645,$D$2:$D3645,$D3645,$M$2:$M3645,"Major")=1,1,0))</f>
        <v>0</v>
      </c>
      <c r="U3645">
        <f>IF(M3645&lt;&gt;"Minor",0,IF(COUNTIFS($A$2:$A3645,$A3645,$D$2:$D3645,$D3645,$M$2:$M3645,"Minor")=1,1,0))</f>
        <v>0</v>
      </c>
    </row>
    <row r="3646">
      <c r="A3646" t="inlineStr">
        <is>
          <t xml:space="preserve">9a175f97e92a638a5697307799ea3b8b8f419aac</t>
        </is>
      </c>
      <c r="B3646" t="inlineStr">
        <is>
          <t xml:space="preserve">The Miracle Heiress</t>
        </is>
      </c>
      <c r="C3646" t="inlineStr">
        <is>
          <t xml:space="preserve">Die Wundererbin</t>
        </is>
      </c>
      <c r="D3646" t="inlineStr">
        <is>
          <t xml:space="preserve">bd40bf29f93084c45971c75e51a5376875c20635</t>
        </is>
      </c>
      <c r="E3646" t="inlineStr">
        <is>
          <t xml:space="preserve">Episode 209: Studienangebote</t>
        </is>
      </c>
      <c r="F3646">
        <v>209</v>
      </c>
      <c r="G3646" t="inlineStr">
        <is>
          <t xml:space="preserve">5:37-5:41</t>
        </is>
      </c>
      <c r="H3646" t="inlineStr">
        <is>
          <t xml:space="preserve">Resolved</t>
        </is>
      </c>
      <c r="I3646" t="inlineStr">
        <is>
          <t xml:space="preserve">Remarks: [Mispronunciation]
Line from script:
"â€žUnsere UniversitÃ¤t Greenfield ist eine der besten des Landes.â€œ"
Note (if required): The word â€œUniversitÃ¤tâ€_x009d_ is pronounced incorrectly in the audio.</t>
        </is>
      </c>
      <c r="J3646" t="inlineStr">
        <is>
          <t xml:space="preserve">VOA</t>
        </is>
      </c>
      <c r="K3646" t="inlineStr">
        <is>
          <t xml:space="preserve">Mispronunciation</t>
        </is>
      </c>
      <c r="L3646" t="inlineStr">
        <is>
          <t xml:space="preserve">Mispronunciation</t>
        </is>
      </c>
      <c r="M3646" t="str">
        <f>IFERROR(IF(VLOOKUP(L3646,'Quantification'!$A:$B,2,FALSE)&amp;""="","Unclassified",VLOOKUP(L3646,'Quantification'!$A:$B,2,FALSE)),"Unclassified")</f>
        <v>Major</v>
      </c>
      <c r="N3646" t="inlineStr">
        <is>
          <t xml:space="preserve">con-khera.mirjam@pocketfm.com</t>
        </is>
      </c>
      <c r="O3646" t="inlineStr">
        <is>
          <t xml:space="preserve">Issues found in raw</t>
        </is>
      </c>
      <c r="P3646" t="str">
        <f>IF(OR(O3646="Issues found in master",O3646="Final master"),"Master",IF(OR(O3646="Ready for Master",O3646="Issues found in raw",O3646="Raw under QC",O3646="Issues resolved in raw"),"Raw","-"))</f>
        <v>Raw</v>
      </c>
      <c r="Q3646" s="13">
        <v>46266.4</v>
      </c>
      <c r="R3646" t="inlineStr">
        <is>
          <t xml:space="preserve">2026-09 (Sept)</t>
        </is>
      </c>
      <c r="S3646">
        <f>IF(M3646="Not an error",0,IF(COUNTIFS($A$2:$A3646,$A3646,$D$2:$D3646,$D3646,$M$2:$M3646,"&lt;&gt;Not an error")=1,1,0))</f>
        <v>1</v>
      </c>
      <c r="T3646">
        <f>IF(M3646&lt;&gt;"Major",0,IF(COUNTIFS($A$2:$A3646,$A3646,$D$2:$D3646,$D3646,$M$2:$M3646,"Major")=1,1,0))</f>
        <v>1</v>
      </c>
      <c r="U3646">
        <f>IF(M3646&lt;&gt;"Minor",0,IF(COUNTIFS($A$2:$A3646,$A3646,$D$2:$D3646,$D3646,$M$2:$M3646,"Minor")=1,1,0))</f>
        <v>0</v>
      </c>
    </row>
    <row r="3647">
      <c r="A3647" t="inlineStr">
        <is>
          <t xml:space="preserve">9a175f97e92a638a5697307799ea3b8b8f419aac</t>
        </is>
      </c>
      <c r="B3647" t="inlineStr">
        <is>
          <t xml:space="preserve">The Miracle Heiress</t>
        </is>
      </c>
      <c r="C3647" t="inlineStr">
        <is>
          <t xml:space="preserve">Die Wundererbin</t>
        </is>
      </c>
      <c r="D3647" t="inlineStr">
        <is>
          <t xml:space="preserve">0b1515d36f21f3e5a7d7dbee3676b03df2d48216</t>
        </is>
      </c>
      <c r="E3647" t="inlineStr">
        <is>
          <t xml:space="preserve">Episode 210: Aurora Übertroffen</t>
        </is>
      </c>
      <c r="F3647">
        <v>210</v>
      </c>
      <c r="G3647" t="inlineStr">
        <is>
          <t xml:space="preserve">0:20-0:32</t>
        </is>
      </c>
      <c r="H3647" t="inlineStr">
        <is>
          <t xml:space="preserve">Resolved</t>
        </is>
      </c>
      <c r="I3647" t="inlineStr">
        <is>
          <t xml:space="preserve">Remarks: [Script Error]
Line from script:
"Als Martin Scott sie hereinbat, nahmen sie die Einladung nur zu gerne an. Marlene Scott strahlte. â€žJessica! Schatz, worauf wartest du? Bitte sie doch herein!â€œ"
Note (if required): Continuity / action issue. Martin has already invited them inside, so Marlene telling Jessica to invite them in immediately afterward is redundant and contradictory. Suggested: â€œAls Martin Scott sie hereinbat, nahmen sie die Einladung nur zu gerne an. Marlene Scott strahlte. â€žJessica! Schatz, worauf wartest du? BegrÃ¼ÃŸ unsere GÃ¤ste doch!â€œâ€_x009d_</t>
        </is>
      </c>
      <c r="J3647" t="inlineStr">
        <is>
          <t xml:space="preserve">VOA</t>
        </is>
      </c>
      <c r="K3647" t="inlineStr">
        <is>
          <t xml:space="preserve">Script Error</t>
        </is>
      </c>
      <c r="L3647" t="inlineStr">
        <is>
          <t xml:space="preserve">Script error</t>
        </is>
      </c>
      <c r="M3647" t="str">
        <f>IFERROR(IF(VLOOKUP(L3647,'Quantification'!$A:$B,2,FALSE)&amp;""="","Unclassified",VLOOKUP(L3647,'Quantification'!$A:$B,2,FALSE)),"Unclassified")</f>
        <v>Major</v>
      </c>
      <c r="N3647" t="inlineStr">
        <is>
          <t xml:space="preserve">con-khera.mirjam@pocketfm.com</t>
        </is>
      </c>
      <c r="O3647" t="inlineStr">
        <is>
          <t xml:space="preserve">Issues found in raw</t>
        </is>
      </c>
      <c r="P3647" t="str">
        <f>IF(OR(O3647="Issues found in master",O3647="Final master"),"Master",IF(OR(O3647="Ready for Master",O3647="Issues found in raw",O3647="Raw under QC",O3647="Issues resolved in raw"),"Raw","-"))</f>
        <v>Raw</v>
      </c>
      <c r="Q3647" s="13">
        <v>46266.4</v>
      </c>
      <c r="R3647" t="inlineStr">
        <is>
          <t xml:space="preserve">2026-09 (Sept)</t>
        </is>
      </c>
      <c r="S3647">
        <f>IF(M3647="Not an error",0,IF(COUNTIFS($A$2:$A3647,$A3647,$D$2:$D3647,$D3647,$M$2:$M3647,"&lt;&gt;Not an error")=1,1,0))</f>
        <v>1</v>
      </c>
      <c r="T3647">
        <f>IF(M3647&lt;&gt;"Major",0,IF(COUNTIFS($A$2:$A3647,$A3647,$D$2:$D3647,$D3647,$M$2:$M3647,"Major")=1,1,0))</f>
        <v>1</v>
      </c>
      <c r="U3647">
        <f>IF(M3647&lt;&gt;"Minor",0,IF(COUNTIFS($A$2:$A3647,$A3647,$D$2:$D3647,$D3647,$M$2:$M3647,"Minor")=1,1,0))</f>
        <v>0</v>
      </c>
    </row>
    <row r="3648">
      <c r="A3648" t="inlineStr">
        <is>
          <t xml:space="preserve">9a175f97e92a638a5697307799ea3b8b8f419aac</t>
        </is>
      </c>
      <c r="B3648" t="inlineStr">
        <is>
          <t xml:space="preserve">The Miracle Heiress</t>
        </is>
      </c>
      <c r="C3648" t="inlineStr">
        <is>
          <t xml:space="preserve">Die Wundererbin</t>
        </is>
      </c>
      <c r="D3648" t="inlineStr">
        <is>
          <t xml:space="preserve">6f34ebd866d5b14fb40d798fde20a0478857da22</t>
        </is>
      </c>
      <c r="E3648" t="inlineStr">
        <is>
          <t xml:space="preserve">Episode 211: Ergebnisse Enthüllt</t>
        </is>
      </c>
      <c r="F3648">
        <v>211</v>
      </c>
      <c r="G3648" t="inlineStr">
        <is>
          <t xml:space="preserve">0:21-0:27</t>
        </is>
      </c>
      <c r="H3648" t="inlineStr">
        <is>
          <t xml:space="preserve">Resolved</t>
        </is>
      </c>
      <c r="I3648" t="inlineStr">
        <is>
          <t xml:space="preserve">Remarks: [Script Error]
Line from script:
"Selbst als Jessica ihre Arbeit gestohlen hat, hat Aurora kein groÃŸes Aufheben darum gemacht."
Note (if required): Continuity / logic issue. Aurora did react strongly to Jessica stealing her work: she threatened to expose what Jessica had done unless the Scotts paid her one million dollars. Saying that she â€œkein groÃŸes Aufheben darum gemachtâ€_x009d_ directly contradicts the established events.</t>
        </is>
      </c>
      <c r="J3648" t="inlineStr">
        <is>
          <t xml:space="preserve">VOA</t>
        </is>
      </c>
      <c r="K3648" t="inlineStr">
        <is>
          <t xml:space="preserve">Script Error</t>
        </is>
      </c>
      <c r="L3648" t="inlineStr">
        <is>
          <t xml:space="preserve">Script error</t>
        </is>
      </c>
      <c r="M3648" t="str">
        <f>IFERROR(IF(VLOOKUP(L3648,'Quantification'!$A:$B,2,FALSE)&amp;""="","Unclassified",VLOOKUP(L3648,'Quantification'!$A:$B,2,FALSE)),"Unclassified")</f>
        <v>Major</v>
      </c>
      <c r="N3648" t="inlineStr">
        <is>
          <t xml:space="preserve">con-khera.mirjam@pocketfm.com</t>
        </is>
      </c>
      <c r="O3648" t="inlineStr">
        <is>
          <t xml:space="preserve">Issues found in raw</t>
        </is>
      </c>
      <c r="P3648" t="str">
        <f>IF(OR(O3648="Issues found in master",O3648="Final master"),"Master",IF(OR(O3648="Ready for Master",O3648="Issues found in raw",O3648="Raw under QC",O3648="Issues resolved in raw"),"Raw","-"))</f>
        <v>Raw</v>
      </c>
      <c r="Q3648" s="13">
        <v>46266.4</v>
      </c>
      <c r="R3648" t="inlineStr">
        <is>
          <t xml:space="preserve">2026-09 (Sept)</t>
        </is>
      </c>
      <c r="S3648">
        <f>IF(M3648="Not an error",0,IF(COUNTIFS($A$2:$A3648,$A3648,$D$2:$D3648,$D3648,$M$2:$M3648,"&lt;&gt;Not an error")=1,1,0))</f>
        <v>1</v>
      </c>
      <c r="T3648">
        <f>IF(M3648&lt;&gt;"Major",0,IF(COUNTIFS($A$2:$A3648,$A3648,$D$2:$D3648,$D3648,$M$2:$M3648,"Major")=1,1,0))</f>
        <v>1</v>
      </c>
      <c r="U3648">
        <f>IF(M3648&lt;&gt;"Minor",0,IF(COUNTIFS($A$2:$A3648,$A3648,$D$2:$D3648,$D3648,$M$2:$M3648,"Minor")=1,1,0))</f>
        <v>0</v>
      </c>
    </row>
    <row r="3649">
      <c r="A3649" t="inlineStr">
        <is>
          <t xml:space="preserve">9a175f97e92a638a5697307799ea3b8b8f419aac</t>
        </is>
      </c>
      <c r="B3649" t="inlineStr">
        <is>
          <t xml:space="preserve">The Miracle Heiress</t>
        </is>
      </c>
      <c r="C3649" t="inlineStr">
        <is>
          <t xml:space="preserve">Die Wundererbin</t>
        </is>
      </c>
      <c r="D3649" t="inlineStr">
        <is>
          <t xml:space="preserve">6f34ebd866d5b14fb40d798fde20a0478857da22</t>
        </is>
      </c>
      <c r="E3649" t="inlineStr">
        <is>
          <t xml:space="preserve">Episode 211: Ergebnisse Enthüllt</t>
        </is>
      </c>
      <c r="F3649">
        <v>211</v>
      </c>
      <c r="G3649" t="inlineStr">
        <is>
          <t xml:space="preserve">0:32-0:38</t>
        </is>
      </c>
      <c r="H3649" t="inlineStr">
        <is>
          <t xml:space="preserve">Resolved</t>
        </is>
      </c>
      <c r="I3649" t="inlineStr">
        <is>
          <t xml:space="preserve">Remarks: [Script Error]
Line from script:
"Und nicht nur das, sie kennt auch noch die wichtigste Person bei Anami Investments."
Note (if required): Continuity / naming issue. â€œAnami Investmentsâ€_x009d_ has not been established previously, while Atlas Capital is the investment company already established in the story. Suggested: â€œUnd nicht nur das, sie kennt auch noch die wichtigste Person bei Atlas Capital.â€_x009d_</t>
        </is>
      </c>
      <c r="J3649" t="inlineStr">
        <is>
          <t xml:space="preserve">VOA</t>
        </is>
      </c>
      <c r="K3649" t="inlineStr">
        <is>
          <t xml:space="preserve">Script Error</t>
        </is>
      </c>
      <c r="L3649" t="inlineStr">
        <is>
          <t xml:space="preserve">Script error</t>
        </is>
      </c>
      <c r="M3649" t="str">
        <f>IFERROR(IF(VLOOKUP(L3649,'Quantification'!$A:$B,2,FALSE)&amp;""="","Unclassified",VLOOKUP(L3649,'Quantification'!$A:$B,2,FALSE)),"Unclassified")</f>
        <v>Major</v>
      </c>
      <c r="N3649" t="inlineStr">
        <is>
          <t xml:space="preserve">con-khera.mirjam@pocketfm.com</t>
        </is>
      </c>
      <c r="O3649" t="inlineStr">
        <is>
          <t xml:space="preserve">Issues found in raw</t>
        </is>
      </c>
      <c r="P3649" t="str">
        <f>IF(OR(O3649="Issues found in master",O3649="Final master"),"Master",IF(OR(O3649="Ready for Master",O3649="Issues found in raw",O3649="Raw under QC",O3649="Issues resolved in raw"),"Raw","-"))</f>
        <v>Raw</v>
      </c>
      <c r="Q3649" s="13">
        <v>46266.4</v>
      </c>
      <c r="R3649" t="inlineStr">
        <is>
          <t xml:space="preserve">2026-09 (Sept)</t>
        </is>
      </c>
      <c r="S3649">
        <f>IF(M3649="Not an error",0,IF(COUNTIFS($A$2:$A3649,$A3649,$D$2:$D3649,$D3649,$M$2:$M3649,"&lt;&gt;Not an error")=1,1,0))</f>
        <v>0</v>
      </c>
      <c r="T3649">
        <f>IF(M3649&lt;&gt;"Major",0,IF(COUNTIFS($A$2:$A3649,$A3649,$D$2:$D3649,$D3649,$M$2:$M3649,"Major")=1,1,0))</f>
        <v>0</v>
      </c>
      <c r="U3649">
        <f>IF(M3649&lt;&gt;"Minor",0,IF(COUNTIFS($A$2:$A3649,$A3649,$D$2:$D3649,$D3649,$M$2:$M3649,"Minor")=1,1,0))</f>
        <v>0</v>
      </c>
    </row>
    <row r="3650">
      <c r="A3650" t="inlineStr">
        <is>
          <t xml:space="preserve">9a175f97e92a638a5697307799ea3b8b8f419aac</t>
        </is>
      </c>
      <c r="B3650" t="inlineStr">
        <is>
          <t xml:space="preserve">The Miracle Heiress</t>
        </is>
      </c>
      <c r="C3650" t="inlineStr">
        <is>
          <t xml:space="preserve">Die Wundererbin</t>
        </is>
      </c>
      <c r="D3650" t="inlineStr">
        <is>
          <t xml:space="preserve">6f34ebd866d5b14fb40d798fde20a0478857da22</t>
        </is>
      </c>
      <c r="E3650" t="inlineStr">
        <is>
          <t xml:space="preserve">Episode 211: Ergebnisse Enthüllt</t>
        </is>
      </c>
      <c r="F3650">
        <v>211</v>
      </c>
      <c r="G3650" t="inlineStr">
        <is>
          <t xml:space="preserve">1:56-2:00</t>
        </is>
      </c>
      <c r="H3650" t="inlineStr">
        <is>
          <t xml:space="preserve">Resolved</t>
        </is>
      </c>
      <c r="I3650" t="inlineStr">
        <is>
          <t xml:space="preserve">Remarks: [Mispronunciation]
Line from script:
"Warum ist das W L A N plÃ¶tzlich ausgefallen?"
Note (if required): â€œWLANâ€_x009d_ is incorrectly spelled out letter by letter in the audio. It should be pronounced fluently as â€œWLAN.â€_x009d_</t>
        </is>
      </c>
      <c r="J3650" t="inlineStr">
        <is>
          <t xml:space="preserve">VOA</t>
        </is>
      </c>
      <c r="K3650" t="inlineStr">
        <is>
          <t xml:space="preserve">Script Error</t>
        </is>
      </c>
      <c r="L3650" t="inlineStr">
        <is>
          <t xml:space="preserve">Script error</t>
        </is>
      </c>
      <c r="M3650" t="str">
        <f>IFERROR(IF(VLOOKUP(L3650,'Quantification'!$A:$B,2,FALSE)&amp;""="","Unclassified",VLOOKUP(L3650,'Quantification'!$A:$B,2,FALSE)),"Unclassified")</f>
        <v>Major</v>
      </c>
      <c r="N3650" t="inlineStr">
        <is>
          <t xml:space="preserve">con-khera.mirjam@pocketfm.com</t>
        </is>
      </c>
      <c r="O3650" t="inlineStr">
        <is>
          <t xml:space="preserve">Issues found in raw</t>
        </is>
      </c>
      <c r="P3650" t="str">
        <f>IF(OR(O3650="Issues found in master",O3650="Final master"),"Master",IF(OR(O3650="Ready for Master",O3650="Issues found in raw",O3650="Raw under QC",O3650="Issues resolved in raw"),"Raw","-"))</f>
        <v>Raw</v>
      </c>
      <c r="Q3650" s="13">
        <v>46266.4</v>
      </c>
      <c r="R3650" t="inlineStr">
        <is>
          <t xml:space="preserve">2026-09 (Sept)</t>
        </is>
      </c>
      <c r="S3650">
        <f>IF(M3650="Not an error",0,IF(COUNTIFS($A$2:$A3650,$A3650,$D$2:$D3650,$D3650,$M$2:$M3650,"&lt;&gt;Not an error")=1,1,0))</f>
        <v>0</v>
      </c>
      <c r="T3650">
        <f>IF(M3650&lt;&gt;"Major",0,IF(COUNTIFS($A$2:$A3650,$A3650,$D$2:$D3650,$D3650,$M$2:$M3650,"Major")=1,1,0))</f>
        <v>0</v>
      </c>
      <c r="U3650">
        <f>IF(M3650&lt;&gt;"Minor",0,IF(COUNTIFS($A$2:$A3650,$A3650,$D$2:$D3650,$D3650,$M$2:$M3650,"Minor")=1,1,0))</f>
        <v>0</v>
      </c>
    </row>
    <row r="3651">
      <c r="A3651" t="inlineStr">
        <is>
          <t xml:space="preserve">9a175f97e92a638a5697307799ea3b8b8f419aac</t>
        </is>
      </c>
      <c r="B3651" t="inlineStr">
        <is>
          <t xml:space="preserve">The Miracle Heiress</t>
        </is>
      </c>
      <c r="C3651" t="inlineStr">
        <is>
          <t xml:space="preserve">Die Wundererbin</t>
        </is>
      </c>
      <c r="D3651" t="inlineStr">
        <is>
          <t xml:space="preserve">6f34ebd866d5b14fb40d798fde20a0478857da22</t>
        </is>
      </c>
      <c r="E3651" t="inlineStr">
        <is>
          <t xml:space="preserve">Episode 211: Ergebnisse Enthüllt</t>
        </is>
      </c>
      <c r="F3651">
        <v>211</v>
      </c>
      <c r="G3651" t="inlineStr">
        <is>
          <t xml:space="preserve">3:05-3:13</t>
        </is>
      </c>
      <c r="H3651" t="inlineStr">
        <is>
          <t xml:space="preserve">Resolved</t>
        </is>
      </c>
      <c r="I3651" t="inlineStr">
        <is>
          <t xml:space="preserve">Remarks: [Script Error]
Line from script:
"Sie wussten, dass Auroras Noten am Gymnasium nur durchschnittlich gewesen waren, also nahmen sie alle an, Nadja müsse die Beste sein."
Note (if required): Character knowledge / continuity issue. The maids should not know how Aurora performed at school, since Aurora only moved into the household after she had already graduated. The character names or the source of this information may have been mixed up here.</t>
        </is>
      </c>
      <c r="J3651" t="inlineStr">
        <is>
          <t xml:space="preserve">VOA</t>
        </is>
      </c>
      <c r="K3651" t="inlineStr">
        <is>
          <t xml:space="preserve">Script Error</t>
        </is>
      </c>
      <c r="L3651" t="inlineStr">
        <is>
          <t xml:space="preserve">Script error</t>
        </is>
      </c>
      <c r="M3651" t="str">
        <f>IFERROR(IF(VLOOKUP(L3651,'Quantification'!$A:$B,2,FALSE)&amp;""="","Unclassified",VLOOKUP(L3651,'Quantification'!$A:$B,2,FALSE)),"Unclassified")</f>
        <v>Major</v>
      </c>
      <c r="N3651" t="inlineStr">
        <is>
          <t xml:space="preserve">con-khera.mirjam@pocketfm.com</t>
        </is>
      </c>
      <c r="O3651" t="inlineStr">
        <is>
          <t xml:space="preserve">Issues found in raw</t>
        </is>
      </c>
      <c r="P3651" t="str">
        <f>IF(OR(O3651="Issues found in master",O3651="Final master"),"Master",IF(OR(O3651="Ready for Master",O3651="Issues found in raw",O3651="Raw under QC",O3651="Issues resolved in raw"),"Raw","-"))</f>
        <v>Raw</v>
      </c>
      <c r="Q3651" s="13">
        <v>46266.4</v>
      </c>
      <c r="R3651" t="inlineStr">
        <is>
          <t xml:space="preserve">2026-09 (Sept)</t>
        </is>
      </c>
      <c r="S3651">
        <f>IF(M3651="Not an error",0,IF(COUNTIFS($A$2:$A3651,$A3651,$D$2:$D3651,$D3651,$M$2:$M3651,"&lt;&gt;Not an error")=1,1,0))</f>
        <v>0</v>
      </c>
      <c r="T3651">
        <f>IF(M3651&lt;&gt;"Major",0,IF(COUNTIFS($A$2:$A3651,$A3651,$D$2:$D3651,$D3651,$M$2:$M3651,"Major")=1,1,0))</f>
        <v>0</v>
      </c>
      <c r="U3651">
        <f>IF(M3651&lt;&gt;"Minor",0,IF(COUNTIFS($A$2:$A3651,$A3651,$D$2:$D3651,$D3651,$M$2:$M3651,"Minor")=1,1,0))</f>
        <v>0</v>
      </c>
    </row>
    <row r="3652">
      <c r="A3652" t="inlineStr">
        <is>
          <t xml:space="preserve">9a175f97e92a638a5697307799ea3b8b8f419aac</t>
        </is>
      </c>
      <c r="B3652" t="inlineStr">
        <is>
          <t xml:space="preserve">The Miracle Heiress</t>
        </is>
      </c>
      <c r="C3652" t="inlineStr">
        <is>
          <t xml:space="preserve">Die Wundererbin</t>
        </is>
      </c>
      <c r="D3652" t="inlineStr">
        <is>
          <t xml:space="preserve">ebe5db04bc44564fc21f9b05b7e08e0313444307</t>
        </is>
      </c>
      <c r="E3652" t="inlineStr">
        <is>
          <t xml:space="preserve">Episode 212: Auroras Perfekte Punktzahl</t>
        </is>
      </c>
      <c r="F3652">
        <v>212</v>
      </c>
      <c r="G3652" t="inlineStr">
        <is>
          <t xml:space="preserve">0:00-0:06</t>
        </is>
      </c>
      <c r="H3652" t="inlineStr">
        <is>
          <t xml:space="preserve">Resolved</t>
        </is>
      </c>
      <c r="I3652" t="inlineStr">
        <is>
          <t xml:space="preserve">Remarks: [Script Error]
Line from script:
"Auf dem Anwesen der Blackwells rechneten alle fest damit, dass Nadja die Beste sein würde."
Note (if required): Redundant recap. This repeats information already established and interrupts the flow of the scene. It can be removed.</t>
        </is>
      </c>
      <c r="J3652" t="inlineStr">
        <is>
          <t xml:space="preserve">VOA</t>
        </is>
      </c>
      <c r="K3652" t="inlineStr">
        <is>
          <t xml:space="preserve">Script Error</t>
        </is>
      </c>
      <c r="L3652" t="inlineStr">
        <is>
          <t xml:space="preserve">Script error</t>
        </is>
      </c>
      <c r="M3652" t="str">
        <f>IFERROR(IF(VLOOKUP(L3652,'Quantification'!$A:$B,2,FALSE)&amp;""="","Unclassified",VLOOKUP(L3652,'Quantification'!$A:$B,2,FALSE)),"Unclassified")</f>
        <v>Major</v>
      </c>
      <c r="N3652" t="inlineStr">
        <is>
          <t xml:space="preserve">con-khera.mirjam@pocketfm.com</t>
        </is>
      </c>
      <c r="O3652" t="inlineStr">
        <is>
          <t xml:space="preserve">Issues found in raw</t>
        </is>
      </c>
      <c r="P3652" t="str">
        <f>IF(OR(O3652="Issues found in master",O3652="Final master"),"Master",IF(OR(O3652="Ready for Master",O3652="Issues found in raw",O3652="Raw under QC",O3652="Issues resolved in raw"),"Raw","-"))</f>
        <v>Raw</v>
      </c>
      <c r="Q3652" s="13">
        <v>46266.4</v>
      </c>
      <c r="R3652" t="inlineStr">
        <is>
          <t xml:space="preserve">2026-09 (Sept)</t>
        </is>
      </c>
      <c r="S3652">
        <f>IF(M3652="Not an error",0,IF(COUNTIFS($A$2:$A3652,$A3652,$D$2:$D3652,$D3652,$M$2:$M3652,"&lt;&gt;Not an error")=1,1,0))</f>
        <v>1</v>
      </c>
      <c r="T3652">
        <f>IF(M3652&lt;&gt;"Major",0,IF(COUNTIFS($A$2:$A3652,$A3652,$D$2:$D3652,$D3652,$M$2:$M3652,"Major")=1,1,0))</f>
        <v>1</v>
      </c>
      <c r="U3652">
        <f>IF(M3652&lt;&gt;"Minor",0,IF(COUNTIFS($A$2:$A3652,$A3652,$D$2:$D3652,$D3652,$M$2:$M3652,"Minor")=1,1,0))</f>
        <v>0</v>
      </c>
    </row>
    <row r="3653">
      <c r="A3653" t="inlineStr">
        <is>
          <t xml:space="preserve">9a175f97e92a638a5697307799ea3b8b8f419aac</t>
        </is>
      </c>
      <c r="B3653" t="inlineStr">
        <is>
          <t xml:space="preserve">The Miracle Heiress</t>
        </is>
      </c>
      <c r="C3653" t="inlineStr">
        <is>
          <t xml:space="preserve">Die Wundererbin</t>
        </is>
      </c>
      <c r="D3653" t="inlineStr">
        <is>
          <t xml:space="preserve">ebe5db04bc44564fc21f9b05b7e08e0313444307</t>
        </is>
      </c>
      <c r="E3653" t="inlineStr">
        <is>
          <t xml:space="preserve">Episode 212: Auroras Perfekte Punktzahl</t>
        </is>
      </c>
      <c r="F3653">
        <v>212</v>
      </c>
      <c r="G3653" t="inlineStr">
        <is>
          <t xml:space="preserve">7:20-7:25</t>
        </is>
      </c>
      <c r="H3653" t="inlineStr">
        <is>
          <t xml:space="preserve">Resolved</t>
        </is>
      </c>
      <c r="I3653" t="inlineStr">
        <is>
          <t xml:space="preserve">Remarks: [Mispronunciation]
Line from script:
"Sie hat dieses Jahr fÃ¼nfzehnhundertfÃ¼nfzig Punkte erreicht!"
Note (if required): The number 1550 is pronounced inconsistently here. It has previously been pronounced as â€œfÃ¼nfzehnfÃ¼nfzigâ€_x009d_ and should remain consistent.</t>
        </is>
      </c>
      <c r="J3653" t="inlineStr">
        <is>
          <t xml:space="preserve">VOA</t>
        </is>
      </c>
      <c r="K3653" t="inlineStr">
        <is>
          <t xml:space="preserve">Script Error</t>
        </is>
      </c>
      <c r="L3653" t="inlineStr">
        <is>
          <t xml:space="preserve">Script error</t>
        </is>
      </c>
      <c r="M3653" t="str">
        <f>IFERROR(IF(VLOOKUP(L3653,'Quantification'!$A:$B,2,FALSE)&amp;""="","Unclassified",VLOOKUP(L3653,'Quantification'!$A:$B,2,FALSE)),"Unclassified")</f>
        <v>Major</v>
      </c>
      <c r="N3653" t="inlineStr">
        <is>
          <t xml:space="preserve">con-khera.mirjam@pocketfm.com</t>
        </is>
      </c>
      <c r="O3653" t="inlineStr">
        <is>
          <t xml:space="preserve">Issues found in raw</t>
        </is>
      </c>
      <c r="P3653" t="str">
        <f>IF(OR(O3653="Issues found in master",O3653="Final master"),"Master",IF(OR(O3653="Ready for Master",O3653="Issues found in raw",O3653="Raw under QC",O3653="Issues resolved in raw"),"Raw","-"))</f>
        <v>Raw</v>
      </c>
      <c r="Q3653" s="13">
        <v>46266.4</v>
      </c>
      <c r="R3653" t="inlineStr">
        <is>
          <t xml:space="preserve">2026-09 (Sept)</t>
        </is>
      </c>
      <c r="S3653">
        <f>IF(M3653="Not an error",0,IF(COUNTIFS($A$2:$A3653,$A3653,$D$2:$D3653,$D3653,$M$2:$M3653,"&lt;&gt;Not an error")=1,1,0))</f>
        <v>0</v>
      </c>
      <c r="T3653">
        <f>IF(M3653&lt;&gt;"Major",0,IF(COUNTIFS($A$2:$A3653,$A3653,$D$2:$D3653,$D3653,$M$2:$M3653,"Major")=1,1,0))</f>
        <v>0</v>
      </c>
      <c r="U3653">
        <f>IF(M3653&lt;&gt;"Minor",0,IF(COUNTIFS($A$2:$A3653,$A3653,$D$2:$D3653,$D3653,$M$2:$M3653,"Minor")=1,1,0))</f>
        <v>0</v>
      </c>
    </row>
    <row r="3654">
      <c r="A3654" t="inlineStr">
        <is>
          <t xml:space="preserve">9a175f97e92a638a5697307799ea3b8b8f419aac</t>
        </is>
      </c>
      <c r="B3654" t="inlineStr">
        <is>
          <t xml:space="preserve">The Miracle Heiress</t>
        </is>
      </c>
      <c r="C3654" t="inlineStr">
        <is>
          <t xml:space="preserve">Die Wundererbin</t>
        </is>
      </c>
      <c r="D3654" t="inlineStr">
        <is>
          <t xml:space="preserve">9e2022cd4e3c6a4298e55b7968d6f16f8f54e69d</t>
        </is>
      </c>
      <c r="E3654" t="inlineStr">
        <is>
          <t xml:space="preserve">Episode 213: Perfekte Punktzahl</t>
        </is>
      </c>
      <c r="F3654">
        <v>213</v>
      </c>
      <c r="G3654" t="inlineStr">
        <is>
          <t xml:space="preserve">5:46-5:51</t>
        </is>
      </c>
      <c r="H3654" t="inlineStr">
        <is>
          <t xml:space="preserve">Resolved</t>
        </is>
      </c>
      <c r="I3654" t="inlineStr">
        <is>
          <t xml:space="preserve">Remarks: [Script Error]
Line from script:
"FÃ¼r eine so junge Person lag eine unglaublich glÃ¤nzende Zukunft vor ihr."
Note (if required): Wording issue. The sentence sounds awkward and unnatural in German. Suggested: â€œIhr stand eine unglaublich glÃ¤nzende Zukunft bevor.â€_x009d_</t>
        </is>
      </c>
      <c r="J3654" t="inlineStr">
        <is>
          <t xml:space="preserve">VOA</t>
        </is>
      </c>
      <c r="K3654" t="inlineStr">
        <is>
          <t xml:space="preserve">Script Error</t>
        </is>
      </c>
      <c r="L3654" t="inlineStr">
        <is>
          <t xml:space="preserve">Script error</t>
        </is>
      </c>
      <c r="M3654" t="str">
        <f>IFERROR(IF(VLOOKUP(L3654,'Quantification'!$A:$B,2,FALSE)&amp;""="","Unclassified",VLOOKUP(L3654,'Quantification'!$A:$B,2,FALSE)),"Unclassified")</f>
        <v>Major</v>
      </c>
      <c r="N3654" t="inlineStr">
        <is>
          <t xml:space="preserve">con-khera.mirjam@pocketfm.com</t>
        </is>
      </c>
      <c r="O3654" t="inlineStr">
        <is>
          <t xml:space="preserve">Issues found in raw</t>
        </is>
      </c>
      <c r="P3654" t="str">
        <f>IF(OR(O3654="Issues found in master",O3654="Final master"),"Master",IF(OR(O3654="Ready for Master",O3654="Issues found in raw",O3654="Raw under QC",O3654="Issues resolved in raw"),"Raw","-"))</f>
        <v>Raw</v>
      </c>
      <c r="Q3654" s="13">
        <v>46266.4</v>
      </c>
      <c r="R3654" t="inlineStr">
        <is>
          <t xml:space="preserve">2026-09 (Sept)</t>
        </is>
      </c>
      <c r="S3654">
        <f>IF(M3654="Not an error",0,IF(COUNTIFS($A$2:$A3654,$A3654,$D$2:$D3654,$D3654,$M$2:$M3654,"&lt;&gt;Not an error")=1,1,0))</f>
        <v>1</v>
      </c>
      <c r="T3654">
        <f>IF(M3654&lt;&gt;"Major",0,IF(COUNTIFS($A$2:$A3654,$A3654,$D$2:$D3654,$D3654,$M$2:$M3654,"Major")=1,1,0))</f>
        <v>1</v>
      </c>
      <c r="U3654">
        <f>IF(M3654&lt;&gt;"Minor",0,IF(COUNTIFS($A$2:$A3654,$A3654,$D$2:$D3654,$D3654,$M$2:$M3654,"Minor")=1,1,0))</f>
        <v>0</v>
      </c>
    </row>
    <row r="3655">
      <c r="A3655" t="inlineStr">
        <is>
          <t xml:space="preserve">9a175f97e92a638a5697307799ea3b8b8f419aac</t>
        </is>
      </c>
      <c r="B3655" t="inlineStr">
        <is>
          <t xml:space="preserve">The Miracle Heiress</t>
        </is>
      </c>
      <c r="C3655" t="inlineStr">
        <is>
          <t xml:space="preserve">Die Wundererbin</t>
        </is>
      </c>
      <c r="D3655" t="inlineStr">
        <is>
          <t xml:space="preserve">109372e98d87623249d46198823a3ccff10fa86b</t>
        </is>
      </c>
      <c r="E3655" t="inlineStr">
        <is>
          <t xml:space="preserve">Episode 215: Wettfolgen</t>
        </is>
      </c>
      <c r="F3655">
        <v>215</v>
      </c>
      <c r="G3655" t="inlineStr">
        <is>
          <t xml:space="preserve">3:15-3:21</t>
        </is>
      </c>
      <c r="H3655" t="inlineStr">
        <is>
          <t xml:space="preserve">Resolved</t>
        </is>
      </c>
      <c r="I3655" t="inlineStr">
        <is>
          <t xml:space="preserve">Remarks: [Script Error]
Line from script:
"Trotzdem ist es so seltsam, dass sie die N Y U und die UniversitÃ¤t Greenfield abgelehnt hat!"
Note (if required): Continuity issue. She did not reject Greenfield University; she chose Greenfield and rejected Northfield and Westwood. Suggested: â€œTrotzdem ist es so seltsam, dass sie Northfield und Westwood abgelehnt und sich fÃ¼r die UniversitÃ¤t Greenfield entschieden hat!â€_x009d_</t>
        </is>
      </c>
      <c r="J3655" t="inlineStr">
        <is>
          <t xml:space="preserve">VOA</t>
        </is>
      </c>
      <c r="K3655" t="inlineStr">
        <is>
          <t xml:space="preserve">Script Error</t>
        </is>
      </c>
      <c r="L3655" t="inlineStr">
        <is>
          <t xml:space="preserve">Script error</t>
        </is>
      </c>
      <c r="M3655" t="str">
        <f>IFERROR(IF(VLOOKUP(L3655,'Quantification'!$A:$B,2,FALSE)&amp;""="","Unclassified",VLOOKUP(L3655,'Quantification'!$A:$B,2,FALSE)),"Unclassified")</f>
        <v>Major</v>
      </c>
      <c r="N3655" t="inlineStr">
        <is>
          <t xml:space="preserve">con-khera.mirjam@pocketfm.com</t>
        </is>
      </c>
      <c r="O3655" t="inlineStr">
        <is>
          <t xml:space="preserve">Issues found in raw</t>
        </is>
      </c>
      <c r="P3655" t="str">
        <f>IF(OR(O3655="Issues found in master",O3655="Final master"),"Master",IF(OR(O3655="Ready for Master",O3655="Issues found in raw",O3655="Raw under QC",O3655="Issues resolved in raw"),"Raw","-"))</f>
        <v>Raw</v>
      </c>
      <c r="Q3655" s="13">
        <v>46266.4</v>
      </c>
      <c r="R3655" t="inlineStr">
        <is>
          <t xml:space="preserve">2026-09 (Sept)</t>
        </is>
      </c>
      <c r="S3655">
        <f>IF(M3655="Not an error",0,IF(COUNTIFS($A$2:$A3655,$A3655,$D$2:$D3655,$D3655,$M$2:$M3655,"&lt;&gt;Not an error")=1,1,0))</f>
        <v>1</v>
      </c>
      <c r="T3655">
        <f>IF(M3655&lt;&gt;"Major",0,IF(COUNTIFS($A$2:$A3655,$A3655,$D$2:$D3655,$D3655,$M$2:$M3655,"Major")=1,1,0))</f>
        <v>1</v>
      </c>
      <c r="U3655">
        <f>IF(M3655&lt;&gt;"Minor",0,IF(COUNTIFS($A$2:$A3655,$A3655,$D$2:$D3655,$D3655,$M$2:$M3655,"Minor")=1,1,0))</f>
        <v>0</v>
      </c>
    </row>
    <row r="3656">
      <c r="A3656" t="inlineStr">
        <is>
          <t xml:space="preserve">9a175f97e92a638a5697307799ea3b8b8f419aac</t>
        </is>
      </c>
      <c r="B3656" t="inlineStr">
        <is>
          <t xml:space="preserve">The Miracle Heiress</t>
        </is>
      </c>
      <c r="C3656" t="inlineStr">
        <is>
          <t xml:space="preserve">Die Wundererbin</t>
        </is>
      </c>
      <c r="D3656" t="inlineStr">
        <is>
          <t xml:space="preserve">109372e98d87623249d46198823a3ccff10fa86b</t>
        </is>
      </c>
      <c r="E3656" t="inlineStr">
        <is>
          <t xml:space="preserve">Episode 215: Wettfolgen</t>
        </is>
      </c>
      <c r="F3656">
        <v>215</v>
      </c>
      <c r="G3656" t="inlineStr">
        <is>
          <t xml:space="preserve">3:27-3:39</t>
        </is>
      </c>
      <c r="H3656" t="inlineStr">
        <is>
          <t xml:space="preserve">Resolved</t>
        </is>
      </c>
      <c r="I3656" t="inlineStr">
        <is>
          <t xml:space="preserve">Remarks: [Script Error]
Line from script:
"â€žDie UniversitÃ¤t, fÃ¼r die Aurora sich interessiert, muss gut sein. Auch wenn Greenfield und die NYU ausgezeichnet sind, sind ihre medizinischen Forschungsabteilungen nicht so fortschrittlich.â€œ"
Note (if required): Continuity issue. Aurora has already publicly announced that she chose Greenfield University, so speaking as if the university she is interested in is still unknown is inconsistent. Suggested: â€œDie UniversitÃ¤t Greenfield muss wirklich gut sein, wenn Aurora sich dafÃ¼r entschieden hat.â€_x009d_</t>
        </is>
      </c>
      <c r="J3656" t="inlineStr">
        <is>
          <t xml:space="preserve">VOA</t>
        </is>
      </c>
      <c r="K3656" t="inlineStr">
        <is>
          <t xml:space="preserve">Script Error</t>
        </is>
      </c>
      <c r="L3656" t="inlineStr">
        <is>
          <t xml:space="preserve">Script error</t>
        </is>
      </c>
      <c r="M3656" t="str">
        <f>IFERROR(IF(VLOOKUP(L3656,'Quantification'!$A:$B,2,FALSE)&amp;""="","Unclassified",VLOOKUP(L3656,'Quantification'!$A:$B,2,FALSE)),"Unclassified")</f>
        <v>Major</v>
      </c>
      <c r="N3656" t="inlineStr">
        <is>
          <t xml:space="preserve">con-khera.mirjam@pocketfm.com</t>
        </is>
      </c>
      <c r="O3656" t="inlineStr">
        <is>
          <t xml:space="preserve">Issues found in raw</t>
        </is>
      </c>
      <c r="P3656" t="str">
        <f>IF(OR(O3656="Issues found in master",O3656="Final master"),"Master",IF(OR(O3656="Ready for Master",O3656="Issues found in raw",O3656="Raw under QC",O3656="Issues resolved in raw"),"Raw","-"))</f>
        <v>Raw</v>
      </c>
      <c r="Q3656" s="13">
        <v>46266.4</v>
      </c>
      <c r="R3656" t="inlineStr">
        <is>
          <t xml:space="preserve">2026-09 (Sept)</t>
        </is>
      </c>
      <c r="S3656">
        <f>IF(M3656="Not an error",0,IF(COUNTIFS($A$2:$A3656,$A3656,$D$2:$D3656,$D3656,$M$2:$M3656,"&lt;&gt;Not an error")=1,1,0))</f>
        <v>0</v>
      </c>
      <c r="T3656">
        <f>IF(M3656&lt;&gt;"Major",0,IF(COUNTIFS($A$2:$A3656,$A3656,$D$2:$D3656,$D3656,$M$2:$M3656,"Major")=1,1,0))</f>
        <v>0</v>
      </c>
      <c r="U3656">
        <f>IF(M3656&lt;&gt;"Minor",0,IF(COUNTIFS($A$2:$A3656,$A3656,$D$2:$D3656,$D3656,$M$2:$M3656,"Minor")=1,1,0))</f>
        <v>0</v>
      </c>
    </row>
    <row r="3657">
      <c r="A3657" t="inlineStr">
        <is>
          <t xml:space="preserve">9a175f97e92a638a5697307799ea3b8b8f419aac</t>
        </is>
      </c>
      <c r="B3657" t="inlineStr">
        <is>
          <t xml:space="preserve">The Miracle Heiress</t>
        </is>
      </c>
      <c r="C3657" t="inlineStr">
        <is>
          <t xml:space="preserve">Die Wundererbin</t>
        </is>
      </c>
      <c r="D3657" t="inlineStr">
        <is>
          <t xml:space="preserve">109372e98d87623249d46198823a3ccff10fa86b</t>
        </is>
      </c>
      <c r="E3657" t="inlineStr">
        <is>
          <t xml:space="preserve">Episode 215: Wettfolgen</t>
        </is>
      </c>
      <c r="F3657">
        <v>215</v>
      </c>
      <c r="G3657" t="inlineStr">
        <is>
          <t xml:space="preserve">5:25-5:29</t>
        </is>
      </c>
      <c r="H3657" t="inlineStr">
        <is>
          <t xml:space="preserve">Resolved</t>
        </is>
      </c>
      <c r="I3657" t="inlineStr">
        <is>
          <t xml:space="preserve">Remarks: [Script Error]
Line from script:
"Das ist eine ausgezeichnete Hochschule und sie liegt in der NÃ¤he der UniversitÃ¤t Greenfield."
Note (if required): Continuity issue. Nadja has just said that she wants to apply to Greenfield University, so referring to a different university located near Greenfield contradicts the immediately established information. Suggested: â€œDas ist eine ausgezeichnete Hochschule, und genau dort mÃ¶chte ich mich bewerben.â€_x009d_</t>
        </is>
      </c>
      <c r="J3657" t="inlineStr">
        <is>
          <t xml:space="preserve">VOA</t>
        </is>
      </c>
      <c r="K3657" t="inlineStr">
        <is>
          <t xml:space="preserve">Script Error</t>
        </is>
      </c>
      <c r="L3657" t="inlineStr">
        <is>
          <t xml:space="preserve">Script error</t>
        </is>
      </c>
      <c r="M3657" t="str">
        <f>IFERROR(IF(VLOOKUP(L3657,'Quantification'!$A:$B,2,FALSE)&amp;""="","Unclassified",VLOOKUP(L3657,'Quantification'!$A:$B,2,FALSE)),"Unclassified")</f>
        <v>Major</v>
      </c>
      <c r="N3657" t="inlineStr">
        <is>
          <t xml:space="preserve">con-khera.mirjam@pocketfm.com</t>
        </is>
      </c>
      <c r="O3657" t="inlineStr">
        <is>
          <t xml:space="preserve">Issues found in raw</t>
        </is>
      </c>
      <c r="P3657" t="str">
        <f>IF(OR(O3657="Issues found in master",O3657="Final master"),"Master",IF(OR(O3657="Ready for Master",O3657="Issues found in raw",O3657="Raw under QC",O3657="Issues resolved in raw"),"Raw","-"))</f>
        <v>Raw</v>
      </c>
      <c r="Q3657" s="13">
        <v>46266.4</v>
      </c>
      <c r="R3657" t="inlineStr">
        <is>
          <t xml:space="preserve">2026-09 (Sept)</t>
        </is>
      </c>
      <c r="S3657">
        <f>IF(M3657="Not an error",0,IF(COUNTIFS($A$2:$A3657,$A3657,$D$2:$D3657,$D3657,$M$2:$M3657,"&lt;&gt;Not an error")=1,1,0))</f>
        <v>0</v>
      </c>
      <c r="T3657">
        <f>IF(M3657&lt;&gt;"Major",0,IF(COUNTIFS($A$2:$A3657,$A3657,$D$2:$D3657,$D3657,$M$2:$M3657,"Major")=1,1,0))</f>
        <v>0</v>
      </c>
      <c r="U3657">
        <f>IF(M3657&lt;&gt;"Minor",0,IF(COUNTIFS($A$2:$A3657,$A3657,$D$2:$D3657,$D3657,$M$2:$M3657,"Minor")=1,1,0))</f>
        <v>0</v>
      </c>
    </row>
    <row r="3658">
      <c r="A3658" t="inlineStr">
        <is>
          <t xml:space="preserve">9a175f97e92a638a5697307799ea3b8b8f419aac</t>
        </is>
      </c>
      <c r="B3658" t="inlineStr">
        <is>
          <t xml:space="preserve">The Miracle Heiress</t>
        </is>
      </c>
      <c r="C3658" t="inlineStr">
        <is>
          <t xml:space="preserve">Die Wundererbin</t>
        </is>
      </c>
      <c r="D3658" t="inlineStr">
        <is>
          <t xml:space="preserve">cf545a639f5f4add42852d7dd18707d09de512de</t>
        </is>
      </c>
      <c r="E3658" t="inlineStr">
        <is>
          <t xml:space="preserve">Episode 216: College Wahl Und Reporter</t>
        </is>
      </c>
      <c r="F3658">
        <v>216</v>
      </c>
      <c r="G3658" t="inlineStr">
        <is>
          <t xml:space="preserve">0:00-0:09</t>
        </is>
      </c>
      <c r="H3658" t="inlineStr">
        <is>
          <t xml:space="preserve">Resolved</t>
        </is>
      </c>
      <c r="I3658" t="inlineStr">
        <is>
          <t xml:space="preserve">Remarks: [Script Error]
Line from script:
"An der Universität Greenfield oder der NYU wäre sie viel besser aufgehoben und hätte die Chance auf eine Stelle bei einer Top Firma."
Note (if required): Unnecessary / confusing line. At the beginning of the episode, this comparison is not clearly motivated and disrupts the flow. The line can be removed.</t>
        </is>
      </c>
      <c r="J3658" t="inlineStr">
        <is>
          <t xml:space="preserve">VOA</t>
        </is>
      </c>
      <c r="K3658" t="inlineStr">
        <is>
          <t xml:space="preserve">Script Error</t>
        </is>
      </c>
      <c r="L3658" t="inlineStr">
        <is>
          <t xml:space="preserve">Script error</t>
        </is>
      </c>
      <c r="M3658" t="str">
        <f>IFERROR(IF(VLOOKUP(L3658,'Quantification'!$A:$B,2,FALSE)&amp;""="","Unclassified",VLOOKUP(L3658,'Quantification'!$A:$B,2,FALSE)),"Unclassified")</f>
        <v>Major</v>
      </c>
      <c r="N3658" t="inlineStr">
        <is>
          <t xml:space="preserve">con-khera.mirjam@pocketfm.com</t>
        </is>
      </c>
      <c r="O3658" t="inlineStr">
        <is>
          <t xml:space="preserve">Issues found in raw</t>
        </is>
      </c>
      <c r="P3658" t="str">
        <f>IF(OR(O3658="Issues found in master",O3658="Final master"),"Master",IF(OR(O3658="Ready for Master",O3658="Issues found in raw",O3658="Raw under QC",O3658="Issues resolved in raw"),"Raw","-"))</f>
        <v>Raw</v>
      </c>
      <c r="Q3658" s="13">
        <v>46266.4</v>
      </c>
      <c r="R3658" t="inlineStr">
        <is>
          <t xml:space="preserve">2026-09 (Sept)</t>
        </is>
      </c>
      <c r="S3658">
        <f>IF(M3658="Not an error",0,IF(COUNTIFS($A$2:$A3658,$A3658,$D$2:$D3658,$D3658,$M$2:$M3658,"&lt;&gt;Not an error")=1,1,0))</f>
        <v>1</v>
      </c>
      <c r="T3658">
        <f>IF(M3658&lt;&gt;"Major",0,IF(COUNTIFS($A$2:$A3658,$A3658,$D$2:$D3658,$D3658,$M$2:$M3658,"Major")=1,1,0))</f>
        <v>1</v>
      </c>
      <c r="U3658">
        <f>IF(M3658&lt;&gt;"Minor",0,IF(COUNTIFS($A$2:$A3658,$A3658,$D$2:$D3658,$D3658,$M$2:$M3658,"Minor")=1,1,0))</f>
        <v>0</v>
      </c>
    </row>
    <row r="3659">
      <c r="A3659" t="inlineStr">
        <is>
          <t xml:space="preserve">9a175f97e92a638a5697307799ea3b8b8f419aac</t>
        </is>
      </c>
      <c r="B3659" t="inlineStr">
        <is>
          <t xml:space="preserve">The Miracle Heiress</t>
        </is>
      </c>
      <c r="C3659" t="inlineStr">
        <is>
          <t xml:space="preserve">Die Wundererbin</t>
        </is>
      </c>
      <c r="D3659" t="inlineStr">
        <is>
          <t xml:space="preserve">cf545a639f5f4add42852d7dd18707d09de512de</t>
        </is>
      </c>
      <c r="E3659" t="inlineStr">
        <is>
          <t xml:space="preserve">Episode 216: College Wahl Und Reporter</t>
        </is>
      </c>
      <c r="F3659">
        <v>216</v>
      </c>
      <c r="G3659" t="inlineStr">
        <is>
          <t xml:space="preserve">1:30-1:35</t>
        </is>
      </c>
      <c r="H3659" t="inlineStr">
        <is>
          <t xml:space="preserve">Resolved</t>
        </is>
      </c>
      <c r="I3659" t="inlineStr">
        <is>
          <t xml:space="preserve">Remarks: [Script Error]
Line from script:
"Warst du nicht diejenige, die überhaupt erst damit angefangen hat, vom Tod von Aurora zu reden?"
Note (if required): Continuity issue. This accusation refers to an event that was never established. The character has not previously started talking about Aurora’s death, so the line should be removed or rewritten.</t>
        </is>
      </c>
      <c r="J3659" t="inlineStr">
        <is>
          <t xml:space="preserve">VOA</t>
        </is>
      </c>
      <c r="K3659" t="inlineStr">
        <is>
          <t xml:space="preserve">Script Error</t>
        </is>
      </c>
      <c r="L3659" t="inlineStr">
        <is>
          <t xml:space="preserve">Script error</t>
        </is>
      </c>
      <c r="M3659" t="str">
        <f>IFERROR(IF(VLOOKUP(L3659,'Quantification'!$A:$B,2,FALSE)&amp;""="","Unclassified",VLOOKUP(L3659,'Quantification'!$A:$B,2,FALSE)),"Unclassified")</f>
        <v>Major</v>
      </c>
      <c r="N3659" t="inlineStr">
        <is>
          <t xml:space="preserve">con-khera.mirjam@pocketfm.com</t>
        </is>
      </c>
      <c r="O3659" t="inlineStr">
        <is>
          <t xml:space="preserve">Issues found in raw</t>
        </is>
      </c>
      <c r="P3659" t="str">
        <f>IF(OR(O3659="Issues found in master",O3659="Final master"),"Master",IF(OR(O3659="Ready for Master",O3659="Issues found in raw",O3659="Raw under QC",O3659="Issues resolved in raw"),"Raw","-"))</f>
        <v>Raw</v>
      </c>
      <c r="Q3659" s="13">
        <v>46266.4</v>
      </c>
      <c r="R3659" t="inlineStr">
        <is>
          <t xml:space="preserve">2026-09 (Sept)</t>
        </is>
      </c>
      <c r="S3659">
        <f>IF(M3659="Not an error",0,IF(COUNTIFS($A$2:$A3659,$A3659,$D$2:$D3659,$D3659,$M$2:$M3659,"&lt;&gt;Not an error")=1,1,0))</f>
        <v>0</v>
      </c>
      <c r="T3659">
        <f>IF(M3659&lt;&gt;"Major",0,IF(COUNTIFS($A$2:$A3659,$A3659,$D$2:$D3659,$D3659,$M$2:$M3659,"Major")=1,1,0))</f>
        <v>0</v>
      </c>
      <c r="U3659">
        <f>IF(M3659&lt;&gt;"Minor",0,IF(COUNTIFS($A$2:$A3659,$A3659,$D$2:$D3659,$D3659,$M$2:$M3659,"Minor")=1,1,0))</f>
        <v>0</v>
      </c>
    </row>
    <row r="3660">
      <c r="A3660" t="inlineStr">
        <is>
          <t xml:space="preserve">9a175f97e92a638a5697307799ea3b8b8f419aac</t>
        </is>
      </c>
      <c r="B3660" t="inlineStr">
        <is>
          <t xml:space="preserve">The Miracle Heiress</t>
        </is>
      </c>
      <c r="C3660" t="inlineStr">
        <is>
          <t xml:space="preserve">Die Wundererbin</t>
        </is>
      </c>
      <c r="D3660" t="inlineStr">
        <is>
          <t xml:space="preserve">cf545a639f5f4add42852d7dd18707d09de512de</t>
        </is>
      </c>
      <c r="E3660" t="inlineStr">
        <is>
          <t xml:space="preserve">Episode 216: College Wahl Und Reporter</t>
        </is>
      </c>
      <c r="F3660">
        <v>216</v>
      </c>
      <c r="G3660" t="inlineStr">
        <is>
          <t xml:space="preserve">2:05-2:08</t>
        </is>
      </c>
      <c r="H3660" t="inlineStr">
        <is>
          <t xml:space="preserve">Resolved</t>
        </is>
      </c>
      <c r="I3660" t="inlineStr">
        <is>
          <t xml:space="preserve">Remarks: [Mispronunciation]
Line from script:
"„Oder heckst du eine neue Intrige gegen Aurora aus?“"
Note (if required): Aurora is pronounced with English pronunciation in the audio. The name should be pronounced with German pronunciation.</t>
        </is>
      </c>
      <c r="J3660" t="inlineStr">
        <is>
          <t xml:space="preserve">VOA</t>
        </is>
      </c>
      <c r="K3660" t="inlineStr">
        <is>
          <t xml:space="preserve">Mispronunciation</t>
        </is>
      </c>
      <c r="L3660" t="inlineStr">
        <is>
          <t xml:space="preserve">Mispronunciation</t>
        </is>
      </c>
      <c r="M3660" t="str">
        <f>IFERROR(IF(VLOOKUP(L3660,'Quantification'!$A:$B,2,FALSE)&amp;""="","Unclassified",VLOOKUP(L3660,'Quantification'!$A:$B,2,FALSE)),"Unclassified")</f>
        <v>Major</v>
      </c>
      <c r="N3660" t="inlineStr">
        <is>
          <t xml:space="preserve">con-khera.mirjam@pocketfm.com</t>
        </is>
      </c>
      <c r="O3660" t="inlineStr">
        <is>
          <t xml:space="preserve">Issues found in raw</t>
        </is>
      </c>
      <c r="P3660" t="str">
        <f>IF(OR(O3660="Issues found in master",O3660="Final master"),"Master",IF(OR(O3660="Ready for Master",O3660="Issues found in raw",O3660="Raw under QC",O3660="Issues resolved in raw"),"Raw","-"))</f>
        <v>Raw</v>
      </c>
      <c r="Q3660" s="13">
        <v>46266.4</v>
      </c>
      <c r="R3660" t="inlineStr">
        <is>
          <t xml:space="preserve">2026-09 (Sept)</t>
        </is>
      </c>
      <c r="S3660">
        <f>IF(M3660="Not an error",0,IF(COUNTIFS($A$2:$A3660,$A3660,$D$2:$D3660,$D3660,$M$2:$M3660,"&lt;&gt;Not an error")=1,1,0))</f>
        <v>0</v>
      </c>
      <c r="T3660">
        <f>IF(M3660&lt;&gt;"Major",0,IF(COUNTIFS($A$2:$A3660,$A3660,$D$2:$D3660,$D3660,$M$2:$M3660,"Major")=1,1,0))</f>
        <v>0</v>
      </c>
      <c r="U3660">
        <f>IF(M3660&lt;&gt;"Minor",0,IF(COUNTIFS($A$2:$A3660,$A3660,$D$2:$D3660,$D3660,$M$2:$M3660,"Minor")=1,1,0))</f>
        <v>0</v>
      </c>
    </row>
    <row r="3661">
      <c r="A3661" t="inlineStr">
        <is>
          <t xml:space="preserve">9a175f97e92a638a5697307799ea3b8b8f419aac</t>
        </is>
      </c>
      <c r="B3661" t="inlineStr">
        <is>
          <t xml:space="preserve">The Miracle Heiress</t>
        </is>
      </c>
      <c r="C3661" t="inlineStr">
        <is>
          <t xml:space="preserve">Die Wundererbin</t>
        </is>
      </c>
      <c r="D3661" t="inlineStr">
        <is>
          <t xml:space="preserve">cf545a639f5f4add42852d7dd18707d09de512de</t>
        </is>
      </c>
      <c r="E3661" t="inlineStr">
        <is>
          <t xml:space="preserve">Episode 216: College Wahl Und Reporter</t>
        </is>
      </c>
      <c r="F3661">
        <v>216</v>
      </c>
      <c r="G3661" t="inlineStr">
        <is>
          <t xml:space="preserve">2:28-2:31</t>
        </is>
      </c>
      <c r="H3661" t="inlineStr">
        <is>
          <t xml:space="preserve">Resolved</t>
        </is>
      </c>
      <c r="I3661" t="inlineStr">
        <is>
          <t xml:space="preserve">Remarks: [Mispronunciation]
Line from script:
"Ich werde mir dieses Video von Aurora holen."
Note (if required): Aurora is pronounced incorrectly in the audio.</t>
        </is>
      </c>
      <c r="J3661" t="inlineStr">
        <is>
          <t xml:space="preserve">VOA</t>
        </is>
      </c>
      <c r="K3661" t="inlineStr">
        <is>
          <t xml:space="preserve">Mispronunciation</t>
        </is>
      </c>
      <c r="L3661" t="inlineStr">
        <is>
          <t xml:space="preserve">Mispronunciation</t>
        </is>
      </c>
      <c r="M3661" t="str">
        <f>IFERROR(IF(VLOOKUP(L3661,'Quantification'!$A:$B,2,FALSE)&amp;""="","Unclassified",VLOOKUP(L3661,'Quantification'!$A:$B,2,FALSE)),"Unclassified")</f>
        <v>Major</v>
      </c>
      <c r="N3661" t="inlineStr">
        <is>
          <t xml:space="preserve">con-khera.mirjam@pocketfm.com</t>
        </is>
      </c>
      <c r="O3661" t="inlineStr">
        <is>
          <t xml:space="preserve">Issues found in raw</t>
        </is>
      </c>
      <c r="P3661" t="str">
        <f>IF(OR(O3661="Issues found in master",O3661="Final master"),"Master",IF(OR(O3661="Ready for Master",O3661="Issues found in raw",O3661="Raw under QC",O3661="Issues resolved in raw"),"Raw","-"))</f>
        <v>Raw</v>
      </c>
      <c r="Q3661" s="13">
        <v>46266.4</v>
      </c>
      <c r="R3661" t="inlineStr">
        <is>
          <t xml:space="preserve">2026-09 (Sept)</t>
        </is>
      </c>
      <c r="S3661">
        <f>IF(M3661="Not an error",0,IF(COUNTIFS($A$2:$A3661,$A3661,$D$2:$D3661,$D3661,$M$2:$M3661,"&lt;&gt;Not an error")=1,1,0))</f>
        <v>0</v>
      </c>
      <c r="T3661">
        <f>IF(M3661&lt;&gt;"Major",0,IF(COUNTIFS($A$2:$A3661,$A3661,$D$2:$D3661,$D3661,$M$2:$M3661,"Major")=1,1,0))</f>
        <v>0</v>
      </c>
      <c r="U3661">
        <f>IF(M3661&lt;&gt;"Minor",0,IF(COUNTIFS($A$2:$A3661,$A3661,$D$2:$D3661,$D3661,$M$2:$M3661,"Minor")=1,1,0))</f>
        <v>0</v>
      </c>
    </row>
    <row r="3662">
      <c r="A3662" t="inlineStr">
        <is>
          <t xml:space="preserve">9a175f97e92a638a5697307799ea3b8b8f419aac</t>
        </is>
      </c>
      <c r="B3662" t="inlineStr">
        <is>
          <t xml:space="preserve">The Miracle Heiress</t>
        </is>
      </c>
      <c r="C3662" t="inlineStr">
        <is>
          <t xml:space="preserve">Die Wundererbin</t>
        </is>
      </c>
      <c r="D3662" t="inlineStr">
        <is>
          <t xml:space="preserve">cf545a639f5f4add42852d7dd18707d09de512de</t>
        </is>
      </c>
      <c r="E3662" t="inlineStr">
        <is>
          <t xml:space="preserve">Episode 216: College Wahl Und Reporter</t>
        </is>
      </c>
      <c r="F3662">
        <v>216</v>
      </c>
      <c r="G3662" t="inlineStr">
        <is>
          <t xml:space="preserve">2:53-3:00</t>
        </is>
      </c>
      <c r="H3662" t="inlineStr">
        <is>
          <t xml:space="preserve">Resolved</t>
        </is>
      </c>
      <c r="I3662" t="inlineStr">
        <is>
          <t xml:space="preserve">Remarks: [Mispronunciation]
Line from script:
"„Verrät sie mich wirklich für Aurora?“, dachte Melissa. „Warum? Aurora muss sie bestochen haben!“"
Note (if required): Aurora is pronounced incorrectly in the audio.</t>
        </is>
      </c>
      <c r="J3662" t="inlineStr">
        <is>
          <t xml:space="preserve">VOA</t>
        </is>
      </c>
      <c r="K3662" t="inlineStr">
        <is>
          <t xml:space="preserve">Mispronunciation</t>
        </is>
      </c>
      <c r="L3662" t="inlineStr">
        <is>
          <t xml:space="preserve">Mispronunciation</t>
        </is>
      </c>
      <c r="M3662" t="str">
        <f>IFERROR(IF(VLOOKUP(L3662,'Quantification'!$A:$B,2,FALSE)&amp;""="","Unclassified",VLOOKUP(L3662,'Quantification'!$A:$B,2,FALSE)),"Unclassified")</f>
        <v>Major</v>
      </c>
      <c r="N3662" t="inlineStr">
        <is>
          <t xml:space="preserve">con-khera.mirjam@pocketfm.com</t>
        </is>
      </c>
      <c r="O3662" t="inlineStr">
        <is>
          <t xml:space="preserve">Issues found in raw</t>
        </is>
      </c>
      <c r="P3662" t="str">
        <f>IF(OR(O3662="Issues found in master",O3662="Final master"),"Master",IF(OR(O3662="Ready for Master",O3662="Issues found in raw",O3662="Raw under QC",O3662="Issues resolved in raw"),"Raw","-"))</f>
        <v>Raw</v>
      </c>
      <c r="Q3662" s="13">
        <v>46266.4</v>
      </c>
      <c r="R3662" t="inlineStr">
        <is>
          <t xml:space="preserve">2026-09 (Sept)</t>
        </is>
      </c>
      <c r="S3662">
        <f>IF(M3662="Not an error",0,IF(COUNTIFS($A$2:$A3662,$A3662,$D$2:$D3662,$D3662,$M$2:$M3662,"&lt;&gt;Not an error")=1,1,0))</f>
        <v>0</v>
      </c>
      <c r="T3662">
        <f>IF(M3662&lt;&gt;"Major",0,IF(COUNTIFS($A$2:$A3662,$A3662,$D$2:$D3662,$D3662,$M$2:$M3662,"Major")=1,1,0))</f>
        <v>0</v>
      </c>
      <c r="U3662">
        <f>IF(M3662&lt;&gt;"Minor",0,IF(COUNTIFS($A$2:$A3662,$A3662,$D$2:$D3662,$D3662,$M$2:$M3662,"Minor")=1,1,0))</f>
        <v>0</v>
      </c>
    </row>
    <row r="3663">
      <c r="A3663" t="inlineStr">
        <is>
          <t xml:space="preserve">9a175f97e92a638a5697307799ea3b8b8f419aac</t>
        </is>
      </c>
      <c r="B3663" t="inlineStr">
        <is>
          <t xml:space="preserve">The Miracle Heiress</t>
        </is>
      </c>
      <c r="C3663" t="inlineStr">
        <is>
          <t xml:space="preserve">Die Wundererbin</t>
        </is>
      </c>
      <c r="D3663" t="inlineStr">
        <is>
          <t xml:space="preserve">cf545a639f5f4add42852d7dd18707d09de512de</t>
        </is>
      </c>
      <c r="E3663" t="inlineStr">
        <is>
          <t xml:space="preserve">Episode 216: College Wahl Und Reporter</t>
        </is>
      </c>
      <c r="F3663">
        <v>216</v>
      </c>
      <c r="G3663" t="inlineStr">
        <is>
          <t xml:space="preserve">6:10-6:17</t>
        </is>
      </c>
      <c r="H3663" t="inlineStr">
        <is>
          <t xml:space="preserve">Resolved</t>
        </is>
      </c>
      <c r="I3663" t="inlineStr">
        <is>
          <t xml:space="preserve">Remarks: [Script Error]
Line from script:
"Es war nicht ungewÃ¶hnlich, dass wohlhabende Familien ihre Kinder zum Studieren ins Ausland schickten und aus der Ã–ffentlichkeit heraushielten."
Note (if required): Continuity / wording issue. Aurora was not yet university age at the time, so â€œzum Studierenâ€_x009d_ is inconsistent. Suggested: â€œEs war nicht ungewÃ¶hnlich, dass wohlhabende Familien ihre Kinder auf ein Internat ins Ausland schickten und aus der Ã–ffentlichkeit heraushielten.â€_x009d_</t>
        </is>
      </c>
      <c r="J3663" t="inlineStr">
        <is>
          <t xml:space="preserve">VOA</t>
        </is>
      </c>
      <c r="K3663" t="inlineStr">
        <is>
          <t xml:space="preserve">Script Error</t>
        </is>
      </c>
      <c r="L3663" t="inlineStr">
        <is>
          <t xml:space="preserve">Script error</t>
        </is>
      </c>
      <c r="M3663" t="str">
        <f>IFERROR(IF(VLOOKUP(L3663,'Quantification'!$A:$B,2,FALSE)&amp;""="","Unclassified",VLOOKUP(L3663,'Quantification'!$A:$B,2,FALSE)),"Unclassified")</f>
        <v>Major</v>
      </c>
      <c r="N3663" t="inlineStr">
        <is>
          <t xml:space="preserve">con-khera.mirjam@pocketfm.com</t>
        </is>
      </c>
      <c r="O3663" t="inlineStr">
        <is>
          <t xml:space="preserve">Issues found in raw</t>
        </is>
      </c>
      <c r="P3663" t="str">
        <f>IF(OR(O3663="Issues found in master",O3663="Final master"),"Master",IF(OR(O3663="Ready for Master",O3663="Issues found in raw",O3663="Raw under QC",O3663="Issues resolved in raw"),"Raw","-"))</f>
        <v>Raw</v>
      </c>
      <c r="Q3663" s="13">
        <v>46266.4</v>
      </c>
      <c r="R3663" t="inlineStr">
        <is>
          <t xml:space="preserve">2026-09 (Sept)</t>
        </is>
      </c>
      <c r="S3663">
        <f>IF(M3663="Not an error",0,IF(COUNTIFS($A$2:$A3663,$A3663,$D$2:$D3663,$D3663,$M$2:$M3663,"&lt;&gt;Not an error")=1,1,0))</f>
        <v>0</v>
      </c>
      <c r="T3663">
        <f>IF(M3663&lt;&gt;"Major",0,IF(COUNTIFS($A$2:$A3663,$A3663,$D$2:$D3663,$D3663,$M$2:$M3663,"Major")=1,1,0))</f>
        <v>0</v>
      </c>
      <c r="U3663">
        <f>IF(M3663&lt;&gt;"Minor",0,IF(COUNTIFS($A$2:$A3663,$A3663,$D$2:$D3663,$D3663,$M$2:$M3663,"Minor")=1,1,0))</f>
        <v>0</v>
      </c>
    </row>
    <row r="3664">
      <c r="A3664" t="inlineStr">
        <is>
          <t xml:space="preserve">9a175f97e92a638a5697307799ea3b8b8f419aac</t>
        </is>
      </c>
      <c r="B3664" t="inlineStr">
        <is>
          <t xml:space="preserve">The Miracle Heiress</t>
        </is>
      </c>
      <c r="C3664" t="inlineStr">
        <is>
          <t xml:space="preserve">Die Wundererbin</t>
        </is>
      </c>
      <c r="D3664" t="inlineStr">
        <is>
          <t xml:space="preserve">6b10406bcb2a579e21e92edfa5b94b82d23414d7</t>
        </is>
      </c>
      <c r="E3664" t="inlineStr">
        <is>
          <t xml:space="preserve">Episode 217: Auroras Entscheidung</t>
        </is>
      </c>
      <c r="F3664">
        <v>217</v>
      </c>
      <c r="G3664" t="inlineStr">
        <is>
          <t xml:space="preserve">1:10-1:12</t>
        </is>
      </c>
      <c r="H3664" t="inlineStr">
        <is>
          <t xml:space="preserve">Resolved</t>
        </is>
      </c>
      <c r="I3664" t="inlineStr">
        <is>
          <t xml:space="preserve">Remarks: [Script Error]
Line from script:
"Ich liebe es, wenn du dich für andere einsetzt."
Note (if required): Dialogue / context issue. The line feels disconnected from the conversation about Aurora’s university choice, and nothing in the immediate scene prompts this comment about her standing up for others. It can be removed.</t>
        </is>
      </c>
      <c r="J3664" t="inlineStr">
        <is>
          <t xml:space="preserve">VOA</t>
        </is>
      </c>
      <c r="K3664" t="inlineStr">
        <is>
          <t xml:space="preserve">Script Error</t>
        </is>
      </c>
      <c r="L3664" t="inlineStr">
        <is>
          <t xml:space="preserve">Script error</t>
        </is>
      </c>
      <c r="M3664" t="str">
        <f>IFERROR(IF(VLOOKUP(L3664,'Quantification'!$A:$B,2,FALSE)&amp;""="","Unclassified",VLOOKUP(L3664,'Quantification'!$A:$B,2,FALSE)),"Unclassified")</f>
        <v>Major</v>
      </c>
      <c r="N3664" t="inlineStr">
        <is>
          <t xml:space="preserve">con-khera.mirjam@pocketfm.com</t>
        </is>
      </c>
      <c r="O3664" t="inlineStr">
        <is>
          <t xml:space="preserve">Issues found in raw</t>
        </is>
      </c>
      <c r="P3664" t="str">
        <f>IF(OR(O3664="Issues found in master",O3664="Final master"),"Master",IF(OR(O3664="Ready for Master",O3664="Issues found in raw",O3664="Raw under QC",O3664="Issues resolved in raw"),"Raw","-"))</f>
        <v>Raw</v>
      </c>
      <c r="Q3664" s="13">
        <v>46266.4</v>
      </c>
      <c r="R3664" t="inlineStr">
        <is>
          <t xml:space="preserve">2026-09 (Sept)</t>
        </is>
      </c>
      <c r="S3664">
        <f>IF(M3664="Not an error",0,IF(COUNTIFS($A$2:$A3664,$A3664,$D$2:$D3664,$D3664,$M$2:$M3664,"&lt;&gt;Not an error")=1,1,0))</f>
        <v>1</v>
      </c>
      <c r="T3664">
        <f>IF(M3664&lt;&gt;"Major",0,IF(COUNTIFS($A$2:$A3664,$A3664,$D$2:$D3664,$D3664,$M$2:$M3664,"Major")=1,1,0))</f>
        <v>1</v>
      </c>
      <c r="U3664">
        <f>IF(M3664&lt;&gt;"Minor",0,IF(COUNTIFS($A$2:$A3664,$A3664,$D$2:$D3664,$D3664,$M$2:$M3664,"Minor")=1,1,0))</f>
        <v>0</v>
      </c>
    </row>
    <row r="3665">
      <c r="A3665" t="inlineStr">
        <is>
          <t xml:space="preserve">9a175f97e92a638a5697307799ea3b8b8f419aac</t>
        </is>
      </c>
      <c r="B3665" t="inlineStr">
        <is>
          <t xml:space="preserve">The Miracle Heiress</t>
        </is>
      </c>
      <c r="C3665" t="inlineStr">
        <is>
          <t xml:space="preserve">Die Wundererbin</t>
        </is>
      </c>
      <c r="D3665" t="inlineStr">
        <is>
          <t xml:space="preserve">6b10406bcb2a579e21e92edfa5b94b82d23414d7</t>
        </is>
      </c>
      <c r="E3665" t="inlineStr">
        <is>
          <t xml:space="preserve">Episode 217: Auroras Entscheidung</t>
        </is>
      </c>
      <c r="F3665">
        <v>217</v>
      </c>
      <c r="G3665" t="inlineStr">
        <is>
          <t xml:space="preserve">1:28-1:34</t>
        </is>
      </c>
      <c r="H3665" t="inlineStr">
        <is>
          <t xml:space="preserve">Resolved</t>
        </is>
      </c>
      <c r="I3665" t="inlineStr">
        <is>
          <t xml:space="preserve">Remarks: [Script Error]
Line from script:
"„Aber wenn du jemandem hilfst, strahlst du. Das ist eine ganz besondere Anziehungskraft.“"
Note (if required): Dialogue / context issue. Aurora has not helped anyone in the current scene, so this comment feels disconnected from the conversation about her university choice. The line can be removed or replaced with something that relates directly to the current topic.</t>
        </is>
      </c>
      <c r="J3665" t="inlineStr">
        <is>
          <t xml:space="preserve">VOA</t>
        </is>
      </c>
      <c r="K3665" t="inlineStr">
        <is>
          <t xml:space="preserve">Script Error</t>
        </is>
      </c>
      <c r="L3665" t="inlineStr">
        <is>
          <t xml:space="preserve">Script error</t>
        </is>
      </c>
      <c r="M3665" t="str">
        <f>IFERROR(IF(VLOOKUP(L3665,'Quantification'!$A:$B,2,FALSE)&amp;""="","Unclassified",VLOOKUP(L3665,'Quantification'!$A:$B,2,FALSE)),"Unclassified")</f>
        <v>Major</v>
      </c>
      <c r="N3665" t="inlineStr">
        <is>
          <t xml:space="preserve">con-khera.mirjam@pocketfm.com</t>
        </is>
      </c>
      <c r="O3665" t="inlineStr">
        <is>
          <t xml:space="preserve">Issues found in raw</t>
        </is>
      </c>
      <c r="P3665" t="str">
        <f>IF(OR(O3665="Issues found in master",O3665="Final master"),"Master",IF(OR(O3665="Ready for Master",O3665="Issues found in raw",O3665="Raw under QC",O3665="Issues resolved in raw"),"Raw","-"))</f>
        <v>Raw</v>
      </c>
      <c r="Q3665" s="13">
        <v>46266.4</v>
      </c>
      <c r="R3665" t="inlineStr">
        <is>
          <t xml:space="preserve">2026-09 (Sept)</t>
        </is>
      </c>
      <c r="S3665">
        <f>IF(M3665="Not an error",0,IF(COUNTIFS($A$2:$A3665,$A3665,$D$2:$D3665,$D3665,$M$2:$M3665,"&lt;&gt;Not an error")=1,1,0))</f>
        <v>0</v>
      </c>
      <c r="T3665">
        <f>IF(M3665&lt;&gt;"Major",0,IF(COUNTIFS($A$2:$A3665,$A3665,$D$2:$D3665,$D3665,$M$2:$M3665,"Major")=1,1,0))</f>
        <v>0</v>
      </c>
      <c r="U3665">
        <f>IF(M3665&lt;&gt;"Minor",0,IF(COUNTIFS($A$2:$A3665,$A3665,$D$2:$D3665,$D3665,$M$2:$M3665,"Minor")=1,1,0))</f>
        <v>0</v>
      </c>
    </row>
    <row r="3666">
      <c r="A3666" t="inlineStr">
        <is>
          <t xml:space="preserve">9a175f97e92a638a5697307799ea3b8b8f419aac</t>
        </is>
      </c>
      <c r="B3666" t="inlineStr">
        <is>
          <t xml:space="preserve">The Miracle Heiress</t>
        </is>
      </c>
      <c r="C3666" t="inlineStr">
        <is>
          <t xml:space="preserve">Die Wundererbin</t>
        </is>
      </c>
      <c r="D3666" t="inlineStr">
        <is>
          <t xml:space="preserve">6b10406bcb2a579e21e92edfa5b94b82d23414d7</t>
        </is>
      </c>
      <c r="E3666" t="inlineStr">
        <is>
          <t xml:space="preserve">Episode 217: Auroras Entscheidung</t>
        </is>
      </c>
      <c r="F3666">
        <v>217</v>
      </c>
      <c r="G3666" t="inlineStr">
        <is>
          <t xml:space="preserve">4:20-4:25</t>
        </is>
      </c>
      <c r="H3666" t="inlineStr">
        <is>
          <t xml:space="preserve">Resolved</t>
        </is>
      </c>
      <c r="I3666" t="inlineStr">
        <is>
          <t xml:space="preserve">Remarks: [Script Error]
Line from script:
"Selbst wenn die HÃ¶chstpunktzahl tausend gewesen wÃ¤re, hÃ¤ttest du sie erreicht."
Note (if required): Logic / number issue. The established maximum score is 1750, so using 1000 as a hypothetical â€œHÃ¶chstpunktzahlâ€_x009d_ is confusing and contradicts the scoring system. Suggested: â€œSelbst wenn die HÃ¶chstpunktzahl noch hÃ¶her gewesen wÃ¤re, hÃ¤ttest du sie erreicht.â€_x009d_</t>
        </is>
      </c>
      <c r="J3666" t="inlineStr">
        <is>
          <t xml:space="preserve">VOA</t>
        </is>
      </c>
      <c r="K3666" t="inlineStr">
        <is>
          <t xml:space="preserve">Script Error</t>
        </is>
      </c>
      <c r="L3666" t="inlineStr">
        <is>
          <t xml:space="preserve">Script error</t>
        </is>
      </c>
      <c r="M3666" t="str">
        <f>IFERROR(IF(VLOOKUP(L3666,'Quantification'!$A:$B,2,FALSE)&amp;""="","Unclassified",VLOOKUP(L3666,'Quantification'!$A:$B,2,FALSE)),"Unclassified")</f>
        <v>Major</v>
      </c>
      <c r="N3666" t="inlineStr">
        <is>
          <t xml:space="preserve">con-khera.mirjam@pocketfm.com</t>
        </is>
      </c>
      <c r="O3666" t="inlineStr">
        <is>
          <t xml:space="preserve">Issues found in raw</t>
        </is>
      </c>
      <c r="P3666" t="str">
        <f>IF(OR(O3666="Issues found in master",O3666="Final master"),"Master",IF(OR(O3666="Ready for Master",O3666="Issues found in raw",O3666="Raw under QC",O3666="Issues resolved in raw"),"Raw","-"))</f>
        <v>Raw</v>
      </c>
      <c r="Q3666" s="13">
        <v>46266.4</v>
      </c>
      <c r="R3666" t="inlineStr">
        <is>
          <t xml:space="preserve">2026-09 (Sept)</t>
        </is>
      </c>
      <c r="S3666">
        <f>IF(M3666="Not an error",0,IF(COUNTIFS($A$2:$A3666,$A3666,$D$2:$D3666,$D3666,$M$2:$M3666,"&lt;&gt;Not an error")=1,1,0))</f>
        <v>0</v>
      </c>
      <c r="T3666">
        <f>IF(M3666&lt;&gt;"Major",0,IF(COUNTIFS($A$2:$A3666,$A3666,$D$2:$D3666,$D3666,$M$2:$M3666,"Major")=1,1,0))</f>
        <v>0</v>
      </c>
      <c r="U3666">
        <f>IF(M3666&lt;&gt;"Minor",0,IF(COUNTIFS($A$2:$A3666,$A3666,$D$2:$D3666,$D3666,$M$2:$M3666,"Minor")=1,1,0))</f>
        <v>0</v>
      </c>
    </row>
    <row r="3667">
      <c r="A3667" t="inlineStr">
        <is>
          <t xml:space="preserve">9a175f97e92a638a5697307799ea3b8b8f419aac</t>
        </is>
      </c>
      <c r="B3667" t="inlineStr">
        <is>
          <t xml:space="preserve">The Miracle Heiress</t>
        </is>
      </c>
      <c r="C3667" t="inlineStr">
        <is>
          <t xml:space="preserve">Die Wundererbin</t>
        </is>
      </c>
      <c r="D3667" t="inlineStr">
        <is>
          <t xml:space="preserve">6b10406bcb2a579e21e92edfa5b94b82d23414d7</t>
        </is>
      </c>
      <c r="E3667" t="inlineStr">
        <is>
          <t xml:space="preserve">Episode 217: Auroras Entscheidung</t>
        </is>
      </c>
      <c r="F3667">
        <v>217</v>
      </c>
      <c r="G3667" t="inlineStr">
        <is>
          <t xml:space="preserve">5:19-5:23</t>
        </is>
      </c>
      <c r="H3667" t="inlineStr">
        <is>
          <t xml:space="preserve">Resolved</t>
        </is>
      </c>
      <c r="I3667" t="inlineStr">
        <is>
          <t xml:space="preserve">Remarks: [Script Error]
Line from script:
"â€žIch habe gehÃ¶rt, sie hat die N Y U und Greenfield abgelehnt.â€œ"
Note (if required): Continuity issue. She did not reject Greenfield; she chose Greenfield and rejected other universities. Suggested: â€œIch habe gehÃ¶rt, sie hat die NYU abgelehnt und sich fÃ¼r Greenfield entschieden.â€_x009d_</t>
        </is>
      </c>
      <c r="J3667" t="inlineStr">
        <is>
          <t xml:space="preserve">VOA</t>
        </is>
      </c>
      <c r="K3667" t="inlineStr">
        <is>
          <t xml:space="preserve">Script Error</t>
        </is>
      </c>
      <c r="L3667" t="inlineStr">
        <is>
          <t xml:space="preserve">Script error</t>
        </is>
      </c>
      <c r="M3667" t="str">
        <f>IFERROR(IF(VLOOKUP(L3667,'Quantification'!$A:$B,2,FALSE)&amp;""="","Unclassified",VLOOKUP(L3667,'Quantification'!$A:$B,2,FALSE)),"Unclassified")</f>
        <v>Major</v>
      </c>
      <c r="N3667" t="inlineStr">
        <is>
          <t xml:space="preserve">con-khera.mirjam@pocketfm.com</t>
        </is>
      </c>
      <c r="O3667" t="inlineStr">
        <is>
          <t xml:space="preserve">Issues found in raw</t>
        </is>
      </c>
      <c r="P3667" t="str">
        <f>IF(OR(O3667="Issues found in master",O3667="Final master"),"Master",IF(OR(O3667="Ready for Master",O3667="Issues found in raw",O3667="Raw under QC",O3667="Issues resolved in raw"),"Raw","-"))</f>
        <v>Raw</v>
      </c>
      <c r="Q3667" s="13">
        <v>46266.4</v>
      </c>
      <c r="R3667" t="inlineStr">
        <is>
          <t xml:space="preserve">2026-09 (Sept)</t>
        </is>
      </c>
      <c r="S3667">
        <f>IF(M3667="Not an error",0,IF(COUNTIFS($A$2:$A3667,$A3667,$D$2:$D3667,$D3667,$M$2:$M3667,"&lt;&gt;Not an error")=1,1,0))</f>
        <v>0</v>
      </c>
      <c r="T3667">
        <f>IF(M3667&lt;&gt;"Major",0,IF(COUNTIFS($A$2:$A3667,$A3667,$D$2:$D3667,$D3667,$M$2:$M3667,"Major")=1,1,0))</f>
        <v>0</v>
      </c>
      <c r="U3667">
        <f>IF(M3667&lt;&gt;"Minor",0,IF(COUNTIFS($A$2:$A3667,$A3667,$D$2:$D3667,$D3667,$M$2:$M3667,"Minor")=1,1,0))</f>
        <v>0</v>
      </c>
    </row>
    <row r="3668">
      <c r="A3668" t="inlineStr">
        <is>
          <t xml:space="preserve">9a175f97e92a638a5697307799ea3b8b8f419aac</t>
        </is>
      </c>
      <c r="B3668" t="inlineStr">
        <is>
          <t xml:space="preserve">The Miracle Heiress</t>
        </is>
      </c>
      <c r="C3668" t="inlineStr">
        <is>
          <t xml:space="preserve">Die Wundererbin</t>
        </is>
      </c>
      <c r="D3668" t="inlineStr">
        <is>
          <t xml:space="preserve">6b10406bcb2a579e21e92edfa5b94b82d23414d7</t>
        </is>
      </c>
      <c r="E3668" t="inlineStr">
        <is>
          <t xml:space="preserve">Episode 217: Auroras Entscheidung</t>
        </is>
      </c>
      <c r="F3668">
        <v>217</v>
      </c>
      <c r="G3668" t="inlineStr">
        <is>
          <t xml:space="preserve">5:19-5:23</t>
        </is>
      </c>
      <c r="H3668" t="inlineStr">
        <is>
          <t xml:space="preserve">Ignore</t>
        </is>
      </c>
      <c r="I3668" t="inlineStr">
        <is>
          <t xml:space="preserve">Remarks: [Mispronunciation]
Line from script:
"â€žIch habe gehÃ¶rt, sie hat die N Y U und Greenfield abgelehnt.â€œ"
Note (if required): â€œNYUâ€_x009d_ is pronounced incorrectly in the audio. It should be pronounced as the English initials â€œN-Y-U.â€_x009d_</t>
        </is>
      </c>
      <c r="J3668" t="inlineStr">
        <is>
          <t xml:space="preserve">VOA</t>
        </is>
      </c>
      <c r="K3668" t="inlineStr">
        <is>
          <t xml:space="preserve">Mispronunciation</t>
        </is>
      </c>
      <c r="L3668" t="inlineStr">
        <is>
          <t xml:space="preserve">Mispronunciation</t>
        </is>
      </c>
      <c r="M3668" t="str">
        <f>IFERROR(IF(VLOOKUP(L3668,'Quantification'!$A:$B,2,FALSE)&amp;""="","Unclassified",VLOOKUP(L3668,'Quantification'!$A:$B,2,FALSE)),"Unclassified")</f>
        <v>Major</v>
      </c>
      <c r="N3668" t="inlineStr">
        <is>
          <t xml:space="preserve">con-khera.mirjam@pocketfm.com</t>
        </is>
      </c>
      <c r="O3668" t="inlineStr">
        <is>
          <t xml:space="preserve">Issues found in raw</t>
        </is>
      </c>
      <c r="P3668" t="str">
        <f>IF(OR(O3668="Issues found in master",O3668="Final master"),"Master",IF(OR(O3668="Ready for Master",O3668="Issues found in raw",O3668="Raw under QC",O3668="Issues resolved in raw"),"Raw","-"))</f>
        <v>Raw</v>
      </c>
      <c r="Q3668" s="13">
        <v>46266.4</v>
      </c>
      <c r="R3668" t="inlineStr">
        <is>
          <t xml:space="preserve">2026-09 (Sept)</t>
        </is>
      </c>
      <c r="S3668">
        <f>IF(M3668="Not an error",0,IF(COUNTIFS($A$2:$A3668,$A3668,$D$2:$D3668,$D3668,$M$2:$M3668,"&lt;&gt;Not an error")=1,1,0))</f>
        <v>0</v>
      </c>
      <c r="T3668">
        <f>IF(M3668&lt;&gt;"Major",0,IF(COUNTIFS($A$2:$A3668,$A3668,$D$2:$D3668,$D3668,$M$2:$M3668,"Major")=1,1,0))</f>
        <v>0</v>
      </c>
      <c r="U3668">
        <f>IF(M3668&lt;&gt;"Minor",0,IF(COUNTIFS($A$2:$A3668,$A3668,$D$2:$D3668,$D3668,$M$2:$M3668,"Minor")=1,1,0))</f>
        <v>0</v>
      </c>
    </row>
    <row r="3669">
      <c r="A3669" t="inlineStr">
        <is>
          <t xml:space="preserve">9a175f97e92a638a5697307799ea3b8b8f419aac</t>
        </is>
      </c>
      <c r="B3669" t="inlineStr">
        <is>
          <t xml:space="preserve">The Miracle Heiress</t>
        </is>
      </c>
      <c r="C3669" t="inlineStr">
        <is>
          <t xml:space="preserve">Die Wundererbin</t>
        </is>
      </c>
      <c r="D3669" t="inlineStr">
        <is>
          <t xml:space="preserve">4bedebdb7a1592b8524515258f7c14d4ab5595fb</t>
        </is>
      </c>
      <c r="E3669" t="inlineStr">
        <is>
          <t xml:space="preserve">Episode 219: Auroras Identität</t>
        </is>
      </c>
      <c r="F3669">
        <v>219</v>
      </c>
      <c r="G3669" t="inlineStr">
        <is>
          <t xml:space="preserve">1:52-1:55</t>
        </is>
      </c>
      <c r="H3669" t="inlineStr">
        <is>
          <t xml:space="preserve">Resolved</t>
        </is>
      </c>
      <c r="I3669" t="inlineStr">
        <is>
          <t xml:space="preserve">Remarks: [Script Error]
Line from script:
"Diesmal war es eine Nachricht von Sarah."
Note (if required): Continuity / naming issue. The message is from Bridget, not Sarah. Suggested: â€œDiesmal war es eine Nachricht von Bridget.â€_x009d_</t>
        </is>
      </c>
      <c r="J3669" t="inlineStr">
        <is>
          <t xml:space="preserve">VOA</t>
        </is>
      </c>
      <c r="K3669" t="inlineStr">
        <is>
          <t xml:space="preserve">Script Error</t>
        </is>
      </c>
      <c r="L3669" t="inlineStr">
        <is>
          <t xml:space="preserve">Script error</t>
        </is>
      </c>
      <c r="M3669" t="str">
        <f>IFERROR(IF(VLOOKUP(L3669,'Quantification'!$A:$B,2,FALSE)&amp;""="","Unclassified",VLOOKUP(L3669,'Quantification'!$A:$B,2,FALSE)),"Unclassified")</f>
        <v>Major</v>
      </c>
      <c r="N3669" t="inlineStr">
        <is>
          <t xml:space="preserve">con-khera.mirjam@pocketfm.com</t>
        </is>
      </c>
      <c r="O3669" t="inlineStr">
        <is>
          <t xml:space="preserve">Issues found in raw</t>
        </is>
      </c>
      <c r="P3669" t="str">
        <f>IF(OR(O3669="Issues found in master",O3669="Final master"),"Master",IF(OR(O3669="Ready for Master",O3669="Issues found in raw",O3669="Raw under QC",O3669="Issues resolved in raw"),"Raw","-"))</f>
        <v>Raw</v>
      </c>
      <c r="Q3669" s="13">
        <v>46266.40069444444</v>
      </c>
      <c r="R3669" t="inlineStr">
        <is>
          <t xml:space="preserve">2026-09 (Sept)</t>
        </is>
      </c>
      <c r="S3669">
        <f>IF(M3669="Not an error",0,IF(COUNTIFS($A$2:$A3669,$A3669,$D$2:$D3669,$D3669,$M$2:$M3669,"&lt;&gt;Not an error")=1,1,0))</f>
        <v>1</v>
      </c>
      <c r="T3669">
        <f>IF(M3669&lt;&gt;"Major",0,IF(COUNTIFS($A$2:$A3669,$A3669,$D$2:$D3669,$D3669,$M$2:$M3669,"Major")=1,1,0))</f>
        <v>1</v>
      </c>
      <c r="U3669">
        <f>IF(M3669&lt;&gt;"Minor",0,IF(COUNTIFS($A$2:$A3669,$A3669,$D$2:$D3669,$D3669,$M$2:$M3669,"Minor")=1,1,0))</f>
        <v>0</v>
      </c>
    </row>
    <row r="3670">
      <c r="A3670" t="inlineStr">
        <is>
          <t xml:space="preserve">9a175f97e92a638a5697307799ea3b8b8f419aac</t>
        </is>
      </c>
      <c r="B3670" t="inlineStr">
        <is>
          <t xml:space="preserve">The Miracle Heiress</t>
        </is>
      </c>
      <c r="C3670" t="inlineStr">
        <is>
          <t xml:space="preserve">Die Wundererbin</t>
        </is>
      </c>
      <c r="D3670" t="inlineStr">
        <is>
          <t xml:space="preserve">4bedebdb7a1592b8524515258f7c14d4ab5595fb</t>
        </is>
      </c>
      <c r="E3670" t="inlineStr">
        <is>
          <t xml:space="preserve">Episode 219: Auroras Identität</t>
        </is>
      </c>
      <c r="F3670">
        <v>219</v>
      </c>
      <c r="G3670" t="inlineStr">
        <is>
          <t xml:space="preserve">3:22-3:29</t>
        </is>
      </c>
      <c r="H3670" t="inlineStr">
        <is>
          <t xml:space="preserve">Resolved</t>
        </is>
      </c>
      <c r="I3670" t="inlineStr">
        <is>
          <t xml:space="preserve">Remarks: [Script Error]
Line from script:
"â€žIst sie eine Blackwell?â€œ, flÃ¼sterte Marlene und die Erinnerung an den Klavierwettbewerb traf sie wie ein Schlag."
Note (if required): Logic / clarity issue. The connection to the Blackwell family is not established by the exam score alone. If Marlene is meant to realize Aurora is a Blackwell from the article, the article should explicitly name her as â€œAurora Blackwell.â€_x009d_ Suggested: Add â€œAurora Blackwell achieved the full scoreâ€_x009d_ to the preceding article.</t>
        </is>
      </c>
      <c r="J3670" t="inlineStr">
        <is>
          <t xml:space="preserve">VOA</t>
        </is>
      </c>
      <c r="K3670" t="inlineStr">
        <is>
          <t xml:space="preserve">Script Error</t>
        </is>
      </c>
      <c r="L3670" t="inlineStr">
        <is>
          <t xml:space="preserve">Script error</t>
        </is>
      </c>
      <c r="M3670" t="str">
        <f>IFERROR(IF(VLOOKUP(L3670,'Quantification'!$A:$B,2,FALSE)&amp;""="","Unclassified",VLOOKUP(L3670,'Quantification'!$A:$B,2,FALSE)),"Unclassified")</f>
        <v>Major</v>
      </c>
      <c r="N3670" t="inlineStr">
        <is>
          <t xml:space="preserve">con-khera.mirjam@pocketfm.com</t>
        </is>
      </c>
      <c r="O3670" t="inlineStr">
        <is>
          <t xml:space="preserve">Issues found in raw</t>
        </is>
      </c>
      <c r="P3670" t="str">
        <f>IF(OR(O3670="Issues found in master",O3670="Final master"),"Master",IF(OR(O3670="Ready for Master",O3670="Issues found in raw",O3670="Raw under QC",O3670="Issues resolved in raw"),"Raw","-"))</f>
        <v>Raw</v>
      </c>
      <c r="Q3670" s="13">
        <v>46266.40069444444</v>
      </c>
      <c r="R3670" t="inlineStr">
        <is>
          <t xml:space="preserve">2026-09 (Sept)</t>
        </is>
      </c>
      <c r="S3670">
        <f>IF(M3670="Not an error",0,IF(COUNTIFS($A$2:$A3670,$A3670,$D$2:$D3670,$D3670,$M$2:$M3670,"&lt;&gt;Not an error")=1,1,0))</f>
        <v>0</v>
      </c>
      <c r="T3670">
        <f>IF(M3670&lt;&gt;"Major",0,IF(COUNTIFS($A$2:$A3670,$A3670,$D$2:$D3670,$D3670,$M$2:$M3670,"Major")=1,1,0))</f>
        <v>0</v>
      </c>
      <c r="U3670">
        <f>IF(M3670&lt;&gt;"Minor",0,IF(COUNTIFS($A$2:$A3670,$A3670,$D$2:$D3670,$D3670,$M$2:$M3670,"Minor")=1,1,0))</f>
        <v>0</v>
      </c>
    </row>
    <row r="3671">
      <c r="A3671" t="inlineStr">
        <is>
          <t xml:space="preserve">9a175f97e92a638a5697307799ea3b8b8f419aac</t>
        </is>
      </c>
      <c r="B3671" t="inlineStr">
        <is>
          <t xml:space="preserve">The Miracle Heiress</t>
        </is>
      </c>
      <c r="C3671" t="inlineStr">
        <is>
          <t xml:space="preserve">Die Wundererbin</t>
        </is>
      </c>
      <c r="D3671" t="inlineStr">
        <is>
          <t xml:space="preserve">4bedebdb7a1592b8524515258f7c14d4ab5595fb</t>
        </is>
      </c>
      <c r="E3671" t="inlineStr">
        <is>
          <t xml:space="preserve">Episode 219: Auroras Identität</t>
        </is>
      </c>
      <c r="F3671">
        <v>219</v>
      </c>
      <c r="G3671" t="inlineStr">
        <is>
          <t xml:space="preserve">6:43-6:57</t>
        </is>
      </c>
      <c r="H3671" t="inlineStr">
        <is>
          <t xml:space="preserve">Resolved</t>
        </is>
      </c>
      <c r="I3671" t="inlineStr">
        <is>
          <t xml:space="preserve">Remarks: [Script Error]
Line from script:
"Mit einem Abschluss der Universität Greenfield in der Tasche, wie lange konnte Aurora ihre Vergangenheit noch geheim halten? Und was genau hatte sie überhaupt mit einem zweiten Studium vor?"
Note (if required): Weak / unnecessary cliffhanger. These rhetorical questions feel disconnected from the immediate scene, interrupt the flow, and do not add meaningful tension. They can be removed.</t>
        </is>
      </c>
      <c r="J3671" t="inlineStr">
        <is>
          <t xml:space="preserve">VOA</t>
        </is>
      </c>
      <c r="K3671" t="inlineStr">
        <is>
          <t xml:space="preserve">Script Error</t>
        </is>
      </c>
      <c r="L3671" t="inlineStr">
        <is>
          <t xml:space="preserve">Script error</t>
        </is>
      </c>
      <c r="M3671" t="str">
        <f>IFERROR(IF(VLOOKUP(L3671,'Quantification'!$A:$B,2,FALSE)&amp;""="","Unclassified",VLOOKUP(L3671,'Quantification'!$A:$B,2,FALSE)),"Unclassified")</f>
        <v>Major</v>
      </c>
      <c r="N3671" t="inlineStr">
        <is>
          <t xml:space="preserve">con-khera.mirjam@pocketfm.com</t>
        </is>
      </c>
      <c r="O3671" t="inlineStr">
        <is>
          <t xml:space="preserve">Issues found in raw</t>
        </is>
      </c>
      <c r="P3671" t="str">
        <f>IF(OR(O3671="Issues found in master",O3671="Final master"),"Master",IF(OR(O3671="Ready for Master",O3671="Issues found in raw",O3671="Raw under QC",O3671="Issues resolved in raw"),"Raw","-"))</f>
        <v>Raw</v>
      </c>
      <c r="Q3671" s="13">
        <v>46266.40069444444</v>
      </c>
      <c r="R3671" t="inlineStr">
        <is>
          <t xml:space="preserve">2026-09 (Sept)</t>
        </is>
      </c>
      <c r="S3671">
        <f>IF(M3671="Not an error",0,IF(COUNTIFS($A$2:$A3671,$A3671,$D$2:$D3671,$D3671,$M$2:$M3671,"&lt;&gt;Not an error")=1,1,0))</f>
        <v>0</v>
      </c>
      <c r="T3671">
        <f>IF(M3671&lt;&gt;"Major",0,IF(COUNTIFS($A$2:$A3671,$A3671,$D$2:$D3671,$D3671,$M$2:$M3671,"Major")=1,1,0))</f>
        <v>0</v>
      </c>
      <c r="U3671">
        <f>IF(M3671&lt;&gt;"Minor",0,IF(COUNTIFS($A$2:$A3671,$A3671,$D$2:$D3671,$D3671,$M$2:$M3671,"Minor")=1,1,0))</f>
        <v>0</v>
      </c>
    </row>
    <row r="3672">
      <c r="A3672" t="inlineStr">
        <is>
          <t xml:space="preserve">9a175f97e92a638a5697307799ea3b8b8f419aac</t>
        </is>
      </c>
      <c r="B3672" t="inlineStr">
        <is>
          <t xml:space="preserve">The Miracle Heiress</t>
        </is>
      </c>
      <c r="C3672" t="inlineStr">
        <is>
          <t xml:space="preserve">Die Wundererbin</t>
        </is>
      </c>
      <c r="D3672" t="inlineStr">
        <is>
          <t xml:space="preserve">54a952a57f0cee13a39099377a2bf44ce0924713</t>
        </is>
      </c>
      <c r="E3672" t="inlineStr">
        <is>
          <t xml:space="preserve">Episode 220: CerebroVex Wurde Ruiniert</t>
        </is>
      </c>
      <c r="F3672">
        <v>220</v>
      </c>
      <c r="G3672" t="inlineStr">
        <is>
          <t xml:space="preserve">0:00-0:18</t>
        </is>
      </c>
      <c r="H3672" t="inlineStr">
        <is>
          <t xml:space="preserve">Resolved</t>
        </is>
      </c>
      <c r="I3672" t="inlineStr">
        <is>
          <t xml:space="preserve">Remarks: [Script Error]
Line from script:
"Die Nachricht war in allen Medien: Aurora, eine Tochter der Familie Blackwell, sei die landesbeste Absolventin. Die Nachricht erreichte auch die Familie Scott. Ein privater Anruf bei den Blackwells kam nicht infrage, die Konzernzentrale hingegen schon."
Note (if required): Redundant recap. This repeats information already established and slows down the transition into the next scene. It can be removed.</t>
        </is>
      </c>
      <c r="J3672" t="inlineStr">
        <is>
          <t xml:space="preserve">VOA</t>
        </is>
      </c>
      <c r="K3672" t="inlineStr">
        <is>
          <t xml:space="preserve">Script Error</t>
        </is>
      </c>
      <c r="L3672" t="inlineStr">
        <is>
          <t xml:space="preserve">Script error</t>
        </is>
      </c>
      <c r="M3672" t="str">
        <f>IFERROR(IF(VLOOKUP(L3672,'Quantification'!$A:$B,2,FALSE)&amp;""="","Unclassified",VLOOKUP(L3672,'Quantification'!$A:$B,2,FALSE)),"Unclassified")</f>
        <v>Major</v>
      </c>
      <c r="N3672" t="inlineStr">
        <is>
          <t xml:space="preserve">con-khera.mirjam@pocketfm.com</t>
        </is>
      </c>
      <c r="O3672" t="inlineStr">
        <is>
          <t xml:space="preserve">Issues found in raw</t>
        </is>
      </c>
      <c r="P3672" t="str">
        <f>IF(OR(O3672="Issues found in master",O3672="Final master"),"Master",IF(OR(O3672="Ready for Master",O3672="Issues found in raw",O3672="Raw under QC",O3672="Issues resolved in raw"),"Raw","-"))</f>
        <v>Raw</v>
      </c>
      <c r="Q3672" s="13">
        <v>46266.40069444444</v>
      </c>
      <c r="R3672" t="inlineStr">
        <is>
          <t xml:space="preserve">2026-09 (Sept)</t>
        </is>
      </c>
      <c r="S3672">
        <f>IF(M3672="Not an error",0,IF(COUNTIFS($A$2:$A3672,$A3672,$D$2:$D3672,$D3672,$M$2:$M3672,"&lt;&gt;Not an error")=1,1,0))</f>
        <v>1</v>
      </c>
      <c r="T3672">
        <f>IF(M3672&lt;&gt;"Major",0,IF(COUNTIFS($A$2:$A3672,$A3672,$D$2:$D3672,$D3672,$M$2:$M3672,"Major")=1,1,0))</f>
        <v>1</v>
      </c>
      <c r="U3672">
        <f>IF(M3672&lt;&gt;"Minor",0,IF(COUNTIFS($A$2:$A3672,$A3672,$D$2:$D3672,$D3672,$M$2:$M3672,"Minor")=1,1,0))</f>
        <v>0</v>
      </c>
    </row>
    <row r="3673">
      <c r="A3673" t="inlineStr">
        <is>
          <t xml:space="preserve">9a175f97e92a638a5697307799ea3b8b8f419aac</t>
        </is>
      </c>
      <c r="B3673" t="inlineStr">
        <is>
          <t xml:space="preserve">The Miracle Heiress</t>
        </is>
      </c>
      <c r="C3673" t="inlineStr">
        <is>
          <t xml:space="preserve">Die Wundererbin</t>
        </is>
      </c>
      <c r="D3673" t="inlineStr">
        <is>
          <t xml:space="preserve">54a952a57f0cee13a39099377a2bf44ce0924713</t>
        </is>
      </c>
      <c r="E3673" t="inlineStr">
        <is>
          <t xml:space="preserve">Episode 220: CerebroVex Wurde Ruiniert</t>
        </is>
      </c>
      <c r="F3673">
        <v>220</v>
      </c>
      <c r="G3673" t="inlineStr">
        <is>
          <t xml:space="preserve">0:18-0:22</t>
        </is>
      </c>
      <c r="H3673" t="inlineStr">
        <is>
          <t xml:space="preserve">Resolved</t>
        </is>
      </c>
      <c r="I3673" t="inlineStr">
        <is>
          <t xml:space="preserve">Remarks: [Script Error]
Line from script:
"Also wÃ¤hlte Martin Scott die Nummer des Blackwell-Konzerns."
Note (if required): Wording / transition issue. If this is the opening line of the scene, â€œAlsoâ€_x009d_ has no clear preceding reference and should be removed. Suggested: â€œMartin Scott wÃ¤hlte die Nummer des Blackwell-Konzerns.â€_x009d_</t>
        </is>
      </c>
      <c r="J3673" t="inlineStr">
        <is>
          <t xml:space="preserve">VOA</t>
        </is>
      </c>
      <c r="K3673" t="inlineStr">
        <is>
          <t xml:space="preserve">Script Error</t>
        </is>
      </c>
      <c r="L3673" t="inlineStr">
        <is>
          <t xml:space="preserve">Script error</t>
        </is>
      </c>
      <c r="M3673" t="str">
        <f>IFERROR(IF(VLOOKUP(L3673,'Quantification'!$A:$B,2,FALSE)&amp;""="","Unclassified",VLOOKUP(L3673,'Quantification'!$A:$B,2,FALSE)),"Unclassified")</f>
        <v>Major</v>
      </c>
      <c r="N3673" t="inlineStr">
        <is>
          <t xml:space="preserve">con-khera.mirjam@pocketfm.com</t>
        </is>
      </c>
      <c r="O3673" t="inlineStr">
        <is>
          <t xml:space="preserve">Issues found in raw</t>
        </is>
      </c>
      <c r="P3673" t="str">
        <f>IF(OR(O3673="Issues found in master",O3673="Final master"),"Master",IF(OR(O3673="Ready for Master",O3673="Issues found in raw",O3673="Raw under QC",O3673="Issues resolved in raw"),"Raw","-"))</f>
        <v>Raw</v>
      </c>
      <c r="Q3673" s="13">
        <v>46266.40069444444</v>
      </c>
      <c r="R3673" t="inlineStr">
        <is>
          <t xml:space="preserve">2026-09 (Sept)</t>
        </is>
      </c>
      <c r="S3673">
        <f>IF(M3673="Not an error",0,IF(COUNTIFS($A$2:$A3673,$A3673,$D$2:$D3673,$D3673,$M$2:$M3673,"&lt;&gt;Not an error")=1,1,0))</f>
        <v>0</v>
      </c>
      <c r="T3673">
        <f>IF(M3673&lt;&gt;"Major",0,IF(COUNTIFS($A$2:$A3673,$A3673,$D$2:$D3673,$D3673,$M$2:$M3673,"Major")=1,1,0))</f>
        <v>0</v>
      </c>
      <c r="U3673">
        <f>IF(M3673&lt;&gt;"Minor",0,IF(COUNTIFS($A$2:$A3673,$A3673,$D$2:$D3673,$D3673,$M$2:$M3673,"Minor")=1,1,0))</f>
        <v>0</v>
      </c>
    </row>
    <row r="3674">
      <c r="A3674" t="inlineStr">
        <is>
          <t xml:space="preserve">9a175f97e92a638a5697307799ea3b8b8f419aac</t>
        </is>
      </c>
      <c r="B3674" t="inlineStr">
        <is>
          <t xml:space="preserve">The Miracle Heiress</t>
        </is>
      </c>
      <c r="C3674" t="inlineStr">
        <is>
          <t xml:space="preserve">Die Wundererbin</t>
        </is>
      </c>
      <c r="D3674" t="inlineStr">
        <is>
          <t xml:space="preserve">54a952a57f0cee13a39099377a2bf44ce0924713</t>
        </is>
      </c>
      <c r="E3674" t="inlineStr">
        <is>
          <t xml:space="preserve">Episode 220: CerebroVex Wurde Ruiniert</t>
        </is>
      </c>
      <c r="F3674">
        <v>220</v>
      </c>
      <c r="G3674" t="inlineStr">
        <is>
          <t xml:space="preserve">3:43-3:47</t>
        </is>
      </c>
      <c r="H3674" t="inlineStr">
        <is>
          <t xml:space="preserve">Resolved</t>
        </is>
      </c>
      <c r="I3674" t="inlineStr">
        <is>
          <t xml:space="preserve">Remarks: [Script Error]
Line from script:
"Sein Manager wusste, dass er Ryder maßlos verwöhnte."
Note (if required): Context / wording issue. The sentence feels disconnected from the surrounding paragraph and abruptly shifts the focus to Ryder’s manager without adding relevant information to the scene. It can be removed.</t>
        </is>
      </c>
      <c r="J3674" t="inlineStr">
        <is>
          <t xml:space="preserve">VOA</t>
        </is>
      </c>
      <c r="K3674" t="inlineStr">
        <is>
          <t xml:space="preserve">Script Error</t>
        </is>
      </c>
      <c r="L3674" t="inlineStr">
        <is>
          <t xml:space="preserve">Script error</t>
        </is>
      </c>
      <c r="M3674" t="str">
        <f>IFERROR(IF(VLOOKUP(L3674,'Quantification'!$A:$B,2,FALSE)&amp;""="","Unclassified",VLOOKUP(L3674,'Quantification'!$A:$B,2,FALSE)),"Unclassified")</f>
        <v>Major</v>
      </c>
      <c r="N3674" t="inlineStr">
        <is>
          <t xml:space="preserve">con-khera.mirjam@pocketfm.com</t>
        </is>
      </c>
      <c r="O3674" t="inlineStr">
        <is>
          <t xml:space="preserve">Issues found in raw</t>
        </is>
      </c>
      <c r="P3674" t="str">
        <f>IF(OR(O3674="Issues found in master",O3674="Final master"),"Master",IF(OR(O3674="Ready for Master",O3674="Issues found in raw",O3674="Raw under QC",O3674="Issues resolved in raw"),"Raw","-"))</f>
        <v>Raw</v>
      </c>
      <c r="Q3674" s="13">
        <v>46266.40069444444</v>
      </c>
      <c r="R3674" t="inlineStr">
        <is>
          <t xml:space="preserve">2026-09 (Sept)</t>
        </is>
      </c>
      <c r="S3674">
        <f>IF(M3674="Not an error",0,IF(COUNTIFS($A$2:$A3674,$A3674,$D$2:$D3674,$D3674,$M$2:$M3674,"&lt;&gt;Not an error")=1,1,0))</f>
        <v>0</v>
      </c>
      <c r="T3674">
        <f>IF(M3674&lt;&gt;"Major",0,IF(COUNTIFS($A$2:$A3674,$A3674,$D$2:$D3674,$D3674,$M$2:$M3674,"Major")=1,1,0))</f>
        <v>0</v>
      </c>
      <c r="U3674">
        <f>IF(M3674&lt;&gt;"Minor",0,IF(COUNTIFS($A$2:$A3674,$A3674,$D$2:$D3674,$D3674,$M$2:$M3674,"Minor")=1,1,0))</f>
        <v>0</v>
      </c>
    </row>
    <row r="3675">
      <c r="A3675" t="inlineStr">
        <is>
          <t xml:space="preserve">9a175f97e92a638a5697307799ea3b8b8f419aac</t>
        </is>
      </c>
      <c r="B3675" t="inlineStr">
        <is>
          <t xml:space="preserve">The Miracle Heiress</t>
        </is>
      </c>
      <c r="C3675" t="inlineStr">
        <is>
          <t xml:space="preserve">Die Wundererbin</t>
        </is>
      </c>
      <c r="D3675" t="inlineStr">
        <is>
          <t xml:space="preserve">54a952a57f0cee13a39099377a2bf44ce0924713</t>
        </is>
      </c>
      <c r="E3675" t="inlineStr">
        <is>
          <t xml:space="preserve">Episode 220: CerebroVex Wurde Ruiniert</t>
        </is>
      </c>
      <c r="F3675">
        <v>220</v>
      </c>
      <c r="G3675" t="inlineStr">
        <is>
          <t xml:space="preserve">5:29-5:34</t>
        </is>
      </c>
      <c r="H3675" t="inlineStr">
        <is>
          <t xml:space="preserve">Resolved</t>
        </is>
      </c>
      <c r="I3675" t="inlineStr">
        <is>
          <t xml:space="preserve">Remarks: [Script Error]
Line from script:
"In diesem Moment mischte sich Renee, eine Hausangestellte, lachend ein."
Note (if required): Redundant character introduction. Renee has already been established multiple times as a housemaid, so repeating her role here is unnecessary. Suggested: â€œIn diesem Moment mischte sich Renee lachend ein.â€_x009d_</t>
        </is>
      </c>
      <c r="J3675" t="inlineStr">
        <is>
          <t xml:space="preserve">VOA</t>
        </is>
      </c>
      <c r="K3675" t="inlineStr">
        <is>
          <t xml:space="preserve">Script Error</t>
        </is>
      </c>
      <c r="L3675" t="inlineStr">
        <is>
          <t xml:space="preserve">Script error</t>
        </is>
      </c>
      <c r="M3675" t="str">
        <f>IFERROR(IF(VLOOKUP(L3675,'Quantification'!$A:$B,2,FALSE)&amp;""="","Unclassified",VLOOKUP(L3675,'Quantification'!$A:$B,2,FALSE)),"Unclassified")</f>
        <v>Major</v>
      </c>
      <c r="N3675" t="inlineStr">
        <is>
          <t xml:space="preserve">con-khera.mirjam@pocketfm.com</t>
        </is>
      </c>
      <c r="O3675" t="inlineStr">
        <is>
          <t xml:space="preserve">Issues found in raw</t>
        </is>
      </c>
      <c r="P3675" t="str">
        <f>IF(OR(O3675="Issues found in master",O3675="Final master"),"Master",IF(OR(O3675="Ready for Master",O3675="Issues found in raw",O3675="Raw under QC",O3675="Issues resolved in raw"),"Raw","-"))</f>
        <v>Raw</v>
      </c>
      <c r="Q3675" s="13">
        <v>46266.40069444444</v>
      </c>
      <c r="R3675" t="inlineStr">
        <is>
          <t xml:space="preserve">2026-09 (Sept)</t>
        </is>
      </c>
      <c r="S3675">
        <f>IF(M3675="Not an error",0,IF(COUNTIFS($A$2:$A3675,$A3675,$D$2:$D3675,$D3675,$M$2:$M3675,"&lt;&gt;Not an error")=1,1,0))</f>
        <v>0</v>
      </c>
      <c r="T3675">
        <f>IF(M3675&lt;&gt;"Major",0,IF(COUNTIFS($A$2:$A3675,$A3675,$D$2:$D3675,$D3675,$M$2:$M3675,"Major")=1,1,0))</f>
        <v>0</v>
      </c>
      <c r="U3675">
        <f>IF(M3675&lt;&gt;"Minor",0,IF(COUNTIFS($A$2:$A3675,$A3675,$D$2:$D3675,$D3675,$M$2:$M3675,"Minor")=1,1,0))</f>
        <v>0</v>
      </c>
    </row>
    <row r="3676">
      <c r="A3676" t="inlineStr">
        <is>
          <t xml:space="preserve">9a175f97e92a638a5697307799ea3b8b8f419aac</t>
        </is>
      </c>
      <c r="B3676" t="inlineStr">
        <is>
          <t xml:space="preserve">The Miracle Heiress</t>
        </is>
      </c>
      <c r="C3676" t="inlineStr">
        <is>
          <t xml:space="preserve">Die Wundererbin</t>
        </is>
      </c>
      <c r="D3676" t="inlineStr">
        <is>
          <t xml:space="preserve">dca062e771f0881969a9cccd069355082c3ed564</t>
        </is>
      </c>
      <c r="E3676" t="inlineStr">
        <is>
          <t xml:space="preserve">Episode 221: Flughafen Chaos</t>
        </is>
      </c>
      <c r="F3676">
        <v>221</v>
      </c>
      <c r="G3676" t="inlineStr">
        <is>
          <t xml:space="preserve">1:01-1:07</t>
        </is>
      </c>
      <c r="H3676" t="inlineStr">
        <is>
          <t xml:space="preserve">Resolved</t>
        </is>
      </c>
      <c r="I3676" t="inlineStr">
        <is>
          <t xml:space="preserve">Remarks: [Script Error]
Line from script:
"Nina war unsterblich in Auroras jÃ¼ngeren Bruder Ryder verliebt, aber das war Aurora vÃ¶llig egal."
Note (if required): Continuity / relationship issue. Ryder is Auroraâ€™s youngest brother, but he is still older than Aurora, so â€œjÃ¼ngeren Bruderâ€_x009d_ is incorrect. Suggested: â€œNina war unsterblich in Auroras jÃ¼ngsten Bruder Ryder verliebt, aber das war Aurora vÃ¶llig egal.â€_x009d_</t>
        </is>
      </c>
      <c r="J3676" t="inlineStr">
        <is>
          <t xml:space="preserve">VOA</t>
        </is>
      </c>
      <c r="K3676" t="inlineStr">
        <is>
          <t xml:space="preserve">Script Error</t>
        </is>
      </c>
      <c r="L3676" t="inlineStr">
        <is>
          <t xml:space="preserve">Script error</t>
        </is>
      </c>
      <c r="M3676" t="str">
        <f>IFERROR(IF(VLOOKUP(L3676,'Quantification'!$A:$B,2,FALSE)&amp;""="","Unclassified",VLOOKUP(L3676,'Quantification'!$A:$B,2,FALSE)),"Unclassified")</f>
        <v>Major</v>
      </c>
      <c r="N3676" t="inlineStr">
        <is>
          <t xml:space="preserve">con-khera.mirjam@pocketfm.com</t>
        </is>
      </c>
      <c r="O3676" t="inlineStr">
        <is>
          <t xml:space="preserve">Issues found in raw</t>
        </is>
      </c>
      <c r="P3676" t="str">
        <f>IF(OR(O3676="Issues found in master",O3676="Final master"),"Master",IF(OR(O3676="Ready for Master",O3676="Issues found in raw",O3676="Raw under QC",O3676="Issues resolved in raw"),"Raw","-"))</f>
        <v>Raw</v>
      </c>
      <c r="Q3676" s="13">
        <v>46266.40069444444</v>
      </c>
      <c r="R3676" t="inlineStr">
        <is>
          <t xml:space="preserve">2026-09 (Sept)</t>
        </is>
      </c>
      <c r="S3676">
        <f>IF(M3676="Not an error",0,IF(COUNTIFS($A$2:$A3676,$A3676,$D$2:$D3676,$D3676,$M$2:$M3676,"&lt;&gt;Not an error")=1,1,0))</f>
        <v>1</v>
      </c>
      <c r="T3676">
        <f>IF(M3676&lt;&gt;"Major",0,IF(COUNTIFS($A$2:$A3676,$A3676,$D$2:$D3676,$D3676,$M$2:$M3676,"Major")=1,1,0))</f>
        <v>1</v>
      </c>
      <c r="U3676">
        <f>IF(M3676&lt;&gt;"Minor",0,IF(COUNTIFS($A$2:$A3676,$A3676,$D$2:$D3676,$D3676,$M$2:$M3676,"Minor")=1,1,0))</f>
        <v>0</v>
      </c>
    </row>
    <row r="3677">
      <c r="A3677" t="inlineStr">
        <is>
          <t xml:space="preserve">9a175f97e92a638a5697307799ea3b8b8f419aac</t>
        </is>
      </c>
      <c r="B3677" t="inlineStr">
        <is>
          <t xml:space="preserve">The Miracle Heiress</t>
        </is>
      </c>
      <c r="C3677" t="inlineStr">
        <is>
          <t xml:space="preserve">Die Wundererbin</t>
        </is>
      </c>
      <c r="D3677" t="inlineStr">
        <is>
          <t xml:space="preserve">f31dcff5fd554c121c632b71bfd037ce2d90122f</t>
        </is>
      </c>
      <c r="E3677" t="inlineStr">
        <is>
          <t xml:space="preserve">Episode 222: Auroras Zweiter Bruder Trifft Ein</t>
        </is>
      </c>
      <c r="F3677">
        <v>222</v>
      </c>
      <c r="G3677" t="inlineStr">
        <is>
          <t xml:space="preserve">0:00-0:09</t>
        </is>
      </c>
      <c r="H3677" t="inlineStr">
        <is>
          <t xml:space="preserve">Resolved</t>
        </is>
      </c>
      <c r="I3677" t="inlineStr">
        <is>
          <t xml:space="preserve">Remarks: [Script Error]
Line from script:
"Als der Assistent des Superstars sich endlich einen Weg zu Aurora gebahnt hatte, hatte sich die Fanmeute bereits weitgehend aufgelöst."
Note (if required): Continuity / role issue. The assistant is Aurora’s assistant, not the superstar’s. The line is also unnecessary and can be removed.</t>
        </is>
      </c>
      <c r="J3677" t="inlineStr">
        <is>
          <t xml:space="preserve">VOA</t>
        </is>
      </c>
      <c r="K3677" t="inlineStr">
        <is>
          <t xml:space="preserve">Script Error</t>
        </is>
      </c>
      <c r="L3677" t="inlineStr">
        <is>
          <t xml:space="preserve">Script error</t>
        </is>
      </c>
      <c r="M3677" t="str">
        <f>IFERROR(IF(VLOOKUP(L3677,'Quantification'!$A:$B,2,FALSE)&amp;""="","Unclassified",VLOOKUP(L3677,'Quantification'!$A:$B,2,FALSE)),"Unclassified")</f>
        <v>Major</v>
      </c>
      <c r="N3677" t="inlineStr">
        <is>
          <t xml:space="preserve">con-khera.mirjam@pocketfm.com</t>
        </is>
      </c>
      <c r="O3677" t="inlineStr">
        <is>
          <t xml:space="preserve">Issues found in raw</t>
        </is>
      </c>
      <c r="P3677" t="str">
        <f>IF(OR(O3677="Issues found in master",O3677="Final master"),"Master",IF(OR(O3677="Ready for Master",O3677="Issues found in raw",O3677="Raw under QC",O3677="Issues resolved in raw"),"Raw","-"))</f>
        <v>Raw</v>
      </c>
      <c r="Q3677" s="13">
        <v>46266.40069444444</v>
      </c>
      <c r="R3677" t="inlineStr">
        <is>
          <t xml:space="preserve">2026-09 (Sept)</t>
        </is>
      </c>
      <c r="S3677">
        <f>IF(M3677="Not an error",0,IF(COUNTIFS($A$2:$A3677,$A3677,$D$2:$D3677,$D3677,$M$2:$M3677,"&lt;&gt;Not an error")=1,1,0))</f>
        <v>1</v>
      </c>
      <c r="T3677">
        <f>IF(M3677&lt;&gt;"Major",0,IF(COUNTIFS($A$2:$A3677,$A3677,$D$2:$D3677,$D3677,$M$2:$M3677,"Major")=1,1,0))</f>
        <v>1</v>
      </c>
      <c r="U3677">
        <f>IF(M3677&lt;&gt;"Minor",0,IF(COUNTIFS($A$2:$A3677,$A3677,$D$2:$D3677,$D3677,$M$2:$M3677,"Minor")=1,1,0))</f>
        <v>0</v>
      </c>
    </row>
    <row r="3678">
      <c r="A3678" t="inlineStr">
        <is>
          <t xml:space="preserve">9a175f97e92a638a5697307799ea3b8b8f419aac</t>
        </is>
      </c>
      <c r="B3678" t="inlineStr">
        <is>
          <t xml:space="preserve">The Miracle Heiress</t>
        </is>
      </c>
      <c r="C3678" t="inlineStr">
        <is>
          <t xml:space="preserve">Die Wundererbin</t>
        </is>
      </c>
      <c r="D3678" t="inlineStr">
        <is>
          <t xml:space="preserve">f31dcff5fd554c121c632b71bfd037ce2d90122f</t>
        </is>
      </c>
      <c r="E3678" t="inlineStr">
        <is>
          <t xml:space="preserve">Episode 222: Auroras Zweiter Bruder Trifft Ein</t>
        </is>
      </c>
      <c r="F3678">
        <v>222</v>
      </c>
      <c r="G3678" t="inlineStr">
        <is>
          <t xml:space="preserve">5:15-5:30</t>
        </is>
      </c>
      <c r="H3678" t="inlineStr">
        <is>
          <t xml:space="preserve">Ignore</t>
        </is>
      </c>
      <c r="I3678" t="inlineStr">
        <is>
          <t xml:space="preserve">Remarks: [Script Error]
Line from script:
"â€žWillst du damit sagen, ich bin fett? Du bist doch selbst fett!â€œ, rief Seraphina, schlug ihn erneut und erstarrte dann. â€žWarte. Bin ich fett? Oh mein Gott! Das warâ€™s. Von nun an gibt es fÃ¼r mich nur noch DiÃ¤tessen!â€œ"
Note (if required): Tone / sensitivity issue. The dialogue relies on body-shaming and immediately frames weight gain as something alarming that requires restrictive dieting. This feels unnecessarily negative and dated. Suggested: â€œWillst du damit sagen, ich habe zugenommen? â€¦ Na toll. Dann esse ich heute Abend wohl etwas leichter.â€_x009d_</t>
        </is>
      </c>
      <c r="J3678" t="inlineStr">
        <is>
          <t xml:space="preserve">VOA</t>
        </is>
      </c>
      <c r="K3678" t="inlineStr">
        <is>
          <t xml:space="preserve">Script Error</t>
        </is>
      </c>
      <c r="L3678" t="inlineStr">
        <is>
          <t xml:space="preserve">Script error</t>
        </is>
      </c>
      <c r="M3678" t="str">
        <f>IFERROR(IF(VLOOKUP(L3678,'Quantification'!$A:$B,2,FALSE)&amp;""="","Unclassified",VLOOKUP(L3678,'Quantification'!$A:$B,2,FALSE)),"Unclassified")</f>
        <v>Major</v>
      </c>
      <c r="N3678" t="inlineStr">
        <is>
          <t xml:space="preserve">con-khera.mirjam@pocketfm.com</t>
        </is>
      </c>
      <c r="O3678" t="inlineStr">
        <is>
          <t xml:space="preserve">Issues found in raw</t>
        </is>
      </c>
      <c r="P3678" t="str">
        <f>IF(OR(O3678="Issues found in master",O3678="Final master"),"Master",IF(OR(O3678="Ready for Master",O3678="Issues found in raw",O3678="Raw under QC",O3678="Issues resolved in raw"),"Raw","-"))</f>
        <v>Raw</v>
      </c>
      <c r="Q3678" s="13">
        <v>46266.40069444444</v>
      </c>
      <c r="R3678" t="inlineStr">
        <is>
          <t xml:space="preserve">2026-09 (Sept)</t>
        </is>
      </c>
      <c r="S3678">
        <f>IF(M3678="Not an error",0,IF(COUNTIFS($A$2:$A3678,$A3678,$D$2:$D3678,$D3678,$M$2:$M3678,"&lt;&gt;Not an error")=1,1,0))</f>
        <v>0</v>
      </c>
      <c r="T3678">
        <f>IF(M3678&lt;&gt;"Major",0,IF(COUNTIFS($A$2:$A3678,$A3678,$D$2:$D3678,$D3678,$M$2:$M3678,"Major")=1,1,0))</f>
        <v>0</v>
      </c>
      <c r="U3678">
        <f>IF(M3678&lt;&gt;"Minor",0,IF(COUNTIFS($A$2:$A3678,$A3678,$D$2:$D3678,$D3678,$M$2:$M3678,"Minor")=1,1,0))</f>
        <v>0</v>
      </c>
    </row>
    <row r="3679">
      <c r="A3679" t="inlineStr">
        <is>
          <t xml:space="preserve">9a175f97e92a638a5697307799ea3b8b8f419aac</t>
        </is>
      </c>
      <c r="B3679" t="inlineStr">
        <is>
          <t xml:space="preserve">The Miracle Heiress</t>
        </is>
      </c>
      <c r="C3679" t="inlineStr">
        <is>
          <t xml:space="preserve">Die Wundererbin</t>
        </is>
      </c>
      <c r="D3679" t="inlineStr">
        <is>
          <t xml:space="preserve">f31dcff5fd554c121c632b71bfd037ce2d90122f</t>
        </is>
      </c>
      <c r="E3679" t="inlineStr">
        <is>
          <t xml:space="preserve">Episode 222: Auroras Zweiter Bruder Trifft Ein</t>
        </is>
      </c>
      <c r="F3679">
        <v>222</v>
      </c>
      <c r="G3679" t="inlineStr">
        <is>
          <t xml:space="preserve">6:44-7:02</t>
        </is>
      </c>
      <c r="H3679" t="inlineStr">
        <is>
          <t xml:space="preserve">Ignore</t>
        </is>
      </c>
      <c r="I3679" t="inlineStr">
        <is>
          <t xml:space="preserve">Remarks: [Script Error]
Line from script:
"Sie senkte die Stimme. â€žIch weiÃŸ, das ist heutzutage nicht mehr so ungewÃ¶hnlich. Du interessierst dich nicht fÃ¼r MÃ¤nner, oder? Schatz, bist du schwul?â€œ Ryder verschluckte sich fast an der Luft. â€žMama! Was redest du da fÃ¼r einen Unsinn?â€œ"
Note (if required): Tone / sensitivity issue. The dialogue treats being gay as a surprising explanation for Ryderâ€™s behavior and then dismisses the possibility as â€œUnsinn,â€_x009d_ which can come across as stereotypical and derogatory. Consider removing or rewriting this exchange.</t>
        </is>
      </c>
      <c r="J3679" t="inlineStr">
        <is>
          <t xml:space="preserve">VOA</t>
        </is>
      </c>
      <c r="K3679" t="inlineStr">
        <is>
          <t xml:space="preserve">Script Error</t>
        </is>
      </c>
      <c r="L3679" t="inlineStr">
        <is>
          <t xml:space="preserve">Script error</t>
        </is>
      </c>
      <c r="M3679" t="str">
        <f>IFERROR(IF(VLOOKUP(L3679,'Quantification'!$A:$B,2,FALSE)&amp;""="","Unclassified",VLOOKUP(L3679,'Quantification'!$A:$B,2,FALSE)),"Unclassified")</f>
        <v>Major</v>
      </c>
      <c r="N3679" t="inlineStr">
        <is>
          <t xml:space="preserve">con-khera.mirjam@pocketfm.com</t>
        </is>
      </c>
      <c r="O3679" t="inlineStr">
        <is>
          <t xml:space="preserve">Issues found in raw</t>
        </is>
      </c>
      <c r="P3679" t="str">
        <f>IF(OR(O3679="Issues found in master",O3679="Final master"),"Master",IF(OR(O3679="Ready for Master",O3679="Issues found in raw",O3679="Raw under QC",O3679="Issues resolved in raw"),"Raw","-"))</f>
        <v>Raw</v>
      </c>
      <c r="Q3679" s="13">
        <v>46266.40069444444</v>
      </c>
      <c r="R3679" t="inlineStr">
        <is>
          <t xml:space="preserve">2026-09 (Sept)</t>
        </is>
      </c>
      <c r="S3679">
        <f>IF(M3679="Not an error",0,IF(COUNTIFS($A$2:$A3679,$A3679,$D$2:$D3679,$D3679,$M$2:$M3679,"&lt;&gt;Not an error")=1,1,0))</f>
        <v>0</v>
      </c>
      <c r="T3679">
        <f>IF(M3679&lt;&gt;"Major",0,IF(COUNTIFS($A$2:$A3679,$A3679,$D$2:$D3679,$D3679,$M$2:$M3679,"Major")=1,1,0))</f>
        <v>0</v>
      </c>
      <c r="U3679">
        <f>IF(M3679&lt;&gt;"Minor",0,IF(COUNTIFS($A$2:$A3679,$A3679,$D$2:$D3679,$D3679,$M$2:$M3679,"Minor")=1,1,0))</f>
        <v>0</v>
      </c>
    </row>
    <row r="3680">
      <c r="A3680" t="inlineStr">
        <is>
          <t xml:space="preserve">9a175f97e92a638a5697307799ea3b8b8f419aac</t>
        </is>
      </c>
      <c r="B3680" t="inlineStr">
        <is>
          <t xml:space="preserve">The Miracle Heiress</t>
        </is>
      </c>
      <c r="C3680" t="inlineStr">
        <is>
          <t xml:space="preserve">Die Wundererbin</t>
        </is>
      </c>
      <c r="D3680" t="inlineStr">
        <is>
          <t xml:space="preserve">079e0cc8e2cafcf018c6b5c234a11c1256b090be</t>
        </is>
      </c>
      <c r="E3680" t="inlineStr">
        <is>
          <t xml:space="preserve">Episode 223: Schwester Enthüllt</t>
        </is>
      </c>
      <c r="F3680">
        <v>223</v>
      </c>
      <c r="G3680" t="inlineStr">
        <is>
          <t xml:space="preserve">1:38-1:44</t>
        </is>
      </c>
      <c r="H3680" t="inlineStr">
        <is>
          <t xml:space="preserve">Resolved</t>
        </is>
      </c>
      <c r="I3680" t="inlineStr">
        <is>
          <t xml:space="preserve">Remarks: [Script Error]
Line from script:
"„Ich habe sie gerade gesehen. Heute Abend, vor dem Haus. Sie war einfach etwas ganz Besonderes.“"
Note (if required): Tone / sensitivity issue. Although Ryder does not yet know that he is talking about his sister, the romanticized wording creates an uncomfortable implication for the audience. Consider making his impression more neutral.</t>
        </is>
      </c>
      <c r="J3680" t="inlineStr">
        <is>
          <t xml:space="preserve">VOA</t>
        </is>
      </c>
      <c r="K3680" t="inlineStr">
        <is>
          <t xml:space="preserve">Script Error</t>
        </is>
      </c>
      <c r="L3680" t="inlineStr">
        <is>
          <t xml:space="preserve">Script error</t>
        </is>
      </c>
      <c r="M3680" t="str">
        <f>IFERROR(IF(VLOOKUP(L3680,'Quantification'!$A:$B,2,FALSE)&amp;""="","Unclassified",VLOOKUP(L3680,'Quantification'!$A:$B,2,FALSE)),"Unclassified")</f>
        <v>Major</v>
      </c>
      <c r="N3680" t="inlineStr">
        <is>
          <t xml:space="preserve">con-khera.mirjam@pocketfm.com</t>
        </is>
      </c>
      <c r="O3680" t="inlineStr">
        <is>
          <t xml:space="preserve">Issues found in raw</t>
        </is>
      </c>
      <c r="P3680" t="str">
        <f>IF(OR(O3680="Issues found in master",O3680="Final master"),"Master",IF(OR(O3680="Ready for Master",O3680="Issues found in raw",O3680="Raw under QC",O3680="Issues resolved in raw"),"Raw","-"))</f>
        <v>Raw</v>
      </c>
      <c r="Q3680" s="13">
        <v>46266.40069444444</v>
      </c>
      <c r="R3680" t="inlineStr">
        <is>
          <t xml:space="preserve">2026-09 (Sept)</t>
        </is>
      </c>
      <c r="S3680">
        <f>IF(M3680="Not an error",0,IF(COUNTIFS($A$2:$A3680,$A3680,$D$2:$D3680,$D3680,$M$2:$M3680,"&lt;&gt;Not an error")=1,1,0))</f>
        <v>1</v>
      </c>
      <c r="T3680">
        <f>IF(M3680&lt;&gt;"Major",0,IF(COUNTIFS($A$2:$A3680,$A3680,$D$2:$D3680,$D3680,$M$2:$M3680,"Major")=1,1,0))</f>
        <v>1</v>
      </c>
      <c r="U3680">
        <f>IF(M3680&lt;&gt;"Minor",0,IF(COUNTIFS($A$2:$A3680,$A3680,$D$2:$D3680,$D3680,$M$2:$M3680,"Minor")=1,1,0))</f>
        <v>0</v>
      </c>
    </row>
    <row r="3681">
      <c r="A3681" t="inlineStr">
        <is>
          <t xml:space="preserve">9a175f97e92a638a5697307799ea3b8b8f419aac</t>
        </is>
      </c>
      <c r="B3681" t="inlineStr">
        <is>
          <t xml:space="preserve">The Miracle Heiress</t>
        </is>
      </c>
      <c r="C3681" t="inlineStr">
        <is>
          <t xml:space="preserve">Die Wundererbin</t>
        </is>
      </c>
      <c r="D3681" t="inlineStr">
        <is>
          <t xml:space="preserve">079e0cc8e2cafcf018c6b5c234a11c1256b090be</t>
        </is>
      </c>
      <c r="E3681" t="inlineStr">
        <is>
          <t xml:space="preserve">Episode 223: Schwester Enthüllt</t>
        </is>
      </c>
      <c r="F3681">
        <v>223</v>
      </c>
      <c r="G3681" t="inlineStr">
        <is>
          <t xml:space="preserve">4:41-4:48</t>
        </is>
      </c>
      <c r="H3681" t="inlineStr">
        <is>
          <t xml:space="preserve">Resolved</t>
        </is>
      </c>
      <c r="I3681" t="inlineStr">
        <is>
          <t xml:space="preserve">Remarks: [Script Error]
Line from script:
"Er hatte gehÃ¶rt, dass seine Schwester in irgendeiner Kleinstadt aufgewachsen war, und sich nie vorgestellt, dass sie eine SchÃ¶nheit sein kÃ¶nnte."
Note (if required): Logic / wording issue. Growing up in a small town has no logical connection to whether someone is attractive, so the sentence feels unnecessarily dismissive and stereotypical. Suggested: â€œEr hatte nur wenig Ã¼ber seine Schwester gewusst und sich nie vorgestellt, wie sie wohl aussehen wÃ¼rde.â€_x009d_</t>
        </is>
      </c>
      <c r="J3681" t="inlineStr">
        <is>
          <t xml:space="preserve">VOA</t>
        </is>
      </c>
      <c r="K3681" t="inlineStr">
        <is>
          <t xml:space="preserve">Script Error</t>
        </is>
      </c>
      <c r="L3681" t="inlineStr">
        <is>
          <t xml:space="preserve">Script error</t>
        </is>
      </c>
      <c r="M3681" t="str">
        <f>IFERROR(IF(VLOOKUP(L3681,'Quantification'!$A:$B,2,FALSE)&amp;""="","Unclassified",VLOOKUP(L3681,'Quantification'!$A:$B,2,FALSE)),"Unclassified")</f>
        <v>Major</v>
      </c>
      <c r="N3681" t="inlineStr">
        <is>
          <t xml:space="preserve">con-khera.mirjam@pocketfm.com</t>
        </is>
      </c>
      <c r="O3681" t="inlineStr">
        <is>
          <t xml:space="preserve">Issues found in raw</t>
        </is>
      </c>
      <c r="P3681" t="str">
        <f>IF(OR(O3681="Issues found in master",O3681="Final master"),"Master",IF(OR(O3681="Ready for Master",O3681="Issues found in raw",O3681="Raw under QC",O3681="Issues resolved in raw"),"Raw","-"))</f>
        <v>Raw</v>
      </c>
      <c r="Q3681" s="13">
        <v>46266.40069444444</v>
      </c>
      <c r="R3681" t="inlineStr">
        <is>
          <t xml:space="preserve">2026-09 (Sept)</t>
        </is>
      </c>
      <c r="S3681">
        <f>IF(M3681="Not an error",0,IF(COUNTIFS($A$2:$A3681,$A3681,$D$2:$D3681,$D3681,$M$2:$M3681,"&lt;&gt;Not an error")=1,1,0))</f>
        <v>0</v>
      </c>
      <c r="T3681">
        <f>IF(M3681&lt;&gt;"Major",0,IF(COUNTIFS($A$2:$A3681,$A3681,$D$2:$D3681,$D3681,$M$2:$M3681,"Major")=1,1,0))</f>
        <v>0</v>
      </c>
      <c r="U3681">
        <f>IF(M3681&lt;&gt;"Minor",0,IF(COUNTIFS($A$2:$A3681,$A3681,$D$2:$D3681,$D3681,$M$2:$M3681,"Minor")=1,1,0))</f>
        <v>0</v>
      </c>
    </row>
    <row r="3682">
      <c r="A3682" t="inlineStr">
        <is>
          <t xml:space="preserve">9a175f97e92a638a5697307799ea3b8b8f419aac</t>
        </is>
      </c>
      <c r="B3682" t="inlineStr">
        <is>
          <t xml:space="preserve">The Miracle Heiress</t>
        </is>
      </c>
      <c r="C3682" t="inlineStr">
        <is>
          <t xml:space="preserve">Die Wundererbin</t>
        </is>
      </c>
      <c r="D3682" t="inlineStr">
        <is>
          <t xml:space="preserve">079e0cc8e2cafcf018c6b5c234a11c1256b090be</t>
        </is>
      </c>
      <c r="E3682" t="inlineStr">
        <is>
          <t xml:space="preserve">Episode 223: Schwester Enthüllt</t>
        </is>
      </c>
      <c r="F3682">
        <v>223</v>
      </c>
      <c r="G3682" t="inlineStr">
        <is>
          <t xml:space="preserve">5:20-5:28</t>
        </is>
      </c>
      <c r="H3682" t="inlineStr">
        <is>
          <t xml:space="preserve">Resolved</t>
        </is>
      </c>
      <c r="I3682" t="inlineStr">
        <is>
          <t xml:space="preserve">Remarks: [Script Error]
Line from script:
"Dasselbe atemberaubende Gesicht, dieselben groÃŸen Augen, dieselbe Kaskade aus langem, dunklem Haar."
Note (if required): Visual continuity issue. Aurora has previously been described as blonde, so describing her here as having long, dark hair is inconsistent. Suggested: â€œDasselbe atemberaubende Gesicht, dieselben groÃŸen Augen, dieselbe Kaskade aus langem, blondem Haar.â€_x009d_</t>
        </is>
      </c>
      <c r="J3682" t="inlineStr">
        <is>
          <t xml:space="preserve">VOA</t>
        </is>
      </c>
      <c r="K3682" t="inlineStr">
        <is>
          <t xml:space="preserve">Script Error</t>
        </is>
      </c>
      <c r="L3682" t="inlineStr">
        <is>
          <t xml:space="preserve">Script error</t>
        </is>
      </c>
      <c r="M3682" t="str">
        <f>IFERROR(IF(VLOOKUP(L3682,'Quantification'!$A:$B,2,FALSE)&amp;""="","Unclassified",VLOOKUP(L3682,'Quantification'!$A:$B,2,FALSE)),"Unclassified")</f>
        <v>Major</v>
      </c>
      <c r="N3682" t="inlineStr">
        <is>
          <t xml:space="preserve">con-khera.mirjam@pocketfm.com</t>
        </is>
      </c>
      <c r="O3682" t="inlineStr">
        <is>
          <t xml:space="preserve">Issues found in raw</t>
        </is>
      </c>
      <c r="P3682" t="str">
        <f>IF(OR(O3682="Issues found in master",O3682="Final master"),"Master",IF(OR(O3682="Ready for Master",O3682="Issues found in raw",O3682="Raw under QC",O3682="Issues resolved in raw"),"Raw","-"))</f>
        <v>Raw</v>
      </c>
      <c r="Q3682" s="13">
        <v>46266.40069444444</v>
      </c>
      <c r="R3682" t="inlineStr">
        <is>
          <t xml:space="preserve">2026-09 (Sept)</t>
        </is>
      </c>
      <c r="S3682">
        <f>IF(M3682="Not an error",0,IF(COUNTIFS($A$2:$A3682,$A3682,$D$2:$D3682,$D3682,$M$2:$M3682,"&lt;&gt;Not an error")=1,1,0))</f>
        <v>0</v>
      </c>
      <c r="T3682">
        <f>IF(M3682&lt;&gt;"Major",0,IF(COUNTIFS($A$2:$A3682,$A3682,$D$2:$D3682,$D3682,$M$2:$M3682,"Major")=1,1,0))</f>
        <v>0</v>
      </c>
      <c r="U3682">
        <f>IF(M3682&lt;&gt;"Minor",0,IF(COUNTIFS($A$2:$A3682,$A3682,$D$2:$D3682,$D3682,$M$2:$M3682,"Minor")=1,1,0))</f>
        <v>0</v>
      </c>
    </row>
    <row r="3683">
      <c r="A3683" t="inlineStr">
        <is>
          <t xml:space="preserve">9a175f97e92a638a5697307799ea3b8b8f419aac</t>
        </is>
      </c>
      <c r="B3683" t="inlineStr">
        <is>
          <t xml:space="preserve">The Miracle Heiress</t>
        </is>
      </c>
      <c r="C3683" t="inlineStr">
        <is>
          <t xml:space="preserve">Die Wundererbin</t>
        </is>
      </c>
      <c r="D3683" t="inlineStr">
        <is>
          <t xml:space="preserve">079e0cc8e2cafcf018c6b5c234a11c1256b090be</t>
        </is>
      </c>
      <c r="E3683" t="inlineStr">
        <is>
          <t xml:space="preserve">Episode 223: Schwester Enthüllt</t>
        </is>
      </c>
      <c r="F3683">
        <v>223</v>
      </c>
      <c r="G3683" t="inlineStr">
        <is>
          <t xml:space="preserve">5:35-5:45</t>
        </is>
      </c>
      <c r="H3683" t="inlineStr">
        <is>
          <t xml:space="preserve">Resolved</t>
        </is>
      </c>
      <c r="I3683" t="inlineStr">
        <is>
          <t xml:space="preserve">Line from script:
"Es war, als wäre sein Herz gerade in tausend Stücke zersprungen. Das Mädchen seiner Träume war soeben in sein Leben getreten, nur um ihm als seine Schwester vorgestellt zu werden."
Note (if required): Tone / sensitivity issue. The entire passage frames Ryder’s reaction in strongly romantic terms immediately before the reveal that Aurora is his sister, creating an unnecessarily uncomfortable incestuous implication. Consider removing or significantly toning down the romantic framing.</t>
        </is>
      </c>
      <c r="J3683" t="inlineStr">
        <is>
          <t xml:space="preserve">VOA</t>
        </is>
      </c>
      <c r="K3683" t="inlineStr">
        <is>
          <t xml:space="preserve">Script Error</t>
        </is>
      </c>
      <c r="L3683" t="inlineStr">
        <is>
          <t xml:space="preserve">Script error</t>
        </is>
      </c>
      <c r="M3683" t="str">
        <f>IFERROR(IF(VLOOKUP(L3683,'Quantification'!$A:$B,2,FALSE)&amp;""="","Unclassified",VLOOKUP(L3683,'Quantification'!$A:$B,2,FALSE)),"Unclassified")</f>
        <v>Major</v>
      </c>
      <c r="N3683" t="inlineStr">
        <is>
          <t xml:space="preserve">con-khera.mirjam@pocketfm.com</t>
        </is>
      </c>
      <c r="O3683" t="inlineStr">
        <is>
          <t xml:space="preserve">Issues found in raw</t>
        </is>
      </c>
      <c r="P3683" t="str">
        <f>IF(OR(O3683="Issues found in master",O3683="Final master"),"Master",IF(OR(O3683="Ready for Master",O3683="Issues found in raw",O3683="Raw under QC",O3683="Issues resolved in raw"),"Raw","-"))</f>
        <v>Raw</v>
      </c>
      <c r="Q3683" s="13">
        <v>46266.40069444444</v>
      </c>
      <c r="R3683" t="inlineStr">
        <is>
          <t xml:space="preserve">2026-09 (Sept)</t>
        </is>
      </c>
      <c r="S3683">
        <f>IF(M3683="Not an error",0,IF(COUNTIFS($A$2:$A3683,$A3683,$D$2:$D3683,$D3683,$M$2:$M3683,"&lt;&gt;Not an error")=1,1,0))</f>
        <v>0</v>
      </c>
      <c r="T3683">
        <f>IF(M3683&lt;&gt;"Major",0,IF(COUNTIFS($A$2:$A3683,$A3683,$D$2:$D3683,$D3683,$M$2:$M3683,"Major")=1,1,0))</f>
        <v>0</v>
      </c>
      <c r="U3683">
        <f>IF(M3683&lt;&gt;"Minor",0,IF(COUNTIFS($A$2:$A3683,$A3683,$D$2:$D3683,$D3683,$M$2:$M3683,"Minor")=1,1,0))</f>
        <v>0</v>
      </c>
    </row>
    <row r="3684">
      <c r="A3684" t="inlineStr">
        <is>
          <t xml:space="preserve">9a175f97e92a638a5697307799ea3b8b8f419aac</t>
        </is>
      </c>
      <c r="B3684" t="inlineStr">
        <is>
          <t xml:space="preserve">The Miracle Heiress</t>
        </is>
      </c>
      <c r="C3684" t="inlineStr">
        <is>
          <t xml:space="preserve">Die Wundererbin</t>
        </is>
      </c>
      <c r="D3684" t="inlineStr">
        <is>
          <t xml:space="preserve">079e0cc8e2cafcf018c6b5c234a11c1256b090be</t>
        </is>
      </c>
      <c r="E3684" t="inlineStr">
        <is>
          <t xml:space="preserve">Episode 223: Schwester Enthüllt</t>
        </is>
      </c>
      <c r="F3684">
        <v>223</v>
      </c>
      <c r="G3684" t="inlineStr">
        <is>
          <t xml:space="preserve">6:23-6:27</t>
        </is>
      </c>
      <c r="H3684" t="inlineStr">
        <is>
          <t xml:space="preserve">Resolved</t>
        </is>
      </c>
      <c r="I3684" t="inlineStr">
        <is>
          <t xml:space="preserve">Remarks: [Script Error]
Line from script:
"â€žDu bist so sÃ¼ÃŸ, wie eine kleine Puppe!â€œ"
Note (if required): Tone / wording issue. Comparing an adult woman to â€œeine kleine Puppeâ€_x009d_ feels infantilizing and dated. Suggested: â€œDu bist wirklich sÃ¼ÃŸ!â€_x009d_</t>
        </is>
      </c>
      <c r="J3684" t="inlineStr">
        <is>
          <t xml:space="preserve">VOA</t>
        </is>
      </c>
      <c r="K3684" t="inlineStr">
        <is>
          <t xml:space="preserve">Script Error</t>
        </is>
      </c>
      <c r="L3684" t="inlineStr">
        <is>
          <t xml:space="preserve">Script error</t>
        </is>
      </c>
      <c r="M3684" t="str">
        <f>IFERROR(IF(VLOOKUP(L3684,'Quantification'!$A:$B,2,FALSE)&amp;""="","Unclassified",VLOOKUP(L3684,'Quantification'!$A:$B,2,FALSE)),"Unclassified")</f>
        <v>Major</v>
      </c>
      <c r="N3684" t="inlineStr">
        <is>
          <t xml:space="preserve">con-khera.mirjam@pocketfm.com</t>
        </is>
      </c>
      <c r="O3684" t="inlineStr">
        <is>
          <t xml:space="preserve">Issues found in raw</t>
        </is>
      </c>
      <c r="P3684" t="str">
        <f>IF(OR(O3684="Issues found in master",O3684="Final master"),"Master",IF(OR(O3684="Ready for Master",O3684="Issues found in raw",O3684="Raw under QC",O3684="Issues resolved in raw"),"Raw","-"))</f>
        <v>Raw</v>
      </c>
      <c r="Q3684" s="13">
        <v>46266.40069444444</v>
      </c>
      <c r="R3684" t="inlineStr">
        <is>
          <t xml:space="preserve">2026-09 (Sept)</t>
        </is>
      </c>
      <c r="S3684">
        <f>IF(M3684="Not an error",0,IF(COUNTIFS($A$2:$A3684,$A3684,$D$2:$D3684,$D3684,$M$2:$M3684,"&lt;&gt;Not an error")=1,1,0))</f>
        <v>0</v>
      </c>
      <c r="T3684">
        <f>IF(M3684&lt;&gt;"Major",0,IF(COUNTIFS($A$2:$A3684,$A3684,$D$2:$D3684,$D3684,$M$2:$M3684,"Major")=1,1,0))</f>
        <v>0</v>
      </c>
      <c r="U3684">
        <f>IF(M3684&lt;&gt;"Minor",0,IF(COUNTIFS($A$2:$A3684,$A3684,$D$2:$D3684,$D3684,$M$2:$M3684,"Minor")=1,1,0))</f>
        <v>0</v>
      </c>
    </row>
    <row r="3685">
      <c r="A3685" t="inlineStr">
        <is>
          <t xml:space="preserve">9a175f97e92a638a5697307799ea3b8b8f419aac</t>
        </is>
      </c>
      <c r="B3685" t="inlineStr">
        <is>
          <t xml:space="preserve">The Miracle Heiress</t>
        </is>
      </c>
      <c r="C3685" t="inlineStr">
        <is>
          <t xml:space="preserve">Die Wundererbin</t>
        </is>
      </c>
      <c r="D3685" t="inlineStr">
        <is>
          <t xml:space="preserve">079e0cc8e2cafcf018c6b5c234a11c1256b090be</t>
        </is>
      </c>
      <c r="E3685" t="inlineStr">
        <is>
          <t xml:space="preserve">Episode 223: Schwester Enthüllt</t>
        </is>
      </c>
      <c r="F3685">
        <v>223</v>
      </c>
      <c r="G3685" t="inlineStr">
        <is>
          <t xml:space="preserve">7:19-7:29</t>
        </is>
      </c>
      <c r="H3685" t="inlineStr">
        <is>
          <t xml:space="preserve">Resolved</t>
        </is>
      </c>
      <c r="I3685" t="inlineStr">
        <is>
          <t xml:space="preserve">Remarks: [Script Error]
Line from script:
"Seraphina schnappte nach Luft. â€žRyder, ist der wirklich so seltsam? Wow, das wusste ich gar nicht!â€œ"
Note (if required): Continuity / character knowledge issue. Seraphina already knows that Aurora is the designer behind Cora / Queen Aria, so she should not react as if Coraâ€™s designer is an unknown person. Referring to the designer as â€œderâ€_x009d_ is also inconsistent if Aurora is meant.</t>
        </is>
      </c>
      <c r="J3685" t="inlineStr">
        <is>
          <t xml:space="preserve">VOA</t>
        </is>
      </c>
      <c r="K3685" t="inlineStr">
        <is>
          <t xml:space="preserve">Script Error</t>
        </is>
      </c>
      <c r="L3685" t="inlineStr">
        <is>
          <t xml:space="preserve">Script error</t>
        </is>
      </c>
      <c r="M3685" t="str">
        <f>IFERROR(IF(VLOOKUP(L3685,'Quantification'!$A:$B,2,FALSE)&amp;""="","Unclassified",VLOOKUP(L3685,'Quantification'!$A:$B,2,FALSE)),"Unclassified")</f>
        <v>Major</v>
      </c>
      <c r="N3685" t="inlineStr">
        <is>
          <t xml:space="preserve">con-khera.mirjam@pocketfm.com</t>
        </is>
      </c>
      <c r="O3685" t="inlineStr">
        <is>
          <t xml:space="preserve">Issues found in raw</t>
        </is>
      </c>
      <c r="P3685" t="str">
        <f>IF(OR(O3685="Issues found in master",O3685="Final master"),"Master",IF(OR(O3685="Ready for Master",O3685="Issues found in raw",O3685="Raw under QC",O3685="Issues resolved in raw"),"Raw","-"))</f>
        <v>Raw</v>
      </c>
      <c r="Q3685" s="13">
        <v>46266.40069444444</v>
      </c>
      <c r="R3685" t="inlineStr">
        <is>
          <t xml:space="preserve">2026-09 (Sept)</t>
        </is>
      </c>
      <c r="S3685">
        <f>IF(M3685="Not an error",0,IF(COUNTIFS($A$2:$A3685,$A3685,$D$2:$D3685,$D3685,$M$2:$M3685,"&lt;&gt;Not an error")=1,1,0))</f>
        <v>0</v>
      </c>
      <c r="T3685">
        <f>IF(M3685&lt;&gt;"Major",0,IF(COUNTIFS($A$2:$A3685,$A3685,$D$2:$D3685,$D3685,$M$2:$M3685,"Major")=1,1,0))</f>
        <v>0</v>
      </c>
      <c r="U3685">
        <f>IF(M3685&lt;&gt;"Minor",0,IF(COUNTIFS($A$2:$A3685,$A3685,$D$2:$D3685,$D3685,$M$2:$M3685,"Minor")=1,1,0))</f>
        <v>0</v>
      </c>
    </row>
    <row r="3686">
      <c r="A3686" t="inlineStr">
        <is>
          <t xml:space="preserve">9a175f97e92a638a5697307799ea3b8b8f419aac</t>
        </is>
      </c>
      <c r="B3686" t="inlineStr">
        <is>
          <t xml:space="preserve">The Miracle Heiress</t>
        </is>
      </c>
      <c r="C3686" t="inlineStr">
        <is>
          <t xml:space="preserve">Die Wundererbin</t>
        </is>
      </c>
      <c r="D3686" t="inlineStr">
        <is>
          <t xml:space="preserve">99c12d628dd8ae1139c5cba81d70a3b3d076b2b3</t>
        </is>
      </c>
      <c r="E3686" t="inlineStr">
        <is>
          <t xml:space="preserve">Episode 224: Ungerechtigkeit an Ryder</t>
        </is>
      </c>
      <c r="F3686">
        <v>224</v>
      </c>
      <c r="G3686" t="inlineStr">
        <is>
          <t xml:space="preserve">0:00-0:33</t>
        </is>
      </c>
      <c r="H3686" t="inlineStr">
        <is>
          <t xml:space="preserve">Resolved</t>
        </is>
      </c>
      <c r="I3686" t="inlineStr">
        <is>
          <t xml:space="preserve">Remarks: [Script Error]
Line from script:
"Als Auroras Bruder Ryder nach Hause kam, ging sie die Treppe hinunter, um ihn zu begrüßen. Er zog sofort ein Geschenk hervor, das er ihr mitgebracht hatte. „Ich wollte dir etwas von Cora besorgen“, sagte er, „aber die Frau, der der Laden gehört, ist eine ziemliche Nummer. Ich habe sie gebeten, eine Sonderanfertigung für dich zu machen, aber sie meinte, sie sei zu beschäftigt, und hat sich rundweg geweigert!“ Seraphina fragte überrascht: „Ryder, ist sie wirklich so schlimm? Das wusste ich gar nicht!“"
Note (if required): Redundant recap. This repeats events and dialogue already established in the previous episode and can be removed before continuing with the current scene.</t>
        </is>
      </c>
      <c r="J3686" t="inlineStr">
        <is>
          <t xml:space="preserve">VOA</t>
        </is>
      </c>
      <c r="K3686" t="inlineStr">
        <is>
          <t xml:space="preserve">Script Error</t>
        </is>
      </c>
      <c r="L3686" t="inlineStr">
        <is>
          <t xml:space="preserve">Script error</t>
        </is>
      </c>
      <c r="M3686" t="str">
        <f>IFERROR(IF(VLOOKUP(L3686,'Quantification'!$A:$B,2,FALSE)&amp;""="","Unclassified",VLOOKUP(L3686,'Quantification'!$A:$B,2,FALSE)),"Unclassified")</f>
        <v>Major</v>
      </c>
      <c r="N3686" t="inlineStr">
        <is>
          <t xml:space="preserve">con-khera.mirjam@pocketfm.com</t>
        </is>
      </c>
      <c r="O3686" t="inlineStr">
        <is>
          <t xml:space="preserve">Issues found in raw</t>
        </is>
      </c>
      <c r="P3686" t="str">
        <f>IF(OR(O3686="Issues found in master",O3686="Final master"),"Master",IF(OR(O3686="Ready for Master",O3686="Issues found in raw",O3686="Raw under QC",O3686="Issues resolved in raw"),"Raw","-"))</f>
        <v>Raw</v>
      </c>
      <c r="Q3686" s="13">
        <v>46266.40069444444</v>
      </c>
      <c r="R3686" t="inlineStr">
        <is>
          <t xml:space="preserve">2026-09 (Sept)</t>
        </is>
      </c>
      <c r="S3686">
        <f>IF(M3686="Not an error",0,IF(COUNTIFS($A$2:$A3686,$A3686,$D$2:$D3686,$D3686,$M$2:$M3686,"&lt;&gt;Not an error")=1,1,0))</f>
        <v>1</v>
      </c>
      <c r="T3686">
        <f>IF(M3686&lt;&gt;"Major",0,IF(COUNTIFS($A$2:$A3686,$A3686,$D$2:$D3686,$D3686,$M$2:$M3686,"Major")=1,1,0))</f>
        <v>1</v>
      </c>
      <c r="U3686">
        <f>IF(M3686&lt;&gt;"Minor",0,IF(COUNTIFS($A$2:$A3686,$A3686,$D$2:$D3686,$D3686,$M$2:$M3686,"Minor")=1,1,0))</f>
        <v>0</v>
      </c>
    </row>
    <row r="3687">
      <c r="A3687" t="inlineStr">
        <is>
          <t xml:space="preserve">9a175f97e92a638a5697307799ea3b8b8f419aac</t>
        </is>
      </c>
      <c r="B3687" t="inlineStr">
        <is>
          <t xml:space="preserve">The Miracle Heiress</t>
        </is>
      </c>
      <c r="C3687" t="inlineStr">
        <is>
          <t xml:space="preserve">Die Wundererbin</t>
        </is>
      </c>
      <c r="D3687" t="inlineStr">
        <is>
          <t xml:space="preserve">99c12d628dd8ae1139c5cba81d70a3b3d076b2b3</t>
        </is>
      </c>
      <c r="E3687" t="inlineStr">
        <is>
          <t xml:space="preserve">Episode 224: Ungerechtigkeit an Ryder</t>
        </is>
      </c>
      <c r="F3687">
        <v>224</v>
      </c>
      <c r="G3687" t="inlineStr">
        <is>
          <t xml:space="preserve">2:31-2:36</t>
        </is>
      </c>
      <c r="H3687" t="inlineStr">
        <is>
          <t xml:space="preserve">Resolved</t>
        </is>
      </c>
      <c r="I3687" t="inlineStr">
        <is>
          <t xml:space="preserve">Remarks: [Script Error]
Line from script:
"Die waren zwar nicht furchtbar, nahmen sich aber neben Auroras Ergebnissen ziemlich bescheiden aus."
Note (if required): Continuity / wording issue. Her grades have previously been established as very good, so describing them as â€œziemlich bescheidenâ€_x009d_ is misleading, even in comparison to Auroraâ€™s results. Suggested: â€œDie waren sehr gut, wirkten neben Auroras auÃŸergewÃ¶hnlichen Ergebnissen aber weniger beeindruckend.â€_x009d_</t>
        </is>
      </c>
      <c r="J3687" t="inlineStr">
        <is>
          <t xml:space="preserve">VOA</t>
        </is>
      </c>
      <c r="K3687" t="inlineStr">
        <is>
          <t xml:space="preserve">Script Error</t>
        </is>
      </c>
      <c r="L3687" t="inlineStr">
        <is>
          <t xml:space="preserve">Script error</t>
        </is>
      </c>
      <c r="M3687" t="str">
        <f>IFERROR(IF(VLOOKUP(L3687,'Quantification'!$A:$B,2,FALSE)&amp;""="","Unclassified",VLOOKUP(L3687,'Quantification'!$A:$B,2,FALSE)),"Unclassified")</f>
        <v>Major</v>
      </c>
      <c r="N3687" t="inlineStr">
        <is>
          <t xml:space="preserve">con-khera.mirjam@pocketfm.com</t>
        </is>
      </c>
      <c r="O3687" t="inlineStr">
        <is>
          <t xml:space="preserve">Issues found in raw</t>
        </is>
      </c>
      <c r="P3687" t="str">
        <f>IF(OR(O3687="Issues found in master",O3687="Final master"),"Master",IF(OR(O3687="Ready for Master",O3687="Issues found in raw",O3687="Raw under QC",O3687="Issues resolved in raw"),"Raw","-"))</f>
        <v>Raw</v>
      </c>
      <c r="Q3687" s="13">
        <v>46266.40069444444</v>
      </c>
      <c r="R3687" t="inlineStr">
        <is>
          <t xml:space="preserve">2026-09 (Sept)</t>
        </is>
      </c>
      <c r="S3687">
        <f>IF(M3687="Not an error",0,IF(COUNTIFS($A$2:$A3687,$A3687,$D$2:$D3687,$D3687,$M$2:$M3687,"&lt;&gt;Not an error")=1,1,0))</f>
        <v>0</v>
      </c>
      <c r="T3687">
        <f>IF(M3687&lt;&gt;"Major",0,IF(COUNTIFS($A$2:$A3687,$A3687,$D$2:$D3687,$D3687,$M$2:$M3687,"Major")=1,1,0))</f>
        <v>0</v>
      </c>
      <c r="U3687">
        <f>IF(M3687&lt;&gt;"Minor",0,IF(COUNTIFS($A$2:$A3687,$A3687,$D$2:$D3687,$D3687,$M$2:$M3687,"Minor")=1,1,0))</f>
        <v>0</v>
      </c>
    </row>
    <row r="3688">
      <c r="A3688" t="inlineStr">
        <is>
          <t xml:space="preserve">9a175f97e92a638a5697307799ea3b8b8f419aac</t>
        </is>
      </c>
      <c r="B3688" t="inlineStr">
        <is>
          <t xml:space="preserve">The Miracle Heiress</t>
        </is>
      </c>
      <c r="C3688" t="inlineStr">
        <is>
          <t xml:space="preserve">Die Wundererbin</t>
        </is>
      </c>
      <c r="D3688" t="inlineStr">
        <is>
          <t xml:space="preserve">99c12d628dd8ae1139c5cba81d70a3b3d076b2b3</t>
        </is>
      </c>
      <c r="E3688" t="inlineStr">
        <is>
          <t xml:space="preserve">Episode 224: Ungerechtigkeit an Ryder</t>
        </is>
      </c>
      <c r="F3688">
        <v>224</v>
      </c>
      <c r="G3688" t="inlineStr">
        <is>
          <t xml:space="preserve">3:16-3:24</t>
        </is>
      </c>
      <c r="H3688" t="inlineStr">
        <is>
          <t xml:space="preserve">Resolved</t>
        </is>
      </c>
      <c r="I3688" t="inlineStr">
        <is>
          <t xml:space="preserve">Remarks: [Mispronunciation]
Line from script:
"Heute hat mein Agent ihr zweikommafÃ¼nfundzwanzig Millionen Dollar fÃ¼r einen einzigen Song geboten, und sie hat ihn trotzdem abblitzen lassen."
Note (if required): The decimal number is pronounced unnaturally. â€œ2.25â€_x009d_ should be pronounced digit by digit after the decimal point: â€œzwei Komma zwei fÃ¼nf Millionen Dollar.â€_x009d_</t>
        </is>
      </c>
      <c r="J3688" t="inlineStr">
        <is>
          <t xml:space="preserve">VOA</t>
        </is>
      </c>
      <c r="K3688" t="inlineStr">
        <is>
          <t xml:space="preserve">Script Error</t>
        </is>
      </c>
      <c r="L3688" t="inlineStr">
        <is>
          <t xml:space="preserve">Script error</t>
        </is>
      </c>
      <c r="M3688" t="str">
        <f>IFERROR(IF(VLOOKUP(L3688,'Quantification'!$A:$B,2,FALSE)&amp;""="","Unclassified",VLOOKUP(L3688,'Quantification'!$A:$B,2,FALSE)),"Unclassified")</f>
        <v>Major</v>
      </c>
      <c r="N3688" t="inlineStr">
        <is>
          <t xml:space="preserve">con-khera.mirjam@pocketfm.com</t>
        </is>
      </c>
      <c r="O3688" t="inlineStr">
        <is>
          <t xml:space="preserve">Issues found in raw</t>
        </is>
      </c>
      <c r="P3688" t="str">
        <f>IF(OR(O3688="Issues found in master",O3688="Final master"),"Master",IF(OR(O3688="Ready for Master",O3688="Issues found in raw",O3688="Raw under QC",O3688="Issues resolved in raw"),"Raw","-"))</f>
        <v>Raw</v>
      </c>
      <c r="Q3688" s="13">
        <v>46266.40069444444</v>
      </c>
      <c r="R3688" t="inlineStr">
        <is>
          <t xml:space="preserve">2026-09 (Sept)</t>
        </is>
      </c>
      <c r="S3688">
        <f>IF(M3688="Not an error",0,IF(COUNTIFS($A$2:$A3688,$A3688,$D$2:$D3688,$D3688,$M$2:$M3688,"&lt;&gt;Not an error")=1,1,0))</f>
        <v>0</v>
      </c>
      <c r="T3688">
        <f>IF(M3688&lt;&gt;"Major",0,IF(COUNTIFS($A$2:$A3688,$A3688,$D$2:$D3688,$D3688,$M$2:$M3688,"Major")=1,1,0))</f>
        <v>0</v>
      </c>
      <c r="U3688">
        <f>IF(M3688&lt;&gt;"Minor",0,IF(COUNTIFS($A$2:$A3688,$A3688,$D$2:$D3688,$D3688,$M$2:$M3688,"Minor")=1,1,0))</f>
        <v>0</v>
      </c>
    </row>
    <row r="3689">
      <c r="A3689" t="inlineStr">
        <is>
          <t xml:space="preserve">9a175f97e92a638a5697307799ea3b8b8f419aac</t>
        </is>
      </c>
      <c r="B3689" t="inlineStr">
        <is>
          <t xml:space="preserve">The Miracle Heiress</t>
        </is>
      </c>
      <c r="C3689" t="inlineStr">
        <is>
          <t xml:space="preserve">Die Wundererbin</t>
        </is>
      </c>
      <c r="D3689" t="inlineStr">
        <is>
          <t xml:space="preserve">99c12d628dd8ae1139c5cba81d70a3b3d076b2b3</t>
        </is>
      </c>
      <c r="E3689" t="inlineStr">
        <is>
          <t xml:space="preserve">Episode 224: Ungerechtigkeit an Ryder</t>
        </is>
      </c>
      <c r="F3689">
        <v>224</v>
      </c>
      <c r="G3689" t="inlineStr">
        <is>
          <t xml:space="preserve">6:22-6:26</t>
        </is>
      </c>
      <c r="H3689" t="inlineStr">
        <is>
          <t xml:space="preserve">Resolved</t>
        </is>
      </c>
      <c r="I3689" t="inlineStr">
        <is>
          <t xml:space="preserve">Remarks: [Script Error]
Line from script:
"â€žHat Aurora nicht gerade erst ihren Studieneignungstest gemacht?â€œ"
Note (if required): Continuity / wording issue. Aurora has only just completed her Abitur, not a university entrance aptitude test. Suggested: â€œHat Aurora nicht gerade erst ihr Abitur gemacht?â€_x009d_</t>
        </is>
      </c>
      <c r="J3689" t="inlineStr">
        <is>
          <t xml:space="preserve">VOA</t>
        </is>
      </c>
      <c r="K3689" t="inlineStr">
        <is>
          <t xml:space="preserve">Script Error</t>
        </is>
      </c>
      <c r="L3689" t="inlineStr">
        <is>
          <t xml:space="preserve">Script error</t>
        </is>
      </c>
      <c r="M3689" t="str">
        <f>IFERROR(IF(VLOOKUP(L3689,'Quantification'!$A:$B,2,FALSE)&amp;""="","Unclassified",VLOOKUP(L3689,'Quantification'!$A:$B,2,FALSE)),"Unclassified")</f>
        <v>Major</v>
      </c>
      <c r="N3689" t="inlineStr">
        <is>
          <t xml:space="preserve">con-khera.mirjam@pocketfm.com</t>
        </is>
      </c>
      <c r="O3689" t="inlineStr">
        <is>
          <t xml:space="preserve">Issues found in raw</t>
        </is>
      </c>
      <c r="P3689" t="str">
        <f>IF(OR(O3689="Issues found in master",O3689="Final master"),"Master",IF(OR(O3689="Ready for Master",O3689="Issues found in raw",O3689="Raw under QC",O3689="Issues resolved in raw"),"Raw","-"))</f>
        <v>Raw</v>
      </c>
      <c r="Q3689" s="13">
        <v>46266.40069444444</v>
      </c>
      <c r="R3689" t="inlineStr">
        <is>
          <t xml:space="preserve">2026-09 (Sept)</t>
        </is>
      </c>
      <c r="S3689">
        <f>IF(M3689="Not an error",0,IF(COUNTIFS($A$2:$A3689,$A3689,$D$2:$D3689,$D3689,$M$2:$M3689,"&lt;&gt;Not an error")=1,1,0))</f>
        <v>0</v>
      </c>
      <c r="T3689">
        <f>IF(M3689&lt;&gt;"Major",0,IF(COUNTIFS($A$2:$A3689,$A3689,$D$2:$D3689,$D3689,$M$2:$M3689,"Major")=1,1,0))</f>
        <v>0</v>
      </c>
      <c r="U3689">
        <f>IF(M3689&lt;&gt;"Minor",0,IF(COUNTIFS($A$2:$A3689,$A3689,$D$2:$D3689,$D3689,$M$2:$M3689,"Minor")=1,1,0))</f>
        <v>0</v>
      </c>
    </row>
    <row r="3690">
      <c r="A3690" t="inlineStr">
        <is>
          <t xml:space="preserve">9a175f97e92a638a5697307799ea3b8b8f419aac</t>
        </is>
      </c>
      <c r="B3690" t="inlineStr">
        <is>
          <t xml:space="preserve">The Miracle Heiress</t>
        </is>
      </c>
      <c r="C3690" t="inlineStr">
        <is>
          <t xml:space="preserve">Die Wundererbin</t>
        </is>
      </c>
      <c r="D3690" t="inlineStr">
        <is>
          <t xml:space="preserve">99c12d628dd8ae1139c5cba81d70a3b3d076b2b3</t>
        </is>
      </c>
      <c r="E3690" t="inlineStr">
        <is>
          <t xml:space="preserve">Episode 224: Ungerechtigkeit an Ryder</t>
        </is>
      </c>
      <c r="F3690">
        <v>224</v>
      </c>
      <c r="G3690" t="inlineStr">
        <is>
          <t xml:space="preserve">6:51-5:56</t>
        </is>
      </c>
      <c r="H3690" t="inlineStr">
        <is>
          <t xml:space="preserve">Resolved</t>
        </is>
      </c>
      <c r="I3690" t="inlineStr">
        <is>
          <t xml:space="preserve">Remarks: [Script Error]
Line from script:
"â€žDie Person, die dieses Jahr beim Studieneignungstest die hÃ¶chste Punktzahl erreicht hat?â€œ"
Note (if required): Continuity / wording issue. Auroraâ€™s result refers to her Abitur, not a university aptitude test. Suggested: â€œDie Person, die dieses Jahr beim Abitur die hÃ¶chste Punktzahl erreicht hat?â€_x009d_</t>
        </is>
      </c>
      <c r="J3690" t="inlineStr">
        <is>
          <t xml:space="preserve">VOA</t>
        </is>
      </c>
      <c r="K3690" t="inlineStr">
        <is>
          <t xml:space="preserve">Script Error</t>
        </is>
      </c>
      <c r="L3690" t="inlineStr">
        <is>
          <t xml:space="preserve">Script error</t>
        </is>
      </c>
      <c r="M3690" t="str">
        <f>IFERROR(IF(VLOOKUP(L3690,'Quantification'!$A:$B,2,FALSE)&amp;""="","Unclassified",VLOOKUP(L3690,'Quantification'!$A:$B,2,FALSE)),"Unclassified")</f>
        <v>Major</v>
      </c>
      <c r="N3690" t="inlineStr">
        <is>
          <t xml:space="preserve">con-khera.mirjam@pocketfm.com</t>
        </is>
      </c>
      <c r="O3690" t="inlineStr">
        <is>
          <t xml:space="preserve">Issues found in raw</t>
        </is>
      </c>
      <c r="P3690" t="str">
        <f>IF(OR(O3690="Issues found in master",O3690="Final master"),"Master",IF(OR(O3690="Ready for Master",O3690="Issues found in raw",O3690="Raw under QC",O3690="Issues resolved in raw"),"Raw","-"))</f>
        <v>Raw</v>
      </c>
      <c r="Q3690" s="13">
        <v>46266.40069444444</v>
      </c>
      <c r="R3690" t="inlineStr">
        <is>
          <t xml:space="preserve">2026-09 (Sept)</t>
        </is>
      </c>
      <c r="S3690">
        <f>IF(M3690="Not an error",0,IF(COUNTIFS($A$2:$A3690,$A3690,$D$2:$D3690,$D3690,$M$2:$M3690,"&lt;&gt;Not an error")=1,1,0))</f>
        <v>0</v>
      </c>
      <c r="T3690">
        <f>IF(M3690&lt;&gt;"Major",0,IF(COUNTIFS($A$2:$A3690,$A3690,$D$2:$D3690,$D3690,$M$2:$M3690,"Major")=1,1,0))</f>
        <v>0</v>
      </c>
      <c r="U3690">
        <f>IF(M3690&lt;&gt;"Minor",0,IF(COUNTIFS($A$2:$A3690,$A3690,$D$2:$D3690,$D3690,$M$2:$M3690,"Minor")=1,1,0))</f>
        <v>0</v>
      </c>
    </row>
    <row r="3691">
      <c r="A3691" t="inlineStr">
        <is>
          <t xml:space="preserve">9a175f97e92a638a5697307799ea3b8b8f419aac</t>
        </is>
      </c>
      <c r="B3691" t="inlineStr">
        <is>
          <t xml:space="preserve">The Miracle Heiress</t>
        </is>
      </c>
      <c r="C3691" t="inlineStr">
        <is>
          <t xml:space="preserve">Die Wundererbin</t>
        </is>
      </c>
      <c r="D3691" t="inlineStr">
        <is>
          <t xml:space="preserve">3f9c643d81ef88e4c30b8adfea53368943e19c13</t>
        </is>
      </c>
      <c r="E3691" t="inlineStr">
        <is>
          <t xml:space="preserve">Episode 225: Nadjas Eifersucht</t>
        </is>
      </c>
      <c r="F3691">
        <v>225</v>
      </c>
      <c r="G3691" t="inlineStr">
        <is>
          <t xml:space="preserve">2:07-2:44</t>
        </is>
      </c>
      <c r="H3691" t="inlineStr">
        <is>
          <t xml:space="preserve">Ignore</t>
        </is>
      </c>
      <c r="I3691" t="inlineStr">
        <is>
          <t xml:space="preserve">Remarks: [Script Error]
Line from script:
"„Okay, genug geredet. Das Essen wird kalt. Lasst uns essen“, sagte Seraphina. Sie nahm eine große Garnele. Ryders Gesicht hellte sich auf, und er schob seinen Teller vor. „Mama, du weißt noch, was ich am liebsten mag?“ Doch bevor er ausreden konnte, schälte Seraphina die Garnele und legte sie auf Auroras Teller. Sie lächelte und sagte: „Aurora, Dämien hat mir erzählt, dass du Meeresfrüchte liebst, also iss nur.“ Sie schälte eine weitere und legte sie ebenfalls auf Auroras Teller. „Du isst das doch so gern, also lang ordentlich zu.“"
Note (if required): Localization / tone issue. The repeated focus on Seraphina peeling shrimp and placing them on Aurora’s plate feels culturally specific and overly literal for a German audience. The scene could be simplified to a more natural gesture of serving or offering her food.</t>
        </is>
      </c>
      <c r="J3691" t="inlineStr">
        <is>
          <t xml:space="preserve">VOA</t>
        </is>
      </c>
      <c r="K3691" t="inlineStr">
        <is>
          <t xml:space="preserve">Script Error</t>
        </is>
      </c>
      <c r="L3691" t="inlineStr">
        <is>
          <t xml:space="preserve">Script error</t>
        </is>
      </c>
      <c r="M3691" t="str">
        <f>IFERROR(IF(VLOOKUP(L3691,'Quantification'!$A:$B,2,FALSE)&amp;""="","Unclassified",VLOOKUP(L3691,'Quantification'!$A:$B,2,FALSE)),"Unclassified")</f>
        <v>Major</v>
      </c>
      <c r="N3691" t="inlineStr">
        <is>
          <t xml:space="preserve">con-khera.mirjam@pocketfm.com</t>
        </is>
      </c>
      <c r="O3691" t="inlineStr">
        <is>
          <t xml:space="preserve">Issues found in raw</t>
        </is>
      </c>
      <c r="P3691" t="str">
        <f>IF(OR(O3691="Issues found in master",O3691="Final master"),"Master",IF(OR(O3691="Ready for Master",O3691="Issues found in raw",O3691="Raw under QC",O3691="Issues resolved in raw"),"Raw","-"))</f>
        <v>Raw</v>
      </c>
      <c r="Q3691" s="13">
        <v>46266.40069444444</v>
      </c>
      <c r="R3691" t="inlineStr">
        <is>
          <t xml:space="preserve">2026-09 (Sept)</t>
        </is>
      </c>
      <c r="S3691">
        <f>IF(M3691="Not an error",0,IF(COUNTIFS($A$2:$A3691,$A3691,$D$2:$D3691,$D3691,$M$2:$M3691,"&lt;&gt;Not an error")=1,1,0))</f>
        <v>1</v>
      </c>
      <c r="T3691">
        <f>IF(M3691&lt;&gt;"Major",0,IF(COUNTIFS($A$2:$A3691,$A3691,$D$2:$D3691,$D3691,$M$2:$M3691,"Major")=1,1,0))</f>
        <v>1</v>
      </c>
      <c r="U3691">
        <f>IF(M3691&lt;&gt;"Minor",0,IF(COUNTIFS($A$2:$A3691,$A3691,$D$2:$D3691,$D3691,$M$2:$M3691,"Minor")=1,1,0))</f>
        <v>0</v>
      </c>
    </row>
    <row r="3692">
      <c r="A3692" t="inlineStr">
        <is>
          <t xml:space="preserve">9a175f97e92a638a5697307799ea3b8b8f419aac</t>
        </is>
      </c>
      <c r="B3692" t="inlineStr">
        <is>
          <t xml:space="preserve">The Miracle Heiress</t>
        </is>
      </c>
      <c r="C3692" t="inlineStr">
        <is>
          <t xml:space="preserve">Die Wundererbin</t>
        </is>
      </c>
      <c r="D3692" t="inlineStr">
        <is>
          <t xml:space="preserve">3f9c643d81ef88e4c30b8adfea53368943e19c13</t>
        </is>
      </c>
      <c r="E3692" t="inlineStr">
        <is>
          <t xml:space="preserve">Episode 225: Nadjas Eifersucht</t>
        </is>
      </c>
      <c r="F3692">
        <v>225</v>
      </c>
      <c r="G3692" t="inlineStr">
        <is>
          <t xml:space="preserve">4:17-4:22</t>
        </is>
      </c>
      <c r="H3692" t="inlineStr">
        <is>
          <t xml:space="preserve">Ignore</t>
        </is>
      </c>
      <c r="I3692" t="inlineStr">
        <is>
          <t xml:space="preserve">Line from script:
"„Wenn du jemanden willst, der dich verhätschelt, dann such dir eine Frau!“"
Note (if required): Tone / sensitivity issue. The line reinforces a dated gender stereotype by implying that a woman’s role is to pamper and take care of a man. Consider removing or rewriting the line.</t>
        </is>
      </c>
      <c r="J3692" t="inlineStr">
        <is>
          <t xml:space="preserve">VOA</t>
        </is>
      </c>
      <c r="K3692" t="inlineStr">
        <is>
          <t xml:space="preserve">Script Error</t>
        </is>
      </c>
      <c r="L3692" t="inlineStr">
        <is>
          <t xml:space="preserve">Script error</t>
        </is>
      </c>
      <c r="M3692" t="str">
        <f>IFERROR(IF(VLOOKUP(L3692,'Quantification'!$A:$B,2,FALSE)&amp;""="","Unclassified",VLOOKUP(L3692,'Quantification'!$A:$B,2,FALSE)),"Unclassified")</f>
        <v>Major</v>
      </c>
      <c r="N3692" t="inlineStr">
        <is>
          <t xml:space="preserve">con-khera.mirjam@pocketfm.com</t>
        </is>
      </c>
      <c r="O3692" t="inlineStr">
        <is>
          <t xml:space="preserve">Issues found in raw</t>
        </is>
      </c>
      <c r="P3692" t="str">
        <f>IF(OR(O3692="Issues found in master",O3692="Final master"),"Master",IF(OR(O3692="Ready for Master",O3692="Issues found in raw",O3692="Raw under QC",O3692="Issues resolved in raw"),"Raw","-"))</f>
        <v>Raw</v>
      </c>
      <c r="Q3692" s="13">
        <v>46266.40069444444</v>
      </c>
      <c r="R3692" t="inlineStr">
        <is>
          <t xml:space="preserve">2026-09 (Sept)</t>
        </is>
      </c>
      <c r="S3692">
        <f>IF(M3692="Not an error",0,IF(COUNTIFS($A$2:$A3692,$A3692,$D$2:$D3692,$D3692,$M$2:$M3692,"&lt;&gt;Not an error")=1,1,0))</f>
        <v>0</v>
      </c>
      <c r="T3692">
        <f>IF(M3692&lt;&gt;"Major",0,IF(COUNTIFS($A$2:$A3692,$A3692,$D$2:$D3692,$D3692,$M$2:$M3692,"Major")=1,1,0))</f>
        <v>0</v>
      </c>
      <c r="U3692">
        <f>IF(M3692&lt;&gt;"Minor",0,IF(COUNTIFS($A$2:$A3692,$A3692,$D$2:$D3692,$D3692,$M$2:$M3692,"Minor")=1,1,0))</f>
        <v>0</v>
      </c>
    </row>
    <row r="3693">
      <c r="A3693" t="inlineStr">
        <is>
          <t xml:space="preserve">9a175f97e92a638a5697307799ea3b8b8f419aac</t>
        </is>
      </c>
      <c r="B3693" t="inlineStr">
        <is>
          <t xml:space="preserve">The Miracle Heiress</t>
        </is>
      </c>
      <c r="C3693" t="inlineStr">
        <is>
          <t xml:space="preserve">Die Wundererbin</t>
        </is>
      </c>
      <c r="D3693" t="inlineStr">
        <is>
          <t xml:space="preserve">ff450bdb64c7d7b5ab7a399ff8d31344a6e5b73b</t>
        </is>
      </c>
      <c r="E3693" t="inlineStr">
        <is>
          <t xml:space="preserve">Episode 226: Auroras Geschenk an Ihren Bruder</t>
        </is>
      </c>
      <c r="F3693">
        <v>226</v>
      </c>
      <c r="G3693" t="inlineStr">
        <is>
          <t xml:space="preserve">3:58-4:02</t>
        </is>
      </c>
      <c r="H3693" t="inlineStr">
        <is>
          <t xml:space="preserve">Resolved</t>
        </is>
      </c>
      <c r="I3693" t="inlineStr">
        <is>
          <t xml:space="preserve">Remarks: [Script Error]
Line from script:
"â€žBetrachte es als Willkommensgeschenk.â€œ"
Note (if required): Logic / character context issue. Ryder is not the one who is new to the family or household; Aurora is. Calling this a â€œWillkommensgeschenkâ€_x009d_ for Ryder does not fit the established situation. Suggested: â€œBetrachte es einfach als Geschenk.â€_x009d_</t>
        </is>
      </c>
      <c r="J3693" t="inlineStr">
        <is>
          <t xml:space="preserve">VOA</t>
        </is>
      </c>
      <c r="K3693" t="inlineStr">
        <is>
          <t xml:space="preserve">Script Error</t>
        </is>
      </c>
      <c r="L3693" t="inlineStr">
        <is>
          <t xml:space="preserve">Script error</t>
        </is>
      </c>
      <c r="M3693" t="str">
        <f>IFERROR(IF(VLOOKUP(L3693,'Quantification'!$A:$B,2,FALSE)&amp;""="","Unclassified",VLOOKUP(L3693,'Quantification'!$A:$B,2,FALSE)),"Unclassified")</f>
        <v>Major</v>
      </c>
      <c r="N3693" t="inlineStr">
        <is>
          <t xml:space="preserve">con-khera.mirjam@pocketfm.com</t>
        </is>
      </c>
      <c r="O3693" t="inlineStr">
        <is>
          <t xml:space="preserve">Issues found in raw</t>
        </is>
      </c>
      <c r="P3693" t="str">
        <f>IF(OR(O3693="Issues found in master",O3693="Final master"),"Master",IF(OR(O3693="Ready for Master",O3693="Issues found in raw",O3693="Raw under QC",O3693="Issues resolved in raw"),"Raw","-"))</f>
        <v>Raw</v>
      </c>
      <c r="Q3693" s="13">
        <v>46266.40069444444</v>
      </c>
      <c r="R3693" t="inlineStr">
        <is>
          <t xml:space="preserve">2026-09 (Sept)</t>
        </is>
      </c>
      <c r="S3693">
        <f>IF(M3693="Not an error",0,IF(COUNTIFS($A$2:$A3693,$A3693,$D$2:$D3693,$D3693,$M$2:$M3693,"&lt;&gt;Not an error")=1,1,0))</f>
        <v>1</v>
      </c>
      <c r="T3693">
        <f>IF(M3693&lt;&gt;"Major",0,IF(COUNTIFS($A$2:$A3693,$A3693,$D$2:$D3693,$D3693,$M$2:$M3693,"Major")=1,1,0))</f>
        <v>1</v>
      </c>
      <c r="U3693">
        <f>IF(M3693&lt;&gt;"Minor",0,IF(COUNTIFS($A$2:$A3693,$A3693,$D$2:$D3693,$D3693,$M$2:$M3693,"Minor")=1,1,0))</f>
        <v>0</v>
      </c>
    </row>
    <row r="3694">
      <c r="A3694" t="inlineStr">
        <is>
          <t xml:space="preserve">9a175f97e92a638a5697307799ea3b8b8f419aac</t>
        </is>
      </c>
      <c r="B3694" t="inlineStr">
        <is>
          <t xml:space="preserve">The Miracle Heiress</t>
        </is>
      </c>
      <c r="C3694" t="inlineStr">
        <is>
          <t xml:space="preserve">Die Wundererbin</t>
        </is>
      </c>
      <c r="D3694" t="inlineStr">
        <is>
          <t xml:space="preserve">ff450bdb64c7d7b5ab7a399ff8d31344a6e5b73b</t>
        </is>
      </c>
      <c r="E3694" t="inlineStr">
        <is>
          <t xml:space="preserve">Episode 226: Auroras Geschenk an Ihren Bruder</t>
        </is>
      </c>
      <c r="F3694">
        <v>226</v>
      </c>
      <c r="G3694" t="inlineStr">
        <is>
          <t xml:space="preserve">4:17-4:27</t>
        </is>
      </c>
      <c r="H3694" t="inlineStr">
        <is>
          <t xml:space="preserve">Resolved</t>
        </is>
      </c>
      <c r="I3694" t="inlineStr">
        <is>
          <t xml:space="preserve">Remarks: [Script Error]
Line from script:
"Ryder erinnerte sich, dass seine Mutter erwÃ¤hnt hatte, dass ihre Eltern Aurora die SchlÃ¼ssel zu Blackwell Mode Ã¼bergeben hatten, als das Unternehmen kurz vor dem Bankrott stand."
Note (if required): Localization issue. â€œBlackwell Modeâ€_x009d_ should remain localized as â€œBlackwell Fashion.â€_x009d_</t>
        </is>
      </c>
      <c r="J3694" t="inlineStr">
        <is>
          <t xml:space="preserve">VOA</t>
        </is>
      </c>
      <c r="K3694" t="inlineStr">
        <is>
          <t xml:space="preserve">Script Error</t>
        </is>
      </c>
      <c r="L3694" t="inlineStr">
        <is>
          <t xml:space="preserve">Script error</t>
        </is>
      </c>
      <c r="M3694" t="str">
        <f>IFERROR(IF(VLOOKUP(L3694,'Quantification'!$A:$B,2,FALSE)&amp;""="","Unclassified",VLOOKUP(L3694,'Quantification'!$A:$B,2,FALSE)),"Unclassified")</f>
        <v>Major</v>
      </c>
      <c r="N3694" t="inlineStr">
        <is>
          <t xml:space="preserve">con-khera.mirjam@pocketfm.com</t>
        </is>
      </c>
      <c r="O3694" t="inlineStr">
        <is>
          <t xml:space="preserve">Issues found in raw</t>
        </is>
      </c>
      <c r="P3694" t="str">
        <f>IF(OR(O3694="Issues found in master",O3694="Final master"),"Master",IF(OR(O3694="Ready for Master",O3694="Issues found in raw",O3694="Raw under QC",O3694="Issues resolved in raw"),"Raw","-"))</f>
        <v>Raw</v>
      </c>
      <c r="Q3694" s="13">
        <v>46266.40069444444</v>
      </c>
      <c r="R3694" t="inlineStr">
        <is>
          <t xml:space="preserve">2026-09 (Sept)</t>
        </is>
      </c>
      <c r="S3694">
        <f>IF(M3694="Not an error",0,IF(COUNTIFS($A$2:$A3694,$A3694,$D$2:$D3694,$D3694,$M$2:$M3694,"&lt;&gt;Not an error")=1,1,0))</f>
        <v>0</v>
      </c>
      <c r="T3694">
        <f>IF(M3694&lt;&gt;"Major",0,IF(COUNTIFS($A$2:$A3694,$A3694,$D$2:$D3694,$D3694,$M$2:$M3694,"Major")=1,1,0))</f>
        <v>0</v>
      </c>
      <c r="U3694">
        <f>IF(M3694&lt;&gt;"Minor",0,IF(COUNTIFS($A$2:$A3694,$A3694,$D$2:$D3694,$D3694,$M$2:$M3694,"Minor")=1,1,0))</f>
        <v>0</v>
      </c>
    </row>
    <row r="3695">
      <c r="A3695" t="inlineStr">
        <is>
          <t xml:space="preserve">9a175f97e92a638a5697307799ea3b8b8f419aac</t>
        </is>
      </c>
      <c r="B3695" t="inlineStr">
        <is>
          <t xml:space="preserve">The Miracle Heiress</t>
        </is>
      </c>
      <c r="C3695" t="inlineStr">
        <is>
          <t xml:space="preserve">Die Wundererbin</t>
        </is>
      </c>
      <c r="D3695" t="inlineStr">
        <is>
          <t xml:space="preserve">ff450bdb64c7d7b5ab7a399ff8d31344a6e5b73b</t>
        </is>
      </c>
      <c r="E3695" t="inlineStr">
        <is>
          <t xml:space="preserve">Episode 226: Auroras Geschenk an Ihren Bruder</t>
        </is>
      </c>
      <c r="F3695">
        <v>226</v>
      </c>
      <c r="G3695" t="inlineStr">
        <is>
          <t xml:space="preserve">5:41-5:48</t>
        </is>
      </c>
      <c r="H3695" t="inlineStr">
        <is>
          <t xml:space="preserve">Ignore</t>
        </is>
      </c>
      <c r="I3695" t="inlineStr">
        <is>
          <t xml:space="preserve">Remarks: [Script Error]
Line from script:
"Aurora hatte jedoch den Verdacht, dass der Preis nur deshalb so hoch gewesen war, weil sie seine Schwester war."
Note (if required): Logic issue. There is no clear reason why Aurora being Ryder’s sister would have increased the price. At the time of the purchase, neither Ryder nor Eberhardt knew that Aurora was the designer behind Cora, so her identity should not have affected the price.</t>
        </is>
      </c>
      <c r="J3695" t="inlineStr">
        <is>
          <t xml:space="preserve">VOA</t>
        </is>
      </c>
      <c r="K3695" t="inlineStr">
        <is>
          <t xml:space="preserve">Script Error</t>
        </is>
      </c>
      <c r="L3695" t="inlineStr">
        <is>
          <t xml:space="preserve">Script error</t>
        </is>
      </c>
      <c r="M3695" t="str">
        <f>IFERROR(IF(VLOOKUP(L3695,'Quantification'!$A:$B,2,FALSE)&amp;""="","Unclassified",VLOOKUP(L3695,'Quantification'!$A:$B,2,FALSE)),"Unclassified")</f>
        <v>Major</v>
      </c>
      <c r="N3695" t="inlineStr">
        <is>
          <t xml:space="preserve">con-khera.mirjam@pocketfm.com</t>
        </is>
      </c>
      <c r="O3695" t="inlineStr">
        <is>
          <t xml:space="preserve">Issues found in raw</t>
        </is>
      </c>
      <c r="P3695" t="str">
        <f>IF(OR(O3695="Issues found in master",O3695="Final master"),"Master",IF(OR(O3695="Ready for Master",O3695="Issues found in raw",O3695="Raw under QC",O3695="Issues resolved in raw"),"Raw","-"))</f>
        <v>Raw</v>
      </c>
      <c r="Q3695" s="13">
        <v>46266.40069444444</v>
      </c>
      <c r="R3695" t="inlineStr">
        <is>
          <t xml:space="preserve">2026-09 (Sept)</t>
        </is>
      </c>
      <c r="S3695">
        <f>IF(M3695="Not an error",0,IF(COUNTIFS($A$2:$A3695,$A3695,$D$2:$D3695,$D3695,$M$2:$M3695,"&lt;&gt;Not an error")=1,1,0))</f>
        <v>0</v>
      </c>
      <c r="T3695">
        <f>IF(M3695&lt;&gt;"Major",0,IF(COUNTIFS($A$2:$A3695,$A3695,$D$2:$D3695,$D3695,$M$2:$M3695,"Major")=1,1,0))</f>
        <v>0</v>
      </c>
      <c r="U3695">
        <f>IF(M3695&lt;&gt;"Minor",0,IF(COUNTIFS($A$2:$A3695,$A3695,$D$2:$D3695,$D3695,$M$2:$M3695,"Minor")=1,1,0))</f>
        <v>0</v>
      </c>
    </row>
    <row r="3696">
      <c r="A3696" t="inlineStr">
        <is>
          <t xml:space="preserve">9a175f97e92a638a5697307799ea3b8b8f419aac</t>
        </is>
      </c>
      <c r="B3696" t="inlineStr">
        <is>
          <t xml:space="preserve">The Miracle Heiress</t>
        </is>
      </c>
      <c r="C3696" t="inlineStr">
        <is>
          <t xml:space="preserve">Die Wundererbin</t>
        </is>
      </c>
      <c r="D3696" t="inlineStr">
        <is>
          <t xml:space="preserve">573eb6960f0b5ba72121ec5866a591f36717ed10</t>
        </is>
      </c>
      <c r="E3696" t="inlineStr">
        <is>
          <t xml:space="preserve">Episode 227: Musikalisches Geschenk</t>
        </is>
      </c>
      <c r="F3696">
        <v>227</v>
      </c>
      <c r="G3696" t="inlineStr">
        <is>
          <t xml:space="preserve">3:08-3:10</t>
        </is>
      </c>
      <c r="H3696" t="inlineStr">
        <is>
          <t xml:space="preserve">Ignore</t>
        </is>
      </c>
      <c r="I3696" t="inlineStr">
        <is>
          <t xml:space="preserve">Remarks: [Script Error]
Line from script:
"FÃ¼r Nadja war sie nur irgendein MÃ¤dchen vom Land."
Note (if required): Continuity issue. It has already been established that Aurora is not from the countryside, so describing her as â€œirgendein MÃ¤dchen vom Landâ€_x009d_ is inconsistent.</t>
        </is>
      </c>
      <c r="J3696" t="inlineStr">
        <is>
          <t xml:space="preserve">VOA</t>
        </is>
      </c>
      <c r="K3696" t="inlineStr">
        <is>
          <t xml:space="preserve">Script Error</t>
        </is>
      </c>
      <c r="L3696" t="inlineStr">
        <is>
          <t xml:space="preserve">Script error</t>
        </is>
      </c>
      <c r="M3696" t="str">
        <f>IFERROR(IF(VLOOKUP(L3696,'Quantification'!$A:$B,2,FALSE)&amp;""="","Unclassified",VLOOKUP(L3696,'Quantification'!$A:$B,2,FALSE)),"Unclassified")</f>
        <v>Major</v>
      </c>
      <c r="N3696" t="inlineStr">
        <is>
          <t xml:space="preserve">con-khera.mirjam@pocketfm.com</t>
        </is>
      </c>
      <c r="O3696" t="inlineStr">
        <is>
          <t xml:space="preserve">Issues found in raw</t>
        </is>
      </c>
      <c r="P3696" t="str">
        <f>IF(OR(O3696="Issues found in master",O3696="Final master"),"Master",IF(OR(O3696="Ready for Master",O3696="Issues found in raw",O3696="Raw under QC",O3696="Issues resolved in raw"),"Raw","-"))</f>
        <v>Raw</v>
      </c>
      <c r="Q3696" s="13">
        <v>46266.40069444444</v>
      </c>
      <c r="R3696" t="inlineStr">
        <is>
          <t xml:space="preserve">2026-09 (Sept)</t>
        </is>
      </c>
      <c r="S3696">
        <f>IF(M3696="Not an error",0,IF(COUNTIFS($A$2:$A3696,$A3696,$D$2:$D3696,$D3696,$M$2:$M3696,"&lt;&gt;Not an error")=1,1,0))</f>
        <v>1</v>
      </c>
      <c r="T3696">
        <f>IF(M3696&lt;&gt;"Major",0,IF(COUNTIFS($A$2:$A3696,$A3696,$D$2:$D3696,$D3696,$M$2:$M3696,"Major")=1,1,0))</f>
        <v>1</v>
      </c>
      <c r="U3696">
        <f>IF(M3696&lt;&gt;"Minor",0,IF(COUNTIFS($A$2:$A3696,$A3696,$D$2:$D3696,$D3696,$M$2:$M3696,"Minor")=1,1,0))</f>
        <v>0</v>
      </c>
    </row>
    <row r="3697">
      <c r="A3697" t="inlineStr">
        <is>
          <t xml:space="preserve">9a175f97e92a638a5697307799ea3b8b8f419aac</t>
        </is>
      </c>
      <c r="B3697" t="inlineStr">
        <is>
          <t xml:space="preserve">The Miracle Heiress</t>
        </is>
      </c>
      <c r="C3697" t="inlineStr">
        <is>
          <t xml:space="preserve">Die Wundererbin</t>
        </is>
      </c>
      <c r="D3697" t="inlineStr">
        <is>
          <t xml:space="preserve">573eb6960f0b5ba72121ec5866a591f36717ed10</t>
        </is>
      </c>
      <c r="E3697" t="inlineStr">
        <is>
          <t xml:space="preserve">Episode 227: Musikalisches Geschenk</t>
        </is>
      </c>
      <c r="F3697">
        <v>227</v>
      </c>
      <c r="G3697" t="inlineStr">
        <is>
          <t xml:space="preserve">5:24-5:28</t>
        </is>
      </c>
      <c r="H3697" t="inlineStr">
        <is>
          <t xml:space="preserve">Resolved</t>
        </is>
      </c>
      <c r="I3697" t="inlineStr">
        <is>
          <t xml:space="preserve">Remarks: [Script Error]
Line from script:
"Du musst doch die zweieinhalb Millionen bezahlt haben, die sie verlangt hat, oder?"
Note (if required): Continuity / wording issue. She never demanded 2.5 million dollars; that amount was offered to her. Suggested: â€œDu musst doch die zweieinhalb Millionen bezahlt haben, die ihr angeboten wurden, oder?â€_x009d_</t>
        </is>
      </c>
      <c r="J3697" t="inlineStr">
        <is>
          <t xml:space="preserve">VOA</t>
        </is>
      </c>
      <c r="K3697" t="inlineStr">
        <is>
          <t xml:space="preserve">Script Error</t>
        </is>
      </c>
      <c r="L3697" t="inlineStr">
        <is>
          <t xml:space="preserve">Script error</t>
        </is>
      </c>
      <c r="M3697" t="str">
        <f>IFERROR(IF(VLOOKUP(L3697,'Quantification'!$A:$B,2,FALSE)&amp;""="","Unclassified",VLOOKUP(L3697,'Quantification'!$A:$B,2,FALSE)),"Unclassified")</f>
        <v>Major</v>
      </c>
      <c r="N3697" t="inlineStr">
        <is>
          <t xml:space="preserve">con-khera.mirjam@pocketfm.com</t>
        </is>
      </c>
      <c r="O3697" t="inlineStr">
        <is>
          <t xml:space="preserve">Issues found in raw</t>
        </is>
      </c>
      <c r="P3697" t="str">
        <f>IF(OR(O3697="Issues found in master",O3697="Final master"),"Master",IF(OR(O3697="Ready for Master",O3697="Issues found in raw",O3697="Raw under QC",O3697="Issues resolved in raw"),"Raw","-"))</f>
        <v>Raw</v>
      </c>
      <c r="Q3697" s="13">
        <v>46266.40069444444</v>
      </c>
      <c r="R3697" t="inlineStr">
        <is>
          <t xml:space="preserve">2026-09 (Sept)</t>
        </is>
      </c>
      <c r="S3697">
        <f>IF(M3697="Not an error",0,IF(COUNTIFS($A$2:$A3697,$A3697,$D$2:$D3697,$D3697,$M$2:$M3697,"&lt;&gt;Not an error")=1,1,0))</f>
        <v>0</v>
      </c>
      <c r="T3697">
        <f>IF(M3697&lt;&gt;"Major",0,IF(COUNTIFS($A$2:$A3697,$A3697,$D$2:$D3697,$D3697,$M$2:$M3697,"Major")=1,1,0))</f>
        <v>0</v>
      </c>
      <c r="U3697">
        <f>IF(M3697&lt;&gt;"Minor",0,IF(COUNTIFS($A$2:$A3697,$A3697,$D$2:$D3697,$D3697,$M$2:$M3697,"Minor")=1,1,0))</f>
        <v>0</v>
      </c>
    </row>
    <row r="3698">
      <c r="A3698" t="inlineStr">
        <is>
          <t xml:space="preserve">9a175f97e92a638a5697307799ea3b8b8f419aac</t>
        </is>
      </c>
      <c r="B3698" t="inlineStr">
        <is>
          <t xml:space="preserve">The Miracle Heiress</t>
        </is>
      </c>
      <c r="C3698" t="inlineStr">
        <is>
          <t xml:space="preserve">Die Wundererbin</t>
        </is>
      </c>
      <c r="D3698" t="inlineStr">
        <is>
          <t xml:space="preserve">2e510fc36be1504c2810cffbb27d540ba8f70058</t>
        </is>
      </c>
      <c r="E3698" t="inlineStr">
        <is>
          <t xml:space="preserve">Episode 228: Ryder Und Dämiens Kampf</t>
        </is>
      </c>
      <c r="F3698">
        <v>228</v>
      </c>
      <c r="G3698" t="inlineStr">
        <is>
          <t xml:space="preserve">0:12-0:26</t>
        </is>
      </c>
      <c r="H3698" t="inlineStr">
        <is>
          <t xml:space="preserve">Resolved</t>
        </is>
      </c>
      <c r="I3698" t="inlineStr">
        <is>
          <t xml:space="preserve">Remarks: [Script Error]
Line from script:
"Er machte ein Foto und schickte es ihm mit einer Nachricht: „Erster Tag hier und sie hat mir schon das gegeben. Wetten, dass sie dir noch nie etwas so Cooles geschenkt hat?“ Zufrieden drückte er auf „Senden“ und fiel todmüde ins Bett."
Note (if required): Redundant recap. This action already happened in the previous episode and is being repeated here. It can be removed before continuing with the current scene.</t>
        </is>
      </c>
      <c r="J3698" t="inlineStr">
        <is>
          <t xml:space="preserve">VOA</t>
        </is>
      </c>
      <c r="K3698" t="inlineStr">
        <is>
          <t xml:space="preserve">Script Error</t>
        </is>
      </c>
      <c r="L3698" t="inlineStr">
        <is>
          <t xml:space="preserve">Script error</t>
        </is>
      </c>
      <c r="M3698" t="str">
        <f>IFERROR(IF(VLOOKUP(L3698,'Quantification'!$A:$B,2,FALSE)&amp;""="","Unclassified",VLOOKUP(L3698,'Quantification'!$A:$B,2,FALSE)),"Unclassified")</f>
        <v>Major</v>
      </c>
      <c r="N3698" t="inlineStr">
        <is>
          <t xml:space="preserve">con-khera.mirjam@pocketfm.com</t>
        </is>
      </c>
      <c r="O3698" t="inlineStr">
        <is>
          <t xml:space="preserve">Issues found in raw</t>
        </is>
      </c>
      <c r="P3698" t="str">
        <f>IF(OR(O3698="Issues found in master",O3698="Final master"),"Master",IF(OR(O3698="Ready for Master",O3698="Issues found in raw",O3698="Raw under QC",O3698="Issues resolved in raw"),"Raw","-"))</f>
        <v>Raw</v>
      </c>
      <c r="Q3698" s="13">
        <v>46266.40069444444</v>
      </c>
      <c r="R3698" t="inlineStr">
        <is>
          <t xml:space="preserve">2026-09 (Sept)</t>
        </is>
      </c>
      <c r="S3698">
        <f>IF(M3698="Not an error",0,IF(COUNTIFS($A$2:$A3698,$A3698,$D$2:$D3698,$D3698,$M$2:$M3698,"&lt;&gt;Not an error")=1,1,0))</f>
        <v>1</v>
      </c>
      <c r="T3698">
        <f>IF(M3698&lt;&gt;"Major",0,IF(COUNTIFS($A$2:$A3698,$A3698,$D$2:$D3698,$D3698,$M$2:$M3698,"Major")=1,1,0))</f>
        <v>1</v>
      </c>
      <c r="U3698">
        <f>IF(M3698&lt;&gt;"Minor",0,IF(COUNTIFS($A$2:$A3698,$A3698,$D$2:$D3698,$D3698,$M$2:$M3698,"Minor")=1,1,0))</f>
        <v>0</v>
      </c>
    </row>
    <row r="3699">
      <c r="A3699" t="inlineStr">
        <is>
          <t xml:space="preserve">9a175f97e92a638a5697307799ea3b8b8f419aac</t>
        </is>
      </c>
      <c r="B3699" t="inlineStr">
        <is>
          <t xml:space="preserve">The Miracle Heiress</t>
        </is>
      </c>
      <c r="C3699" t="inlineStr">
        <is>
          <t xml:space="preserve">Die Wundererbin</t>
        </is>
      </c>
      <c r="D3699" t="inlineStr">
        <is>
          <t xml:space="preserve">2e510fc36be1504c2810cffbb27d540ba8f70058</t>
        </is>
      </c>
      <c r="E3699" t="inlineStr">
        <is>
          <t xml:space="preserve">Episode 228: Ryder Und Dämiens Kampf</t>
        </is>
      </c>
      <c r="F3699">
        <v>228</v>
      </c>
      <c r="G3699" t="inlineStr">
        <is>
          <t xml:space="preserve">1:22-1:29</t>
        </is>
      </c>
      <c r="H3699" t="inlineStr">
        <is>
          <t xml:space="preserve">Ignore</t>
        </is>
      </c>
      <c r="I3699" t="inlineStr">
        <is>
          <t xml:space="preserve">Remarks: [Script Error]
Line from script:
"â€žMann, das ist meine Schwester. Sie ist gerade erst angekommen, also komm bloÃŸ nicht auf dumme Gedanken, sonst kriegst du es mit mir zu tun.â€œ"
Note (if required): Continuity / character knowledge issue. The Hawthorne and Blackwell families have had a long-standing marriage agreement involving Damien and the Blackwell daughter, so Ryder should already know that Damien is Auroraâ€™s intended partner. Warning him not to â€œget any ideasâ€_x009d_ contradicts this established family arrangement.</t>
        </is>
      </c>
      <c r="J3699" t="inlineStr">
        <is>
          <t xml:space="preserve">VOA</t>
        </is>
      </c>
      <c r="K3699" t="inlineStr">
        <is>
          <t xml:space="preserve">Script Error</t>
        </is>
      </c>
      <c r="L3699" t="inlineStr">
        <is>
          <t xml:space="preserve">Script error</t>
        </is>
      </c>
      <c r="M3699" t="str">
        <f>IFERROR(IF(VLOOKUP(L3699,'Quantification'!$A:$B,2,FALSE)&amp;""="","Unclassified",VLOOKUP(L3699,'Quantification'!$A:$B,2,FALSE)),"Unclassified")</f>
        <v>Major</v>
      </c>
      <c r="N3699" t="inlineStr">
        <is>
          <t xml:space="preserve">con-khera.mirjam@pocketfm.com</t>
        </is>
      </c>
      <c r="O3699" t="inlineStr">
        <is>
          <t xml:space="preserve">Issues found in raw</t>
        </is>
      </c>
      <c r="P3699" t="str">
        <f>IF(OR(O3699="Issues found in master",O3699="Final master"),"Master",IF(OR(O3699="Ready for Master",O3699="Issues found in raw",O3699="Raw under QC",O3699="Issues resolved in raw"),"Raw","-"))</f>
        <v>Raw</v>
      </c>
      <c r="Q3699" s="13">
        <v>46266.40069444444</v>
      </c>
      <c r="R3699" t="inlineStr">
        <is>
          <t xml:space="preserve">2026-09 (Sept)</t>
        </is>
      </c>
      <c r="S3699">
        <f>IF(M3699="Not an error",0,IF(COUNTIFS($A$2:$A3699,$A3699,$D$2:$D3699,$D3699,$M$2:$M3699,"&lt;&gt;Not an error")=1,1,0))</f>
        <v>0</v>
      </c>
      <c r="T3699">
        <f>IF(M3699&lt;&gt;"Major",0,IF(COUNTIFS($A$2:$A3699,$A3699,$D$2:$D3699,$D3699,$M$2:$M3699,"Major")=1,1,0))</f>
        <v>0</v>
      </c>
      <c r="U3699">
        <f>IF(M3699&lt;&gt;"Minor",0,IF(COUNTIFS($A$2:$A3699,$A3699,$D$2:$D3699,$D3699,$M$2:$M3699,"Minor")=1,1,0))</f>
        <v>0</v>
      </c>
    </row>
    <row r="3700">
      <c r="A3700" t="inlineStr">
        <is>
          <t xml:space="preserve">9a175f97e92a638a5697307799ea3b8b8f419aac</t>
        </is>
      </c>
      <c r="B3700" t="inlineStr">
        <is>
          <t xml:space="preserve">The Miracle Heiress</t>
        </is>
      </c>
      <c r="C3700" t="inlineStr">
        <is>
          <t xml:space="preserve">Die Wundererbin</t>
        </is>
      </c>
      <c r="D3700" t="inlineStr">
        <is>
          <t xml:space="preserve">2e510fc36be1504c2810cffbb27d540ba8f70058</t>
        </is>
      </c>
      <c r="E3700" t="inlineStr">
        <is>
          <t xml:space="preserve">Episode 228: Ryder Und Dämiens Kampf</t>
        </is>
      </c>
      <c r="F3700">
        <v>228</v>
      </c>
      <c r="G3700" t="inlineStr">
        <is>
          <t xml:space="preserve">3:10-3:12</t>
        </is>
      </c>
      <c r="H3700" t="inlineStr">
        <is>
          <t xml:space="preserve">Resolved</t>
        </is>
      </c>
      <c r="I3700" t="inlineStr">
        <is>
          <t xml:space="preserve">Remarks: [Script Error]
Line from script:
"Ryders Schneid verlieÃŸ ihn."
Note (if required): Wording issue. â€œSchneidâ€_x009d_ sounds archaic and unnatural in this modern context. Suggested: â€œRyder verlor plÃ¶tzlich den Mut.â€_x009d_</t>
        </is>
      </c>
      <c r="J3700" t="inlineStr">
        <is>
          <t xml:space="preserve">VOA</t>
        </is>
      </c>
      <c r="K3700" t="inlineStr">
        <is>
          <t xml:space="preserve">Script Error</t>
        </is>
      </c>
      <c r="L3700" t="inlineStr">
        <is>
          <t xml:space="preserve">Script error</t>
        </is>
      </c>
      <c r="M3700" t="str">
        <f>IFERROR(IF(VLOOKUP(L3700,'Quantification'!$A:$B,2,FALSE)&amp;""="","Unclassified",VLOOKUP(L3700,'Quantification'!$A:$B,2,FALSE)),"Unclassified")</f>
        <v>Major</v>
      </c>
      <c r="N3700" t="inlineStr">
        <is>
          <t xml:space="preserve">con-khera.mirjam@pocketfm.com</t>
        </is>
      </c>
      <c r="O3700" t="inlineStr">
        <is>
          <t xml:space="preserve">Issues found in raw</t>
        </is>
      </c>
      <c r="P3700" t="str">
        <f>IF(OR(O3700="Issues found in master",O3700="Final master"),"Master",IF(OR(O3700="Ready for Master",O3700="Issues found in raw",O3700="Raw under QC",O3700="Issues resolved in raw"),"Raw","-"))</f>
        <v>Raw</v>
      </c>
      <c r="Q3700" s="13">
        <v>46266.40069444444</v>
      </c>
      <c r="R3700" t="inlineStr">
        <is>
          <t xml:space="preserve">2026-09 (Sept)</t>
        </is>
      </c>
      <c r="S3700">
        <f>IF(M3700="Not an error",0,IF(COUNTIFS($A$2:$A3700,$A3700,$D$2:$D3700,$D3700,$M$2:$M3700,"&lt;&gt;Not an error")=1,1,0))</f>
        <v>0</v>
      </c>
      <c r="T3700">
        <f>IF(M3700&lt;&gt;"Major",0,IF(COUNTIFS($A$2:$A3700,$A3700,$D$2:$D3700,$D3700,$M$2:$M3700,"Major")=1,1,0))</f>
        <v>0</v>
      </c>
      <c r="U3700">
        <f>IF(M3700&lt;&gt;"Minor",0,IF(COUNTIFS($A$2:$A3700,$A3700,$D$2:$D3700,$D3700,$M$2:$M3700,"Minor")=1,1,0))</f>
        <v>0</v>
      </c>
    </row>
    <row r="3701">
      <c r="A3701" t="inlineStr">
        <is>
          <t xml:space="preserve">9a175f97e92a638a5697307799ea3b8b8f419aac</t>
        </is>
      </c>
      <c r="B3701" t="inlineStr">
        <is>
          <t xml:space="preserve">The Miracle Heiress</t>
        </is>
      </c>
      <c r="C3701" t="inlineStr">
        <is>
          <t xml:space="preserve">Die Wundererbin</t>
        </is>
      </c>
      <c r="D3701" t="inlineStr">
        <is>
          <t xml:space="preserve">2e510fc36be1504c2810cffbb27d540ba8f70058</t>
        </is>
      </c>
      <c r="E3701" t="inlineStr">
        <is>
          <t xml:space="preserve">Episode 228: Ryder Und Dämiens Kampf</t>
        </is>
      </c>
      <c r="F3701">
        <v>228</v>
      </c>
      <c r="G3701" t="inlineStr">
        <is>
          <t xml:space="preserve">4:02-4:05</t>
        </is>
      </c>
      <c r="H3701" t="inlineStr">
        <is>
          <t xml:space="preserve">Resolved</t>
        </is>
      </c>
      <c r="I3701" t="inlineStr">
        <is>
          <t xml:space="preserve">Remarks: [Script Error]
Line from script:
"â€žIch bin ein paar Tage weg und schon hast du dich an meine Schwester rangemacht.â€œ"
Note (if required): Continuity / timeline issue. Aurora has already been with the Blackwell family for over a month, and Ryder has been established to be away frequently. â€œEin paar Tageâ€_x009d_ therefore does not fit the established timeline. Suggested: â€œKaum bin ich wieder da, und schon hast du dich an meine Schwester rangemacht.â€_x009d_</t>
        </is>
      </c>
      <c r="J3701" t="inlineStr">
        <is>
          <t xml:space="preserve">VOA</t>
        </is>
      </c>
      <c r="K3701" t="inlineStr">
        <is>
          <t xml:space="preserve">Script Error</t>
        </is>
      </c>
      <c r="L3701" t="inlineStr">
        <is>
          <t xml:space="preserve">Script error</t>
        </is>
      </c>
      <c r="M3701" t="str">
        <f>IFERROR(IF(VLOOKUP(L3701,'Quantification'!$A:$B,2,FALSE)&amp;""="","Unclassified",VLOOKUP(L3701,'Quantification'!$A:$B,2,FALSE)),"Unclassified")</f>
        <v>Major</v>
      </c>
      <c r="N3701" t="inlineStr">
        <is>
          <t xml:space="preserve">con-khera.mirjam@pocketfm.com</t>
        </is>
      </c>
      <c r="O3701" t="inlineStr">
        <is>
          <t xml:space="preserve">Issues found in raw</t>
        </is>
      </c>
      <c r="P3701" t="str">
        <f>IF(OR(O3701="Issues found in master",O3701="Final master"),"Master",IF(OR(O3701="Ready for Master",O3701="Issues found in raw",O3701="Raw under QC",O3701="Issues resolved in raw"),"Raw","-"))</f>
        <v>Raw</v>
      </c>
      <c r="Q3701" s="13">
        <v>46266.40069444444</v>
      </c>
      <c r="R3701" t="inlineStr">
        <is>
          <t xml:space="preserve">2026-09 (Sept)</t>
        </is>
      </c>
      <c r="S3701">
        <f>IF(M3701="Not an error",0,IF(COUNTIFS($A$2:$A3701,$A3701,$D$2:$D3701,$D3701,$M$2:$M3701,"&lt;&gt;Not an error")=1,1,0))</f>
        <v>0</v>
      </c>
      <c r="T3701">
        <f>IF(M3701&lt;&gt;"Major",0,IF(COUNTIFS($A$2:$A3701,$A3701,$D$2:$D3701,$D3701,$M$2:$M3701,"Major")=1,1,0))</f>
        <v>0</v>
      </c>
      <c r="U3701">
        <f>IF(M3701&lt;&gt;"Minor",0,IF(COUNTIFS($A$2:$A3701,$A3701,$D$2:$D3701,$D3701,$M$2:$M3701,"Minor")=1,1,0))</f>
        <v>0</v>
      </c>
    </row>
    <row r="3702">
      <c r="A3702" t="inlineStr">
        <is>
          <t xml:space="preserve">9a175f97e92a638a5697307799ea3b8b8f419aac</t>
        </is>
      </c>
      <c r="B3702" t="inlineStr">
        <is>
          <t xml:space="preserve">The Miracle Heiress</t>
        </is>
      </c>
      <c r="C3702" t="inlineStr">
        <is>
          <t xml:space="preserve">Die Wundererbin</t>
        </is>
      </c>
      <c r="D3702" t="inlineStr">
        <is>
          <t xml:space="preserve">2e510fc36be1504c2810cffbb27d540ba8f70058</t>
        </is>
      </c>
      <c r="E3702" t="inlineStr">
        <is>
          <t xml:space="preserve">Episode 228: Ryder Und Dämiens Kampf</t>
        </is>
      </c>
      <c r="F3702">
        <v>228</v>
      </c>
      <c r="G3702" t="inlineStr">
        <is>
          <t xml:space="preserve">4:55-5:02</t>
        </is>
      </c>
      <c r="H3702" t="inlineStr">
        <is>
          <t xml:space="preserve">Resolved</t>
        </is>
      </c>
      <c r="I3702" t="inlineStr">
        <is>
          <t xml:space="preserve">Remarks: [Script Error]
Line from script:
"Meine BrÃ¼der waren gerade erst hier. Ich rufe sie sofort an, damit sie zurÃ¼ckkommen und dir eine Lektion erteilen."
Note (if required): Continuity / wording issue. â€œMeine BrÃ¼der waren gerade erst hierâ€_x009d_ is inconsistent with the established scene and can be removed. Suggested: â€œIch rufe sofort meine BrÃ¼der an, damit sie dir eine Lektion erteilen.â€_x009d_</t>
        </is>
      </c>
      <c r="J3702" t="inlineStr">
        <is>
          <t xml:space="preserve">VOA</t>
        </is>
      </c>
      <c r="K3702" t="inlineStr">
        <is>
          <t xml:space="preserve">Script Error</t>
        </is>
      </c>
      <c r="L3702" t="inlineStr">
        <is>
          <t xml:space="preserve">Script error</t>
        </is>
      </c>
      <c r="M3702" t="str">
        <f>IFERROR(IF(VLOOKUP(L3702,'Quantification'!$A:$B,2,FALSE)&amp;""="","Unclassified",VLOOKUP(L3702,'Quantification'!$A:$B,2,FALSE)),"Unclassified")</f>
        <v>Major</v>
      </c>
      <c r="N3702" t="inlineStr">
        <is>
          <t xml:space="preserve">con-khera.mirjam@pocketfm.com</t>
        </is>
      </c>
      <c r="O3702" t="inlineStr">
        <is>
          <t xml:space="preserve">Issues found in raw</t>
        </is>
      </c>
      <c r="P3702" t="str">
        <f>IF(OR(O3702="Issues found in master",O3702="Final master"),"Master",IF(OR(O3702="Ready for Master",O3702="Issues found in raw",O3702="Raw under QC",O3702="Issues resolved in raw"),"Raw","-"))</f>
        <v>Raw</v>
      </c>
      <c r="Q3702" s="13">
        <v>46266.40069444444</v>
      </c>
      <c r="R3702" t="inlineStr">
        <is>
          <t xml:space="preserve">2026-09 (Sept)</t>
        </is>
      </c>
      <c r="S3702">
        <f>IF(M3702="Not an error",0,IF(COUNTIFS($A$2:$A3702,$A3702,$D$2:$D3702,$D3702,$M$2:$M3702,"&lt;&gt;Not an error")=1,1,0))</f>
        <v>0</v>
      </c>
      <c r="T3702">
        <f>IF(M3702&lt;&gt;"Major",0,IF(COUNTIFS($A$2:$A3702,$A3702,$D$2:$D3702,$D3702,$M$2:$M3702,"Major")=1,1,0))</f>
        <v>0</v>
      </c>
      <c r="U3702">
        <f>IF(M3702&lt;&gt;"Minor",0,IF(COUNTIFS($A$2:$A3702,$A3702,$D$2:$D3702,$D3702,$M$2:$M3702,"Minor")=1,1,0))</f>
        <v>0</v>
      </c>
    </row>
    <row r="3703">
      <c r="A3703" t="inlineStr">
        <is>
          <t xml:space="preserve">9a175f97e92a638a5697307799ea3b8b8f419aac</t>
        </is>
      </c>
      <c r="B3703" t="inlineStr">
        <is>
          <t xml:space="preserve">The Miracle Heiress</t>
        </is>
      </c>
      <c r="C3703" t="inlineStr">
        <is>
          <t xml:space="preserve">Die Wundererbin</t>
        </is>
      </c>
      <c r="D3703" t="inlineStr">
        <is>
          <t xml:space="preserve">2e510fc36be1504c2810cffbb27d540ba8f70058</t>
        </is>
      </c>
      <c r="E3703" t="inlineStr">
        <is>
          <t xml:space="preserve">Episode 228: Ryder Und Dämiens Kampf</t>
        </is>
      </c>
      <c r="F3703">
        <v>228</v>
      </c>
      <c r="G3703" t="inlineStr">
        <is>
          <t xml:space="preserve">5:02-5:08</t>
        </is>
      </c>
      <c r="H3703" t="inlineStr">
        <is>
          <t xml:space="preserve">Resolved</t>
        </is>
      </c>
      <c r="I3703" t="inlineStr">
        <is>
          <t xml:space="preserve">Remarks: [Script Error]
Line from script:
"â€žDeine BrÃ¼der haben mir bereits ihren Segen gegeben. Sie haben mich sogar zum Abendessen eingeladen.â€œ"
Note (if required): Continuity / character knowledge issue. Only Harrison has given Damien his approval and invited him to dinner. The other brothers have not. Suggested: â€œDein Bruder Harrison hat mir bereits seinen Segen gegeben. Er hat mich sogar zum Abendessen eingeladen.â€_x009d_</t>
        </is>
      </c>
      <c r="J3703" t="inlineStr">
        <is>
          <t xml:space="preserve">VOA</t>
        </is>
      </c>
      <c r="K3703" t="inlineStr">
        <is>
          <t xml:space="preserve">Script Error</t>
        </is>
      </c>
      <c r="L3703" t="inlineStr">
        <is>
          <t xml:space="preserve">Script error</t>
        </is>
      </c>
      <c r="M3703" t="str">
        <f>IFERROR(IF(VLOOKUP(L3703,'Quantification'!$A:$B,2,FALSE)&amp;""="","Unclassified",VLOOKUP(L3703,'Quantification'!$A:$B,2,FALSE)),"Unclassified")</f>
        <v>Major</v>
      </c>
      <c r="N3703" t="inlineStr">
        <is>
          <t xml:space="preserve">con-khera.mirjam@pocketfm.com</t>
        </is>
      </c>
      <c r="O3703" t="inlineStr">
        <is>
          <t xml:space="preserve">Issues found in raw</t>
        </is>
      </c>
      <c r="P3703" t="str">
        <f>IF(OR(O3703="Issues found in master",O3703="Final master"),"Master",IF(OR(O3703="Ready for Master",O3703="Issues found in raw",O3703="Raw under QC",O3703="Issues resolved in raw"),"Raw","-"))</f>
        <v>Raw</v>
      </c>
      <c r="Q3703" s="13">
        <v>46266.40069444444</v>
      </c>
      <c r="R3703" t="inlineStr">
        <is>
          <t xml:space="preserve">2026-09 (Sept)</t>
        </is>
      </c>
      <c r="S3703">
        <f>IF(M3703="Not an error",0,IF(COUNTIFS($A$2:$A3703,$A3703,$D$2:$D3703,$D3703,$M$2:$M3703,"&lt;&gt;Not an error")=1,1,0))</f>
        <v>0</v>
      </c>
      <c r="T3703">
        <f>IF(M3703&lt;&gt;"Major",0,IF(COUNTIFS($A$2:$A3703,$A3703,$D$2:$D3703,$D3703,$M$2:$M3703,"Major")=1,1,0))</f>
        <v>0</v>
      </c>
      <c r="U3703">
        <f>IF(M3703&lt;&gt;"Minor",0,IF(COUNTIFS($A$2:$A3703,$A3703,$D$2:$D3703,$D3703,$M$2:$M3703,"Minor")=1,1,0))</f>
        <v>0</v>
      </c>
    </row>
    <row r="3704">
      <c r="A3704" t="inlineStr">
        <is>
          <t xml:space="preserve">9a175f97e92a638a5697307799ea3b8b8f419aac</t>
        </is>
      </c>
      <c r="B3704" t="inlineStr">
        <is>
          <t xml:space="preserve">The Miracle Heiress</t>
        </is>
      </c>
      <c r="C3704" t="inlineStr">
        <is>
          <t xml:space="preserve">Die Wundererbin</t>
        </is>
      </c>
      <c r="D3704" t="inlineStr">
        <is>
          <t xml:space="preserve">2e510fc36be1504c2810cffbb27d540ba8f70058</t>
        </is>
      </c>
      <c r="E3704" t="inlineStr">
        <is>
          <t xml:space="preserve">Episode 228: Ryder Und Dämiens Kampf</t>
        </is>
      </c>
      <c r="F3704">
        <v>228</v>
      </c>
      <c r="G3704" t="inlineStr">
        <is>
          <t xml:space="preserve">5:58-6:04</t>
        </is>
      </c>
      <c r="H3704" t="inlineStr">
        <is>
          <t xml:space="preserve">Resolved</t>
        </is>
      </c>
      <c r="I3704" t="inlineStr">
        <is>
          <t xml:space="preserve">Remarks: [Script Error]
Line from script:
"â€žIch habe endlich zwei Tage frei und du lÃ¤sst mich im Stich, nur damit Mama dich den ganzen Tag ausfragen kann?â€œ"
Note (if required): Logic / dialogue issue. The reference to â€œMamaâ€_x009d_ feels disconnected from the complaint about being left alone and has no clear causal connection in the scene. Suggested: â€œIch habe endlich zwei Tage frei und du lÃ¤sst mich einfach im Stich?â€_x009d_</t>
        </is>
      </c>
      <c r="J3704" t="inlineStr">
        <is>
          <t xml:space="preserve">VOA</t>
        </is>
      </c>
      <c r="K3704" t="inlineStr">
        <is>
          <t xml:space="preserve">Script Error</t>
        </is>
      </c>
      <c r="L3704" t="inlineStr">
        <is>
          <t xml:space="preserve">Script error</t>
        </is>
      </c>
      <c r="M3704" t="str">
        <f>IFERROR(IF(VLOOKUP(L3704,'Quantification'!$A:$B,2,FALSE)&amp;""="","Unclassified",VLOOKUP(L3704,'Quantification'!$A:$B,2,FALSE)),"Unclassified")</f>
        <v>Major</v>
      </c>
      <c r="N3704" t="inlineStr">
        <is>
          <t xml:space="preserve">con-khera.mirjam@pocketfm.com</t>
        </is>
      </c>
      <c r="O3704" t="inlineStr">
        <is>
          <t xml:space="preserve">Issues found in raw</t>
        </is>
      </c>
      <c r="P3704" t="str">
        <f>IF(OR(O3704="Issues found in master",O3704="Final master"),"Master",IF(OR(O3704="Ready for Master",O3704="Issues found in raw",O3704="Raw under QC",O3704="Issues resolved in raw"),"Raw","-"))</f>
        <v>Raw</v>
      </c>
      <c r="Q3704" s="13">
        <v>46266.40069444444</v>
      </c>
      <c r="R3704" t="inlineStr">
        <is>
          <t xml:space="preserve">2026-09 (Sept)</t>
        </is>
      </c>
      <c r="S3704">
        <f>IF(M3704="Not an error",0,IF(COUNTIFS($A$2:$A3704,$A3704,$D$2:$D3704,$D3704,$M$2:$M3704,"&lt;&gt;Not an error")=1,1,0))</f>
        <v>0</v>
      </c>
      <c r="T3704">
        <f>IF(M3704&lt;&gt;"Major",0,IF(COUNTIFS($A$2:$A3704,$A3704,$D$2:$D3704,$D3704,$M$2:$M3704,"Major")=1,1,0))</f>
        <v>0</v>
      </c>
      <c r="U3704">
        <f>IF(M3704&lt;&gt;"Minor",0,IF(COUNTIFS($A$2:$A3704,$A3704,$D$2:$D3704,$D3704,$M$2:$M3704,"Minor")=1,1,0))</f>
        <v>0</v>
      </c>
    </row>
    <row r="3705">
      <c r="A3705" t="inlineStr">
        <is>
          <t xml:space="preserve">9a175f97e92a638a5697307799ea3b8b8f419aac</t>
        </is>
      </c>
      <c r="B3705" t="inlineStr">
        <is>
          <t xml:space="preserve">The Miracle Heiress</t>
        </is>
      </c>
      <c r="C3705" t="inlineStr">
        <is>
          <t xml:space="preserve">Die Wundererbin</t>
        </is>
      </c>
      <c r="D3705" t="inlineStr">
        <is>
          <t xml:space="preserve">d1ccb7201b819369a92633a773a6cbe79a51600c</t>
        </is>
      </c>
      <c r="E3705" t="inlineStr">
        <is>
          <t xml:space="preserve">Episode 229: Verlobung Endet</t>
        </is>
      </c>
      <c r="F3705">
        <v>229</v>
      </c>
      <c r="G3705" t="inlineStr">
        <is>
          <t xml:space="preserve">3:24-3:28</t>
        </is>
      </c>
      <c r="H3705" t="inlineStr">
        <is>
          <t xml:space="preserve">Resolved</t>
        </is>
      </c>
      <c r="I3705" t="inlineStr">
        <is>
          <t xml:space="preserve">Remarks: [Script Error]
Line from script:
"Er musste in der NÃ¤he bleiben, fÃ¼r den Fall, dass Aurora anrief."
Note (if required): Logic / wording issue. It is unclear why he needs to remain physically nearby just in case Aurora calls. If the intention is that he wants to stay available for her, this should be stated more clearly. Suggested: â€œEr musste erreichbar bleiben, fÃ¼r den Fall, dass Aurora anrief.â€_x009d_</t>
        </is>
      </c>
      <c r="J3705" t="inlineStr">
        <is>
          <t xml:space="preserve">VOA</t>
        </is>
      </c>
      <c r="K3705" t="inlineStr">
        <is>
          <t xml:space="preserve">Script Error</t>
        </is>
      </c>
      <c r="L3705" t="inlineStr">
        <is>
          <t xml:space="preserve">Script error</t>
        </is>
      </c>
      <c r="M3705" t="str">
        <f>IFERROR(IF(VLOOKUP(L3705,'Quantification'!$A:$B,2,FALSE)&amp;""="","Unclassified",VLOOKUP(L3705,'Quantification'!$A:$B,2,FALSE)),"Unclassified")</f>
        <v>Major</v>
      </c>
      <c r="N3705" t="inlineStr">
        <is>
          <t xml:space="preserve">con-khera.mirjam@pocketfm.com</t>
        </is>
      </c>
      <c r="O3705" t="inlineStr">
        <is>
          <t xml:space="preserve">Issues found in raw</t>
        </is>
      </c>
      <c r="P3705" t="str">
        <f>IF(OR(O3705="Issues found in master",O3705="Final master"),"Master",IF(OR(O3705="Ready for Master",O3705="Issues found in raw",O3705="Raw under QC",O3705="Issues resolved in raw"),"Raw","-"))</f>
        <v>Raw</v>
      </c>
      <c r="Q3705" s="13">
        <v>46266.40069444444</v>
      </c>
      <c r="R3705" t="inlineStr">
        <is>
          <t xml:space="preserve">2026-09 (Sept)</t>
        </is>
      </c>
      <c r="S3705">
        <f>IF(M3705="Not an error",0,IF(COUNTIFS($A$2:$A3705,$A3705,$D$2:$D3705,$D3705,$M$2:$M3705,"&lt;&gt;Not an error")=1,1,0))</f>
        <v>1</v>
      </c>
      <c r="T3705">
        <f>IF(M3705&lt;&gt;"Major",0,IF(COUNTIFS($A$2:$A3705,$A3705,$D$2:$D3705,$D3705,$M$2:$M3705,"Major")=1,1,0))</f>
        <v>1</v>
      </c>
      <c r="U3705">
        <f>IF(M3705&lt;&gt;"Minor",0,IF(COUNTIFS($A$2:$A3705,$A3705,$D$2:$D3705,$D3705,$M$2:$M3705,"Minor")=1,1,0))</f>
        <v>0</v>
      </c>
    </row>
    <row r="3706">
      <c r="A3706" t="inlineStr">
        <is>
          <t xml:space="preserve">9a175f97e92a638a5697307799ea3b8b8f419aac</t>
        </is>
      </c>
      <c r="B3706" t="inlineStr">
        <is>
          <t xml:space="preserve">The Miracle Heiress</t>
        </is>
      </c>
      <c r="C3706" t="inlineStr">
        <is>
          <t xml:space="preserve">Die Wundererbin</t>
        </is>
      </c>
      <c r="D3706" t="inlineStr">
        <is>
          <t xml:space="preserve">d1ccb7201b819369a92633a773a6cbe79a51600c</t>
        </is>
      </c>
      <c r="E3706" t="inlineStr">
        <is>
          <t xml:space="preserve">Episode 229: Verlobung Endet</t>
        </is>
      </c>
      <c r="F3706">
        <v>229</v>
      </c>
      <c r="G3706" t="inlineStr">
        <is>
          <t xml:space="preserve">4:00-4:05</t>
        </is>
      </c>
      <c r="H3706" t="inlineStr">
        <is>
          <t xml:space="preserve">Resolved</t>
        </is>
      </c>
      <c r="I3706" t="inlineStr">
        <is>
          <t xml:space="preserve">Remarks: [Script Error]
Line from script:
"Als sie an einem Tisch im Hauptgastraum vorbeikamen, an dem Jessica Scott saÃŸ, stutzte Jessica."
Note (if required): Wording issue. â€œHauptgastraumâ€_x009d_ sounds overly technical and unnatural in German. Suggested: â€œAls sie im Restaurant an einem Tisch vorbeikamen, an dem Jessica Scott saÃŸ, stutzte Jessica.â€_x009d_</t>
        </is>
      </c>
      <c r="J3706" t="inlineStr">
        <is>
          <t xml:space="preserve">VOA</t>
        </is>
      </c>
      <c r="K3706" t="inlineStr">
        <is>
          <t xml:space="preserve">Script Error</t>
        </is>
      </c>
      <c r="L3706" t="inlineStr">
        <is>
          <t xml:space="preserve">Script error</t>
        </is>
      </c>
      <c r="M3706" t="str">
        <f>IFERROR(IF(VLOOKUP(L3706,'Quantification'!$A:$B,2,FALSE)&amp;""="","Unclassified",VLOOKUP(L3706,'Quantification'!$A:$B,2,FALSE)),"Unclassified")</f>
        <v>Major</v>
      </c>
      <c r="N3706" t="inlineStr">
        <is>
          <t xml:space="preserve">con-khera.mirjam@pocketfm.com</t>
        </is>
      </c>
      <c r="O3706" t="inlineStr">
        <is>
          <t xml:space="preserve">Issues found in raw</t>
        </is>
      </c>
      <c r="P3706" t="str">
        <f>IF(OR(O3706="Issues found in master",O3706="Final master"),"Master",IF(OR(O3706="Ready for Master",O3706="Issues found in raw",O3706="Raw under QC",O3706="Issues resolved in raw"),"Raw","-"))</f>
        <v>Raw</v>
      </c>
      <c r="Q3706" s="13">
        <v>46266.40069444444</v>
      </c>
      <c r="R3706" t="inlineStr">
        <is>
          <t xml:space="preserve">2026-09 (Sept)</t>
        </is>
      </c>
      <c r="S3706">
        <f>IF(M3706="Not an error",0,IF(COUNTIFS($A$2:$A3706,$A3706,$D$2:$D3706,$D3706,$M$2:$M3706,"&lt;&gt;Not an error")=1,1,0))</f>
        <v>0</v>
      </c>
      <c r="T3706">
        <f>IF(M3706&lt;&gt;"Major",0,IF(COUNTIFS($A$2:$A3706,$A3706,$D$2:$D3706,$D3706,$M$2:$M3706,"Major")=1,1,0))</f>
        <v>0</v>
      </c>
      <c r="U3706">
        <f>IF(M3706&lt;&gt;"Minor",0,IF(COUNTIFS($A$2:$A3706,$A3706,$D$2:$D3706,$D3706,$M$2:$M3706,"Minor")=1,1,0))</f>
        <v>0</v>
      </c>
    </row>
    <row r="3707">
      <c r="A3707" t="inlineStr">
        <is>
          <t xml:space="preserve">9a175f97e92a638a5697307799ea3b8b8f419aac</t>
        </is>
      </c>
      <c r="B3707" t="inlineStr">
        <is>
          <t xml:space="preserve">The Miracle Heiress</t>
        </is>
      </c>
      <c r="C3707" t="inlineStr">
        <is>
          <t xml:space="preserve">Die Wundererbin</t>
        </is>
      </c>
      <c r="D3707" t="inlineStr">
        <is>
          <t xml:space="preserve">ce9d945ffc2c002994f2c932111eecfe7dc784ae</t>
        </is>
      </c>
      <c r="E3707" t="inlineStr">
        <is>
          <t xml:space="preserve">Episode 230: Hacker Alex Und Dieses Beruhigungsmittel</t>
        </is>
      </c>
      <c r="F3707">
        <v>230</v>
      </c>
      <c r="G3707" t="inlineStr">
        <is>
          <t xml:space="preserve">0:00-0:18</t>
        </is>
      </c>
      <c r="H3707" t="inlineStr">
        <is>
          <t xml:space="preserve">Resolved</t>
        </is>
      </c>
      <c r="I3707" t="inlineStr">
        <is>
          <t xml:space="preserve">Remarks: [Script Error]
Line from script:
"Ein Streit zwischen Dämien und Ryder um Aurora bricht aus, doch Aurora hält ihr Versprechen und geht mit Dämien. An anderer Stelle findet Jessica Sawyer und drückt ihm eine handgefertigte Tasche als Abschiedsgeschenk in die Hand, eine Geste, die ihn dazu bringt, alles zu überdenken."
Note (if required): Redundant recap. This summarizes events already established and can be removed before continuing with the current scene.</t>
        </is>
      </c>
      <c r="J3707" t="inlineStr">
        <is>
          <t xml:space="preserve">VOA</t>
        </is>
      </c>
      <c r="K3707" t="inlineStr">
        <is>
          <t xml:space="preserve">Script Error</t>
        </is>
      </c>
      <c r="L3707" t="inlineStr">
        <is>
          <t xml:space="preserve">Script error</t>
        </is>
      </c>
      <c r="M3707" t="str">
        <f>IFERROR(IF(VLOOKUP(L3707,'Quantification'!$A:$B,2,FALSE)&amp;""="","Unclassified",VLOOKUP(L3707,'Quantification'!$A:$B,2,FALSE)),"Unclassified")</f>
        <v>Major</v>
      </c>
      <c r="N3707" t="inlineStr">
        <is>
          <t xml:space="preserve">con-khera.mirjam@pocketfm.com</t>
        </is>
      </c>
      <c r="O3707" t="inlineStr">
        <is>
          <t xml:space="preserve">Issues found in raw</t>
        </is>
      </c>
      <c r="P3707" t="str">
        <f>IF(OR(O3707="Issues found in master",O3707="Final master"),"Master",IF(OR(O3707="Ready for Master",O3707="Issues found in raw",O3707="Raw under QC",O3707="Issues resolved in raw"),"Raw","-"))</f>
        <v>Raw</v>
      </c>
      <c r="Q3707" s="13">
        <v>46266.40069444444</v>
      </c>
      <c r="R3707" t="inlineStr">
        <is>
          <t xml:space="preserve">2026-09 (Sept)</t>
        </is>
      </c>
      <c r="S3707">
        <f>IF(M3707="Not an error",0,IF(COUNTIFS($A$2:$A3707,$A3707,$D$2:$D3707,$D3707,$M$2:$M3707,"&lt;&gt;Not an error")=1,1,0))</f>
        <v>1</v>
      </c>
      <c r="T3707">
        <f>IF(M3707&lt;&gt;"Major",0,IF(COUNTIFS($A$2:$A3707,$A3707,$D$2:$D3707,$D3707,$M$2:$M3707,"Major")=1,1,0))</f>
        <v>1</v>
      </c>
      <c r="U3707">
        <f>IF(M3707&lt;&gt;"Minor",0,IF(COUNTIFS($A$2:$A3707,$A3707,$D$2:$D3707,$D3707,$M$2:$M3707,"Minor")=1,1,0))</f>
        <v>0</v>
      </c>
    </row>
    <row r="3708">
      <c r="A3708" t="inlineStr">
        <is>
          <t xml:space="preserve">9a175f97e92a638a5697307799ea3b8b8f419aac</t>
        </is>
      </c>
      <c r="B3708" t="inlineStr">
        <is>
          <t xml:space="preserve">The Miracle Heiress</t>
        </is>
      </c>
      <c r="C3708" t="inlineStr">
        <is>
          <t xml:space="preserve">Die Wundererbin</t>
        </is>
      </c>
      <c r="D3708" t="inlineStr">
        <is>
          <t xml:space="preserve">ce9d945ffc2c002994f2c932111eecfe7dc784ae</t>
        </is>
      </c>
      <c r="E3708" t="inlineStr">
        <is>
          <t xml:space="preserve">Episode 230: Hacker Alex Und Dieses Beruhigungsmittel</t>
        </is>
      </c>
      <c r="F3708">
        <v>230</v>
      </c>
      <c r="G3708" t="inlineStr">
        <is>
          <t xml:space="preserve">2:40-2:45</t>
        </is>
      </c>
      <c r="H3708" t="inlineStr">
        <is>
          <t xml:space="preserve">Resolved</t>
        </is>
      </c>
      <c r="I3708" t="inlineStr">
        <is>
          <t xml:space="preserve">Remarks: [Mispronunciation]
Line from script:
"Sie trug ein tief ausgeschnittenes Kleid, und als sie sich zu ihm neigte, war ihre NÃ¤he Ã¼berwÃ¤ltigend."
Note (if required): The word â€œneigteâ€_x009d_ is pronounced incorrectly in the audio.</t>
        </is>
      </c>
      <c r="J3708" t="inlineStr">
        <is>
          <t xml:space="preserve">VOA</t>
        </is>
      </c>
      <c r="K3708" t="inlineStr">
        <is>
          <t xml:space="preserve">Mispronunciation</t>
        </is>
      </c>
      <c r="L3708" t="inlineStr">
        <is>
          <t xml:space="preserve">Mispronunciation</t>
        </is>
      </c>
      <c r="M3708" t="str">
        <f>IFERROR(IF(VLOOKUP(L3708,'Quantification'!$A:$B,2,FALSE)&amp;""="","Unclassified",VLOOKUP(L3708,'Quantification'!$A:$B,2,FALSE)),"Unclassified")</f>
        <v>Major</v>
      </c>
      <c r="N3708" t="inlineStr">
        <is>
          <t xml:space="preserve">con-khera.mirjam@pocketfm.com</t>
        </is>
      </c>
      <c r="O3708" t="inlineStr">
        <is>
          <t xml:space="preserve">Issues found in raw</t>
        </is>
      </c>
      <c r="P3708" t="str">
        <f>IF(OR(O3708="Issues found in master",O3708="Final master"),"Master",IF(OR(O3708="Ready for Master",O3708="Issues found in raw",O3708="Raw under QC",O3708="Issues resolved in raw"),"Raw","-"))</f>
        <v>Raw</v>
      </c>
      <c r="Q3708" s="13">
        <v>46266.40069444444</v>
      </c>
      <c r="R3708" t="inlineStr">
        <is>
          <t xml:space="preserve">2026-09 (Sept)</t>
        </is>
      </c>
      <c r="S3708">
        <f>IF(M3708="Not an error",0,IF(COUNTIFS($A$2:$A3708,$A3708,$D$2:$D3708,$D3708,$M$2:$M3708,"&lt;&gt;Not an error")=1,1,0))</f>
        <v>0</v>
      </c>
      <c r="T3708">
        <f>IF(M3708&lt;&gt;"Major",0,IF(COUNTIFS($A$2:$A3708,$A3708,$D$2:$D3708,$D3708,$M$2:$M3708,"Major")=1,1,0))</f>
        <v>0</v>
      </c>
      <c r="U3708">
        <f>IF(M3708&lt;&gt;"Minor",0,IF(COUNTIFS($A$2:$A3708,$A3708,$D$2:$D3708,$D3708,$M$2:$M3708,"Minor")=1,1,0))</f>
        <v>0</v>
      </c>
    </row>
    <row r="3709">
      <c r="A3709" t="inlineStr">
        <is>
          <t xml:space="preserve">9a175f97e92a638a5697307799ea3b8b8f419aac</t>
        </is>
      </c>
      <c r="B3709" t="inlineStr">
        <is>
          <t xml:space="preserve">The Miracle Heiress</t>
        </is>
      </c>
      <c r="C3709" t="inlineStr">
        <is>
          <t xml:space="preserve">Die Wundererbin</t>
        </is>
      </c>
      <c r="D3709" t="inlineStr">
        <is>
          <t xml:space="preserve">ce9d945ffc2c002994f2c932111eecfe7dc784ae</t>
        </is>
      </c>
      <c r="E3709" t="inlineStr">
        <is>
          <t xml:space="preserve">Episode 230: Hacker Alex Und Dieses Beruhigungsmittel</t>
        </is>
      </c>
      <c r="F3709">
        <v>230</v>
      </c>
      <c r="G3709" t="inlineStr">
        <is>
          <t xml:space="preserve">6:36-6:40</t>
        </is>
      </c>
      <c r="H3709" t="inlineStr">
        <is>
          <t xml:space="preserve">Ignore</t>
        </is>
      </c>
      <c r="I3709" t="inlineStr">
        <is>
          <t xml:space="preserve">Remarks: [Script Error]
Line from script:
"„Wenn wir weitermachen wollen, brauchen wir noch mal einhundertfünfzigtausend Dollar.“"
Note (if required): Financial continuity / logic issue. Aurora has been established to have access to multiple significant sources of income and funds, including Cora, paid work as Doctor Apex, other private jobs, and money provided by her family. Treating an additional 150,000 dollars as a major financial obstacle therefore feels inconsistent with her established financial situation.</t>
        </is>
      </c>
      <c r="J3709" t="inlineStr">
        <is>
          <t xml:space="preserve">VOA</t>
        </is>
      </c>
      <c r="K3709" t="inlineStr">
        <is>
          <t xml:space="preserve">Script Error</t>
        </is>
      </c>
      <c r="L3709" t="inlineStr">
        <is>
          <t xml:space="preserve">Script error</t>
        </is>
      </c>
      <c r="M3709" t="str">
        <f>IFERROR(IF(VLOOKUP(L3709,'Quantification'!$A:$B,2,FALSE)&amp;""="","Unclassified",VLOOKUP(L3709,'Quantification'!$A:$B,2,FALSE)),"Unclassified")</f>
        <v>Major</v>
      </c>
      <c r="N3709" t="inlineStr">
        <is>
          <t xml:space="preserve">con-khera.mirjam@pocketfm.com</t>
        </is>
      </c>
      <c r="O3709" t="inlineStr">
        <is>
          <t xml:space="preserve">Issues found in raw</t>
        </is>
      </c>
      <c r="P3709" t="str">
        <f>IF(OR(O3709="Issues found in master",O3709="Final master"),"Master",IF(OR(O3709="Ready for Master",O3709="Issues found in raw",O3709="Raw under QC",O3709="Issues resolved in raw"),"Raw","-"))</f>
        <v>Raw</v>
      </c>
      <c r="Q3709" s="13">
        <v>46266.40069444444</v>
      </c>
      <c r="R3709" t="inlineStr">
        <is>
          <t xml:space="preserve">2026-09 (Sept)</t>
        </is>
      </c>
      <c r="S3709">
        <f>IF(M3709="Not an error",0,IF(COUNTIFS($A$2:$A3709,$A3709,$D$2:$D3709,$D3709,$M$2:$M3709,"&lt;&gt;Not an error")=1,1,0))</f>
        <v>0</v>
      </c>
      <c r="T3709">
        <f>IF(M3709&lt;&gt;"Major",0,IF(COUNTIFS($A$2:$A3709,$A3709,$D$2:$D3709,$D3709,$M$2:$M3709,"Major")=1,1,0))</f>
        <v>0</v>
      </c>
      <c r="U3709">
        <f>IF(M3709&lt;&gt;"Minor",0,IF(COUNTIFS($A$2:$A3709,$A3709,$D$2:$D3709,$D3709,$M$2:$M3709,"Minor")=1,1,0))</f>
        <v>0</v>
      </c>
    </row>
    <row r="3710">
      <c r="A3710" t="inlineStr">
        <is>
          <t xml:space="preserve">9a175f97e92a638a5697307799ea3b8b8f419aac</t>
        </is>
      </c>
      <c r="B3710" t="inlineStr">
        <is>
          <t xml:space="preserve">The Miracle Heiress</t>
        </is>
      </c>
      <c r="C3710" t="inlineStr">
        <is>
          <t xml:space="preserve">Die Wundererbin</t>
        </is>
      </c>
      <c r="D3710" t="inlineStr">
        <is>
          <t xml:space="preserve">5c7998154a1683f5a23d568e4dd662afde4f7beb</t>
        </is>
      </c>
      <c r="E3710" t="inlineStr">
        <is>
          <t xml:space="preserve">Episode 231: Millionen-Dollar-Job</t>
        </is>
      </c>
      <c r="F3710">
        <v>231</v>
      </c>
      <c r="G3710" t="inlineStr">
        <is>
          <t xml:space="preserve">0:56-0:59</t>
        </is>
      </c>
      <c r="H3710" t="inlineStr">
        <is>
          <t xml:space="preserve">Resolved</t>
        </is>
      </c>
      <c r="I3710" t="inlineStr">
        <is>
          <t xml:space="preserve">Remarks: [Mispronunciation]
Line from script:
"Dieser Job war nicht einfach, und sie hatte nicht vor, ihn fÃ¼r einen Pappenstiel zu erledigen. Sie lÃ¶schte das Angebot und tippte eine neue Summe ein: eins Komma fÃ¼nfunddreiÃŸig Millionen Dollar."
Note (if required): The decimal number is pronounced unnaturally. â€œ1.35 millionâ€_x009d_ should be pronounced as â€œeins Komma drei fÃ¼nf Millionen Dollar.â€_x009d_</t>
        </is>
      </c>
      <c r="J3710" t="inlineStr">
        <is>
          <t xml:space="preserve">VOA</t>
        </is>
      </c>
      <c r="K3710" t="inlineStr">
        <is>
          <t xml:space="preserve">Script Error</t>
        </is>
      </c>
      <c r="L3710" t="inlineStr">
        <is>
          <t xml:space="preserve">Script error</t>
        </is>
      </c>
      <c r="M3710" t="str">
        <f>IFERROR(IF(VLOOKUP(L3710,'Quantification'!$A:$B,2,FALSE)&amp;""="","Unclassified",VLOOKUP(L3710,'Quantification'!$A:$B,2,FALSE)),"Unclassified")</f>
        <v>Major</v>
      </c>
      <c r="N3710" t="inlineStr">
        <is>
          <t xml:space="preserve">con-khera.mirjam@pocketfm.com</t>
        </is>
      </c>
      <c r="O3710" t="inlineStr">
        <is>
          <t xml:space="preserve">Issues found in raw</t>
        </is>
      </c>
      <c r="P3710" t="str">
        <f>IF(OR(O3710="Issues found in master",O3710="Final master"),"Master",IF(OR(O3710="Ready for Master",O3710="Issues found in raw",O3710="Raw under QC",O3710="Issues resolved in raw"),"Raw","-"))</f>
        <v>Raw</v>
      </c>
      <c r="Q3710" s="13">
        <v>46272.60416666667</v>
      </c>
      <c r="R3710" t="inlineStr">
        <is>
          <t xml:space="preserve">2026-09 (Sept)</t>
        </is>
      </c>
      <c r="S3710">
        <f>IF(M3710="Not an error",0,IF(COUNTIFS($A$2:$A3710,$A3710,$D$2:$D3710,$D3710,$M$2:$M3710,"&lt;&gt;Not an error")=1,1,0))</f>
        <v>1</v>
      </c>
      <c r="T3710">
        <f>IF(M3710&lt;&gt;"Major",0,IF(COUNTIFS($A$2:$A3710,$A3710,$D$2:$D3710,$D3710,$M$2:$M3710,"Major")=1,1,0))</f>
        <v>1</v>
      </c>
      <c r="U3710">
        <f>IF(M3710&lt;&gt;"Minor",0,IF(COUNTIFS($A$2:$A3710,$A3710,$D$2:$D3710,$D3710,$M$2:$M3710,"Minor")=1,1,0))</f>
        <v>0</v>
      </c>
    </row>
    <row r="3711">
      <c r="A3711" t="inlineStr">
        <is>
          <t xml:space="preserve">9a175f97e92a638a5697307799ea3b8b8f419aac</t>
        </is>
      </c>
      <c r="B3711" t="inlineStr">
        <is>
          <t xml:space="preserve">The Miracle Heiress</t>
        </is>
      </c>
      <c r="C3711" t="inlineStr">
        <is>
          <t xml:space="preserve">Die Wundererbin</t>
        </is>
      </c>
      <c r="D3711" t="inlineStr">
        <is>
          <t xml:space="preserve">5c7998154a1683f5a23d568e4dd662afde4f7beb</t>
        </is>
      </c>
      <c r="E3711" t="inlineStr">
        <is>
          <t xml:space="preserve">Episode 231: Millionen-Dollar-Job</t>
        </is>
      </c>
      <c r="F3711">
        <v>231</v>
      </c>
      <c r="G3711" t="inlineStr">
        <is>
          <t xml:space="preserve">1:30-1:33</t>
        </is>
      </c>
      <c r="H3711" t="inlineStr">
        <is>
          <t xml:space="preserve">Resolved</t>
        </is>
      </c>
      <c r="I3711" t="inlineStr">
        <is>
          <t xml:space="preserve">Remarks: [Mispronunciation]
Line from script:
"Eins Komma fÃ¼nfunddreiÃŸig Millionen Dollar?"
Note (if required): The decimal number is pronounced unnaturally. â€œ1.35 millionâ€_x009d_ should be pronounced as â€œeins Komma drei fÃ¼nf Millionen Dollar.â€_x009d_</t>
        </is>
      </c>
      <c r="J3711" t="inlineStr">
        <is>
          <t xml:space="preserve">VOA</t>
        </is>
      </c>
      <c r="K3711" t="inlineStr">
        <is>
          <t xml:space="preserve">Script Error</t>
        </is>
      </c>
      <c r="L3711" t="inlineStr">
        <is>
          <t xml:space="preserve">Script error</t>
        </is>
      </c>
      <c r="M3711" t="str">
        <f>IFERROR(IF(VLOOKUP(L3711,'Quantification'!$A:$B,2,FALSE)&amp;""="","Unclassified",VLOOKUP(L3711,'Quantification'!$A:$B,2,FALSE)),"Unclassified")</f>
        <v>Major</v>
      </c>
      <c r="N3711" t="inlineStr">
        <is>
          <t xml:space="preserve">con-khera.mirjam@pocketfm.com</t>
        </is>
      </c>
      <c r="O3711" t="inlineStr">
        <is>
          <t xml:space="preserve">Issues found in raw</t>
        </is>
      </c>
      <c r="P3711" t="str">
        <f>IF(OR(O3711="Issues found in master",O3711="Final master"),"Master",IF(OR(O3711="Ready for Master",O3711="Issues found in raw",O3711="Raw under QC",O3711="Issues resolved in raw"),"Raw","-"))</f>
        <v>Raw</v>
      </c>
      <c r="Q3711" s="13">
        <v>46272.60416666667</v>
      </c>
      <c r="R3711" t="inlineStr">
        <is>
          <t xml:space="preserve">2026-09 (Sept)</t>
        </is>
      </c>
      <c r="S3711">
        <f>IF(M3711="Not an error",0,IF(COUNTIFS($A$2:$A3711,$A3711,$D$2:$D3711,$D3711,$M$2:$M3711,"&lt;&gt;Not an error")=1,1,0))</f>
        <v>0</v>
      </c>
      <c r="T3711">
        <f>IF(M3711&lt;&gt;"Major",0,IF(COUNTIFS($A$2:$A3711,$A3711,$D$2:$D3711,$D3711,$M$2:$M3711,"Major")=1,1,0))</f>
        <v>0</v>
      </c>
      <c r="U3711">
        <f>IF(M3711&lt;&gt;"Minor",0,IF(COUNTIFS($A$2:$A3711,$A3711,$D$2:$D3711,$D3711,$M$2:$M3711,"Minor")=1,1,0))</f>
        <v>0</v>
      </c>
    </row>
    <row r="3712">
      <c r="A3712" t="inlineStr">
        <is>
          <t xml:space="preserve">9a175f97e92a638a5697307799ea3b8b8f419aac</t>
        </is>
      </c>
      <c r="B3712" t="inlineStr">
        <is>
          <t xml:space="preserve">The Miracle Heiress</t>
        </is>
      </c>
      <c r="C3712" t="inlineStr">
        <is>
          <t xml:space="preserve">Die Wundererbin</t>
        </is>
      </c>
      <c r="D3712" t="inlineStr">
        <is>
          <t xml:space="preserve">5c7998154a1683f5a23d568e4dd662afde4f7beb</t>
        </is>
      </c>
      <c r="E3712" t="inlineStr">
        <is>
          <t xml:space="preserve">Episode 231: Millionen-Dollar-Job</t>
        </is>
      </c>
      <c r="F3712">
        <v>231</v>
      </c>
      <c r="G3712" t="inlineStr">
        <is>
          <t xml:space="preserve">5:01-5:08</t>
        </is>
      </c>
      <c r="H3712" t="inlineStr">
        <is>
          <t xml:space="preserve">Resolved</t>
        </is>
      </c>
      <c r="I3712" t="inlineStr">
        <is>
          <t xml:space="preserve">Remarks: [Script Error]
Line from script:
"Sawyer Ã¶ffnete die TÃ¼r zu seinem Haus, die auf einen kleinen, perfekten Garten fÃ¼hrte."
Note (if required): Transition / flow issue. The scene changes abruptly from Aurora and Damien to Sawyer and Jessica without a clear transition. Suggested: â€œWÃ¤hrenddessen Ã¶ffnete Sawyer die TÃ¼r zu seinem Haus, die auf einen kleinen, perfekten Garten fÃ¼hrte.â€_x009d_</t>
        </is>
      </c>
      <c r="J3712" t="inlineStr">
        <is>
          <t xml:space="preserve">VOA</t>
        </is>
      </c>
      <c r="K3712" t="inlineStr">
        <is>
          <t xml:space="preserve">Script Error</t>
        </is>
      </c>
      <c r="L3712" t="inlineStr">
        <is>
          <t xml:space="preserve">Script error</t>
        </is>
      </c>
      <c r="M3712" t="str">
        <f>IFERROR(IF(VLOOKUP(L3712,'Quantification'!$A:$B,2,FALSE)&amp;""="","Unclassified",VLOOKUP(L3712,'Quantification'!$A:$B,2,FALSE)),"Unclassified")</f>
        <v>Major</v>
      </c>
      <c r="N3712" t="inlineStr">
        <is>
          <t xml:space="preserve">con-khera.mirjam@pocketfm.com</t>
        </is>
      </c>
      <c r="O3712" t="inlineStr">
        <is>
          <t xml:space="preserve">Issues found in raw</t>
        </is>
      </c>
      <c r="P3712" t="str">
        <f>IF(OR(O3712="Issues found in master",O3712="Final master"),"Master",IF(OR(O3712="Ready for Master",O3712="Issues found in raw",O3712="Raw under QC",O3712="Issues resolved in raw"),"Raw","-"))</f>
        <v>Raw</v>
      </c>
      <c r="Q3712" s="13">
        <v>46272.60416666667</v>
      </c>
      <c r="R3712" t="inlineStr">
        <is>
          <t xml:space="preserve">2026-09 (Sept)</t>
        </is>
      </c>
      <c r="S3712">
        <f>IF(M3712="Not an error",0,IF(COUNTIFS($A$2:$A3712,$A3712,$D$2:$D3712,$D3712,$M$2:$M3712,"&lt;&gt;Not an error")=1,1,0))</f>
        <v>0</v>
      </c>
      <c r="T3712">
        <f>IF(M3712&lt;&gt;"Major",0,IF(COUNTIFS($A$2:$A3712,$A3712,$D$2:$D3712,$D3712,$M$2:$M3712,"Major")=1,1,0))</f>
        <v>0</v>
      </c>
      <c r="U3712">
        <f>IF(M3712&lt;&gt;"Minor",0,IF(COUNTIFS($A$2:$A3712,$A3712,$D$2:$D3712,$D3712,$M$2:$M3712,"Minor")=1,1,0))</f>
        <v>0</v>
      </c>
    </row>
    <row r="3713">
      <c r="A3713" t="inlineStr">
        <is>
          <t xml:space="preserve">9a175f97e92a638a5697307799ea3b8b8f419aac</t>
        </is>
      </c>
      <c r="B3713" t="inlineStr">
        <is>
          <t xml:space="preserve">The Miracle Heiress</t>
        </is>
      </c>
      <c r="C3713" t="inlineStr">
        <is>
          <t xml:space="preserve">Die Wundererbin</t>
        </is>
      </c>
      <c r="D3713" t="inlineStr">
        <is>
          <t xml:space="preserve">5c7998154a1683f5a23d568e4dd662afde4f7beb</t>
        </is>
      </c>
      <c r="E3713" t="inlineStr">
        <is>
          <t xml:space="preserve">Episode 231: Millionen-Dollar-Job</t>
        </is>
      </c>
      <c r="F3713">
        <v>231</v>
      </c>
      <c r="G3713" t="inlineStr">
        <is>
          <t xml:space="preserve">6:24-:6:27</t>
        </is>
      </c>
      <c r="H3713" t="inlineStr">
        <is>
          <t xml:space="preserve">Resolved</t>
        </is>
      </c>
      <c r="I3713" t="inlineStr">
        <is>
          <t xml:space="preserve">Remarks: [Script Error]
Line from script:
"â€žSawyer, ich habe Durst. Kommst du mit rein?â€œ"
Note (if required): Logic / dialogue issue. Jessica has just said that it would be inappropriate for her to enter Sawyerâ€™s house, so immediately asking him to go inside with her contradicts her hesitation. Suggested: â€œSawyer, ich habe Durst. KÃ¶nntest du mir vielleicht etwas Wasser holen?â€_x009d_</t>
        </is>
      </c>
      <c r="J3713" t="inlineStr">
        <is>
          <t xml:space="preserve">VOA</t>
        </is>
      </c>
      <c r="K3713" t="inlineStr">
        <is>
          <t xml:space="preserve">Script Error</t>
        </is>
      </c>
      <c r="L3713" t="inlineStr">
        <is>
          <t xml:space="preserve">Script error</t>
        </is>
      </c>
      <c r="M3713" t="str">
        <f>IFERROR(IF(VLOOKUP(L3713,'Quantification'!$A:$B,2,FALSE)&amp;""="","Unclassified",VLOOKUP(L3713,'Quantification'!$A:$B,2,FALSE)),"Unclassified")</f>
        <v>Major</v>
      </c>
      <c r="N3713" t="inlineStr">
        <is>
          <t xml:space="preserve">con-khera.mirjam@pocketfm.com</t>
        </is>
      </c>
      <c r="O3713" t="inlineStr">
        <is>
          <t xml:space="preserve">Issues found in raw</t>
        </is>
      </c>
      <c r="P3713" t="str">
        <f>IF(OR(O3713="Issues found in master",O3713="Final master"),"Master",IF(OR(O3713="Ready for Master",O3713="Issues found in raw",O3713="Raw under QC",O3713="Issues resolved in raw"),"Raw","-"))</f>
        <v>Raw</v>
      </c>
      <c r="Q3713" s="13">
        <v>46272.60416666667</v>
      </c>
      <c r="R3713" t="inlineStr">
        <is>
          <t xml:space="preserve">2026-09 (Sept)</t>
        </is>
      </c>
      <c r="S3713">
        <f>IF(M3713="Not an error",0,IF(COUNTIFS($A$2:$A3713,$A3713,$D$2:$D3713,$D3713,$M$2:$M3713,"&lt;&gt;Not an error")=1,1,0))</f>
        <v>0</v>
      </c>
      <c r="T3713">
        <f>IF(M3713&lt;&gt;"Major",0,IF(COUNTIFS($A$2:$A3713,$A3713,$D$2:$D3713,$D3713,$M$2:$M3713,"Major")=1,1,0))</f>
        <v>0</v>
      </c>
      <c r="U3713">
        <f>IF(M3713&lt;&gt;"Minor",0,IF(COUNTIFS($A$2:$A3713,$A3713,$D$2:$D3713,$D3713,$M$2:$M3713,"Minor")=1,1,0))</f>
        <v>0</v>
      </c>
    </row>
    <row r="3714">
      <c r="A3714" t="inlineStr">
        <is>
          <t xml:space="preserve">9a175f97e92a638a5697307799ea3b8b8f419aac</t>
        </is>
      </c>
      <c r="B3714" t="inlineStr">
        <is>
          <t xml:space="preserve">The Miracle Heiress</t>
        </is>
      </c>
      <c r="C3714" t="inlineStr">
        <is>
          <t xml:space="preserve">Die Wundererbin</t>
        </is>
      </c>
      <c r="D3714" t="inlineStr">
        <is>
          <t xml:space="preserve">5c7998154a1683f5a23d568e4dd662afde4f7beb</t>
        </is>
      </c>
      <c r="E3714" t="inlineStr">
        <is>
          <t xml:space="preserve">Episode 231: Millionen-Dollar-Job</t>
        </is>
      </c>
      <c r="F3714">
        <v>231</v>
      </c>
      <c r="G3714" t="inlineStr">
        <is>
          <t xml:space="preserve">7:03-7:20</t>
        </is>
      </c>
      <c r="H3714" t="inlineStr">
        <is>
          <t xml:space="preserve">Ignore</t>
        </is>
      </c>
      <c r="I3714" t="inlineStr">
        <is>
          <t xml:space="preserve">Remarks: [Tone / Consent Issue]
Line from script:
"In dem Moment, als Sawyers Handy klingelte und er auf die Terrasse trat, um den Anruf entgegenzunehmen, handelte Jessica. Sie öffnete schnell ihre Handtasche, holte ein vorbereitetes Pulver heraus und mischte das Beruhigungsmittel in sein Wasser."
Note (if required): Consent / safety issue. Jessica secretly drugs Sawyer without his knowledge or consent. The scene should make the severity of this action clear rather than treating it as a casual plot device.</t>
        </is>
      </c>
      <c r="J3714" t="inlineStr">
        <is>
          <t xml:space="preserve">VOA</t>
        </is>
      </c>
      <c r="K3714" t="inlineStr">
        <is>
          <t xml:space="preserve">Script Error</t>
        </is>
      </c>
      <c r="L3714" t="inlineStr">
        <is>
          <t xml:space="preserve">Script error</t>
        </is>
      </c>
      <c r="M3714" t="str">
        <f>IFERROR(IF(VLOOKUP(L3714,'Quantification'!$A:$B,2,FALSE)&amp;""="","Unclassified",VLOOKUP(L3714,'Quantification'!$A:$B,2,FALSE)),"Unclassified")</f>
        <v>Major</v>
      </c>
      <c r="N3714" t="inlineStr">
        <is>
          <t xml:space="preserve">con-khera.mirjam@pocketfm.com</t>
        </is>
      </c>
      <c r="O3714" t="inlineStr">
        <is>
          <t xml:space="preserve">Issues found in raw</t>
        </is>
      </c>
      <c r="P3714" t="str">
        <f>IF(OR(O3714="Issues found in master",O3714="Final master"),"Master",IF(OR(O3714="Ready for Master",O3714="Issues found in raw",O3714="Raw under QC",O3714="Issues resolved in raw"),"Raw","-"))</f>
        <v>Raw</v>
      </c>
      <c r="Q3714" s="13">
        <v>46272.60416666667</v>
      </c>
      <c r="R3714" t="inlineStr">
        <is>
          <t xml:space="preserve">2026-09 (Sept)</t>
        </is>
      </c>
      <c r="S3714">
        <f>IF(M3714="Not an error",0,IF(COUNTIFS($A$2:$A3714,$A3714,$D$2:$D3714,$D3714,$M$2:$M3714,"&lt;&gt;Not an error")=1,1,0))</f>
        <v>0</v>
      </c>
      <c r="T3714">
        <f>IF(M3714&lt;&gt;"Major",0,IF(COUNTIFS($A$2:$A3714,$A3714,$D$2:$D3714,$D3714,$M$2:$M3714,"Major")=1,1,0))</f>
        <v>0</v>
      </c>
      <c r="U3714">
        <f>IF(M3714&lt;&gt;"Minor",0,IF(COUNTIFS($A$2:$A3714,$A3714,$D$2:$D3714,$D3714,$M$2:$M3714,"Minor")=1,1,0))</f>
        <v>0</v>
      </c>
    </row>
    <row r="3715">
      <c r="A3715" t="inlineStr">
        <is>
          <t xml:space="preserve">9a175f97e92a638a5697307799ea3b8b8f419aac</t>
        </is>
      </c>
      <c r="B3715" t="inlineStr">
        <is>
          <t xml:space="preserve">The Miracle Heiress</t>
        </is>
      </c>
      <c r="C3715" t="inlineStr">
        <is>
          <t xml:space="preserve">Die Wundererbin</t>
        </is>
      </c>
      <c r="D3715" t="inlineStr">
        <is>
          <t xml:space="preserve">ca7f87c033d1652591475e33819e2adb2ae97be2</t>
        </is>
      </c>
      <c r="E3715" t="inlineStr">
        <is>
          <t xml:space="preserve">Episode 232: Verabredung Im Freizeitpark</t>
        </is>
      </c>
      <c r="F3715">
        <v>232</v>
      </c>
      <c r="G3715" t="inlineStr">
        <is>
          <t xml:space="preserve">0:00-0:12</t>
        </is>
      </c>
      <c r="H3715" t="inlineStr">
        <is>
          <t xml:space="preserve">Resolved</t>
        </is>
      </c>
      <c r="I3715" t="inlineStr">
        <is>
          <t xml:space="preserve">Remarks: [Script Error]
Line from script:
"Aurora, die sich als Hackerin Alex ausgab, willigte in Dämiens Bitte ein. An einem anderen Ort war Jessicas Plan, Sawyer in die Falle zu locken, bereits in vollem Gange."
Note (if required): Redundant recap. This summarizes events already established and can be removed before continuing with the current scene.</t>
        </is>
      </c>
      <c r="J3715" t="inlineStr">
        <is>
          <t xml:space="preserve">VOA</t>
        </is>
      </c>
      <c r="K3715" t="inlineStr">
        <is>
          <t xml:space="preserve">Script Error</t>
        </is>
      </c>
      <c r="L3715" t="inlineStr">
        <is>
          <t xml:space="preserve">Script error</t>
        </is>
      </c>
      <c r="M3715" t="str">
        <f>IFERROR(IF(VLOOKUP(L3715,'Quantification'!$A:$B,2,FALSE)&amp;""="","Unclassified",VLOOKUP(L3715,'Quantification'!$A:$B,2,FALSE)),"Unclassified")</f>
        <v>Major</v>
      </c>
      <c r="N3715" t="inlineStr">
        <is>
          <t xml:space="preserve">con-khera.mirjam@pocketfm.com</t>
        </is>
      </c>
      <c r="O3715" t="inlineStr">
        <is>
          <t xml:space="preserve">Issues found in raw</t>
        </is>
      </c>
      <c r="P3715" t="str">
        <f>IF(OR(O3715="Issues found in master",O3715="Final master"),"Master",IF(OR(O3715="Ready for Master",O3715="Issues found in raw",O3715="Raw under QC",O3715="Issues resolved in raw"),"Raw","-"))</f>
        <v>Raw</v>
      </c>
      <c r="Q3715" s="13">
        <v>46272.60486111111</v>
      </c>
      <c r="R3715" t="inlineStr">
        <is>
          <t xml:space="preserve">2026-09 (Sept)</t>
        </is>
      </c>
      <c r="S3715">
        <f>IF(M3715="Not an error",0,IF(COUNTIFS($A$2:$A3715,$A3715,$D$2:$D3715,$D3715,$M$2:$M3715,"&lt;&gt;Not an error")=1,1,0))</f>
        <v>1</v>
      </c>
      <c r="T3715">
        <f>IF(M3715&lt;&gt;"Major",0,IF(COUNTIFS($A$2:$A3715,$A3715,$D$2:$D3715,$D3715,$M$2:$M3715,"Major")=1,1,0))</f>
        <v>1</v>
      </c>
      <c r="U3715">
        <f>IF(M3715&lt;&gt;"Minor",0,IF(COUNTIFS($A$2:$A3715,$A3715,$D$2:$D3715,$D3715,$M$2:$M3715,"Minor")=1,1,0))</f>
        <v>0</v>
      </c>
    </row>
    <row r="3716">
      <c r="A3716" t="inlineStr">
        <is>
          <t xml:space="preserve">9a175f97e92a638a5697307799ea3b8b8f419aac</t>
        </is>
      </c>
      <c r="B3716" t="inlineStr">
        <is>
          <t xml:space="preserve">The Miracle Heiress</t>
        </is>
      </c>
      <c r="C3716" t="inlineStr">
        <is>
          <t xml:space="preserve">Die Wundererbin</t>
        </is>
      </c>
      <c r="D3716" t="inlineStr">
        <is>
          <t xml:space="preserve">ca7f87c033d1652591475e33819e2adb2ae97be2</t>
        </is>
      </c>
      <c r="E3716" t="inlineStr">
        <is>
          <t xml:space="preserve">Episode 232: Verabredung Im Freizeitpark</t>
        </is>
      </c>
      <c r="F3716">
        <v>232</v>
      </c>
      <c r="G3716" t="inlineStr">
        <is>
          <t xml:space="preserve">1:44-1:51</t>
        </is>
      </c>
      <c r="H3716" t="inlineStr">
        <is>
          <t xml:space="preserve">Ignore</t>
        </is>
      </c>
      <c r="I3716" t="inlineStr">
        <is>
          <t xml:space="preserve">Remarks: [Tone / Consent Issue]
Line from script:
"Das Beruhigungsmittel begann seine Gedanken zu umnebeln, wodurch die Konturen des Zimmers verschwammen. In diesem Moment war alles, was er sehen konnte, alles, was er wollte, Jessica."
Note (if required): Consent issue. Sawyer has been secretly drugged, so framing his reaction as genuine desire is inappropriate and undermines consent. If the intention is that he already wanted Jessica, the sedative is unnecessary and should be removed from the scene.</t>
        </is>
      </c>
      <c r="J3716" t="inlineStr">
        <is>
          <t xml:space="preserve">VOA</t>
        </is>
      </c>
      <c r="K3716" t="inlineStr">
        <is>
          <t xml:space="preserve">Script Error</t>
        </is>
      </c>
      <c r="L3716" t="inlineStr">
        <is>
          <t xml:space="preserve">Script error</t>
        </is>
      </c>
      <c r="M3716" t="str">
        <f>IFERROR(IF(VLOOKUP(L3716,'Quantification'!$A:$B,2,FALSE)&amp;""="","Unclassified",VLOOKUP(L3716,'Quantification'!$A:$B,2,FALSE)),"Unclassified")</f>
        <v>Major</v>
      </c>
      <c r="N3716" t="inlineStr">
        <is>
          <t xml:space="preserve">con-khera.mirjam@pocketfm.com</t>
        </is>
      </c>
      <c r="O3716" t="inlineStr">
        <is>
          <t xml:space="preserve">Issues found in raw</t>
        </is>
      </c>
      <c r="P3716" t="str">
        <f>IF(OR(O3716="Issues found in master",O3716="Final master"),"Master",IF(OR(O3716="Ready for Master",O3716="Issues found in raw",O3716="Raw under QC",O3716="Issues resolved in raw"),"Raw","-"))</f>
        <v>Raw</v>
      </c>
      <c r="Q3716" s="13">
        <v>46272.60486111111</v>
      </c>
      <c r="R3716" t="inlineStr">
        <is>
          <t xml:space="preserve">2026-09 (Sept)</t>
        </is>
      </c>
      <c r="S3716">
        <f>IF(M3716="Not an error",0,IF(COUNTIFS($A$2:$A3716,$A3716,$D$2:$D3716,$D3716,$M$2:$M3716,"&lt;&gt;Not an error")=1,1,0))</f>
        <v>0</v>
      </c>
      <c r="T3716">
        <f>IF(M3716&lt;&gt;"Major",0,IF(COUNTIFS($A$2:$A3716,$A3716,$D$2:$D3716,$D3716,$M$2:$M3716,"Major")=1,1,0))</f>
        <v>0</v>
      </c>
      <c r="U3716">
        <f>IF(M3716&lt;&gt;"Minor",0,IF(COUNTIFS($A$2:$A3716,$A3716,$D$2:$D3716,$D3716,$M$2:$M3716,"Minor")=1,1,0))</f>
        <v>0</v>
      </c>
    </row>
    <row r="3717">
      <c r="A3717" t="inlineStr">
        <is>
          <t xml:space="preserve">9a175f97e92a638a5697307799ea3b8b8f419aac</t>
        </is>
      </c>
      <c r="B3717" t="inlineStr">
        <is>
          <t xml:space="preserve">The Miracle Heiress</t>
        </is>
      </c>
      <c r="C3717" t="inlineStr">
        <is>
          <t xml:space="preserve">Die Wundererbin</t>
        </is>
      </c>
      <c r="D3717" t="inlineStr">
        <is>
          <t xml:space="preserve">ca7f87c033d1652591475e33819e2adb2ae97be2</t>
        </is>
      </c>
      <c r="E3717" t="inlineStr">
        <is>
          <t xml:space="preserve">Episode 232: Verabredung Im Freizeitpark</t>
        </is>
      </c>
      <c r="F3717">
        <v>232</v>
      </c>
      <c r="G3717" t="inlineStr">
        <is>
          <t xml:space="preserve">2:08-2:14</t>
        </is>
      </c>
      <c r="H3717" t="inlineStr">
        <is>
          <t xml:space="preserve">Ignore</t>
        </is>
      </c>
      <c r="I3717" t="inlineStr">
        <is>
          <t xml:space="preserve">Remarks: [Tone / Consent Issue]
Line from script:
"Als das Beruhigungsmittel seine volle Wirkung entfaltete, verschwamm Sawyers Welt zu einem Nebel."
Note (if required): Consent / safety issue. Sawyer has been secretly drugged, so continuing to build the scene around the sedative further undermines his ability to consent. The drugging element should be removed if the scene is intended to remain romantic or consensual.</t>
        </is>
      </c>
      <c r="J3717" t="inlineStr">
        <is>
          <t xml:space="preserve">VOA</t>
        </is>
      </c>
      <c r="K3717" t="inlineStr">
        <is>
          <t xml:space="preserve">Script Error</t>
        </is>
      </c>
      <c r="L3717" t="inlineStr">
        <is>
          <t xml:space="preserve">Script error</t>
        </is>
      </c>
      <c r="M3717" t="str">
        <f>IFERROR(IF(VLOOKUP(L3717,'Quantification'!$A:$B,2,FALSE)&amp;""="","Unclassified",VLOOKUP(L3717,'Quantification'!$A:$B,2,FALSE)),"Unclassified")</f>
        <v>Major</v>
      </c>
      <c r="N3717" t="inlineStr">
        <is>
          <t xml:space="preserve">con-khera.mirjam@pocketfm.com</t>
        </is>
      </c>
      <c r="O3717" t="inlineStr">
        <is>
          <t xml:space="preserve">Issues found in raw</t>
        </is>
      </c>
      <c r="P3717" t="str">
        <f>IF(OR(O3717="Issues found in master",O3717="Final master"),"Master",IF(OR(O3717="Ready for Master",O3717="Issues found in raw",O3717="Raw under QC",O3717="Issues resolved in raw"),"Raw","-"))</f>
        <v>Raw</v>
      </c>
      <c r="Q3717" s="13">
        <v>46272.60486111111</v>
      </c>
      <c r="R3717" t="inlineStr">
        <is>
          <t xml:space="preserve">2026-09 (Sept)</t>
        </is>
      </c>
      <c r="S3717">
        <f>IF(M3717="Not an error",0,IF(COUNTIFS($A$2:$A3717,$A3717,$D$2:$D3717,$D3717,$M$2:$M3717,"&lt;&gt;Not an error")=1,1,0))</f>
        <v>0</v>
      </c>
      <c r="T3717">
        <f>IF(M3717&lt;&gt;"Major",0,IF(COUNTIFS($A$2:$A3717,$A3717,$D$2:$D3717,$D3717,$M$2:$M3717,"Major")=1,1,0))</f>
        <v>0</v>
      </c>
      <c r="U3717">
        <f>IF(M3717&lt;&gt;"Minor",0,IF(COUNTIFS($A$2:$A3717,$A3717,$D$2:$D3717,$D3717,$M$2:$M3717,"Minor")=1,1,0))</f>
        <v>0</v>
      </c>
    </row>
    <row r="3718">
      <c r="A3718" t="inlineStr">
        <is>
          <t xml:space="preserve">9a175f97e92a638a5697307799ea3b8b8f419aac</t>
        </is>
      </c>
      <c r="B3718" t="inlineStr">
        <is>
          <t xml:space="preserve">The Miracle Heiress</t>
        </is>
      </c>
      <c r="C3718" t="inlineStr">
        <is>
          <t xml:space="preserve">Die Wundererbin</t>
        </is>
      </c>
      <c r="D3718" t="inlineStr">
        <is>
          <t xml:space="preserve">ca7f87c033d1652591475e33819e2adb2ae97be2</t>
        </is>
      </c>
      <c r="E3718" t="inlineStr">
        <is>
          <t xml:space="preserve">Episode 232: Verabredung Im Freizeitpark</t>
        </is>
      </c>
      <c r="F3718">
        <v>232</v>
      </c>
      <c r="G3718" t="inlineStr">
        <is>
          <t xml:space="preserve">2:14-2:30</t>
        </is>
      </c>
      <c r="H3718" t="inlineStr">
        <is>
          <t xml:space="preserve">Ignore</t>
        </is>
      </c>
      <c r="I3718" t="inlineStr">
        <is>
          <t xml:space="preserve">Remarks: [Tone / Consent Issue]
Line from script:
"Er bewegte sich wie im Traum, seine Handlungen geleitet von einem Willen, der nicht sein eigener war, und lieferte Jessica so den unbestreitbaren Beweis, den sie fÃ¼r ihre Zukunft brauchte."
Note (if required): Consent / logic issue. Sawyer is explicitly described as acting under the influence of the sedative and not of his own free will, so his actions cannot reasonably serve as â€œunbestreitbarer Beweisâ€_x009d_ of genuine intent or consent. The drugging element makes the supposed evidence fundamentally unreliable.</t>
        </is>
      </c>
      <c r="J3718" t="inlineStr">
        <is>
          <t xml:space="preserve">VOA</t>
        </is>
      </c>
      <c r="K3718" t="inlineStr">
        <is>
          <t xml:space="preserve">Script Error</t>
        </is>
      </c>
      <c r="L3718" t="inlineStr">
        <is>
          <t xml:space="preserve">Script error</t>
        </is>
      </c>
      <c r="M3718" t="str">
        <f>IFERROR(IF(VLOOKUP(L3718,'Quantification'!$A:$B,2,FALSE)&amp;""="","Unclassified",VLOOKUP(L3718,'Quantification'!$A:$B,2,FALSE)),"Unclassified")</f>
        <v>Major</v>
      </c>
      <c r="N3718" t="inlineStr">
        <is>
          <t xml:space="preserve">con-khera.mirjam@pocketfm.com</t>
        </is>
      </c>
      <c r="O3718" t="inlineStr">
        <is>
          <t xml:space="preserve">Issues found in raw</t>
        </is>
      </c>
      <c r="P3718" t="str">
        <f>IF(OR(O3718="Issues found in master",O3718="Final master"),"Master",IF(OR(O3718="Ready for Master",O3718="Issues found in raw",O3718="Raw under QC",O3718="Issues resolved in raw"),"Raw","-"))</f>
        <v>Raw</v>
      </c>
      <c r="Q3718" s="13">
        <v>46272.60486111111</v>
      </c>
      <c r="R3718" t="inlineStr">
        <is>
          <t xml:space="preserve">2026-09 (Sept)</t>
        </is>
      </c>
      <c r="S3718">
        <f>IF(M3718="Not an error",0,IF(COUNTIFS($A$2:$A3718,$A3718,$D$2:$D3718,$D3718,$M$2:$M3718,"&lt;&gt;Not an error")=1,1,0))</f>
        <v>0</v>
      </c>
      <c r="T3718">
        <f>IF(M3718&lt;&gt;"Major",0,IF(COUNTIFS($A$2:$A3718,$A3718,$D$2:$D3718,$D3718,$M$2:$M3718,"Major")=1,1,0))</f>
        <v>0</v>
      </c>
      <c r="U3718">
        <f>IF(M3718&lt;&gt;"Minor",0,IF(COUNTIFS($A$2:$A3718,$A3718,$D$2:$D3718,$D3718,$M$2:$M3718,"Minor")=1,1,0))</f>
        <v>0</v>
      </c>
    </row>
    <row r="3719">
      <c r="A3719" t="inlineStr">
        <is>
          <t xml:space="preserve">9a175f97e92a638a5697307799ea3b8b8f419aac</t>
        </is>
      </c>
      <c r="B3719" t="inlineStr">
        <is>
          <t xml:space="preserve">The Miracle Heiress</t>
        </is>
      </c>
      <c r="C3719" t="inlineStr">
        <is>
          <t xml:space="preserve">Die Wundererbin</t>
        </is>
      </c>
      <c r="D3719" t="inlineStr">
        <is>
          <t xml:space="preserve">8a4de9606c1b0660fbd12f3cd9cc83b211af897d</t>
        </is>
      </c>
      <c r="E3719" t="inlineStr">
        <is>
          <t xml:space="preserve">Episode 234: Angriff Auf Dämien Und Aurora</t>
        </is>
      </c>
      <c r="F3719">
        <v>234</v>
      </c>
      <c r="G3719" t="inlineStr">
        <is>
          <t xml:space="preserve">0:00-0:14</t>
        </is>
      </c>
      <c r="H3719" t="inlineStr">
        <is>
          <t xml:space="preserve">Resolved</t>
        </is>
      </c>
      <c r="I3719" t="inlineStr">
        <is>
          <t xml:space="preserve">Remarks: [Script Error]
Line from script:
"Dämien war mit Aurora in einem Freizeitpark, und sie hatten die Zeit ihres Lebens. Zwischen zwei Fahrgeschäften wandte Aurora sich ihm zu. „Also, wann hast du angefangen, mich zu mögen?“"
Note (if required): Redundant recap. This scene and dialogue already happened in the previous episode and can be removed before continuing with the current scene.</t>
        </is>
      </c>
      <c r="J3719" t="inlineStr">
        <is>
          <t xml:space="preserve">VOA</t>
        </is>
      </c>
      <c r="K3719" t="inlineStr">
        <is>
          <t xml:space="preserve">Script Error</t>
        </is>
      </c>
      <c r="L3719" t="inlineStr">
        <is>
          <t xml:space="preserve">Script error</t>
        </is>
      </c>
      <c r="M3719" t="str">
        <f>IFERROR(IF(VLOOKUP(L3719,'Quantification'!$A:$B,2,FALSE)&amp;""="","Unclassified",VLOOKUP(L3719,'Quantification'!$A:$B,2,FALSE)),"Unclassified")</f>
        <v>Major</v>
      </c>
      <c r="N3719" t="inlineStr">
        <is>
          <t xml:space="preserve">con-khera.mirjam@pocketfm.com</t>
        </is>
      </c>
      <c r="O3719" t="inlineStr">
        <is>
          <t xml:space="preserve">Issues found in raw</t>
        </is>
      </c>
      <c r="P3719" t="str">
        <f>IF(OR(O3719="Issues found in master",O3719="Final master"),"Master",IF(OR(O3719="Ready for Master",O3719="Issues found in raw",O3719="Raw under QC",O3719="Issues resolved in raw"),"Raw","-"))</f>
        <v>Raw</v>
      </c>
      <c r="Q3719" s="13">
        <v>46272.60486111111</v>
      </c>
      <c r="R3719" t="inlineStr">
        <is>
          <t xml:space="preserve">2026-09 (Sept)</t>
        </is>
      </c>
      <c r="S3719">
        <f>IF(M3719="Not an error",0,IF(COUNTIFS($A$2:$A3719,$A3719,$D$2:$D3719,$D3719,$M$2:$M3719,"&lt;&gt;Not an error")=1,1,0))</f>
        <v>1</v>
      </c>
      <c r="T3719">
        <f>IF(M3719&lt;&gt;"Major",0,IF(COUNTIFS($A$2:$A3719,$A3719,$D$2:$D3719,$D3719,$M$2:$M3719,"Major")=1,1,0))</f>
        <v>1</v>
      </c>
      <c r="U3719">
        <f>IF(M3719&lt;&gt;"Minor",0,IF(COUNTIFS($A$2:$A3719,$A3719,$D$2:$D3719,$D3719,$M$2:$M3719,"Minor")=1,1,0))</f>
        <v>0</v>
      </c>
    </row>
    <row r="3720">
      <c r="A3720" t="inlineStr">
        <is>
          <t xml:space="preserve">9a175f97e92a638a5697307799ea3b8b8f419aac</t>
        </is>
      </c>
      <c r="B3720" t="inlineStr">
        <is>
          <t xml:space="preserve">The Miracle Heiress</t>
        </is>
      </c>
      <c r="C3720" t="inlineStr">
        <is>
          <t xml:space="preserve">Die Wundererbin</t>
        </is>
      </c>
      <c r="D3720" t="inlineStr">
        <is>
          <t xml:space="preserve">8a4de9606c1b0660fbd12f3cd9cc83b211af897d</t>
        </is>
      </c>
      <c r="E3720" t="inlineStr">
        <is>
          <t xml:space="preserve">Episode 234: Angriff Auf Dämien Und Aurora</t>
        </is>
      </c>
      <c r="F3720">
        <v>234</v>
      </c>
      <c r="G3720" t="inlineStr">
        <is>
          <t xml:space="preserve">2:13-2:24</t>
        </is>
      </c>
      <c r="H3720" t="inlineStr">
        <is>
          <t xml:space="preserve">Resolved</t>
        </is>
      </c>
      <c r="I3720" t="inlineStr">
        <is>
          <t xml:space="preserve">Remarks: [Script Error]
Line from script:
"DÃ¤mien war Ã¼berrascht, dass sie eher aufgeregt als verÃ¤ngstigt wirkte. Er musste sich fragen, ob die Geister da drin auch nur annÃ¤hernd so furchteinflÃ¶ÃŸend sein konnten wie Triangel-Johns SchlÃ¤ger."
Note (if required): Continuity / naming issue. â€œTriangel-Johns SchlÃ¤gerâ€_x009d_ have not been established in the story. If this is meant to refer to the thugs Aurora previously encountered, they were connected to the Jones family. Suggested: â€œEr musste sich fragen, ob die Geister da drin auch nur annÃ¤hernd so furchteinflÃ¶ÃŸend sein konnten wie die SchlÃ¤ger der Familie Jones.â€_x009d_</t>
        </is>
      </c>
      <c r="J3720" t="inlineStr">
        <is>
          <t xml:space="preserve">VOA</t>
        </is>
      </c>
      <c r="K3720" t="inlineStr">
        <is>
          <t xml:space="preserve">Script Error</t>
        </is>
      </c>
      <c r="L3720" t="inlineStr">
        <is>
          <t xml:space="preserve">Script error</t>
        </is>
      </c>
      <c r="M3720" t="str">
        <f>IFERROR(IF(VLOOKUP(L3720,'Quantification'!$A:$B,2,FALSE)&amp;""="","Unclassified",VLOOKUP(L3720,'Quantification'!$A:$B,2,FALSE)),"Unclassified")</f>
        <v>Major</v>
      </c>
      <c r="N3720" t="inlineStr">
        <is>
          <t xml:space="preserve">con-khera.mirjam@pocketfm.com</t>
        </is>
      </c>
      <c r="O3720" t="inlineStr">
        <is>
          <t xml:space="preserve">Issues found in raw</t>
        </is>
      </c>
      <c r="P3720" t="str">
        <f>IF(OR(O3720="Issues found in master",O3720="Final master"),"Master",IF(OR(O3720="Ready for Master",O3720="Issues found in raw",O3720="Raw under QC",O3720="Issues resolved in raw"),"Raw","-"))</f>
        <v>Raw</v>
      </c>
      <c r="Q3720" s="13">
        <v>46272.60486111111</v>
      </c>
      <c r="R3720" t="inlineStr">
        <is>
          <t xml:space="preserve">2026-09 (Sept)</t>
        </is>
      </c>
      <c r="S3720">
        <f>IF(M3720="Not an error",0,IF(COUNTIFS($A$2:$A3720,$A3720,$D$2:$D3720,$D3720,$M$2:$M3720,"&lt;&gt;Not an error")=1,1,0))</f>
        <v>0</v>
      </c>
      <c r="T3720">
        <f>IF(M3720&lt;&gt;"Major",0,IF(COUNTIFS($A$2:$A3720,$A3720,$D$2:$D3720,$D3720,$M$2:$M3720,"Major")=1,1,0))</f>
        <v>0</v>
      </c>
      <c r="U3720">
        <f>IF(M3720&lt;&gt;"Minor",0,IF(COUNTIFS($A$2:$A3720,$A3720,$D$2:$D3720,$D3720,$M$2:$M3720,"Minor")=1,1,0))</f>
        <v>0</v>
      </c>
    </row>
    <row r="3721">
      <c r="A3721" t="inlineStr">
        <is>
          <t xml:space="preserve">9a175f97e92a638a5697307799ea3b8b8f419aac</t>
        </is>
      </c>
      <c r="B3721" t="inlineStr">
        <is>
          <t xml:space="preserve">The Miracle Heiress</t>
        </is>
      </c>
      <c r="C3721" t="inlineStr">
        <is>
          <t xml:space="preserve">Die Wundererbin</t>
        </is>
      </c>
      <c r="D3721" t="inlineStr">
        <is>
          <t xml:space="preserve">a1976cc4b1617fcb523a9a343b347865525fd486</t>
        </is>
      </c>
      <c r="E3721" t="inlineStr">
        <is>
          <t xml:space="preserve">Episode 235: Dämiens Wut</t>
        </is>
      </c>
      <c r="F3721">
        <v>235</v>
      </c>
      <c r="G3721" t="inlineStr">
        <is>
          <t xml:space="preserve">4:07-4:12</t>
        </is>
      </c>
      <c r="H3721" t="inlineStr">
        <is>
          <t xml:space="preserve">Resolved</t>
        </is>
      </c>
      <c r="I3721" t="inlineStr">
        <is>
          <t xml:space="preserve">Remarks: [Mispronunciation]
Line from script:
"Dämiens Angriff hatte ihnen Verletzungen zugefügt, die eine Flucht unmöglich machten."
Note (if required): Damien is pronounced with French pronunciation in the audio. The name should be pronounced with English pronunciation.</t>
        </is>
      </c>
      <c r="J3721" t="inlineStr">
        <is>
          <t xml:space="preserve">VOA</t>
        </is>
      </c>
      <c r="K3721" t="inlineStr">
        <is>
          <t xml:space="preserve">Mispronunciation</t>
        </is>
      </c>
      <c r="L3721" t="inlineStr">
        <is>
          <t xml:space="preserve">Mispronunciation</t>
        </is>
      </c>
      <c r="M3721" t="str">
        <f>IFERROR(IF(VLOOKUP(L3721,'Quantification'!$A:$B,2,FALSE)&amp;""="","Unclassified",VLOOKUP(L3721,'Quantification'!$A:$B,2,FALSE)),"Unclassified")</f>
        <v>Major</v>
      </c>
      <c r="N3721" t="inlineStr">
        <is>
          <t xml:space="preserve">con-khera.mirjam@pocketfm.com</t>
        </is>
      </c>
      <c r="O3721" t="inlineStr">
        <is>
          <t xml:space="preserve">Issues found in raw</t>
        </is>
      </c>
      <c r="P3721" t="str">
        <f>IF(OR(O3721="Issues found in master",O3721="Final master"),"Master",IF(OR(O3721="Ready for Master",O3721="Issues found in raw",O3721="Raw under QC",O3721="Issues resolved in raw"),"Raw","-"))</f>
        <v>Raw</v>
      </c>
      <c r="Q3721" s="13">
        <v>46272.60486111111</v>
      </c>
      <c r="R3721" t="inlineStr">
        <is>
          <t xml:space="preserve">2026-09 (Sept)</t>
        </is>
      </c>
      <c r="S3721">
        <f>IF(M3721="Not an error",0,IF(COUNTIFS($A$2:$A3721,$A3721,$D$2:$D3721,$D3721,$M$2:$M3721,"&lt;&gt;Not an error")=1,1,0))</f>
        <v>1</v>
      </c>
      <c r="T3721">
        <f>IF(M3721&lt;&gt;"Major",0,IF(COUNTIFS($A$2:$A3721,$A3721,$D$2:$D3721,$D3721,$M$2:$M3721,"Major")=1,1,0))</f>
        <v>1</v>
      </c>
      <c r="U3721">
        <f>IF(M3721&lt;&gt;"Minor",0,IF(COUNTIFS($A$2:$A3721,$A3721,$D$2:$D3721,$D3721,$M$2:$M3721,"Minor")=1,1,0))</f>
        <v>0</v>
      </c>
    </row>
    <row r="3722">
      <c r="A3722" t="inlineStr">
        <is>
          <t xml:space="preserve">9a175f97e92a638a5697307799ea3b8b8f419aac</t>
        </is>
      </c>
      <c r="B3722" t="inlineStr">
        <is>
          <t xml:space="preserve">The Miracle Heiress</t>
        </is>
      </c>
      <c r="C3722" t="inlineStr">
        <is>
          <t xml:space="preserve">Die Wundererbin</t>
        </is>
      </c>
      <c r="D3722" t="inlineStr">
        <is>
          <t xml:space="preserve">a1976cc4b1617fcb523a9a343b347865525fd486</t>
        </is>
      </c>
      <c r="E3722" t="inlineStr">
        <is>
          <t xml:space="preserve">Episode 235: Dämiens Wut</t>
        </is>
      </c>
      <c r="F3722">
        <v>235</v>
      </c>
      <c r="G3722" t="inlineStr">
        <is>
          <t xml:space="preserve">5:29-5:31</t>
        </is>
      </c>
      <c r="H3722" t="inlineStr">
        <is>
          <t xml:space="preserve">Resolved</t>
        </is>
      </c>
      <c r="I3722" t="inlineStr">
        <is>
          <t xml:space="preserve">Remarks: [Mispronunciation]
Line from script:
"Du bist so eine Schelmin."
Note (if required): â€œSchelminâ€_x009d_ is pronounced with the wrong stress. The emphasis should be on the first syllable: â€œSCHEL-min.â€_x009d_</t>
        </is>
      </c>
      <c r="J3722" t="inlineStr">
        <is>
          <t xml:space="preserve">VOA</t>
        </is>
      </c>
      <c r="K3722" t="inlineStr">
        <is>
          <t xml:space="preserve">Mispronunciation</t>
        </is>
      </c>
      <c r="L3722" t="inlineStr">
        <is>
          <t xml:space="preserve">Mispronunciation</t>
        </is>
      </c>
      <c r="M3722" t="str">
        <f>IFERROR(IF(VLOOKUP(L3722,'Quantification'!$A:$B,2,FALSE)&amp;""="","Unclassified",VLOOKUP(L3722,'Quantification'!$A:$B,2,FALSE)),"Unclassified")</f>
        <v>Major</v>
      </c>
      <c r="N3722" t="inlineStr">
        <is>
          <t xml:space="preserve">con-khera.mirjam@pocketfm.com</t>
        </is>
      </c>
      <c r="O3722" t="inlineStr">
        <is>
          <t xml:space="preserve">Issues found in raw</t>
        </is>
      </c>
      <c r="P3722" t="str">
        <f>IF(OR(O3722="Issues found in master",O3722="Final master"),"Master",IF(OR(O3722="Ready for Master",O3722="Issues found in raw",O3722="Raw under QC",O3722="Issues resolved in raw"),"Raw","-"))</f>
        <v>Raw</v>
      </c>
      <c r="Q3722" s="13">
        <v>46272.60486111111</v>
      </c>
      <c r="R3722" t="inlineStr">
        <is>
          <t xml:space="preserve">2026-09 (Sept)</t>
        </is>
      </c>
      <c r="S3722">
        <f>IF(M3722="Not an error",0,IF(COUNTIFS($A$2:$A3722,$A3722,$D$2:$D3722,$D3722,$M$2:$M3722,"&lt;&gt;Not an error")=1,1,0))</f>
        <v>0</v>
      </c>
      <c r="T3722">
        <f>IF(M3722&lt;&gt;"Major",0,IF(COUNTIFS($A$2:$A3722,$A3722,$D$2:$D3722,$D3722,$M$2:$M3722,"Major")=1,1,0))</f>
        <v>0</v>
      </c>
      <c r="U3722">
        <f>IF(M3722&lt;&gt;"Minor",0,IF(COUNTIFS($A$2:$A3722,$A3722,$D$2:$D3722,$D3722,$M$2:$M3722,"Minor")=1,1,0))</f>
        <v>0</v>
      </c>
    </row>
    <row r="3723">
      <c r="A3723" t="inlineStr">
        <is>
          <t xml:space="preserve">9a175f97e92a638a5697307799ea3b8b8f419aac</t>
        </is>
      </c>
      <c r="B3723" t="inlineStr">
        <is>
          <t xml:space="preserve">The Miracle Heiress</t>
        </is>
      </c>
      <c r="C3723" t="inlineStr">
        <is>
          <t xml:space="preserve">Die Wundererbin</t>
        </is>
      </c>
      <c r="D3723" t="inlineStr">
        <is>
          <t xml:space="preserve">43a61056b7c10a3cdb8301bcc8876a708e60f7fc</t>
        </is>
      </c>
      <c r="E3723" t="inlineStr">
        <is>
          <t xml:space="preserve">Episode 236: Ist Aurora Alex</t>
        </is>
      </c>
      <c r="F3723">
        <v>236</v>
      </c>
      <c r="G3723" t="inlineStr">
        <is>
          <t xml:space="preserve">0:00-0:27</t>
        </is>
      </c>
      <c r="H3723" t="inlineStr">
        <is>
          <t xml:space="preserve">Resolved</t>
        </is>
      </c>
      <c r="I3723" t="inlineStr">
        <is>
          <t xml:space="preserve">Remarks: [Script Error]
Line from script:
"Im Freizeitpark erholten sich Dämien und Aurora noch von dem plötzlichen Angriff. Dämien hatte die Situation jedoch gemeistert, als hätte er nie etwas anderes getan. Kurz darauf eilte die gesamte Parkleitung samt Generaldirektor herbei, um sich reihum bei ihm zu entschuldigen. Schweißperlen standen ihnen auf der Stirn, während sie ihn förmlich anflehten. „Mister Hawthorne, bitte geben Sie uns nur noch eine Chance.“"
Note (if required): Redundant recap. This repeats events already established in the previous episode and can be removed before continuing with the current scene.</t>
        </is>
      </c>
      <c r="J3723" t="inlineStr">
        <is>
          <t xml:space="preserve">VOA</t>
        </is>
      </c>
      <c r="K3723" t="inlineStr">
        <is>
          <t xml:space="preserve">Script Error</t>
        </is>
      </c>
      <c r="L3723" t="inlineStr">
        <is>
          <t xml:space="preserve">Script error</t>
        </is>
      </c>
      <c r="M3723" t="str">
        <f>IFERROR(IF(VLOOKUP(L3723,'Quantification'!$A:$B,2,FALSE)&amp;""="","Unclassified",VLOOKUP(L3723,'Quantification'!$A:$B,2,FALSE)),"Unclassified")</f>
        <v>Major</v>
      </c>
      <c r="N3723" t="inlineStr">
        <is>
          <t xml:space="preserve">con-khera.mirjam@pocketfm.com</t>
        </is>
      </c>
      <c r="O3723" t="inlineStr">
        <is>
          <t xml:space="preserve">Issues found in raw</t>
        </is>
      </c>
      <c r="P3723" t="str">
        <f>IF(OR(O3723="Issues found in master",O3723="Final master"),"Master",IF(OR(O3723="Ready for Master",O3723="Issues found in raw",O3723="Raw under QC",O3723="Issues resolved in raw"),"Raw","-"))</f>
        <v>Raw</v>
      </c>
      <c r="Q3723" s="13">
        <v>46272.60486111111</v>
      </c>
      <c r="R3723" t="inlineStr">
        <is>
          <t xml:space="preserve">2026-09 (Sept)</t>
        </is>
      </c>
      <c r="S3723">
        <f>IF(M3723="Not an error",0,IF(COUNTIFS($A$2:$A3723,$A3723,$D$2:$D3723,$D3723,$M$2:$M3723,"&lt;&gt;Not an error")=1,1,0))</f>
        <v>1</v>
      </c>
      <c r="T3723">
        <f>IF(M3723&lt;&gt;"Major",0,IF(COUNTIFS($A$2:$A3723,$A3723,$D$2:$D3723,$D3723,$M$2:$M3723,"Major")=1,1,0))</f>
        <v>1</v>
      </c>
      <c r="U3723">
        <f>IF(M3723&lt;&gt;"Minor",0,IF(COUNTIFS($A$2:$A3723,$A3723,$D$2:$D3723,$D3723,$M$2:$M3723,"Minor")=1,1,0))</f>
        <v>0</v>
      </c>
    </row>
    <row r="3724">
      <c r="A3724" t="inlineStr">
        <is>
          <t xml:space="preserve">9a175f97e92a638a5697307799ea3b8b8f419aac</t>
        </is>
      </c>
      <c r="B3724" t="inlineStr">
        <is>
          <t xml:space="preserve">The Miracle Heiress</t>
        </is>
      </c>
      <c r="C3724" t="inlineStr">
        <is>
          <t xml:space="preserve">Die Wundererbin</t>
        </is>
      </c>
      <c r="D3724" t="inlineStr">
        <is>
          <t xml:space="preserve">43a61056b7c10a3cdb8301bcc8876a708e60f7fc</t>
        </is>
      </c>
      <c r="E3724" t="inlineStr">
        <is>
          <t xml:space="preserve">Episode 236: Ist Aurora Alex</t>
        </is>
      </c>
      <c r="F3724">
        <v>236</v>
      </c>
      <c r="G3724" t="inlineStr">
        <is>
          <t xml:space="preserve">3:46-3:50</t>
        </is>
      </c>
      <c r="H3724" t="inlineStr">
        <is>
          <t xml:space="preserve">Ignore</t>
        </is>
      </c>
      <c r="I3724" t="inlineStr">
        <is>
          <t xml:space="preserve">Remarks: [Script Error]
Line from script:
"Sie war diejenige, die die Verlobung absagen wollte, damit du keinen Ärger bekommst."
Note (if required): Logic / clarity issue. It is unclear why Sawyer’s mother would get into trouble because of the engagement, especially since she herself wanted to cancel it. The motivation should be clarified or the line rewritten.</t>
        </is>
      </c>
      <c r="J3724" t="inlineStr">
        <is>
          <t xml:space="preserve">VOA</t>
        </is>
      </c>
      <c r="K3724" t="inlineStr">
        <is>
          <t xml:space="preserve">Script Error</t>
        </is>
      </c>
      <c r="L3724" t="inlineStr">
        <is>
          <t xml:space="preserve">Script error</t>
        </is>
      </c>
      <c r="M3724" t="str">
        <f>IFERROR(IF(VLOOKUP(L3724,'Quantification'!$A:$B,2,FALSE)&amp;""="","Unclassified",VLOOKUP(L3724,'Quantification'!$A:$B,2,FALSE)),"Unclassified")</f>
        <v>Major</v>
      </c>
      <c r="N3724" t="inlineStr">
        <is>
          <t xml:space="preserve">con-khera.mirjam@pocketfm.com</t>
        </is>
      </c>
      <c r="O3724" t="inlineStr">
        <is>
          <t xml:space="preserve">Issues found in raw</t>
        </is>
      </c>
      <c r="P3724" t="str">
        <f>IF(OR(O3724="Issues found in master",O3724="Final master"),"Master",IF(OR(O3724="Ready for Master",O3724="Issues found in raw",O3724="Raw under QC",O3724="Issues resolved in raw"),"Raw","-"))</f>
        <v>Raw</v>
      </c>
      <c r="Q3724" s="13">
        <v>46272.60486111111</v>
      </c>
      <c r="R3724" t="inlineStr">
        <is>
          <t xml:space="preserve">2026-09 (Sept)</t>
        </is>
      </c>
      <c r="S3724">
        <f>IF(M3724="Not an error",0,IF(COUNTIFS($A$2:$A3724,$A3724,$D$2:$D3724,$D3724,$M$2:$M3724,"&lt;&gt;Not an error")=1,1,0))</f>
        <v>0</v>
      </c>
      <c r="T3724">
        <f>IF(M3724&lt;&gt;"Major",0,IF(COUNTIFS($A$2:$A3724,$A3724,$D$2:$D3724,$D3724,$M$2:$M3724,"Major")=1,1,0))</f>
        <v>0</v>
      </c>
      <c r="U3724">
        <f>IF(M3724&lt;&gt;"Minor",0,IF(COUNTIFS($A$2:$A3724,$A3724,$D$2:$D3724,$D3724,$M$2:$M3724,"Minor")=1,1,0))</f>
        <v>0</v>
      </c>
    </row>
    <row r="3725">
      <c r="A3725" t="inlineStr">
        <is>
          <t xml:space="preserve">9a175f97e92a638a5697307799ea3b8b8f419aac</t>
        </is>
      </c>
      <c r="B3725" t="inlineStr">
        <is>
          <t xml:space="preserve">The Miracle Heiress</t>
        </is>
      </c>
      <c r="C3725" t="inlineStr">
        <is>
          <t xml:space="preserve">Die Wundererbin</t>
        </is>
      </c>
      <c r="D3725" t="inlineStr">
        <is>
          <t xml:space="preserve">43a61056b7c10a3cdb8301bcc8876a708e60f7fc</t>
        </is>
      </c>
      <c r="E3725" t="inlineStr">
        <is>
          <t xml:space="preserve">Episode 236: Ist Aurora Alex</t>
        </is>
      </c>
      <c r="F3725">
        <v>236</v>
      </c>
      <c r="G3725" t="inlineStr">
        <is>
          <t xml:space="preserve">4:20-4:30</t>
        </is>
      </c>
      <c r="H3725" t="inlineStr">
        <is>
          <t xml:space="preserve">Resolved</t>
        </is>
      </c>
      <c r="I3725" t="inlineStr">
        <is>
          <t xml:space="preserve">Remarks: [Script Error]
Line from script:
"â€žDie Verlobung war fÃ¼r nÃ¤chsten Montag angesetzt. Ich frage dich ein letztes Mal: Bist du dir absolut sicher, dass du das durchziehen willst?â€œ"
Note (if required): Continuity / wording issue. Sawyer and Jessica are already engaged, and Sawyerâ€™s parents have been trying to end the engagement for some time. The engagement therefore cannot be â€œscheduledâ€_x009d_ for next Monday. This most likely refers to the wedding. Suggested: â€œDie Hochzeit ist fÃ¼r nÃ¤chsten Montag angesetzt. Ich frage dich ein letztes Mal: Bist du dir absolut sicher, dass du das durchziehen willst?â€_x009d_</t>
        </is>
      </c>
      <c r="J3725" t="inlineStr">
        <is>
          <t xml:space="preserve">VOA</t>
        </is>
      </c>
      <c r="K3725" t="inlineStr">
        <is>
          <t xml:space="preserve">Script Error</t>
        </is>
      </c>
      <c r="L3725" t="inlineStr">
        <is>
          <t xml:space="preserve">Script error</t>
        </is>
      </c>
      <c r="M3725" t="str">
        <f>IFERROR(IF(VLOOKUP(L3725,'Quantification'!$A:$B,2,FALSE)&amp;""="","Unclassified",VLOOKUP(L3725,'Quantification'!$A:$B,2,FALSE)),"Unclassified")</f>
        <v>Major</v>
      </c>
      <c r="N3725" t="inlineStr">
        <is>
          <t xml:space="preserve">con-khera.mirjam@pocketfm.com</t>
        </is>
      </c>
      <c r="O3725" t="inlineStr">
        <is>
          <t xml:space="preserve">Issues found in raw</t>
        </is>
      </c>
      <c r="P3725" t="str">
        <f>IF(OR(O3725="Issues found in master",O3725="Final master"),"Master",IF(OR(O3725="Ready for Master",O3725="Issues found in raw",O3725="Raw under QC",O3725="Issues resolved in raw"),"Raw","-"))</f>
        <v>Raw</v>
      </c>
      <c r="Q3725" s="13">
        <v>46272.60486111111</v>
      </c>
      <c r="R3725" t="inlineStr">
        <is>
          <t xml:space="preserve">2026-09 (Sept)</t>
        </is>
      </c>
      <c r="S3725">
        <f>IF(M3725="Not an error",0,IF(COUNTIFS($A$2:$A3725,$A3725,$D$2:$D3725,$D3725,$M$2:$M3725,"&lt;&gt;Not an error")=1,1,0))</f>
        <v>0</v>
      </c>
      <c r="T3725">
        <f>IF(M3725&lt;&gt;"Major",0,IF(COUNTIFS($A$2:$A3725,$A3725,$D$2:$D3725,$D3725,$M$2:$M3725,"Major")=1,1,0))</f>
        <v>0</v>
      </c>
      <c r="U3725">
        <f>IF(M3725&lt;&gt;"Minor",0,IF(COUNTIFS($A$2:$A3725,$A3725,$D$2:$D3725,$D3725,$M$2:$M3725,"Minor")=1,1,0))</f>
        <v>0</v>
      </c>
    </row>
    <row r="3726">
      <c r="A3726" t="inlineStr">
        <is>
          <t xml:space="preserve">9a175f97e92a638a5697307799ea3b8b8f419aac</t>
        </is>
      </c>
      <c r="B3726" t="inlineStr">
        <is>
          <t xml:space="preserve">The Miracle Heiress</t>
        </is>
      </c>
      <c r="C3726" t="inlineStr">
        <is>
          <t xml:space="preserve">Die Wundererbin</t>
        </is>
      </c>
      <c r="D3726" t="inlineStr">
        <is>
          <t xml:space="preserve">43a61056b7c10a3cdb8301bcc8876a708e60f7fc</t>
        </is>
      </c>
      <c r="E3726" t="inlineStr">
        <is>
          <t xml:space="preserve">Episode 236: Ist Aurora Alex</t>
        </is>
      </c>
      <c r="F3726">
        <v>236</v>
      </c>
      <c r="G3726" t="inlineStr">
        <is>
          <t xml:space="preserve">6:03-6:12</t>
        </is>
      </c>
      <c r="H3726" t="inlineStr">
        <is>
          <t xml:space="preserve">Ignore</t>
        </is>
      </c>
      <c r="I3726" t="inlineStr">
        <is>
          <t xml:space="preserve">Remarks: [Script Error]
Line from script:
"Ihre Firma ist ein finanzielles Wrack, und jeder weiß, dass die Familie Walsh zu ihren Verpflichtungen steht. Also lassen wir die Verlobung stattfinden."
Note (if required): Logic issue. The fact that their company is in financial trouble does not logically support the decision to proceed with the engagement. Only the Walsh family’s sense of obligation provides a clear motivation. The financial reference should be removed or its relevance clarified.</t>
        </is>
      </c>
      <c r="J3726" t="inlineStr">
        <is>
          <t xml:space="preserve">VOA</t>
        </is>
      </c>
      <c r="K3726" t="inlineStr">
        <is>
          <t xml:space="preserve">Script Error</t>
        </is>
      </c>
      <c r="L3726" t="inlineStr">
        <is>
          <t xml:space="preserve">Script error</t>
        </is>
      </c>
      <c r="M3726" t="str">
        <f>IFERROR(IF(VLOOKUP(L3726,'Quantification'!$A:$B,2,FALSE)&amp;""="","Unclassified",VLOOKUP(L3726,'Quantification'!$A:$B,2,FALSE)),"Unclassified")</f>
        <v>Major</v>
      </c>
      <c r="N3726" t="inlineStr">
        <is>
          <t xml:space="preserve">con-khera.mirjam@pocketfm.com</t>
        </is>
      </c>
      <c r="O3726" t="inlineStr">
        <is>
          <t xml:space="preserve">Issues found in raw</t>
        </is>
      </c>
      <c r="P3726" t="str">
        <f>IF(OR(O3726="Issues found in master",O3726="Final master"),"Master",IF(OR(O3726="Ready for Master",O3726="Issues found in raw",O3726="Raw under QC",O3726="Issues resolved in raw"),"Raw","-"))</f>
        <v>Raw</v>
      </c>
      <c r="Q3726" s="13">
        <v>46272.60486111111</v>
      </c>
      <c r="R3726" t="inlineStr">
        <is>
          <t xml:space="preserve">2026-09 (Sept)</t>
        </is>
      </c>
      <c r="S3726">
        <f>IF(M3726="Not an error",0,IF(COUNTIFS($A$2:$A3726,$A3726,$D$2:$D3726,$D3726,$M$2:$M3726,"&lt;&gt;Not an error")=1,1,0))</f>
        <v>0</v>
      </c>
      <c r="T3726">
        <f>IF(M3726&lt;&gt;"Major",0,IF(COUNTIFS($A$2:$A3726,$A3726,$D$2:$D3726,$D3726,$M$2:$M3726,"Major")=1,1,0))</f>
        <v>0</v>
      </c>
      <c r="U3726">
        <f>IF(M3726&lt;&gt;"Minor",0,IF(COUNTIFS($A$2:$A3726,$A3726,$D$2:$D3726,$D3726,$M$2:$M3726,"Minor")=1,1,0))</f>
        <v>0</v>
      </c>
    </row>
    <row r="3727">
      <c r="A3727" t="inlineStr">
        <is>
          <t xml:space="preserve">9a175f97e92a638a5697307799ea3b8b8f419aac</t>
        </is>
      </c>
      <c r="B3727" t="inlineStr">
        <is>
          <t xml:space="preserve">The Miracle Heiress</t>
        </is>
      </c>
      <c r="C3727" t="inlineStr">
        <is>
          <t xml:space="preserve">Die Wundererbin</t>
        </is>
      </c>
      <c r="D3727" t="inlineStr">
        <is>
          <t xml:space="preserve">43a61056b7c10a3cdb8301bcc8876a708e60f7fc</t>
        </is>
      </c>
      <c r="E3727" t="inlineStr">
        <is>
          <t xml:space="preserve">Episode 236: Ist Aurora Alex</t>
        </is>
      </c>
      <c r="F3727">
        <v>236</v>
      </c>
      <c r="G3727" t="inlineStr">
        <is>
          <t xml:space="preserve">6:28-6:32</t>
        </is>
      </c>
      <c r="H3727" t="inlineStr">
        <is>
          <t xml:space="preserve">Resolved</t>
        </is>
      </c>
      <c r="I3727" t="inlineStr">
        <is>
          <t xml:space="preserve">Remarks: [Script Error]
Line from script:
"Und wie ich hÃ¶rte, behandelt Jessica sie in diesem Haus wie den letzten Dreck."
Note (if required): Continuity / wording issue. â€œIn diesem Hausâ€_x009d_ is inaccurate, as Jessica no longer lives with or regularly sees her foster mother there. Suggested: â€œUnd wie ich hÃ¶rte, behandelt Jessica sie mittlerweile wie den letzten Dreck.â€_x009d_</t>
        </is>
      </c>
      <c r="J3727" t="inlineStr">
        <is>
          <t xml:space="preserve">VOA</t>
        </is>
      </c>
      <c r="K3727" t="inlineStr">
        <is>
          <t xml:space="preserve">Script Error</t>
        </is>
      </c>
      <c r="L3727" t="inlineStr">
        <is>
          <t xml:space="preserve">Script error</t>
        </is>
      </c>
      <c r="M3727" t="str">
        <f>IFERROR(IF(VLOOKUP(L3727,'Quantification'!$A:$B,2,FALSE)&amp;""="","Unclassified",VLOOKUP(L3727,'Quantification'!$A:$B,2,FALSE)),"Unclassified")</f>
        <v>Major</v>
      </c>
      <c r="N3727" t="inlineStr">
        <is>
          <t xml:space="preserve">con-khera.mirjam@pocketfm.com</t>
        </is>
      </c>
      <c r="O3727" t="inlineStr">
        <is>
          <t xml:space="preserve">Issues found in raw</t>
        </is>
      </c>
      <c r="P3727" t="str">
        <f>IF(OR(O3727="Issues found in master",O3727="Final master"),"Master",IF(OR(O3727="Ready for Master",O3727="Issues found in raw",O3727="Raw under QC",O3727="Issues resolved in raw"),"Raw","-"))</f>
        <v>Raw</v>
      </c>
      <c r="Q3727" s="13">
        <v>46272.60486111111</v>
      </c>
      <c r="R3727" t="inlineStr">
        <is>
          <t xml:space="preserve">2026-09 (Sept)</t>
        </is>
      </c>
      <c r="S3727">
        <f>IF(M3727="Not an error",0,IF(COUNTIFS($A$2:$A3727,$A3727,$D$2:$D3727,$D3727,$M$2:$M3727,"&lt;&gt;Not an error")=1,1,0))</f>
        <v>0</v>
      </c>
      <c r="T3727">
        <f>IF(M3727&lt;&gt;"Major",0,IF(COUNTIFS($A$2:$A3727,$A3727,$D$2:$D3727,$D3727,$M$2:$M3727,"Major")=1,1,0))</f>
        <v>0</v>
      </c>
      <c r="U3727">
        <f>IF(M3727&lt;&gt;"Minor",0,IF(COUNTIFS($A$2:$A3727,$A3727,$D$2:$D3727,$D3727,$M$2:$M3727,"Minor")=1,1,0))</f>
        <v>0</v>
      </c>
    </row>
    <row r="3728">
      <c r="A3728" t="inlineStr">
        <is>
          <t xml:space="preserve">9a175f97e92a638a5697307799ea3b8b8f419aac</t>
        </is>
      </c>
      <c r="B3728" t="inlineStr">
        <is>
          <t xml:space="preserve">The Miracle Heiress</t>
        </is>
      </c>
      <c r="C3728" t="inlineStr">
        <is>
          <t xml:space="preserve">Die Wundererbin</t>
        </is>
      </c>
      <c r="D3728" t="inlineStr">
        <is>
          <t xml:space="preserve">43a61056b7c10a3cdb8301bcc8876a708e60f7fc</t>
        </is>
      </c>
      <c r="E3728" t="inlineStr">
        <is>
          <t xml:space="preserve">Episode 236: Ist Aurora Alex</t>
        </is>
      </c>
      <c r="F3728">
        <v>236</v>
      </c>
      <c r="G3728" t="inlineStr">
        <is>
          <t xml:space="preserve">7:04-7:11</t>
        </is>
      </c>
      <c r="H3728" t="inlineStr">
        <is>
          <t xml:space="preserve">Resolved</t>
        </is>
      </c>
      <c r="I3728" t="inlineStr">
        <is>
          <t xml:space="preserve">Remarks: [Script Error]
Line from script:
"DÃ¤mien ging mit Aurora noch in Ruhe spÃ¤t zu Mittag essen und fuhr sie anschlieÃŸend zu seiner Privatresidenz, der Villa Weidensee."
Note (if required): Localization issue. â€œVilla Weidenseeâ€_x009d_ should remain localized as â€œWillow Lake Villa.â€_x009d_</t>
        </is>
      </c>
      <c r="J3728" t="inlineStr">
        <is>
          <t xml:space="preserve">VOA</t>
        </is>
      </c>
      <c r="K3728" t="inlineStr">
        <is>
          <t xml:space="preserve">Script Error</t>
        </is>
      </c>
      <c r="L3728" t="inlineStr">
        <is>
          <t xml:space="preserve">Script error</t>
        </is>
      </c>
      <c r="M3728" t="str">
        <f>IFERROR(IF(VLOOKUP(L3728,'Quantification'!$A:$B,2,FALSE)&amp;""="","Unclassified",VLOOKUP(L3728,'Quantification'!$A:$B,2,FALSE)),"Unclassified")</f>
        <v>Major</v>
      </c>
      <c r="N3728" t="inlineStr">
        <is>
          <t xml:space="preserve">con-khera.mirjam@pocketfm.com</t>
        </is>
      </c>
      <c r="O3728" t="inlineStr">
        <is>
          <t xml:space="preserve">Issues found in raw</t>
        </is>
      </c>
      <c r="P3728" t="str">
        <f>IF(OR(O3728="Issues found in master",O3728="Final master"),"Master",IF(OR(O3728="Ready for Master",O3728="Issues found in raw",O3728="Raw under QC",O3728="Issues resolved in raw"),"Raw","-"))</f>
        <v>Raw</v>
      </c>
      <c r="Q3728" s="13">
        <v>46272.60486111111</v>
      </c>
      <c r="R3728" t="inlineStr">
        <is>
          <t xml:space="preserve">2026-09 (Sept)</t>
        </is>
      </c>
      <c r="S3728">
        <f>IF(M3728="Not an error",0,IF(COUNTIFS($A$2:$A3728,$A3728,$D$2:$D3728,$D3728,$M$2:$M3728,"&lt;&gt;Not an error")=1,1,0))</f>
        <v>0</v>
      </c>
      <c r="T3728">
        <f>IF(M3728&lt;&gt;"Major",0,IF(COUNTIFS($A$2:$A3728,$A3728,$D$2:$D3728,$D3728,$M$2:$M3728,"Major")=1,1,0))</f>
        <v>0</v>
      </c>
      <c r="U3728">
        <f>IF(M3728&lt;&gt;"Minor",0,IF(COUNTIFS($A$2:$A3728,$A3728,$D$2:$D3728,$D3728,$M$2:$M3728,"Minor")=1,1,0))</f>
        <v>0</v>
      </c>
    </row>
    <row r="3729">
      <c r="A3729" t="inlineStr">
        <is>
          <t xml:space="preserve">9a175f97e92a638a5697307799ea3b8b8f419aac</t>
        </is>
      </c>
      <c r="B3729" t="inlineStr">
        <is>
          <t xml:space="preserve">The Miracle Heiress</t>
        </is>
      </c>
      <c r="C3729" t="inlineStr">
        <is>
          <t xml:space="preserve">Die Wundererbin</t>
        </is>
      </c>
      <c r="D3729" t="inlineStr">
        <is>
          <t xml:space="preserve">3f79c09d0b1b7959eec3f791abd1ab58c7a9cbec</t>
        </is>
      </c>
      <c r="E3729" t="inlineStr">
        <is>
          <t xml:space="preserve">Episode 237: Geheimnisse Enthüllt</t>
        </is>
      </c>
      <c r="F3729">
        <v>237</v>
      </c>
      <c r="G3729" t="inlineStr">
        <is>
          <t xml:space="preserve">7:11-7:14</t>
        </is>
      </c>
      <c r="H3729" t="inlineStr">
        <is>
          <t xml:space="preserve">Resolved</t>
        </is>
      </c>
      <c r="I3729" t="inlineStr">
        <is>
          <t xml:space="preserve">Remarks: [Script Error]
Line from script:
"â€žWarst du letzte Nacht wieder lange auf?â€œ"
Note (if required): Logic / context issue. Aurora has just woken up from an afternoon nap after spending the day at the amusement park, so asking whether she was up late the previous night feels disconnected from the immediate situation. Suggested: â€œBist du immer noch mÃ¼de?â€_x009d_</t>
        </is>
      </c>
      <c r="J3729" t="inlineStr">
        <is>
          <t xml:space="preserve">VOA</t>
        </is>
      </c>
      <c r="K3729" t="inlineStr">
        <is>
          <t xml:space="preserve">Script Error</t>
        </is>
      </c>
      <c r="L3729" t="inlineStr">
        <is>
          <t xml:space="preserve">Script error</t>
        </is>
      </c>
      <c r="M3729" t="str">
        <f>IFERROR(IF(VLOOKUP(L3729,'Quantification'!$A:$B,2,FALSE)&amp;""="","Unclassified",VLOOKUP(L3729,'Quantification'!$A:$B,2,FALSE)),"Unclassified")</f>
        <v>Major</v>
      </c>
      <c r="N3729" t="inlineStr">
        <is>
          <t xml:space="preserve">con-khera.mirjam@pocketfm.com</t>
        </is>
      </c>
      <c r="O3729" t="inlineStr">
        <is>
          <t xml:space="preserve">Issues found in raw</t>
        </is>
      </c>
      <c r="P3729" t="str">
        <f>IF(OR(O3729="Issues found in master",O3729="Final master"),"Master",IF(OR(O3729="Ready for Master",O3729="Issues found in raw",O3729="Raw under QC",O3729="Issues resolved in raw"),"Raw","-"))</f>
        <v>Raw</v>
      </c>
      <c r="Q3729" s="13">
        <v>46272.60486111111</v>
      </c>
      <c r="R3729" t="inlineStr">
        <is>
          <t xml:space="preserve">2026-09 (Sept)</t>
        </is>
      </c>
      <c r="S3729">
        <f>IF(M3729="Not an error",0,IF(COUNTIFS($A$2:$A3729,$A3729,$D$2:$D3729,$D3729,$M$2:$M3729,"&lt;&gt;Not an error")=1,1,0))</f>
        <v>1</v>
      </c>
      <c r="T3729">
        <f>IF(M3729&lt;&gt;"Major",0,IF(COUNTIFS($A$2:$A3729,$A3729,$D$2:$D3729,$D3729,$M$2:$M3729,"Major")=1,1,0))</f>
        <v>1</v>
      </c>
      <c r="U3729">
        <f>IF(M3729&lt;&gt;"Minor",0,IF(COUNTIFS($A$2:$A3729,$A3729,$D$2:$D3729,$D3729,$M$2:$M3729,"Minor")=1,1,0))</f>
        <v>0</v>
      </c>
    </row>
    <row r="3730">
      <c r="A3730" t="inlineStr">
        <is>
          <t xml:space="preserve">9a175f97e92a638a5697307799ea3b8b8f419aac</t>
        </is>
      </c>
      <c r="B3730" t="inlineStr">
        <is>
          <t xml:space="preserve">The Miracle Heiress</t>
        </is>
      </c>
      <c r="C3730" t="inlineStr">
        <is>
          <t xml:space="preserve">Die Wundererbin</t>
        </is>
      </c>
      <c r="D3730" t="inlineStr">
        <is>
          <t xml:space="preserve">3f79c09d0b1b7959eec3f791abd1ab58c7a9cbec</t>
        </is>
      </c>
      <c r="E3730" t="inlineStr">
        <is>
          <t xml:space="preserve">Episode 237: Geheimnisse Enthüllt</t>
        </is>
      </c>
      <c r="F3730">
        <v>237</v>
      </c>
      <c r="G3730" t="inlineStr">
        <is>
          <t xml:space="preserve">7:16-7:19</t>
        </is>
      </c>
      <c r="H3730" t="inlineStr">
        <is>
          <t xml:space="preserve">Resolved</t>
        </is>
      </c>
      <c r="I3730" t="inlineStr">
        <is>
          <t xml:space="preserve">Remarks: [Script Error]
Line from script:
"â€žIch habe Abendtee vorbereiten lassen. Komm, setzen wir uns in den Garten.â€œ"
Note (if required): Localization / wording issue. â€œAbendteeâ€_x009d_ is not a natural or commonly used concept in German. Suggested: â€œIch habe Tee vorbereiten lassen. Komm, setzen wir uns in den Garten.â€_x009d_</t>
        </is>
      </c>
      <c r="J3730" t="inlineStr">
        <is>
          <t xml:space="preserve">VOA</t>
        </is>
      </c>
      <c r="K3730" t="inlineStr">
        <is>
          <t xml:space="preserve">Script Error</t>
        </is>
      </c>
      <c r="L3730" t="inlineStr">
        <is>
          <t xml:space="preserve">Script error</t>
        </is>
      </c>
      <c r="M3730" t="str">
        <f>IFERROR(IF(VLOOKUP(L3730,'Quantification'!$A:$B,2,FALSE)&amp;""="","Unclassified",VLOOKUP(L3730,'Quantification'!$A:$B,2,FALSE)),"Unclassified")</f>
        <v>Major</v>
      </c>
      <c r="N3730" t="inlineStr">
        <is>
          <t xml:space="preserve">con-khera.mirjam@pocketfm.com</t>
        </is>
      </c>
      <c r="O3730" t="inlineStr">
        <is>
          <t xml:space="preserve">Issues found in raw</t>
        </is>
      </c>
      <c r="P3730" t="str">
        <f>IF(OR(O3730="Issues found in master",O3730="Final master"),"Master",IF(OR(O3730="Ready for Master",O3730="Issues found in raw",O3730="Raw under QC",O3730="Issues resolved in raw"),"Raw","-"))</f>
        <v>Raw</v>
      </c>
      <c r="Q3730" s="13">
        <v>46272.60486111111</v>
      </c>
      <c r="R3730" t="inlineStr">
        <is>
          <t xml:space="preserve">2026-09 (Sept)</t>
        </is>
      </c>
      <c r="S3730">
        <f>IF(M3730="Not an error",0,IF(COUNTIFS($A$2:$A3730,$A3730,$D$2:$D3730,$D3730,$M$2:$M3730,"&lt;&gt;Not an error")=1,1,0))</f>
        <v>0</v>
      </c>
      <c r="T3730">
        <f>IF(M3730&lt;&gt;"Major",0,IF(COUNTIFS($A$2:$A3730,$A3730,$D$2:$D3730,$D3730,$M$2:$M3730,"Major")=1,1,0))</f>
        <v>0</v>
      </c>
      <c r="U3730">
        <f>IF(M3730&lt;&gt;"Minor",0,IF(COUNTIFS($A$2:$A3730,$A3730,$D$2:$D3730,$D3730,$M$2:$M3730,"Minor")=1,1,0))</f>
        <v>0</v>
      </c>
    </row>
    <row r="3731">
      <c r="A3731" t="inlineStr">
        <is>
          <t xml:space="preserve">9a175f97e92a638a5697307799ea3b8b8f419aac</t>
        </is>
      </c>
      <c r="B3731" t="inlineStr">
        <is>
          <t xml:space="preserve">The Miracle Heiress</t>
        </is>
      </c>
      <c r="C3731" t="inlineStr">
        <is>
          <t xml:space="preserve">Die Wundererbin</t>
        </is>
      </c>
      <c r="D3731" t="inlineStr">
        <is>
          <t xml:space="preserve">6c4d7c8dd56aef192a91755bc029479d8cf1354a</t>
        </is>
      </c>
      <c r="E3731" t="inlineStr">
        <is>
          <t xml:space="preserve">Episode 238: Action Und Romantik Im Kino</t>
        </is>
      </c>
      <c r="F3731">
        <v>238</v>
      </c>
      <c r="G3731" t="inlineStr">
        <is>
          <t xml:space="preserve">3:15-3:19</t>
        </is>
      </c>
      <c r="H3731" t="inlineStr">
        <is>
          <t xml:space="preserve">Resolved</t>
        </is>
      </c>
      <c r="I3731" t="inlineStr">
        <is>
          <t xml:space="preserve">Remarks: [Mispronunciation]
Line from script:
"Seraphinas Augen weiteten sich. â€žWirklich?â€œ"
Note (if required): The word â€œwirklichâ€_x009d_ is pronounced incorrectly in the audio.</t>
        </is>
      </c>
      <c r="J3731" t="inlineStr">
        <is>
          <t xml:space="preserve">VOA</t>
        </is>
      </c>
      <c r="K3731" t="inlineStr">
        <is>
          <t xml:space="preserve">Mispronunciation</t>
        </is>
      </c>
      <c r="L3731" t="inlineStr">
        <is>
          <t xml:space="preserve">Mispronunciation</t>
        </is>
      </c>
      <c r="M3731" t="str">
        <f>IFERROR(IF(VLOOKUP(L3731,'Quantification'!$A:$B,2,FALSE)&amp;""="","Unclassified",VLOOKUP(L3731,'Quantification'!$A:$B,2,FALSE)),"Unclassified")</f>
        <v>Major</v>
      </c>
      <c r="N3731" t="inlineStr">
        <is>
          <t xml:space="preserve">con-khera.mirjam@pocketfm.com</t>
        </is>
      </c>
      <c r="O3731" t="inlineStr">
        <is>
          <t xml:space="preserve">Issues found in raw</t>
        </is>
      </c>
      <c r="P3731" t="str">
        <f>IF(OR(O3731="Issues found in master",O3731="Final master"),"Master",IF(OR(O3731="Ready for Master",O3731="Issues found in raw",O3731="Raw under QC",O3731="Issues resolved in raw"),"Raw","-"))</f>
        <v>Raw</v>
      </c>
      <c r="Q3731" s="13">
        <v>46272.60486111111</v>
      </c>
      <c r="R3731" t="inlineStr">
        <is>
          <t xml:space="preserve">2026-09 (Sept)</t>
        </is>
      </c>
      <c r="S3731">
        <f>IF(M3731="Not an error",0,IF(COUNTIFS($A$2:$A3731,$A3731,$D$2:$D3731,$D3731,$M$2:$M3731,"&lt;&gt;Not an error")=1,1,0))</f>
        <v>1</v>
      </c>
      <c r="T3731">
        <f>IF(M3731&lt;&gt;"Major",0,IF(COUNTIFS($A$2:$A3731,$A3731,$D$2:$D3731,$D3731,$M$2:$M3731,"Major")=1,1,0))</f>
        <v>1</v>
      </c>
      <c r="U3731">
        <f>IF(M3731&lt;&gt;"Minor",0,IF(COUNTIFS($A$2:$A3731,$A3731,$D$2:$D3731,$D3731,$M$2:$M3731,"Minor")=1,1,0))</f>
        <v>0</v>
      </c>
    </row>
    <row r="3732">
      <c r="A3732" t="inlineStr">
        <is>
          <t xml:space="preserve">9a175f97e92a638a5697307799ea3b8b8f419aac</t>
        </is>
      </c>
      <c r="B3732" t="inlineStr">
        <is>
          <t xml:space="preserve">The Miracle Heiress</t>
        </is>
      </c>
      <c r="C3732" t="inlineStr">
        <is>
          <t xml:space="preserve">Die Wundererbin</t>
        </is>
      </c>
      <c r="D3732" t="inlineStr">
        <is>
          <t xml:space="preserve">6c4d7c8dd56aef192a91755bc029479d8cf1354a</t>
        </is>
      </c>
      <c r="E3732" t="inlineStr">
        <is>
          <t xml:space="preserve">Episode 238: Action Und Romantik Im Kino</t>
        </is>
      </c>
      <c r="F3732">
        <v>238</v>
      </c>
      <c r="G3732" t="inlineStr">
        <is>
          <t xml:space="preserve">3:07-3:10</t>
        </is>
      </c>
      <c r="H3732" t="inlineStr">
        <is>
          <t xml:space="preserve">Resolved</t>
        </is>
      </c>
      <c r="I3732" t="inlineStr">
        <is>
          <t xml:space="preserve">Remarks: [Script Error]
Line from script:
"â€žDas Geld verdient er doch fÃ¼r Miss Aurora.â€œ"
Note (if required): Logic / characterization issue. It has not been established that Ryder works or earns money specifically for Aurora. Giving her a credit card does not mean that his career or income is motivated by supporting her. Suggested: â€œEr will Miss Aurora doch einfach nur etwas Gutes tun.â€_x009d_</t>
        </is>
      </c>
      <c r="J3732" t="inlineStr">
        <is>
          <t xml:space="preserve">VOA</t>
        </is>
      </c>
      <c r="K3732" t="inlineStr">
        <is>
          <t xml:space="preserve">Script Error</t>
        </is>
      </c>
      <c r="L3732" t="inlineStr">
        <is>
          <t xml:space="preserve">Script error</t>
        </is>
      </c>
      <c r="M3732" t="str">
        <f>IFERROR(IF(VLOOKUP(L3732,'Quantification'!$A:$B,2,FALSE)&amp;""="","Unclassified",VLOOKUP(L3732,'Quantification'!$A:$B,2,FALSE)),"Unclassified")</f>
        <v>Major</v>
      </c>
      <c r="N3732" t="inlineStr">
        <is>
          <t xml:space="preserve">con-khera.mirjam@pocketfm.com</t>
        </is>
      </c>
      <c r="O3732" t="inlineStr">
        <is>
          <t xml:space="preserve">Issues found in raw</t>
        </is>
      </c>
      <c r="P3732" t="str">
        <f>IF(OR(O3732="Issues found in master",O3732="Final master"),"Master",IF(OR(O3732="Ready for Master",O3732="Issues found in raw",O3732="Raw under QC",O3732="Issues resolved in raw"),"Raw","-"))</f>
        <v>Raw</v>
      </c>
      <c r="Q3732" s="13">
        <v>46272.60486111111</v>
      </c>
      <c r="R3732" t="inlineStr">
        <is>
          <t xml:space="preserve">2026-09 (Sept)</t>
        </is>
      </c>
      <c r="S3732">
        <f>IF(M3732="Not an error",0,IF(COUNTIFS($A$2:$A3732,$A3732,$D$2:$D3732,$D3732,$M$2:$M3732,"&lt;&gt;Not an error")=1,1,0))</f>
        <v>0</v>
      </c>
      <c r="T3732">
        <f>IF(M3732&lt;&gt;"Major",0,IF(COUNTIFS($A$2:$A3732,$A3732,$D$2:$D3732,$D3732,$M$2:$M3732,"Major")=1,1,0))</f>
        <v>0</v>
      </c>
      <c r="U3732">
        <f>IF(M3732&lt;&gt;"Minor",0,IF(COUNTIFS($A$2:$A3732,$A3732,$D$2:$D3732,$D3732,$M$2:$M3732,"Minor")=1,1,0))</f>
        <v>0</v>
      </c>
    </row>
    <row r="3733">
      <c r="A3733" t="inlineStr">
        <is>
          <t xml:space="preserve">9a175f97e92a638a5697307799ea3b8b8f419aac</t>
        </is>
      </c>
      <c r="B3733" t="inlineStr">
        <is>
          <t xml:space="preserve">The Miracle Heiress</t>
        </is>
      </c>
      <c r="C3733" t="inlineStr">
        <is>
          <t xml:space="preserve">Die Wundererbin</t>
        </is>
      </c>
      <c r="D3733" t="inlineStr">
        <is>
          <t xml:space="preserve">6c4d7c8dd56aef192a91755bc029479d8cf1354a</t>
        </is>
      </c>
      <c r="E3733" t="inlineStr">
        <is>
          <t xml:space="preserve">Episode 238: Action Und Romantik Im Kino</t>
        </is>
      </c>
      <c r="F3733">
        <v>238</v>
      </c>
      <c r="G3733" t="inlineStr">
        <is>
          <t xml:space="preserve">5:06-5:15</t>
        </is>
      </c>
      <c r="H3733" t="inlineStr">
        <is>
          <t xml:space="preserve">Resolved</t>
        </is>
      </c>
      <c r="I3733" t="inlineStr">
        <is>
          <t xml:space="preserve">Remarks: [Script Error]
Line from script:
"Der Manager druckte die Karten aus und dachte bei sich, dass die meisten Leute heutzutage Ã¼bers Handy buchen. Aber ein Mann wie DÃ¤mien hatte fÃ¼r so etwas wohl keine Zeit."
Note (if required): Logic issue. Booking via phone would generally be faster and more convenient than arranging printed tickets in person, so the explanation that Damien â€œdoesnâ€™t have timeâ€_x009d_ for mobile booking does not make sense. Suggested: â€œDer Manager druckte die Karten aus. Ein Mann wie DÃ¤mien lieÃŸ solche Dinge offenbar lieber fÃ¼r sich erledigen.â€_x009d_</t>
        </is>
      </c>
      <c r="J3733" t="inlineStr">
        <is>
          <t xml:space="preserve">VOA</t>
        </is>
      </c>
      <c r="K3733" t="inlineStr">
        <is>
          <t xml:space="preserve">Script Error</t>
        </is>
      </c>
      <c r="L3733" t="inlineStr">
        <is>
          <t xml:space="preserve">Script error</t>
        </is>
      </c>
      <c r="M3733" t="str">
        <f>IFERROR(IF(VLOOKUP(L3733,'Quantification'!$A:$B,2,FALSE)&amp;""="","Unclassified",VLOOKUP(L3733,'Quantification'!$A:$B,2,FALSE)),"Unclassified")</f>
        <v>Major</v>
      </c>
      <c r="N3733" t="inlineStr">
        <is>
          <t xml:space="preserve">con-khera.mirjam@pocketfm.com</t>
        </is>
      </c>
      <c r="O3733" t="inlineStr">
        <is>
          <t xml:space="preserve">Issues found in raw</t>
        </is>
      </c>
      <c r="P3733" t="str">
        <f>IF(OR(O3733="Issues found in master",O3733="Final master"),"Master",IF(OR(O3733="Ready for Master",O3733="Issues found in raw",O3733="Raw under QC",O3733="Issues resolved in raw"),"Raw","-"))</f>
        <v>Raw</v>
      </c>
      <c r="Q3733" s="13">
        <v>46272.60486111111</v>
      </c>
      <c r="R3733" t="inlineStr">
        <is>
          <t xml:space="preserve">2026-09 (Sept)</t>
        </is>
      </c>
      <c r="S3733">
        <f>IF(M3733="Not an error",0,IF(COUNTIFS($A$2:$A3733,$A3733,$D$2:$D3733,$D3733,$M$2:$M3733,"&lt;&gt;Not an error")=1,1,0))</f>
        <v>0</v>
      </c>
      <c r="T3733">
        <f>IF(M3733&lt;&gt;"Major",0,IF(COUNTIFS($A$2:$A3733,$A3733,$D$2:$D3733,$D3733,$M$2:$M3733,"Major")=1,1,0))</f>
        <v>0</v>
      </c>
      <c r="U3733">
        <f>IF(M3733&lt;&gt;"Minor",0,IF(COUNTIFS($A$2:$A3733,$A3733,$D$2:$D3733,$D3733,$M$2:$M3733,"Minor")=1,1,0))</f>
        <v>0</v>
      </c>
    </row>
    <row r="3734">
      <c r="A3734" t="inlineStr">
        <is>
          <t xml:space="preserve">9a175f97e92a638a5697307799ea3b8b8f419aac</t>
        </is>
      </c>
      <c r="B3734" t="inlineStr">
        <is>
          <t xml:space="preserve">The Miracle Heiress</t>
        </is>
      </c>
      <c r="C3734" t="inlineStr">
        <is>
          <t xml:space="preserve">Die Wundererbin</t>
        </is>
      </c>
      <c r="D3734" t="inlineStr">
        <is>
          <t xml:space="preserve">6c4d7c8dd56aef192a91755bc029479d8cf1354a</t>
        </is>
      </c>
      <c r="E3734" t="inlineStr">
        <is>
          <t xml:space="preserve">Episode 238: Action Und Romantik Im Kino</t>
        </is>
      </c>
      <c r="F3734">
        <v>238</v>
      </c>
      <c r="G3734" t="inlineStr">
        <is>
          <t xml:space="preserve">5:44-5:52</t>
        </is>
      </c>
      <c r="H3734" t="inlineStr">
        <is>
          <t xml:space="preserve">Resolved</t>
        </is>
      </c>
      <c r="I3734" t="inlineStr">
        <is>
          <t xml:space="preserve">Remarks: [Script Error]
Line from script:
"Aurora hÃ¤tte beinahe gesagt, dass sie nichts von auÃŸerhalb trank, aber dann erinnerte sie sich: Das ist DÃ¤miens Mall."
Note (if required): Continuity / characterization issue. Aurora has already eaten and drunk at restaurants multiple times, so the claim that she generally does not drink anything â€œfrom outsideâ€_x009d_ is inconsistent with her established behavior. The line can be removed or rewritten.</t>
        </is>
      </c>
      <c r="J3734" t="inlineStr">
        <is>
          <t xml:space="preserve">VOA</t>
        </is>
      </c>
      <c r="K3734" t="inlineStr">
        <is>
          <t xml:space="preserve">Script Error</t>
        </is>
      </c>
      <c r="L3734" t="inlineStr">
        <is>
          <t xml:space="preserve">Script error</t>
        </is>
      </c>
      <c r="M3734" t="str">
        <f>IFERROR(IF(VLOOKUP(L3734,'Quantification'!$A:$B,2,FALSE)&amp;""="","Unclassified",VLOOKUP(L3734,'Quantification'!$A:$B,2,FALSE)),"Unclassified")</f>
        <v>Major</v>
      </c>
      <c r="N3734" t="inlineStr">
        <is>
          <t xml:space="preserve">con-khera.mirjam@pocketfm.com</t>
        </is>
      </c>
      <c r="O3734" t="inlineStr">
        <is>
          <t xml:space="preserve">Issues found in raw</t>
        </is>
      </c>
      <c r="P3734" t="str">
        <f>IF(OR(O3734="Issues found in master",O3734="Final master"),"Master",IF(OR(O3734="Ready for Master",O3734="Issues found in raw",O3734="Raw under QC",O3734="Issues resolved in raw"),"Raw","-"))</f>
        <v>Raw</v>
      </c>
      <c r="Q3734" s="13">
        <v>46272.60486111111</v>
      </c>
      <c r="R3734" t="inlineStr">
        <is>
          <t xml:space="preserve">2026-09 (Sept)</t>
        </is>
      </c>
      <c r="S3734">
        <f>IF(M3734="Not an error",0,IF(COUNTIFS($A$2:$A3734,$A3734,$D$2:$D3734,$D3734,$M$2:$M3734,"&lt;&gt;Not an error")=1,1,0))</f>
        <v>0</v>
      </c>
      <c r="T3734">
        <f>IF(M3734&lt;&gt;"Major",0,IF(COUNTIFS($A$2:$A3734,$A3734,$D$2:$D3734,$D3734,$M$2:$M3734,"Major")=1,1,0))</f>
        <v>0</v>
      </c>
      <c r="U3734">
        <f>IF(M3734&lt;&gt;"Minor",0,IF(COUNTIFS($A$2:$A3734,$A3734,$D$2:$D3734,$D3734,$M$2:$M3734,"Minor")=1,1,0))</f>
        <v>0</v>
      </c>
    </row>
    <row r="3735">
      <c r="A3735" t="inlineStr">
        <is>
          <t xml:space="preserve">9a175f97e92a638a5697307799ea3b8b8f419aac</t>
        </is>
      </c>
      <c r="B3735" t="inlineStr">
        <is>
          <t xml:space="preserve">The Miracle Heiress</t>
        </is>
      </c>
      <c r="C3735" t="inlineStr">
        <is>
          <t xml:space="preserve">Die Wundererbin</t>
        </is>
      </c>
      <c r="D3735" t="inlineStr">
        <is>
          <t xml:space="preserve">0ca724f0483846faf7f1340a399a2ae1164535ba</t>
        </is>
      </c>
      <c r="E3735" t="inlineStr">
        <is>
          <t xml:space="preserve">Episode 239: Kinoärger</t>
        </is>
      </c>
      <c r="F3735">
        <v>239</v>
      </c>
      <c r="G3735" t="inlineStr">
        <is>
          <t xml:space="preserve">4:59-5:17</t>
        </is>
      </c>
      <c r="H3735" t="inlineStr">
        <is>
          <t xml:space="preserve">Ignore</t>
        </is>
      </c>
      <c r="I3735" t="inlineStr">
        <is>
          <t xml:space="preserve">Remarks: [Script Error]
Line from script:
"Während die Sicherheitsleute die beiden vor den Augen aller aus dem Saal zerrten, kreischte seine Freundin: „Wissen Sie, wer er ist? Er ist Nolan Lawsons Sohn! Haben Sie schon von der Lawson Gruppe gehört? Sind Sie taub?“ Doch ihre Proteste waren vergeblich. Die Wachen schleiften sie ungerührt aus dem Kinosaal."
Note (if required): Character logic issue. Her reaction feels inconsistent with the immediately preceding scene: her boyfriend has just insulted her by openly hitting on Aurora and saying Aurora should be with him instead. It is therefore unclear why she would immediately defend him so aggressively.</t>
        </is>
      </c>
      <c r="J3735" t="inlineStr">
        <is>
          <t xml:space="preserve">VOA</t>
        </is>
      </c>
      <c r="K3735" t="inlineStr">
        <is>
          <t xml:space="preserve">Script Error</t>
        </is>
      </c>
      <c r="L3735" t="inlineStr">
        <is>
          <t xml:space="preserve">Script error</t>
        </is>
      </c>
      <c r="M3735" t="str">
        <f>IFERROR(IF(VLOOKUP(L3735,'Quantification'!$A:$B,2,FALSE)&amp;""="","Unclassified",VLOOKUP(L3735,'Quantification'!$A:$B,2,FALSE)),"Unclassified")</f>
        <v>Major</v>
      </c>
      <c r="N3735" t="inlineStr">
        <is>
          <t xml:space="preserve">con-khera.mirjam@pocketfm.com</t>
        </is>
      </c>
      <c r="O3735" t="inlineStr">
        <is>
          <t xml:space="preserve">Issues found in raw</t>
        </is>
      </c>
      <c r="P3735" t="str">
        <f>IF(OR(O3735="Issues found in master",O3735="Final master"),"Master",IF(OR(O3735="Ready for Master",O3735="Issues found in raw",O3735="Raw under QC",O3735="Issues resolved in raw"),"Raw","-"))</f>
        <v>Raw</v>
      </c>
      <c r="Q3735" s="13">
        <v>46272.60486111111</v>
      </c>
      <c r="R3735" t="inlineStr">
        <is>
          <t xml:space="preserve">2026-09 (Sept)</t>
        </is>
      </c>
      <c r="S3735">
        <f>IF(M3735="Not an error",0,IF(COUNTIFS($A$2:$A3735,$A3735,$D$2:$D3735,$D3735,$M$2:$M3735,"&lt;&gt;Not an error")=1,1,0))</f>
        <v>1</v>
      </c>
      <c r="T3735">
        <f>IF(M3735&lt;&gt;"Major",0,IF(COUNTIFS($A$2:$A3735,$A3735,$D$2:$D3735,$D3735,$M$2:$M3735,"Major")=1,1,0))</f>
        <v>1</v>
      </c>
      <c r="U3735">
        <f>IF(M3735&lt;&gt;"Minor",0,IF(COUNTIFS($A$2:$A3735,$A3735,$D$2:$D3735,$D3735,$M$2:$M3735,"Minor")=1,1,0))</f>
        <v>0</v>
      </c>
    </row>
    <row r="3736">
      <c r="A3736" t="inlineStr">
        <is>
          <t xml:space="preserve">9a175f97e92a638a5697307799ea3b8b8f419aac</t>
        </is>
      </c>
      <c r="B3736" t="inlineStr">
        <is>
          <t xml:space="preserve">The Miracle Heiress</t>
        </is>
      </c>
      <c r="C3736" t="inlineStr">
        <is>
          <t xml:space="preserve">Die Wundererbin</t>
        </is>
      </c>
      <c r="D3736" t="inlineStr">
        <is>
          <t xml:space="preserve">14f0ffdefe766a8e0f48a55ff6966f7fca63c640</t>
        </is>
      </c>
      <c r="E3736" t="inlineStr">
        <is>
          <t xml:space="preserve">Episode 240: Der Ruin Der Lawson-Gruppe</t>
        </is>
      </c>
      <c r="F3736">
        <v>240</v>
      </c>
      <c r="G3736" t="inlineStr">
        <is>
          <t xml:space="preserve">00:00-0:37</t>
        </is>
      </c>
      <c r="H3736" t="inlineStr">
        <is>
          <t xml:space="preserve">Resolved</t>
        </is>
      </c>
      <c r="I3736" t="inlineStr">
        <is>
          <t xml:space="preserve">Remarks: [Script Error]
Line from script:
"Dämien und Aurora wollten sich gerade einen Film ansehen, als ein unverschämter Jugendlicher anfing, sie zu belästigen. Der Sicherheitsdienst war sofort zur Stelle und eskortierte Shawn und seine Freundin aus dem Kinosaal. Die professionellen Wachleute fackelten nicht lange, und schon im nächsten Moment lag Shawn stöhnend am Boden. „Seid ihr verrückt? Er ist der Erbe der Lawson-Gruppe!“, kreischte seine Freundin und eilte ihm zu Hilfe. „Shawn, geht es dir gut? Dein Gesicht ist ganz geschwollen!“ Wutentbrannt rief Shawn sofort seinen Vater an."
Note (if required): Redundant recap. This summarizes events already established in the previous episode and can be removed before continuing with the current scene.</t>
        </is>
      </c>
      <c r="J3736" t="inlineStr">
        <is>
          <t xml:space="preserve">VOA</t>
        </is>
      </c>
      <c r="K3736" t="inlineStr">
        <is>
          <t xml:space="preserve">Script Error</t>
        </is>
      </c>
      <c r="L3736" t="inlineStr">
        <is>
          <t xml:space="preserve">Script error</t>
        </is>
      </c>
      <c r="M3736" t="str">
        <f>IFERROR(IF(VLOOKUP(L3736,'Quantification'!$A:$B,2,FALSE)&amp;""="","Unclassified",VLOOKUP(L3736,'Quantification'!$A:$B,2,FALSE)),"Unclassified")</f>
        <v>Major</v>
      </c>
      <c r="N3736" t="inlineStr">
        <is>
          <t xml:space="preserve">con-khera.mirjam@pocketfm.com</t>
        </is>
      </c>
      <c r="O3736" t="inlineStr">
        <is>
          <t xml:space="preserve">Issues found in raw</t>
        </is>
      </c>
      <c r="P3736" t="str">
        <f>IF(OR(O3736="Issues found in master",O3736="Final master"),"Master",IF(OR(O3736="Ready for Master",O3736="Issues found in raw",O3736="Raw under QC",O3736="Issues resolved in raw"),"Raw","-"))</f>
        <v>Raw</v>
      </c>
      <c r="Q3736" s="13">
        <v>46272.60486111111</v>
      </c>
      <c r="R3736" t="inlineStr">
        <is>
          <t xml:space="preserve">2026-09 (Sept)</t>
        </is>
      </c>
      <c r="S3736">
        <f>IF(M3736="Not an error",0,IF(COUNTIFS($A$2:$A3736,$A3736,$D$2:$D3736,$D3736,$M$2:$M3736,"&lt;&gt;Not an error")=1,1,0))</f>
        <v>1</v>
      </c>
      <c r="T3736">
        <f>IF(M3736&lt;&gt;"Major",0,IF(COUNTIFS($A$2:$A3736,$A3736,$D$2:$D3736,$D3736,$M$2:$M3736,"Major")=1,1,0))</f>
        <v>1</v>
      </c>
      <c r="U3736">
        <f>IF(M3736&lt;&gt;"Minor",0,IF(COUNTIFS($A$2:$A3736,$A3736,$D$2:$D3736,$D3736,$M$2:$M3736,"Minor")=1,1,0))</f>
        <v>0</v>
      </c>
    </row>
    <row r="3737">
      <c r="A3737" t="inlineStr">
        <is>
          <t xml:space="preserve">9a175f97e92a638a5697307799ea3b8b8f419aac</t>
        </is>
      </c>
      <c r="B3737" t="inlineStr">
        <is>
          <t xml:space="preserve">The Miracle Heiress</t>
        </is>
      </c>
      <c r="C3737" t="inlineStr">
        <is>
          <t xml:space="preserve">Die Wundererbin</t>
        </is>
      </c>
      <c r="D3737" t="inlineStr">
        <is>
          <t xml:space="preserve">14f0ffdefe766a8e0f48a55ff6966f7fca63c640</t>
        </is>
      </c>
      <c r="E3737" t="inlineStr">
        <is>
          <t xml:space="preserve">Episode 240: Der Ruin Der Lawson-Gruppe</t>
        </is>
      </c>
      <c r="F3737">
        <v>240</v>
      </c>
      <c r="G3737" t="inlineStr">
        <is>
          <t xml:space="preserve">5:08-5:16</t>
        </is>
      </c>
      <c r="H3737" t="inlineStr">
        <is>
          <t xml:space="preserve">Resolved</t>
        </is>
      </c>
      <c r="I3737" t="inlineStr">
        <is>
          <t xml:space="preserve">Remarks: [Script Error]
Line from script:
"Er hatte zwar Abstand gehalten, aber die Ehrerbietung, mit der CEO Aiden mit ihr sprach, war unÃ¼bersehbar gewesen."
Note (if required): Continuity / naming issue. The established public CEO of Atlas Capital is Miles, while Aurora is the actual owner behind the company. Referring to â€œCEO Aidenâ€_x009d_ is inconsistent. Suggested: â€œEr hatte zwar Abstand gehalten, aber die Ehrerbietung, mit der CEO Miles mit ihr sprach, war unÃ¼bersehbar gewesen.â€_x009d_</t>
        </is>
      </c>
      <c r="J3737" t="inlineStr">
        <is>
          <t xml:space="preserve">VOA</t>
        </is>
      </c>
      <c r="K3737" t="inlineStr">
        <is>
          <t xml:space="preserve">Script Error</t>
        </is>
      </c>
      <c r="L3737" t="inlineStr">
        <is>
          <t xml:space="preserve">Script error</t>
        </is>
      </c>
      <c r="M3737" t="str">
        <f>IFERROR(IF(VLOOKUP(L3737,'Quantification'!$A:$B,2,FALSE)&amp;""="","Unclassified",VLOOKUP(L3737,'Quantification'!$A:$B,2,FALSE)),"Unclassified")</f>
        <v>Major</v>
      </c>
      <c r="N3737" t="inlineStr">
        <is>
          <t xml:space="preserve">con-khera.mirjam@pocketfm.com</t>
        </is>
      </c>
      <c r="O3737" t="inlineStr">
        <is>
          <t xml:space="preserve">Issues found in raw</t>
        </is>
      </c>
      <c r="P3737" t="str">
        <f>IF(OR(O3737="Issues found in master",O3737="Final master"),"Master",IF(OR(O3737="Ready for Master",O3737="Issues found in raw",O3737="Raw under QC",O3737="Issues resolved in raw"),"Raw","-"))</f>
        <v>Raw</v>
      </c>
      <c r="Q3737" s="13">
        <v>46272.60486111111</v>
      </c>
      <c r="R3737" t="inlineStr">
        <is>
          <t xml:space="preserve">2026-09 (Sept)</t>
        </is>
      </c>
      <c r="S3737">
        <f>IF(M3737="Not an error",0,IF(COUNTIFS($A$2:$A3737,$A3737,$D$2:$D3737,$D3737,$M$2:$M3737,"&lt;&gt;Not an error")=1,1,0))</f>
        <v>0</v>
      </c>
      <c r="T3737">
        <f>IF(M3737&lt;&gt;"Major",0,IF(COUNTIFS($A$2:$A3737,$A3737,$D$2:$D3737,$D3737,$M$2:$M3737,"Major")=1,1,0))</f>
        <v>0</v>
      </c>
      <c r="U3737">
        <f>IF(M3737&lt;&gt;"Minor",0,IF(COUNTIFS($A$2:$A3737,$A3737,$D$2:$D3737,$D3737,$M$2:$M3737,"Minor")=1,1,0))</f>
        <v>0</v>
      </c>
    </row>
    <row r="3738">
      <c r="A3738" t="inlineStr">
        <is>
          <t xml:space="preserve">9a175f97e92a638a5697307799ea3b8b8f419aac</t>
        </is>
      </c>
      <c r="B3738" t="inlineStr">
        <is>
          <t xml:space="preserve">The Miracle Heiress</t>
        </is>
      </c>
      <c r="C3738" t="inlineStr">
        <is>
          <t xml:space="preserve">Die Wundererbin</t>
        </is>
      </c>
      <c r="D3738" t="inlineStr">
        <is>
          <t xml:space="preserve">36bfb1e18f2b8b316dea3913dcd378706b031b0f</t>
        </is>
      </c>
      <c r="E3738" t="inlineStr">
        <is>
          <t xml:space="preserve">Episode 241: Die Bestrafung Eines Vaters</t>
        </is>
      </c>
      <c r="F3738">
        <v>241</v>
      </c>
      <c r="G3738" t="inlineStr">
        <is>
          <t xml:space="preserve">3:09-3:22</t>
        </is>
      </c>
      <c r="H3738" t="inlineStr">
        <is>
          <t xml:space="preserve">Ignore</t>
        </is>
      </c>
      <c r="I3738" t="inlineStr">
        <is>
          <t xml:space="preserve">Remarks: [Script Error]
Line from script:
"„Papa, ich bin dein Sohn!“, sagte Shawn mit zitternder Stimme, als er begriff, was sein Vater vorhatte. „Papa, wenn du mir das Bein brichst, bin ich ein Krüppel! Willst du, dass ich den Rest meines Lebens im Rollstuhl sitze?“"
Note (if required): Tone / violence issue. The punishment is wildly disproportionate to Shawn’s behavior at the cinema. Escalating from rude and inappropriate conduct to his father intentionally breaking his leg feels excessive, implausible, and gratuitously violent.</t>
        </is>
      </c>
      <c r="J3738" t="inlineStr">
        <is>
          <t xml:space="preserve">VOA</t>
        </is>
      </c>
      <c r="K3738" t="inlineStr">
        <is>
          <t xml:space="preserve">Script Error</t>
        </is>
      </c>
      <c r="L3738" t="inlineStr">
        <is>
          <t xml:space="preserve">Script error</t>
        </is>
      </c>
      <c r="M3738" t="str">
        <f>IFERROR(IF(VLOOKUP(L3738,'Quantification'!$A:$B,2,FALSE)&amp;""="","Unclassified",VLOOKUP(L3738,'Quantification'!$A:$B,2,FALSE)),"Unclassified")</f>
        <v>Major</v>
      </c>
      <c r="N3738" t="inlineStr">
        <is>
          <t xml:space="preserve">con-khera.mirjam@pocketfm.com</t>
        </is>
      </c>
      <c r="O3738" t="inlineStr">
        <is>
          <t xml:space="preserve">Issues found in raw</t>
        </is>
      </c>
      <c r="P3738" t="str">
        <f>IF(OR(O3738="Issues found in master",O3738="Final master"),"Master",IF(OR(O3738="Ready for Master",O3738="Issues found in raw",O3738="Raw under QC",O3738="Issues resolved in raw"),"Raw","-"))</f>
        <v>Raw</v>
      </c>
      <c r="Q3738" s="13">
        <v>46272.60486111111</v>
      </c>
      <c r="R3738" t="inlineStr">
        <is>
          <t xml:space="preserve">2026-09 (Sept)</t>
        </is>
      </c>
      <c r="S3738">
        <f>IF(M3738="Not an error",0,IF(COUNTIFS($A$2:$A3738,$A3738,$D$2:$D3738,$D3738,$M$2:$M3738,"&lt;&gt;Not an error")=1,1,0))</f>
        <v>1</v>
      </c>
      <c r="T3738">
        <f>IF(M3738&lt;&gt;"Major",0,IF(COUNTIFS($A$2:$A3738,$A3738,$D$2:$D3738,$D3738,$M$2:$M3738,"Major")=1,1,0))</f>
        <v>1</v>
      </c>
      <c r="U3738">
        <f>IF(M3738&lt;&gt;"Minor",0,IF(COUNTIFS($A$2:$A3738,$A3738,$D$2:$D3738,$D3738,$M$2:$M3738,"Minor")=1,1,0))</f>
        <v>0</v>
      </c>
    </row>
    <row r="3739">
      <c r="A3739" t="inlineStr">
        <is>
          <t xml:space="preserve">9a175f97e92a638a5697307799ea3b8b8f419aac</t>
        </is>
      </c>
      <c r="B3739" t="inlineStr">
        <is>
          <t xml:space="preserve">The Miracle Heiress</t>
        </is>
      </c>
      <c r="C3739" t="inlineStr">
        <is>
          <t xml:space="preserve">Die Wundererbin</t>
        </is>
      </c>
      <c r="D3739" t="inlineStr">
        <is>
          <t xml:space="preserve">36bfb1e18f2b8b316dea3913dcd378706b031b0f</t>
        </is>
      </c>
      <c r="E3739" t="inlineStr">
        <is>
          <t xml:space="preserve">Episode 241: Die Bestrafung Eines Vaters</t>
        </is>
      </c>
      <c r="F3739">
        <v>241</v>
      </c>
      <c r="G3739" t="inlineStr">
        <is>
          <t xml:space="preserve">3:37-3:50</t>
        </is>
      </c>
      <c r="H3739" t="inlineStr">
        <is>
          <t xml:space="preserve">Ignore</t>
        </is>
      </c>
      <c r="I3739" t="inlineStr">
        <is>
          <t xml:space="preserve">Remarks: [Script Error]
Line from script:
"Ein Schrei entrang sich Shawns Kehle, der Schmerz war so weißglühend, dass er beinahe das Bewusstsein verlor."
Note (if required): Tone / violence issue. The level of physical violence feels disproportionately extreme in relation to Shawn’s previous behavior at the cinema. The scene escalates from rude and inappropriate conduct to severe physical punishment without sufficient narrative justification, making the violence feel excessive and gratuitous.</t>
        </is>
      </c>
      <c r="J3739" t="inlineStr">
        <is>
          <t xml:space="preserve">VOA</t>
        </is>
      </c>
      <c r="K3739" t="inlineStr">
        <is>
          <t xml:space="preserve">Script Error</t>
        </is>
      </c>
      <c r="L3739" t="inlineStr">
        <is>
          <t xml:space="preserve">Script error</t>
        </is>
      </c>
      <c r="M3739" t="str">
        <f>IFERROR(IF(VLOOKUP(L3739,'Quantification'!$A:$B,2,FALSE)&amp;""="","Unclassified",VLOOKUP(L3739,'Quantification'!$A:$B,2,FALSE)),"Unclassified")</f>
        <v>Major</v>
      </c>
      <c r="N3739" t="inlineStr">
        <is>
          <t xml:space="preserve">con-khera.mirjam@pocketfm.com</t>
        </is>
      </c>
      <c r="O3739" t="inlineStr">
        <is>
          <t xml:space="preserve">Issues found in raw</t>
        </is>
      </c>
      <c r="P3739" t="str">
        <f>IF(OR(O3739="Issues found in master",O3739="Final master"),"Master",IF(OR(O3739="Ready for Master",O3739="Issues found in raw",O3739="Raw under QC",O3739="Issues resolved in raw"),"Raw","-"))</f>
        <v>Raw</v>
      </c>
      <c r="Q3739" s="13">
        <v>46272.60486111111</v>
      </c>
      <c r="R3739" t="inlineStr">
        <is>
          <t xml:space="preserve">2026-09 (Sept)</t>
        </is>
      </c>
      <c r="S3739">
        <f>IF(M3739="Not an error",0,IF(COUNTIFS($A$2:$A3739,$A3739,$D$2:$D3739,$D3739,$M$2:$M3739,"&lt;&gt;Not an error")=1,1,0))</f>
        <v>0</v>
      </c>
      <c r="T3739">
        <f>IF(M3739&lt;&gt;"Major",0,IF(COUNTIFS($A$2:$A3739,$A3739,$D$2:$D3739,$D3739,$M$2:$M3739,"Major")=1,1,0))</f>
        <v>0</v>
      </c>
      <c r="U3739">
        <f>IF(M3739&lt;&gt;"Minor",0,IF(COUNTIFS($A$2:$A3739,$A3739,$D$2:$D3739,$D3739,$M$2:$M3739,"Minor")=1,1,0))</f>
        <v>0</v>
      </c>
    </row>
    <row r="3740">
      <c r="A3740" t="inlineStr">
        <is>
          <t xml:space="preserve">9a175f97e92a638a5697307799ea3b8b8f419aac</t>
        </is>
      </c>
      <c r="B3740" t="inlineStr">
        <is>
          <t xml:space="preserve">The Miracle Heiress</t>
        </is>
      </c>
      <c r="C3740" t="inlineStr">
        <is>
          <t xml:space="preserve">Die Wundererbin</t>
        </is>
      </c>
      <c r="D3740" t="inlineStr">
        <is>
          <t xml:space="preserve">36bfb1e18f2b8b316dea3913dcd378706b031b0f</t>
        </is>
      </c>
      <c r="E3740" t="inlineStr">
        <is>
          <t xml:space="preserve">Episode 241: Die Bestrafung Eines Vaters</t>
        </is>
      </c>
      <c r="F3740">
        <v>241</v>
      </c>
      <c r="G3740" t="inlineStr">
        <is>
          <t xml:space="preserve">3:57-4:08</t>
        </is>
      </c>
      <c r="H3740" t="inlineStr">
        <is>
          <t xml:space="preserve">Resolved</t>
        </is>
      </c>
      <c r="I3740" t="inlineStr">
        <is>
          <t xml:space="preserve">Remarks: [Script Error]
Line from script:
"Ein Kind?, dachte Aurora spöttisch. Nennt man eine Frau ein Kind, die in der Iron Veilregion Kriegsherren ohne mit der Wimper zu zucken die Stirn geboten hat?"
Note (if required): Continuity / dialogue issue. No one in the preceding scene has referred to Aurora as a child, so this internal response has no clear trigger and feels disconnected from the dialogue. The line should be removed or rewritten to respond to what was actually said.</t>
        </is>
      </c>
      <c r="J3740" t="inlineStr">
        <is>
          <t xml:space="preserve">VOA</t>
        </is>
      </c>
      <c r="K3740" t="inlineStr">
        <is>
          <t xml:space="preserve">Script Error</t>
        </is>
      </c>
      <c r="L3740" t="inlineStr">
        <is>
          <t xml:space="preserve">Script error</t>
        </is>
      </c>
      <c r="M3740" t="str">
        <f>IFERROR(IF(VLOOKUP(L3740,'Quantification'!$A:$B,2,FALSE)&amp;""="","Unclassified",VLOOKUP(L3740,'Quantification'!$A:$B,2,FALSE)),"Unclassified")</f>
        <v>Major</v>
      </c>
      <c r="N3740" t="inlineStr">
        <is>
          <t xml:space="preserve">con-khera.mirjam@pocketfm.com</t>
        </is>
      </c>
      <c r="O3740" t="inlineStr">
        <is>
          <t xml:space="preserve">Issues found in raw</t>
        </is>
      </c>
      <c r="P3740" t="str">
        <f>IF(OR(O3740="Issues found in master",O3740="Final master"),"Master",IF(OR(O3740="Ready for Master",O3740="Issues found in raw",O3740="Raw under QC",O3740="Issues resolved in raw"),"Raw","-"))</f>
        <v>Raw</v>
      </c>
      <c r="Q3740" s="13">
        <v>46272.60486111111</v>
      </c>
      <c r="R3740" t="inlineStr">
        <is>
          <t xml:space="preserve">2026-09 (Sept)</t>
        </is>
      </c>
      <c r="S3740">
        <f>IF(M3740="Not an error",0,IF(COUNTIFS($A$2:$A3740,$A3740,$D$2:$D3740,$D3740,$M$2:$M3740,"&lt;&gt;Not an error")=1,1,0))</f>
        <v>0</v>
      </c>
      <c r="T3740">
        <f>IF(M3740&lt;&gt;"Major",0,IF(COUNTIFS($A$2:$A3740,$A3740,$D$2:$D3740,$D3740,$M$2:$M3740,"Major")=1,1,0))</f>
        <v>0</v>
      </c>
      <c r="U3740">
        <f>IF(M3740&lt;&gt;"Minor",0,IF(COUNTIFS($A$2:$A3740,$A3740,$D$2:$D3740,$D3740,$M$2:$M3740,"Minor")=1,1,0))</f>
        <v>0</v>
      </c>
    </row>
    <row r="3741">
      <c r="A3741" t="inlineStr">
        <is>
          <t xml:space="preserve">9a175f97e92a638a5697307799ea3b8b8f419aac</t>
        </is>
      </c>
      <c r="B3741" t="inlineStr">
        <is>
          <t xml:space="preserve">The Miracle Heiress</t>
        </is>
      </c>
      <c r="C3741" t="inlineStr">
        <is>
          <t xml:space="preserve">Die Wundererbin</t>
        </is>
      </c>
      <c r="D3741" t="inlineStr">
        <is>
          <t xml:space="preserve">b0122fba357970daa7f1d955d20f5402c5d75b8a</t>
        </is>
      </c>
      <c r="E3741" t="inlineStr">
        <is>
          <t xml:space="preserve">Episode 242: Dämiens Zug</t>
        </is>
      </c>
      <c r="F3741">
        <v>242</v>
      </c>
      <c r="G3741" t="inlineStr">
        <is>
          <t xml:space="preserve">0:00-1:07</t>
        </is>
      </c>
      <c r="H3741" t="inlineStr">
        <is>
          <t xml:space="preserve">Ignore</t>
        </is>
      </c>
      <c r="I3741" t="inlineStr">
        <is>
          <t xml:space="preserve">Remarks: [Script Error]
Line from script:
"Nachdem Dämien dem Kerl im Kino eine Lektion erteilt hatte, zog er Aurora in einen Kuss, der beiden den Atem raubte. Als er sie schließlich langsam losließ, blickte er ihr tief in die Augen. „Komm“, sagte er sanft. „Lass mich dich tragen.“ Er wollte nicht, dass ihre Füße in den Stöckelschuhen ermüdeten. Doch sie errötete und blickte sich um. „Wir sind in einem Kino.“ Ein langsames Lächeln legte sich auf Dämiens Gesicht. „Gibt es eine Regel, die es mir verbietet, meine Verlobte zu tragen?“ Bei diesen Worten wurde Aurora still. Sie murmelte: „Nein. Ich glaube nicht.“ Es war Dämien egal, wer zusah. Er wollte den Arm um ihre Taille legen, doch Aurora zögerte. Sie wollte nicht im Mittelpunkt stehen. Eigentlich trug sie die Stöckelschuhe nur, um reifer zu wirken; wegen ihres jugendlichen Gesichts fiel es den Leuten manchmal schwer, sie als Vorgesetzte ernst zu nehmen."
Note (if required): Continuity / transition issue. The previous episode ends with Damien and Aurora still at the cinema, immediately after the conflict and Damien’s discovery that Aurora owns Atlas Capital. The following episode does not properly continue or resolve this scene, creating an abrupt narrative jump.</t>
        </is>
      </c>
      <c r="J3741" t="inlineStr">
        <is>
          <t xml:space="preserve">VOA</t>
        </is>
      </c>
      <c r="K3741" t="inlineStr">
        <is>
          <t xml:space="preserve">Script Error</t>
        </is>
      </c>
      <c r="L3741" t="inlineStr">
        <is>
          <t xml:space="preserve">Script error</t>
        </is>
      </c>
      <c r="M3741" t="str">
        <f>IFERROR(IF(VLOOKUP(L3741,'Quantification'!$A:$B,2,FALSE)&amp;""="","Unclassified",VLOOKUP(L3741,'Quantification'!$A:$B,2,FALSE)),"Unclassified")</f>
        <v>Major</v>
      </c>
      <c r="N3741" t="inlineStr">
        <is>
          <t xml:space="preserve">con-khera.mirjam@pocketfm.com</t>
        </is>
      </c>
      <c r="O3741" t="inlineStr">
        <is>
          <t xml:space="preserve">Issues found in raw</t>
        </is>
      </c>
      <c r="P3741" t="str">
        <f>IF(OR(O3741="Issues found in master",O3741="Final master"),"Master",IF(OR(O3741="Ready for Master",O3741="Issues found in raw",O3741="Raw under QC",O3741="Issues resolved in raw"),"Raw","-"))</f>
        <v>Raw</v>
      </c>
      <c r="Q3741" s="13">
        <v>46272.60486111111</v>
      </c>
      <c r="R3741" t="inlineStr">
        <is>
          <t xml:space="preserve">2026-09 (Sept)</t>
        </is>
      </c>
      <c r="S3741">
        <f>IF(M3741="Not an error",0,IF(COUNTIFS($A$2:$A3741,$A3741,$D$2:$D3741,$D3741,$M$2:$M3741,"&lt;&gt;Not an error")=1,1,0))</f>
        <v>1</v>
      </c>
      <c r="T3741">
        <f>IF(M3741&lt;&gt;"Major",0,IF(COUNTIFS($A$2:$A3741,$A3741,$D$2:$D3741,$D3741,$M$2:$M3741,"Major")=1,1,0))</f>
        <v>1</v>
      </c>
      <c r="U3741">
        <f>IF(M3741&lt;&gt;"Minor",0,IF(COUNTIFS($A$2:$A3741,$A3741,$D$2:$D3741,$D3741,$M$2:$M3741,"Minor")=1,1,0))</f>
        <v>0</v>
      </c>
    </row>
    <row r="3742">
      <c r="A3742" t="inlineStr">
        <is>
          <t xml:space="preserve">9a175f97e92a638a5697307799ea3b8b8f419aac</t>
        </is>
      </c>
      <c r="B3742" t="inlineStr">
        <is>
          <t xml:space="preserve">The Miracle Heiress</t>
        </is>
      </c>
      <c r="C3742" t="inlineStr">
        <is>
          <t xml:space="preserve">Die Wundererbin</t>
        </is>
      </c>
      <c r="D3742" t="inlineStr">
        <is>
          <t xml:space="preserve">b0122fba357970daa7f1d955d20f5402c5d75b8a</t>
        </is>
      </c>
      <c r="E3742" t="inlineStr">
        <is>
          <t xml:space="preserve">Episode 242: Dämiens Zug</t>
        </is>
      </c>
      <c r="F3742">
        <v>242</v>
      </c>
      <c r="G3742" t="inlineStr">
        <is>
          <t xml:space="preserve">1:32-1:40</t>
        </is>
      </c>
      <c r="H3742" t="inlineStr">
        <is>
          <t xml:space="preserve">Ignore</t>
        </is>
      </c>
      <c r="I3742" t="inlineStr">
        <is>
          <t xml:space="preserve">Remarks: [Script Error]
Line from script:
"Sie kicherte. â€žHundert Kilo? Dann sehe ich ja aus wie ein Wasserball! WÃ¼rdest du mich Ã¼berhaupt noch wollen, wenn ich so dick wÃ¤re?â€œ"
Note (if required): Tone / sensitivity issue. The line uses body-shaming humor and frames weight gain as making her less desirable. The comparison to a â€œWasserballâ€_x009d_ feels unnecessarily demeaning and dated.</t>
        </is>
      </c>
      <c r="J3742" t="inlineStr">
        <is>
          <t xml:space="preserve">VOA</t>
        </is>
      </c>
      <c r="K3742" t="inlineStr">
        <is>
          <t xml:space="preserve">Script Error</t>
        </is>
      </c>
      <c r="L3742" t="inlineStr">
        <is>
          <t xml:space="preserve">Script error</t>
        </is>
      </c>
      <c r="M3742" t="str">
        <f>IFERROR(IF(VLOOKUP(L3742,'Quantification'!$A:$B,2,FALSE)&amp;""="","Unclassified",VLOOKUP(L3742,'Quantification'!$A:$B,2,FALSE)),"Unclassified")</f>
        <v>Major</v>
      </c>
      <c r="N3742" t="inlineStr">
        <is>
          <t xml:space="preserve">con-khera.mirjam@pocketfm.com</t>
        </is>
      </c>
      <c r="O3742" t="inlineStr">
        <is>
          <t xml:space="preserve">Issues found in raw</t>
        </is>
      </c>
      <c r="P3742" t="str">
        <f>IF(OR(O3742="Issues found in master",O3742="Final master"),"Master",IF(OR(O3742="Ready for Master",O3742="Issues found in raw",O3742="Raw under QC",O3742="Issues resolved in raw"),"Raw","-"))</f>
        <v>Raw</v>
      </c>
      <c r="Q3742" s="13">
        <v>46272.60486111111</v>
      </c>
      <c r="R3742" t="inlineStr">
        <is>
          <t xml:space="preserve">2026-09 (Sept)</t>
        </is>
      </c>
      <c r="S3742">
        <f>IF(M3742="Not an error",0,IF(COUNTIFS($A$2:$A3742,$A3742,$D$2:$D3742,$D3742,$M$2:$M3742,"&lt;&gt;Not an error")=1,1,0))</f>
        <v>0</v>
      </c>
      <c r="T3742">
        <f>IF(M3742&lt;&gt;"Major",0,IF(COUNTIFS($A$2:$A3742,$A3742,$D$2:$D3742,$D3742,$M$2:$M3742,"Major")=1,1,0))</f>
        <v>0</v>
      </c>
      <c r="U3742">
        <f>IF(M3742&lt;&gt;"Minor",0,IF(COUNTIFS($A$2:$A3742,$A3742,$D$2:$D3742,$D3742,$M$2:$M3742,"Minor")=1,1,0))</f>
        <v>0</v>
      </c>
    </row>
    <row r="3743">
      <c r="A3743" t="inlineStr">
        <is>
          <t xml:space="preserve">9a175f97e92a638a5697307799ea3b8b8f419aac</t>
        </is>
      </c>
      <c r="B3743" t="inlineStr">
        <is>
          <t xml:space="preserve">The Miracle Heiress</t>
        </is>
      </c>
      <c r="C3743" t="inlineStr">
        <is>
          <t xml:space="preserve">Die Wundererbin</t>
        </is>
      </c>
      <c r="D3743" t="inlineStr">
        <is>
          <t xml:space="preserve">b0122fba357970daa7f1d955d20f5402c5d75b8a</t>
        </is>
      </c>
      <c r="E3743" t="inlineStr">
        <is>
          <t xml:space="preserve">Episode 242: Dämiens Zug</t>
        </is>
      </c>
      <c r="F3743">
        <v>242</v>
      </c>
      <c r="G3743" t="inlineStr">
        <is>
          <t xml:space="preserve">2:12-2:17</t>
        </is>
      </c>
      <c r="H3743" t="inlineStr">
        <is>
          <t xml:space="preserve">Ignore</t>
        </is>
      </c>
      <c r="I3743" t="inlineStr">
        <is>
          <t xml:space="preserve">Remarks: [Script Error]
Line from script:
"â€žDu wÃ¼rdest wahrscheinlich nur noch sÃ¼ÃŸer aussehen. Das wÃ¼rde ich gern sehen.â€œ"
Note (if required): Tone / sensitivity issue. In context, the response to her hypothetical weight gain feels infantilizing and fetishizing rather than reassuring. â€œDas wÃ¼rde ich gern sehenâ€_x009d_ makes the exchange especially uncomfortable. A more neutral, affectionate response would be more appropriate.</t>
        </is>
      </c>
      <c r="J3743" t="inlineStr">
        <is>
          <t xml:space="preserve">VOA</t>
        </is>
      </c>
      <c r="K3743" t="inlineStr">
        <is>
          <t xml:space="preserve">Script Error</t>
        </is>
      </c>
      <c r="L3743" t="inlineStr">
        <is>
          <t xml:space="preserve">Script error</t>
        </is>
      </c>
      <c r="M3743" t="str">
        <f>IFERROR(IF(VLOOKUP(L3743,'Quantification'!$A:$B,2,FALSE)&amp;""="","Unclassified",VLOOKUP(L3743,'Quantification'!$A:$B,2,FALSE)),"Unclassified")</f>
        <v>Major</v>
      </c>
      <c r="N3743" t="inlineStr">
        <is>
          <t xml:space="preserve">con-khera.mirjam@pocketfm.com</t>
        </is>
      </c>
      <c r="O3743" t="inlineStr">
        <is>
          <t xml:space="preserve">Issues found in raw</t>
        </is>
      </c>
      <c r="P3743" t="str">
        <f>IF(OR(O3743="Issues found in master",O3743="Final master"),"Master",IF(OR(O3743="Ready for Master",O3743="Issues found in raw",O3743="Raw under QC",O3743="Issues resolved in raw"),"Raw","-"))</f>
        <v>Raw</v>
      </c>
      <c r="Q3743" s="13">
        <v>46272.60486111111</v>
      </c>
      <c r="R3743" t="inlineStr">
        <is>
          <t xml:space="preserve">2026-09 (Sept)</t>
        </is>
      </c>
      <c r="S3743">
        <f>IF(M3743="Not an error",0,IF(COUNTIFS($A$2:$A3743,$A3743,$D$2:$D3743,$D3743,$M$2:$M3743,"&lt;&gt;Not an error")=1,1,0))</f>
        <v>0</v>
      </c>
      <c r="T3743">
        <f>IF(M3743&lt;&gt;"Major",0,IF(COUNTIFS($A$2:$A3743,$A3743,$D$2:$D3743,$D3743,$M$2:$M3743,"Major")=1,1,0))</f>
        <v>0</v>
      </c>
      <c r="U3743">
        <f>IF(M3743&lt;&gt;"Minor",0,IF(COUNTIFS($A$2:$A3743,$A3743,$D$2:$D3743,$D3743,$M$2:$M3743,"Minor")=1,1,0))</f>
        <v>0</v>
      </c>
    </row>
    <row r="3744">
      <c r="A3744" t="inlineStr">
        <is>
          <t xml:space="preserve">9a175f97e92a638a5697307799ea3b8b8f419aac</t>
        </is>
      </c>
      <c r="B3744" t="inlineStr">
        <is>
          <t xml:space="preserve">The Miracle Heiress</t>
        </is>
      </c>
      <c r="C3744" t="inlineStr">
        <is>
          <t xml:space="preserve">Die Wundererbin</t>
        </is>
      </c>
      <c r="D3744" t="inlineStr">
        <is>
          <t xml:space="preserve">b0122fba357970daa7f1d955d20f5402c5d75b8a</t>
        </is>
      </c>
      <c r="E3744" t="inlineStr">
        <is>
          <t xml:space="preserve">Episode 242: Dämiens Zug</t>
        </is>
      </c>
      <c r="F3744">
        <v>242</v>
      </c>
      <c r="G3744" t="inlineStr">
        <is>
          <t xml:space="preserve">3:43-3:47</t>
        </is>
      </c>
      <c r="H3744" t="inlineStr">
        <is>
          <t xml:space="preserve">Resolved</t>
        </is>
      </c>
      <c r="I3744" t="inlineStr">
        <is>
          <t xml:space="preserve">Remarks: [Script Error]
Line from script:
"„Ich habe dir keine Snacks mitgebracht“, sagte sie trocken."
Note (if required): Logic / dialogue issue. There is no established reason for Aurora to assume Ryder expected her to bring him snacks. The line feels disconnected from the scene and can be removed.</t>
        </is>
      </c>
      <c r="J3744" t="inlineStr">
        <is>
          <t xml:space="preserve">VOA</t>
        </is>
      </c>
      <c r="K3744" t="inlineStr">
        <is>
          <t xml:space="preserve">Script Error</t>
        </is>
      </c>
      <c r="L3744" t="inlineStr">
        <is>
          <t xml:space="preserve">Script error</t>
        </is>
      </c>
      <c r="M3744" t="str">
        <f>IFERROR(IF(VLOOKUP(L3744,'Quantification'!$A:$B,2,FALSE)&amp;""="","Unclassified",VLOOKUP(L3744,'Quantification'!$A:$B,2,FALSE)),"Unclassified")</f>
        <v>Major</v>
      </c>
      <c r="N3744" t="inlineStr">
        <is>
          <t xml:space="preserve">con-khera.mirjam@pocketfm.com</t>
        </is>
      </c>
      <c r="O3744" t="inlineStr">
        <is>
          <t xml:space="preserve">Issues found in raw</t>
        </is>
      </c>
      <c r="P3744" t="str">
        <f>IF(OR(O3744="Issues found in master",O3744="Final master"),"Master",IF(OR(O3744="Ready for Master",O3744="Issues found in raw",O3744="Raw under QC",O3744="Issues resolved in raw"),"Raw","-"))</f>
        <v>Raw</v>
      </c>
      <c r="Q3744" s="13">
        <v>46272.60486111111</v>
      </c>
      <c r="R3744" t="inlineStr">
        <is>
          <t xml:space="preserve">2026-09 (Sept)</t>
        </is>
      </c>
      <c r="S3744">
        <f>IF(M3744="Not an error",0,IF(COUNTIFS($A$2:$A3744,$A3744,$D$2:$D3744,$D3744,$M$2:$M3744,"&lt;&gt;Not an error")=1,1,0))</f>
        <v>0</v>
      </c>
      <c r="T3744">
        <f>IF(M3744&lt;&gt;"Major",0,IF(COUNTIFS($A$2:$A3744,$A3744,$D$2:$D3744,$D3744,$M$2:$M3744,"Major")=1,1,0))</f>
        <v>0</v>
      </c>
      <c r="U3744">
        <f>IF(M3744&lt;&gt;"Minor",0,IF(COUNTIFS($A$2:$A3744,$A3744,$D$2:$D3744,$D3744,$M$2:$M3744,"Minor")=1,1,0))</f>
        <v>0</v>
      </c>
    </row>
    <row r="3745">
      <c r="A3745" t="inlineStr">
        <is>
          <t xml:space="preserve">9a175f97e92a638a5697307799ea3b8b8f419aac</t>
        </is>
      </c>
      <c r="B3745" t="inlineStr">
        <is>
          <t xml:space="preserve">The Miracle Heiress</t>
        </is>
      </c>
      <c r="C3745" t="inlineStr">
        <is>
          <t xml:space="preserve">Die Wundererbin</t>
        </is>
      </c>
      <c r="D3745" t="inlineStr">
        <is>
          <t xml:space="preserve">b0122fba357970daa7f1d955d20f5402c5d75b8a</t>
        </is>
      </c>
      <c r="E3745" t="inlineStr">
        <is>
          <t xml:space="preserve">Episode 242: Dämiens Zug</t>
        </is>
      </c>
      <c r="F3745">
        <v>242</v>
      </c>
      <c r="G3745" t="inlineStr">
        <is>
          <t xml:space="preserve">4:23-4:29</t>
        </is>
      </c>
      <c r="H3745" t="inlineStr">
        <is>
          <t xml:space="preserve">Resolved</t>
        </is>
      </c>
      <c r="I3745" t="inlineStr">
        <is>
          <t xml:space="preserve">Remarks: [Script Error]
Line from script:
"„Du bist ihr Bruder.“ Ihm gefiel es eindeutig nicht, dass Ryder so zärtlich war."
Note (if required): Tone / characterization issue. Damien’s jealousy toward Aurora’s brother feels inappropriate and gives the sibling relationship an uncomfortable romantic or possessive undertone. The reaction should be removed or reframed.</t>
        </is>
      </c>
      <c r="J3745" t="inlineStr">
        <is>
          <t xml:space="preserve">VOA</t>
        </is>
      </c>
      <c r="K3745" t="inlineStr">
        <is>
          <t xml:space="preserve">Script Error</t>
        </is>
      </c>
      <c r="L3745" t="inlineStr">
        <is>
          <t xml:space="preserve">Script error</t>
        </is>
      </c>
      <c r="M3745" t="str">
        <f>IFERROR(IF(VLOOKUP(L3745,'Quantification'!$A:$B,2,FALSE)&amp;""="","Unclassified",VLOOKUP(L3745,'Quantification'!$A:$B,2,FALSE)),"Unclassified")</f>
        <v>Major</v>
      </c>
      <c r="N3745" t="inlineStr">
        <is>
          <t xml:space="preserve">con-khera.mirjam@pocketfm.com</t>
        </is>
      </c>
      <c r="O3745" t="inlineStr">
        <is>
          <t xml:space="preserve">Issues found in raw</t>
        </is>
      </c>
      <c r="P3745" t="str">
        <f>IF(OR(O3745="Issues found in master",O3745="Final master"),"Master",IF(OR(O3745="Ready for Master",O3745="Issues found in raw",O3745="Raw under QC",O3745="Issues resolved in raw"),"Raw","-"))</f>
        <v>Raw</v>
      </c>
      <c r="Q3745" s="13">
        <v>46272.60486111111</v>
      </c>
      <c r="R3745" t="inlineStr">
        <is>
          <t xml:space="preserve">2026-09 (Sept)</t>
        </is>
      </c>
      <c r="S3745">
        <f>IF(M3745="Not an error",0,IF(COUNTIFS($A$2:$A3745,$A3745,$D$2:$D3745,$D3745,$M$2:$M3745,"&lt;&gt;Not an error")=1,1,0))</f>
        <v>0</v>
      </c>
      <c r="T3745">
        <f>IF(M3745&lt;&gt;"Major",0,IF(COUNTIFS($A$2:$A3745,$A3745,$D$2:$D3745,$D3745,$M$2:$M3745,"Major")=1,1,0))</f>
        <v>0</v>
      </c>
      <c r="U3745">
        <f>IF(M3745&lt;&gt;"Minor",0,IF(COUNTIFS($A$2:$A3745,$A3745,$D$2:$D3745,$D3745,$M$2:$M3745,"Minor")=1,1,0))</f>
        <v>0</v>
      </c>
    </row>
    <row r="3746">
      <c r="A3746" t="inlineStr">
        <is>
          <t xml:space="preserve">9a175f97e92a638a5697307799ea3b8b8f419aac</t>
        </is>
      </c>
      <c r="B3746" t="inlineStr">
        <is>
          <t xml:space="preserve">The Miracle Heiress</t>
        </is>
      </c>
      <c r="C3746" t="inlineStr">
        <is>
          <t xml:space="preserve">Die Wundererbin</t>
        </is>
      </c>
      <c r="D3746" t="inlineStr">
        <is>
          <t xml:space="preserve">7b309188b39ebed1caed3b1e5acbcca9ef56857e</t>
        </is>
      </c>
      <c r="E3746" t="inlineStr">
        <is>
          <t xml:space="preserve">Episode 243: Sonderzulage</t>
        </is>
      </c>
      <c r="F3746">
        <v>243</v>
      </c>
      <c r="G3746" t="inlineStr">
        <is>
          <t xml:space="preserve">5:32-5:43</t>
        </is>
      </c>
      <c r="H3746" t="inlineStr">
        <is>
          <t xml:space="preserve">Resolved</t>
        </is>
      </c>
      <c r="I3746" t="inlineStr">
        <is>
          <t xml:space="preserve">Remarks: [Script Error]
Line from script:
"Da es deinen Großeltern väterlicherseits nicht gut geht und deine Großeltern mütterlicherseits zur medizinischen Behandlung im Ausland sind, können wir keine große Familienfeier veranstalten."
Note (if required): Continuity issue. Aurora’s maternal grandparents are the ones currently in a coma, while the paternal grandparents are the ones established as being abroad for medical treatment. The two sides of the family are reversed in this line.</t>
        </is>
      </c>
      <c r="J3746" t="inlineStr">
        <is>
          <t xml:space="preserve">VOA</t>
        </is>
      </c>
      <c r="K3746" t="inlineStr">
        <is>
          <t xml:space="preserve">Script Error</t>
        </is>
      </c>
      <c r="L3746" t="inlineStr">
        <is>
          <t xml:space="preserve">Script error</t>
        </is>
      </c>
      <c r="M3746" t="str">
        <f>IFERROR(IF(VLOOKUP(L3746,'Quantification'!$A:$B,2,FALSE)&amp;""="","Unclassified",VLOOKUP(L3746,'Quantification'!$A:$B,2,FALSE)),"Unclassified")</f>
        <v>Major</v>
      </c>
      <c r="N3746" t="inlineStr">
        <is>
          <t xml:space="preserve">con-khera.mirjam@pocketfm.com</t>
        </is>
      </c>
      <c r="O3746" t="inlineStr">
        <is>
          <t xml:space="preserve">Issues found in raw</t>
        </is>
      </c>
      <c r="P3746" t="str">
        <f>IF(OR(O3746="Issues found in master",O3746="Final master"),"Master",IF(OR(O3746="Ready for Master",O3746="Issues found in raw",O3746="Raw under QC",O3746="Issues resolved in raw"),"Raw","-"))</f>
        <v>Raw</v>
      </c>
      <c r="Q3746" s="13">
        <v>46272.60486111111</v>
      </c>
      <c r="R3746" t="inlineStr">
        <is>
          <t xml:space="preserve">2026-09 (Sept)</t>
        </is>
      </c>
      <c r="S3746">
        <f>IF(M3746="Not an error",0,IF(COUNTIFS($A$2:$A3746,$A3746,$D$2:$D3746,$D3746,$M$2:$M3746,"&lt;&gt;Not an error")=1,1,0))</f>
        <v>1</v>
      </c>
      <c r="T3746">
        <f>IF(M3746&lt;&gt;"Major",0,IF(COUNTIFS($A$2:$A3746,$A3746,$D$2:$D3746,$D3746,$M$2:$M3746,"Major")=1,1,0))</f>
        <v>1</v>
      </c>
      <c r="U3746">
        <f>IF(M3746&lt;&gt;"Minor",0,IF(COUNTIFS($A$2:$A3746,$A3746,$D$2:$D3746,$D3746,$M$2:$M3746,"Minor")=1,1,0))</f>
        <v>0</v>
      </c>
    </row>
    <row r="3747">
      <c r="A3747" t="inlineStr">
        <is>
          <t xml:space="preserve">9a175f97e92a638a5697307799ea3b8b8f419aac</t>
        </is>
      </c>
      <c r="B3747" t="inlineStr">
        <is>
          <t xml:space="preserve">The Miracle Heiress</t>
        </is>
      </c>
      <c r="C3747" t="inlineStr">
        <is>
          <t xml:space="preserve">Die Wundererbin</t>
        </is>
      </c>
      <c r="D3747" t="inlineStr">
        <is>
          <t xml:space="preserve">7565b8ad1aeb4827b7d536e55ab951f679507dd7</t>
        </is>
      </c>
      <c r="E3747" t="inlineStr">
        <is>
          <t xml:space="preserve">Episode 244: Verrat Mit Ryder</t>
        </is>
      </c>
      <c r="F3747">
        <v>244</v>
      </c>
      <c r="G3747" t="inlineStr">
        <is>
          <t xml:space="preserve">0:00-0:10</t>
        </is>
      </c>
      <c r="H3747" t="inlineStr">
        <is>
          <t xml:space="preserve">Resolved</t>
        </is>
      </c>
      <c r="I3747" t="inlineStr">
        <is>
          <t xml:space="preserve">Remarks: [Script Error]
Line from script:
"Nachdem Ryder ein paar Snacks vorbeigebracht hatte, beschloss Seraphina, eine Party zu geben, um Auroras hervorragende Prüfungsergebnisse zu feiern."
Note (if required): Redundant recap. This summarizes events already established in the previous episode and can be removed before continuing with the current scene.</t>
        </is>
      </c>
      <c r="J3747" t="inlineStr">
        <is>
          <t xml:space="preserve">VOA</t>
        </is>
      </c>
      <c r="K3747" t="inlineStr">
        <is>
          <t xml:space="preserve">Script Error</t>
        </is>
      </c>
      <c r="L3747" t="inlineStr">
        <is>
          <t xml:space="preserve">Script error</t>
        </is>
      </c>
      <c r="M3747" t="str">
        <f>IFERROR(IF(VLOOKUP(L3747,'Quantification'!$A:$B,2,FALSE)&amp;""="","Unclassified",VLOOKUP(L3747,'Quantification'!$A:$B,2,FALSE)),"Unclassified")</f>
        <v>Major</v>
      </c>
      <c r="N3747" t="inlineStr">
        <is>
          <t xml:space="preserve">con-khera.mirjam@pocketfm.com</t>
        </is>
      </c>
      <c r="O3747" t="inlineStr">
        <is>
          <t xml:space="preserve">Issues found in raw</t>
        </is>
      </c>
      <c r="P3747" t="str">
        <f>IF(OR(O3747="Issues found in master",O3747="Final master"),"Master",IF(OR(O3747="Ready for Master",O3747="Issues found in raw",O3747="Raw under QC",O3747="Issues resolved in raw"),"Raw","-"))</f>
        <v>Raw</v>
      </c>
      <c r="Q3747" s="13">
        <v>46272.60486111111</v>
      </c>
      <c r="R3747" t="inlineStr">
        <is>
          <t xml:space="preserve">2026-09 (Sept)</t>
        </is>
      </c>
      <c r="S3747">
        <f>IF(M3747="Not an error",0,IF(COUNTIFS($A$2:$A3747,$A3747,$D$2:$D3747,$D3747,$M$2:$M3747,"&lt;&gt;Not an error")=1,1,0))</f>
        <v>1</v>
      </c>
      <c r="T3747">
        <f>IF(M3747&lt;&gt;"Major",0,IF(COUNTIFS($A$2:$A3747,$A3747,$D$2:$D3747,$D3747,$M$2:$M3747,"Major")=1,1,0))</f>
        <v>1</v>
      </c>
      <c r="U3747">
        <f>IF(M3747&lt;&gt;"Minor",0,IF(COUNTIFS($A$2:$A3747,$A3747,$D$2:$D3747,$D3747,$M$2:$M3747,"Minor")=1,1,0))</f>
        <v>0</v>
      </c>
    </row>
    <row r="3748">
      <c r="A3748" t="inlineStr">
        <is>
          <t xml:space="preserve">9a175f97e92a638a5697307799ea3b8b8f419aac</t>
        </is>
      </c>
      <c r="B3748" t="inlineStr">
        <is>
          <t xml:space="preserve">The Miracle Heiress</t>
        </is>
      </c>
      <c r="C3748" t="inlineStr">
        <is>
          <t xml:space="preserve">Die Wundererbin</t>
        </is>
      </c>
      <c r="D3748" t="inlineStr">
        <is>
          <t xml:space="preserve">7565b8ad1aeb4827b7d536e55ab951f679507dd7</t>
        </is>
      </c>
      <c r="E3748" t="inlineStr">
        <is>
          <t xml:space="preserve">Episode 244: Verrat Mit Ryder</t>
        </is>
      </c>
      <c r="F3748">
        <v>244</v>
      </c>
      <c r="G3748" t="inlineStr">
        <is>
          <t xml:space="preserve">0:10-0:20</t>
        </is>
      </c>
      <c r="H3748" t="inlineStr">
        <is>
          <t xml:space="preserve">Resolved</t>
        </is>
      </c>
      <c r="I3748" t="inlineStr">
        <is>
          <t xml:space="preserve">Remarks: [Script Error]
Line from script:
"Am nÃ¤chsten Morgen passte Aurora DÃ¤mien ab, als er gerade das Blackwellanwesen verlieÃŸ, und Ã¼berreichte ihm eine GeschenktÃ¼te. â€žDas ist fÃ¼r dich.â€œ"
Note (if required): Continuity / wording issue. Damien lives at Willow Lake Villa, not at the Blackwell estate, so it is unclear why he would be leaving the Blackwell estate the following morning unless an overnight stay was previously established. In addition, â€œpasste ... abâ€_x009d_ sounds unnecessarily deliberate or confrontational in this context. Suggested: â€œAm nÃ¤chsten Morgen traf Aurora DÃ¤mien und Ã¼berreichte ihm eine GeschenktÃ¼te. â€žDas ist fÃ¼r dich.â€œâ€_x009d_</t>
        </is>
      </c>
      <c r="J3748" t="inlineStr">
        <is>
          <t xml:space="preserve">VOA</t>
        </is>
      </c>
      <c r="K3748" t="inlineStr">
        <is>
          <t xml:space="preserve">Script Error</t>
        </is>
      </c>
      <c r="L3748" t="inlineStr">
        <is>
          <t xml:space="preserve">Script error</t>
        </is>
      </c>
      <c r="M3748" t="str">
        <f>IFERROR(IF(VLOOKUP(L3748,'Quantification'!$A:$B,2,FALSE)&amp;""="","Unclassified",VLOOKUP(L3748,'Quantification'!$A:$B,2,FALSE)),"Unclassified")</f>
        <v>Major</v>
      </c>
      <c r="N3748" t="inlineStr">
        <is>
          <t xml:space="preserve">con-khera.mirjam@pocketfm.com</t>
        </is>
      </c>
      <c r="O3748" t="inlineStr">
        <is>
          <t xml:space="preserve">Issues found in raw</t>
        </is>
      </c>
      <c r="P3748" t="str">
        <f>IF(OR(O3748="Issues found in master",O3748="Final master"),"Master",IF(OR(O3748="Ready for Master",O3748="Issues found in raw",O3748="Raw under QC",O3748="Issues resolved in raw"),"Raw","-"))</f>
        <v>Raw</v>
      </c>
      <c r="Q3748" s="13">
        <v>46272.60486111111</v>
      </c>
      <c r="R3748" t="inlineStr">
        <is>
          <t xml:space="preserve">2026-09 (Sept)</t>
        </is>
      </c>
      <c r="S3748">
        <f>IF(M3748="Not an error",0,IF(COUNTIFS($A$2:$A3748,$A3748,$D$2:$D3748,$D3748,$M$2:$M3748,"&lt;&gt;Not an error")=1,1,0))</f>
        <v>0</v>
      </c>
      <c r="T3748">
        <f>IF(M3748&lt;&gt;"Major",0,IF(COUNTIFS($A$2:$A3748,$A3748,$D$2:$D3748,$D3748,$M$2:$M3748,"Major")=1,1,0))</f>
        <v>0</v>
      </c>
      <c r="U3748">
        <f>IF(M3748&lt;&gt;"Minor",0,IF(COUNTIFS($A$2:$A3748,$A3748,$D$2:$D3748,$D3748,$M$2:$M3748,"Minor")=1,1,0))</f>
        <v>0</v>
      </c>
    </row>
    <row r="3749">
      <c r="A3749" t="inlineStr">
        <is>
          <t xml:space="preserve">9a175f97e92a638a5697307799ea3b8b8f419aac</t>
        </is>
      </c>
      <c r="B3749" t="inlineStr">
        <is>
          <t xml:space="preserve">The Miracle Heiress</t>
        </is>
      </c>
      <c r="C3749" t="inlineStr">
        <is>
          <t xml:space="preserve">Die Wundererbin</t>
        </is>
      </c>
      <c r="D3749" t="inlineStr">
        <is>
          <t xml:space="preserve">7565b8ad1aeb4827b7d536e55ab951f679507dd7</t>
        </is>
      </c>
      <c r="E3749" t="inlineStr">
        <is>
          <t xml:space="preserve">Episode 244: Verrat Mit Ryder</t>
        </is>
      </c>
      <c r="F3749">
        <v>244</v>
      </c>
      <c r="G3749" t="inlineStr">
        <is>
          <t xml:space="preserve">4:58-5:27</t>
        </is>
      </c>
      <c r="H3749" t="inlineStr">
        <is>
          <t xml:space="preserve">Ignore</t>
        </is>
      </c>
      <c r="I3749" t="inlineStr">
        <is>
          <t xml:space="preserve">Remarks: [Script Error]
Line from script:
"â€žMir geht's gut, ich bin nicht mÃ¼deâ€œ, sagte sie und zÃ¼ckte ihr Handy, um zu arbeiten, doch DÃ¤mien legte sanft seine Hand Ã¼ber den Bildschirm. Als sie an einer roten Ampel warteten, sagte er: â€žIm fahrenden Auto auf dein Handy zu schauen, ist schlecht fÃ¼r die Augen.â€œ Aurora schnaubte leicht genervt. â€žDas machst du immer.â€œ â€žWeil du mir wichtig bist.â€œ Er sah sie flehend an. â€žKannst du nicht diese eine Sache fÃ¼r mich tun?â€œ"
Note (if required): Characterization / continuity issue. Aurora explicitly takes out her phone to work, yet Damien physically covers the screen and pressures her to stop, which feels unnecessarily controlling. The car is also stopped at a red light, weakening his reasoning. In addition, â€œDas machst du immerâ€_x009d_ implies that Damien has repeatedly done this before, but this behavior has not been established.</t>
        </is>
      </c>
      <c r="J3749" t="inlineStr">
        <is>
          <t xml:space="preserve">VOA</t>
        </is>
      </c>
      <c r="K3749" t="inlineStr">
        <is>
          <t xml:space="preserve">Script Error</t>
        </is>
      </c>
      <c r="L3749" t="inlineStr">
        <is>
          <t xml:space="preserve">Script error</t>
        </is>
      </c>
      <c r="M3749" t="str">
        <f>IFERROR(IF(VLOOKUP(L3749,'Quantification'!$A:$B,2,FALSE)&amp;""="","Unclassified",VLOOKUP(L3749,'Quantification'!$A:$B,2,FALSE)),"Unclassified")</f>
        <v>Major</v>
      </c>
      <c r="N3749" t="inlineStr">
        <is>
          <t xml:space="preserve">con-khera.mirjam@pocketfm.com</t>
        </is>
      </c>
      <c r="O3749" t="inlineStr">
        <is>
          <t xml:space="preserve">Issues found in raw</t>
        </is>
      </c>
      <c r="P3749" t="str">
        <f>IF(OR(O3749="Issues found in master",O3749="Final master"),"Master",IF(OR(O3749="Ready for Master",O3749="Issues found in raw",O3749="Raw under QC",O3749="Issues resolved in raw"),"Raw","-"))</f>
        <v>Raw</v>
      </c>
      <c r="Q3749" s="13">
        <v>46272.60486111111</v>
      </c>
      <c r="R3749" t="inlineStr">
        <is>
          <t xml:space="preserve">2026-09 (Sept)</t>
        </is>
      </c>
      <c r="S3749">
        <f>IF(M3749="Not an error",0,IF(COUNTIFS($A$2:$A3749,$A3749,$D$2:$D3749,$D3749,$M$2:$M3749,"&lt;&gt;Not an error")=1,1,0))</f>
        <v>0</v>
      </c>
      <c r="T3749">
        <f>IF(M3749&lt;&gt;"Major",0,IF(COUNTIFS($A$2:$A3749,$A3749,$D$2:$D3749,$D3749,$M$2:$M3749,"Major")=1,1,0))</f>
        <v>0</v>
      </c>
      <c r="U3749">
        <f>IF(M3749&lt;&gt;"Minor",0,IF(COUNTIFS($A$2:$A3749,$A3749,$D$2:$D3749,$D3749,$M$2:$M3749,"Minor")=1,1,0))</f>
        <v>0</v>
      </c>
    </row>
    <row r="3750">
      <c r="A3750" t="inlineStr">
        <is>
          <t xml:space="preserve">9a175f97e92a638a5697307799ea3b8b8f419aac</t>
        </is>
      </c>
      <c r="B3750" t="inlineStr">
        <is>
          <t xml:space="preserve">The Miracle Heiress</t>
        </is>
      </c>
      <c r="C3750" t="inlineStr">
        <is>
          <t xml:space="preserve">Die Wundererbin</t>
        </is>
      </c>
      <c r="D3750" t="inlineStr">
        <is>
          <t xml:space="preserve">7565b8ad1aeb4827b7d536e55ab951f679507dd7</t>
        </is>
      </c>
      <c r="E3750" t="inlineStr">
        <is>
          <t xml:space="preserve">Episode 244: Verrat Mit Ryder</t>
        </is>
      </c>
      <c r="F3750">
        <v>244</v>
      </c>
      <c r="G3750" t="inlineStr">
        <is>
          <t xml:space="preserve">7:21-7:27</t>
        </is>
      </c>
      <c r="H3750" t="inlineStr">
        <is>
          <t xml:space="preserve">Resolved</t>
        </is>
      </c>
      <c r="I3750" t="inlineStr">
        <is>
          <t xml:space="preserve">Remarks: [Audio Quality]
Line from script:
"Er hatte den gesamten Rosengarten nur für sie gebucht."
Note (if required): There is an unnatural inhale or breath sound at the end of the line.</t>
        </is>
      </c>
      <c r="J3750" t="inlineStr">
        <is>
          <t xml:space="preserve">VOA</t>
        </is>
      </c>
      <c r="K3750" t="inlineStr">
        <is>
          <t xml:space="preserve">Audio quality</t>
        </is>
      </c>
      <c r="L3750" t="inlineStr">
        <is>
          <t xml:space="preserve">Audio quality</t>
        </is>
      </c>
      <c r="M3750" t="str">
        <f>IFERROR(IF(VLOOKUP(L3750,'Quantification'!$A:$B,2,FALSE)&amp;""="","Unclassified",VLOOKUP(L3750,'Quantification'!$A:$B,2,FALSE)),"Unclassified")</f>
        <v>Major</v>
      </c>
      <c r="N3750" t="inlineStr">
        <is>
          <t xml:space="preserve">con-khera.mirjam@pocketfm.com</t>
        </is>
      </c>
      <c r="O3750" t="inlineStr">
        <is>
          <t xml:space="preserve">Issues found in raw</t>
        </is>
      </c>
      <c r="P3750" t="str">
        <f>IF(OR(O3750="Issues found in master",O3750="Final master"),"Master",IF(OR(O3750="Ready for Master",O3750="Issues found in raw",O3750="Raw under QC",O3750="Issues resolved in raw"),"Raw","-"))</f>
        <v>Raw</v>
      </c>
      <c r="Q3750" s="13">
        <v>46272.60486111111</v>
      </c>
      <c r="R3750" t="inlineStr">
        <is>
          <t xml:space="preserve">2026-09 (Sept)</t>
        </is>
      </c>
      <c r="S3750">
        <f>IF(M3750="Not an error",0,IF(COUNTIFS($A$2:$A3750,$A3750,$D$2:$D3750,$D3750,$M$2:$M3750,"&lt;&gt;Not an error")=1,1,0))</f>
        <v>0</v>
      </c>
      <c r="T3750">
        <f>IF(M3750&lt;&gt;"Major",0,IF(COUNTIFS($A$2:$A3750,$A3750,$D$2:$D3750,$D3750,$M$2:$M3750,"Major")=1,1,0))</f>
        <v>0</v>
      </c>
      <c r="U3750">
        <f>IF(M3750&lt;&gt;"Minor",0,IF(COUNTIFS($A$2:$A3750,$A3750,$D$2:$D3750,$D3750,$M$2:$M3750,"Minor")=1,1,0))</f>
        <v>0</v>
      </c>
    </row>
    <row r="3751">
      <c r="A3751" t="inlineStr">
        <is>
          <t xml:space="preserve">9a175f97e92a638a5697307799ea3b8b8f419aac</t>
        </is>
      </c>
      <c r="B3751" t="inlineStr">
        <is>
          <t xml:space="preserve">The Miracle Heiress</t>
        </is>
      </c>
      <c r="C3751" t="inlineStr">
        <is>
          <t xml:space="preserve">Die Wundererbin</t>
        </is>
      </c>
      <c r="D3751" t="inlineStr">
        <is>
          <t xml:space="preserve">150cdd67395637ee8bc87c40fa8d52910449694e</t>
        </is>
      </c>
      <c r="E3751" t="inlineStr">
        <is>
          <t xml:space="preserve">Episode 245: Große Gesten</t>
        </is>
      </c>
      <c r="F3751">
        <v>245</v>
      </c>
      <c r="G3751" t="inlineStr">
        <is>
          <t xml:space="preserve">3:32-3:36</t>
        </is>
      </c>
      <c r="H3751" t="inlineStr">
        <is>
          <t xml:space="preserve">Resolved</t>
        </is>
      </c>
      <c r="I3751" t="inlineStr">
        <is>
          <t xml:space="preserve">Remarks: [Script Error]
Line from script:
"Am anderen Ende der Stadt endete gerade Ryders nächtlicher Werbedreh."
Note (if required): Continuity issue. Ryder’s shoot was not established as a nighttime commercial shoot. The description introduces a detail that conflicts with the previously established scene and should be corrected.</t>
        </is>
      </c>
      <c r="J3751" t="inlineStr">
        <is>
          <t xml:space="preserve">VOA</t>
        </is>
      </c>
      <c r="K3751" t="inlineStr">
        <is>
          <t xml:space="preserve">Script Error</t>
        </is>
      </c>
      <c r="L3751" t="inlineStr">
        <is>
          <t xml:space="preserve">Script error</t>
        </is>
      </c>
      <c r="M3751" t="str">
        <f>IFERROR(IF(VLOOKUP(L3751,'Quantification'!$A:$B,2,FALSE)&amp;""="","Unclassified",VLOOKUP(L3751,'Quantification'!$A:$B,2,FALSE)),"Unclassified")</f>
        <v>Major</v>
      </c>
      <c r="N3751" t="inlineStr">
        <is>
          <t xml:space="preserve">con-khera.mirjam@pocketfm.com</t>
        </is>
      </c>
      <c r="O3751" t="inlineStr">
        <is>
          <t xml:space="preserve">Issues found in raw</t>
        </is>
      </c>
      <c r="P3751" t="str">
        <f>IF(OR(O3751="Issues found in master",O3751="Final master"),"Master",IF(OR(O3751="Ready for Master",O3751="Issues found in raw",O3751="Raw under QC",O3751="Issues resolved in raw"),"Raw","-"))</f>
        <v>Raw</v>
      </c>
      <c r="Q3751" s="13">
        <v>46272.60486111111</v>
      </c>
      <c r="R3751" t="inlineStr">
        <is>
          <t xml:space="preserve">2026-09 (Sept)</t>
        </is>
      </c>
      <c r="S3751">
        <f>IF(M3751="Not an error",0,IF(COUNTIFS($A$2:$A3751,$A3751,$D$2:$D3751,$D3751,$M$2:$M3751,"&lt;&gt;Not an error")=1,1,0))</f>
        <v>1</v>
      </c>
      <c r="T3751">
        <f>IF(M3751&lt;&gt;"Major",0,IF(COUNTIFS($A$2:$A3751,$A3751,$D$2:$D3751,$D3751,$M$2:$M3751,"Major")=1,1,0))</f>
        <v>1</v>
      </c>
      <c r="U3751">
        <f>IF(M3751&lt;&gt;"Minor",0,IF(COUNTIFS($A$2:$A3751,$A3751,$D$2:$D3751,$D3751,$M$2:$M3751,"Minor")=1,1,0))</f>
        <v>0</v>
      </c>
    </row>
    <row r="3752">
      <c r="A3752" t="inlineStr">
        <is>
          <t xml:space="preserve">9a175f97e92a638a5697307799ea3b8b8f419aac</t>
        </is>
      </c>
      <c r="B3752" t="inlineStr">
        <is>
          <t xml:space="preserve">The Miracle Heiress</t>
        </is>
      </c>
      <c r="C3752" t="inlineStr">
        <is>
          <t xml:space="preserve">Die Wundererbin</t>
        </is>
      </c>
      <c r="D3752" t="inlineStr">
        <is>
          <t xml:space="preserve">05fced4cf342144086344978be68453253e0ecb8</t>
        </is>
      </c>
      <c r="E3752" t="inlineStr">
        <is>
          <t xml:space="preserve">Episode 246: Drama Im Einkaufszentrum Hawthorne</t>
        </is>
      </c>
      <c r="F3752">
        <v>246</v>
      </c>
      <c r="G3752" t="inlineStr">
        <is>
          <t xml:space="preserve">0:00-0:39</t>
        </is>
      </c>
      <c r="H3752" t="inlineStr">
        <is>
          <t xml:space="preserve">Resolved</t>
        </is>
      </c>
      <c r="I3752" t="inlineStr">
        <is>
          <t xml:space="preserve">Remarks: [Script Error]
Line from script:
"Nach einem Ausflug in den Rosengarten tat Dämien etwas, das nur ihm einfallen konnte: Er kaufte den gesamten Garten und überschrieb ihn auf Auroras Namen. Währenddessen rief Jason Aurora an. „Chefin, haben Sie schon gehört? Dämien hat in seinem neuen Einkaufszentrum eine riesige Ladenfläche für Cora reserviert!“ Diese Nachricht verärgerte Aurora zutiefst, woraufhin sie Dämien sofort anrief. Er saß gerade in einer wichtigen Besprechung, doch als sein Handy summte, nahm er den Anruf ohne zu zögern entgegen. Sein warmer, liebevoller Tonfall versetzte den gesamten Konferenzraum in Erstaunen."
Note (if required): Redundant recap. This summarizes events already established in the previous episode and can be removed before continuing with the current scene.</t>
        </is>
      </c>
      <c r="J3752" t="inlineStr">
        <is>
          <t xml:space="preserve">VOA</t>
        </is>
      </c>
      <c r="K3752" t="inlineStr">
        <is>
          <t xml:space="preserve">Script Error</t>
        </is>
      </c>
      <c r="L3752" t="inlineStr">
        <is>
          <t xml:space="preserve">Script error</t>
        </is>
      </c>
      <c r="M3752" t="str">
        <f>IFERROR(IF(VLOOKUP(L3752,'Quantification'!$A:$B,2,FALSE)&amp;""="","Unclassified",VLOOKUP(L3752,'Quantification'!$A:$B,2,FALSE)),"Unclassified")</f>
        <v>Major</v>
      </c>
      <c r="N3752" t="inlineStr">
        <is>
          <t xml:space="preserve">con-khera.mirjam@pocketfm.com</t>
        </is>
      </c>
      <c r="O3752" t="inlineStr">
        <is>
          <t xml:space="preserve">Issues found in raw</t>
        </is>
      </c>
      <c r="P3752" t="str">
        <f>IF(OR(O3752="Issues found in master",O3752="Final master"),"Master",IF(OR(O3752="Ready for Master",O3752="Issues found in raw",O3752="Raw under QC",O3752="Issues resolved in raw"),"Raw","-"))</f>
        <v>Raw</v>
      </c>
      <c r="Q3752" s="13">
        <v>46272.60486111111</v>
      </c>
      <c r="R3752" t="inlineStr">
        <is>
          <t xml:space="preserve">2026-09 (Sept)</t>
        </is>
      </c>
      <c r="S3752">
        <f>IF(M3752="Not an error",0,IF(COUNTIFS($A$2:$A3752,$A3752,$D$2:$D3752,$D3752,$M$2:$M3752,"&lt;&gt;Not an error")=1,1,0))</f>
        <v>1</v>
      </c>
      <c r="T3752">
        <f>IF(M3752&lt;&gt;"Major",0,IF(COUNTIFS($A$2:$A3752,$A3752,$D$2:$D3752,$D3752,$M$2:$M3752,"Major")=1,1,0))</f>
        <v>1</v>
      </c>
      <c r="U3752">
        <f>IF(M3752&lt;&gt;"Minor",0,IF(COUNTIFS($A$2:$A3752,$A3752,$D$2:$D3752,$D3752,$M$2:$M3752,"Minor")=1,1,0))</f>
        <v>0</v>
      </c>
    </row>
    <row r="3753">
      <c r="A3753" t="inlineStr">
        <is>
          <t xml:space="preserve">9a175f97e92a638a5697307799ea3b8b8f419aac</t>
        </is>
      </c>
      <c r="B3753" t="inlineStr">
        <is>
          <t xml:space="preserve">The Miracle Heiress</t>
        </is>
      </c>
      <c r="C3753" t="inlineStr">
        <is>
          <t xml:space="preserve">Die Wundererbin</t>
        </is>
      </c>
      <c r="D3753" t="inlineStr">
        <is>
          <t xml:space="preserve">e00f4d8b703e4b8b72599318295398cbc09426b6</t>
        </is>
      </c>
      <c r="E3753" t="inlineStr">
        <is>
          <t xml:space="preserve">Episode 248: Aurora Coras Chefin</t>
        </is>
      </c>
      <c r="F3753">
        <v>248</v>
      </c>
      <c r="G3753" t="inlineStr">
        <is>
          <t xml:space="preserve">0:00-0:13</t>
        </is>
      </c>
      <c r="H3753" t="inlineStr">
        <is>
          <t xml:space="preserve">Resolved</t>
        </is>
      </c>
      <c r="I3753" t="inlineStr">
        <is>
          <t xml:space="preserve">Remarks: [Script Error]
Line from script:
"Aurora war in ihrem Geschäft in der Hawthorne Mall, als Sawyer und Jessica auftauchten und einen Riesenwirbel veranstalteten. Als Sawyer mit einer Beschwerde drohte, erstarrten alle Mitarbeiter."
Note (if required): Redundant recap. This summarizes events already established in the previous episode and can be removed before continuing with the current scene.</t>
        </is>
      </c>
      <c r="J3753" t="inlineStr">
        <is>
          <t xml:space="preserve">VOA</t>
        </is>
      </c>
      <c r="K3753" t="inlineStr">
        <is>
          <t xml:space="preserve">Script Error</t>
        </is>
      </c>
      <c r="L3753" t="inlineStr">
        <is>
          <t xml:space="preserve">Script error</t>
        </is>
      </c>
      <c r="M3753" t="str">
        <f>IFERROR(IF(VLOOKUP(L3753,'Quantification'!$A:$B,2,FALSE)&amp;""="","Unclassified",VLOOKUP(L3753,'Quantification'!$A:$B,2,FALSE)),"Unclassified")</f>
        <v>Major</v>
      </c>
      <c r="N3753" t="inlineStr">
        <is>
          <t xml:space="preserve">con-khera.mirjam@pocketfm.com</t>
        </is>
      </c>
      <c r="O3753" t="inlineStr">
        <is>
          <t xml:space="preserve">Issues found in raw</t>
        </is>
      </c>
      <c r="P3753" t="str">
        <f>IF(OR(O3753="Issues found in master",O3753="Final master"),"Master",IF(OR(O3753="Ready for Master",O3753="Issues found in raw",O3753="Raw under QC",O3753="Issues resolved in raw"),"Raw","-"))</f>
        <v>Raw</v>
      </c>
      <c r="Q3753" s="13">
        <v>46272.60486111111</v>
      </c>
      <c r="R3753" t="inlineStr">
        <is>
          <t xml:space="preserve">2026-09 (Sept)</t>
        </is>
      </c>
      <c r="S3753">
        <f>IF(M3753="Not an error",0,IF(COUNTIFS($A$2:$A3753,$A3753,$D$2:$D3753,$D3753,$M$2:$M3753,"&lt;&gt;Not an error")=1,1,0))</f>
        <v>1</v>
      </c>
      <c r="T3753">
        <f>IF(M3753&lt;&gt;"Major",0,IF(COUNTIFS($A$2:$A3753,$A3753,$D$2:$D3753,$D3753,$M$2:$M3753,"Major")=1,1,0))</f>
        <v>1</v>
      </c>
      <c r="U3753">
        <f>IF(M3753&lt;&gt;"Minor",0,IF(COUNTIFS($A$2:$A3753,$A3753,$D$2:$D3753,$D3753,$M$2:$M3753,"Minor")=1,1,0))</f>
        <v>0</v>
      </c>
    </row>
    <row r="3754">
      <c r="A3754" t="inlineStr">
        <is>
          <t xml:space="preserve">9a175f97e92a638a5697307799ea3b8b8f419aac</t>
        </is>
      </c>
      <c r="B3754" t="inlineStr">
        <is>
          <t xml:space="preserve">The Miracle Heiress</t>
        </is>
      </c>
      <c r="C3754" t="inlineStr">
        <is>
          <t xml:space="preserve">Die Wundererbin</t>
        </is>
      </c>
      <c r="D3754" t="inlineStr">
        <is>
          <t xml:space="preserve">e00f4d8b703e4b8b72599318295398cbc09426b6</t>
        </is>
      </c>
      <c r="E3754" t="inlineStr">
        <is>
          <t xml:space="preserve">Episode 248: Aurora Coras Chefin</t>
        </is>
      </c>
      <c r="F3754">
        <v>248</v>
      </c>
      <c r="G3754" t="inlineStr">
        <is>
          <t xml:space="preserve">1:09-1:25</t>
        </is>
      </c>
      <c r="H3754" t="inlineStr">
        <is>
          <t xml:space="preserve">Resolved</t>
        </is>
      </c>
      <c r="I3754" t="inlineStr">
        <is>
          <t xml:space="preserve">Remarks: [Mispronunciation]
Line from script:
"Sie wollten sich gerade abwenden, als Aurora das Wort ergriff. „Ihr Name ist Jessica Scott.“ Als der Filialleiter sich an Aurora wandte, wurde sein Tonfall sofort deutlich höflicher. „In Ordnung, ich sehe sofort nach.“"
Note (if required): Aurora is pronounced with English pronunciation in the audio. The name should be pronounced with German pronunciation.</t>
        </is>
      </c>
      <c r="J3754" t="inlineStr">
        <is>
          <t xml:space="preserve">VOA</t>
        </is>
      </c>
      <c r="K3754" t="inlineStr">
        <is>
          <t xml:space="preserve">Mispronunciation</t>
        </is>
      </c>
      <c r="L3754" t="inlineStr">
        <is>
          <t xml:space="preserve">Mispronunciation</t>
        </is>
      </c>
      <c r="M3754" t="str">
        <f>IFERROR(IF(VLOOKUP(L3754,'Quantification'!$A:$B,2,FALSE)&amp;""="","Unclassified",VLOOKUP(L3754,'Quantification'!$A:$B,2,FALSE)),"Unclassified")</f>
        <v>Major</v>
      </c>
      <c r="N3754" t="inlineStr">
        <is>
          <t xml:space="preserve">con-khera.mirjam@pocketfm.com</t>
        </is>
      </c>
      <c r="O3754" t="inlineStr">
        <is>
          <t xml:space="preserve">Issues found in raw</t>
        </is>
      </c>
      <c r="P3754" t="str">
        <f>IF(OR(O3754="Issues found in master",O3754="Final master"),"Master",IF(OR(O3754="Ready for Master",O3754="Issues found in raw",O3754="Raw under QC",O3754="Issues resolved in raw"),"Raw","-"))</f>
        <v>Raw</v>
      </c>
      <c r="Q3754" s="13">
        <v>46272.60486111111</v>
      </c>
      <c r="R3754" t="inlineStr">
        <is>
          <t xml:space="preserve">2026-09 (Sept)</t>
        </is>
      </c>
      <c r="S3754">
        <f>IF(M3754="Not an error",0,IF(COUNTIFS($A$2:$A3754,$A3754,$D$2:$D3754,$D3754,$M$2:$M3754,"&lt;&gt;Not an error")=1,1,0))</f>
        <v>0</v>
      </c>
      <c r="T3754">
        <f>IF(M3754&lt;&gt;"Major",0,IF(COUNTIFS($A$2:$A3754,$A3754,$D$2:$D3754,$D3754,$M$2:$M3754,"Major")=1,1,0))</f>
        <v>0</v>
      </c>
      <c r="U3754">
        <f>IF(M3754&lt;&gt;"Minor",0,IF(COUNTIFS($A$2:$A3754,$A3754,$D$2:$D3754,$D3754,$M$2:$M3754,"Minor")=1,1,0))</f>
        <v>0</v>
      </c>
    </row>
    <row r="3755">
      <c r="A3755" t="inlineStr">
        <is>
          <t xml:space="preserve">9a175f97e92a638a5697307799ea3b8b8f419aac</t>
        </is>
      </c>
      <c r="B3755" t="inlineStr">
        <is>
          <t xml:space="preserve">The Miracle Heiress</t>
        </is>
      </c>
      <c r="C3755" t="inlineStr">
        <is>
          <t xml:space="preserve">Die Wundererbin</t>
        </is>
      </c>
      <c r="D3755" t="inlineStr">
        <is>
          <t xml:space="preserve">e00f4d8b703e4b8b72599318295398cbc09426b6</t>
        </is>
      </c>
      <c r="E3755" t="inlineStr">
        <is>
          <t xml:space="preserve">Episode 248: Aurora Coras Chefin</t>
        </is>
      </c>
      <c r="F3755">
        <v>248</v>
      </c>
      <c r="G3755" t="inlineStr">
        <is>
          <t xml:space="preserve">1:25-1:32</t>
        </is>
      </c>
      <c r="H3755" t="inlineStr">
        <is>
          <t xml:space="preserve">Resolved</t>
        </is>
      </c>
      <c r="I3755" t="inlineStr">
        <is>
          <t xml:space="preserve">Remarks: [Mispronunciation]
Line from script:
"Jessica warf Aurora einen wütenden Blick zu, doch unter der Wut verbarg sich große Anspannung."
Note (if required): Aurora is pronounced incorrectly in the audio.</t>
        </is>
      </c>
      <c r="J3755" t="inlineStr">
        <is>
          <t xml:space="preserve">VOA</t>
        </is>
      </c>
      <c r="K3755" t="inlineStr">
        <is>
          <t xml:space="preserve">Mispronunciation</t>
        </is>
      </c>
      <c r="L3755" t="inlineStr">
        <is>
          <t xml:space="preserve">Mispronunciation</t>
        </is>
      </c>
      <c r="M3755" t="str">
        <f>IFERROR(IF(VLOOKUP(L3755,'Quantification'!$A:$B,2,FALSE)&amp;""="","Unclassified",VLOOKUP(L3755,'Quantification'!$A:$B,2,FALSE)),"Unclassified")</f>
        <v>Major</v>
      </c>
      <c r="N3755" t="inlineStr">
        <is>
          <t xml:space="preserve">con-khera.mirjam@pocketfm.com</t>
        </is>
      </c>
      <c r="O3755" t="inlineStr">
        <is>
          <t xml:space="preserve">Issues found in raw</t>
        </is>
      </c>
      <c r="P3755" t="str">
        <f>IF(OR(O3755="Issues found in master",O3755="Final master"),"Master",IF(OR(O3755="Ready for Master",O3755="Issues found in raw",O3755="Raw under QC",O3755="Issues resolved in raw"),"Raw","-"))</f>
        <v>Raw</v>
      </c>
      <c r="Q3755" s="13">
        <v>46272.60486111111</v>
      </c>
      <c r="R3755" t="inlineStr">
        <is>
          <t xml:space="preserve">2026-09 (Sept)</t>
        </is>
      </c>
      <c r="S3755">
        <f>IF(M3755="Not an error",0,IF(COUNTIFS($A$2:$A3755,$A3755,$D$2:$D3755,$D3755,$M$2:$M3755,"&lt;&gt;Not an error")=1,1,0))</f>
        <v>0</v>
      </c>
      <c r="T3755">
        <f>IF(M3755&lt;&gt;"Major",0,IF(COUNTIFS($A$2:$A3755,$A3755,$D$2:$D3755,$D3755,$M$2:$M3755,"Major")=1,1,0))</f>
        <v>0</v>
      </c>
      <c r="U3755">
        <f>IF(M3755&lt;&gt;"Minor",0,IF(COUNTIFS($A$2:$A3755,$A3755,$D$2:$D3755,$D3755,$M$2:$M3755,"Minor")=1,1,0))</f>
        <v>0</v>
      </c>
    </row>
    <row r="3756">
      <c r="A3756" t="inlineStr">
        <is>
          <t xml:space="preserve">9a175f97e92a638a5697307799ea3b8b8f419aac</t>
        </is>
      </c>
      <c r="B3756" t="inlineStr">
        <is>
          <t xml:space="preserve">The Miracle Heiress</t>
        </is>
      </c>
      <c r="C3756" t="inlineStr">
        <is>
          <t xml:space="preserve">Die Wundererbin</t>
        </is>
      </c>
      <c r="D3756" t="inlineStr">
        <is>
          <t xml:space="preserve">e00f4d8b703e4b8b72599318295398cbc09426b6</t>
        </is>
      </c>
      <c r="E3756" t="inlineStr">
        <is>
          <t xml:space="preserve">Episode 248: Aurora Coras Chefin</t>
        </is>
      </c>
      <c r="F3756">
        <v>248</v>
      </c>
      <c r="G3756" t="inlineStr">
        <is>
          <t xml:space="preserve">2:00-2:08</t>
        </is>
      </c>
      <c r="H3756" t="inlineStr">
        <is>
          <t xml:space="preserve">Resolved</t>
        </is>
      </c>
      <c r="I3756" t="inlineStr">
        <is>
          <t xml:space="preserve">Remarks: [Mispronunciation]
Line from script:
"Die Miene des Filialleiters verfinsterte sich. Er warf Aurora einen Blick zu und verkündete dann: „Ich kann den Namen ‚Jessica Scott‘ auf keiner schwarzen Liste finden.“"
Note (if required): Aurora is pronounced incorrectly in the audio.</t>
        </is>
      </c>
      <c r="J3756" t="inlineStr">
        <is>
          <t xml:space="preserve">VOA</t>
        </is>
      </c>
      <c r="K3756" t="inlineStr">
        <is>
          <t xml:space="preserve">Mispronunciation</t>
        </is>
      </c>
      <c r="L3756" t="inlineStr">
        <is>
          <t xml:space="preserve">Mispronunciation</t>
        </is>
      </c>
      <c r="M3756" t="str">
        <f>IFERROR(IF(VLOOKUP(L3756,'Quantification'!$A:$B,2,FALSE)&amp;""="","Unclassified",VLOOKUP(L3756,'Quantification'!$A:$B,2,FALSE)),"Unclassified")</f>
        <v>Major</v>
      </c>
      <c r="N3756" t="inlineStr">
        <is>
          <t xml:space="preserve">con-khera.mirjam@pocketfm.com</t>
        </is>
      </c>
      <c r="O3756" t="inlineStr">
        <is>
          <t xml:space="preserve">Issues found in raw</t>
        </is>
      </c>
      <c r="P3756" t="str">
        <f>IF(OR(O3756="Issues found in master",O3756="Final master"),"Master",IF(OR(O3756="Ready for Master",O3756="Issues found in raw",O3756="Raw under QC",O3756="Issues resolved in raw"),"Raw","-"))</f>
        <v>Raw</v>
      </c>
      <c r="Q3756" s="13">
        <v>46272.60486111111</v>
      </c>
      <c r="R3756" t="inlineStr">
        <is>
          <t xml:space="preserve">2026-09 (Sept)</t>
        </is>
      </c>
      <c r="S3756">
        <f>IF(M3756="Not an error",0,IF(COUNTIFS($A$2:$A3756,$A3756,$D$2:$D3756,$D3756,$M$2:$M3756,"&lt;&gt;Not an error")=1,1,0))</f>
        <v>0</v>
      </c>
      <c r="T3756">
        <f>IF(M3756&lt;&gt;"Major",0,IF(COUNTIFS($A$2:$A3756,$A3756,$D$2:$D3756,$D3756,$M$2:$M3756,"Major")=1,1,0))</f>
        <v>0</v>
      </c>
      <c r="U3756">
        <f>IF(M3756&lt;&gt;"Minor",0,IF(COUNTIFS($A$2:$A3756,$A3756,$D$2:$D3756,$D3756,$M$2:$M3756,"Minor")=1,1,0))</f>
        <v>0</v>
      </c>
    </row>
    <row r="3757">
      <c r="A3757" t="inlineStr">
        <is>
          <t xml:space="preserve">9a175f97e92a638a5697307799ea3b8b8f419aac</t>
        </is>
      </c>
      <c r="B3757" t="inlineStr">
        <is>
          <t xml:space="preserve">The Miracle Heiress</t>
        </is>
      </c>
      <c r="C3757" t="inlineStr">
        <is>
          <t xml:space="preserve">Die Wundererbin</t>
        </is>
      </c>
      <c r="D3757" t="inlineStr">
        <is>
          <t xml:space="preserve">b95d08d78383a28d74909c4b7130e3e150a7a663</t>
        </is>
      </c>
      <c r="E3757" t="inlineStr">
        <is>
          <t xml:space="preserve">Episode 249: Chefin Aurora Enthüllt</t>
        </is>
      </c>
      <c r="F3757">
        <v>249</v>
      </c>
      <c r="G3757" t="inlineStr">
        <is>
          <t xml:space="preserve">7:03-7:12</t>
        </is>
      </c>
      <c r="H3757" t="inlineStr">
        <is>
          <t xml:space="preserve">Resolved</t>
        </is>
      </c>
      <c r="I3757" t="inlineStr">
        <is>
          <t xml:space="preserve">Remarks: [Script Error]
Line from script:
"Cora hatte früher mit ihrer Firma zusammengearbeitet, aber direkt nachdem Aurora gegangen war, hatte die Marke alle Verbindungen ohne Erklärung gekappt."
Note (if required): Redundant repetition. The previous paragraph has already established that Cora ended all business relations with the family’s company immediately after Aurora left. Repeating the same information again from Marlene’s perspective is unnecessary and can be removed.</t>
        </is>
      </c>
      <c r="J3757" t="inlineStr">
        <is>
          <t xml:space="preserve">VOA</t>
        </is>
      </c>
      <c r="K3757" t="inlineStr">
        <is>
          <t xml:space="preserve">Script Error</t>
        </is>
      </c>
      <c r="L3757" t="inlineStr">
        <is>
          <t xml:space="preserve">Script error</t>
        </is>
      </c>
      <c r="M3757" t="str">
        <f>IFERROR(IF(VLOOKUP(L3757,'Quantification'!$A:$B,2,FALSE)&amp;""="","Unclassified",VLOOKUP(L3757,'Quantification'!$A:$B,2,FALSE)),"Unclassified")</f>
        <v>Major</v>
      </c>
      <c r="N3757" t="inlineStr">
        <is>
          <t xml:space="preserve">con-khera.mirjam@pocketfm.com</t>
        </is>
      </c>
      <c r="O3757" t="inlineStr">
        <is>
          <t xml:space="preserve">Issues found in raw</t>
        </is>
      </c>
      <c r="P3757" t="str">
        <f>IF(OR(O3757="Issues found in master",O3757="Final master"),"Master",IF(OR(O3757="Ready for Master",O3757="Issues found in raw",O3757="Raw under QC",O3757="Issues resolved in raw"),"Raw","-"))</f>
        <v>Raw</v>
      </c>
      <c r="Q3757" s="13">
        <v>46272.60486111111</v>
      </c>
      <c r="R3757" t="inlineStr">
        <is>
          <t xml:space="preserve">2026-09 (Sept)</t>
        </is>
      </c>
      <c r="S3757">
        <f>IF(M3757="Not an error",0,IF(COUNTIFS($A$2:$A3757,$A3757,$D$2:$D3757,$D3757,$M$2:$M3757,"&lt;&gt;Not an error")=1,1,0))</f>
        <v>1</v>
      </c>
      <c r="T3757">
        <f>IF(M3757&lt;&gt;"Major",0,IF(COUNTIFS($A$2:$A3757,$A3757,$D$2:$D3757,$D3757,$M$2:$M3757,"Major")=1,1,0))</f>
        <v>1</v>
      </c>
      <c r="U3757">
        <f>IF(M3757&lt;&gt;"Minor",0,IF(COUNTIFS($A$2:$A3757,$A3757,$D$2:$D3757,$D3757,$M$2:$M3757,"Minor")=1,1,0))</f>
        <v>0</v>
      </c>
    </row>
    <row r="3758">
      <c r="A3758" t="inlineStr">
        <is>
          <t xml:space="preserve">9a175f97e92a638a5697307799ea3b8b8f419aac</t>
        </is>
      </c>
      <c r="B3758" t="inlineStr">
        <is>
          <t xml:space="preserve">The Miracle Heiress</t>
        </is>
      </c>
      <c r="C3758" t="inlineStr">
        <is>
          <t xml:space="preserve">Die Wundererbin</t>
        </is>
      </c>
      <c r="D3758" t="inlineStr">
        <is>
          <t xml:space="preserve">b95d08d78383a28d74909c4b7130e3e150a7a663</t>
        </is>
      </c>
      <c r="E3758" t="inlineStr">
        <is>
          <t xml:space="preserve">Episode 249: Chefin Aurora Enthüllt</t>
        </is>
      </c>
      <c r="F3758">
        <v>249</v>
      </c>
      <c r="G3758" t="inlineStr">
        <is>
          <t xml:space="preserve">7:12-7:22</t>
        </is>
      </c>
      <c r="H3758" t="inlineStr">
        <is>
          <t xml:space="preserve">Resolved</t>
        </is>
      </c>
      <c r="I3758" t="inlineStr">
        <is>
          <t xml:space="preserve">Remarks: [Script Error]
Line from script:
"Und als Jessica Auroras Entwürfe gestohlen hatte, hatte Cora angerufen und eine einzige, eiskalte Botschaft hinterlassen"
Note (if required): Continuity issue. Jessica did not steal Aurora’s designs; she stole a piece of music. The line should be corrected to reflect the established event.</t>
        </is>
      </c>
      <c r="J3758" t="inlineStr">
        <is>
          <t xml:space="preserve">VOA</t>
        </is>
      </c>
      <c r="K3758" t="inlineStr">
        <is>
          <t xml:space="preserve">Script Error</t>
        </is>
      </c>
      <c r="L3758" t="inlineStr">
        <is>
          <t xml:space="preserve">Script error</t>
        </is>
      </c>
      <c r="M3758" t="str">
        <f>IFERROR(IF(VLOOKUP(L3758,'Quantification'!$A:$B,2,FALSE)&amp;""="","Unclassified",VLOOKUP(L3758,'Quantification'!$A:$B,2,FALSE)),"Unclassified")</f>
        <v>Major</v>
      </c>
      <c r="N3758" t="inlineStr">
        <is>
          <t xml:space="preserve">con-khera.mirjam@pocketfm.com</t>
        </is>
      </c>
      <c r="O3758" t="inlineStr">
        <is>
          <t xml:space="preserve">Issues found in raw</t>
        </is>
      </c>
      <c r="P3758" t="str">
        <f>IF(OR(O3758="Issues found in master",O3758="Final master"),"Master",IF(OR(O3758="Ready for Master",O3758="Issues found in raw",O3758="Raw under QC",O3758="Issues resolved in raw"),"Raw","-"))</f>
        <v>Raw</v>
      </c>
      <c r="Q3758" s="13">
        <v>46272.60486111111</v>
      </c>
      <c r="R3758" t="inlineStr">
        <is>
          <t xml:space="preserve">2026-09 (Sept)</t>
        </is>
      </c>
      <c r="S3758">
        <f>IF(M3758="Not an error",0,IF(COUNTIFS($A$2:$A3758,$A3758,$D$2:$D3758,$D3758,$M$2:$M3758,"&lt;&gt;Not an error")=1,1,0))</f>
        <v>0</v>
      </c>
      <c r="T3758">
        <f>IF(M3758&lt;&gt;"Major",0,IF(COUNTIFS($A$2:$A3758,$A3758,$D$2:$D3758,$D3758,$M$2:$M3758,"Major")=1,1,0))</f>
        <v>0</v>
      </c>
      <c r="U3758">
        <f>IF(M3758&lt;&gt;"Minor",0,IF(COUNTIFS($A$2:$A3758,$A3758,$D$2:$D3758,$D3758,$M$2:$M3758,"Minor")=1,1,0))</f>
        <v>0</v>
      </c>
    </row>
    <row r="3759">
      <c r="A3759" t="inlineStr">
        <is>
          <t xml:space="preserve">9a175f97e92a638a5697307799ea3b8b8f419aac</t>
        </is>
      </c>
      <c r="B3759" t="inlineStr">
        <is>
          <t xml:space="preserve">The Miracle Heiress</t>
        </is>
      </c>
      <c r="C3759" t="inlineStr">
        <is>
          <t xml:space="preserve">Die Wundererbin</t>
        </is>
      </c>
      <c r="D3759" t="inlineStr">
        <is>
          <t xml:space="preserve">0c1046da049d8693728edc7c2b01333d458bb346</t>
        </is>
      </c>
      <c r="E3759" t="inlineStr">
        <is>
          <t xml:space="preserve">Episode 250: Auroras Fan</t>
        </is>
      </c>
      <c r="F3759">
        <v>250</v>
      </c>
      <c r="G3759" t="inlineStr">
        <is>
          <t xml:space="preserve">0:00-0:15</t>
        </is>
      </c>
      <c r="H3759" t="inlineStr">
        <is>
          <t xml:space="preserve">Resolved</t>
        </is>
      </c>
      <c r="I3759" t="inlineStr">
        <is>
          <t xml:space="preserve">Remarks: [Script Error]
Line from script:
"Als bekannt wurde, dass Aurora die Gründerin von Cora war, wurde es in der Boutique schlagartig still. Eine Welle des Entsetzens erfasste Marlene und Martin Scott, die fieberhaft überlegten, was als Nächstes geschehen würde."
Note (if required): Redundant recap. This repeats information and reactions that have already been established in the preceding scene and can be removed before continuing with the current action.</t>
        </is>
      </c>
      <c r="J3759" t="inlineStr">
        <is>
          <t xml:space="preserve">VOA</t>
        </is>
      </c>
      <c r="K3759" t="inlineStr">
        <is>
          <t xml:space="preserve">Script Error</t>
        </is>
      </c>
      <c r="L3759" t="inlineStr">
        <is>
          <t xml:space="preserve">Script error</t>
        </is>
      </c>
      <c r="M3759" t="str">
        <f>IFERROR(IF(VLOOKUP(L3759,'Quantification'!$A:$B,2,FALSE)&amp;""="","Unclassified",VLOOKUP(L3759,'Quantification'!$A:$B,2,FALSE)),"Unclassified")</f>
        <v>Major</v>
      </c>
      <c r="N3759" t="inlineStr">
        <is>
          <t xml:space="preserve">con-khera.mirjam@pocketfm.com</t>
        </is>
      </c>
      <c r="O3759" t="inlineStr">
        <is>
          <t xml:space="preserve">Issues found in raw</t>
        </is>
      </c>
      <c r="P3759" t="str">
        <f>IF(OR(O3759="Issues found in master",O3759="Final master"),"Master",IF(OR(O3759="Ready for Master",O3759="Issues found in raw",O3759="Raw under QC",O3759="Issues resolved in raw"),"Raw","-"))</f>
        <v>Raw</v>
      </c>
      <c r="Q3759" s="13">
        <v>46272.60555555555</v>
      </c>
      <c r="R3759" t="inlineStr">
        <is>
          <t xml:space="preserve">2026-09 (Sept)</t>
        </is>
      </c>
      <c r="S3759">
        <f>IF(M3759="Not an error",0,IF(COUNTIFS($A$2:$A3759,$A3759,$D$2:$D3759,$D3759,$M$2:$M3759,"&lt;&gt;Not an error")=1,1,0))</f>
        <v>1</v>
      </c>
      <c r="T3759">
        <f>IF(M3759&lt;&gt;"Major",0,IF(COUNTIFS($A$2:$A3759,$A3759,$D$2:$D3759,$D3759,$M$2:$M3759,"Major")=1,1,0))</f>
        <v>1</v>
      </c>
      <c r="U3759">
        <f>IF(M3759&lt;&gt;"Minor",0,IF(COUNTIFS($A$2:$A3759,$A3759,$D$2:$D3759,$D3759,$M$2:$M3759,"Minor")=1,1,0))</f>
        <v>0</v>
      </c>
    </row>
    <row r="3760">
      <c r="A3760" t="inlineStr">
        <is>
          <t xml:space="preserve">9a175f97e92a638a5697307799ea3b8b8f419aac</t>
        </is>
      </c>
      <c r="B3760" t="inlineStr">
        <is>
          <t xml:space="preserve">The Miracle Heiress</t>
        </is>
      </c>
      <c r="C3760" t="inlineStr">
        <is>
          <t xml:space="preserve">Die Wundererbin</t>
        </is>
      </c>
      <c r="D3760" t="inlineStr">
        <is>
          <t xml:space="preserve">0c1046da049d8693728edc7c2b01333d458bb346</t>
        </is>
      </c>
      <c r="E3760" t="inlineStr">
        <is>
          <t xml:space="preserve">Episode 250: Auroras Fan</t>
        </is>
      </c>
      <c r="F3760">
        <v>250</v>
      </c>
      <c r="G3760" t="inlineStr">
        <is>
          <t xml:space="preserve">2:34-2:37</t>
        </is>
      </c>
      <c r="H3760" t="inlineStr">
        <is>
          <t xml:space="preserve">Resolved</t>
        </is>
      </c>
      <c r="I3760" t="inlineStr">
        <is>
          <t xml:space="preserve">Remarks: [Script Error]
Line from script:
"â€žUnsere Chefin ist die GrÃ¼nderin von Coraâ€œ, erklÃ¤rte er schlicht."
Note (if required): Wording / clarity issue. Since he works for Cora, saying that â€œour boss is the founder of Coraâ€_x009d_ is redundant and does not clearly identify Aurora. Suggested: â€œAurora ist die GrÃ¼nderin von Cora.â€_x009d_</t>
        </is>
      </c>
      <c r="J3760" t="inlineStr">
        <is>
          <t xml:space="preserve">VOA</t>
        </is>
      </c>
      <c r="K3760" t="inlineStr">
        <is>
          <t xml:space="preserve">Script Error</t>
        </is>
      </c>
      <c r="L3760" t="inlineStr">
        <is>
          <t xml:space="preserve">Script error</t>
        </is>
      </c>
      <c r="M3760" t="str">
        <f>IFERROR(IF(VLOOKUP(L3760,'Quantification'!$A:$B,2,FALSE)&amp;""="","Unclassified",VLOOKUP(L3760,'Quantification'!$A:$B,2,FALSE)),"Unclassified")</f>
        <v>Major</v>
      </c>
      <c r="N3760" t="inlineStr">
        <is>
          <t xml:space="preserve">con-khera.mirjam@pocketfm.com</t>
        </is>
      </c>
      <c r="O3760" t="inlineStr">
        <is>
          <t xml:space="preserve">Issues found in raw</t>
        </is>
      </c>
      <c r="P3760" t="str">
        <f>IF(OR(O3760="Issues found in master",O3760="Final master"),"Master",IF(OR(O3760="Ready for Master",O3760="Issues found in raw",O3760="Raw under QC",O3760="Issues resolved in raw"),"Raw","-"))</f>
        <v>Raw</v>
      </c>
      <c r="Q3760" s="13">
        <v>46272.60555555555</v>
      </c>
      <c r="R3760" t="inlineStr">
        <is>
          <t xml:space="preserve">2026-09 (Sept)</t>
        </is>
      </c>
      <c r="S3760">
        <f>IF(M3760="Not an error",0,IF(COUNTIFS($A$2:$A3760,$A3760,$D$2:$D3760,$D3760,$M$2:$M3760,"&lt;&gt;Not an error")=1,1,0))</f>
        <v>0</v>
      </c>
      <c r="T3760">
        <f>IF(M3760&lt;&gt;"Major",0,IF(COUNTIFS($A$2:$A3760,$A3760,$D$2:$D3760,$D3760,$M$2:$M3760,"Major")=1,1,0))</f>
        <v>0</v>
      </c>
      <c r="U3760">
        <f>IF(M3760&lt;&gt;"Minor",0,IF(COUNTIFS($A$2:$A3760,$A3760,$D$2:$D3760,$D3760,$M$2:$M3760,"Minor")=1,1,0))</f>
        <v>0</v>
      </c>
    </row>
    <row r="3761">
      <c r="A3761" t="inlineStr">
        <is>
          <t xml:space="preserve">9a175f97e92a638a5697307799ea3b8b8f419aac</t>
        </is>
      </c>
      <c r="B3761" t="inlineStr">
        <is>
          <t xml:space="preserve">The Miracle Heiress</t>
        </is>
      </c>
      <c r="C3761" t="inlineStr">
        <is>
          <t xml:space="preserve">Die Wundererbin</t>
        </is>
      </c>
      <c r="D3761" t="inlineStr">
        <is>
          <t xml:space="preserve">0c1046da049d8693728edc7c2b01333d458bb346</t>
        </is>
      </c>
      <c r="E3761" t="inlineStr">
        <is>
          <t xml:space="preserve">Episode 250: Auroras Fan</t>
        </is>
      </c>
      <c r="F3761">
        <v>250</v>
      </c>
      <c r="G3761" t="inlineStr">
        <is>
          <t xml:space="preserve">2:39-2:49</t>
        </is>
      </c>
      <c r="H3761" t="inlineStr">
        <is>
          <t xml:space="preserve">Resolved</t>
        </is>
      </c>
      <c r="I3761" t="inlineStr">
        <is>
          <t xml:space="preserve">Remarks: [Script Error]
Line from script:
"â€žWenn sie nicht die ganze Zeit Ihre Fehler vertuscht hÃ¤tte, wÃ¤re Ihre Firma niemals so weit gekommen. Ihr Erfolg beruhte nicht auf Ihrem Talent, sondern auf ihrer Gnade.â€œ"
Note (if required): Logic / clarity issue. It has not been established that Aurora was repeatedly covering up mistakes made by the Scott Corporation. The intended point appears to be that the company benefited significantly from Auroraâ€™s support through Cora, but â€œvertuschtâ€_x009d_ and â€œauf ihrer Gnadeâ€_x009d_ introduce an unsupported and overly dramatic claim. Suggested: â€œOhne Auroras UnterstÃ¼tzung wÃ¤re Ihre Firma niemals so weit gekommen. Ein groÃŸer Teil Ihres Erfolgs war der Zusammenarbeit mit Cora zu verdanken.â€_x009d_</t>
        </is>
      </c>
      <c r="J3761" t="inlineStr">
        <is>
          <t xml:space="preserve">VOA</t>
        </is>
      </c>
      <c r="K3761" t="inlineStr">
        <is>
          <t xml:space="preserve">Script Error</t>
        </is>
      </c>
      <c r="L3761" t="inlineStr">
        <is>
          <t xml:space="preserve">Script error</t>
        </is>
      </c>
      <c r="M3761" t="str">
        <f>IFERROR(IF(VLOOKUP(L3761,'Quantification'!$A:$B,2,FALSE)&amp;""="","Unclassified",VLOOKUP(L3761,'Quantification'!$A:$B,2,FALSE)),"Unclassified")</f>
        <v>Major</v>
      </c>
      <c r="N3761" t="inlineStr">
        <is>
          <t xml:space="preserve">con-khera.mirjam@pocketfm.com</t>
        </is>
      </c>
      <c r="O3761" t="inlineStr">
        <is>
          <t xml:space="preserve">Issues found in raw</t>
        </is>
      </c>
      <c r="P3761" t="str">
        <f>IF(OR(O3761="Issues found in master",O3761="Final master"),"Master",IF(OR(O3761="Ready for Master",O3761="Issues found in raw",O3761="Raw under QC",O3761="Issues resolved in raw"),"Raw","-"))</f>
        <v>Raw</v>
      </c>
      <c r="Q3761" s="13">
        <v>46272.60555555555</v>
      </c>
      <c r="R3761" t="inlineStr">
        <is>
          <t xml:space="preserve">2026-09 (Sept)</t>
        </is>
      </c>
      <c r="S3761">
        <f>IF(M3761="Not an error",0,IF(COUNTIFS($A$2:$A3761,$A3761,$D$2:$D3761,$D3761,$M$2:$M3761,"&lt;&gt;Not an error")=1,1,0))</f>
        <v>0</v>
      </c>
      <c r="T3761">
        <f>IF(M3761&lt;&gt;"Major",0,IF(COUNTIFS($A$2:$A3761,$A3761,$D$2:$D3761,$D3761,$M$2:$M3761,"Major")=1,1,0))</f>
        <v>0</v>
      </c>
      <c r="U3761">
        <f>IF(M3761&lt;&gt;"Minor",0,IF(COUNTIFS($A$2:$A3761,$A3761,$D$2:$D3761,$D3761,$M$2:$M3761,"Minor")=1,1,0))</f>
        <v>0</v>
      </c>
    </row>
    <row r="3762">
      <c r="A3762" t="inlineStr">
        <is>
          <t xml:space="preserve">9a175f97e92a638a5697307799ea3b8b8f419aac</t>
        </is>
      </c>
      <c r="B3762" t="inlineStr">
        <is>
          <t xml:space="preserve">The Miracle Heiress</t>
        </is>
      </c>
      <c r="C3762" t="inlineStr">
        <is>
          <t xml:space="preserve">Die Wundererbin</t>
        </is>
      </c>
      <c r="D3762" t="inlineStr">
        <is>
          <t xml:space="preserve">0c1046da049d8693728edc7c2b01333d458bb346</t>
        </is>
      </c>
      <c r="E3762" t="inlineStr">
        <is>
          <t xml:space="preserve">Episode 250: Auroras Fan</t>
        </is>
      </c>
      <c r="F3762">
        <v>250</v>
      </c>
      <c r="G3762" t="inlineStr">
        <is>
          <t xml:space="preserve">3:15-3:24</t>
        </is>
      </c>
      <c r="H3762" t="inlineStr">
        <is>
          <t xml:space="preserve">Resolved</t>
        </is>
      </c>
      <c r="I3762" t="inlineStr">
        <is>
          <t xml:space="preserve">Remarks: [Script Error]
Line from script:
"Versuchte sie, ein Geheimnis aufzudecken? Aber diese Firma war das schwächste Glied im Blackwell-Imperium und stand kurz vor dem Bankrott."
Note (if required): Logic / clarity issue. There is no established reason for Aurora to be investigating or uncovering a secret related to the company. The following information about the company being weak and close to bankruptcy also does not logically support this speculation. The line feels disconnected from the established plot and should be removed or rewritten.</t>
        </is>
      </c>
      <c r="J3762" t="inlineStr">
        <is>
          <t xml:space="preserve">VOA</t>
        </is>
      </c>
      <c r="K3762" t="inlineStr">
        <is>
          <t xml:space="preserve">Script Error</t>
        </is>
      </c>
      <c r="L3762" t="inlineStr">
        <is>
          <t xml:space="preserve">Script error</t>
        </is>
      </c>
      <c r="M3762" t="str">
        <f>IFERROR(IF(VLOOKUP(L3762,'Quantification'!$A:$B,2,FALSE)&amp;""="","Unclassified",VLOOKUP(L3762,'Quantification'!$A:$B,2,FALSE)),"Unclassified")</f>
        <v>Major</v>
      </c>
      <c r="N3762" t="inlineStr">
        <is>
          <t xml:space="preserve">con-khera.mirjam@pocketfm.com</t>
        </is>
      </c>
      <c r="O3762" t="inlineStr">
        <is>
          <t xml:space="preserve">Issues found in raw</t>
        </is>
      </c>
      <c r="P3762" t="str">
        <f>IF(OR(O3762="Issues found in master",O3762="Final master"),"Master",IF(OR(O3762="Ready for Master",O3762="Issues found in raw",O3762="Raw under QC",O3762="Issues resolved in raw"),"Raw","-"))</f>
        <v>Raw</v>
      </c>
      <c r="Q3762" s="13">
        <v>46272.60555555555</v>
      </c>
      <c r="R3762" t="inlineStr">
        <is>
          <t xml:space="preserve">2026-09 (Sept)</t>
        </is>
      </c>
      <c r="S3762">
        <f>IF(M3762="Not an error",0,IF(COUNTIFS($A$2:$A3762,$A3762,$D$2:$D3762,$D3762,$M$2:$M3762,"&lt;&gt;Not an error")=1,1,0))</f>
        <v>0</v>
      </c>
      <c r="T3762">
        <f>IF(M3762&lt;&gt;"Major",0,IF(COUNTIFS($A$2:$A3762,$A3762,$D$2:$D3762,$D3762,$M$2:$M3762,"Major")=1,1,0))</f>
        <v>0</v>
      </c>
      <c r="U3762">
        <f>IF(M3762&lt;&gt;"Minor",0,IF(COUNTIFS($A$2:$A3762,$A3762,$D$2:$D3762,$D3762,$M$2:$M3762,"Minor")=1,1,0))</f>
        <v>0</v>
      </c>
    </row>
    <row r="3763">
      <c r="A3763" t="inlineStr">
        <is>
          <t xml:space="preserve">9a175f97e92a638a5697307799ea3b8b8f419aac</t>
        </is>
      </c>
      <c r="B3763" t="inlineStr">
        <is>
          <t xml:space="preserve">The Miracle Heiress</t>
        </is>
      </c>
      <c r="C3763" t="inlineStr">
        <is>
          <t xml:space="preserve">Die Wundererbin</t>
        </is>
      </c>
      <c r="D3763" t="inlineStr">
        <is>
          <t xml:space="preserve">0c1046da049d8693728edc7c2b01333d458bb346</t>
        </is>
      </c>
      <c r="E3763" t="inlineStr">
        <is>
          <t xml:space="preserve">Episode 250: Auroras Fan</t>
        </is>
      </c>
      <c r="F3763">
        <v>250</v>
      </c>
      <c r="G3763" t="inlineStr">
        <is>
          <t xml:space="preserve">3:42-3:45</t>
        </is>
      </c>
      <c r="H3763" t="inlineStr">
        <is>
          <t xml:space="preserve">Resolved</t>
        </is>
      </c>
      <c r="I3763" t="inlineStr">
        <is>
          <t xml:space="preserve">Remarks: [Script Error]
Line from script:
"Sie hatte ihre S A Ts mit Bravour bestanden"
Note (if required): Continuity issue. Aurora did not take the SATs; the established exam was her Abitur. Suggested: â€œSie hatte ihr Abitur mit Bravour bestanden.â€_x009d_</t>
        </is>
      </c>
      <c r="J3763" t="inlineStr">
        <is>
          <t xml:space="preserve">VOA</t>
        </is>
      </c>
      <c r="K3763" t="inlineStr">
        <is>
          <t xml:space="preserve">Script Error</t>
        </is>
      </c>
      <c r="L3763" t="inlineStr">
        <is>
          <t xml:space="preserve">Script error</t>
        </is>
      </c>
      <c r="M3763" t="str">
        <f>IFERROR(IF(VLOOKUP(L3763,'Quantification'!$A:$B,2,FALSE)&amp;""="","Unclassified",VLOOKUP(L3763,'Quantification'!$A:$B,2,FALSE)),"Unclassified")</f>
        <v>Major</v>
      </c>
      <c r="N3763" t="inlineStr">
        <is>
          <t xml:space="preserve">con-khera.mirjam@pocketfm.com</t>
        </is>
      </c>
      <c r="O3763" t="inlineStr">
        <is>
          <t xml:space="preserve">Issues found in raw</t>
        </is>
      </c>
      <c r="P3763" t="str">
        <f>IF(OR(O3763="Issues found in master",O3763="Final master"),"Master",IF(OR(O3763="Ready for Master",O3763="Issues found in raw",O3763="Raw under QC",O3763="Issues resolved in raw"),"Raw","-"))</f>
        <v>Raw</v>
      </c>
      <c r="Q3763" s="13">
        <v>46272.60555555555</v>
      </c>
      <c r="R3763" t="inlineStr">
        <is>
          <t xml:space="preserve">2026-09 (Sept)</t>
        </is>
      </c>
      <c r="S3763">
        <f>IF(M3763="Not an error",0,IF(COUNTIFS($A$2:$A3763,$A3763,$D$2:$D3763,$D3763,$M$2:$M3763,"&lt;&gt;Not an error")=1,1,0))</f>
        <v>0</v>
      </c>
      <c r="T3763">
        <f>IF(M3763&lt;&gt;"Major",0,IF(COUNTIFS($A$2:$A3763,$A3763,$D$2:$D3763,$D3763,$M$2:$M3763,"Major")=1,1,0))</f>
        <v>0</v>
      </c>
      <c r="U3763">
        <f>IF(M3763&lt;&gt;"Minor",0,IF(COUNTIFS($A$2:$A3763,$A3763,$D$2:$D3763,$D3763,$M$2:$M3763,"Minor")=1,1,0))</f>
        <v>0</v>
      </c>
    </row>
    <row r="3764">
      <c r="A3764" t="inlineStr">
        <is>
          <t xml:space="preserve">9a175f97e92a638a5697307799ea3b8b8f419aac</t>
        </is>
      </c>
      <c r="B3764" t="inlineStr">
        <is>
          <t xml:space="preserve">The Miracle Heiress</t>
        </is>
      </c>
      <c r="C3764" t="inlineStr">
        <is>
          <t xml:space="preserve">Die Wundererbin</t>
        </is>
      </c>
      <c r="D3764" t="inlineStr">
        <is>
          <t xml:space="preserve">4f435760d481861468070a802f0f82ec534013bc</t>
        </is>
      </c>
      <c r="E3764" t="inlineStr">
        <is>
          <t xml:space="preserve">Episode 251: Der Traum Eines Fans</t>
        </is>
      </c>
      <c r="F3764">
        <v>251</v>
      </c>
      <c r="G3764" t="inlineStr">
        <is>
          <t xml:space="preserve">3:15-3:17</t>
        </is>
      </c>
      <c r="H3764" t="inlineStr">
        <is>
          <t xml:space="preserve">Resolved</t>
        </is>
      </c>
      <c r="I3764" t="inlineStr">
        <is>
          <t xml:space="preserve">Remarks: [Script Error]
Line from script:
"â€žKann ich Ihnen helfen?â€œ"
Note (if required): Address/formality inconsistency. Aurora should use the informal â€œduâ€_x009d_ with the girl in this context. Suggested: â€œKann ich dir helfen?â€_x009d_</t>
        </is>
      </c>
      <c r="J3764" t="inlineStr">
        <is>
          <t xml:space="preserve">VOA</t>
        </is>
      </c>
      <c r="K3764" t="inlineStr">
        <is>
          <t xml:space="preserve">Script Error</t>
        </is>
      </c>
      <c r="L3764" t="inlineStr">
        <is>
          <t xml:space="preserve">Script error</t>
        </is>
      </c>
      <c r="M3764" t="str">
        <f>IFERROR(IF(VLOOKUP(L3764,'Quantification'!$A:$B,2,FALSE)&amp;""="","Unclassified",VLOOKUP(L3764,'Quantification'!$A:$B,2,FALSE)),"Unclassified")</f>
        <v>Major</v>
      </c>
      <c r="N3764" t="inlineStr">
        <is>
          <t xml:space="preserve">con-khera.mirjam@pocketfm.com</t>
        </is>
      </c>
      <c r="O3764" t="inlineStr">
        <is>
          <t xml:space="preserve">Issues found in raw</t>
        </is>
      </c>
      <c r="P3764" t="str">
        <f>IF(OR(O3764="Issues found in master",O3764="Final master"),"Master",IF(OR(O3764="Ready for Master",O3764="Issues found in raw",O3764="Raw under QC",O3764="Issues resolved in raw"),"Raw","-"))</f>
        <v>Raw</v>
      </c>
      <c r="Q3764" s="13">
        <v>46272.60555555555</v>
      </c>
      <c r="R3764" t="inlineStr">
        <is>
          <t xml:space="preserve">2026-09 (Sept)</t>
        </is>
      </c>
      <c r="S3764">
        <f>IF(M3764="Not an error",0,IF(COUNTIFS($A$2:$A3764,$A3764,$D$2:$D3764,$D3764,$M$2:$M3764,"&lt;&gt;Not an error")=1,1,0))</f>
        <v>1</v>
      </c>
      <c r="T3764">
        <f>IF(M3764&lt;&gt;"Major",0,IF(COUNTIFS($A$2:$A3764,$A3764,$D$2:$D3764,$D3764,$M$2:$M3764,"Major")=1,1,0))</f>
        <v>1</v>
      </c>
      <c r="U3764">
        <f>IF(M3764&lt;&gt;"Minor",0,IF(COUNTIFS($A$2:$A3764,$A3764,$D$2:$D3764,$D3764,$M$2:$M3764,"Minor")=1,1,0))</f>
        <v>0</v>
      </c>
    </row>
    <row r="3765">
      <c r="A3765" t="inlineStr">
        <is>
          <t xml:space="preserve">9a175f97e92a638a5697307799ea3b8b8f419aac</t>
        </is>
      </c>
      <c r="B3765" t="inlineStr">
        <is>
          <t xml:space="preserve">The Miracle Heiress</t>
        </is>
      </c>
      <c r="C3765" t="inlineStr">
        <is>
          <t xml:space="preserve">Die Wundererbin</t>
        </is>
      </c>
      <c r="D3765" t="inlineStr">
        <is>
          <t xml:space="preserve">40044deff7b4706323b4bedc940eb8f03f3666e5</t>
        </is>
      </c>
      <c r="E3765" t="inlineStr">
        <is>
          <t xml:space="preserve">Episode 252: Cousine Amber</t>
        </is>
      </c>
      <c r="F3765">
        <v>252</v>
      </c>
      <c r="G3765" t="inlineStr">
        <is>
          <t xml:space="preserve">0:00-0:18</t>
        </is>
      </c>
      <c r="H3765" t="inlineStr">
        <is>
          <t xml:space="preserve">Resolved</t>
        </is>
      </c>
      <c r="I3765" t="inlineStr">
        <is>
          <t xml:space="preserve">Remarks: [Script Error]
Line from script:
"Das Geheimnis war gelüftet: Aurora war die Gründerin der Marke Cora. Nach einem rührenden Moment mit einer Anhängerin, der sie auf der Stelle einen Job anbot, wollte Aurora gerade gehen, als ein Mädchen sie mit der Schulter anrempelte und ihr mit dem Absatz auf den Fuß trat."
Note (if required): Redundant recap. This summarizes events already established in the previous episode and can be removed before continuing with the current scene.</t>
        </is>
      </c>
      <c r="J3765" t="inlineStr">
        <is>
          <t xml:space="preserve">VOA</t>
        </is>
      </c>
      <c r="K3765" t="inlineStr">
        <is>
          <t xml:space="preserve">Script Error</t>
        </is>
      </c>
      <c r="L3765" t="inlineStr">
        <is>
          <t xml:space="preserve">Script error</t>
        </is>
      </c>
      <c r="M3765" t="str">
        <f>IFERROR(IF(VLOOKUP(L3765,'Quantification'!$A:$B,2,FALSE)&amp;""="","Unclassified",VLOOKUP(L3765,'Quantification'!$A:$B,2,FALSE)),"Unclassified")</f>
        <v>Major</v>
      </c>
      <c r="N3765" t="inlineStr">
        <is>
          <t xml:space="preserve">con-khera.mirjam@pocketfm.com</t>
        </is>
      </c>
      <c r="O3765" t="inlineStr">
        <is>
          <t xml:space="preserve">Issues found in raw</t>
        </is>
      </c>
      <c r="P3765" t="str">
        <f>IF(OR(O3765="Issues found in master",O3765="Final master"),"Master",IF(OR(O3765="Ready for Master",O3765="Issues found in raw",O3765="Raw under QC",O3765="Issues resolved in raw"),"Raw","-"))</f>
        <v>Raw</v>
      </c>
      <c r="Q3765" s="13">
        <v>46272.60555555555</v>
      </c>
      <c r="R3765" t="inlineStr">
        <is>
          <t xml:space="preserve">2026-09 (Sept)</t>
        </is>
      </c>
      <c r="S3765">
        <f>IF(M3765="Not an error",0,IF(COUNTIFS($A$2:$A3765,$A3765,$D$2:$D3765,$D3765,$M$2:$M3765,"&lt;&gt;Not an error")=1,1,0))</f>
        <v>1</v>
      </c>
      <c r="T3765">
        <f>IF(M3765&lt;&gt;"Major",0,IF(COUNTIFS($A$2:$A3765,$A3765,$D$2:$D3765,$D3765,$M$2:$M3765,"Major")=1,1,0))</f>
        <v>1</v>
      </c>
      <c r="U3765">
        <f>IF(M3765&lt;&gt;"Minor",0,IF(COUNTIFS($A$2:$A3765,$A3765,$D$2:$D3765,$D3765,$M$2:$M3765,"Minor")=1,1,0))</f>
        <v>0</v>
      </c>
    </row>
    <row r="3766">
      <c r="A3766" t="inlineStr">
        <is>
          <t xml:space="preserve">9a175f97e92a638a5697307799ea3b8b8f419aac</t>
        </is>
      </c>
      <c r="B3766" t="inlineStr">
        <is>
          <t xml:space="preserve">The Miracle Heiress</t>
        </is>
      </c>
      <c r="C3766" t="inlineStr">
        <is>
          <t xml:space="preserve">Die Wundererbin</t>
        </is>
      </c>
      <c r="D3766" t="inlineStr">
        <is>
          <t xml:space="preserve">40044deff7b4706323b4bedc940eb8f03f3666e5</t>
        </is>
      </c>
      <c r="E3766" t="inlineStr">
        <is>
          <t xml:space="preserve">Episode 252: Cousine Amber</t>
        </is>
      </c>
      <c r="F3766">
        <v>252</v>
      </c>
      <c r="G3766" t="inlineStr">
        <is>
          <t xml:space="preserve">3:03-3:07</t>
        </is>
      </c>
      <c r="H3766" t="inlineStr">
        <is>
          <t xml:space="preserve">Resolved</t>
        </is>
      </c>
      <c r="I3766" t="inlineStr">
        <is>
          <t xml:space="preserve">Remarks: [Script Error]
Line from script:
"„Dann solltest du wissen, dass dies vom Top-Designer von Valoren ist.“"
Note (if required): Redundant repetition. Aurora has already recognized and identified the designer, so this line repeats information that has just been established and can be removed.</t>
        </is>
      </c>
      <c r="J3766" t="inlineStr">
        <is>
          <t xml:space="preserve">VOA</t>
        </is>
      </c>
      <c r="K3766" t="inlineStr">
        <is>
          <t xml:space="preserve">Script Error</t>
        </is>
      </c>
      <c r="L3766" t="inlineStr">
        <is>
          <t xml:space="preserve">Script error</t>
        </is>
      </c>
      <c r="M3766" t="str">
        <f>IFERROR(IF(VLOOKUP(L3766,'Quantification'!$A:$B,2,FALSE)&amp;""="","Unclassified",VLOOKUP(L3766,'Quantification'!$A:$B,2,FALSE)),"Unclassified")</f>
        <v>Major</v>
      </c>
      <c r="N3766" t="inlineStr">
        <is>
          <t xml:space="preserve">con-khera.mirjam@pocketfm.com</t>
        </is>
      </c>
      <c r="O3766" t="inlineStr">
        <is>
          <t xml:space="preserve">Issues found in raw</t>
        </is>
      </c>
      <c r="P3766" t="str">
        <f>IF(OR(O3766="Issues found in master",O3766="Final master"),"Master",IF(OR(O3766="Ready for Master",O3766="Issues found in raw",O3766="Raw under QC",O3766="Issues resolved in raw"),"Raw","-"))</f>
        <v>Raw</v>
      </c>
      <c r="Q3766" s="13">
        <v>46272.60555555555</v>
      </c>
      <c r="R3766" t="inlineStr">
        <is>
          <t xml:space="preserve">2026-09 (Sept)</t>
        </is>
      </c>
      <c r="S3766">
        <f>IF(M3766="Not an error",0,IF(COUNTIFS($A$2:$A3766,$A3766,$D$2:$D3766,$D3766,$M$2:$M3766,"&lt;&gt;Not an error")=1,1,0))</f>
        <v>0</v>
      </c>
      <c r="T3766">
        <f>IF(M3766&lt;&gt;"Major",0,IF(COUNTIFS($A$2:$A3766,$A3766,$D$2:$D3766,$D3766,$M$2:$M3766,"Major")=1,1,0))</f>
        <v>0</v>
      </c>
      <c r="U3766">
        <f>IF(M3766&lt;&gt;"Minor",0,IF(COUNTIFS($A$2:$A3766,$A3766,$D$2:$D3766,$D3766,$M$2:$M3766,"Minor")=1,1,0))</f>
        <v>0</v>
      </c>
    </row>
    <row r="3767">
      <c r="A3767" t="inlineStr">
        <is>
          <t xml:space="preserve">9a175f97e92a638a5697307799ea3b8b8f419aac</t>
        </is>
      </c>
      <c r="B3767" t="inlineStr">
        <is>
          <t xml:space="preserve">The Miracle Heiress</t>
        </is>
      </c>
      <c r="C3767" t="inlineStr">
        <is>
          <t xml:space="preserve">Die Wundererbin</t>
        </is>
      </c>
      <c r="D3767" t="inlineStr">
        <is>
          <t xml:space="preserve">40044deff7b4706323b4bedc940eb8f03f3666e5</t>
        </is>
      </c>
      <c r="E3767" t="inlineStr">
        <is>
          <t xml:space="preserve">Episode 252: Cousine Amber</t>
        </is>
      </c>
      <c r="F3767">
        <v>252</v>
      </c>
      <c r="G3767" t="inlineStr">
        <is>
          <t xml:space="preserve">3:49-3:55</t>
        </is>
      </c>
      <c r="H3767" t="inlineStr">
        <is>
          <t xml:space="preserve">Resolved</t>
        </is>
      </c>
      <c r="I3767" t="inlineStr">
        <is>
          <t xml:space="preserve">Remarks: [Script Error]
Line from script:
"â€žMit einem solchen Kratzer mÃ¼ssen Sie mit fÃ¼nfundzwanzighundert rechnen, locker.â€œ"
Note (if required): Wording issue. â€œFÃ¼nfundzwanzighundertâ€_x009d_ sounds unnatural in standard German. Suggested: â€œMit einem solchen Kratzer mÃ¼ssen Sie mit zweitausendfÃ¼nfhundert rechnen, locker.â€_x009d_</t>
        </is>
      </c>
      <c r="J3767" t="inlineStr">
        <is>
          <t xml:space="preserve">VOA</t>
        </is>
      </c>
      <c r="K3767" t="inlineStr">
        <is>
          <t xml:space="preserve">Script Error</t>
        </is>
      </c>
      <c r="L3767" t="inlineStr">
        <is>
          <t xml:space="preserve">Script error</t>
        </is>
      </c>
      <c r="M3767" t="str">
        <f>IFERROR(IF(VLOOKUP(L3767,'Quantification'!$A:$B,2,FALSE)&amp;""="","Unclassified",VLOOKUP(L3767,'Quantification'!$A:$B,2,FALSE)),"Unclassified")</f>
        <v>Major</v>
      </c>
      <c r="N3767" t="inlineStr">
        <is>
          <t xml:space="preserve">con-khera.mirjam@pocketfm.com</t>
        </is>
      </c>
      <c r="O3767" t="inlineStr">
        <is>
          <t xml:space="preserve">Issues found in raw</t>
        </is>
      </c>
      <c r="P3767" t="str">
        <f>IF(OR(O3767="Issues found in master",O3767="Final master"),"Master",IF(OR(O3767="Ready for Master",O3767="Issues found in raw",O3767="Raw under QC",O3767="Issues resolved in raw"),"Raw","-"))</f>
        <v>Raw</v>
      </c>
      <c r="Q3767" s="13">
        <v>46272.60555555555</v>
      </c>
      <c r="R3767" t="inlineStr">
        <is>
          <t xml:space="preserve">2026-09 (Sept)</t>
        </is>
      </c>
      <c r="S3767">
        <f>IF(M3767="Not an error",0,IF(COUNTIFS($A$2:$A3767,$A3767,$D$2:$D3767,$D3767,$M$2:$M3767,"&lt;&gt;Not an error")=1,1,0))</f>
        <v>0</v>
      </c>
      <c r="T3767">
        <f>IF(M3767&lt;&gt;"Major",0,IF(COUNTIFS($A$2:$A3767,$A3767,$D$2:$D3767,$D3767,$M$2:$M3767,"Major")=1,1,0))</f>
        <v>0</v>
      </c>
      <c r="U3767">
        <f>IF(M3767&lt;&gt;"Minor",0,IF(COUNTIFS($A$2:$A3767,$A3767,$D$2:$D3767,$D3767,$M$2:$M3767,"Minor")=1,1,0))</f>
        <v>0</v>
      </c>
    </row>
    <row r="3768">
      <c r="A3768" t="inlineStr">
        <is>
          <t xml:space="preserve">9a175f97e92a638a5697307799ea3b8b8f419aac</t>
        </is>
      </c>
      <c r="B3768" t="inlineStr">
        <is>
          <t xml:space="preserve">The Miracle Heiress</t>
        </is>
      </c>
      <c r="C3768" t="inlineStr">
        <is>
          <t xml:space="preserve">Die Wundererbin</t>
        </is>
      </c>
      <c r="D3768" t="inlineStr">
        <is>
          <t xml:space="preserve">40044deff7b4706323b4bedc940eb8f03f3666e5</t>
        </is>
      </c>
      <c r="E3768" t="inlineStr">
        <is>
          <t xml:space="preserve">Episode 252: Cousine Amber</t>
        </is>
      </c>
      <c r="F3768">
        <v>252</v>
      </c>
      <c r="G3768" t="inlineStr">
        <is>
          <t xml:space="preserve">3:55-3:59</t>
        </is>
      </c>
      <c r="H3768" t="inlineStr">
        <is>
          <t xml:space="preserve">Resolved</t>
        </is>
      </c>
      <c r="I3768" t="inlineStr">
        <is>
          <t xml:space="preserve">Remarks: [Script Error]
Line from script:
"â€žFÃ¼nfundzwanzighundert Dollar?â€œ"
Note (if required): Wording issue. â€œFÃ¼nfundzwanzighundertâ€_x009d_ sounds unnatural in standard German. Suggested: â€œZweitausendfÃ¼nfhundert Dollar?â€_x009d_</t>
        </is>
      </c>
      <c r="J3768" t="inlineStr">
        <is>
          <t xml:space="preserve">VOA</t>
        </is>
      </c>
      <c r="K3768" t="inlineStr">
        <is>
          <t xml:space="preserve">Script Error</t>
        </is>
      </c>
      <c r="L3768" t="inlineStr">
        <is>
          <t xml:space="preserve">Script error</t>
        </is>
      </c>
      <c r="M3768" t="str">
        <f>IFERROR(IF(VLOOKUP(L3768,'Quantification'!$A:$B,2,FALSE)&amp;""="","Unclassified",VLOOKUP(L3768,'Quantification'!$A:$B,2,FALSE)),"Unclassified")</f>
        <v>Major</v>
      </c>
      <c r="N3768" t="inlineStr">
        <is>
          <t xml:space="preserve">con-khera.mirjam@pocketfm.com</t>
        </is>
      </c>
      <c r="O3768" t="inlineStr">
        <is>
          <t xml:space="preserve">Issues found in raw</t>
        </is>
      </c>
      <c r="P3768" t="str">
        <f>IF(OR(O3768="Issues found in master",O3768="Final master"),"Master",IF(OR(O3768="Ready for Master",O3768="Issues found in raw",O3768="Raw under QC",O3768="Issues resolved in raw"),"Raw","-"))</f>
        <v>Raw</v>
      </c>
      <c r="Q3768" s="13">
        <v>46272.60555555555</v>
      </c>
      <c r="R3768" t="inlineStr">
        <is>
          <t xml:space="preserve">2026-09 (Sept)</t>
        </is>
      </c>
      <c r="S3768">
        <f>IF(M3768="Not an error",0,IF(COUNTIFS($A$2:$A3768,$A3768,$D$2:$D3768,$D3768,$M$2:$M3768,"&lt;&gt;Not an error")=1,1,0))</f>
        <v>0</v>
      </c>
      <c r="T3768">
        <f>IF(M3768&lt;&gt;"Major",0,IF(COUNTIFS($A$2:$A3768,$A3768,$D$2:$D3768,$D3768,$M$2:$M3768,"Major")=1,1,0))</f>
        <v>0</v>
      </c>
      <c r="U3768">
        <f>IF(M3768&lt;&gt;"Minor",0,IF(COUNTIFS($A$2:$A3768,$A3768,$D$2:$D3768,$D3768,$M$2:$M3768,"Minor")=1,1,0))</f>
        <v>0</v>
      </c>
    </row>
    <row r="3769">
      <c r="A3769" t="inlineStr">
        <is>
          <t xml:space="preserve">9a175f97e92a638a5697307799ea3b8b8f419aac</t>
        </is>
      </c>
      <c r="B3769" t="inlineStr">
        <is>
          <t xml:space="preserve">The Miracle Heiress</t>
        </is>
      </c>
      <c r="C3769" t="inlineStr">
        <is>
          <t xml:space="preserve">Die Wundererbin</t>
        </is>
      </c>
      <c r="D3769" t="inlineStr">
        <is>
          <t xml:space="preserve">40044deff7b4706323b4bedc940eb8f03f3666e5</t>
        </is>
      </c>
      <c r="E3769" t="inlineStr">
        <is>
          <t xml:space="preserve">Episode 252: Cousine Amber</t>
        </is>
      </c>
      <c r="F3769">
        <v>252</v>
      </c>
      <c r="G3769" t="inlineStr">
        <is>
          <t xml:space="preserve">4:34-4:38</t>
        </is>
      </c>
      <c r="H3769" t="inlineStr">
        <is>
          <t xml:space="preserve">Resolved</t>
        </is>
      </c>
      <c r="I3769" t="inlineStr">
        <is>
          <t xml:space="preserve">Remarks: [Script Error]
Line from script:
"â€žEs sind nur fÃ¼nfundzwanzighundert, das kann ich mir leisten!â€œ, fauchte Amber."
Note (if required): Wording issue. â€œFÃ¼nfundzwanzighundertâ€_x009d_ sounds unnatural in standard German. Suggested: â€œEs sind nur zweitausendfÃ¼nfhundert, das kann ich mir leisten!â€_x009d_</t>
        </is>
      </c>
      <c r="J3769" t="inlineStr">
        <is>
          <t xml:space="preserve">VOA</t>
        </is>
      </c>
      <c r="K3769" t="inlineStr">
        <is>
          <t xml:space="preserve">Script Error</t>
        </is>
      </c>
      <c r="L3769" t="inlineStr">
        <is>
          <t xml:space="preserve">Script error</t>
        </is>
      </c>
      <c r="M3769" t="str">
        <f>IFERROR(IF(VLOOKUP(L3769,'Quantification'!$A:$B,2,FALSE)&amp;""="","Unclassified",VLOOKUP(L3769,'Quantification'!$A:$B,2,FALSE)),"Unclassified")</f>
        <v>Major</v>
      </c>
      <c r="N3769" t="inlineStr">
        <is>
          <t xml:space="preserve">con-khera.mirjam@pocketfm.com</t>
        </is>
      </c>
      <c r="O3769" t="inlineStr">
        <is>
          <t xml:space="preserve">Issues found in raw</t>
        </is>
      </c>
      <c r="P3769" t="str">
        <f>IF(OR(O3769="Issues found in master",O3769="Final master"),"Master",IF(OR(O3769="Ready for Master",O3769="Issues found in raw",O3769="Raw under QC",O3769="Issues resolved in raw"),"Raw","-"))</f>
        <v>Raw</v>
      </c>
      <c r="Q3769" s="13">
        <v>46272.60555555555</v>
      </c>
      <c r="R3769" t="inlineStr">
        <is>
          <t xml:space="preserve">2026-09 (Sept)</t>
        </is>
      </c>
      <c r="S3769">
        <f>IF(M3769="Not an error",0,IF(COUNTIFS($A$2:$A3769,$A3769,$D$2:$D3769,$D3769,$M$2:$M3769,"&lt;&gt;Not an error")=1,1,0))</f>
        <v>0</v>
      </c>
      <c r="T3769">
        <f>IF(M3769&lt;&gt;"Major",0,IF(COUNTIFS($A$2:$A3769,$A3769,$D$2:$D3769,$D3769,$M$2:$M3769,"Major")=1,1,0))</f>
        <v>0</v>
      </c>
      <c r="U3769">
        <f>IF(M3769&lt;&gt;"Minor",0,IF(COUNTIFS($A$2:$A3769,$A3769,$D$2:$D3769,$D3769,$M$2:$M3769,"Minor")=1,1,0))</f>
        <v>0</v>
      </c>
    </row>
    <row r="3770">
      <c r="A3770" t="inlineStr">
        <is>
          <t xml:space="preserve">9a175f97e92a638a5697307799ea3b8b8f419aac</t>
        </is>
      </c>
      <c r="B3770" t="inlineStr">
        <is>
          <t xml:space="preserve">The Miracle Heiress</t>
        </is>
      </c>
      <c r="C3770" t="inlineStr">
        <is>
          <t xml:space="preserve">Die Wundererbin</t>
        </is>
      </c>
      <c r="D3770" t="inlineStr">
        <is>
          <t xml:space="preserve">6b9df505fb0b7d72185a3a0384a5ac5b7c258854</t>
        </is>
      </c>
      <c r="E3770" t="inlineStr">
        <is>
          <t xml:space="preserve">Episode 253: Verzweifelte Familie</t>
        </is>
      </c>
      <c r="F3770">
        <v>253</v>
      </c>
      <c r="G3770" t="inlineStr">
        <is>
          <t xml:space="preserve">3:10-3:18</t>
        </is>
      </c>
      <c r="H3770" t="inlineStr">
        <is>
          <t xml:space="preserve">Ignore</t>
        </is>
      </c>
      <c r="I3770" t="inlineStr">
        <is>
          <t xml:space="preserve">Remarks: [Script Error]
Line from script:
"Sie tat so, als wÃ¼rde sie stolpern. â€žIch habe mich aus Versehen wegen meiner Schwester verletzt, aber es war nicht ihre Schuld.â€œ"
Note: Continuity/logic issue. Jessica was previously slapped by Aurora, but there was no incident involving Jessica stumbling. The staged stumbling therefore does not match the established event she appears to be referring to, and â€œby accidentâ€_x009d_ is also inconsistent with the previous scene.</t>
        </is>
      </c>
      <c r="J3770" t="inlineStr">
        <is>
          <t xml:space="preserve">VOA</t>
        </is>
      </c>
      <c r="K3770" t="inlineStr">
        <is>
          <t xml:space="preserve">Modulation</t>
        </is>
      </c>
      <c r="L3770" t="inlineStr">
        <is>
          <t xml:space="preserve">Modulation</t>
        </is>
      </c>
      <c r="M3770" t="str">
        <f>IFERROR(IF(VLOOKUP(L3770,'Quantification'!$A:$B,2,FALSE)&amp;""="","Unclassified",VLOOKUP(L3770,'Quantification'!$A:$B,2,FALSE)),"Unclassified")</f>
        <v>Minor</v>
      </c>
      <c r="N3770" t="inlineStr">
        <is>
          <t xml:space="preserve">con-khera.mirjam@pocketfm.com</t>
        </is>
      </c>
      <c r="O3770" t="inlineStr">
        <is>
          <t xml:space="preserve">Issues found in raw</t>
        </is>
      </c>
      <c r="P3770" t="str">
        <f>IF(OR(O3770="Issues found in master",O3770="Final master"),"Master",IF(OR(O3770="Ready for Master",O3770="Issues found in raw",O3770="Raw under QC",O3770="Issues resolved in raw"),"Raw","-"))</f>
        <v>Raw</v>
      </c>
      <c r="Q3770" s="13">
        <v>46272.60555555555</v>
      </c>
      <c r="R3770" t="inlineStr">
        <is>
          <t xml:space="preserve">2026-09 (Sept)</t>
        </is>
      </c>
      <c r="S3770">
        <f>IF(M3770="Not an error",0,IF(COUNTIFS($A$2:$A3770,$A3770,$D$2:$D3770,$D3770,$M$2:$M3770,"&lt;&gt;Not an error")=1,1,0))</f>
        <v>1</v>
      </c>
      <c r="T3770">
        <f>IF(M3770&lt;&gt;"Major",0,IF(COUNTIFS($A$2:$A3770,$A3770,$D$2:$D3770,$D3770,$M$2:$M3770,"Major")=1,1,0))</f>
        <v>0</v>
      </c>
      <c r="U3770">
        <f>IF(M3770&lt;&gt;"Minor",0,IF(COUNTIFS($A$2:$A3770,$A3770,$D$2:$D3770,$D3770,$M$2:$M3770,"Minor")=1,1,0))</f>
        <v>1</v>
      </c>
    </row>
    <row r="3771">
      <c r="A3771" t="inlineStr">
        <is>
          <t xml:space="preserve">9a175f97e92a638a5697307799ea3b8b8f419aac</t>
        </is>
      </c>
      <c r="B3771" t="inlineStr">
        <is>
          <t xml:space="preserve">The Miracle Heiress</t>
        </is>
      </c>
      <c r="C3771" t="inlineStr">
        <is>
          <t xml:space="preserve">Die Wundererbin</t>
        </is>
      </c>
      <c r="D3771" t="inlineStr">
        <is>
          <t xml:space="preserve">fc705597f8b20b3e37fe7ed9562305912b73daec</t>
        </is>
      </c>
      <c r="E3771" t="inlineStr">
        <is>
          <t xml:space="preserve">Episode 254: Familie Scott Demütigung</t>
        </is>
      </c>
      <c r="F3771">
        <v>254</v>
      </c>
      <c r="G3771" t="inlineStr">
        <is>
          <t xml:space="preserve">0:00-0:12</t>
        </is>
      </c>
      <c r="H3771" t="inlineStr">
        <is>
          <t xml:space="preserve">Resolved</t>
        </is>
      </c>
      <c r="I3771" t="inlineStr">
        <is>
          <t xml:space="preserve">Remarks: [Script Error]
Line from script:
"„Meine Beziehung zur Familie Scott endete an dem Tag, an dem ihr meinen Namen in den sozialen Medien in den Dreck gezogen habt“, sagte Aurora mit eiskalter Stimme."
Note: Continuity issue. There is no established event in which the Scott family publicly dragged Aurora’s name through social media. They previously mistreated and expelled her, but this specific incident does not appear to have been established.</t>
        </is>
      </c>
      <c r="J3771" t="inlineStr">
        <is>
          <t xml:space="preserve">VOA</t>
        </is>
      </c>
      <c r="K3771" t="inlineStr">
        <is>
          <t xml:space="preserve">Script Error</t>
        </is>
      </c>
      <c r="L3771" t="inlineStr">
        <is>
          <t xml:space="preserve">Script error</t>
        </is>
      </c>
      <c r="M3771" t="str">
        <f>IFERROR(IF(VLOOKUP(L3771,'Quantification'!$A:$B,2,FALSE)&amp;""="","Unclassified",VLOOKUP(L3771,'Quantification'!$A:$B,2,FALSE)),"Unclassified")</f>
        <v>Major</v>
      </c>
      <c r="N3771" t="inlineStr">
        <is>
          <t xml:space="preserve">con-khera.mirjam@pocketfm.com</t>
        </is>
      </c>
      <c r="O3771" t="inlineStr">
        <is>
          <t xml:space="preserve">Issues found in raw</t>
        </is>
      </c>
      <c r="P3771" t="str">
        <f>IF(OR(O3771="Issues found in master",O3771="Final master"),"Master",IF(OR(O3771="Ready for Master",O3771="Issues found in raw",O3771="Raw under QC",O3771="Issues resolved in raw"),"Raw","-"))</f>
        <v>Raw</v>
      </c>
      <c r="Q3771" s="13">
        <v>46272.60555555555</v>
      </c>
      <c r="R3771" t="inlineStr">
        <is>
          <t xml:space="preserve">2026-09 (Sept)</t>
        </is>
      </c>
      <c r="S3771">
        <f>IF(M3771="Not an error",0,IF(COUNTIFS($A$2:$A3771,$A3771,$D$2:$D3771,$D3771,$M$2:$M3771,"&lt;&gt;Not an error")=1,1,0))</f>
        <v>1</v>
      </c>
      <c r="T3771">
        <f>IF(M3771&lt;&gt;"Major",0,IF(COUNTIFS($A$2:$A3771,$A3771,$D$2:$D3771,$D3771,$M$2:$M3771,"Major")=1,1,0))</f>
        <v>1</v>
      </c>
      <c r="U3771">
        <f>IF(M3771&lt;&gt;"Minor",0,IF(COUNTIFS($A$2:$A3771,$A3771,$D$2:$D3771,$D3771,$M$2:$M3771,"Minor")=1,1,0))</f>
        <v>0</v>
      </c>
    </row>
    <row r="3772">
      <c r="A3772" t="inlineStr">
        <is>
          <t xml:space="preserve">9a175f97e92a638a5697307799ea3b8b8f419aac</t>
        </is>
      </c>
      <c r="B3772" t="inlineStr">
        <is>
          <t xml:space="preserve">The Miracle Heiress</t>
        </is>
      </c>
      <c r="C3772" t="inlineStr">
        <is>
          <t xml:space="preserve">Die Wundererbin</t>
        </is>
      </c>
      <c r="D3772" t="inlineStr">
        <is>
          <t xml:space="preserve">53c5f1452bbca4aac44fa960a4a2587bd16bfa16</t>
        </is>
      </c>
      <c r="E3772" t="inlineStr">
        <is>
          <t xml:space="preserve">Episode 255: Der VIP Trifft Ein</t>
        </is>
      </c>
      <c r="F3772">
        <v>255</v>
      </c>
      <c r="G3772" t="inlineStr">
        <is>
          <t xml:space="preserve">4:05-4:09</t>
        </is>
      </c>
      <c r="H3772" t="inlineStr">
        <is>
          <t xml:space="preserve">Resolved</t>
        </is>
      </c>
      <c r="I3772" t="inlineStr">
        <is>
          <t xml:space="preserve">Remarks: [Audio Quality]
Line from script:
"„Soll das ein Witz sein?, dachte die ältere Frau."
Note: There is a noticeable audio artifact/noise immediately after this line.</t>
        </is>
      </c>
      <c r="J3772" t="inlineStr">
        <is>
          <t xml:space="preserve">VOA</t>
        </is>
      </c>
      <c r="K3772" t="inlineStr">
        <is>
          <t xml:space="preserve">Audio quality</t>
        </is>
      </c>
      <c r="L3772" t="inlineStr">
        <is>
          <t xml:space="preserve">Audio quality</t>
        </is>
      </c>
      <c r="M3772" t="str">
        <f>IFERROR(IF(VLOOKUP(L3772,'Quantification'!$A:$B,2,FALSE)&amp;""="","Unclassified",VLOOKUP(L3772,'Quantification'!$A:$B,2,FALSE)),"Unclassified")</f>
        <v>Major</v>
      </c>
      <c r="N3772" t="inlineStr">
        <is>
          <t xml:space="preserve">con-khera.mirjam@pocketfm.com</t>
        </is>
      </c>
      <c r="O3772" t="inlineStr">
        <is>
          <t xml:space="preserve">Issues found in raw</t>
        </is>
      </c>
      <c r="P3772" t="str">
        <f>IF(OR(O3772="Issues found in master",O3772="Final master"),"Master",IF(OR(O3772="Ready for Master",O3772="Issues found in raw",O3772="Raw under QC",O3772="Issues resolved in raw"),"Raw","-"))</f>
        <v>Raw</v>
      </c>
      <c r="Q3772" s="13">
        <v>46272.60555555555</v>
      </c>
      <c r="R3772" t="inlineStr">
        <is>
          <t xml:space="preserve">2026-09 (Sept)</t>
        </is>
      </c>
      <c r="S3772">
        <f>IF(M3772="Not an error",0,IF(COUNTIFS($A$2:$A3772,$A3772,$D$2:$D3772,$D3772,$M$2:$M3772,"&lt;&gt;Not an error")=1,1,0))</f>
        <v>1</v>
      </c>
      <c r="T3772">
        <f>IF(M3772&lt;&gt;"Major",0,IF(COUNTIFS($A$2:$A3772,$A3772,$D$2:$D3772,$D3772,$M$2:$M3772,"Major")=1,1,0))</f>
        <v>1</v>
      </c>
      <c r="U3772">
        <f>IF(M3772&lt;&gt;"Minor",0,IF(COUNTIFS($A$2:$A3772,$A3772,$D$2:$D3772,$D3772,$M$2:$M3772,"Minor")=1,1,0))</f>
        <v>0</v>
      </c>
    </row>
    <row r="3773">
      <c r="A3773" t="inlineStr">
        <is>
          <t xml:space="preserve">9a175f97e92a638a5697307799ea3b8b8f419aac</t>
        </is>
      </c>
      <c r="B3773" t="inlineStr">
        <is>
          <t xml:space="preserve">The Miracle Heiress</t>
        </is>
      </c>
      <c r="C3773" t="inlineStr">
        <is>
          <t xml:space="preserve">Die Wundererbin</t>
        </is>
      </c>
      <c r="D3773" t="inlineStr">
        <is>
          <t xml:space="preserve">53c5f1452bbca4aac44fa960a4a2587bd16bfa16</t>
        </is>
      </c>
      <c r="E3773" t="inlineStr">
        <is>
          <t xml:space="preserve">Episode 255: Der VIP Trifft Ein</t>
        </is>
      </c>
      <c r="F3773">
        <v>255</v>
      </c>
      <c r="G3773" t="inlineStr">
        <is>
          <t xml:space="preserve">6:05-6:15</t>
        </is>
      </c>
      <c r="H3773" t="inlineStr">
        <is>
          <t xml:space="preserve">Resolved</t>
        </is>
      </c>
      <c r="I3773" t="inlineStr">
        <is>
          <t xml:space="preserve">Remarks: [Script Error]
Line from script:
"Genau in diesem Moment stieg eine umwerfend schÃ¶ne junge Frau in einem langen, schwarzen Kleid aus einem Luxuswagen, gefolgt von einem KindermÃ¤dchen."
Note: Character/wording issue. Aurora is an adult, and no nanny has been established for her. Suggested: â€œ...gefolgt von einer Angestellten.â€_x009d_</t>
        </is>
      </c>
      <c r="J3773" t="inlineStr">
        <is>
          <t xml:space="preserve">VOA</t>
        </is>
      </c>
      <c r="K3773" t="inlineStr">
        <is>
          <t xml:space="preserve">Script Error</t>
        </is>
      </c>
      <c r="L3773" t="inlineStr">
        <is>
          <t xml:space="preserve">Script error</t>
        </is>
      </c>
      <c r="M3773" t="str">
        <f>IFERROR(IF(VLOOKUP(L3773,'Quantification'!$A:$B,2,FALSE)&amp;""="","Unclassified",VLOOKUP(L3773,'Quantification'!$A:$B,2,FALSE)),"Unclassified")</f>
        <v>Major</v>
      </c>
      <c r="N3773" t="inlineStr">
        <is>
          <t xml:space="preserve">con-khera.mirjam@pocketfm.com</t>
        </is>
      </c>
      <c r="O3773" t="inlineStr">
        <is>
          <t xml:space="preserve">Issues found in raw</t>
        </is>
      </c>
      <c r="P3773" t="str">
        <f>IF(OR(O3773="Issues found in master",O3773="Final master"),"Master",IF(OR(O3773="Ready for Master",O3773="Issues found in raw",O3773="Raw under QC",O3773="Issues resolved in raw"),"Raw","-"))</f>
        <v>Raw</v>
      </c>
      <c r="Q3773" s="13">
        <v>46272.60555555555</v>
      </c>
      <c r="R3773" t="inlineStr">
        <is>
          <t xml:space="preserve">2026-09 (Sept)</t>
        </is>
      </c>
      <c r="S3773">
        <f>IF(M3773="Not an error",0,IF(COUNTIFS($A$2:$A3773,$A3773,$D$2:$D3773,$D3773,$M$2:$M3773,"&lt;&gt;Not an error")=1,1,0))</f>
        <v>0</v>
      </c>
      <c r="T3773">
        <f>IF(M3773&lt;&gt;"Major",0,IF(COUNTIFS($A$2:$A3773,$A3773,$D$2:$D3773,$D3773,$M$2:$M3773,"Major")=1,1,0))</f>
        <v>0</v>
      </c>
      <c r="U3773">
        <f>IF(M3773&lt;&gt;"Minor",0,IF(COUNTIFS($A$2:$A3773,$A3773,$D$2:$D3773,$D3773,$M$2:$M3773,"Minor")=1,1,0))</f>
        <v>0</v>
      </c>
    </row>
    <row r="3774">
      <c r="A3774" t="inlineStr">
        <is>
          <t xml:space="preserve">9a175f97e92a638a5697307799ea3b8b8f419aac</t>
        </is>
      </c>
      <c r="B3774" t="inlineStr">
        <is>
          <t xml:space="preserve">The Miracle Heiress</t>
        </is>
      </c>
      <c r="C3774" t="inlineStr">
        <is>
          <t xml:space="preserve">Die Wundererbin</t>
        </is>
      </c>
      <c r="D3774" t="inlineStr">
        <is>
          <t xml:space="preserve">c74f9c066367cf6bff57bcac57d6cde59e2e5c61</t>
        </is>
      </c>
      <c r="E3774" t="inlineStr">
        <is>
          <t xml:space="preserve">Episode 256: Aurora Und Amber Schwestern</t>
        </is>
      </c>
      <c r="F3774">
        <v>256</v>
      </c>
      <c r="G3774" t="inlineStr">
        <is>
          <t xml:space="preserve">0:00-0:04</t>
        </is>
      </c>
      <c r="H3774" t="inlineStr">
        <is>
          <t xml:space="preserve">Resolved</t>
        </is>
      </c>
      <c r="I3774" t="inlineStr">
        <is>
          <t xml:space="preserve">Remarks: [Script Error]
Line from script:
"Rein zufällig war auch die Familie Scott zum Abendessen im selben Restaurant."
Note: Redundant recap. This summarizes events already established in the previous episode and can be removed before continuing with the current scene.</t>
        </is>
      </c>
      <c r="J3774" t="inlineStr">
        <is>
          <t xml:space="preserve">VOA</t>
        </is>
      </c>
      <c r="K3774" t="inlineStr">
        <is>
          <t xml:space="preserve">Script Error</t>
        </is>
      </c>
      <c r="L3774" t="inlineStr">
        <is>
          <t xml:space="preserve">Script error</t>
        </is>
      </c>
      <c r="M3774" t="str">
        <f>IFERROR(IF(VLOOKUP(L3774,'Quantification'!$A:$B,2,FALSE)&amp;""="","Unclassified",VLOOKUP(L3774,'Quantification'!$A:$B,2,FALSE)),"Unclassified")</f>
        <v>Major</v>
      </c>
      <c r="N3774" t="inlineStr">
        <is>
          <t xml:space="preserve">con-khera.mirjam@pocketfm.com</t>
        </is>
      </c>
      <c r="O3774" t="inlineStr">
        <is>
          <t xml:space="preserve">Issues found in raw</t>
        </is>
      </c>
      <c r="P3774" t="str">
        <f>IF(OR(O3774="Issues found in master",O3774="Final master"),"Master",IF(OR(O3774="Ready for Master",O3774="Issues found in raw",O3774="Raw under QC",O3774="Issues resolved in raw"),"Raw","-"))</f>
        <v>Raw</v>
      </c>
      <c r="Q3774" s="13">
        <v>46272.60555555555</v>
      </c>
      <c r="R3774" t="inlineStr">
        <is>
          <t xml:space="preserve">2026-09 (Sept)</t>
        </is>
      </c>
      <c r="S3774">
        <f>IF(M3774="Not an error",0,IF(COUNTIFS($A$2:$A3774,$A3774,$D$2:$D3774,$D3774,$M$2:$M3774,"&lt;&gt;Not an error")=1,1,0))</f>
        <v>1</v>
      </c>
      <c r="T3774">
        <f>IF(M3774&lt;&gt;"Major",0,IF(COUNTIFS($A$2:$A3774,$A3774,$D$2:$D3774,$D3774,$M$2:$M3774,"Major")=1,1,0))</f>
        <v>1</v>
      </c>
      <c r="U3774">
        <f>IF(M3774&lt;&gt;"Minor",0,IF(COUNTIFS($A$2:$A3774,$A3774,$D$2:$D3774,$D3774,$M$2:$M3774,"Minor")=1,1,0))</f>
        <v>0</v>
      </c>
    </row>
    <row r="3775">
      <c r="A3775" t="inlineStr">
        <is>
          <t xml:space="preserve">9a175f97e92a638a5697307799ea3b8b8f419aac</t>
        </is>
      </c>
      <c r="B3775" t="inlineStr">
        <is>
          <t xml:space="preserve">The Miracle Heiress</t>
        </is>
      </c>
      <c r="C3775" t="inlineStr">
        <is>
          <t xml:space="preserve">Die Wundererbin</t>
        </is>
      </c>
      <c r="D3775" t="inlineStr">
        <is>
          <t xml:space="preserve">c74f9c066367cf6bff57bcac57d6cde59e2e5c61</t>
        </is>
      </c>
      <c r="E3775" t="inlineStr">
        <is>
          <t xml:space="preserve">Episode 256: Aurora Und Amber Schwestern</t>
        </is>
      </c>
      <c r="F3775">
        <v>256</v>
      </c>
      <c r="G3775" t="inlineStr">
        <is>
          <t xml:space="preserve">0:52-1:01</t>
        </is>
      </c>
      <c r="H3775" t="inlineStr">
        <is>
          <t xml:space="preserve">Resolved</t>
        </is>
      </c>
      <c r="I3775" t="inlineStr">
        <is>
          <t xml:space="preserve">Remarks: [Script Error]
Line from script:
"Dann bemerkten sie die Nanny, die hinter Aurora stand, dieselbe Frau, die ihnen neulich erzÃ¤hlt hatte, Auroras leibliche Eltern seien steinreich."
Note: Character/wording issue. Aurora is an adult, and this woman has not been established as her nanny. Suggested: â€œDann bemerkten sie die Angestellte, die hinter Aurora stand ...â€_x009d_</t>
        </is>
      </c>
      <c r="J3775" t="inlineStr">
        <is>
          <t xml:space="preserve">VOA</t>
        </is>
      </c>
      <c r="K3775" t="inlineStr">
        <is>
          <t xml:space="preserve">Script Error</t>
        </is>
      </c>
      <c r="L3775" t="inlineStr">
        <is>
          <t xml:space="preserve">Script error</t>
        </is>
      </c>
      <c r="M3775" t="str">
        <f>IFERROR(IF(VLOOKUP(L3775,'Quantification'!$A:$B,2,FALSE)&amp;""="","Unclassified",VLOOKUP(L3775,'Quantification'!$A:$B,2,FALSE)),"Unclassified")</f>
        <v>Major</v>
      </c>
      <c r="N3775" t="inlineStr">
        <is>
          <t xml:space="preserve">con-khera.mirjam@pocketfm.com</t>
        </is>
      </c>
      <c r="O3775" t="inlineStr">
        <is>
          <t xml:space="preserve">Issues found in raw</t>
        </is>
      </c>
      <c r="P3775" t="str">
        <f>IF(OR(O3775="Issues found in master",O3775="Final master"),"Master",IF(OR(O3775="Ready for Master",O3775="Issues found in raw",O3775="Raw under QC",O3775="Issues resolved in raw"),"Raw","-"))</f>
        <v>Raw</v>
      </c>
      <c r="Q3775" s="13">
        <v>46272.60555555555</v>
      </c>
      <c r="R3775" t="inlineStr">
        <is>
          <t xml:space="preserve">2026-09 (Sept)</t>
        </is>
      </c>
      <c r="S3775">
        <f>IF(M3775="Not an error",0,IF(COUNTIFS($A$2:$A3775,$A3775,$D$2:$D3775,$D3775,$M$2:$M3775,"&lt;&gt;Not an error")=1,1,0))</f>
        <v>0</v>
      </c>
      <c r="T3775">
        <f>IF(M3775&lt;&gt;"Major",0,IF(COUNTIFS($A$2:$A3775,$A3775,$D$2:$D3775,$D3775,$M$2:$M3775,"Major")=1,1,0))</f>
        <v>0</v>
      </c>
      <c r="U3775">
        <f>IF(M3775&lt;&gt;"Minor",0,IF(COUNTIFS($A$2:$A3775,$A3775,$D$2:$D3775,$D3775,$M$2:$M3775,"Minor")=1,1,0))</f>
        <v>0</v>
      </c>
    </row>
    <row r="3776">
      <c r="A3776" t="inlineStr">
        <is>
          <t xml:space="preserve">9a175f97e92a638a5697307799ea3b8b8f419aac</t>
        </is>
      </c>
      <c r="B3776" t="inlineStr">
        <is>
          <t xml:space="preserve">The Miracle Heiress</t>
        </is>
      </c>
      <c r="C3776" t="inlineStr">
        <is>
          <t xml:space="preserve">Die Wundererbin</t>
        </is>
      </c>
      <c r="D3776" t="inlineStr">
        <is>
          <t xml:space="preserve">c74f9c066367cf6bff57bcac57d6cde59e2e5c61</t>
        </is>
      </c>
      <c r="E3776" t="inlineStr">
        <is>
          <t xml:space="preserve">Episode 256: Aurora Und Amber Schwestern</t>
        </is>
      </c>
      <c r="F3776">
        <v>256</v>
      </c>
      <c r="G3776" t="inlineStr">
        <is>
          <t xml:space="preserve">1:42-1:56</t>
        </is>
      </c>
      <c r="H3776" t="inlineStr">
        <is>
          <t xml:space="preserve">Resolved</t>
        </is>
      </c>
      <c r="I3776" t="inlineStr">
        <is>
          <t xml:space="preserve">Remarks: [Script Error]
Line from script:
"Warum behandeln sie hier alle mit so viel Respekt? Und sie hat eine Nanny dabei?
Er war sich ziemlich sicher, dass das Handy in der Hand der Nanny ein sÃ¼ndhaft teures High End Modell war."
Note: Character/wording issue. Aurora is an adult, and this woman has not been established as her nanny. Suggested: Replace â€œNannyâ€_x009d_ with â€œAngestellteâ€_x009d_ in both instances.</t>
        </is>
      </c>
      <c r="J3776" t="inlineStr">
        <is>
          <t xml:space="preserve">VOA</t>
        </is>
      </c>
      <c r="K3776" t="inlineStr">
        <is>
          <t xml:space="preserve">Script Error</t>
        </is>
      </c>
      <c r="L3776" t="inlineStr">
        <is>
          <t xml:space="preserve">Script error</t>
        </is>
      </c>
      <c r="M3776" t="str">
        <f>IFERROR(IF(VLOOKUP(L3776,'Quantification'!$A:$B,2,FALSE)&amp;""="","Unclassified",VLOOKUP(L3776,'Quantification'!$A:$B,2,FALSE)),"Unclassified")</f>
        <v>Major</v>
      </c>
      <c r="N3776" t="inlineStr">
        <is>
          <t xml:space="preserve">con-khera.mirjam@pocketfm.com</t>
        </is>
      </c>
      <c r="O3776" t="inlineStr">
        <is>
          <t xml:space="preserve">Issues found in raw</t>
        </is>
      </c>
      <c r="P3776" t="str">
        <f>IF(OR(O3776="Issues found in master",O3776="Final master"),"Master",IF(OR(O3776="Ready for Master",O3776="Issues found in raw",O3776="Raw under QC",O3776="Issues resolved in raw"),"Raw","-"))</f>
        <v>Raw</v>
      </c>
      <c r="Q3776" s="13">
        <v>46272.60555555555</v>
      </c>
      <c r="R3776" t="inlineStr">
        <is>
          <t xml:space="preserve">2026-09 (Sept)</t>
        </is>
      </c>
      <c r="S3776">
        <f>IF(M3776="Not an error",0,IF(COUNTIFS($A$2:$A3776,$A3776,$D$2:$D3776,$D3776,$M$2:$M3776,"&lt;&gt;Not an error")=1,1,0))</f>
        <v>0</v>
      </c>
      <c r="T3776">
        <f>IF(M3776&lt;&gt;"Major",0,IF(COUNTIFS($A$2:$A3776,$A3776,$D$2:$D3776,$D3776,$M$2:$M3776,"Major")=1,1,0))</f>
        <v>0</v>
      </c>
      <c r="U3776">
        <f>IF(M3776&lt;&gt;"Minor",0,IF(COUNTIFS($A$2:$A3776,$A3776,$D$2:$D3776,$D3776,$M$2:$M3776,"Minor")=1,1,0))</f>
        <v>0</v>
      </c>
    </row>
    <row r="3777">
      <c r="A3777" t="inlineStr">
        <is>
          <t xml:space="preserve">9a175f97e92a638a5697307799ea3b8b8f419aac</t>
        </is>
      </c>
      <c r="B3777" t="inlineStr">
        <is>
          <t xml:space="preserve">The Miracle Heiress</t>
        </is>
      </c>
      <c r="C3777" t="inlineStr">
        <is>
          <t xml:space="preserve">Die Wundererbin</t>
        </is>
      </c>
      <c r="D3777" t="inlineStr">
        <is>
          <t xml:space="preserve">2d664668993bd7ba7ae98d94add75a2db29a9388</t>
        </is>
      </c>
      <c r="E3777" t="inlineStr">
        <is>
          <t xml:space="preserve">Episode 257: Das Geheimnis Des Cousins</t>
        </is>
      </c>
      <c r="F3777">
        <v>257</v>
      </c>
      <c r="G3777" t="inlineStr">
        <is>
          <t xml:space="preserve">2:30-2:33</t>
        </is>
      </c>
      <c r="H3777" t="inlineStr">
        <is>
          <t xml:space="preserve">Resolved</t>
        </is>
      </c>
      <c r="I3777" t="inlineStr">
        <is>
          <t xml:space="preserve">Ja, wÃ¼rde ich flaggen. Bei normalen Kredit-/Debitkarten in Deutschland ist die PIN Ã¼blicherweise vierstellig; sechs Nullen wirken hier sachlich falsch.
Remarks: [Script Error]
Line from script:
"Die PIN ist sechsmal die Null.â€œ"
Note: Factual/logic issue. A standard credit card PIN is typically four digits, not six. Suggested: â€œDie PIN ist viermal die Null.â€_x009d_</t>
        </is>
      </c>
      <c r="J3777" t="inlineStr">
        <is>
          <t xml:space="preserve">VOA</t>
        </is>
      </c>
      <c r="K3777" t="inlineStr">
        <is>
          <t xml:space="preserve">Script Error</t>
        </is>
      </c>
      <c r="L3777" t="inlineStr">
        <is>
          <t xml:space="preserve">Script error</t>
        </is>
      </c>
      <c r="M3777" t="str">
        <f>IFERROR(IF(VLOOKUP(L3777,'Quantification'!$A:$B,2,FALSE)&amp;""="","Unclassified",VLOOKUP(L3777,'Quantification'!$A:$B,2,FALSE)),"Unclassified")</f>
        <v>Major</v>
      </c>
      <c r="N3777" t="inlineStr">
        <is>
          <t xml:space="preserve">con-khera.mirjam@pocketfm.com</t>
        </is>
      </c>
      <c r="O3777" t="inlineStr">
        <is>
          <t xml:space="preserve">Issues found in raw</t>
        </is>
      </c>
      <c r="P3777" t="str">
        <f>IF(OR(O3777="Issues found in master",O3777="Final master"),"Master",IF(OR(O3777="Ready for Master",O3777="Issues found in raw",O3777="Raw under QC",O3777="Issues resolved in raw"),"Raw","-"))</f>
        <v>Raw</v>
      </c>
      <c r="Q3777" s="13">
        <v>46272.60555555555</v>
      </c>
      <c r="R3777" t="inlineStr">
        <is>
          <t xml:space="preserve">2026-09 (Sept)</t>
        </is>
      </c>
      <c r="S3777">
        <f>IF(M3777="Not an error",0,IF(COUNTIFS($A$2:$A3777,$A3777,$D$2:$D3777,$D3777,$M$2:$M3777,"&lt;&gt;Not an error")=1,1,0))</f>
        <v>1</v>
      </c>
      <c r="T3777">
        <f>IF(M3777&lt;&gt;"Major",0,IF(COUNTIFS($A$2:$A3777,$A3777,$D$2:$D3777,$D3777,$M$2:$M3777,"Major")=1,1,0))</f>
        <v>1</v>
      </c>
      <c r="U3777">
        <f>IF(M3777&lt;&gt;"Minor",0,IF(COUNTIFS($A$2:$A3777,$A3777,$D$2:$D3777,$D3777,$M$2:$M3777,"Minor")=1,1,0))</f>
        <v>0</v>
      </c>
    </row>
    <row r="3778">
      <c r="A3778" t="inlineStr">
        <is>
          <t xml:space="preserve">9a175f97e92a638a5697307799ea3b8b8f419aac</t>
        </is>
      </c>
      <c r="B3778" t="inlineStr">
        <is>
          <t xml:space="preserve">The Miracle Heiress</t>
        </is>
      </c>
      <c r="C3778" t="inlineStr">
        <is>
          <t xml:space="preserve">Die Wundererbin</t>
        </is>
      </c>
      <c r="D3778" t="inlineStr">
        <is>
          <t xml:space="preserve">de8c4865f0b4c245e27dbd2a9633ac2d66297862</t>
        </is>
      </c>
      <c r="E3778" t="inlineStr">
        <is>
          <t xml:space="preserve">Episode 258: Amber Verschlimmert Nadjas Zustand</t>
        </is>
      </c>
      <c r="F3778">
        <v>258</v>
      </c>
      <c r="G3778" t="inlineStr">
        <is>
          <t xml:space="preserve">0:00-0:10</t>
        </is>
      </c>
      <c r="H3778" t="inlineStr">
        <is>
          <t xml:space="preserve">Resolved</t>
        </is>
      </c>
      <c r="I3778" t="inlineStr">
        <is>
          <t xml:space="preserve">Remarks: [Script Error]
Line from script:
"Das Familienessen war bereits in vollem Gange, als Aurora klar wurde, dass das Mädchen, das sie im Einkaufszentrum angerempelt hatte, ihre Cousine Amber war."
Note: Redundant recap. This summarizes events already established in the previous episode and can be removed before continuing with the current scene.</t>
        </is>
      </c>
      <c r="J3778" t="inlineStr">
        <is>
          <t xml:space="preserve">VOA</t>
        </is>
      </c>
      <c r="K3778" t="inlineStr">
        <is>
          <t xml:space="preserve">Script Error</t>
        </is>
      </c>
      <c r="L3778" t="inlineStr">
        <is>
          <t xml:space="preserve">Script error</t>
        </is>
      </c>
      <c r="M3778" t="str">
        <f>IFERROR(IF(VLOOKUP(L3778,'Quantification'!$A:$B,2,FALSE)&amp;""="","Unclassified",VLOOKUP(L3778,'Quantification'!$A:$B,2,FALSE)),"Unclassified")</f>
        <v>Major</v>
      </c>
      <c r="N3778" t="inlineStr">
        <is>
          <t xml:space="preserve">con-khera.mirjam@pocketfm.com</t>
        </is>
      </c>
      <c r="O3778" t="inlineStr">
        <is>
          <t xml:space="preserve">Issues found in raw</t>
        </is>
      </c>
      <c r="P3778" t="str">
        <f>IF(OR(O3778="Issues found in master",O3778="Final master"),"Master",IF(OR(O3778="Ready for Master",O3778="Issues found in raw",O3778="Raw under QC",O3778="Issues resolved in raw"),"Raw","-"))</f>
        <v>Raw</v>
      </c>
      <c r="Q3778" s="13">
        <v>46272.60555555555</v>
      </c>
      <c r="R3778" t="inlineStr">
        <is>
          <t xml:space="preserve">2026-09 (Sept)</t>
        </is>
      </c>
      <c r="S3778">
        <f>IF(M3778="Not an error",0,IF(COUNTIFS($A$2:$A3778,$A3778,$D$2:$D3778,$D3778,$M$2:$M3778,"&lt;&gt;Not an error")=1,1,0))</f>
        <v>1</v>
      </c>
      <c r="T3778">
        <f>IF(M3778&lt;&gt;"Major",0,IF(COUNTIFS($A$2:$A3778,$A3778,$D$2:$D3778,$D3778,$M$2:$M3778,"Major")=1,1,0))</f>
        <v>1</v>
      </c>
      <c r="U3778">
        <f>IF(M3778&lt;&gt;"Minor",0,IF(COUNTIFS($A$2:$A3778,$A3778,$D$2:$D3778,$D3778,$M$2:$M3778,"Minor")=1,1,0))</f>
        <v>0</v>
      </c>
    </row>
    <row r="3779">
      <c r="A3779" t="inlineStr">
        <is>
          <t xml:space="preserve">9a175f97e92a638a5697307799ea3b8b8f419aac</t>
        </is>
      </c>
      <c r="B3779" t="inlineStr">
        <is>
          <t xml:space="preserve">The Miracle Heiress</t>
        </is>
      </c>
      <c r="C3779" t="inlineStr">
        <is>
          <t xml:space="preserve">Die Wundererbin</t>
        </is>
      </c>
      <c r="D3779" t="inlineStr">
        <is>
          <t xml:space="preserve">de8c4865f0b4c245e27dbd2a9633ac2d66297862</t>
        </is>
      </c>
      <c r="E3779" t="inlineStr">
        <is>
          <t xml:space="preserve">Episode 258: Amber Verschlimmert Nadjas Zustand</t>
        </is>
      </c>
      <c r="F3779">
        <v>258</v>
      </c>
      <c r="G3779" t="inlineStr">
        <is>
          <t xml:space="preserve">1:25-1:30</t>
        </is>
      </c>
      <c r="H3779" t="inlineStr">
        <is>
          <t xml:space="preserve">Resolved</t>
        </is>
      </c>
      <c r="I3779" t="inlineStr">
        <is>
          <t xml:space="preserve">Remarks: [Script Error]
Line from script:
"â€žDeine Cousine hat gerade bei einem Modehaus angefangen, das unglaublich erfolgreich ist."
Note: Continuity/wording issue. Aurora did not simply start working at an unspecified fashion house; she is now running the family company, Blackwell Fashion, and its recent success has been attributed to her. Suggested: â€œDeine Cousine leitet jetzt Blackwell Fashion, und unter ihrer FÃ¼hrung ist das Unternehmen unglaublich erfolgreich geworden.â€_x009d_</t>
        </is>
      </c>
      <c r="J3779" t="inlineStr">
        <is>
          <t xml:space="preserve">VOA</t>
        </is>
      </c>
      <c r="K3779" t="inlineStr">
        <is>
          <t xml:space="preserve">Script Error</t>
        </is>
      </c>
      <c r="L3779" t="inlineStr">
        <is>
          <t xml:space="preserve">Script error</t>
        </is>
      </c>
      <c r="M3779" t="str">
        <f>IFERROR(IF(VLOOKUP(L3779,'Quantification'!$A:$B,2,FALSE)&amp;""="","Unclassified",VLOOKUP(L3779,'Quantification'!$A:$B,2,FALSE)),"Unclassified")</f>
        <v>Major</v>
      </c>
      <c r="N3779" t="inlineStr">
        <is>
          <t xml:space="preserve">con-khera.mirjam@pocketfm.com</t>
        </is>
      </c>
      <c r="O3779" t="inlineStr">
        <is>
          <t xml:space="preserve">Issues found in raw</t>
        </is>
      </c>
      <c r="P3779" t="str">
        <f>IF(OR(O3779="Issues found in master",O3779="Final master"),"Master",IF(OR(O3779="Ready for Master",O3779="Issues found in raw",O3779="Raw under QC",O3779="Issues resolved in raw"),"Raw","-"))</f>
        <v>Raw</v>
      </c>
      <c r="Q3779" s="13">
        <v>46272.60555555555</v>
      </c>
      <c r="R3779" t="inlineStr">
        <is>
          <t xml:space="preserve">2026-09 (Sept)</t>
        </is>
      </c>
      <c r="S3779">
        <f>IF(M3779="Not an error",0,IF(COUNTIFS($A$2:$A3779,$A3779,$D$2:$D3779,$D3779,$M$2:$M3779,"&lt;&gt;Not an error")=1,1,0))</f>
        <v>0</v>
      </c>
      <c r="T3779">
        <f>IF(M3779&lt;&gt;"Major",0,IF(COUNTIFS($A$2:$A3779,$A3779,$D$2:$D3779,$D3779,$M$2:$M3779,"Major")=1,1,0))</f>
        <v>0</v>
      </c>
      <c r="U3779">
        <f>IF(M3779&lt;&gt;"Minor",0,IF(COUNTIFS($A$2:$A3779,$A3779,$D$2:$D3779,$D3779,$M$2:$M3779,"Minor")=1,1,0))</f>
        <v>0</v>
      </c>
    </row>
    <row r="3780">
      <c r="A3780" t="inlineStr">
        <is>
          <t xml:space="preserve">9a175f97e92a638a5697307799ea3b8b8f419aac</t>
        </is>
      </c>
      <c r="B3780" t="inlineStr">
        <is>
          <t xml:space="preserve">The Miracle Heiress</t>
        </is>
      </c>
      <c r="C3780" t="inlineStr">
        <is>
          <t xml:space="preserve">Die Wundererbin</t>
        </is>
      </c>
      <c r="D3780" t="inlineStr">
        <is>
          <t xml:space="preserve">de8c4865f0b4c245e27dbd2a9633ac2d66297862</t>
        </is>
      </c>
      <c r="E3780" t="inlineStr">
        <is>
          <t xml:space="preserve">Episode 258: Amber Verschlimmert Nadjas Zustand</t>
        </is>
      </c>
      <c r="F3780">
        <v>258</v>
      </c>
      <c r="G3780" t="inlineStr">
        <is>
          <t xml:space="preserve">1:37-1:44</t>
        </is>
      </c>
      <c r="H3780" t="inlineStr">
        <is>
          <t xml:space="preserve">Resolved</t>
        </is>
      </c>
      <c r="I3780" t="inlineStr">
        <is>
          <t xml:space="preserve">Remarks: [Script Error]
Line from script:
"Die Person, die im Alleingang Blackwell Mode zum nÃ¤chsten groÃŸen Ding gemacht hatte, war ihre eigene Cousine?"
Note: Localization/terminology issue. The established company name is â€œBlackwell Fashion,â€_x009d_ not â€œBlackwell Mode.â€_x009d_ Suggested: â€œDie Person, die im Alleingang Blackwell Fashion zum nÃ¤chsten groÃŸen Ding gemacht hatte, war ihre eigene Cousine?â€_x009d_</t>
        </is>
      </c>
      <c r="J3780" t="inlineStr">
        <is>
          <t xml:space="preserve">VOA</t>
        </is>
      </c>
      <c r="K3780" t="inlineStr">
        <is>
          <t xml:space="preserve">Script Error</t>
        </is>
      </c>
      <c r="L3780" t="inlineStr">
        <is>
          <t xml:space="preserve">Script error</t>
        </is>
      </c>
      <c r="M3780" t="str">
        <f>IFERROR(IF(VLOOKUP(L3780,'Quantification'!$A:$B,2,FALSE)&amp;""="","Unclassified",VLOOKUP(L3780,'Quantification'!$A:$B,2,FALSE)),"Unclassified")</f>
        <v>Major</v>
      </c>
      <c r="N3780" t="inlineStr">
        <is>
          <t xml:space="preserve">con-khera.mirjam@pocketfm.com</t>
        </is>
      </c>
      <c r="O3780" t="inlineStr">
        <is>
          <t xml:space="preserve">Issues found in raw</t>
        </is>
      </c>
      <c r="P3780" t="str">
        <f>IF(OR(O3780="Issues found in master",O3780="Final master"),"Master",IF(OR(O3780="Ready for Master",O3780="Issues found in raw",O3780="Raw under QC",O3780="Issues resolved in raw"),"Raw","-"))</f>
        <v>Raw</v>
      </c>
      <c r="Q3780" s="13">
        <v>46272.60555555555</v>
      </c>
      <c r="R3780" t="inlineStr">
        <is>
          <t xml:space="preserve">2026-09 (Sept)</t>
        </is>
      </c>
      <c r="S3780">
        <f>IF(M3780="Not an error",0,IF(COUNTIFS($A$2:$A3780,$A3780,$D$2:$D3780,$D3780,$M$2:$M3780,"&lt;&gt;Not an error")=1,1,0))</f>
        <v>0</v>
      </c>
      <c r="T3780">
        <f>IF(M3780&lt;&gt;"Major",0,IF(COUNTIFS($A$2:$A3780,$A3780,$D$2:$D3780,$D3780,$M$2:$M3780,"Major")=1,1,0))</f>
        <v>0</v>
      </c>
      <c r="U3780">
        <f>IF(M3780&lt;&gt;"Minor",0,IF(COUNTIFS($A$2:$A3780,$A3780,$D$2:$D3780,$D3780,$M$2:$M3780,"Minor")=1,1,0))</f>
        <v>0</v>
      </c>
    </row>
    <row r="3781">
      <c r="A3781" t="inlineStr">
        <is>
          <t xml:space="preserve">9a175f97e92a638a5697307799ea3b8b8f419aac</t>
        </is>
      </c>
      <c r="B3781" t="inlineStr">
        <is>
          <t xml:space="preserve">The Miracle Heiress</t>
        </is>
      </c>
      <c r="C3781" t="inlineStr">
        <is>
          <t xml:space="preserve">Die Wundererbin</t>
        </is>
      </c>
      <c r="D3781" t="inlineStr">
        <is>
          <t xml:space="preserve">4f26f663f9b332385716058e2ae86ce923207fe2</t>
        </is>
      </c>
      <c r="E3781" t="inlineStr">
        <is>
          <t xml:space="preserve">Episode 260: Drama in Der Toilette</t>
        </is>
      </c>
      <c r="F3781">
        <v>260</v>
      </c>
      <c r="G3781" t="inlineStr">
        <is>
          <t xml:space="preserve">0:00-0:26</t>
        </is>
      </c>
      <c r="H3781" t="inlineStr">
        <is>
          <t xml:space="preserve">Resolved</t>
        </is>
      </c>
      <c r="I3781" t="inlineStr">
        <is>
          <t xml:space="preserve">Remarks: [Script Error]
Line from script:
"Nadja konnte Auroras Cousine Amber nicht ausstehen. Und das aus gutem Grund. Im Restaurant hatte Amber absichtlich Saft auf Nadjas Kleid verschüttet, nicht nur einmal, sondern zweimal, nur um sie zu provozieren. Nadja verlor beinahe das Gleichgewicht und konnte sich nur mit Melissas Hilfe auf den Beinen halten. Amber entschuldigte sich natürlich sofort mit zuckersüßer Stimme."
Note: Redundant recap. This summarizes events already established in the previous episode and can be removed before continuing with the current scene.</t>
        </is>
      </c>
      <c r="J3781" t="inlineStr">
        <is>
          <t xml:space="preserve">VOA</t>
        </is>
      </c>
      <c r="K3781" t="inlineStr">
        <is>
          <t xml:space="preserve">Script Error</t>
        </is>
      </c>
      <c r="L3781" t="inlineStr">
        <is>
          <t xml:space="preserve">Script error</t>
        </is>
      </c>
      <c r="M3781" t="str">
        <f>IFERROR(IF(VLOOKUP(L3781,'Quantification'!$A:$B,2,FALSE)&amp;""="","Unclassified",VLOOKUP(L3781,'Quantification'!$A:$B,2,FALSE)),"Unclassified")</f>
        <v>Major</v>
      </c>
      <c r="N3781" t="inlineStr">
        <is>
          <t xml:space="preserve">con-khera.mirjam@pocketfm.com</t>
        </is>
      </c>
      <c r="O3781" t="inlineStr">
        <is>
          <t xml:space="preserve">Issues found in raw</t>
        </is>
      </c>
      <c r="P3781" t="str">
        <f>IF(OR(O3781="Issues found in master",O3781="Final master"),"Master",IF(OR(O3781="Ready for Master",O3781="Issues found in raw",O3781="Raw under QC",O3781="Issues resolved in raw"),"Raw","-"))</f>
        <v>Raw</v>
      </c>
      <c r="Q3781" s="13">
        <v>46272.60555555555</v>
      </c>
      <c r="R3781" t="inlineStr">
        <is>
          <t xml:space="preserve">2026-09 (Sept)</t>
        </is>
      </c>
      <c r="S3781">
        <f>IF(M3781="Not an error",0,IF(COUNTIFS($A$2:$A3781,$A3781,$D$2:$D3781,$D3781,$M$2:$M3781,"&lt;&gt;Not an error")=1,1,0))</f>
        <v>1</v>
      </c>
      <c r="T3781">
        <f>IF(M3781&lt;&gt;"Major",0,IF(COUNTIFS($A$2:$A3781,$A3781,$D$2:$D3781,$D3781,$M$2:$M3781,"Major")=1,1,0))</f>
        <v>1</v>
      </c>
      <c r="U3781">
        <f>IF(M3781&lt;&gt;"Minor",0,IF(COUNTIFS($A$2:$A3781,$A3781,$D$2:$D3781,$D3781,$M$2:$M3781,"Minor")=1,1,0))</f>
        <v>0</v>
      </c>
    </row>
    <row r="3782">
      <c r="A3782" t="inlineStr">
        <is>
          <t xml:space="preserve">9a175f97e92a638a5697307799ea3b8b8f419aac</t>
        </is>
      </c>
      <c r="B3782" t="inlineStr">
        <is>
          <t xml:space="preserve">The Miracle Heiress</t>
        </is>
      </c>
      <c r="C3782" t="inlineStr">
        <is>
          <t xml:space="preserve">Die Wundererbin</t>
        </is>
      </c>
      <c r="D3782" t="inlineStr">
        <is>
          <t xml:space="preserve">4f26f663f9b332385716058e2ae86ce923207fe2</t>
        </is>
      </c>
      <c r="E3782" t="inlineStr">
        <is>
          <t xml:space="preserve">Episode 260: Drama in Der Toilette</t>
        </is>
      </c>
      <c r="F3782">
        <v>260</v>
      </c>
      <c r="G3782" t="inlineStr">
        <is>
          <t xml:space="preserve">7:13-7:19</t>
        </is>
      </c>
      <c r="H3782" t="inlineStr">
        <is>
          <t xml:space="preserve">Resolved</t>
        </is>
      </c>
      <c r="I3782" t="inlineStr">
        <is>
          <t xml:space="preserve">Remarks: [Script Error]
Line from script:
"Sir, Sie haben unseren Teppich beschÃ¤digt, und das haben wir noch nicht einmal zur Sprache gebracht."
Note: Continuity/dialogue issue. The waiter already explicitly mentioned the damaged carpet and the resulting cleaning fees a few paragraphs earlier. Saying that they have â€œnot even brought it up yetâ€_x009d_ directly contradicts the previous dialogue.</t>
        </is>
      </c>
      <c r="J3782" t="inlineStr">
        <is>
          <t xml:space="preserve">VOA</t>
        </is>
      </c>
      <c r="K3782" t="inlineStr">
        <is>
          <t xml:space="preserve">Script Error</t>
        </is>
      </c>
      <c r="L3782" t="inlineStr">
        <is>
          <t xml:space="preserve">Script error</t>
        </is>
      </c>
      <c r="M3782" t="str">
        <f>IFERROR(IF(VLOOKUP(L3782,'Quantification'!$A:$B,2,FALSE)&amp;""="","Unclassified",VLOOKUP(L3782,'Quantification'!$A:$B,2,FALSE)),"Unclassified")</f>
        <v>Major</v>
      </c>
      <c r="N3782" t="inlineStr">
        <is>
          <t xml:space="preserve">con-khera.mirjam@pocketfm.com</t>
        </is>
      </c>
      <c r="O3782" t="inlineStr">
        <is>
          <t xml:space="preserve">Issues found in raw</t>
        </is>
      </c>
      <c r="P3782" t="str">
        <f>IF(OR(O3782="Issues found in master",O3782="Final master"),"Master",IF(OR(O3782="Ready for Master",O3782="Issues found in raw",O3782="Raw under QC",O3782="Issues resolved in raw"),"Raw","-"))</f>
        <v>Raw</v>
      </c>
      <c r="Q3782" s="13">
        <v>46272.60555555555</v>
      </c>
      <c r="R3782" t="inlineStr">
        <is>
          <t xml:space="preserve">2026-09 (Sept)</t>
        </is>
      </c>
      <c r="S3782">
        <f>IF(M3782="Not an error",0,IF(COUNTIFS($A$2:$A3782,$A3782,$D$2:$D3782,$D3782,$M$2:$M3782,"&lt;&gt;Not an error")=1,1,0))</f>
        <v>0</v>
      </c>
      <c r="T3782">
        <f>IF(M3782&lt;&gt;"Major",0,IF(COUNTIFS($A$2:$A3782,$A3782,$D$2:$D3782,$D3782,$M$2:$M3782,"Major")=1,1,0))</f>
        <v>0</v>
      </c>
      <c r="U3782">
        <f>IF(M3782&lt;&gt;"Minor",0,IF(COUNTIFS($A$2:$A3782,$A3782,$D$2:$D3782,$D3782,$M$2:$M3782,"Minor")=1,1,0))</f>
        <v>0</v>
      </c>
    </row>
    <row r="3783">
      <c r="A3783" t="inlineStr">
        <is>
          <t xml:space="preserve">9a175f97e92a638a5697307799ea3b8b8f419aac</t>
        </is>
      </c>
      <c r="B3783" t="inlineStr">
        <is>
          <t xml:space="preserve">The Miracle Heiress</t>
        </is>
      </c>
      <c r="C3783" t="inlineStr">
        <is>
          <t xml:space="preserve">Die Wundererbin</t>
        </is>
      </c>
      <c r="D3783" t="inlineStr">
        <is>
          <t xml:space="preserve">ba7e6f2f101ce7b26b310fa879e6d634e83c95a8</t>
        </is>
      </c>
      <c r="E3783" t="inlineStr">
        <is>
          <t xml:space="preserve">Episode 261: Dinner-Desaster</t>
        </is>
      </c>
      <c r="F3783">
        <v>261</v>
      </c>
      <c r="G3783" t="inlineStr">
        <is>
          <t xml:space="preserve">4:20-4:27</t>
        </is>
      </c>
      <c r="H3783" t="inlineStr">
        <is>
          <t xml:space="preserve">Ignore</t>
        </is>
      </c>
      <c r="I3783" t="inlineStr">
        <is>
          <t xml:space="preserve">Remarks: [Script Error]
Line from script:
"Nachdem Martin die riesige Rechnung für alle Schäden beglichen hatte, brachte er endlich seine Verwandten zum Schweigen."
Note: Logic/continuity issue. The damages total approximately $2.75 million, while Sawyer has just transferred Martin only $27,000, and Martin explicitly stated that he does not have enough money himself. It is therefore not plausible that Martin could immediately pay the full bill.</t>
        </is>
      </c>
      <c r="J3783" t="inlineStr">
        <is>
          <t xml:space="preserve">VOA</t>
        </is>
      </c>
      <c r="K3783" t="inlineStr">
        <is>
          <t xml:space="preserve">Script Error</t>
        </is>
      </c>
      <c r="L3783" t="inlineStr">
        <is>
          <t xml:space="preserve">Script error</t>
        </is>
      </c>
      <c r="M3783" t="str">
        <f>IFERROR(IF(VLOOKUP(L3783,'Quantification'!$A:$B,2,FALSE)&amp;""="","Unclassified",VLOOKUP(L3783,'Quantification'!$A:$B,2,FALSE)),"Unclassified")</f>
        <v>Major</v>
      </c>
      <c r="N3783" t="inlineStr">
        <is>
          <t xml:space="preserve">con-khera.mirjam@pocketfm.com</t>
        </is>
      </c>
      <c r="O3783" t="inlineStr">
        <is>
          <t xml:space="preserve">Issues found in raw</t>
        </is>
      </c>
      <c r="P3783" t="str">
        <f>IF(OR(O3783="Issues found in master",O3783="Final master"),"Master",IF(OR(O3783="Ready for Master",O3783="Issues found in raw",O3783="Raw under QC",O3783="Issues resolved in raw"),"Raw","-"))</f>
        <v>Raw</v>
      </c>
      <c r="Q3783" s="13">
        <v>46272.60555555555</v>
      </c>
      <c r="R3783" t="inlineStr">
        <is>
          <t xml:space="preserve">2026-09 (Sept)</t>
        </is>
      </c>
      <c r="S3783">
        <f>IF(M3783="Not an error",0,IF(COUNTIFS($A$2:$A3783,$A3783,$D$2:$D3783,$D3783,$M$2:$M3783,"&lt;&gt;Not an error")=1,1,0))</f>
        <v>1</v>
      </c>
      <c r="T3783">
        <f>IF(M3783&lt;&gt;"Major",0,IF(COUNTIFS($A$2:$A3783,$A3783,$D$2:$D3783,$D3783,$M$2:$M3783,"Major")=1,1,0))</f>
        <v>1</v>
      </c>
      <c r="U3783">
        <f>IF(M3783&lt;&gt;"Minor",0,IF(COUNTIFS($A$2:$A3783,$A3783,$D$2:$D3783,$D3783,$M$2:$M3783,"Minor")=1,1,0))</f>
        <v>0</v>
      </c>
    </row>
    <row r="3784">
      <c r="A3784" t="inlineStr">
        <is>
          <t xml:space="preserve">9a175f97e92a638a5697307799ea3b8b8f419aac</t>
        </is>
      </c>
      <c r="B3784" t="inlineStr">
        <is>
          <t xml:space="preserve">The Miracle Heiress</t>
        </is>
      </c>
      <c r="C3784" t="inlineStr">
        <is>
          <t xml:space="preserve">Die Wundererbin</t>
        </is>
      </c>
      <c r="D3784" t="inlineStr">
        <is>
          <t xml:space="preserve">ba7e6f2f101ce7b26b310fa879e6d634e83c95a8</t>
        </is>
      </c>
      <c r="E3784" t="inlineStr">
        <is>
          <t xml:space="preserve">Episode 261: Dinner-Desaster</t>
        </is>
      </c>
      <c r="F3784">
        <v>261</v>
      </c>
      <c r="G3784" t="inlineStr">
        <is>
          <t xml:space="preserve">7:54-8:01</t>
        </is>
      </c>
      <c r="H3784" t="inlineStr">
        <is>
          <t xml:space="preserve">Ignore</t>
        </is>
      </c>
      <c r="I3784" t="inlineStr">
        <is>
          <t xml:space="preserve">Remarks: [Script Error]
Line from script:
". „Wenn meine Mutter nicht so gütig gewesen wäre, sich deiner zu erbarmen, würdest du nicht in diesem Restaurant stehen."
Note: Character/continuity issue. Nicole has no established role in bringing Aurora into the family or enabling her presence at the restaurant. If the speaker is referring to Aurora being welcomed back into the family, this should refer to Aurora’s mother, Seraphina, instead.</t>
        </is>
      </c>
      <c r="J3784" t="inlineStr">
        <is>
          <t xml:space="preserve">VOA</t>
        </is>
      </c>
      <c r="K3784" t="inlineStr">
        <is>
          <t xml:space="preserve">Script Error</t>
        </is>
      </c>
      <c r="L3784" t="inlineStr">
        <is>
          <t xml:space="preserve">Script error</t>
        </is>
      </c>
      <c r="M3784" t="str">
        <f>IFERROR(IF(VLOOKUP(L3784,'Quantification'!$A:$B,2,FALSE)&amp;""="","Unclassified",VLOOKUP(L3784,'Quantification'!$A:$B,2,FALSE)),"Unclassified")</f>
        <v>Major</v>
      </c>
      <c r="N3784" t="inlineStr">
        <is>
          <t xml:space="preserve">con-khera.mirjam@pocketfm.com</t>
        </is>
      </c>
      <c r="O3784" t="inlineStr">
        <is>
          <t xml:space="preserve">Issues found in raw</t>
        </is>
      </c>
      <c r="P3784" t="str">
        <f>IF(OR(O3784="Issues found in master",O3784="Final master"),"Master",IF(OR(O3784="Ready for Master",O3784="Issues found in raw",O3784="Raw under QC",O3784="Issues resolved in raw"),"Raw","-"))</f>
        <v>Raw</v>
      </c>
      <c r="Q3784" s="13">
        <v>46272.60555555555</v>
      </c>
      <c r="R3784" t="inlineStr">
        <is>
          <t xml:space="preserve">2026-09 (Sept)</t>
        </is>
      </c>
      <c r="S3784">
        <f>IF(M3784="Not an error",0,IF(COUNTIFS($A$2:$A3784,$A3784,$D$2:$D3784,$D3784,$M$2:$M3784,"&lt;&gt;Not an error")=1,1,0))</f>
        <v>0</v>
      </c>
      <c r="T3784">
        <f>IF(M3784&lt;&gt;"Major",0,IF(COUNTIFS($A$2:$A3784,$A3784,$D$2:$D3784,$D3784,$M$2:$M3784,"Major")=1,1,0))</f>
        <v>0</v>
      </c>
      <c r="U3784">
        <f>IF(M3784&lt;&gt;"Minor",0,IF(COUNTIFS($A$2:$A3784,$A3784,$D$2:$D3784,$D3784,$M$2:$M3784,"Minor")=1,1,0))</f>
        <v>0</v>
      </c>
    </row>
    <row r="3785">
      <c r="A3785" t="inlineStr">
        <is>
          <t xml:space="preserve">9a175f97e92a638a5697307799ea3b8b8f419aac</t>
        </is>
      </c>
      <c r="B3785" t="inlineStr">
        <is>
          <t xml:space="preserve">The Miracle Heiress</t>
        </is>
      </c>
      <c r="C3785" t="inlineStr">
        <is>
          <t xml:space="preserve">Die Wundererbin</t>
        </is>
      </c>
      <c r="D3785" t="inlineStr">
        <is>
          <t xml:space="preserve">ea059962726cb1bb73e09b6fc926bc678990b616</t>
        </is>
      </c>
      <c r="E3785" t="inlineStr">
        <is>
          <t xml:space="preserve">Episode 262: Anschuldigungen Gegen Nadja</t>
        </is>
      </c>
      <c r="F3785">
        <v>262</v>
      </c>
      <c r="G3785" t="inlineStr">
        <is>
          <t xml:space="preserve">0:00-0:09</t>
        </is>
      </c>
      <c r="H3785" t="inlineStr">
        <is>
          <t xml:space="preserve">Resolved</t>
        </is>
      </c>
      <c r="I3785" t="inlineStr">
        <is>
          <t xml:space="preserve">Remarks: [Script Error]
Line from script:
"Während Martin Scotts Verwandte die Rechnung für ihren Tumult im Restaurant beglichen, ließ Amber keine Gelegenheit aus, Nadja zu demütigen."
Note: Redundant recap. This summarizes events already established in the previous episode and can be removed before continuing with the current scene.</t>
        </is>
      </c>
      <c r="J3785" t="inlineStr">
        <is>
          <t xml:space="preserve">VOA</t>
        </is>
      </c>
      <c r="K3785" t="inlineStr">
        <is>
          <t xml:space="preserve">Script Error</t>
        </is>
      </c>
      <c r="L3785" t="inlineStr">
        <is>
          <t xml:space="preserve">Script error</t>
        </is>
      </c>
      <c r="M3785" t="str">
        <f>IFERROR(IF(VLOOKUP(L3785,'Quantification'!$A:$B,2,FALSE)&amp;""="","Unclassified",VLOOKUP(L3785,'Quantification'!$A:$B,2,FALSE)),"Unclassified")</f>
        <v>Major</v>
      </c>
      <c r="N3785" t="inlineStr">
        <is>
          <t xml:space="preserve">con-khera.mirjam@pocketfm.com</t>
        </is>
      </c>
      <c r="O3785" t="inlineStr">
        <is>
          <t xml:space="preserve">Issues found in raw</t>
        </is>
      </c>
      <c r="P3785" t="str">
        <f>IF(OR(O3785="Issues found in master",O3785="Final master"),"Master",IF(OR(O3785="Ready for Master",O3785="Issues found in raw",O3785="Raw under QC",O3785="Issues resolved in raw"),"Raw","-"))</f>
        <v>Raw</v>
      </c>
      <c r="Q3785" s="13">
        <v>46272.60555555555</v>
      </c>
      <c r="R3785" t="inlineStr">
        <is>
          <t xml:space="preserve">2026-09 (Sept)</t>
        </is>
      </c>
      <c r="S3785">
        <f>IF(M3785="Not an error",0,IF(COUNTIFS($A$2:$A3785,$A3785,$D$2:$D3785,$D3785,$M$2:$M3785,"&lt;&gt;Not an error")=1,1,0))</f>
        <v>1</v>
      </c>
      <c r="T3785">
        <f>IF(M3785&lt;&gt;"Major",0,IF(COUNTIFS($A$2:$A3785,$A3785,$D$2:$D3785,$D3785,$M$2:$M3785,"Major")=1,1,0))</f>
        <v>1</v>
      </c>
      <c r="U3785">
        <f>IF(M3785&lt;&gt;"Minor",0,IF(COUNTIFS($A$2:$A3785,$A3785,$D$2:$D3785,$D3785,$M$2:$M3785,"Minor")=1,1,0))</f>
        <v>0</v>
      </c>
    </row>
    <row r="3786">
      <c r="A3786" t="inlineStr">
        <is>
          <t xml:space="preserve">9a175f97e92a638a5697307799ea3b8b8f419aac</t>
        </is>
      </c>
      <c r="B3786" t="inlineStr">
        <is>
          <t xml:space="preserve">The Miracle Heiress</t>
        </is>
      </c>
      <c r="C3786" t="inlineStr">
        <is>
          <t xml:space="preserve">Die Wundererbin</t>
        </is>
      </c>
      <c r="D3786" t="inlineStr">
        <is>
          <t xml:space="preserve">ea059962726cb1bb73e09b6fc926bc678990b616</t>
        </is>
      </c>
      <c r="E3786" t="inlineStr">
        <is>
          <t xml:space="preserve">Episode 262: Anschuldigungen Gegen Nadja</t>
        </is>
      </c>
      <c r="F3786">
        <v>262</v>
      </c>
      <c r="G3786" t="inlineStr">
        <is>
          <t xml:space="preserve">5:08-5:15</t>
        </is>
      </c>
      <c r="H3786" t="inlineStr">
        <is>
          <t xml:space="preserve">Resolved</t>
        </is>
      </c>
      <c r="I3786" t="inlineStr">
        <is>
          <t xml:space="preserve">Remarks: [Script Error]
Line from script:
"â€žOh! Mama, das tut weh, nicht anfassen!â€œ, zuckte Amber zurÃ¼ck, und sofort stiegen ihr TrÃ¤nen in die Augen."
Note: Grammar/dialogue attribution issue. â€œZuckte zurÃ¼ckâ€_x009d_ cannot function as a speech tag here. Suggested: â€œâ€žOh! Mama, das tut weh, nicht anfassen!â€œ, sagte Amber und zuckte zurÃ¼ck, wÃ¤hrend ihr sofort TrÃ¤nen in die Augen stiegen</t>
        </is>
      </c>
      <c r="J3786" t="inlineStr">
        <is>
          <t xml:space="preserve">VOA</t>
        </is>
      </c>
      <c r="K3786" t="inlineStr">
        <is>
          <t xml:space="preserve">Script Error</t>
        </is>
      </c>
      <c r="L3786" t="inlineStr">
        <is>
          <t xml:space="preserve">Script error</t>
        </is>
      </c>
      <c r="M3786" t="str">
        <f>IFERROR(IF(VLOOKUP(L3786,'Quantification'!$A:$B,2,FALSE)&amp;""="","Unclassified",VLOOKUP(L3786,'Quantification'!$A:$B,2,FALSE)),"Unclassified")</f>
        <v>Major</v>
      </c>
      <c r="N3786" t="inlineStr">
        <is>
          <t xml:space="preserve">con-khera.mirjam@pocketfm.com</t>
        </is>
      </c>
      <c r="O3786" t="inlineStr">
        <is>
          <t xml:space="preserve">Issues found in raw</t>
        </is>
      </c>
      <c r="P3786" t="str">
        <f>IF(OR(O3786="Issues found in master",O3786="Final master"),"Master",IF(OR(O3786="Ready for Master",O3786="Issues found in raw",O3786="Raw under QC",O3786="Issues resolved in raw"),"Raw","-"))</f>
        <v>Raw</v>
      </c>
      <c r="Q3786" s="13">
        <v>46272.60555555555</v>
      </c>
      <c r="R3786" t="inlineStr">
        <is>
          <t xml:space="preserve">2026-09 (Sept)</t>
        </is>
      </c>
      <c r="S3786">
        <f>IF(M3786="Not an error",0,IF(COUNTIFS($A$2:$A3786,$A3786,$D$2:$D3786,$D3786,$M$2:$M3786,"&lt;&gt;Not an error")=1,1,0))</f>
        <v>0</v>
      </c>
      <c r="T3786">
        <f>IF(M3786&lt;&gt;"Major",0,IF(COUNTIFS($A$2:$A3786,$A3786,$D$2:$D3786,$D3786,$M$2:$M3786,"Major")=1,1,0))</f>
        <v>0</v>
      </c>
      <c r="U3786">
        <f>IF(M3786&lt;&gt;"Minor",0,IF(COUNTIFS($A$2:$A3786,$A3786,$D$2:$D3786,$D3786,$M$2:$M3786,"Minor")=1,1,0))</f>
        <v>0</v>
      </c>
    </row>
    <row r="3787">
      <c r="A3787" t="inlineStr">
        <is>
          <t xml:space="preserve">9a175f97e92a638a5697307799ea3b8b8f419aac</t>
        </is>
      </c>
      <c r="B3787" t="inlineStr">
        <is>
          <t xml:space="preserve">The Miracle Heiress</t>
        </is>
      </c>
      <c r="C3787" t="inlineStr">
        <is>
          <t xml:space="preserve">Die Wundererbin</t>
        </is>
      </c>
      <c r="D3787" t="inlineStr">
        <is>
          <t xml:space="preserve">de2283887486a8e2fa548fb570ad426697660612</t>
        </is>
      </c>
      <c r="E3787" t="inlineStr">
        <is>
          <t xml:space="preserve">Episode 263: Ambers Täuschung</t>
        </is>
      </c>
      <c r="F3787">
        <v>263</v>
      </c>
      <c r="G3787" t="inlineStr">
        <is>
          <t xml:space="preserve">1:36-1:46</t>
        </is>
      </c>
      <c r="H3787" t="inlineStr">
        <is>
          <t xml:space="preserve">Resolved</t>
        </is>
      </c>
      <c r="I3787" t="inlineStr">
        <is>
          <t xml:space="preserve">Remarks: [Script Error]
Line from script:
"Im Spannungsfeld zwischen Nadjas panischen Dementis und Ambers Darbietung stiller Anmut schlug sich die Sympathie am Tisch vollstÃ¤ndig auf Ambers Seite."
Note: Wording issue. â€œDementisâ€_x009d_ is unnecessarily formal and may be too complex for the intended audience. Suggested: â€œIm Spannungsfeld zwischen Nadjas panischen Beteuerungen und Ambers Darbietung stiller Anmut schlug sich die Sympathie am Tisch vollstÃ¤ndig auf Ambers Seite.â€_x009d_</t>
        </is>
      </c>
      <c r="J3787" t="inlineStr">
        <is>
          <t xml:space="preserve">VOA</t>
        </is>
      </c>
      <c r="K3787" t="inlineStr">
        <is>
          <t xml:space="preserve">Script Error</t>
        </is>
      </c>
      <c r="L3787" t="inlineStr">
        <is>
          <t xml:space="preserve">Script error</t>
        </is>
      </c>
      <c r="M3787" t="str">
        <f>IFERROR(IF(VLOOKUP(L3787,'Quantification'!$A:$B,2,FALSE)&amp;""="","Unclassified",VLOOKUP(L3787,'Quantification'!$A:$B,2,FALSE)),"Unclassified")</f>
        <v>Major</v>
      </c>
      <c r="N3787" t="inlineStr">
        <is>
          <t xml:space="preserve">con-khera.mirjam@pocketfm.com</t>
        </is>
      </c>
      <c r="O3787" t="inlineStr">
        <is>
          <t xml:space="preserve">Issues found in raw</t>
        </is>
      </c>
      <c r="P3787" t="str">
        <f>IF(OR(O3787="Issues found in master",O3787="Final master"),"Master",IF(OR(O3787="Ready for Master",O3787="Issues found in raw",O3787="Raw under QC",O3787="Issues resolved in raw"),"Raw","-"))</f>
        <v>Raw</v>
      </c>
      <c r="Q3787" s="13">
        <v>46272.60555555555</v>
      </c>
      <c r="R3787" t="inlineStr">
        <is>
          <t xml:space="preserve">2026-09 (Sept)</t>
        </is>
      </c>
      <c r="S3787">
        <f>IF(M3787="Not an error",0,IF(COUNTIFS($A$2:$A3787,$A3787,$D$2:$D3787,$D3787,$M$2:$M3787,"&lt;&gt;Not an error")=1,1,0))</f>
        <v>1</v>
      </c>
      <c r="T3787">
        <f>IF(M3787&lt;&gt;"Major",0,IF(COUNTIFS($A$2:$A3787,$A3787,$D$2:$D3787,$D3787,$M$2:$M3787,"Major")=1,1,0))</f>
        <v>1</v>
      </c>
      <c r="U3787">
        <f>IF(M3787&lt;&gt;"Minor",0,IF(COUNTIFS($A$2:$A3787,$A3787,$D$2:$D3787,$D3787,$M$2:$M3787,"Minor")=1,1,0))</f>
        <v>0</v>
      </c>
    </row>
    <row r="3788">
      <c r="A3788" t="inlineStr">
        <is>
          <t xml:space="preserve">9a175f97e92a638a5697307799ea3b8b8f419aac</t>
        </is>
      </c>
      <c r="B3788" t="inlineStr">
        <is>
          <t xml:space="preserve">The Miracle Heiress</t>
        </is>
      </c>
      <c r="C3788" t="inlineStr">
        <is>
          <t xml:space="preserve">Die Wundererbin</t>
        </is>
      </c>
      <c r="D3788" t="inlineStr">
        <is>
          <t xml:space="preserve">f8bf72e9893e508f63ccac78dc052603be622156</t>
        </is>
      </c>
      <c r="E3788" t="inlineStr">
        <is>
          <t xml:space="preserve">Episode 264: Mit Zwei Jungen Ausgehen</t>
        </is>
      </c>
      <c r="F3788">
        <v>264</v>
      </c>
      <c r="G3788" t="inlineStr">
        <is>
          <t xml:space="preserve">0:00-0:23</t>
        </is>
      </c>
      <c r="H3788" t="inlineStr">
        <is>
          <t xml:space="preserve">Resolved</t>
        </is>
      </c>
      <c r="I3788" t="inlineStr">
        <is>
          <t xml:space="preserve">Remarks: [Script Error]
Line from script:
"Nachdem sie sich bei zwei gut aussehenden Männern einen Korb geholt hatte, war Jessicas Abend gelaufen. Als Sawyer sich dann auch noch weigerte, sie mitzunehmen, brachte das das Fass zum Überlaufen. Frustriert stapfte sie davon, um ihre Eltern zu suchen.
Unterdessen warf Ryder einen Blick auf sein Handy. Sein Manager hatte ihm eine dringende Nachricht geschickt."
Note: Redundant recap and continuity/transition issue. The first paragraph summarizes events already established in the previous episode and can be removed. The scene then abruptly switches to Ryder without establishing where he is or how this moment connects to the preceding scene.</t>
        </is>
      </c>
      <c r="J3788" t="inlineStr">
        <is>
          <t xml:space="preserve">VOA</t>
        </is>
      </c>
      <c r="K3788" t="inlineStr">
        <is>
          <t xml:space="preserve">Script Error</t>
        </is>
      </c>
      <c r="L3788" t="inlineStr">
        <is>
          <t xml:space="preserve">Script error</t>
        </is>
      </c>
      <c r="M3788" t="str">
        <f>IFERROR(IF(VLOOKUP(L3788,'Quantification'!$A:$B,2,FALSE)&amp;""="","Unclassified",VLOOKUP(L3788,'Quantification'!$A:$B,2,FALSE)),"Unclassified")</f>
        <v>Major</v>
      </c>
      <c r="N3788" t="inlineStr">
        <is>
          <t xml:space="preserve">con-khera.mirjam@pocketfm.com</t>
        </is>
      </c>
      <c r="O3788" t="inlineStr">
        <is>
          <t xml:space="preserve">Issues found in raw</t>
        </is>
      </c>
      <c r="P3788" t="str">
        <f>IF(OR(O3788="Issues found in master",O3788="Final master"),"Master",IF(OR(O3788="Ready for Master",O3788="Issues found in raw",O3788="Raw under QC",O3788="Issues resolved in raw"),"Raw","-"))</f>
        <v>Raw</v>
      </c>
      <c r="Q3788" s="13">
        <v>46272.60555555555</v>
      </c>
      <c r="R3788" t="inlineStr">
        <is>
          <t xml:space="preserve">2026-09 (Sept)</t>
        </is>
      </c>
      <c r="S3788">
        <f>IF(M3788="Not an error",0,IF(COUNTIFS($A$2:$A3788,$A3788,$D$2:$D3788,$D3788,$M$2:$M3788,"&lt;&gt;Not an error")=1,1,0))</f>
        <v>1</v>
      </c>
      <c r="T3788">
        <f>IF(M3788&lt;&gt;"Major",0,IF(COUNTIFS($A$2:$A3788,$A3788,$D$2:$D3788,$D3788,$M$2:$M3788,"Major")=1,1,0))</f>
        <v>1</v>
      </c>
      <c r="U3788">
        <f>IF(M3788&lt;&gt;"Minor",0,IF(COUNTIFS($A$2:$A3788,$A3788,$D$2:$D3788,$D3788,$M$2:$M3788,"Minor")=1,1,0))</f>
        <v>0</v>
      </c>
    </row>
    <row r="3789">
      <c r="A3789" t="inlineStr">
        <is>
          <t xml:space="preserve">9a175f97e92a638a5697307799ea3b8b8f419aac</t>
        </is>
      </c>
      <c r="B3789" t="inlineStr">
        <is>
          <t xml:space="preserve">The Miracle Heiress</t>
        </is>
      </c>
      <c r="C3789" t="inlineStr">
        <is>
          <t xml:space="preserve">Die Wundererbin</t>
        </is>
      </c>
      <c r="D3789" t="inlineStr">
        <is>
          <t xml:space="preserve">c17872789ea490e528220d38b81dbcbeb13a87d3</t>
        </is>
      </c>
      <c r="E3789" t="inlineStr">
        <is>
          <t xml:space="preserve">Episode 265: Auroras Ohrfeige</t>
        </is>
      </c>
      <c r="F3789">
        <v>265</v>
      </c>
      <c r="G3789" t="inlineStr">
        <is>
          <t xml:space="preserve">6:24-6:32</t>
        </is>
      </c>
      <c r="H3789" t="inlineStr">
        <is>
          <t xml:space="preserve">Resolved</t>
        </is>
      </c>
      <c r="I3789" t="inlineStr">
        <is>
          <t xml:space="preserve">Remarks: [Script Error]
Line from script:
"â€žIch mache dir ja keinen Vorwurfâ€œ, schnaubte Nadja. â€žWenn du kein Kleid kaufen willst, kÃ¶nnen wir nÃ¤chstes Mal ja woanders hingehen.â€œ"
Note: Character/dialogue attribution and wording issue. This line should be spoken by Nicole, not Nadja. â€œSchnaubteâ€_x009d_ also does not fit the intended reassuring tone, and â€œnÃ¤chstes Malâ€_x009d_ is unnecessary. Suggested: â€œâ€žIch mache dir ja keinen Vorwurfâ€œ, sagte Nicole. â€žWenn du kein Kleid kaufen willst, kÃ¶nnen wir ja woanders hingehen.â€œâ€_x009d_</t>
        </is>
      </c>
      <c r="J3789" t="inlineStr">
        <is>
          <t xml:space="preserve">VOA</t>
        </is>
      </c>
      <c r="K3789" t="inlineStr">
        <is>
          <t xml:space="preserve">Script Error</t>
        </is>
      </c>
      <c r="L3789" t="inlineStr">
        <is>
          <t xml:space="preserve">Script error</t>
        </is>
      </c>
      <c r="M3789" t="str">
        <f>IFERROR(IF(VLOOKUP(L3789,'Quantification'!$A:$B,2,FALSE)&amp;""="","Unclassified",VLOOKUP(L3789,'Quantification'!$A:$B,2,FALSE)),"Unclassified")</f>
        <v>Major</v>
      </c>
      <c r="N3789" t="inlineStr">
        <is>
          <t xml:space="preserve">con-khera.mirjam@pocketfm.com</t>
        </is>
      </c>
      <c r="O3789" t="inlineStr">
        <is>
          <t xml:space="preserve">Issues found in raw</t>
        </is>
      </c>
      <c r="P3789" t="str">
        <f>IF(OR(O3789="Issues found in master",O3789="Final master"),"Master",IF(OR(O3789="Ready for Master",O3789="Issues found in raw",O3789="Raw under QC",O3789="Issues resolved in raw"),"Raw","-"))</f>
        <v>Raw</v>
      </c>
      <c r="Q3789" s="13">
        <v>46272.60555555555</v>
      </c>
      <c r="R3789" t="inlineStr">
        <is>
          <t xml:space="preserve">2026-09 (Sept)</t>
        </is>
      </c>
      <c r="S3789">
        <f>IF(M3789="Not an error",0,IF(COUNTIFS($A$2:$A3789,$A3789,$D$2:$D3789,$D3789,$M$2:$M3789,"&lt;&gt;Not an error")=1,1,0))</f>
        <v>1</v>
      </c>
      <c r="T3789">
        <f>IF(M3789&lt;&gt;"Major",0,IF(COUNTIFS($A$2:$A3789,$A3789,$D$2:$D3789,$D3789,$M$2:$M3789,"Major")=1,1,0))</f>
        <v>1</v>
      </c>
      <c r="U3789">
        <f>IF(M3789&lt;&gt;"Minor",0,IF(COUNTIFS($A$2:$A3789,$A3789,$D$2:$D3789,$D3789,$M$2:$M3789,"Minor")=1,1,0))</f>
        <v>0</v>
      </c>
    </row>
    <row r="3790">
      <c r="A3790" t="inlineStr">
        <is>
          <t xml:space="preserve">9a175f97e92a638a5697307799ea3b8b8f419aac</t>
        </is>
      </c>
      <c r="B3790" t="inlineStr">
        <is>
          <t xml:space="preserve">The Miracle Heiress</t>
        </is>
      </c>
      <c r="C3790" t="inlineStr">
        <is>
          <t xml:space="preserve">Die Wundererbin</t>
        </is>
      </c>
      <c r="D3790" t="inlineStr">
        <is>
          <t xml:space="preserve">a5121cc7aeb47446ad28367f2ef234d5cacf8a0d</t>
        </is>
      </c>
      <c r="E3790" t="inlineStr">
        <is>
          <t xml:space="preserve">Episode 266: Auroras Jahre Alte Wahrheit</t>
        </is>
      </c>
      <c r="F3790">
        <v>266</v>
      </c>
      <c r="G3790" t="inlineStr">
        <is>
          <t xml:space="preserve">0:00-0:10</t>
        </is>
      </c>
      <c r="H3790" t="inlineStr">
        <is>
          <t xml:space="preserve">Resolved</t>
        </is>
      </c>
      <c r="I3790" t="inlineStr">
        <is>
          <t xml:space="preserve">Remarks: [Script Error]
Line from script:
"Als Jessica Dämien und Aurora zusammen sah, kochte sie vor Wut. Sie schoss ein paar Fotos von ihnen, bevor die Gäste sich langsam verabschiedeten."
Note: Redundant recap. This summarizes events already established in the previous episode and can be removed before continuing with the current scene.</t>
        </is>
      </c>
      <c r="J3790" t="inlineStr">
        <is>
          <t xml:space="preserve">VOA</t>
        </is>
      </c>
      <c r="K3790" t="inlineStr">
        <is>
          <t xml:space="preserve">Script Error</t>
        </is>
      </c>
      <c r="L3790" t="inlineStr">
        <is>
          <t xml:space="preserve">Script error</t>
        </is>
      </c>
      <c r="M3790" t="str">
        <f>IFERROR(IF(VLOOKUP(L3790,'Quantification'!$A:$B,2,FALSE)&amp;""="","Unclassified",VLOOKUP(L3790,'Quantification'!$A:$B,2,FALSE)),"Unclassified")</f>
        <v>Major</v>
      </c>
      <c r="N3790" t="inlineStr">
        <is>
          <t xml:space="preserve">con-khera.mirjam@pocketfm.com</t>
        </is>
      </c>
      <c r="O3790" t="inlineStr">
        <is>
          <t xml:space="preserve">Issues found in raw</t>
        </is>
      </c>
      <c r="P3790" t="str">
        <f>IF(OR(O3790="Issues found in master",O3790="Final master"),"Master",IF(OR(O3790="Ready for Master",O3790="Issues found in raw",O3790="Raw under QC",O3790="Issues resolved in raw"),"Raw","-"))</f>
        <v>Raw</v>
      </c>
      <c r="Q3790" s="13">
        <v>46272.60555555555</v>
      </c>
      <c r="R3790" t="inlineStr">
        <is>
          <t xml:space="preserve">2026-09 (Sept)</t>
        </is>
      </c>
      <c r="S3790">
        <f>IF(M3790="Not an error",0,IF(COUNTIFS($A$2:$A3790,$A3790,$D$2:$D3790,$D3790,$M$2:$M3790,"&lt;&gt;Not an error")=1,1,0))</f>
        <v>1</v>
      </c>
      <c r="T3790">
        <f>IF(M3790&lt;&gt;"Major",0,IF(COUNTIFS($A$2:$A3790,$A3790,$D$2:$D3790,$D3790,$M$2:$M3790,"Major")=1,1,0))</f>
        <v>1</v>
      </c>
      <c r="U3790">
        <f>IF(M3790&lt;&gt;"Minor",0,IF(COUNTIFS($A$2:$A3790,$A3790,$D$2:$D3790,$D3790,$M$2:$M3790,"Minor")=1,1,0))</f>
        <v>0</v>
      </c>
    </row>
    <row r="3791">
      <c r="A3791" t="inlineStr">
        <is>
          <t xml:space="preserve">9a175f97e92a638a5697307799ea3b8b8f419aac</t>
        </is>
      </c>
      <c r="B3791" t="inlineStr">
        <is>
          <t xml:space="preserve">The Miracle Heiress</t>
        </is>
      </c>
      <c r="C3791" t="inlineStr">
        <is>
          <t xml:space="preserve">Die Wundererbin</t>
        </is>
      </c>
      <c r="D3791" t="inlineStr">
        <is>
          <t xml:space="preserve">a5121cc7aeb47446ad28367f2ef234d5cacf8a0d</t>
        </is>
      </c>
      <c r="E3791" t="inlineStr">
        <is>
          <t xml:space="preserve">Episode 266: Auroras Jahre Alte Wahrheit</t>
        </is>
      </c>
      <c r="F3791">
        <v>266</v>
      </c>
      <c r="G3791" t="inlineStr">
        <is>
          <t xml:space="preserve">0:10-0:13</t>
        </is>
      </c>
      <c r="H3791" t="inlineStr">
        <is>
          <t xml:space="preserve">Resolved</t>
        </is>
      </c>
      <c r="I3791" t="inlineStr">
        <is>
          <t xml:space="preserve">Remarks: [Script Error]
Line from script:
"Als die Menge sich lichtete, wurde Nadja immer panischer."
Note: Continuity/wording issue. This is not a general crowd dispersing; Nadja becomes increasingly panicked after Nicole, Landon, and Amber have left. Suggested: â€œAls Nicole, Landon und Amber davongefahren waren, wurde Nadja immer panischer.â€_x009d_</t>
        </is>
      </c>
      <c r="J3791" t="inlineStr">
        <is>
          <t xml:space="preserve">VOA</t>
        </is>
      </c>
      <c r="K3791" t="inlineStr">
        <is>
          <t xml:space="preserve">Script Error</t>
        </is>
      </c>
      <c r="L3791" t="inlineStr">
        <is>
          <t xml:space="preserve">Script error</t>
        </is>
      </c>
      <c r="M3791" t="str">
        <f>IFERROR(IF(VLOOKUP(L3791,'Quantification'!$A:$B,2,FALSE)&amp;""="","Unclassified",VLOOKUP(L3791,'Quantification'!$A:$B,2,FALSE)),"Unclassified")</f>
        <v>Major</v>
      </c>
      <c r="N3791" t="inlineStr">
        <is>
          <t xml:space="preserve">con-khera.mirjam@pocketfm.com</t>
        </is>
      </c>
      <c r="O3791" t="inlineStr">
        <is>
          <t xml:space="preserve">Issues found in raw</t>
        </is>
      </c>
      <c r="P3791" t="str">
        <f>IF(OR(O3791="Issues found in master",O3791="Final master"),"Master",IF(OR(O3791="Ready for Master",O3791="Issues found in raw",O3791="Raw under QC",O3791="Issues resolved in raw"),"Raw","-"))</f>
        <v>Raw</v>
      </c>
      <c r="Q3791" s="13">
        <v>46272.60555555555</v>
      </c>
      <c r="R3791" t="inlineStr">
        <is>
          <t xml:space="preserve">2026-09 (Sept)</t>
        </is>
      </c>
      <c r="S3791">
        <f>IF(M3791="Not an error",0,IF(COUNTIFS($A$2:$A3791,$A3791,$D$2:$D3791,$D3791,$M$2:$M3791,"&lt;&gt;Not an error")=1,1,0))</f>
        <v>0</v>
      </c>
      <c r="T3791">
        <f>IF(M3791&lt;&gt;"Major",0,IF(COUNTIFS($A$2:$A3791,$A3791,$D$2:$D3791,$D3791,$M$2:$M3791,"Major")=1,1,0))</f>
        <v>0</v>
      </c>
      <c r="U3791">
        <f>IF(M3791&lt;&gt;"Minor",0,IF(COUNTIFS($A$2:$A3791,$A3791,$D$2:$D3791,$D3791,$M$2:$M3791,"Minor")=1,1,0))</f>
        <v>0</v>
      </c>
    </row>
    <row r="3792">
      <c r="A3792" t="inlineStr">
        <is>
          <t xml:space="preserve">9a175f97e92a638a5697307799ea3b8b8f419aac</t>
        </is>
      </c>
      <c r="B3792" t="inlineStr">
        <is>
          <t xml:space="preserve">The Miracle Heiress</t>
        </is>
      </c>
      <c r="C3792" t="inlineStr">
        <is>
          <t xml:space="preserve">Die Wundererbin</t>
        </is>
      </c>
      <c r="D3792" t="inlineStr">
        <is>
          <t xml:space="preserve">a5121cc7aeb47446ad28367f2ef234d5cacf8a0d</t>
        </is>
      </c>
      <c r="E3792" t="inlineStr">
        <is>
          <t xml:space="preserve">Episode 266: Auroras Jahre Alte Wahrheit</t>
        </is>
      </c>
      <c r="F3792">
        <v>266</v>
      </c>
      <c r="G3792" t="inlineStr">
        <is>
          <t xml:space="preserve">0:27-0:30</t>
        </is>
      </c>
      <c r="H3792" t="inlineStr">
        <is>
          <t xml:space="preserve">Resolved</t>
        </is>
      </c>
      <c r="I3792" t="inlineStr">
        <is>
          <t xml:space="preserve">Remarks: [Script Error]
Line from script:
"Doch die Wut war Seraphina noch immer ins Gesicht geschrieben."
Note: Continuity/transition issue. The line abruptly returns to Seraphinaâ€™s anger without re-establishing its cause. Suggested: â€œDie Wut Ã¼ber die Begegnung mit den Scotts stand Seraphina noch immer ins Gesicht geschrieben.â€_x009d_</t>
        </is>
      </c>
      <c r="J3792" t="inlineStr">
        <is>
          <t xml:space="preserve">VOA</t>
        </is>
      </c>
      <c r="K3792" t="inlineStr">
        <is>
          <t xml:space="preserve">Script Error</t>
        </is>
      </c>
      <c r="L3792" t="inlineStr">
        <is>
          <t xml:space="preserve">Script error</t>
        </is>
      </c>
      <c r="M3792" t="str">
        <f>IFERROR(IF(VLOOKUP(L3792,'Quantification'!$A:$B,2,FALSE)&amp;""="","Unclassified",VLOOKUP(L3792,'Quantification'!$A:$B,2,FALSE)),"Unclassified")</f>
        <v>Major</v>
      </c>
      <c r="N3792" t="inlineStr">
        <is>
          <t xml:space="preserve">con-khera.mirjam@pocketfm.com</t>
        </is>
      </c>
      <c r="O3792" t="inlineStr">
        <is>
          <t xml:space="preserve">Issues found in raw</t>
        </is>
      </c>
      <c r="P3792" t="str">
        <f>IF(OR(O3792="Issues found in master",O3792="Final master"),"Master",IF(OR(O3792="Ready for Master",O3792="Issues found in raw",O3792="Raw under QC",O3792="Issues resolved in raw"),"Raw","-"))</f>
        <v>Raw</v>
      </c>
      <c r="Q3792" s="13">
        <v>46272.60555555555</v>
      </c>
      <c r="R3792" t="inlineStr">
        <is>
          <t xml:space="preserve">2026-09 (Sept)</t>
        </is>
      </c>
      <c r="S3792">
        <f>IF(M3792="Not an error",0,IF(COUNTIFS($A$2:$A3792,$A3792,$D$2:$D3792,$D3792,$M$2:$M3792,"&lt;&gt;Not an error")=1,1,0))</f>
        <v>0</v>
      </c>
      <c r="T3792">
        <f>IF(M3792&lt;&gt;"Major",0,IF(COUNTIFS($A$2:$A3792,$A3792,$D$2:$D3792,$D3792,$M$2:$M3792,"Major")=1,1,0))</f>
        <v>0</v>
      </c>
      <c r="U3792">
        <f>IF(M3792&lt;&gt;"Minor",0,IF(COUNTIFS($A$2:$A3792,$A3792,$D$2:$D3792,$D3792,$M$2:$M3792,"Minor")=1,1,0))</f>
        <v>0</v>
      </c>
    </row>
    <row r="3793">
      <c r="A3793" t="inlineStr">
        <is>
          <t xml:space="preserve">9a175f97e92a638a5697307799ea3b8b8f419aac</t>
        </is>
      </c>
      <c r="B3793" t="inlineStr">
        <is>
          <t xml:space="preserve">The Miracle Heiress</t>
        </is>
      </c>
      <c r="C3793" t="inlineStr">
        <is>
          <t xml:space="preserve">Die Wundererbin</t>
        </is>
      </c>
      <c r="D3793" t="inlineStr">
        <is>
          <t xml:space="preserve">0f4143f7b1e9ab45b740fcb976971c5c9fa5a46e</t>
        </is>
      </c>
      <c r="E3793" t="inlineStr">
        <is>
          <t xml:space="preserve">Episode 267: Bittere Offenbarung</t>
        </is>
      </c>
      <c r="F3793">
        <v>267</v>
      </c>
      <c r="G3793" t="inlineStr">
        <is>
          <t xml:space="preserve">6:41-6:55</t>
        </is>
      </c>
      <c r="H3793" t="inlineStr">
        <is>
          <t xml:space="preserve">Resolved</t>
        </is>
      </c>
      <c r="I3793" t="inlineStr">
        <is>
          <t xml:space="preserve">Remarks: [Script Error]
Line from script:
"Die Anteile, die Eloise besaÃŸ, mochten Millionen wert sein, aber die Geschenke, die sie Aurora gemacht hatte, das Handy, das Armband, der Schmuck, waren ein Taschengeld im Vergleich zu dem, was Aurora fÃ¼r sie ausgegeben hatte."
Note: Continuity/wording issue. The direction of the gift-giving is reversed. Aurora gave these gifts to Eloise, and they represented only a small portion of what Aurora had spent on her overall. Suggested: â€œDie Anteile, die Eloise besaÃŸ, mochten Millionen wert sein, aber das Handy, das Armband und der Schmuck, die Aurora ihr geschenkt hatte, waren nur ein winziger Teil von dem, was Aurora insgesamt fÃ¼r sie ausgegeben hatte.â€_x009d_</t>
        </is>
      </c>
      <c r="J3793" t="inlineStr">
        <is>
          <t xml:space="preserve">VOA</t>
        </is>
      </c>
      <c r="K3793" t="inlineStr">
        <is>
          <t xml:space="preserve">Script Error</t>
        </is>
      </c>
      <c r="L3793" t="inlineStr">
        <is>
          <t xml:space="preserve">Script error</t>
        </is>
      </c>
      <c r="M3793" t="str">
        <f>IFERROR(IF(VLOOKUP(L3793,'Quantification'!$A:$B,2,FALSE)&amp;""="","Unclassified",VLOOKUP(L3793,'Quantification'!$A:$B,2,FALSE)),"Unclassified")</f>
        <v>Major</v>
      </c>
      <c r="N3793" t="inlineStr">
        <is>
          <t xml:space="preserve">con-khera.mirjam@pocketfm.com</t>
        </is>
      </c>
      <c r="O3793" t="inlineStr">
        <is>
          <t xml:space="preserve">Issues found in raw</t>
        </is>
      </c>
      <c r="P3793" t="str">
        <f>IF(OR(O3793="Issues found in master",O3793="Final master"),"Master",IF(OR(O3793="Ready for Master",O3793="Issues found in raw",O3793="Raw under QC",O3793="Issues resolved in raw"),"Raw","-"))</f>
        <v>Raw</v>
      </c>
      <c r="Q3793" s="13">
        <v>46272.60555555555</v>
      </c>
      <c r="R3793" t="inlineStr">
        <is>
          <t xml:space="preserve">2026-09 (Sept)</t>
        </is>
      </c>
      <c r="S3793">
        <f>IF(M3793="Not an error",0,IF(COUNTIFS($A$2:$A3793,$A3793,$D$2:$D3793,$D3793,$M$2:$M3793,"&lt;&gt;Not an error")=1,1,0))</f>
        <v>1</v>
      </c>
      <c r="T3793">
        <f>IF(M3793&lt;&gt;"Major",0,IF(COUNTIFS($A$2:$A3793,$A3793,$D$2:$D3793,$D3793,$M$2:$M3793,"Major")=1,1,0))</f>
        <v>1</v>
      </c>
      <c r="U3793">
        <f>IF(M3793&lt;&gt;"Minor",0,IF(COUNTIFS($A$2:$A3793,$A3793,$D$2:$D3793,$D3793,$M$2:$M3793,"Minor")=1,1,0))</f>
        <v>0</v>
      </c>
    </row>
    <row r="3794">
      <c r="A3794" t="inlineStr">
        <is>
          <t xml:space="preserve">9a175f97e92a638a5697307799ea3b8b8f419aac</t>
        </is>
      </c>
      <c r="B3794" t="inlineStr">
        <is>
          <t xml:space="preserve">The Miracle Heiress</t>
        </is>
      </c>
      <c r="C3794" t="inlineStr">
        <is>
          <t xml:space="preserve">Die Wundererbin</t>
        </is>
      </c>
      <c r="D3794" t="inlineStr">
        <is>
          <t xml:space="preserve">0f4143f7b1e9ab45b740fcb976971c5c9fa5a46e</t>
        </is>
      </c>
      <c r="E3794" t="inlineStr">
        <is>
          <t xml:space="preserve">Episode 267: Bittere Offenbarung</t>
        </is>
      </c>
      <c r="F3794">
        <v>267</v>
      </c>
      <c r="G3794" t="inlineStr">
        <is>
          <t xml:space="preserve">7:15-7:24</t>
        </is>
      </c>
      <c r="H3794" t="inlineStr">
        <is>
          <t xml:space="preserve">Resolved</t>
        </is>
      </c>
      <c r="I3794" t="inlineStr">
        <is>
          <t xml:space="preserve">Remarks: [Script Error]
Line from script:
"Und zum ersten Mal war Martin Scott gezwungen, auf die TrÃ¼mmer der Familie zu blicken, die er mit aufgebaut hatte."
Note: Wording/logic issue. â€œDie TrÃ¼mmer ... mit aufgebaut hatteâ€_x009d_ is contradictory, as ruins are caused rather than built. Suggested: â€œUnd zum ersten Mal war Martin Scott gezwungen, auf die TrÃ¼mmer der Familie zu blicken, die er mitverursacht hatte.â€_x009d_</t>
        </is>
      </c>
      <c r="J3794" t="inlineStr">
        <is>
          <t xml:space="preserve">VOA</t>
        </is>
      </c>
      <c r="K3794" t="inlineStr">
        <is>
          <t xml:space="preserve">Script Error</t>
        </is>
      </c>
      <c r="L3794" t="inlineStr">
        <is>
          <t xml:space="preserve">Script error</t>
        </is>
      </c>
      <c r="M3794" t="str">
        <f>IFERROR(IF(VLOOKUP(L3794,'Quantification'!$A:$B,2,FALSE)&amp;""="","Unclassified",VLOOKUP(L3794,'Quantification'!$A:$B,2,FALSE)),"Unclassified")</f>
        <v>Major</v>
      </c>
      <c r="N3794" t="inlineStr">
        <is>
          <t xml:space="preserve">con-khera.mirjam@pocketfm.com</t>
        </is>
      </c>
      <c r="O3794" t="inlineStr">
        <is>
          <t xml:space="preserve">Issues found in raw</t>
        </is>
      </c>
      <c r="P3794" t="str">
        <f>IF(OR(O3794="Issues found in master",O3794="Final master"),"Master",IF(OR(O3794="Ready for Master",O3794="Issues found in raw",O3794="Raw under QC",O3794="Issues resolved in raw"),"Raw","-"))</f>
        <v>Raw</v>
      </c>
      <c r="Q3794" s="13">
        <v>46272.60555555555</v>
      </c>
      <c r="R3794" t="inlineStr">
        <is>
          <t xml:space="preserve">2026-09 (Sept)</t>
        </is>
      </c>
      <c r="S3794">
        <f>IF(M3794="Not an error",0,IF(COUNTIFS($A$2:$A3794,$A3794,$D$2:$D3794,$D3794,$M$2:$M3794,"&lt;&gt;Not an error")=1,1,0))</f>
        <v>0</v>
      </c>
      <c r="T3794">
        <f>IF(M3794&lt;&gt;"Major",0,IF(COUNTIFS($A$2:$A3794,$A3794,$D$2:$D3794,$D3794,$M$2:$M3794,"Major")=1,1,0))</f>
        <v>0</v>
      </c>
      <c r="U3794">
        <f>IF(M3794&lt;&gt;"Minor",0,IF(COUNTIFS($A$2:$A3794,$A3794,$D$2:$D3794,$D3794,$M$2:$M3794,"Minor")=1,1,0))</f>
        <v>0</v>
      </c>
    </row>
    <row r="3795">
      <c r="A3795" t="inlineStr">
        <is>
          <t xml:space="preserve">9a175f97e92a638a5697307799ea3b8b8f419aac</t>
        </is>
      </c>
      <c r="B3795" t="inlineStr">
        <is>
          <t xml:space="preserve">The Miracle Heiress</t>
        </is>
      </c>
      <c r="C3795" t="inlineStr">
        <is>
          <t xml:space="preserve">Die Wundererbin</t>
        </is>
      </c>
      <c r="D3795" t="inlineStr">
        <is>
          <t xml:space="preserve">5cfc9dea9df6b49f64711a5a59ffd65031119b42</t>
        </is>
      </c>
      <c r="E3795" t="inlineStr">
        <is>
          <t xml:space="preserve">Episode 268: Eloise Wird Nicht Helfen</t>
        </is>
      </c>
      <c r="F3795">
        <v>268</v>
      </c>
      <c r="G3795" t="inlineStr">
        <is>
          <t xml:space="preserve">6:17-6:20</t>
        </is>
      </c>
      <c r="H3795" t="inlineStr">
        <is>
          <t xml:space="preserve">Resolved</t>
        </is>
      </c>
      <c r="I3795" t="inlineStr">
        <is>
          <t xml:space="preserve">Remarks: [Script Error]
Line from script:
"Dein Essen steht noch auf dem Tisch."
Note: Continuity issue. Eloise had already knocked the food tray off the table a few paragraphs earlier, so the food can no longer still be on the table.</t>
        </is>
      </c>
      <c r="J3795" t="inlineStr">
        <is>
          <t xml:space="preserve">VOA</t>
        </is>
      </c>
      <c r="K3795" t="inlineStr">
        <is>
          <t xml:space="preserve">Script Error</t>
        </is>
      </c>
      <c r="L3795" t="inlineStr">
        <is>
          <t xml:space="preserve">Script error</t>
        </is>
      </c>
      <c r="M3795" t="str">
        <f>IFERROR(IF(VLOOKUP(L3795,'Quantification'!$A:$B,2,FALSE)&amp;""="","Unclassified",VLOOKUP(L3795,'Quantification'!$A:$B,2,FALSE)),"Unclassified")</f>
        <v>Major</v>
      </c>
      <c r="N3795" t="inlineStr">
        <is>
          <t xml:space="preserve">con-khera.mirjam@pocketfm.com</t>
        </is>
      </c>
      <c r="O3795" t="inlineStr">
        <is>
          <t xml:space="preserve">Issues found in raw</t>
        </is>
      </c>
      <c r="P3795" t="str">
        <f>IF(OR(O3795="Issues found in master",O3795="Final master"),"Master",IF(OR(O3795="Ready for Master",O3795="Issues found in raw",O3795="Raw under QC",O3795="Issues resolved in raw"),"Raw","-"))</f>
        <v>Raw</v>
      </c>
      <c r="Q3795" s="13">
        <v>46272.60625</v>
      </c>
      <c r="R3795" t="inlineStr">
        <is>
          <t xml:space="preserve">2026-09 (Sept)</t>
        </is>
      </c>
      <c r="S3795">
        <f>IF(M3795="Not an error",0,IF(COUNTIFS($A$2:$A3795,$A3795,$D$2:$D3795,$D3795,$M$2:$M3795,"&lt;&gt;Not an error")=1,1,0))</f>
        <v>1</v>
      </c>
      <c r="T3795">
        <f>IF(M3795&lt;&gt;"Major",0,IF(COUNTIFS($A$2:$A3795,$A3795,$D$2:$D3795,$D3795,$M$2:$M3795,"Major")=1,1,0))</f>
        <v>1</v>
      </c>
      <c r="U3795">
        <f>IF(M3795&lt;&gt;"Minor",0,IF(COUNTIFS($A$2:$A3795,$A3795,$D$2:$D3795,$D3795,$M$2:$M3795,"Minor")=1,1,0))</f>
        <v>0</v>
      </c>
    </row>
    <row r="3796">
      <c r="A3796" t="inlineStr">
        <is>
          <t xml:space="preserve">9a175f97e92a638a5697307799ea3b8b8f419aac</t>
        </is>
      </c>
      <c r="B3796" t="inlineStr">
        <is>
          <t xml:space="preserve">The Miracle Heiress</t>
        </is>
      </c>
      <c r="C3796" t="inlineStr">
        <is>
          <t xml:space="preserve">Die Wundererbin</t>
        </is>
      </c>
      <c r="D3796" t="inlineStr">
        <is>
          <t xml:space="preserve">10deca3be4a7a3ca12619c8c1d046c9a2d967241</t>
        </is>
      </c>
      <c r="E3796" t="inlineStr">
        <is>
          <t xml:space="preserve">Episode 270: Oma Eloises Testament</t>
        </is>
      </c>
      <c r="F3796">
        <v>270</v>
      </c>
      <c r="G3796" t="inlineStr">
        <is>
          <t xml:space="preserve">0:00-0:08</t>
        </is>
      </c>
      <c r="H3796" t="inlineStr">
        <is>
          <t xml:space="preserve">Resolved</t>
        </is>
      </c>
      <c r="I3796" t="inlineStr">
        <is>
          <t xml:space="preserve">Remarks: [Script Error]
Line from script:
"Während Eloise sich weigerte, Martin und Marlene Scott zu helfen, löcherte Cameron Aurora mit Fragen nach ihren Geschenken."
Note: Redundant recap. This summarizes events already established in the previous episode and can be removed before continuing with the current scene.</t>
        </is>
      </c>
      <c r="J3796" t="inlineStr">
        <is>
          <t xml:space="preserve">VOA</t>
        </is>
      </c>
      <c r="K3796" t="inlineStr">
        <is>
          <t xml:space="preserve">Script Error</t>
        </is>
      </c>
      <c r="L3796" t="inlineStr">
        <is>
          <t xml:space="preserve">Script error</t>
        </is>
      </c>
      <c r="M3796" t="str">
        <f>IFERROR(IF(VLOOKUP(L3796,'Quantification'!$A:$B,2,FALSE)&amp;""="","Unclassified",VLOOKUP(L3796,'Quantification'!$A:$B,2,FALSE)),"Unclassified")</f>
        <v>Major</v>
      </c>
      <c r="N3796" t="inlineStr">
        <is>
          <t xml:space="preserve">con-khera.mirjam@pocketfm.com</t>
        </is>
      </c>
      <c r="O3796" t="inlineStr">
        <is>
          <t xml:space="preserve">Issues found in raw</t>
        </is>
      </c>
      <c r="P3796" t="str">
        <f>IF(OR(O3796="Issues found in master",O3796="Final master"),"Master",IF(OR(O3796="Ready for Master",O3796="Issues found in raw",O3796="Raw under QC",O3796="Issues resolved in raw"),"Raw","-"))</f>
        <v>Raw</v>
      </c>
      <c r="Q3796" s="13">
        <v>46272.60625</v>
      </c>
      <c r="R3796" t="inlineStr">
        <is>
          <t xml:space="preserve">2026-09 (Sept)</t>
        </is>
      </c>
      <c r="S3796">
        <f>IF(M3796="Not an error",0,IF(COUNTIFS($A$2:$A3796,$A3796,$D$2:$D3796,$D3796,$M$2:$M3796,"&lt;&gt;Not an error")=1,1,0))</f>
        <v>1</v>
      </c>
      <c r="T3796">
        <f>IF(M3796&lt;&gt;"Major",0,IF(COUNTIFS($A$2:$A3796,$A3796,$D$2:$D3796,$D3796,$M$2:$M3796,"Major")=1,1,0))</f>
        <v>1</v>
      </c>
      <c r="U3796">
        <f>IF(M3796&lt;&gt;"Minor",0,IF(COUNTIFS($A$2:$A3796,$A3796,$D$2:$D3796,$D3796,$M$2:$M3796,"Minor")=1,1,0))</f>
        <v>0</v>
      </c>
    </row>
    <row r="3797">
      <c r="A3797" t="inlineStr">
        <is>
          <t xml:space="preserve">9a175f97e92a638a5697307799ea3b8b8f419aac</t>
        </is>
      </c>
      <c r="B3797" t="inlineStr">
        <is>
          <t xml:space="preserve">The Miracle Heiress</t>
        </is>
      </c>
      <c r="C3797" t="inlineStr">
        <is>
          <t xml:space="preserve">Die Wundererbin</t>
        </is>
      </c>
      <c r="D3797" t="inlineStr">
        <is>
          <t xml:space="preserve">10deca3be4a7a3ca12619c8c1d046c9a2d967241</t>
        </is>
      </c>
      <c r="E3797" t="inlineStr">
        <is>
          <t xml:space="preserve">Episode 270: Oma Eloises Testament</t>
        </is>
      </c>
      <c r="F3797">
        <v>270</v>
      </c>
      <c r="G3797" t="inlineStr">
        <is>
          <t xml:space="preserve">1:41-1:46</t>
        </is>
      </c>
      <c r="H3797" t="inlineStr">
        <is>
          <t xml:space="preserve">Ignore</t>
        </is>
      </c>
      <c r="I3797" t="inlineStr">
        <is>
          <t xml:space="preserve">Remarks: [Script Error]
Line from script:
"Ich wünschte nur, du würdest etwas schneller erwachsen, damit du mir helfen kannst, Blackwell Mode zu leiten."
Note: Continuity issue. This character has no established connection to the Blackwell family or Blackwell Fashion and therefore should not be referring to running the company. He is established as a friend of Aurora’s adoptive grandfather, Victor.</t>
        </is>
      </c>
      <c r="J3797" t="inlineStr">
        <is>
          <t xml:space="preserve">VOA</t>
        </is>
      </c>
      <c r="K3797" t="inlineStr">
        <is>
          <t xml:space="preserve">Script Error</t>
        </is>
      </c>
      <c r="L3797" t="inlineStr">
        <is>
          <t xml:space="preserve">Script error</t>
        </is>
      </c>
      <c r="M3797" t="str">
        <f>IFERROR(IF(VLOOKUP(L3797,'Quantification'!$A:$B,2,FALSE)&amp;""="","Unclassified",VLOOKUP(L3797,'Quantification'!$A:$B,2,FALSE)),"Unclassified")</f>
        <v>Major</v>
      </c>
      <c r="N3797" t="inlineStr">
        <is>
          <t xml:space="preserve">con-khera.mirjam@pocketfm.com</t>
        </is>
      </c>
      <c r="O3797" t="inlineStr">
        <is>
          <t xml:space="preserve">Issues found in raw</t>
        </is>
      </c>
      <c r="P3797" t="str">
        <f>IF(OR(O3797="Issues found in master",O3797="Final master"),"Master",IF(OR(O3797="Ready for Master",O3797="Issues found in raw",O3797="Raw under QC",O3797="Issues resolved in raw"),"Raw","-"))</f>
        <v>Raw</v>
      </c>
      <c r="Q3797" s="13">
        <v>46272.60625</v>
      </c>
      <c r="R3797" t="inlineStr">
        <is>
          <t xml:space="preserve">2026-09 (Sept)</t>
        </is>
      </c>
      <c r="S3797">
        <f>IF(M3797="Not an error",0,IF(COUNTIFS($A$2:$A3797,$A3797,$D$2:$D3797,$D3797,$M$2:$M3797,"&lt;&gt;Not an error")=1,1,0))</f>
        <v>0</v>
      </c>
      <c r="T3797">
        <f>IF(M3797&lt;&gt;"Major",0,IF(COUNTIFS($A$2:$A3797,$A3797,$D$2:$D3797,$D3797,$M$2:$M3797,"Major")=1,1,0))</f>
        <v>0</v>
      </c>
      <c r="U3797">
        <f>IF(M3797&lt;&gt;"Minor",0,IF(COUNTIFS($A$2:$A3797,$A3797,$D$2:$D3797,$D3797,$M$2:$M3797,"Minor")=1,1,0))</f>
        <v>0</v>
      </c>
    </row>
    <row r="3798">
      <c r="A3798" t="inlineStr">
        <is>
          <t xml:space="preserve">9a175f97e92a638a5697307799ea3b8b8f419aac</t>
        </is>
      </c>
      <c r="B3798" t="inlineStr">
        <is>
          <t xml:space="preserve">The Miracle Heiress</t>
        </is>
      </c>
      <c r="C3798" t="inlineStr">
        <is>
          <t xml:space="preserve">Die Wundererbin</t>
        </is>
      </c>
      <c r="D3798" t="inlineStr">
        <is>
          <t xml:space="preserve">10deca3be4a7a3ca12619c8c1d046c9a2d967241</t>
        </is>
      </c>
      <c r="E3798" t="inlineStr">
        <is>
          <t xml:space="preserve">Episode 270: Oma Eloises Testament</t>
        </is>
      </c>
      <c r="F3798">
        <v>270</v>
      </c>
      <c r="G3798" t="inlineStr">
        <is>
          <t xml:space="preserve">3:29-3:49</t>
        </is>
      </c>
      <c r="H3798" t="inlineStr">
        <is>
          <t xml:space="preserve">Ignore</t>
        </is>
      </c>
      <c r="I3798" t="inlineStr">
        <is>
          <t xml:space="preserve">Remarks: [Script Error]
Line from script:
"Noch bevor Marlene etwas erwidern konnte, packte Martin sie am Arm und zog sie aus dem Zimmer. Er schloss die Tür und klopfte. Keine Antwort. Er klopfte erneut. Und ein drittes Mal. Immer noch nichts.
Marlenes Geduld riss endgültig. Sie stieß die Tür wieder auf. „"
Note: Logic/staging issue. Martin deliberately pulls Marlene out of the room and closes the door, only to immediately start knocking to get back in. Without any motivation for leaving the room first, the sequence of actions is contradictory and unclear.</t>
        </is>
      </c>
      <c r="J3798" t="inlineStr">
        <is>
          <t xml:space="preserve">VOA</t>
        </is>
      </c>
      <c r="K3798" t="inlineStr">
        <is>
          <t xml:space="preserve">Script Error</t>
        </is>
      </c>
      <c r="L3798" t="inlineStr">
        <is>
          <t xml:space="preserve">Script error</t>
        </is>
      </c>
      <c r="M3798" t="str">
        <f>IFERROR(IF(VLOOKUP(L3798,'Quantification'!$A:$B,2,FALSE)&amp;""="","Unclassified",VLOOKUP(L3798,'Quantification'!$A:$B,2,FALSE)),"Unclassified")</f>
        <v>Major</v>
      </c>
      <c r="N3798" t="inlineStr">
        <is>
          <t xml:space="preserve">con-khera.mirjam@pocketfm.com</t>
        </is>
      </c>
      <c r="O3798" t="inlineStr">
        <is>
          <t xml:space="preserve">Issues found in raw</t>
        </is>
      </c>
      <c r="P3798" t="str">
        <f>IF(OR(O3798="Issues found in master",O3798="Final master"),"Master",IF(OR(O3798="Ready for Master",O3798="Issues found in raw",O3798="Raw under QC",O3798="Issues resolved in raw"),"Raw","-"))</f>
        <v>Raw</v>
      </c>
      <c r="Q3798" s="13">
        <v>46272.60625</v>
      </c>
      <c r="R3798" t="inlineStr">
        <is>
          <t xml:space="preserve">2026-09 (Sept)</t>
        </is>
      </c>
      <c r="S3798">
        <f>IF(M3798="Not an error",0,IF(COUNTIFS($A$2:$A3798,$A3798,$D$2:$D3798,$D3798,$M$2:$M3798,"&lt;&gt;Not an error")=1,1,0))</f>
        <v>0</v>
      </c>
      <c r="T3798">
        <f>IF(M3798&lt;&gt;"Major",0,IF(COUNTIFS($A$2:$A3798,$A3798,$D$2:$D3798,$D3798,$M$2:$M3798,"Major")=1,1,0))</f>
        <v>0</v>
      </c>
      <c r="U3798">
        <f>IF(M3798&lt;&gt;"Minor",0,IF(COUNTIFS($A$2:$A3798,$A3798,$D$2:$D3798,$D3798,$M$2:$M3798,"Minor")=1,1,0))</f>
        <v>0</v>
      </c>
    </row>
    <row r="3799">
      <c r="A3799" t="inlineStr">
        <is>
          <t xml:space="preserve">9a175f97e92a638a5697307799ea3b8b8f419aac</t>
        </is>
      </c>
      <c r="B3799" t="inlineStr">
        <is>
          <t xml:space="preserve">The Miracle Heiress</t>
        </is>
      </c>
      <c r="C3799" t="inlineStr">
        <is>
          <t xml:space="preserve">Die Wundererbin</t>
        </is>
      </c>
      <c r="D3799" t="inlineStr">
        <is>
          <t xml:space="preserve">10deca3be4a7a3ca12619c8c1d046c9a2d967241</t>
        </is>
      </c>
      <c r="E3799" t="inlineStr">
        <is>
          <t xml:space="preserve">Episode 270: Oma Eloises Testament</t>
        </is>
      </c>
      <c r="F3799">
        <v>270</v>
      </c>
      <c r="G3799" t="inlineStr">
        <is>
          <t xml:space="preserve">5:23-5:29</t>
        </is>
      </c>
      <c r="H3799" t="inlineStr">
        <is>
          <t xml:space="preserve">Resolved</t>
        </is>
      </c>
      <c r="I3799" t="inlineStr">
        <is>
          <t xml:space="preserve">Remarks: [Script Error]
Line from script:
"Sie wusste, dass Naomi alleinerziehend war und ihre Tochter ihr Ein und Alles bedeutete."
Note: Grammar/wording issue. This mixes the expressions â€œjemandes Ein und Alles seinâ€_x009d_ and â€œjemandem alles bedeuten.â€_x009d_ Suggested: â€œSie wusste, dass Naomi alleinerziehend war und ihre Tochter ihr alles bedeutete.â€_x009d_</t>
        </is>
      </c>
      <c r="J3799" t="inlineStr">
        <is>
          <t xml:space="preserve">VOA</t>
        </is>
      </c>
      <c r="K3799" t="inlineStr">
        <is>
          <t xml:space="preserve">Script Error</t>
        </is>
      </c>
      <c r="L3799" t="inlineStr">
        <is>
          <t xml:space="preserve">Script error</t>
        </is>
      </c>
      <c r="M3799" t="str">
        <f>IFERROR(IF(VLOOKUP(L3799,'Quantification'!$A:$B,2,FALSE)&amp;""="","Unclassified",VLOOKUP(L3799,'Quantification'!$A:$B,2,FALSE)),"Unclassified")</f>
        <v>Major</v>
      </c>
      <c r="N3799" t="inlineStr">
        <is>
          <t xml:space="preserve">con-khera.mirjam@pocketfm.com</t>
        </is>
      </c>
      <c r="O3799" t="inlineStr">
        <is>
          <t xml:space="preserve">Issues found in raw</t>
        </is>
      </c>
      <c r="P3799" t="str">
        <f>IF(OR(O3799="Issues found in master",O3799="Final master"),"Master",IF(OR(O3799="Ready for Master",O3799="Issues found in raw",O3799="Raw under QC",O3799="Issues resolved in raw"),"Raw","-"))</f>
        <v>Raw</v>
      </c>
      <c r="Q3799" s="13">
        <v>46272.60625</v>
      </c>
      <c r="R3799" t="inlineStr">
        <is>
          <t xml:space="preserve">2026-09 (Sept)</t>
        </is>
      </c>
      <c r="S3799">
        <f>IF(M3799="Not an error",0,IF(COUNTIFS($A$2:$A3799,$A3799,$D$2:$D3799,$D3799,$M$2:$M3799,"&lt;&gt;Not an error")=1,1,0))</f>
        <v>0</v>
      </c>
      <c r="T3799">
        <f>IF(M3799&lt;&gt;"Major",0,IF(COUNTIFS($A$2:$A3799,$A3799,$D$2:$D3799,$D3799,$M$2:$M3799,"Major")=1,1,0))</f>
        <v>0</v>
      </c>
      <c r="U3799">
        <f>IF(M3799&lt;&gt;"Minor",0,IF(COUNTIFS($A$2:$A3799,$A3799,$D$2:$D3799,$D3799,$M$2:$M3799,"Minor")=1,1,0))</f>
        <v>0</v>
      </c>
    </row>
    <row r="3800">
      <c r="A3800" t="inlineStr">
        <is>
          <t xml:space="preserve">9a175f97e92a638a5697307799ea3b8b8f419aac</t>
        </is>
      </c>
      <c r="B3800" t="inlineStr">
        <is>
          <t xml:space="preserve">The Miracle Heiress</t>
        </is>
      </c>
      <c r="C3800" t="inlineStr">
        <is>
          <t xml:space="preserve">Die Wundererbin</t>
        </is>
      </c>
      <c r="D3800" t="inlineStr">
        <is>
          <t xml:space="preserve">4227b80fb87282e71115d76fa18f2750d0ce1efc</t>
        </is>
      </c>
      <c r="E3800" t="inlineStr">
        <is>
          <t xml:space="preserve">Episode 271: Familienkonfrontation</t>
        </is>
      </c>
      <c r="F3800">
        <v>271</v>
      </c>
      <c r="G3800" t="inlineStr">
        <is>
          <t xml:space="preserve">1:39-1:49</t>
        </is>
      </c>
      <c r="H3800" t="inlineStr">
        <is>
          <t xml:space="preserve">Ignore</t>
        </is>
      </c>
      <c r="I3800" t="inlineStr">
        <is>
          <t xml:space="preserve">Remarks: [Script Error]
Line from script:
"Und wenn Jessica in ein paar Jahren ihren Abschluss machte und in die Familie Walsh einheiratete, wie sollten sie sich da eine angemessene Mitgift leisten kÃ¶nnen?"
Note: Localization/wording issue. â€œMitgiftâ€_x009d_ is culturally outdated and does not fit the established modern US setting. Suggested: â€œUnd wenn Jessica in ein paar Jahren ihren Abschluss machte und in die Familie Walsh einheiratete, wie sollten sie sich da ein angemessenes Hochzeitsgeschenk leisten kÃ¶nnen?â€_x009d_</t>
        </is>
      </c>
      <c r="J3800" t="inlineStr">
        <is>
          <t xml:space="preserve">VOA</t>
        </is>
      </c>
      <c r="K3800" t="inlineStr">
        <is>
          <t xml:space="preserve">Script Error</t>
        </is>
      </c>
      <c r="L3800" t="inlineStr">
        <is>
          <t xml:space="preserve">Script error</t>
        </is>
      </c>
      <c r="M3800" t="str">
        <f>IFERROR(IF(VLOOKUP(L3800,'Quantification'!$A:$B,2,FALSE)&amp;""="","Unclassified",VLOOKUP(L3800,'Quantification'!$A:$B,2,FALSE)),"Unclassified")</f>
        <v>Major</v>
      </c>
      <c r="N3800" t="inlineStr">
        <is>
          <t xml:space="preserve">con-khera.mirjam@pocketfm.com</t>
        </is>
      </c>
      <c r="O3800" t="inlineStr">
        <is>
          <t xml:space="preserve">Issues found in raw</t>
        </is>
      </c>
      <c r="P3800" t="str">
        <f>IF(OR(O3800="Issues found in master",O3800="Final master"),"Master",IF(OR(O3800="Ready for Master",O3800="Issues found in raw",O3800="Raw under QC",O3800="Issues resolved in raw"),"Raw","-"))</f>
        <v>Raw</v>
      </c>
      <c r="Q3800" s="13">
        <v>46272.60625</v>
      </c>
      <c r="R3800" t="inlineStr">
        <is>
          <t xml:space="preserve">2026-09 (Sept)</t>
        </is>
      </c>
      <c r="S3800">
        <f>IF(M3800="Not an error",0,IF(COUNTIFS($A$2:$A3800,$A3800,$D$2:$D3800,$D3800,$M$2:$M3800,"&lt;&gt;Not an error")=1,1,0))</f>
        <v>1</v>
      </c>
      <c r="T3800">
        <f>IF(M3800&lt;&gt;"Major",0,IF(COUNTIFS($A$2:$A3800,$A3800,$D$2:$D3800,$D3800,$M$2:$M3800,"Major")=1,1,0))</f>
        <v>1</v>
      </c>
      <c r="U3800">
        <f>IF(M3800&lt;&gt;"Minor",0,IF(COUNTIFS($A$2:$A3800,$A3800,$D$2:$D3800,$D3800,$M$2:$M3800,"Minor")=1,1,0))</f>
        <v>0</v>
      </c>
    </row>
    <row r="3801">
      <c r="A3801" t="inlineStr">
        <is>
          <t xml:space="preserve">9a175f97e92a638a5697307799ea3b8b8f419aac</t>
        </is>
      </c>
      <c r="B3801" t="inlineStr">
        <is>
          <t xml:space="preserve">The Miracle Heiress</t>
        </is>
      </c>
      <c r="C3801" t="inlineStr">
        <is>
          <t xml:space="preserve">Die Wundererbin</t>
        </is>
      </c>
      <c r="D3801" t="inlineStr">
        <is>
          <t xml:space="preserve">4227b80fb87282e71115d76fa18f2750d0ce1efc</t>
        </is>
      </c>
      <c r="E3801" t="inlineStr">
        <is>
          <t xml:space="preserve">Episode 271: Familienkonfrontation</t>
        </is>
      </c>
      <c r="F3801">
        <v>271</v>
      </c>
      <c r="G3801" t="inlineStr">
        <is>
          <t xml:space="preserve">3:02-3:07</t>
        </is>
      </c>
      <c r="H3801" t="inlineStr">
        <is>
          <t xml:space="preserve">Resolved</t>
        </is>
      </c>
      <c r="I3801" t="inlineStr">
        <is>
          <t xml:space="preserve">Remarks: [Script Error]
Line from script:
"WÃ¤hrend sie die GegenstÃ¤nde warf, tastete Eloises Hand nach dem Schwesternrufknopf."
Note: Wording/localization issue. â€œSchwesternrufknopfâ€_x009d_ sounds unnatural and outdated in German. Suggested: â€œWÃ¤hrend sie die GegenstÃ¤nde warf, tastete Eloises Hand nach dem Rufknopf fÃ¼r das Pflegepersonal.â€_x009d_</t>
        </is>
      </c>
      <c r="J3801" t="inlineStr">
        <is>
          <t xml:space="preserve">VOA</t>
        </is>
      </c>
      <c r="K3801" t="inlineStr">
        <is>
          <t xml:space="preserve">Script Error</t>
        </is>
      </c>
      <c r="L3801" t="inlineStr">
        <is>
          <t xml:space="preserve">Script error</t>
        </is>
      </c>
      <c r="M3801" t="str">
        <f>IFERROR(IF(VLOOKUP(L3801,'Quantification'!$A:$B,2,FALSE)&amp;""="","Unclassified",VLOOKUP(L3801,'Quantification'!$A:$B,2,FALSE)),"Unclassified")</f>
        <v>Major</v>
      </c>
      <c r="N3801" t="inlineStr">
        <is>
          <t xml:space="preserve">con-khera.mirjam@pocketfm.com</t>
        </is>
      </c>
      <c r="O3801" t="inlineStr">
        <is>
          <t xml:space="preserve">Issues found in raw</t>
        </is>
      </c>
      <c r="P3801" t="str">
        <f>IF(OR(O3801="Issues found in master",O3801="Final master"),"Master",IF(OR(O3801="Ready for Master",O3801="Issues found in raw",O3801="Raw under QC",O3801="Issues resolved in raw"),"Raw","-"))</f>
        <v>Raw</v>
      </c>
      <c r="Q3801" s="13">
        <v>46272.60625</v>
      </c>
      <c r="R3801" t="inlineStr">
        <is>
          <t xml:space="preserve">2026-09 (Sept)</t>
        </is>
      </c>
      <c r="S3801">
        <f>IF(M3801="Not an error",0,IF(COUNTIFS($A$2:$A3801,$A3801,$D$2:$D3801,$D3801,$M$2:$M3801,"&lt;&gt;Not an error")=1,1,0))</f>
        <v>0</v>
      </c>
      <c r="T3801">
        <f>IF(M3801&lt;&gt;"Major",0,IF(COUNTIFS($A$2:$A3801,$A3801,$D$2:$D3801,$D3801,$M$2:$M3801,"Major")=1,1,0))</f>
        <v>0</v>
      </c>
      <c r="U3801">
        <f>IF(M3801&lt;&gt;"Minor",0,IF(COUNTIFS($A$2:$A3801,$A3801,$D$2:$D3801,$D3801,$M$2:$M3801,"Minor")=1,1,0))</f>
        <v>0</v>
      </c>
    </row>
    <row r="3802">
      <c r="A3802" t="inlineStr">
        <is>
          <t xml:space="preserve">9a175f97e92a638a5697307799ea3b8b8f419aac</t>
        </is>
      </c>
      <c r="B3802" t="inlineStr">
        <is>
          <t xml:space="preserve">The Miracle Heiress</t>
        </is>
      </c>
      <c r="C3802" t="inlineStr">
        <is>
          <t xml:space="preserve">Die Wundererbin</t>
        </is>
      </c>
      <c r="D3802" t="inlineStr">
        <is>
          <t xml:space="preserve">04229025c1f8b59728ebca3abed23f3cf7640f5f</t>
        </is>
      </c>
      <c r="E3802" t="inlineStr">
        <is>
          <t xml:space="preserve">Episode 272: Der Beginn Der Rache</t>
        </is>
      </c>
      <c r="F3802">
        <v>272</v>
      </c>
      <c r="G3802" t="inlineStr">
        <is>
          <t xml:space="preserve">0:00-0:18</t>
        </is>
      </c>
      <c r="H3802" t="inlineStr">
        <is>
          <t xml:space="preserve">Resolved</t>
        </is>
      </c>
      <c r="I3802" t="inlineStr">
        <is>
          <t xml:space="preserve">Remarks: [Script Error]
Line from script:
"Als Martin Scott und seine Familie von Eloises Testament erfuhren, stürmten sie wütend ins Krankenzimmer und verlangten Antworten. Hatten sie anfangs vielleicht noch ein Fünkchen Mitleid mit Jessica gehabt, so war es verflogen, als sie sahen, wie diese gegen Aurora intrigierte."
Note: Redundant recap and continuity issue. This summarizes events already established in the previous episode and also introduces the unsupported claim that the family initially felt sympathy for Jessica. The passage can be removed.</t>
        </is>
      </c>
      <c r="J3802" t="inlineStr">
        <is>
          <t xml:space="preserve">VOA</t>
        </is>
      </c>
      <c r="K3802" t="inlineStr">
        <is>
          <t xml:space="preserve">Script Error</t>
        </is>
      </c>
      <c r="L3802" t="inlineStr">
        <is>
          <t xml:space="preserve">Script error</t>
        </is>
      </c>
      <c r="M3802" t="str">
        <f>IFERROR(IF(VLOOKUP(L3802,'Quantification'!$A:$B,2,FALSE)&amp;""="","Unclassified",VLOOKUP(L3802,'Quantification'!$A:$B,2,FALSE)),"Unclassified")</f>
        <v>Major</v>
      </c>
      <c r="N3802" t="inlineStr">
        <is>
          <t xml:space="preserve">con-khera.mirjam@pocketfm.com</t>
        </is>
      </c>
      <c r="O3802" t="inlineStr">
        <is>
          <t xml:space="preserve">Issues found in raw</t>
        </is>
      </c>
      <c r="P3802" t="str">
        <f>IF(OR(O3802="Issues found in master",O3802="Final master"),"Master",IF(OR(O3802="Ready for Master",O3802="Issues found in raw",O3802="Raw under QC",O3802="Issues resolved in raw"),"Raw","-"))</f>
        <v>Raw</v>
      </c>
      <c r="Q3802" s="13">
        <v>46272.60625</v>
      </c>
      <c r="R3802" t="inlineStr">
        <is>
          <t xml:space="preserve">2026-09 (Sept)</t>
        </is>
      </c>
      <c r="S3802">
        <f>IF(M3802="Not an error",0,IF(COUNTIFS($A$2:$A3802,$A3802,$D$2:$D3802,$D3802,$M$2:$M3802,"&lt;&gt;Not an error")=1,1,0))</f>
        <v>1</v>
      </c>
      <c r="T3802">
        <f>IF(M3802&lt;&gt;"Major",0,IF(COUNTIFS($A$2:$A3802,$A3802,$D$2:$D3802,$D3802,$M$2:$M3802,"Major")=1,1,0))</f>
        <v>1</v>
      </c>
      <c r="U3802">
        <f>IF(M3802&lt;&gt;"Minor",0,IF(COUNTIFS($A$2:$A3802,$A3802,$D$2:$D3802,$D3802,$M$2:$M3802,"Minor")=1,1,0))</f>
        <v>0</v>
      </c>
    </row>
    <row r="3803">
      <c r="A3803" t="inlineStr">
        <is>
          <t xml:space="preserve">9a175f97e92a638a5697307799ea3b8b8f419aac</t>
        </is>
      </c>
      <c r="B3803" t="inlineStr">
        <is>
          <t xml:space="preserve">The Miracle Heiress</t>
        </is>
      </c>
      <c r="C3803" t="inlineStr">
        <is>
          <t xml:space="preserve">Die Wundererbin</t>
        </is>
      </c>
      <c r="D3803" t="inlineStr">
        <is>
          <t xml:space="preserve">04229025c1f8b59728ebca3abed23f3cf7640f5f</t>
        </is>
      </c>
      <c r="E3803" t="inlineStr">
        <is>
          <t xml:space="preserve">Episode 272: Der Beginn Der Rache</t>
        </is>
      </c>
      <c r="F3803">
        <v>272</v>
      </c>
      <c r="G3803" t="inlineStr">
        <is>
          <t xml:space="preserve">4:55-5:01</t>
        </is>
      </c>
      <c r="H3803" t="inlineStr">
        <is>
          <t xml:space="preserve">Resolved</t>
        </is>
      </c>
      <c r="I3803" t="inlineStr">
        <is>
          <t xml:space="preserve">Remarks: [Script Error]
Line from script:
"â€žÃœbrigens, nach der Operation, wenn ich entlassen werde, fahre ich direkt in mein Haus in Waldbergen."
Note: Localization issue. â€œWaldbergenâ€_x009d_ should be localized into English to match the established US setting. Suggested: â€œÃœbrigens, nach der Operation, wenn ich entlassen werde, fahre ich direkt in mein Haus in Forest Hills.â€_x009d_</t>
        </is>
      </c>
      <c r="J3803" t="inlineStr">
        <is>
          <t xml:space="preserve">VOA</t>
        </is>
      </c>
      <c r="K3803" t="inlineStr">
        <is>
          <t xml:space="preserve">Script Error</t>
        </is>
      </c>
      <c r="L3803" t="inlineStr">
        <is>
          <t xml:space="preserve">Script error</t>
        </is>
      </c>
      <c r="M3803" t="str">
        <f>IFERROR(IF(VLOOKUP(L3803,'Quantification'!$A:$B,2,FALSE)&amp;""="","Unclassified",VLOOKUP(L3803,'Quantification'!$A:$B,2,FALSE)),"Unclassified")</f>
        <v>Major</v>
      </c>
      <c r="N3803" t="inlineStr">
        <is>
          <t xml:space="preserve">con-khera.mirjam@pocketfm.com</t>
        </is>
      </c>
      <c r="O3803" t="inlineStr">
        <is>
          <t xml:space="preserve">Issues found in raw</t>
        </is>
      </c>
      <c r="P3803" t="str">
        <f>IF(OR(O3803="Issues found in master",O3803="Final master"),"Master",IF(OR(O3803="Ready for Master",O3803="Issues found in raw",O3803="Raw under QC",O3803="Issues resolved in raw"),"Raw","-"))</f>
        <v>Raw</v>
      </c>
      <c r="Q3803" s="13">
        <v>46272.60625</v>
      </c>
      <c r="R3803" t="inlineStr">
        <is>
          <t xml:space="preserve">2026-09 (Sept)</t>
        </is>
      </c>
      <c r="S3803">
        <f>IF(M3803="Not an error",0,IF(COUNTIFS($A$2:$A3803,$A3803,$D$2:$D3803,$D3803,$M$2:$M3803,"&lt;&gt;Not an error")=1,1,0))</f>
        <v>0</v>
      </c>
      <c r="T3803">
        <f>IF(M3803&lt;&gt;"Major",0,IF(COUNTIFS($A$2:$A3803,$A3803,$D$2:$D3803,$D3803,$M$2:$M3803,"Major")=1,1,0))</f>
        <v>0</v>
      </c>
      <c r="U3803">
        <f>IF(M3803&lt;&gt;"Minor",0,IF(COUNTIFS($A$2:$A3803,$A3803,$D$2:$D3803,$D3803,$M$2:$M3803,"Minor")=1,1,0))</f>
        <v>0</v>
      </c>
    </row>
    <row r="3804">
      <c r="A3804" t="inlineStr">
        <is>
          <t xml:space="preserve">9a175f97e92a638a5697307799ea3b8b8f419aac</t>
        </is>
      </c>
      <c r="B3804" t="inlineStr">
        <is>
          <t xml:space="preserve">The Miracle Heiress</t>
        </is>
      </c>
      <c r="C3804" t="inlineStr">
        <is>
          <t xml:space="preserve">Die Wundererbin</t>
        </is>
      </c>
      <c r="D3804" t="inlineStr">
        <is>
          <t xml:space="preserve">906685d66222a3fe561908933d888f64fdd97d88</t>
        </is>
      </c>
      <c r="E3804" t="inlineStr">
        <is>
          <t xml:space="preserve">Episode 274: Der Auktionstag</t>
        </is>
      </c>
      <c r="F3804">
        <v>274</v>
      </c>
      <c r="G3804" t="inlineStr">
        <is>
          <t xml:space="preserve">0:00-0:13</t>
        </is>
      </c>
      <c r="H3804" t="inlineStr">
        <is>
          <t xml:space="preserve">Resolved</t>
        </is>
      </c>
      <c r="I3804" t="inlineStr">
        <is>
          <t xml:space="preserve">Remarks: [Script Error]
Line from script:
"Nach dem erneuten Angriff der Blackwells stand die Familie Scott am Rande des Ruins. Aurora schmiedete unterdessen einen Plan, um ihnen eine Lektion zu erteilen, die sie so schnell nicht vergessen würden."
Note: Redundant recap. This summarizes events already established in the previous episode and can be removed before continuing with the current scene.</t>
        </is>
      </c>
      <c r="J3804" t="inlineStr">
        <is>
          <t xml:space="preserve">VOA</t>
        </is>
      </c>
      <c r="K3804" t="inlineStr">
        <is>
          <t xml:space="preserve">Script Error</t>
        </is>
      </c>
      <c r="L3804" t="inlineStr">
        <is>
          <t xml:space="preserve">Script error</t>
        </is>
      </c>
      <c r="M3804" t="str">
        <f>IFERROR(IF(VLOOKUP(L3804,'Quantification'!$A:$B,2,FALSE)&amp;""="","Unclassified",VLOOKUP(L3804,'Quantification'!$A:$B,2,FALSE)),"Unclassified")</f>
        <v>Major</v>
      </c>
      <c r="N3804" t="inlineStr">
        <is>
          <t xml:space="preserve">con-khera.mirjam@pocketfm.com</t>
        </is>
      </c>
      <c r="O3804" t="inlineStr">
        <is>
          <t xml:space="preserve">Issues found in raw</t>
        </is>
      </c>
      <c r="P3804" t="str">
        <f>IF(OR(O3804="Issues found in master",O3804="Final master"),"Master",IF(OR(O3804="Ready for Master",O3804="Issues found in raw",O3804="Raw under QC",O3804="Issues resolved in raw"),"Raw","-"))</f>
        <v>Raw</v>
      </c>
      <c r="Q3804" s="13">
        <v>46272.60625</v>
      </c>
      <c r="R3804" t="inlineStr">
        <is>
          <t xml:space="preserve">2026-09 (Sept)</t>
        </is>
      </c>
      <c r="S3804">
        <f>IF(M3804="Not an error",0,IF(COUNTIFS($A$2:$A3804,$A3804,$D$2:$D3804,$D3804,$M$2:$M3804,"&lt;&gt;Not an error")=1,1,0))</f>
        <v>1</v>
      </c>
      <c r="T3804">
        <f>IF(M3804&lt;&gt;"Major",0,IF(COUNTIFS($A$2:$A3804,$A3804,$D$2:$D3804,$D3804,$M$2:$M3804,"Major")=1,1,0))</f>
        <v>1</v>
      </c>
      <c r="U3804">
        <f>IF(M3804&lt;&gt;"Minor",0,IF(COUNTIFS($A$2:$A3804,$A3804,$D$2:$D3804,$D3804,$M$2:$M3804,"Minor")=1,1,0))</f>
        <v>0</v>
      </c>
    </row>
    <row r="3805">
      <c r="A3805" t="inlineStr">
        <is>
          <t xml:space="preserve">9a175f97e92a638a5697307799ea3b8b8f419aac</t>
        </is>
      </c>
      <c r="B3805" t="inlineStr">
        <is>
          <t xml:space="preserve">The Miracle Heiress</t>
        </is>
      </c>
      <c r="C3805" t="inlineStr">
        <is>
          <t xml:space="preserve">Die Wundererbin</t>
        </is>
      </c>
      <c r="D3805" t="inlineStr">
        <is>
          <t xml:space="preserve">906685d66222a3fe561908933d888f64fdd97d88</t>
        </is>
      </c>
      <c r="E3805" t="inlineStr">
        <is>
          <t xml:space="preserve">Episode 274: Der Auktionstag</t>
        </is>
      </c>
      <c r="F3805">
        <v>274</v>
      </c>
      <c r="G3805" t="inlineStr">
        <is>
          <t xml:space="preserve">1:10-1:20</t>
        </is>
      </c>
      <c r="H3805" t="inlineStr">
        <is>
          <t xml:space="preserve">Resolved</t>
        </is>
      </c>
      <c r="I3805" t="inlineStr">
        <is>
          <t xml:space="preserve">Remarks: [Script Error]
Line from script:
"Am Tag der Auktion sprechen wir uns dann mit den anderen Bietern ab, um den Preis in die Höhe zu treiben und Martin so unter Druck zu setzen, dass er das Grundstück kauft.“"
Note: Logic/continuity issue. It has repeatedly been established that Martin is in severe financial trouble and is currently trying to sell his company shares because he needs money. It is therefore not plausible that he would now be in a position to buy an expensive property at auction, especially at an artificially inflated price.</t>
        </is>
      </c>
      <c r="J3805" t="inlineStr">
        <is>
          <t xml:space="preserve">VOA</t>
        </is>
      </c>
      <c r="K3805" t="inlineStr">
        <is>
          <t xml:space="preserve">Script Error</t>
        </is>
      </c>
      <c r="L3805" t="inlineStr">
        <is>
          <t xml:space="preserve">Script error</t>
        </is>
      </c>
      <c r="M3805" t="str">
        <f>IFERROR(IF(VLOOKUP(L3805,'Quantification'!$A:$B,2,FALSE)&amp;""="","Unclassified",VLOOKUP(L3805,'Quantification'!$A:$B,2,FALSE)),"Unclassified")</f>
        <v>Major</v>
      </c>
      <c r="N3805" t="inlineStr">
        <is>
          <t xml:space="preserve">con-khera.mirjam@pocketfm.com</t>
        </is>
      </c>
      <c r="O3805" t="inlineStr">
        <is>
          <t xml:space="preserve">Issues found in raw</t>
        </is>
      </c>
      <c r="P3805" t="str">
        <f>IF(OR(O3805="Issues found in master",O3805="Final master"),"Master",IF(OR(O3805="Ready for Master",O3805="Issues found in raw",O3805="Raw under QC",O3805="Issues resolved in raw"),"Raw","-"))</f>
        <v>Raw</v>
      </c>
      <c r="Q3805" s="13">
        <v>46272.60625</v>
      </c>
      <c r="R3805" t="inlineStr">
        <is>
          <t xml:space="preserve">2026-09 (Sept)</t>
        </is>
      </c>
      <c r="S3805">
        <f>IF(M3805="Not an error",0,IF(COUNTIFS($A$2:$A3805,$A3805,$D$2:$D3805,$D3805,$M$2:$M3805,"&lt;&gt;Not an error")=1,1,0))</f>
        <v>0</v>
      </c>
      <c r="T3805">
        <f>IF(M3805&lt;&gt;"Major",0,IF(COUNTIFS($A$2:$A3805,$A3805,$D$2:$D3805,$D3805,$M$2:$M3805,"Major")=1,1,0))</f>
        <v>0</v>
      </c>
      <c r="U3805">
        <f>IF(M3805&lt;&gt;"Minor",0,IF(COUNTIFS($A$2:$A3805,$A3805,$D$2:$D3805,$D3805,$M$2:$M3805,"Minor")=1,1,0))</f>
        <v>0</v>
      </c>
    </row>
    <row r="3806">
      <c r="A3806" t="inlineStr">
        <is>
          <t xml:space="preserve">9a175f97e92a638a5697307799ea3b8b8f419aac</t>
        </is>
      </c>
      <c r="B3806" t="inlineStr">
        <is>
          <t xml:space="preserve">The Miracle Heiress</t>
        </is>
      </c>
      <c r="C3806" t="inlineStr">
        <is>
          <t xml:space="preserve">Die Wundererbin</t>
        </is>
      </c>
      <c r="D3806" t="inlineStr">
        <is>
          <t xml:space="preserve">906685d66222a3fe561908933d888f64fdd97d88</t>
        </is>
      </c>
      <c r="E3806" t="inlineStr">
        <is>
          <t xml:space="preserve">Episode 274: Der Auktionstag</t>
        </is>
      </c>
      <c r="F3806">
        <v>274</v>
      </c>
      <c r="G3806" t="inlineStr">
        <is>
          <t xml:space="preserve">6:06-6:10</t>
        </is>
      </c>
      <c r="H3806" t="inlineStr">
        <is>
          <t xml:space="preserve">Resolved</t>
        </is>
      </c>
      <c r="I3806" t="inlineStr">
        <is>
          <t xml:space="preserve">Remarks: [Script Error]
Line from script:
"Sogar Cameron war nur da, um sich das Spektakel anzusehen."
Note: Unnecessary/redundant information. Cameron’s presence does not add relevant information to the scene and interrupts the comparison between the major companies and the much smaller Scott company. The line can be removed.</t>
        </is>
      </c>
      <c r="J3806" t="inlineStr">
        <is>
          <t xml:space="preserve">VOA</t>
        </is>
      </c>
      <c r="K3806" t="inlineStr">
        <is>
          <t xml:space="preserve">Script Error</t>
        </is>
      </c>
      <c r="L3806" t="inlineStr">
        <is>
          <t xml:space="preserve">Script error</t>
        </is>
      </c>
      <c r="M3806" t="str">
        <f>IFERROR(IF(VLOOKUP(L3806,'Quantification'!$A:$B,2,FALSE)&amp;""="","Unclassified",VLOOKUP(L3806,'Quantification'!$A:$B,2,FALSE)),"Unclassified")</f>
        <v>Major</v>
      </c>
      <c r="N3806" t="inlineStr">
        <is>
          <t xml:space="preserve">con-khera.mirjam@pocketfm.com</t>
        </is>
      </c>
      <c r="O3806" t="inlineStr">
        <is>
          <t xml:space="preserve">Issues found in raw</t>
        </is>
      </c>
      <c r="P3806" t="str">
        <f>IF(OR(O3806="Issues found in master",O3806="Final master"),"Master",IF(OR(O3806="Ready for Master",O3806="Issues found in raw",O3806="Raw under QC",O3806="Issues resolved in raw"),"Raw","-"))</f>
        <v>Raw</v>
      </c>
      <c r="Q3806" s="13">
        <v>46272.60625</v>
      </c>
      <c r="R3806" t="inlineStr">
        <is>
          <t xml:space="preserve">2026-09 (Sept)</t>
        </is>
      </c>
      <c r="S3806">
        <f>IF(M3806="Not an error",0,IF(COUNTIFS($A$2:$A3806,$A3806,$D$2:$D3806,$D3806,$M$2:$M3806,"&lt;&gt;Not an error")=1,1,0))</f>
        <v>0</v>
      </c>
      <c r="T3806">
        <f>IF(M3806&lt;&gt;"Major",0,IF(COUNTIFS($A$2:$A3806,$A3806,$D$2:$D3806,$D3806,$M$2:$M3806,"Major")=1,1,0))</f>
        <v>0</v>
      </c>
      <c r="U3806">
        <f>IF(M3806&lt;&gt;"Minor",0,IF(COUNTIFS($A$2:$A3806,$A3806,$D$2:$D3806,$D3806,$M$2:$M3806,"Minor")=1,1,0))</f>
        <v>0</v>
      </c>
    </row>
    <row r="3807">
      <c r="A3807" t="inlineStr">
        <is>
          <t xml:space="preserve">9a175f97e92a638a5697307799ea3b8b8f419aac</t>
        </is>
      </c>
      <c r="B3807" t="inlineStr">
        <is>
          <t xml:space="preserve">The Miracle Heiress</t>
        </is>
      </c>
      <c r="C3807" t="inlineStr">
        <is>
          <t xml:space="preserve">Die Wundererbin</t>
        </is>
      </c>
      <c r="D3807" t="inlineStr">
        <is>
          <t xml:space="preserve">906685d66222a3fe561908933d888f64fdd97d88</t>
        </is>
      </c>
      <c r="E3807" t="inlineStr">
        <is>
          <t xml:space="preserve">Episode 274: Der Auktionstag</t>
        </is>
      </c>
      <c r="F3807">
        <v>274</v>
      </c>
      <c r="G3807" t="inlineStr">
        <is>
          <t xml:space="preserve">7:01-7:10</t>
        </is>
      </c>
      <c r="H3807" t="inlineStr">
        <is>
          <t xml:space="preserve">Resolved</t>
        </is>
      </c>
      <c r="I3807" t="inlineStr">
        <is>
          <t xml:space="preserve">Remarks: [Script Error]
Line from script:
"Seit sie Ryder und DÃ¤mien im Signing Star Restaurant gesehen hatte, fand sie Sawyer zu gewÃ¶hnlich fÃ¼r sie, vielleicht sogar unter ihrer WÃ¼rde."
Note: Continuity/location issue. Jessica saw Ryder and Damien at the Meridian Restaurant, not the Signing Star Restaurant. Suggested: â€œSeit sie Ryder und DÃ¤mien im Meridian Restaurant gesehen hatte, fand sie Sawyer zu gewÃ¶hnlich fÃ¼r sie, vielleicht sogar unter ihrer WÃ¼rde.â€_x009d_</t>
        </is>
      </c>
      <c r="J3807" t="inlineStr">
        <is>
          <t xml:space="preserve">VOA</t>
        </is>
      </c>
      <c r="K3807" t="inlineStr">
        <is>
          <t xml:space="preserve">Script Error</t>
        </is>
      </c>
      <c r="L3807" t="inlineStr">
        <is>
          <t xml:space="preserve">Script error</t>
        </is>
      </c>
      <c r="M3807" t="str">
        <f>IFERROR(IF(VLOOKUP(L3807,'Quantification'!$A:$B,2,FALSE)&amp;""="","Unclassified",VLOOKUP(L3807,'Quantification'!$A:$B,2,FALSE)),"Unclassified")</f>
        <v>Major</v>
      </c>
      <c r="N3807" t="inlineStr">
        <is>
          <t xml:space="preserve">con-khera.mirjam@pocketfm.com</t>
        </is>
      </c>
      <c r="O3807" t="inlineStr">
        <is>
          <t xml:space="preserve">Issues found in raw</t>
        </is>
      </c>
      <c r="P3807" t="str">
        <f>IF(OR(O3807="Issues found in master",O3807="Final master"),"Master",IF(OR(O3807="Ready for Master",O3807="Issues found in raw",O3807="Raw under QC",O3807="Issues resolved in raw"),"Raw","-"))</f>
        <v>Raw</v>
      </c>
      <c r="Q3807" s="13">
        <v>46272.60625</v>
      </c>
      <c r="R3807" t="inlineStr">
        <is>
          <t xml:space="preserve">2026-09 (Sept)</t>
        </is>
      </c>
      <c r="S3807">
        <f>IF(M3807="Not an error",0,IF(COUNTIFS($A$2:$A3807,$A3807,$D$2:$D3807,$D3807,$M$2:$M3807,"&lt;&gt;Not an error")=1,1,0))</f>
        <v>0</v>
      </c>
      <c r="T3807">
        <f>IF(M3807&lt;&gt;"Major",0,IF(COUNTIFS($A$2:$A3807,$A3807,$D$2:$D3807,$D3807,$M$2:$M3807,"Major")=1,1,0))</f>
        <v>0</v>
      </c>
      <c r="U3807">
        <f>IF(M3807&lt;&gt;"Minor",0,IF(COUNTIFS($A$2:$A3807,$A3807,$D$2:$D3807,$D3807,$M$2:$M3807,"Minor")=1,1,0))</f>
        <v>0</v>
      </c>
    </row>
    <row r="3808">
      <c r="A3808" t="inlineStr">
        <is>
          <t xml:space="preserve">9a175f97e92a638a5697307799ea3b8b8f419aac</t>
        </is>
      </c>
      <c r="B3808" t="inlineStr">
        <is>
          <t xml:space="preserve">The Miracle Heiress</t>
        </is>
      </c>
      <c r="C3808" t="inlineStr">
        <is>
          <t xml:space="preserve">Die Wundererbin</t>
        </is>
      </c>
      <c r="D3808" t="inlineStr">
        <is>
          <t xml:space="preserve">62c501965cb7a4c0ee2f1f1657ce27008deb6b11</t>
        </is>
      </c>
      <c r="E3808" t="inlineStr">
        <is>
          <t xml:space="preserve">Episode 275: Unerkannte Gäste</t>
        </is>
      </c>
      <c r="F3808">
        <v>275</v>
      </c>
      <c r="G3808" t="inlineStr">
        <is>
          <t xml:space="preserve">6:44-6:48</t>
        </is>
      </c>
      <c r="H3808" t="inlineStr">
        <is>
          <t xml:space="preserve">Resolved</t>
        </is>
      </c>
      <c r="I3808" t="inlineStr">
        <is>
          <t xml:space="preserve">Remarks: [Script Error]
Line from script:
"Sie sind erst vor Kurzem aus irgendeiner Kleinstadt nach Greenfield gezogen."
Note: Continuity issue. The Scott family has not been established as having recently moved to Greenfield from a small town. This contradicts the established background and should be revised or removed.</t>
        </is>
      </c>
      <c r="J3808" t="inlineStr">
        <is>
          <t xml:space="preserve">VOA</t>
        </is>
      </c>
      <c r="K3808" t="inlineStr">
        <is>
          <t xml:space="preserve">Script Error</t>
        </is>
      </c>
      <c r="L3808" t="inlineStr">
        <is>
          <t xml:space="preserve">Script error</t>
        </is>
      </c>
      <c r="M3808" t="str">
        <f>IFERROR(IF(VLOOKUP(L3808,'Quantification'!$A:$B,2,FALSE)&amp;""="","Unclassified",VLOOKUP(L3808,'Quantification'!$A:$B,2,FALSE)),"Unclassified")</f>
        <v>Major</v>
      </c>
      <c r="N3808" t="inlineStr">
        <is>
          <t xml:space="preserve">con-khera.mirjam@pocketfm.com</t>
        </is>
      </c>
      <c r="O3808" t="inlineStr">
        <is>
          <t xml:space="preserve">Issues found in raw</t>
        </is>
      </c>
      <c r="P3808" t="str">
        <f>IF(OR(O3808="Issues found in master",O3808="Final master"),"Master",IF(OR(O3808="Ready for Master",O3808="Issues found in raw",O3808="Raw under QC",O3808="Issues resolved in raw"),"Raw","-"))</f>
        <v>Raw</v>
      </c>
      <c r="Q3808" s="13">
        <v>46272.60625</v>
      </c>
      <c r="R3808" t="inlineStr">
        <is>
          <t xml:space="preserve">2026-09 (Sept)</t>
        </is>
      </c>
      <c r="S3808">
        <f>IF(M3808="Not an error",0,IF(COUNTIFS($A$2:$A3808,$A3808,$D$2:$D3808,$D3808,$M$2:$M3808,"&lt;&gt;Not an error")=1,1,0))</f>
        <v>1</v>
      </c>
      <c r="T3808">
        <f>IF(M3808&lt;&gt;"Major",0,IF(COUNTIFS($A$2:$A3808,$A3808,$D$2:$D3808,$D3808,$M$2:$M3808,"Major")=1,1,0))</f>
        <v>1</v>
      </c>
      <c r="U3808">
        <f>IF(M3808&lt;&gt;"Minor",0,IF(COUNTIFS($A$2:$A3808,$A3808,$D$2:$D3808,$D3808,$M$2:$M3808,"Minor")=1,1,0))</f>
        <v>0</v>
      </c>
    </row>
    <row r="3809">
      <c r="A3809" t="inlineStr">
        <is>
          <t xml:space="preserve">9a175f97e92a638a5697307799ea3b8b8f419aac</t>
        </is>
      </c>
      <c r="B3809" t="inlineStr">
        <is>
          <t xml:space="preserve">The Miracle Heiress</t>
        </is>
      </c>
      <c r="C3809" t="inlineStr">
        <is>
          <t xml:space="preserve">Die Wundererbin</t>
        </is>
      </c>
      <c r="D3809" t="inlineStr">
        <is>
          <t xml:space="preserve">e845c8ad6c363a962329fe5540c16f8a4ced0ede</t>
        </is>
      </c>
      <c r="E3809" t="inlineStr">
        <is>
          <t xml:space="preserve">Episode 276: Auroras Falle</t>
        </is>
      </c>
      <c r="F3809">
        <v>276</v>
      </c>
      <c r="G3809" t="inlineStr">
        <is>
          <t xml:space="preserve">3:13-3:20</t>
        </is>
      </c>
      <c r="H3809" t="inlineStr">
        <is>
          <t xml:space="preserve">Resolved</t>
        </is>
      </c>
      <c r="I3809" t="inlineStr">
        <is>
          <t xml:space="preserve">Remarks: [Script Error]
Line from script:
"â€žDer Mann, den ich mit meiner Schwester im Restaurant Meridian gesehen habeâ€œ, erklÃ¤rte Jessica mit unglÃ¤ubigem FlÃ¼stern."
Note: Continuity/wording issue. Jessica is currently seeing the same man with Aurora again, so referring to Aurora as â€œmeiner Schwesterâ€_x009d_ is unnecessarily indirect and less clear in context. Suggested: â€œâ€žDer Mann, den ich mit Aurora im Restaurant Meridian gesehen habeâ€œ, erklÃ¤rte Jessica mit unglÃ¤ubigem FlÃ¼stern.â€_x009d_</t>
        </is>
      </c>
      <c r="J3809" t="inlineStr">
        <is>
          <t xml:space="preserve">VOA</t>
        </is>
      </c>
      <c r="K3809" t="inlineStr">
        <is>
          <t xml:space="preserve">Script Error</t>
        </is>
      </c>
      <c r="L3809" t="inlineStr">
        <is>
          <t xml:space="preserve">Script error</t>
        </is>
      </c>
      <c r="M3809" t="str">
        <f>IFERROR(IF(VLOOKUP(L3809,'Quantification'!$A:$B,2,FALSE)&amp;""="","Unclassified",VLOOKUP(L3809,'Quantification'!$A:$B,2,FALSE)),"Unclassified")</f>
        <v>Major</v>
      </c>
      <c r="N3809" t="inlineStr">
        <is>
          <t xml:space="preserve">con-khera.mirjam@pocketfm.com</t>
        </is>
      </c>
      <c r="O3809" t="inlineStr">
        <is>
          <t xml:space="preserve">Issues found in raw</t>
        </is>
      </c>
      <c r="P3809" t="str">
        <f>IF(OR(O3809="Issues found in master",O3809="Final master"),"Master",IF(OR(O3809="Ready for Master",O3809="Issues found in raw",O3809="Raw under QC",O3809="Issues resolved in raw"),"Raw","-"))</f>
        <v>Raw</v>
      </c>
      <c r="Q3809" s="13">
        <v>46272.60625</v>
      </c>
      <c r="R3809" t="inlineStr">
        <is>
          <t xml:space="preserve">2026-09 (Sept)</t>
        </is>
      </c>
      <c r="S3809">
        <f>IF(M3809="Not an error",0,IF(COUNTIFS($A$2:$A3809,$A3809,$D$2:$D3809,$D3809,$M$2:$M3809,"&lt;&gt;Not an error")=1,1,0))</f>
        <v>1</v>
      </c>
      <c r="T3809">
        <f>IF(M3809&lt;&gt;"Major",0,IF(COUNTIFS($A$2:$A3809,$A3809,$D$2:$D3809,$D3809,$M$2:$M3809,"Major")=1,1,0))</f>
        <v>1</v>
      </c>
      <c r="U3809">
        <f>IF(M3809&lt;&gt;"Minor",0,IF(COUNTIFS($A$2:$A3809,$A3809,$D$2:$D3809,$D3809,$M$2:$M3809,"Minor")=1,1,0))</f>
        <v>0</v>
      </c>
    </row>
    <row r="3810">
      <c r="A3810" t="inlineStr">
        <is>
          <t xml:space="preserve">9a175f97e92a638a5697307799ea3b8b8f419aac</t>
        </is>
      </c>
      <c r="B3810" t="inlineStr">
        <is>
          <t xml:space="preserve">The Miracle Heiress</t>
        </is>
      </c>
      <c r="C3810" t="inlineStr">
        <is>
          <t xml:space="preserve">Die Wundererbin</t>
        </is>
      </c>
      <c r="D3810" t="inlineStr">
        <is>
          <t xml:space="preserve">e845c8ad6c363a962329fe5540c16f8a4ced0ede</t>
        </is>
      </c>
      <c r="E3810" t="inlineStr">
        <is>
          <t xml:space="preserve">Episode 276: Auroras Falle</t>
        </is>
      </c>
      <c r="F3810">
        <v>276</v>
      </c>
      <c r="G3810" t="inlineStr">
        <is>
          <t xml:space="preserve">5:26-5:28</t>
        </is>
      </c>
      <c r="H3810" t="inlineStr">
        <is>
          <t xml:space="preserve">Resolved</t>
        </is>
      </c>
      <c r="I3810" t="inlineStr">
        <is>
          <t xml:space="preserve">Remarks: [Script Error]
Line from script:
"Ich glaube, sie hat ein Haus in Waldbergen.â€œ"
Note: Localization issue. â€œWaldbergenâ€_x009d_ should be localized into English to match the established US setting. Suggested: â€œIch glaube, sie hat ein Haus in Forest Hills.â€_x009d_</t>
        </is>
      </c>
      <c r="J3810" t="inlineStr">
        <is>
          <t xml:space="preserve">VOA</t>
        </is>
      </c>
      <c r="K3810" t="inlineStr">
        <is>
          <t xml:space="preserve">Script Error</t>
        </is>
      </c>
      <c r="L3810" t="inlineStr">
        <is>
          <t xml:space="preserve">Script error</t>
        </is>
      </c>
      <c r="M3810" t="str">
        <f>IFERROR(IF(VLOOKUP(L3810,'Quantification'!$A:$B,2,FALSE)&amp;""="","Unclassified",VLOOKUP(L3810,'Quantification'!$A:$B,2,FALSE)),"Unclassified")</f>
        <v>Major</v>
      </c>
      <c r="N3810" t="inlineStr">
        <is>
          <t xml:space="preserve">con-khera.mirjam@pocketfm.com</t>
        </is>
      </c>
      <c r="O3810" t="inlineStr">
        <is>
          <t xml:space="preserve">Issues found in raw</t>
        </is>
      </c>
      <c r="P3810" t="str">
        <f>IF(OR(O3810="Issues found in master",O3810="Final master"),"Master",IF(OR(O3810="Ready for Master",O3810="Issues found in raw",O3810="Raw under QC",O3810="Issues resolved in raw"),"Raw","-"))</f>
        <v>Raw</v>
      </c>
      <c r="Q3810" s="13">
        <v>46272.60625</v>
      </c>
      <c r="R3810" t="inlineStr">
        <is>
          <t xml:space="preserve">2026-09 (Sept)</t>
        </is>
      </c>
      <c r="S3810">
        <f>IF(M3810="Not an error",0,IF(COUNTIFS($A$2:$A3810,$A3810,$D$2:$D3810,$D3810,$M$2:$M3810,"&lt;&gt;Not an error")=1,1,0))</f>
        <v>0</v>
      </c>
      <c r="T3810">
        <f>IF(M3810&lt;&gt;"Major",0,IF(COUNTIFS($A$2:$A3810,$A3810,$D$2:$D3810,$D3810,$M$2:$M3810,"Major")=1,1,0))</f>
        <v>0</v>
      </c>
      <c r="U3810">
        <f>IF(M3810&lt;&gt;"Minor",0,IF(COUNTIFS($A$2:$A3810,$A3810,$D$2:$D3810,$D3810,$M$2:$M3810,"Minor")=1,1,0))</f>
        <v>0</v>
      </c>
    </row>
    <row r="3811">
      <c r="A3811" t="inlineStr">
        <is>
          <t xml:space="preserve">9a175f97e92a638a5697307799ea3b8b8f419aac</t>
        </is>
      </c>
      <c r="B3811" t="inlineStr">
        <is>
          <t xml:space="preserve">The Miracle Heiress</t>
        </is>
      </c>
      <c r="C3811" t="inlineStr">
        <is>
          <t xml:space="preserve">Die Wundererbin</t>
        </is>
      </c>
      <c r="D3811" t="inlineStr">
        <is>
          <t xml:space="preserve">b9d75c7f5eea16fefd82cfc428e978c69218a7f3</t>
        </is>
      </c>
      <c r="E3811" t="inlineStr">
        <is>
          <t xml:space="preserve">Episode 277: Auktion Beginnt</t>
        </is>
      </c>
      <c r="F3811">
        <v>277</v>
      </c>
      <c r="G3811" t="inlineStr">
        <is>
          <t xml:space="preserve">2:13-2:16</t>
        </is>
      </c>
      <c r="H3811" t="inlineStr">
        <is>
          <t xml:space="preserve">Resolved</t>
        </is>
      </c>
      <c r="I3811" t="inlineStr">
        <is>
          <t xml:space="preserve">Remarks: [Script Error]
Line from script:
"Und so wie sie aussah, schien sie eine Gymnasiastin zu sein."
Note: Character/wording issue. â€œGymnasiastinâ€_x009d_ implies that she is still school-aged and likely a minor, which may unintentionally make the character appear underage. Suggested: â€œUnd so wie sie aussah, schien sie noch sehr jung zu sein.â€_x009d_</t>
        </is>
      </c>
      <c r="J3811" t="inlineStr">
        <is>
          <t xml:space="preserve">VOA</t>
        </is>
      </c>
      <c r="K3811" t="inlineStr">
        <is>
          <t xml:space="preserve">Script Error</t>
        </is>
      </c>
      <c r="L3811" t="inlineStr">
        <is>
          <t xml:space="preserve">Script error</t>
        </is>
      </c>
      <c r="M3811" t="str">
        <f>IFERROR(IF(VLOOKUP(L3811,'Quantification'!$A:$B,2,FALSE)&amp;""="","Unclassified",VLOOKUP(L3811,'Quantification'!$A:$B,2,FALSE)),"Unclassified")</f>
        <v>Major</v>
      </c>
      <c r="N3811" t="inlineStr">
        <is>
          <t xml:space="preserve">con-khera.mirjam@pocketfm.com</t>
        </is>
      </c>
      <c r="O3811" t="inlineStr">
        <is>
          <t xml:space="preserve">Issues found in raw</t>
        </is>
      </c>
      <c r="P3811" t="str">
        <f>IF(OR(O3811="Issues found in master",O3811="Final master"),"Master",IF(OR(O3811="Ready for Master",O3811="Issues found in raw",O3811="Raw under QC",O3811="Issues resolved in raw"),"Raw","-"))</f>
        <v>Raw</v>
      </c>
      <c r="Q3811" s="13">
        <v>46272.60625</v>
      </c>
      <c r="R3811" t="inlineStr">
        <is>
          <t xml:space="preserve">2026-09 (Sept)</t>
        </is>
      </c>
      <c r="S3811">
        <f>IF(M3811="Not an error",0,IF(COUNTIFS($A$2:$A3811,$A3811,$D$2:$D3811,$D3811,$M$2:$M3811,"&lt;&gt;Not an error")=1,1,0))</f>
        <v>1</v>
      </c>
      <c r="T3811">
        <f>IF(M3811&lt;&gt;"Major",0,IF(COUNTIFS($A$2:$A3811,$A3811,$D$2:$D3811,$D3811,$M$2:$M3811,"Major")=1,1,0))</f>
        <v>1</v>
      </c>
      <c r="U3811">
        <f>IF(M3811&lt;&gt;"Minor",0,IF(COUNTIFS($A$2:$A3811,$A3811,$D$2:$D3811,$D3811,$M$2:$M3811,"Minor")=1,1,0))</f>
        <v>0</v>
      </c>
    </row>
    <row r="3812">
      <c r="A3812" t="inlineStr">
        <is>
          <t xml:space="preserve">9a175f97e92a638a5697307799ea3b8b8f419aac</t>
        </is>
      </c>
      <c r="B3812" t="inlineStr">
        <is>
          <t xml:space="preserve">The Miracle Heiress</t>
        </is>
      </c>
      <c r="C3812" t="inlineStr">
        <is>
          <t xml:space="preserve">Die Wundererbin</t>
        </is>
      </c>
      <c r="D3812" t="inlineStr">
        <is>
          <t xml:space="preserve">b9d75c7f5eea16fefd82cfc428e978c69218a7f3</t>
        </is>
      </c>
      <c r="E3812" t="inlineStr">
        <is>
          <t xml:space="preserve">Episode 277: Auktion Beginnt</t>
        </is>
      </c>
      <c r="F3812">
        <v>277</v>
      </c>
      <c r="G3812" t="inlineStr">
        <is>
          <t xml:space="preserve">3:13-3:17</t>
        </is>
      </c>
      <c r="H3812" t="inlineStr">
        <is>
          <t xml:space="preserve">Resolved</t>
        </is>
      </c>
      <c r="I3812" t="inlineStr">
        <is>
          <t xml:space="preserve">Remarks: [Script Error]
Line from script:
"Â»Frau Blackwell, wir treffen uns wieder! Ich bin Marlene Scott, die Frau von Martin Scott. Missus"
Note: Localization issue. â€œFrau Blackwellâ€_x009d_ should be localized as â€œMrs. Blackwellâ€_x009d_ to match the established US setting. Suggested: â€œMrs. Blackwell, wir treffen uns wieder! Ich bin Marlene Scott, die Frau von Martin Scott.â€_x009d_</t>
        </is>
      </c>
      <c r="J3812" t="inlineStr">
        <is>
          <t xml:space="preserve">VOA</t>
        </is>
      </c>
      <c r="K3812" t="inlineStr">
        <is>
          <t xml:space="preserve">Script Error</t>
        </is>
      </c>
      <c r="L3812" t="inlineStr">
        <is>
          <t xml:space="preserve">Script error</t>
        </is>
      </c>
      <c r="M3812" t="str">
        <f>IFERROR(IF(VLOOKUP(L3812,'Quantification'!$A:$B,2,FALSE)&amp;""="","Unclassified",VLOOKUP(L3812,'Quantification'!$A:$B,2,FALSE)),"Unclassified")</f>
        <v>Major</v>
      </c>
      <c r="N3812" t="inlineStr">
        <is>
          <t xml:space="preserve">con-khera.mirjam@pocketfm.com</t>
        </is>
      </c>
      <c r="O3812" t="inlineStr">
        <is>
          <t xml:space="preserve">Issues found in raw</t>
        </is>
      </c>
      <c r="P3812" t="str">
        <f>IF(OR(O3812="Issues found in master",O3812="Final master"),"Master",IF(OR(O3812="Ready for Master",O3812="Issues found in raw",O3812="Raw under QC",O3812="Issues resolved in raw"),"Raw","-"))</f>
        <v>Raw</v>
      </c>
      <c r="Q3812" s="13">
        <v>46272.60625</v>
      </c>
      <c r="R3812" t="inlineStr">
        <is>
          <t xml:space="preserve">2026-09 (Sept)</t>
        </is>
      </c>
      <c r="S3812">
        <f>IF(M3812="Not an error",0,IF(COUNTIFS($A$2:$A3812,$A3812,$D$2:$D3812,$D3812,$M$2:$M3812,"&lt;&gt;Not an error")=1,1,0))</f>
        <v>0</v>
      </c>
      <c r="T3812">
        <f>IF(M3812&lt;&gt;"Major",0,IF(COUNTIFS($A$2:$A3812,$A3812,$D$2:$D3812,$D3812,$M$2:$M3812,"Major")=1,1,0))</f>
        <v>0</v>
      </c>
      <c r="U3812">
        <f>IF(M3812&lt;&gt;"Minor",0,IF(COUNTIFS($A$2:$A3812,$A3812,$D$2:$D3812,$D3812,$M$2:$M3812,"Minor")=1,1,0))</f>
        <v>0</v>
      </c>
    </row>
    <row r="3813">
      <c r="A3813" t="inlineStr">
        <is>
          <t xml:space="preserve">9a175f97e92a638a5697307799ea3b8b8f419aac</t>
        </is>
      </c>
      <c r="B3813" t="inlineStr">
        <is>
          <t xml:space="preserve">The Miracle Heiress</t>
        </is>
      </c>
      <c r="C3813" t="inlineStr">
        <is>
          <t xml:space="preserve">Die Wundererbin</t>
        </is>
      </c>
      <c r="D3813" t="inlineStr">
        <is>
          <t xml:space="preserve">b9d75c7f5eea16fefd82cfc428e978c69218a7f3</t>
        </is>
      </c>
      <c r="E3813" t="inlineStr">
        <is>
          <t xml:space="preserve">Episode 277: Auktion Beginnt</t>
        </is>
      </c>
      <c r="F3813">
        <v>277</v>
      </c>
      <c r="G3813" t="inlineStr">
        <is>
          <t xml:space="preserve">4:06-4:11</t>
        </is>
      </c>
      <c r="H3813" t="inlineStr">
        <is>
          <t xml:space="preserve">Resolved</t>
        </is>
      </c>
      <c r="I3813" t="inlineStr">
        <is>
          <t xml:space="preserve">Remarks: [Script Error]
Line from script:
"Â»Frau Blackwell, es tut mir leid, bitte, lassen Sie es mich erklÃ¤ren.Â«"
Note: Localization issue. â€œFrau Blackwellâ€_x009d_ should be localized as â€œMrs. Blackwellâ€_x009d_ to match the established US setting. Suggested: â€œMrs. Blackwell, es tut mir leid, bitte, lassen Sie es mich erklÃ¤ren.â€_x009d_</t>
        </is>
      </c>
      <c r="J3813" t="inlineStr">
        <is>
          <t xml:space="preserve">VOA</t>
        </is>
      </c>
      <c r="K3813" t="inlineStr">
        <is>
          <t xml:space="preserve">Script Error</t>
        </is>
      </c>
      <c r="L3813" t="inlineStr">
        <is>
          <t xml:space="preserve">Script error</t>
        </is>
      </c>
      <c r="M3813" t="str">
        <f>IFERROR(IF(VLOOKUP(L3813,'Quantification'!$A:$B,2,FALSE)&amp;""="","Unclassified",VLOOKUP(L3813,'Quantification'!$A:$B,2,FALSE)),"Unclassified")</f>
        <v>Major</v>
      </c>
      <c r="N3813" t="inlineStr">
        <is>
          <t xml:space="preserve">con-khera.mirjam@pocketfm.com</t>
        </is>
      </c>
      <c r="O3813" t="inlineStr">
        <is>
          <t xml:space="preserve">Issues found in raw</t>
        </is>
      </c>
      <c r="P3813" t="str">
        <f>IF(OR(O3813="Issues found in master",O3813="Final master"),"Master",IF(OR(O3813="Ready for Master",O3813="Issues found in raw",O3813="Raw under QC",O3813="Issues resolved in raw"),"Raw","-"))</f>
        <v>Raw</v>
      </c>
      <c r="Q3813" s="13">
        <v>46272.60625</v>
      </c>
      <c r="R3813" t="inlineStr">
        <is>
          <t xml:space="preserve">2026-09 (Sept)</t>
        </is>
      </c>
      <c r="S3813">
        <f>IF(M3813="Not an error",0,IF(COUNTIFS($A$2:$A3813,$A3813,$D$2:$D3813,$D3813,$M$2:$M3813,"&lt;&gt;Not an error")=1,1,0))</f>
        <v>0</v>
      </c>
      <c r="T3813">
        <f>IF(M3813&lt;&gt;"Major",0,IF(COUNTIFS($A$2:$A3813,$A3813,$D$2:$D3813,$D3813,$M$2:$M3813,"Major")=1,1,0))</f>
        <v>0</v>
      </c>
      <c r="U3813">
        <f>IF(M3813&lt;&gt;"Minor",0,IF(COUNTIFS($A$2:$A3813,$A3813,$D$2:$D3813,$D3813,$M$2:$M3813,"Minor")=1,1,0))</f>
        <v>0</v>
      </c>
    </row>
    <row r="3814">
      <c r="A3814" t="inlineStr">
        <is>
          <t xml:space="preserve">9a175f97e92a638a5697307799ea3b8b8f419aac</t>
        </is>
      </c>
      <c r="B3814" t="inlineStr">
        <is>
          <t xml:space="preserve">The Miracle Heiress</t>
        </is>
      </c>
      <c r="C3814" t="inlineStr">
        <is>
          <t xml:space="preserve">Die Wundererbin</t>
        </is>
      </c>
      <c r="D3814" t="inlineStr">
        <is>
          <t xml:space="preserve">b9d75c7f5eea16fefd82cfc428e978c69218a7f3</t>
        </is>
      </c>
      <c r="E3814" t="inlineStr">
        <is>
          <t xml:space="preserve">Episode 277: Auktion Beginnt</t>
        </is>
      </c>
      <c r="F3814">
        <v>277</v>
      </c>
      <c r="G3814" t="inlineStr">
        <is>
          <t xml:space="preserve">4:35-4:38</t>
        </is>
      </c>
      <c r="H3814" t="inlineStr">
        <is>
          <t xml:space="preserve">Resolved</t>
        </is>
      </c>
      <c r="I3814" t="inlineStr">
        <is>
          <t xml:space="preserve">Remarks: [Script Error]
Line from script:
"Â»Frau Blackwell, wir unterhalten uns spÃ¤ter.Â«"
Note: Localization issue. â€œFrau Blackwellâ€_x009d_ should be localized as â€œMrs. Blackwellâ€_x009d_ to match the established US setting. Suggested: â€œMrs. Blackwell, wir unterhalten uns spÃ¤ter.â€_x009d_</t>
        </is>
      </c>
      <c r="J3814" t="inlineStr">
        <is>
          <t xml:space="preserve">VOA</t>
        </is>
      </c>
      <c r="K3814" t="inlineStr">
        <is>
          <t xml:space="preserve">Script Error</t>
        </is>
      </c>
      <c r="L3814" t="inlineStr">
        <is>
          <t xml:space="preserve">Script error</t>
        </is>
      </c>
      <c r="M3814" t="str">
        <f>IFERROR(IF(VLOOKUP(L3814,'Quantification'!$A:$B,2,FALSE)&amp;""="","Unclassified",VLOOKUP(L3814,'Quantification'!$A:$B,2,FALSE)),"Unclassified")</f>
        <v>Major</v>
      </c>
      <c r="N3814" t="inlineStr">
        <is>
          <t xml:space="preserve">con-khera.mirjam@pocketfm.com</t>
        </is>
      </c>
      <c r="O3814" t="inlineStr">
        <is>
          <t xml:space="preserve">Issues found in raw</t>
        </is>
      </c>
      <c r="P3814" t="str">
        <f>IF(OR(O3814="Issues found in master",O3814="Final master"),"Master",IF(OR(O3814="Ready for Master",O3814="Issues found in raw",O3814="Raw under QC",O3814="Issues resolved in raw"),"Raw","-"))</f>
        <v>Raw</v>
      </c>
      <c r="Q3814" s="13">
        <v>46272.60625</v>
      </c>
      <c r="R3814" t="inlineStr">
        <is>
          <t xml:space="preserve">2026-09 (Sept)</t>
        </is>
      </c>
      <c r="S3814">
        <f>IF(M3814="Not an error",0,IF(COUNTIFS($A$2:$A3814,$A3814,$D$2:$D3814,$D3814,$M$2:$M3814,"&lt;&gt;Not an error")=1,1,0))</f>
        <v>0</v>
      </c>
      <c r="T3814">
        <f>IF(M3814&lt;&gt;"Major",0,IF(COUNTIFS($A$2:$A3814,$A3814,$D$2:$D3814,$D3814,$M$2:$M3814,"Major")=1,1,0))</f>
        <v>0</v>
      </c>
      <c r="U3814">
        <f>IF(M3814&lt;&gt;"Minor",0,IF(COUNTIFS($A$2:$A3814,$A3814,$D$2:$D3814,$D3814,$M$2:$M3814,"Minor")=1,1,0))</f>
        <v>0</v>
      </c>
    </row>
    <row r="3815">
      <c r="A3815" t="inlineStr">
        <is>
          <t xml:space="preserve">9a175f97e92a638a5697307799ea3b8b8f419aac</t>
        </is>
      </c>
      <c r="B3815" t="inlineStr">
        <is>
          <t xml:space="preserve">The Miracle Heiress</t>
        </is>
      </c>
      <c r="C3815" t="inlineStr">
        <is>
          <t xml:space="preserve">Die Wundererbin</t>
        </is>
      </c>
      <c r="D3815" t="inlineStr">
        <is>
          <t xml:space="preserve">b9d75c7f5eea16fefd82cfc428e978c69218a7f3</t>
        </is>
      </c>
      <c r="E3815" t="inlineStr">
        <is>
          <t xml:space="preserve">Episode 277: Auktion Beginnt</t>
        </is>
      </c>
      <c r="F3815">
        <v>277</v>
      </c>
      <c r="G3815" t="inlineStr">
        <is>
          <t xml:space="preserve">4:45-4:48</t>
        </is>
      </c>
      <c r="H3815" t="inlineStr">
        <is>
          <t xml:space="preserve">Resolved</t>
        </is>
      </c>
      <c r="I3815" t="inlineStr">
        <is>
          <t xml:space="preserve">Remarks: [Script Error]
Line from script:
"WorÃ¼ber sollten Sie sich denn mit Frau Blackwell unterhalten?"
Note: Localization issue. â€œFrau Blackwellâ€_x009d_ should be localized as â€œMrs. Blackwellâ€_x009d_ to match the established US setting. Suggested: â€œWorÃ¼ber sollten Sie sich denn mit Mrs. Blackwell unterhalten?â€_x009d_</t>
        </is>
      </c>
      <c r="J3815" t="inlineStr">
        <is>
          <t xml:space="preserve">VOA</t>
        </is>
      </c>
      <c r="K3815" t="inlineStr">
        <is>
          <t xml:space="preserve">Script Error</t>
        </is>
      </c>
      <c r="L3815" t="inlineStr">
        <is>
          <t xml:space="preserve">Script error</t>
        </is>
      </c>
      <c r="M3815" t="str">
        <f>IFERROR(IF(VLOOKUP(L3815,'Quantification'!$A:$B,2,FALSE)&amp;""="","Unclassified",VLOOKUP(L3815,'Quantification'!$A:$B,2,FALSE)),"Unclassified")</f>
        <v>Major</v>
      </c>
      <c r="N3815" t="inlineStr">
        <is>
          <t xml:space="preserve">con-khera.mirjam@pocketfm.com</t>
        </is>
      </c>
      <c r="O3815" t="inlineStr">
        <is>
          <t xml:space="preserve">Issues found in raw</t>
        </is>
      </c>
      <c r="P3815" t="str">
        <f>IF(OR(O3815="Issues found in master",O3815="Final master"),"Master",IF(OR(O3815="Ready for Master",O3815="Issues found in raw",O3815="Raw under QC",O3815="Issues resolved in raw"),"Raw","-"))</f>
        <v>Raw</v>
      </c>
      <c r="Q3815" s="13">
        <v>46272.60625</v>
      </c>
      <c r="R3815" t="inlineStr">
        <is>
          <t xml:space="preserve">2026-09 (Sept)</t>
        </is>
      </c>
      <c r="S3815">
        <f>IF(M3815="Not an error",0,IF(COUNTIFS($A$2:$A3815,$A3815,$D$2:$D3815,$D3815,$M$2:$M3815,"&lt;&gt;Not an error")=1,1,0))</f>
        <v>0</v>
      </c>
      <c r="T3815">
        <f>IF(M3815&lt;&gt;"Major",0,IF(COUNTIFS($A$2:$A3815,$A3815,$D$2:$D3815,$D3815,$M$2:$M3815,"Major")=1,1,0))</f>
        <v>0</v>
      </c>
      <c r="U3815">
        <f>IF(M3815&lt;&gt;"Minor",0,IF(COUNTIFS($A$2:$A3815,$A3815,$D$2:$D3815,$D3815,$M$2:$M3815,"Minor")=1,1,0))</f>
        <v>0</v>
      </c>
    </row>
    <row r="3816">
      <c r="A3816" t="inlineStr">
        <is>
          <t xml:space="preserve">9a175f97e92a638a5697307799ea3b8b8f419aac</t>
        </is>
      </c>
      <c r="B3816" t="inlineStr">
        <is>
          <t xml:space="preserve">The Miracle Heiress</t>
        </is>
      </c>
      <c r="C3816" t="inlineStr">
        <is>
          <t xml:space="preserve">Die Wundererbin</t>
        </is>
      </c>
      <c r="D3816" t="inlineStr">
        <is>
          <t xml:space="preserve">b9d75c7f5eea16fefd82cfc428e978c69218a7f3</t>
        </is>
      </c>
      <c r="E3816" t="inlineStr">
        <is>
          <t xml:space="preserve">Episode 277: Auktion Beginnt</t>
        </is>
      </c>
      <c r="F3816">
        <v>277</v>
      </c>
      <c r="G3816" t="inlineStr">
        <is>
          <t xml:space="preserve">5:07-5:11</t>
        </is>
      </c>
      <c r="H3816" t="inlineStr">
        <is>
          <t xml:space="preserve">Resolved</t>
        </is>
      </c>
      <c r="I3816" t="inlineStr">
        <is>
          <t xml:space="preserve">Remarks: [Script Error]
Line from script:
"Â»Kommen Sie, gratulieren wir Frau Blackwell schon im Voraus.Â«"
Note: Localization issue. â€œFrau Blackwellâ€_x009d_ should be localized as â€œMrs. Blackwellâ€_x009d_ to match the established US setting. Suggested: â€œKommen Sie, gratulieren wir Mrs. Blackwell schon im Voraus.â€_x009d_</t>
        </is>
      </c>
      <c r="J3816" t="inlineStr">
        <is>
          <t xml:space="preserve">VOA</t>
        </is>
      </c>
      <c r="K3816" t="inlineStr">
        <is>
          <t xml:space="preserve">Script Error</t>
        </is>
      </c>
      <c r="L3816" t="inlineStr">
        <is>
          <t xml:space="preserve">Script error</t>
        </is>
      </c>
      <c r="M3816" t="str">
        <f>IFERROR(IF(VLOOKUP(L3816,'Quantification'!$A:$B,2,FALSE)&amp;""="","Unclassified",VLOOKUP(L3816,'Quantification'!$A:$B,2,FALSE)),"Unclassified")</f>
        <v>Major</v>
      </c>
      <c r="N3816" t="inlineStr">
        <is>
          <t xml:space="preserve">con-khera.mirjam@pocketfm.com</t>
        </is>
      </c>
      <c r="O3816" t="inlineStr">
        <is>
          <t xml:space="preserve">Issues found in raw</t>
        </is>
      </c>
      <c r="P3816" t="str">
        <f>IF(OR(O3816="Issues found in master",O3816="Final master"),"Master",IF(OR(O3816="Ready for Master",O3816="Issues found in raw",O3816="Raw under QC",O3816="Issues resolved in raw"),"Raw","-"))</f>
        <v>Raw</v>
      </c>
      <c r="Q3816" s="13">
        <v>46272.60625</v>
      </c>
      <c r="R3816" t="inlineStr">
        <is>
          <t xml:space="preserve">2026-09 (Sept)</t>
        </is>
      </c>
      <c r="S3816">
        <f>IF(M3816="Not an error",0,IF(COUNTIFS($A$2:$A3816,$A3816,$D$2:$D3816,$D3816,$M$2:$M3816,"&lt;&gt;Not an error")=1,1,0))</f>
        <v>0</v>
      </c>
      <c r="T3816">
        <f>IF(M3816&lt;&gt;"Major",0,IF(COUNTIFS($A$2:$A3816,$A3816,$D$2:$D3816,$D3816,$M$2:$M3816,"Major")=1,1,0))</f>
        <v>0</v>
      </c>
      <c r="U3816">
        <f>IF(M3816&lt;&gt;"Minor",0,IF(COUNTIFS($A$2:$A3816,$A3816,$D$2:$D3816,$D3816,$M$2:$M3816,"Minor")=1,1,0))</f>
        <v>0</v>
      </c>
    </row>
    <row r="3817">
      <c r="A3817" t="inlineStr">
        <is>
          <t xml:space="preserve">9a175f97e92a638a5697307799ea3b8b8f419aac</t>
        </is>
      </c>
      <c r="B3817" t="inlineStr">
        <is>
          <t xml:space="preserve">The Miracle Heiress</t>
        </is>
      </c>
      <c r="C3817" t="inlineStr">
        <is>
          <t xml:space="preserve">Die Wundererbin</t>
        </is>
      </c>
      <c r="D3817" t="inlineStr">
        <is>
          <t xml:space="preserve">b9d75c7f5eea16fefd82cfc428e978c69218a7f3</t>
        </is>
      </c>
      <c r="E3817" t="inlineStr">
        <is>
          <t xml:space="preserve">Episode 277: Auktion Beginnt</t>
        </is>
      </c>
      <c r="F3817">
        <v>277</v>
      </c>
      <c r="G3817" t="inlineStr">
        <is>
          <t xml:space="preserve">6:12-6:18</t>
        </is>
      </c>
      <c r="H3817" t="inlineStr">
        <is>
          <t xml:space="preserve">Resolved</t>
        </is>
      </c>
      <c r="I3817" t="inlineStr">
        <is>
          <t xml:space="preserve">Remarks: [Script Error]
Line from script:
"! Aurora hat achtzehn Jahre in unserem Haus gelebt, und jetzt ist Frau Blackwell vÃ¶llig von ihr besessen?"
Note: Localization issue. â€œFrau Blackwellâ€_x009d_ should be localized as â€œMrs. Blackwellâ€_x009d_ to match the established US setting. Suggested: â€œAurora hat achtzehn Jahre in unserem Haus gelebt, und jetzt ist Mrs. Blackwell vÃ¶llig von ihr besessen?â€_x009d_</t>
        </is>
      </c>
      <c r="J3817" t="inlineStr">
        <is>
          <t xml:space="preserve">VOA</t>
        </is>
      </c>
      <c r="K3817" t="inlineStr">
        <is>
          <t xml:space="preserve">Script Error</t>
        </is>
      </c>
      <c r="L3817" t="inlineStr">
        <is>
          <t xml:space="preserve">Script error</t>
        </is>
      </c>
      <c r="M3817" t="str">
        <f>IFERROR(IF(VLOOKUP(L3817,'Quantification'!$A:$B,2,FALSE)&amp;""="","Unclassified",VLOOKUP(L3817,'Quantification'!$A:$B,2,FALSE)),"Unclassified")</f>
        <v>Major</v>
      </c>
      <c r="N3817" t="inlineStr">
        <is>
          <t xml:space="preserve">con-khera.mirjam@pocketfm.com</t>
        </is>
      </c>
      <c r="O3817" t="inlineStr">
        <is>
          <t xml:space="preserve">Issues found in raw</t>
        </is>
      </c>
      <c r="P3817" t="str">
        <f>IF(OR(O3817="Issues found in master",O3817="Final master"),"Master",IF(OR(O3817="Ready for Master",O3817="Issues found in raw",O3817="Raw under QC",O3817="Issues resolved in raw"),"Raw","-"))</f>
        <v>Raw</v>
      </c>
      <c r="Q3817" s="13">
        <v>46272.60625</v>
      </c>
      <c r="R3817" t="inlineStr">
        <is>
          <t xml:space="preserve">2026-09 (Sept)</t>
        </is>
      </c>
      <c r="S3817">
        <f>IF(M3817="Not an error",0,IF(COUNTIFS($A$2:$A3817,$A3817,$D$2:$D3817,$D3817,$M$2:$M3817,"&lt;&gt;Not an error")=1,1,0))</f>
        <v>0</v>
      </c>
      <c r="T3817">
        <f>IF(M3817&lt;&gt;"Major",0,IF(COUNTIFS($A$2:$A3817,$A3817,$D$2:$D3817,$D3817,$M$2:$M3817,"Major")=1,1,0))</f>
        <v>0</v>
      </c>
      <c r="U3817">
        <f>IF(M3817&lt;&gt;"Minor",0,IF(COUNTIFS($A$2:$A3817,$A3817,$D$2:$D3817,$D3817,$M$2:$M3817,"Minor")=1,1,0))</f>
        <v>0</v>
      </c>
    </row>
    <row r="3818">
      <c r="A3818" t="inlineStr">
        <is>
          <t xml:space="preserve">9a175f97e92a638a5697307799ea3b8b8f419aac</t>
        </is>
      </c>
      <c r="B3818" t="inlineStr">
        <is>
          <t xml:space="preserve">The Miracle Heiress</t>
        </is>
      </c>
      <c r="C3818" t="inlineStr">
        <is>
          <t xml:space="preserve">Die Wundererbin</t>
        </is>
      </c>
      <c r="D3818" t="inlineStr">
        <is>
          <t xml:space="preserve">b9d75c7f5eea16fefd82cfc428e978c69218a7f3</t>
        </is>
      </c>
      <c r="E3818" t="inlineStr">
        <is>
          <t xml:space="preserve">Episode 277: Auktion Beginnt</t>
        </is>
      </c>
      <c r="F3818">
        <v>277</v>
      </c>
      <c r="G3818" t="inlineStr">
        <is>
          <t xml:space="preserve">6:57-7:05</t>
        </is>
      </c>
      <c r="H3818" t="inlineStr">
        <is>
          <t xml:space="preserve">Resolved</t>
        </is>
      </c>
      <c r="I3818" t="inlineStr">
        <is>
          <t xml:space="preserve">Remarks: [Script Error]
Line from script:
"Aurora war mittendrin, die Hawthorne-Gruppe war nicht weit dahinter und auch der Blackwell-Konzern bot aggressiv mit."
Note: Continuity issue. Seraphina had just explicitly stated that she had no interest in the property and would not bid on it because doing so could interfere with Aurora’s plan. The Blackwell company therefore should not suddenly be bidding aggressively.</t>
        </is>
      </c>
      <c r="J3818" t="inlineStr">
        <is>
          <t xml:space="preserve">VOA</t>
        </is>
      </c>
      <c r="K3818" t="inlineStr">
        <is>
          <t xml:space="preserve">Script Error</t>
        </is>
      </c>
      <c r="L3818" t="inlineStr">
        <is>
          <t xml:space="preserve">Script error</t>
        </is>
      </c>
      <c r="M3818" t="str">
        <f>IFERROR(IF(VLOOKUP(L3818,'Quantification'!$A:$B,2,FALSE)&amp;""="","Unclassified",VLOOKUP(L3818,'Quantification'!$A:$B,2,FALSE)),"Unclassified")</f>
        <v>Major</v>
      </c>
      <c r="N3818" t="inlineStr">
        <is>
          <t xml:space="preserve">con-khera.mirjam@pocketfm.com</t>
        </is>
      </c>
      <c r="O3818" t="inlineStr">
        <is>
          <t xml:space="preserve">Issues found in raw</t>
        </is>
      </c>
      <c r="P3818" t="str">
        <f>IF(OR(O3818="Issues found in master",O3818="Final master"),"Master",IF(OR(O3818="Ready for Master",O3818="Issues found in raw",O3818="Raw under QC",O3818="Issues resolved in raw"),"Raw","-"))</f>
        <v>Raw</v>
      </c>
      <c r="Q3818" s="13">
        <v>46272.60625</v>
      </c>
      <c r="R3818" t="inlineStr">
        <is>
          <t xml:space="preserve">2026-09 (Sept)</t>
        </is>
      </c>
      <c r="S3818">
        <f>IF(M3818="Not an error",0,IF(COUNTIFS($A$2:$A3818,$A3818,$D$2:$D3818,$D3818,$M$2:$M3818,"&lt;&gt;Not an error")=1,1,0))</f>
        <v>0</v>
      </c>
      <c r="T3818">
        <f>IF(M3818&lt;&gt;"Major",0,IF(COUNTIFS($A$2:$A3818,$A3818,$D$2:$D3818,$D3818,$M$2:$M3818,"Major")=1,1,0))</f>
        <v>0</v>
      </c>
      <c r="U3818">
        <f>IF(M3818&lt;&gt;"Minor",0,IF(COUNTIFS($A$2:$A3818,$A3818,$D$2:$D3818,$D3818,$M$2:$M3818,"Minor")=1,1,0))</f>
        <v>0</v>
      </c>
    </row>
    <row r="3819">
      <c r="A3819" t="inlineStr">
        <is>
          <t xml:space="preserve">9a175f97e92a638a5697307799ea3b8b8f419aac</t>
        </is>
      </c>
      <c r="B3819" t="inlineStr">
        <is>
          <t xml:space="preserve">The Miracle Heiress</t>
        </is>
      </c>
      <c r="C3819" t="inlineStr">
        <is>
          <t xml:space="preserve">Die Wundererbin</t>
        </is>
      </c>
      <c r="D3819" t="inlineStr">
        <is>
          <t xml:space="preserve">e4f96691c7a693871d14772726b3c2d9b6e331cd</t>
        </is>
      </c>
      <c r="E3819" t="inlineStr">
        <is>
          <t xml:space="preserve">Episode 278: Auroras Passende Antwort</t>
        </is>
      </c>
      <c r="F3819">
        <v>278</v>
      </c>
      <c r="G3819" t="inlineStr">
        <is>
          <t xml:space="preserve">0:00-0:11</t>
        </is>
      </c>
      <c r="H3819" t="inlineStr">
        <is>
          <t xml:space="preserve">Resolved</t>
        </is>
      </c>
      <c r="I3819" t="inlineStr">
        <is>
          <t xml:space="preserve">Remarks: [Script Error]
Line from script:
"DÃ¤mien, Aurora, seine Mutter Seraphina und sein Bruder Harrison hatten bei der Auktion nur ein Ziel: die Familie Scott in den Ruin zu treiben."
Note: Continuity/relationship issue. Seraphina is Auroraâ€™s mother, not Damienâ€™s, and Harrison is Auroraâ€™s brother, not Damienâ€™s. Suggested: â€œDÃ¤mien, Aurora, ihre Mutter Seraphina und ihr Bruder Harrison hatten bei der Auktion nur ein Ziel: die Familie Scott in den Ruin zu treiben.â€_x009d_</t>
        </is>
      </c>
      <c r="J3819" t="inlineStr">
        <is>
          <t xml:space="preserve">VOA</t>
        </is>
      </c>
      <c r="K3819" t="inlineStr">
        <is>
          <t xml:space="preserve">Script Error</t>
        </is>
      </c>
      <c r="L3819" t="inlineStr">
        <is>
          <t xml:space="preserve">Script error</t>
        </is>
      </c>
      <c r="M3819" t="str">
        <f>IFERROR(IF(VLOOKUP(L3819,'Quantification'!$A:$B,2,FALSE)&amp;""="","Unclassified",VLOOKUP(L3819,'Quantification'!$A:$B,2,FALSE)),"Unclassified")</f>
        <v>Major</v>
      </c>
      <c r="N3819" t="inlineStr">
        <is>
          <t xml:space="preserve">con-khera.mirjam@pocketfm.com</t>
        </is>
      </c>
      <c r="O3819" t="inlineStr">
        <is>
          <t xml:space="preserve">Issues found in raw</t>
        </is>
      </c>
      <c r="P3819" t="str">
        <f>IF(OR(O3819="Issues found in master",O3819="Final master"),"Master",IF(OR(O3819="Ready for Master",O3819="Issues found in raw",O3819="Raw under QC",O3819="Issues resolved in raw"),"Raw","-"))</f>
        <v>Raw</v>
      </c>
      <c r="Q3819" s="13">
        <v>46272.60625</v>
      </c>
      <c r="R3819" t="inlineStr">
        <is>
          <t xml:space="preserve">2026-09 (Sept)</t>
        </is>
      </c>
      <c r="S3819">
        <f>IF(M3819="Not an error",0,IF(COUNTIFS($A$2:$A3819,$A3819,$D$2:$D3819,$D3819,$M$2:$M3819,"&lt;&gt;Not an error")=1,1,0))</f>
        <v>1</v>
      </c>
      <c r="T3819">
        <f>IF(M3819&lt;&gt;"Major",0,IF(COUNTIFS($A$2:$A3819,$A3819,$D$2:$D3819,$D3819,$M$2:$M3819,"Major")=1,1,0))</f>
        <v>1</v>
      </c>
      <c r="U3819">
        <f>IF(M3819&lt;&gt;"Minor",0,IF(COUNTIFS($A$2:$A3819,$A3819,$D$2:$D3819,$D3819,$M$2:$M3819,"Minor")=1,1,0))</f>
        <v>0</v>
      </c>
    </row>
    <row r="3820">
      <c r="A3820" t="inlineStr">
        <is>
          <t xml:space="preserve">9a175f97e92a638a5697307799ea3b8b8f419aac</t>
        </is>
      </c>
      <c r="B3820" t="inlineStr">
        <is>
          <t xml:space="preserve">The Miracle Heiress</t>
        </is>
      </c>
      <c r="C3820" t="inlineStr">
        <is>
          <t xml:space="preserve">Die Wundererbin</t>
        </is>
      </c>
      <c r="D3820" t="inlineStr">
        <is>
          <t xml:space="preserve">e4f96691c7a693871d14772726b3c2d9b6e331cd</t>
        </is>
      </c>
      <c r="E3820" t="inlineStr">
        <is>
          <t xml:space="preserve">Episode 278: Auroras Passende Antwort</t>
        </is>
      </c>
      <c r="F3820">
        <v>278</v>
      </c>
      <c r="G3820" t="inlineStr">
        <is>
          <t xml:space="preserve">6:13-6:17</t>
        </is>
      </c>
      <c r="H3820" t="inlineStr">
        <is>
          <t xml:space="preserve">Resolved</t>
        </is>
      </c>
      <c r="I3820" t="inlineStr">
        <is>
          <t xml:space="preserve">Remarks: [Script Error]
Line from script:
"„Das sind doch nur unbedeutende Leute vom Land, Frau Blackwell.“"
Note: Continuity issue. The Scotts have not been established as people from the countryside, so this description is inaccurate.</t>
        </is>
      </c>
      <c r="J3820" t="inlineStr">
        <is>
          <t xml:space="preserve">VOA</t>
        </is>
      </c>
      <c r="K3820" t="inlineStr">
        <is>
          <t xml:space="preserve">Script Error</t>
        </is>
      </c>
      <c r="L3820" t="inlineStr">
        <is>
          <t xml:space="preserve">Script error</t>
        </is>
      </c>
      <c r="M3820" t="str">
        <f>IFERROR(IF(VLOOKUP(L3820,'Quantification'!$A:$B,2,FALSE)&amp;""="","Unclassified",VLOOKUP(L3820,'Quantification'!$A:$B,2,FALSE)),"Unclassified")</f>
        <v>Major</v>
      </c>
      <c r="N3820" t="inlineStr">
        <is>
          <t xml:space="preserve">con-khera.mirjam@pocketfm.com</t>
        </is>
      </c>
      <c r="O3820" t="inlineStr">
        <is>
          <t xml:space="preserve">Issues found in raw</t>
        </is>
      </c>
      <c r="P3820" t="str">
        <f>IF(OR(O3820="Issues found in master",O3820="Final master"),"Master",IF(OR(O3820="Ready for Master",O3820="Issues found in raw",O3820="Raw under QC",O3820="Issues resolved in raw"),"Raw","-"))</f>
        <v>Raw</v>
      </c>
      <c r="Q3820" s="13">
        <v>46272.60625</v>
      </c>
      <c r="R3820" t="inlineStr">
        <is>
          <t xml:space="preserve">2026-09 (Sept)</t>
        </is>
      </c>
      <c r="S3820">
        <f>IF(M3820="Not an error",0,IF(COUNTIFS($A$2:$A3820,$A3820,$D$2:$D3820,$D3820,$M$2:$M3820,"&lt;&gt;Not an error")=1,1,0))</f>
        <v>0</v>
      </c>
      <c r="T3820">
        <f>IF(M3820&lt;&gt;"Major",0,IF(COUNTIFS($A$2:$A3820,$A3820,$D$2:$D3820,$D3820,$M$2:$M3820,"Major")=1,1,0))</f>
        <v>0</v>
      </c>
      <c r="U3820">
        <f>IF(M3820&lt;&gt;"Minor",0,IF(COUNTIFS($A$2:$A3820,$A3820,$D$2:$D3820,$D3820,$M$2:$M3820,"Minor")=1,1,0))</f>
        <v>0</v>
      </c>
    </row>
    <row r="3821">
      <c r="A3821" t="inlineStr">
        <is>
          <t xml:space="preserve">9a175f97e92a638a5697307799ea3b8b8f419aac</t>
        </is>
      </c>
      <c r="B3821" t="inlineStr">
        <is>
          <t xml:space="preserve">The Miracle Heiress</t>
        </is>
      </c>
      <c r="C3821" t="inlineStr">
        <is>
          <t xml:space="preserve">Die Wundererbin</t>
        </is>
      </c>
      <c r="D3821" t="inlineStr">
        <is>
          <t xml:space="preserve">e4f96691c7a693871d14772726b3c2d9b6e331cd</t>
        </is>
      </c>
      <c r="E3821" t="inlineStr">
        <is>
          <t xml:space="preserve">Episode 278: Auroras Passende Antwort</t>
        </is>
      </c>
      <c r="F3821">
        <v>278</v>
      </c>
      <c r="G3821" t="inlineStr">
        <is>
          <t xml:space="preserve">6:47-6:50</t>
        </is>
      </c>
      <c r="H3821" t="inlineStr">
        <is>
          <t xml:space="preserve">Resolved</t>
        </is>
      </c>
      <c r="I3821" t="inlineStr">
        <is>
          <t xml:space="preserve">Remarks: [Script Error]
Line from script:
"â€žSehen Sie sich nur die Eleganz von Frau Blackwell an."
Note: Localization issue. â€œFrau Blackwellâ€_x009d_ should be localized as â€œMrs. Blackwellâ€_x009d_ to match the established US setting. Suggested: â€œSehen Sie sich nur die Eleganz von Mrs. Blackwell an.â€_x009d_</t>
        </is>
      </c>
      <c r="J3821" t="inlineStr">
        <is>
          <t xml:space="preserve">VOA</t>
        </is>
      </c>
      <c r="K3821" t="inlineStr">
        <is>
          <t xml:space="preserve">Script Error</t>
        </is>
      </c>
      <c r="L3821" t="inlineStr">
        <is>
          <t xml:space="preserve">Script error</t>
        </is>
      </c>
      <c r="M3821" t="str">
        <f>IFERROR(IF(VLOOKUP(L3821,'Quantification'!$A:$B,2,FALSE)&amp;""="","Unclassified",VLOOKUP(L3821,'Quantification'!$A:$B,2,FALSE)),"Unclassified")</f>
        <v>Major</v>
      </c>
      <c r="N3821" t="inlineStr">
        <is>
          <t xml:space="preserve">con-khera.mirjam@pocketfm.com</t>
        </is>
      </c>
      <c r="O3821" t="inlineStr">
        <is>
          <t xml:space="preserve">Issues found in raw</t>
        </is>
      </c>
      <c r="P3821" t="str">
        <f>IF(OR(O3821="Issues found in master",O3821="Final master"),"Master",IF(OR(O3821="Ready for Master",O3821="Issues found in raw",O3821="Raw under QC",O3821="Issues resolved in raw"),"Raw","-"))</f>
        <v>Raw</v>
      </c>
      <c r="Q3821" s="13">
        <v>46272.60625</v>
      </c>
      <c r="R3821" t="inlineStr">
        <is>
          <t xml:space="preserve">2026-09 (Sept)</t>
        </is>
      </c>
      <c r="S3821">
        <f>IF(M3821="Not an error",0,IF(COUNTIFS($A$2:$A3821,$A3821,$D$2:$D3821,$D3821,$M$2:$M3821,"&lt;&gt;Not an error")=1,1,0))</f>
        <v>0</v>
      </c>
      <c r="T3821">
        <f>IF(M3821&lt;&gt;"Major",0,IF(COUNTIFS($A$2:$A3821,$A3821,$D$2:$D3821,$D3821,$M$2:$M3821,"Major")=1,1,0))</f>
        <v>0</v>
      </c>
      <c r="U3821">
        <f>IF(M3821&lt;&gt;"Minor",0,IF(COUNTIFS($A$2:$A3821,$A3821,$D$2:$D3821,$D3821,$M$2:$M3821,"Minor")=1,1,0))</f>
        <v>0</v>
      </c>
    </row>
    <row r="3822">
      <c r="A3822" t="inlineStr">
        <is>
          <t xml:space="preserve">9a175f97e92a638a5697307799ea3b8b8f419aac</t>
        </is>
      </c>
      <c r="B3822" t="inlineStr">
        <is>
          <t xml:space="preserve">The Miracle Heiress</t>
        </is>
      </c>
      <c r="C3822" t="inlineStr">
        <is>
          <t xml:space="preserve">Die Wundererbin</t>
        </is>
      </c>
      <c r="D3822" t="inlineStr">
        <is>
          <t xml:space="preserve">e4f96691c7a693871d14772726b3c2d9b6e331cd</t>
        </is>
      </c>
      <c r="E3822" t="inlineStr">
        <is>
          <t xml:space="preserve">Episode 278: Auroras Passende Antwort</t>
        </is>
      </c>
      <c r="F3822">
        <v>278</v>
      </c>
      <c r="G3822" t="inlineStr">
        <is>
          <t xml:space="preserve">6:55-6:58</t>
        </is>
      </c>
      <c r="H3822" t="inlineStr">
        <is>
          <t xml:space="preserve">Resolved</t>
        </is>
      </c>
      <c r="I3822" t="inlineStr">
        <is>
          <t xml:space="preserve">Remarks: [Script Error]
Line from script:
"â€žFrau Blackwell, Sie sind ein Genie."
Note: Localization issue. â€œFrau Blackwellâ€_x009d_ should be localized as â€œMrs. Blackwellâ€_x009d_ to match the established US setting. Suggested: â€œMrs. Blackwell, Sie sind ein Genie.â€_x009d_</t>
        </is>
      </c>
      <c r="J3822" t="inlineStr">
        <is>
          <t xml:space="preserve">VOA</t>
        </is>
      </c>
      <c r="K3822" t="inlineStr">
        <is>
          <t xml:space="preserve">Script Error</t>
        </is>
      </c>
      <c r="L3822" t="inlineStr">
        <is>
          <t xml:space="preserve">Script error</t>
        </is>
      </c>
      <c r="M3822" t="str">
        <f>IFERROR(IF(VLOOKUP(L3822,'Quantification'!$A:$B,2,FALSE)&amp;""="","Unclassified",VLOOKUP(L3822,'Quantification'!$A:$B,2,FALSE)),"Unclassified")</f>
        <v>Major</v>
      </c>
      <c r="N3822" t="inlineStr">
        <is>
          <t xml:space="preserve">con-khera.mirjam@pocketfm.com</t>
        </is>
      </c>
      <c r="O3822" t="inlineStr">
        <is>
          <t xml:space="preserve">Issues found in raw</t>
        </is>
      </c>
      <c r="P3822" t="str">
        <f>IF(OR(O3822="Issues found in master",O3822="Final master"),"Master",IF(OR(O3822="Ready for Master",O3822="Issues found in raw",O3822="Raw under QC",O3822="Issues resolved in raw"),"Raw","-"))</f>
        <v>Raw</v>
      </c>
      <c r="Q3822" s="13">
        <v>46272.60625</v>
      </c>
      <c r="R3822" t="inlineStr">
        <is>
          <t xml:space="preserve">2026-09 (Sept)</t>
        </is>
      </c>
      <c r="S3822">
        <f>IF(M3822="Not an error",0,IF(COUNTIFS($A$2:$A3822,$A3822,$D$2:$D3822,$D3822,$M$2:$M3822,"&lt;&gt;Not an error")=1,1,0))</f>
        <v>0</v>
      </c>
      <c r="T3822">
        <f>IF(M3822&lt;&gt;"Major",0,IF(COUNTIFS($A$2:$A3822,$A3822,$D$2:$D3822,$D3822,$M$2:$M3822,"Major")=1,1,0))</f>
        <v>0</v>
      </c>
      <c r="U3822">
        <f>IF(M3822&lt;&gt;"Minor",0,IF(COUNTIFS($A$2:$A3822,$A3822,$D$2:$D3822,$D3822,$M$2:$M3822,"Minor")=1,1,0))</f>
        <v>0</v>
      </c>
    </row>
    <row r="3823">
      <c r="A3823" t="inlineStr">
        <is>
          <t xml:space="preserve">9a175f97e92a638a5697307799ea3b8b8f419aac</t>
        </is>
      </c>
      <c r="B3823" t="inlineStr">
        <is>
          <t xml:space="preserve">The Miracle Heiress</t>
        </is>
      </c>
      <c r="C3823" t="inlineStr">
        <is>
          <t xml:space="preserve">Die Wundererbin</t>
        </is>
      </c>
      <c r="D3823" t="inlineStr">
        <is>
          <t xml:space="preserve">e4f96691c7a693871d14772726b3c2d9b6e331cd</t>
        </is>
      </c>
      <c r="E3823" t="inlineStr">
        <is>
          <t xml:space="preserve">Episode 278: Auroras Passende Antwort</t>
        </is>
      </c>
      <c r="F3823">
        <v>278</v>
      </c>
      <c r="G3823" t="inlineStr">
        <is>
          <t xml:space="preserve">7:01-7:04</t>
        </is>
      </c>
      <c r="H3823" t="inlineStr">
        <is>
          <t xml:space="preserve">Resolved</t>
        </is>
      </c>
      <c r="I3823" t="inlineStr">
        <is>
          <t xml:space="preserve">Remarks: [Script Error]
Line from script:
"Frau Blackwell, heute Abend zum Essen in meinem Restaurant?"
Note: Localization issue. â€œFrau Blackwellâ€_x009d_ should be localized as â€œMrs. Blackwellâ€_x009d_ to match the established US setting. Suggested: â€œMrs. Blackwell, heute Abend zum Essen in meinem Restaurant?â€_x009d_</t>
        </is>
      </c>
      <c r="J3823" t="inlineStr">
        <is>
          <t xml:space="preserve">VOA</t>
        </is>
      </c>
      <c r="K3823" t="inlineStr">
        <is>
          <t xml:space="preserve">Script Error</t>
        </is>
      </c>
      <c r="L3823" t="inlineStr">
        <is>
          <t xml:space="preserve">Script error</t>
        </is>
      </c>
      <c r="M3823" t="str">
        <f>IFERROR(IF(VLOOKUP(L3823,'Quantification'!$A:$B,2,FALSE)&amp;""="","Unclassified",VLOOKUP(L3823,'Quantification'!$A:$B,2,FALSE)),"Unclassified")</f>
        <v>Major</v>
      </c>
      <c r="N3823" t="inlineStr">
        <is>
          <t xml:space="preserve">con-khera.mirjam@pocketfm.com</t>
        </is>
      </c>
      <c r="O3823" t="inlineStr">
        <is>
          <t xml:space="preserve">Issues found in raw</t>
        </is>
      </c>
      <c r="P3823" t="str">
        <f>IF(OR(O3823="Issues found in master",O3823="Final master"),"Master",IF(OR(O3823="Ready for Master",O3823="Issues found in raw",O3823="Raw under QC",O3823="Issues resolved in raw"),"Raw","-"))</f>
        <v>Raw</v>
      </c>
      <c r="Q3823" s="13">
        <v>46272.60625</v>
      </c>
      <c r="R3823" t="inlineStr">
        <is>
          <t xml:space="preserve">2026-09 (Sept)</t>
        </is>
      </c>
      <c r="S3823">
        <f>IF(M3823="Not an error",0,IF(COUNTIFS($A$2:$A3823,$A3823,$D$2:$D3823,$D3823,$M$2:$M3823,"&lt;&gt;Not an error")=1,1,0))</f>
        <v>0</v>
      </c>
      <c r="T3823">
        <f>IF(M3823&lt;&gt;"Major",0,IF(COUNTIFS($A$2:$A3823,$A3823,$D$2:$D3823,$D3823,$M$2:$M3823,"Major")=1,1,0))</f>
        <v>0</v>
      </c>
      <c r="U3823">
        <f>IF(M3823&lt;&gt;"Minor",0,IF(COUNTIFS($A$2:$A3823,$A3823,$D$2:$D3823,$D3823,$M$2:$M3823,"Minor")=1,1,0))</f>
        <v>0</v>
      </c>
    </row>
    <row r="3824">
      <c r="A3824" t="inlineStr">
        <is>
          <t xml:space="preserve">9a175f97e92a638a5697307799ea3b8b8f419aac</t>
        </is>
      </c>
      <c r="B3824" t="inlineStr">
        <is>
          <t xml:space="preserve">The Miracle Heiress</t>
        </is>
      </c>
      <c r="C3824" t="inlineStr">
        <is>
          <t xml:space="preserve">Die Wundererbin</t>
        </is>
      </c>
      <c r="D3824" t="inlineStr">
        <is>
          <t xml:space="preserve">1f8d528ac6270c205cda439a03a618c8eb90c3a7</t>
        </is>
      </c>
      <c r="E3824" t="inlineStr">
        <is>
          <t xml:space="preserve">Episode 279: Konfrontation Auf Der Toilette</t>
        </is>
      </c>
      <c r="F3824">
        <v>279</v>
      </c>
      <c r="G3824" t="inlineStr">
        <is>
          <t xml:space="preserve">0:00-0:05</t>
        </is>
      </c>
      <c r="H3824" t="inlineStr">
        <is>
          <t xml:space="preserve">Resolved</t>
        </is>
      </c>
      <c r="I3824" t="inlineStr">
        <is>
          <t xml:space="preserve">Remarks: [Script Error]
Line from script:
"â€žKomm doch zu mir. Wir haben gerade in der NÃ¤he ein Resort erÃ¶ffnet.â€œ"
Note: Address/formality issue. The established form of address is formal, so â€œduâ€_x009d_ is inconsistent here. Suggested: â€œKommen Sie doch zu mir. Wir haben gerade in der NÃ¤he ein Resort erÃ¶ffnet.â€_x009d_</t>
        </is>
      </c>
      <c r="J3824" t="inlineStr">
        <is>
          <t xml:space="preserve">VOA</t>
        </is>
      </c>
      <c r="K3824" t="inlineStr">
        <is>
          <t xml:space="preserve">Script Error</t>
        </is>
      </c>
      <c r="L3824" t="inlineStr">
        <is>
          <t xml:space="preserve">Script error</t>
        </is>
      </c>
      <c r="M3824" t="str">
        <f>IFERROR(IF(VLOOKUP(L3824,'Quantification'!$A:$B,2,FALSE)&amp;""="","Unclassified",VLOOKUP(L3824,'Quantification'!$A:$B,2,FALSE)),"Unclassified")</f>
        <v>Major</v>
      </c>
      <c r="N3824" t="inlineStr">
        <is>
          <t xml:space="preserve">con-khera.mirjam@pocketfm.com</t>
        </is>
      </c>
      <c r="O3824" t="inlineStr">
        <is>
          <t xml:space="preserve">Issues found in raw</t>
        </is>
      </c>
      <c r="P3824" t="str">
        <f>IF(OR(O3824="Issues found in master",O3824="Final master"),"Master",IF(OR(O3824="Ready for Master",O3824="Issues found in raw",O3824="Raw under QC",O3824="Issues resolved in raw"),"Raw","-"))</f>
        <v>Raw</v>
      </c>
      <c r="Q3824" s="13">
        <v>46272.60625</v>
      </c>
      <c r="R3824" t="inlineStr">
        <is>
          <t xml:space="preserve">2026-09 (Sept)</t>
        </is>
      </c>
      <c r="S3824">
        <f>IF(M3824="Not an error",0,IF(COUNTIFS($A$2:$A3824,$A3824,$D$2:$D3824,$D3824,$M$2:$M3824,"&lt;&gt;Not an error")=1,1,0))</f>
        <v>1</v>
      </c>
      <c r="T3824">
        <f>IF(M3824&lt;&gt;"Major",0,IF(COUNTIFS($A$2:$A3824,$A3824,$D$2:$D3824,$D3824,$M$2:$M3824,"Major")=1,1,0))</f>
        <v>1</v>
      </c>
      <c r="U3824">
        <f>IF(M3824&lt;&gt;"Minor",0,IF(COUNTIFS($A$2:$A3824,$A3824,$D$2:$D3824,$D3824,$M$2:$M3824,"Minor")=1,1,0))</f>
        <v>0</v>
      </c>
    </row>
    <row r="3825">
      <c r="A3825" t="inlineStr">
        <is>
          <t xml:space="preserve">9a175f97e92a638a5697307799ea3b8b8f419aac</t>
        </is>
      </c>
      <c r="B3825" t="inlineStr">
        <is>
          <t xml:space="preserve">The Miracle Heiress</t>
        </is>
      </c>
      <c r="C3825" t="inlineStr">
        <is>
          <t xml:space="preserve">Die Wundererbin</t>
        </is>
      </c>
      <c r="D3825" t="inlineStr">
        <is>
          <t xml:space="preserve">1f8d528ac6270c205cda439a03a618c8eb90c3a7</t>
        </is>
      </c>
      <c r="E3825" t="inlineStr">
        <is>
          <t xml:space="preserve">Episode 279: Konfrontation Auf Der Toilette</t>
        </is>
      </c>
      <c r="F3825">
        <v>279</v>
      </c>
      <c r="G3825" t="inlineStr">
        <is>
          <t xml:space="preserve">0:05-0:08</t>
        </is>
      </c>
      <c r="H3825" t="inlineStr">
        <is>
          <t xml:space="preserve">Resolved</t>
        </is>
      </c>
      <c r="I3825" t="inlineStr">
        <is>
          <t xml:space="preserve">Remarks: [Script Error]
Line from script:
"â€žNein, das geht leider nichtâ€œ, lehnte sie erneut ab."
Note: Clarity/continuity issue. As this is at the beginning of the episode, â€œsieâ€_x009d_ is unclear without immediate context. Seraphina should be named for orientation. Suggested: â€œâ€žNein, das geht leider nichtâ€œ, lehnte Seraphina erneut ab.â€_x009d_</t>
        </is>
      </c>
      <c r="J3825" t="inlineStr">
        <is>
          <t xml:space="preserve">VOA</t>
        </is>
      </c>
      <c r="K3825" t="inlineStr">
        <is>
          <t xml:space="preserve">Script Error</t>
        </is>
      </c>
      <c r="L3825" t="inlineStr">
        <is>
          <t xml:space="preserve">Script error</t>
        </is>
      </c>
      <c r="M3825" t="str">
        <f>IFERROR(IF(VLOOKUP(L3825,'Quantification'!$A:$B,2,FALSE)&amp;""="","Unclassified",VLOOKUP(L3825,'Quantification'!$A:$B,2,FALSE)),"Unclassified")</f>
        <v>Major</v>
      </c>
      <c r="N3825" t="inlineStr">
        <is>
          <t xml:space="preserve">con-khera.mirjam@pocketfm.com</t>
        </is>
      </c>
      <c r="O3825" t="inlineStr">
        <is>
          <t xml:space="preserve">Issues found in raw</t>
        </is>
      </c>
      <c r="P3825" t="str">
        <f>IF(OR(O3825="Issues found in master",O3825="Final master"),"Master",IF(OR(O3825="Ready for Master",O3825="Issues found in raw",O3825="Raw under QC",O3825="Issues resolved in raw"),"Raw","-"))</f>
        <v>Raw</v>
      </c>
      <c r="Q3825" s="13">
        <v>46272.60625</v>
      </c>
      <c r="R3825" t="inlineStr">
        <is>
          <t xml:space="preserve">2026-09 (Sept)</t>
        </is>
      </c>
      <c r="S3825">
        <f>IF(M3825="Not an error",0,IF(COUNTIFS($A$2:$A3825,$A3825,$D$2:$D3825,$D3825,$M$2:$M3825,"&lt;&gt;Not an error")=1,1,0))</f>
        <v>0</v>
      </c>
      <c r="T3825">
        <f>IF(M3825&lt;&gt;"Major",0,IF(COUNTIFS($A$2:$A3825,$A3825,$D$2:$D3825,$D3825,$M$2:$M3825,"Major")=1,1,0))</f>
        <v>0</v>
      </c>
      <c r="U3825">
        <f>IF(M3825&lt;&gt;"Minor",0,IF(COUNTIFS($A$2:$A3825,$A3825,$D$2:$D3825,$D3825,$M$2:$M3825,"Minor")=1,1,0))</f>
        <v>0</v>
      </c>
    </row>
    <row r="3826">
      <c r="A3826" t="inlineStr">
        <is>
          <t xml:space="preserve">9a175f97e92a638a5697307799ea3b8b8f419aac</t>
        </is>
      </c>
      <c r="B3826" t="inlineStr">
        <is>
          <t xml:space="preserve">The Miracle Heiress</t>
        </is>
      </c>
      <c r="C3826" t="inlineStr">
        <is>
          <t xml:space="preserve">Die Wundererbin</t>
        </is>
      </c>
      <c r="D3826" t="inlineStr">
        <is>
          <t xml:space="preserve">1f8d528ac6270c205cda439a03a618c8eb90c3a7</t>
        </is>
      </c>
      <c r="E3826" t="inlineStr">
        <is>
          <t xml:space="preserve">Episode 279: Konfrontation Auf Der Toilette</t>
        </is>
      </c>
      <c r="F3826">
        <v>279</v>
      </c>
      <c r="G3826" t="inlineStr">
        <is>
          <t xml:space="preserve">1:04-1:23</t>
        </is>
      </c>
      <c r="H3826" t="inlineStr">
        <is>
          <t xml:space="preserve">Ignore</t>
        </is>
      </c>
      <c r="I3826" t="inlineStr">
        <is>
          <t xml:space="preserve">Remarks: [Script Error]
Line from script:
"Jessica trat mit einem Ausdruck des Abscheus vor Aurora. „Ich habe gesehen, wie verzweifelt du aussahst. Warum fällst du nicht auf die Knie und entschuldigst dich? Wenn du das tust, lege ich vielleicht bei meinem Vater ein gutes Wort für dich ein. Womöglich vergisst er dann all deine früheren Verfehlungen.“"
Note: Continuity/characterization issue. The Scotts had established a strategy of treating Aurora kindly in order to win her over. Jessica immediately does the opposite here by openly humiliating and antagonizing Aurora, without any new trigger explaining the sudden change in approach.</t>
        </is>
      </c>
      <c r="J3826" t="inlineStr">
        <is>
          <t xml:space="preserve">VOA</t>
        </is>
      </c>
      <c r="K3826" t="inlineStr">
        <is>
          <t xml:space="preserve">Script Error</t>
        </is>
      </c>
      <c r="L3826" t="inlineStr">
        <is>
          <t xml:space="preserve">Script error</t>
        </is>
      </c>
      <c r="M3826" t="str">
        <f>IFERROR(IF(VLOOKUP(L3826,'Quantification'!$A:$B,2,FALSE)&amp;""="","Unclassified",VLOOKUP(L3826,'Quantification'!$A:$B,2,FALSE)),"Unclassified")</f>
        <v>Major</v>
      </c>
      <c r="N3826" t="inlineStr">
        <is>
          <t xml:space="preserve">con-khera.mirjam@pocketfm.com</t>
        </is>
      </c>
      <c r="O3826" t="inlineStr">
        <is>
          <t xml:space="preserve">Issues found in raw</t>
        </is>
      </c>
      <c r="P3826" t="str">
        <f>IF(OR(O3826="Issues found in master",O3826="Final master"),"Master",IF(OR(O3826="Ready for Master",O3826="Issues found in raw",O3826="Raw under QC",O3826="Issues resolved in raw"),"Raw","-"))</f>
        <v>Raw</v>
      </c>
      <c r="Q3826" s="13">
        <v>46272.60625</v>
      </c>
      <c r="R3826" t="inlineStr">
        <is>
          <t xml:space="preserve">2026-09 (Sept)</t>
        </is>
      </c>
      <c r="S3826">
        <f>IF(M3826="Not an error",0,IF(COUNTIFS($A$2:$A3826,$A3826,$D$2:$D3826,$D3826,$M$2:$M3826,"&lt;&gt;Not an error")=1,1,0))</f>
        <v>0</v>
      </c>
      <c r="T3826">
        <f>IF(M3826&lt;&gt;"Major",0,IF(COUNTIFS($A$2:$A3826,$A3826,$D$2:$D3826,$D3826,$M$2:$M3826,"Major")=1,1,0))</f>
        <v>0</v>
      </c>
      <c r="U3826">
        <f>IF(M3826&lt;&gt;"Minor",0,IF(COUNTIFS($A$2:$A3826,$A3826,$D$2:$D3826,$D3826,$M$2:$M3826,"Minor")=1,1,0))</f>
        <v>0</v>
      </c>
    </row>
    <row r="3827">
      <c r="A3827" t="inlineStr">
        <is>
          <t xml:space="preserve">9a175f97e92a638a5697307799ea3b8b8f419aac</t>
        </is>
      </c>
      <c r="B3827" t="inlineStr">
        <is>
          <t xml:space="preserve">The Miracle Heiress</t>
        </is>
      </c>
      <c r="C3827" t="inlineStr">
        <is>
          <t xml:space="preserve">Die Wundererbin</t>
        </is>
      </c>
      <c r="D3827" t="inlineStr">
        <is>
          <t xml:space="preserve">c92f87406a25eac3583a12413bcc780e6be87567</t>
        </is>
      </c>
      <c r="E3827" t="inlineStr">
        <is>
          <t xml:space="preserve">Episode 280: Cameron Bei Der Auktion</t>
        </is>
      </c>
      <c r="F3827">
        <v>280</v>
      </c>
      <c r="G3827" t="inlineStr">
        <is>
          <t xml:space="preserve">0:00-0:16</t>
        </is>
      </c>
      <c r="H3827" t="inlineStr">
        <is>
          <t xml:space="preserve">Resolved</t>
        </is>
      </c>
      <c r="I3827" t="inlineStr">
        <is>
          <t xml:space="preserve">Remarks: [Script Error]
Line from script:
"Nachdem die Familie Scott auf Auroras Falle hereingefallen war, hatte sie ihr gesamtes Vermögen in das Bauprojekt am Wasser versenkt. Als Jessica sie nun mit einer Bemerkung provozierte, verlor Aurora die Beherrschung und wurde handgreiflich."
Note: Redundant recap. This summarizes events already established in the previous episode and can be removed before continuing with the current scene.</t>
        </is>
      </c>
      <c r="J3827" t="inlineStr">
        <is>
          <t xml:space="preserve">VOA</t>
        </is>
      </c>
      <c r="K3827" t="inlineStr">
        <is>
          <t xml:space="preserve">Script Error</t>
        </is>
      </c>
      <c r="L3827" t="inlineStr">
        <is>
          <t xml:space="preserve">Script error</t>
        </is>
      </c>
      <c r="M3827" t="str">
        <f>IFERROR(IF(VLOOKUP(L3827,'Quantification'!$A:$B,2,FALSE)&amp;""="","Unclassified",VLOOKUP(L3827,'Quantification'!$A:$B,2,FALSE)),"Unclassified")</f>
        <v>Major</v>
      </c>
      <c r="N3827" t="inlineStr">
        <is>
          <t xml:space="preserve">con-khera.mirjam@pocketfm.com</t>
        </is>
      </c>
      <c r="O3827" t="inlineStr">
        <is>
          <t xml:space="preserve">Issues found in raw</t>
        </is>
      </c>
      <c r="P3827" t="str">
        <f>IF(OR(O3827="Issues found in master",O3827="Final master"),"Master",IF(OR(O3827="Ready for Master",O3827="Issues found in raw",O3827="Raw under QC",O3827="Issues resolved in raw"),"Raw","-"))</f>
        <v>Raw</v>
      </c>
      <c r="Q3827" s="13">
        <v>46272.60625</v>
      </c>
      <c r="R3827" t="inlineStr">
        <is>
          <t xml:space="preserve">2026-09 (Sept)</t>
        </is>
      </c>
      <c r="S3827">
        <f>IF(M3827="Not an error",0,IF(COUNTIFS($A$2:$A3827,$A3827,$D$2:$D3827,$D3827,$M$2:$M3827,"&lt;&gt;Not an error")=1,1,0))</f>
        <v>1</v>
      </c>
      <c r="T3827">
        <f>IF(M3827&lt;&gt;"Major",0,IF(COUNTIFS($A$2:$A3827,$A3827,$D$2:$D3827,$D3827,$M$2:$M3827,"Major")=1,1,0))</f>
        <v>1</v>
      </c>
      <c r="U3827">
        <f>IF(M3827&lt;&gt;"Minor",0,IF(COUNTIFS($A$2:$A3827,$A3827,$D$2:$D3827,$D3827,$M$2:$M3827,"Minor")=1,1,0))</f>
        <v>0</v>
      </c>
    </row>
    <row r="3828">
      <c r="A3828" t="inlineStr">
        <is>
          <t xml:space="preserve">9a175f97e92a638a5697307799ea3b8b8f419aac</t>
        </is>
      </c>
      <c r="B3828" t="inlineStr">
        <is>
          <t xml:space="preserve">The Miracle Heiress</t>
        </is>
      </c>
      <c r="C3828" t="inlineStr">
        <is>
          <t xml:space="preserve">Die Wundererbin</t>
        </is>
      </c>
      <c r="D3828" t="inlineStr">
        <is>
          <t xml:space="preserve">c92f87406a25eac3583a12413bcc780e6be87567</t>
        </is>
      </c>
      <c r="E3828" t="inlineStr">
        <is>
          <t xml:space="preserve">Episode 280: Cameron Bei Der Auktion</t>
        </is>
      </c>
      <c r="F3828">
        <v>280</v>
      </c>
      <c r="G3828" t="inlineStr">
        <is>
          <t xml:space="preserve">5:02-5:06</t>
        </is>
      </c>
      <c r="H3828" t="inlineStr">
        <is>
          <t xml:space="preserve">Resolved</t>
        </is>
      </c>
      <c r="I3828" t="inlineStr">
        <is>
          <t xml:space="preserve">Remarks: [Script Error]
Line from script:
"Endlich brach Panik bei Martin Scott durch und er drÃ¤ngte sich nach vorne."
Note: Wording issue. â€œPanik brach bei Martin Scott durchâ€_x009d_ is unnatural German. Suggested: â€œSchlieÃŸlich geriet Martin Scott in Panik und drÃ¤ngte sich nach vorne.â€_x009d_</t>
        </is>
      </c>
      <c r="J3828" t="inlineStr">
        <is>
          <t xml:space="preserve">VOA</t>
        </is>
      </c>
      <c r="K3828" t="inlineStr">
        <is>
          <t xml:space="preserve">Script Error</t>
        </is>
      </c>
      <c r="L3828" t="inlineStr">
        <is>
          <t xml:space="preserve">Script error</t>
        </is>
      </c>
      <c r="M3828" t="str">
        <f>IFERROR(IF(VLOOKUP(L3828,'Quantification'!$A:$B,2,FALSE)&amp;""="","Unclassified",VLOOKUP(L3828,'Quantification'!$A:$B,2,FALSE)),"Unclassified")</f>
        <v>Major</v>
      </c>
      <c r="N3828" t="inlineStr">
        <is>
          <t xml:space="preserve">con-khera.mirjam@pocketfm.com</t>
        </is>
      </c>
      <c r="O3828" t="inlineStr">
        <is>
          <t xml:space="preserve">Issues found in raw</t>
        </is>
      </c>
      <c r="P3828" t="str">
        <f>IF(OR(O3828="Issues found in master",O3828="Final master"),"Master",IF(OR(O3828="Ready for Master",O3828="Issues found in raw",O3828="Raw under QC",O3828="Issues resolved in raw"),"Raw","-"))</f>
        <v>Raw</v>
      </c>
      <c r="Q3828" s="13">
        <v>46272.60625</v>
      </c>
      <c r="R3828" t="inlineStr">
        <is>
          <t xml:space="preserve">2026-09 (Sept)</t>
        </is>
      </c>
      <c r="S3828">
        <f>IF(M3828="Not an error",0,IF(COUNTIFS($A$2:$A3828,$A3828,$D$2:$D3828,$D3828,$M$2:$M3828,"&lt;&gt;Not an error")=1,1,0))</f>
        <v>0</v>
      </c>
      <c r="T3828">
        <f>IF(M3828&lt;&gt;"Major",0,IF(COUNTIFS($A$2:$A3828,$A3828,$D$2:$D3828,$D3828,$M$2:$M3828,"Major")=1,1,0))</f>
        <v>0</v>
      </c>
      <c r="U3828">
        <f>IF(M3828&lt;&gt;"Minor",0,IF(COUNTIFS($A$2:$A3828,$A3828,$D$2:$D3828,$D3828,$M$2:$M3828,"Minor")=1,1,0))</f>
        <v>0</v>
      </c>
    </row>
    <row r="3829">
      <c r="A3829" t="inlineStr">
        <is>
          <t xml:space="preserve">9a175f97e92a638a5697307799ea3b8b8f419aac</t>
        </is>
      </c>
      <c r="B3829" t="inlineStr">
        <is>
          <t xml:space="preserve">The Miracle Heiress</t>
        </is>
      </c>
      <c r="C3829" t="inlineStr">
        <is>
          <t xml:space="preserve">Die Wundererbin</t>
        </is>
      </c>
      <c r="D3829" t="inlineStr">
        <is>
          <t xml:space="preserve">d291d61dc679871bc1c26148f69a03764099f055</t>
        </is>
      </c>
      <c r="E3829" t="inlineStr">
        <is>
          <t xml:space="preserve">Episode 281: Erzwungene Entschuldigung</t>
        </is>
      </c>
      <c r="F3829">
        <v>281</v>
      </c>
      <c r="G3829" t="inlineStr">
        <is>
          <t xml:space="preserve">0:47-0:52</t>
        </is>
      </c>
      <c r="H3829" t="inlineStr">
        <is>
          <t xml:space="preserve">Resolved</t>
        </is>
      </c>
      <c r="I3829" t="inlineStr">
        <is>
          <t xml:space="preserve">Remarks: [Script Error]
Line from script:
"Ihr Gesicht war taub, doch diesmal war der Schmerz in ihren Augen echt"
Note: Continuity/wording issue. â€œDiesmalâ€_x009d_ implies that Jessicaâ€™s previous pain was not genuine, although Aurora had physically hit her and caused real pain. Suggested: â€œIhr Gesicht war taub, und der Schmerz in ihren Augen war echt.â€_x009d_</t>
        </is>
      </c>
      <c r="J3829" t="inlineStr">
        <is>
          <t xml:space="preserve">VOA</t>
        </is>
      </c>
      <c r="K3829" t="inlineStr">
        <is>
          <t xml:space="preserve">Script Error</t>
        </is>
      </c>
      <c r="L3829" t="inlineStr">
        <is>
          <t xml:space="preserve">Script error</t>
        </is>
      </c>
      <c r="M3829" t="str">
        <f>IFERROR(IF(VLOOKUP(L3829,'Quantification'!$A:$B,2,FALSE)&amp;""="","Unclassified",VLOOKUP(L3829,'Quantification'!$A:$B,2,FALSE)),"Unclassified")</f>
        <v>Major</v>
      </c>
      <c r="N3829" t="inlineStr">
        <is>
          <t xml:space="preserve">con-khera.mirjam@pocketfm.com</t>
        </is>
      </c>
      <c r="O3829" t="inlineStr">
        <is>
          <t xml:space="preserve">Issues found in raw</t>
        </is>
      </c>
      <c r="P3829" t="str">
        <f>IF(OR(O3829="Issues found in master",O3829="Final master"),"Master",IF(OR(O3829="Ready for Master",O3829="Issues found in raw",O3829="Raw under QC",O3829="Issues resolved in raw"),"Raw","-"))</f>
        <v>Raw</v>
      </c>
      <c r="Q3829" s="13">
        <v>46272.60625</v>
      </c>
      <c r="R3829" t="inlineStr">
        <is>
          <t xml:space="preserve">2026-09 (Sept)</t>
        </is>
      </c>
      <c r="S3829">
        <f>IF(M3829="Not an error",0,IF(COUNTIFS($A$2:$A3829,$A3829,$D$2:$D3829,$D3829,$M$2:$M3829,"&lt;&gt;Not an error")=1,1,0))</f>
        <v>1</v>
      </c>
      <c r="T3829">
        <f>IF(M3829&lt;&gt;"Major",0,IF(COUNTIFS($A$2:$A3829,$A3829,$D$2:$D3829,$D3829,$M$2:$M3829,"Major")=1,1,0))</f>
        <v>1</v>
      </c>
      <c r="U3829">
        <f>IF(M3829&lt;&gt;"Minor",0,IF(COUNTIFS($A$2:$A3829,$A3829,$D$2:$D3829,$D3829,$M$2:$M3829,"Minor")=1,1,0))</f>
        <v>0</v>
      </c>
    </row>
    <row r="3830">
      <c r="A3830" t="inlineStr">
        <is>
          <t xml:space="preserve">9a175f97e92a638a5697307799ea3b8b8f419aac</t>
        </is>
      </c>
      <c r="B3830" t="inlineStr">
        <is>
          <t xml:space="preserve">The Miracle Heiress</t>
        </is>
      </c>
      <c r="C3830" t="inlineStr">
        <is>
          <t xml:space="preserve">Die Wundererbin</t>
        </is>
      </c>
      <c r="D3830" t="inlineStr">
        <is>
          <t xml:space="preserve">d291d61dc679871bc1c26148f69a03764099f055</t>
        </is>
      </c>
      <c r="E3830" t="inlineStr">
        <is>
          <t xml:space="preserve">Episode 281: Erzwungene Entschuldigung</t>
        </is>
      </c>
      <c r="F3830">
        <v>281</v>
      </c>
      <c r="G3830" t="inlineStr">
        <is>
          <t xml:space="preserve">0:00-1:58</t>
        </is>
      </c>
      <c r="H3830" t="inlineStr">
        <is>
          <t xml:space="preserve">Ignore</t>
        </is>
      </c>
      <c r="I3830" t="inlineStr">
        <is>
          <t xml:space="preserve">Remarks: [Tone / Consent Issue]
Line from script:
"Die Blackwells standen als geschlossene Front da, aber Harrison hatte noch kein Wort gesagt. Martin klammerte sich an einen letzten Hoffnungsschimmer und trat auf ihn zu. „Mister Blackwell.“
Harrisons Blick erstickte diesen letzten Funken Hoffnung. „Haben Sie meine Eltern nicht gehört? Worauf warten Sie? Dass jemand anderes Ihren Schlamassel beseitigt?“
Die Menge schaute erwartungsvoll zu. Alle rechneten damit, dass die Scotts ihre Tochter hier und jetzt bestrafen würden. Da ihm keine andere Wahl blieb, trat Martin schließlich vor. Er biss die Zähne zusammen, schloss die Augen und gab Jessica eine schallende Ohrfeige.
Jessica hatte bereits mehrere Ohrfeigen von Aurora einstecken müssen. Ihr Gesicht war taub, doch diesmal war der Schmerz in ihren Augen echt. Aber einige Frauen in der Menge spotteten nur.
„Sollte das eine Ohrfeige sein? Das sah eher aus wie eine zärtliche Berührung.“
„Wenn Sie glauben, dass eine Ohrfeige das wieder in Ordnung bringt, träumen Sie wohl.“
„Eine Beleidigung für Miss Blackwell ist eine Beleidigung für uns alle. Wenn Sie nicht wollen, dass einer von uns eingreift, dann machen Sie es gefälligst richtig. Das Gesicht muss rot sein, bevor Sie auch nur daran denken zu gehen.“
Als Jessica sah, wie ihre Eltern in die Enge getrieben wurden, liefen ihr die Tränen über das Gesicht. „Hört auf!“, schrie sie. „Hört auf, meine Eltern zu bedrängen! Es ist alles meine Schuld. Ich mache es selbst. Ich werde mich selbst bestrafen.“
Daraufhin begann sie, sich selbst zu ohrfeigen, immer und immer wieder, während ihr die Tränen über die Wangen strömten. Sie spielte die Rolle des unschuldigen Opfers, dem von einer grausamen Welt Unrecht getan wurde, perfekt. Doch die Menge blieb ungerührt, besonders die Frauen, die sofort erkannten, wenn ihnen jemand etwas vorspielte."
Note: Tone/sensitivity issue. The scene escalates into coerced physical punishment and repeated self-harm, with the surrounding crowd explicitly demanding more severe violence. The public humiliation and pressure to inflict further injury feel gratuitous and excessively cruel and should be revised or toned down.</t>
        </is>
      </c>
      <c r="J3830" t="inlineStr">
        <is>
          <t xml:space="preserve">VOA</t>
        </is>
      </c>
      <c r="K3830" t="inlineStr">
        <is>
          <t xml:space="preserve">Script Error</t>
        </is>
      </c>
      <c r="L3830" t="inlineStr">
        <is>
          <t xml:space="preserve">Script error</t>
        </is>
      </c>
      <c r="M3830" t="str">
        <f>IFERROR(IF(VLOOKUP(L3830,'Quantification'!$A:$B,2,FALSE)&amp;""="","Unclassified",VLOOKUP(L3830,'Quantification'!$A:$B,2,FALSE)),"Unclassified")</f>
        <v>Major</v>
      </c>
      <c r="N3830" t="inlineStr">
        <is>
          <t xml:space="preserve">con-khera.mirjam@pocketfm.com</t>
        </is>
      </c>
      <c r="O3830" t="inlineStr">
        <is>
          <t xml:space="preserve">Issues found in raw</t>
        </is>
      </c>
      <c r="P3830" t="str">
        <f>IF(OR(O3830="Issues found in master",O3830="Final master"),"Master",IF(OR(O3830="Ready for Master",O3830="Issues found in raw",O3830="Raw under QC",O3830="Issues resolved in raw"),"Raw","-"))</f>
        <v>Raw</v>
      </c>
      <c r="Q3830" s="13">
        <v>46272.60625</v>
      </c>
      <c r="R3830" t="inlineStr">
        <is>
          <t xml:space="preserve">2026-09 (Sept)</t>
        </is>
      </c>
      <c r="S3830">
        <f>IF(M3830="Not an error",0,IF(COUNTIFS($A$2:$A3830,$A3830,$D$2:$D3830,$D3830,$M$2:$M3830,"&lt;&gt;Not an error")=1,1,0))</f>
        <v>0</v>
      </c>
      <c r="T3830">
        <f>IF(M3830&lt;&gt;"Major",0,IF(COUNTIFS($A$2:$A3830,$A3830,$D$2:$D3830,$D3830,$M$2:$M3830,"Major")=1,1,0))</f>
        <v>0</v>
      </c>
      <c r="U3830">
        <f>IF(M3830&lt;&gt;"Minor",0,IF(COUNTIFS($A$2:$A3830,$A3830,$D$2:$D3830,$D3830,$M$2:$M3830,"Minor")=1,1,0))</f>
        <v>0</v>
      </c>
    </row>
    <row r="3831">
      <c r="A3831" t="inlineStr">
        <is>
          <t xml:space="preserve">9a175f97e92a638a5697307799ea3b8b8f419aac</t>
        </is>
      </c>
      <c r="B3831" t="inlineStr">
        <is>
          <t xml:space="preserve">The Miracle Heiress</t>
        </is>
      </c>
      <c r="C3831" t="inlineStr">
        <is>
          <t xml:space="preserve">Die Wundererbin</t>
        </is>
      </c>
      <c r="D3831" t="inlineStr">
        <is>
          <t xml:space="preserve">d291d61dc679871bc1c26148f69a03764099f055</t>
        </is>
      </c>
      <c r="E3831" t="inlineStr">
        <is>
          <t xml:space="preserve">Episode 281: Erzwungene Entschuldigung</t>
        </is>
      </c>
      <c r="F3831">
        <v>281</v>
      </c>
      <c r="G3831" t="inlineStr">
        <is>
          <t xml:space="preserve">3:05-3:27</t>
        </is>
      </c>
      <c r="H3831" t="inlineStr">
        <is>
          <t xml:space="preserve">Resolved</t>
        </is>
      </c>
      <c r="I3831" t="inlineStr">
        <is>
          <t xml:space="preserve">Remarks: [Script Error]
Line from script:
"Marlene flehte: „Missus Blackwell, ihr Gesicht ist geschwollen, ihre Lippe ist aufgeplatzt! Bitte, haben Sie kein Mitleid? Sie ist doch nur ein Kind!“
Seraphina ignorierte sie und begann zu zählen. „Eins.“
„Ihr Gesicht ist ganz geschwollen, ihre Lippe geplatzt! Missus Blackwell, haben Sie denn kein Herz? Können Sie meiner Tochter nicht vergeben?“"
Note: Redundant repetition. Marlene repeats essentially the same information and plea within only a few lines: Jessica’s swollen face, injured lip, and a request for mercy. The second plea can be shortened or removed.</t>
        </is>
      </c>
      <c r="J3831" t="inlineStr">
        <is>
          <t xml:space="preserve">VOA</t>
        </is>
      </c>
      <c r="K3831" t="inlineStr">
        <is>
          <t xml:space="preserve">Script Error</t>
        </is>
      </c>
      <c r="L3831" t="inlineStr">
        <is>
          <t xml:space="preserve">Script error</t>
        </is>
      </c>
      <c r="M3831" t="str">
        <f>IFERROR(IF(VLOOKUP(L3831,'Quantification'!$A:$B,2,FALSE)&amp;""="","Unclassified",VLOOKUP(L3831,'Quantification'!$A:$B,2,FALSE)),"Unclassified")</f>
        <v>Major</v>
      </c>
      <c r="N3831" t="inlineStr">
        <is>
          <t xml:space="preserve">con-khera.mirjam@pocketfm.com</t>
        </is>
      </c>
      <c r="O3831" t="inlineStr">
        <is>
          <t xml:space="preserve">Issues found in raw</t>
        </is>
      </c>
      <c r="P3831" t="str">
        <f>IF(OR(O3831="Issues found in master",O3831="Final master"),"Master",IF(OR(O3831="Ready for Master",O3831="Issues found in raw",O3831="Raw under QC",O3831="Issues resolved in raw"),"Raw","-"))</f>
        <v>Raw</v>
      </c>
      <c r="Q3831" s="13">
        <v>46272.60625</v>
      </c>
      <c r="R3831" t="inlineStr">
        <is>
          <t xml:space="preserve">2026-09 (Sept)</t>
        </is>
      </c>
      <c r="S3831">
        <f>IF(M3831="Not an error",0,IF(COUNTIFS($A$2:$A3831,$A3831,$D$2:$D3831,$D3831,$M$2:$M3831,"&lt;&gt;Not an error")=1,1,0))</f>
        <v>0</v>
      </c>
      <c r="T3831">
        <f>IF(M3831&lt;&gt;"Major",0,IF(COUNTIFS($A$2:$A3831,$A3831,$D$2:$D3831,$D3831,$M$2:$M3831,"Major")=1,1,0))</f>
        <v>0</v>
      </c>
      <c r="U3831">
        <f>IF(M3831&lt;&gt;"Minor",0,IF(COUNTIFS($A$2:$A3831,$A3831,$D$2:$D3831,$D3831,$M$2:$M3831,"Minor")=1,1,0))</f>
        <v>0</v>
      </c>
    </row>
    <row r="3832">
      <c r="A3832" t="inlineStr">
        <is>
          <t xml:space="preserve">9a175f97e92a638a5697307799ea3b8b8f419aac</t>
        </is>
      </c>
      <c r="B3832" t="inlineStr">
        <is>
          <t xml:space="preserve">The Miracle Heiress</t>
        </is>
      </c>
      <c r="C3832" t="inlineStr">
        <is>
          <t xml:space="preserve">Die Wundererbin</t>
        </is>
      </c>
      <c r="D3832" t="inlineStr">
        <is>
          <t xml:space="preserve">172116a4de72848fd92ff0dd2f83c8c37a3bbe62</t>
        </is>
      </c>
      <c r="E3832" t="inlineStr">
        <is>
          <t xml:space="preserve">Episode 282: Die Psychiatrische Abteilung Im Klinikum Greenfield</t>
        </is>
      </c>
      <c r="F3832">
        <v>282</v>
      </c>
      <c r="G3832" t="inlineStr">
        <is>
          <t xml:space="preserve">0:00-0:20</t>
        </is>
      </c>
      <c r="H3832" t="inlineStr">
        <is>
          <t xml:space="preserve">Resolved</t>
        </is>
      </c>
      <c r="I3832" t="inlineStr">
        <is>
          <t xml:space="preserve">Remarks: [Script Error]
Line from script:
"Als die Familie Scott herausfand, dass Aurora nicht nur eine Blackwell, sondern auch Dämiens Verlobte war, stand sie unter Schock. Zu allem Übel hatte Jessicas Fauxpas die gesamte Familie Scott gezwungen, sich vor allen Anwesenden bei Aurora zu entschuldigen.
Genau in diesem Moment tauchte Cameron auf."
Note: Redundant recap. This summarizes events already established in the previous episode and can be removed before continuing with Cameron’s entrance.</t>
        </is>
      </c>
      <c r="J3832" t="inlineStr">
        <is>
          <t xml:space="preserve">VOA</t>
        </is>
      </c>
      <c r="K3832" t="inlineStr">
        <is>
          <t xml:space="preserve">Script Error</t>
        </is>
      </c>
      <c r="L3832" t="inlineStr">
        <is>
          <t xml:space="preserve">Script error</t>
        </is>
      </c>
      <c r="M3832" t="str">
        <f>IFERROR(IF(VLOOKUP(L3832,'Quantification'!$A:$B,2,FALSE)&amp;""="","Unclassified",VLOOKUP(L3832,'Quantification'!$A:$B,2,FALSE)),"Unclassified")</f>
        <v>Major</v>
      </c>
      <c r="N3832" t="inlineStr">
        <is>
          <t xml:space="preserve">con-khera.mirjam@pocketfm.com</t>
        </is>
      </c>
      <c r="O3832" t="inlineStr">
        <is>
          <t xml:space="preserve">Issues found in raw</t>
        </is>
      </c>
      <c r="P3832" t="str">
        <f>IF(OR(O3832="Issues found in master",O3832="Final master"),"Master",IF(OR(O3832="Ready for Master",O3832="Issues found in raw",O3832="Raw under QC",O3832="Issues resolved in raw"),"Raw","-"))</f>
        <v>Raw</v>
      </c>
      <c r="Q3832" s="13">
        <v>46272.60625</v>
      </c>
      <c r="R3832" t="inlineStr">
        <is>
          <t xml:space="preserve">2026-09 (Sept)</t>
        </is>
      </c>
      <c r="S3832">
        <f>IF(M3832="Not an error",0,IF(COUNTIFS($A$2:$A3832,$A3832,$D$2:$D3832,$D3832,$M$2:$M3832,"&lt;&gt;Not an error")=1,1,0))</f>
        <v>1</v>
      </c>
      <c r="T3832">
        <f>IF(M3832&lt;&gt;"Major",0,IF(COUNTIFS($A$2:$A3832,$A3832,$D$2:$D3832,$D3832,$M$2:$M3832,"Major")=1,1,0))</f>
        <v>1</v>
      </c>
      <c r="U3832">
        <f>IF(M3832&lt;&gt;"Minor",0,IF(COUNTIFS($A$2:$A3832,$A3832,$D$2:$D3832,$D3832,$M$2:$M3832,"Minor")=1,1,0))</f>
        <v>0</v>
      </c>
    </row>
    <row r="3833">
      <c r="A3833" t="inlineStr">
        <is>
          <t xml:space="preserve">9a175f97e92a638a5697307799ea3b8b8f419aac</t>
        </is>
      </c>
      <c r="B3833" t="inlineStr">
        <is>
          <t xml:space="preserve">The Miracle Heiress</t>
        </is>
      </c>
      <c r="C3833" t="inlineStr">
        <is>
          <t xml:space="preserve">Die Wundererbin</t>
        </is>
      </c>
      <c r="D3833" t="inlineStr">
        <is>
          <t xml:space="preserve">172116a4de72848fd92ff0dd2f83c8c37a3bbe62</t>
        </is>
      </c>
      <c r="E3833" t="inlineStr">
        <is>
          <t xml:space="preserve">Episode 282: Die Psychiatrische Abteilung Im Klinikum Greenfield</t>
        </is>
      </c>
      <c r="F3833">
        <v>282</v>
      </c>
      <c r="G3833" t="inlineStr">
        <is>
          <t xml:space="preserve">5:02-5:05</t>
        </is>
      </c>
      <c r="H3833" t="inlineStr">
        <is>
          <t xml:space="preserve">Resolved</t>
        </is>
      </c>
      <c r="I3833" t="inlineStr">
        <is>
          <t xml:space="preserve">Remarks: [Script Error]
Line from script:
"Nur dann sollten Sie es sich leisten, mich zu ignorieren.â€œ"
Note: Wording issue. â€œSollten Sie es sich leistenâ€_x009d_ sounds unnatural in this context. Suggested: â€œNur dann kÃ¶nnen Sie es sich leisten, mich zu ignorieren.â€_x009d_</t>
        </is>
      </c>
      <c r="J3833" t="inlineStr">
        <is>
          <t xml:space="preserve">VOA</t>
        </is>
      </c>
      <c r="K3833" t="inlineStr">
        <is>
          <t xml:space="preserve">Script Error</t>
        </is>
      </c>
      <c r="L3833" t="inlineStr">
        <is>
          <t xml:space="preserve">Script error</t>
        </is>
      </c>
      <c r="M3833" t="str">
        <f>IFERROR(IF(VLOOKUP(L3833,'Quantification'!$A:$B,2,FALSE)&amp;""="","Unclassified",VLOOKUP(L3833,'Quantification'!$A:$B,2,FALSE)),"Unclassified")</f>
        <v>Major</v>
      </c>
      <c r="N3833" t="inlineStr">
        <is>
          <t xml:space="preserve">con-khera.mirjam@pocketfm.com</t>
        </is>
      </c>
      <c r="O3833" t="inlineStr">
        <is>
          <t xml:space="preserve">Issues found in raw</t>
        </is>
      </c>
      <c r="P3833" t="str">
        <f>IF(OR(O3833="Issues found in master",O3833="Final master"),"Master",IF(OR(O3833="Ready for Master",O3833="Issues found in raw",O3833="Raw under QC",O3833="Issues resolved in raw"),"Raw","-"))</f>
        <v>Raw</v>
      </c>
      <c r="Q3833" s="13">
        <v>46272.60625</v>
      </c>
      <c r="R3833" t="inlineStr">
        <is>
          <t xml:space="preserve">2026-09 (Sept)</t>
        </is>
      </c>
      <c r="S3833">
        <f>IF(M3833="Not an error",0,IF(COUNTIFS($A$2:$A3833,$A3833,$D$2:$D3833,$D3833,$M$2:$M3833,"&lt;&gt;Not an error")=1,1,0))</f>
        <v>0</v>
      </c>
      <c r="T3833">
        <f>IF(M3833&lt;&gt;"Major",0,IF(COUNTIFS($A$2:$A3833,$A3833,$D$2:$D3833,$D3833,$M$2:$M3833,"Major")=1,1,0))</f>
        <v>0</v>
      </c>
      <c r="U3833">
        <f>IF(M3833&lt;&gt;"Minor",0,IF(COUNTIFS($A$2:$A3833,$A3833,$D$2:$D3833,$D3833,$M$2:$M3833,"Minor")=1,1,0))</f>
        <v>0</v>
      </c>
    </row>
    <row r="3834">
      <c r="A3834" t="inlineStr">
        <is>
          <t xml:space="preserve">9a175f97e92a638a5697307799ea3b8b8f419aac</t>
        </is>
      </c>
      <c r="B3834" t="inlineStr">
        <is>
          <t xml:space="preserve">The Miracle Heiress</t>
        </is>
      </c>
      <c r="C3834" t="inlineStr">
        <is>
          <t xml:space="preserve">Die Wundererbin</t>
        </is>
      </c>
      <c r="D3834" t="inlineStr">
        <is>
          <t xml:space="preserve">172116a4de72848fd92ff0dd2f83c8c37a3bbe62</t>
        </is>
      </c>
      <c r="E3834" t="inlineStr">
        <is>
          <t xml:space="preserve">Episode 282: Die Psychiatrische Abteilung Im Klinikum Greenfield</t>
        </is>
      </c>
      <c r="F3834">
        <v>282</v>
      </c>
      <c r="G3834" t="inlineStr">
        <is>
          <t xml:space="preserve">6:25-7:25</t>
        </is>
      </c>
      <c r="H3834" t="inlineStr">
        <is>
          <t xml:space="preserve">Resolved</t>
        </is>
      </c>
      <c r="I3834" t="inlineStr">
        <is>
          <t xml:space="preserve">Line from script:
"Unterdessen beugte sich Seraphina zu Aurora und fragte: „Aurora, was hat das alles zu bedeuten? Du kennst Mister Cameron?“
Aurora nickte. „Ja. Er hat mich auf meinem Weg begleitet und mir viel von seinen Erfahrungen weitergegeben.“
Als Steven das hörte, sagte er respektvoll: „Sie sind also Auroras Mentor. Ohne Sie hätte sie niemals eine so große Marke wie Cora aufbauen können.“
Cameron klopfte ihm auf die Schulter und lachte. „Sie schmeicheln mir. Aurora ist nur aufgrund ihres eigenen Talents und ihrer harten Arbeit da, wo sie heute ist. Ich habe ihr nur die richtige Richtung gewiesen.“
„Nein, Sie sind zu bescheiden“, beharrte Steven. „Ohne Ihre Unterstützung wäre sie heute nicht da, wo sie ist. Kommen Sie, lassen Sie uns ins nahegelegene Seeblick-Diner gehen. Dort können wir zu Abend essen und uns in Ruhe unterhalten.“"
Note: Aurora is pronounced incorrectly throughout this passage. The name should be pronounced with German pronunciation.</t>
        </is>
      </c>
      <c r="J3834" t="inlineStr">
        <is>
          <t xml:space="preserve">VOA</t>
        </is>
      </c>
      <c r="K3834" t="inlineStr">
        <is>
          <t xml:space="preserve">Mispronunciation</t>
        </is>
      </c>
      <c r="L3834" t="inlineStr">
        <is>
          <t xml:space="preserve">Mispronunciation</t>
        </is>
      </c>
      <c r="M3834" t="str">
        <f>IFERROR(IF(VLOOKUP(L3834,'Quantification'!$A:$B,2,FALSE)&amp;""="","Unclassified",VLOOKUP(L3834,'Quantification'!$A:$B,2,FALSE)),"Unclassified")</f>
        <v>Major</v>
      </c>
      <c r="N3834" t="inlineStr">
        <is>
          <t xml:space="preserve">con-khera.mirjam@pocketfm.com</t>
        </is>
      </c>
      <c r="O3834" t="inlineStr">
        <is>
          <t xml:space="preserve">Issues found in raw</t>
        </is>
      </c>
      <c r="P3834" t="str">
        <f>IF(OR(O3834="Issues found in master",O3834="Final master"),"Master",IF(OR(O3834="Ready for Master",O3834="Issues found in raw",O3834="Raw under QC",O3834="Issues resolved in raw"),"Raw","-"))</f>
        <v>Raw</v>
      </c>
      <c r="Q3834" s="13">
        <v>46272.60625</v>
      </c>
      <c r="R3834" t="inlineStr">
        <is>
          <t xml:space="preserve">2026-09 (Sept)</t>
        </is>
      </c>
      <c r="S3834">
        <f>IF(M3834="Not an error",0,IF(COUNTIFS($A$2:$A3834,$A3834,$D$2:$D3834,$D3834,$M$2:$M3834,"&lt;&gt;Not an error")=1,1,0))</f>
        <v>0</v>
      </c>
      <c r="T3834">
        <f>IF(M3834&lt;&gt;"Major",0,IF(COUNTIFS($A$2:$A3834,$A3834,$D$2:$D3834,$D3834,$M$2:$M3834,"Major")=1,1,0))</f>
        <v>0</v>
      </c>
      <c r="U3834">
        <f>IF(M3834&lt;&gt;"Minor",0,IF(COUNTIFS($A$2:$A3834,$A3834,$D$2:$D3834,$D3834,$M$2:$M3834,"Minor")=1,1,0))</f>
        <v>0</v>
      </c>
    </row>
    <row r="3835">
      <c r="A3835" t="inlineStr">
        <is>
          <t xml:space="preserve">9a175f97e92a638a5697307799ea3b8b8f419aac</t>
        </is>
      </c>
      <c r="B3835" t="inlineStr">
        <is>
          <t xml:space="preserve">The Miracle Heiress</t>
        </is>
      </c>
      <c r="C3835" t="inlineStr">
        <is>
          <t xml:space="preserve">Die Wundererbin</t>
        </is>
      </c>
      <c r="D3835" t="inlineStr">
        <is>
          <t xml:space="preserve">172116a4de72848fd92ff0dd2f83c8c37a3bbe62</t>
        </is>
      </c>
      <c r="E3835" t="inlineStr">
        <is>
          <t xml:space="preserve">Episode 282: Die Psychiatrische Abteilung Im Klinikum Greenfield</t>
        </is>
      </c>
      <c r="F3835">
        <v>282</v>
      </c>
      <c r="G3835" t="inlineStr">
        <is>
          <t xml:space="preserve">5:15-5:31</t>
        </is>
      </c>
      <c r="H3835" t="inlineStr">
        <is>
          <t xml:space="preserve">Resolved</t>
        </is>
      </c>
      <c r="I3835" t="inlineStr">
        <is>
          <t xml:space="preserve">Remarks: [Mispronunciation]
Line from script:
"Aurora ist eine Blackwell, die Verlobte von Mister Hawthorne, und jetzt erfahren wir auch noch, dass sie Ihre geliebte Enkelin ist. Wer bei klarem Verstand würde ihr jetzt noch Schwierigkeiten machen wollen?“
„Woher kennt Aurora überhaupt einen Titanen wie Cameron?"
Note: Aurora is pronounced with non-German pronunciation in the audio. The name should be pronounced with German pronunciation.</t>
        </is>
      </c>
      <c r="J3835" t="inlineStr">
        <is>
          <t xml:space="preserve">VOA</t>
        </is>
      </c>
      <c r="K3835" t="inlineStr">
        <is>
          <t xml:space="preserve">Mispronunciation</t>
        </is>
      </c>
      <c r="L3835" t="inlineStr">
        <is>
          <t xml:space="preserve">Mispronunciation</t>
        </is>
      </c>
      <c r="M3835" t="str">
        <f>IFERROR(IF(VLOOKUP(L3835,'Quantification'!$A:$B,2,FALSE)&amp;""="","Unclassified",VLOOKUP(L3835,'Quantification'!$A:$B,2,FALSE)),"Unclassified")</f>
        <v>Major</v>
      </c>
      <c r="N3835" t="inlineStr">
        <is>
          <t xml:space="preserve">con-khera.mirjam@pocketfm.com</t>
        </is>
      </c>
      <c r="O3835" t="inlineStr">
        <is>
          <t xml:space="preserve">Issues found in raw</t>
        </is>
      </c>
      <c r="P3835" t="str">
        <f>IF(OR(O3835="Issues found in master",O3835="Final master"),"Master",IF(OR(O3835="Ready for Master",O3835="Issues found in raw",O3835="Raw under QC",O3835="Issues resolved in raw"),"Raw","-"))</f>
        <v>Raw</v>
      </c>
      <c r="Q3835" s="13">
        <v>46272.60625</v>
      </c>
      <c r="R3835" t="inlineStr">
        <is>
          <t xml:space="preserve">2026-09 (Sept)</t>
        </is>
      </c>
      <c r="S3835">
        <f>IF(M3835="Not an error",0,IF(COUNTIFS($A$2:$A3835,$A3835,$D$2:$D3835,$D3835,$M$2:$M3835,"&lt;&gt;Not an error")=1,1,0))</f>
        <v>0</v>
      </c>
      <c r="T3835">
        <f>IF(M3835&lt;&gt;"Major",0,IF(COUNTIFS($A$2:$A3835,$A3835,$D$2:$D3835,$D3835,$M$2:$M3835,"Major")=1,1,0))</f>
        <v>0</v>
      </c>
      <c r="U3835">
        <f>IF(M3835&lt;&gt;"Minor",0,IF(COUNTIFS($A$2:$A3835,$A3835,$D$2:$D3835,$D3835,$M$2:$M3835,"Minor")=1,1,0))</f>
        <v>0</v>
      </c>
    </row>
    <row r="3836">
      <c r="A3836" t="inlineStr">
        <is>
          <t xml:space="preserve">9a175f97e92a638a5697307799ea3b8b8f419aac</t>
        </is>
      </c>
      <c r="B3836" t="inlineStr">
        <is>
          <t xml:space="preserve">The Miracle Heiress</t>
        </is>
      </c>
      <c r="C3836" t="inlineStr">
        <is>
          <t xml:space="preserve">Die Wundererbin</t>
        </is>
      </c>
      <c r="D3836" t="inlineStr">
        <is>
          <t xml:space="preserve">45e56b6a166c9873775d37d6c6be56978537fce8</t>
        </is>
      </c>
      <c r="E3836" t="inlineStr">
        <is>
          <t xml:space="preserve">Episode 283: Familiengeheimnisse</t>
        </is>
      </c>
      <c r="F3836">
        <v>283</v>
      </c>
      <c r="G3836" t="inlineStr">
        <is>
          <t xml:space="preserve">3:54-3:55</t>
        </is>
      </c>
      <c r="H3836" t="inlineStr">
        <is>
          <t xml:space="preserve">Resolved</t>
        </is>
      </c>
      <c r="I3836" t="inlineStr">
        <is>
          <t xml:space="preserve">Remarks: [Audio Quality]
Line from script:
"Ich bin sofort da!“"
Note: The line is audibly cut off/clipped at the end.</t>
        </is>
      </c>
      <c r="J3836" t="inlineStr">
        <is>
          <t xml:space="preserve">VOA</t>
        </is>
      </c>
      <c r="K3836" t="inlineStr">
        <is>
          <t xml:space="preserve">Audio quality</t>
        </is>
      </c>
      <c r="L3836" t="inlineStr">
        <is>
          <t xml:space="preserve">Audio quality</t>
        </is>
      </c>
      <c r="M3836" t="str">
        <f>IFERROR(IF(VLOOKUP(L3836,'Quantification'!$A:$B,2,FALSE)&amp;""="","Unclassified",VLOOKUP(L3836,'Quantification'!$A:$B,2,FALSE)),"Unclassified")</f>
        <v>Major</v>
      </c>
      <c r="N3836" t="inlineStr">
        <is>
          <t xml:space="preserve">con-khera.mirjam@pocketfm.com</t>
        </is>
      </c>
      <c r="O3836" t="inlineStr">
        <is>
          <t xml:space="preserve">Issues found in raw</t>
        </is>
      </c>
      <c r="P3836" t="str">
        <f>IF(OR(O3836="Issues found in master",O3836="Final master"),"Master",IF(OR(O3836="Ready for Master",O3836="Issues found in raw",O3836="Raw under QC",O3836="Issues resolved in raw"),"Raw","-"))</f>
        <v>Raw</v>
      </c>
      <c r="Q3836" s="13">
        <v>46272.60625</v>
      </c>
      <c r="R3836" t="inlineStr">
        <is>
          <t xml:space="preserve">2026-09 (Sept)</t>
        </is>
      </c>
      <c r="S3836">
        <f>IF(M3836="Not an error",0,IF(COUNTIFS($A$2:$A3836,$A3836,$D$2:$D3836,$D3836,$M$2:$M3836,"&lt;&gt;Not an error")=1,1,0))</f>
        <v>1</v>
      </c>
      <c r="T3836">
        <f>IF(M3836&lt;&gt;"Major",0,IF(COUNTIFS($A$2:$A3836,$A3836,$D$2:$D3836,$D3836,$M$2:$M3836,"Major")=1,1,0))</f>
        <v>1</v>
      </c>
      <c r="U3836">
        <f>IF(M3836&lt;&gt;"Minor",0,IF(COUNTIFS($A$2:$A3836,$A3836,$D$2:$D3836,$D3836,$M$2:$M3836,"Minor")=1,1,0))</f>
        <v>0</v>
      </c>
    </row>
    <row r="3837">
      <c r="A3837" t="inlineStr">
        <is>
          <t xml:space="preserve">9a175f97e92a638a5697307799ea3b8b8f419aac</t>
        </is>
      </c>
      <c r="B3837" t="inlineStr">
        <is>
          <t xml:space="preserve">The Miracle Heiress</t>
        </is>
      </c>
      <c r="C3837" t="inlineStr">
        <is>
          <t xml:space="preserve">Die Wundererbin</t>
        </is>
      </c>
      <c r="D3837" t="inlineStr">
        <is>
          <t xml:space="preserve">8579f7bf6204a7eea579331511f0650f2f67e7b9</t>
        </is>
      </c>
      <c r="E3837" t="inlineStr">
        <is>
          <t xml:space="preserve">Episode 284: Veronica Aldens Nichte</t>
        </is>
      </c>
      <c r="F3837">
        <v>284</v>
      </c>
      <c r="G3837" t="inlineStr">
        <is>
          <t xml:space="preserve">0:00-0:21</t>
        </is>
      </c>
      <c r="H3837" t="inlineStr">
        <is>
          <t xml:space="preserve">Resolved</t>
        </is>
      </c>
      <c r="I3837" t="inlineStr">
        <is>
          <t xml:space="preserve">Remarks: [Script Error]
Line from script:
"Cameron kümmerte sich um die Folgen der Auktion. Er zog die Familie Scott für ihre Taten zur Rechenschaft und ließ sie in die Psychiatrie des Greenfield General Hospital einweisen.
Als Aurora unterdessen mit ihrem Bruder und ihren Eltern nach Hause kam, versetzte es Nadja einen Stich, sie alle zusammen lachen und lächeln zu sehen."
Note: Redundant recap. This summarizes events already established in the previous episode and can be removed before continuing with the current scene.</t>
        </is>
      </c>
      <c r="J3837" t="inlineStr">
        <is>
          <t xml:space="preserve">VOA</t>
        </is>
      </c>
      <c r="K3837" t="inlineStr">
        <is>
          <t xml:space="preserve">Script Error</t>
        </is>
      </c>
      <c r="L3837" t="inlineStr">
        <is>
          <t xml:space="preserve">Script error</t>
        </is>
      </c>
      <c r="M3837" t="str">
        <f>IFERROR(IF(VLOOKUP(L3837,'Quantification'!$A:$B,2,FALSE)&amp;""="","Unclassified",VLOOKUP(L3837,'Quantification'!$A:$B,2,FALSE)),"Unclassified")</f>
        <v>Major</v>
      </c>
      <c r="N3837" t="inlineStr">
        <is>
          <t xml:space="preserve">con-khera.mirjam@pocketfm.com</t>
        </is>
      </c>
      <c r="O3837" t="inlineStr">
        <is>
          <t xml:space="preserve">Issues found in raw</t>
        </is>
      </c>
      <c r="P3837" t="str">
        <f>IF(OR(O3837="Issues found in master",O3837="Final master"),"Master",IF(OR(O3837="Ready for Master",O3837="Issues found in raw",O3837="Raw under QC",O3837="Issues resolved in raw"),"Raw","-"))</f>
        <v>Raw</v>
      </c>
      <c r="Q3837" s="13">
        <v>46272.60625</v>
      </c>
      <c r="R3837" t="inlineStr">
        <is>
          <t xml:space="preserve">2026-09 (Sept)</t>
        </is>
      </c>
      <c r="S3837">
        <f>IF(M3837="Not an error",0,IF(COUNTIFS($A$2:$A3837,$A3837,$D$2:$D3837,$D3837,$M$2:$M3837,"&lt;&gt;Not an error")=1,1,0))</f>
        <v>1</v>
      </c>
      <c r="T3837">
        <f>IF(M3837&lt;&gt;"Major",0,IF(COUNTIFS($A$2:$A3837,$A3837,$D$2:$D3837,$D3837,$M$2:$M3837,"Major")=1,1,0))</f>
        <v>1</v>
      </c>
      <c r="U3837">
        <f>IF(M3837&lt;&gt;"Minor",0,IF(COUNTIFS($A$2:$A3837,$A3837,$D$2:$D3837,$D3837,$M$2:$M3837,"Minor")=1,1,0))</f>
        <v>0</v>
      </c>
    </row>
    <row r="3838">
      <c r="A3838" t="inlineStr">
        <is>
          <t xml:space="preserve">9a175f97e92a638a5697307799ea3b8b8f419aac</t>
        </is>
      </c>
      <c r="B3838" t="inlineStr">
        <is>
          <t xml:space="preserve">The Miracle Heiress</t>
        </is>
      </c>
      <c r="C3838" t="inlineStr">
        <is>
          <t xml:space="preserve">Die Wundererbin</t>
        </is>
      </c>
      <c r="D3838" t="inlineStr">
        <is>
          <t xml:space="preserve">8579f7bf6204a7eea579331511f0650f2f67e7b9</t>
        </is>
      </c>
      <c r="E3838" t="inlineStr">
        <is>
          <t xml:space="preserve">Episode 284: Veronica Aldens Nichte</t>
        </is>
      </c>
      <c r="F3838">
        <v>284</v>
      </c>
      <c r="G3838" t="inlineStr">
        <is>
          <t xml:space="preserve">0:21-0:24</t>
        </is>
      </c>
      <c r="H3838" t="inlineStr">
        <is>
          <t xml:space="preserve">Resolved</t>
        </is>
      </c>
      <c r="I3838" t="inlineStr">
        <is>
          <t xml:space="preserve">Remarks: [Script Error]
Line from script:
"â€žIhr seid zurÃ¼ck!â€œ, rief sie"
Note: Clarity issue. The speaker should be named for orientation. Suggested: â€œâ€žIhr seid zurÃ¼ck!â€œ, rief Nadja.â€_x009d_</t>
        </is>
      </c>
      <c r="J3838" t="inlineStr">
        <is>
          <t xml:space="preserve">VOA</t>
        </is>
      </c>
      <c r="K3838" t="inlineStr">
        <is>
          <t xml:space="preserve">Script Error</t>
        </is>
      </c>
      <c r="L3838" t="inlineStr">
        <is>
          <t xml:space="preserve">Script error</t>
        </is>
      </c>
      <c r="M3838" t="str">
        <f>IFERROR(IF(VLOOKUP(L3838,'Quantification'!$A:$B,2,FALSE)&amp;""="","Unclassified",VLOOKUP(L3838,'Quantification'!$A:$B,2,FALSE)),"Unclassified")</f>
        <v>Major</v>
      </c>
      <c r="N3838" t="inlineStr">
        <is>
          <t xml:space="preserve">con-khera.mirjam@pocketfm.com</t>
        </is>
      </c>
      <c r="O3838" t="inlineStr">
        <is>
          <t xml:space="preserve">Issues found in raw</t>
        </is>
      </c>
      <c r="P3838" t="str">
        <f>IF(OR(O3838="Issues found in master",O3838="Final master"),"Master",IF(OR(O3838="Ready for Master",O3838="Issues found in raw",O3838="Raw under QC",O3838="Issues resolved in raw"),"Raw","-"))</f>
        <v>Raw</v>
      </c>
      <c r="Q3838" s="13">
        <v>46272.60625</v>
      </c>
      <c r="R3838" t="inlineStr">
        <is>
          <t xml:space="preserve">2026-09 (Sept)</t>
        </is>
      </c>
      <c r="S3838">
        <f>IF(M3838="Not an error",0,IF(COUNTIFS($A$2:$A3838,$A3838,$D$2:$D3838,$D3838,$M$2:$M3838,"&lt;&gt;Not an error")=1,1,0))</f>
        <v>0</v>
      </c>
      <c r="T3838">
        <f>IF(M3838&lt;&gt;"Major",0,IF(COUNTIFS($A$2:$A3838,$A3838,$D$2:$D3838,$D3838,$M$2:$M3838,"Major")=1,1,0))</f>
        <v>0</v>
      </c>
      <c r="U3838">
        <f>IF(M3838&lt;&gt;"Minor",0,IF(COUNTIFS($A$2:$A3838,$A3838,$D$2:$D3838,$D3838,$M$2:$M3838,"Minor")=1,1,0))</f>
        <v>0</v>
      </c>
    </row>
    <row r="3839">
      <c r="A3839" t="inlineStr">
        <is>
          <t xml:space="preserve">9a175f97e92a638a5697307799ea3b8b8f419aac</t>
        </is>
      </c>
      <c r="B3839" t="inlineStr">
        <is>
          <t xml:space="preserve">The Miracle Heiress</t>
        </is>
      </c>
      <c r="C3839" t="inlineStr">
        <is>
          <t xml:space="preserve">Die Wundererbin</t>
        </is>
      </c>
      <c r="D3839" t="inlineStr">
        <is>
          <t xml:space="preserve">8579f7bf6204a7eea579331511f0650f2f67e7b9</t>
        </is>
      </c>
      <c r="E3839" t="inlineStr">
        <is>
          <t xml:space="preserve">Episode 284: Veronica Aldens Nichte</t>
        </is>
      </c>
      <c r="F3839">
        <v>284</v>
      </c>
      <c r="G3839" t="inlineStr">
        <is>
          <t xml:space="preserve">6:02-6:04</t>
        </is>
      </c>
      <c r="H3839" t="inlineStr">
        <is>
          <t xml:space="preserve">Resolved</t>
        </is>
      </c>
      <c r="I3839" t="inlineStr">
        <is>
          <t xml:space="preserve">Remarks: [Script Error]
Line from script:
"Melissa kann das nicht allein durchgezogen haben.“"
Note: Continuity/logic issue. There has been no prior suspicion or indication that Melissa was responsible for planning or carrying this out. The line introduces an unsupported assumption and should be revised to establish the suspicion first</t>
        </is>
      </c>
      <c r="J3839" t="inlineStr">
        <is>
          <t xml:space="preserve">VOA</t>
        </is>
      </c>
      <c r="K3839" t="inlineStr">
        <is>
          <t xml:space="preserve">Script Error</t>
        </is>
      </c>
      <c r="L3839" t="inlineStr">
        <is>
          <t xml:space="preserve">Script error</t>
        </is>
      </c>
      <c r="M3839" t="str">
        <f>IFERROR(IF(VLOOKUP(L3839,'Quantification'!$A:$B,2,FALSE)&amp;""="","Unclassified",VLOOKUP(L3839,'Quantification'!$A:$B,2,FALSE)),"Unclassified")</f>
        <v>Major</v>
      </c>
      <c r="N3839" t="inlineStr">
        <is>
          <t xml:space="preserve">con-khera.mirjam@pocketfm.com</t>
        </is>
      </c>
      <c r="O3839" t="inlineStr">
        <is>
          <t xml:space="preserve">Issues found in raw</t>
        </is>
      </c>
      <c r="P3839" t="str">
        <f>IF(OR(O3839="Issues found in master",O3839="Final master"),"Master",IF(OR(O3839="Ready for Master",O3839="Issues found in raw",O3839="Raw under QC",O3839="Issues resolved in raw"),"Raw","-"))</f>
        <v>Raw</v>
      </c>
      <c r="Q3839" s="13">
        <v>46272.60625</v>
      </c>
      <c r="R3839" t="inlineStr">
        <is>
          <t xml:space="preserve">2026-09 (Sept)</t>
        </is>
      </c>
      <c r="S3839">
        <f>IF(M3839="Not an error",0,IF(COUNTIFS($A$2:$A3839,$A3839,$D$2:$D3839,$D3839,$M$2:$M3839,"&lt;&gt;Not an error")=1,1,0))</f>
        <v>0</v>
      </c>
      <c r="T3839">
        <f>IF(M3839&lt;&gt;"Major",0,IF(COUNTIFS($A$2:$A3839,$A3839,$D$2:$D3839,$D3839,$M$2:$M3839,"Major")=1,1,0))</f>
        <v>0</v>
      </c>
      <c r="U3839">
        <f>IF(M3839&lt;&gt;"Minor",0,IF(COUNTIFS($A$2:$A3839,$A3839,$D$2:$D3839,$D3839,$M$2:$M3839,"Minor")=1,1,0))</f>
        <v>0</v>
      </c>
    </row>
    <row r="3840">
      <c r="A3840" t="inlineStr">
        <is>
          <t xml:space="preserve">9a175f97e92a638a5697307799ea3b8b8f419aac</t>
        </is>
      </c>
      <c r="B3840" t="inlineStr">
        <is>
          <t xml:space="preserve">The Miracle Heiress</t>
        </is>
      </c>
      <c r="C3840" t="inlineStr">
        <is>
          <t xml:space="preserve">Die Wundererbin</t>
        </is>
      </c>
      <c r="D3840" t="inlineStr">
        <is>
          <t xml:space="preserve">8579f7bf6204a7eea579331511f0650f2f67e7b9</t>
        </is>
      </c>
      <c r="E3840" t="inlineStr">
        <is>
          <t xml:space="preserve">Episode 284: Veronica Aldens Nichte</t>
        </is>
      </c>
      <c r="F3840">
        <v>284</v>
      </c>
      <c r="G3840" t="inlineStr">
        <is>
          <t xml:space="preserve">6:31-6:36</t>
        </is>
      </c>
      <c r="H3840" t="inlineStr">
        <is>
          <t xml:space="preserve">Resolved</t>
        </is>
      </c>
      <c r="I3840" t="inlineStr">
        <is>
          <t xml:space="preserve">Remarks: [Audio Quality]
Line from script:
"Bei dem Gedanken musste Aurora beinahe lachen."
Note: The end of the line is audibly clipped/cut off.</t>
        </is>
      </c>
      <c r="J3840" t="inlineStr">
        <is>
          <t xml:space="preserve">VOA</t>
        </is>
      </c>
      <c r="K3840" t="inlineStr">
        <is>
          <t xml:space="preserve">Audio quality</t>
        </is>
      </c>
      <c r="L3840" t="inlineStr">
        <is>
          <t xml:space="preserve">Audio quality</t>
        </is>
      </c>
      <c r="M3840" t="str">
        <f>IFERROR(IF(VLOOKUP(L3840,'Quantification'!$A:$B,2,FALSE)&amp;""="","Unclassified",VLOOKUP(L3840,'Quantification'!$A:$B,2,FALSE)),"Unclassified")</f>
        <v>Major</v>
      </c>
      <c r="N3840" t="inlineStr">
        <is>
          <t xml:space="preserve">con-khera.mirjam@pocketfm.com</t>
        </is>
      </c>
      <c r="O3840" t="inlineStr">
        <is>
          <t xml:space="preserve">Issues found in raw</t>
        </is>
      </c>
      <c r="P3840" t="str">
        <f>IF(OR(O3840="Issues found in master",O3840="Final master"),"Master",IF(OR(O3840="Ready for Master",O3840="Issues found in raw",O3840="Raw under QC",O3840="Issues resolved in raw"),"Raw","-"))</f>
        <v>Raw</v>
      </c>
      <c r="Q3840" s="13">
        <v>46272.60625</v>
      </c>
      <c r="R3840" t="inlineStr">
        <is>
          <t xml:space="preserve">2026-09 (Sept)</t>
        </is>
      </c>
      <c r="S3840">
        <f>IF(M3840="Not an error",0,IF(COUNTIFS($A$2:$A3840,$A3840,$D$2:$D3840,$D3840,$M$2:$M3840,"&lt;&gt;Not an error")=1,1,0))</f>
        <v>0</v>
      </c>
      <c r="T3840">
        <f>IF(M3840&lt;&gt;"Major",0,IF(COUNTIFS($A$2:$A3840,$A3840,$D$2:$D3840,$D3840,$M$2:$M3840,"Major")=1,1,0))</f>
        <v>0</v>
      </c>
      <c r="U3840">
        <f>IF(M3840&lt;&gt;"Minor",0,IF(COUNTIFS($A$2:$A3840,$A3840,$D$2:$D3840,$D3840,$M$2:$M3840,"Minor")=1,1,0))</f>
        <v>0</v>
      </c>
    </row>
    <row r="3841">
      <c r="A3841" t="inlineStr">
        <is>
          <t xml:space="preserve">9a175f97e92a638a5697307799ea3b8b8f419aac</t>
        </is>
      </c>
      <c r="B3841" t="inlineStr">
        <is>
          <t xml:space="preserve">The Miracle Heiress</t>
        </is>
      </c>
      <c r="C3841" t="inlineStr">
        <is>
          <t xml:space="preserve">Die Wundererbin</t>
        </is>
      </c>
      <c r="D3841" t="inlineStr">
        <is>
          <t xml:space="preserve">3999582fc8f2319a5b69d0cf8bdd3b9dd2e3e574</t>
        </is>
      </c>
      <c r="E3841" t="inlineStr">
        <is>
          <t xml:space="preserve">Episode 285: Veronicas Offenbarung</t>
        </is>
      </c>
      <c r="F3841">
        <v>285</v>
      </c>
      <c r="G3841" t="inlineStr">
        <is>
          <t xml:space="preserve">2:11-2:28</t>
        </is>
      </c>
      <c r="H3841" t="inlineStr">
        <is>
          <t xml:space="preserve">Resolved</t>
        </is>
      </c>
      <c r="I3841" t="inlineStr">
        <is>
          <t xml:space="preserve">Remarks: [Script Error]
Line from script:
"Hatte ihre Chefin sie gerade als Idiotin bezeichnet?, dachte die Ermittlerin wütend. Sie hatte so viel recherchiert! Wenn jemand in ihrer Gruppe ein Idiot war, dann Jason, der Präsident von Cora. Sie hatte ihn heute um Längen geschlagen."
Note: Continuity/logic issue. Aurora did not call the investigator an idiot, and there is no established connection or competition between the investigator and Jason. The paragraph introduces unsupported and irrelevant information and can be removed.</t>
        </is>
      </c>
      <c r="J3841" t="inlineStr">
        <is>
          <t xml:space="preserve">VOA</t>
        </is>
      </c>
      <c r="K3841" t="inlineStr">
        <is>
          <t xml:space="preserve">Script Error</t>
        </is>
      </c>
      <c r="L3841" t="inlineStr">
        <is>
          <t xml:space="preserve">Script error</t>
        </is>
      </c>
      <c r="M3841" t="str">
        <f>IFERROR(IF(VLOOKUP(L3841,'Quantification'!$A:$B,2,FALSE)&amp;""="","Unclassified",VLOOKUP(L3841,'Quantification'!$A:$B,2,FALSE)),"Unclassified")</f>
        <v>Major</v>
      </c>
      <c r="N3841" t="inlineStr">
        <is>
          <t xml:space="preserve">con-khera.mirjam@pocketfm.com</t>
        </is>
      </c>
      <c r="O3841" t="inlineStr">
        <is>
          <t xml:space="preserve">Issues found in raw</t>
        </is>
      </c>
      <c r="P3841" t="str">
        <f>IF(OR(O3841="Issues found in master",O3841="Final master"),"Master",IF(OR(O3841="Ready for Master",O3841="Issues found in raw",O3841="Raw under QC",O3841="Issues resolved in raw"),"Raw","-"))</f>
        <v>Raw</v>
      </c>
      <c r="Q3841" s="13">
        <v>46272.60625</v>
      </c>
      <c r="R3841" t="inlineStr">
        <is>
          <t xml:space="preserve">2026-09 (Sept)</t>
        </is>
      </c>
      <c r="S3841">
        <f>IF(M3841="Not an error",0,IF(COUNTIFS($A$2:$A3841,$A3841,$D$2:$D3841,$D3841,$M$2:$M3841,"&lt;&gt;Not an error")=1,1,0))</f>
        <v>1</v>
      </c>
      <c r="T3841">
        <f>IF(M3841&lt;&gt;"Major",0,IF(COUNTIFS($A$2:$A3841,$A3841,$D$2:$D3841,$D3841,$M$2:$M3841,"Major")=1,1,0))</f>
        <v>1</v>
      </c>
      <c r="U3841">
        <f>IF(M3841&lt;&gt;"Minor",0,IF(COUNTIFS($A$2:$A3841,$A3841,$D$2:$D3841,$D3841,$M$2:$M3841,"Minor")=1,1,0))</f>
        <v>0</v>
      </c>
    </row>
    <row r="3842">
      <c r="A3842" t="inlineStr">
        <is>
          <t xml:space="preserve">9a175f97e92a638a5697307799ea3b8b8f419aac</t>
        </is>
      </c>
      <c r="B3842" t="inlineStr">
        <is>
          <t xml:space="preserve">The Miracle Heiress</t>
        </is>
      </c>
      <c r="C3842" t="inlineStr">
        <is>
          <t xml:space="preserve">Die Wundererbin</t>
        </is>
      </c>
      <c r="D3842" t="inlineStr">
        <is>
          <t xml:space="preserve">3999582fc8f2319a5b69d0cf8bdd3b9dd2e3e574</t>
        </is>
      </c>
      <c r="E3842" t="inlineStr">
        <is>
          <t xml:space="preserve">Episode 285: Veronicas Offenbarung</t>
        </is>
      </c>
      <c r="F3842">
        <v>285</v>
      </c>
      <c r="G3842" t="inlineStr">
        <is>
          <t xml:space="preserve">4:42-4:45</t>
        </is>
      </c>
      <c r="H3842" t="inlineStr">
        <is>
          <t xml:space="preserve">Resolved</t>
        </is>
      </c>
      <c r="I3842" t="inlineStr">
        <is>
          <t xml:space="preserve">Remarks: [Script Error]
Line from script:
"Das sind Ihre leiblichen Eltern, nicht wahr?â€œ"
Note: Address/formality issue. Veronika had just been addressing Aurora informally with â€œdu,â€_x009d_ so switching to â€œIhreâ€_x009d_ is inconsistent. Suggested: â€œDas sind deine leiblichen Eltern, nicht wahr?â€_x009d_</t>
        </is>
      </c>
      <c r="J3842" t="inlineStr">
        <is>
          <t xml:space="preserve">VOA</t>
        </is>
      </c>
      <c r="K3842" t="inlineStr">
        <is>
          <t xml:space="preserve">Script Error</t>
        </is>
      </c>
      <c r="L3842" t="inlineStr">
        <is>
          <t xml:space="preserve">Script error</t>
        </is>
      </c>
      <c r="M3842" t="str">
        <f>IFERROR(IF(VLOOKUP(L3842,'Quantification'!$A:$B,2,FALSE)&amp;""="","Unclassified",VLOOKUP(L3842,'Quantification'!$A:$B,2,FALSE)),"Unclassified")</f>
        <v>Major</v>
      </c>
      <c r="N3842" t="inlineStr">
        <is>
          <t xml:space="preserve">con-khera.mirjam@pocketfm.com</t>
        </is>
      </c>
      <c r="O3842" t="inlineStr">
        <is>
          <t xml:space="preserve">Issues found in raw</t>
        </is>
      </c>
      <c r="P3842" t="str">
        <f>IF(OR(O3842="Issues found in master",O3842="Final master"),"Master",IF(OR(O3842="Ready for Master",O3842="Issues found in raw",O3842="Raw under QC",O3842="Issues resolved in raw"),"Raw","-"))</f>
        <v>Raw</v>
      </c>
      <c r="Q3842" s="13">
        <v>46272.60625</v>
      </c>
      <c r="R3842" t="inlineStr">
        <is>
          <t xml:space="preserve">2026-09 (Sept)</t>
        </is>
      </c>
      <c r="S3842">
        <f>IF(M3842="Not an error",0,IF(COUNTIFS($A$2:$A3842,$A3842,$D$2:$D3842,$D3842,$M$2:$M3842,"&lt;&gt;Not an error")=1,1,0))</f>
        <v>0</v>
      </c>
      <c r="T3842">
        <f>IF(M3842&lt;&gt;"Major",0,IF(COUNTIFS($A$2:$A3842,$A3842,$D$2:$D3842,$D3842,$M$2:$M3842,"Major")=1,1,0))</f>
        <v>0</v>
      </c>
      <c r="U3842">
        <f>IF(M3842&lt;&gt;"Minor",0,IF(COUNTIFS($A$2:$A3842,$A3842,$D$2:$D3842,$D3842,$M$2:$M3842,"Minor")=1,1,0))</f>
        <v>0</v>
      </c>
    </row>
    <row r="3843">
      <c r="A3843" t="inlineStr">
        <is>
          <t xml:space="preserve">9a175f97e92a638a5697307799ea3b8b8f419aac</t>
        </is>
      </c>
      <c r="B3843" t="inlineStr">
        <is>
          <t xml:space="preserve">The Miracle Heiress</t>
        </is>
      </c>
      <c r="C3843" t="inlineStr">
        <is>
          <t xml:space="preserve">Die Wundererbin</t>
        </is>
      </c>
      <c r="D3843" t="inlineStr">
        <is>
          <t xml:space="preserve">fb98d47e793a2426ddbbc1dcbcfffc0e5dc92db6</t>
        </is>
      </c>
      <c r="E3843" t="inlineStr">
        <is>
          <t xml:space="preserve">Episode 286: Jessicas Einfluss</t>
        </is>
      </c>
      <c r="F3843">
        <v>286</v>
      </c>
      <c r="G3843" t="inlineStr">
        <is>
          <t xml:space="preserve">0:00-0:14</t>
        </is>
      </c>
      <c r="H3843" t="inlineStr">
        <is>
          <t xml:space="preserve">Resolved</t>
        </is>
      </c>
      <c r="I3843" t="inlineStr">
        <is>
          <t xml:space="preserve">Remarks: [Script Error]
Line from script:
"Aurora stand mit ihren Eltern auf der Wohltätigkeitsgala, noch immer erschüttert von der Wahrheit über den Krankenhausbrand vor achtzehn Jahren, die sie soeben erfahren hatte.
Dort trafen sie auf Veronica Alden, die Gastgeberin des Abends."
Note: Redundant recap. This summarizes events already established in the previous episode and can be removed before continuing with the current scene.</t>
        </is>
      </c>
      <c r="J3843" t="inlineStr">
        <is>
          <t xml:space="preserve">VOA</t>
        </is>
      </c>
      <c r="K3843" t="inlineStr">
        <is>
          <t xml:space="preserve">Script Error</t>
        </is>
      </c>
      <c r="L3843" t="inlineStr">
        <is>
          <t xml:space="preserve">Script error</t>
        </is>
      </c>
      <c r="M3843" t="str">
        <f>IFERROR(IF(VLOOKUP(L3843,'Quantification'!$A:$B,2,FALSE)&amp;""="","Unclassified",VLOOKUP(L3843,'Quantification'!$A:$B,2,FALSE)),"Unclassified")</f>
        <v>Major</v>
      </c>
      <c r="N3843" t="inlineStr">
        <is>
          <t xml:space="preserve">con-khera.mirjam@pocketfm.com</t>
        </is>
      </c>
      <c r="O3843" t="inlineStr">
        <is>
          <t xml:space="preserve">Issues found in raw</t>
        </is>
      </c>
      <c r="P3843" t="str">
        <f>IF(OR(O3843="Issues found in master",O3843="Final master"),"Master",IF(OR(O3843="Ready for Master",O3843="Issues found in raw",O3843="Raw under QC",O3843="Issues resolved in raw"),"Raw","-"))</f>
        <v>Raw</v>
      </c>
      <c r="Q3843" s="13">
        <v>46272.60625</v>
      </c>
      <c r="R3843" t="inlineStr">
        <is>
          <t xml:space="preserve">2026-09 (Sept)</t>
        </is>
      </c>
      <c r="S3843">
        <f>IF(M3843="Not an error",0,IF(COUNTIFS($A$2:$A3843,$A3843,$D$2:$D3843,$D3843,$M$2:$M3843,"&lt;&gt;Not an error")=1,1,0))</f>
        <v>1</v>
      </c>
      <c r="T3843">
        <f>IF(M3843&lt;&gt;"Major",0,IF(COUNTIFS($A$2:$A3843,$A3843,$D$2:$D3843,$D3843,$M$2:$M3843,"Major")=1,1,0))</f>
        <v>1</v>
      </c>
      <c r="U3843">
        <f>IF(M3843&lt;&gt;"Minor",0,IF(COUNTIFS($A$2:$A3843,$A3843,$D$2:$D3843,$D3843,$M$2:$M3843,"Minor")=1,1,0))</f>
        <v>0</v>
      </c>
    </row>
    <row r="3844">
      <c r="A3844" t="inlineStr">
        <is>
          <t xml:space="preserve">9a175f97e92a638a5697307799ea3b8b8f419aac</t>
        </is>
      </c>
      <c r="B3844" t="inlineStr">
        <is>
          <t xml:space="preserve">The Miracle Heiress</t>
        </is>
      </c>
      <c r="C3844" t="inlineStr">
        <is>
          <t xml:space="preserve">Die Wundererbin</t>
        </is>
      </c>
      <c r="D3844" t="inlineStr">
        <is>
          <t xml:space="preserve">fb98d47e793a2426ddbbc1dcbcfffc0e5dc92db6</t>
        </is>
      </c>
      <c r="E3844" t="inlineStr">
        <is>
          <t xml:space="preserve">Episode 286: Jessicas Einfluss</t>
        </is>
      </c>
      <c r="F3844">
        <v>286</v>
      </c>
      <c r="G3844" t="inlineStr">
        <is>
          <t xml:space="preserve">3:57-4:03</t>
        </is>
      </c>
      <c r="H3844" t="inlineStr">
        <is>
          <t xml:space="preserve">Resolved</t>
        </is>
      </c>
      <c r="I3844" t="inlineStr">
        <is>
          <t xml:space="preserve">Remarks: [Audio Quality]
Line from script:
"Am anfang des satzes störgeräusch dann tone change"
Note: There is a noticeable audio artifact/noise at the beginning of the line, followed by an abrupt change in voice tone.</t>
        </is>
      </c>
      <c r="J3844" t="inlineStr">
        <is>
          <t xml:space="preserve">VOA</t>
        </is>
      </c>
      <c r="K3844" t="inlineStr">
        <is>
          <t xml:space="preserve">Audio quality</t>
        </is>
      </c>
      <c r="L3844" t="inlineStr">
        <is>
          <t xml:space="preserve">Audio quality</t>
        </is>
      </c>
      <c r="M3844" t="str">
        <f>IFERROR(IF(VLOOKUP(L3844,'Quantification'!$A:$B,2,FALSE)&amp;""="","Unclassified",VLOOKUP(L3844,'Quantification'!$A:$B,2,FALSE)),"Unclassified")</f>
        <v>Major</v>
      </c>
      <c r="N3844" t="inlineStr">
        <is>
          <t xml:space="preserve">con-khera.mirjam@pocketfm.com</t>
        </is>
      </c>
      <c r="O3844" t="inlineStr">
        <is>
          <t xml:space="preserve">Issues found in raw</t>
        </is>
      </c>
      <c r="P3844" t="str">
        <f>IF(OR(O3844="Issues found in master",O3844="Final master"),"Master",IF(OR(O3844="Ready for Master",O3844="Issues found in raw",O3844="Raw under QC",O3844="Issues resolved in raw"),"Raw","-"))</f>
        <v>Raw</v>
      </c>
      <c r="Q3844" s="13">
        <v>46272.60625</v>
      </c>
      <c r="R3844" t="inlineStr">
        <is>
          <t xml:space="preserve">2026-09 (Sept)</t>
        </is>
      </c>
      <c r="S3844">
        <f>IF(M3844="Not an error",0,IF(COUNTIFS($A$2:$A3844,$A3844,$D$2:$D3844,$D3844,$M$2:$M3844,"&lt;&gt;Not an error")=1,1,0))</f>
        <v>0</v>
      </c>
      <c r="T3844">
        <f>IF(M3844&lt;&gt;"Major",0,IF(COUNTIFS($A$2:$A3844,$A3844,$D$2:$D3844,$D3844,$M$2:$M3844,"Major")=1,1,0))</f>
        <v>0</v>
      </c>
      <c r="U3844">
        <f>IF(M3844&lt;&gt;"Minor",0,IF(COUNTIFS($A$2:$A3844,$A3844,$D$2:$D3844,$D3844,$M$2:$M3844,"Minor")=1,1,0))</f>
        <v>0</v>
      </c>
    </row>
    <row r="3845">
      <c r="A3845" t="inlineStr">
        <is>
          <t xml:space="preserve">9a175f97e92a638a5697307799ea3b8b8f419aac</t>
        </is>
      </c>
      <c r="B3845" t="inlineStr">
        <is>
          <t xml:space="preserve">The Miracle Heiress</t>
        </is>
      </c>
      <c r="C3845" t="inlineStr">
        <is>
          <t xml:space="preserve">Die Wundererbin</t>
        </is>
      </c>
      <c r="D3845" t="inlineStr">
        <is>
          <t xml:space="preserve">a623044ca8761224b048c880d4371a405b72ab71</t>
        </is>
      </c>
      <c r="E3845" t="inlineStr">
        <is>
          <t xml:space="preserve">Episode 287: Sawyer Konfrontiert Aurora</t>
        </is>
      </c>
      <c r="F3845">
        <v>287</v>
      </c>
      <c r="G3845" t="inlineStr">
        <is>
          <t xml:space="preserve">7:30-7:33</t>
        </is>
      </c>
      <c r="H3845" t="inlineStr">
        <is>
          <t xml:space="preserve">Resolved</t>
        </is>
      </c>
      <c r="I3845" t="inlineStr">
        <is>
          <t xml:space="preserve">Remarks: [Script Error]
Line from script:
"Wie kÃ¶nnen Sie es wagen, mich zu berÃ¼hren?â€œ"
Note: Address/formality issue. Sawyer and Aurora address each other informally with â€œdu,â€_x009d_ so â€œSieâ€_x009d_ is inconsistent here. Suggested: â€œWie kannst du es wagen, mich zu berÃ¼hren?â€_x009d_</t>
        </is>
      </c>
      <c r="J3845" t="inlineStr">
        <is>
          <t xml:space="preserve">VOA</t>
        </is>
      </c>
      <c r="K3845" t="inlineStr">
        <is>
          <t xml:space="preserve">Script Error</t>
        </is>
      </c>
      <c r="L3845" t="inlineStr">
        <is>
          <t xml:space="preserve">Script error</t>
        </is>
      </c>
      <c r="M3845" t="str">
        <f>IFERROR(IF(VLOOKUP(L3845,'Quantification'!$A:$B,2,FALSE)&amp;""="","Unclassified",VLOOKUP(L3845,'Quantification'!$A:$B,2,FALSE)),"Unclassified")</f>
        <v>Major</v>
      </c>
      <c r="N3845" t="inlineStr">
        <is>
          <t xml:space="preserve">con-khera.mirjam@pocketfm.com</t>
        </is>
      </c>
      <c r="O3845" t="inlineStr">
        <is>
          <t xml:space="preserve">Issues found in raw</t>
        </is>
      </c>
      <c r="P3845" t="str">
        <f>IF(OR(O3845="Issues found in master",O3845="Final master"),"Master",IF(OR(O3845="Ready for Master",O3845="Issues found in raw",O3845="Raw under QC",O3845="Issues resolved in raw"),"Raw","-"))</f>
        <v>Raw</v>
      </c>
      <c r="Q3845" s="13">
        <v>46272.606944444444</v>
      </c>
      <c r="R3845" t="inlineStr">
        <is>
          <t xml:space="preserve">2026-09 (Sept)</t>
        </is>
      </c>
      <c r="S3845">
        <f>IF(M3845="Not an error",0,IF(COUNTIFS($A$2:$A3845,$A3845,$D$2:$D3845,$D3845,$M$2:$M3845,"&lt;&gt;Not an error")=1,1,0))</f>
        <v>1</v>
      </c>
      <c r="T3845">
        <f>IF(M3845&lt;&gt;"Major",0,IF(COUNTIFS($A$2:$A3845,$A3845,$D$2:$D3845,$D3845,$M$2:$M3845,"Major")=1,1,0))</f>
        <v>1</v>
      </c>
      <c r="U3845">
        <f>IF(M3845&lt;&gt;"Minor",0,IF(COUNTIFS($A$2:$A3845,$A3845,$D$2:$D3845,$D3845,$M$2:$M3845,"Minor")=1,1,0))</f>
        <v>0</v>
      </c>
    </row>
    <row r="3846">
      <c r="A3846" t="inlineStr">
        <is>
          <t xml:space="preserve">9a175f97e92a638a5697307799ea3b8b8f419aac</t>
        </is>
      </c>
      <c r="B3846" t="inlineStr">
        <is>
          <t xml:space="preserve">The Miracle Heiress</t>
        </is>
      </c>
      <c r="C3846" t="inlineStr">
        <is>
          <t xml:space="preserve">Die Wundererbin</t>
        </is>
      </c>
      <c r="D3846" t="inlineStr">
        <is>
          <t xml:space="preserve">faea2fc720f0fd9c46e8cca7f81c844ce2ce0132</t>
        </is>
      </c>
      <c r="E3846" t="inlineStr">
        <is>
          <t xml:space="preserve">Episode 288: Sawyer Entschuldigt Sich Bei Aurora</t>
        </is>
      </c>
      <c r="F3846">
        <v>288</v>
      </c>
      <c r="G3846" t="inlineStr">
        <is>
          <t xml:space="preserve">0:00-0:20</t>
        </is>
      </c>
      <c r="H3846" t="inlineStr">
        <is>
          <t xml:space="preserve">Resolved</t>
        </is>
      </c>
      <c r="I3846" t="inlineStr">
        <is>
          <t xml:space="preserve">Remarks: [Script Error]
Line from script:
"Als Aurora auf der Party im Haus ihrer Tante Veronica eintraf, fielen ihr als Erstes Jessica und Sawyer mit ihren Familien auf.
Sawyer hatte Aurora schon immer für talentiert gehalten, wenn auch für seinen Geschmack etwas arrogant. Aber das gab ihr noch lange nicht das Recht, andere zu demütigen."
Note: Redundant recap. This summarizes information and character dynamics already established in the previous episode and can be removed before continuing with the current scene.</t>
        </is>
      </c>
      <c r="J3846" t="inlineStr">
        <is>
          <t xml:space="preserve">VOA</t>
        </is>
      </c>
      <c r="K3846" t="inlineStr">
        <is>
          <t xml:space="preserve">Script Error</t>
        </is>
      </c>
      <c r="L3846" t="inlineStr">
        <is>
          <t xml:space="preserve">Script error</t>
        </is>
      </c>
      <c r="M3846" t="str">
        <f>IFERROR(IF(VLOOKUP(L3846,'Quantification'!$A:$B,2,FALSE)&amp;""="","Unclassified",VLOOKUP(L3846,'Quantification'!$A:$B,2,FALSE)),"Unclassified")</f>
        <v>Major</v>
      </c>
      <c r="N3846" t="inlineStr">
        <is>
          <t xml:space="preserve">con-khera.mirjam@pocketfm.com</t>
        </is>
      </c>
      <c r="O3846" t="inlineStr">
        <is>
          <t xml:space="preserve">Issues found in raw</t>
        </is>
      </c>
      <c r="P3846" t="str">
        <f>IF(OR(O3846="Issues found in master",O3846="Final master"),"Master",IF(OR(O3846="Ready for Master",O3846="Issues found in raw",O3846="Raw under QC",O3846="Issues resolved in raw"),"Raw","-"))</f>
        <v>Raw</v>
      </c>
      <c r="Q3846" s="13">
        <v>46272.606944444444</v>
      </c>
      <c r="R3846" t="inlineStr">
        <is>
          <t xml:space="preserve">2026-09 (Sept)</t>
        </is>
      </c>
      <c r="S3846">
        <f>IF(M3846="Not an error",0,IF(COUNTIFS($A$2:$A3846,$A3846,$D$2:$D3846,$D3846,$M$2:$M3846,"&lt;&gt;Not an error")=1,1,0))</f>
        <v>1</v>
      </c>
      <c r="T3846">
        <f>IF(M3846&lt;&gt;"Major",0,IF(COUNTIFS($A$2:$A3846,$A3846,$D$2:$D3846,$D3846,$M$2:$M3846,"Major")=1,1,0))</f>
        <v>1</v>
      </c>
      <c r="U3846">
        <f>IF(M3846&lt;&gt;"Minor",0,IF(COUNTIFS($A$2:$A3846,$A3846,$D$2:$D3846,$D3846,$M$2:$M3846,"Minor")=1,1,0))</f>
        <v>0</v>
      </c>
    </row>
    <row r="3847">
      <c r="A3847" t="inlineStr">
        <is>
          <t xml:space="preserve">9a175f97e92a638a5697307799ea3b8b8f419aac</t>
        </is>
      </c>
      <c r="B3847" t="inlineStr">
        <is>
          <t xml:space="preserve">The Miracle Heiress</t>
        </is>
      </c>
      <c r="C3847" t="inlineStr">
        <is>
          <t xml:space="preserve">Die Wundererbin</t>
        </is>
      </c>
      <c r="D3847" t="inlineStr">
        <is>
          <t xml:space="preserve">b068d57f07cc740715260584498be6478a8d5108</t>
        </is>
      </c>
      <c r="E3847" t="inlineStr">
        <is>
          <t xml:space="preserve">Episode 289: Dämien Hawthornes Ankunft</t>
        </is>
      </c>
      <c r="F3847">
        <v>289</v>
      </c>
      <c r="G3847" t="inlineStr">
        <is>
          <t xml:space="preserve">7:32-7:35</t>
        </is>
      </c>
      <c r="H3847" t="inlineStr">
        <is>
          <t xml:space="preserve">Resolved</t>
        </is>
      </c>
      <c r="I3847" t="inlineStr">
        <is>
          <t xml:space="preserve">Remarks: [Mispronunciation]
Line from script:
"Ein kompletter, ausgemachter Narr."
Note: â€œAusgemachterâ€_x009d_ is pronounced incorrectly in the audio and sounds like â€œaÃŸgemachter.â€_x009d_</t>
        </is>
      </c>
      <c r="J3847" t="inlineStr">
        <is>
          <t xml:space="preserve">VOA</t>
        </is>
      </c>
      <c r="K3847" t="inlineStr">
        <is>
          <t xml:space="preserve">Mispronunciation</t>
        </is>
      </c>
      <c r="L3847" t="inlineStr">
        <is>
          <t xml:space="preserve">Mispronunciation</t>
        </is>
      </c>
      <c r="M3847" t="str">
        <f>IFERROR(IF(VLOOKUP(L3847,'Quantification'!$A:$B,2,FALSE)&amp;""="","Unclassified",VLOOKUP(L3847,'Quantification'!$A:$B,2,FALSE)),"Unclassified")</f>
        <v>Major</v>
      </c>
      <c r="N3847" t="inlineStr">
        <is>
          <t xml:space="preserve">con-khera.mirjam@pocketfm.com</t>
        </is>
      </c>
      <c r="O3847" t="inlineStr">
        <is>
          <t xml:space="preserve">Issues found in raw</t>
        </is>
      </c>
      <c r="P3847" t="str">
        <f>IF(OR(O3847="Issues found in master",O3847="Final master"),"Master",IF(OR(O3847="Ready for Master",O3847="Issues found in raw",O3847="Raw under QC",O3847="Issues resolved in raw"),"Raw","-"))</f>
        <v>Raw</v>
      </c>
      <c r="Q3847" s="13">
        <v>46275.39791666667</v>
      </c>
      <c r="R3847" t="inlineStr">
        <is>
          <t xml:space="preserve">2026-09 (Sept)</t>
        </is>
      </c>
      <c r="S3847">
        <f>IF(M3847="Not an error",0,IF(COUNTIFS($A$2:$A3847,$A3847,$D$2:$D3847,$D3847,$M$2:$M3847,"&lt;&gt;Not an error")=1,1,0))</f>
        <v>1</v>
      </c>
      <c r="T3847">
        <f>IF(M3847&lt;&gt;"Major",0,IF(COUNTIFS($A$2:$A3847,$A3847,$D$2:$D3847,$D3847,$M$2:$M3847,"Major")=1,1,0))</f>
        <v>1</v>
      </c>
      <c r="U3847">
        <f>IF(M3847&lt;&gt;"Minor",0,IF(COUNTIFS($A$2:$A3847,$A3847,$D$2:$D3847,$D3847,$M$2:$M3847,"Minor")=1,1,0))</f>
        <v>0</v>
      </c>
    </row>
    <row r="3848">
      <c r="A3848" t="inlineStr">
        <is>
          <t xml:space="preserve">9a175f97e92a638a5697307799ea3b8b8f419aac</t>
        </is>
      </c>
      <c r="B3848" t="inlineStr">
        <is>
          <t xml:space="preserve">The Miracle Heiress</t>
        </is>
      </c>
      <c r="C3848" t="inlineStr">
        <is>
          <t xml:space="preserve">Die Wundererbin</t>
        </is>
      </c>
      <c r="D3848" t="inlineStr">
        <is>
          <t xml:space="preserve">266652d669bbdce7b01c172d57da93a8ab1cca3d</t>
        </is>
      </c>
      <c r="E3848" t="inlineStr">
        <is>
          <t xml:space="preserve">Episode 290: Denkwürdiges Ereignis</t>
        </is>
      </c>
      <c r="F3848">
        <v>290</v>
      </c>
      <c r="G3848" t="inlineStr">
        <is>
          <t xml:space="preserve">0:00-0:20</t>
        </is>
      </c>
      <c r="H3848" t="inlineStr">
        <is>
          <t xml:space="preserve">Resolved</t>
        </is>
      </c>
      <c r="I3848" t="inlineStr">
        <is>
          <t xml:space="preserve">Remarks: [Script Error]
Line from script:
"Aus Angst davor, was Dämien tun würde, nachdem Sawyer Aurora auf der Party der Familie Alden belästigt hatte, schlug Mister Walsh vor aller Augen gnadenlos auf seinen Sohn ein. Es war das erste Mal, dass Sawyer seinen Vater so verängstigt sah, und das erste Mal, dass er die Wahrheit über Aurora begriff."
Note: Redundant recap. This summarizes events already established in the previous episode and can be removed before continuing with the current scene.</t>
        </is>
      </c>
      <c r="J3848" t="inlineStr">
        <is>
          <t xml:space="preserve">VOA</t>
        </is>
      </c>
      <c r="K3848" t="inlineStr">
        <is>
          <t xml:space="preserve">Script Error</t>
        </is>
      </c>
      <c r="L3848" t="inlineStr">
        <is>
          <t xml:space="preserve">Script error</t>
        </is>
      </c>
      <c r="M3848" t="str">
        <f>IFERROR(IF(VLOOKUP(L3848,'Quantification'!$A:$B,2,FALSE)&amp;""="","Unclassified",VLOOKUP(L3848,'Quantification'!$A:$B,2,FALSE)),"Unclassified")</f>
        <v>Major</v>
      </c>
      <c r="N3848" t="inlineStr">
        <is>
          <t xml:space="preserve">con-khera.mirjam@pocketfm.com</t>
        </is>
      </c>
      <c r="O3848" t="inlineStr">
        <is>
          <t xml:space="preserve">Issues found in raw</t>
        </is>
      </c>
      <c r="P3848" t="str">
        <f>IF(OR(O3848="Issues found in master",O3848="Final master"),"Master",IF(OR(O3848="Ready for Master",O3848="Issues found in raw",O3848="Raw under QC",O3848="Issues resolved in raw"),"Raw","-"))</f>
        <v>Raw</v>
      </c>
      <c r="Q3848" s="13">
        <v>46275.39791666667</v>
      </c>
      <c r="R3848" t="inlineStr">
        <is>
          <t xml:space="preserve">2026-09 (Sept)</t>
        </is>
      </c>
      <c r="S3848">
        <f>IF(M3848="Not an error",0,IF(COUNTIFS($A$2:$A3848,$A3848,$D$2:$D3848,$D3848,$M$2:$M3848,"&lt;&gt;Not an error")=1,1,0))</f>
        <v>1</v>
      </c>
      <c r="T3848">
        <f>IF(M3848&lt;&gt;"Major",0,IF(COUNTIFS($A$2:$A3848,$A3848,$D$2:$D3848,$D3848,$M$2:$M3848,"Major")=1,1,0))</f>
        <v>1</v>
      </c>
      <c r="U3848">
        <f>IF(M3848&lt;&gt;"Minor",0,IF(COUNTIFS($A$2:$A3848,$A3848,$D$2:$D3848,$D3848,$M$2:$M3848,"Minor")=1,1,0))</f>
        <v>0</v>
      </c>
    </row>
    <row r="3849">
      <c r="A3849" t="inlineStr">
        <is>
          <t xml:space="preserve">9a175f97e92a638a5697307799ea3b8b8f419aac</t>
        </is>
      </c>
      <c r="B3849" t="inlineStr">
        <is>
          <t xml:space="preserve">The Miracle Heiress</t>
        </is>
      </c>
      <c r="C3849" t="inlineStr">
        <is>
          <t xml:space="preserve">Die Wundererbin</t>
        </is>
      </c>
      <c r="D3849" t="inlineStr">
        <is>
          <t xml:space="preserve">266652d669bbdce7b01c172d57da93a8ab1cca3d</t>
        </is>
      </c>
      <c r="E3849" t="inlineStr">
        <is>
          <t xml:space="preserve">Episode 290: Denkwürdiges Ereignis</t>
        </is>
      </c>
      <c r="F3849">
        <v>290</v>
      </c>
      <c r="G3849" t="inlineStr">
        <is>
          <t xml:space="preserve">0:00-3:59</t>
        </is>
      </c>
      <c r="H3849" t="inlineStr">
        <is>
          <t xml:space="preserve">Ignore</t>
        </is>
      </c>
      <c r="I3849" t="inlineStr">
        <is>
          <t xml:space="preserve">Remarks: [Tone / Consent Issue]
Line from script:
"Aus Angst davor, was DÃ¤mien tun wÃ¼rde, nachdem Sawyer Aurora auf der Party der Familie Alden belÃ¤stigt hatte, schlug Mister Walsh vor aller Augen gnadenlos auf seinen Sohn ein. Es war das erste Mal, dass Sawyer seinen Vater so verÃ¤ngstigt sah, und das erste Mal, dass er die Wahrheit Ã¼ber Aurora begriff.
Ein weiteres dumpfes GerÃ¤usch brachte die Menge zum Schweigen. â€žWenn du dich noch einmal mit Aurora anlegst, breche ich dir nicht nur den Arm, sondern auch noch deine verdammten Beine! Hast du das verstanden?â€œ
Sawyer sank zu Boden, und ein erstickter Schmerzensschrei entrang sich ihm. Nie zuvor war er so gedemÃ¼tigt worden: vor den Augen der ganzen Menge so erniedrigt, dass er fast das Bewusstsein verlor.
In diesem Moment mischte sich Veronica ein. â€žMister Walsh, Sie sind auch nicht mehr der JÃ¼ngste. Vielleicht sollten Sie sich Ihre KrÃ¤fte einteilen.â€œ
Mister Walsh hoffte, sie damit besÃ¤nftigt zu haben. â€žDanke fÃ¼r Ihre Sorge, wirklich.â€œ
Doch Veronica setzte nur ein teuflisches LÃ¤cheln auf. â€žWozu die HÃ¤nde benutzen? Die eigentliche Lektion erteilen Sie ihm ja ohnehin erst zu Hause. Ich habe hier etwas, das helfen kÃ¶nnte. Warten Sie, ich lasse es holen.â€œ Daraufhin lieÃŸ sie einen ihrer MÃ¤nner einen HolzschlÃ¤ger bringen.
Mister Walsh war fassungslos. Er hÃ¤tte nie erwartet, dass Veronica noch Ã–l ins Feuer gieÃŸen wÃ¼rde. Er wurde kreidebleich.
Veronicas LÃ¤cheln wich nicht. â€žEs ist gut, dass Sie ihm selbst eine Lektion erteilen. Andernfalls, wenn meine Leute sich einmischen, und die fassen deutlich hÃ¤rter an, wÃ¼rde es fÃ¼r Ihren Sohn noch viel schlimmer ausgehen. Ich glaube nicht, dass die Familie Walsh das erleben mÃ¶chte, oder, Mister Walsh?â€œ
Ihre Botschaft war unmissverstÃ¤ndlich: Entweder bestrafte Mister Walsh seinen Sohn selbst oder sie wÃ¼rde es ihre MÃ¤nner tun lassen. Und wenn Sawyer dabei dauerhafte SchÃ¤den davontragen wÃ¼rde, wÃ¤re das nicht ihr Problem. Missus Walsh brach es das Herz, als sie den Zustand ihres Sohnes sah, aber sie war machtlos. Ihr Sohn hatte es sich mit zwei unglaublich mÃ¤chtigen Familien verscherzt. Mit einem einzigen Wort kÃ¶nnten sie ihn nicht nur aus Greenfield, sondern aus dem ganzen Land vertreiben.
â€žDu Idiot! Wie kannst du es wagen, den Namen der Familie Walsh so in den Schmutz zu ziehen!â€œ Mit einem frustrierten BrÃ¼llen hob Mister Walsh den SchlÃ¤ger. Das folgende GerÃ¤usch lieÃŸ mehrere GÃ¤ste entsetzt zusammenzucken.
â€žMister Walsh, hÃ¶ren Sie auf!â€œ, rief Veronica. â€žOffenbar reicht der SchlÃ¤ger nicht. Versuchen wir etwas anderes.â€œ
Mister Walsh erstarrte vor Schreck. Es war nun offensichtlich, dass Veronica nicht die geringste Absicht hatte, Gnade zu zeigen. Sie lÃ¤chelte und deutete mit einem groÃŸen, glÃ¤nzenden Messer auf ihn. â€žDas hier gehÃ¶rt mirâ€œ, sagte sie. â€žEs ist ziemlich effektiv.â€œ
Mister Walsh konnte nicht mehr. â€žMissus Alden, das kÃ¶nnen Sie nicht tun.â€œ
â€žWieso nicht?â€œ Ohne ein weiteres Wort schnellte Veronicas Hand vor. Ein spitzer Schrei gellte durch die Luft, als Sawyer zurÃ¼ckwich und sich die Hand hielt, genau die, mit der er nach Aurora gegriffen hatte.
VÃ¶llig Ã¼berrumpelt stieÃŸ Sawyer einen erstickten Laut aus.
Veronica blickte mit vÃ¶lliger GleichgÃ¼ltigkeit in die fassungslose Menge. â€žSehen Sie? Diese Methode ist weitaus effektiver.â€œ
Alle waren schockiert. Missus Walsh fiel vor Veronica auf die Knie und flehte: â€žBitte! Ich flehe Sie an, lassen Sie meinen Sohn in Ruhe! Lassen Sie ihn gehen!â€œ"
Note: Tone/sensitivity issue. The scene escalates gratuitously from physical punishment to coerced assault with a wooden bat, threats of permanent injury, and finally an intentional knife attack. Veronica actively pressures Sawyerâ€™s father to inflict increasingly severe violence and then personally injures Sawyer, framing the abuse as an effective â€œlesson.â€_x009d_ The prolonged violence, coercion, and public humiliation are excessively cruel and should be significantly revised or toned down.</t>
        </is>
      </c>
      <c r="J3849" t="inlineStr">
        <is>
          <t xml:space="preserve">VOA</t>
        </is>
      </c>
      <c r="K3849" t="inlineStr">
        <is>
          <t xml:space="preserve">Script Error</t>
        </is>
      </c>
      <c r="L3849" t="inlineStr">
        <is>
          <t xml:space="preserve">Script error</t>
        </is>
      </c>
      <c r="M3849" t="str">
        <f>IFERROR(IF(VLOOKUP(L3849,'Quantification'!$A:$B,2,FALSE)&amp;""="","Unclassified",VLOOKUP(L3849,'Quantification'!$A:$B,2,FALSE)),"Unclassified")</f>
        <v>Major</v>
      </c>
      <c r="N3849" t="inlineStr">
        <is>
          <t xml:space="preserve">con-khera.mirjam@pocketfm.com</t>
        </is>
      </c>
      <c r="O3849" t="inlineStr">
        <is>
          <t xml:space="preserve">Issues found in raw</t>
        </is>
      </c>
      <c r="P3849" t="str">
        <f>IF(OR(O3849="Issues found in master",O3849="Final master"),"Master",IF(OR(O3849="Ready for Master",O3849="Issues found in raw",O3849="Raw under QC",O3849="Issues resolved in raw"),"Raw","-"))</f>
        <v>Raw</v>
      </c>
      <c r="Q3849" s="13">
        <v>46275.39791666667</v>
      </c>
      <c r="R3849" t="inlineStr">
        <is>
          <t xml:space="preserve">2026-09 (Sept)</t>
        </is>
      </c>
      <c r="S3849">
        <f>IF(M3849="Not an error",0,IF(COUNTIFS($A$2:$A3849,$A3849,$D$2:$D3849,$D3849,$M$2:$M3849,"&lt;&gt;Not an error")=1,1,0))</f>
        <v>0</v>
      </c>
      <c r="T3849">
        <f>IF(M3849&lt;&gt;"Major",0,IF(COUNTIFS($A$2:$A3849,$A3849,$D$2:$D3849,$D3849,$M$2:$M3849,"Major")=1,1,0))</f>
        <v>0</v>
      </c>
      <c r="U3849">
        <f>IF(M3849&lt;&gt;"Minor",0,IF(COUNTIFS($A$2:$A3849,$A3849,$D$2:$D3849,$D3849,$M$2:$M3849,"Minor")=1,1,0))</f>
        <v>0</v>
      </c>
    </row>
    <row r="3850">
      <c r="A3850" t="inlineStr">
        <is>
          <t xml:space="preserve">9a175f97e92a638a5697307799ea3b8b8f419aac</t>
        </is>
      </c>
      <c r="B3850" t="inlineStr">
        <is>
          <t xml:space="preserve">The Miracle Heiress</t>
        </is>
      </c>
      <c r="C3850" t="inlineStr">
        <is>
          <t xml:space="preserve">Die Wundererbin</t>
        </is>
      </c>
      <c r="D3850" t="inlineStr">
        <is>
          <t xml:space="preserve">266652d669bbdce7b01c172d57da93a8ab1cca3d</t>
        </is>
      </c>
      <c r="E3850" t="inlineStr">
        <is>
          <t xml:space="preserve">Episode 290: Denkwürdiges Ereignis</t>
        </is>
      </c>
      <c r="F3850">
        <v>290</v>
      </c>
      <c r="G3850" t="inlineStr">
        <is>
          <t xml:space="preserve">4:55-4:59</t>
        </is>
      </c>
      <c r="H3850" t="inlineStr">
        <is>
          <t xml:space="preserve">Resolved</t>
        </is>
      </c>
      <c r="I3850" t="inlineStr">
        <is>
          <t xml:space="preserve">Remarks: [Mispronunciation]
Line from script:
"In diesem Moment schnitt Dämiens scharfe Stimme durch die Stille"
Note: Damien is pronounced with French pronunciation in the audio. The name should be pronounced with English pronunciation.</t>
        </is>
      </c>
      <c r="J3850" t="inlineStr">
        <is>
          <t xml:space="preserve">VOA</t>
        </is>
      </c>
      <c r="K3850" t="inlineStr">
        <is>
          <t xml:space="preserve">Mispronunciation</t>
        </is>
      </c>
      <c r="L3850" t="inlineStr">
        <is>
          <t xml:space="preserve">Mispronunciation</t>
        </is>
      </c>
      <c r="M3850" t="str">
        <f>IFERROR(IF(VLOOKUP(L3850,'Quantification'!$A:$B,2,FALSE)&amp;""="","Unclassified",VLOOKUP(L3850,'Quantification'!$A:$B,2,FALSE)),"Unclassified")</f>
        <v>Major</v>
      </c>
      <c r="N3850" t="inlineStr">
        <is>
          <t xml:space="preserve">con-khera.mirjam@pocketfm.com</t>
        </is>
      </c>
      <c r="O3850" t="inlineStr">
        <is>
          <t xml:space="preserve">Issues found in raw</t>
        </is>
      </c>
      <c r="P3850" t="str">
        <f>IF(OR(O3850="Issues found in master",O3850="Final master"),"Master",IF(OR(O3850="Ready for Master",O3850="Issues found in raw",O3850="Raw under QC",O3850="Issues resolved in raw"),"Raw","-"))</f>
        <v>Raw</v>
      </c>
      <c r="Q3850" s="13">
        <v>46275.39791666667</v>
      </c>
      <c r="R3850" t="inlineStr">
        <is>
          <t xml:space="preserve">2026-09 (Sept)</t>
        </is>
      </c>
      <c r="S3850">
        <f>IF(M3850="Not an error",0,IF(COUNTIFS($A$2:$A3850,$A3850,$D$2:$D3850,$D3850,$M$2:$M3850,"&lt;&gt;Not an error")=1,1,0))</f>
        <v>0</v>
      </c>
      <c r="T3850">
        <f>IF(M3850&lt;&gt;"Major",0,IF(COUNTIFS($A$2:$A3850,$A3850,$D$2:$D3850,$D3850,$M$2:$M3850,"Major")=1,1,0))</f>
        <v>0</v>
      </c>
      <c r="U3850">
        <f>IF(M3850&lt;&gt;"Minor",0,IF(COUNTIFS($A$2:$A3850,$A3850,$D$2:$D3850,$D3850,$M$2:$M3850,"Minor")=1,1,0))</f>
        <v>0</v>
      </c>
    </row>
    <row r="3851">
      <c r="A3851" t="inlineStr">
        <is>
          <t xml:space="preserve">9a175f97e92a638a5697307799ea3b8b8f419aac</t>
        </is>
      </c>
      <c r="B3851" t="inlineStr">
        <is>
          <t xml:space="preserve">The Miracle Heiress</t>
        </is>
      </c>
      <c r="C3851" t="inlineStr">
        <is>
          <t xml:space="preserve">Die Wundererbin</t>
        </is>
      </c>
      <c r="D3851" t="inlineStr">
        <is>
          <t xml:space="preserve">266652d669bbdce7b01c172d57da93a8ab1cca3d</t>
        </is>
      </c>
      <c r="E3851" t="inlineStr">
        <is>
          <t xml:space="preserve">Episode 290: Denkwürdiges Ereignis</t>
        </is>
      </c>
      <c r="F3851">
        <v>290</v>
      </c>
      <c r="G3851" t="inlineStr">
        <is>
          <t xml:space="preserve">6:30-7:36</t>
        </is>
      </c>
      <c r="H3851" t="inlineStr">
        <is>
          <t xml:space="preserve">Ignore</t>
        </is>
      </c>
      <c r="I3851" t="inlineStr">
        <is>
          <t xml:space="preserve">Remarks: [Tone / Consent Issue]
Line from script:
"„Wenn du jemandem die Schuld geben willst“, sagte Mister Walsh kalt, „dann gib sie dir selbst. Du hast dich mit den falschen Leuten angelegt.“
„Papa, nein.“ Sawyer wich entsetzt zurück. Er konnte nicht fassen, dass sein eigener Vater das tun wollte.
„Mit welcher Hand hast du Aurora angefasst?“
Als Sawyer sah, wie sein Vater auf ihn zukam, zitterte seine Stimme. „Papa, ich werde es nie wieder tun.“
„Ich habe dich gefragt, welche Hand?“
„Papa, bitte.“ Tränen liefen über Sawyers Gesicht. Einen Moment später entrang sich Sawyers Kehle ein ersticktes Keuchen, als sein Vater seine Drohung wahrmachte.
Dämien legte Aurora sanft die Hand über die Augen. „Sieh nicht hin.“
Aurora zog seine Hand gerade noch rechtzeitig weg, um zu sehen, wie Sawyer zu Boden sank, seine Hand unwiderruflich verletzt. Eine Bestrafung, die eine bleibende Narbe hinterlassen sollte. Nachdem er die Strafe vollstreckt hatte, würdigte Mister Walsh seinen Sohn keines Blickes. Er verneigte sich nur vor Dämien."
Note: Tone/sensitivity issue. The scene depicts coerced, intentional permanent injury as a justified punishment and escalates the violence into mutilation. Damien’s protective gesture toward Aurora also risks framing the brutality as romantic or acceptable. The scene should be significantly revised or toned down.</t>
        </is>
      </c>
      <c r="J3851" t="inlineStr">
        <is>
          <t xml:space="preserve">VOA</t>
        </is>
      </c>
      <c r="K3851" t="inlineStr">
        <is>
          <t xml:space="preserve">Script Error</t>
        </is>
      </c>
      <c r="L3851" t="inlineStr">
        <is>
          <t xml:space="preserve">Script error</t>
        </is>
      </c>
      <c r="M3851" t="str">
        <f>IFERROR(IF(VLOOKUP(L3851,'Quantification'!$A:$B,2,FALSE)&amp;""="","Unclassified",VLOOKUP(L3851,'Quantification'!$A:$B,2,FALSE)),"Unclassified")</f>
        <v>Major</v>
      </c>
      <c r="N3851" t="inlineStr">
        <is>
          <t xml:space="preserve">con-khera.mirjam@pocketfm.com</t>
        </is>
      </c>
      <c r="O3851" t="inlineStr">
        <is>
          <t xml:space="preserve">Issues found in raw</t>
        </is>
      </c>
      <c r="P3851" t="str">
        <f>IF(OR(O3851="Issues found in master",O3851="Final master"),"Master",IF(OR(O3851="Ready for Master",O3851="Issues found in raw",O3851="Raw under QC",O3851="Issues resolved in raw"),"Raw","-"))</f>
        <v>Raw</v>
      </c>
      <c r="Q3851" s="13">
        <v>46275.39791666667</v>
      </c>
      <c r="R3851" t="inlineStr">
        <is>
          <t xml:space="preserve">2026-09 (Sept)</t>
        </is>
      </c>
      <c r="S3851">
        <f>IF(M3851="Not an error",0,IF(COUNTIFS($A$2:$A3851,$A3851,$D$2:$D3851,$D3851,$M$2:$M3851,"&lt;&gt;Not an error")=1,1,0))</f>
        <v>0</v>
      </c>
      <c r="T3851">
        <f>IF(M3851&lt;&gt;"Major",0,IF(COUNTIFS($A$2:$A3851,$A3851,$D$2:$D3851,$D3851,$M$2:$M3851,"Major")=1,1,0))</f>
        <v>0</v>
      </c>
      <c r="U3851">
        <f>IF(M3851&lt;&gt;"Minor",0,IF(COUNTIFS($A$2:$A3851,$A3851,$D$2:$D3851,$D3851,$M$2:$M3851,"Minor")=1,1,0))</f>
        <v>0</v>
      </c>
    </row>
    <row r="3852">
      <c r="A3852" t="inlineStr">
        <is>
          <t xml:space="preserve">9a175f97e92a638a5697307799ea3b8b8f419aac</t>
        </is>
      </c>
      <c r="B3852" t="inlineStr">
        <is>
          <t xml:space="preserve">The Miracle Heiress</t>
        </is>
      </c>
      <c r="C3852" t="inlineStr">
        <is>
          <t xml:space="preserve">Die Wundererbin</t>
        </is>
      </c>
      <c r="D3852" t="inlineStr">
        <is>
          <t xml:space="preserve">d7c1ebc97c1a62fc5b482284d4a766e61744e1d4</t>
        </is>
      </c>
      <c r="E3852" t="inlineStr">
        <is>
          <t xml:space="preserve">Episode 291: Rache Serviert</t>
        </is>
      </c>
      <c r="F3852">
        <v>291</v>
      </c>
      <c r="G3852" t="inlineStr">
        <is>
          <t xml:space="preserve">4:00-4:24</t>
        </is>
      </c>
      <c r="H3852" t="inlineStr">
        <is>
          <t xml:space="preserve">Resolved</t>
        </is>
      </c>
      <c r="I3852" t="inlineStr">
        <is>
          <t xml:space="preserve">Remarks: [Script Error]
Line from script:
"â€žSchÃ¶n, Sie kennenzulernen, Veronicaâ€œ, sagte DÃ¤mien mit einem charmanten LÃ¤cheln.
Veronica lachte. â€žDu bist ein guter Junge. Normalerweise macht es mich wÃ¼tend, wenn mich jemand â€šTantchenâ€˜ nennt. Da fÃ¼hle ich mich steinalt! Aber von dir hÃ¤tte es sich gar nicht so schlecht angehÃ¶rt.â€œ
â€žVeronica, du warst schon immer wunderschÃ¶n. Du bist keinen Tag gealtert.â€œ"
Note: Dialogue/logic issue. Veronica responds as if Damien had called her â€œTantchen,â€_x009d_ although he addressed her as â€œVeronica.â€_x009d_ Damienâ€™s following response about her appearance also does not logically follow from what she just said. The exchange should be revised for coherence.</t>
        </is>
      </c>
      <c r="J3852" t="inlineStr">
        <is>
          <t xml:space="preserve">VOA</t>
        </is>
      </c>
      <c r="K3852" t="inlineStr">
        <is>
          <t xml:space="preserve">Script Error</t>
        </is>
      </c>
      <c r="L3852" t="inlineStr">
        <is>
          <t xml:space="preserve">Script error</t>
        </is>
      </c>
      <c r="M3852" t="str">
        <f>IFERROR(IF(VLOOKUP(L3852,'Quantification'!$A:$B,2,FALSE)&amp;""="","Unclassified",VLOOKUP(L3852,'Quantification'!$A:$B,2,FALSE)),"Unclassified")</f>
        <v>Major</v>
      </c>
      <c r="N3852" t="inlineStr">
        <is>
          <t xml:space="preserve">con-khera.mirjam@pocketfm.com</t>
        </is>
      </c>
      <c r="O3852" t="inlineStr">
        <is>
          <t xml:space="preserve">Issues found in raw</t>
        </is>
      </c>
      <c r="P3852" t="str">
        <f>IF(OR(O3852="Issues found in master",O3852="Final master"),"Master",IF(OR(O3852="Ready for Master",O3852="Issues found in raw",O3852="Raw under QC",O3852="Issues resolved in raw"),"Raw","-"))</f>
        <v>Raw</v>
      </c>
      <c r="Q3852" s="13">
        <v>46275.39791666667</v>
      </c>
      <c r="R3852" t="inlineStr">
        <is>
          <t xml:space="preserve">2026-09 (Sept)</t>
        </is>
      </c>
      <c r="S3852">
        <f>IF(M3852="Not an error",0,IF(COUNTIFS($A$2:$A3852,$A3852,$D$2:$D3852,$D3852,$M$2:$M3852,"&lt;&gt;Not an error")=1,1,0))</f>
        <v>1</v>
      </c>
      <c r="T3852">
        <f>IF(M3852&lt;&gt;"Major",0,IF(COUNTIFS($A$2:$A3852,$A3852,$D$2:$D3852,$D3852,$M$2:$M3852,"Major")=1,1,0))</f>
        <v>1</v>
      </c>
      <c r="U3852">
        <f>IF(M3852&lt;&gt;"Minor",0,IF(COUNTIFS($A$2:$A3852,$A3852,$D$2:$D3852,$D3852,$M$2:$M3852,"Minor")=1,1,0))</f>
        <v>0</v>
      </c>
    </row>
    <row r="3853">
      <c r="A3853" t="inlineStr">
        <is>
          <t xml:space="preserve">9a175f97e92a638a5697307799ea3b8b8f419aac</t>
        </is>
      </c>
      <c r="B3853" t="inlineStr">
        <is>
          <t xml:space="preserve">The Miracle Heiress</t>
        </is>
      </c>
      <c r="C3853" t="inlineStr">
        <is>
          <t xml:space="preserve">Die Wundererbin</t>
        </is>
      </c>
      <c r="D3853" t="inlineStr">
        <is>
          <t xml:space="preserve">d7c1ebc97c1a62fc5b482284d4a766e61744e1d4</t>
        </is>
      </c>
      <c r="E3853" t="inlineStr">
        <is>
          <t xml:space="preserve">Episode 291: Rache Serviert</t>
        </is>
      </c>
      <c r="F3853">
        <v>291</v>
      </c>
      <c r="G3853" t="inlineStr">
        <is>
          <t xml:space="preserve">4:20-4:24</t>
        </is>
      </c>
      <c r="H3853" t="inlineStr">
        <is>
          <t xml:space="preserve">Resolved</t>
        </is>
      </c>
      <c r="I3853" t="inlineStr">
        <is>
          <t xml:space="preserve">Remarks: [Script Error]
Line from script:
"â€žVeronica, du warst schon immer wunderschÃ¶n. Du bist keinen Tag gealtert.â€œ"
Note: Continuity/dialogue issue. Damien and Veronica are only officially meeting for the first time here, so he cannot plausibly say that she has â€œalwaysâ€_x009d_ been beautiful or that she has not aged. The line implies prior familiarity that has not been established.</t>
        </is>
      </c>
      <c r="J3853" t="inlineStr">
        <is>
          <t xml:space="preserve">VOA</t>
        </is>
      </c>
      <c r="K3853" t="inlineStr">
        <is>
          <t xml:space="preserve">Script Error</t>
        </is>
      </c>
      <c r="L3853" t="inlineStr">
        <is>
          <t xml:space="preserve">Script error</t>
        </is>
      </c>
      <c r="M3853" t="str">
        <f>IFERROR(IF(VLOOKUP(L3853,'Quantification'!$A:$B,2,FALSE)&amp;""="","Unclassified",VLOOKUP(L3853,'Quantification'!$A:$B,2,FALSE)),"Unclassified")</f>
        <v>Major</v>
      </c>
      <c r="N3853" t="inlineStr">
        <is>
          <t xml:space="preserve">con-khera.mirjam@pocketfm.com</t>
        </is>
      </c>
      <c r="O3853" t="inlineStr">
        <is>
          <t xml:space="preserve">Issues found in raw</t>
        </is>
      </c>
      <c r="P3853" t="str">
        <f>IF(OR(O3853="Issues found in master",O3853="Final master"),"Master",IF(OR(O3853="Ready for Master",O3853="Issues found in raw",O3853="Raw under QC",O3853="Issues resolved in raw"),"Raw","-"))</f>
        <v>Raw</v>
      </c>
      <c r="Q3853" s="13">
        <v>46275.39791666667</v>
      </c>
      <c r="R3853" t="inlineStr">
        <is>
          <t xml:space="preserve">2026-09 (Sept)</t>
        </is>
      </c>
      <c r="S3853">
        <f>IF(M3853="Not an error",0,IF(COUNTIFS($A$2:$A3853,$A3853,$D$2:$D3853,$D3853,$M$2:$M3853,"&lt;&gt;Not an error")=1,1,0))</f>
        <v>0</v>
      </c>
      <c r="T3853">
        <f>IF(M3853&lt;&gt;"Major",0,IF(COUNTIFS($A$2:$A3853,$A3853,$D$2:$D3853,$D3853,$M$2:$M3853,"Major")=1,1,0))</f>
        <v>0</v>
      </c>
      <c r="U3853">
        <f>IF(M3853&lt;&gt;"Minor",0,IF(COUNTIFS($A$2:$A3853,$A3853,$D$2:$D3853,$D3853,$M$2:$M3853,"Minor")=1,1,0))</f>
        <v>0</v>
      </c>
    </row>
    <row r="3854">
      <c r="A3854" t="inlineStr">
        <is>
          <t xml:space="preserve">9a175f97e92a638a5697307799ea3b8b8f419aac</t>
        </is>
      </c>
      <c r="B3854" t="inlineStr">
        <is>
          <t xml:space="preserve">The Miracle Heiress</t>
        </is>
      </c>
      <c r="C3854" t="inlineStr">
        <is>
          <t xml:space="preserve">Die Wundererbin</t>
        </is>
      </c>
      <c r="D3854" t="inlineStr">
        <is>
          <t xml:space="preserve">a2ac21f8d0787e175435127fafe76294c3cfb50a</t>
        </is>
      </c>
      <c r="E3854" t="inlineStr">
        <is>
          <t xml:space="preserve">Episode 292: Der Landkauf Erwies Sich Als Kostspielig</t>
        </is>
      </c>
      <c r="F3854">
        <v>292</v>
      </c>
      <c r="G3854" t="inlineStr">
        <is>
          <t xml:space="preserve">0:00-0:30</t>
        </is>
      </c>
      <c r="H3854" t="inlineStr">
        <is>
          <t xml:space="preserve">Resolved</t>
        </is>
      </c>
      <c r="I3854" t="inlineStr">
        <is>
          <t xml:space="preserve">Remarks: [Script Error]
Line from script:
"Nachdem Dämien Sawyer und den Scotts eine harte Lektion erteilt hatte, war nun Veronica an der Reihe, sich der Familie anzunehmen.
Die Bank hatte das Haus der Scotts bereits verkauft, weshalb die Familie gezwungen war, in Eloises alte, deutlich kleinere Villa umzuziehen. Dort hatte sie eine Besucherin von einst aufgespürt. Als diese mitbekam, dass von einer Verlobung die Rede war, huschte ein Anflug von Traurigkeit über ihr Gesicht, den sie aber schnell wieder verbarg."
Note: Redundant recap. This summarizes events already established in the previous episode and can be removed before continuing with the current scene.</t>
        </is>
      </c>
      <c r="J3854" t="inlineStr">
        <is>
          <t xml:space="preserve">VOA</t>
        </is>
      </c>
      <c r="K3854" t="inlineStr">
        <is>
          <t xml:space="preserve">Script Error</t>
        </is>
      </c>
      <c r="L3854" t="inlineStr">
        <is>
          <t xml:space="preserve">Script error</t>
        </is>
      </c>
      <c r="M3854" t="str">
        <f>IFERROR(IF(VLOOKUP(L3854,'Quantification'!$A:$B,2,FALSE)&amp;""="","Unclassified",VLOOKUP(L3854,'Quantification'!$A:$B,2,FALSE)),"Unclassified")</f>
        <v>Major</v>
      </c>
      <c r="N3854" t="inlineStr">
        <is>
          <t xml:space="preserve">con-khera.mirjam@pocketfm.com</t>
        </is>
      </c>
      <c r="O3854" t="inlineStr">
        <is>
          <t xml:space="preserve">Issues found in raw</t>
        </is>
      </c>
      <c r="P3854" t="str">
        <f>IF(OR(O3854="Issues found in master",O3854="Final master"),"Master",IF(OR(O3854="Ready for Master",O3854="Issues found in raw",O3854="Raw under QC",O3854="Issues resolved in raw"),"Raw","-"))</f>
        <v>Raw</v>
      </c>
      <c r="Q3854" s="13">
        <v>46275.39791666667</v>
      </c>
      <c r="R3854" t="inlineStr">
        <is>
          <t xml:space="preserve">2026-09 (Sept)</t>
        </is>
      </c>
      <c r="S3854">
        <f>IF(M3854="Not an error",0,IF(COUNTIFS($A$2:$A3854,$A3854,$D$2:$D3854,$D3854,$M$2:$M3854,"&lt;&gt;Not an error")=1,1,0))</f>
        <v>1</v>
      </c>
      <c r="T3854">
        <f>IF(M3854&lt;&gt;"Major",0,IF(COUNTIFS($A$2:$A3854,$A3854,$D$2:$D3854,$D3854,$M$2:$M3854,"Major")=1,1,0))</f>
        <v>1</v>
      </c>
      <c r="U3854">
        <f>IF(M3854&lt;&gt;"Minor",0,IF(COUNTIFS($A$2:$A3854,$A3854,$D$2:$D3854,$D3854,$M$2:$M3854,"Minor")=1,1,0))</f>
        <v>0</v>
      </c>
    </row>
    <row r="3855">
      <c r="A3855" t="inlineStr">
        <is>
          <t xml:space="preserve">9a175f97e92a638a5697307799ea3b8b8f419aac</t>
        </is>
      </c>
      <c r="B3855" t="inlineStr">
        <is>
          <t xml:space="preserve">The Miracle Heiress</t>
        </is>
      </c>
      <c r="C3855" t="inlineStr">
        <is>
          <t xml:space="preserve">Die Wundererbin</t>
        </is>
      </c>
      <c r="D3855" t="inlineStr">
        <is>
          <t xml:space="preserve">a2ac21f8d0787e175435127fafe76294c3cfb50a</t>
        </is>
      </c>
      <c r="E3855" t="inlineStr">
        <is>
          <t xml:space="preserve">Episode 292: Der Landkauf Erwies Sich Als Kostspielig</t>
        </is>
      </c>
      <c r="F3855">
        <v>292</v>
      </c>
      <c r="G3855" t="inlineStr">
        <is>
          <t xml:space="preserve">1:11-1:17</t>
        </is>
      </c>
      <c r="H3855" t="inlineStr">
        <is>
          <t xml:space="preserve">Resolved</t>
        </is>
      </c>
      <c r="I3855" t="inlineStr">
        <is>
          <t xml:space="preserve">Remarks: [Script Error]
Line from script:
"Als die andere Missus, Cassidy, Jessica erblickte, stÃ¼rzte sie auf die Gruppe zu."
Note: Localization/wording issue. â€œDie andere Missus, Cassidyâ€_x009d_ is unnatural in German. Suggested: â€œAls die andere Frau, Frau Cassidy, Jessica erblickte, stÃ¼rzte sie auf die Gruppe zu.â€_x009d_</t>
        </is>
      </c>
      <c r="J3855" t="inlineStr">
        <is>
          <t xml:space="preserve">VOA</t>
        </is>
      </c>
      <c r="K3855" t="inlineStr">
        <is>
          <t xml:space="preserve">Script Error</t>
        </is>
      </c>
      <c r="L3855" t="inlineStr">
        <is>
          <t xml:space="preserve">Script error</t>
        </is>
      </c>
      <c r="M3855" t="str">
        <f>IFERROR(IF(VLOOKUP(L3855,'Quantification'!$A:$B,2,FALSE)&amp;""="","Unclassified",VLOOKUP(L3855,'Quantification'!$A:$B,2,FALSE)),"Unclassified")</f>
        <v>Major</v>
      </c>
      <c r="N3855" t="inlineStr">
        <is>
          <t xml:space="preserve">con-khera.mirjam@pocketfm.com</t>
        </is>
      </c>
      <c r="O3855" t="inlineStr">
        <is>
          <t xml:space="preserve">Issues found in raw</t>
        </is>
      </c>
      <c r="P3855" t="str">
        <f>IF(OR(O3855="Issues found in master",O3855="Final master"),"Master",IF(OR(O3855="Ready for Master",O3855="Issues found in raw",O3855="Raw under QC",O3855="Issues resolved in raw"),"Raw","-"))</f>
        <v>Raw</v>
      </c>
      <c r="Q3855" s="13">
        <v>46275.39791666667</v>
      </c>
      <c r="R3855" t="inlineStr">
        <is>
          <t xml:space="preserve">2026-09 (Sept)</t>
        </is>
      </c>
      <c r="S3855">
        <f>IF(M3855="Not an error",0,IF(COUNTIFS($A$2:$A3855,$A3855,$D$2:$D3855,$D3855,$M$2:$M3855,"&lt;&gt;Not an error")=1,1,0))</f>
        <v>0</v>
      </c>
      <c r="T3855">
        <f>IF(M3855&lt;&gt;"Major",0,IF(COUNTIFS($A$2:$A3855,$A3855,$D$2:$D3855,$D3855,$M$2:$M3855,"Major")=1,1,0))</f>
        <v>0</v>
      </c>
      <c r="U3855">
        <f>IF(M3855&lt;&gt;"Minor",0,IF(COUNTIFS($A$2:$A3855,$A3855,$D$2:$D3855,$D3855,$M$2:$M3855,"Minor")=1,1,0))</f>
        <v>0</v>
      </c>
    </row>
    <row r="3856">
      <c r="A3856" t="inlineStr">
        <is>
          <t xml:space="preserve">9a175f97e92a638a5697307799ea3b8b8f419aac</t>
        </is>
      </c>
      <c r="B3856" t="inlineStr">
        <is>
          <t xml:space="preserve">The Miracle Heiress</t>
        </is>
      </c>
      <c r="C3856" t="inlineStr">
        <is>
          <t xml:space="preserve">Die Wundererbin</t>
        </is>
      </c>
      <c r="D3856" t="inlineStr">
        <is>
          <t xml:space="preserve">a2ac21f8d0787e175435127fafe76294c3cfb50a</t>
        </is>
      </c>
      <c r="E3856" t="inlineStr">
        <is>
          <t xml:space="preserve">Episode 292: Der Landkauf Erwies Sich Als Kostspielig</t>
        </is>
      </c>
      <c r="F3856">
        <v>292</v>
      </c>
      <c r="G3856" t="inlineStr">
        <is>
          <t xml:space="preserve">2:07-2:10</t>
        </is>
      </c>
      <c r="H3856" t="inlineStr">
        <is>
          <t xml:space="preserve">Resolved</t>
        </is>
      </c>
      <c r="I3856" t="inlineStr">
        <is>
          <t xml:space="preserve">Remarks: [Mispronunciation]
Line from script:
"Bist du angekrochen gekommen, um zu betteln?â€œ"
Note: â€œBettelnâ€_x009d_ is pronounced incorrectly in the audio and sounds like the English word â€œbetting.â€_x009d_</t>
        </is>
      </c>
      <c r="J3856" t="inlineStr">
        <is>
          <t xml:space="preserve">VOA</t>
        </is>
      </c>
      <c r="K3856" t="inlineStr">
        <is>
          <t xml:space="preserve">Mispronunciation</t>
        </is>
      </c>
      <c r="L3856" t="inlineStr">
        <is>
          <t xml:space="preserve">Mispronunciation</t>
        </is>
      </c>
      <c r="M3856" t="str">
        <f>IFERROR(IF(VLOOKUP(L3856,'Quantification'!$A:$B,2,FALSE)&amp;""="","Unclassified",VLOOKUP(L3856,'Quantification'!$A:$B,2,FALSE)),"Unclassified")</f>
        <v>Major</v>
      </c>
      <c r="N3856" t="inlineStr">
        <is>
          <t xml:space="preserve">con-khera.mirjam@pocketfm.com</t>
        </is>
      </c>
      <c r="O3856" t="inlineStr">
        <is>
          <t xml:space="preserve">Issues found in raw</t>
        </is>
      </c>
      <c r="P3856" t="str">
        <f>IF(OR(O3856="Issues found in master",O3856="Final master"),"Master",IF(OR(O3856="Ready for Master",O3856="Issues found in raw",O3856="Raw under QC",O3856="Issues resolved in raw"),"Raw","-"))</f>
        <v>Raw</v>
      </c>
      <c r="Q3856" s="13">
        <v>46275.39791666667</v>
      </c>
      <c r="R3856" t="inlineStr">
        <is>
          <t xml:space="preserve">2026-09 (Sept)</t>
        </is>
      </c>
      <c r="S3856">
        <f>IF(M3856="Not an error",0,IF(COUNTIFS($A$2:$A3856,$A3856,$D$2:$D3856,$D3856,$M$2:$M3856,"&lt;&gt;Not an error")=1,1,0))</f>
        <v>0</v>
      </c>
      <c r="T3856">
        <f>IF(M3856&lt;&gt;"Major",0,IF(COUNTIFS($A$2:$A3856,$A3856,$D$2:$D3856,$D3856,$M$2:$M3856,"Major")=1,1,0))</f>
        <v>0</v>
      </c>
      <c r="U3856">
        <f>IF(M3856&lt;&gt;"Minor",0,IF(COUNTIFS($A$2:$A3856,$A3856,$D$2:$D3856,$D3856,$M$2:$M3856,"Minor")=1,1,0))</f>
        <v>0</v>
      </c>
    </row>
    <row r="3857">
      <c r="A3857" t="inlineStr">
        <is>
          <t xml:space="preserve">9a175f97e92a638a5697307799ea3b8b8f419aac</t>
        </is>
      </c>
      <c r="B3857" t="inlineStr">
        <is>
          <t xml:space="preserve">The Miracle Heiress</t>
        </is>
      </c>
      <c r="C3857" t="inlineStr">
        <is>
          <t xml:space="preserve">Die Wundererbin</t>
        </is>
      </c>
      <c r="D3857" t="inlineStr">
        <is>
          <t xml:space="preserve">31573cf51f7cf4da44ab21224918bdad70a386fd</t>
        </is>
      </c>
      <c r="E3857" t="inlineStr">
        <is>
          <t xml:space="preserve">Ep - 294 (Regenerated)</t>
        </is>
      </c>
      <c r="F3857">
        <v>294</v>
      </c>
      <c r="G3857" t="inlineStr">
        <is>
          <t xml:space="preserve">00:00-0:05</t>
        </is>
      </c>
      <c r="H3857" t="inlineStr">
        <is>
          <t xml:space="preserve">Resolved</t>
        </is>
      </c>
      <c r="I3857" t="inlineStr">
        <is>
          <t xml:space="preserve">Remarks: [Mispronunciation]
Line from script:
"Nach ihrem Treffen mit Dämien fuhr Aurora zu Eloise ins Krankenhaus."
Note: Aurora is pronounced with English pronunciation in the audio. The name should be pronounced with German pronunciation.</t>
        </is>
      </c>
      <c r="J3857" t="inlineStr">
        <is>
          <t xml:space="preserve">VOA</t>
        </is>
      </c>
      <c r="K3857" t="inlineStr">
        <is>
          <t xml:space="preserve">Mispronunciation</t>
        </is>
      </c>
      <c r="L3857" t="inlineStr">
        <is>
          <t xml:space="preserve">Mispronunciation</t>
        </is>
      </c>
      <c r="M3857" t="str">
        <f>IFERROR(IF(VLOOKUP(L3857,'Quantification'!$A:$B,2,FALSE)&amp;""="","Unclassified",VLOOKUP(L3857,'Quantification'!$A:$B,2,FALSE)),"Unclassified")</f>
        <v>Major</v>
      </c>
      <c r="N3857" t="inlineStr">
        <is>
          <t xml:space="preserve">con-khera.mirjam@pocketfm.com</t>
        </is>
      </c>
      <c r="O3857" t="inlineStr">
        <is>
          <t xml:space="preserve">Issues found in raw</t>
        </is>
      </c>
      <c r="P3857" t="str">
        <f>IF(OR(O3857="Issues found in master",O3857="Final master"),"Master",IF(OR(O3857="Ready for Master",O3857="Issues found in raw",O3857="Raw under QC",O3857="Issues resolved in raw"),"Raw","-"))</f>
        <v>Raw</v>
      </c>
      <c r="Q3857" s="13">
        <v>46287.37013888889</v>
      </c>
      <c r="R3857" t="inlineStr">
        <is>
          <t xml:space="preserve">2026-09 (Sept)</t>
        </is>
      </c>
      <c r="S3857">
        <f>IF(M3857="Not an error",0,IF(COUNTIFS($A$2:$A3857,$A3857,$D$2:$D3857,$D3857,$M$2:$M3857,"&lt;&gt;Not an error")=1,1,0))</f>
        <v>1</v>
      </c>
      <c r="T3857">
        <f>IF(M3857&lt;&gt;"Major",0,IF(COUNTIFS($A$2:$A3857,$A3857,$D$2:$D3857,$D3857,$M$2:$M3857,"Major")=1,1,0))</f>
        <v>1</v>
      </c>
      <c r="U3857">
        <f>IF(M3857&lt;&gt;"Minor",0,IF(COUNTIFS($A$2:$A3857,$A3857,$D$2:$D3857,$D3857,$M$2:$M3857,"Minor")=1,1,0))</f>
        <v>0</v>
      </c>
    </row>
    <row r="3858">
      <c r="A3858" t="inlineStr">
        <is>
          <t xml:space="preserve">9a175f97e92a638a5697307799ea3b8b8f419aac</t>
        </is>
      </c>
      <c r="B3858" t="inlineStr">
        <is>
          <t xml:space="preserve">The Miracle Heiress</t>
        </is>
      </c>
      <c r="C3858" t="inlineStr">
        <is>
          <t xml:space="preserve">Die Wundererbin</t>
        </is>
      </c>
      <c r="D3858" t="inlineStr">
        <is>
          <t xml:space="preserve">31573cf51f7cf4da44ab21224918bdad70a386fd</t>
        </is>
      </c>
      <c r="E3858" t="inlineStr">
        <is>
          <t xml:space="preserve">Ep - 294 (Regenerated)</t>
        </is>
      </c>
      <c r="F3858">
        <v>294</v>
      </c>
      <c r="G3858" t="inlineStr">
        <is>
          <t xml:space="preserve">0:05-0:12</t>
        </is>
      </c>
      <c r="H3858" t="inlineStr">
        <is>
          <t xml:space="preserve">Resolved</t>
        </is>
      </c>
      <c r="I3858" t="inlineStr">
        <is>
          <t xml:space="preserve">Remarks: [Mispronunciation]
Line from script:
"Im Krankenzimmer holte Aurora ein Massagegerät hervor und begann sanft, Eloises Schultern zu kneten."
Note: Aurora is pronounced with English pronunciation in the audio. The name should be pronounced with German pronunciation.</t>
        </is>
      </c>
      <c r="J3858" t="inlineStr">
        <is>
          <t xml:space="preserve">VOA</t>
        </is>
      </c>
      <c r="K3858" t="inlineStr">
        <is>
          <t xml:space="preserve">Mispronunciation</t>
        </is>
      </c>
      <c r="L3858" t="inlineStr">
        <is>
          <t xml:space="preserve">Mispronunciation</t>
        </is>
      </c>
      <c r="M3858" t="str">
        <f>IFERROR(IF(VLOOKUP(L3858,'Quantification'!$A:$B,2,FALSE)&amp;""="","Unclassified",VLOOKUP(L3858,'Quantification'!$A:$B,2,FALSE)),"Unclassified")</f>
        <v>Major</v>
      </c>
      <c r="N3858" t="inlineStr">
        <is>
          <t xml:space="preserve">con-khera.mirjam@pocketfm.com</t>
        </is>
      </c>
      <c r="O3858" t="inlineStr">
        <is>
          <t xml:space="preserve">Issues found in raw</t>
        </is>
      </c>
      <c r="P3858" t="str">
        <f>IF(OR(O3858="Issues found in master",O3858="Final master"),"Master",IF(OR(O3858="Ready for Master",O3858="Issues found in raw",O3858="Raw under QC",O3858="Issues resolved in raw"),"Raw","-"))</f>
        <v>Raw</v>
      </c>
      <c r="Q3858" s="13">
        <v>46287.37013888889</v>
      </c>
      <c r="R3858" t="inlineStr">
        <is>
          <t xml:space="preserve">2026-09 (Sept)</t>
        </is>
      </c>
      <c r="S3858">
        <f>IF(M3858="Not an error",0,IF(COUNTIFS($A$2:$A3858,$A3858,$D$2:$D3858,$D3858,$M$2:$M3858,"&lt;&gt;Not an error")=1,1,0))</f>
        <v>0</v>
      </c>
      <c r="T3858">
        <f>IF(M3858&lt;&gt;"Major",0,IF(COUNTIFS($A$2:$A3858,$A3858,$D$2:$D3858,$D3858,$M$2:$M3858,"Major")=1,1,0))</f>
        <v>0</v>
      </c>
      <c r="U3858">
        <f>IF(M3858&lt;&gt;"Minor",0,IF(COUNTIFS($A$2:$A3858,$A3858,$D$2:$D3858,$D3858,$M$2:$M3858,"Minor")=1,1,0))</f>
        <v>0</v>
      </c>
    </row>
    <row r="3859">
      <c r="A3859" t="inlineStr">
        <is>
          <t xml:space="preserve">9a175f97e92a638a5697307799ea3b8b8f419aac</t>
        </is>
      </c>
      <c r="B3859" t="inlineStr">
        <is>
          <t xml:space="preserve">The Miracle Heiress</t>
        </is>
      </c>
      <c r="C3859" t="inlineStr">
        <is>
          <t xml:space="preserve">Die Wundererbin</t>
        </is>
      </c>
      <c r="D3859" t="inlineStr">
        <is>
          <t xml:space="preserve">31573cf51f7cf4da44ab21224918bdad70a386fd</t>
        </is>
      </c>
      <c r="E3859" t="inlineStr">
        <is>
          <t xml:space="preserve">Ep - 294 (Regenerated)</t>
        </is>
      </c>
      <c r="F3859">
        <v>294</v>
      </c>
      <c r="G3859" t="inlineStr">
        <is>
          <t xml:space="preserve">0:37-0:51</t>
        </is>
      </c>
      <c r="H3859" t="inlineStr">
        <is>
          <t xml:space="preserve">Resolved</t>
        </is>
      </c>
      <c r="I3859" t="inlineStr">
        <is>
          <t xml:space="preserve">Remarks: [Mispronunciation]
Line from script:
"Eloise war immer etwas gestresst, wenn Aurora Geld für sie ausgab. „Nein, Oma, es war nicht so teuer“, sagte Aurora, während sie den Modus des Massagegeräts wechselte und begann, die Hände ihrer Großmutter zu massieren."
Note: Aurora is pronounced incorrectly in the audio. The name should be pronounced with German pronunciation.</t>
        </is>
      </c>
      <c r="J3859" t="inlineStr">
        <is>
          <t xml:space="preserve">VOA</t>
        </is>
      </c>
      <c r="K3859" t="inlineStr">
        <is>
          <t xml:space="preserve">Mispronunciation</t>
        </is>
      </c>
      <c r="L3859" t="inlineStr">
        <is>
          <t xml:space="preserve">Mispronunciation</t>
        </is>
      </c>
      <c r="M3859" t="str">
        <f>IFERROR(IF(VLOOKUP(L3859,'Quantification'!$A:$B,2,FALSE)&amp;""="","Unclassified",VLOOKUP(L3859,'Quantification'!$A:$B,2,FALSE)),"Unclassified")</f>
        <v>Major</v>
      </c>
      <c r="N3859" t="inlineStr">
        <is>
          <t xml:space="preserve">con-khera.mirjam@pocketfm.com</t>
        </is>
      </c>
      <c r="O3859" t="inlineStr">
        <is>
          <t xml:space="preserve">Issues found in raw</t>
        </is>
      </c>
      <c r="P3859" t="str">
        <f>IF(OR(O3859="Issues found in master",O3859="Final master"),"Master",IF(OR(O3859="Ready for Master",O3859="Issues found in raw",O3859="Raw under QC",O3859="Issues resolved in raw"),"Raw","-"))</f>
        <v>Raw</v>
      </c>
      <c r="Q3859" s="13">
        <v>46287.37013888889</v>
      </c>
      <c r="R3859" t="inlineStr">
        <is>
          <t xml:space="preserve">2026-09 (Sept)</t>
        </is>
      </c>
      <c r="S3859">
        <f>IF(M3859="Not an error",0,IF(COUNTIFS($A$2:$A3859,$A3859,$D$2:$D3859,$D3859,$M$2:$M3859,"&lt;&gt;Not an error")=1,1,0))</f>
        <v>0</v>
      </c>
      <c r="T3859">
        <f>IF(M3859&lt;&gt;"Major",0,IF(COUNTIFS($A$2:$A3859,$A3859,$D$2:$D3859,$D3859,$M$2:$M3859,"Major")=1,1,0))</f>
        <v>0</v>
      </c>
      <c r="U3859">
        <f>IF(M3859&lt;&gt;"Minor",0,IF(COUNTIFS($A$2:$A3859,$A3859,$D$2:$D3859,$D3859,$M$2:$M3859,"Minor")=1,1,0))</f>
        <v>0</v>
      </c>
    </row>
    <row r="3860">
      <c r="A3860" t="inlineStr">
        <is>
          <t xml:space="preserve">9a175f97e92a638a5697307799ea3b8b8f419aac</t>
        </is>
      </c>
      <c r="B3860" t="inlineStr">
        <is>
          <t xml:space="preserve">The Miracle Heiress</t>
        </is>
      </c>
      <c r="C3860" t="inlineStr">
        <is>
          <t xml:space="preserve">Die Wundererbin</t>
        </is>
      </c>
      <c r="D3860" t="inlineStr">
        <is>
          <t xml:space="preserve">31573cf51f7cf4da44ab21224918bdad70a386fd</t>
        </is>
      </c>
      <c r="E3860" t="inlineStr">
        <is>
          <t xml:space="preserve">Ep - 294 (Regenerated)</t>
        </is>
      </c>
      <c r="F3860">
        <v>294</v>
      </c>
      <c r="G3860" t="inlineStr">
        <is>
          <t xml:space="preserve">1:03-1:10</t>
        </is>
      </c>
      <c r="H3860" t="inlineStr">
        <is>
          <t xml:space="preserve">Resolved</t>
        </is>
      </c>
      <c r="I3860" t="inlineStr">
        <is>
          <t xml:space="preserve">Remarks: [Mispronunciation]
Line from script:
"Als Aurora das hörte, fragte sie besorgt: „Warum hast du mir nicht gesagt, dass es dir nicht gut geht?“"
Note: Aurora is pronounced incorrectly in the audio. The name should be pronounced with German pronunciation.</t>
        </is>
      </c>
      <c r="J3860" t="inlineStr">
        <is>
          <t xml:space="preserve">VOA</t>
        </is>
      </c>
      <c r="K3860" t="inlineStr">
        <is>
          <t xml:space="preserve">Mispronunciation</t>
        </is>
      </c>
      <c r="L3860" t="inlineStr">
        <is>
          <t xml:space="preserve">Mispronunciation</t>
        </is>
      </c>
      <c r="M3860" t="str">
        <f>IFERROR(IF(VLOOKUP(L3860,'Quantification'!$A:$B,2,FALSE)&amp;""="","Unclassified",VLOOKUP(L3860,'Quantification'!$A:$B,2,FALSE)),"Unclassified")</f>
        <v>Major</v>
      </c>
      <c r="N3860" t="inlineStr">
        <is>
          <t xml:space="preserve">con-khera.mirjam@pocketfm.com</t>
        </is>
      </c>
      <c r="O3860" t="inlineStr">
        <is>
          <t xml:space="preserve">Issues found in raw</t>
        </is>
      </c>
      <c r="P3860" t="str">
        <f>IF(OR(O3860="Issues found in master",O3860="Final master"),"Master",IF(OR(O3860="Ready for Master",O3860="Issues found in raw",O3860="Raw under QC",O3860="Issues resolved in raw"),"Raw","-"))</f>
        <v>Raw</v>
      </c>
      <c r="Q3860" s="13">
        <v>46287.37013888889</v>
      </c>
      <c r="R3860" t="inlineStr">
        <is>
          <t xml:space="preserve">2026-09 (Sept)</t>
        </is>
      </c>
      <c r="S3860">
        <f>IF(M3860="Not an error",0,IF(COUNTIFS($A$2:$A3860,$A3860,$D$2:$D3860,$D3860,$M$2:$M3860,"&lt;&gt;Not an error")=1,1,0))</f>
        <v>0</v>
      </c>
      <c r="T3860">
        <f>IF(M3860&lt;&gt;"Major",0,IF(COUNTIFS($A$2:$A3860,$A3860,$D$2:$D3860,$D3860,$M$2:$M3860,"Major")=1,1,0))</f>
        <v>0</v>
      </c>
      <c r="U3860">
        <f>IF(M3860&lt;&gt;"Minor",0,IF(COUNTIFS($A$2:$A3860,$A3860,$D$2:$D3860,$D3860,$M$2:$M3860,"Minor")=1,1,0))</f>
        <v>0</v>
      </c>
    </row>
    <row r="3861">
      <c r="A3861" t="inlineStr">
        <is>
          <t xml:space="preserve">9a175f97e92a638a5697307799ea3b8b8f419aac</t>
        </is>
      </c>
      <c r="B3861" t="inlineStr">
        <is>
          <t xml:space="preserve">The Miracle Heiress</t>
        </is>
      </c>
      <c r="C3861" t="inlineStr">
        <is>
          <t xml:space="preserve">Die Wundererbin</t>
        </is>
      </c>
      <c r="D3861" t="inlineStr">
        <is>
          <t xml:space="preserve">31573cf51f7cf4da44ab21224918bdad70a386fd</t>
        </is>
      </c>
      <c r="E3861" t="inlineStr">
        <is>
          <t xml:space="preserve">Ep - 294 (Regenerated)</t>
        </is>
      </c>
      <c r="F3861">
        <v>294</v>
      </c>
      <c r="G3861" t="inlineStr">
        <is>
          <t xml:space="preserve">1:44-1:52</t>
        </is>
      </c>
      <c r="H3861" t="inlineStr">
        <is>
          <t xml:space="preserve">Resolved</t>
        </is>
      </c>
      <c r="I3861" t="inlineStr">
        <is>
          <t xml:space="preserve">Remarks: [Mispronunciation]
Line from script:
"„Versprich mir, dass du mir von jetzt an sagst, wenn etwas nicht stimmt, egal wie klein es ist. Mach dir keine Sorgen, dass du mich damit belasten könntest“, sagte Aurora liebevoll und zeigte ihr noch einmal, wie man das Gerät bedient."
Note: Aurora is pronounced incorrectly in the audio. The name should be pronounced with German pronunciation.</t>
        </is>
      </c>
      <c r="J3861" t="inlineStr">
        <is>
          <t xml:space="preserve">VOA</t>
        </is>
      </c>
      <c r="K3861" t="inlineStr">
        <is>
          <t xml:space="preserve">Mispronunciation</t>
        </is>
      </c>
      <c r="L3861" t="inlineStr">
        <is>
          <t xml:space="preserve">Mispronunciation</t>
        </is>
      </c>
      <c r="M3861" t="str">
        <f>IFERROR(IF(VLOOKUP(L3861,'Quantification'!$A:$B,2,FALSE)&amp;""="","Unclassified",VLOOKUP(L3861,'Quantification'!$A:$B,2,FALSE)),"Unclassified")</f>
        <v>Major</v>
      </c>
      <c r="N3861" t="inlineStr">
        <is>
          <t xml:space="preserve">con-khera.mirjam@pocketfm.com</t>
        </is>
      </c>
      <c r="O3861" t="inlineStr">
        <is>
          <t xml:space="preserve">Issues found in raw</t>
        </is>
      </c>
      <c r="P3861" t="str">
        <f>IF(OR(O3861="Issues found in master",O3861="Final master"),"Master",IF(OR(O3861="Ready for Master",O3861="Issues found in raw",O3861="Raw under QC",O3861="Issues resolved in raw"),"Raw","-"))</f>
        <v>Raw</v>
      </c>
      <c r="Q3861" s="13">
        <v>46287.37013888889</v>
      </c>
      <c r="R3861" t="inlineStr">
        <is>
          <t xml:space="preserve">2026-09 (Sept)</t>
        </is>
      </c>
      <c r="S3861">
        <f>IF(M3861="Not an error",0,IF(COUNTIFS($A$2:$A3861,$A3861,$D$2:$D3861,$D3861,$M$2:$M3861,"&lt;&gt;Not an error")=1,1,0))</f>
        <v>0</v>
      </c>
      <c r="T3861">
        <f>IF(M3861&lt;&gt;"Major",0,IF(COUNTIFS($A$2:$A3861,$A3861,$D$2:$D3861,$D3861,$M$2:$M3861,"Major")=1,1,0))</f>
        <v>0</v>
      </c>
      <c r="U3861">
        <f>IF(M3861&lt;&gt;"Minor",0,IF(COUNTIFS($A$2:$A3861,$A3861,$D$2:$D3861,$D3861,$M$2:$M3861,"Minor")=1,1,0))</f>
        <v>0</v>
      </c>
    </row>
    <row r="3862">
      <c r="A3862" t="inlineStr">
        <is>
          <t xml:space="preserve">9a175f97e92a638a5697307799ea3b8b8f419aac</t>
        </is>
      </c>
      <c r="B3862" t="inlineStr">
        <is>
          <t xml:space="preserve">The Miracle Heiress</t>
        </is>
      </c>
      <c r="C3862" t="inlineStr">
        <is>
          <t xml:space="preserve">Die Wundererbin</t>
        </is>
      </c>
      <c r="D3862" t="inlineStr">
        <is>
          <t xml:space="preserve">31573cf51f7cf4da44ab21224918bdad70a386fd</t>
        </is>
      </c>
      <c r="E3862" t="inlineStr">
        <is>
          <t xml:space="preserve">Ep - 294 (Regenerated)</t>
        </is>
      </c>
      <c r="F3862">
        <v>294</v>
      </c>
      <c r="G3862" t="inlineStr">
        <is>
          <t xml:space="preserve">2:09-2:17</t>
        </is>
      </c>
      <c r="H3862" t="inlineStr">
        <is>
          <t xml:space="preserve">Resolved</t>
        </is>
      </c>
      <c r="I3862" t="inlineStr">
        <is>
          <t xml:space="preserve">Remarks: [Mispronunciation]
Line from script:
"„Und“, sagte Aurora, zog einen kleinen Geschenkbeutel hervor, „hier ist ein Duftsäckchen, das dir beim Schlafen helfen sollte.“"
Note: Aurora is pronounced incorrectly in the audio. The name should be pronounced with German pronunciation.</t>
        </is>
      </c>
      <c r="J3862" t="inlineStr">
        <is>
          <t xml:space="preserve">VOA</t>
        </is>
      </c>
      <c r="K3862" t="inlineStr">
        <is>
          <t xml:space="preserve">Mispronunciation</t>
        </is>
      </c>
      <c r="L3862" t="inlineStr">
        <is>
          <t xml:space="preserve">Mispronunciation</t>
        </is>
      </c>
      <c r="M3862" t="str">
        <f>IFERROR(IF(VLOOKUP(L3862,'Quantification'!$A:$B,2,FALSE)&amp;""="","Unclassified",VLOOKUP(L3862,'Quantification'!$A:$B,2,FALSE)),"Unclassified")</f>
        <v>Major</v>
      </c>
      <c r="N3862" t="inlineStr">
        <is>
          <t xml:space="preserve">con-khera.mirjam@pocketfm.com</t>
        </is>
      </c>
      <c r="O3862" t="inlineStr">
        <is>
          <t xml:space="preserve">Issues found in raw</t>
        </is>
      </c>
      <c r="P3862" t="str">
        <f>IF(OR(O3862="Issues found in master",O3862="Final master"),"Master",IF(OR(O3862="Ready for Master",O3862="Issues found in raw",O3862="Raw under QC",O3862="Issues resolved in raw"),"Raw","-"))</f>
        <v>Raw</v>
      </c>
      <c r="Q3862" s="13">
        <v>46287.37013888889</v>
      </c>
      <c r="R3862" t="inlineStr">
        <is>
          <t xml:space="preserve">2026-09 (Sept)</t>
        </is>
      </c>
      <c r="S3862">
        <f>IF(M3862="Not an error",0,IF(COUNTIFS($A$2:$A3862,$A3862,$D$2:$D3862,$D3862,$M$2:$M3862,"&lt;&gt;Not an error")=1,1,0))</f>
        <v>0</v>
      </c>
      <c r="T3862">
        <f>IF(M3862&lt;&gt;"Major",0,IF(COUNTIFS($A$2:$A3862,$A3862,$D$2:$D3862,$D3862,$M$2:$M3862,"Major")=1,1,0))</f>
        <v>0</v>
      </c>
      <c r="U3862">
        <f>IF(M3862&lt;&gt;"Minor",0,IF(COUNTIFS($A$2:$A3862,$A3862,$D$2:$D3862,$D3862,$M$2:$M3862,"Minor")=1,1,0))</f>
        <v>0</v>
      </c>
    </row>
    <row r="3863">
      <c r="A3863" t="inlineStr">
        <is>
          <t xml:space="preserve">9a175f97e92a638a5697307799ea3b8b8f419aac</t>
        </is>
      </c>
      <c r="B3863" t="inlineStr">
        <is>
          <t xml:space="preserve">The Miracle Heiress</t>
        </is>
      </c>
      <c r="C3863" t="inlineStr">
        <is>
          <t xml:space="preserve">Die Wundererbin</t>
        </is>
      </c>
      <c r="D3863" t="inlineStr">
        <is>
          <t xml:space="preserve">31573cf51f7cf4da44ab21224918bdad70a386fd</t>
        </is>
      </c>
      <c r="E3863" t="inlineStr">
        <is>
          <t xml:space="preserve">Ep - 294 (Regenerated)</t>
        </is>
      </c>
      <c r="F3863">
        <v>294</v>
      </c>
      <c r="G3863" t="inlineStr">
        <is>
          <t xml:space="preserve">2:26-2:33</t>
        </is>
      </c>
      <c r="H3863" t="inlineStr">
        <is>
          <t xml:space="preserve">Resolved</t>
        </is>
      </c>
      <c r="I3863" t="inlineStr">
        <is>
          <t xml:space="preserve">Remarks: [Mispronunciation]
Line from script:
"„Ich habe es von der Besten gelernt“, erwiderte Aurora und hängte das Säckchen in die Nähe des Bettes."
Note: Aurora is pronounced incorrectly in the audio. The name should be pronounced with German pronunciation.</t>
        </is>
      </c>
      <c r="J3863" t="inlineStr">
        <is>
          <t xml:space="preserve">VOA</t>
        </is>
      </c>
      <c r="K3863" t="inlineStr">
        <is>
          <t xml:space="preserve">Mispronunciation</t>
        </is>
      </c>
      <c r="L3863" t="inlineStr">
        <is>
          <t xml:space="preserve">Mispronunciation</t>
        </is>
      </c>
      <c r="M3863" t="str">
        <f>IFERROR(IF(VLOOKUP(L3863,'Quantification'!$A:$B,2,FALSE)&amp;""="","Unclassified",VLOOKUP(L3863,'Quantification'!$A:$B,2,FALSE)),"Unclassified")</f>
        <v>Major</v>
      </c>
      <c r="N3863" t="inlineStr">
        <is>
          <t xml:space="preserve">con-khera.mirjam@pocketfm.com</t>
        </is>
      </c>
      <c r="O3863" t="inlineStr">
        <is>
          <t xml:space="preserve">Issues found in raw</t>
        </is>
      </c>
      <c r="P3863" t="str">
        <f>IF(OR(O3863="Issues found in master",O3863="Final master"),"Master",IF(OR(O3863="Ready for Master",O3863="Issues found in raw",O3863="Raw under QC",O3863="Issues resolved in raw"),"Raw","-"))</f>
        <v>Raw</v>
      </c>
      <c r="Q3863" s="13">
        <v>46287.37013888889</v>
      </c>
      <c r="R3863" t="inlineStr">
        <is>
          <t xml:space="preserve">2026-09 (Sept)</t>
        </is>
      </c>
      <c r="S3863">
        <f>IF(M3863="Not an error",0,IF(COUNTIFS($A$2:$A3863,$A3863,$D$2:$D3863,$D3863,$M$2:$M3863,"&lt;&gt;Not an error")=1,1,0))</f>
        <v>0</v>
      </c>
      <c r="T3863">
        <f>IF(M3863&lt;&gt;"Major",0,IF(COUNTIFS($A$2:$A3863,$A3863,$D$2:$D3863,$D3863,$M$2:$M3863,"Major")=1,1,0))</f>
        <v>0</v>
      </c>
      <c r="U3863">
        <f>IF(M3863&lt;&gt;"Minor",0,IF(COUNTIFS($A$2:$A3863,$A3863,$D$2:$D3863,$D3863,$M$2:$M3863,"Minor")=1,1,0))</f>
        <v>0</v>
      </c>
    </row>
    <row r="3864">
      <c r="A3864" t="inlineStr">
        <is>
          <t xml:space="preserve">9a175f97e92a638a5697307799ea3b8b8f419aac</t>
        </is>
      </c>
      <c r="B3864" t="inlineStr">
        <is>
          <t xml:space="preserve">The Miracle Heiress</t>
        </is>
      </c>
      <c r="C3864" t="inlineStr">
        <is>
          <t xml:space="preserve">Die Wundererbin</t>
        </is>
      </c>
      <c r="D3864" t="inlineStr">
        <is>
          <t xml:space="preserve">31573cf51f7cf4da44ab21224918bdad70a386fd</t>
        </is>
      </c>
      <c r="E3864" t="inlineStr">
        <is>
          <t xml:space="preserve">Ep - 294 (Regenerated)</t>
        </is>
      </c>
      <c r="F3864">
        <v>294</v>
      </c>
      <c r="G3864" t="inlineStr">
        <is>
          <t xml:space="preserve">2:39-2:51</t>
        </is>
      </c>
      <c r="H3864" t="inlineStr">
        <is>
          <t xml:space="preserve">Resolved</t>
        </is>
      </c>
      <c r="I3864" t="inlineStr">
        <is>
          <t xml:space="preserve">Remarks: [Mispronunciation]
Line from script:
"„Ich habe auch eine medizinische Creme mitgebracht. Damit fühlt sich eine Fußmassage noch besser an“, sagte Aurora, als sie sich darauf vorbereitete, die Füße ihrer Großmutter zu massieren."
Note: Aurora is pronounced incorrectly in the audio. The name should be pronounced with German pronunciation.</t>
        </is>
      </c>
      <c r="J3864" t="inlineStr">
        <is>
          <t xml:space="preserve">VOA</t>
        </is>
      </c>
      <c r="K3864" t="inlineStr">
        <is>
          <t xml:space="preserve">Mispronunciation</t>
        </is>
      </c>
      <c r="L3864" t="inlineStr">
        <is>
          <t xml:space="preserve">Mispronunciation</t>
        </is>
      </c>
      <c r="M3864" t="str">
        <f>IFERROR(IF(VLOOKUP(L3864,'Quantification'!$A:$B,2,FALSE)&amp;""="","Unclassified",VLOOKUP(L3864,'Quantification'!$A:$B,2,FALSE)),"Unclassified")</f>
        <v>Major</v>
      </c>
      <c r="N3864" t="inlineStr">
        <is>
          <t xml:space="preserve">con-khera.mirjam@pocketfm.com</t>
        </is>
      </c>
      <c r="O3864" t="inlineStr">
        <is>
          <t xml:space="preserve">Issues found in raw</t>
        </is>
      </c>
      <c r="P3864" t="str">
        <f>IF(OR(O3864="Issues found in master",O3864="Final master"),"Master",IF(OR(O3864="Ready for Master",O3864="Issues found in raw",O3864="Raw under QC",O3864="Issues resolved in raw"),"Raw","-"))</f>
        <v>Raw</v>
      </c>
      <c r="Q3864" s="13">
        <v>46287.37013888889</v>
      </c>
      <c r="R3864" t="inlineStr">
        <is>
          <t xml:space="preserve">2026-09 (Sept)</t>
        </is>
      </c>
      <c r="S3864">
        <f>IF(M3864="Not an error",0,IF(COUNTIFS($A$2:$A3864,$A3864,$D$2:$D3864,$D3864,$M$2:$M3864,"&lt;&gt;Not an error")=1,1,0))</f>
        <v>0</v>
      </c>
      <c r="T3864">
        <f>IF(M3864&lt;&gt;"Major",0,IF(COUNTIFS($A$2:$A3864,$A3864,$D$2:$D3864,$D3864,$M$2:$M3864,"Major")=1,1,0))</f>
        <v>0</v>
      </c>
      <c r="U3864">
        <f>IF(M3864&lt;&gt;"Minor",0,IF(COUNTIFS($A$2:$A3864,$A3864,$D$2:$D3864,$D3864,$M$2:$M3864,"Minor")=1,1,0))</f>
        <v>0</v>
      </c>
    </row>
    <row r="3865">
      <c r="A3865" t="inlineStr">
        <is>
          <t xml:space="preserve">9a175f97e92a638a5697307799ea3b8b8f419aac</t>
        </is>
      </c>
      <c r="B3865" t="inlineStr">
        <is>
          <t xml:space="preserve">The Miracle Heiress</t>
        </is>
      </c>
      <c r="C3865" t="inlineStr">
        <is>
          <t xml:space="preserve">Die Wundererbin</t>
        </is>
      </c>
      <c r="D3865" t="inlineStr">
        <is>
          <t xml:space="preserve">31573cf51f7cf4da44ab21224918bdad70a386fd</t>
        </is>
      </c>
      <c r="E3865" t="inlineStr">
        <is>
          <t xml:space="preserve">Ep - 294 (Regenerated)</t>
        </is>
      </c>
      <c r="F3865">
        <v>294</v>
      </c>
      <c r="G3865" t="inlineStr">
        <is>
          <t xml:space="preserve">3:10-3:15</t>
        </is>
      </c>
      <c r="H3865" t="inlineStr">
        <is>
          <t xml:space="preserve">Resolved</t>
        </is>
      </c>
      <c r="I3865" t="inlineStr">
        <is>
          <t xml:space="preserve">Remarks: [Mispronunciation]
Line from script:
"Aurora trug die Creme auf und begann langsam, ihre Füße zu massieren."
Note: Aurora is pronounced incorrectly in the audio. The name should be pronounced with German pronunciation.</t>
        </is>
      </c>
      <c r="J3865" t="inlineStr">
        <is>
          <t xml:space="preserve">VOA</t>
        </is>
      </c>
      <c r="K3865" t="inlineStr">
        <is>
          <t xml:space="preserve">Mispronunciation</t>
        </is>
      </c>
      <c r="L3865" t="inlineStr">
        <is>
          <t xml:space="preserve">Mispronunciation</t>
        </is>
      </c>
      <c r="M3865" t="str">
        <f>IFERROR(IF(VLOOKUP(L3865,'Quantification'!$A:$B,2,FALSE)&amp;""="","Unclassified",VLOOKUP(L3865,'Quantification'!$A:$B,2,FALSE)),"Unclassified")</f>
        <v>Major</v>
      </c>
      <c r="N3865" t="inlineStr">
        <is>
          <t xml:space="preserve">con-khera.mirjam@pocketfm.com</t>
        </is>
      </c>
      <c r="O3865" t="inlineStr">
        <is>
          <t xml:space="preserve">Issues found in raw</t>
        </is>
      </c>
      <c r="P3865" t="str">
        <f>IF(OR(O3865="Issues found in master",O3865="Final master"),"Master",IF(OR(O3865="Ready for Master",O3865="Issues found in raw",O3865="Raw under QC",O3865="Issues resolved in raw"),"Raw","-"))</f>
        <v>Raw</v>
      </c>
      <c r="Q3865" s="13">
        <v>46287.37013888889</v>
      </c>
      <c r="R3865" t="inlineStr">
        <is>
          <t xml:space="preserve">2026-09 (Sept)</t>
        </is>
      </c>
      <c r="S3865">
        <f>IF(M3865="Not an error",0,IF(COUNTIFS($A$2:$A3865,$A3865,$D$2:$D3865,$D3865,$M$2:$M3865,"&lt;&gt;Not an error")=1,1,0))</f>
        <v>0</v>
      </c>
      <c r="T3865">
        <f>IF(M3865&lt;&gt;"Major",0,IF(COUNTIFS($A$2:$A3865,$A3865,$D$2:$D3865,$D3865,$M$2:$M3865,"Major")=1,1,0))</f>
        <v>0</v>
      </c>
      <c r="U3865">
        <f>IF(M3865&lt;&gt;"Minor",0,IF(COUNTIFS($A$2:$A3865,$A3865,$D$2:$D3865,$D3865,$M$2:$M3865,"Minor")=1,1,0))</f>
        <v>0</v>
      </c>
    </row>
    <row r="3866">
      <c r="A3866" t="inlineStr">
        <is>
          <t xml:space="preserve">9a175f97e92a638a5697307799ea3b8b8f419aac</t>
        </is>
      </c>
      <c r="B3866" t="inlineStr">
        <is>
          <t xml:space="preserve">The Miracle Heiress</t>
        </is>
      </c>
      <c r="C3866" t="inlineStr">
        <is>
          <t xml:space="preserve">Die Wundererbin</t>
        </is>
      </c>
      <c r="D3866" t="inlineStr">
        <is>
          <t xml:space="preserve">31573cf51f7cf4da44ab21224918bdad70a386fd</t>
        </is>
      </c>
      <c r="E3866" t="inlineStr">
        <is>
          <t xml:space="preserve">Ep - 294 (Regenerated)</t>
        </is>
      </c>
      <c r="F3866">
        <v>294</v>
      </c>
      <c r="G3866" t="inlineStr">
        <is>
          <t xml:space="preserve">3:19-3:24</t>
        </is>
      </c>
      <c r="H3866" t="inlineStr">
        <is>
          <t xml:space="preserve">Resolved</t>
        </is>
      </c>
      <c r="I3866" t="inlineStr">
        <is>
          <t xml:space="preserve">Remarks: [Mispronunciation]
Line from script:
"Ihr Lachen zu sehen, brachte auch Aurora zum Lächeln."
Note: Aurora is pronounced incorrectly in the audio. The name should be pronounced with German pronunciation.</t>
        </is>
      </c>
      <c r="J3866" t="inlineStr">
        <is>
          <t xml:space="preserve">VOA</t>
        </is>
      </c>
      <c r="K3866" t="inlineStr">
        <is>
          <t xml:space="preserve">Mispronunciation</t>
        </is>
      </c>
      <c r="L3866" t="inlineStr">
        <is>
          <t xml:space="preserve">Mispronunciation</t>
        </is>
      </c>
      <c r="M3866" t="str">
        <f>IFERROR(IF(VLOOKUP(L3866,'Quantification'!$A:$B,2,FALSE)&amp;""="","Unclassified",VLOOKUP(L3866,'Quantification'!$A:$B,2,FALSE)),"Unclassified")</f>
        <v>Major</v>
      </c>
      <c r="N3866" t="inlineStr">
        <is>
          <t xml:space="preserve">con-khera.mirjam@pocketfm.com</t>
        </is>
      </c>
      <c r="O3866" t="inlineStr">
        <is>
          <t xml:space="preserve">Issues found in raw</t>
        </is>
      </c>
      <c r="P3866" t="str">
        <f>IF(OR(O3866="Issues found in master",O3866="Final master"),"Master",IF(OR(O3866="Ready for Master",O3866="Issues found in raw",O3866="Raw under QC",O3866="Issues resolved in raw"),"Raw","-"))</f>
        <v>Raw</v>
      </c>
      <c r="Q3866" s="13">
        <v>46287.37013888889</v>
      </c>
      <c r="R3866" t="inlineStr">
        <is>
          <t xml:space="preserve">2026-09 (Sept)</t>
        </is>
      </c>
      <c r="S3866">
        <f>IF(M3866="Not an error",0,IF(COUNTIFS($A$2:$A3866,$A3866,$D$2:$D3866,$D3866,$M$2:$M3866,"&lt;&gt;Not an error")=1,1,0))</f>
        <v>0</v>
      </c>
      <c r="T3866">
        <f>IF(M3866&lt;&gt;"Major",0,IF(COUNTIFS($A$2:$A3866,$A3866,$D$2:$D3866,$D3866,$M$2:$M3866,"Major")=1,1,0))</f>
        <v>0</v>
      </c>
      <c r="U3866">
        <f>IF(M3866&lt;&gt;"Minor",0,IF(COUNTIFS($A$2:$A3866,$A3866,$D$2:$D3866,$D3866,$M$2:$M3866,"Minor")=1,1,0))</f>
        <v>0</v>
      </c>
    </row>
    <row r="3867">
      <c r="A3867" t="inlineStr">
        <is>
          <t xml:space="preserve">9a175f97e92a638a5697307799ea3b8b8f419aac</t>
        </is>
      </c>
      <c r="B3867" t="inlineStr">
        <is>
          <t xml:space="preserve">The Miracle Heiress</t>
        </is>
      </c>
      <c r="C3867" t="inlineStr">
        <is>
          <t xml:space="preserve">Die Wundererbin</t>
        </is>
      </c>
      <c r="D3867" t="inlineStr">
        <is>
          <t xml:space="preserve">31573cf51f7cf4da44ab21224918bdad70a386fd</t>
        </is>
      </c>
      <c r="E3867" t="inlineStr">
        <is>
          <t xml:space="preserve">Ep - 294 (Regenerated)</t>
        </is>
      </c>
      <c r="F3867">
        <v>294</v>
      </c>
      <c r="G3867" t="inlineStr">
        <is>
          <t xml:space="preserve">3:46-4:00</t>
        </is>
      </c>
      <c r="H3867" t="inlineStr">
        <is>
          <t xml:space="preserve">Resolved</t>
        </is>
      </c>
      <c r="I3867" t="inlineStr">
        <is>
          <t xml:space="preserve">Remarks: [Mispronunciation]
Line from script:
"Die Strickarbeit war etwas ungeschickt, ganz anders als Auroras sonst so perfekte Handarbeiten."
Note: Aurora is pronounced incorrectly in the audio. The name should be pronounced with German pronunciation.</t>
        </is>
      </c>
      <c r="J3867" t="inlineStr">
        <is>
          <t xml:space="preserve">VOA</t>
        </is>
      </c>
      <c r="K3867" t="inlineStr">
        <is>
          <t xml:space="preserve">Mispronunciation</t>
        </is>
      </c>
      <c r="L3867" t="inlineStr">
        <is>
          <t xml:space="preserve">Mispronunciation</t>
        </is>
      </c>
      <c r="M3867" t="str">
        <f>IFERROR(IF(VLOOKUP(L3867,'Quantification'!$A:$B,2,FALSE)&amp;""="","Unclassified",VLOOKUP(L3867,'Quantification'!$A:$B,2,FALSE)),"Unclassified")</f>
        <v>Major</v>
      </c>
      <c r="N3867" t="inlineStr">
        <is>
          <t xml:space="preserve">con-khera.mirjam@pocketfm.com</t>
        </is>
      </c>
      <c r="O3867" t="inlineStr">
        <is>
          <t xml:space="preserve">Issues found in raw</t>
        </is>
      </c>
      <c r="P3867" t="str">
        <f>IF(OR(O3867="Issues found in master",O3867="Final master"),"Master",IF(OR(O3867="Ready for Master",O3867="Issues found in raw",O3867="Raw under QC",O3867="Issues resolved in raw"),"Raw","-"))</f>
        <v>Raw</v>
      </c>
      <c r="Q3867" s="13">
        <v>46287.37013888889</v>
      </c>
      <c r="R3867" t="inlineStr">
        <is>
          <t xml:space="preserve">2026-09 (Sept)</t>
        </is>
      </c>
      <c r="S3867">
        <f>IF(M3867="Not an error",0,IF(COUNTIFS($A$2:$A3867,$A3867,$D$2:$D3867,$D3867,$M$2:$M3867,"&lt;&gt;Not an error")=1,1,0))</f>
        <v>0</v>
      </c>
      <c r="T3867">
        <f>IF(M3867&lt;&gt;"Major",0,IF(COUNTIFS($A$2:$A3867,$A3867,$D$2:$D3867,$D3867,$M$2:$M3867,"Major")=1,1,0))</f>
        <v>0</v>
      </c>
      <c r="U3867">
        <f>IF(M3867&lt;&gt;"Minor",0,IF(COUNTIFS($A$2:$A3867,$A3867,$D$2:$D3867,$D3867,$M$2:$M3867,"Minor")=1,1,0))</f>
        <v>0</v>
      </c>
    </row>
    <row r="3868">
      <c r="A3868" t="inlineStr">
        <is>
          <t xml:space="preserve">9a175f97e92a638a5697307799ea3b8b8f419aac</t>
        </is>
      </c>
      <c r="B3868" t="inlineStr">
        <is>
          <t xml:space="preserve">The Miracle Heiress</t>
        </is>
      </c>
      <c r="C3868" t="inlineStr">
        <is>
          <t xml:space="preserve">Die Wundererbin</t>
        </is>
      </c>
      <c r="D3868" t="inlineStr">
        <is>
          <t xml:space="preserve">8e361b0518db931161612fa5f441a4bbafc6ad67</t>
        </is>
      </c>
      <c r="E3868" t="inlineStr">
        <is>
          <t xml:space="preserve">Episode 294: Eloise Und Cameron Zusammen</t>
        </is>
      </c>
      <c r="F3868">
        <v>294</v>
      </c>
      <c r="G3868" t="inlineStr">
        <is>
          <t xml:space="preserve">0:36-0:56</t>
        </is>
      </c>
      <c r="H3868" t="inlineStr">
        <is>
          <t xml:space="preserve">Resolved</t>
        </is>
      </c>
      <c r="I3868" t="inlineStr">
        <is>
          <t xml:space="preserve">Remarks: [Script Error]
Line from script:
"„Du hast recht, wir haben ja noch meine Mutter“, sagte Martin eindringlich. „Sie hat Anteile, Geld, ein Haus, Autos. Sie wird uns bestimmt helfen. Marlene, los! Wir müssen sofort zu ihr. Diesmal kommen wir unter keinen Umständen mit leeren Händen zurück.“"
Note: Continuity/repetition issue. Martin and Marlene have already repeatedly tried to get financial help from Eloise and have been explicitly rejected. Returning to the same plan yet again, with Martin confidently assuming that she will help them, ignores the established outcome and unnecessarily repeats an already exhausted plot point.</t>
        </is>
      </c>
      <c r="J3868" t="inlineStr">
        <is>
          <t xml:space="preserve">VOA</t>
        </is>
      </c>
      <c r="K3868" t="inlineStr">
        <is>
          <t xml:space="preserve">Script Error</t>
        </is>
      </c>
      <c r="L3868" t="inlineStr">
        <is>
          <t xml:space="preserve">Script error</t>
        </is>
      </c>
      <c r="M3868" t="str">
        <f>IFERROR(IF(VLOOKUP(L3868,'Quantification'!$A:$B,2,FALSE)&amp;""="","Unclassified",VLOOKUP(L3868,'Quantification'!$A:$B,2,FALSE)),"Unclassified")</f>
        <v>Major</v>
      </c>
      <c r="N3868" t="inlineStr">
        <is>
          <t xml:space="preserve">con-khera.mirjam@pocketfm.com</t>
        </is>
      </c>
      <c r="O3868" t="inlineStr">
        <is>
          <t xml:space="preserve">Issues found in raw</t>
        </is>
      </c>
      <c r="P3868" t="str">
        <f>IF(OR(O3868="Issues found in master",O3868="Final master"),"Master",IF(OR(O3868="Ready for Master",O3868="Issues found in raw",O3868="Raw under QC",O3868="Issues resolved in raw"),"Raw","-"))</f>
        <v>Raw</v>
      </c>
      <c r="Q3868" s="13">
        <v>46275.39791666667</v>
      </c>
      <c r="R3868" t="inlineStr">
        <is>
          <t xml:space="preserve">2026-09 (Sept)</t>
        </is>
      </c>
      <c r="S3868">
        <f>IF(M3868="Not an error",0,IF(COUNTIFS($A$2:$A3868,$A3868,$D$2:$D3868,$D3868,$M$2:$M3868,"&lt;&gt;Not an error")=1,1,0))</f>
        <v>1</v>
      </c>
      <c r="T3868">
        <f>IF(M3868&lt;&gt;"Major",0,IF(COUNTIFS($A$2:$A3868,$A3868,$D$2:$D3868,$D3868,$M$2:$M3868,"Major")=1,1,0))</f>
        <v>1</v>
      </c>
      <c r="U3868">
        <f>IF(M3868&lt;&gt;"Minor",0,IF(COUNTIFS($A$2:$A3868,$A3868,$D$2:$D3868,$D3868,$M$2:$M3868,"Minor")=1,1,0))</f>
        <v>0</v>
      </c>
    </row>
    <row r="3869">
      <c r="A3869" t="inlineStr">
        <is>
          <t xml:space="preserve">9a175f97e92a638a5697307799ea3b8b8f419aac</t>
        </is>
      </c>
      <c r="B3869" t="inlineStr">
        <is>
          <t xml:space="preserve">The Miracle Heiress</t>
        </is>
      </c>
      <c r="C3869" t="inlineStr">
        <is>
          <t xml:space="preserve">Die Wundererbin</t>
        </is>
      </c>
      <c r="D3869" t="inlineStr">
        <is>
          <t xml:space="preserve">8e361b0518db931161612fa5f441a4bbafc6ad67</t>
        </is>
      </c>
      <c r="E3869" t="inlineStr">
        <is>
          <t xml:space="preserve">Episode 294: Eloise Und Cameron Zusammen</t>
        </is>
      </c>
      <c r="F3869">
        <v>294</v>
      </c>
      <c r="G3869" t="inlineStr">
        <is>
          <t xml:space="preserve">1:03-1:09</t>
        </is>
      </c>
      <c r="H3869" t="inlineStr">
        <is>
          <t xml:space="preserve">Resolved</t>
        </is>
      </c>
      <c r="I3869" t="inlineStr">
        <is>
          <t xml:space="preserve">Remarks: [Script Error]
Line from script:
"Im Krankenzimmer holte Aurora ein Massagegerät hervor und begann sanft, Eloises Schultern zu kneten."
Note: Continuity/location issue. Aurora had just left the gala to go on a date with Damien, and no transition has established that she went to the hospital afterward. Her sudden appearance in Eloise’s hospital room contradicts the immediately preceding timeline and location.</t>
        </is>
      </c>
      <c r="J3869" t="inlineStr">
        <is>
          <t xml:space="preserve">VOA</t>
        </is>
      </c>
      <c r="K3869" t="inlineStr">
        <is>
          <t xml:space="preserve">Script Error</t>
        </is>
      </c>
      <c r="L3869" t="inlineStr">
        <is>
          <t xml:space="preserve">Script error</t>
        </is>
      </c>
      <c r="M3869" t="str">
        <f>IFERROR(IF(VLOOKUP(L3869,'Quantification'!$A:$B,2,FALSE)&amp;""="","Unclassified",VLOOKUP(L3869,'Quantification'!$A:$B,2,FALSE)),"Unclassified")</f>
        <v>Major</v>
      </c>
      <c r="N3869" t="inlineStr">
        <is>
          <t xml:space="preserve">con-khera.mirjam@pocketfm.com</t>
        </is>
      </c>
      <c r="O3869" t="inlineStr">
        <is>
          <t xml:space="preserve">Issues found in raw</t>
        </is>
      </c>
      <c r="P3869" t="str">
        <f>IF(OR(O3869="Issues found in master",O3869="Final master"),"Master",IF(OR(O3869="Ready for Master",O3869="Issues found in raw",O3869="Raw under QC",O3869="Issues resolved in raw"),"Raw","-"))</f>
        <v>Raw</v>
      </c>
      <c r="Q3869" s="13">
        <v>46275.39791666667</v>
      </c>
      <c r="R3869" t="inlineStr">
        <is>
          <t xml:space="preserve">2026-09 (Sept)</t>
        </is>
      </c>
      <c r="S3869">
        <f>IF(M3869="Not an error",0,IF(COUNTIFS($A$2:$A3869,$A3869,$D$2:$D3869,$D3869,$M$2:$M3869,"&lt;&gt;Not an error")=1,1,0))</f>
        <v>0</v>
      </c>
      <c r="T3869">
        <f>IF(M3869&lt;&gt;"Major",0,IF(COUNTIFS($A$2:$A3869,$A3869,$D$2:$D3869,$D3869,$M$2:$M3869,"Major")=1,1,0))</f>
        <v>0</v>
      </c>
      <c r="U3869">
        <f>IF(M3869&lt;&gt;"Minor",0,IF(COUNTIFS($A$2:$A3869,$A3869,$D$2:$D3869,$D3869,$M$2:$M3869,"Minor")=1,1,0))</f>
        <v>0</v>
      </c>
    </row>
    <row r="3870">
      <c r="A3870" t="inlineStr">
        <is>
          <t xml:space="preserve">9a175f97e92a638a5697307799ea3b8b8f419aac</t>
        </is>
      </c>
      <c r="B3870" t="inlineStr">
        <is>
          <t xml:space="preserve">The Miracle Heiress</t>
        </is>
      </c>
      <c r="C3870" t="inlineStr">
        <is>
          <t xml:space="preserve">Die Wundererbin</t>
        </is>
      </c>
      <c r="D3870" t="inlineStr">
        <is>
          <t xml:space="preserve">8e361b0518db931161612fa5f441a4bbafc6ad67</t>
        </is>
      </c>
      <c r="E3870" t="inlineStr">
        <is>
          <t xml:space="preserve">Episode 294: Eloise Und Cameron Zusammen</t>
        </is>
      </c>
      <c r="F3870">
        <v>294</v>
      </c>
      <c r="G3870" t="inlineStr">
        <is>
          <t xml:space="preserve">5:59-6:02</t>
        </is>
      </c>
      <c r="H3870" t="inlineStr">
        <is>
          <t xml:space="preserve">Resolved</t>
        </is>
      </c>
      <c r="I3870" t="inlineStr">
        <is>
          <t xml:space="preserve">Remarks: [Script Error]
Line from script:
"Setzen Sie sich doch bitteâ€œ, sagte Aurora"
Note: Address/formality issue. Aurora and Cameron address each other informally with â€œdu,â€_x009d_ so â€œSieâ€_x009d_ is inconsistent here. Suggested: â€œSetz dich doch bitteâ€œ, sagte Aurora.</t>
        </is>
      </c>
      <c r="J3870" t="inlineStr">
        <is>
          <t xml:space="preserve">VOA</t>
        </is>
      </c>
      <c r="K3870" t="inlineStr">
        <is>
          <t xml:space="preserve">Script Error</t>
        </is>
      </c>
      <c r="L3870" t="inlineStr">
        <is>
          <t xml:space="preserve">Script error</t>
        </is>
      </c>
      <c r="M3870" t="str">
        <f>IFERROR(IF(VLOOKUP(L3870,'Quantification'!$A:$B,2,FALSE)&amp;""="","Unclassified",VLOOKUP(L3870,'Quantification'!$A:$B,2,FALSE)),"Unclassified")</f>
        <v>Major</v>
      </c>
      <c r="N3870" t="inlineStr">
        <is>
          <t xml:space="preserve">con-khera.mirjam@pocketfm.com</t>
        </is>
      </c>
      <c r="O3870" t="inlineStr">
        <is>
          <t xml:space="preserve">Issues found in raw</t>
        </is>
      </c>
      <c r="P3870" t="str">
        <f>IF(OR(O3870="Issues found in master",O3870="Final master"),"Master",IF(OR(O3870="Ready for Master",O3870="Issues found in raw",O3870="Raw under QC",O3870="Issues resolved in raw"),"Raw","-"))</f>
        <v>Raw</v>
      </c>
      <c r="Q3870" s="13">
        <v>46275.39791666667</v>
      </c>
      <c r="R3870" t="inlineStr">
        <is>
          <t xml:space="preserve">2026-09 (Sept)</t>
        </is>
      </c>
      <c r="S3870">
        <f>IF(M3870="Not an error",0,IF(COUNTIFS($A$2:$A3870,$A3870,$D$2:$D3870,$D3870,$M$2:$M3870,"&lt;&gt;Not an error")=1,1,0))</f>
        <v>0</v>
      </c>
      <c r="T3870">
        <f>IF(M3870&lt;&gt;"Major",0,IF(COUNTIFS($A$2:$A3870,$A3870,$D$2:$D3870,$D3870,$M$2:$M3870,"Major")=1,1,0))</f>
        <v>0</v>
      </c>
      <c r="U3870">
        <f>IF(M3870&lt;&gt;"Minor",0,IF(COUNTIFS($A$2:$A3870,$A3870,$D$2:$D3870,$D3870,$M$2:$M3870,"Minor")=1,1,0))</f>
        <v>0</v>
      </c>
    </row>
    <row r="3871">
      <c r="A3871" t="inlineStr">
        <is>
          <t xml:space="preserve">9a175f97e92a638a5697307799ea3b8b8f419aac</t>
        </is>
      </c>
      <c r="B3871" t="inlineStr">
        <is>
          <t xml:space="preserve">The Miracle Heiress</t>
        </is>
      </c>
      <c r="C3871" t="inlineStr">
        <is>
          <t xml:space="preserve">Die Wundererbin</t>
        </is>
      </c>
      <c r="D3871" t="inlineStr">
        <is>
          <t xml:space="preserve">8e361b0518db931161612fa5f441a4bbafc6ad67</t>
        </is>
      </c>
      <c r="E3871" t="inlineStr">
        <is>
          <t xml:space="preserve">Episode 294: Eloise Und Cameron Zusammen</t>
        </is>
      </c>
      <c r="F3871">
        <v>294</v>
      </c>
      <c r="G3871" t="inlineStr">
        <is>
          <t xml:space="preserve">7:31-7:37</t>
        </is>
      </c>
      <c r="H3871" t="inlineStr">
        <is>
          <t xml:space="preserve">Resolved</t>
        </is>
      </c>
      <c r="I3871" t="inlineStr">
        <is>
          <t xml:space="preserve">Remarks: [Script Error]
Line from script:
"In diesem Moment sah Aurora zu Cameron hinÃ¼ber, und ihr Blick sagte alles: Sie liebt sie."
Note: Pronoun/grammar issue. The sentence uses the wrong subject and pronouns. It is Cameronâ€™s look that reveals his feelings for Eloise. Suggested: â€œIn diesem Moment sah Aurora zu Cameron hinÃ¼ber, und sein Blick sagte alles: Er liebte sie.â€_x009d_</t>
        </is>
      </c>
      <c r="J3871" t="inlineStr">
        <is>
          <t xml:space="preserve">VOA</t>
        </is>
      </c>
      <c r="K3871" t="inlineStr">
        <is>
          <t xml:space="preserve">Script Error</t>
        </is>
      </c>
      <c r="L3871" t="inlineStr">
        <is>
          <t xml:space="preserve">Script error</t>
        </is>
      </c>
      <c r="M3871" t="str">
        <f>IFERROR(IF(VLOOKUP(L3871,'Quantification'!$A:$B,2,FALSE)&amp;""="","Unclassified",VLOOKUP(L3871,'Quantification'!$A:$B,2,FALSE)),"Unclassified")</f>
        <v>Major</v>
      </c>
      <c r="N3871" t="inlineStr">
        <is>
          <t xml:space="preserve">con-khera.mirjam@pocketfm.com</t>
        </is>
      </c>
      <c r="O3871" t="inlineStr">
        <is>
          <t xml:space="preserve">Issues found in raw</t>
        </is>
      </c>
      <c r="P3871" t="str">
        <f>IF(OR(O3871="Issues found in master",O3871="Final master"),"Master",IF(OR(O3871="Ready for Master",O3871="Issues found in raw",O3871="Raw under QC",O3871="Issues resolved in raw"),"Raw","-"))</f>
        <v>Raw</v>
      </c>
      <c r="Q3871" s="13">
        <v>46275.39791666667</v>
      </c>
      <c r="R3871" t="inlineStr">
        <is>
          <t xml:space="preserve">2026-09 (Sept)</t>
        </is>
      </c>
      <c r="S3871">
        <f>IF(M3871="Not an error",0,IF(COUNTIFS($A$2:$A3871,$A3871,$D$2:$D3871,$D3871,$M$2:$M3871,"&lt;&gt;Not an error")=1,1,0))</f>
        <v>0</v>
      </c>
      <c r="T3871">
        <f>IF(M3871&lt;&gt;"Major",0,IF(COUNTIFS($A$2:$A3871,$A3871,$D$2:$D3871,$D3871,$M$2:$M3871,"Major")=1,1,0))</f>
        <v>0</v>
      </c>
      <c r="U3871">
        <f>IF(M3871&lt;&gt;"Minor",0,IF(COUNTIFS($A$2:$A3871,$A3871,$D$2:$D3871,$D3871,$M$2:$M3871,"Minor")=1,1,0))</f>
        <v>0</v>
      </c>
    </row>
    <row r="3872">
      <c r="A3872" t="inlineStr">
        <is>
          <t xml:space="preserve">9a175f97e92a638a5697307799ea3b8b8f419aac</t>
        </is>
      </c>
      <c r="B3872" t="inlineStr">
        <is>
          <t xml:space="preserve">The Miracle Heiress</t>
        </is>
      </c>
      <c r="C3872" t="inlineStr">
        <is>
          <t xml:space="preserve">Die Wundererbin</t>
        </is>
      </c>
      <c r="D3872" t="inlineStr">
        <is>
          <t xml:space="preserve">8e361b0518db931161612fa5f441a4bbafc6ad67</t>
        </is>
      </c>
      <c r="E3872" t="inlineStr">
        <is>
          <t xml:space="preserve">Episode 294: Eloise Und Cameron Zusammen</t>
        </is>
      </c>
      <c r="F3872">
        <v>294</v>
      </c>
      <c r="G3872" t="inlineStr">
        <is>
          <t xml:space="preserve">7:47-7:54</t>
        </is>
      </c>
      <c r="H3872" t="inlineStr">
        <is>
          <t xml:space="preserve">Resolved</t>
        </is>
      </c>
      <c r="I3872" t="inlineStr">
        <is>
          <t xml:space="preserve">Remarks: [Script Error]
Line from script:
"Unterhalten Sie sich dochâ€œ, sagte Aurora, wusch sich die HÃ¤nde und holte die Kuchenschachtel."
Note: Address/formality issue. Aurora and Cameron address each other informally with â€œdu,â€_x009d_ so â€œSieâ€_x009d_ is inconsistent here. Suggested: â€œUnterhaltet euch dochâ€œ, sagte Aurora, wusch sich die HÃ¤nde und holte die Kuchenschachtel.â€_x009d_</t>
        </is>
      </c>
      <c r="J3872" t="inlineStr">
        <is>
          <t xml:space="preserve">VOA</t>
        </is>
      </c>
      <c r="K3872" t="inlineStr">
        <is>
          <t xml:space="preserve">Modulation</t>
        </is>
      </c>
      <c r="L3872" t="inlineStr">
        <is>
          <t xml:space="preserve">Modulation</t>
        </is>
      </c>
      <c r="M3872" t="str">
        <f>IFERROR(IF(VLOOKUP(L3872,'Quantification'!$A:$B,2,FALSE)&amp;""="","Unclassified",VLOOKUP(L3872,'Quantification'!$A:$B,2,FALSE)),"Unclassified")</f>
        <v>Minor</v>
      </c>
      <c r="N3872" t="inlineStr">
        <is>
          <t xml:space="preserve">con-khera.mirjam@pocketfm.com</t>
        </is>
      </c>
      <c r="O3872" t="inlineStr">
        <is>
          <t xml:space="preserve">Issues found in raw</t>
        </is>
      </c>
      <c r="P3872" t="str">
        <f>IF(OR(O3872="Issues found in master",O3872="Final master"),"Master",IF(OR(O3872="Ready for Master",O3872="Issues found in raw",O3872="Raw under QC",O3872="Issues resolved in raw"),"Raw","-"))</f>
        <v>Raw</v>
      </c>
      <c r="Q3872" s="13">
        <v>46275.39791666667</v>
      </c>
      <c r="R3872" t="inlineStr">
        <is>
          <t xml:space="preserve">2026-09 (Sept)</t>
        </is>
      </c>
      <c r="S3872">
        <f>IF(M3872="Not an error",0,IF(COUNTIFS($A$2:$A3872,$A3872,$D$2:$D3872,$D3872,$M$2:$M3872,"&lt;&gt;Not an error")=1,1,0))</f>
        <v>0</v>
      </c>
      <c r="T3872">
        <f>IF(M3872&lt;&gt;"Major",0,IF(COUNTIFS($A$2:$A3872,$A3872,$D$2:$D3872,$D3872,$M$2:$M3872,"Major")=1,1,0))</f>
        <v>0</v>
      </c>
      <c r="U3872">
        <f>IF(M3872&lt;&gt;"Minor",0,IF(COUNTIFS($A$2:$A3872,$A3872,$D$2:$D3872,$D3872,$M$2:$M3872,"Minor")=1,1,0))</f>
        <v>1</v>
      </c>
    </row>
    <row r="3873">
      <c r="A3873" t="inlineStr">
        <is>
          <t xml:space="preserve">9a175f97e92a638a5697307799ea3b8b8f419aac</t>
        </is>
      </c>
      <c r="B3873" t="inlineStr">
        <is>
          <t xml:space="preserve">The Miracle Heiress</t>
        </is>
      </c>
      <c r="C3873" t="inlineStr">
        <is>
          <t xml:space="preserve">Die Wundererbin</t>
        </is>
      </c>
      <c r="D3873" t="inlineStr">
        <is>
          <t xml:space="preserve">8e361b0518db931161612fa5f441a4bbafc6ad67</t>
        </is>
      </c>
      <c r="E3873" t="inlineStr">
        <is>
          <t xml:space="preserve">Episode 294: Eloise Und Cameron Zusammen</t>
        </is>
      </c>
      <c r="F3873">
        <v>294</v>
      </c>
      <c r="G3873" t="inlineStr">
        <is>
          <t xml:space="preserve">0:00-7:54</t>
        </is>
      </c>
      <c r="H3873" t="inlineStr">
        <is>
          <t xml:space="preserve">Resolved</t>
        </is>
      </c>
      <c r="I3873" t="inlineStr">
        <is>
          <t xml:space="preserve">Remarks: [Script Error]
Line from script:
"Whole episode"
Note: Major continuity/character relationship issue. Earlier in the series, Victor was established as the man who had been in love with Eloise for most of his life. Across the last three episodes, this established backstory appears to have been transferred to Cameron without explanation, presenting Cameron as Eloise’s longtime admirer instead. This contradicts the previously established relationship history and should be clarified or corrected.</t>
        </is>
      </c>
      <c r="J3873" t="inlineStr">
        <is>
          <t xml:space="preserve">VOA</t>
        </is>
      </c>
      <c r="K3873" t="inlineStr">
        <is>
          <t xml:space="preserve">Script Error</t>
        </is>
      </c>
      <c r="L3873" t="inlineStr">
        <is>
          <t xml:space="preserve">Script error</t>
        </is>
      </c>
      <c r="M3873" t="str">
        <f>IFERROR(IF(VLOOKUP(L3873,'Quantification'!$A:$B,2,FALSE)&amp;""="","Unclassified",VLOOKUP(L3873,'Quantification'!$A:$B,2,FALSE)),"Unclassified")</f>
        <v>Major</v>
      </c>
      <c r="N3873" t="inlineStr">
        <is>
          <t xml:space="preserve">con-khera.mirjam@pocketfm.com</t>
        </is>
      </c>
      <c r="O3873" t="inlineStr">
        <is>
          <t xml:space="preserve">Issues found in raw</t>
        </is>
      </c>
      <c r="P3873" t="str">
        <f>IF(OR(O3873="Issues found in master",O3873="Final master"),"Master",IF(OR(O3873="Ready for Master",O3873="Issues found in raw",O3873="Raw under QC",O3873="Issues resolved in raw"),"Raw","-"))</f>
        <v>Raw</v>
      </c>
      <c r="Q3873" s="13">
        <v>46275.39791666667</v>
      </c>
      <c r="R3873" t="inlineStr">
        <is>
          <t xml:space="preserve">2026-09 (Sept)</t>
        </is>
      </c>
      <c r="S3873">
        <f>IF(M3873="Not an error",0,IF(COUNTIFS($A$2:$A3873,$A3873,$D$2:$D3873,$D3873,$M$2:$M3873,"&lt;&gt;Not an error")=1,1,0))</f>
        <v>0</v>
      </c>
      <c r="T3873">
        <f>IF(M3873&lt;&gt;"Major",0,IF(COUNTIFS($A$2:$A3873,$A3873,$D$2:$D3873,$D3873,$M$2:$M3873,"Major")=1,1,0))</f>
        <v>0</v>
      </c>
      <c r="U3873">
        <f>IF(M3873&lt;&gt;"Minor",0,IF(COUNTIFS($A$2:$A3873,$A3873,$D$2:$D3873,$D3873,$M$2:$M3873,"Minor")=1,1,0))</f>
        <v>0</v>
      </c>
    </row>
    <row r="3874">
      <c r="A3874" t="inlineStr">
        <is>
          <t xml:space="preserve">9a175f97e92a638a5697307799ea3b8b8f419aac</t>
        </is>
      </c>
      <c r="B3874" t="inlineStr">
        <is>
          <t xml:space="preserve">The Miracle Heiress</t>
        </is>
      </c>
      <c r="C3874" t="inlineStr">
        <is>
          <t xml:space="preserve">Die Wundererbin</t>
        </is>
      </c>
      <c r="D3874" t="inlineStr">
        <is>
          <t xml:space="preserve">044e9076f54621d07e94926de0002af2e03a1982</t>
        </is>
      </c>
      <c r="E3874" t="inlineStr">
        <is>
          <t xml:space="preserve">Ep - 295 (Regenerated)</t>
        </is>
      </c>
      <c r="F3874">
        <v>295</v>
      </c>
      <c r="G3874" t="inlineStr">
        <is>
          <t xml:space="preserve">0:51-0:52</t>
        </is>
      </c>
      <c r="H3874" t="inlineStr">
        <is>
          <t xml:space="preserve">Resolved</t>
        </is>
      </c>
      <c r="I3874" t="inlineStr">
        <is>
          <t xml:space="preserve">Remarks: [Script Error]
Line from script:
"Erlauben Sie."
Note: Address/formality issue. These characters know each other well, so the formal â€œSieâ€_x009d_ is inconsistent with their established relationship. Suggested: â€œErlaubt mir.â€_x009d_</t>
        </is>
      </c>
      <c r="J3874" t="inlineStr">
        <is>
          <t xml:space="preserve">VOA</t>
        </is>
      </c>
      <c r="K3874" t="inlineStr">
        <is>
          <t xml:space="preserve">Script Error</t>
        </is>
      </c>
      <c r="L3874" t="inlineStr">
        <is>
          <t xml:space="preserve">Script error</t>
        </is>
      </c>
      <c r="M3874" t="str">
        <f>IFERROR(IF(VLOOKUP(L3874,'Quantification'!$A:$B,2,FALSE)&amp;""="","Unclassified",VLOOKUP(L3874,'Quantification'!$A:$B,2,FALSE)),"Unclassified")</f>
        <v>Major</v>
      </c>
      <c r="N3874" t="inlineStr">
        <is>
          <t xml:space="preserve">con-khera.mirjam@pocketfm.com</t>
        </is>
      </c>
      <c r="O3874" t="inlineStr">
        <is>
          <t xml:space="preserve">Issues found in raw</t>
        </is>
      </c>
      <c r="P3874" t="str">
        <f>IF(OR(O3874="Issues found in master",O3874="Final master"),"Master",IF(OR(O3874="Ready for Master",O3874="Issues found in raw",O3874="Raw under QC",O3874="Issues resolved in raw"),"Raw","-"))</f>
        <v>Raw</v>
      </c>
      <c r="Q3874" s="13">
        <v>46274.6375</v>
      </c>
      <c r="R3874" t="inlineStr">
        <is>
          <t xml:space="preserve">2026-09 (Sept)</t>
        </is>
      </c>
      <c r="S3874">
        <f>IF(M3874="Not an error",0,IF(COUNTIFS($A$2:$A3874,$A3874,$D$2:$D3874,$D3874,$M$2:$M3874,"&lt;&gt;Not an error")=1,1,0))</f>
        <v>1</v>
      </c>
      <c r="T3874">
        <f>IF(M3874&lt;&gt;"Major",0,IF(COUNTIFS($A$2:$A3874,$A3874,$D$2:$D3874,$D3874,$M$2:$M3874,"Major")=1,1,0))</f>
        <v>1</v>
      </c>
      <c r="U3874">
        <f>IF(M3874&lt;&gt;"Minor",0,IF(COUNTIFS($A$2:$A3874,$A3874,$D$2:$D3874,$D3874,$M$2:$M3874,"Minor")=1,1,0))</f>
        <v>0</v>
      </c>
    </row>
    <row r="3875">
      <c r="A3875" t="inlineStr">
        <is>
          <t xml:space="preserve">9a175f97e92a638a5697307799ea3b8b8f419aac</t>
        </is>
      </c>
      <c r="B3875" t="inlineStr">
        <is>
          <t xml:space="preserve">The Miracle Heiress</t>
        </is>
      </c>
      <c r="C3875" t="inlineStr">
        <is>
          <t xml:space="preserve">Die Wundererbin</t>
        </is>
      </c>
      <c r="D3875" t="inlineStr">
        <is>
          <t xml:space="preserve">044e9076f54621d07e94926de0002af2e03a1982</t>
        </is>
      </c>
      <c r="E3875" t="inlineStr">
        <is>
          <t xml:space="preserve">Ep - 295 (Regenerated)</t>
        </is>
      </c>
      <c r="F3875">
        <v>295</v>
      </c>
      <c r="G3875" t="inlineStr">
        <is>
          <t xml:space="preserve">1:00-1:03</t>
        </is>
      </c>
      <c r="H3875" t="inlineStr">
        <is>
          <t xml:space="preserve">Resolved</t>
        </is>
      </c>
      <c r="I3875" t="inlineStr">
        <is>
          <t xml:space="preserve">Remarks: [Script Error]
Line from script:
"â€žIch wusste gar nicht, dass Sie rauchen!â€œ"
Note: Address/formality issue. These characters know each other well, so the formal â€œSieâ€_x009d_ is inconsistent with their established relationship. Suggested: â€œIch wusste gar nicht, dass du rauchst!â€_x009d_</t>
        </is>
      </c>
      <c r="J3875" t="inlineStr">
        <is>
          <t xml:space="preserve">VOA</t>
        </is>
      </c>
      <c r="K3875" t="inlineStr">
        <is>
          <t xml:space="preserve">Script Error</t>
        </is>
      </c>
      <c r="L3875" t="inlineStr">
        <is>
          <t xml:space="preserve">Script error</t>
        </is>
      </c>
      <c r="M3875" t="str">
        <f>IFERROR(IF(VLOOKUP(L3875,'Quantification'!$A:$B,2,FALSE)&amp;""="","Unclassified",VLOOKUP(L3875,'Quantification'!$A:$B,2,FALSE)),"Unclassified")</f>
        <v>Major</v>
      </c>
      <c r="N3875" t="inlineStr">
        <is>
          <t xml:space="preserve">con-khera.mirjam@pocketfm.com</t>
        </is>
      </c>
      <c r="O3875" t="inlineStr">
        <is>
          <t xml:space="preserve">Issues found in raw</t>
        </is>
      </c>
      <c r="P3875" t="str">
        <f>IF(OR(O3875="Issues found in master",O3875="Final master"),"Master",IF(OR(O3875="Ready for Master",O3875="Issues found in raw",O3875="Raw under QC",O3875="Issues resolved in raw"),"Raw","-"))</f>
        <v>Raw</v>
      </c>
      <c r="Q3875" s="13">
        <v>46274.6375</v>
      </c>
      <c r="R3875" t="inlineStr">
        <is>
          <t xml:space="preserve">2026-09 (Sept)</t>
        </is>
      </c>
      <c r="S3875">
        <f>IF(M3875="Not an error",0,IF(COUNTIFS($A$2:$A3875,$A3875,$D$2:$D3875,$D3875,$M$2:$M3875,"&lt;&gt;Not an error")=1,1,0))</f>
        <v>0</v>
      </c>
      <c r="T3875">
        <f>IF(M3875&lt;&gt;"Major",0,IF(COUNTIFS($A$2:$A3875,$A3875,$D$2:$D3875,$D3875,$M$2:$M3875,"Major")=1,1,0))</f>
        <v>0</v>
      </c>
      <c r="U3875">
        <f>IF(M3875&lt;&gt;"Minor",0,IF(COUNTIFS($A$2:$A3875,$A3875,$D$2:$D3875,$D3875,$M$2:$M3875,"Minor")=1,1,0))</f>
        <v>0</v>
      </c>
    </row>
    <row r="3876">
      <c r="A3876" t="inlineStr">
        <is>
          <t xml:space="preserve">9a175f97e92a638a5697307799ea3b8b8f419aac</t>
        </is>
      </c>
      <c r="B3876" t="inlineStr">
        <is>
          <t xml:space="preserve">The Miracle Heiress</t>
        </is>
      </c>
      <c r="C3876" t="inlineStr">
        <is>
          <t xml:space="preserve">Die Wundererbin</t>
        </is>
      </c>
      <c r="D3876" t="inlineStr">
        <is>
          <t xml:space="preserve">e5eb85634887e50ccb2ee170c3c868da3a408214</t>
        </is>
      </c>
      <c r="E3876" t="inlineStr">
        <is>
          <t xml:space="preserve">Episode 295: Emotionales Wiedersehen</t>
        </is>
      </c>
      <c r="F3876">
        <v>295</v>
      </c>
      <c r="G3876" t="inlineStr">
        <is>
          <t xml:space="preserve">0:00-7:39</t>
        </is>
      </c>
      <c r="H3876" t="inlineStr">
        <is>
          <t xml:space="preserve">Pending</t>
        </is>
      </c>
      <c r="I3876" t="inlineStr">
        <is>
          <t xml:space="preserve">Remarks: [Script Error]
Line from script:
"[Relevant lines from the last three episodes establishing Cameron’s romantic feelings for Eloise.]"
Note: Major continuity/character relationship issue. Earlier in the series, Victor was established as the man who had been in love with Eloise for most of his life. Across the last three episodes, this established backstory appears to have been transferred to Cameron without explanation, presenting Cameron as Eloise’s longtime admirer instead. This contradicts the previously established relationship history and should be clarified or corrected</t>
        </is>
      </c>
      <c r="J3876" t="inlineStr">
        <is>
          <t xml:space="preserve">VOA</t>
        </is>
      </c>
      <c r="K3876" t="inlineStr">
        <is>
          <t xml:space="preserve">Script Error</t>
        </is>
      </c>
      <c r="L3876" t="inlineStr">
        <is>
          <t xml:space="preserve">Script error</t>
        </is>
      </c>
      <c r="M3876" t="str">
        <f>IFERROR(IF(VLOOKUP(L3876,'Quantification'!$A:$B,2,FALSE)&amp;""="","Unclassified",VLOOKUP(L3876,'Quantification'!$A:$B,2,FALSE)),"Unclassified")</f>
        <v>Major</v>
      </c>
      <c r="N3876" t="inlineStr">
        <is>
          <t xml:space="preserve">con-khera.mirjam@pocketfm.com</t>
        </is>
      </c>
      <c r="O3876" t="inlineStr">
        <is>
          <t xml:space="preserve">Issues found in raw</t>
        </is>
      </c>
      <c r="P3876" t="str">
        <f>IF(OR(O3876="Issues found in master",O3876="Final master"),"Master",IF(OR(O3876="Ready for Master",O3876="Issues found in raw",O3876="Raw under QC",O3876="Issues resolved in raw"),"Raw","-"))</f>
        <v>Raw</v>
      </c>
      <c r="Q3876" s="13">
        <v>46275.39791666667</v>
      </c>
      <c r="R3876" t="inlineStr">
        <is>
          <t xml:space="preserve">2026-09 (Sept)</t>
        </is>
      </c>
      <c r="S3876">
        <f>IF(M3876="Not an error",0,IF(COUNTIFS($A$2:$A3876,$A3876,$D$2:$D3876,$D3876,$M$2:$M3876,"&lt;&gt;Not an error")=1,1,0))</f>
        <v>1</v>
      </c>
      <c r="T3876">
        <f>IF(M3876&lt;&gt;"Major",0,IF(COUNTIFS($A$2:$A3876,$A3876,$D$2:$D3876,$D3876,$M$2:$M3876,"Major")=1,1,0))</f>
        <v>1</v>
      </c>
      <c r="U3876">
        <f>IF(M3876&lt;&gt;"Minor",0,IF(COUNTIFS($A$2:$A3876,$A3876,$D$2:$D3876,$D3876,$M$2:$M3876,"Minor")=1,1,0))</f>
        <v>0</v>
      </c>
    </row>
    <row r="3877">
      <c r="A3877" t="inlineStr">
        <is>
          <t xml:space="preserve">9a175f97e92a638a5697307799ea3b8b8f419aac</t>
        </is>
      </c>
      <c r="B3877" t="inlineStr">
        <is>
          <t xml:space="preserve">The Miracle Heiress</t>
        </is>
      </c>
      <c r="C3877" t="inlineStr">
        <is>
          <t xml:space="preserve">Die Wundererbin</t>
        </is>
      </c>
      <c r="D3877" t="inlineStr">
        <is>
          <t xml:space="preserve">e5eb85634887e50ccb2ee170c3c868da3a408214</t>
        </is>
      </c>
      <c r="E3877" t="inlineStr">
        <is>
          <t xml:space="preserve">Episode 295: Emotionales Wiedersehen</t>
        </is>
      </c>
      <c r="F3877">
        <v>295</v>
      </c>
      <c r="G3877" t="inlineStr">
        <is>
          <t xml:space="preserve">2:44-2:47</t>
        </is>
      </c>
      <c r="H3877" t="inlineStr">
        <is>
          <t xml:space="preserve">Pending</t>
        </is>
      </c>
      <c r="I3877" t="inlineStr">
        <is>
          <t xml:space="preserve">Remarks: [Script Error]
Line from script:
"â€žWÃ¼nschen Sie sich etwasâ€œ, sagte er sanft."
Note: Address/formality issue. The established form of address is informal, so â€œSieâ€_x009d_ is inconsistent here. Suggested: â€œWÃ¼nsch dir etwasâ€œ, sagte er sanft.</t>
        </is>
      </c>
      <c r="J3877" t="inlineStr">
        <is>
          <t xml:space="preserve">VOA</t>
        </is>
      </c>
      <c r="K3877" t="inlineStr">
        <is>
          <t xml:space="preserve">Script Error</t>
        </is>
      </c>
      <c r="L3877" t="inlineStr">
        <is>
          <t xml:space="preserve">Script error</t>
        </is>
      </c>
      <c r="M3877" t="str">
        <f>IFERROR(IF(VLOOKUP(L3877,'Quantification'!$A:$B,2,FALSE)&amp;""="","Unclassified",VLOOKUP(L3877,'Quantification'!$A:$B,2,FALSE)),"Unclassified")</f>
        <v>Major</v>
      </c>
      <c r="N3877" t="inlineStr">
        <is>
          <t xml:space="preserve">con-khera.mirjam@pocketfm.com</t>
        </is>
      </c>
      <c r="O3877" t="inlineStr">
        <is>
          <t xml:space="preserve">Issues found in raw</t>
        </is>
      </c>
      <c r="P3877" t="str">
        <f>IF(OR(O3877="Issues found in master",O3877="Final master"),"Master",IF(OR(O3877="Ready for Master",O3877="Issues found in raw",O3877="Raw under QC",O3877="Issues resolved in raw"),"Raw","-"))</f>
        <v>Raw</v>
      </c>
      <c r="Q3877" s="13">
        <v>46275.39791666667</v>
      </c>
      <c r="R3877" t="inlineStr">
        <is>
          <t xml:space="preserve">2026-09 (Sept)</t>
        </is>
      </c>
      <c r="S3877">
        <f>IF(M3877="Not an error",0,IF(COUNTIFS($A$2:$A3877,$A3877,$D$2:$D3877,$D3877,$M$2:$M3877,"&lt;&gt;Not an error")=1,1,0))</f>
        <v>0</v>
      </c>
      <c r="T3877">
        <f>IF(M3877&lt;&gt;"Major",0,IF(COUNTIFS($A$2:$A3877,$A3877,$D$2:$D3877,$D3877,$M$2:$M3877,"Major")=1,1,0))</f>
        <v>0</v>
      </c>
      <c r="U3877">
        <f>IF(M3877&lt;&gt;"Minor",0,IF(COUNTIFS($A$2:$A3877,$A3877,$D$2:$D3877,$D3877,$M$2:$M3877,"Minor")=1,1,0))</f>
        <v>0</v>
      </c>
    </row>
    <row r="3878">
      <c r="A3878" t="inlineStr">
        <is>
          <t xml:space="preserve">9a175f97e92a638a5697307799ea3b8b8f419aac</t>
        </is>
      </c>
      <c r="B3878" t="inlineStr">
        <is>
          <t xml:space="preserve">The Miracle Heiress</t>
        </is>
      </c>
      <c r="C3878" t="inlineStr">
        <is>
          <t xml:space="preserve">Die Wundererbin</t>
        </is>
      </c>
      <c r="D3878" t="inlineStr">
        <is>
          <t xml:space="preserve">e5eb85634887e50ccb2ee170c3c868da3a408214</t>
        </is>
      </c>
      <c r="E3878" t="inlineStr">
        <is>
          <t xml:space="preserve">Episode 295: Emotionales Wiedersehen</t>
        </is>
      </c>
      <c r="F3878">
        <v>295</v>
      </c>
      <c r="G3878" t="inlineStr">
        <is>
          <t xml:space="preserve">3:15-3:22</t>
        </is>
      </c>
      <c r="H3878" t="inlineStr">
        <is>
          <t xml:space="preserve">Pending</t>
        </is>
      </c>
      <c r="I3878" t="inlineStr">
        <is>
          <t xml:space="preserve">Remarks: [Script Error]
Line from script:
"â€žLassen Sie mich auch mal probierenâ€œ, sagte Cameron, nahm sich ein StÃ¼ck Kuchen und wurde dann ernster."
Note: Address/formality issue. Cameron and Eloise address each other informally with â€œdu,â€_x009d_ so â€œSieâ€_x009d_ is inconsistent here. Suggested: â€œLass mich auch mal probierenâ€œ, sagte Cameron, nahm sich ein StÃ¼ck Kuchen und wurde dann ernster.</t>
        </is>
      </c>
      <c r="J3878" t="inlineStr">
        <is>
          <t xml:space="preserve">VOA</t>
        </is>
      </c>
      <c r="K3878" t="inlineStr">
        <is>
          <t xml:space="preserve">Script Error</t>
        </is>
      </c>
      <c r="L3878" t="inlineStr">
        <is>
          <t xml:space="preserve">Script error</t>
        </is>
      </c>
      <c r="M3878" t="str">
        <f>IFERROR(IF(VLOOKUP(L3878,'Quantification'!$A:$B,2,FALSE)&amp;""="","Unclassified",VLOOKUP(L3878,'Quantification'!$A:$B,2,FALSE)),"Unclassified")</f>
        <v>Major</v>
      </c>
      <c r="N3878" t="inlineStr">
        <is>
          <t xml:space="preserve">con-khera.mirjam@pocketfm.com</t>
        </is>
      </c>
      <c r="O3878" t="inlineStr">
        <is>
          <t xml:space="preserve">Issues found in raw</t>
        </is>
      </c>
      <c r="P3878" t="str">
        <f>IF(OR(O3878="Issues found in master",O3878="Final master"),"Master",IF(OR(O3878="Ready for Master",O3878="Issues found in raw",O3878="Raw under QC",O3878="Issues resolved in raw"),"Raw","-"))</f>
        <v>Raw</v>
      </c>
      <c r="Q3878" s="13">
        <v>46275.39791666667</v>
      </c>
      <c r="R3878" t="inlineStr">
        <is>
          <t xml:space="preserve">2026-09 (Sept)</t>
        </is>
      </c>
      <c r="S3878">
        <f>IF(M3878="Not an error",0,IF(COUNTIFS($A$2:$A3878,$A3878,$D$2:$D3878,$D3878,$M$2:$M3878,"&lt;&gt;Not an error")=1,1,0))</f>
        <v>0</v>
      </c>
      <c r="T3878">
        <f>IF(M3878&lt;&gt;"Major",0,IF(COUNTIFS($A$2:$A3878,$A3878,$D$2:$D3878,$D3878,$M$2:$M3878,"Major")=1,1,0))</f>
        <v>0</v>
      </c>
      <c r="U3878">
        <f>IF(M3878&lt;&gt;"Minor",0,IF(COUNTIFS($A$2:$A3878,$A3878,$D$2:$D3878,$D3878,$M$2:$M3878,"Minor")=1,1,0))</f>
        <v>0</v>
      </c>
    </row>
    <row r="3879">
      <c r="A3879" t="inlineStr">
        <is>
          <t xml:space="preserve">9a175f97e92a638a5697307799ea3b8b8f419aac</t>
        </is>
      </c>
      <c r="B3879" t="inlineStr">
        <is>
          <t xml:space="preserve">The Miracle Heiress</t>
        </is>
      </c>
      <c r="C3879" t="inlineStr">
        <is>
          <t xml:space="preserve">Die Wundererbin</t>
        </is>
      </c>
      <c r="D3879" t="inlineStr">
        <is>
          <t xml:space="preserve">e5eb85634887e50ccb2ee170c3c868da3a408214</t>
        </is>
      </c>
      <c r="E3879" t="inlineStr">
        <is>
          <t xml:space="preserve">Episode 295: Emotionales Wiedersehen</t>
        </is>
      </c>
      <c r="F3879">
        <v>295</v>
      </c>
      <c r="G3879" t="inlineStr">
        <is>
          <t xml:space="preserve">3:22-3:28</t>
        </is>
      </c>
      <c r="H3879" t="inlineStr">
        <is>
          <t xml:space="preserve">Pending</t>
        </is>
      </c>
      <c r="I3879" t="inlineStr">
        <is>
          <t xml:space="preserve">Remarks: [Script Error]
Line from script:
"â€žWie haben Sie sich in letzter Zeit gefÃ¼hlt? Haben Sie Schmerzen?â€œ"
Note: Address/formality issue. Cameron and Eloise address each other informally with â€œdu,â€_x009d_ so â€œSieâ€_x009d_ is inconsistent here. Suggested: â€œWie hast du dich in letzter Zeit gefÃ¼hlt? Hast du Schmerzen?â€_x009d_</t>
        </is>
      </c>
      <c r="J3879" t="inlineStr">
        <is>
          <t xml:space="preserve">VOA</t>
        </is>
      </c>
      <c r="K3879" t="inlineStr">
        <is>
          <t xml:space="preserve">Script Error</t>
        </is>
      </c>
      <c r="L3879" t="inlineStr">
        <is>
          <t xml:space="preserve">Script error</t>
        </is>
      </c>
      <c r="M3879" t="str">
        <f>IFERROR(IF(VLOOKUP(L3879,'Quantification'!$A:$B,2,FALSE)&amp;""="","Unclassified",VLOOKUP(L3879,'Quantification'!$A:$B,2,FALSE)),"Unclassified")</f>
        <v>Major</v>
      </c>
      <c r="N3879" t="inlineStr">
        <is>
          <t xml:space="preserve">con-khera.mirjam@pocketfm.com</t>
        </is>
      </c>
      <c r="O3879" t="inlineStr">
        <is>
          <t xml:space="preserve">Issues found in raw</t>
        </is>
      </c>
      <c r="P3879" t="str">
        <f>IF(OR(O3879="Issues found in master",O3879="Final master"),"Master",IF(OR(O3879="Ready for Master",O3879="Issues found in raw",O3879="Raw under QC",O3879="Issues resolved in raw"),"Raw","-"))</f>
        <v>Raw</v>
      </c>
      <c r="Q3879" s="13">
        <v>46275.39791666667</v>
      </c>
      <c r="R3879" t="inlineStr">
        <is>
          <t xml:space="preserve">2026-09 (Sept)</t>
        </is>
      </c>
      <c r="S3879">
        <f>IF(M3879="Not an error",0,IF(COUNTIFS($A$2:$A3879,$A3879,$D$2:$D3879,$D3879,$M$2:$M3879,"&lt;&gt;Not an error")=1,1,0))</f>
        <v>0</v>
      </c>
      <c r="T3879">
        <f>IF(M3879&lt;&gt;"Major",0,IF(COUNTIFS($A$2:$A3879,$A3879,$D$2:$D3879,$D3879,$M$2:$M3879,"Major")=1,1,0))</f>
        <v>0</v>
      </c>
      <c r="U3879">
        <f>IF(M3879&lt;&gt;"Minor",0,IF(COUNTIFS($A$2:$A3879,$A3879,$D$2:$D3879,$D3879,$M$2:$M3879,"Minor")=1,1,0))</f>
        <v>0</v>
      </c>
    </row>
    <row r="3880">
      <c r="A3880" t="inlineStr">
        <is>
          <t xml:space="preserve">9a175f97e92a638a5697307799ea3b8b8f419aac</t>
        </is>
      </c>
      <c r="B3880" t="inlineStr">
        <is>
          <t xml:space="preserve">The Miracle Heiress</t>
        </is>
      </c>
      <c r="C3880" t="inlineStr">
        <is>
          <t xml:space="preserve">Die Wundererbin</t>
        </is>
      </c>
      <c r="D3880" t="inlineStr">
        <is>
          <t xml:space="preserve">e5eb85634887e50ccb2ee170c3c868da3a408214</t>
        </is>
      </c>
      <c r="E3880" t="inlineStr">
        <is>
          <t xml:space="preserve">Episode 295: Emotionales Wiedersehen</t>
        </is>
      </c>
      <c r="F3880">
        <v>295</v>
      </c>
      <c r="G3880" t="inlineStr">
        <is>
          <t xml:space="preserve">3:33-3:45</t>
        </is>
      </c>
      <c r="H3880" t="inlineStr">
        <is>
          <t xml:space="preserve">Pending</t>
        </is>
      </c>
      <c r="I3880" t="inlineStr">
        <is>
          <t xml:space="preserve">Remarks: [Script Error]
Line from script:
"â€žMachen Sie sich keine Sorgenâ€œ, sagte er beruhigend. â€žAurora ist eine hervorragende Chirurgin. Die Operation wird vorbei sein, bevor Sie es Ã¼berhaupt merken.â€œ"
Note: Address/formality issue. Cameron and Eloise address each other informally with â€œdu,â€_x009d_ so â€œSieâ€_x009d_ is inconsistent here. Suggested: â€œMach dir keine Sorgenâ€œ, sagte er beruhigend. â€žAurora ist eine hervorragende Chirurgin. Die Operation wird vorbei sein, bevor du es Ã¼berhaupt merkst.â€œ</t>
        </is>
      </c>
      <c r="J3880" t="inlineStr">
        <is>
          <t xml:space="preserve">VOA</t>
        </is>
      </c>
      <c r="K3880" t="inlineStr">
        <is>
          <t xml:space="preserve">Script Error</t>
        </is>
      </c>
      <c r="L3880" t="inlineStr">
        <is>
          <t xml:space="preserve">Script error</t>
        </is>
      </c>
      <c r="M3880" t="str">
        <f>IFERROR(IF(VLOOKUP(L3880,'Quantification'!$A:$B,2,FALSE)&amp;""="","Unclassified",VLOOKUP(L3880,'Quantification'!$A:$B,2,FALSE)),"Unclassified")</f>
        <v>Major</v>
      </c>
      <c r="N3880" t="inlineStr">
        <is>
          <t xml:space="preserve">con-khera.mirjam@pocketfm.com</t>
        </is>
      </c>
      <c r="O3880" t="inlineStr">
        <is>
          <t xml:space="preserve">Issues found in raw</t>
        </is>
      </c>
      <c r="P3880" t="str">
        <f>IF(OR(O3880="Issues found in master",O3880="Final master"),"Master",IF(OR(O3880="Ready for Master",O3880="Issues found in raw",O3880="Raw under QC",O3880="Issues resolved in raw"),"Raw","-"))</f>
        <v>Raw</v>
      </c>
      <c r="Q3880" s="13">
        <v>46275.39791666667</v>
      </c>
      <c r="R3880" t="inlineStr">
        <is>
          <t xml:space="preserve">2026-09 (Sept)</t>
        </is>
      </c>
      <c r="S3880">
        <f>IF(M3880="Not an error",0,IF(COUNTIFS($A$2:$A3880,$A3880,$D$2:$D3880,$D3880,$M$2:$M3880,"&lt;&gt;Not an error")=1,1,0))</f>
        <v>0</v>
      </c>
      <c r="T3880">
        <f>IF(M3880&lt;&gt;"Major",0,IF(COUNTIFS($A$2:$A3880,$A3880,$D$2:$D3880,$D3880,$M$2:$M3880,"Major")=1,1,0))</f>
        <v>0</v>
      </c>
      <c r="U3880">
        <f>IF(M3880&lt;&gt;"Minor",0,IF(COUNTIFS($A$2:$A3880,$A3880,$D$2:$D3880,$D3880,$M$2:$M3880,"Minor")=1,1,0))</f>
        <v>0</v>
      </c>
    </row>
    <row r="3881">
      <c r="A3881" t="inlineStr">
        <is>
          <t xml:space="preserve">9a175f97e92a638a5697307799ea3b8b8f419aac</t>
        </is>
      </c>
      <c r="B3881" t="inlineStr">
        <is>
          <t xml:space="preserve">The Miracle Heiress</t>
        </is>
      </c>
      <c r="C3881" t="inlineStr">
        <is>
          <t xml:space="preserve">Die Wundererbin</t>
        </is>
      </c>
      <c r="D3881" t="inlineStr">
        <is>
          <t xml:space="preserve">e5eb85634887e50ccb2ee170c3c868da3a408214</t>
        </is>
      </c>
      <c r="E3881" t="inlineStr">
        <is>
          <t xml:space="preserve">Episode 295: Emotionales Wiedersehen</t>
        </is>
      </c>
      <c r="F3881">
        <v>295</v>
      </c>
      <c r="G3881" t="inlineStr">
        <is>
          <t xml:space="preserve">5:59-6:06</t>
        </is>
      </c>
      <c r="H3881" t="inlineStr">
        <is>
          <t xml:space="preserve">Pending</t>
        </is>
      </c>
      <c r="I3881" t="inlineStr">
        <is>
          <t xml:space="preserve">Remarks: [Script Error]
Line from script:
"Richten Sie fÃ¼r diese sechs eine eigene PrÃ¤sentationsflÃ¤che auf unserer offiziellen Website ein, so wie fÃ¼r Crystal."
Note: Naming/continuity issue. â€œCrystalâ€_x009d_ has not been previously established, making the reference unclear and potentially incorrect. If this is meant to refer to Cora, the name should be corrected accordingly.</t>
        </is>
      </c>
      <c r="J3881" t="inlineStr">
        <is>
          <t xml:space="preserve">VOA</t>
        </is>
      </c>
      <c r="K3881" t="inlineStr">
        <is>
          <t xml:space="preserve">Script Error</t>
        </is>
      </c>
      <c r="L3881" t="inlineStr">
        <is>
          <t xml:space="preserve">Script error</t>
        </is>
      </c>
      <c r="M3881" t="str">
        <f>IFERROR(IF(VLOOKUP(L3881,'Quantification'!$A:$B,2,FALSE)&amp;""="","Unclassified",VLOOKUP(L3881,'Quantification'!$A:$B,2,FALSE)),"Unclassified")</f>
        <v>Major</v>
      </c>
      <c r="N3881" t="inlineStr">
        <is>
          <t xml:space="preserve">con-khera.mirjam@pocketfm.com</t>
        </is>
      </c>
      <c r="O3881" t="inlineStr">
        <is>
          <t xml:space="preserve">Issues found in raw</t>
        </is>
      </c>
      <c r="P3881" t="str">
        <f>IF(OR(O3881="Issues found in master",O3881="Final master"),"Master",IF(OR(O3881="Ready for Master",O3881="Issues found in raw",O3881="Raw under QC",O3881="Issues resolved in raw"),"Raw","-"))</f>
        <v>Raw</v>
      </c>
      <c r="Q3881" s="13">
        <v>46275.39791666667</v>
      </c>
      <c r="R3881" t="inlineStr">
        <is>
          <t xml:space="preserve">2026-09 (Sept)</t>
        </is>
      </c>
      <c r="S3881">
        <f>IF(M3881="Not an error",0,IF(COUNTIFS($A$2:$A3881,$A3881,$D$2:$D3881,$D3881,$M$2:$M3881,"&lt;&gt;Not an error")=1,1,0))</f>
        <v>0</v>
      </c>
      <c r="T3881">
        <f>IF(M3881&lt;&gt;"Major",0,IF(COUNTIFS($A$2:$A3881,$A3881,$D$2:$D3881,$D3881,$M$2:$M3881,"Major")=1,1,0))</f>
        <v>0</v>
      </c>
      <c r="U3881">
        <f>IF(M3881&lt;&gt;"Minor",0,IF(COUNTIFS($A$2:$A3881,$A3881,$D$2:$D3881,$D3881,$M$2:$M3881,"Minor")=1,1,0))</f>
        <v>0</v>
      </c>
    </row>
    <row r="3882">
      <c r="A3882" t="inlineStr">
        <is>
          <t xml:space="preserve">9a175f97e92a638a5697307799ea3b8b8f419aac</t>
        </is>
      </c>
      <c r="B3882" t="inlineStr">
        <is>
          <t xml:space="preserve">The Miracle Heiress</t>
        </is>
      </c>
      <c r="C3882" t="inlineStr">
        <is>
          <t xml:space="preserve">Die Wundererbin</t>
        </is>
      </c>
      <c r="D3882" t="inlineStr">
        <is>
          <t xml:space="preserve">e5eb85634887e50ccb2ee170c3c868da3a408214</t>
        </is>
      </c>
      <c r="E3882" t="inlineStr">
        <is>
          <t xml:space="preserve">Episode 295: Emotionales Wiedersehen</t>
        </is>
      </c>
      <c r="F3882">
        <v>295</v>
      </c>
      <c r="G3882" t="inlineStr">
        <is>
          <t xml:space="preserve">6:17-6:24</t>
        </is>
      </c>
      <c r="H3882" t="inlineStr">
        <is>
          <t xml:space="preserve">Pending</t>
        </is>
      </c>
      <c r="I3882" t="inlineStr">
        <is>
          <t xml:space="preserve">Remarks: [Script Error]
Line from script:
"Es tauchen immer mehr FÃ¤lschungen von Crystals Designs auf, die unser Markenlogo verwenden. Sollen wir etwas dagegen unternehmen?â€œ"
Note: Naming/continuity issue. â€œCrystalâ€_x009d_ has not been established as a brand or designer in the story, making the reference unclear. If this is meant to refer to Cora, the name should be corrected accordingly.</t>
        </is>
      </c>
      <c r="J3882" t="inlineStr">
        <is>
          <t xml:space="preserve">VOA</t>
        </is>
      </c>
      <c r="K3882" t="inlineStr">
        <is>
          <t xml:space="preserve">Script Error</t>
        </is>
      </c>
      <c r="L3882" t="inlineStr">
        <is>
          <t xml:space="preserve">Script error</t>
        </is>
      </c>
      <c r="M3882" t="str">
        <f>IFERROR(IF(VLOOKUP(L3882,'Quantification'!$A:$B,2,FALSE)&amp;""="","Unclassified",VLOOKUP(L3882,'Quantification'!$A:$B,2,FALSE)),"Unclassified")</f>
        <v>Major</v>
      </c>
      <c r="N3882" t="inlineStr">
        <is>
          <t xml:space="preserve">con-khera.mirjam@pocketfm.com</t>
        </is>
      </c>
      <c r="O3882" t="inlineStr">
        <is>
          <t xml:space="preserve">Issues found in raw</t>
        </is>
      </c>
      <c r="P3882" t="str">
        <f>IF(OR(O3882="Issues found in master",O3882="Final master"),"Master",IF(OR(O3882="Ready for Master",O3882="Issues found in raw",O3882="Raw under QC",O3882="Issues resolved in raw"),"Raw","-"))</f>
        <v>Raw</v>
      </c>
      <c r="Q3882" s="13">
        <v>46275.39791666667</v>
      </c>
      <c r="R3882" t="inlineStr">
        <is>
          <t xml:space="preserve">2026-09 (Sept)</t>
        </is>
      </c>
      <c r="S3882">
        <f>IF(M3882="Not an error",0,IF(COUNTIFS($A$2:$A3882,$A3882,$D$2:$D3882,$D3882,$M$2:$M3882,"&lt;&gt;Not an error")=1,1,0))</f>
        <v>0</v>
      </c>
      <c r="T3882">
        <f>IF(M3882&lt;&gt;"Major",0,IF(COUNTIFS($A$2:$A3882,$A3882,$D$2:$D3882,$D3882,$M$2:$M3882,"Major")=1,1,0))</f>
        <v>0</v>
      </c>
      <c r="U3882">
        <f>IF(M3882&lt;&gt;"Minor",0,IF(COUNTIFS($A$2:$A3882,$A3882,$D$2:$D3882,$D3882,$M$2:$M3882,"Minor")=1,1,0))</f>
        <v>0</v>
      </c>
    </row>
    <row r="3883">
      <c r="A3883" t="inlineStr">
        <is>
          <t xml:space="preserve">9a175f97e92a638a5697307799ea3b8b8f419aac</t>
        </is>
      </c>
      <c r="B3883" t="inlineStr">
        <is>
          <t xml:space="preserve">The Miracle Heiress</t>
        </is>
      </c>
      <c r="C3883" t="inlineStr">
        <is>
          <t xml:space="preserve">Die Wundererbin</t>
        </is>
      </c>
      <c r="D3883" t="inlineStr">
        <is>
          <t xml:space="preserve">e5eb85634887e50ccb2ee170c3c868da3a408214</t>
        </is>
      </c>
      <c r="E3883" t="inlineStr">
        <is>
          <t xml:space="preserve">Episode 295: Emotionales Wiedersehen</t>
        </is>
      </c>
      <c r="F3883">
        <v>295</v>
      </c>
      <c r="G3883" t="inlineStr">
        <is>
          <t xml:space="preserve">7:18-7:27</t>
        </is>
      </c>
      <c r="H3883" t="inlineStr">
        <is>
          <t xml:space="preserve">Pending</t>
        </is>
      </c>
      <c r="I3883" t="inlineStr">
        <is>
          <t xml:space="preserve">Remarks: [Script Error]
Line from script:
"Den Rest des Tages stÃ¼rzte sie sich in die Arbeit und verbrachte den Abend mit DÃ¤mien, um bis spÃ¤t in die Nacht einige persÃ¶nliche Angelegenheiten zu regeln"
Note: Wording/clarity issue. â€œPersÃ¶nliche Angelegenheiten regelnâ€_x009d_ is overly vague and can unintentionally sound like a euphemism for sexual activity. The intended activity between Aurora and Damien should be stated more clearly.</t>
        </is>
      </c>
      <c r="J3883" t="inlineStr">
        <is>
          <t xml:space="preserve">VOA</t>
        </is>
      </c>
      <c r="K3883" t="inlineStr">
        <is>
          <t xml:space="preserve">Script Error</t>
        </is>
      </c>
      <c r="L3883" t="inlineStr">
        <is>
          <t xml:space="preserve">Script error</t>
        </is>
      </c>
      <c r="M3883" t="str">
        <f>IFERROR(IF(VLOOKUP(L3883,'Quantification'!$A:$B,2,FALSE)&amp;""="","Unclassified",VLOOKUP(L3883,'Quantification'!$A:$B,2,FALSE)),"Unclassified")</f>
        <v>Major</v>
      </c>
      <c r="N3883" t="inlineStr">
        <is>
          <t xml:space="preserve">con-khera.mirjam@pocketfm.com</t>
        </is>
      </c>
      <c r="O3883" t="inlineStr">
        <is>
          <t xml:space="preserve">Issues found in raw</t>
        </is>
      </c>
      <c r="P3883" t="str">
        <f>IF(OR(O3883="Issues found in master",O3883="Final master"),"Master",IF(OR(O3883="Ready for Master",O3883="Issues found in raw",O3883="Raw under QC",O3883="Issues resolved in raw"),"Raw","-"))</f>
        <v>Raw</v>
      </c>
      <c r="Q3883" s="13">
        <v>46275.39791666667</v>
      </c>
      <c r="R3883" t="inlineStr">
        <is>
          <t xml:space="preserve">2026-09 (Sept)</t>
        </is>
      </c>
      <c r="S3883">
        <f>IF(M3883="Not an error",0,IF(COUNTIFS($A$2:$A3883,$A3883,$D$2:$D3883,$D3883,$M$2:$M3883,"&lt;&gt;Not an error")=1,1,0))</f>
        <v>0</v>
      </c>
      <c r="T3883">
        <f>IF(M3883&lt;&gt;"Major",0,IF(COUNTIFS($A$2:$A3883,$A3883,$D$2:$D3883,$D3883,$M$2:$M3883,"Major")=1,1,0))</f>
        <v>0</v>
      </c>
      <c r="U3883">
        <f>IF(M3883&lt;&gt;"Minor",0,IF(COUNTIFS($A$2:$A3883,$A3883,$D$2:$D3883,$D3883,$M$2:$M3883,"Minor")=1,1,0))</f>
        <v>0</v>
      </c>
    </row>
    <row r="3884">
      <c r="A3884" t="inlineStr">
        <is>
          <t xml:space="preserve">9a175f97e92a638a5697307799ea3b8b8f419aac</t>
        </is>
      </c>
      <c r="B3884" t="inlineStr">
        <is>
          <t xml:space="preserve">The Miracle Heiress</t>
        </is>
      </c>
      <c r="C3884" t="inlineStr">
        <is>
          <t xml:space="preserve">Die Wundererbin</t>
        </is>
      </c>
      <c r="D3884" t="inlineStr">
        <is>
          <t xml:space="preserve">46462f1bdb46f34bfbae3fb6f664caa80cbc5a7a</t>
        </is>
      </c>
      <c r="E3884" t="inlineStr">
        <is>
          <t xml:space="preserve">Episode 296: Eloise Leben in Gefahr</t>
        </is>
      </c>
      <c r="F3884">
        <v>296</v>
      </c>
      <c r="G3884" t="inlineStr">
        <is>
          <t xml:space="preserve">0:00-0:11</t>
        </is>
      </c>
      <c r="H3884" t="inlineStr">
        <is>
          <t xml:space="preserve">Resolved</t>
        </is>
      </c>
      <c r="I3884" t="inlineStr">
        <is>
          <t xml:space="preserve">Remarks: [Script Error]
Line from script:
"Nachdem Aurora einige Zeit mit ihrer Großmutter verbracht hatte, arbeitete sie bis spät in die Nacht. Ihr Kopf hatte kaum das Kissen berührt, als um zwei Uhr morgens ihr Handy schrillte."
Note: Redundant recap. This summarizes events already established in the previous episode and can be removed before continuing with the current scene.</t>
        </is>
      </c>
      <c r="J3884" t="inlineStr">
        <is>
          <t xml:space="preserve">VOA</t>
        </is>
      </c>
      <c r="K3884" t="inlineStr">
        <is>
          <t xml:space="preserve">Sibilance</t>
        </is>
      </c>
      <c r="L3884" t="inlineStr">
        <is>
          <t xml:space="preserve">Sibilance</t>
        </is>
      </c>
      <c r="M3884" t="str">
        <f>IFERROR(IF(VLOOKUP(L3884,'Quantification'!$A:$B,2,FALSE)&amp;""="","Unclassified",VLOOKUP(L3884,'Quantification'!$A:$B,2,FALSE)),"Unclassified")</f>
        <v>Minor</v>
      </c>
      <c r="N3884" t="inlineStr">
        <is>
          <t xml:space="preserve">con-khera.mirjam@pocketfm.com</t>
        </is>
      </c>
      <c r="O3884" t="inlineStr">
        <is>
          <t xml:space="preserve">Issues found in raw</t>
        </is>
      </c>
      <c r="P3884" t="str">
        <f>IF(OR(O3884="Issues found in master",O3884="Final master"),"Master",IF(OR(O3884="Ready for Master",O3884="Issues found in raw",O3884="Raw under QC",O3884="Issues resolved in raw"),"Raw","-"))</f>
        <v>Raw</v>
      </c>
      <c r="Q3884" s="13">
        <v>46275.39791666667</v>
      </c>
      <c r="R3884" t="inlineStr">
        <is>
          <t xml:space="preserve">2026-09 (Sept)</t>
        </is>
      </c>
      <c r="S3884">
        <f>IF(M3884="Not an error",0,IF(COUNTIFS($A$2:$A3884,$A3884,$D$2:$D3884,$D3884,$M$2:$M3884,"&lt;&gt;Not an error")=1,1,0))</f>
        <v>1</v>
      </c>
      <c r="T3884">
        <f>IF(M3884&lt;&gt;"Major",0,IF(COUNTIFS($A$2:$A3884,$A3884,$D$2:$D3884,$D3884,$M$2:$M3884,"Major")=1,1,0))</f>
        <v>0</v>
      </c>
      <c r="U3884">
        <f>IF(M3884&lt;&gt;"Minor",0,IF(COUNTIFS($A$2:$A3884,$A3884,$D$2:$D3884,$D3884,$M$2:$M3884,"Minor")=1,1,0))</f>
        <v>1</v>
      </c>
    </row>
    <row r="3885">
      <c r="A3885" t="inlineStr">
        <is>
          <t xml:space="preserve">9a175f97e92a638a5697307799ea3b8b8f419aac</t>
        </is>
      </c>
      <c r="B3885" t="inlineStr">
        <is>
          <t xml:space="preserve">The Miracle Heiress</t>
        </is>
      </c>
      <c r="C3885" t="inlineStr">
        <is>
          <t xml:space="preserve">Die Wundererbin</t>
        </is>
      </c>
      <c r="D3885" t="inlineStr">
        <is>
          <t xml:space="preserve">46462f1bdb46f34bfbae3fb6f664caa80cbc5a7a</t>
        </is>
      </c>
      <c r="E3885" t="inlineStr">
        <is>
          <t xml:space="preserve">Episode 296: Eloise Leben in Gefahr</t>
        </is>
      </c>
      <c r="F3885">
        <v>296</v>
      </c>
      <c r="G3885" t="inlineStr">
        <is>
          <t xml:space="preserve">3:03-3:07</t>
        </is>
      </c>
      <c r="H3885" t="inlineStr">
        <is>
          <t xml:space="preserve">Resolved</t>
        </is>
      </c>
      <c r="I3885" t="inlineStr">
        <is>
          <t xml:space="preserve">Remarks: [Script Error]
Line from script:
"Im Herzen hatten sich mehrere Thromben gebildet."
Note: Wording issue. â€œThrombenâ€_x009d_ is medically correct but unnecessarily technical for the intended audience. Suggested: â€œIm Herzen hatten sich mehrere Blutgerinnsel gebildet.â€_x009d_</t>
        </is>
      </c>
      <c r="J3885" t="inlineStr">
        <is>
          <t xml:space="preserve">VOA</t>
        </is>
      </c>
      <c r="K3885" t="inlineStr">
        <is>
          <t xml:space="preserve">Script Error</t>
        </is>
      </c>
      <c r="L3885" t="inlineStr">
        <is>
          <t xml:space="preserve">Script error</t>
        </is>
      </c>
      <c r="M3885" t="str">
        <f>IFERROR(IF(VLOOKUP(L3885,'Quantification'!$A:$B,2,FALSE)&amp;""="","Unclassified",VLOOKUP(L3885,'Quantification'!$A:$B,2,FALSE)),"Unclassified")</f>
        <v>Major</v>
      </c>
      <c r="N3885" t="inlineStr">
        <is>
          <t xml:space="preserve">con-khera.mirjam@pocketfm.com</t>
        </is>
      </c>
      <c r="O3885" t="inlineStr">
        <is>
          <t xml:space="preserve">Issues found in raw</t>
        </is>
      </c>
      <c r="P3885" t="str">
        <f>IF(OR(O3885="Issues found in master",O3885="Final master"),"Master",IF(OR(O3885="Ready for Master",O3885="Issues found in raw",O3885="Raw under QC",O3885="Issues resolved in raw"),"Raw","-"))</f>
        <v>Raw</v>
      </c>
      <c r="Q3885" s="13">
        <v>46275.39791666667</v>
      </c>
      <c r="R3885" t="inlineStr">
        <is>
          <t xml:space="preserve">2026-09 (Sept)</t>
        </is>
      </c>
      <c r="S3885">
        <f>IF(M3885="Not an error",0,IF(COUNTIFS($A$2:$A3885,$A3885,$D$2:$D3885,$D3885,$M$2:$M3885,"&lt;&gt;Not an error")=1,1,0))</f>
        <v>0</v>
      </c>
      <c r="T3885">
        <f>IF(M3885&lt;&gt;"Major",0,IF(COUNTIFS($A$2:$A3885,$A3885,$D$2:$D3885,$D3885,$M$2:$M3885,"Major")=1,1,0))</f>
        <v>1</v>
      </c>
      <c r="U3885">
        <f>IF(M3885&lt;&gt;"Minor",0,IF(COUNTIFS($A$2:$A3885,$A3885,$D$2:$D3885,$D3885,$M$2:$M3885,"Minor")=1,1,0))</f>
        <v>0</v>
      </c>
    </row>
    <row r="3886">
      <c r="A3886" t="inlineStr">
        <is>
          <t xml:space="preserve">9a175f97e92a638a5697307799ea3b8b8f419aac</t>
        </is>
      </c>
      <c r="B3886" t="inlineStr">
        <is>
          <t xml:space="preserve">The Miracle Heiress</t>
        </is>
      </c>
      <c r="C3886" t="inlineStr">
        <is>
          <t xml:space="preserve">Die Wundererbin</t>
        </is>
      </c>
      <c r="D3886" t="inlineStr">
        <is>
          <t xml:space="preserve">46462f1bdb46f34bfbae3fb6f664caa80cbc5a7a</t>
        </is>
      </c>
      <c r="E3886" t="inlineStr">
        <is>
          <t xml:space="preserve">Episode 296: Eloise Leben in Gefahr</t>
        </is>
      </c>
      <c r="F3886">
        <v>296</v>
      </c>
      <c r="G3886" t="inlineStr">
        <is>
          <t xml:space="preserve">3:21-3:27</t>
        </is>
      </c>
      <c r="H3886" t="inlineStr">
        <is>
          <t xml:space="preserve">Resolved</t>
        </is>
      </c>
      <c r="I3886" t="inlineStr">
        <is>
          <t xml:space="preserve">Remarks: [Script Error]
Line from script:
"â€žIch entferne die Thrombenâ€œ, verkÃ¼ndete Aurora in einem Ton, der keinen Widerspruch duldete."
Note: Wording issue. â€œThrombenâ€_x009d_ is medically correct but unnecessarily technical for the intended audience. Suggested: â€œâ€žIch entferne die Blutgerinnselâ€œ, verkÃ¼ndete Aurora in einem Ton, der keinen Widerspruch duldete.â€_x009d_</t>
        </is>
      </c>
      <c r="J3886" t="inlineStr">
        <is>
          <t xml:space="preserve">VOA</t>
        </is>
      </c>
      <c r="K3886" t="inlineStr">
        <is>
          <t xml:space="preserve">Script Error</t>
        </is>
      </c>
      <c r="L3886" t="inlineStr">
        <is>
          <t xml:space="preserve">Script error</t>
        </is>
      </c>
      <c r="M3886" t="str">
        <f>IFERROR(IF(VLOOKUP(L3886,'Quantification'!$A:$B,2,FALSE)&amp;""="","Unclassified",VLOOKUP(L3886,'Quantification'!$A:$B,2,FALSE)),"Unclassified")</f>
        <v>Major</v>
      </c>
      <c r="N3886" t="inlineStr">
        <is>
          <t xml:space="preserve">con-khera.mirjam@pocketfm.com</t>
        </is>
      </c>
      <c r="O3886" t="inlineStr">
        <is>
          <t xml:space="preserve">Issues found in raw</t>
        </is>
      </c>
      <c r="P3886" t="str">
        <f>IF(OR(O3886="Issues found in master",O3886="Final master"),"Master",IF(OR(O3886="Ready for Master",O3886="Issues found in raw",O3886="Raw under QC",O3886="Issues resolved in raw"),"Raw","-"))</f>
        <v>Raw</v>
      </c>
      <c r="Q3886" s="13">
        <v>46275.39791666667</v>
      </c>
      <c r="R3886" t="inlineStr">
        <is>
          <t xml:space="preserve">2026-09 (Sept)</t>
        </is>
      </c>
      <c r="S3886">
        <f>IF(M3886="Not an error",0,IF(COUNTIFS($A$2:$A3886,$A3886,$D$2:$D3886,$D3886,$M$2:$M3886,"&lt;&gt;Not an error")=1,1,0))</f>
        <v>0</v>
      </c>
      <c r="T3886">
        <f>IF(M3886&lt;&gt;"Major",0,IF(COUNTIFS($A$2:$A3886,$A3886,$D$2:$D3886,$D3886,$M$2:$M3886,"Major")=1,1,0))</f>
        <v>0</v>
      </c>
      <c r="U3886">
        <f>IF(M3886&lt;&gt;"Minor",0,IF(COUNTIFS($A$2:$A3886,$A3886,$D$2:$D3886,$D3886,$M$2:$M3886,"Minor")=1,1,0))</f>
        <v>0</v>
      </c>
    </row>
    <row r="3887">
      <c r="A3887" t="inlineStr">
        <is>
          <t xml:space="preserve">9a175f97e92a638a5697307799ea3b8b8f419aac</t>
        </is>
      </c>
      <c r="B3887" t="inlineStr">
        <is>
          <t xml:space="preserve">The Miracle Heiress</t>
        </is>
      </c>
      <c r="C3887" t="inlineStr">
        <is>
          <t xml:space="preserve">Die Wundererbin</t>
        </is>
      </c>
      <c r="D3887" t="inlineStr">
        <is>
          <t xml:space="preserve">46462f1bdb46f34bfbae3fb6f664caa80cbc5a7a</t>
        </is>
      </c>
      <c r="E3887" t="inlineStr">
        <is>
          <t xml:space="preserve">Episode 296: Eloise Leben in Gefahr</t>
        </is>
      </c>
      <c r="F3887">
        <v>296</v>
      </c>
      <c r="G3887" t="inlineStr">
        <is>
          <t xml:space="preserve">3:38-3:48</t>
        </is>
      </c>
      <c r="H3887" t="inlineStr">
        <is>
          <t xml:space="preserve">Resolved</t>
        </is>
      </c>
      <c r="I3887" t="inlineStr">
        <is>
          <t xml:space="preserve">Remarks: [Script Error]
Line from script:
"Nachdem sie die Thromben sorgfÃ¤ltig entfernt hatte, ordnete Aurora an: â€žEine vollstÃ¤ndige Untersuchung, von Kopf bis FuÃŸ."
Note: Wording issue. â€œThrombenâ€_x009d_ is medically correct but unnecessarily technical for the intended audience. Suggested: â€œNachdem sie die Blutgerinnsel sorgfÃ¤ltig entfernt hatte, ordnete Aurora an: â€žEine vollstÃ¤ndige Untersuchung, von Kopf bis FuÃŸ.â€_x009d_</t>
        </is>
      </c>
      <c r="J3887" t="inlineStr">
        <is>
          <t xml:space="preserve">VOA</t>
        </is>
      </c>
      <c r="K3887" t="inlineStr">
        <is>
          <t xml:space="preserve">Script Error</t>
        </is>
      </c>
      <c r="L3887" t="inlineStr">
        <is>
          <t xml:space="preserve">Script error</t>
        </is>
      </c>
      <c r="M3887" t="str">
        <f>IFERROR(IF(VLOOKUP(L3887,'Quantification'!$A:$B,2,FALSE)&amp;""="","Unclassified",VLOOKUP(L3887,'Quantification'!$A:$B,2,FALSE)),"Unclassified")</f>
        <v>Major</v>
      </c>
      <c r="N3887" t="inlineStr">
        <is>
          <t xml:space="preserve">con-khera.mirjam@pocketfm.com</t>
        </is>
      </c>
      <c r="O3887" t="inlineStr">
        <is>
          <t xml:space="preserve">Issues found in raw</t>
        </is>
      </c>
      <c r="P3887" t="str">
        <f>IF(OR(O3887="Issues found in master",O3887="Final master"),"Master",IF(OR(O3887="Ready for Master",O3887="Issues found in raw",O3887="Raw under QC",O3887="Issues resolved in raw"),"Raw","-"))</f>
        <v>Raw</v>
      </c>
      <c r="Q3887" s="13">
        <v>46275.39791666667</v>
      </c>
      <c r="R3887" t="inlineStr">
        <is>
          <t xml:space="preserve">2026-09 (Sept)</t>
        </is>
      </c>
      <c r="S3887">
        <f>IF(M3887="Not an error",0,IF(COUNTIFS($A$2:$A3887,$A3887,$D$2:$D3887,$D3887,$M$2:$M3887,"&lt;&gt;Not an error")=1,1,0))</f>
        <v>0</v>
      </c>
      <c r="T3887">
        <f>IF(M3887&lt;&gt;"Major",0,IF(COUNTIFS($A$2:$A3887,$A3887,$D$2:$D3887,$D3887,$M$2:$M3887,"Major")=1,1,0))</f>
        <v>0</v>
      </c>
      <c r="U3887">
        <f>IF(M3887&lt;&gt;"Minor",0,IF(COUNTIFS($A$2:$A3887,$A3887,$D$2:$D3887,$D3887,$M$2:$M3887,"Minor")=1,1,0))</f>
        <v>0</v>
      </c>
    </row>
    <row r="3888">
      <c r="A3888" t="inlineStr">
        <is>
          <t xml:space="preserve">9a175f97e92a638a5697307799ea3b8b8f419aac</t>
        </is>
      </c>
      <c r="B3888" t="inlineStr">
        <is>
          <t xml:space="preserve">The Miracle Heiress</t>
        </is>
      </c>
      <c r="C3888" t="inlineStr">
        <is>
          <t xml:space="preserve">Die Wundererbin</t>
        </is>
      </c>
      <c r="D3888" t="inlineStr">
        <is>
          <t xml:space="preserve">46462f1bdb46f34bfbae3fb6f664caa80cbc5a7a</t>
        </is>
      </c>
      <c r="E3888" t="inlineStr">
        <is>
          <t xml:space="preserve">Episode 296: Eloise Leben in Gefahr</t>
        </is>
      </c>
      <c r="F3888">
        <v>296</v>
      </c>
      <c r="G3888" t="inlineStr">
        <is>
          <t xml:space="preserve">4:01-4:12</t>
        </is>
      </c>
      <c r="H3888" t="inlineStr">
        <is>
          <t xml:space="preserve">Resolved</t>
        </is>
      </c>
      <c r="I3888" t="inlineStr">
        <is>
          <t xml:space="preserve">Remarks: [Script Error]
Line from script:
"Die Blockade war beseitigt und die Kardioplegie hielt das Herz stabil, doch der Eingriff hatte die Thrombozyten ihrer GroÃŸmutter stark in Mitleidenschaft gezogen"
Note: Wording issue. â€œKardioplegieâ€_x009d_ and â€œThrombozytenâ€_x009d_ are unnecessarily technical for the intended audience. Suggested: â€œDie Blockade war beseitigt und das Herz stabil, doch der Eingriff hatte die Blutgerinnung ihrer GroÃŸmutter stark beeintrÃ¤chtigt.â€_x009d_</t>
        </is>
      </c>
      <c r="J3888" t="inlineStr">
        <is>
          <t xml:space="preserve">VOA</t>
        </is>
      </c>
      <c r="K3888" t="inlineStr">
        <is>
          <t xml:space="preserve">Script Error</t>
        </is>
      </c>
      <c r="L3888" t="inlineStr">
        <is>
          <t xml:space="preserve">Script error</t>
        </is>
      </c>
      <c r="M3888" t="str">
        <f>IFERROR(IF(VLOOKUP(L3888,'Quantification'!$A:$B,2,FALSE)&amp;""="","Unclassified",VLOOKUP(L3888,'Quantification'!$A:$B,2,FALSE)),"Unclassified")</f>
        <v>Major</v>
      </c>
      <c r="N3888" t="inlineStr">
        <is>
          <t xml:space="preserve">con-khera.mirjam@pocketfm.com</t>
        </is>
      </c>
      <c r="O3888" t="inlineStr">
        <is>
          <t xml:space="preserve">Issues found in raw</t>
        </is>
      </c>
      <c r="P3888" t="str">
        <f>IF(OR(O3888="Issues found in master",O3888="Final master"),"Master",IF(OR(O3888="Ready for Master",O3888="Issues found in raw",O3888="Raw under QC",O3888="Issues resolved in raw"),"Raw","-"))</f>
        <v>Raw</v>
      </c>
      <c r="Q3888" s="13">
        <v>46275.39791666667</v>
      </c>
      <c r="R3888" t="inlineStr">
        <is>
          <t xml:space="preserve">2026-09 (Sept)</t>
        </is>
      </c>
      <c r="S3888">
        <f>IF(M3888="Not an error",0,IF(COUNTIFS($A$2:$A3888,$A3888,$D$2:$D3888,$D3888,$M$2:$M3888,"&lt;&gt;Not an error")=1,1,0))</f>
        <v>0</v>
      </c>
      <c r="T3888">
        <f>IF(M3888&lt;&gt;"Major",0,IF(COUNTIFS($A$2:$A3888,$A3888,$D$2:$D3888,$D3888,$M$2:$M3888,"Major")=1,1,0))</f>
        <v>0</v>
      </c>
      <c r="U3888">
        <f>IF(M3888&lt;&gt;"Minor",0,IF(COUNTIFS($A$2:$A3888,$A3888,$D$2:$D3888,$D3888,$M$2:$M3888,"Minor")=1,1,0))</f>
        <v>0</v>
      </c>
    </row>
    <row r="3889">
      <c r="A3889" t="inlineStr">
        <is>
          <t xml:space="preserve">9a175f97e92a638a5697307799ea3b8b8f419aac</t>
        </is>
      </c>
      <c r="B3889" t="inlineStr">
        <is>
          <t xml:space="preserve">The Miracle Heiress</t>
        </is>
      </c>
      <c r="C3889" t="inlineStr">
        <is>
          <t xml:space="preserve">Die Wundererbin</t>
        </is>
      </c>
      <c r="D3889" t="inlineStr">
        <is>
          <t xml:space="preserve">46462f1bdb46f34bfbae3fb6f664caa80cbc5a7a</t>
        </is>
      </c>
      <c r="E3889" t="inlineStr">
        <is>
          <t xml:space="preserve">Episode 296: Eloise Leben in Gefahr</t>
        </is>
      </c>
      <c r="F3889">
        <v>296</v>
      </c>
      <c r="G3889" t="inlineStr">
        <is>
          <t xml:space="preserve">4:01-4:12</t>
        </is>
      </c>
      <c r="H3889" t="inlineStr">
        <is>
          <t xml:space="preserve">Ignore</t>
        </is>
      </c>
      <c r="I3889" t="inlineStr">
        <is>
          <t xml:space="preserve">Remarks: [Audio Quality]
Line from script:
"Die Blockade war beseitigt und die Kardioplegie hielt das Herz stabil, doch der Eingriff hatte die Thrombozyten ihrer Großmutter stark in Mitleidenschaft gezogen"
Note: There is a noticeable audio artifact/noise at the beginning of the line.</t>
        </is>
      </c>
      <c r="J3889" t="inlineStr">
        <is>
          <t xml:space="preserve">VOA</t>
        </is>
      </c>
      <c r="K3889" t="inlineStr">
        <is>
          <t xml:space="preserve">Audio quality</t>
        </is>
      </c>
      <c r="L3889" t="inlineStr">
        <is>
          <t xml:space="preserve">Audio quality</t>
        </is>
      </c>
      <c r="M3889" t="str">
        <f>IFERROR(IF(VLOOKUP(L3889,'Quantification'!$A:$B,2,FALSE)&amp;""="","Unclassified",VLOOKUP(L3889,'Quantification'!$A:$B,2,FALSE)),"Unclassified")</f>
        <v>Major</v>
      </c>
      <c r="N3889" t="inlineStr">
        <is>
          <t xml:space="preserve">con-khera.mirjam@pocketfm.com</t>
        </is>
      </c>
      <c r="O3889" t="inlineStr">
        <is>
          <t xml:space="preserve">Issues found in raw</t>
        </is>
      </c>
      <c r="P3889" t="str">
        <f>IF(OR(O3889="Issues found in master",O3889="Final master"),"Master",IF(OR(O3889="Ready for Master",O3889="Issues found in raw",O3889="Raw under QC",O3889="Issues resolved in raw"),"Raw","-"))</f>
        <v>Raw</v>
      </c>
      <c r="Q3889" s="13">
        <v>46275.39791666667</v>
      </c>
      <c r="R3889" t="inlineStr">
        <is>
          <t xml:space="preserve">2026-09 (Sept)</t>
        </is>
      </c>
      <c r="S3889">
        <f>IF(M3889="Not an error",0,IF(COUNTIFS($A$2:$A3889,$A3889,$D$2:$D3889,$D3889,$M$2:$M3889,"&lt;&gt;Not an error")=1,1,0))</f>
        <v>0</v>
      </c>
      <c r="T3889">
        <f>IF(M3889&lt;&gt;"Major",0,IF(COUNTIFS($A$2:$A3889,$A3889,$D$2:$D3889,$D3889,$M$2:$M3889,"Major")=1,1,0))</f>
        <v>0</v>
      </c>
      <c r="U3889">
        <f>IF(M3889&lt;&gt;"Minor",0,IF(COUNTIFS($A$2:$A3889,$A3889,$D$2:$D3889,$D3889,$M$2:$M3889,"Minor")=1,1,0))</f>
        <v>0</v>
      </c>
    </row>
    <row r="3890">
      <c r="A3890" t="inlineStr">
        <is>
          <t xml:space="preserve">9a175f97e92a638a5697307799ea3b8b8f419aac</t>
        </is>
      </c>
      <c r="B3890" t="inlineStr">
        <is>
          <t xml:space="preserve">The Miracle Heiress</t>
        </is>
      </c>
      <c r="C3890" t="inlineStr">
        <is>
          <t xml:space="preserve">Die Wundererbin</t>
        </is>
      </c>
      <c r="D3890" t="inlineStr">
        <is>
          <t xml:space="preserve">46462f1bdb46f34bfbae3fb6f664caa80cbc5a7a</t>
        </is>
      </c>
      <c r="E3890" t="inlineStr">
        <is>
          <t xml:space="preserve">Episode 296: Eloise Leben in Gefahr</t>
        </is>
      </c>
      <c r="F3890">
        <v>296</v>
      </c>
      <c r="G3890" t="inlineStr">
        <is>
          <t xml:space="preserve">6:46-6:52</t>
        </is>
      </c>
      <c r="H3890" t="inlineStr">
        <is>
          <t xml:space="preserve">Resolved</t>
        </is>
      </c>
      <c r="I3890" t="inlineStr">
        <is>
          <t xml:space="preserve">Remarks: [Script Error]
Line from script:
"â€žIch habe gesagt, bringen Sie es sofort her!â€œ, schrie sie, und ihre Stimme Ã¼berschlug sich."
Note: Address/formality issue. Aurora addresses Tom informally with â€œdu,â€_x009d_ so â€œSieâ€_x009d_ is inconsistent here. Suggested: â€œâ€žIch habe gesagt, bring es sofort her!â€œ, schrie sie, und ihre Stimme Ã¼berschlug sich.â€_x009d_</t>
        </is>
      </c>
      <c r="J3890" t="inlineStr">
        <is>
          <t xml:space="preserve">VOA</t>
        </is>
      </c>
      <c r="K3890" t="inlineStr">
        <is>
          <t xml:space="preserve">Script Error</t>
        </is>
      </c>
      <c r="L3890" t="inlineStr">
        <is>
          <t xml:space="preserve">Script error</t>
        </is>
      </c>
      <c r="M3890" t="str">
        <f>IFERROR(IF(VLOOKUP(L3890,'Quantification'!$A:$B,2,FALSE)&amp;""="","Unclassified",VLOOKUP(L3890,'Quantification'!$A:$B,2,FALSE)),"Unclassified")</f>
        <v>Major</v>
      </c>
      <c r="N3890" t="inlineStr">
        <is>
          <t xml:space="preserve">con-khera.mirjam@pocketfm.com</t>
        </is>
      </c>
      <c r="O3890" t="inlineStr">
        <is>
          <t xml:space="preserve">Issues found in raw</t>
        </is>
      </c>
      <c r="P3890" t="str">
        <f>IF(OR(O3890="Issues found in master",O3890="Final master"),"Master",IF(OR(O3890="Ready for Master",O3890="Issues found in raw",O3890="Raw under QC",O3890="Issues resolved in raw"),"Raw","-"))</f>
        <v>Raw</v>
      </c>
      <c r="Q3890" s="13">
        <v>46275.39791666667</v>
      </c>
      <c r="R3890" t="inlineStr">
        <is>
          <t xml:space="preserve">2026-09 (Sept)</t>
        </is>
      </c>
      <c r="S3890">
        <f>IF(M3890="Not an error",0,IF(COUNTIFS($A$2:$A3890,$A3890,$D$2:$D3890,$D3890,$M$2:$M3890,"&lt;&gt;Not an error")=1,1,0))</f>
        <v>0</v>
      </c>
      <c r="T3890">
        <f>IF(M3890&lt;&gt;"Major",0,IF(COUNTIFS($A$2:$A3890,$A3890,$D$2:$D3890,$D3890,$M$2:$M3890,"Major")=1,1,0))</f>
        <v>0</v>
      </c>
      <c r="U3890">
        <f>IF(M3890&lt;&gt;"Minor",0,IF(COUNTIFS($A$2:$A3890,$A3890,$D$2:$D3890,$D3890,$M$2:$M3890,"Minor")=1,1,0))</f>
        <v>0</v>
      </c>
    </row>
    <row r="3891">
      <c r="A3891" t="inlineStr">
        <is>
          <t xml:space="preserve">9a175f97e92a638a5697307799ea3b8b8f419aac</t>
        </is>
      </c>
      <c r="B3891" t="inlineStr">
        <is>
          <t xml:space="preserve">The Miracle Heiress</t>
        </is>
      </c>
      <c r="C3891" t="inlineStr">
        <is>
          <t xml:space="preserve">Die Wundererbin</t>
        </is>
      </c>
      <c r="D3891" t="inlineStr">
        <is>
          <t xml:space="preserve">46462f1bdb46f34bfbae3fb6f664caa80cbc5a7a</t>
        </is>
      </c>
      <c r="E3891" t="inlineStr">
        <is>
          <t xml:space="preserve">Episode 296: Eloise Leben in Gefahr</t>
        </is>
      </c>
      <c r="F3891">
        <v>296</v>
      </c>
      <c r="G3891" t="inlineStr">
        <is>
          <t xml:space="preserve">7:45-7:50</t>
        </is>
      </c>
      <c r="H3891" t="inlineStr">
        <is>
          <t xml:space="preserve">Resolved</t>
        </is>
      </c>
      <c r="I3891" t="inlineStr">
        <is>
          <t xml:space="preserve">Remarks: [Script Error]
Line from script:
"Ein grimmiger, beschÃ¼tzender Ausdruck verhÃ¤rtete ihre ZÃ¼ge."
Note: Wording issue. â€œGrimmiger, beschÃ¼tzender Ausdruckâ€_x009d_ sounds awkward and overly aggressive in this context. Suggested: â€œEin entschlossener, beschÃ¼tzender Ausdruck verhÃ¤rtete ihre ZÃ¼ge.â€_x009d_</t>
        </is>
      </c>
      <c r="J3891" t="inlineStr">
        <is>
          <t xml:space="preserve">VOA</t>
        </is>
      </c>
      <c r="K3891" t="inlineStr">
        <is>
          <t xml:space="preserve">Script Error</t>
        </is>
      </c>
      <c r="L3891" t="inlineStr">
        <is>
          <t xml:space="preserve">Script error</t>
        </is>
      </c>
      <c r="M3891" t="str">
        <f>IFERROR(IF(VLOOKUP(L3891,'Quantification'!$A:$B,2,FALSE)&amp;""="","Unclassified",VLOOKUP(L3891,'Quantification'!$A:$B,2,FALSE)),"Unclassified")</f>
        <v>Major</v>
      </c>
      <c r="N3891" t="inlineStr">
        <is>
          <t xml:space="preserve">con-khera.mirjam@pocketfm.com</t>
        </is>
      </c>
      <c r="O3891" t="inlineStr">
        <is>
          <t xml:space="preserve">Issues found in raw</t>
        </is>
      </c>
      <c r="P3891" t="str">
        <f>IF(OR(O3891="Issues found in master",O3891="Final master"),"Master",IF(OR(O3891="Ready for Master",O3891="Issues found in raw",O3891="Raw under QC",O3891="Issues resolved in raw"),"Raw","-"))</f>
        <v>Raw</v>
      </c>
      <c r="Q3891" s="13">
        <v>46275.39791666667</v>
      </c>
      <c r="R3891" t="inlineStr">
        <is>
          <t xml:space="preserve">2026-09 (Sept)</t>
        </is>
      </c>
      <c r="S3891">
        <f>IF(M3891="Not an error",0,IF(COUNTIFS($A$2:$A3891,$A3891,$D$2:$D3891,$D3891,$M$2:$M3891,"&lt;&gt;Not an error")=1,1,0))</f>
        <v>0</v>
      </c>
      <c r="T3891">
        <f>IF(M3891&lt;&gt;"Major",0,IF(COUNTIFS($A$2:$A3891,$A3891,$D$2:$D3891,$D3891,$M$2:$M3891,"Major")=1,1,0))</f>
        <v>0</v>
      </c>
      <c r="U3891">
        <f>IF(M3891&lt;&gt;"Minor",0,IF(COUNTIFS($A$2:$A3891,$A3891,$D$2:$D3891,$D3891,$M$2:$M3891,"Minor")=1,1,0))</f>
        <v>0</v>
      </c>
    </row>
    <row r="3892">
      <c r="A3892" t="inlineStr">
        <is>
          <t xml:space="preserve">9a175f97e92a638a5697307799ea3b8b8f419aac</t>
        </is>
      </c>
      <c r="B3892" t="inlineStr">
        <is>
          <t xml:space="preserve">The Miracle Heiress</t>
        </is>
      </c>
      <c r="C3892" t="inlineStr">
        <is>
          <t xml:space="preserve">Die Wundererbin</t>
        </is>
      </c>
      <c r="D3892" t="inlineStr">
        <is>
          <t xml:space="preserve">26d777ef19fb333f46bc52bf66234c58186e2c94</t>
        </is>
      </c>
      <c r="E3892" t="inlineStr">
        <is>
          <t xml:space="preserve">Episode 297: Dringende Situationen</t>
        </is>
      </c>
      <c r="F3892">
        <v>297</v>
      </c>
      <c r="G3892" t="inlineStr">
        <is>
          <t xml:space="preserve">2:46-2:49</t>
        </is>
      </c>
      <c r="H3892" t="inlineStr">
        <is>
          <t xml:space="preserve">Resolved</t>
        </is>
      </c>
      <c r="I3892" t="inlineStr">
        <is>
          <t xml:space="preserve">Remarks: [Script Error]
Line from script:
"Beginnen Sie mit der Herzdruckmassage!â€œ"
Note: Wording issue. This should be phrased as a direct command. Suggested: â€œBeginnt mit der Herzdruckmassage!â€_x009d_</t>
        </is>
      </c>
      <c r="J3892" t="inlineStr">
        <is>
          <t xml:space="preserve">VOA</t>
        </is>
      </c>
      <c r="K3892" t="inlineStr">
        <is>
          <t xml:space="preserve">Script Error</t>
        </is>
      </c>
      <c r="L3892" t="inlineStr">
        <is>
          <t xml:space="preserve">Script error</t>
        </is>
      </c>
      <c r="M3892" t="str">
        <f>IFERROR(IF(VLOOKUP(L3892,'Quantification'!$A:$B,2,FALSE)&amp;""="","Unclassified",VLOOKUP(L3892,'Quantification'!$A:$B,2,FALSE)),"Unclassified")</f>
        <v>Major</v>
      </c>
      <c r="N3892" t="inlineStr">
        <is>
          <t xml:space="preserve">con-khera.mirjam@pocketfm.com</t>
        </is>
      </c>
      <c r="O3892" t="inlineStr">
        <is>
          <t xml:space="preserve">Issues found in raw</t>
        </is>
      </c>
      <c r="P3892" t="str">
        <f>IF(OR(O3892="Issues found in master",O3892="Final master"),"Master",IF(OR(O3892="Ready for Master",O3892="Issues found in raw",O3892="Raw under QC",O3892="Issues resolved in raw"),"Raw","-"))</f>
        <v>Raw</v>
      </c>
      <c r="Q3892" s="13">
        <v>46275.39791666667</v>
      </c>
      <c r="R3892" t="inlineStr">
        <is>
          <t xml:space="preserve">2026-09 (Sept)</t>
        </is>
      </c>
      <c r="S3892">
        <f>IF(M3892="Not an error",0,IF(COUNTIFS($A$2:$A3892,$A3892,$D$2:$D3892,$D3892,$M$2:$M3892,"&lt;&gt;Not an error")=1,1,0))</f>
        <v>1</v>
      </c>
      <c r="T3892">
        <f>IF(M3892&lt;&gt;"Major",0,IF(COUNTIFS($A$2:$A3892,$A3892,$D$2:$D3892,$D3892,$M$2:$M3892,"Major")=1,1,0))</f>
        <v>1</v>
      </c>
      <c r="U3892">
        <f>IF(M3892&lt;&gt;"Minor",0,IF(COUNTIFS($A$2:$A3892,$A3892,$D$2:$D3892,$D3892,$M$2:$M3892,"Minor")=1,1,0))</f>
        <v>0</v>
      </c>
    </row>
    <row r="3893">
      <c r="A3893" t="inlineStr">
        <is>
          <t xml:space="preserve">9a175f97e92a638a5697307799ea3b8b8f419aac</t>
        </is>
      </c>
      <c r="B3893" t="inlineStr">
        <is>
          <t xml:space="preserve">The Miracle Heiress</t>
        </is>
      </c>
      <c r="C3893" t="inlineStr">
        <is>
          <t xml:space="preserve">Die Wundererbin</t>
        </is>
      </c>
      <c r="D3893" t="inlineStr">
        <is>
          <t xml:space="preserve">26d777ef19fb333f46bc52bf66234c58186e2c94</t>
        </is>
      </c>
      <c r="E3893" t="inlineStr">
        <is>
          <t xml:space="preserve">Episode 297: Dringende Situationen</t>
        </is>
      </c>
      <c r="F3893">
        <v>297</v>
      </c>
      <c r="G3893" t="inlineStr">
        <is>
          <t xml:space="preserve">3:59-4:05</t>
        </is>
      </c>
      <c r="H3893" t="inlineStr">
        <is>
          <t xml:space="preserve">Resolved</t>
        </is>
      </c>
      <c r="I3893" t="inlineStr">
        <is>
          <t xml:space="preserve">Remarks: [Script Error]
Line from script:
"Jessica, in ein rotes Kleid gehÃ¼llt, das ihre Schmerzen kaum verbergen konnte, zwang sich zu einem LÃ¤cheln."
Note: Wording/logic issue. A dress cannot conceal someoneâ€™s pain. Suggested: â€œJessica, in ein rotes Kleid gehÃ¼llt, zwang sich trotz ihrer Schmerzen zu einem LÃ¤cheln.â€_x009d_</t>
        </is>
      </c>
      <c r="J3893" t="inlineStr">
        <is>
          <t xml:space="preserve">VOA</t>
        </is>
      </c>
      <c r="K3893" t="inlineStr">
        <is>
          <t xml:space="preserve">Script Error</t>
        </is>
      </c>
      <c r="L3893" t="inlineStr">
        <is>
          <t xml:space="preserve">Script error</t>
        </is>
      </c>
      <c r="M3893" t="str">
        <f>IFERROR(IF(VLOOKUP(L3893,'Quantification'!$A:$B,2,FALSE)&amp;""="","Unclassified",VLOOKUP(L3893,'Quantification'!$A:$B,2,FALSE)),"Unclassified")</f>
        <v>Major</v>
      </c>
      <c r="N3893" t="inlineStr">
        <is>
          <t xml:space="preserve">con-khera.mirjam@pocketfm.com</t>
        </is>
      </c>
      <c r="O3893" t="inlineStr">
        <is>
          <t xml:space="preserve">Issues found in raw</t>
        </is>
      </c>
      <c r="P3893" t="str">
        <f>IF(OR(O3893="Issues found in master",O3893="Final master"),"Master",IF(OR(O3893="Ready for Master",O3893="Issues found in raw",O3893="Raw under QC",O3893="Issues resolved in raw"),"Raw","-"))</f>
        <v>Raw</v>
      </c>
      <c r="Q3893" s="13">
        <v>46275.39791666667</v>
      </c>
      <c r="R3893" t="inlineStr">
        <is>
          <t xml:space="preserve">2026-09 (Sept)</t>
        </is>
      </c>
      <c r="S3893">
        <f>IF(M3893="Not an error",0,IF(COUNTIFS($A$2:$A3893,$A3893,$D$2:$D3893,$D3893,$M$2:$M3893,"&lt;&gt;Not an error")=1,1,0))</f>
        <v>0</v>
      </c>
      <c r="T3893">
        <f>IF(M3893&lt;&gt;"Major",0,IF(COUNTIFS($A$2:$A3893,$A3893,$D$2:$D3893,$D3893,$M$2:$M3893,"Major")=1,1,0))</f>
        <v>0</v>
      </c>
      <c r="U3893">
        <f>IF(M3893&lt;&gt;"Minor",0,IF(COUNTIFS($A$2:$A3893,$A3893,$D$2:$D3893,$D3893,$M$2:$M3893,"Minor")=1,1,0))</f>
        <v>0</v>
      </c>
    </row>
    <row r="3894">
      <c r="A3894" t="inlineStr">
        <is>
          <t xml:space="preserve">9a175f97e92a638a5697307799ea3b8b8f419aac</t>
        </is>
      </c>
      <c r="B3894" t="inlineStr">
        <is>
          <t xml:space="preserve">The Miracle Heiress</t>
        </is>
      </c>
      <c r="C3894" t="inlineStr">
        <is>
          <t xml:space="preserve">Die Wundererbin</t>
        </is>
      </c>
      <c r="D3894" t="inlineStr">
        <is>
          <t xml:space="preserve">26d777ef19fb333f46bc52bf66234c58186e2c94</t>
        </is>
      </c>
      <c r="E3894" t="inlineStr">
        <is>
          <t xml:space="preserve">Episode 297: Dringende Situationen</t>
        </is>
      </c>
      <c r="F3894">
        <v>297</v>
      </c>
      <c r="G3894" t="inlineStr">
        <is>
          <t xml:space="preserve">0.399074</t>
        </is>
      </c>
      <c r="H3894" t="inlineStr">
        <is>
          <t xml:space="preserve">Resolved</t>
        </is>
      </c>
      <c r="I3894" t="inlineStr">
        <is>
          <t xml:space="preserve">Remarks: [Script Error]
Line from script:
"Erst letzte Nacht hatte ihr eigener Vater ihre Hand verletzt, was einen kleinen chirurgischen Eingriff erforderlich gemacht hatte."
Note: Continuity/pronoun issue. Sawyerâ€™s hand was injured by his father, not Jessicaâ€™s. Suggested: â€œErst letzte Nacht hatte sein eigener Vater seine Hand verletzt, was einen kleinen chirurgischen Eingriff erforderlich gemacht hatte.â€_x009d_</t>
        </is>
      </c>
      <c r="J3894" t="inlineStr">
        <is>
          <t xml:space="preserve">VOA</t>
        </is>
      </c>
      <c r="K3894" t="inlineStr">
        <is>
          <t xml:space="preserve">Script Error</t>
        </is>
      </c>
      <c r="L3894" t="inlineStr">
        <is>
          <t xml:space="preserve">Script error</t>
        </is>
      </c>
      <c r="M3894" t="str">
        <f>IFERROR(IF(VLOOKUP(L3894,'Quantification'!$A:$B,2,FALSE)&amp;""="","Unclassified",VLOOKUP(L3894,'Quantification'!$A:$B,2,FALSE)),"Unclassified")</f>
        <v>Major</v>
      </c>
      <c r="N3894" t="inlineStr">
        <is>
          <t xml:space="preserve">con-khera.mirjam@pocketfm.com</t>
        </is>
      </c>
      <c r="O3894" t="inlineStr">
        <is>
          <t xml:space="preserve">Issues found in raw</t>
        </is>
      </c>
      <c r="P3894" t="str">
        <f>IF(OR(O3894="Issues found in master",O3894="Final master"),"Master",IF(OR(O3894="Ready for Master",O3894="Issues found in raw",O3894="Raw under QC",O3894="Issues resolved in raw"),"Raw","-"))</f>
        <v>Raw</v>
      </c>
      <c r="Q3894" s="13">
        <v>46275.39791666667</v>
      </c>
      <c r="R3894" t="inlineStr">
        <is>
          <t xml:space="preserve">2026-09 (Sept)</t>
        </is>
      </c>
      <c r="S3894">
        <f>IF(M3894="Not an error",0,IF(COUNTIFS($A$2:$A3894,$A3894,$D$2:$D3894,$D3894,$M$2:$M3894,"&lt;&gt;Not an error")=1,1,0))</f>
        <v>0</v>
      </c>
      <c r="T3894">
        <f>IF(M3894&lt;&gt;"Major",0,IF(COUNTIFS($A$2:$A3894,$A3894,$D$2:$D3894,$D3894,$M$2:$M3894,"Major")=1,1,0))</f>
        <v>0</v>
      </c>
      <c r="U3894">
        <f>IF(M3894&lt;&gt;"Minor",0,IF(COUNTIFS($A$2:$A3894,$A3894,$D$2:$D3894,$D3894,$M$2:$M3894,"Minor")=1,1,0))</f>
        <v>0</v>
      </c>
    </row>
    <row r="3895">
      <c r="A3895" t="inlineStr">
        <is>
          <t xml:space="preserve">9a175f97e92a638a5697307799ea3b8b8f419aac</t>
        </is>
      </c>
      <c r="B3895" t="inlineStr">
        <is>
          <t xml:space="preserve">The Miracle Heiress</t>
        </is>
      </c>
      <c r="C3895" t="inlineStr">
        <is>
          <t xml:space="preserve">Die Wundererbin</t>
        </is>
      </c>
      <c r="D3895" t="inlineStr">
        <is>
          <t xml:space="preserve">26d777ef19fb333f46bc52bf66234c58186e2c94</t>
        </is>
      </c>
      <c r="E3895" t="inlineStr">
        <is>
          <t xml:space="preserve">Episode 297: Dringende Situationen</t>
        </is>
      </c>
      <c r="F3895">
        <v>297</v>
      </c>
      <c r="G3895" t="inlineStr">
        <is>
          <t xml:space="preserve">4:47-6:00</t>
        </is>
      </c>
      <c r="H3895" t="inlineStr">
        <is>
          <t xml:space="preserve">Resolved</t>
        </is>
      </c>
      <c r="I3895" t="inlineStr">
        <is>
          <t xml:space="preserve">Remarks: [Script Error]
Line from script:
"Heute Morgen hatten Martin und Marlene Scott sie im Krankenhaus besucht, nicht, um nach ihr zu sehen, sondern um Sawyer bei Abschluss der Verlobung ein GrundstÃ¼ck im Wert von vier Komma fÃ¼nf Millionen Dollar zu versprechen."
Note: Continuity/pronoun issue. Martin and Marlene visited Sawyer in the hospital to check on him, not Jessica. Suggested: â€œHeute Morgen hatten Martin und Marlene Scott ihn im Krankenhaus besucht, um nach ihm zu sehen und Sawyer bei Abschluss der Verlobung ein GrundstÃ¼ck im Wert von vier Komma fÃ¼nf Millionen Dollar zu versprechen.â€_x009d_</t>
        </is>
      </c>
      <c r="J3895" t="inlineStr">
        <is>
          <t xml:space="preserve">VOA</t>
        </is>
      </c>
      <c r="K3895" t="inlineStr">
        <is>
          <t xml:space="preserve">Script Error</t>
        </is>
      </c>
      <c r="L3895" t="inlineStr">
        <is>
          <t xml:space="preserve">Script error</t>
        </is>
      </c>
      <c r="M3895" t="str">
        <f>IFERROR(IF(VLOOKUP(L3895,'Quantification'!$A:$B,2,FALSE)&amp;""="","Unclassified",VLOOKUP(L3895,'Quantification'!$A:$B,2,FALSE)),"Unclassified")</f>
        <v>Major</v>
      </c>
      <c r="N3895" t="inlineStr">
        <is>
          <t xml:space="preserve">con-khera.mirjam@pocketfm.com</t>
        </is>
      </c>
      <c r="O3895" t="inlineStr">
        <is>
          <t xml:space="preserve">Issues found in raw</t>
        </is>
      </c>
      <c r="P3895" t="str">
        <f>IF(OR(O3895="Issues found in master",O3895="Final master"),"Master",IF(OR(O3895="Ready for Master",O3895="Issues found in raw",O3895="Raw under QC",O3895="Issues resolved in raw"),"Raw","-"))</f>
        <v>Raw</v>
      </c>
      <c r="Q3895" s="13">
        <v>46275.39791666667</v>
      </c>
      <c r="R3895" t="inlineStr">
        <is>
          <t xml:space="preserve">2026-09 (Sept)</t>
        </is>
      </c>
      <c r="S3895">
        <f>IF(M3895="Not an error",0,IF(COUNTIFS($A$2:$A3895,$A3895,$D$2:$D3895,$D3895,$M$2:$M3895,"&lt;&gt;Not an error")=1,1,0))</f>
        <v>0</v>
      </c>
      <c r="T3895">
        <f>IF(M3895&lt;&gt;"Major",0,IF(COUNTIFS($A$2:$A3895,$A3895,$D$2:$D3895,$D3895,$M$2:$M3895,"Major")=1,1,0))</f>
        <v>0</v>
      </c>
      <c r="U3895">
        <f>IF(M3895&lt;&gt;"Minor",0,IF(COUNTIFS($A$2:$A3895,$A3895,$D$2:$D3895,$D3895,$M$2:$M3895,"Minor")=1,1,0))</f>
        <v>0</v>
      </c>
    </row>
    <row r="3896">
      <c r="A3896" t="inlineStr">
        <is>
          <t xml:space="preserve">9a175f97e92a638a5697307799ea3b8b8f419aac</t>
        </is>
      </c>
      <c r="B3896" t="inlineStr">
        <is>
          <t xml:space="preserve">The Miracle Heiress</t>
        </is>
      </c>
      <c r="C3896" t="inlineStr">
        <is>
          <t xml:space="preserve">Die Wundererbin</t>
        </is>
      </c>
      <c r="D3896" t="inlineStr">
        <is>
          <t xml:space="preserve">26d777ef19fb333f46bc52bf66234c58186e2c94</t>
        </is>
      </c>
      <c r="E3896" t="inlineStr">
        <is>
          <t xml:space="preserve">Episode 297: Dringende Situationen</t>
        </is>
      </c>
      <c r="F3896">
        <v>297</v>
      </c>
      <c r="G3896" t="inlineStr">
        <is>
          <t xml:space="preserve">5:18-5:26</t>
        </is>
      </c>
      <c r="H3896" t="inlineStr">
        <is>
          <t xml:space="preserve">Resolved</t>
        </is>
      </c>
      <c r="I3896" t="inlineStr">
        <is>
          <t xml:space="preserve">Remarks: [Script Error]
Line from script:
"â€žNein, Tante, mir geht es gut.â€œ
â€žNennst du mich immer noch Tante? Ab heute musst du â€šMamaâ€˜ zu mir sagen!â€œ"
Note: Localization issue. â€œTanteâ€_x009d_ should be replaced with the established US-style form of address. Suggested: â€œâ€žNein, Mrs. Walsh, mir geht es gut.â€œ â€žNennst du mich immer noch Mrs. Walsh? Ab heute musst du â€šMamaâ€˜ zu mir sagen!â€œâ€_x009d_</t>
        </is>
      </c>
      <c r="J3896" t="inlineStr">
        <is>
          <t xml:space="preserve">VOA</t>
        </is>
      </c>
      <c r="K3896" t="inlineStr">
        <is>
          <t xml:space="preserve">Script Error</t>
        </is>
      </c>
      <c r="L3896" t="inlineStr">
        <is>
          <t xml:space="preserve">Script error</t>
        </is>
      </c>
      <c r="M3896" t="str">
        <f>IFERROR(IF(VLOOKUP(L3896,'Quantification'!$A:$B,2,FALSE)&amp;""="","Unclassified",VLOOKUP(L3896,'Quantification'!$A:$B,2,FALSE)),"Unclassified")</f>
        <v>Major</v>
      </c>
      <c r="N3896" t="inlineStr">
        <is>
          <t xml:space="preserve">con-khera.mirjam@pocketfm.com</t>
        </is>
      </c>
      <c r="O3896" t="inlineStr">
        <is>
          <t xml:space="preserve">Issues found in raw</t>
        </is>
      </c>
      <c r="P3896" t="str">
        <f>IF(OR(O3896="Issues found in master",O3896="Final master"),"Master",IF(OR(O3896="Ready for Master",O3896="Issues found in raw",O3896="Raw under QC",O3896="Issues resolved in raw"),"Raw","-"))</f>
        <v>Raw</v>
      </c>
      <c r="Q3896" s="13">
        <v>46275.39791666667</v>
      </c>
      <c r="R3896" t="inlineStr">
        <is>
          <t xml:space="preserve">2026-09 (Sept)</t>
        </is>
      </c>
      <c r="S3896">
        <f>IF(M3896="Not an error",0,IF(COUNTIFS($A$2:$A3896,$A3896,$D$2:$D3896,$D3896,$M$2:$M3896,"&lt;&gt;Not an error")=1,1,0))</f>
        <v>0</v>
      </c>
      <c r="T3896">
        <f>IF(M3896&lt;&gt;"Major",0,IF(COUNTIFS($A$2:$A3896,$A3896,$D$2:$D3896,$D3896,$M$2:$M3896,"Major")=1,1,0))</f>
        <v>0</v>
      </c>
      <c r="U3896">
        <f>IF(M3896&lt;&gt;"Minor",0,IF(COUNTIFS($A$2:$A3896,$A3896,$D$2:$D3896,$D3896,$M$2:$M3896,"Minor")=1,1,0))</f>
        <v>0</v>
      </c>
    </row>
    <row r="3897">
      <c r="A3897" t="inlineStr">
        <is>
          <t xml:space="preserve">9a175f97e92a638a5697307799ea3b8b8f419aac</t>
        </is>
      </c>
      <c r="B3897" t="inlineStr">
        <is>
          <t xml:space="preserve">The Miracle Heiress</t>
        </is>
      </c>
      <c r="C3897" t="inlineStr">
        <is>
          <t xml:space="preserve">Die Wundererbin</t>
        </is>
      </c>
      <c r="D3897" t="inlineStr">
        <is>
          <t xml:space="preserve">26d777ef19fb333f46bc52bf66234c58186e2c94</t>
        </is>
      </c>
      <c r="E3897" t="inlineStr">
        <is>
          <t xml:space="preserve">Episode 297: Dringende Situationen</t>
        </is>
      </c>
      <c r="F3897">
        <v>297</v>
      </c>
      <c r="G3897" t="inlineStr">
        <is>
          <t xml:space="preserve">5:34-5:45</t>
        </is>
      </c>
      <c r="H3897" t="inlineStr">
        <is>
          <t xml:space="preserve">Resolved</t>
        </is>
      </c>
      <c r="I3897" t="inlineStr">
        <is>
          <t xml:space="preserve">Remarks: [Script Error]
Line from script:
"Sawyer wandte sich ihr mit leiser Stimme zu. â€žTut deine Hand noch weh?â€œ
â€žMir geht es gutâ€œ, log sie. â€žDu solltest dich ein wenig ausruhen.â€œ"
Note: Continuity issue. Jessicaâ€™s hand was not injured; Sawyerâ€™s hand was. Jessica had instead suffered multiple injuries from being beaten. Suggested: â€œSawyer wandte sich ihr mit leiser Stimme zu. â€žTut dir noch alles weh?â€œâ€_x009d_</t>
        </is>
      </c>
      <c r="J3897" t="inlineStr">
        <is>
          <t xml:space="preserve">VOA</t>
        </is>
      </c>
      <c r="K3897" t="inlineStr">
        <is>
          <t xml:space="preserve">Script Error</t>
        </is>
      </c>
      <c r="L3897" t="inlineStr">
        <is>
          <t xml:space="preserve">Script error</t>
        </is>
      </c>
      <c r="M3897" t="str">
        <f>IFERROR(IF(VLOOKUP(L3897,'Quantification'!$A:$B,2,FALSE)&amp;""="","Unclassified",VLOOKUP(L3897,'Quantification'!$A:$B,2,FALSE)),"Unclassified")</f>
        <v>Major</v>
      </c>
      <c r="N3897" t="inlineStr">
        <is>
          <t xml:space="preserve">con-khera.mirjam@pocketfm.com</t>
        </is>
      </c>
      <c r="O3897" t="inlineStr">
        <is>
          <t xml:space="preserve">Issues found in raw</t>
        </is>
      </c>
      <c r="P3897" t="str">
        <f>IF(OR(O3897="Issues found in master",O3897="Final master"),"Master",IF(OR(O3897="Ready for Master",O3897="Issues found in raw",O3897="Raw under QC",O3897="Issues resolved in raw"),"Raw","-"))</f>
        <v>Raw</v>
      </c>
      <c r="Q3897" s="13">
        <v>46275.39791666667</v>
      </c>
      <c r="R3897" t="inlineStr">
        <is>
          <t xml:space="preserve">2026-09 (Sept)</t>
        </is>
      </c>
      <c r="S3897">
        <f>IF(M3897="Not an error",0,IF(COUNTIFS($A$2:$A3897,$A3897,$D$2:$D3897,$D3897,$M$2:$M3897,"&lt;&gt;Not an error")=1,1,0))</f>
        <v>0</v>
      </c>
      <c r="T3897">
        <f>IF(M3897&lt;&gt;"Major",0,IF(COUNTIFS($A$2:$A3897,$A3897,$D$2:$D3897,$D3897,$M$2:$M3897,"Major")=1,1,0))</f>
        <v>0</v>
      </c>
      <c r="U3897">
        <f>IF(M3897&lt;&gt;"Minor",0,IF(COUNTIFS($A$2:$A3897,$A3897,$D$2:$D3897,$D3897,$M$2:$M3897,"Minor")=1,1,0))</f>
        <v>0</v>
      </c>
    </row>
    <row r="3898">
      <c r="A3898" t="inlineStr">
        <is>
          <t xml:space="preserve">9a175f97e92a638a5697307799ea3b8b8f419aac</t>
        </is>
      </c>
      <c r="B3898" t="inlineStr">
        <is>
          <t xml:space="preserve">The Miracle Heiress</t>
        </is>
      </c>
      <c r="C3898" t="inlineStr">
        <is>
          <t xml:space="preserve">Die Wundererbin</t>
        </is>
      </c>
      <c r="D3898" t="inlineStr">
        <is>
          <t xml:space="preserve">5b1ba253954df2694657bee8e553ed3fb05260d0</t>
        </is>
      </c>
      <c r="E3898" t="inlineStr">
        <is>
          <t xml:space="preserve">Episode 298: Eloises Tod</t>
        </is>
      </c>
      <c r="F3898">
        <v>298</v>
      </c>
      <c r="G3898" t="inlineStr">
        <is>
          <t xml:space="preserve">0:00-0:08</t>
        </is>
      </c>
      <c r="H3898" t="inlineStr">
        <is>
          <t xml:space="preserve">Resolved</t>
        </is>
      </c>
      <c r="I3898" t="inlineStr">
        <is>
          <t xml:space="preserve">Remarks: [Script Error]
Line from script:
"Eloises Leben hing an einem seidenen Faden. Währenddessen war die Verlobungsfeier von Sawyer und Jessica in vollem Gange."
Note: Redundant recap. This summarizes events already established in the previous episode and can be removed before continuing with the current scene.</t>
        </is>
      </c>
      <c r="J3898" t="inlineStr">
        <is>
          <t xml:space="preserve">VOA</t>
        </is>
      </c>
      <c r="K3898" t="inlineStr">
        <is>
          <t xml:space="preserve">Script Error</t>
        </is>
      </c>
      <c r="L3898" t="inlineStr">
        <is>
          <t xml:space="preserve">Script error</t>
        </is>
      </c>
      <c r="M3898" t="str">
        <f>IFERROR(IF(VLOOKUP(L3898,'Quantification'!$A:$B,2,FALSE)&amp;""="","Unclassified",VLOOKUP(L3898,'Quantification'!$A:$B,2,FALSE)),"Unclassified")</f>
        <v>Major</v>
      </c>
      <c r="N3898" t="inlineStr">
        <is>
          <t xml:space="preserve">con-khera.mirjam@pocketfm.com</t>
        </is>
      </c>
      <c r="O3898" t="inlineStr">
        <is>
          <t xml:space="preserve">Issues found in raw</t>
        </is>
      </c>
      <c r="P3898" t="str">
        <f>IF(OR(O3898="Issues found in master",O3898="Final master"),"Master",IF(OR(O3898="Ready for Master",O3898="Issues found in raw",O3898="Raw under QC",O3898="Issues resolved in raw"),"Raw","-"))</f>
        <v>Raw</v>
      </c>
      <c r="Q3898" s="13">
        <v>46275.39791666667</v>
      </c>
      <c r="R3898" t="inlineStr">
        <is>
          <t xml:space="preserve">2026-09 (Sept)</t>
        </is>
      </c>
      <c r="S3898">
        <f>IF(M3898="Not an error",0,IF(COUNTIFS($A$2:$A3898,$A3898,$D$2:$D3898,$D3898,$M$2:$M3898,"&lt;&gt;Not an error")=1,1,0))</f>
        <v>1</v>
      </c>
      <c r="T3898">
        <f>IF(M3898&lt;&gt;"Major",0,IF(COUNTIFS($A$2:$A3898,$A3898,$D$2:$D3898,$D3898,$M$2:$M3898,"Major")=1,1,0))</f>
        <v>1</v>
      </c>
      <c r="U3898">
        <f>IF(M3898&lt;&gt;"Minor",0,IF(COUNTIFS($A$2:$A3898,$A3898,$D$2:$D3898,$D3898,$M$2:$M3898,"Minor")=1,1,0))</f>
        <v>0</v>
      </c>
    </row>
    <row r="3899">
      <c r="A3899" t="inlineStr">
        <is>
          <t xml:space="preserve">9a175f97e92a638a5697307799ea3b8b8f419aac</t>
        </is>
      </c>
      <c r="B3899" t="inlineStr">
        <is>
          <t xml:space="preserve">The Miracle Heiress</t>
        </is>
      </c>
      <c r="C3899" t="inlineStr">
        <is>
          <t xml:space="preserve">Die Wundererbin</t>
        </is>
      </c>
      <c r="D3899" t="inlineStr">
        <is>
          <t xml:space="preserve">5b1ba253954df2694657bee8e553ed3fb05260d0</t>
        </is>
      </c>
      <c r="E3899" t="inlineStr">
        <is>
          <t xml:space="preserve">Episode 298: Eloises Tod</t>
        </is>
      </c>
      <c r="F3899">
        <v>298</v>
      </c>
      <c r="G3899" t="inlineStr">
        <is>
          <t xml:space="preserve">2:20-2:24</t>
        </is>
      </c>
      <c r="H3899" t="inlineStr">
        <is>
          <t xml:space="preserve">Resolved</t>
        </is>
      </c>
      <c r="I3899" t="inlineStr">
        <is>
          <t xml:space="preserve">Remarks: [Script Error]
Line from script:
"Sie hÃ¤tte schon vor Jahren von uns gehen sollen"
Note: Narrative style issue. â€œVon uns gehenâ€_x009d_ introduces an unintended first-person plural perspective and breaks the established third-person narration. Suggested: â€œSie hÃ¤tte schon vor Jahren sterben sollen.â€_x009d_</t>
        </is>
      </c>
      <c r="J3899" t="inlineStr">
        <is>
          <t xml:space="preserve">VOA</t>
        </is>
      </c>
      <c r="K3899" t="inlineStr">
        <is>
          <t xml:space="preserve">Script Error</t>
        </is>
      </c>
      <c r="L3899" t="inlineStr">
        <is>
          <t xml:space="preserve">Script error</t>
        </is>
      </c>
      <c r="M3899" t="str">
        <f>IFERROR(IF(VLOOKUP(L3899,'Quantification'!$A:$B,2,FALSE)&amp;""="","Unclassified",VLOOKUP(L3899,'Quantification'!$A:$B,2,FALSE)),"Unclassified")</f>
        <v>Major</v>
      </c>
      <c r="N3899" t="inlineStr">
        <is>
          <t xml:space="preserve">con-khera.mirjam@pocketfm.com</t>
        </is>
      </c>
      <c r="O3899" t="inlineStr">
        <is>
          <t xml:space="preserve">Issues found in raw</t>
        </is>
      </c>
      <c r="P3899" t="str">
        <f>IF(OR(O3899="Issues found in master",O3899="Final master"),"Master",IF(OR(O3899="Ready for Master",O3899="Issues found in raw",O3899="Raw under QC",O3899="Issues resolved in raw"),"Raw","-"))</f>
        <v>Raw</v>
      </c>
      <c r="Q3899" s="13">
        <v>46275.39791666667</v>
      </c>
      <c r="R3899" t="inlineStr">
        <is>
          <t xml:space="preserve">2026-09 (Sept)</t>
        </is>
      </c>
      <c r="S3899">
        <f>IF(M3899="Not an error",0,IF(COUNTIFS($A$2:$A3899,$A3899,$D$2:$D3899,$D3899,$M$2:$M3899,"&lt;&gt;Not an error")=1,1,0))</f>
        <v>0</v>
      </c>
      <c r="T3899">
        <f>IF(M3899&lt;&gt;"Major",0,IF(COUNTIFS($A$2:$A3899,$A3899,$D$2:$D3899,$D3899,$M$2:$M3899,"Major")=1,1,0))</f>
        <v>0</v>
      </c>
      <c r="U3899">
        <f>IF(M3899&lt;&gt;"Minor",0,IF(COUNTIFS($A$2:$A3899,$A3899,$D$2:$D3899,$D3899,$M$2:$M3899,"Minor")=1,1,0))</f>
        <v>0</v>
      </c>
    </row>
    <row r="3900">
      <c r="A3900" t="inlineStr">
        <is>
          <t xml:space="preserve">9a175f97e92a638a5697307799ea3b8b8f419aac</t>
        </is>
      </c>
      <c r="B3900" t="inlineStr">
        <is>
          <t xml:space="preserve">The Miracle Heiress</t>
        </is>
      </c>
      <c r="C3900" t="inlineStr">
        <is>
          <t xml:space="preserve">Die Wundererbin</t>
        </is>
      </c>
      <c r="D3900" t="inlineStr">
        <is>
          <t xml:space="preserve">5b1ba253954df2694657bee8e553ed3fb05260d0</t>
        </is>
      </c>
      <c r="E3900" t="inlineStr">
        <is>
          <t xml:space="preserve">Episode 298: Eloises Tod</t>
        </is>
      </c>
      <c r="F3900">
        <v>298</v>
      </c>
      <c r="G3900" t="inlineStr">
        <is>
          <t xml:space="preserve">4:59-5:06</t>
        </is>
      </c>
      <c r="H3900" t="inlineStr">
        <is>
          <t xml:space="preserve">Resolved</t>
        </is>
      </c>
      <c r="I3900" t="inlineStr">
        <is>
          <t xml:space="preserve">Remarks: [Script Error]
Line from script:
"Die Aurora, die er kannte, behielt immer die Kontrolle und war eine Missus, fÃ¼r die keine Aufgabe zu schwierig schien."
Note: Localization/wording issue. â€œMissusâ€_x009d_ is unnatural in this narrative context and should be replaced with â€œFrau.â€_x009d_ Suggested: â€œDie Aurora, die er kannte, behielt immer die Kontrolle und war eine Frau, fÃ¼r die keine Aufgabe zu schwierig schien.â€_x009d_</t>
        </is>
      </c>
      <c r="J3900" t="inlineStr">
        <is>
          <t xml:space="preserve">VOA</t>
        </is>
      </c>
      <c r="K3900" t="inlineStr">
        <is>
          <t xml:space="preserve">Script Error</t>
        </is>
      </c>
      <c r="L3900" t="inlineStr">
        <is>
          <t xml:space="preserve">Script error</t>
        </is>
      </c>
      <c r="M3900" t="str">
        <f>IFERROR(IF(VLOOKUP(L3900,'Quantification'!$A:$B,2,FALSE)&amp;""="","Unclassified",VLOOKUP(L3900,'Quantification'!$A:$B,2,FALSE)),"Unclassified")</f>
        <v>Major</v>
      </c>
      <c r="N3900" t="inlineStr">
        <is>
          <t xml:space="preserve">con-khera.mirjam@pocketfm.com</t>
        </is>
      </c>
      <c r="O3900" t="inlineStr">
        <is>
          <t xml:space="preserve">Issues found in raw</t>
        </is>
      </c>
      <c r="P3900" t="str">
        <f>IF(OR(O3900="Issues found in master",O3900="Final master"),"Master",IF(OR(O3900="Ready for Master",O3900="Issues found in raw",O3900="Raw under QC",O3900="Issues resolved in raw"),"Raw","-"))</f>
        <v>Raw</v>
      </c>
      <c r="Q3900" s="13">
        <v>46275.39791666667</v>
      </c>
      <c r="R3900" t="inlineStr">
        <is>
          <t xml:space="preserve">2026-09 (Sept)</t>
        </is>
      </c>
      <c r="S3900">
        <f>IF(M3900="Not an error",0,IF(COUNTIFS($A$2:$A3900,$A3900,$D$2:$D3900,$D3900,$M$2:$M3900,"&lt;&gt;Not an error")=1,1,0))</f>
        <v>0</v>
      </c>
      <c r="T3900">
        <f>IF(M3900&lt;&gt;"Major",0,IF(COUNTIFS($A$2:$A3900,$A3900,$D$2:$D3900,$D3900,$M$2:$M3900,"Major")=1,1,0))</f>
        <v>0</v>
      </c>
      <c r="U3900">
        <f>IF(M3900&lt;&gt;"Minor",0,IF(COUNTIFS($A$2:$A3900,$A3900,$D$2:$D3900,$D3900,$M$2:$M3900,"Minor")=1,1,0))</f>
        <v>0</v>
      </c>
    </row>
    <row r="3901">
      <c r="A3901" t="inlineStr">
        <is>
          <t xml:space="preserve">9a175f97e92a638a5697307799ea3b8b8f419aac</t>
        </is>
      </c>
      <c r="B3901" t="inlineStr">
        <is>
          <t xml:space="preserve">The Miracle Heiress</t>
        </is>
      </c>
      <c r="C3901" t="inlineStr">
        <is>
          <t xml:space="preserve">Die Wundererbin</t>
        </is>
      </c>
      <c r="D3901" t="inlineStr">
        <is>
          <t xml:space="preserve">5b1ba253954df2694657bee8e553ed3fb05260d0</t>
        </is>
      </c>
      <c r="E3901" t="inlineStr">
        <is>
          <t xml:space="preserve">Episode 298: Eloises Tod</t>
        </is>
      </c>
      <c r="F3901">
        <v>298</v>
      </c>
      <c r="G3901" t="inlineStr">
        <is>
          <t xml:space="preserve">7:11-7:16</t>
        </is>
      </c>
      <c r="H3901" t="inlineStr">
        <is>
          <t xml:space="preserve">Resolved</t>
        </is>
      </c>
      <c r="I3901" t="inlineStr">
        <is>
          <t xml:space="preserve">Remarks: [Script Error]
Line from script:
"Die Welt kannte Doktor A M als medizinisches Wunderkind."
Note: Naming/continuity issue. The established name is â€œDoctor Apex,â€_x009d_ not â€œDoktor A M.â€_x009d_ Suggested: â€œDie Welt kannte Doctor Apex als medizinisches Wunderkind.â€_x009d_</t>
        </is>
      </c>
      <c r="J3901" t="inlineStr">
        <is>
          <t xml:space="preserve">VOA</t>
        </is>
      </c>
      <c r="K3901" t="inlineStr">
        <is>
          <t xml:space="preserve">Script Error</t>
        </is>
      </c>
      <c r="L3901" t="inlineStr">
        <is>
          <t xml:space="preserve">Script error</t>
        </is>
      </c>
      <c r="M3901" t="str">
        <f>IFERROR(IF(VLOOKUP(L3901,'Quantification'!$A:$B,2,FALSE)&amp;""="","Unclassified",VLOOKUP(L3901,'Quantification'!$A:$B,2,FALSE)),"Unclassified")</f>
        <v>Major</v>
      </c>
      <c r="N3901" t="inlineStr">
        <is>
          <t xml:space="preserve">con-khera.mirjam@pocketfm.com</t>
        </is>
      </c>
      <c r="O3901" t="inlineStr">
        <is>
          <t xml:space="preserve">Issues found in raw</t>
        </is>
      </c>
      <c r="P3901" t="str">
        <f>IF(OR(O3901="Issues found in master",O3901="Final master"),"Master",IF(OR(O3901="Ready for Master",O3901="Issues found in raw",O3901="Raw under QC",O3901="Issues resolved in raw"),"Raw","-"))</f>
        <v>Raw</v>
      </c>
      <c r="Q3901" s="13">
        <v>46275.39791666667</v>
      </c>
      <c r="R3901" t="inlineStr">
        <is>
          <t xml:space="preserve">2026-09 (Sept)</t>
        </is>
      </c>
      <c r="S3901">
        <f>IF(M3901="Not an error",0,IF(COUNTIFS($A$2:$A3901,$A3901,$D$2:$D3901,$D3901,$M$2:$M3901,"&lt;&gt;Not an error")=1,1,0))</f>
        <v>0</v>
      </c>
      <c r="T3901">
        <f>IF(M3901&lt;&gt;"Major",0,IF(COUNTIFS($A$2:$A3901,$A3901,$D$2:$D3901,$D3901,$M$2:$M3901,"Major")=1,1,0))</f>
        <v>0</v>
      </c>
      <c r="U3901">
        <f>IF(M3901&lt;&gt;"Minor",0,IF(COUNTIFS($A$2:$A3901,$A3901,$D$2:$D3901,$D3901,$M$2:$M3901,"Minor")=1,1,0))</f>
        <v>0</v>
      </c>
    </row>
    <row r="3902">
      <c r="A3902" t="inlineStr">
        <is>
          <t xml:space="preserve">9a175f97e92a638a5697307799ea3b8b8f419aac</t>
        </is>
      </c>
      <c r="B3902" t="inlineStr">
        <is>
          <t xml:space="preserve">The Miracle Heiress</t>
        </is>
      </c>
      <c r="C3902" t="inlineStr">
        <is>
          <t xml:space="preserve">Die Wundererbin</t>
        </is>
      </c>
      <c r="D3902" t="inlineStr">
        <is>
          <t xml:space="preserve">801b4aa3161dec6c489dae67ebd598ccbb734071</t>
        </is>
      </c>
      <c r="E3902" t="inlineStr">
        <is>
          <t xml:space="preserve">Episode 299: Auroras Entschlossenheit</t>
        </is>
      </c>
      <c r="F3902">
        <v>299</v>
      </c>
      <c r="G3902" t="inlineStr">
        <is>
          <t xml:space="preserve">0:00-0:07</t>
        </is>
      </c>
      <c r="H3902" t="inlineStr">
        <is>
          <t xml:space="preserve">Pending</t>
        </is>
      </c>
      <c r="I3902" t="inlineStr">
        <is>
          <t xml:space="preserve">Remarks: [Script Error]
Line from script:
"â€žDoktor Tomâ€œ, fragten sie zÃ¶gernd und fÃ¼rchteten die Antwort. â€žWie geht es ihr?â€œ"
Note: Dialogue/wording issue. The narration makes it sound as though they are afraid of the response to â€œDoktor Tomâ€_x009d_ rather than to the actual question. Suggested: â€œâ€žDoktor Tom, wie geht es ihr?â€œ, fragten sie zÃ¶gernd und fÃ¼rchteten die Antwort.â€_x009d_</t>
        </is>
      </c>
      <c r="J3902" t="inlineStr">
        <is>
          <t xml:space="preserve">VOA</t>
        </is>
      </c>
      <c r="K3902" t="inlineStr">
        <is>
          <t xml:space="preserve">Script Error</t>
        </is>
      </c>
      <c r="L3902" t="inlineStr">
        <is>
          <t xml:space="preserve">Script error</t>
        </is>
      </c>
      <c r="M3902" t="str">
        <f>IFERROR(IF(VLOOKUP(L3902,'Quantification'!$A:$B,2,FALSE)&amp;""="","Unclassified",VLOOKUP(L3902,'Quantification'!$A:$B,2,FALSE)),"Unclassified")</f>
        <v>Major</v>
      </c>
      <c r="N3902" t="inlineStr">
        <is>
          <t xml:space="preserve">con-khera.mirjam@pocketfm.com</t>
        </is>
      </c>
      <c r="O3902" t="inlineStr">
        <is>
          <t xml:space="preserve">Issues found in raw</t>
        </is>
      </c>
      <c r="P3902" t="str">
        <f>IF(OR(O3902="Issues found in master",O3902="Final master"),"Master",IF(OR(O3902="Ready for Master",O3902="Issues found in raw",O3902="Raw under QC",O3902="Issues resolved in raw"),"Raw","-"))</f>
        <v>Raw</v>
      </c>
      <c r="Q3902" s="13">
        <v>46276.396527777775</v>
      </c>
      <c r="R3902" t="inlineStr">
        <is>
          <t xml:space="preserve">2026-09 (Sept)</t>
        </is>
      </c>
      <c r="S3902">
        <f>IF(M3902="Not an error",0,IF(COUNTIFS($A$2:$A3902,$A3902,$D$2:$D3902,$D3902,$M$2:$M3902,"&lt;&gt;Not an error")=1,1,0))</f>
        <v>1</v>
      </c>
      <c r="T3902">
        <f>IF(M3902&lt;&gt;"Major",0,IF(COUNTIFS($A$2:$A3902,$A3902,$D$2:$D3902,$D3902,$M$2:$M3902,"Major")=1,1,0))</f>
        <v>1</v>
      </c>
      <c r="U3902">
        <f>IF(M3902&lt;&gt;"Minor",0,IF(COUNTIFS($A$2:$A3902,$A3902,$D$2:$D3902,$D3902,$M$2:$M3902,"Minor")=1,1,0))</f>
        <v>0</v>
      </c>
    </row>
    <row r="3903">
      <c r="A3903" t="inlineStr">
        <is>
          <t xml:space="preserve">9a175f97e92a638a5697307799ea3b8b8f419aac</t>
        </is>
      </c>
      <c r="B3903" t="inlineStr">
        <is>
          <t xml:space="preserve">The Miracle Heiress</t>
        </is>
      </c>
      <c r="C3903" t="inlineStr">
        <is>
          <t xml:space="preserve">Die Wundererbin</t>
        </is>
      </c>
      <c r="D3903" t="inlineStr">
        <is>
          <t xml:space="preserve">801b4aa3161dec6c489dae67ebd598ccbb734071</t>
        </is>
      </c>
      <c r="E3903" t="inlineStr">
        <is>
          <t xml:space="preserve">Episode 299: Auroras Entschlossenheit</t>
        </is>
      </c>
      <c r="F3903">
        <v>299</v>
      </c>
      <c r="G3903" t="inlineStr">
        <is>
          <t xml:space="preserve">0:00-7:23</t>
        </is>
      </c>
      <c r="H3903" t="inlineStr">
        <is>
          <t xml:space="preserve">Pending</t>
        </is>
      </c>
      <c r="I3903" t="inlineStr">
        <is>
          <t xml:space="preserve">Remarks: [Script Error]
Line from script:
"Whole episode"
Note: Major continuity/character relationship issue. To remain consistent with the backstory established earlier in the series, Victor should be the character appearing in this storyline, not Cameron. Victor was established as the man who had been in love with Eloise for most of his life. Replacing him with Cameron contradicts the established relationship history and character continuity.</t>
        </is>
      </c>
      <c r="J3903" t="inlineStr">
        <is>
          <t xml:space="preserve">VOA</t>
        </is>
      </c>
      <c r="K3903" t="inlineStr">
        <is>
          <t xml:space="preserve">Script Error</t>
        </is>
      </c>
      <c r="L3903" t="inlineStr">
        <is>
          <t xml:space="preserve">Script error</t>
        </is>
      </c>
      <c r="M3903" t="str">
        <f>IFERROR(IF(VLOOKUP(L3903,'Quantification'!$A:$B,2,FALSE)&amp;""="","Unclassified",VLOOKUP(L3903,'Quantification'!$A:$B,2,FALSE)),"Unclassified")</f>
        <v>Major</v>
      </c>
      <c r="N3903" t="inlineStr">
        <is>
          <t xml:space="preserve">con-khera.mirjam@pocketfm.com</t>
        </is>
      </c>
      <c r="O3903" t="inlineStr">
        <is>
          <t xml:space="preserve">Issues found in raw</t>
        </is>
      </c>
      <c r="P3903" t="str">
        <f>IF(OR(O3903="Issues found in master",O3903="Final master"),"Master",IF(OR(O3903="Ready for Master",O3903="Issues found in raw",O3903="Raw under QC",O3903="Issues resolved in raw"),"Raw","-"))</f>
        <v>Raw</v>
      </c>
      <c r="Q3903" s="13">
        <v>46276.396527777775</v>
      </c>
      <c r="R3903" t="inlineStr">
        <is>
          <t xml:space="preserve">2026-09 (Sept)</t>
        </is>
      </c>
      <c r="S3903">
        <f>IF(M3903="Not an error",0,IF(COUNTIFS($A$2:$A3903,$A3903,$D$2:$D3903,$D3903,$M$2:$M3903,"&lt;&gt;Not an error")=1,1,0))</f>
        <v>0</v>
      </c>
      <c r="T3903">
        <f>IF(M3903&lt;&gt;"Major",0,IF(COUNTIFS($A$2:$A3903,$A3903,$D$2:$D3903,$D3903,$M$2:$M3903,"Major")=1,1,0))</f>
        <v>0</v>
      </c>
      <c r="U3903">
        <f>IF(M3903&lt;&gt;"Minor",0,IF(COUNTIFS($A$2:$A3903,$A3903,$D$2:$D3903,$D3903,$M$2:$M3903,"Minor")=1,1,0))</f>
        <v>0</v>
      </c>
    </row>
    <row r="3904">
      <c r="A3904" t="inlineStr">
        <is>
          <t xml:space="preserve">9a175f97e92a638a5697307799ea3b8b8f419aac</t>
        </is>
      </c>
      <c r="B3904" t="inlineStr">
        <is>
          <t xml:space="preserve">The Miracle Heiress</t>
        </is>
      </c>
      <c r="C3904" t="inlineStr">
        <is>
          <t xml:space="preserve">Die Wundererbin</t>
        </is>
      </c>
      <c r="D3904" t="inlineStr">
        <is>
          <t xml:space="preserve">801b4aa3161dec6c489dae67ebd598ccbb734071</t>
        </is>
      </c>
      <c r="E3904" t="inlineStr">
        <is>
          <t xml:space="preserve">Episode 299: Auroras Entschlossenheit</t>
        </is>
      </c>
      <c r="F3904">
        <v>299</v>
      </c>
      <c r="G3904" t="inlineStr">
        <is>
          <t xml:space="preserve">3:13-3:19</t>
        </is>
      </c>
      <c r="H3904" t="inlineStr">
        <is>
          <t xml:space="preserve">Pending</t>
        </is>
      </c>
      <c r="I3904" t="inlineStr">
        <is>
          <t xml:space="preserve">Remarks: [Script Error]
Line from script:
"Du hast mir nicht einmal die Chance gegeben, dich ein letztes Mal zu sehen."
Note: Continuity issue. Cameron/Victor saw Eloise just the day before, when he visited her with Aurora, ate cake with her, and gave her a scarf. Therefore, saying that she did not give him the chance to see her one last time contradicts the immediately preceding events.</t>
        </is>
      </c>
      <c r="J3904" t="inlineStr">
        <is>
          <t xml:space="preserve">VOA</t>
        </is>
      </c>
      <c r="K3904" t="inlineStr">
        <is>
          <t xml:space="preserve">Script Error</t>
        </is>
      </c>
      <c r="L3904" t="inlineStr">
        <is>
          <t xml:space="preserve">Script error</t>
        </is>
      </c>
      <c r="M3904" t="str">
        <f>IFERROR(IF(VLOOKUP(L3904,'Quantification'!$A:$B,2,FALSE)&amp;""="","Unclassified",VLOOKUP(L3904,'Quantification'!$A:$B,2,FALSE)),"Unclassified")</f>
        <v>Major</v>
      </c>
      <c r="N3904" t="inlineStr">
        <is>
          <t xml:space="preserve">con-khera.mirjam@pocketfm.com</t>
        </is>
      </c>
      <c r="O3904" t="inlineStr">
        <is>
          <t xml:space="preserve">Issues found in raw</t>
        </is>
      </c>
      <c r="P3904" t="str">
        <f>IF(OR(O3904="Issues found in master",O3904="Final master"),"Master",IF(OR(O3904="Ready for Master",O3904="Issues found in raw",O3904="Raw under QC",O3904="Issues resolved in raw"),"Raw","-"))</f>
        <v>Raw</v>
      </c>
      <c r="Q3904" s="13">
        <v>46276.396527777775</v>
      </c>
      <c r="R3904" t="inlineStr">
        <is>
          <t xml:space="preserve">2026-09 (Sept)</t>
        </is>
      </c>
      <c r="S3904">
        <f>IF(M3904="Not an error",0,IF(COUNTIFS($A$2:$A3904,$A3904,$D$2:$D3904,$D3904,$M$2:$M3904,"&lt;&gt;Not an error")=1,1,0))</f>
        <v>0</v>
      </c>
      <c r="T3904">
        <f>IF(M3904&lt;&gt;"Major",0,IF(COUNTIFS($A$2:$A3904,$A3904,$D$2:$D3904,$D3904,$M$2:$M3904,"Major")=1,1,0))</f>
        <v>0</v>
      </c>
      <c r="U3904">
        <f>IF(M3904&lt;&gt;"Minor",0,IF(COUNTIFS($A$2:$A3904,$A3904,$D$2:$D3904,$D3904,$M$2:$M3904,"Minor")=1,1,0))</f>
        <v>0</v>
      </c>
    </row>
    <row r="3905">
      <c r="A3905" t="inlineStr">
        <is>
          <t xml:space="preserve">9a175f97e92a638a5697307799ea3b8b8f419aac</t>
        </is>
      </c>
      <c r="B3905" t="inlineStr">
        <is>
          <t xml:space="preserve">The Miracle Heiress</t>
        </is>
      </c>
      <c r="C3905" t="inlineStr">
        <is>
          <t xml:space="preserve">Die Wundererbin</t>
        </is>
      </c>
      <c r="D3905" t="inlineStr">
        <is>
          <t xml:space="preserve">801b4aa3161dec6c489dae67ebd598ccbb734071</t>
        </is>
      </c>
      <c r="E3905" t="inlineStr">
        <is>
          <t xml:space="preserve">Episode 299: Auroras Entschlossenheit</t>
        </is>
      </c>
      <c r="F3905">
        <v>299</v>
      </c>
      <c r="G3905" t="inlineStr">
        <is>
          <t xml:space="preserve">4:38-4:46</t>
        </is>
      </c>
      <c r="H3905" t="inlineStr">
        <is>
          <t xml:space="preserve">Pending</t>
        </is>
      </c>
      <c r="I3905" t="inlineStr">
        <is>
          <t xml:space="preserve">Remarks: [Script Error]
Line from script:
"Letzte Nacht, nach dem Abendessen und einem Spaziergang mit Dämien, hatte sie vor dem Schlafengehen die Aufnahmen überprüft."
Note: Continuity/timeline issue. This does not match the established sequence of events. Aurora had been with Eloise and Victor/Cameron, was then contacted about work, and at around 2 a.m. Tom called her to urgently come to the hospital. The stated dinner, walk with Damien, and reviewing the recordings before bed are inconsistent with the preceding timeline.</t>
        </is>
      </c>
      <c r="J3905" t="inlineStr">
        <is>
          <t xml:space="preserve">VOA</t>
        </is>
      </c>
      <c r="K3905" t="inlineStr">
        <is>
          <t xml:space="preserve">Script Error</t>
        </is>
      </c>
      <c r="L3905" t="inlineStr">
        <is>
          <t xml:space="preserve">Script error</t>
        </is>
      </c>
      <c r="M3905" t="str">
        <f>IFERROR(IF(VLOOKUP(L3905,'Quantification'!$A:$B,2,FALSE)&amp;""="","Unclassified",VLOOKUP(L3905,'Quantification'!$A:$B,2,FALSE)),"Unclassified")</f>
        <v>Major</v>
      </c>
      <c r="N3905" t="inlineStr">
        <is>
          <t xml:space="preserve">con-khera.mirjam@pocketfm.com</t>
        </is>
      </c>
      <c r="O3905" t="inlineStr">
        <is>
          <t xml:space="preserve">Issues found in raw</t>
        </is>
      </c>
      <c r="P3905" t="str">
        <f>IF(OR(O3905="Issues found in master",O3905="Final master"),"Master",IF(OR(O3905="Ready for Master",O3905="Issues found in raw",O3905="Raw under QC",O3905="Issues resolved in raw"),"Raw","-"))</f>
        <v>Raw</v>
      </c>
      <c r="Q3905" s="13">
        <v>46276.396527777775</v>
      </c>
      <c r="R3905" t="inlineStr">
        <is>
          <t xml:space="preserve">2026-09 (Sept)</t>
        </is>
      </c>
      <c r="S3905">
        <f>IF(M3905="Not an error",0,IF(COUNTIFS($A$2:$A3905,$A3905,$D$2:$D3905,$D3905,$M$2:$M3905,"&lt;&gt;Not an error")=1,1,0))</f>
        <v>0</v>
      </c>
      <c r="T3905">
        <f>IF(M3905&lt;&gt;"Major",0,IF(COUNTIFS($A$2:$A3905,$A3905,$D$2:$D3905,$D3905,$M$2:$M3905,"Major")=1,1,0))</f>
        <v>0</v>
      </c>
      <c r="U3905">
        <f>IF(M3905&lt;&gt;"Minor",0,IF(COUNTIFS($A$2:$A3905,$A3905,$D$2:$D3905,$D3905,$M$2:$M3905,"Minor")=1,1,0))</f>
        <v>0</v>
      </c>
    </row>
    <row r="3906">
      <c r="A3906" t="inlineStr">
        <is>
          <t xml:space="preserve">9a175f97e92a638a5697307799ea3b8b8f419aac</t>
        </is>
      </c>
      <c r="B3906" t="inlineStr">
        <is>
          <t xml:space="preserve">The Miracle Heiress</t>
        </is>
      </c>
      <c r="C3906" t="inlineStr">
        <is>
          <t xml:space="preserve">Die Wundererbin</t>
        </is>
      </c>
      <c r="D3906" t="inlineStr">
        <is>
          <t xml:space="preserve">801b4aa3161dec6c489dae67ebd598ccbb734071</t>
        </is>
      </c>
      <c r="E3906" t="inlineStr">
        <is>
          <t xml:space="preserve">Episode 299: Auroras Entschlossenheit</t>
        </is>
      </c>
      <c r="F3906">
        <v>299</v>
      </c>
      <c r="G3906" t="inlineStr">
        <is>
          <t xml:space="preserve">5:37-5:45</t>
        </is>
      </c>
      <c r="H3906" t="inlineStr">
        <is>
          <t xml:space="preserve">Pending</t>
        </is>
      </c>
      <c r="I3906" t="inlineStr">
        <is>
          <t xml:space="preserve">Remarks: [Script Error]
Line from script:
"Unterdessen neigte sich im Festsaal das Abendessen dem Ende zu, und der Moderator ergriff voller Energie wieder das Mikrofon."
Note: Major timeline/continuity issue. Aurora began operating at around 2 a.m. and the surgery lasted approximately eleven hours, placing the current hospital events around early afternoon. The story therefore cannot simultaneously return to an ongoing dinner in the banquet hall with â€œUnterdessen.â€_x009d_ The timeline should be corrected.</t>
        </is>
      </c>
      <c r="J3906" t="inlineStr">
        <is>
          <t xml:space="preserve">VOA</t>
        </is>
      </c>
      <c r="K3906" t="inlineStr">
        <is>
          <t xml:space="preserve">Script Error</t>
        </is>
      </c>
      <c r="L3906" t="inlineStr">
        <is>
          <t xml:space="preserve">Script error</t>
        </is>
      </c>
      <c r="M3906" t="str">
        <f>IFERROR(IF(VLOOKUP(L3906,'Quantification'!$A:$B,2,FALSE)&amp;""="","Unclassified",VLOOKUP(L3906,'Quantification'!$A:$B,2,FALSE)),"Unclassified")</f>
        <v>Major</v>
      </c>
      <c r="N3906" t="inlineStr">
        <is>
          <t xml:space="preserve">con-khera.mirjam@pocketfm.com</t>
        </is>
      </c>
      <c r="O3906" t="inlineStr">
        <is>
          <t xml:space="preserve">Issues found in raw</t>
        </is>
      </c>
      <c r="P3906" t="str">
        <f>IF(OR(O3906="Issues found in master",O3906="Final master"),"Master",IF(OR(O3906="Ready for Master",O3906="Issues found in raw",O3906="Raw under QC",O3906="Issues resolved in raw"),"Raw","-"))</f>
        <v>Raw</v>
      </c>
      <c r="Q3906" s="13">
        <v>46276.396527777775</v>
      </c>
      <c r="R3906" t="inlineStr">
        <is>
          <t xml:space="preserve">2026-09 (Sept)</t>
        </is>
      </c>
      <c r="S3906">
        <f>IF(M3906="Not an error",0,IF(COUNTIFS($A$2:$A3906,$A3906,$D$2:$D3906,$D3906,$M$2:$M3906,"&lt;&gt;Not an error")=1,1,0))</f>
        <v>0</v>
      </c>
      <c r="T3906">
        <f>IF(M3906&lt;&gt;"Major",0,IF(COUNTIFS($A$2:$A3906,$A3906,$D$2:$D3906,$D3906,$M$2:$M3906,"Major")=1,1,0))</f>
        <v>0</v>
      </c>
      <c r="U3906">
        <f>IF(M3906&lt;&gt;"Minor",0,IF(COUNTIFS($A$2:$A3906,$A3906,$D$2:$D3906,$D3906,$M$2:$M3906,"Minor")=1,1,0))</f>
        <v>0</v>
      </c>
    </row>
    <row r="3907">
      <c r="A3907" t="inlineStr">
        <is>
          <t xml:space="preserve">9a175f97e92a638a5697307799ea3b8b8f419aac</t>
        </is>
      </c>
      <c r="B3907" t="inlineStr">
        <is>
          <t xml:space="preserve">The Miracle Heiress</t>
        </is>
      </c>
      <c r="C3907" t="inlineStr">
        <is>
          <t xml:space="preserve">Die Wundererbin</t>
        </is>
      </c>
      <c r="D3907" t="inlineStr">
        <is>
          <t xml:space="preserve">c24da0799a4d573387af4df88f299ea0bd1729d0</t>
        </is>
      </c>
      <c r="E3907" t="inlineStr">
        <is>
          <t xml:space="preserve">Ep 299 (Regenerated)</t>
        </is>
      </c>
      <c r="F3907">
        <v>299</v>
      </c>
      <c r="G3907" t="inlineStr">
        <is>
          <t xml:space="preserve">0:00-0:05</t>
        </is>
      </c>
      <c r="H3907" t="inlineStr">
        <is>
          <t xml:space="preserve">Resolved</t>
        </is>
      </c>
      <c r="I3907" t="inlineStr">
        <is>
          <t xml:space="preserve">Remarks: [Script Error]
Line from script:
"„Doktor Tom“, fragten sie zögernd und fürchteten die Antwort."
Note: Naming/continuity issue. The doctor is established as Doctor Sinclair, not Doctor Tom. Suggested: “Doktor Sinclair“, fragten sie zögernd und fürchteten die Antwort.</t>
        </is>
      </c>
      <c r="J3907" t="inlineStr">
        <is>
          <t xml:space="preserve">VOA</t>
        </is>
      </c>
      <c r="K3907" t="inlineStr">
        <is>
          <t xml:space="preserve">Script Error</t>
        </is>
      </c>
      <c r="L3907" t="inlineStr">
        <is>
          <t xml:space="preserve">Script error</t>
        </is>
      </c>
      <c r="M3907" t="str">
        <f>IFERROR(IF(VLOOKUP(L3907,'Quantification'!$A:$B,2,FALSE)&amp;""="","Unclassified",VLOOKUP(L3907,'Quantification'!$A:$B,2,FALSE)),"Unclassified")</f>
        <v>Major</v>
      </c>
      <c r="N3907" t="inlineStr">
        <is>
          <t xml:space="preserve">con-khera.mirjam@pocketfm.com</t>
        </is>
      </c>
      <c r="O3907" t="inlineStr">
        <is>
          <t xml:space="preserve">Issues found in raw</t>
        </is>
      </c>
      <c r="P3907" t="str">
        <f>IF(OR(O3907="Issues found in master",O3907="Final master"),"Master",IF(OR(O3907="Ready for Master",O3907="Issues found in raw",O3907="Raw under QC",O3907="Issues resolved in raw"),"Raw","-"))</f>
        <v>Raw</v>
      </c>
      <c r="Q3907" s="13">
        <v>46276.26041666667</v>
      </c>
      <c r="R3907" t="inlineStr">
        <is>
          <t xml:space="preserve">2026-09 (Sept)</t>
        </is>
      </c>
      <c r="S3907">
        <f>IF(M3907="Not an error",0,IF(COUNTIFS($A$2:$A3907,$A3907,$D$2:$D3907,$D3907,$M$2:$M3907,"&lt;&gt;Not an error")=1,1,0))</f>
        <v>1</v>
      </c>
      <c r="T3907">
        <f>IF(M3907&lt;&gt;"Major",0,IF(COUNTIFS($A$2:$A3907,$A3907,$D$2:$D3907,$D3907,$M$2:$M3907,"Major")=1,1,0))</f>
        <v>1</v>
      </c>
      <c r="U3907">
        <f>IF(M3907&lt;&gt;"Minor",0,IF(COUNTIFS($A$2:$A3907,$A3907,$D$2:$D3907,$D3907,$M$2:$M3907,"Minor")=1,1,0))</f>
        <v>0</v>
      </c>
    </row>
    <row r="3908">
      <c r="A3908" t="inlineStr">
        <is>
          <t xml:space="preserve">9a175f97e92a638a5697307799ea3b8b8f419aac</t>
        </is>
      </c>
      <c r="B3908" t="inlineStr">
        <is>
          <t xml:space="preserve">The Miracle Heiress</t>
        </is>
      </c>
      <c r="C3908" t="inlineStr">
        <is>
          <t xml:space="preserve">Die Wundererbin</t>
        </is>
      </c>
      <c r="D3908" t="inlineStr">
        <is>
          <t xml:space="preserve">c24da0799a4d573387af4df88f299ea0bd1729d0</t>
        </is>
      </c>
      <c r="E3908" t="inlineStr">
        <is>
          <t xml:space="preserve">Ep 299 (Regenerated)</t>
        </is>
      </c>
      <c r="F3908">
        <v>299</v>
      </c>
      <c r="G3908" t="inlineStr">
        <is>
          <t xml:space="preserve">0:22-0:27</t>
        </is>
      </c>
      <c r="H3908" t="inlineStr">
        <is>
          <t xml:space="preserve">Resolved</t>
        </is>
      </c>
      <c r="I3908" t="inlineStr">
        <is>
          <t xml:space="preserve">Remarks: [Script Error]
Line from script:
"Er wÃ¼nschte, er kÃ¶nnte derjenige sein, der sie trÃ¶stete, doch seine Rolle als Arzt zwang ihn zu Abstand."
Note: Wording/grammar issue. â€œZwang ihn zu Abstandâ€_x009d_ is unnatural in German. Suggested: â€œEr wÃ¼nschte, er kÃ¶nnte derjenige sein, der sie trÃ¶stete, doch seine Rolle als Arzt zwang ihn, Abstand zu halten.â€_x009d_</t>
        </is>
      </c>
      <c r="J3908" t="inlineStr">
        <is>
          <t xml:space="preserve">VOA</t>
        </is>
      </c>
      <c r="K3908" t="inlineStr">
        <is>
          <t xml:space="preserve">Script Error</t>
        </is>
      </c>
      <c r="L3908" t="inlineStr">
        <is>
          <t xml:space="preserve">Script error</t>
        </is>
      </c>
      <c r="M3908" t="str">
        <f>IFERROR(IF(VLOOKUP(L3908,'Quantification'!$A:$B,2,FALSE)&amp;""="","Unclassified",VLOOKUP(L3908,'Quantification'!$A:$B,2,FALSE)),"Unclassified")</f>
        <v>Major</v>
      </c>
      <c r="N3908" t="inlineStr">
        <is>
          <t xml:space="preserve">con-khera.mirjam@pocketfm.com</t>
        </is>
      </c>
      <c r="O3908" t="inlineStr">
        <is>
          <t xml:space="preserve">Issues found in raw</t>
        </is>
      </c>
      <c r="P3908" t="str">
        <f>IF(OR(O3908="Issues found in master",O3908="Final master"),"Master",IF(OR(O3908="Ready for Master",O3908="Issues found in raw",O3908="Raw under QC",O3908="Issues resolved in raw"),"Raw","-"))</f>
        <v>Raw</v>
      </c>
      <c r="Q3908" s="13">
        <v>46276.26041666667</v>
      </c>
      <c r="R3908" t="inlineStr">
        <is>
          <t xml:space="preserve">2026-09 (Sept)</t>
        </is>
      </c>
      <c r="S3908">
        <f>IF(M3908="Not an error",0,IF(COUNTIFS($A$2:$A3908,$A3908,$D$2:$D3908,$D3908,$M$2:$M3908,"&lt;&gt;Not an error")=1,1,0))</f>
        <v>0</v>
      </c>
      <c r="T3908">
        <f>IF(M3908&lt;&gt;"Major",0,IF(COUNTIFS($A$2:$A3908,$A3908,$D$2:$D3908,$D3908,$M$2:$M3908,"Major")=1,1,0))</f>
        <v>0</v>
      </c>
      <c r="U3908">
        <f>IF(M3908&lt;&gt;"Minor",0,IF(COUNTIFS($A$2:$A3908,$A3908,$D$2:$D3908,$D3908,$M$2:$M3908,"Minor")=1,1,0))</f>
        <v>0</v>
      </c>
    </row>
    <row r="3909">
      <c r="A3909" t="inlineStr">
        <is>
          <t xml:space="preserve">9a175f97e92a638a5697307799ea3b8b8f419aac</t>
        </is>
      </c>
      <c r="B3909" t="inlineStr">
        <is>
          <t xml:space="preserve">The Miracle Heiress</t>
        </is>
      </c>
      <c r="C3909" t="inlineStr">
        <is>
          <t xml:space="preserve">Die Wundererbin</t>
        </is>
      </c>
      <c r="D3909" t="inlineStr">
        <is>
          <t xml:space="preserve">c24da0799a4d573387af4df88f299ea0bd1729d0</t>
        </is>
      </c>
      <c r="E3909" t="inlineStr">
        <is>
          <t xml:space="preserve">Ep 299 (Regenerated)</t>
        </is>
      </c>
      <c r="F3909">
        <v>299</v>
      </c>
      <c r="G3909" t="inlineStr">
        <is>
          <t xml:space="preserve">5:36-5:44</t>
        </is>
      </c>
      <c r="H3909" t="inlineStr">
        <is>
          <t xml:space="preserve">Resolved</t>
        </is>
      </c>
      <c r="I3909" t="inlineStr">
        <is>
          <t xml:space="preserve">Remarks: [Script Error]
Line from script:
"Unterdessen neigte sich im Festsaal das Abendessen dem Ende zu, und der Moderator ergriff voller Energie wieder das Mikrofon."
Note: Timeline/continuity issue. The previous scene takes place during the operation in the morning, but this scene jumps back to the engagement dinner from the previous evening without indicating the time shift. The transition should explicitly establish that this is a flashback. Suggested: â€œAm Abend zuvor neigte sich im Festsaal das Abendessen dem Ende zu, und der Moderator ergriff voller Energie wieder das Mikrofon.â€_x009d_</t>
        </is>
      </c>
      <c r="J3909" t="inlineStr">
        <is>
          <t xml:space="preserve">VOA</t>
        </is>
      </c>
      <c r="K3909" t="inlineStr">
        <is>
          <t xml:space="preserve">Script Error</t>
        </is>
      </c>
      <c r="L3909" t="inlineStr">
        <is>
          <t xml:space="preserve">Script error</t>
        </is>
      </c>
      <c r="M3909" t="str">
        <f>IFERROR(IF(VLOOKUP(L3909,'Quantification'!$A:$B,2,FALSE)&amp;""="","Unclassified",VLOOKUP(L3909,'Quantification'!$A:$B,2,FALSE)),"Unclassified")</f>
        <v>Major</v>
      </c>
      <c r="N3909" t="inlineStr">
        <is>
          <t xml:space="preserve">con-khera.mirjam@pocketfm.com</t>
        </is>
      </c>
      <c r="O3909" t="inlineStr">
        <is>
          <t xml:space="preserve">Issues found in raw</t>
        </is>
      </c>
      <c r="P3909" t="str">
        <f>IF(OR(O3909="Issues found in master",O3909="Final master"),"Master",IF(OR(O3909="Ready for Master",O3909="Issues found in raw",O3909="Raw under QC",O3909="Issues resolved in raw"),"Raw","-"))</f>
        <v>Raw</v>
      </c>
      <c r="Q3909" s="13">
        <v>46276.26041666667</v>
      </c>
      <c r="R3909" t="inlineStr">
        <is>
          <t xml:space="preserve">2026-09 (Sept)</t>
        </is>
      </c>
      <c r="S3909">
        <f>IF(M3909="Not an error",0,IF(COUNTIFS($A$2:$A3909,$A3909,$D$2:$D3909,$D3909,$M$2:$M3909,"&lt;&gt;Not an error")=1,1,0))</f>
        <v>0</v>
      </c>
      <c r="T3909">
        <f>IF(M3909&lt;&gt;"Major",0,IF(COUNTIFS($A$2:$A3909,$A3909,$D$2:$D3909,$D3909,$M$2:$M3909,"Major")=1,1,0))</f>
        <v>0</v>
      </c>
      <c r="U3909">
        <f>IF(M3909&lt;&gt;"Minor",0,IF(COUNTIFS($A$2:$A3909,$A3909,$D$2:$D3909,$D3909,$M$2:$M3909,"Minor")=1,1,0))</f>
        <v>0</v>
      </c>
    </row>
    <row r="3910">
      <c r="A3910" t="inlineStr">
        <is>
          <t xml:space="preserve">9a175f97e92a638a5697307799ea3b8b8f419aac</t>
        </is>
      </c>
      <c r="B3910" t="inlineStr">
        <is>
          <t xml:space="preserve">The Miracle Heiress</t>
        </is>
      </c>
      <c r="C3910" t="inlineStr">
        <is>
          <t xml:space="preserve">Die Wundererbin</t>
        </is>
      </c>
      <c r="D3910" t="inlineStr">
        <is>
          <t xml:space="preserve">a0efa93af2e2c75a347b37783f883cec6fb388ee</t>
        </is>
      </c>
      <c r="E3910" t="inlineStr">
        <is>
          <t xml:space="preserve">Episode 300: Jessicas Skandalöses Video</t>
        </is>
      </c>
      <c r="F3910">
        <v>300</v>
      </c>
      <c r="G3910" t="inlineStr">
        <is>
          <t xml:space="preserve">0:00-0:06</t>
        </is>
      </c>
      <c r="H3910" t="inlineStr">
        <is>
          <t xml:space="preserve">Pending</t>
        </is>
      </c>
      <c r="I3910" t="inlineStr">
        <is>
          <t xml:space="preserve">Remarks: [Script Error]
Line from script:
"Als Sawyer ihr den Ring an den Finger steckte, murmelte er: „Ich kann es kaum fassen, dass wir uns verloben.“"
Note: Redundant repetition/flow issue. Sawyer has just already placed the ring on Jessica’s finger, so repeating the action interrupts the flow. The line can be shortened to the dialogue only.</t>
        </is>
      </c>
      <c r="J3910" t="inlineStr">
        <is>
          <t xml:space="preserve">VOA</t>
        </is>
      </c>
      <c r="K3910" t="inlineStr">
        <is>
          <t xml:space="preserve">Script Error</t>
        </is>
      </c>
      <c r="L3910" t="inlineStr">
        <is>
          <t xml:space="preserve">Script error</t>
        </is>
      </c>
      <c r="M3910" t="str">
        <f>IFERROR(IF(VLOOKUP(L3910,'Quantification'!$A:$B,2,FALSE)&amp;""="","Unclassified",VLOOKUP(L3910,'Quantification'!$A:$B,2,FALSE)),"Unclassified")</f>
        <v>Major</v>
      </c>
      <c r="N3910" t="inlineStr">
        <is>
          <t xml:space="preserve">con-khera.mirjam@pocketfm.com</t>
        </is>
      </c>
      <c r="O3910" t="inlineStr">
        <is>
          <t xml:space="preserve">Issues found in raw</t>
        </is>
      </c>
      <c r="P3910" t="str">
        <f>IF(OR(O3910="Issues found in master",O3910="Final master"),"Master",IF(OR(O3910="Ready for Master",O3910="Issues found in raw",O3910="Raw under QC",O3910="Issues resolved in raw"),"Raw","-"))</f>
        <v>Raw</v>
      </c>
      <c r="Q3910" s="13">
        <v>46276.396527777775</v>
      </c>
      <c r="R3910" t="inlineStr">
        <is>
          <t xml:space="preserve">2026-09 (Sept)</t>
        </is>
      </c>
      <c r="S3910">
        <f>IF(M3910="Not an error",0,IF(COUNTIFS($A$2:$A3910,$A3910,$D$2:$D3910,$D3910,$M$2:$M3910,"&lt;&gt;Not an error")=1,1,0))</f>
        <v>1</v>
      </c>
      <c r="T3910">
        <f>IF(M3910&lt;&gt;"Major",0,IF(COUNTIFS($A$2:$A3910,$A3910,$D$2:$D3910,$D3910,$M$2:$M3910,"Major")=1,1,0))</f>
        <v>1</v>
      </c>
      <c r="U3910">
        <f>IF(M3910&lt;&gt;"Minor",0,IF(COUNTIFS($A$2:$A3910,$A3910,$D$2:$D3910,$D3910,$M$2:$M3910,"Minor")=1,1,0))</f>
        <v>0</v>
      </c>
    </row>
    <row r="3911">
      <c r="A3911" t="inlineStr">
        <is>
          <t xml:space="preserve">9a175f97e92a638a5697307799ea3b8b8f419aac</t>
        </is>
      </c>
      <c r="B3911" t="inlineStr">
        <is>
          <t xml:space="preserve">The Miracle Heiress</t>
        </is>
      </c>
      <c r="C3911" t="inlineStr">
        <is>
          <t xml:space="preserve">Die Wundererbin</t>
        </is>
      </c>
      <c r="D3911" t="inlineStr">
        <is>
          <t xml:space="preserve">a0efa93af2e2c75a347b37783f883cec6fb388ee</t>
        </is>
      </c>
      <c r="E3911" t="inlineStr">
        <is>
          <t xml:space="preserve">Episode 300: Jessicas Skandalöses Video</t>
        </is>
      </c>
      <c r="F3911">
        <v>300</v>
      </c>
      <c r="G3911" t="inlineStr">
        <is>
          <t xml:space="preserve">1:12-1:44</t>
        </is>
      </c>
      <c r="H3911" t="inlineStr">
        <is>
          <t xml:space="preserve">Pending</t>
        </is>
      </c>
      <c r="I3911" t="inlineStr">
        <is>
          <t xml:space="preserve">Remarks: [Tone / Consent Issue]
Line from script:
"Im schummrigen Licht wurde das Bild eines Bettes scharf. Ein Paar lag eng umschlungen darin und die intimen Geräusche des Aktes drangen in die fassungslose Stille. Die Gäste starrten mit offenen Mündern; niemand hatte so etwas auf einer Verlobungsfeier erwartet. Die Familien des Brautpaars erstarrten, unfähig zu begreifen, was sie da sahen.
Jessica wurde kreidebleich. Sie wusste, dass sie das Mädchen im Video war. Und sie wusste ganz genau, wer hinter der Kamera stand."
Note: Serious tone/consent issue. The scene depicts an intimate sexual recording being shown publicly without Jessica’s consent, effectively turning non-consensual sexual material into public humiliation. This constitutes a severe privacy and consent violation and should be removed or fundamentally rewritten.
This is not Ok.</t>
        </is>
      </c>
      <c r="J3911" t="inlineStr">
        <is>
          <t xml:space="preserve">VOA</t>
        </is>
      </c>
      <c r="K3911" t="inlineStr">
        <is>
          <t xml:space="preserve">Script Error</t>
        </is>
      </c>
      <c r="L3911" t="inlineStr">
        <is>
          <t xml:space="preserve">Script error</t>
        </is>
      </c>
      <c r="M3911" t="str">
        <f>IFERROR(IF(VLOOKUP(L3911,'Quantification'!$A:$B,2,FALSE)&amp;""="","Unclassified",VLOOKUP(L3911,'Quantification'!$A:$B,2,FALSE)),"Unclassified")</f>
        <v>Major</v>
      </c>
      <c r="N3911" t="inlineStr">
        <is>
          <t xml:space="preserve">con-khera.mirjam@pocketfm.com</t>
        </is>
      </c>
      <c r="O3911" t="inlineStr">
        <is>
          <t xml:space="preserve">Issues found in raw</t>
        </is>
      </c>
      <c r="P3911" t="str">
        <f>IF(OR(O3911="Issues found in master",O3911="Final master"),"Master",IF(OR(O3911="Ready for Master",O3911="Issues found in raw",O3911="Raw under QC",O3911="Issues resolved in raw"),"Raw","-"))</f>
        <v>Raw</v>
      </c>
      <c r="Q3911" s="13">
        <v>46276.396527777775</v>
      </c>
      <c r="R3911" t="inlineStr">
        <is>
          <t xml:space="preserve">2026-09 (Sept)</t>
        </is>
      </c>
      <c r="S3911">
        <f>IF(M3911="Not an error",0,IF(COUNTIFS($A$2:$A3911,$A3911,$D$2:$D3911,$D3911,$M$2:$M3911,"&lt;&gt;Not an error")=1,1,0))</f>
        <v>0</v>
      </c>
      <c r="T3911">
        <f>IF(M3911&lt;&gt;"Major",0,IF(COUNTIFS($A$2:$A3911,$A3911,$D$2:$D3911,$D3911,$M$2:$M3911,"Major")=1,1,0))</f>
        <v>0</v>
      </c>
      <c r="U3911">
        <f>IF(M3911&lt;&gt;"Minor",0,IF(COUNTIFS($A$2:$A3911,$A3911,$D$2:$D3911,$D3911,$M$2:$M3911,"Minor")=1,1,0))</f>
        <v>0</v>
      </c>
    </row>
    <row r="3912">
      <c r="A3912" t="inlineStr">
        <is>
          <t xml:space="preserve">9a175f97e92a638a5697307799ea3b8b8f419aac</t>
        </is>
      </c>
      <c r="B3912" t="inlineStr">
        <is>
          <t xml:space="preserve">The Miracle Heiress</t>
        </is>
      </c>
      <c r="C3912" t="inlineStr">
        <is>
          <t xml:space="preserve">Die Wundererbin</t>
        </is>
      </c>
      <c r="D3912" t="inlineStr">
        <is>
          <t xml:space="preserve">a0efa93af2e2c75a347b37783f883cec6fb388ee</t>
        </is>
      </c>
      <c r="E3912" t="inlineStr">
        <is>
          <t xml:space="preserve">Episode 300: Jessicas Skandalöses Video</t>
        </is>
      </c>
      <c r="F3912">
        <v>300</v>
      </c>
      <c r="G3912" t="inlineStr">
        <is>
          <t xml:space="preserve">2:16-2:22</t>
        </is>
      </c>
      <c r="H3912" t="inlineStr">
        <is>
          <t xml:space="preserve">Pending</t>
        </is>
      </c>
      <c r="I3912" t="inlineStr">
        <is>
          <t xml:space="preserve">Remarks: [Script Error]
Line from script:
"Sawyer konnte ihn nie vergessen, denn er hatte seinetwegen einst Millionen verloren."
Note: Continuity/factual issue. Sawyer did not previously lose millions because of him. The amount should be corrected to match the established events.</t>
        </is>
      </c>
      <c r="J3912" t="inlineStr">
        <is>
          <t xml:space="preserve">VOA</t>
        </is>
      </c>
      <c r="K3912" t="inlineStr">
        <is>
          <t xml:space="preserve">Script Error</t>
        </is>
      </c>
      <c r="L3912" t="inlineStr">
        <is>
          <t xml:space="preserve">Script error</t>
        </is>
      </c>
      <c r="M3912" t="str">
        <f>IFERROR(IF(VLOOKUP(L3912,'Quantification'!$A:$B,2,FALSE)&amp;""="","Unclassified",VLOOKUP(L3912,'Quantification'!$A:$B,2,FALSE)),"Unclassified")</f>
        <v>Major</v>
      </c>
      <c r="N3912" t="inlineStr">
        <is>
          <t xml:space="preserve">con-khera.mirjam@pocketfm.com</t>
        </is>
      </c>
      <c r="O3912" t="inlineStr">
        <is>
          <t xml:space="preserve">Issues found in raw</t>
        </is>
      </c>
      <c r="P3912" t="str">
        <f>IF(OR(O3912="Issues found in master",O3912="Final master"),"Master",IF(OR(O3912="Ready for Master",O3912="Issues found in raw",O3912="Raw under QC",O3912="Issues resolved in raw"),"Raw","-"))</f>
        <v>Raw</v>
      </c>
      <c r="Q3912" s="13">
        <v>46276.396527777775</v>
      </c>
      <c r="R3912" t="inlineStr">
        <is>
          <t xml:space="preserve">2026-09 (Sept)</t>
        </is>
      </c>
      <c r="S3912">
        <f>IF(M3912="Not an error",0,IF(COUNTIFS($A$2:$A3912,$A3912,$D$2:$D3912,$D3912,$M$2:$M3912,"&lt;&gt;Not an error")=1,1,0))</f>
        <v>0</v>
      </c>
      <c r="T3912">
        <f>IF(M3912&lt;&gt;"Major",0,IF(COUNTIFS($A$2:$A3912,$A3912,$D$2:$D3912,$D3912,$M$2:$M3912,"Major")=1,1,0))</f>
        <v>0</v>
      </c>
      <c r="U3912">
        <f>IF(M3912&lt;&gt;"Minor",0,IF(COUNTIFS($A$2:$A3912,$A3912,$D$2:$D3912,$D3912,$M$2:$M3912,"Minor")=1,1,0))</f>
        <v>0</v>
      </c>
    </row>
    <row r="3913">
      <c r="A3913" t="inlineStr">
        <is>
          <t xml:space="preserve">9a175f97e92a638a5697307799ea3b8b8f419aac</t>
        </is>
      </c>
      <c r="B3913" t="inlineStr">
        <is>
          <t xml:space="preserve">The Miracle Heiress</t>
        </is>
      </c>
      <c r="C3913" t="inlineStr">
        <is>
          <t xml:space="preserve">Die Wundererbin</t>
        </is>
      </c>
      <c r="D3913" t="inlineStr">
        <is>
          <t xml:space="preserve">a0efa93af2e2c75a347b37783f883cec6fb388ee</t>
        </is>
      </c>
      <c r="E3913" t="inlineStr">
        <is>
          <t xml:space="preserve">Episode 300: Jessicas Skandalöses Video</t>
        </is>
      </c>
      <c r="F3913">
        <v>300</v>
      </c>
      <c r="G3913" t="inlineStr">
        <is>
          <t xml:space="preserve">3:18-3:22</t>
        </is>
      </c>
      <c r="H3913" t="inlineStr">
        <is>
          <t xml:space="preserve">Pending</t>
        </is>
      </c>
      <c r="I3913" t="inlineStr">
        <is>
          <t xml:space="preserve">Remarks: [Tone / Consent Issue]
Line from script:
"Er hatte über zwanzig solcher Aufnahmen mit Jessica gesehen."
Note: Serious tone/consent issue. The repeated use of non-consensual intimate recordings turns sexual exploitation into a recurring plot device and risks framing Jessica as responsible for her own public humiliation rather than as the victim of a severe privacy and consent violation. This creates a harmful victim-blaming dynamic and should be fundamentally revised.</t>
        </is>
      </c>
      <c r="J3913" t="inlineStr">
        <is>
          <t xml:space="preserve">VOA</t>
        </is>
      </c>
      <c r="K3913" t="inlineStr">
        <is>
          <t xml:space="preserve">Script Error</t>
        </is>
      </c>
      <c r="L3913" t="inlineStr">
        <is>
          <t xml:space="preserve">Script error</t>
        </is>
      </c>
      <c r="M3913" t="str">
        <f>IFERROR(IF(VLOOKUP(L3913,'Quantification'!$A:$B,2,FALSE)&amp;""="","Unclassified",VLOOKUP(L3913,'Quantification'!$A:$B,2,FALSE)),"Unclassified")</f>
        <v>Major</v>
      </c>
      <c r="N3913" t="inlineStr">
        <is>
          <t xml:space="preserve">con-khera.mirjam@pocketfm.com</t>
        </is>
      </c>
      <c r="O3913" t="inlineStr">
        <is>
          <t xml:space="preserve">Issues found in raw</t>
        </is>
      </c>
      <c r="P3913" t="str">
        <f>IF(OR(O3913="Issues found in master",O3913="Final master"),"Master",IF(OR(O3913="Ready for Master",O3913="Issues found in raw",O3913="Raw under QC",O3913="Issues resolved in raw"),"Raw","-"))</f>
        <v>Raw</v>
      </c>
      <c r="Q3913" s="13">
        <v>46276.396527777775</v>
      </c>
      <c r="R3913" t="inlineStr">
        <is>
          <t xml:space="preserve">2026-09 (Sept)</t>
        </is>
      </c>
      <c r="S3913">
        <f>IF(M3913="Not an error",0,IF(COUNTIFS($A$2:$A3913,$A3913,$D$2:$D3913,$D3913,$M$2:$M3913,"&lt;&gt;Not an error")=1,1,0))</f>
        <v>0</v>
      </c>
      <c r="T3913">
        <f>IF(M3913&lt;&gt;"Major",0,IF(COUNTIFS($A$2:$A3913,$A3913,$D$2:$D3913,$D3913,$M$2:$M3913,"Major")=1,1,0))</f>
        <v>0</v>
      </c>
      <c r="U3913">
        <f>IF(M3913&lt;&gt;"Minor",0,IF(COUNTIFS($A$2:$A3913,$A3913,$D$2:$D3913,$D3913,$M$2:$M3913,"Minor")=1,1,0))</f>
        <v>0</v>
      </c>
    </row>
    <row r="3914">
      <c r="A3914" t="inlineStr">
        <is>
          <t xml:space="preserve">9a175f97e92a638a5697307799ea3b8b8f419aac</t>
        </is>
      </c>
      <c r="B3914" t="inlineStr">
        <is>
          <t xml:space="preserve">The Miracle Heiress</t>
        </is>
      </c>
      <c r="C3914" t="inlineStr">
        <is>
          <t xml:space="preserve">Die Wundererbin</t>
        </is>
      </c>
      <c r="D3914" t="inlineStr">
        <is>
          <t xml:space="preserve">a0efa93af2e2c75a347b37783f883cec6fb388ee</t>
        </is>
      </c>
      <c r="E3914" t="inlineStr">
        <is>
          <t xml:space="preserve">Episode 300: Jessicas Skandalöses Video</t>
        </is>
      </c>
      <c r="F3914">
        <v>300</v>
      </c>
      <c r="G3914" t="inlineStr">
        <is>
          <t xml:space="preserve">4:47-4:53</t>
        </is>
      </c>
      <c r="H3914" t="inlineStr">
        <is>
          <t xml:space="preserve">Pending</t>
        </is>
      </c>
      <c r="I3914" t="inlineStr">
        <is>
          <t xml:space="preserve">Remarks: [Tone / Consent Issue]
Line from script:
"Das Video ließ erkennen, dass Jessica sehr jung gewesen war, wahrscheinlich erst sechzehn oder siebzehn."
Note: Severe child sexual exploitation/consent issue. This establishes that Jessica was a minor in the sexual recordings being shown and discussed. The storyline therefore involves sexual material depicting a minor and uses it as a public humiliation plot device. This is highly inappropriate and should be removed or fundamentally rewritten. THIS IS NOT OKAY, this is child pornography.</t>
        </is>
      </c>
      <c r="J3914" t="inlineStr">
        <is>
          <t xml:space="preserve">VOA</t>
        </is>
      </c>
      <c r="K3914" t="inlineStr">
        <is>
          <t xml:space="preserve">Script Error</t>
        </is>
      </c>
      <c r="L3914" t="inlineStr">
        <is>
          <t xml:space="preserve">Script error</t>
        </is>
      </c>
      <c r="M3914" t="str">
        <f>IFERROR(IF(VLOOKUP(L3914,'Quantification'!$A:$B,2,FALSE)&amp;""="","Unclassified",VLOOKUP(L3914,'Quantification'!$A:$B,2,FALSE)),"Unclassified")</f>
        <v>Major</v>
      </c>
      <c r="N3914" t="inlineStr">
        <is>
          <t xml:space="preserve">con-khera.mirjam@pocketfm.com</t>
        </is>
      </c>
      <c r="O3914" t="inlineStr">
        <is>
          <t xml:space="preserve">Issues found in raw</t>
        </is>
      </c>
      <c r="P3914" t="str">
        <f>IF(OR(O3914="Issues found in master",O3914="Final master"),"Master",IF(OR(O3914="Ready for Master",O3914="Issues found in raw",O3914="Raw under QC",O3914="Issues resolved in raw"),"Raw","-"))</f>
        <v>Raw</v>
      </c>
      <c r="Q3914" s="13">
        <v>46276.396527777775</v>
      </c>
      <c r="R3914" t="inlineStr">
        <is>
          <t xml:space="preserve">2026-09 (Sept)</t>
        </is>
      </c>
      <c r="S3914">
        <f>IF(M3914="Not an error",0,IF(COUNTIFS($A$2:$A3914,$A3914,$D$2:$D3914,$D3914,$M$2:$M3914,"&lt;&gt;Not an error")=1,1,0))</f>
        <v>0</v>
      </c>
      <c r="T3914">
        <f>IF(M3914&lt;&gt;"Major",0,IF(COUNTIFS($A$2:$A3914,$A3914,$D$2:$D3914,$D3914,$M$2:$M3914,"Major")=1,1,0))</f>
        <v>0</v>
      </c>
      <c r="U3914">
        <f>IF(M3914&lt;&gt;"Minor",0,IF(COUNTIFS($A$2:$A3914,$A3914,$D$2:$D3914,$D3914,$M$2:$M3914,"Minor")=1,1,0))</f>
        <v>0</v>
      </c>
    </row>
    <row r="3915">
      <c r="A3915" t="inlineStr">
        <is>
          <t xml:space="preserve">9a175f97e92a638a5697307799ea3b8b8f419aac</t>
        </is>
      </c>
      <c r="B3915" t="inlineStr">
        <is>
          <t xml:space="preserve">The Miracle Heiress</t>
        </is>
      </c>
      <c r="C3915" t="inlineStr">
        <is>
          <t xml:space="preserve">Die Wundererbin</t>
        </is>
      </c>
      <c r="D3915" t="inlineStr">
        <is>
          <t xml:space="preserve">faca15f92917ce29f91e61fe18d66eae36a57c76</t>
        </is>
      </c>
      <c r="E3915" t="inlineStr">
        <is>
          <t xml:space="preserve">Ep 300 (Regenerated)</t>
        </is>
      </c>
      <c r="F3915">
        <v>300</v>
      </c>
      <c r="G3915" t="inlineStr">
        <is>
          <t xml:space="preserve">6:50-6:53</t>
        </is>
      </c>
      <c r="H3915" t="inlineStr">
        <is>
          <t xml:space="preserve">Resolved</t>
        </is>
      </c>
      <c r="I3915" t="inlineStr">
        <is>
          <t xml:space="preserve">Remarks: [Script Error]
Line from script:
"Gehen die Walsh -"
Note: Incomplete sentence. The line cuts off before the thought is completed and should be finished or removed.</t>
        </is>
      </c>
      <c r="J3915" t="inlineStr">
        <is>
          <t xml:space="preserve">VOA</t>
        </is>
      </c>
      <c r="K3915" t="inlineStr">
        <is>
          <t xml:space="preserve">Script Error</t>
        </is>
      </c>
      <c r="L3915" t="inlineStr">
        <is>
          <t xml:space="preserve">Script error</t>
        </is>
      </c>
      <c r="M3915" t="str">
        <f>IFERROR(IF(VLOOKUP(L3915,'Quantification'!$A:$B,2,FALSE)&amp;""="","Unclassified",VLOOKUP(L3915,'Quantification'!$A:$B,2,FALSE)),"Unclassified")</f>
        <v>Major</v>
      </c>
      <c r="N3915" t="inlineStr">
        <is>
          <t xml:space="preserve">con-khera.mirjam@pocketfm.com</t>
        </is>
      </c>
      <c r="O3915" t="inlineStr">
        <is>
          <t xml:space="preserve">Issues found in raw</t>
        </is>
      </c>
      <c r="P3915" t="str">
        <f>IF(OR(O3915="Issues found in master",O3915="Final master"),"Master",IF(OR(O3915="Ready for Master",O3915="Issues found in raw",O3915="Raw under QC",O3915="Issues resolved in raw"),"Raw","-"))</f>
        <v>Raw</v>
      </c>
      <c r="Q3915" s="13">
        <v>46276.26111111111</v>
      </c>
      <c r="R3915" t="inlineStr">
        <is>
          <t xml:space="preserve">2026-09 (Sept)</t>
        </is>
      </c>
      <c r="S3915">
        <f>IF(M3915="Not an error",0,IF(COUNTIFS($A$2:$A3915,$A3915,$D$2:$D3915,$D3915,$M$2:$M3915,"&lt;&gt;Not an error")=1,1,0))</f>
        <v>1</v>
      </c>
      <c r="T3915">
        <f>IF(M3915&lt;&gt;"Major",0,IF(COUNTIFS($A$2:$A3915,$A3915,$D$2:$D3915,$D3915,$M$2:$M3915,"Major")=1,1,0))</f>
        <v>1</v>
      </c>
      <c r="U3915">
        <f>IF(M3915&lt;&gt;"Minor",0,IF(COUNTIFS($A$2:$A3915,$A3915,$D$2:$D3915,$D3915,$M$2:$M3915,"Minor")=1,1,0))</f>
        <v>0</v>
      </c>
    </row>
    <row r="3916">
      <c r="A3916" t="inlineStr">
        <is>
          <t xml:space="preserve">7a033589e1f6b6201e7b7db18ad8abcf966c53a0</t>
        </is>
      </c>
      <c r="B3916" t="inlineStr">
        <is>
          <t xml:space="preserve">The Miracle Heiress (PGC Version)</t>
        </is>
      </c>
      <c r="C3916" t="inlineStr">
        <is>
          <t xml:space="preserve">Emmas Erwachen - Bei Der Geburt Vertauscht</t>
        </is>
      </c>
      <c r="D3916" t="inlineStr">
        <is>
          <t xml:space="preserve">9ce46531d99e412c13672d6504d2abfc1ff99d0b</t>
        </is>
      </c>
      <c r="E3916" t="inlineStr">
        <is>
          <t xml:space="preserve">EP 1 - Das Alte Leben (Old)</t>
        </is>
      </c>
      <c r="F3916">
        <v>1</v>
      </c>
      <c r="G3916" t="inlineStr">
        <is>
          <t xml:space="preserve">3:10-3:12</t>
        </is>
      </c>
      <c r="H3916" t="inlineStr">
        <is>
          <t xml:space="preserve">Pending</t>
        </is>
      </c>
      <c r="I3916" t="inlineStr">
        <is>
          <t xml:space="preserve">"Mahrlene" is mispronounced as Mahrliene" - line from script: "Und auch nicht zu Mahrlene."</t>
        </is>
      </c>
      <c r="J3916" t="inlineStr">
        <is>
          <t xml:space="preserve">VOA</t>
        </is>
      </c>
      <c r="K3916" t="inlineStr">
        <is>
          <t xml:space="preserve">Mispronunciation</t>
        </is>
      </c>
      <c r="L3916" t="inlineStr">
        <is>
          <t xml:space="preserve">Mispronunciation</t>
        </is>
      </c>
      <c r="M3916" t="str">
        <f>IFERROR(IF(VLOOKUP(L3916,'Quantification'!$A:$B,2,FALSE)&amp;""="","Unclassified",VLOOKUP(L3916,'Quantification'!$A:$B,2,FALSE)),"Unclassified")</f>
        <v>Major</v>
      </c>
      <c r="N3916" t="inlineStr">
        <is>
          <t xml:space="preserve">frl-yaren.gulsoy@pocketfm.com</t>
        </is>
      </c>
      <c r="O3916" t="inlineStr">
        <is>
          <t xml:space="preserve">Issues found in raw</t>
        </is>
      </c>
      <c r="P3916" t="str">
        <f>IF(OR(O3916="Issues found in master",O3916="Final master"),"Master",IF(OR(O3916="Ready for Master",O3916="Issues found in raw",O3916="Raw under QC",O3916="Issues resolved in raw"),"Raw","-"))</f>
        <v>Raw</v>
      </c>
      <c r="Q3916" s="13">
        <v>46286.44027777778</v>
      </c>
      <c r="R3916" t="inlineStr">
        <is>
          <t xml:space="preserve">2026-09 (Sept)</t>
        </is>
      </c>
      <c r="S3916">
        <f>IF(M3916="Not an error",0,IF(COUNTIFS($A$2:$A3916,$A3916,$D$2:$D3916,$D3916,$M$2:$M3916,"&lt;&gt;Not an error")=1,1,0))</f>
        <v>1</v>
      </c>
      <c r="T3916">
        <f>IF(M3916&lt;&gt;"Major",0,IF(COUNTIFS($A$2:$A3916,$A3916,$D$2:$D3916,$D3916,$M$2:$M3916,"Major")=1,1,0))</f>
        <v>1</v>
      </c>
      <c r="U3916">
        <f>IF(M3916&lt;&gt;"Minor",0,IF(COUNTIFS($A$2:$A3916,$A3916,$D$2:$D3916,$D3916,$M$2:$M3916,"Minor")=1,1,0))</f>
        <v>0</v>
      </c>
    </row>
    <row r="3917">
      <c r="A3917" t="inlineStr">
        <is>
          <t xml:space="preserve">7a033589e1f6b6201e7b7db18ad8abcf966c53a0</t>
        </is>
      </c>
      <c r="B3917" t="inlineStr">
        <is>
          <t xml:space="preserve">The Miracle Heiress (PGC Version)</t>
        </is>
      </c>
      <c r="C3917" t="inlineStr">
        <is>
          <t xml:space="preserve">Emmas Erwachen - Bei Der Geburt Vertauscht</t>
        </is>
      </c>
      <c r="D3917" t="inlineStr">
        <is>
          <t xml:space="preserve">9ce46531d99e412c13672d6504d2abfc1ff99d0b</t>
        </is>
      </c>
      <c r="E3917" t="inlineStr">
        <is>
          <t xml:space="preserve">EP 1 - Das Alte Leben (Old)</t>
        </is>
      </c>
      <c r="F3917">
        <v>1</v>
      </c>
      <c r="G3917" t="inlineStr">
        <is>
          <t xml:space="preserve">3:21-3:32</t>
        </is>
      </c>
      <c r="H3917" t="inlineStr">
        <is>
          <t xml:space="preserve">Pending</t>
        </is>
      </c>
      <c r="I3917" t="inlineStr">
        <is>
          <t xml:space="preserve">"Scotts" is pronounced weirdly, making it almost sound like "Skrots" - line from script: "Unstimmigkeiten in den Geburtsunterlagen führten nach Greenfield in die USA, dorthin, wo Mahrtin herstammte und die Scotts kurz vor ihrer Geburt gelebt hatten."</t>
        </is>
      </c>
      <c r="J3917" t="inlineStr">
        <is>
          <t xml:space="preserve">VOA</t>
        </is>
      </c>
      <c r="K3917" t="inlineStr">
        <is>
          <t xml:space="preserve">Mispronunciation</t>
        </is>
      </c>
      <c r="L3917" t="inlineStr">
        <is>
          <t xml:space="preserve">Mispronunciation</t>
        </is>
      </c>
      <c r="M3917" t="str">
        <f>IFERROR(IF(VLOOKUP(L3917,'Quantification'!$A:$B,2,FALSE)&amp;""="","Unclassified",VLOOKUP(L3917,'Quantification'!$A:$B,2,FALSE)),"Unclassified")</f>
        <v>Major</v>
      </c>
      <c r="N3917" t="inlineStr">
        <is>
          <t xml:space="preserve">frl-yaren.gulsoy@pocketfm.com</t>
        </is>
      </c>
      <c r="O3917" t="inlineStr">
        <is>
          <t xml:space="preserve">Issues found in raw</t>
        </is>
      </c>
      <c r="P3917" t="str">
        <f>IF(OR(O3917="Issues found in master",O3917="Final master"),"Master",IF(OR(O3917="Ready for Master",O3917="Issues found in raw",O3917="Raw under QC",O3917="Issues resolved in raw"),"Raw","-"))</f>
        <v>Raw</v>
      </c>
      <c r="Q3917" s="13">
        <v>46286.44027777778</v>
      </c>
      <c r="R3917" t="inlineStr">
        <is>
          <t xml:space="preserve">2026-09 (Sept)</t>
        </is>
      </c>
      <c r="S3917">
        <f>IF(M3917="Not an error",0,IF(COUNTIFS($A$2:$A3917,$A3917,$D$2:$D3917,$D3917,$M$2:$M3917,"&lt;&gt;Not an error")=1,1,0))</f>
        <v>0</v>
      </c>
      <c r="T3917">
        <f>IF(M3917&lt;&gt;"Major",0,IF(COUNTIFS($A$2:$A3917,$A3917,$D$2:$D3917,$D3917,$M$2:$M3917,"Major")=1,1,0))</f>
        <v>0</v>
      </c>
      <c r="U3917">
        <f>IF(M3917&lt;&gt;"Minor",0,IF(COUNTIFS($A$2:$A3917,$A3917,$D$2:$D3917,$D3917,$M$2:$M3917,"Minor")=1,1,0))</f>
        <v>0</v>
      </c>
    </row>
    <row r="3918">
      <c r="A3918" t="inlineStr">
        <is>
          <t xml:space="preserve">7a033589e1f6b6201e7b7db18ad8abcf966c53a0</t>
        </is>
      </c>
      <c r="B3918" t="inlineStr">
        <is>
          <t xml:space="preserve">The Miracle Heiress (PGC Version)</t>
        </is>
      </c>
      <c r="C3918" t="inlineStr">
        <is>
          <t xml:space="preserve">Emmas Erwachen - Bei Der Geburt Vertauscht</t>
        </is>
      </c>
      <c r="D3918" t="inlineStr">
        <is>
          <t xml:space="preserve">9ce46531d99e412c13672d6504d2abfc1ff99d0b</t>
        </is>
      </c>
      <c r="E3918" t="inlineStr">
        <is>
          <t xml:space="preserve">EP 1 - Das Alte Leben (Old)</t>
        </is>
      </c>
      <c r="F3918">
        <v>1</v>
      </c>
      <c r="G3918" t="inlineStr">
        <is>
          <t xml:space="preserve">4:57-4:59</t>
        </is>
      </c>
      <c r="H3918" t="inlineStr">
        <is>
          <t xml:space="preserve">Pending</t>
        </is>
      </c>
      <c r="I3918" t="inlineStr">
        <is>
          <t xml:space="preserve">The script says "Mahrtin", and not "Mahrlene" - line from script: "Mahrtin sah zu Boden."</t>
        </is>
      </c>
      <c r="J3918" t="inlineStr">
        <is>
          <t xml:space="preserve">VOA</t>
        </is>
      </c>
      <c r="K3918" t="inlineStr">
        <is>
          <t xml:space="preserve">Incorrect name</t>
        </is>
      </c>
      <c r="L3918" t="inlineStr">
        <is>
          <t xml:space="preserve">Incorrect name</t>
        </is>
      </c>
      <c r="M3918" t="str">
        <f>IFERROR(IF(VLOOKUP(L3918,'Quantification'!$A:$B,2,FALSE)&amp;""="","Unclassified",VLOOKUP(L3918,'Quantification'!$A:$B,2,FALSE)),"Unclassified")</f>
        <v>Major</v>
      </c>
      <c r="N3918" t="inlineStr">
        <is>
          <t xml:space="preserve">frl-yaren.gulsoy@pocketfm.com</t>
        </is>
      </c>
      <c r="O3918" t="inlineStr">
        <is>
          <t xml:space="preserve">Issues found in raw</t>
        </is>
      </c>
      <c r="P3918" t="str">
        <f>IF(OR(O3918="Issues found in master",O3918="Final master"),"Master",IF(OR(O3918="Ready for Master",O3918="Issues found in raw",O3918="Raw under QC",O3918="Issues resolved in raw"),"Raw","-"))</f>
        <v>Raw</v>
      </c>
      <c r="Q3918" s="13">
        <v>46286.44027777778</v>
      </c>
      <c r="R3918" t="inlineStr">
        <is>
          <t xml:space="preserve">2026-09 (Sept)</t>
        </is>
      </c>
      <c r="S3918">
        <f>IF(M3918="Not an error",0,IF(COUNTIFS($A$2:$A3918,$A3918,$D$2:$D3918,$D3918,$M$2:$M3918,"&lt;&gt;Not an error")=1,1,0))</f>
        <v>0</v>
      </c>
      <c r="T3918">
        <f>IF(M3918&lt;&gt;"Major",0,IF(COUNTIFS($A$2:$A3918,$A3918,$D$2:$D3918,$D3918,$M$2:$M3918,"Major")=1,1,0))</f>
        <v>0</v>
      </c>
      <c r="U3918">
        <f>IF(M3918&lt;&gt;"Minor",0,IF(COUNTIFS($A$2:$A3918,$A3918,$D$2:$D3918,$D3918,$M$2:$M3918,"Minor")=1,1,0))</f>
        <v>0</v>
      </c>
    </row>
    <row r="3919">
      <c r="A3919" t="inlineStr">
        <is>
          <t xml:space="preserve">7a033589e1f6b6201e7b7db18ad8abcf966c53a0</t>
        </is>
      </c>
      <c r="B3919" t="inlineStr">
        <is>
          <t xml:space="preserve">The Miracle Heiress (PGC Version)</t>
        </is>
      </c>
      <c r="C3919" t="inlineStr">
        <is>
          <t xml:space="preserve">Emmas Erwachen - Bei Der Geburt Vertauscht</t>
        </is>
      </c>
      <c r="D3919" t="inlineStr">
        <is>
          <t xml:space="preserve">9ce46531d99e412c13672d6504d2abfc1ff99d0b</t>
        </is>
      </c>
      <c r="E3919" t="inlineStr">
        <is>
          <t xml:space="preserve">EP 1 - Das Alte Leben (Old)</t>
        </is>
      </c>
      <c r="F3919">
        <v>1</v>
      </c>
      <c r="G3919" t="inlineStr">
        <is>
          <t xml:space="preserve">5:08-5:11</t>
        </is>
      </c>
      <c r="H3919" t="inlineStr">
        <is>
          <t xml:space="preserve">Pending</t>
        </is>
      </c>
      <c r="I3919" t="inlineStr">
        <is>
          <t xml:space="preserve">The script says "Mahrtin", and not "Mahrlene" (besides, "Mahrlene" is mispronounced as "Mahrlinin") - line from script: "„Aurohra!“, mahnte Mahrtin."</t>
        </is>
      </c>
      <c r="J3919" t="inlineStr">
        <is>
          <t xml:space="preserve">VOA</t>
        </is>
      </c>
      <c r="K3919" t="inlineStr">
        <is>
          <t xml:space="preserve">Incorrect name</t>
        </is>
      </c>
      <c r="L3919" t="inlineStr">
        <is>
          <t xml:space="preserve">Incorrect name</t>
        </is>
      </c>
      <c r="M3919" t="str">
        <f>IFERROR(IF(VLOOKUP(L3919,'Quantification'!$A:$B,2,FALSE)&amp;""="","Unclassified",VLOOKUP(L3919,'Quantification'!$A:$B,2,FALSE)),"Unclassified")</f>
        <v>Major</v>
      </c>
      <c r="N3919" t="inlineStr">
        <is>
          <t xml:space="preserve">frl-yaren.gulsoy@pocketfm.com</t>
        </is>
      </c>
      <c r="O3919" t="inlineStr">
        <is>
          <t xml:space="preserve">Issues found in raw</t>
        </is>
      </c>
      <c r="P3919" t="str">
        <f>IF(OR(O3919="Issues found in master",O3919="Final master"),"Master",IF(OR(O3919="Ready for Master",O3919="Issues found in raw",O3919="Raw under QC",O3919="Issues resolved in raw"),"Raw","-"))</f>
        <v>Raw</v>
      </c>
      <c r="Q3919" s="13">
        <v>46286.44027777778</v>
      </c>
      <c r="R3919" t="inlineStr">
        <is>
          <t xml:space="preserve">2026-09 (Sept)</t>
        </is>
      </c>
      <c r="S3919">
        <f>IF(M3919="Not an error",0,IF(COUNTIFS($A$2:$A3919,$A3919,$D$2:$D3919,$D3919,$M$2:$M3919,"&lt;&gt;Not an error")=1,1,0))</f>
        <v>0</v>
      </c>
      <c r="T3919">
        <f>IF(M3919&lt;&gt;"Major",0,IF(COUNTIFS($A$2:$A3919,$A3919,$D$2:$D3919,$D3919,$M$2:$M3919,"Major")=1,1,0))</f>
        <v>0</v>
      </c>
      <c r="U3919">
        <f>IF(M3919&lt;&gt;"Minor",0,IF(COUNTIFS($A$2:$A3919,$A3919,$D$2:$D3919,$D3919,$M$2:$M3919,"Minor")=1,1,0))</f>
        <v>0</v>
      </c>
    </row>
    <row r="3920">
      <c r="A3920" t="inlineStr">
        <is>
          <t xml:space="preserve">7a033589e1f6b6201e7b7db18ad8abcf966c53a0</t>
        </is>
      </c>
      <c r="B3920" t="inlineStr">
        <is>
          <t xml:space="preserve">The Miracle Heiress (PGC Version)</t>
        </is>
      </c>
      <c r="C3920" t="inlineStr">
        <is>
          <t xml:space="preserve">Emmas Erwachen - Bei Der Geburt Vertauscht</t>
        </is>
      </c>
      <c r="D3920" t="inlineStr">
        <is>
          <t xml:space="preserve">9ce46531d99e412c13672d6504d2abfc1ff99d0b</t>
        </is>
      </c>
      <c r="E3920" t="inlineStr">
        <is>
          <t xml:space="preserve">EP 1 - Das Alte Leben (Old)</t>
        </is>
      </c>
      <c r="F3920">
        <v>1</v>
      </c>
      <c r="G3920" t="inlineStr">
        <is>
          <t xml:space="preserve">6:17-6:19</t>
        </is>
      </c>
      <c r="H3920" t="inlineStr">
        <is>
          <t xml:space="preserve">Pending</t>
        </is>
      </c>
      <c r="I3920" t="inlineStr">
        <is>
          <t xml:space="preserve">The script says "Mahrtin", and not "Mahrlene" (besides, "Mahrlene" is mispronounced as "Mahrlinin") - line from script: "Mahrtin atmete erleichtert aus."</t>
        </is>
      </c>
      <c r="J3920" t="inlineStr">
        <is>
          <t xml:space="preserve">VOA</t>
        </is>
      </c>
      <c r="K3920" t="inlineStr">
        <is>
          <t xml:space="preserve">Incorrect name</t>
        </is>
      </c>
      <c r="L3920" t="inlineStr">
        <is>
          <t xml:space="preserve">Incorrect name</t>
        </is>
      </c>
      <c r="M3920" t="str">
        <f>IFERROR(IF(VLOOKUP(L3920,'Quantification'!$A:$B,2,FALSE)&amp;""="","Unclassified",VLOOKUP(L3920,'Quantification'!$A:$B,2,FALSE)),"Unclassified")</f>
        <v>Major</v>
      </c>
      <c r="N3920" t="inlineStr">
        <is>
          <t xml:space="preserve">frl-yaren.gulsoy@pocketfm.com</t>
        </is>
      </c>
      <c r="O3920" t="inlineStr">
        <is>
          <t xml:space="preserve">Issues found in raw</t>
        </is>
      </c>
      <c r="P3920" t="str">
        <f>IF(OR(O3920="Issues found in master",O3920="Final master"),"Master",IF(OR(O3920="Ready for Master",O3920="Issues found in raw",O3920="Raw under QC",O3920="Issues resolved in raw"),"Raw","-"))</f>
        <v>Raw</v>
      </c>
      <c r="Q3920" s="13">
        <v>46286.44027777778</v>
      </c>
      <c r="R3920" t="inlineStr">
        <is>
          <t xml:space="preserve">2026-09 (Sept)</t>
        </is>
      </c>
      <c r="S3920">
        <f>IF(M3920="Not an error",0,IF(COUNTIFS($A$2:$A3920,$A3920,$D$2:$D3920,$D3920,$M$2:$M3920,"&lt;&gt;Not an error")=1,1,0))</f>
        <v>0</v>
      </c>
      <c r="T3920">
        <f>IF(M3920&lt;&gt;"Major",0,IF(COUNTIFS($A$2:$A3920,$A3920,$D$2:$D3920,$D3920,$M$2:$M3920,"Major")=1,1,0))</f>
        <v>0</v>
      </c>
      <c r="U3920">
        <f>IF(M3920&lt;&gt;"Minor",0,IF(COUNTIFS($A$2:$A3920,$A3920,$D$2:$D3920,$D3920,$M$2:$M3920,"Minor")=1,1,0))</f>
        <v>0</v>
      </c>
    </row>
    <row r="3921">
      <c r="A3921" t="inlineStr">
        <is>
          <t xml:space="preserve">7a033589e1f6b6201e7b7db18ad8abcf966c53a0</t>
        </is>
      </c>
      <c r="B3921" t="inlineStr">
        <is>
          <t xml:space="preserve">The Miracle Heiress (PGC Version)</t>
        </is>
      </c>
      <c r="C3921" t="inlineStr">
        <is>
          <t xml:space="preserve">Emmas Erwachen - Bei Der Geburt Vertauscht</t>
        </is>
      </c>
      <c r="D3921" t="inlineStr">
        <is>
          <t xml:space="preserve">9ce46531d99e412c13672d6504d2abfc1ff99d0b</t>
        </is>
      </c>
      <c r="E3921" t="inlineStr">
        <is>
          <t xml:space="preserve">EP 1 - Das Alte Leben (Old)</t>
        </is>
      </c>
      <c r="F3921">
        <v>1</v>
      </c>
      <c r="G3921" t="inlineStr">
        <is>
          <t xml:space="preserve">6:31-6:32</t>
        </is>
      </c>
      <c r="H3921" t="inlineStr">
        <is>
          <t xml:space="preserve">Pending</t>
        </is>
      </c>
      <c r="I3921" t="inlineStr">
        <is>
          <t xml:space="preserve">The script says "Mahrtin", and not "Mahrlene" (besides, "Mahrlene" is mispronounced as "Mahrlinin") - line from script: "Mahrtin fuhr herum."</t>
        </is>
      </c>
      <c r="J3921" t="inlineStr">
        <is>
          <t xml:space="preserve">VOA</t>
        </is>
      </c>
      <c r="K3921" t="inlineStr">
        <is>
          <t xml:space="preserve">Incorrect name</t>
        </is>
      </c>
      <c r="L3921" t="inlineStr">
        <is>
          <t xml:space="preserve">Incorrect name</t>
        </is>
      </c>
      <c r="M3921" t="str">
        <f>IFERROR(IF(VLOOKUP(L3921,'Quantification'!$A:$B,2,FALSE)&amp;""="","Unclassified",VLOOKUP(L3921,'Quantification'!$A:$B,2,FALSE)),"Unclassified")</f>
        <v>Major</v>
      </c>
      <c r="N3921" t="inlineStr">
        <is>
          <t xml:space="preserve">frl-yaren.gulsoy@pocketfm.com</t>
        </is>
      </c>
      <c r="O3921" t="inlineStr">
        <is>
          <t xml:space="preserve">Issues found in raw</t>
        </is>
      </c>
      <c r="P3921" t="str">
        <f>IF(OR(O3921="Issues found in master",O3921="Final master"),"Master",IF(OR(O3921="Ready for Master",O3921="Issues found in raw",O3921="Raw under QC",O3921="Issues resolved in raw"),"Raw","-"))</f>
        <v>Raw</v>
      </c>
      <c r="Q3921" s="13">
        <v>46286.44027777778</v>
      </c>
      <c r="R3921" t="inlineStr">
        <is>
          <t xml:space="preserve">2026-09 (Sept)</t>
        </is>
      </c>
      <c r="S3921">
        <f>IF(M3921="Not an error",0,IF(COUNTIFS($A$2:$A3921,$A3921,$D$2:$D3921,$D3921,$M$2:$M3921,"&lt;&gt;Not an error")=1,1,0))</f>
        <v>0</v>
      </c>
      <c r="T3921">
        <f>IF(M3921&lt;&gt;"Major",0,IF(COUNTIFS($A$2:$A3921,$A3921,$D$2:$D3921,$D3921,$M$2:$M3921,"Major")=1,1,0))</f>
        <v>0</v>
      </c>
      <c r="U3921">
        <f>IF(M3921&lt;&gt;"Minor",0,IF(COUNTIFS($A$2:$A3921,$A3921,$D$2:$D3921,$D3921,$M$2:$M3921,"Minor")=1,1,0))</f>
        <v>0</v>
      </c>
    </row>
    <row r="3922">
      <c r="A3922" t="inlineStr">
        <is>
          <t xml:space="preserve">7a033589e1f6b6201e7b7db18ad8abcf966c53a0</t>
        </is>
      </c>
      <c r="B3922" t="inlineStr">
        <is>
          <t xml:space="preserve">The Miracle Heiress (PGC Version)</t>
        </is>
      </c>
      <c r="C3922" t="inlineStr">
        <is>
          <t xml:space="preserve">Emmas Erwachen - Bei Der Geburt Vertauscht</t>
        </is>
      </c>
      <c r="D3922" t="inlineStr">
        <is>
          <t xml:space="preserve">9ce46531d99e412c13672d6504d2abfc1ff99d0b</t>
        </is>
      </c>
      <c r="E3922" t="inlineStr">
        <is>
          <t xml:space="preserve">EP 1 - Das Alte Leben (Old)</t>
        </is>
      </c>
      <c r="F3922">
        <v>1</v>
      </c>
      <c r="G3922" t="inlineStr">
        <is>
          <t xml:space="preserve">8:11-8:39</t>
        </is>
      </c>
      <c r="H3922" t="inlineStr">
        <is>
          <t xml:space="preserve">Pending</t>
        </is>
      </c>
      <c r="I3922" t="inlineStr">
        <is>
          <t xml:space="preserve">The script says "Mahrtin", and not "Mahrlene" (besides, "Mahrlene" is mispronounced as "Mahrlinin") - line from script: "Mahrtin trat ins Zimmer. Sie drehte sich nicht um. „Mahrtin trat ins Zimmer.
Sie drehte sich nicht um. „Was ist Papa? Oder soll ich dich jetzt auch Mahrtin nennen?“
Mahrtin seufzte und zog seine Tochter in die Arme. „Komm mal her. Du weißt doch, wie sie ist“, flüsterte Mahrtin sanft und löste sich wieder aus der Umarmung. „Ich wollte dir noch etwas geben.“
Mahrtin zog eine Bankkarte aus seiner Sakkotasche."</t>
        </is>
      </c>
      <c r="J3922" t="inlineStr">
        <is>
          <t xml:space="preserve">VOA</t>
        </is>
      </c>
      <c r="K3922" t="inlineStr">
        <is>
          <t xml:space="preserve">Incorrect name</t>
        </is>
      </c>
      <c r="L3922" t="inlineStr">
        <is>
          <t xml:space="preserve">Incorrect name</t>
        </is>
      </c>
      <c r="M3922" t="str">
        <f>IFERROR(IF(VLOOKUP(L3922,'Quantification'!$A:$B,2,FALSE)&amp;""="","Unclassified",VLOOKUP(L3922,'Quantification'!$A:$B,2,FALSE)),"Unclassified")</f>
        <v>Major</v>
      </c>
      <c r="N3922" t="inlineStr">
        <is>
          <t xml:space="preserve">frl-yaren.gulsoy@pocketfm.com</t>
        </is>
      </c>
      <c r="O3922" t="inlineStr">
        <is>
          <t xml:space="preserve">Issues found in raw</t>
        </is>
      </c>
      <c r="P3922" t="str">
        <f>IF(OR(O3922="Issues found in master",O3922="Final master"),"Master",IF(OR(O3922="Ready for Master",O3922="Issues found in raw",O3922="Raw under QC",O3922="Issues resolved in raw"),"Raw","-"))</f>
        <v>Raw</v>
      </c>
      <c r="Q3922" s="13">
        <v>46286.44027777778</v>
      </c>
      <c r="R3922" t="inlineStr">
        <is>
          <t xml:space="preserve">2026-09 (Sept)</t>
        </is>
      </c>
      <c r="S3922">
        <f>IF(M3922="Not an error",0,IF(COUNTIFS($A$2:$A3922,$A3922,$D$2:$D3922,$D3922,$M$2:$M3922,"&lt;&gt;Not an error")=1,1,0))</f>
        <v>0</v>
      </c>
      <c r="T3922">
        <f>IF(M3922&lt;&gt;"Major",0,IF(COUNTIFS($A$2:$A3922,$A3922,$D$2:$D3922,$D3922,$M$2:$M3922,"Major")=1,1,0))</f>
        <v>0</v>
      </c>
      <c r="U3922">
        <f>IF(M3922&lt;&gt;"Minor",0,IF(COUNTIFS($A$2:$A3922,$A3922,$D$2:$D3922,$D3922,$M$2:$M3922,"Minor")=1,1,0))</f>
        <v>0</v>
      </c>
    </row>
    <row r="3923">
      <c r="A3923" t="inlineStr">
        <is>
          <t xml:space="preserve">7a033589e1f6b6201e7b7db18ad8abcf966c53a0</t>
        </is>
      </c>
      <c r="B3923" t="inlineStr">
        <is>
          <t xml:space="preserve">The Miracle Heiress (PGC Version)</t>
        </is>
      </c>
      <c r="C3923" t="inlineStr">
        <is>
          <t xml:space="preserve">Emmas Erwachen - Bei Der Geburt Vertauscht</t>
        </is>
      </c>
      <c r="D3923" t="inlineStr">
        <is>
          <t xml:space="preserve">9ce46531d99e412c13672d6504d2abfc1ff99d0b</t>
        </is>
      </c>
      <c r="E3923" t="inlineStr">
        <is>
          <t xml:space="preserve">EP 1 - Das Alte Leben (Old)</t>
        </is>
      </c>
      <c r="F3923">
        <v>1</v>
      </c>
      <c r="G3923" t="inlineStr">
        <is>
          <t xml:space="preserve">8:40-8:47</t>
        </is>
      </c>
      <c r="H3923" t="inlineStr">
        <is>
          <t xml:space="preserve">Pending</t>
        </is>
      </c>
      <c r="I3923" t="inlineStr">
        <is>
          <t xml:space="preserve">The voice suddenly becomes high-pitched in the middle of the speech, making it hard to understand who is talking - line from script: "„Da sind zweitausend Euro drauf. Für die erste Zeit in Amerika. Hotel, Essen, was du eben brauchst.“"</t>
        </is>
      </c>
      <c r="J3923" t="inlineStr">
        <is>
          <t xml:space="preserve">VOA</t>
        </is>
      </c>
      <c r="K3923" t="inlineStr">
        <is>
          <t xml:space="preserve">Acting</t>
        </is>
      </c>
      <c r="L3923" t="inlineStr">
        <is>
          <t xml:space="preserve">Acting</t>
        </is>
      </c>
      <c r="M3923" t="str">
        <f>IFERROR(IF(VLOOKUP(L3923,'Quantification'!$A:$B,2,FALSE)&amp;""="","Unclassified",VLOOKUP(L3923,'Quantification'!$A:$B,2,FALSE)),"Unclassified")</f>
        <v>Minor</v>
      </c>
      <c r="N3923" t="inlineStr">
        <is>
          <t xml:space="preserve">frl-yaren.gulsoy@pocketfm.com</t>
        </is>
      </c>
      <c r="O3923" t="inlineStr">
        <is>
          <t xml:space="preserve">Issues found in raw</t>
        </is>
      </c>
      <c r="P3923" t="str">
        <f>IF(OR(O3923="Issues found in master",O3923="Final master"),"Master",IF(OR(O3923="Ready for Master",O3923="Issues found in raw",O3923="Raw under QC",O3923="Issues resolved in raw"),"Raw","-"))</f>
        <v>Raw</v>
      </c>
      <c r="Q3923" s="13">
        <v>46286.44027777778</v>
      </c>
      <c r="R3923" t="inlineStr">
        <is>
          <t xml:space="preserve">2026-09 (Sept)</t>
        </is>
      </c>
      <c r="S3923">
        <f>IF(M3923="Not an error",0,IF(COUNTIFS($A$2:$A3923,$A3923,$D$2:$D3923,$D3923,$M$2:$M3923,"&lt;&gt;Not an error")=1,1,0))</f>
        <v>0</v>
      </c>
      <c r="T3923">
        <f>IF(M3923&lt;&gt;"Major",0,IF(COUNTIFS($A$2:$A3923,$A3923,$D$2:$D3923,$D3923,$M$2:$M3923,"Major")=1,1,0))</f>
        <v>0</v>
      </c>
      <c r="U3923">
        <f>IF(M3923&lt;&gt;"Minor",0,IF(COUNTIFS($A$2:$A3923,$A3923,$D$2:$D3923,$D3923,$M$2:$M3923,"Minor")=1,1,0))</f>
        <v>1</v>
      </c>
    </row>
    <row r="3924">
      <c r="A3924" t="inlineStr">
        <is>
          <t xml:space="preserve">7a033589e1f6b6201e7b7db18ad8abcf966c53a0</t>
        </is>
      </c>
      <c r="B3924" t="inlineStr">
        <is>
          <t xml:space="preserve">The Miracle Heiress (PGC Version)</t>
        </is>
      </c>
      <c r="C3924" t="inlineStr">
        <is>
          <t xml:space="preserve">Emmas Erwachen - Bei Der Geburt Vertauscht</t>
        </is>
      </c>
      <c r="D3924" t="inlineStr">
        <is>
          <t xml:space="preserve">50c6657abeec81ae96b953887a357f3966d10507</t>
        </is>
      </c>
      <c r="E3924" t="inlineStr">
        <is>
          <t xml:space="preserve">EP 2 - Der Preis Der Wahrheit</t>
        </is>
      </c>
      <c r="F3924">
        <v>2</v>
      </c>
      <c r="G3924" t="inlineStr">
        <is>
          <t xml:space="preserve">9:02-9:06</t>
        </is>
      </c>
      <c r="H3924" t="inlineStr">
        <is>
          <t xml:space="preserve">Pending</t>
        </is>
      </c>
      <c r="I3924" t="inlineStr">
        <is>
          <t xml:space="preserve">VIP is mispronounced, spelling it as "VIP" instead of "V i P" usually helps - line from script: "Emma eilte durch den hell erleuchteten V i P Trakt des Greenfield Hospitals."</t>
        </is>
      </c>
      <c r="J3924" t="inlineStr">
        <is>
          <t xml:space="preserve">VOA</t>
        </is>
      </c>
      <c r="K3924" t="inlineStr">
        <is>
          <t xml:space="preserve">Mispronunciation</t>
        </is>
      </c>
      <c r="L3924" t="inlineStr">
        <is>
          <t xml:space="preserve">Mispronunciation</t>
        </is>
      </c>
      <c r="M3924" t="str">
        <f>IFERROR(IF(VLOOKUP(L3924,'Quantification'!$A:$B,2,FALSE)&amp;""="","Unclassified",VLOOKUP(L3924,'Quantification'!$A:$B,2,FALSE)),"Unclassified")</f>
        <v>Major</v>
      </c>
      <c r="N3924" t="inlineStr">
        <is>
          <t xml:space="preserve">frl-yaren.gulsoy@pocketfm.com</t>
        </is>
      </c>
      <c r="O3924" t="inlineStr">
        <is>
          <t xml:space="preserve">Issues found in raw</t>
        </is>
      </c>
      <c r="P3924" t="str">
        <f>IF(OR(O3924="Issues found in master",O3924="Final master"),"Master",IF(OR(O3924="Ready for Master",O3924="Issues found in raw",O3924="Raw under QC",O3924="Issues resolved in raw"),"Raw","-"))</f>
        <v>Raw</v>
      </c>
      <c r="Q3924" s="13">
        <v>46289.36388888889</v>
      </c>
      <c r="R3924" t="inlineStr">
        <is>
          <t xml:space="preserve">2026-09 (Sept)</t>
        </is>
      </c>
      <c r="S3924">
        <f>IF(M3924="Not an error",0,IF(COUNTIFS($A$2:$A3924,$A3924,$D$2:$D3924,$D3924,$M$2:$M3924,"&lt;&gt;Not an error")=1,1,0))</f>
        <v>1</v>
      </c>
      <c r="T3924">
        <f>IF(M3924&lt;&gt;"Major",0,IF(COUNTIFS($A$2:$A3924,$A3924,$D$2:$D3924,$D3924,$M$2:$M3924,"Major")=1,1,0))</f>
        <v>1</v>
      </c>
      <c r="U3924">
        <f>IF(M3924&lt;&gt;"Minor",0,IF(COUNTIFS($A$2:$A3924,$A3924,$D$2:$D3924,$D3924,$M$2:$M3924,"Minor")=1,1,0))</f>
        <v>0</v>
      </c>
    </row>
    <row r="3925">
      <c r="A3925" t="inlineStr">
        <is>
          <t xml:space="preserve">7a033589e1f6b6201e7b7db18ad8abcf966c53a0</t>
        </is>
      </c>
      <c r="B3925" t="inlineStr">
        <is>
          <t xml:space="preserve">The Miracle Heiress (PGC Version)</t>
        </is>
      </c>
      <c r="C3925" t="inlineStr">
        <is>
          <t xml:space="preserve">Emmas Erwachen - Bei Der Geburt Vertauscht</t>
        </is>
      </c>
      <c r="D3925" t="inlineStr">
        <is>
          <t xml:space="preserve">50c6657abeec81ae96b953887a357f3966d10507</t>
        </is>
      </c>
      <c r="E3925" t="inlineStr">
        <is>
          <t xml:space="preserve">EP 2 - Der Preis Der Wahrheit</t>
        </is>
      </c>
      <c r="F3925">
        <v>2</v>
      </c>
      <c r="G3925" t="inlineStr">
        <is>
          <t xml:space="preserve">4:26-4:31</t>
        </is>
      </c>
      <c r="H3925" t="inlineStr">
        <is>
          <t xml:space="preserve">Pending</t>
        </is>
      </c>
      <c r="I3925" t="inlineStr">
        <is>
          <t xml:space="preserve">Plot error! In later episodes (see ep. 5, 6, and 7), the parents repeatedly mention that they only found out about the mix-up recently. Therefore, the mother cannot have been looking for her for 18 years, nor can the parents have been waiting for her for 18 years.
This part definitely needs to be corrected so that it still makes sense. â€œseit achtzehn Jahrenâ€_x009d_ should be changed to â€œseit Wochen.â€_x009d_ The parents themselves mention that they only became aware of the situation through the Scottsâ€™ action, which was only placed a few weeks ago - line from script: "â€žWir suchen dich seit achtzehn Jahrenâ€œ, sagte Seraphina, und ihre Stimme brach."</t>
        </is>
      </c>
      <c r="J3925" t="inlineStr">
        <is>
          <t xml:space="preserve">AI</t>
        </is>
      </c>
      <c r="K3925" t="inlineStr">
        <is>
          <t xml:space="preserve">Script error</t>
        </is>
      </c>
      <c r="L3925" t="inlineStr">
        <is>
          <t xml:space="preserve">Script error</t>
        </is>
      </c>
      <c r="M3925" t="str">
        <f>IFERROR(IF(VLOOKUP(L3925,'Quantification'!$A:$B,2,FALSE)&amp;""="","Unclassified",VLOOKUP(L3925,'Quantification'!$A:$B,2,FALSE)),"Unclassified")</f>
        <v>Major</v>
      </c>
      <c r="N3925" t="inlineStr">
        <is>
          <t xml:space="preserve">frl-yaren.gulsoy@pocketfm.com</t>
        </is>
      </c>
      <c r="O3925" t="inlineStr">
        <is>
          <t xml:space="preserve">Issues found in raw</t>
        </is>
      </c>
      <c r="P3925" t="str">
        <f>IF(OR(O3925="Issues found in master",O3925="Final master"),"Master",IF(OR(O3925="Ready for Master",O3925="Issues found in raw",O3925="Raw under QC",O3925="Issues resolved in raw"),"Raw","-"))</f>
        <v>Raw</v>
      </c>
      <c r="Q3925" s="13">
        <v>46289.36388888889</v>
      </c>
      <c r="R3925" t="inlineStr">
        <is>
          <t xml:space="preserve">2026-09 (Sept)</t>
        </is>
      </c>
      <c r="S3925">
        <f>IF(M3925="Not an error",0,IF(COUNTIFS($A$2:$A3925,$A3925,$D$2:$D3925,$D3925,$M$2:$M3925,"&lt;&gt;Not an error")=1,1,0))</f>
        <v>0</v>
      </c>
      <c r="T3925">
        <f>IF(M3925&lt;&gt;"Major",0,IF(COUNTIFS($A$2:$A3925,$A3925,$D$2:$D3925,$D3925,$M$2:$M3925,"Major")=1,1,0))</f>
        <v>0</v>
      </c>
      <c r="U3925">
        <f>IF(M3925&lt;&gt;"Minor",0,IF(COUNTIFS($A$2:$A3925,$A3925,$D$2:$D3925,$D3925,$M$2:$M3925,"Minor")=1,1,0))</f>
        <v>0</v>
      </c>
    </row>
    <row r="3926">
      <c r="A3926" t="inlineStr">
        <is>
          <t xml:space="preserve">7a033589e1f6b6201e7b7db18ad8abcf966c53a0</t>
        </is>
      </c>
      <c r="B3926" t="inlineStr">
        <is>
          <t xml:space="preserve">The Miracle Heiress (PGC Version)</t>
        </is>
      </c>
      <c r="C3926" t="inlineStr">
        <is>
          <t xml:space="preserve">Emmas Erwachen - Bei Der Geburt Vertauscht</t>
        </is>
      </c>
      <c r="D3926" t="inlineStr">
        <is>
          <t xml:space="preserve">50c6657abeec81ae96b953887a357f3966d10507</t>
        </is>
      </c>
      <c r="E3926" t="inlineStr">
        <is>
          <t xml:space="preserve">EP 2 - Der Preis Der Wahrheit</t>
        </is>
      </c>
      <c r="F3926">
        <v>2</v>
      </c>
      <c r="G3926" t="inlineStr">
        <is>
          <t xml:space="preserve">8:42-8:50</t>
        </is>
      </c>
      <c r="H3926" t="inlineStr">
        <is>
          <t xml:space="preserve">Pending</t>
        </is>
      </c>
      <c r="I3926" t="inlineStr">
        <is>
          <t xml:space="preserve">Same plot error! In later episodes (see ep. 5, 6, and 7), the parents repeatedly mention that they only found out about the mix-up recently. Therefore, the mother cannot have been looking for her for 18 years, nor can the parents have been waiting for her for 18 years. This part definitely needs to be corrected so that it still makes sense. â€œachtzehn Jahreâ€_x009d_ should be changed to â€œseit Wochen.â€_x009d_ The parents themselves mention that they only became aware of the situation through the Scottsâ€™ action, which was only placed a few weeks ago - line from script: "â€žSie haben achtzehn Jahre auf mich gewartet.â€œ Ihre Stimme blieb ruhig. â€žEin paar Stunden mehr schaffen sie auch.â€œâ€¨"</t>
        </is>
      </c>
      <c r="J3926" t="inlineStr">
        <is>
          <t xml:space="preserve">AI</t>
        </is>
      </c>
      <c r="K3926" t="inlineStr">
        <is>
          <t xml:space="preserve">Script error</t>
        </is>
      </c>
      <c r="L3926" t="inlineStr">
        <is>
          <t xml:space="preserve">Script error</t>
        </is>
      </c>
      <c r="M3926" t="str">
        <f>IFERROR(IF(VLOOKUP(L3926,'Quantification'!$A:$B,2,FALSE)&amp;""="","Unclassified",VLOOKUP(L3926,'Quantification'!$A:$B,2,FALSE)),"Unclassified")</f>
        <v>Major</v>
      </c>
      <c r="N3926" t="inlineStr">
        <is>
          <t xml:space="preserve">frl-yaren.gulsoy@pocketfm.com</t>
        </is>
      </c>
      <c r="O3926" t="inlineStr">
        <is>
          <t xml:space="preserve">Issues found in raw</t>
        </is>
      </c>
      <c r="P3926" t="str">
        <f>IF(OR(O3926="Issues found in master",O3926="Final master"),"Master",IF(OR(O3926="Ready for Master",O3926="Issues found in raw",O3926="Raw under QC",O3926="Issues resolved in raw"),"Raw","-"))</f>
        <v>Raw</v>
      </c>
      <c r="Q3926" s="13">
        <v>46289.36388888889</v>
      </c>
      <c r="R3926" t="inlineStr">
        <is>
          <t xml:space="preserve">2026-09 (Sept)</t>
        </is>
      </c>
      <c r="S3926">
        <f>IF(M3926="Not an error",0,IF(COUNTIFS($A$2:$A3926,$A3926,$D$2:$D3926,$D3926,$M$2:$M3926,"&lt;&gt;Not an error")=1,1,0))</f>
        <v>0</v>
      </c>
      <c r="T3926">
        <f>IF(M3926&lt;&gt;"Major",0,IF(COUNTIFS($A$2:$A3926,$A3926,$D$2:$D3926,$D3926,$M$2:$M3926,"Major")=1,1,0))</f>
        <v>0</v>
      </c>
      <c r="U3926">
        <f>IF(M3926&lt;&gt;"Minor",0,IF(COUNTIFS($A$2:$A3926,$A3926,$D$2:$D3926,$D3926,$M$2:$M3926,"Minor")=1,1,0))</f>
        <v>0</v>
      </c>
    </row>
    <row r="3927">
      <c r="A3927" t="inlineStr">
        <is>
          <t xml:space="preserve">7a033589e1f6b6201e7b7db18ad8abcf966c53a0</t>
        </is>
      </c>
      <c r="B3927" t="inlineStr">
        <is>
          <t xml:space="preserve">The Miracle Heiress (PGC Version)</t>
        </is>
      </c>
      <c r="C3927" t="inlineStr">
        <is>
          <t xml:space="preserve">Emmas Erwachen - Bei Der Geburt Vertauscht</t>
        </is>
      </c>
      <c r="D3927" t="inlineStr">
        <is>
          <t xml:space="preserve">bac41ef91f90cace606e12421161204fee0567f6</t>
        </is>
      </c>
      <c r="E3927" t="inlineStr">
        <is>
          <t xml:space="preserve">EP 2 - Der Preis Der Wahrheit (OLD - ERROR)</t>
        </is>
      </c>
      <c r="F3927">
        <v>2</v>
      </c>
      <c r="G3927" t="inlineStr">
        <is>
          <t xml:space="preserve">2:54-2:59</t>
        </is>
      </c>
      <c r="H3927" t="inlineStr">
        <is>
          <t xml:space="preserve">Pending</t>
        </is>
      </c>
      <c r="I3927" t="inlineStr">
        <is>
          <t xml:space="preserve">This part doesn't make sense later on, because the other daughter only learns upon Emma's arrival that she is not her parents' biological daughter. Yet, she couldn't possibly be so oblivious if there had already been headlines about it - line from script: "„Seraphina Blackwell: Verzweifelte Suche nach ihrer vertauschten Tochter.“"</t>
        </is>
      </c>
      <c r="J3927" t="inlineStr">
        <is>
          <t xml:space="preserve">AI</t>
        </is>
      </c>
      <c r="K3927" t="inlineStr">
        <is>
          <t xml:space="preserve">Script error</t>
        </is>
      </c>
      <c r="L3927" t="inlineStr">
        <is>
          <t xml:space="preserve">Script error</t>
        </is>
      </c>
      <c r="M3927" t="str">
        <f>IFERROR(IF(VLOOKUP(L3927,'Quantification'!$A:$B,2,FALSE)&amp;""="","Unclassified",VLOOKUP(L3927,'Quantification'!$A:$B,2,FALSE)),"Unclassified")</f>
        <v>Major</v>
      </c>
      <c r="N3927" t="inlineStr">
        <is>
          <t xml:space="preserve">frl-yaren.gulsoy@pocketfm.com</t>
        </is>
      </c>
      <c r="O3927" t="inlineStr">
        <is>
          <t xml:space="preserve">Issues found in raw</t>
        </is>
      </c>
      <c r="P3927" t="str">
        <f>IF(OR(O3927="Issues found in master",O3927="Final master"),"Master",IF(OR(O3927="Ready for Master",O3927="Issues found in raw",O3927="Raw under QC",O3927="Issues resolved in raw"),"Raw","-"))</f>
        <v>Raw</v>
      </c>
      <c r="Q3927" s="13">
        <v>46287.763194444444</v>
      </c>
      <c r="R3927" t="inlineStr">
        <is>
          <t xml:space="preserve">2026-09 (Sept)</t>
        </is>
      </c>
      <c r="S3927">
        <f>IF(M3927="Not an error",0,IF(COUNTIFS($A$2:$A3927,$A3927,$D$2:$D3927,$D3927,$M$2:$M3927,"&lt;&gt;Not an error")=1,1,0))</f>
        <v>1</v>
      </c>
      <c r="T3927">
        <f>IF(M3927&lt;&gt;"Major",0,IF(COUNTIFS($A$2:$A3927,$A3927,$D$2:$D3927,$D3927,$M$2:$M3927,"Major")=1,1,0))</f>
        <v>1</v>
      </c>
      <c r="U3927">
        <f>IF(M3927&lt;&gt;"Minor",0,IF(COUNTIFS($A$2:$A3927,$A3927,$D$2:$D3927,$D3927,$M$2:$M3927,"Minor")=1,1,0))</f>
        <v>0</v>
      </c>
    </row>
    <row r="3928">
      <c r="A3928" t="inlineStr">
        <is>
          <t xml:space="preserve">7a033589e1f6b6201e7b7db18ad8abcf966c53a0</t>
        </is>
      </c>
      <c r="B3928" t="inlineStr">
        <is>
          <t xml:space="preserve">The Miracle Heiress (PGC Version)</t>
        </is>
      </c>
      <c r="C3928" t="inlineStr">
        <is>
          <t xml:space="preserve">Emmas Erwachen - Bei Der Geburt Vertauscht</t>
        </is>
      </c>
      <c r="D3928" t="inlineStr">
        <is>
          <t xml:space="preserve">fe0468e2cc49435d992ac2f0cdded2e216fb4d72</t>
        </is>
      </c>
      <c r="E3928" t="inlineStr">
        <is>
          <t xml:space="preserve">EP 2 - Der Preis Der Wahrheit (Old)</t>
        </is>
      </c>
      <c r="F3928">
        <v>2</v>
      </c>
      <c r="G3928" t="inlineStr">
        <is>
          <t xml:space="preserve">0:16-0:22</t>
        </is>
      </c>
      <c r="H3928" t="inlineStr">
        <is>
          <t xml:space="preserve">Pending</t>
        </is>
      </c>
      <c r="I3928" t="inlineStr">
        <is>
          <t xml:space="preserve">"Aurohra" should be pronounced in German - line from script: "Aurohra stellte ihren Rucksack neben dem Bett ab und ließ sich auf die durchgelegene Matratze sinken."</t>
        </is>
      </c>
      <c r="J3928" t="inlineStr">
        <is>
          <t xml:space="preserve">VOA</t>
        </is>
      </c>
      <c r="K3928" t="inlineStr">
        <is>
          <t xml:space="preserve">Mispronunciation</t>
        </is>
      </c>
      <c r="L3928" t="inlineStr">
        <is>
          <t xml:space="preserve">Mispronunciation</t>
        </is>
      </c>
      <c r="M3928" t="str">
        <f>IFERROR(IF(VLOOKUP(L3928,'Quantification'!$A:$B,2,FALSE)&amp;""="","Unclassified",VLOOKUP(L3928,'Quantification'!$A:$B,2,FALSE)),"Unclassified")</f>
        <v>Major</v>
      </c>
      <c r="N3928" t="inlineStr">
        <is>
          <t xml:space="preserve">frl-yaren.gulsoy@pocketfm.com</t>
        </is>
      </c>
      <c r="O3928" t="inlineStr">
        <is>
          <t xml:space="preserve">Raw under QC</t>
        </is>
      </c>
      <c r="P3928" t="str">
        <f>IF(OR(O3928="Issues found in master",O3928="Final master"),"Master",IF(OR(O3928="Ready for Master",O3928="Issues found in raw",O3928="Raw under QC",O3928="Issues resolved in raw"),"Raw","-"))</f>
        <v>Raw</v>
      </c>
      <c r="Q3928" s="13">
        <v>46286.44027777778</v>
      </c>
      <c r="R3928" t="inlineStr">
        <is>
          <t xml:space="preserve">2026-09 (Sept)</t>
        </is>
      </c>
      <c r="S3928">
        <f>IF(M3928="Not an error",0,IF(COUNTIFS($A$2:$A3928,$A3928,$D$2:$D3928,$D3928,$M$2:$M3928,"&lt;&gt;Not an error")=1,1,0))</f>
        <v>1</v>
      </c>
      <c r="T3928">
        <f>IF(M3928&lt;&gt;"Major",0,IF(COUNTIFS($A$2:$A3928,$A3928,$D$2:$D3928,$D3928,$M$2:$M3928,"Major")=1,1,0))</f>
        <v>1</v>
      </c>
      <c r="U3928">
        <f>IF(M3928&lt;&gt;"Minor",0,IF(COUNTIFS($A$2:$A3928,$A3928,$D$2:$D3928,$D3928,$M$2:$M3928,"Minor")=1,1,0))</f>
        <v>0</v>
      </c>
    </row>
    <row r="3929">
      <c r="A3929" t="inlineStr">
        <is>
          <t xml:space="preserve">7a033589e1f6b6201e7b7db18ad8abcf966c53a0</t>
        </is>
      </c>
      <c r="B3929" t="inlineStr">
        <is>
          <t xml:space="preserve">The Miracle Heiress (PGC Version)</t>
        </is>
      </c>
      <c r="C3929" t="inlineStr">
        <is>
          <t xml:space="preserve">Emmas Erwachen - Bei Der Geburt Vertauscht</t>
        </is>
      </c>
      <c r="D3929" t="inlineStr">
        <is>
          <t xml:space="preserve">fe0468e2cc49435d992ac2f0cdded2e216fb4d72</t>
        </is>
      </c>
      <c r="E3929" t="inlineStr">
        <is>
          <t xml:space="preserve">EP 2 - Der Preis Der Wahrheit (Old)</t>
        </is>
      </c>
      <c r="F3929">
        <v>2</v>
      </c>
      <c r="G3929" t="inlineStr">
        <is>
          <t xml:space="preserve">0:32-0:34</t>
        </is>
      </c>
      <c r="H3929" t="inlineStr">
        <is>
          <t xml:space="preserve">Pending</t>
        </is>
      </c>
      <c r="I3929" t="inlineStr">
        <is>
          <t xml:space="preserve">"Mahrtin" should be pronounced as "Mahrten" - line from script: "Eine Nachricht von ihrem Vater Mahrtin."</t>
        </is>
      </c>
      <c r="J3929" t="inlineStr">
        <is>
          <t xml:space="preserve">VOA</t>
        </is>
      </c>
      <c r="K3929" t="inlineStr">
        <is>
          <t xml:space="preserve">Mispronunciation</t>
        </is>
      </c>
      <c r="L3929" t="inlineStr">
        <is>
          <t xml:space="preserve">Mispronunciation</t>
        </is>
      </c>
      <c r="M3929" t="str">
        <f>IFERROR(IF(VLOOKUP(L3929,'Quantification'!$A:$B,2,FALSE)&amp;""="","Unclassified",VLOOKUP(L3929,'Quantification'!$A:$B,2,FALSE)),"Unclassified")</f>
        <v>Major</v>
      </c>
      <c r="N3929" t="inlineStr">
        <is>
          <t xml:space="preserve">frl-yaren.gulsoy@pocketfm.com</t>
        </is>
      </c>
      <c r="O3929" t="inlineStr">
        <is>
          <t xml:space="preserve">Raw under QC</t>
        </is>
      </c>
      <c r="P3929" t="str">
        <f>IF(OR(O3929="Issues found in master",O3929="Final master"),"Master",IF(OR(O3929="Ready for Master",O3929="Issues found in raw",O3929="Raw under QC",O3929="Issues resolved in raw"),"Raw","-"))</f>
        <v>Raw</v>
      </c>
      <c r="Q3929" s="13">
        <v>46286.44027777778</v>
      </c>
      <c r="R3929" t="inlineStr">
        <is>
          <t xml:space="preserve">2026-09 (Sept)</t>
        </is>
      </c>
      <c r="S3929">
        <f>IF(M3929="Not an error",0,IF(COUNTIFS($A$2:$A3929,$A3929,$D$2:$D3929,$D3929,$M$2:$M3929,"&lt;&gt;Not an error")=1,1,0))</f>
        <v>0</v>
      </c>
      <c r="T3929">
        <f>IF(M3929&lt;&gt;"Major",0,IF(COUNTIFS($A$2:$A3929,$A3929,$D$2:$D3929,$D3929,$M$2:$M3929,"Major")=1,1,0))</f>
        <v>0</v>
      </c>
      <c r="U3929">
        <f>IF(M3929&lt;&gt;"Minor",0,IF(COUNTIFS($A$2:$A3929,$A3929,$D$2:$D3929,$D3929,$M$2:$M3929,"Minor")=1,1,0))</f>
        <v>0</v>
      </c>
    </row>
    <row r="3930">
      <c r="A3930" t="inlineStr">
        <is>
          <t xml:space="preserve">7a033589e1f6b6201e7b7db18ad8abcf966c53a0</t>
        </is>
      </c>
      <c r="B3930" t="inlineStr">
        <is>
          <t xml:space="preserve">The Miracle Heiress (PGC Version)</t>
        </is>
      </c>
      <c r="C3930" t="inlineStr">
        <is>
          <t xml:space="preserve">Emmas Erwachen - Bei Der Geburt Vertauscht</t>
        </is>
      </c>
      <c r="D3930" t="inlineStr">
        <is>
          <t xml:space="preserve">fe0468e2cc49435d992ac2f0cdded2e216fb4d72</t>
        </is>
      </c>
      <c r="E3930" t="inlineStr">
        <is>
          <t xml:space="preserve">EP 2 - Der Preis Der Wahrheit (Old)</t>
        </is>
      </c>
      <c r="F3930">
        <v>2</v>
      </c>
      <c r="G3930" t="inlineStr">
        <is>
          <t xml:space="preserve">0:43-0:46</t>
        </is>
      </c>
      <c r="H3930" t="inlineStr">
        <is>
          <t xml:space="preserve">Pending</t>
        </is>
      </c>
      <c r="I3930" t="inlineStr">
        <is>
          <t xml:space="preserve">"Aurohra" should be pronounced in German - line from script: "Aurohra blickte durch das schäbige Zimmer."</t>
        </is>
      </c>
      <c r="J3930" t="inlineStr">
        <is>
          <t xml:space="preserve">VOA</t>
        </is>
      </c>
      <c r="K3930" t="inlineStr">
        <is>
          <t xml:space="preserve">Mispronunciation</t>
        </is>
      </c>
      <c r="L3930" t="inlineStr">
        <is>
          <t xml:space="preserve">Mispronunciation</t>
        </is>
      </c>
      <c r="M3930" t="str">
        <f>IFERROR(IF(VLOOKUP(L3930,'Quantification'!$A:$B,2,FALSE)&amp;""="","Unclassified",VLOOKUP(L3930,'Quantification'!$A:$B,2,FALSE)),"Unclassified")</f>
        <v>Major</v>
      </c>
      <c r="N3930" t="inlineStr">
        <is>
          <t xml:space="preserve">frl-yaren.gulsoy@pocketfm.com</t>
        </is>
      </c>
      <c r="O3930" t="inlineStr">
        <is>
          <t xml:space="preserve">Raw under QC</t>
        </is>
      </c>
      <c r="P3930" t="str">
        <f>IF(OR(O3930="Issues found in master",O3930="Final master"),"Master",IF(OR(O3930="Ready for Master",O3930="Issues found in raw",O3930="Raw under QC",O3930="Issues resolved in raw"),"Raw","-"))</f>
        <v>Raw</v>
      </c>
      <c r="Q3930" s="13">
        <v>46286.44027777778</v>
      </c>
      <c r="R3930" t="inlineStr">
        <is>
          <t xml:space="preserve">2026-09 (Sept)</t>
        </is>
      </c>
      <c r="S3930">
        <f>IF(M3930="Not an error",0,IF(COUNTIFS($A$2:$A3930,$A3930,$D$2:$D3930,$D3930,$M$2:$M3930,"&lt;&gt;Not an error")=1,1,0))</f>
        <v>0</v>
      </c>
      <c r="T3930">
        <f>IF(M3930&lt;&gt;"Major",0,IF(COUNTIFS($A$2:$A3930,$A3930,$D$2:$D3930,$D3930,$M$2:$M3930,"Major")=1,1,0))</f>
        <v>0</v>
      </c>
      <c r="U3930">
        <f>IF(M3930&lt;&gt;"Minor",0,IF(COUNTIFS($A$2:$A3930,$A3930,$D$2:$D3930,$D3930,$M$2:$M3930,"Minor")=1,1,0))</f>
        <v>0</v>
      </c>
    </row>
    <row r="3931">
      <c r="A3931" t="inlineStr">
        <is>
          <t xml:space="preserve">7a033589e1f6b6201e7b7db18ad8abcf966c53a0</t>
        </is>
      </c>
      <c r="B3931" t="inlineStr">
        <is>
          <t xml:space="preserve">The Miracle Heiress (PGC Version)</t>
        </is>
      </c>
      <c r="C3931" t="inlineStr">
        <is>
          <t xml:space="preserve">Emmas Erwachen - Bei Der Geburt Vertauscht</t>
        </is>
      </c>
      <c r="D3931" t="inlineStr">
        <is>
          <t xml:space="preserve">fe0468e2cc49435d992ac2f0cdded2e216fb4d72</t>
        </is>
      </c>
      <c r="E3931" t="inlineStr">
        <is>
          <t xml:space="preserve">EP 2 - Der Preis Der Wahrheit (Old)</t>
        </is>
      </c>
      <c r="F3931">
        <v>2</v>
      </c>
      <c r="G3931" t="inlineStr">
        <is>
          <t xml:space="preserve">1:00-1:02</t>
        </is>
      </c>
      <c r="H3931" t="inlineStr">
        <is>
          <t xml:space="preserve">Pending</t>
        </is>
      </c>
      <c r="I3931" t="inlineStr">
        <is>
          <t xml:space="preserve">"Aurohra" should be pronounced in German - line from script: "Aurohra verzog den Mund."</t>
        </is>
      </c>
      <c r="J3931" t="inlineStr">
        <is>
          <t xml:space="preserve">VOA</t>
        </is>
      </c>
      <c r="K3931" t="inlineStr">
        <is>
          <t xml:space="preserve">Mispronunciation</t>
        </is>
      </c>
      <c r="L3931" t="inlineStr">
        <is>
          <t xml:space="preserve">Mispronunciation</t>
        </is>
      </c>
      <c r="M3931" t="str">
        <f>IFERROR(IF(VLOOKUP(L3931,'Quantification'!$A:$B,2,FALSE)&amp;""="","Unclassified",VLOOKUP(L3931,'Quantification'!$A:$B,2,FALSE)),"Unclassified")</f>
        <v>Major</v>
      </c>
      <c r="N3931" t="inlineStr">
        <is>
          <t xml:space="preserve">frl-yaren.gulsoy@pocketfm.com</t>
        </is>
      </c>
      <c r="O3931" t="inlineStr">
        <is>
          <t xml:space="preserve">Raw under QC</t>
        </is>
      </c>
      <c r="P3931" t="str">
        <f>IF(OR(O3931="Issues found in master",O3931="Final master"),"Master",IF(OR(O3931="Ready for Master",O3931="Issues found in raw",O3931="Raw under QC",O3931="Issues resolved in raw"),"Raw","-"))</f>
        <v>Raw</v>
      </c>
      <c r="Q3931" s="13">
        <v>46286.44027777778</v>
      </c>
      <c r="R3931" t="inlineStr">
        <is>
          <t xml:space="preserve">2026-09 (Sept)</t>
        </is>
      </c>
      <c r="S3931">
        <f>IF(M3931="Not an error",0,IF(COUNTIFS($A$2:$A3931,$A3931,$D$2:$D3931,$D3931,$M$2:$M3931,"&lt;&gt;Not an error")=1,1,0))</f>
        <v>0</v>
      </c>
      <c r="T3931">
        <f>IF(M3931&lt;&gt;"Major",0,IF(COUNTIFS($A$2:$A3931,$A3931,$D$2:$D3931,$D3931,$M$2:$M3931,"Major")=1,1,0))</f>
        <v>0</v>
      </c>
      <c r="U3931">
        <f>IF(M3931&lt;&gt;"Minor",0,IF(COUNTIFS($A$2:$A3931,$A3931,$D$2:$D3931,$D3931,$M$2:$M3931,"Minor")=1,1,0))</f>
        <v>0</v>
      </c>
    </row>
    <row r="3932">
      <c r="A3932" t="inlineStr">
        <is>
          <t xml:space="preserve">7a033589e1f6b6201e7b7db18ad8abcf966c53a0</t>
        </is>
      </c>
      <c r="B3932" t="inlineStr">
        <is>
          <t xml:space="preserve">The Miracle Heiress (PGC Version)</t>
        </is>
      </c>
      <c r="C3932" t="inlineStr">
        <is>
          <t xml:space="preserve">Emmas Erwachen - Bei Der Geburt Vertauscht</t>
        </is>
      </c>
      <c r="D3932" t="inlineStr">
        <is>
          <t xml:space="preserve">fe0468e2cc49435d992ac2f0cdded2e216fb4d72</t>
        </is>
      </c>
      <c r="E3932" t="inlineStr">
        <is>
          <t xml:space="preserve">EP 2 - Der Preis Der Wahrheit (Old)</t>
        </is>
      </c>
      <c r="F3932">
        <v>2</v>
      </c>
      <c r="G3932" t="inlineStr">
        <is>
          <t xml:space="preserve">1:37-1:40</t>
        </is>
      </c>
      <c r="H3932" t="inlineStr">
        <is>
          <t xml:space="preserve">Pending</t>
        </is>
      </c>
      <c r="I3932" t="inlineStr">
        <is>
          <t xml:space="preserve">"Aurohra" should be pronounced in German - line from script: "Aurohra musste wissen, wer sie wirklich war."</t>
        </is>
      </c>
      <c r="J3932" t="inlineStr">
        <is>
          <t xml:space="preserve">VOA</t>
        </is>
      </c>
      <c r="K3932" t="inlineStr">
        <is>
          <t xml:space="preserve">Mispronunciation</t>
        </is>
      </c>
      <c r="L3932" t="inlineStr">
        <is>
          <t xml:space="preserve">Mispronunciation</t>
        </is>
      </c>
      <c r="M3932" t="str">
        <f>IFERROR(IF(VLOOKUP(L3932,'Quantification'!$A:$B,2,FALSE)&amp;""="","Unclassified",VLOOKUP(L3932,'Quantification'!$A:$B,2,FALSE)),"Unclassified")</f>
        <v>Major</v>
      </c>
      <c r="N3932" t="inlineStr">
        <is>
          <t xml:space="preserve">frl-yaren.gulsoy@pocketfm.com</t>
        </is>
      </c>
      <c r="O3932" t="inlineStr">
        <is>
          <t xml:space="preserve">Raw under QC</t>
        </is>
      </c>
      <c r="P3932" t="str">
        <f>IF(OR(O3932="Issues found in master",O3932="Final master"),"Master",IF(OR(O3932="Ready for Master",O3932="Issues found in raw",O3932="Raw under QC",O3932="Issues resolved in raw"),"Raw","-"))</f>
        <v>Raw</v>
      </c>
      <c r="Q3932" s="13">
        <v>46286.44027777778</v>
      </c>
      <c r="R3932" t="inlineStr">
        <is>
          <t xml:space="preserve">2026-09 (Sept)</t>
        </is>
      </c>
      <c r="S3932">
        <f>IF(M3932="Not an error",0,IF(COUNTIFS($A$2:$A3932,$A3932,$D$2:$D3932,$D3932,$M$2:$M3932,"&lt;&gt;Not an error")=1,1,0))</f>
        <v>0</v>
      </c>
      <c r="T3932">
        <f>IF(M3932&lt;&gt;"Major",0,IF(COUNTIFS($A$2:$A3932,$A3932,$D$2:$D3932,$D3932,$M$2:$M3932,"Major")=1,1,0))</f>
        <v>0</v>
      </c>
      <c r="U3932">
        <f>IF(M3932&lt;&gt;"Minor",0,IF(COUNTIFS($A$2:$A3932,$A3932,$D$2:$D3932,$D3932,$M$2:$M3932,"Minor")=1,1,0))</f>
        <v>0</v>
      </c>
    </row>
    <row r="3933">
      <c r="A3933" t="inlineStr">
        <is>
          <t xml:space="preserve">7a033589e1f6b6201e7b7db18ad8abcf966c53a0</t>
        </is>
      </c>
      <c r="B3933" t="inlineStr">
        <is>
          <t xml:space="preserve">The Miracle Heiress (PGC Version)</t>
        </is>
      </c>
      <c r="C3933" t="inlineStr">
        <is>
          <t xml:space="preserve">Emmas Erwachen - Bei Der Geburt Vertauscht</t>
        </is>
      </c>
      <c r="D3933" t="inlineStr">
        <is>
          <t xml:space="preserve">fe0468e2cc49435d992ac2f0cdded2e216fb4d72</t>
        </is>
      </c>
      <c r="E3933" t="inlineStr">
        <is>
          <t xml:space="preserve">EP 2 - Der Preis Der Wahrheit (Old)</t>
        </is>
      </c>
      <c r="F3933">
        <v>2</v>
      </c>
      <c r="G3933" t="inlineStr">
        <is>
          <t xml:space="preserve">1:48-2:00</t>
        </is>
      </c>
      <c r="H3933" t="inlineStr">
        <is>
          <t xml:space="preserve">Pending</t>
        </is>
      </c>
      <c r="I3933" t="inlineStr">
        <is>
          <t xml:space="preserve">"Aurohra" should be pronounced in German - line from script: "Wenn deren DNA in der Datenbank gespeichert war, konnte Aurohra denselben Weg nutzen. Sie lud ihre eigenen Daten hoch.
Aurohra loggte sich ein."</t>
        </is>
      </c>
      <c r="J3933" t="inlineStr">
        <is>
          <t xml:space="preserve">VOA</t>
        </is>
      </c>
      <c r="K3933" t="inlineStr">
        <is>
          <t xml:space="preserve">Mispronunciation</t>
        </is>
      </c>
      <c r="L3933" t="inlineStr">
        <is>
          <t xml:space="preserve">Mispronunciation</t>
        </is>
      </c>
      <c r="M3933" t="str">
        <f>IFERROR(IF(VLOOKUP(L3933,'Quantification'!$A:$B,2,FALSE)&amp;""="","Unclassified",VLOOKUP(L3933,'Quantification'!$A:$B,2,FALSE)),"Unclassified")</f>
        <v>Major</v>
      </c>
      <c r="N3933" t="inlineStr">
        <is>
          <t xml:space="preserve">frl-yaren.gulsoy@pocketfm.com</t>
        </is>
      </c>
      <c r="O3933" t="inlineStr">
        <is>
          <t xml:space="preserve">Raw under QC</t>
        </is>
      </c>
      <c r="P3933" t="str">
        <f>IF(OR(O3933="Issues found in master",O3933="Final master"),"Master",IF(OR(O3933="Ready for Master",O3933="Issues found in raw",O3933="Raw under QC",O3933="Issues resolved in raw"),"Raw","-"))</f>
        <v>Raw</v>
      </c>
      <c r="Q3933" s="13">
        <v>46286.44027777778</v>
      </c>
      <c r="R3933" t="inlineStr">
        <is>
          <t xml:space="preserve">2026-09 (Sept)</t>
        </is>
      </c>
      <c r="S3933">
        <f>IF(M3933="Not an error",0,IF(COUNTIFS($A$2:$A3933,$A3933,$D$2:$D3933,$D3933,$M$2:$M3933,"&lt;&gt;Not an error")=1,1,0))</f>
        <v>0</v>
      </c>
      <c r="T3933">
        <f>IF(M3933&lt;&gt;"Major",0,IF(COUNTIFS($A$2:$A3933,$A3933,$D$2:$D3933,$D3933,$M$2:$M3933,"Major")=1,1,0))</f>
        <v>0</v>
      </c>
      <c r="U3933">
        <f>IF(M3933&lt;&gt;"Minor",0,IF(COUNTIFS($A$2:$A3933,$A3933,$D$2:$D3933,$D3933,$M$2:$M3933,"Minor")=1,1,0))</f>
        <v>0</v>
      </c>
    </row>
    <row r="3934">
      <c r="A3934" t="inlineStr">
        <is>
          <t xml:space="preserve">7a033589e1f6b6201e7b7db18ad8abcf966c53a0</t>
        </is>
      </c>
      <c r="B3934" t="inlineStr">
        <is>
          <t xml:space="preserve">The Miracle Heiress (PGC Version)</t>
        </is>
      </c>
      <c r="C3934" t="inlineStr">
        <is>
          <t xml:space="preserve">Emmas Erwachen - Bei Der Geburt Vertauscht</t>
        </is>
      </c>
      <c r="D3934" t="inlineStr">
        <is>
          <t xml:space="preserve">fe0468e2cc49435d992ac2f0cdded2e216fb4d72</t>
        </is>
      </c>
      <c r="E3934" t="inlineStr">
        <is>
          <t xml:space="preserve">EP 2 - Der Preis Der Wahrheit (Old)</t>
        </is>
      </c>
      <c r="F3934">
        <v>2</v>
      </c>
      <c r="G3934" t="inlineStr">
        <is>
          <t xml:space="preserve">2:15-2:17</t>
        </is>
      </c>
      <c r="H3934" t="inlineStr">
        <is>
          <t xml:space="preserve">Pending</t>
        </is>
      </c>
      <c r="I3934" t="inlineStr">
        <is>
          <t xml:space="preserve">"Aurohra" should be pronounced in German - line from script: "Aurohras Atem stockte."</t>
        </is>
      </c>
      <c r="J3934" t="inlineStr">
        <is>
          <t xml:space="preserve">VOA</t>
        </is>
      </c>
      <c r="K3934" t="inlineStr">
        <is>
          <t xml:space="preserve">Mispronunciation</t>
        </is>
      </c>
      <c r="L3934" t="inlineStr">
        <is>
          <t xml:space="preserve">Mispronunciation</t>
        </is>
      </c>
      <c r="M3934" t="str">
        <f>IFERROR(IF(VLOOKUP(L3934,'Quantification'!$A:$B,2,FALSE)&amp;""="","Unclassified",VLOOKUP(L3934,'Quantification'!$A:$B,2,FALSE)),"Unclassified")</f>
        <v>Major</v>
      </c>
      <c r="N3934" t="inlineStr">
        <is>
          <t xml:space="preserve">frl-yaren.gulsoy@pocketfm.com</t>
        </is>
      </c>
      <c r="O3934" t="inlineStr">
        <is>
          <t xml:space="preserve">Raw under QC</t>
        </is>
      </c>
      <c r="P3934" t="str">
        <f>IF(OR(O3934="Issues found in master",O3934="Final master"),"Master",IF(OR(O3934="Ready for Master",O3934="Issues found in raw",O3934="Raw under QC",O3934="Issues resolved in raw"),"Raw","-"))</f>
        <v>Raw</v>
      </c>
      <c r="Q3934" s="13">
        <v>46286.44027777778</v>
      </c>
      <c r="R3934" t="inlineStr">
        <is>
          <t xml:space="preserve">2026-09 (Sept)</t>
        </is>
      </c>
      <c r="S3934">
        <f>IF(M3934="Not an error",0,IF(COUNTIFS($A$2:$A3934,$A3934,$D$2:$D3934,$D3934,$M$2:$M3934,"&lt;&gt;Not an error")=1,1,0))</f>
        <v>0</v>
      </c>
      <c r="T3934">
        <f>IF(M3934&lt;&gt;"Major",0,IF(COUNTIFS($A$2:$A3934,$A3934,$D$2:$D3934,$D3934,$M$2:$M3934,"Major")=1,1,0))</f>
        <v>0</v>
      </c>
      <c r="U3934">
        <f>IF(M3934&lt;&gt;"Minor",0,IF(COUNTIFS($A$2:$A3934,$A3934,$D$2:$D3934,$D3934,$M$2:$M3934,"Minor")=1,1,0))</f>
        <v>0</v>
      </c>
    </row>
    <row r="3935">
      <c r="A3935" t="inlineStr">
        <is>
          <t xml:space="preserve">7a033589e1f6b6201e7b7db18ad8abcf966c53a0</t>
        </is>
      </c>
      <c r="B3935" t="inlineStr">
        <is>
          <t xml:space="preserve">The Miracle Heiress (PGC Version)</t>
        </is>
      </c>
      <c r="C3935" t="inlineStr">
        <is>
          <t xml:space="preserve">Emmas Erwachen - Bei Der Geburt Vertauscht</t>
        </is>
      </c>
      <c r="D3935" t="inlineStr">
        <is>
          <t xml:space="preserve">fe0468e2cc49435d992ac2f0cdded2e216fb4d72</t>
        </is>
      </c>
      <c r="E3935" t="inlineStr">
        <is>
          <t xml:space="preserve">EP 2 - Der Preis Der Wahrheit (Old)</t>
        </is>
      </c>
      <c r="F3935">
        <v>2</v>
      </c>
      <c r="G3935" t="inlineStr">
        <is>
          <t xml:space="preserve">3:10-3:12</t>
        </is>
      </c>
      <c r="H3935" t="inlineStr">
        <is>
          <t xml:space="preserve">Pending</t>
        </is>
      </c>
      <c r="I3935" t="inlineStr">
        <is>
          <t xml:space="preserve">"Aurohra" should be pronounced in German - line from script: "Aurohra starrte auf den Bildschirm."</t>
        </is>
      </c>
      <c r="J3935" t="inlineStr">
        <is>
          <t xml:space="preserve">VOA</t>
        </is>
      </c>
      <c r="K3935" t="inlineStr">
        <is>
          <t xml:space="preserve">Mispronunciation</t>
        </is>
      </c>
      <c r="L3935" t="inlineStr">
        <is>
          <t xml:space="preserve">Mispronunciation</t>
        </is>
      </c>
      <c r="M3935" t="str">
        <f>IFERROR(IF(VLOOKUP(L3935,'Quantification'!$A:$B,2,FALSE)&amp;""="","Unclassified",VLOOKUP(L3935,'Quantification'!$A:$B,2,FALSE)),"Unclassified")</f>
        <v>Major</v>
      </c>
      <c r="N3935" t="inlineStr">
        <is>
          <t xml:space="preserve">frl-yaren.gulsoy@pocketfm.com</t>
        </is>
      </c>
      <c r="O3935" t="inlineStr">
        <is>
          <t xml:space="preserve">Raw under QC</t>
        </is>
      </c>
      <c r="P3935" t="str">
        <f>IF(OR(O3935="Issues found in master",O3935="Final master"),"Master",IF(OR(O3935="Ready for Master",O3935="Issues found in raw",O3935="Raw under QC",O3935="Issues resolved in raw"),"Raw","-"))</f>
        <v>Raw</v>
      </c>
      <c r="Q3935" s="13">
        <v>46286.44027777778</v>
      </c>
      <c r="R3935" t="inlineStr">
        <is>
          <t xml:space="preserve">2026-09 (Sept)</t>
        </is>
      </c>
      <c r="S3935">
        <f>IF(M3935="Not an error",0,IF(COUNTIFS($A$2:$A3935,$A3935,$D$2:$D3935,$D3935,$M$2:$M3935,"&lt;&gt;Not an error")=1,1,0))</f>
        <v>0</v>
      </c>
      <c r="T3935">
        <f>IF(M3935&lt;&gt;"Major",0,IF(COUNTIFS($A$2:$A3935,$A3935,$D$2:$D3935,$D3935,$M$2:$M3935,"Major")=1,1,0))</f>
        <v>0</v>
      </c>
      <c r="U3935">
        <f>IF(M3935&lt;&gt;"Minor",0,IF(COUNTIFS($A$2:$A3935,$A3935,$D$2:$D3935,$D3935,$M$2:$M3935,"Minor")=1,1,0))</f>
        <v>0</v>
      </c>
    </row>
    <row r="3936">
      <c r="A3936" t="inlineStr">
        <is>
          <t xml:space="preserve">7a033589e1f6b6201e7b7db18ad8abcf966c53a0</t>
        </is>
      </c>
      <c r="B3936" t="inlineStr">
        <is>
          <t xml:space="preserve">The Miracle Heiress (PGC Version)</t>
        </is>
      </c>
      <c r="C3936" t="inlineStr">
        <is>
          <t xml:space="preserve">Emmas Erwachen - Bei Der Geburt Vertauscht</t>
        </is>
      </c>
      <c r="D3936" t="inlineStr">
        <is>
          <t xml:space="preserve">fe0468e2cc49435d992ac2f0cdded2e216fb4d72</t>
        </is>
      </c>
      <c r="E3936" t="inlineStr">
        <is>
          <t xml:space="preserve">EP 2 - Der Preis Der Wahrheit (Old)</t>
        </is>
      </c>
      <c r="F3936">
        <v>2</v>
      </c>
      <c r="G3936" t="inlineStr">
        <is>
          <t xml:space="preserve">3:18-3:23</t>
        </is>
      </c>
      <c r="H3936" t="inlineStr">
        <is>
          <t xml:space="preserve">Pending</t>
        </is>
      </c>
      <c r="I3936" t="inlineStr">
        <is>
          <t xml:space="preserve">"Aurohra" should be pronounced in German - line from script: "Nach allem, was Mahrlene ihr an den Kopf geworfen hatte, rechnete Aurohra mit vielem."</t>
        </is>
      </c>
      <c r="J3936" t="inlineStr">
        <is>
          <t xml:space="preserve">VOA</t>
        </is>
      </c>
      <c r="K3936" t="inlineStr">
        <is>
          <t xml:space="preserve">Mispronunciation</t>
        </is>
      </c>
      <c r="L3936" t="inlineStr">
        <is>
          <t xml:space="preserve">Mispronunciation</t>
        </is>
      </c>
      <c r="M3936" t="str">
        <f>IFERROR(IF(VLOOKUP(L3936,'Quantification'!$A:$B,2,FALSE)&amp;""="","Unclassified",VLOOKUP(L3936,'Quantification'!$A:$B,2,FALSE)),"Unclassified")</f>
        <v>Major</v>
      </c>
      <c r="N3936" t="inlineStr">
        <is>
          <t xml:space="preserve">frl-yaren.gulsoy@pocketfm.com</t>
        </is>
      </c>
      <c r="O3936" t="inlineStr">
        <is>
          <t xml:space="preserve">Raw under QC</t>
        </is>
      </c>
      <c r="P3936" t="str">
        <f>IF(OR(O3936="Issues found in master",O3936="Final master"),"Master",IF(OR(O3936="Ready for Master",O3936="Issues found in raw",O3936="Raw under QC",O3936="Issues resolved in raw"),"Raw","-"))</f>
        <v>Raw</v>
      </c>
      <c r="Q3936" s="13">
        <v>46286.44027777778</v>
      </c>
      <c r="R3936" t="inlineStr">
        <is>
          <t xml:space="preserve">2026-09 (Sept)</t>
        </is>
      </c>
      <c r="S3936">
        <f>IF(M3936="Not an error",0,IF(COUNTIFS($A$2:$A3936,$A3936,$D$2:$D3936,$D3936,$M$2:$M3936,"&lt;&gt;Not an error")=1,1,0))</f>
        <v>0</v>
      </c>
      <c r="T3936">
        <f>IF(M3936&lt;&gt;"Major",0,IF(COUNTIFS($A$2:$A3936,$A3936,$D$2:$D3936,$D3936,$M$2:$M3936,"Major")=1,1,0))</f>
        <v>0</v>
      </c>
      <c r="U3936">
        <f>IF(M3936&lt;&gt;"Minor",0,IF(COUNTIFS($A$2:$A3936,$A3936,$D$2:$D3936,$D3936,$M$2:$M3936,"Minor")=1,1,0))</f>
        <v>0</v>
      </c>
    </row>
    <row r="3937">
      <c r="A3937" t="inlineStr">
        <is>
          <t xml:space="preserve">7a033589e1f6b6201e7b7db18ad8abcf966c53a0</t>
        </is>
      </c>
      <c r="B3937" t="inlineStr">
        <is>
          <t xml:space="preserve">The Miracle Heiress (PGC Version)</t>
        </is>
      </c>
      <c r="C3937" t="inlineStr">
        <is>
          <t xml:space="preserve">Emmas Erwachen - Bei Der Geburt Vertauscht</t>
        </is>
      </c>
      <c r="D3937" t="inlineStr">
        <is>
          <t xml:space="preserve">fe0468e2cc49435d992ac2f0cdded2e216fb4d72</t>
        </is>
      </c>
      <c r="E3937" t="inlineStr">
        <is>
          <t xml:space="preserve">EP 2 - Der Preis Der Wahrheit (Old)</t>
        </is>
      </c>
      <c r="F3937">
        <v>2</v>
      </c>
      <c r="G3937" t="inlineStr">
        <is>
          <t xml:space="preserve">3:33-3:34</t>
        </is>
      </c>
      <c r="H3937" t="inlineStr">
        <is>
          <t xml:space="preserve">Pending</t>
        </is>
      </c>
      <c r="I3937" t="inlineStr">
        <is>
          <t xml:space="preserve">"Aurohra" should be pronounced in German - line from script: "Aurohra nahm ab."</t>
        </is>
      </c>
      <c r="J3937" t="inlineStr">
        <is>
          <t xml:space="preserve">VOA</t>
        </is>
      </c>
      <c r="K3937" t="inlineStr">
        <is>
          <t xml:space="preserve">Mispronunciation</t>
        </is>
      </c>
      <c r="L3937" t="inlineStr">
        <is>
          <t xml:space="preserve">Mispronunciation</t>
        </is>
      </c>
      <c r="M3937" t="str">
        <f>IFERROR(IF(VLOOKUP(L3937,'Quantification'!$A:$B,2,FALSE)&amp;""="","Unclassified",VLOOKUP(L3937,'Quantification'!$A:$B,2,FALSE)),"Unclassified")</f>
        <v>Major</v>
      </c>
      <c r="N3937" t="inlineStr">
        <is>
          <t xml:space="preserve">frl-yaren.gulsoy@pocketfm.com</t>
        </is>
      </c>
      <c r="O3937" t="inlineStr">
        <is>
          <t xml:space="preserve">Raw under QC</t>
        </is>
      </c>
      <c r="P3937" t="str">
        <f>IF(OR(O3937="Issues found in master",O3937="Final master"),"Master",IF(OR(O3937="Ready for Master",O3937="Issues found in raw",O3937="Raw under QC",O3937="Issues resolved in raw"),"Raw","-"))</f>
        <v>Raw</v>
      </c>
      <c r="Q3937" s="13">
        <v>46286.44027777778</v>
      </c>
      <c r="R3937" t="inlineStr">
        <is>
          <t xml:space="preserve">2026-09 (Sept)</t>
        </is>
      </c>
      <c r="S3937">
        <f>IF(M3937="Not an error",0,IF(COUNTIFS($A$2:$A3937,$A3937,$D$2:$D3937,$D3937,$M$2:$M3937,"&lt;&gt;Not an error")=1,1,0))</f>
        <v>0</v>
      </c>
      <c r="T3937">
        <f>IF(M3937&lt;&gt;"Major",0,IF(COUNTIFS($A$2:$A3937,$A3937,$D$2:$D3937,$D3937,$M$2:$M3937,"Major")=1,1,0))</f>
        <v>0</v>
      </c>
      <c r="U3937">
        <f>IF(M3937&lt;&gt;"Minor",0,IF(COUNTIFS($A$2:$A3937,$A3937,$D$2:$D3937,$D3937,$M$2:$M3937,"Minor")=1,1,0))</f>
        <v>0</v>
      </c>
    </row>
    <row r="3938">
      <c r="A3938" t="inlineStr">
        <is>
          <t xml:space="preserve">7a033589e1f6b6201e7b7db18ad8abcf966c53a0</t>
        </is>
      </c>
      <c r="B3938" t="inlineStr">
        <is>
          <t xml:space="preserve">The Miracle Heiress (PGC Version)</t>
        </is>
      </c>
      <c r="C3938" t="inlineStr">
        <is>
          <t xml:space="preserve">Emmas Erwachen - Bei Der Geburt Vertauscht</t>
        </is>
      </c>
      <c r="D3938" t="inlineStr">
        <is>
          <t xml:space="preserve">fe0468e2cc49435d992ac2f0cdded2e216fb4d72</t>
        </is>
      </c>
      <c r="E3938" t="inlineStr">
        <is>
          <t xml:space="preserve">EP 2 - Der Preis Der Wahrheit (Old)</t>
        </is>
      </c>
      <c r="F3938">
        <v>2</v>
      </c>
      <c r="G3938" t="inlineStr">
        <is>
          <t xml:space="preserve">3:40-3:44</t>
        </is>
      </c>
      <c r="H3938" t="inlineStr">
        <is>
          <t xml:space="preserve">Pending</t>
        </is>
      </c>
      <c r="I3938" t="inlineStr">
        <is>
          <t xml:space="preserve">"Aurohra" should be pronounced in German - line from script: "Dann hörte Aurohra eine Frau hörbar nach Luft schnappen."</t>
        </is>
      </c>
      <c r="J3938" t="inlineStr">
        <is>
          <t xml:space="preserve">VOA</t>
        </is>
      </c>
      <c r="K3938" t="inlineStr">
        <is>
          <t xml:space="preserve">Mispronunciation</t>
        </is>
      </c>
      <c r="L3938" t="inlineStr">
        <is>
          <t xml:space="preserve">Mispronunciation</t>
        </is>
      </c>
      <c r="M3938" t="str">
        <f>IFERROR(IF(VLOOKUP(L3938,'Quantification'!$A:$B,2,FALSE)&amp;""="","Unclassified",VLOOKUP(L3938,'Quantification'!$A:$B,2,FALSE)),"Unclassified")</f>
        <v>Major</v>
      </c>
      <c r="N3938" t="inlineStr">
        <is>
          <t xml:space="preserve">frl-yaren.gulsoy@pocketfm.com</t>
        </is>
      </c>
      <c r="O3938" t="inlineStr">
        <is>
          <t xml:space="preserve">Raw under QC</t>
        </is>
      </c>
      <c r="P3938" t="str">
        <f>IF(OR(O3938="Issues found in master",O3938="Final master"),"Master",IF(OR(O3938="Ready for Master",O3938="Issues found in raw",O3938="Raw under QC",O3938="Issues resolved in raw"),"Raw","-"))</f>
        <v>Raw</v>
      </c>
      <c r="Q3938" s="13">
        <v>46286.44027777778</v>
      </c>
      <c r="R3938" t="inlineStr">
        <is>
          <t xml:space="preserve">2026-09 (Sept)</t>
        </is>
      </c>
      <c r="S3938">
        <f>IF(M3938="Not an error",0,IF(COUNTIFS($A$2:$A3938,$A3938,$D$2:$D3938,$D3938,$M$2:$M3938,"&lt;&gt;Not an error")=1,1,0))</f>
        <v>0</v>
      </c>
      <c r="T3938">
        <f>IF(M3938&lt;&gt;"Major",0,IF(COUNTIFS($A$2:$A3938,$A3938,$D$2:$D3938,$D3938,$M$2:$M3938,"Major")=1,1,0))</f>
        <v>0</v>
      </c>
      <c r="U3938">
        <f>IF(M3938&lt;&gt;"Minor",0,IF(COUNTIFS($A$2:$A3938,$A3938,$D$2:$D3938,$D3938,$M$2:$M3938,"Minor")=1,1,0))</f>
        <v>0</v>
      </c>
    </row>
    <row r="3939">
      <c r="A3939" t="inlineStr">
        <is>
          <t xml:space="preserve">7a033589e1f6b6201e7b7db18ad8abcf966c53a0</t>
        </is>
      </c>
      <c r="B3939" t="inlineStr">
        <is>
          <t xml:space="preserve">The Miracle Heiress (PGC Version)</t>
        </is>
      </c>
      <c r="C3939" t="inlineStr">
        <is>
          <t xml:space="preserve">Emmas Erwachen - Bei Der Geburt Vertauscht</t>
        </is>
      </c>
      <c r="D3939" t="inlineStr">
        <is>
          <t xml:space="preserve">fe0468e2cc49435d992ac2f0cdded2e216fb4d72</t>
        </is>
      </c>
      <c r="E3939" t="inlineStr">
        <is>
          <t xml:space="preserve">EP 2 - Der Preis Der Wahrheit (Old)</t>
        </is>
      </c>
      <c r="F3939">
        <v>2</v>
      </c>
      <c r="G3939" t="inlineStr">
        <is>
          <t xml:space="preserve">3:48-3:50</t>
        </is>
      </c>
      <c r="H3939" t="inlineStr">
        <is>
          <t xml:space="preserve">Pending</t>
        </is>
      </c>
      <c r="I3939" t="inlineStr">
        <is>
          <t xml:space="preserve">"Aurohra" should be pronounced in German - line from script: "Aurohra richtete sich auf."</t>
        </is>
      </c>
      <c r="J3939" t="inlineStr">
        <is>
          <t xml:space="preserve">VOA</t>
        </is>
      </c>
      <c r="K3939" t="inlineStr">
        <is>
          <t xml:space="preserve">Mispronunciation</t>
        </is>
      </c>
      <c r="L3939" t="inlineStr">
        <is>
          <t xml:space="preserve">Mispronunciation</t>
        </is>
      </c>
      <c r="M3939" t="str">
        <f>IFERROR(IF(VLOOKUP(L3939,'Quantification'!$A:$B,2,FALSE)&amp;""="","Unclassified",VLOOKUP(L3939,'Quantification'!$A:$B,2,FALSE)),"Unclassified")</f>
        <v>Major</v>
      </c>
      <c r="N3939" t="inlineStr">
        <is>
          <t xml:space="preserve">frl-yaren.gulsoy@pocketfm.com</t>
        </is>
      </c>
      <c r="O3939" t="inlineStr">
        <is>
          <t xml:space="preserve">Raw under QC</t>
        </is>
      </c>
      <c r="P3939" t="str">
        <f>IF(OR(O3939="Issues found in master",O3939="Final master"),"Master",IF(OR(O3939="Ready for Master",O3939="Issues found in raw",O3939="Raw under QC",O3939="Issues resolved in raw"),"Raw","-"))</f>
        <v>Raw</v>
      </c>
      <c r="Q3939" s="13">
        <v>46286.44027777778</v>
      </c>
      <c r="R3939" t="inlineStr">
        <is>
          <t xml:space="preserve">2026-09 (Sept)</t>
        </is>
      </c>
      <c r="S3939">
        <f>IF(M3939="Not an error",0,IF(COUNTIFS($A$2:$A3939,$A3939,$D$2:$D3939,$D3939,$M$2:$M3939,"&lt;&gt;Not an error")=1,1,0))</f>
        <v>0</v>
      </c>
      <c r="T3939">
        <f>IF(M3939&lt;&gt;"Major",0,IF(COUNTIFS($A$2:$A3939,$A3939,$D$2:$D3939,$D3939,$M$2:$M3939,"Major")=1,1,0))</f>
        <v>0</v>
      </c>
      <c r="U3939">
        <f>IF(M3939&lt;&gt;"Minor",0,IF(COUNTIFS($A$2:$A3939,$A3939,$D$2:$D3939,$D3939,$M$2:$M3939,"Minor")=1,1,0))</f>
        <v>0</v>
      </c>
    </row>
    <row r="3940">
      <c r="A3940" t="inlineStr">
        <is>
          <t xml:space="preserve">7a033589e1f6b6201e7b7db18ad8abcf966c53a0</t>
        </is>
      </c>
      <c r="B3940" t="inlineStr">
        <is>
          <t xml:space="preserve">The Miracle Heiress (PGC Version)</t>
        </is>
      </c>
      <c r="C3940" t="inlineStr">
        <is>
          <t xml:space="preserve">Emmas Erwachen - Bei Der Geburt Vertauscht</t>
        </is>
      </c>
      <c r="D3940" t="inlineStr">
        <is>
          <t xml:space="preserve">fe0468e2cc49435d992ac2f0cdded2e216fb4d72</t>
        </is>
      </c>
      <c r="E3940" t="inlineStr">
        <is>
          <t xml:space="preserve">EP 2 - Der Preis Der Wahrheit (Old)</t>
        </is>
      </c>
      <c r="F3940">
        <v>2</v>
      </c>
      <c r="G3940" t="inlineStr">
        <is>
          <t xml:space="preserve">4:48-4:50</t>
        </is>
      </c>
      <c r="H3940" t="inlineStr">
        <is>
          <t xml:space="preserve">Ignore</t>
        </is>
      </c>
      <c r="I3940" t="inlineStr">
        <is>
          <t xml:space="preserve">"Aurohra" should be pronounced in German - line from script: "Aurohras Blick schoss zurück zum Laptop."</t>
        </is>
      </c>
      <c r="J3940" t="inlineStr">
        <is>
          <t xml:space="preserve">VOA</t>
        </is>
      </c>
      <c r="K3940" t="inlineStr">
        <is>
          <t xml:space="preserve">Mispronunciation</t>
        </is>
      </c>
      <c r="L3940" t="inlineStr">
        <is>
          <t xml:space="preserve">Mispronunciation</t>
        </is>
      </c>
      <c r="M3940" t="str">
        <f>IFERROR(IF(VLOOKUP(L3940,'Quantification'!$A:$B,2,FALSE)&amp;""="","Unclassified",VLOOKUP(L3940,'Quantification'!$A:$B,2,FALSE)),"Unclassified")</f>
        <v>Major</v>
      </c>
      <c r="N3940" t="inlineStr">
        <is>
          <t xml:space="preserve">frl-yaren.gulsoy@pocketfm.com</t>
        </is>
      </c>
      <c r="O3940" t="inlineStr">
        <is>
          <t xml:space="preserve">Raw under QC</t>
        </is>
      </c>
      <c r="P3940" t="str">
        <f>IF(OR(O3940="Issues found in master",O3940="Final master"),"Master",IF(OR(O3940="Ready for Master",O3940="Issues found in raw",O3940="Raw under QC",O3940="Issues resolved in raw"),"Raw","-"))</f>
        <v>Raw</v>
      </c>
      <c r="Q3940" s="13">
        <v>46286.44027777778</v>
      </c>
      <c r="R3940" t="inlineStr">
        <is>
          <t xml:space="preserve">2026-09 (Sept)</t>
        </is>
      </c>
      <c r="S3940">
        <f>IF(M3940="Not an error",0,IF(COUNTIFS($A$2:$A3940,$A3940,$D$2:$D3940,$D3940,$M$2:$M3940,"&lt;&gt;Not an error")=1,1,0))</f>
        <v>0</v>
      </c>
      <c r="T3940">
        <f>IF(M3940&lt;&gt;"Major",0,IF(COUNTIFS($A$2:$A3940,$A3940,$D$2:$D3940,$D3940,$M$2:$M3940,"Major")=1,1,0))</f>
        <v>0</v>
      </c>
      <c r="U3940">
        <f>IF(M3940&lt;&gt;"Minor",0,IF(COUNTIFS($A$2:$A3940,$A3940,$D$2:$D3940,$D3940,$M$2:$M3940,"Minor")=1,1,0))</f>
        <v>0</v>
      </c>
    </row>
    <row r="3941">
      <c r="A3941" t="inlineStr">
        <is>
          <t xml:space="preserve">7a033589e1f6b6201e7b7db18ad8abcf966c53a0</t>
        </is>
      </c>
      <c r="B3941" t="inlineStr">
        <is>
          <t xml:space="preserve">The Miracle Heiress (PGC Version)</t>
        </is>
      </c>
      <c r="C3941" t="inlineStr">
        <is>
          <t xml:space="preserve">Emmas Erwachen - Bei Der Geburt Vertauscht</t>
        </is>
      </c>
      <c r="D3941" t="inlineStr">
        <is>
          <t xml:space="preserve">fe0468e2cc49435d992ac2f0cdded2e216fb4d72</t>
        </is>
      </c>
      <c r="E3941" t="inlineStr">
        <is>
          <t xml:space="preserve">EP 2 - Der Preis Der Wahrheit (Old)</t>
        </is>
      </c>
      <c r="F3941">
        <v>2</v>
      </c>
      <c r="G3941" t="inlineStr">
        <is>
          <t xml:space="preserve">3:58-4:00</t>
        </is>
      </c>
      <c r="H3941" t="inlineStr">
        <is>
          <t xml:space="preserve">Pending</t>
        </is>
      </c>
      <c r="I3941" t="inlineStr">
        <is>
          <t xml:space="preserve">"Aurohra" should be pronounced in German - line from script: "Aurohras Blick schoss zurück zum Laptop."</t>
        </is>
      </c>
      <c r="J3941" t="inlineStr">
        <is>
          <t xml:space="preserve">VOA</t>
        </is>
      </c>
      <c r="K3941" t="inlineStr">
        <is>
          <t xml:space="preserve">Mispronunciation</t>
        </is>
      </c>
      <c r="L3941" t="inlineStr">
        <is>
          <t xml:space="preserve">Mispronunciation</t>
        </is>
      </c>
      <c r="M3941" t="str">
        <f>IFERROR(IF(VLOOKUP(L3941,'Quantification'!$A:$B,2,FALSE)&amp;""="","Unclassified",VLOOKUP(L3941,'Quantification'!$A:$B,2,FALSE)),"Unclassified")</f>
        <v>Major</v>
      </c>
      <c r="N3941" t="inlineStr">
        <is>
          <t xml:space="preserve">frl-yaren.gulsoy@pocketfm.com</t>
        </is>
      </c>
      <c r="O3941" t="inlineStr">
        <is>
          <t xml:space="preserve">Issues found in raw</t>
        </is>
      </c>
      <c r="P3941" t="str">
        <f>IF(OR(O3941="Issues found in master",O3941="Final master"),"Master",IF(OR(O3941="Ready for Master",O3941="Issues found in raw",O3941="Raw under QC",O3941="Issues resolved in raw"),"Raw","-"))</f>
        <v>Raw</v>
      </c>
      <c r="Q3941" s="13">
        <v>46286.44027777778</v>
      </c>
      <c r="R3941" t="inlineStr">
        <is>
          <t xml:space="preserve">2026-09 (Sept)</t>
        </is>
      </c>
      <c r="S3941">
        <f>IF(M3941="Not an error",0,IF(COUNTIFS($A$2:$A3941,$A3941,$D$2:$D3941,$D3941,$M$2:$M3941,"&lt;&gt;Not an error")=1,1,0))</f>
        <v>0</v>
      </c>
      <c r="T3941">
        <f>IF(M3941&lt;&gt;"Major",0,IF(COUNTIFS($A$2:$A3941,$A3941,$D$2:$D3941,$D3941,$M$2:$M3941,"Major")=1,1,0))</f>
        <v>0</v>
      </c>
      <c r="U3941">
        <f>IF(M3941&lt;&gt;"Minor",0,IF(COUNTIFS($A$2:$A3941,$A3941,$D$2:$D3941,$D3941,$M$2:$M3941,"Minor")=1,1,0))</f>
        <v>0</v>
      </c>
    </row>
    <row r="3942">
      <c r="A3942" t="inlineStr">
        <is>
          <t xml:space="preserve">7a033589e1f6b6201e7b7db18ad8abcf966c53a0</t>
        </is>
      </c>
      <c r="B3942" t="inlineStr">
        <is>
          <t xml:space="preserve">The Miracle Heiress (PGC Version)</t>
        </is>
      </c>
      <c r="C3942" t="inlineStr">
        <is>
          <t xml:space="preserve">Emmas Erwachen - Bei Der Geburt Vertauscht</t>
        </is>
      </c>
      <c r="D3942" t="inlineStr">
        <is>
          <t xml:space="preserve">fe0468e2cc49435d992ac2f0cdded2e216fb4d72</t>
        </is>
      </c>
      <c r="E3942" t="inlineStr">
        <is>
          <t xml:space="preserve">EP 2 - Der Preis Der Wahrheit (Old)</t>
        </is>
      </c>
      <c r="F3942">
        <v>2</v>
      </c>
      <c r="G3942" t="inlineStr">
        <is>
          <t xml:space="preserve">4:13-4:18</t>
        </is>
      </c>
      <c r="H3942" t="inlineStr">
        <is>
          <t xml:space="preserve">Pending</t>
        </is>
      </c>
      <c r="I3942" t="inlineStr">
        <is>
          <t xml:space="preserve">"Aurohra" should be pronounced in German - line from script: "Aurohra schluckte und blickte auf die Fotos ihrer biologischen Eltern auf dem Bildschirm."</t>
        </is>
      </c>
      <c r="J3942" t="inlineStr">
        <is>
          <t xml:space="preserve">VOA</t>
        </is>
      </c>
      <c r="K3942" t="inlineStr">
        <is>
          <t xml:space="preserve">Mispronunciation</t>
        </is>
      </c>
      <c r="L3942" t="inlineStr">
        <is>
          <t xml:space="preserve">Mispronunciation</t>
        </is>
      </c>
      <c r="M3942" t="str">
        <f>IFERROR(IF(VLOOKUP(L3942,'Quantification'!$A:$B,2,FALSE)&amp;""="","Unclassified",VLOOKUP(L3942,'Quantification'!$A:$B,2,FALSE)),"Unclassified")</f>
        <v>Major</v>
      </c>
      <c r="N3942" t="inlineStr">
        <is>
          <t xml:space="preserve">frl-yaren.gulsoy@pocketfm.com</t>
        </is>
      </c>
      <c r="O3942" t="inlineStr">
        <is>
          <t xml:space="preserve">Issues found in raw</t>
        </is>
      </c>
      <c r="P3942" t="str">
        <f>IF(OR(O3942="Issues found in master",O3942="Final master"),"Master",IF(OR(O3942="Ready for Master",O3942="Issues found in raw",O3942="Raw under QC",O3942="Issues resolved in raw"),"Raw","-"))</f>
        <v>Raw</v>
      </c>
      <c r="Q3942" s="13">
        <v>46286.44027777778</v>
      </c>
      <c r="R3942" t="inlineStr">
        <is>
          <t xml:space="preserve">2026-09 (Sept)</t>
        </is>
      </c>
      <c r="S3942">
        <f>IF(M3942="Not an error",0,IF(COUNTIFS($A$2:$A3942,$A3942,$D$2:$D3942,$D3942,$M$2:$M3942,"&lt;&gt;Not an error")=1,1,0))</f>
        <v>0</v>
      </c>
      <c r="T3942">
        <f>IF(M3942&lt;&gt;"Major",0,IF(COUNTIFS($A$2:$A3942,$A3942,$D$2:$D3942,$D3942,$M$2:$M3942,"Major")=1,1,0))</f>
        <v>0</v>
      </c>
      <c r="U3942">
        <f>IF(M3942&lt;&gt;"Minor",0,IF(COUNTIFS($A$2:$A3942,$A3942,$D$2:$D3942,$D3942,$M$2:$M3942,"Minor")=1,1,0))</f>
        <v>0</v>
      </c>
    </row>
    <row r="3943">
      <c r="A3943" t="inlineStr">
        <is>
          <t xml:space="preserve">7a033589e1f6b6201e7b7db18ad8abcf966c53a0</t>
        </is>
      </c>
      <c r="B3943" t="inlineStr">
        <is>
          <t xml:space="preserve">The Miracle Heiress (PGC Version)</t>
        </is>
      </c>
      <c r="C3943" t="inlineStr">
        <is>
          <t xml:space="preserve">Emmas Erwachen - Bei Der Geburt Vertauscht</t>
        </is>
      </c>
      <c r="D3943" t="inlineStr">
        <is>
          <t xml:space="preserve">fe0468e2cc49435d992ac2f0cdded2e216fb4d72</t>
        </is>
      </c>
      <c r="E3943" t="inlineStr">
        <is>
          <t xml:space="preserve">EP 2 - Der Preis Der Wahrheit (Old)</t>
        </is>
      </c>
      <c r="F3943">
        <v>2</v>
      </c>
      <c r="G3943" t="inlineStr">
        <is>
          <t xml:space="preserve">9:44-9:49</t>
        </is>
      </c>
      <c r="H3943" t="inlineStr">
        <is>
          <t xml:space="preserve">Pending</t>
        </is>
      </c>
      <c r="I3943" t="inlineStr">
        <is>
          <t xml:space="preserve">VIP is mispronounced, spelling it correctly as "VIP" might help - line from script: "Aurohra eilte durch den hell erleuchteten V i P Trakt des Greenfield Hospitals."</t>
        </is>
      </c>
      <c r="J3943" t="inlineStr">
        <is>
          <t xml:space="preserve">VOA</t>
        </is>
      </c>
      <c r="K3943" t="inlineStr">
        <is>
          <t xml:space="preserve">Mispronunciation</t>
        </is>
      </c>
      <c r="L3943" t="inlineStr">
        <is>
          <t xml:space="preserve">Mispronunciation</t>
        </is>
      </c>
      <c r="M3943" t="str">
        <f>IFERROR(IF(VLOOKUP(L3943,'Quantification'!$A:$B,2,FALSE)&amp;""="","Unclassified",VLOOKUP(L3943,'Quantification'!$A:$B,2,FALSE)),"Unclassified")</f>
        <v>Major</v>
      </c>
      <c r="N3943" t="inlineStr">
        <is>
          <t xml:space="preserve">frl-yaren.gulsoy@pocketfm.com</t>
        </is>
      </c>
      <c r="O3943" t="inlineStr">
        <is>
          <t xml:space="preserve">Issues found in raw</t>
        </is>
      </c>
      <c r="P3943" t="str">
        <f>IF(OR(O3943="Issues found in master",O3943="Final master"),"Master",IF(OR(O3943="Ready for Master",O3943="Issues found in raw",O3943="Raw under QC",O3943="Issues resolved in raw"),"Raw","-"))</f>
        <v>Raw</v>
      </c>
      <c r="Q3943" s="13">
        <v>46286.44027777778</v>
      </c>
      <c r="R3943" t="inlineStr">
        <is>
          <t xml:space="preserve">2026-09 (Sept)</t>
        </is>
      </c>
      <c r="S3943">
        <f>IF(M3943="Not an error",0,IF(COUNTIFS($A$2:$A3943,$A3943,$D$2:$D3943,$D3943,$M$2:$M3943,"&lt;&gt;Not an error")=1,1,0))</f>
        <v>0</v>
      </c>
      <c r="T3943">
        <f>IF(M3943&lt;&gt;"Major",0,IF(COUNTIFS($A$2:$A3943,$A3943,$D$2:$D3943,$D3943,$M$2:$M3943,"Major")=1,1,0))</f>
        <v>0</v>
      </c>
      <c r="U3943">
        <f>IF(M3943&lt;&gt;"Minor",0,IF(COUNTIFS($A$2:$A3943,$A3943,$D$2:$D3943,$D3943,$M$2:$M3943,"Minor")=1,1,0))</f>
        <v>0</v>
      </c>
    </row>
    <row r="3944">
      <c r="A3944" t="inlineStr">
        <is>
          <t xml:space="preserve">7a033589e1f6b6201e7b7db18ad8abcf966c53a0</t>
        </is>
      </c>
      <c r="B3944" t="inlineStr">
        <is>
          <t xml:space="preserve">The Miracle Heiress (PGC Version)</t>
        </is>
      </c>
      <c r="C3944" t="inlineStr">
        <is>
          <t xml:space="preserve">Emmas Erwachen - Bei Der Geburt Vertauscht</t>
        </is>
      </c>
      <c r="D3944" t="inlineStr">
        <is>
          <t xml:space="preserve">fe0468e2cc49435d992ac2f0cdded2e216fb4d72</t>
        </is>
      </c>
      <c r="E3944" t="inlineStr">
        <is>
          <t xml:space="preserve">EP 2 - Der Preis Der Wahrheit (Old)</t>
        </is>
      </c>
      <c r="F3944">
        <v>2</v>
      </c>
      <c r="G3944" t="inlineStr">
        <is>
          <t xml:space="preserve">11:50-11:57</t>
        </is>
      </c>
      <c r="H3944" t="inlineStr">
        <is>
          <t xml:space="preserve">Pending</t>
        </is>
      </c>
      <c r="I3944" t="inlineStr">
        <is>
          <t xml:space="preserve">Repetition. Other than the word "Vitalwerte" it's exactly the same 3 sentences - line from script: "Aurohras Augen schossen zu den Vitalwerten. Dann zu den Medikamenten am Bett. „Nein.“"</t>
        </is>
      </c>
      <c r="J3944" t="inlineStr">
        <is>
          <t xml:space="preserve">VOA</t>
        </is>
      </c>
      <c r="K3944" t="inlineStr">
        <is>
          <t xml:space="preserve">Repetition</t>
        </is>
      </c>
      <c r="L3944" t="inlineStr">
        <is>
          <t xml:space="preserve">Repetition</t>
        </is>
      </c>
      <c r="M3944" t="str">
        <f>IFERROR(IF(VLOOKUP(L3944,'Quantification'!$A:$B,2,FALSE)&amp;""="","Unclassified",VLOOKUP(L3944,'Quantification'!$A:$B,2,FALSE)),"Unclassified")</f>
        <v>Minor</v>
      </c>
      <c r="N3944" t="inlineStr">
        <is>
          <t xml:space="preserve">frl-yaren.gulsoy@pocketfm.com</t>
        </is>
      </c>
      <c r="O3944" t="inlineStr">
        <is>
          <t xml:space="preserve">Issues found in raw</t>
        </is>
      </c>
      <c r="P3944" t="str">
        <f>IF(OR(O3944="Issues found in master",O3944="Final master"),"Master",IF(OR(O3944="Ready for Master",O3944="Issues found in raw",O3944="Raw under QC",O3944="Issues resolved in raw"),"Raw","-"))</f>
        <v>Raw</v>
      </c>
      <c r="Q3944" s="13">
        <v>46286.44027777778</v>
      </c>
      <c r="R3944" t="inlineStr">
        <is>
          <t xml:space="preserve">2026-09 (Sept)</t>
        </is>
      </c>
      <c r="S3944">
        <f>IF(M3944="Not an error",0,IF(COUNTIFS($A$2:$A3944,$A3944,$D$2:$D3944,$D3944,$M$2:$M3944,"&lt;&gt;Not an error")=1,1,0))</f>
        <v>0</v>
      </c>
      <c r="T3944">
        <f>IF(M3944&lt;&gt;"Major",0,IF(COUNTIFS($A$2:$A3944,$A3944,$D$2:$D3944,$D3944,$M$2:$M3944,"Major")=1,1,0))</f>
        <v>0</v>
      </c>
      <c r="U3944">
        <f>IF(M3944&lt;&gt;"Minor",0,IF(COUNTIFS($A$2:$A3944,$A3944,$D$2:$D3944,$D3944,$M$2:$M3944,"Minor")=1,1,0))</f>
        <v>1</v>
      </c>
    </row>
    <row r="3945">
      <c r="A3945" t="inlineStr">
        <is>
          <t xml:space="preserve">7a033589e1f6b6201e7b7db18ad8abcf966c53a0</t>
        </is>
      </c>
      <c r="B3945" t="inlineStr">
        <is>
          <t xml:space="preserve">The Miracle Heiress (PGC Version)</t>
        </is>
      </c>
      <c r="C3945" t="inlineStr">
        <is>
          <t xml:space="preserve">Emmas Erwachen - Bei Der Geburt Vertauscht</t>
        </is>
      </c>
      <c r="D3945" t="inlineStr">
        <is>
          <t xml:space="preserve">fe0468e2cc49435d992ac2f0cdded2e216fb4d72</t>
        </is>
      </c>
      <c r="E3945" t="inlineStr">
        <is>
          <t xml:space="preserve">EP 2 - Der Preis Der Wahrheit (Old)</t>
        </is>
      </c>
      <c r="F3945">
        <v>2</v>
      </c>
      <c r="G3945" t="inlineStr">
        <is>
          <t xml:space="preserve">12:26-12:30</t>
        </is>
      </c>
      <c r="H3945" t="inlineStr">
        <is>
          <t xml:space="preserve">Pending</t>
        </is>
      </c>
      <c r="I3945" t="inlineStr">
        <is>
          <t xml:space="preserve">"Lippen" is clearly mispronounced as "Litten" - line from script: "Die gestauten Adern am Hals, die blauen Lippen, der niedriger Blutdruck."</t>
        </is>
      </c>
      <c r="J3945" t="inlineStr">
        <is>
          <t xml:space="preserve">VOA</t>
        </is>
      </c>
      <c r="K3945" t="inlineStr">
        <is>
          <t xml:space="preserve">Mispronunciation</t>
        </is>
      </c>
      <c r="L3945" t="inlineStr">
        <is>
          <t xml:space="preserve">Mispronunciation</t>
        </is>
      </c>
      <c r="M3945" t="str">
        <f>IFERROR(IF(VLOOKUP(L3945,'Quantification'!$A:$B,2,FALSE)&amp;""="","Unclassified",VLOOKUP(L3945,'Quantification'!$A:$B,2,FALSE)),"Unclassified")</f>
        <v>Major</v>
      </c>
      <c r="N3945" t="inlineStr">
        <is>
          <t xml:space="preserve">frl-yaren.gulsoy@pocketfm.com</t>
        </is>
      </c>
      <c r="O3945" t="inlineStr">
        <is>
          <t xml:space="preserve">Issues found in raw</t>
        </is>
      </c>
      <c r="P3945" t="str">
        <f>IF(OR(O3945="Issues found in master",O3945="Final master"),"Master",IF(OR(O3945="Ready for Master",O3945="Issues found in raw",O3945="Raw under QC",O3945="Issues resolved in raw"),"Raw","-"))</f>
        <v>Raw</v>
      </c>
      <c r="Q3945" s="13">
        <v>46286.44027777778</v>
      </c>
      <c r="R3945" t="inlineStr">
        <is>
          <t xml:space="preserve">2026-09 (Sept)</t>
        </is>
      </c>
      <c r="S3945">
        <f>IF(M3945="Not an error",0,IF(COUNTIFS($A$2:$A3945,$A3945,$D$2:$D3945,$D3945,$M$2:$M3945,"&lt;&gt;Not an error")=1,1,0))</f>
        <v>0</v>
      </c>
      <c r="T3945">
        <f>IF(M3945&lt;&gt;"Major",0,IF(COUNTIFS($A$2:$A3945,$A3945,$D$2:$D3945,$D3945,$M$2:$M3945,"Major")=1,1,0))</f>
        <v>0</v>
      </c>
      <c r="U3945">
        <f>IF(M3945&lt;&gt;"Minor",0,IF(COUNTIFS($A$2:$A3945,$A3945,$D$2:$D3945,$D3945,$M$2:$M3945,"Minor")=1,1,0))</f>
        <v>0</v>
      </c>
    </row>
    <row r="3946">
      <c r="A3946" t="inlineStr">
        <is>
          <t xml:space="preserve">7a033589e1f6b6201e7b7db18ad8abcf966c53a0</t>
        </is>
      </c>
      <c r="B3946" t="inlineStr">
        <is>
          <t xml:space="preserve">The Miracle Heiress (PGC Version)</t>
        </is>
      </c>
      <c r="C3946" t="inlineStr">
        <is>
          <t xml:space="preserve">Emmas Erwachen - Bei Der Geburt Vertauscht</t>
        </is>
      </c>
      <c r="D3946" t="inlineStr">
        <is>
          <t xml:space="preserve">fe0468e2cc49435d992ac2f0cdded2e216fb4d72</t>
        </is>
      </c>
      <c r="E3946" t="inlineStr">
        <is>
          <t xml:space="preserve">EP 2 - Der Preis Der Wahrheit (Old)</t>
        </is>
      </c>
      <c r="F3946">
        <v>2</v>
      </c>
      <c r="G3946" t="inlineStr">
        <is>
          <t xml:space="preserve">13:27-13:29</t>
        </is>
      </c>
      <c r="H3946" t="inlineStr">
        <is>
          <t xml:space="preserve">Pending</t>
        </is>
      </c>
      <c r="I3946" t="inlineStr">
        <is>
          <t xml:space="preserve">"Rohnan" should be pronounced in English - line from script: "Rohnan deutete auf den Patienten."</t>
        </is>
      </c>
      <c r="J3946" t="inlineStr">
        <is>
          <t xml:space="preserve">VOA</t>
        </is>
      </c>
      <c r="K3946" t="inlineStr">
        <is>
          <t xml:space="preserve">Mispronunciation</t>
        </is>
      </c>
      <c r="L3946" t="inlineStr">
        <is>
          <t xml:space="preserve">Mispronunciation</t>
        </is>
      </c>
      <c r="M3946" t="str">
        <f>IFERROR(IF(VLOOKUP(L3946,'Quantification'!$A:$B,2,FALSE)&amp;""="","Unclassified",VLOOKUP(L3946,'Quantification'!$A:$B,2,FALSE)),"Unclassified")</f>
        <v>Major</v>
      </c>
      <c r="N3946" t="inlineStr">
        <is>
          <t xml:space="preserve">frl-yaren.gulsoy@pocketfm.com</t>
        </is>
      </c>
      <c r="O3946" t="inlineStr">
        <is>
          <t xml:space="preserve">Issues found in raw</t>
        </is>
      </c>
      <c r="P3946" t="str">
        <f>IF(OR(O3946="Issues found in master",O3946="Final master"),"Master",IF(OR(O3946="Ready for Master",O3946="Issues found in raw",O3946="Raw under QC",O3946="Issues resolved in raw"),"Raw","-"))</f>
        <v>Raw</v>
      </c>
      <c r="Q3946" s="13">
        <v>46286.44027777778</v>
      </c>
      <c r="R3946" t="inlineStr">
        <is>
          <t xml:space="preserve">2026-09 (Sept)</t>
        </is>
      </c>
      <c r="S3946">
        <f>IF(M3946="Not an error",0,IF(COUNTIFS($A$2:$A3946,$A3946,$D$2:$D3946,$D3946,$M$2:$M3946,"&lt;&gt;Not an error")=1,1,0))</f>
        <v>0</v>
      </c>
      <c r="T3946">
        <f>IF(M3946&lt;&gt;"Major",0,IF(COUNTIFS($A$2:$A3946,$A3946,$D$2:$D3946,$D3946,$M$2:$M3946,"Major")=1,1,0))</f>
        <v>0</v>
      </c>
      <c r="U3946">
        <f>IF(M3946&lt;&gt;"Minor",0,IF(COUNTIFS($A$2:$A3946,$A3946,$D$2:$D3946,$D3946,$M$2:$M3946,"Minor")=1,1,0))</f>
        <v>0</v>
      </c>
    </row>
    <row r="3947">
      <c r="A3947" t="inlineStr">
        <is>
          <t xml:space="preserve">7a033589e1f6b6201e7b7db18ad8abcf966c53a0</t>
        </is>
      </c>
      <c r="B3947" t="inlineStr">
        <is>
          <t xml:space="preserve">The Miracle Heiress (PGC Version)</t>
        </is>
      </c>
      <c r="C3947" t="inlineStr">
        <is>
          <t xml:space="preserve">Emmas Erwachen - Bei Der Geburt Vertauscht</t>
        </is>
      </c>
      <c r="D3947" t="inlineStr">
        <is>
          <t xml:space="preserve">179c00cfd209014fbc53004a7db6edcd9de9c3b6</t>
        </is>
      </c>
      <c r="E3947" t="inlineStr">
        <is>
          <t xml:space="preserve">EP 3 - Musste Jemand Sterben?</t>
        </is>
      </c>
      <c r="F3947">
        <v>3</v>
      </c>
      <c r="G3947" t="inlineStr">
        <is>
          <t xml:space="preserve">10:41-10:50</t>
        </is>
      </c>
      <c r="H3947" t="inlineStr">
        <is>
          <t xml:space="preserve">Pending</t>
        </is>
      </c>
      <c r="I3947" t="inlineStr">
        <is>
          <t xml:space="preserve">IBAN is mispronounced, spelling it as IBAN instead of i B A N could help - line from script: "Kurz darauf ging eine verdächtige Zahlung von einem verschlüsselten Firmenkonto der Blackwell Industries an ein Konto mit deutscher i B A N."</t>
        </is>
      </c>
      <c r="J3947" t="inlineStr">
        <is>
          <t xml:space="preserve">VOA</t>
        </is>
      </c>
      <c r="K3947" t="inlineStr">
        <is>
          <t xml:space="preserve">Mispronunciation</t>
        </is>
      </c>
      <c r="L3947" t="inlineStr">
        <is>
          <t xml:space="preserve">Mispronunciation</t>
        </is>
      </c>
      <c r="M3947" t="str">
        <f>IFERROR(IF(VLOOKUP(L3947,'Quantification'!$A:$B,2,FALSE)&amp;""="","Unclassified",VLOOKUP(L3947,'Quantification'!$A:$B,2,FALSE)),"Unclassified")</f>
        <v>Major</v>
      </c>
      <c r="N3947" t="inlineStr">
        <is>
          <t xml:space="preserve">frl-yaren.gulsoy@pocketfm.com</t>
        </is>
      </c>
      <c r="O3947" t="inlineStr">
        <is>
          <t xml:space="preserve">Issues found in raw</t>
        </is>
      </c>
      <c r="P3947" t="str">
        <f>IF(OR(O3947="Issues found in master",O3947="Final master"),"Master",IF(OR(O3947="Ready for Master",O3947="Issues found in raw",O3947="Raw under QC",O3947="Issues resolved in raw"),"Raw","-"))</f>
        <v>Raw</v>
      </c>
      <c r="Q3947" s="13">
        <v>46289.36458333333</v>
      </c>
      <c r="R3947" t="inlineStr">
        <is>
          <t xml:space="preserve">2026-09 (Sept)</t>
        </is>
      </c>
      <c r="S3947">
        <f>IF(M3947="Not an error",0,IF(COUNTIFS($A$2:$A3947,$A3947,$D$2:$D3947,$D3947,$M$2:$M3947,"&lt;&gt;Not an error")=1,1,0))</f>
        <v>1</v>
      </c>
      <c r="T3947">
        <f>IF(M3947&lt;&gt;"Major",0,IF(COUNTIFS($A$2:$A3947,$A3947,$D$2:$D3947,$D3947,$M$2:$M3947,"Major")=1,1,0))</f>
        <v>1</v>
      </c>
      <c r="U3947">
        <f>IF(M3947&lt;&gt;"Minor",0,IF(COUNTIFS($A$2:$A3947,$A3947,$D$2:$D3947,$D3947,$M$2:$M3947,"Minor")=1,1,0))</f>
        <v>0</v>
      </c>
    </row>
    <row r="3948">
      <c r="A3948" t="inlineStr">
        <is>
          <t xml:space="preserve">7a033589e1f6b6201e7b7db18ad8abcf966c53a0</t>
        </is>
      </c>
      <c r="B3948" t="inlineStr">
        <is>
          <t xml:space="preserve">The Miracle Heiress (PGC Version)</t>
        </is>
      </c>
      <c r="C3948" t="inlineStr">
        <is>
          <t xml:space="preserve">Emmas Erwachen - Bei Der Geburt Vertauscht</t>
        </is>
      </c>
      <c r="D3948" t="inlineStr">
        <is>
          <t xml:space="preserve">95a1f667c268b95b408fa8bf37b7b68208524489</t>
        </is>
      </c>
      <c r="E3948" t="inlineStr">
        <is>
          <t xml:space="preserve">EP 3 - Musste Jemand Sterben? (OLD - ERROR)</t>
        </is>
      </c>
      <c r="F3948">
        <v>3</v>
      </c>
      <c r="G3948" t="inlineStr">
        <is>
          <t xml:space="preserve">10:24-10:35</t>
        </is>
      </c>
      <c r="H3948" t="inlineStr">
        <is>
          <t xml:space="preserve">Pending</t>
        </is>
      </c>
      <c r="I3948" t="inlineStr">
        <is>
          <t xml:space="preserve">The letters of IBAN shouldn't be pronounced one by one. It would help spelling it simply as "IBAN" and not "i B A N" - line from script: "„Und es gibt eine Spur: Kurz darauf ging eine verdächtige Zahlung von einem verschlüsselten Firmenkonto der Blackwell Industries an ein Konto mit deutscher i B A N.“"</t>
        </is>
      </c>
      <c r="J3948" t="inlineStr">
        <is>
          <t xml:space="preserve">VOA</t>
        </is>
      </c>
      <c r="K3948" t="inlineStr">
        <is>
          <t xml:space="preserve">Mispronunciation</t>
        </is>
      </c>
      <c r="L3948" t="inlineStr">
        <is>
          <t xml:space="preserve">Mispronunciation</t>
        </is>
      </c>
      <c r="M3948" t="str">
        <f>IFERROR(IF(VLOOKUP(L3948,'Quantification'!$A:$B,2,FALSE)&amp;""="","Unclassified",VLOOKUP(L3948,'Quantification'!$A:$B,2,FALSE)),"Unclassified")</f>
        <v>Major</v>
      </c>
      <c r="N3948" t="inlineStr">
        <is>
          <t xml:space="preserve">frl-yaren.gulsoy@pocketfm.com</t>
        </is>
      </c>
      <c r="O3948" t="inlineStr">
        <is>
          <t xml:space="preserve">Issues found in raw</t>
        </is>
      </c>
      <c r="P3948" t="str">
        <f>IF(OR(O3948="Issues found in master",O3948="Final master"),"Master",IF(OR(O3948="Ready for Master",O3948="Issues found in raw",O3948="Raw under QC",O3948="Issues resolved in raw"),"Raw","-"))</f>
        <v>Raw</v>
      </c>
      <c r="Q3948" s="13">
        <v>46287.768055555556</v>
      </c>
      <c r="R3948" t="inlineStr">
        <is>
          <t xml:space="preserve">2026-09 (Sept)</t>
        </is>
      </c>
      <c r="S3948">
        <f>IF(M3948="Not an error",0,IF(COUNTIFS($A$2:$A3948,$A3948,$D$2:$D3948,$D3948,$M$2:$M3948,"&lt;&gt;Not an error")=1,1,0))</f>
        <v>1</v>
      </c>
      <c r="T3948">
        <f>IF(M3948&lt;&gt;"Major",0,IF(COUNTIFS($A$2:$A3948,$A3948,$D$2:$D3948,$D3948,$M$2:$M3948,"Major")=1,1,0))</f>
        <v>1</v>
      </c>
      <c r="U3948">
        <f>IF(M3948&lt;&gt;"Minor",0,IF(COUNTIFS($A$2:$A3948,$A3948,$D$2:$D3948,$D3948,$M$2:$M3948,"Minor")=1,1,0))</f>
        <v>0</v>
      </c>
    </row>
    <row r="3949">
      <c r="A3949" t="inlineStr">
        <is>
          <t xml:space="preserve">7a033589e1f6b6201e7b7db18ad8abcf966c53a0</t>
        </is>
      </c>
      <c r="B3949" t="inlineStr">
        <is>
          <t xml:space="preserve">The Miracle Heiress (PGC Version)</t>
        </is>
      </c>
      <c r="C3949" t="inlineStr">
        <is>
          <t xml:space="preserve">Emmas Erwachen - Bei Der Geburt Vertauscht</t>
        </is>
      </c>
      <c r="D3949" t="inlineStr">
        <is>
          <t xml:space="preserve">e7640f460aeae22ab572d8007f6f5f02b9245028</t>
        </is>
      </c>
      <c r="E3949" t="inlineStr">
        <is>
          <t xml:space="preserve">EP 3 - Musste Jemand Sterben? (Old)</t>
        </is>
      </c>
      <c r="F3949">
        <v>3</v>
      </c>
      <c r="G3949" t="inlineStr">
        <is>
          <t xml:space="preserve">0:00-0:02</t>
        </is>
      </c>
      <c r="H3949" t="inlineStr">
        <is>
          <t xml:space="preserve">Pending</t>
        </is>
      </c>
      <c r="I3949" t="inlineStr">
        <is>
          <t xml:space="preserve">"Aurohra" is mispronounced as "Aurohr" - line from script: "Dahmian starrte Aurohra an."</t>
        </is>
      </c>
      <c r="J3949" t="inlineStr">
        <is>
          <t xml:space="preserve">VOA</t>
        </is>
      </c>
      <c r="K3949" t="inlineStr">
        <is>
          <t xml:space="preserve">Mispronunciation</t>
        </is>
      </c>
      <c r="L3949" t="inlineStr">
        <is>
          <t xml:space="preserve">Mispronunciation</t>
        </is>
      </c>
      <c r="M3949" t="str">
        <f>IFERROR(IF(VLOOKUP(L3949,'Quantification'!$A:$B,2,FALSE)&amp;""="","Unclassified",VLOOKUP(L3949,'Quantification'!$A:$B,2,FALSE)),"Unclassified")</f>
        <v>Major</v>
      </c>
      <c r="N3949" t="inlineStr">
        <is>
          <t xml:space="preserve">frl-yaren.gulsoy@pocketfm.com</t>
        </is>
      </c>
      <c r="O3949" t="inlineStr">
        <is>
          <t xml:space="preserve">Issues found in raw</t>
        </is>
      </c>
      <c r="P3949" t="str">
        <f>IF(OR(O3949="Issues found in master",O3949="Final master"),"Master",IF(OR(O3949="Ready for Master",O3949="Issues found in raw",O3949="Raw under QC",O3949="Issues resolved in raw"),"Raw","-"))</f>
        <v>Raw</v>
      </c>
      <c r="Q3949" s="13">
        <v>46286.44027777778</v>
      </c>
      <c r="R3949" t="inlineStr">
        <is>
          <t xml:space="preserve">2026-09 (Sept)</t>
        </is>
      </c>
      <c r="S3949">
        <f>IF(M3949="Not an error",0,IF(COUNTIFS($A$2:$A3949,$A3949,$D$2:$D3949,$D3949,$M$2:$M3949,"&lt;&gt;Not an error")=1,1,0))</f>
        <v>1</v>
      </c>
      <c r="T3949">
        <f>IF(M3949&lt;&gt;"Major",0,IF(COUNTIFS($A$2:$A3949,$A3949,$D$2:$D3949,$D3949,$M$2:$M3949,"Major")=1,1,0))</f>
        <v>1</v>
      </c>
      <c r="U3949">
        <f>IF(M3949&lt;&gt;"Minor",0,IF(COUNTIFS($A$2:$A3949,$A3949,$D$2:$D3949,$D3949,$M$2:$M3949,"Minor")=1,1,0))</f>
        <v>0</v>
      </c>
    </row>
    <row r="3950">
      <c r="A3950" t="inlineStr">
        <is>
          <t xml:space="preserve">7a033589e1f6b6201e7b7db18ad8abcf966c53a0</t>
        </is>
      </c>
      <c r="B3950" t="inlineStr">
        <is>
          <t xml:space="preserve">The Miracle Heiress (PGC Version)</t>
        </is>
      </c>
      <c r="C3950" t="inlineStr">
        <is>
          <t xml:space="preserve">Emmas Erwachen - Bei Der Geburt Vertauscht</t>
        </is>
      </c>
      <c r="D3950" t="inlineStr">
        <is>
          <t xml:space="preserve">e7640f460aeae22ab572d8007f6f5f02b9245028</t>
        </is>
      </c>
      <c r="E3950" t="inlineStr">
        <is>
          <t xml:space="preserve">EP 3 - Musste Jemand Sterben? (Old)</t>
        </is>
      </c>
      <c r="F3950">
        <v>3</v>
      </c>
      <c r="G3950" t="inlineStr">
        <is>
          <t xml:space="preserve">0:26-0:38</t>
        </is>
      </c>
      <c r="H3950" t="inlineStr">
        <is>
          <t xml:space="preserve">Pending</t>
        </is>
      </c>
      <c r="I3950" t="inlineStr">
        <is>
          <t xml:space="preserve">"Aurohra" is mispronounced as "Aurohr" - line from script: "Doktor Tessa Vincent, die Aurohra am liebsten sofort von der Station werfen wollte und Aurohra, die gerade verhindert hatte, dass dem Patienten ein möglicherweise tödliches Medikament verabreicht wurde."</t>
        </is>
      </c>
      <c r="J3950" t="inlineStr">
        <is>
          <t xml:space="preserve">VOA</t>
        </is>
      </c>
      <c r="K3950" t="inlineStr">
        <is>
          <t xml:space="preserve">Mispronunciation</t>
        </is>
      </c>
      <c r="L3950" t="inlineStr">
        <is>
          <t xml:space="preserve">Mispronunciation</t>
        </is>
      </c>
      <c r="M3950" t="str">
        <f>IFERROR(IF(VLOOKUP(L3950,'Quantification'!$A:$B,2,FALSE)&amp;""="","Unclassified",VLOOKUP(L3950,'Quantification'!$A:$B,2,FALSE)),"Unclassified")</f>
        <v>Major</v>
      </c>
      <c r="N3950" t="inlineStr">
        <is>
          <t xml:space="preserve">frl-yaren.gulsoy@pocketfm.com</t>
        </is>
      </c>
      <c r="O3950" t="inlineStr">
        <is>
          <t xml:space="preserve">Issues found in raw</t>
        </is>
      </c>
      <c r="P3950" t="str">
        <f>IF(OR(O3950="Issues found in master",O3950="Final master"),"Master",IF(OR(O3950="Ready for Master",O3950="Issues found in raw",O3950="Raw under QC",O3950="Issues resolved in raw"),"Raw","-"))</f>
        <v>Raw</v>
      </c>
      <c r="Q3950" s="13">
        <v>46286.44027777778</v>
      </c>
      <c r="R3950" t="inlineStr">
        <is>
          <t xml:space="preserve">2026-09 (Sept)</t>
        </is>
      </c>
      <c r="S3950">
        <f>IF(M3950="Not an error",0,IF(COUNTIFS($A$2:$A3950,$A3950,$D$2:$D3950,$D3950,$M$2:$M3950,"&lt;&gt;Not an error")=1,1,0))</f>
        <v>0</v>
      </c>
      <c r="T3950">
        <f>IF(M3950&lt;&gt;"Major",0,IF(COUNTIFS($A$2:$A3950,$A3950,$D$2:$D3950,$D3950,$M$2:$M3950,"Major")=1,1,0))</f>
        <v>0</v>
      </c>
      <c r="U3950">
        <f>IF(M3950&lt;&gt;"Minor",0,IF(COUNTIFS($A$2:$A3950,$A3950,$D$2:$D3950,$D3950,$M$2:$M3950,"Minor")=1,1,0))</f>
        <v>0</v>
      </c>
    </row>
    <row r="3951">
      <c r="A3951" t="inlineStr">
        <is>
          <t xml:space="preserve">7a033589e1f6b6201e7b7db18ad8abcf966c53a0</t>
        </is>
      </c>
      <c r="B3951" t="inlineStr">
        <is>
          <t xml:space="preserve">The Miracle Heiress (PGC Version)</t>
        </is>
      </c>
      <c r="C3951" t="inlineStr">
        <is>
          <t xml:space="preserve">Emmas Erwachen - Bei Der Geburt Vertauscht</t>
        </is>
      </c>
      <c r="D3951" t="inlineStr">
        <is>
          <t xml:space="preserve">e7640f460aeae22ab572d8007f6f5f02b9245028</t>
        </is>
      </c>
      <c r="E3951" t="inlineStr">
        <is>
          <t xml:space="preserve">EP 3 - Musste Jemand Sterben? (Old)</t>
        </is>
      </c>
      <c r="F3951">
        <v>3</v>
      </c>
      <c r="G3951" t="inlineStr">
        <is>
          <t xml:space="preserve">0:44-0:48</t>
        </is>
      </c>
      <c r="H3951" t="inlineStr">
        <is>
          <t xml:space="preserve">Pending</t>
        </is>
      </c>
      <c r="I3951" t="inlineStr">
        <is>
          <t xml:space="preserve">"Aurohra" is mispronounced as "Aurohr" - line from script: "Doktor Tessa Vincent deutete wütend auf Aurohra."</t>
        </is>
      </c>
      <c r="J3951" t="inlineStr">
        <is>
          <t xml:space="preserve">VOA</t>
        </is>
      </c>
      <c r="K3951" t="inlineStr">
        <is>
          <t xml:space="preserve">Mispronunciation</t>
        </is>
      </c>
      <c r="L3951" t="inlineStr">
        <is>
          <t xml:space="preserve">Mispronunciation</t>
        </is>
      </c>
      <c r="M3951" t="str">
        <f>IFERROR(IF(VLOOKUP(L3951,'Quantification'!$A:$B,2,FALSE)&amp;""="","Unclassified",VLOOKUP(L3951,'Quantification'!$A:$B,2,FALSE)),"Unclassified")</f>
        <v>Major</v>
      </c>
      <c r="N3951" t="inlineStr">
        <is>
          <t xml:space="preserve">frl-yaren.gulsoy@pocketfm.com</t>
        </is>
      </c>
      <c r="O3951" t="inlineStr">
        <is>
          <t xml:space="preserve">Issues found in raw</t>
        </is>
      </c>
      <c r="P3951" t="str">
        <f>IF(OR(O3951="Issues found in master",O3951="Final master"),"Master",IF(OR(O3951="Ready for Master",O3951="Issues found in raw",O3951="Raw under QC",O3951="Issues resolved in raw"),"Raw","-"))</f>
        <v>Raw</v>
      </c>
      <c r="Q3951" s="13">
        <v>46286.44027777778</v>
      </c>
      <c r="R3951" t="inlineStr">
        <is>
          <t xml:space="preserve">2026-09 (Sept)</t>
        </is>
      </c>
      <c r="S3951">
        <f>IF(M3951="Not an error",0,IF(COUNTIFS($A$2:$A3951,$A3951,$D$2:$D3951,$D3951,$M$2:$M3951,"&lt;&gt;Not an error")=1,1,0))</f>
        <v>0</v>
      </c>
      <c r="T3951">
        <f>IF(M3951&lt;&gt;"Major",0,IF(COUNTIFS($A$2:$A3951,$A3951,$D$2:$D3951,$D3951,$M$2:$M3951,"Major")=1,1,0))</f>
        <v>0</v>
      </c>
      <c r="U3951">
        <f>IF(M3951&lt;&gt;"Minor",0,IF(COUNTIFS($A$2:$A3951,$A3951,$D$2:$D3951,$D3951,$M$2:$M3951,"Minor")=1,1,0))</f>
        <v>0</v>
      </c>
    </row>
    <row r="3952">
      <c r="A3952" t="inlineStr">
        <is>
          <t xml:space="preserve">7a033589e1f6b6201e7b7db18ad8abcf966c53a0</t>
        </is>
      </c>
      <c r="B3952" t="inlineStr">
        <is>
          <t xml:space="preserve">The Miracle Heiress (PGC Version)</t>
        </is>
      </c>
      <c r="C3952" t="inlineStr">
        <is>
          <t xml:space="preserve">Emmas Erwachen - Bei Der Geburt Vertauscht</t>
        </is>
      </c>
      <c r="D3952" t="inlineStr">
        <is>
          <t xml:space="preserve">e7640f460aeae22ab572d8007f6f5f02b9245028</t>
        </is>
      </c>
      <c r="E3952" t="inlineStr">
        <is>
          <t xml:space="preserve">EP 3 - Musste Jemand Sterben? (Old)</t>
        </is>
      </c>
      <c r="F3952">
        <v>3</v>
      </c>
      <c r="G3952" t="inlineStr">
        <is>
          <t xml:space="preserve">0:57-0:59</t>
        </is>
      </c>
      <c r="H3952" t="inlineStr">
        <is>
          <t xml:space="preserve">Pending</t>
        </is>
      </c>
      <c r="I3952" t="inlineStr">
        <is>
          <t xml:space="preserve">"Aurohra" is mispronounced as "Aurohr" - line from script: "Zwei Pfleger traten auf Aurohra zu."</t>
        </is>
      </c>
      <c r="J3952" t="inlineStr">
        <is>
          <t xml:space="preserve">VOA</t>
        </is>
      </c>
      <c r="K3952" t="inlineStr">
        <is>
          <t xml:space="preserve">Mispronunciation</t>
        </is>
      </c>
      <c r="L3952" t="inlineStr">
        <is>
          <t xml:space="preserve">Mispronunciation</t>
        </is>
      </c>
      <c r="M3952" t="str">
        <f>IFERROR(IF(VLOOKUP(L3952,'Quantification'!$A:$B,2,FALSE)&amp;""="","Unclassified",VLOOKUP(L3952,'Quantification'!$A:$B,2,FALSE)),"Unclassified")</f>
        <v>Major</v>
      </c>
      <c r="N3952" t="inlineStr">
        <is>
          <t xml:space="preserve">frl-yaren.gulsoy@pocketfm.com</t>
        </is>
      </c>
      <c r="O3952" t="inlineStr">
        <is>
          <t xml:space="preserve">Issues found in raw</t>
        </is>
      </c>
      <c r="P3952" t="str">
        <f>IF(OR(O3952="Issues found in master",O3952="Final master"),"Master",IF(OR(O3952="Ready for Master",O3952="Issues found in raw",O3952="Raw under QC",O3952="Issues resolved in raw"),"Raw","-"))</f>
        <v>Raw</v>
      </c>
      <c r="Q3952" s="13">
        <v>46286.44027777778</v>
      </c>
      <c r="R3952" t="inlineStr">
        <is>
          <t xml:space="preserve">2026-09 (Sept)</t>
        </is>
      </c>
      <c r="S3952">
        <f>IF(M3952="Not an error",0,IF(COUNTIFS($A$2:$A3952,$A3952,$D$2:$D3952,$D3952,$M$2:$M3952,"&lt;&gt;Not an error")=1,1,0))</f>
        <v>0</v>
      </c>
      <c r="T3952">
        <f>IF(M3952&lt;&gt;"Major",0,IF(COUNTIFS($A$2:$A3952,$A3952,$D$2:$D3952,$D3952,$M$2:$M3952,"Major")=1,1,0))</f>
        <v>0</v>
      </c>
      <c r="U3952">
        <f>IF(M3952&lt;&gt;"Minor",0,IF(COUNTIFS($A$2:$A3952,$A3952,$D$2:$D3952,$D3952,$M$2:$M3952,"Minor")=1,1,0))</f>
        <v>0</v>
      </c>
    </row>
    <row r="3953">
      <c r="A3953" t="inlineStr">
        <is>
          <t xml:space="preserve">7a033589e1f6b6201e7b7db18ad8abcf966c53a0</t>
        </is>
      </c>
      <c r="B3953" t="inlineStr">
        <is>
          <t xml:space="preserve">The Miracle Heiress (PGC Version)</t>
        </is>
      </c>
      <c r="C3953" t="inlineStr">
        <is>
          <t xml:space="preserve">Emmas Erwachen - Bei Der Geburt Vertauscht</t>
        </is>
      </c>
      <c r="D3953" t="inlineStr">
        <is>
          <t xml:space="preserve">e7640f460aeae22ab572d8007f6f5f02b9245028</t>
        </is>
      </c>
      <c r="E3953" t="inlineStr">
        <is>
          <t xml:space="preserve">EP 3 - Musste Jemand Sterben? (Old)</t>
        </is>
      </c>
      <c r="F3953">
        <v>3</v>
      </c>
      <c r="G3953" t="inlineStr">
        <is>
          <t xml:space="preserve">1:21-1:23</t>
        </is>
      </c>
      <c r="H3953" t="inlineStr">
        <is>
          <t xml:space="preserve">Pending</t>
        </is>
      </c>
      <c r="I3953" t="inlineStr">
        <is>
          <t xml:space="preserve">"Aurohra" is mispronounced as "Aurohr" - line from script: "Aurohra trat neben ihn."</t>
        </is>
      </c>
      <c r="J3953" t="inlineStr">
        <is>
          <t xml:space="preserve">VOA</t>
        </is>
      </c>
      <c r="K3953" t="inlineStr">
        <is>
          <t xml:space="preserve">Mispronunciation</t>
        </is>
      </c>
      <c r="L3953" t="inlineStr">
        <is>
          <t xml:space="preserve">Mispronunciation</t>
        </is>
      </c>
      <c r="M3953" t="str">
        <f>IFERROR(IF(VLOOKUP(L3953,'Quantification'!$A:$B,2,FALSE)&amp;""="","Unclassified",VLOOKUP(L3953,'Quantification'!$A:$B,2,FALSE)),"Unclassified")</f>
        <v>Major</v>
      </c>
      <c r="N3953" t="inlineStr">
        <is>
          <t xml:space="preserve">frl-yaren.gulsoy@pocketfm.com</t>
        </is>
      </c>
      <c r="O3953" t="inlineStr">
        <is>
          <t xml:space="preserve">Issues found in raw</t>
        </is>
      </c>
      <c r="P3953" t="str">
        <f>IF(OR(O3953="Issues found in master",O3953="Final master"),"Master",IF(OR(O3953="Ready for Master",O3953="Issues found in raw",O3953="Raw under QC",O3953="Issues resolved in raw"),"Raw","-"))</f>
        <v>Raw</v>
      </c>
      <c r="Q3953" s="13">
        <v>46286.44027777778</v>
      </c>
      <c r="R3953" t="inlineStr">
        <is>
          <t xml:space="preserve">2026-09 (Sept)</t>
        </is>
      </c>
      <c r="S3953">
        <f>IF(M3953="Not an error",0,IF(COUNTIFS($A$2:$A3953,$A3953,$D$2:$D3953,$D3953,$M$2:$M3953,"&lt;&gt;Not an error")=1,1,0))</f>
        <v>0</v>
      </c>
      <c r="T3953">
        <f>IF(M3953&lt;&gt;"Major",0,IF(COUNTIFS($A$2:$A3953,$A3953,$D$2:$D3953,$D3953,$M$2:$M3953,"Major")=1,1,0))</f>
        <v>0</v>
      </c>
      <c r="U3953">
        <f>IF(M3953&lt;&gt;"Minor",0,IF(COUNTIFS($A$2:$A3953,$A3953,$D$2:$D3953,$D3953,$M$2:$M3953,"Minor")=1,1,0))</f>
        <v>0</v>
      </c>
    </row>
    <row r="3954">
      <c r="A3954" t="inlineStr">
        <is>
          <t xml:space="preserve">7a033589e1f6b6201e7b7db18ad8abcf966c53a0</t>
        </is>
      </c>
      <c r="B3954" t="inlineStr">
        <is>
          <t xml:space="preserve">The Miracle Heiress (PGC Version)</t>
        </is>
      </c>
      <c r="C3954" t="inlineStr">
        <is>
          <t xml:space="preserve">Emmas Erwachen - Bei Der Geburt Vertauscht</t>
        </is>
      </c>
      <c r="D3954" t="inlineStr">
        <is>
          <t xml:space="preserve">e7640f460aeae22ab572d8007f6f5f02b9245028</t>
        </is>
      </c>
      <c r="E3954" t="inlineStr">
        <is>
          <t xml:space="preserve">EP 3 - Musste Jemand Sterben? (Old)</t>
        </is>
      </c>
      <c r="F3954">
        <v>3</v>
      </c>
      <c r="G3954" t="inlineStr">
        <is>
          <t xml:space="preserve">1:39-1:41</t>
        </is>
      </c>
      <c r="H3954" t="inlineStr">
        <is>
          <t xml:space="preserve">Pending</t>
        </is>
      </c>
      <c r="I3954" t="inlineStr">
        <is>
          <t xml:space="preserve">"Aurohra" is mispronounced as "Aurohr" - line from script: "Aurohra deutete auf den Monitor."</t>
        </is>
      </c>
      <c r="J3954" t="inlineStr">
        <is>
          <t xml:space="preserve">VOA</t>
        </is>
      </c>
      <c r="K3954" t="inlineStr">
        <is>
          <t xml:space="preserve">Mispronunciation</t>
        </is>
      </c>
      <c r="L3954" t="inlineStr">
        <is>
          <t xml:space="preserve">Mispronunciation</t>
        </is>
      </c>
      <c r="M3954" t="str">
        <f>IFERROR(IF(VLOOKUP(L3954,'Quantification'!$A:$B,2,FALSE)&amp;""="","Unclassified",VLOOKUP(L3954,'Quantification'!$A:$B,2,FALSE)),"Unclassified")</f>
        <v>Major</v>
      </c>
      <c r="N3954" t="inlineStr">
        <is>
          <t xml:space="preserve">frl-yaren.gulsoy@pocketfm.com</t>
        </is>
      </c>
      <c r="O3954" t="inlineStr">
        <is>
          <t xml:space="preserve">Issues found in raw</t>
        </is>
      </c>
      <c r="P3954" t="str">
        <f>IF(OR(O3954="Issues found in master",O3954="Final master"),"Master",IF(OR(O3954="Ready for Master",O3954="Issues found in raw",O3954="Raw under QC",O3954="Issues resolved in raw"),"Raw","-"))</f>
        <v>Raw</v>
      </c>
      <c r="Q3954" s="13">
        <v>46286.44027777778</v>
      </c>
      <c r="R3954" t="inlineStr">
        <is>
          <t xml:space="preserve">2026-09 (Sept)</t>
        </is>
      </c>
      <c r="S3954">
        <f>IF(M3954="Not an error",0,IF(COUNTIFS($A$2:$A3954,$A3954,$D$2:$D3954,$D3954,$M$2:$M3954,"&lt;&gt;Not an error")=1,1,0))</f>
        <v>0</v>
      </c>
      <c r="T3954">
        <f>IF(M3954&lt;&gt;"Major",0,IF(COUNTIFS($A$2:$A3954,$A3954,$D$2:$D3954,$D3954,$M$2:$M3954,"Major")=1,1,0))</f>
        <v>0</v>
      </c>
      <c r="U3954">
        <f>IF(M3954&lt;&gt;"Minor",0,IF(COUNTIFS($A$2:$A3954,$A3954,$D$2:$D3954,$D3954,$M$2:$M3954,"Minor")=1,1,0))</f>
        <v>0</v>
      </c>
    </row>
    <row r="3955">
      <c r="A3955" t="inlineStr">
        <is>
          <t xml:space="preserve">7a033589e1f6b6201e7b7db18ad8abcf966c53a0</t>
        </is>
      </c>
      <c r="B3955" t="inlineStr">
        <is>
          <t xml:space="preserve">The Miracle Heiress (PGC Version)</t>
        </is>
      </c>
      <c r="C3955" t="inlineStr">
        <is>
          <t xml:space="preserve">Emmas Erwachen - Bei Der Geburt Vertauscht</t>
        </is>
      </c>
      <c r="D3955" t="inlineStr">
        <is>
          <t xml:space="preserve">e7640f460aeae22ab572d8007f6f5f02b9245028</t>
        </is>
      </c>
      <c r="E3955" t="inlineStr">
        <is>
          <t xml:space="preserve">EP 3 - Musste Jemand Sterben? (Old)</t>
        </is>
      </c>
      <c r="F3955">
        <v>3</v>
      </c>
      <c r="G3955" t="inlineStr">
        <is>
          <t xml:space="preserve">1:51-1:53</t>
        </is>
      </c>
      <c r="H3955" t="inlineStr">
        <is>
          <t xml:space="preserve">Pending</t>
        </is>
      </c>
      <c r="I3955" t="inlineStr">
        <is>
          <t xml:space="preserve">"Aurohra" is mispronounced as "Aurohr" - line from script: "Aurohra sah Rohnan an."</t>
        </is>
      </c>
      <c r="J3955" t="inlineStr">
        <is>
          <t xml:space="preserve">VOA</t>
        </is>
      </c>
      <c r="K3955" t="inlineStr">
        <is>
          <t xml:space="preserve">Mispronunciation</t>
        </is>
      </c>
      <c r="L3955" t="inlineStr">
        <is>
          <t xml:space="preserve">Mispronunciation</t>
        </is>
      </c>
      <c r="M3955" t="str">
        <f>IFERROR(IF(VLOOKUP(L3955,'Quantification'!$A:$B,2,FALSE)&amp;""="","Unclassified",VLOOKUP(L3955,'Quantification'!$A:$B,2,FALSE)),"Unclassified")</f>
        <v>Major</v>
      </c>
      <c r="N3955" t="inlineStr">
        <is>
          <t xml:space="preserve">frl-yaren.gulsoy@pocketfm.com</t>
        </is>
      </c>
      <c r="O3955" t="inlineStr">
        <is>
          <t xml:space="preserve">Issues found in raw</t>
        </is>
      </c>
      <c r="P3955" t="str">
        <f>IF(OR(O3955="Issues found in master",O3955="Final master"),"Master",IF(OR(O3955="Ready for Master",O3955="Issues found in raw",O3955="Raw under QC",O3955="Issues resolved in raw"),"Raw","-"))</f>
        <v>Raw</v>
      </c>
      <c r="Q3955" s="13">
        <v>46286.44027777778</v>
      </c>
      <c r="R3955" t="inlineStr">
        <is>
          <t xml:space="preserve">2026-09 (Sept)</t>
        </is>
      </c>
      <c r="S3955">
        <f>IF(M3955="Not an error",0,IF(COUNTIFS($A$2:$A3955,$A3955,$D$2:$D3955,$D3955,$M$2:$M3955,"&lt;&gt;Not an error")=1,1,0))</f>
        <v>0</v>
      </c>
      <c r="T3955">
        <f>IF(M3955&lt;&gt;"Major",0,IF(COUNTIFS($A$2:$A3955,$A3955,$D$2:$D3955,$D3955,$M$2:$M3955,"Major")=1,1,0))</f>
        <v>0</v>
      </c>
      <c r="U3955">
        <f>IF(M3955&lt;&gt;"Minor",0,IF(COUNTIFS($A$2:$A3955,$A3955,$D$2:$D3955,$D3955,$M$2:$M3955,"Minor")=1,1,0))</f>
        <v>0</v>
      </c>
    </row>
    <row r="3956">
      <c r="A3956" t="inlineStr">
        <is>
          <t xml:space="preserve">7a033589e1f6b6201e7b7db18ad8abcf966c53a0</t>
        </is>
      </c>
      <c r="B3956" t="inlineStr">
        <is>
          <t xml:space="preserve">The Miracle Heiress (PGC Version)</t>
        </is>
      </c>
      <c r="C3956" t="inlineStr">
        <is>
          <t xml:space="preserve">Emmas Erwachen - Bei Der Geburt Vertauscht</t>
        </is>
      </c>
      <c r="D3956" t="inlineStr">
        <is>
          <t xml:space="preserve">e7640f460aeae22ab572d8007f6f5f02b9245028</t>
        </is>
      </c>
      <c r="E3956" t="inlineStr">
        <is>
          <t xml:space="preserve">EP 3 - Musste Jemand Sterben? (Old)</t>
        </is>
      </c>
      <c r="F3956">
        <v>3</v>
      </c>
      <c r="G3956" t="inlineStr">
        <is>
          <t xml:space="preserve">2:03-2:05</t>
        </is>
      </c>
      <c r="H3956" t="inlineStr">
        <is>
          <t xml:space="preserve">Pending</t>
        </is>
      </c>
      <c r="I3956" t="inlineStr">
        <is>
          <t xml:space="preserve">"Aurohra" is mispronounced as "Aurohr" - line from script: "Aurohra sah ihn nur kurz an."</t>
        </is>
      </c>
      <c r="J3956" t="inlineStr">
        <is>
          <t xml:space="preserve">VOA</t>
        </is>
      </c>
      <c r="K3956" t="inlineStr">
        <is>
          <t xml:space="preserve">Mispronunciation</t>
        </is>
      </c>
      <c r="L3956" t="inlineStr">
        <is>
          <t xml:space="preserve">Mispronunciation</t>
        </is>
      </c>
      <c r="M3956" t="str">
        <f>IFERROR(IF(VLOOKUP(L3956,'Quantification'!$A:$B,2,FALSE)&amp;""="","Unclassified",VLOOKUP(L3956,'Quantification'!$A:$B,2,FALSE)),"Unclassified")</f>
        <v>Major</v>
      </c>
      <c r="N3956" t="inlineStr">
        <is>
          <t xml:space="preserve">frl-yaren.gulsoy@pocketfm.com</t>
        </is>
      </c>
      <c r="O3956" t="inlineStr">
        <is>
          <t xml:space="preserve">Issues found in raw</t>
        </is>
      </c>
      <c r="P3956" t="str">
        <f>IF(OR(O3956="Issues found in master",O3956="Final master"),"Master",IF(OR(O3956="Ready for Master",O3956="Issues found in raw",O3956="Raw under QC",O3956="Issues resolved in raw"),"Raw","-"))</f>
        <v>Raw</v>
      </c>
      <c r="Q3956" s="13">
        <v>46286.44027777778</v>
      </c>
      <c r="R3956" t="inlineStr">
        <is>
          <t xml:space="preserve">2026-09 (Sept)</t>
        </is>
      </c>
      <c r="S3956">
        <f>IF(M3956="Not an error",0,IF(COUNTIFS($A$2:$A3956,$A3956,$D$2:$D3956,$D3956,$M$2:$M3956,"&lt;&gt;Not an error")=1,1,0))</f>
        <v>0</v>
      </c>
      <c r="T3956">
        <f>IF(M3956&lt;&gt;"Major",0,IF(COUNTIFS($A$2:$A3956,$A3956,$D$2:$D3956,$D3956,$M$2:$M3956,"Major")=1,1,0))</f>
        <v>0</v>
      </c>
      <c r="U3956">
        <f>IF(M3956&lt;&gt;"Minor",0,IF(COUNTIFS($A$2:$A3956,$A3956,$D$2:$D3956,$D3956,$M$2:$M3956,"Minor")=1,1,0))</f>
        <v>0</v>
      </c>
    </row>
    <row r="3957">
      <c r="A3957" t="inlineStr">
        <is>
          <t xml:space="preserve">7a033589e1f6b6201e7b7db18ad8abcf966c53a0</t>
        </is>
      </c>
      <c r="B3957" t="inlineStr">
        <is>
          <t xml:space="preserve">The Miracle Heiress (PGC Version)</t>
        </is>
      </c>
      <c r="C3957" t="inlineStr">
        <is>
          <t xml:space="preserve">Emmas Erwachen - Bei Der Geburt Vertauscht</t>
        </is>
      </c>
      <c r="D3957" t="inlineStr">
        <is>
          <t xml:space="preserve">e7640f460aeae22ab572d8007f6f5f02b9245028</t>
        </is>
      </c>
      <c r="E3957" t="inlineStr">
        <is>
          <t xml:space="preserve">EP 3 - Musste Jemand Sterben? (Old)</t>
        </is>
      </c>
      <c r="F3957">
        <v>3</v>
      </c>
      <c r="G3957" t="inlineStr">
        <is>
          <t xml:space="preserve">2:45-2:48</t>
        </is>
      </c>
      <c r="H3957" t="inlineStr">
        <is>
          <t xml:space="preserve">Pending</t>
        </is>
      </c>
      <c r="I3957" t="inlineStr">
        <is>
          <t xml:space="preserve">"Aurohra" is mispronounced as "Aurohr" - line from script: "Aurohras Blick haftete am Monitor."</t>
        </is>
      </c>
      <c r="J3957" t="inlineStr">
        <is>
          <t xml:space="preserve">VOA</t>
        </is>
      </c>
      <c r="K3957" t="inlineStr">
        <is>
          <t xml:space="preserve">Mispronunciation</t>
        </is>
      </c>
      <c r="L3957" t="inlineStr">
        <is>
          <t xml:space="preserve">Mispronunciation</t>
        </is>
      </c>
      <c r="M3957" t="str">
        <f>IFERROR(IF(VLOOKUP(L3957,'Quantification'!$A:$B,2,FALSE)&amp;""="","Unclassified",VLOOKUP(L3957,'Quantification'!$A:$B,2,FALSE)),"Unclassified")</f>
        <v>Major</v>
      </c>
      <c r="N3957" t="inlineStr">
        <is>
          <t xml:space="preserve">frl-yaren.gulsoy@pocketfm.com</t>
        </is>
      </c>
      <c r="O3957" t="inlineStr">
        <is>
          <t xml:space="preserve">Issues found in raw</t>
        </is>
      </c>
      <c r="P3957" t="str">
        <f>IF(OR(O3957="Issues found in master",O3957="Final master"),"Master",IF(OR(O3957="Ready for Master",O3957="Issues found in raw",O3957="Raw under QC",O3957="Issues resolved in raw"),"Raw","-"))</f>
        <v>Raw</v>
      </c>
      <c r="Q3957" s="13">
        <v>46286.44027777778</v>
      </c>
      <c r="R3957" t="inlineStr">
        <is>
          <t xml:space="preserve">2026-09 (Sept)</t>
        </is>
      </c>
      <c r="S3957">
        <f>IF(M3957="Not an error",0,IF(COUNTIFS($A$2:$A3957,$A3957,$D$2:$D3957,$D3957,$M$2:$M3957,"&lt;&gt;Not an error")=1,1,0))</f>
        <v>0</v>
      </c>
      <c r="T3957">
        <f>IF(M3957&lt;&gt;"Major",0,IF(COUNTIFS($A$2:$A3957,$A3957,$D$2:$D3957,$D3957,$M$2:$M3957,"Major")=1,1,0))</f>
        <v>0</v>
      </c>
      <c r="U3957">
        <f>IF(M3957&lt;&gt;"Minor",0,IF(COUNTIFS($A$2:$A3957,$A3957,$D$2:$D3957,$D3957,$M$2:$M3957,"Minor")=1,1,0))</f>
        <v>0</v>
      </c>
    </row>
    <row r="3958">
      <c r="A3958" t="inlineStr">
        <is>
          <t xml:space="preserve">7a033589e1f6b6201e7b7db18ad8abcf966c53a0</t>
        </is>
      </c>
      <c r="B3958" t="inlineStr">
        <is>
          <t xml:space="preserve">The Miracle Heiress (PGC Version)</t>
        </is>
      </c>
      <c r="C3958" t="inlineStr">
        <is>
          <t xml:space="preserve">Emmas Erwachen - Bei Der Geburt Vertauscht</t>
        </is>
      </c>
      <c r="D3958" t="inlineStr">
        <is>
          <t xml:space="preserve">e7640f460aeae22ab572d8007f6f5f02b9245028</t>
        </is>
      </c>
      <c r="E3958" t="inlineStr">
        <is>
          <t xml:space="preserve">EP 3 - Musste Jemand Sterben? (Old)</t>
        </is>
      </c>
      <c r="F3958">
        <v>3</v>
      </c>
      <c r="G3958" t="inlineStr">
        <is>
          <t xml:space="preserve">2:59-3:06</t>
        </is>
      </c>
      <c r="H3958" t="inlineStr">
        <is>
          <t xml:space="preserve">Pending</t>
        </is>
      </c>
      <c r="I3958" t="inlineStr">
        <is>
          <t xml:space="preserve">"Aurohra" is mispronounced as "Aurohr" - line from script: "Tessa warf Aurohra einen triumphierenden Blick zu. „Ich habe Sie gewarnt.“
Aurohra reagierte nicht. "</t>
        </is>
      </c>
      <c r="J3958" t="inlineStr">
        <is>
          <t xml:space="preserve">VOA</t>
        </is>
      </c>
      <c r="K3958" t="inlineStr">
        <is>
          <t xml:space="preserve">Mispronunciation</t>
        </is>
      </c>
      <c r="L3958" t="inlineStr">
        <is>
          <t xml:space="preserve">Mispronunciation</t>
        </is>
      </c>
      <c r="M3958" t="str">
        <f>IFERROR(IF(VLOOKUP(L3958,'Quantification'!$A:$B,2,FALSE)&amp;""="","Unclassified",VLOOKUP(L3958,'Quantification'!$A:$B,2,FALSE)),"Unclassified")</f>
        <v>Major</v>
      </c>
      <c r="N3958" t="inlineStr">
        <is>
          <t xml:space="preserve">frl-yaren.gulsoy@pocketfm.com</t>
        </is>
      </c>
      <c r="O3958" t="inlineStr">
        <is>
          <t xml:space="preserve">Issues found in raw</t>
        </is>
      </c>
      <c r="P3958" t="str">
        <f>IF(OR(O3958="Issues found in master",O3958="Final master"),"Master",IF(OR(O3958="Ready for Master",O3958="Issues found in raw",O3958="Raw under QC",O3958="Issues resolved in raw"),"Raw","-"))</f>
        <v>Raw</v>
      </c>
      <c r="Q3958" s="13">
        <v>46286.44027777778</v>
      </c>
      <c r="R3958" t="inlineStr">
        <is>
          <t xml:space="preserve">2026-09 (Sept)</t>
        </is>
      </c>
      <c r="S3958">
        <f>IF(M3958="Not an error",0,IF(COUNTIFS($A$2:$A3958,$A3958,$D$2:$D3958,$D3958,$M$2:$M3958,"&lt;&gt;Not an error")=1,1,0))</f>
        <v>0</v>
      </c>
      <c r="T3958">
        <f>IF(M3958&lt;&gt;"Major",0,IF(COUNTIFS($A$2:$A3958,$A3958,$D$2:$D3958,$D3958,$M$2:$M3958,"Major")=1,1,0))</f>
        <v>0</v>
      </c>
      <c r="U3958">
        <f>IF(M3958&lt;&gt;"Minor",0,IF(COUNTIFS($A$2:$A3958,$A3958,$D$2:$D3958,$D3958,$M$2:$M3958,"Minor")=1,1,0))</f>
        <v>0</v>
      </c>
    </row>
    <row r="3959">
      <c r="A3959" t="inlineStr">
        <is>
          <t xml:space="preserve">7a033589e1f6b6201e7b7db18ad8abcf966c53a0</t>
        </is>
      </c>
      <c r="B3959" t="inlineStr">
        <is>
          <t xml:space="preserve">The Miracle Heiress (PGC Version)</t>
        </is>
      </c>
      <c r="C3959" t="inlineStr">
        <is>
          <t xml:space="preserve">Emmas Erwachen - Bei Der Geburt Vertauscht</t>
        </is>
      </c>
      <c r="D3959" t="inlineStr">
        <is>
          <t xml:space="preserve">e7640f460aeae22ab572d8007f6f5f02b9245028</t>
        </is>
      </c>
      <c r="E3959" t="inlineStr">
        <is>
          <t xml:space="preserve">EP 3 - Musste Jemand Sterben? (Old)</t>
        </is>
      </c>
      <c r="F3959">
        <v>3</v>
      </c>
      <c r="G3959" t="inlineStr">
        <is>
          <t xml:space="preserve">3:29-3:32</t>
        </is>
      </c>
      <c r="H3959" t="inlineStr">
        <is>
          <t xml:space="preserve">Pending</t>
        </is>
      </c>
      <c r="I3959" t="inlineStr">
        <is>
          <t xml:space="preserve">"Aurohra" is mispronounced as "Aurohr" - line from script: "Aurohra atmete einmal flach durch."</t>
        </is>
      </c>
      <c r="J3959" t="inlineStr">
        <is>
          <t xml:space="preserve">VOA</t>
        </is>
      </c>
      <c r="K3959" t="inlineStr">
        <is>
          <t xml:space="preserve">Mispronunciation</t>
        </is>
      </c>
      <c r="L3959" t="inlineStr">
        <is>
          <t xml:space="preserve">Mispronunciation</t>
        </is>
      </c>
      <c r="M3959" t="str">
        <f>IFERROR(IF(VLOOKUP(L3959,'Quantification'!$A:$B,2,FALSE)&amp;""="","Unclassified",VLOOKUP(L3959,'Quantification'!$A:$B,2,FALSE)),"Unclassified")</f>
        <v>Major</v>
      </c>
      <c r="N3959" t="inlineStr">
        <is>
          <t xml:space="preserve">frl-yaren.gulsoy@pocketfm.com</t>
        </is>
      </c>
      <c r="O3959" t="inlineStr">
        <is>
          <t xml:space="preserve">Issues found in raw</t>
        </is>
      </c>
      <c r="P3959" t="str">
        <f>IF(OR(O3959="Issues found in master",O3959="Final master"),"Master",IF(OR(O3959="Ready for Master",O3959="Issues found in raw",O3959="Raw under QC",O3959="Issues resolved in raw"),"Raw","-"))</f>
        <v>Raw</v>
      </c>
      <c r="Q3959" s="13">
        <v>46286.44027777778</v>
      </c>
      <c r="R3959" t="inlineStr">
        <is>
          <t xml:space="preserve">2026-09 (Sept)</t>
        </is>
      </c>
      <c r="S3959">
        <f>IF(M3959="Not an error",0,IF(COUNTIFS($A$2:$A3959,$A3959,$D$2:$D3959,$D3959,$M$2:$M3959,"&lt;&gt;Not an error")=1,1,0))</f>
        <v>0</v>
      </c>
      <c r="T3959">
        <f>IF(M3959&lt;&gt;"Major",0,IF(COUNTIFS($A$2:$A3959,$A3959,$D$2:$D3959,$D3959,$M$2:$M3959,"Major")=1,1,0))</f>
        <v>0</v>
      </c>
      <c r="U3959">
        <f>IF(M3959&lt;&gt;"Minor",0,IF(COUNTIFS($A$2:$A3959,$A3959,$D$2:$D3959,$D3959,$M$2:$M3959,"Minor")=1,1,0))</f>
        <v>0</v>
      </c>
    </row>
    <row r="3960">
      <c r="A3960" t="inlineStr">
        <is>
          <t xml:space="preserve">7a033589e1f6b6201e7b7db18ad8abcf966c53a0</t>
        </is>
      </c>
      <c r="B3960" t="inlineStr">
        <is>
          <t xml:space="preserve">The Miracle Heiress (PGC Version)</t>
        </is>
      </c>
      <c r="C3960" t="inlineStr">
        <is>
          <t xml:space="preserve">Emmas Erwachen - Bei Der Geburt Vertauscht</t>
        </is>
      </c>
      <c r="D3960" t="inlineStr">
        <is>
          <t xml:space="preserve">e7640f460aeae22ab572d8007f6f5f02b9245028</t>
        </is>
      </c>
      <c r="E3960" t="inlineStr">
        <is>
          <t xml:space="preserve">EP 3 - Musste Jemand Sterben? (Old)</t>
        </is>
      </c>
      <c r="F3960">
        <v>3</v>
      </c>
      <c r="G3960" t="inlineStr">
        <is>
          <t xml:space="preserve">3:49-4:02</t>
        </is>
      </c>
      <c r="H3960" t="inlineStr">
        <is>
          <t xml:space="preserve">Pending</t>
        </is>
      </c>
      <c r="I3960" t="inlineStr">
        <is>
          <t xml:space="preserve">"Aurohra" is mispronounced as "Aurohr" - line from script: "Die Natur baut keine Mauern, Aurohra. Sie baut nur Schlösser, und die Chemie liefert uns den Schlüssel.
Bei der Erinnerung versetzte es Aurohra einen Stich im Herzen."</t>
        </is>
      </c>
      <c r="J3960" t="inlineStr">
        <is>
          <t xml:space="preserve">VOA</t>
        </is>
      </c>
      <c r="K3960" t="inlineStr">
        <is>
          <t xml:space="preserve">Mispronunciation</t>
        </is>
      </c>
      <c r="L3960" t="inlineStr">
        <is>
          <t xml:space="preserve">Mispronunciation</t>
        </is>
      </c>
      <c r="M3960" t="str">
        <f>IFERROR(IF(VLOOKUP(L3960,'Quantification'!$A:$B,2,FALSE)&amp;""="","Unclassified",VLOOKUP(L3960,'Quantification'!$A:$B,2,FALSE)),"Unclassified")</f>
        <v>Major</v>
      </c>
      <c r="N3960" t="inlineStr">
        <is>
          <t xml:space="preserve">frl-yaren.gulsoy@pocketfm.com</t>
        </is>
      </c>
      <c r="O3960" t="inlineStr">
        <is>
          <t xml:space="preserve">Issues found in raw</t>
        </is>
      </c>
      <c r="P3960" t="str">
        <f>IF(OR(O3960="Issues found in master",O3960="Final master"),"Master",IF(OR(O3960="Ready for Master",O3960="Issues found in raw",O3960="Raw under QC",O3960="Issues resolved in raw"),"Raw","-"))</f>
        <v>Raw</v>
      </c>
      <c r="Q3960" s="13">
        <v>46286.44027777778</v>
      </c>
      <c r="R3960" t="inlineStr">
        <is>
          <t xml:space="preserve">2026-09 (Sept)</t>
        </is>
      </c>
      <c r="S3960">
        <f>IF(M3960="Not an error",0,IF(COUNTIFS($A$2:$A3960,$A3960,$D$2:$D3960,$D3960,$M$2:$M3960,"&lt;&gt;Not an error")=1,1,0))</f>
        <v>0</v>
      </c>
      <c r="T3960">
        <f>IF(M3960&lt;&gt;"Major",0,IF(COUNTIFS($A$2:$A3960,$A3960,$D$2:$D3960,$D3960,$M$2:$M3960,"Major")=1,1,0))</f>
        <v>0</v>
      </c>
      <c r="U3960">
        <f>IF(M3960&lt;&gt;"Minor",0,IF(COUNTIFS($A$2:$A3960,$A3960,$D$2:$D3960,$D3960,$M$2:$M3960,"Minor")=1,1,0))</f>
        <v>0</v>
      </c>
    </row>
    <row r="3961">
      <c r="A3961" t="inlineStr">
        <is>
          <t xml:space="preserve">7a033589e1f6b6201e7b7db18ad8abcf966c53a0</t>
        </is>
      </c>
      <c r="B3961" t="inlineStr">
        <is>
          <t xml:space="preserve">The Miracle Heiress (PGC Version)</t>
        </is>
      </c>
      <c r="C3961" t="inlineStr">
        <is>
          <t xml:space="preserve">Emmas Erwachen - Bei Der Geburt Vertauscht</t>
        </is>
      </c>
      <c r="D3961" t="inlineStr">
        <is>
          <t xml:space="preserve">e7640f460aeae22ab572d8007f6f5f02b9245028</t>
        </is>
      </c>
      <c r="E3961" t="inlineStr">
        <is>
          <t xml:space="preserve">EP 3 - Musste Jemand Sterben? (Old)</t>
        </is>
      </c>
      <c r="F3961">
        <v>3</v>
      </c>
      <c r="G3961" t="inlineStr">
        <is>
          <t xml:space="preserve">4:08-4:11</t>
        </is>
      </c>
      <c r="H3961" t="inlineStr">
        <is>
          <t xml:space="preserve">Pending</t>
        </is>
      </c>
      <c r="I3961" t="inlineStr">
        <is>
          <t xml:space="preserve">"Aurohra" is mispronounced as "Aurohr" - line from script: "Aurohra trat langsam vom Bett zurück."</t>
        </is>
      </c>
      <c r="J3961" t="inlineStr">
        <is>
          <t xml:space="preserve">VOA</t>
        </is>
      </c>
      <c r="K3961" t="inlineStr">
        <is>
          <t xml:space="preserve">Mispronunciation</t>
        </is>
      </c>
      <c r="L3961" t="inlineStr">
        <is>
          <t xml:space="preserve">Mispronunciation</t>
        </is>
      </c>
      <c r="M3961" t="str">
        <f>IFERROR(IF(VLOOKUP(L3961,'Quantification'!$A:$B,2,FALSE)&amp;""="","Unclassified",VLOOKUP(L3961,'Quantification'!$A:$B,2,FALSE)),"Unclassified")</f>
        <v>Major</v>
      </c>
      <c r="N3961" t="inlineStr">
        <is>
          <t xml:space="preserve">frl-yaren.gulsoy@pocketfm.com</t>
        </is>
      </c>
      <c r="O3961" t="inlineStr">
        <is>
          <t xml:space="preserve">Issues found in raw</t>
        </is>
      </c>
      <c r="P3961" t="str">
        <f>IF(OR(O3961="Issues found in master",O3961="Final master"),"Master",IF(OR(O3961="Ready for Master",O3961="Issues found in raw",O3961="Raw under QC",O3961="Issues resolved in raw"),"Raw","-"))</f>
        <v>Raw</v>
      </c>
      <c r="Q3961" s="13">
        <v>46286.44027777778</v>
      </c>
      <c r="R3961" t="inlineStr">
        <is>
          <t xml:space="preserve">2026-09 (Sept)</t>
        </is>
      </c>
      <c r="S3961">
        <f>IF(M3961="Not an error",0,IF(COUNTIFS($A$2:$A3961,$A3961,$D$2:$D3961,$D3961,$M$2:$M3961,"&lt;&gt;Not an error")=1,1,0))</f>
        <v>0</v>
      </c>
      <c r="T3961">
        <f>IF(M3961&lt;&gt;"Major",0,IF(COUNTIFS($A$2:$A3961,$A3961,$D$2:$D3961,$D3961,$M$2:$M3961,"Major")=1,1,0))</f>
        <v>0</v>
      </c>
      <c r="U3961">
        <f>IF(M3961&lt;&gt;"Minor",0,IF(COUNTIFS($A$2:$A3961,$A3961,$D$2:$D3961,$D3961,$M$2:$M3961,"Minor")=1,1,0))</f>
        <v>0</v>
      </c>
    </row>
    <row r="3962">
      <c r="A3962" t="inlineStr">
        <is>
          <t xml:space="preserve">7a033589e1f6b6201e7b7db18ad8abcf966c53a0</t>
        </is>
      </c>
      <c r="B3962" t="inlineStr">
        <is>
          <t xml:space="preserve">The Miracle Heiress (PGC Version)</t>
        </is>
      </c>
      <c r="C3962" t="inlineStr">
        <is>
          <t xml:space="preserve">Emmas Erwachen - Bei Der Geburt Vertauscht</t>
        </is>
      </c>
      <c r="D3962" t="inlineStr">
        <is>
          <t xml:space="preserve">e7640f460aeae22ab572d8007f6f5f02b9245028</t>
        </is>
      </c>
      <c r="E3962" t="inlineStr">
        <is>
          <t xml:space="preserve">EP 3 - Musste Jemand Sterben? (Old)</t>
        </is>
      </c>
      <c r="F3962">
        <v>3</v>
      </c>
      <c r="G3962" t="inlineStr">
        <is>
          <t xml:space="preserve">4:18-4:21</t>
        </is>
      </c>
      <c r="H3962" t="inlineStr">
        <is>
          <t xml:space="preserve">Pending</t>
        </is>
      </c>
      <c r="I3962" t="inlineStr">
        <is>
          <t xml:space="preserve">"Aurohra" is mispronounced as "Aurohr" - line from script: "Dahmian blickte von seinem Großvater zu Aurohra."</t>
        </is>
      </c>
      <c r="J3962" t="inlineStr">
        <is>
          <t xml:space="preserve">VOA</t>
        </is>
      </c>
      <c r="K3962" t="inlineStr">
        <is>
          <t xml:space="preserve">Mispronunciation</t>
        </is>
      </c>
      <c r="L3962" t="inlineStr">
        <is>
          <t xml:space="preserve">Mispronunciation</t>
        </is>
      </c>
      <c r="M3962" t="str">
        <f>IFERROR(IF(VLOOKUP(L3962,'Quantification'!$A:$B,2,FALSE)&amp;""="","Unclassified",VLOOKUP(L3962,'Quantification'!$A:$B,2,FALSE)),"Unclassified")</f>
        <v>Major</v>
      </c>
      <c r="N3962" t="inlineStr">
        <is>
          <t xml:space="preserve">frl-yaren.gulsoy@pocketfm.com</t>
        </is>
      </c>
      <c r="O3962" t="inlineStr">
        <is>
          <t xml:space="preserve">Issues found in raw</t>
        </is>
      </c>
      <c r="P3962" t="str">
        <f>IF(OR(O3962="Issues found in master",O3962="Final master"),"Master",IF(OR(O3962="Ready for Master",O3962="Issues found in raw",O3962="Raw under QC",O3962="Issues resolved in raw"),"Raw","-"))</f>
        <v>Raw</v>
      </c>
      <c r="Q3962" s="13">
        <v>46286.44027777778</v>
      </c>
      <c r="R3962" t="inlineStr">
        <is>
          <t xml:space="preserve">2026-09 (Sept)</t>
        </is>
      </c>
      <c r="S3962">
        <f>IF(M3962="Not an error",0,IF(COUNTIFS($A$2:$A3962,$A3962,$D$2:$D3962,$D3962,$M$2:$M3962,"&lt;&gt;Not an error")=1,1,0))</f>
        <v>0</v>
      </c>
      <c r="T3962">
        <f>IF(M3962&lt;&gt;"Major",0,IF(COUNTIFS($A$2:$A3962,$A3962,$D$2:$D3962,$D3962,$M$2:$M3962,"Major")=1,1,0))</f>
        <v>0</v>
      </c>
      <c r="U3962">
        <f>IF(M3962&lt;&gt;"Minor",0,IF(COUNTIFS($A$2:$A3962,$A3962,$D$2:$D3962,$D3962,$M$2:$M3962,"Minor")=1,1,0))</f>
        <v>0</v>
      </c>
    </row>
    <row r="3963">
      <c r="A3963" t="inlineStr">
        <is>
          <t xml:space="preserve">7a033589e1f6b6201e7b7db18ad8abcf966c53a0</t>
        </is>
      </c>
      <c r="B3963" t="inlineStr">
        <is>
          <t xml:space="preserve">The Miracle Heiress (PGC Version)</t>
        </is>
      </c>
      <c r="C3963" t="inlineStr">
        <is>
          <t xml:space="preserve">Emmas Erwachen - Bei Der Geburt Vertauscht</t>
        </is>
      </c>
      <c r="D3963" t="inlineStr">
        <is>
          <t xml:space="preserve">e7640f460aeae22ab572d8007f6f5f02b9245028</t>
        </is>
      </c>
      <c r="E3963" t="inlineStr">
        <is>
          <t xml:space="preserve">EP 3 - Musste Jemand Sterben? (Old)</t>
        </is>
      </c>
      <c r="F3963">
        <v>3</v>
      </c>
      <c r="G3963" t="inlineStr">
        <is>
          <t xml:space="preserve">9:16-9:18</t>
        </is>
      </c>
      <c r="H3963" t="inlineStr">
        <is>
          <t xml:space="preserve">Pending</t>
        </is>
      </c>
      <c r="I3963" t="inlineStr">
        <is>
          <t xml:space="preserve">"Mahrtin" should be pronounced as "Mahrten", and not "Mahrtien" - line from script: "Mahrtin senkte betroffen den Blick."</t>
        </is>
      </c>
      <c r="J3963" t="inlineStr">
        <is>
          <t xml:space="preserve">VOA</t>
        </is>
      </c>
      <c r="K3963" t="inlineStr">
        <is>
          <t xml:space="preserve">Mispronunciation</t>
        </is>
      </c>
      <c r="L3963" t="inlineStr">
        <is>
          <t xml:space="preserve">Mispronunciation</t>
        </is>
      </c>
      <c r="M3963" t="str">
        <f>IFERROR(IF(VLOOKUP(L3963,'Quantification'!$A:$B,2,FALSE)&amp;""="","Unclassified",VLOOKUP(L3963,'Quantification'!$A:$B,2,FALSE)),"Unclassified")</f>
        <v>Major</v>
      </c>
      <c r="N3963" t="inlineStr">
        <is>
          <t xml:space="preserve">frl-yaren.gulsoy@pocketfm.com</t>
        </is>
      </c>
      <c r="O3963" t="inlineStr">
        <is>
          <t xml:space="preserve">Issues found in raw</t>
        </is>
      </c>
      <c r="P3963" t="str">
        <f>IF(OR(O3963="Issues found in master",O3963="Final master"),"Master",IF(OR(O3963="Ready for Master",O3963="Issues found in raw",O3963="Raw under QC",O3963="Issues resolved in raw"),"Raw","-"))</f>
        <v>Raw</v>
      </c>
      <c r="Q3963" s="13">
        <v>46286.44027777778</v>
      </c>
      <c r="R3963" t="inlineStr">
        <is>
          <t xml:space="preserve">2026-09 (Sept)</t>
        </is>
      </c>
      <c r="S3963">
        <f>IF(M3963="Not an error",0,IF(COUNTIFS($A$2:$A3963,$A3963,$D$2:$D3963,$D3963,$M$2:$M3963,"&lt;&gt;Not an error")=1,1,0))</f>
        <v>0</v>
      </c>
      <c r="T3963">
        <f>IF(M3963&lt;&gt;"Major",0,IF(COUNTIFS($A$2:$A3963,$A3963,$D$2:$D3963,$D3963,$M$2:$M3963,"Major")=1,1,0))</f>
        <v>0</v>
      </c>
      <c r="U3963">
        <f>IF(M3963&lt;&gt;"Minor",0,IF(COUNTIFS($A$2:$A3963,$A3963,$D$2:$D3963,$D3963,$M$2:$M3963,"Minor")=1,1,0))</f>
        <v>0</v>
      </c>
    </row>
    <row r="3964">
      <c r="A3964" t="inlineStr">
        <is>
          <t xml:space="preserve">7a033589e1f6b6201e7b7db18ad8abcf966c53a0</t>
        </is>
      </c>
      <c r="B3964" t="inlineStr">
        <is>
          <t xml:space="preserve">The Miracle Heiress (PGC Version)</t>
        </is>
      </c>
      <c r="C3964" t="inlineStr">
        <is>
          <t xml:space="preserve">Emmas Erwachen - Bei Der Geburt Vertauscht</t>
        </is>
      </c>
      <c r="D3964" t="inlineStr">
        <is>
          <t xml:space="preserve">e7640f460aeae22ab572d8007f6f5f02b9245028</t>
        </is>
      </c>
      <c r="E3964" t="inlineStr">
        <is>
          <t xml:space="preserve">EP 3 - Musste Jemand Sterben? (Old)</t>
        </is>
      </c>
      <c r="F3964">
        <v>3</v>
      </c>
      <c r="G3964" t="inlineStr">
        <is>
          <t xml:space="preserve">9:37-9:40</t>
        </is>
      </c>
      <c r="H3964" t="inlineStr">
        <is>
          <t xml:space="preserve">Pending</t>
        </is>
      </c>
      <c r="I3964" t="inlineStr">
        <is>
          <t xml:space="preserve">"Mahrtin" should be pronounced as "Mahrten", and not "Mahrtien" - line from script: "Als Aurohra an Mahrtin vorbeiging, hielt er sie kurz am Arm fest."</t>
        </is>
      </c>
      <c r="J3964" t="inlineStr">
        <is>
          <t xml:space="preserve">VOA</t>
        </is>
      </c>
      <c r="K3964" t="inlineStr">
        <is>
          <t xml:space="preserve">Mispronunciation</t>
        </is>
      </c>
      <c r="L3964" t="inlineStr">
        <is>
          <t xml:space="preserve">Mispronunciation</t>
        </is>
      </c>
      <c r="M3964" t="str">
        <f>IFERROR(IF(VLOOKUP(L3964,'Quantification'!$A:$B,2,FALSE)&amp;""="","Unclassified",VLOOKUP(L3964,'Quantification'!$A:$B,2,FALSE)),"Unclassified")</f>
        <v>Major</v>
      </c>
      <c r="N3964" t="inlineStr">
        <is>
          <t xml:space="preserve">frl-yaren.gulsoy@pocketfm.com</t>
        </is>
      </c>
      <c r="O3964" t="inlineStr">
        <is>
          <t xml:space="preserve">Issues found in raw</t>
        </is>
      </c>
      <c r="P3964" t="str">
        <f>IF(OR(O3964="Issues found in master",O3964="Final master"),"Master",IF(OR(O3964="Ready for Master",O3964="Issues found in raw",O3964="Raw under QC",O3964="Issues resolved in raw"),"Raw","-"))</f>
        <v>Raw</v>
      </c>
      <c r="Q3964" s="13">
        <v>46286.44027777778</v>
      </c>
      <c r="R3964" t="inlineStr">
        <is>
          <t xml:space="preserve">2026-09 (Sept)</t>
        </is>
      </c>
      <c r="S3964">
        <f>IF(M3964="Not an error",0,IF(COUNTIFS($A$2:$A3964,$A3964,$D$2:$D3964,$D3964,$M$2:$M3964,"&lt;&gt;Not an error")=1,1,0))</f>
        <v>0</v>
      </c>
      <c r="T3964">
        <f>IF(M3964&lt;&gt;"Major",0,IF(COUNTIFS($A$2:$A3964,$A3964,$D$2:$D3964,$D3964,$M$2:$M3964,"Major")=1,1,0))</f>
        <v>0</v>
      </c>
      <c r="U3964">
        <f>IF(M3964&lt;&gt;"Minor",0,IF(COUNTIFS($A$2:$A3964,$A3964,$D$2:$D3964,$D3964,$M$2:$M3964,"Minor")=1,1,0))</f>
        <v>0</v>
      </c>
    </row>
    <row r="3965">
      <c r="A3965" t="inlineStr">
        <is>
          <t xml:space="preserve">7a033589e1f6b6201e7b7db18ad8abcf966c53a0</t>
        </is>
      </c>
      <c r="B3965" t="inlineStr">
        <is>
          <t xml:space="preserve">The Miracle Heiress (PGC Version)</t>
        </is>
      </c>
      <c r="C3965" t="inlineStr">
        <is>
          <t xml:space="preserve">Emmas Erwachen - Bei Der Geburt Vertauscht</t>
        </is>
      </c>
      <c r="D3965" t="inlineStr">
        <is>
          <t xml:space="preserve">e7640f460aeae22ab572d8007f6f5f02b9245028</t>
        </is>
      </c>
      <c r="E3965" t="inlineStr">
        <is>
          <t xml:space="preserve">EP 3 - Musste Jemand Sterben? (Old)</t>
        </is>
      </c>
      <c r="F3965">
        <v>3</v>
      </c>
      <c r="G3965" t="inlineStr">
        <is>
          <t xml:space="preserve">10:53-11:01</t>
        </is>
      </c>
      <c r="H3965" t="inlineStr">
        <is>
          <t xml:space="preserve">Pending</t>
        </is>
      </c>
      <c r="I3965" t="inlineStr">
        <is>
          <t xml:space="preserve">The letters of IBAN should not be pronounced one by one, it's one word pronounced as Iban - line from script: "Kurz darauf ging eine verdächtige Zahlung von einem verschlüsselten Firmenkonto der Blackwell Industries an ein Konto mit deutscher i B A N."</t>
        </is>
      </c>
      <c r="J3965" t="inlineStr">
        <is>
          <t xml:space="preserve">VOA</t>
        </is>
      </c>
      <c r="K3965" t="inlineStr">
        <is>
          <t xml:space="preserve">Mispronunciation</t>
        </is>
      </c>
      <c r="L3965" t="inlineStr">
        <is>
          <t xml:space="preserve">Mispronunciation</t>
        </is>
      </c>
      <c r="M3965" t="str">
        <f>IFERROR(IF(VLOOKUP(L3965,'Quantification'!$A:$B,2,FALSE)&amp;""="","Unclassified",VLOOKUP(L3965,'Quantification'!$A:$B,2,FALSE)),"Unclassified")</f>
        <v>Major</v>
      </c>
      <c r="N3965" t="inlineStr">
        <is>
          <t xml:space="preserve">frl-yaren.gulsoy@pocketfm.com</t>
        </is>
      </c>
      <c r="O3965" t="inlineStr">
        <is>
          <t xml:space="preserve">Issues found in raw</t>
        </is>
      </c>
      <c r="P3965" t="str">
        <f>IF(OR(O3965="Issues found in master",O3965="Final master"),"Master",IF(OR(O3965="Ready for Master",O3965="Issues found in raw",O3965="Raw under QC",O3965="Issues resolved in raw"),"Raw","-"))</f>
        <v>Raw</v>
      </c>
      <c r="Q3965" s="13">
        <v>46286.44027777778</v>
      </c>
      <c r="R3965" t="inlineStr">
        <is>
          <t xml:space="preserve">2026-09 (Sept)</t>
        </is>
      </c>
      <c r="S3965">
        <f>IF(M3965="Not an error",0,IF(COUNTIFS($A$2:$A3965,$A3965,$D$2:$D3965,$D3965,$M$2:$M3965,"&lt;&gt;Not an error")=1,1,0))</f>
        <v>0</v>
      </c>
      <c r="T3965">
        <f>IF(M3965&lt;&gt;"Major",0,IF(COUNTIFS($A$2:$A3965,$A3965,$D$2:$D3965,$D3965,$M$2:$M3965,"Major")=1,1,0))</f>
        <v>0</v>
      </c>
      <c r="U3965">
        <f>IF(M3965&lt;&gt;"Minor",0,IF(COUNTIFS($A$2:$A3965,$A3965,$D$2:$D3965,$D3965,$M$2:$M3965,"Minor")=1,1,0))</f>
        <v>0</v>
      </c>
    </row>
    <row r="3966">
      <c r="A3966" t="inlineStr">
        <is>
          <t xml:space="preserve">7a033589e1f6b6201e7b7db18ad8abcf966c53a0</t>
        </is>
      </c>
      <c r="B3966" t="inlineStr">
        <is>
          <t xml:space="preserve">The Miracle Heiress (PGC Version)</t>
        </is>
      </c>
      <c r="C3966" t="inlineStr">
        <is>
          <t xml:space="preserve">Emmas Erwachen - Bei Der Geburt Vertauscht</t>
        </is>
      </c>
      <c r="D3966" t="inlineStr">
        <is>
          <t xml:space="preserve">520e9391eb666d67fdb11a0671cfe83e998de156</t>
        </is>
      </c>
      <c r="E3966" t="inlineStr">
        <is>
          <t xml:space="preserve">EP 4 - Damians Aufmerksamkeit (OLD - ERROR)</t>
        </is>
      </c>
      <c r="F3966">
        <v>4</v>
      </c>
      <c r="G3966" t="inlineStr">
        <is>
          <t xml:space="preserve">0:28-0:31</t>
        </is>
      </c>
      <c r="H3966" t="inlineStr">
        <is>
          <t xml:space="preserve">Pending</t>
        </is>
      </c>
      <c r="I3966" t="inlineStr">
        <is>
          <t xml:space="preserve">SUV should be pronounced in English. It usually helps spelling the word simply as "SUV" instead of "S U V" - line from script: "Die Tür des S U V flog wieder zu."</t>
        </is>
      </c>
      <c r="J3966" t="inlineStr">
        <is>
          <t xml:space="preserve">VOA</t>
        </is>
      </c>
      <c r="K3966" t="inlineStr">
        <is>
          <t xml:space="preserve">Mispronunciation</t>
        </is>
      </c>
      <c r="L3966" t="inlineStr">
        <is>
          <t xml:space="preserve">Mispronunciation</t>
        </is>
      </c>
      <c r="M3966" t="str">
        <f>IFERROR(IF(VLOOKUP(L3966,'Quantification'!$A:$B,2,FALSE)&amp;""="","Unclassified",VLOOKUP(L3966,'Quantification'!$A:$B,2,FALSE)),"Unclassified")</f>
        <v>Major</v>
      </c>
      <c r="N3966" t="inlineStr">
        <is>
          <t xml:space="preserve">frl-yaren.gulsoy@pocketfm.com</t>
        </is>
      </c>
      <c r="O3966" t="inlineStr">
        <is>
          <t xml:space="preserve">Raw under QC</t>
        </is>
      </c>
      <c r="P3966" t="str">
        <f>IF(OR(O3966="Issues found in master",O3966="Final master"),"Master",IF(OR(O3966="Ready for Master",O3966="Issues found in raw",O3966="Raw under QC",O3966="Issues resolved in raw"),"Raw","-"))</f>
        <v>Raw</v>
      </c>
      <c r="Q3966" s="13">
        <v>46287.785416666666</v>
      </c>
      <c r="R3966" t="inlineStr">
        <is>
          <t xml:space="preserve">2026-09 (Sept)</t>
        </is>
      </c>
      <c r="S3966">
        <f>IF(M3966="Not an error",0,IF(COUNTIFS($A$2:$A3966,$A3966,$D$2:$D3966,$D3966,$M$2:$M3966,"&lt;&gt;Not an error")=1,1,0))</f>
        <v>1</v>
      </c>
      <c r="T3966">
        <f>IF(M3966&lt;&gt;"Major",0,IF(COUNTIFS($A$2:$A3966,$A3966,$D$2:$D3966,$D3966,$M$2:$M3966,"Major")=1,1,0))</f>
        <v>1</v>
      </c>
      <c r="U3966">
        <f>IF(M3966&lt;&gt;"Minor",0,IF(COUNTIFS($A$2:$A3966,$A3966,$D$2:$D3966,$D3966,$M$2:$M3966,"Minor")=1,1,0))</f>
        <v>0</v>
      </c>
    </row>
    <row r="3967">
      <c r="A3967" t="inlineStr">
        <is>
          <t xml:space="preserve">7a033589e1f6b6201e7b7db18ad8abcf966c53a0</t>
        </is>
      </c>
      <c r="B3967" t="inlineStr">
        <is>
          <t xml:space="preserve">The Miracle Heiress (PGC Version)</t>
        </is>
      </c>
      <c r="C3967" t="inlineStr">
        <is>
          <t xml:space="preserve">Emmas Erwachen - Bei Der Geburt Vertauscht</t>
        </is>
      </c>
      <c r="D3967" t="inlineStr">
        <is>
          <t xml:space="preserve">520e9391eb666d67fdb11a0671cfe83e998de156</t>
        </is>
      </c>
      <c r="E3967" t="inlineStr">
        <is>
          <t xml:space="preserve">EP 4 - Damians Aufmerksamkeit (OLD - ERROR)</t>
        </is>
      </c>
      <c r="F3967">
        <v>4</v>
      </c>
      <c r="G3967" t="inlineStr">
        <is>
          <t xml:space="preserve">11:44-11:54</t>
        </is>
      </c>
      <c r="H3967" t="inlineStr">
        <is>
          <t xml:space="preserve">Pending</t>
        </is>
      </c>
      <c r="I3967" t="inlineStr">
        <is>
          <t xml:space="preserve">VIP is mispronounced, it would help spelling it as "VIP" instead of "V i P" - line from script: "Ich hoffe, Maartin weiß, dass ein V i P Zimmer und die besten Ärzte seiner Mutter nicht das Leben retten und sie ohne deine Forschung längst tot wäre."</t>
        </is>
      </c>
      <c r="J3967" t="inlineStr">
        <is>
          <t xml:space="preserve">VOA</t>
        </is>
      </c>
      <c r="K3967" t="inlineStr">
        <is>
          <t xml:space="preserve">Mispronunciation</t>
        </is>
      </c>
      <c r="L3967" t="inlineStr">
        <is>
          <t xml:space="preserve">Mispronunciation</t>
        </is>
      </c>
      <c r="M3967" t="str">
        <f>IFERROR(IF(VLOOKUP(L3967,'Quantification'!$A:$B,2,FALSE)&amp;""="","Unclassified",VLOOKUP(L3967,'Quantification'!$A:$B,2,FALSE)),"Unclassified")</f>
        <v>Major</v>
      </c>
      <c r="N3967" t="inlineStr">
        <is>
          <t xml:space="preserve">frl-yaren.gulsoy@pocketfm.com</t>
        </is>
      </c>
      <c r="O3967" t="inlineStr">
        <is>
          <t xml:space="preserve">Issues found in raw</t>
        </is>
      </c>
      <c r="P3967" t="str">
        <f>IF(OR(O3967="Issues found in master",O3967="Final master"),"Master",IF(OR(O3967="Ready for Master",O3967="Issues found in raw",O3967="Raw under QC",O3967="Issues resolved in raw"),"Raw","-"))</f>
        <v>Raw</v>
      </c>
      <c r="Q3967" s="13">
        <v>46287.785416666666</v>
      </c>
      <c r="R3967" t="inlineStr">
        <is>
          <t xml:space="preserve">2026-09 (Sept)</t>
        </is>
      </c>
      <c r="S3967">
        <f>IF(M3967="Not an error",0,IF(COUNTIFS($A$2:$A3967,$A3967,$D$2:$D3967,$D3967,$M$2:$M3967,"&lt;&gt;Not an error")=1,1,0))</f>
        <v>0</v>
      </c>
      <c r="T3967">
        <f>IF(M3967&lt;&gt;"Major",0,IF(COUNTIFS($A$2:$A3967,$A3967,$D$2:$D3967,$D3967,$M$2:$M3967,"Major")=1,1,0))</f>
        <v>0</v>
      </c>
      <c r="U3967">
        <f>IF(M3967&lt;&gt;"Minor",0,IF(COUNTIFS($A$2:$A3967,$A3967,$D$2:$D3967,$D3967,$M$2:$M3967,"Minor")=1,1,0))</f>
        <v>0</v>
      </c>
    </row>
    <row r="3968">
      <c r="A3968" t="inlineStr">
        <is>
          <t xml:space="preserve">7a033589e1f6b6201e7b7db18ad8abcf966c53a0</t>
        </is>
      </c>
      <c r="B3968" t="inlineStr">
        <is>
          <t xml:space="preserve">The Miracle Heiress (PGC Version)</t>
        </is>
      </c>
      <c r="C3968" t="inlineStr">
        <is>
          <t xml:space="preserve">Emmas Erwachen - Bei Der Geburt Vertauscht</t>
        </is>
      </c>
      <c r="D3968" t="inlineStr">
        <is>
          <t xml:space="preserve">6bb2303b9443d817f6e5155caab808508319df58</t>
        </is>
      </c>
      <c r="E3968" t="inlineStr">
        <is>
          <t xml:space="preserve">EP 4 - Damians Aufmerksamkeit</t>
        </is>
      </c>
      <c r="F3968">
        <v>4</v>
      </c>
      <c r="G3968" t="inlineStr">
        <is>
          <t xml:space="preserve">1:16-1:20</t>
        </is>
      </c>
      <c r="H3968" t="inlineStr">
        <is>
          <t xml:space="preserve">Pending</t>
        </is>
      </c>
      <c r="I3968" t="inlineStr">
        <is>
          <t xml:space="preserve">"Kopf" is mispronounced as "Kotz" - line from script: "Dahmiyan deutete mit dem Kopf in die Richtung, in der der Wagen verschwunden war."</t>
        </is>
      </c>
      <c r="J3968" t="inlineStr">
        <is>
          <t xml:space="preserve">VOA</t>
        </is>
      </c>
      <c r="K3968" t="inlineStr">
        <is>
          <t xml:space="preserve">Mispronunciation</t>
        </is>
      </c>
      <c r="L3968" t="inlineStr">
        <is>
          <t xml:space="preserve">Mispronunciation</t>
        </is>
      </c>
      <c r="M3968" t="str">
        <f>IFERROR(IF(VLOOKUP(L3968,'Quantification'!$A:$B,2,FALSE)&amp;""="","Unclassified",VLOOKUP(L3968,'Quantification'!$A:$B,2,FALSE)),"Unclassified")</f>
        <v>Major</v>
      </c>
      <c r="N3968" t="inlineStr">
        <is>
          <t xml:space="preserve">frl-yaren.gulsoy@pocketfm.com</t>
        </is>
      </c>
      <c r="O3968" t="inlineStr">
        <is>
          <t xml:space="preserve">Issues found in raw</t>
        </is>
      </c>
      <c r="P3968" t="str">
        <f>IF(OR(O3968="Issues found in master",O3968="Final master"),"Master",IF(OR(O3968="Ready for Master",O3968="Issues found in raw",O3968="Raw under QC",O3968="Issues resolved in raw"),"Raw","-"))</f>
        <v>Raw</v>
      </c>
      <c r="Q3968" s="13">
        <v>46289.36458333333</v>
      </c>
      <c r="R3968" t="inlineStr">
        <is>
          <t xml:space="preserve">2026-09 (Sept)</t>
        </is>
      </c>
      <c r="S3968">
        <f>IF(M3968="Not an error",0,IF(COUNTIFS($A$2:$A3968,$A3968,$D$2:$D3968,$D3968,$M$2:$M3968,"&lt;&gt;Not an error")=1,1,0))</f>
        <v>1</v>
      </c>
      <c r="T3968">
        <f>IF(M3968&lt;&gt;"Major",0,IF(COUNTIFS($A$2:$A3968,$A3968,$D$2:$D3968,$D3968,$M$2:$M3968,"Major")=1,1,0))</f>
        <v>1</v>
      </c>
      <c r="U3968">
        <f>IF(M3968&lt;&gt;"Minor",0,IF(COUNTIFS($A$2:$A3968,$A3968,$D$2:$D3968,$D3968,$M$2:$M3968,"Minor")=1,1,0))</f>
        <v>0</v>
      </c>
    </row>
    <row r="3969">
      <c r="A3969" t="inlineStr">
        <is>
          <t xml:space="preserve">7a033589e1f6b6201e7b7db18ad8abcf966c53a0</t>
        </is>
      </c>
      <c r="B3969" t="inlineStr">
        <is>
          <t xml:space="preserve">The Miracle Heiress (PGC Version)</t>
        </is>
      </c>
      <c r="C3969" t="inlineStr">
        <is>
          <t xml:space="preserve">Emmas Erwachen - Bei Der Geburt Vertauscht</t>
        </is>
      </c>
      <c r="D3969" t="inlineStr">
        <is>
          <t xml:space="preserve">6bb2303b9443d817f6e5155caab808508319df58</t>
        </is>
      </c>
      <c r="E3969" t="inlineStr">
        <is>
          <t xml:space="preserve">EP 4 - Damians Aufmerksamkeit</t>
        </is>
      </c>
      <c r="F3969">
        <v>4</v>
      </c>
      <c r="G3969" t="inlineStr">
        <is>
          <t xml:space="preserve">7:07-7:10</t>
        </is>
      </c>
      <c r="H3969" t="inlineStr">
        <is>
          <t xml:space="preserve">Pending</t>
        </is>
      </c>
      <c r="I3969" t="inlineStr">
        <is>
          <t xml:space="preserve">DNA should be pronounced in German. Spelling it as DNA instead of D N A could help - line from script: "Und dann kamen die D N A Ergebnisse."</t>
        </is>
      </c>
      <c r="J3969" t="inlineStr">
        <is>
          <t xml:space="preserve">VOA</t>
        </is>
      </c>
      <c r="K3969" t="inlineStr">
        <is>
          <t xml:space="preserve">Mispronunciation</t>
        </is>
      </c>
      <c r="L3969" t="inlineStr">
        <is>
          <t xml:space="preserve">Mispronunciation</t>
        </is>
      </c>
      <c r="M3969" t="str">
        <f>IFERROR(IF(VLOOKUP(L3969,'Quantification'!$A:$B,2,FALSE)&amp;""="","Unclassified",VLOOKUP(L3969,'Quantification'!$A:$B,2,FALSE)),"Unclassified")</f>
        <v>Major</v>
      </c>
      <c r="N3969" t="inlineStr">
        <is>
          <t xml:space="preserve">frl-yaren.gulsoy@pocketfm.com</t>
        </is>
      </c>
      <c r="O3969" t="inlineStr">
        <is>
          <t xml:space="preserve">Issues found in raw</t>
        </is>
      </c>
      <c r="P3969" t="str">
        <f>IF(OR(O3969="Issues found in master",O3969="Final master"),"Master",IF(OR(O3969="Ready for Master",O3969="Issues found in raw",O3969="Raw under QC",O3969="Issues resolved in raw"),"Raw","-"))</f>
        <v>Raw</v>
      </c>
      <c r="Q3969" s="13">
        <v>46289.36458333333</v>
      </c>
      <c r="R3969" t="inlineStr">
        <is>
          <t xml:space="preserve">2026-09 (Sept)</t>
        </is>
      </c>
      <c r="S3969">
        <f>IF(M3969="Not an error",0,IF(COUNTIFS($A$2:$A3969,$A3969,$D$2:$D3969,$D3969,$M$2:$M3969,"&lt;&gt;Not an error")=1,1,0))</f>
        <v>0</v>
      </c>
      <c r="T3969">
        <f>IF(M3969&lt;&gt;"Major",0,IF(COUNTIFS($A$2:$A3969,$A3969,$D$2:$D3969,$D3969,$M$2:$M3969,"Major")=1,1,0))</f>
        <v>0</v>
      </c>
      <c r="U3969">
        <f>IF(M3969&lt;&gt;"Minor",0,IF(COUNTIFS($A$2:$A3969,$A3969,$D$2:$D3969,$D3969,$M$2:$M3969,"Minor")=1,1,0))</f>
        <v>0</v>
      </c>
    </row>
    <row r="3970">
      <c r="A3970" t="inlineStr">
        <is>
          <t xml:space="preserve">7a033589e1f6b6201e7b7db18ad8abcf966c53a0</t>
        </is>
      </c>
      <c r="B3970" t="inlineStr">
        <is>
          <t xml:space="preserve">The Miracle Heiress (PGC Version)</t>
        </is>
      </c>
      <c r="C3970" t="inlineStr">
        <is>
          <t xml:space="preserve">Emmas Erwachen - Bei Der Geburt Vertauscht</t>
        </is>
      </c>
      <c r="D3970" t="inlineStr">
        <is>
          <t xml:space="preserve">6bb2303b9443d817f6e5155caab808508319df58</t>
        </is>
      </c>
      <c r="E3970" t="inlineStr">
        <is>
          <t xml:space="preserve">EP 4 - Damians Aufmerksamkeit</t>
        </is>
      </c>
      <c r="F3970">
        <v>4</v>
      </c>
      <c r="G3970" t="inlineStr">
        <is>
          <t xml:space="preserve">7:56-8:00</t>
        </is>
      </c>
      <c r="H3970" t="inlineStr">
        <is>
          <t xml:space="preserve">Pending</t>
        </is>
      </c>
      <c r="I3970" t="inlineStr">
        <is>
          <t xml:space="preserve">DNA should be pronounced in German. Spelling it as DNA instead of D N A could help - line from script: "Sie ist unsere Tochter, egal, was ein D N A Test sagt."</t>
        </is>
      </c>
      <c r="J3970" t="inlineStr">
        <is>
          <t xml:space="preserve">VOA</t>
        </is>
      </c>
      <c r="K3970" t="inlineStr">
        <is>
          <t xml:space="preserve">Mispronunciation</t>
        </is>
      </c>
      <c r="L3970" t="inlineStr">
        <is>
          <t xml:space="preserve">Mispronunciation</t>
        </is>
      </c>
      <c r="M3970" t="str">
        <f>IFERROR(IF(VLOOKUP(L3970,'Quantification'!$A:$B,2,FALSE)&amp;""="","Unclassified",VLOOKUP(L3970,'Quantification'!$A:$B,2,FALSE)),"Unclassified")</f>
        <v>Major</v>
      </c>
      <c r="N3970" t="inlineStr">
        <is>
          <t xml:space="preserve">frl-yaren.gulsoy@pocketfm.com</t>
        </is>
      </c>
      <c r="O3970" t="inlineStr">
        <is>
          <t xml:space="preserve">Issues found in raw</t>
        </is>
      </c>
      <c r="P3970" t="str">
        <f>IF(OR(O3970="Issues found in master",O3970="Final master"),"Master",IF(OR(O3970="Ready for Master",O3970="Issues found in raw",O3970="Raw under QC",O3970="Issues resolved in raw"),"Raw","-"))</f>
        <v>Raw</v>
      </c>
      <c r="Q3970" s="13">
        <v>46289.36458333333</v>
      </c>
      <c r="R3970" t="inlineStr">
        <is>
          <t xml:space="preserve">2026-09 (Sept)</t>
        </is>
      </c>
      <c r="S3970">
        <f>IF(M3970="Not an error",0,IF(COUNTIFS($A$2:$A3970,$A3970,$D$2:$D3970,$D3970,$M$2:$M3970,"&lt;&gt;Not an error")=1,1,0))</f>
        <v>0</v>
      </c>
      <c r="T3970">
        <f>IF(M3970&lt;&gt;"Major",0,IF(COUNTIFS($A$2:$A3970,$A3970,$D$2:$D3970,$D3970,$M$2:$M3970,"Major")=1,1,0))</f>
        <v>0</v>
      </c>
      <c r="U3970">
        <f>IF(M3970&lt;&gt;"Minor",0,IF(COUNTIFS($A$2:$A3970,$A3970,$D$2:$D3970,$D3970,$M$2:$M3970,"Minor")=1,1,0))</f>
        <v>0</v>
      </c>
    </row>
    <row r="3971">
      <c r="A3971" t="inlineStr">
        <is>
          <t xml:space="preserve">7a033589e1f6b6201e7b7db18ad8abcf966c53a0</t>
        </is>
      </c>
      <c r="B3971" t="inlineStr">
        <is>
          <t xml:space="preserve">The Miracle Heiress (PGC Version)</t>
        </is>
      </c>
      <c r="C3971" t="inlineStr">
        <is>
          <t xml:space="preserve">Emmas Erwachen - Bei Der Geburt Vertauscht</t>
        </is>
      </c>
      <c r="D3971" t="inlineStr">
        <is>
          <t xml:space="preserve">dd2efbf7881d6a5a35368e3610688401dae46aaa</t>
        </is>
      </c>
      <c r="E3971" t="inlineStr">
        <is>
          <t xml:space="preserve">EP 4 - Damians Aufmerksamkeit (Old)</t>
        </is>
      </c>
      <c r="F3971">
        <v>4</v>
      </c>
      <c r="G3971" t="inlineStr">
        <is>
          <t xml:space="preserve">12:06-12:15</t>
        </is>
      </c>
      <c r="H3971" t="inlineStr">
        <is>
          <t xml:space="preserve">Pending</t>
        </is>
      </c>
      <c r="I3971" t="inlineStr">
        <is>
          <t xml:space="preserve">VIP is mispronounced - line from script: "„Ich hoffe, Mahrtin weiß, dass ein V i P Zimmer und die besten Ärzte seiner Mutter nicht das Leben retten und sie ohne deine Forschung längst tot wäre.“"</t>
        </is>
      </c>
      <c r="J3971" t="inlineStr">
        <is>
          <t xml:space="preserve">VOA</t>
        </is>
      </c>
      <c r="K3971" t="inlineStr">
        <is>
          <t xml:space="preserve">Mispronunciation</t>
        </is>
      </c>
      <c r="L3971" t="inlineStr">
        <is>
          <t xml:space="preserve">Mispronunciation</t>
        </is>
      </c>
      <c r="M3971" t="str">
        <f>IFERROR(IF(VLOOKUP(L3971,'Quantification'!$A:$B,2,FALSE)&amp;""="","Unclassified",VLOOKUP(L3971,'Quantification'!$A:$B,2,FALSE)),"Unclassified")</f>
        <v>Major</v>
      </c>
      <c r="N3971" t="inlineStr">
        <is>
          <t xml:space="preserve">frl-yaren.gulsoy@pocketfm.com</t>
        </is>
      </c>
      <c r="O3971" t="inlineStr">
        <is>
          <t xml:space="preserve">Issues found in raw</t>
        </is>
      </c>
      <c r="P3971" t="str">
        <f>IF(OR(O3971="Issues found in master",O3971="Final master"),"Master",IF(OR(O3971="Ready for Master",O3971="Issues found in raw",O3971="Raw under QC",O3971="Issues resolved in raw"),"Raw","-"))</f>
        <v>Raw</v>
      </c>
      <c r="Q3971" s="13">
        <v>46286.44027777778</v>
      </c>
      <c r="R3971" t="inlineStr">
        <is>
          <t xml:space="preserve">2026-09 (Sept)</t>
        </is>
      </c>
      <c r="S3971">
        <f>IF(M3971="Not an error",0,IF(COUNTIFS($A$2:$A3971,$A3971,$D$2:$D3971,$D3971,$M$2:$M3971,"&lt;&gt;Not an error")=1,1,0))</f>
        <v>1</v>
      </c>
      <c r="T3971">
        <f>IF(M3971&lt;&gt;"Major",0,IF(COUNTIFS($A$2:$A3971,$A3971,$D$2:$D3971,$D3971,$M$2:$M3971,"Major")=1,1,0))</f>
        <v>1</v>
      </c>
      <c r="U3971">
        <f>IF(M3971&lt;&gt;"Minor",0,IF(COUNTIFS($A$2:$A3971,$A3971,$D$2:$D3971,$D3971,$M$2:$M3971,"Minor")=1,1,0))</f>
        <v>0</v>
      </c>
    </row>
    <row r="3972">
      <c r="A3972" t="inlineStr">
        <is>
          <t xml:space="preserve">7a033589e1f6b6201e7b7db18ad8abcf966c53a0</t>
        </is>
      </c>
      <c r="B3972" t="inlineStr">
        <is>
          <t xml:space="preserve">The Miracle Heiress (PGC Version)</t>
        </is>
      </c>
      <c r="C3972" t="inlineStr">
        <is>
          <t xml:space="preserve">Emmas Erwachen - Bei Der Geburt Vertauscht</t>
        </is>
      </c>
      <c r="D3972" t="inlineStr">
        <is>
          <t xml:space="preserve">cdab8a6ac9e4ff962208d072836c0d15afed03ef</t>
        </is>
      </c>
      <c r="E3972" t="inlineStr">
        <is>
          <t xml:space="preserve">EP 5 - Die Ankunft (Old)</t>
        </is>
      </c>
      <c r="F3972">
        <v>5</v>
      </c>
      <c r="G3972" t="inlineStr">
        <is>
          <t xml:space="preserve">2:53-2:59</t>
        </is>
      </c>
      <c r="H3972" t="inlineStr">
        <is>
          <t xml:space="preserve">Pending</t>
        </is>
      </c>
      <c r="I3972" t="inlineStr">
        <is>
          <t xml:space="preserve">"smaragdgrün" is mispronounced as "smaragdglön" - line from script: "Sie ging zu einem der Ständer und strich über den feinen Stoff eines smaragdgrünen Kleides."</t>
        </is>
      </c>
      <c r="J3972" t="inlineStr">
        <is>
          <t xml:space="preserve">VOA</t>
        </is>
      </c>
      <c r="K3972" t="inlineStr">
        <is>
          <t xml:space="preserve">Mispronunciation</t>
        </is>
      </c>
      <c r="L3972" t="inlineStr">
        <is>
          <t xml:space="preserve">Mispronunciation</t>
        </is>
      </c>
      <c r="M3972" t="str">
        <f>IFERROR(IF(VLOOKUP(L3972,'Quantification'!$A:$B,2,FALSE)&amp;""="","Unclassified",VLOOKUP(L3972,'Quantification'!$A:$B,2,FALSE)),"Unclassified")</f>
        <v>Major</v>
      </c>
      <c r="N3972" t="inlineStr">
        <is>
          <t xml:space="preserve">frl-yaren.gulsoy@pocketfm.com</t>
        </is>
      </c>
      <c r="O3972" t="inlineStr">
        <is>
          <t xml:space="preserve">Issues found in raw</t>
        </is>
      </c>
      <c r="P3972" t="str">
        <f>IF(OR(O3972="Issues found in master",O3972="Final master"),"Master",IF(OR(O3972="Ready for Master",O3972="Issues found in raw",O3972="Raw under QC",O3972="Issues resolved in raw"),"Raw","-"))</f>
        <v>Raw</v>
      </c>
      <c r="Q3972" s="13">
        <v>46286.44027777778</v>
      </c>
      <c r="R3972" t="inlineStr">
        <is>
          <t xml:space="preserve">2026-09 (Sept)</t>
        </is>
      </c>
      <c r="S3972">
        <f>IF(M3972="Not an error",0,IF(COUNTIFS($A$2:$A3972,$A3972,$D$2:$D3972,$D3972,$M$2:$M3972,"&lt;&gt;Not an error")=1,1,0))</f>
        <v>1</v>
      </c>
      <c r="T3972">
        <f>IF(M3972&lt;&gt;"Major",0,IF(COUNTIFS($A$2:$A3972,$A3972,$D$2:$D3972,$D3972,$M$2:$M3972,"Major")=1,1,0))</f>
        <v>1</v>
      </c>
      <c r="U3972">
        <f>IF(M3972&lt;&gt;"Minor",0,IF(COUNTIFS($A$2:$A3972,$A3972,$D$2:$D3972,$D3972,$M$2:$M3972,"Minor")=1,1,0))</f>
        <v>0</v>
      </c>
    </row>
    <row r="3973">
      <c r="A3973" t="inlineStr">
        <is>
          <t xml:space="preserve">7a033589e1f6b6201e7b7db18ad8abcf966c53a0</t>
        </is>
      </c>
      <c r="B3973" t="inlineStr">
        <is>
          <t xml:space="preserve">The Miracle Heiress (PGC Version)</t>
        </is>
      </c>
      <c r="C3973" t="inlineStr">
        <is>
          <t xml:space="preserve">Emmas Erwachen - Bei Der Geburt Vertauscht</t>
        </is>
      </c>
      <c r="D3973" t="inlineStr">
        <is>
          <t xml:space="preserve">2c3c6fcead903d203c6d9b7c8380872e3f1a3d88</t>
        </is>
      </c>
      <c r="E3973" t="inlineStr">
        <is>
          <t xml:space="preserve">EP 7 - Die Wahrheit Über Die Vergangenheit (OLD - ERROR)</t>
        </is>
      </c>
      <c r="F3973">
        <v>7</v>
      </c>
      <c r="G3973" t="inlineStr">
        <is>
          <t xml:space="preserve">8:33-8:36</t>
        </is>
      </c>
      <c r="H3973" t="inlineStr">
        <is>
          <t xml:space="preserve">Pending</t>
        </is>
      </c>
      <c r="I3973" t="inlineStr">
        <is>
          <t xml:space="preserve">The Audio says "Wir</t>
        </is>
      </c>
      <c r="J3973" t="inlineStr">
        <is>
          <t xml:space="preserve">VOA</t>
        </is>
      </c>
      <c r="K3973" t="inlineStr">
        <is>
          <t xml:space="preserve">Modulation</t>
        </is>
      </c>
      <c r="L3973" t="inlineStr">
        <is>
          <t xml:space="preserve">Modulation</t>
        </is>
      </c>
      <c r="M3973" t="str">
        <f>IFERROR(IF(VLOOKUP(L3973,'Quantification'!$A:$B,2,FALSE)&amp;""="","Unclassified",VLOOKUP(L3973,'Quantification'!$A:$B,2,FALSE)),"Unclassified")</f>
        <v>Minor</v>
      </c>
      <c r="N3973" t="inlineStr">
        <is>
          <t xml:space="preserve">frl-yaren.gulsoy@pocketfm.com</t>
        </is>
      </c>
      <c r="O3973" t="inlineStr">
        <is>
          <t xml:space="preserve">Issues found in raw</t>
        </is>
      </c>
      <c r="P3973" t="str">
        <f>IF(OR(O3973="Issues found in master",O3973="Final master"),"Master",IF(OR(O3973="Ready for Master",O3973="Issues found in raw",O3973="Raw under QC",O3973="Issues resolved in raw"),"Raw","-"))</f>
        <v>Raw</v>
      </c>
      <c r="Q3973" s="13">
        <v>46287.80416666667</v>
      </c>
      <c r="R3973" t="inlineStr">
        <is>
          <t xml:space="preserve">2026-09 (Sept)</t>
        </is>
      </c>
      <c r="S3973">
        <f>IF(M3973="Not an error",0,IF(COUNTIFS($A$2:$A3973,$A3973,$D$2:$D3973,$D3973,$M$2:$M3973,"&lt;&gt;Not an error")=1,1,0))</f>
        <v>1</v>
      </c>
      <c r="T3973">
        <f>IF(M3973&lt;&gt;"Major",0,IF(COUNTIFS($A$2:$A3973,$A3973,$D$2:$D3973,$D3973,$M$2:$M3973,"Major")=1,1,0))</f>
        <v>0</v>
      </c>
      <c r="U3973">
        <f>IF(M3973&lt;&gt;"Minor",0,IF(COUNTIFS($A$2:$A3973,$A3973,$D$2:$D3973,$D3973,$M$2:$M3973,"Minor")=1,1,0))</f>
        <v>1</v>
      </c>
    </row>
    <row r="3974">
      <c r="A3974" t="inlineStr">
        <is>
          <t xml:space="preserve">7a033589e1f6b6201e7b7db18ad8abcf966c53a0</t>
        </is>
      </c>
      <c r="B3974" t="inlineStr">
        <is>
          <t xml:space="preserve">The Miracle Heiress (PGC Version)</t>
        </is>
      </c>
      <c r="C3974" t="inlineStr">
        <is>
          <t xml:space="preserve">Emmas Erwachen - Bei Der Geburt Vertauscht</t>
        </is>
      </c>
      <c r="D3974" t="inlineStr">
        <is>
          <t xml:space="preserve">3b3df1e541f65e83ca1253371a4e3b8a54ff18cc</t>
        </is>
      </c>
      <c r="E3974" t="inlineStr">
        <is>
          <t xml:space="preserve">EP 7 - Die Wahrheit Über Die Vergangenheit</t>
        </is>
      </c>
      <c r="F3974">
        <v>7</v>
      </c>
      <c r="G3974" t="inlineStr">
        <is>
          <t xml:space="preserve">3:01-3:06</t>
        </is>
      </c>
      <c r="H3974" t="inlineStr">
        <is>
          <t xml:space="preserve">Pending</t>
        </is>
      </c>
      <c r="I3974" t="inlineStr">
        <is>
          <t xml:space="preserve">DNA is mispronounced, spelling it as DNA instead of D N A might help - line from script: "So. Und jetzt genug von D N A Tests, Bränden und Familienkatastrophen."</t>
        </is>
      </c>
      <c r="J3974" t="inlineStr">
        <is>
          <t xml:space="preserve">VOA</t>
        </is>
      </c>
      <c r="K3974" t="inlineStr">
        <is>
          <t xml:space="preserve">Mispronunciation</t>
        </is>
      </c>
      <c r="L3974" t="inlineStr">
        <is>
          <t xml:space="preserve">Mispronunciation</t>
        </is>
      </c>
      <c r="M3974" t="str">
        <f>IFERROR(IF(VLOOKUP(L3974,'Quantification'!$A:$B,2,FALSE)&amp;""="","Unclassified",VLOOKUP(L3974,'Quantification'!$A:$B,2,FALSE)),"Unclassified")</f>
        <v>Major</v>
      </c>
      <c r="N3974" t="inlineStr">
        <is>
          <t xml:space="preserve">frl-yaren.gulsoy@pocketfm.com</t>
        </is>
      </c>
      <c r="O3974" t="inlineStr">
        <is>
          <t xml:space="preserve">Issues found in raw</t>
        </is>
      </c>
      <c r="P3974" t="str">
        <f>IF(OR(O3974="Issues found in master",O3974="Final master"),"Master",IF(OR(O3974="Ready for Master",O3974="Issues found in raw",O3974="Raw under QC",O3974="Issues resolved in raw"),"Raw","-"))</f>
        <v>Raw</v>
      </c>
      <c r="Q3974" s="13">
        <v>46289.36458333333</v>
      </c>
      <c r="R3974" t="inlineStr">
        <is>
          <t xml:space="preserve">2026-09 (Sept)</t>
        </is>
      </c>
      <c r="S3974">
        <f>IF(M3974="Not an error",0,IF(COUNTIFS($A$2:$A3974,$A3974,$D$2:$D3974,$D3974,$M$2:$M3974,"&lt;&gt;Not an error")=1,1,0))</f>
        <v>1</v>
      </c>
      <c r="T3974">
        <f>IF(M3974&lt;&gt;"Major",0,IF(COUNTIFS($A$2:$A3974,$A3974,$D$2:$D3974,$D3974,$M$2:$M3974,"Major")=1,1,0))</f>
        <v>1</v>
      </c>
      <c r="U3974">
        <f>IF(M3974&lt;&gt;"Minor",0,IF(COUNTIFS($A$2:$A3974,$A3974,$D$2:$D3974,$D3974,$M$2:$M3974,"Minor")=1,1,0))</f>
        <v>0</v>
      </c>
    </row>
    <row r="3975">
      <c r="A3975" t="inlineStr">
        <is>
          <t xml:space="preserve">7a033589e1f6b6201e7b7db18ad8abcf966c53a0</t>
        </is>
      </c>
      <c r="B3975" t="inlineStr">
        <is>
          <t xml:space="preserve">The Miracle Heiress (PGC Version)</t>
        </is>
      </c>
      <c r="C3975" t="inlineStr">
        <is>
          <t xml:space="preserve">Emmas Erwachen - Bei Der Geburt Vertauscht</t>
        </is>
      </c>
      <c r="D3975" t="inlineStr">
        <is>
          <t xml:space="preserve">3b3df1e541f65e83ca1253371a4e3b8a54ff18cc</t>
        </is>
      </c>
      <c r="E3975" t="inlineStr">
        <is>
          <t xml:space="preserve">EP 7 - Die Wahrheit Über Die Vergangenheit</t>
        </is>
      </c>
      <c r="F3975">
        <v>7</v>
      </c>
      <c r="G3975" t="inlineStr">
        <is>
          <t xml:space="preserve">5:15-5:42</t>
        </is>
      </c>
      <c r="H3975" t="inlineStr">
        <is>
          <t xml:space="preserve">Pending</t>
        </is>
      </c>
      <c r="I3975" t="inlineStr">
        <is>
          <t xml:space="preserve">DNA should be pronounced in German - line from script: "„Wie seid ihr denn überhaupt darauf gekommen, Emmas D N A zu testen?“ Steven legte sein Besteck zur Seite. „Wir haben einen Aufruf im Internet gesehen. Die Familie, bei der Emma in Deutschland aufgewachsen ist, suchte nach ihrer leiblichen Tochter, nachdem ein D N A Test gezeigt hatte, dass Emma nicht ihr Kind war. Also haben wir unsere D N A in der Datenbank hinterlegt. Dann wurden wir kontaktiert, als es den Match gab.“ "</t>
        </is>
      </c>
      <c r="J3975" t="inlineStr">
        <is>
          <t xml:space="preserve">VOA</t>
        </is>
      </c>
      <c r="K3975" t="inlineStr">
        <is>
          <t xml:space="preserve">Mispronunciation</t>
        </is>
      </c>
      <c r="L3975" t="inlineStr">
        <is>
          <t xml:space="preserve">Mispronunciation</t>
        </is>
      </c>
      <c r="M3975" t="str">
        <f>IFERROR(IF(VLOOKUP(L3975,'Quantification'!$A:$B,2,FALSE)&amp;""="","Unclassified",VLOOKUP(L3975,'Quantification'!$A:$B,2,FALSE)),"Unclassified")</f>
        <v>Major</v>
      </c>
      <c r="N3975" t="inlineStr">
        <is>
          <t xml:space="preserve">frl-yaren.gulsoy@pocketfm.com</t>
        </is>
      </c>
      <c r="O3975" t="inlineStr">
        <is>
          <t xml:space="preserve">Issues found in raw</t>
        </is>
      </c>
      <c r="P3975" t="str">
        <f>IF(OR(O3975="Issues found in master",O3975="Final master"),"Master",IF(OR(O3975="Ready for Master",O3975="Issues found in raw",O3975="Raw under QC",O3975="Issues resolved in raw"),"Raw","-"))</f>
        <v>Raw</v>
      </c>
      <c r="Q3975" s="13">
        <v>46289.36458333333</v>
      </c>
      <c r="R3975" t="inlineStr">
        <is>
          <t xml:space="preserve">2026-09 (Sept)</t>
        </is>
      </c>
      <c r="S3975">
        <f>IF(M3975="Not an error",0,IF(COUNTIFS($A$2:$A3975,$A3975,$D$2:$D3975,$D3975,$M$2:$M3975,"&lt;&gt;Not an error")=1,1,0))</f>
        <v>0</v>
      </c>
      <c r="T3975">
        <f>IF(M3975&lt;&gt;"Major",0,IF(COUNTIFS($A$2:$A3975,$A3975,$D$2:$D3975,$D3975,$M$2:$M3975,"Major")=1,1,0))</f>
        <v>0</v>
      </c>
      <c r="U3975">
        <f>IF(M3975&lt;&gt;"Minor",0,IF(COUNTIFS($A$2:$A3975,$A3975,$D$2:$D3975,$D3975,$M$2:$M3975,"Minor")=1,1,0))</f>
        <v>0</v>
      </c>
    </row>
    <row r="3976">
      <c r="A3976" t="inlineStr">
        <is>
          <t xml:space="preserve">7a033589e1f6b6201e7b7db18ad8abcf966c53a0</t>
        </is>
      </c>
      <c r="B3976" t="inlineStr">
        <is>
          <t xml:space="preserve">The Miracle Heiress (PGC Version)</t>
        </is>
      </c>
      <c r="C3976" t="inlineStr">
        <is>
          <t xml:space="preserve">Emmas Erwachen - Bei Der Geburt Vertauscht</t>
        </is>
      </c>
      <c r="D3976" t="inlineStr">
        <is>
          <t xml:space="preserve">3b3df1e541f65e83ca1253371a4e3b8a54ff18cc</t>
        </is>
      </c>
      <c r="E3976" t="inlineStr">
        <is>
          <t xml:space="preserve">EP 7 - Die Wahrheit Über Die Vergangenheit</t>
        </is>
      </c>
      <c r="F3976">
        <v>7</v>
      </c>
      <c r="G3976" t="inlineStr">
        <is>
          <t xml:space="preserve">6:30-6:38</t>
        </is>
      </c>
      <c r="H3976" t="inlineStr">
        <is>
          <t xml:space="preserve">Pending</t>
        </is>
      </c>
      <c r="I3976" t="inlineStr">
        <is>
          <t xml:space="preserve">DNA should be pronounced in German - line from script: "Wir haben einen eigenen D N A Test machen lassen.“ Nadjas Hoffnung zerplatzte. „Einen D N A Test?“ "</t>
        </is>
      </c>
      <c r="J3976" t="inlineStr">
        <is>
          <t xml:space="preserve">VOA</t>
        </is>
      </c>
      <c r="K3976" t="inlineStr">
        <is>
          <t xml:space="preserve">Mispronunciation</t>
        </is>
      </c>
      <c r="L3976" t="inlineStr">
        <is>
          <t xml:space="preserve">Mispronunciation</t>
        </is>
      </c>
      <c r="M3976" t="str">
        <f>IFERROR(IF(VLOOKUP(L3976,'Quantification'!$A:$B,2,FALSE)&amp;""="","Unclassified",VLOOKUP(L3976,'Quantification'!$A:$B,2,FALSE)),"Unclassified")</f>
        <v>Major</v>
      </c>
      <c r="N3976" t="inlineStr">
        <is>
          <t xml:space="preserve">frl-yaren.gulsoy@pocketfm.com</t>
        </is>
      </c>
      <c r="O3976" t="inlineStr">
        <is>
          <t xml:space="preserve">Issues found in raw</t>
        </is>
      </c>
      <c r="P3976" t="str">
        <f>IF(OR(O3976="Issues found in master",O3976="Final master"),"Master",IF(OR(O3976="Ready for Master",O3976="Issues found in raw",O3976="Raw under QC",O3976="Issues resolved in raw"),"Raw","-"))</f>
        <v>Raw</v>
      </c>
      <c r="Q3976" s="13">
        <v>46289.36458333333</v>
      </c>
      <c r="R3976" t="inlineStr">
        <is>
          <t xml:space="preserve">2026-09 (Sept)</t>
        </is>
      </c>
      <c r="S3976">
        <f>IF(M3976="Not an error",0,IF(COUNTIFS($A$2:$A3976,$A3976,$D$2:$D3976,$D3976,$M$2:$M3976,"&lt;&gt;Not an error")=1,1,0))</f>
        <v>0</v>
      </c>
      <c r="T3976">
        <f>IF(M3976&lt;&gt;"Major",0,IF(COUNTIFS($A$2:$A3976,$A3976,$D$2:$D3976,$D3976,$M$2:$M3976,"Major")=1,1,0))</f>
        <v>0</v>
      </c>
      <c r="U3976">
        <f>IF(M3976&lt;&gt;"Minor",0,IF(COUNTIFS($A$2:$A3976,$A3976,$D$2:$D3976,$D3976,$M$2:$M3976,"Minor")=1,1,0))</f>
        <v>0</v>
      </c>
    </row>
    <row r="3977">
      <c r="A3977" t="inlineStr">
        <is>
          <t xml:space="preserve">7a033589e1f6b6201e7b7db18ad8abcf966c53a0</t>
        </is>
      </c>
      <c r="B3977" t="inlineStr">
        <is>
          <t xml:space="preserve">The Miracle Heiress (PGC Version)</t>
        </is>
      </c>
      <c r="C3977" t="inlineStr">
        <is>
          <t xml:space="preserve">Emmas Erwachen - Bei Der Geburt Vertauscht</t>
        </is>
      </c>
      <c r="D3977" t="inlineStr">
        <is>
          <t xml:space="preserve">3b3df1e541f65e83ca1253371a4e3b8a54ff18cc</t>
        </is>
      </c>
      <c r="E3977" t="inlineStr">
        <is>
          <t xml:space="preserve">EP 7 - Die Wahrheit Über Die Vergangenheit</t>
        </is>
      </c>
      <c r="F3977">
        <v>7</v>
      </c>
      <c r="G3977" t="inlineStr">
        <is>
          <t xml:space="preserve">7:23-7:28</t>
        </is>
      </c>
      <c r="H3977" t="inlineStr">
        <is>
          <t xml:space="preserve">Pending</t>
        </is>
      </c>
      <c r="I3977" t="inlineStr">
        <is>
          <t xml:space="preserve">DNA should be pronounced in German - line from script: "„Wir haben deine D N A natürlich auch testen lassen“, sagte Steven schließlich. "</t>
        </is>
      </c>
      <c r="J3977" t="inlineStr">
        <is>
          <t xml:space="preserve">VOA</t>
        </is>
      </c>
      <c r="K3977" t="inlineStr">
        <is>
          <t xml:space="preserve">Mispronunciation</t>
        </is>
      </c>
      <c r="L3977" t="inlineStr">
        <is>
          <t xml:space="preserve">Mispronunciation</t>
        </is>
      </c>
      <c r="M3977" t="str">
        <f>IFERROR(IF(VLOOKUP(L3977,'Quantification'!$A:$B,2,FALSE)&amp;""="","Unclassified",VLOOKUP(L3977,'Quantification'!$A:$B,2,FALSE)),"Unclassified")</f>
        <v>Major</v>
      </c>
      <c r="N3977" t="inlineStr">
        <is>
          <t xml:space="preserve">frl-yaren.gulsoy@pocketfm.com</t>
        </is>
      </c>
      <c r="O3977" t="inlineStr">
        <is>
          <t xml:space="preserve">Issues found in raw</t>
        </is>
      </c>
      <c r="P3977" t="str">
        <f>IF(OR(O3977="Issues found in master",O3977="Final master"),"Master",IF(OR(O3977="Ready for Master",O3977="Issues found in raw",O3977="Raw under QC",O3977="Issues resolved in raw"),"Raw","-"))</f>
        <v>Raw</v>
      </c>
      <c r="Q3977" s="13">
        <v>46289.36458333333</v>
      </c>
      <c r="R3977" t="inlineStr">
        <is>
          <t xml:space="preserve">2026-09 (Sept)</t>
        </is>
      </c>
      <c r="S3977">
        <f>IF(M3977="Not an error",0,IF(COUNTIFS($A$2:$A3977,$A3977,$D$2:$D3977,$D3977,$M$2:$M3977,"&lt;&gt;Not an error")=1,1,0))</f>
        <v>0</v>
      </c>
      <c r="T3977">
        <f>IF(M3977&lt;&gt;"Major",0,IF(COUNTIFS($A$2:$A3977,$A3977,$D$2:$D3977,$D3977,$M$2:$M3977,"Major")=1,1,0))</f>
        <v>0</v>
      </c>
      <c r="U3977">
        <f>IF(M3977&lt;&gt;"Minor",0,IF(COUNTIFS($A$2:$A3977,$A3977,$D$2:$D3977,$D3977,$M$2:$M3977,"Minor")=1,1,0))</f>
        <v>0</v>
      </c>
    </row>
    <row r="3978">
      <c r="A3978" t="inlineStr">
        <is>
          <t xml:space="preserve">7a033589e1f6b6201e7b7db18ad8abcf966c53a0</t>
        </is>
      </c>
      <c r="B3978" t="inlineStr">
        <is>
          <t xml:space="preserve">The Miracle Heiress (PGC Version)</t>
        </is>
      </c>
      <c r="C3978" t="inlineStr">
        <is>
          <t xml:space="preserve">Emmas Erwachen - Bei Der Geburt Vertauscht</t>
        </is>
      </c>
      <c r="D3978" t="inlineStr">
        <is>
          <t xml:space="preserve">ea3c90ee80c639868a3a730407d9094b74381de0</t>
        </is>
      </c>
      <c r="E3978" t="inlineStr">
        <is>
          <t xml:space="preserve">EP 7 - Die Wahrheit Über Die Vergangenheit (Old)</t>
        </is>
      </c>
      <c r="F3978">
        <v>7</v>
      </c>
      <c r="G3978" t="inlineStr">
        <is>
          <t xml:space="preserve">9:59-1003</t>
        </is>
      </c>
      <c r="H3978" t="inlineStr">
        <is>
          <t xml:space="preserve">Pending</t>
        </is>
      </c>
      <c r="I3978" t="inlineStr">
        <is>
          <t xml:space="preserve">"Aurohra" should be pronounced in German - line from script: "„Miss Aurohra hat sich aber für das schlichteste Zimmer entschieden.“"</t>
        </is>
      </c>
      <c r="J3978" t="inlineStr">
        <is>
          <t xml:space="preserve">VOA</t>
        </is>
      </c>
      <c r="K3978" t="inlineStr">
        <is>
          <t xml:space="preserve">Mispronunciation</t>
        </is>
      </c>
      <c r="L3978" t="inlineStr">
        <is>
          <t xml:space="preserve">Mispronunciation</t>
        </is>
      </c>
      <c r="M3978" t="str">
        <f>IFERROR(IF(VLOOKUP(L3978,'Quantification'!$A:$B,2,FALSE)&amp;""="","Unclassified",VLOOKUP(L3978,'Quantification'!$A:$B,2,FALSE)),"Unclassified")</f>
        <v>Major</v>
      </c>
      <c r="N3978" t="inlineStr">
        <is>
          <t xml:space="preserve">frl-yaren.gulsoy@pocketfm.com</t>
        </is>
      </c>
      <c r="O3978" t="inlineStr">
        <is>
          <t xml:space="preserve">Issues found in raw</t>
        </is>
      </c>
      <c r="P3978" t="str">
        <f>IF(OR(O3978="Issues found in master",O3978="Final master"),"Master",IF(OR(O3978="Ready for Master",O3978="Issues found in raw",O3978="Raw under QC",O3978="Issues resolved in raw"),"Raw","-"))</f>
        <v>Raw</v>
      </c>
      <c r="Q3978" s="13">
        <v>46286.44027777778</v>
      </c>
      <c r="R3978" t="inlineStr">
        <is>
          <t xml:space="preserve">2026-09 (Sept)</t>
        </is>
      </c>
      <c r="S3978">
        <f>IF(M3978="Not an error",0,IF(COUNTIFS($A$2:$A3978,$A3978,$D$2:$D3978,$D3978,$M$2:$M3978,"&lt;&gt;Not an error")=1,1,0))</f>
        <v>1</v>
      </c>
      <c r="T3978">
        <f>IF(M3978&lt;&gt;"Major",0,IF(COUNTIFS($A$2:$A3978,$A3978,$D$2:$D3978,$D3978,$M$2:$M3978,"Major")=1,1,0))</f>
        <v>1</v>
      </c>
      <c r="U3978">
        <f>IF(M3978&lt;&gt;"Minor",0,IF(COUNTIFS($A$2:$A3978,$A3978,$D$2:$D3978,$D3978,$M$2:$M3978,"Minor")=1,1,0))</f>
        <v>0</v>
      </c>
    </row>
    <row r="3979">
      <c r="A3979" t="inlineStr">
        <is>
          <t xml:space="preserve">7a033589e1f6b6201e7b7db18ad8abcf966c53a0</t>
        </is>
      </c>
      <c r="B3979" t="inlineStr">
        <is>
          <t xml:space="preserve">The Miracle Heiress (PGC Version)</t>
        </is>
      </c>
      <c r="C3979" t="inlineStr">
        <is>
          <t xml:space="preserve">Emmas Erwachen - Bei Der Geburt Vertauscht</t>
        </is>
      </c>
      <c r="D3979" t="inlineStr">
        <is>
          <t xml:space="preserve">ea3c90ee80c639868a3a730407d9094b74381de0</t>
        </is>
      </c>
      <c r="E3979" t="inlineStr">
        <is>
          <t xml:space="preserve">EP 7 - Die Wahrheit Über Die Vergangenheit (Old)</t>
        </is>
      </c>
      <c r="F3979">
        <v>7</v>
      </c>
      <c r="G3979" t="inlineStr">
        <is>
          <t xml:space="preserve">10:12-10:16</t>
        </is>
      </c>
      <c r="H3979" t="inlineStr">
        <is>
          <t xml:space="preserve">Pending</t>
        </is>
      </c>
      <c r="I3979" t="inlineStr">
        <is>
          <t xml:space="preserve">"Aurohra" should be pronounced in German - line from script: "Und Aurohra war noch nicht einmal vierundzwanzig Stunden hier."</t>
        </is>
      </c>
      <c r="J3979" t="inlineStr">
        <is>
          <t xml:space="preserve">VOA</t>
        </is>
      </c>
      <c r="K3979" t="inlineStr">
        <is>
          <t xml:space="preserve">Mispronunciation</t>
        </is>
      </c>
      <c r="L3979" t="inlineStr">
        <is>
          <t xml:space="preserve">Mispronunciation</t>
        </is>
      </c>
      <c r="M3979" t="str">
        <f>IFERROR(IF(VLOOKUP(L3979,'Quantification'!$A:$B,2,FALSE)&amp;""="","Unclassified",VLOOKUP(L3979,'Quantification'!$A:$B,2,FALSE)),"Unclassified")</f>
        <v>Major</v>
      </c>
      <c r="N3979" t="inlineStr">
        <is>
          <t xml:space="preserve">frl-yaren.gulsoy@pocketfm.com</t>
        </is>
      </c>
      <c r="O3979" t="inlineStr">
        <is>
          <t xml:space="preserve">Issues found in raw</t>
        </is>
      </c>
      <c r="P3979" t="str">
        <f>IF(OR(O3979="Issues found in master",O3979="Final master"),"Master",IF(OR(O3979="Ready for Master",O3979="Issues found in raw",O3979="Raw under QC",O3979="Issues resolved in raw"),"Raw","-"))</f>
        <v>Raw</v>
      </c>
      <c r="Q3979" s="13">
        <v>46286.44027777778</v>
      </c>
      <c r="R3979" t="inlineStr">
        <is>
          <t xml:space="preserve">2026-09 (Sept)</t>
        </is>
      </c>
      <c r="S3979">
        <f>IF(M3979="Not an error",0,IF(COUNTIFS($A$2:$A3979,$A3979,$D$2:$D3979,$D3979,$M$2:$M3979,"&lt;&gt;Not an error")=1,1,0))</f>
        <v>0</v>
      </c>
      <c r="T3979">
        <f>IF(M3979&lt;&gt;"Major",0,IF(COUNTIFS($A$2:$A3979,$A3979,$D$2:$D3979,$D3979,$M$2:$M3979,"Major")=1,1,0))</f>
        <v>0</v>
      </c>
      <c r="U3979">
        <f>IF(M3979&lt;&gt;"Minor",0,IF(COUNTIFS($A$2:$A3979,$A3979,$D$2:$D3979,$D3979,$M$2:$M3979,"Minor")=1,1,0))</f>
        <v>0</v>
      </c>
    </row>
    <row r="3980">
      <c r="A3980" t="inlineStr">
        <is>
          <t xml:space="preserve">7a033589e1f6b6201e7b7db18ad8abcf966c53a0</t>
        </is>
      </c>
      <c r="B3980" t="inlineStr">
        <is>
          <t xml:space="preserve">The Miracle Heiress (PGC Version)</t>
        </is>
      </c>
      <c r="C3980" t="inlineStr">
        <is>
          <t xml:space="preserve">Emmas Erwachen - Bei Der Geburt Vertauscht</t>
        </is>
      </c>
      <c r="D3980" t="inlineStr">
        <is>
          <t xml:space="preserve">ea3c90ee80c639868a3a730407d9094b74381de0</t>
        </is>
      </c>
      <c r="E3980" t="inlineStr">
        <is>
          <t xml:space="preserve">EP 7 - Die Wahrheit Über Die Vergangenheit (Old)</t>
        </is>
      </c>
      <c r="F3980">
        <v>7</v>
      </c>
      <c r="G3980" t="inlineStr">
        <is>
          <t xml:space="preserve">12:27-12:37</t>
        </is>
      </c>
      <c r="H3980" t="inlineStr">
        <is>
          <t xml:space="preserve">Pending</t>
        </is>
      </c>
      <c r="I3980" t="inlineStr">
        <is>
          <t xml:space="preserve">"Aurohra" should be pronounced in German - line from script: "Aurohra war die leibliche Tochter ihrer Eltern.
Dagegen konnte Nadja nichts tun.
Aber sie hatte etwas, das Aurohra nicht hatte."</t>
        </is>
      </c>
      <c r="J3980" t="inlineStr">
        <is>
          <t xml:space="preserve">VOA</t>
        </is>
      </c>
      <c r="K3980" t="inlineStr">
        <is>
          <t xml:space="preserve">Mispronunciation</t>
        </is>
      </c>
      <c r="L3980" t="inlineStr">
        <is>
          <t xml:space="preserve">Mispronunciation</t>
        </is>
      </c>
      <c r="M3980" t="str">
        <f>IFERROR(IF(VLOOKUP(L3980,'Quantification'!$A:$B,2,FALSE)&amp;""="","Unclassified",VLOOKUP(L3980,'Quantification'!$A:$B,2,FALSE)),"Unclassified")</f>
        <v>Major</v>
      </c>
      <c r="N3980" t="inlineStr">
        <is>
          <t xml:space="preserve">frl-yaren.gulsoy@pocketfm.com</t>
        </is>
      </c>
      <c r="O3980" t="inlineStr">
        <is>
          <t xml:space="preserve">Issues found in raw</t>
        </is>
      </c>
      <c r="P3980" t="str">
        <f>IF(OR(O3980="Issues found in master",O3980="Final master"),"Master",IF(OR(O3980="Ready for Master",O3980="Issues found in raw",O3980="Raw under QC",O3980="Issues resolved in raw"),"Raw","-"))</f>
        <v>Raw</v>
      </c>
      <c r="Q3980" s="13">
        <v>46286.44027777778</v>
      </c>
      <c r="R3980" t="inlineStr">
        <is>
          <t xml:space="preserve">2026-09 (Sept)</t>
        </is>
      </c>
      <c r="S3980">
        <f>IF(M3980="Not an error",0,IF(COUNTIFS($A$2:$A3980,$A3980,$D$2:$D3980,$D3980,$M$2:$M3980,"&lt;&gt;Not an error")=1,1,0))</f>
        <v>0</v>
      </c>
      <c r="T3980">
        <f>IF(M3980&lt;&gt;"Major",0,IF(COUNTIFS($A$2:$A3980,$A3980,$D$2:$D3980,$D3980,$M$2:$M3980,"Major")=1,1,0))</f>
        <v>0</v>
      </c>
      <c r="U3980">
        <f>IF(M3980&lt;&gt;"Minor",0,IF(COUNTIFS($A$2:$A3980,$A3980,$D$2:$D3980,$D3980,$M$2:$M3980,"Minor")=1,1,0))</f>
        <v>0</v>
      </c>
    </row>
    <row r="3981">
      <c r="A3981" t="inlineStr">
        <is>
          <t xml:space="preserve">7a033589e1f6b6201e7b7db18ad8abcf966c53a0</t>
        </is>
      </c>
      <c r="B3981" t="inlineStr">
        <is>
          <t xml:space="preserve">The Miracle Heiress (PGC Version)</t>
        </is>
      </c>
      <c r="C3981" t="inlineStr">
        <is>
          <t xml:space="preserve">Emmas Erwachen - Bei Der Geburt Vertauscht</t>
        </is>
      </c>
      <c r="D3981" t="inlineStr">
        <is>
          <t xml:space="preserve">4ef49ca4340592ccedd91e83252f5af8049c7302</t>
        </is>
      </c>
      <c r="E3981" t="inlineStr">
        <is>
          <t xml:space="preserve">EP 9 – Sprachlos</t>
        </is>
      </c>
      <c r="F3981">
        <v>9</v>
      </c>
      <c r="G3981" t="inlineStr">
        <is>
          <t xml:space="preserve">2:58-3:04</t>
        </is>
      </c>
      <c r="H3981" t="inlineStr">
        <is>
          <t xml:space="preserve">Ignore</t>
        </is>
      </c>
      <c r="J3981" t="inlineStr">
        <is>
          <t xml:space="preserve">VOA</t>
        </is>
      </c>
      <c r="K3981" t="inlineStr">
        <is>
          <t xml:space="preserve">Modulation</t>
        </is>
      </c>
      <c r="L3981" t="inlineStr">
        <is>
          <t xml:space="preserve">Modulation</t>
        </is>
      </c>
      <c r="M3981" t="str">
        <f>IFERROR(IF(VLOOKUP(L3981,'Quantification'!$A:$B,2,FALSE)&amp;""="","Unclassified",VLOOKUP(L3981,'Quantification'!$A:$B,2,FALSE)),"Unclassified")</f>
        <v>Minor</v>
      </c>
      <c r="N3981" t="inlineStr">
        <is>
          <t xml:space="preserve">frl-yaren.gulsoy@pocketfm.com</t>
        </is>
      </c>
      <c r="O3981" t="inlineStr">
        <is>
          <t xml:space="preserve">Raw under QC</t>
        </is>
      </c>
      <c r="P3981" t="str">
        <f>IF(OR(O3981="Issues found in master",O3981="Final master"),"Master",IF(OR(O3981="Ready for Master",O3981="Issues found in raw",O3981="Raw under QC",O3981="Issues resolved in raw"),"Raw","-"))</f>
        <v>Raw</v>
      </c>
      <c r="Q3981" s="13">
        <v>46289.36458333333</v>
      </c>
      <c r="R3981" t="inlineStr">
        <is>
          <t xml:space="preserve">2026-09 (Sept)</t>
        </is>
      </c>
      <c r="S3981">
        <f>IF(M3981="Not an error",0,IF(COUNTIFS($A$2:$A3981,$A3981,$D$2:$D3981,$D3981,$M$2:$M3981,"&lt;&gt;Not an error")=1,1,0))</f>
        <v>1</v>
      </c>
      <c r="T3981">
        <f>IF(M3981&lt;&gt;"Major",0,IF(COUNTIFS($A$2:$A3981,$A3981,$D$2:$D3981,$D3981,$M$2:$M3981,"Major")=1,1,0))</f>
        <v>0</v>
      </c>
      <c r="U3981">
        <f>IF(M3981&lt;&gt;"Minor",0,IF(COUNTIFS($A$2:$A3981,$A3981,$D$2:$D3981,$D3981,$M$2:$M3981,"Minor")=1,1,0))</f>
        <v>1</v>
      </c>
    </row>
    <row r="3982">
      <c r="A3982" t="inlineStr">
        <is>
          <t xml:space="preserve">7a033589e1f6b6201e7b7db18ad8abcf966c53a0</t>
        </is>
      </c>
      <c r="B3982" t="inlineStr">
        <is>
          <t xml:space="preserve">The Miracle Heiress (PGC Version)</t>
        </is>
      </c>
      <c r="C3982" t="inlineStr">
        <is>
          <t xml:space="preserve">Emmas Erwachen - Bei Der Geburt Vertauscht</t>
        </is>
      </c>
      <c r="D3982" t="inlineStr">
        <is>
          <t xml:space="preserve">4ef49ca4340592ccedd91e83252f5af8049c7302</t>
        </is>
      </c>
      <c r="E3982" t="inlineStr">
        <is>
          <t xml:space="preserve">EP 9 – Sprachlos</t>
        </is>
      </c>
      <c r="F3982">
        <v>9</v>
      </c>
      <c r="G3982" t="inlineStr">
        <is>
          <t xml:space="preserve">2:55-3:04</t>
        </is>
      </c>
      <c r="H3982" t="inlineStr">
        <is>
          <t xml:space="preserve">Pending</t>
        </is>
      </c>
      <c r="I3982" t="inlineStr">
        <is>
          <t xml:space="preserve">Plot error: Later on, Donovan asks again if Dahmiyan has her number, and Dahmiyan answers as if he is telling him this for the first time. It would be easier to simply change this scene. Dahmiyan could simply say: "Ich weiß nicht viel über sie. Aber ich wüsste gerne mehr." After this, the dialogue about her phone number would make sense again - line from script: "Dahmiyan lehnte sich wieder an die Fensterbank. „Ich habe ihre Telefonnummer. Viel weiß ich aber nicht. Ich wüsste aber gern mehr.“ "</t>
        </is>
      </c>
      <c r="J3982" t="inlineStr">
        <is>
          <t xml:space="preserve">AI</t>
        </is>
      </c>
      <c r="K3982" t="inlineStr">
        <is>
          <t xml:space="preserve">Script error</t>
        </is>
      </c>
      <c r="L3982" t="inlineStr">
        <is>
          <t xml:space="preserve">Script error</t>
        </is>
      </c>
      <c r="M3982" t="str">
        <f>IFERROR(IF(VLOOKUP(L3982,'Quantification'!$A:$B,2,FALSE)&amp;""="","Unclassified",VLOOKUP(L3982,'Quantification'!$A:$B,2,FALSE)),"Unclassified")</f>
        <v>Major</v>
      </c>
      <c r="N3982" t="inlineStr">
        <is>
          <t xml:space="preserve">frl-yaren.gulsoy@pocketfm.com</t>
        </is>
      </c>
      <c r="O3982" t="inlineStr">
        <is>
          <t xml:space="preserve">Raw under QC</t>
        </is>
      </c>
      <c r="P3982" t="str">
        <f>IF(OR(O3982="Issues found in master",O3982="Final master"),"Master",IF(OR(O3982="Ready for Master",O3982="Issues found in raw",O3982="Raw under QC",O3982="Issues resolved in raw"),"Raw","-"))</f>
        <v>Raw</v>
      </c>
      <c r="Q3982" s="13">
        <v>46289.36458333333</v>
      </c>
      <c r="R3982" t="inlineStr">
        <is>
          <t xml:space="preserve">2026-09 (Sept)</t>
        </is>
      </c>
      <c r="S3982">
        <f>IF(M3982="Not an error",0,IF(COUNTIFS($A$2:$A3982,$A3982,$D$2:$D3982,$D3982,$M$2:$M3982,"&lt;&gt;Not an error")=1,1,0))</f>
        <v>0</v>
      </c>
      <c r="T3982">
        <f>IF(M3982&lt;&gt;"Major",0,IF(COUNTIFS($A$2:$A3982,$A3982,$D$2:$D3982,$D3982,$M$2:$M3982,"Major")=1,1,0))</f>
        <v>1</v>
      </c>
      <c r="U3982">
        <f>IF(M3982&lt;&gt;"Minor",0,IF(COUNTIFS($A$2:$A3982,$A3982,$D$2:$D3982,$D3982,$M$2:$M3982,"Minor")=1,1,0))</f>
        <v>0</v>
      </c>
    </row>
    <row r="3983">
      <c r="A3983" t="inlineStr">
        <is>
          <t xml:space="preserve">7a033589e1f6b6201e7b7db18ad8abcf966c53a0</t>
        </is>
      </c>
      <c r="B3983" t="inlineStr">
        <is>
          <t xml:space="preserve">The Miracle Heiress (PGC Version)</t>
        </is>
      </c>
      <c r="C3983" t="inlineStr">
        <is>
          <t xml:space="preserve">Emmas Erwachen - Bei Der Geburt Vertauscht</t>
        </is>
      </c>
      <c r="D3983" t="inlineStr">
        <is>
          <t xml:space="preserve">9425a982111845d1d6eb9f8f99d4ebc4ee824fe2</t>
        </is>
      </c>
      <c r="E3983" t="inlineStr">
        <is>
          <t xml:space="preserve">EP 10 - Der Streit (OLD - ERROR)</t>
        </is>
      </c>
      <c r="F3983">
        <v>10</v>
      </c>
      <c r="G3983" t="inlineStr">
        <is>
          <t xml:space="preserve">8:39-8:42</t>
        </is>
      </c>
      <c r="H3983" t="inlineStr">
        <is>
          <t xml:space="preserve">Pending</t>
        </is>
      </c>
      <c r="I3983" t="inlineStr">
        <is>
          <t xml:space="preserve">The stress in the name Dahmiyan should be on the first syllable, not the second - line from script: "„Sorge lieber dafür, dass Dahmiyan sich für dich entscheidet.“"</t>
        </is>
      </c>
      <c r="J3983" t="inlineStr">
        <is>
          <t xml:space="preserve">VOA</t>
        </is>
      </c>
      <c r="K3983" t="inlineStr">
        <is>
          <t xml:space="preserve">Mispronunciation</t>
        </is>
      </c>
      <c r="L3983" t="inlineStr">
        <is>
          <t xml:space="preserve">Mispronunciation</t>
        </is>
      </c>
      <c r="M3983" t="str">
        <f>IFERROR(IF(VLOOKUP(L3983,'Quantification'!$A:$B,2,FALSE)&amp;""="","Unclassified",VLOOKUP(L3983,'Quantification'!$A:$B,2,FALSE)),"Unclassified")</f>
        <v>Major</v>
      </c>
      <c r="N3983" t="inlineStr">
        <is>
          <t xml:space="preserve">frl-yaren.gulsoy@pocketfm.com</t>
        </is>
      </c>
      <c r="O3983" t="inlineStr">
        <is>
          <t xml:space="preserve">Issues found in raw</t>
        </is>
      </c>
      <c r="P3983" t="str">
        <f>IF(OR(O3983="Issues found in master",O3983="Final master"),"Master",IF(OR(O3983="Ready for Master",O3983="Issues found in raw",O3983="Raw under QC",O3983="Issues resolved in raw"),"Raw","-"))</f>
        <v>Raw</v>
      </c>
      <c r="Q3983" s="13">
        <v>46287.92013888889</v>
      </c>
      <c r="R3983" t="inlineStr">
        <is>
          <t xml:space="preserve">2026-09 (Sept)</t>
        </is>
      </c>
      <c r="S3983">
        <f>IF(M3983="Not an error",0,IF(COUNTIFS($A$2:$A3983,$A3983,$D$2:$D3983,$D3983,$M$2:$M3983,"&lt;&gt;Not an error")=1,1,0))</f>
        <v>1</v>
      </c>
      <c r="T3983">
        <f>IF(M3983&lt;&gt;"Major",0,IF(COUNTIFS($A$2:$A3983,$A3983,$D$2:$D3983,$D3983,$M$2:$M3983,"Major")=1,1,0))</f>
        <v>1</v>
      </c>
      <c r="U3983">
        <f>IF(M3983&lt;&gt;"Minor",0,IF(COUNTIFS($A$2:$A3983,$A3983,$D$2:$D3983,$D3983,$M$2:$M3983,"Minor")=1,1,0))</f>
        <v>0</v>
      </c>
    </row>
    <row r="3984">
      <c r="A3984" t="inlineStr">
        <is>
          <t xml:space="preserve">7a033589e1f6b6201e7b7db18ad8abcf966c53a0</t>
        </is>
      </c>
      <c r="B3984" t="inlineStr">
        <is>
          <t xml:space="preserve">The Miracle Heiress (PGC Version)</t>
        </is>
      </c>
      <c r="C3984" t="inlineStr">
        <is>
          <t xml:space="preserve">Emmas Erwachen - Bei Der Geburt Vertauscht</t>
        </is>
      </c>
      <c r="D3984" t="inlineStr">
        <is>
          <t xml:space="preserve">9425a982111845d1d6eb9f8f99d4ebc4ee824fe2</t>
        </is>
      </c>
      <c r="E3984" t="inlineStr">
        <is>
          <t xml:space="preserve">EP 10 - Der Streit (OLD - ERROR)</t>
        </is>
      </c>
      <c r="F3984">
        <v>10</v>
      </c>
      <c r="G3984" t="inlineStr">
        <is>
          <t xml:space="preserve">9:03-9:08</t>
        </is>
      </c>
      <c r="H3984" t="inlineStr">
        <is>
          <t xml:space="preserve">Pending</t>
        </is>
      </c>
      <c r="I3984" t="inlineStr">
        <is>
          <t xml:space="preserve">The stress in the name Dahmiyan should be on the first syllable, not the second - line from script: "Nadja zog ihr Handy hervor und öffnete den Chat mit Dahmiyan."</t>
        </is>
      </c>
      <c r="J3984" t="inlineStr">
        <is>
          <t xml:space="preserve">VOA</t>
        </is>
      </c>
      <c r="K3984" t="inlineStr">
        <is>
          <t xml:space="preserve">Mispronunciation</t>
        </is>
      </c>
      <c r="L3984" t="inlineStr">
        <is>
          <t xml:space="preserve">Mispronunciation</t>
        </is>
      </c>
      <c r="M3984" t="str">
        <f>IFERROR(IF(VLOOKUP(L3984,'Quantification'!$A:$B,2,FALSE)&amp;""="","Unclassified",VLOOKUP(L3984,'Quantification'!$A:$B,2,FALSE)),"Unclassified")</f>
        <v>Major</v>
      </c>
      <c r="N3984" t="inlineStr">
        <is>
          <t xml:space="preserve">frl-yaren.gulsoy@pocketfm.com</t>
        </is>
      </c>
      <c r="O3984" t="inlineStr">
        <is>
          <t xml:space="preserve">Issues found in raw</t>
        </is>
      </c>
      <c r="P3984" t="str">
        <f>IF(OR(O3984="Issues found in master",O3984="Final master"),"Master",IF(OR(O3984="Ready for Master",O3984="Issues found in raw",O3984="Raw under QC",O3984="Issues resolved in raw"),"Raw","-"))</f>
        <v>Raw</v>
      </c>
      <c r="Q3984" s="13">
        <v>46287.92013888889</v>
      </c>
      <c r="R3984" t="inlineStr">
        <is>
          <t xml:space="preserve">2026-09 (Sept)</t>
        </is>
      </c>
      <c r="S3984">
        <f>IF(M3984="Not an error",0,IF(COUNTIFS($A$2:$A3984,$A3984,$D$2:$D3984,$D3984,$M$2:$M3984,"&lt;&gt;Not an error")=1,1,0))</f>
        <v>0</v>
      </c>
      <c r="T3984">
        <f>IF(M3984&lt;&gt;"Major",0,IF(COUNTIFS($A$2:$A3984,$A3984,$D$2:$D3984,$D3984,$M$2:$M3984,"Major")=1,1,0))</f>
        <v>0</v>
      </c>
      <c r="U3984">
        <f>IF(M3984&lt;&gt;"Minor",0,IF(COUNTIFS($A$2:$A3984,$A3984,$D$2:$D3984,$D3984,$M$2:$M3984,"Minor")=1,1,0))</f>
        <v>0</v>
      </c>
    </row>
    <row r="3985">
      <c r="A3985" t="inlineStr">
        <is>
          <t xml:space="preserve">7a033589e1f6b6201e7b7db18ad8abcf966c53a0</t>
        </is>
      </c>
      <c r="B3985" t="inlineStr">
        <is>
          <t xml:space="preserve">The Miracle Heiress (PGC Version)</t>
        </is>
      </c>
      <c r="C3985" t="inlineStr">
        <is>
          <t xml:space="preserve">Emmas Erwachen - Bei Der Geburt Vertauscht</t>
        </is>
      </c>
      <c r="D3985" t="inlineStr">
        <is>
          <t xml:space="preserve">9425a982111845d1d6eb9f8f99d4ebc4ee824fe2</t>
        </is>
      </c>
      <c r="E3985" t="inlineStr">
        <is>
          <t xml:space="preserve">EP 10 - Der Streit (OLD - ERROR)</t>
        </is>
      </c>
      <c r="F3985">
        <v>10</v>
      </c>
      <c r="G3985" t="inlineStr">
        <is>
          <t xml:space="preserve">9:21-9:28</t>
        </is>
      </c>
      <c r="H3985" t="inlineStr">
        <is>
          <t xml:space="preserve">Pending</t>
        </is>
      </c>
      <c r="I3985" t="inlineStr">
        <is>
          <t xml:space="preserve">The stress in the name Dahmiyan should be on the first syllable, not the second - line from script: "Selbst auf ihre letzte Nachricht, dass sie bald wieder in Greenfield sei und ihn gern sehen würde, hatte Dahmiyan nicht reagiert."</t>
        </is>
      </c>
      <c r="J3985" t="inlineStr">
        <is>
          <t xml:space="preserve">VOA</t>
        </is>
      </c>
      <c r="K3985" t="inlineStr">
        <is>
          <t xml:space="preserve">Mispronunciation</t>
        </is>
      </c>
      <c r="L3985" t="inlineStr">
        <is>
          <t xml:space="preserve">Mispronunciation</t>
        </is>
      </c>
      <c r="M3985" t="str">
        <f>IFERROR(IF(VLOOKUP(L3985,'Quantification'!$A:$B,2,FALSE)&amp;""="","Unclassified",VLOOKUP(L3985,'Quantification'!$A:$B,2,FALSE)),"Unclassified")</f>
        <v>Major</v>
      </c>
      <c r="N3985" t="inlineStr">
        <is>
          <t xml:space="preserve">frl-yaren.gulsoy@pocketfm.com</t>
        </is>
      </c>
      <c r="O3985" t="inlineStr">
        <is>
          <t xml:space="preserve">Issues found in raw</t>
        </is>
      </c>
      <c r="P3985" t="str">
        <f>IF(OR(O3985="Issues found in master",O3985="Final master"),"Master",IF(OR(O3985="Ready for Master",O3985="Issues found in raw",O3985="Raw under QC",O3985="Issues resolved in raw"),"Raw","-"))</f>
        <v>Raw</v>
      </c>
      <c r="Q3985" s="13">
        <v>46287.92013888889</v>
      </c>
      <c r="R3985" t="inlineStr">
        <is>
          <t xml:space="preserve">2026-09 (Sept)</t>
        </is>
      </c>
      <c r="S3985">
        <f>IF(M3985="Not an error",0,IF(COUNTIFS($A$2:$A3985,$A3985,$D$2:$D3985,$D3985,$M$2:$M3985,"&lt;&gt;Not an error")=1,1,0))</f>
        <v>0</v>
      </c>
      <c r="T3985">
        <f>IF(M3985&lt;&gt;"Major",0,IF(COUNTIFS($A$2:$A3985,$A3985,$D$2:$D3985,$D3985,$M$2:$M3985,"Major")=1,1,0))</f>
        <v>0</v>
      </c>
      <c r="U3985">
        <f>IF(M3985&lt;&gt;"Minor",0,IF(COUNTIFS($A$2:$A3985,$A3985,$D$2:$D3985,$D3985,$M$2:$M3985,"Minor")=1,1,0))</f>
        <v>0</v>
      </c>
    </row>
    <row r="3986">
      <c r="A3986" t="inlineStr">
        <is>
          <t xml:space="preserve">7a033589e1f6b6201e7b7db18ad8abcf966c53a0</t>
        </is>
      </c>
      <c r="B3986" t="inlineStr">
        <is>
          <t xml:space="preserve">The Miracle Heiress (PGC Version)</t>
        </is>
      </c>
      <c r="C3986" t="inlineStr">
        <is>
          <t xml:space="preserve">Emmas Erwachen - Bei Der Geburt Vertauscht</t>
        </is>
      </c>
      <c r="D3986" t="inlineStr">
        <is>
          <t xml:space="preserve">0f1aec683150a67599c34c45c08e5caf9e37f0d3</t>
        </is>
      </c>
      <c r="E3986" t="inlineStr">
        <is>
          <t xml:space="preserve">EP 11 - Der Neue Tag</t>
        </is>
      </c>
      <c r="F3986">
        <v>11</v>
      </c>
      <c r="G3986" t="inlineStr">
        <is>
          <t xml:space="preserve">6:07-6:10</t>
        </is>
      </c>
      <c r="H3986" t="inlineStr">
        <is>
          <t xml:space="preserve">Pending</t>
        </is>
      </c>
      <c r="I3986" t="inlineStr">
        <is>
          <t xml:space="preserve">Grammar. The should be a "sie" after "fühlte" - line from script: "Und trotzdem fühlte sich am wohlsten, wenn sie nicht auffiel. "</t>
        </is>
      </c>
      <c r="J3986" t="inlineStr">
        <is>
          <t xml:space="preserve">AI</t>
        </is>
      </c>
      <c r="K3986" t="inlineStr">
        <is>
          <t xml:space="preserve">Script error</t>
        </is>
      </c>
      <c r="L3986" t="inlineStr">
        <is>
          <t xml:space="preserve">Script error</t>
        </is>
      </c>
      <c r="M3986" t="str">
        <f>IFERROR(IF(VLOOKUP(L3986,'Quantification'!$A:$B,2,FALSE)&amp;""="","Unclassified",VLOOKUP(L3986,'Quantification'!$A:$B,2,FALSE)),"Unclassified")</f>
        <v>Major</v>
      </c>
      <c r="N3986" t="inlineStr">
        <is>
          <t xml:space="preserve">frl-yaren.gulsoy@pocketfm.com</t>
        </is>
      </c>
      <c r="O3986" t="inlineStr">
        <is>
          <t xml:space="preserve">Issues found in raw</t>
        </is>
      </c>
      <c r="P3986" t="str">
        <f>IF(OR(O3986="Issues found in master",O3986="Final master"),"Master",IF(OR(O3986="Ready for Master",O3986="Issues found in raw",O3986="Raw under QC",O3986="Issues resolved in raw"),"Raw","-"))</f>
        <v>Raw</v>
      </c>
      <c r="Q3986" s="13">
        <v>46289.36458333333</v>
      </c>
      <c r="R3986" t="inlineStr">
        <is>
          <t xml:space="preserve">2026-09 (Sept)</t>
        </is>
      </c>
      <c r="S3986">
        <f>IF(M3986="Not an error",0,IF(COUNTIFS($A$2:$A3986,$A3986,$D$2:$D3986,$D3986,$M$2:$M3986,"&lt;&gt;Not an error")=1,1,0))</f>
        <v>1</v>
      </c>
      <c r="T3986">
        <f>IF(M3986&lt;&gt;"Major",0,IF(COUNTIFS($A$2:$A3986,$A3986,$D$2:$D3986,$D3986,$M$2:$M3986,"Major")=1,1,0))</f>
        <v>1</v>
      </c>
      <c r="U3986">
        <f>IF(M3986&lt;&gt;"Minor",0,IF(COUNTIFS($A$2:$A3986,$A3986,$D$2:$D3986,$D3986,$M$2:$M3986,"Minor")=1,1,0))</f>
        <v>0</v>
      </c>
    </row>
    <row r="3987">
      <c r="A3987" t="inlineStr">
        <is>
          <t xml:space="preserve">7a033589e1f6b6201e7b7db18ad8abcf966c53a0</t>
        </is>
      </c>
      <c r="B3987" t="inlineStr">
        <is>
          <t xml:space="preserve">The Miracle Heiress (PGC Version)</t>
        </is>
      </c>
      <c r="C3987" t="inlineStr">
        <is>
          <t xml:space="preserve">Emmas Erwachen - Bei Der Geburt Vertauscht</t>
        </is>
      </c>
      <c r="D3987" t="inlineStr">
        <is>
          <t xml:space="preserve">18ca47b34148d7f081f0176e6da17bf1fe1d7864</t>
        </is>
      </c>
      <c r="E3987" t="inlineStr">
        <is>
          <t xml:space="preserve">EP 11 - Der Neue Tag (OLD - ERROR)</t>
        </is>
      </c>
      <c r="F3987">
        <v>11</v>
      </c>
      <c r="G3987" t="inlineStr">
        <is>
          <t xml:space="preserve">6:05-6:09</t>
        </is>
      </c>
      <c r="H3987" t="inlineStr">
        <is>
          <t xml:space="preserve">Pending</t>
        </is>
      </c>
      <c r="I3987" t="inlineStr">
        <is>
          <t xml:space="preserve">There’s an error in both the script and the audio. It should say, "Und trotzdem fühlte SIE sich am wohlsten..." - line from script: "Und trotzdem fühlte sich am wohlsten, wenn sie nicht auffiel."</t>
        </is>
      </c>
      <c r="J3987" t="inlineStr">
        <is>
          <t xml:space="preserve">AI</t>
        </is>
      </c>
      <c r="K3987" t="inlineStr">
        <is>
          <t xml:space="preserve">Script error</t>
        </is>
      </c>
      <c r="L3987" t="inlineStr">
        <is>
          <t xml:space="preserve">Script error</t>
        </is>
      </c>
      <c r="M3987" t="str">
        <f>IFERROR(IF(VLOOKUP(L3987,'Quantification'!$A:$B,2,FALSE)&amp;""="","Unclassified",VLOOKUP(L3987,'Quantification'!$A:$B,2,FALSE)),"Unclassified")</f>
        <v>Major</v>
      </c>
      <c r="N3987" t="inlineStr">
        <is>
          <t xml:space="preserve">frl-yaren.gulsoy@pocketfm.com</t>
        </is>
      </c>
      <c r="O3987" t="inlineStr">
        <is>
          <t xml:space="preserve">Issues found in raw</t>
        </is>
      </c>
      <c r="P3987" t="str">
        <f>IF(OR(O3987="Issues found in master",O3987="Final master"),"Master",IF(OR(O3987="Ready for Master",O3987="Issues found in raw",O3987="Raw under QC",O3987="Issues resolved in raw"),"Raw","-"))</f>
        <v>Raw</v>
      </c>
      <c r="Q3987" s="13">
        <v>46287.92847222222</v>
      </c>
      <c r="R3987" t="inlineStr">
        <is>
          <t xml:space="preserve">2026-09 (Sept)</t>
        </is>
      </c>
      <c r="S3987">
        <f>IF(M3987="Not an error",0,IF(COUNTIFS($A$2:$A3987,$A3987,$D$2:$D3987,$D3987,$M$2:$M3987,"&lt;&gt;Not an error")=1,1,0))</f>
        <v>1</v>
      </c>
      <c r="T3987">
        <f>IF(M3987&lt;&gt;"Major",0,IF(COUNTIFS($A$2:$A3987,$A3987,$D$2:$D3987,$D3987,$M$2:$M3987,"Major")=1,1,0))</f>
        <v>1</v>
      </c>
      <c r="U3987">
        <f>IF(M3987&lt;&gt;"Minor",0,IF(COUNTIFS($A$2:$A3987,$A3987,$D$2:$D3987,$D3987,$M$2:$M3987,"Minor")=1,1,0))</f>
        <v>0</v>
      </c>
    </row>
    <row r="3988">
      <c r="A3988" t="inlineStr">
        <is>
          <t xml:space="preserve">7a033589e1f6b6201e7b7db18ad8abcf966c53a0</t>
        </is>
      </c>
      <c r="B3988" t="inlineStr">
        <is>
          <t xml:space="preserve">The Miracle Heiress (PGC Version)</t>
        </is>
      </c>
      <c r="C3988" t="inlineStr">
        <is>
          <t xml:space="preserve">Emmas Erwachen - Bei Der Geburt Vertauscht</t>
        </is>
      </c>
      <c r="D3988" t="inlineStr">
        <is>
          <t xml:space="preserve">18ca47b34148d7f081f0176e6da17bf1fe1d7864</t>
        </is>
      </c>
      <c r="E3988" t="inlineStr">
        <is>
          <t xml:space="preserve">EP 11 - Der Neue Tag (OLD - ERROR)</t>
        </is>
      </c>
      <c r="F3988">
        <v>11</v>
      </c>
      <c r="G3988" t="inlineStr">
        <is>
          <t xml:space="preserve">9:30-9:39</t>
        </is>
      </c>
      <c r="H3988" t="inlineStr">
        <is>
          <t xml:space="preserve">Pending</t>
        </is>
      </c>
      <c r="I3988" t="inlineStr">
        <is>
          <t xml:space="preserve">SUV should be pronounced in English; spelling it as "SUV" instead of "S U V" usually helps - line from script: "uxuslimousinen, Sportwagen, S U Vs und mehrere Oldtimer standen in makellosen Reihen unter den hellen Deckenleuchten."</t>
        </is>
      </c>
      <c r="J3988" t="inlineStr">
        <is>
          <t xml:space="preserve">VOA</t>
        </is>
      </c>
      <c r="K3988" t="inlineStr">
        <is>
          <t xml:space="preserve">Mispronunciation</t>
        </is>
      </c>
      <c r="L3988" t="inlineStr">
        <is>
          <t xml:space="preserve">Mispronunciation</t>
        </is>
      </c>
      <c r="M3988" t="str">
        <f>IFERROR(IF(VLOOKUP(L3988,'Quantification'!$A:$B,2,FALSE)&amp;""="","Unclassified",VLOOKUP(L3988,'Quantification'!$A:$B,2,FALSE)),"Unclassified")</f>
        <v>Major</v>
      </c>
      <c r="N3988" t="inlineStr">
        <is>
          <t xml:space="preserve">frl-yaren.gulsoy@pocketfm.com</t>
        </is>
      </c>
      <c r="O3988" t="inlineStr">
        <is>
          <t xml:space="preserve">Issues found in raw</t>
        </is>
      </c>
      <c r="P3988" t="str">
        <f>IF(OR(O3988="Issues found in master",O3988="Final master"),"Master",IF(OR(O3988="Ready for Master",O3988="Issues found in raw",O3988="Raw under QC",O3988="Issues resolved in raw"),"Raw","-"))</f>
        <v>Raw</v>
      </c>
      <c r="Q3988" s="13">
        <v>46287.92847222222</v>
      </c>
      <c r="R3988" t="inlineStr">
        <is>
          <t xml:space="preserve">2026-09 (Sept)</t>
        </is>
      </c>
      <c r="S3988">
        <f>IF(M3988="Not an error",0,IF(COUNTIFS($A$2:$A3988,$A3988,$D$2:$D3988,$D3988,$M$2:$M3988,"&lt;&gt;Not an error")=1,1,0))</f>
        <v>0</v>
      </c>
      <c r="T3988">
        <f>IF(M3988&lt;&gt;"Major",0,IF(COUNTIFS($A$2:$A3988,$A3988,$D$2:$D3988,$D3988,$M$2:$M3988,"Major")=1,1,0))</f>
        <v>0</v>
      </c>
      <c r="U3988">
        <f>IF(M3988&lt;&gt;"Minor",0,IF(COUNTIFS($A$2:$A3988,$A3988,$D$2:$D3988,$D3988,$M$2:$M3988,"Minor")=1,1,0))</f>
        <v>0</v>
      </c>
    </row>
    <row r="3989">
      <c r="A3989" t="inlineStr">
        <is>
          <t xml:space="preserve">7a033589e1f6b6201e7b7db18ad8abcf966c53a0</t>
        </is>
      </c>
      <c r="B3989" t="inlineStr">
        <is>
          <t xml:space="preserve">The Miracle Heiress (PGC Version)</t>
        </is>
      </c>
      <c r="C3989" t="inlineStr">
        <is>
          <t xml:space="preserve">Emmas Erwachen - Bei Der Geburt Vertauscht</t>
        </is>
      </c>
      <c r="D3989" t="inlineStr">
        <is>
          <t xml:space="preserve">18ca47b34148d7f081f0176e6da17bf1fe1d7864</t>
        </is>
      </c>
      <c r="E3989" t="inlineStr">
        <is>
          <t xml:space="preserve">EP 11 - Der Neue Tag (OLD - ERROR)</t>
        </is>
      </c>
      <c r="F3989">
        <v>11</v>
      </c>
      <c r="G3989" t="inlineStr">
        <is>
          <t xml:space="preserve">10:26-10:29</t>
        </is>
      </c>
      <c r="H3989" t="inlineStr">
        <is>
          <t xml:space="preserve">Pending</t>
        </is>
      </c>
      <c r="I3989" t="inlineStr">
        <is>
          <t xml:space="preserve">SUV should be pronounced in English; spelling it as "SUV" instead of "S U V" usually helps - line from script: "Schließlich blieb sie vor einem schwarzen S U V stehen."</t>
        </is>
      </c>
      <c r="J3989" t="inlineStr">
        <is>
          <t xml:space="preserve">VOA</t>
        </is>
      </c>
      <c r="K3989" t="inlineStr">
        <is>
          <t xml:space="preserve">Mispronunciation</t>
        </is>
      </c>
      <c r="L3989" t="inlineStr">
        <is>
          <t xml:space="preserve">Mispronunciation</t>
        </is>
      </c>
      <c r="M3989" t="str">
        <f>IFERROR(IF(VLOOKUP(L3989,'Quantification'!$A:$B,2,FALSE)&amp;""="","Unclassified",VLOOKUP(L3989,'Quantification'!$A:$B,2,FALSE)),"Unclassified")</f>
        <v>Major</v>
      </c>
      <c r="N3989" t="inlineStr">
        <is>
          <t xml:space="preserve">frl-yaren.gulsoy@pocketfm.com</t>
        </is>
      </c>
      <c r="O3989" t="inlineStr">
        <is>
          <t xml:space="preserve">Issues found in raw</t>
        </is>
      </c>
      <c r="P3989" t="str">
        <f>IF(OR(O3989="Issues found in master",O3989="Final master"),"Master",IF(OR(O3989="Ready for Master",O3989="Issues found in raw",O3989="Raw under QC",O3989="Issues resolved in raw"),"Raw","-"))</f>
        <v>Raw</v>
      </c>
      <c r="Q3989" s="13">
        <v>46287.92847222222</v>
      </c>
      <c r="R3989" t="inlineStr">
        <is>
          <t xml:space="preserve">2026-09 (Sept)</t>
        </is>
      </c>
      <c r="S3989">
        <f>IF(M3989="Not an error",0,IF(COUNTIFS($A$2:$A3989,$A3989,$D$2:$D3989,$D3989,$M$2:$M3989,"&lt;&gt;Not an error")=1,1,0))</f>
        <v>0</v>
      </c>
      <c r="T3989">
        <f>IF(M3989&lt;&gt;"Major",0,IF(COUNTIFS($A$2:$A3989,$A3989,$D$2:$D3989,$D3989,$M$2:$M3989,"Major")=1,1,0))</f>
        <v>0</v>
      </c>
      <c r="U3989">
        <f>IF(M3989&lt;&gt;"Minor",0,IF(COUNTIFS($A$2:$A3989,$A3989,$D$2:$D3989,$D3989,$M$2:$M3989,"Minor")=1,1,0))</f>
        <v>0</v>
      </c>
    </row>
    <row r="3990">
      <c r="A3990" t="inlineStr">
        <is>
          <t xml:space="preserve">7a033589e1f6b6201e7b7db18ad8abcf966c53a0</t>
        </is>
      </c>
      <c r="B3990" t="inlineStr">
        <is>
          <t xml:space="preserve">The Miracle Heiress (PGC Version)</t>
        </is>
      </c>
      <c r="C3990" t="inlineStr">
        <is>
          <t xml:space="preserve">Emmas Erwachen - Bei Der Geburt Vertauscht</t>
        </is>
      </c>
      <c r="D3990" t="inlineStr">
        <is>
          <t xml:space="preserve">18ca47b34148d7f081f0176e6da17bf1fe1d7864</t>
        </is>
      </c>
      <c r="E3990" t="inlineStr">
        <is>
          <t xml:space="preserve">EP 11 - Der Neue Tag (OLD - ERROR)</t>
        </is>
      </c>
      <c r="F3990">
        <v>11</v>
      </c>
      <c r="G3990" t="inlineStr">
        <is>
          <t xml:space="preserve">10:47-10:50</t>
        </is>
      </c>
      <c r="H3990" t="inlineStr">
        <is>
          <t xml:space="preserve">Pending</t>
        </is>
      </c>
      <c r="I3990" t="inlineStr">
        <is>
          <t xml:space="preserve">SUV should be pronounced in English; spelling it as "SUV" instead of "S U V" usually helps - line from script: "Mihlos Blick wanderte vom S U V zu Emma."</t>
        </is>
      </c>
      <c r="J3990" t="inlineStr">
        <is>
          <t xml:space="preserve">VOA</t>
        </is>
      </c>
      <c r="K3990" t="inlineStr">
        <is>
          <t xml:space="preserve">Mispronunciation</t>
        </is>
      </c>
      <c r="L3990" t="inlineStr">
        <is>
          <t xml:space="preserve">Mispronunciation</t>
        </is>
      </c>
      <c r="M3990" t="str">
        <f>IFERROR(IF(VLOOKUP(L3990,'Quantification'!$A:$B,2,FALSE)&amp;""="","Unclassified",VLOOKUP(L3990,'Quantification'!$A:$B,2,FALSE)),"Unclassified")</f>
        <v>Major</v>
      </c>
      <c r="N3990" t="inlineStr">
        <is>
          <t xml:space="preserve">frl-yaren.gulsoy@pocketfm.com</t>
        </is>
      </c>
      <c r="O3990" t="inlineStr">
        <is>
          <t xml:space="preserve">Issues found in raw</t>
        </is>
      </c>
      <c r="P3990" t="str">
        <f>IF(OR(O3990="Issues found in master",O3990="Final master"),"Master",IF(OR(O3990="Ready for Master",O3990="Issues found in raw",O3990="Raw under QC",O3990="Issues resolved in raw"),"Raw","-"))</f>
        <v>Raw</v>
      </c>
      <c r="Q3990" s="13">
        <v>46287.92847222222</v>
      </c>
      <c r="R3990" t="inlineStr">
        <is>
          <t xml:space="preserve">2026-09 (Sept)</t>
        </is>
      </c>
      <c r="S3990">
        <f>IF(M3990="Not an error",0,IF(COUNTIFS($A$2:$A3990,$A3990,$D$2:$D3990,$D3990,$M$2:$M3990,"&lt;&gt;Not an error")=1,1,0))</f>
        <v>0</v>
      </c>
      <c r="T3990">
        <f>IF(M3990&lt;&gt;"Major",0,IF(COUNTIFS($A$2:$A3990,$A3990,$D$2:$D3990,$D3990,$M$2:$M3990,"Major")=1,1,0))</f>
        <v>0</v>
      </c>
      <c r="U3990">
        <f>IF(M3990&lt;&gt;"Minor",0,IF(COUNTIFS($A$2:$A3990,$A3990,$D$2:$D3990,$D3990,$M$2:$M3990,"Minor")=1,1,0))</f>
        <v>0</v>
      </c>
    </row>
    <row r="3991">
      <c r="A3991" t="inlineStr">
        <is>
          <t xml:space="preserve">7a033589e1f6b6201e7b7db18ad8abcf966c53a0</t>
        </is>
      </c>
      <c r="B3991" t="inlineStr">
        <is>
          <t xml:space="preserve">The Miracle Heiress (PGC Version)</t>
        </is>
      </c>
      <c r="C3991" t="inlineStr">
        <is>
          <t xml:space="preserve">Emmas Erwachen - Bei Der Geburt Vertauscht</t>
        </is>
      </c>
      <c r="D3991" t="inlineStr">
        <is>
          <t xml:space="preserve">2c29c75a067bfa0383977ac4ea146ddb8091eb52</t>
        </is>
      </c>
      <c r="E3991" t="inlineStr">
        <is>
          <t xml:space="preserve">EP 13 - Der Großvater (OLD - ERROR)</t>
        </is>
      </c>
      <c r="F3991">
        <v>13</v>
      </c>
      <c r="G3991" t="inlineStr">
        <is>
          <t xml:space="preserve">0:14-0:17</t>
        </is>
      </c>
      <c r="H3991" t="inlineStr">
        <is>
          <t xml:space="preserve">Pending</t>
        </is>
      </c>
      <c r="I3991" t="inlineStr">
        <is>
          <t xml:space="preserve">The name "Damien" should be pronounced in German, spelling it as "Dahmiyan" (as usual) would help - line from script: "Damiens verzweifelte, tiefe Stimme drang durch den Hörer."</t>
        </is>
      </c>
      <c r="J3991" t="inlineStr">
        <is>
          <t xml:space="preserve">VOA</t>
        </is>
      </c>
      <c r="K3991" t="inlineStr">
        <is>
          <t xml:space="preserve">Mispronunciation</t>
        </is>
      </c>
      <c r="L3991" t="inlineStr">
        <is>
          <t xml:space="preserve">Mispronunciation</t>
        </is>
      </c>
      <c r="M3991" t="str">
        <f>IFERROR(IF(VLOOKUP(L3991,'Quantification'!$A:$B,2,FALSE)&amp;""="","Unclassified",VLOOKUP(L3991,'Quantification'!$A:$B,2,FALSE)),"Unclassified")</f>
        <v>Major</v>
      </c>
      <c r="N3991" t="inlineStr">
        <is>
          <t xml:space="preserve">frl-yaren.gulsoy@pocketfm.com</t>
        </is>
      </c>
      <c r="O3991" t="inlineStr">
        <is>
          <t xml:space="preserve">Issues found in raw</t>
        </is>
      </c>
      <c r="P3991" t="str">
        <f>IF(OR(O3991="Issues found in master",O3991="Final master"),"Master",IF(OR(O3991="Ready for Master",O3991="Issues found in raw",O3991="Raw under QC",O3991="Issues resolved in raw"),"Raw","-"))</f>
        <v>Raw</v>
      </c>
      <c r="Q3991" s="13">
        <v>46287.941666666666</v>
      </c>
      <c r="R3991" t="inlineStr">
        <is>
          <t xml:space="preserve">2026-09 (Sept)</t>
        </is>
      </c>
      <c r="S3991">
        <f>IF(M3991="Not an error",0,IF(COUNTIFS($A$2:$A3991,$A3991,$D$2:$D3991,$D3991,$M$2:$M3991,"&lt;&gt;Not an error")=1,1,0))</f>
        <v>1</v>
      </c>
      <c r="T3991">
        <f>IF(M3991&lt;&gt;"Major",0,IF(COUNTIFS($A$2:$A3991,$A3991,$D$2:$D3991,$D3991,$M$2:$M3991,"Major")=1,1,0))</f>
        <v>1</v>
      </c>
      <c r="U3991">
        <f>IF(M3991&lt;&gt;"Minor",0,IF(COUNTIFS($A$2:$A3991,$A3991,$D$2:$D3991,$D3991,$M$2:$M3991,"Minor")=1,1,0))</f>
        <v>0</v>
      </c>
    </row>
    <row r="3992">
      <c r="A3992" t="inlineStr">
        <is>
          <t xml:space="preserve">7a033589e1f6b6201e7b7db18ad8abcf966c53a0</t>
        </is>
      </c>
      <c r="B3992" t="inlineStr">
        <is>
          <t xml:space="preserve">The Miracle Heiress (PGC Version)</t>
        </is>
      </c>
      <c r="C3992" t="inlineStr">
        <is>
          <t xml:space="preserve">Emmas Erwachen - Bei Der Geburt Vertauscht</t>
        </is>
      </c>
      <c r="D3992" t="inlineStr">
        <is>
          <t xml:space="preserve">2c29c75a067bfa0383977ac4ea146ddb8091eb52</t>
        </is>
      </c>
      <c r="E3992" t="inlineStr">
        <is>
          <t xml:space="preserve">EP 13 - Der Großvater (OLD - ERROR)</t>
        </is>
      </c>
      <c r="F3992">
        <v>13</v>
      </c>
      <c r="G3992" t="inlineStr">
        <is>
          <t xml:space="preserve">1:45-1:50</t>
        </is>
      </c>
      <c r="H3992" t="inlineStr">
        <is>
          <t xml:space="preserve">Pending</t>
        </is>
      </c>
      <c r="I3992" t="inlineStr">
        <is>
          <t xml:space="preserve">SUV should be pronounced in English; spelling it as "SUV" instead of "S U V" usually helps - line from script: "Dahmiyans schwarzer S U V hielt vor der alten, verlassenen Kirche am Stadtrand."</t>
        </is>
      </c>
      <c r="J3992" t="inlineStr">
        <is>
          <t xml:space="preserve">VOA</t>
        </is>
      </c>
      <c r="K3992" t="inlineStr">
        <is>
          <t xml:space="preserve">Mispronunciation</t>
        </is>
      </c>
      <c r="L3992" t="inlineStr">
        <is>
          <t xml:space="preserve">Mispronunciation</t>
        </is>
      </c>
      <c r="M3992" t="str">
        <f>IFERROR(IF(VLOOKUP(L3992,'Quantification'!$A:$B,2,FALSE)&amp;""="","Unclassified",VLOOKUP(L3992,'Quantification'!$A:$B,2,FALSE)),"Unclassified")</f>
        <v>Major</v>
      </c>
      <c r="N3992" t="inlineStr">
        <is>
          <t xml:space="preserve">frl-yaren.gulsoy@pocketfm.com</t>
        </is>
      </c>
      <c r="O3992" t="inlineStr">
        <is>
          <t xml:space="preserve">Issues found in raw</t>
        </is>
      </c>
      <c r="P3992" t="str">
        <f>IF(OR(O3992="Issues found in master",O3992="Final master"),"Master",IF(OR(O3992="Ready for Master",O3992="Issues found in raw",O3992="Raw under QC",O3992="Issues resolved in raw"),"Raw","-"))</f>
        <v>Raw</v>
      </c>
      <c r="Q3992" s="13">
        <v>46287.941666666666</v>
      </c>
      <c r="R3992" t="inlineStr">
        <is>
          <t xml:space="preserve">2026-09 (Sept)</t>
        </is>
      </c>
      <c r="S3992">
        <f>IF(M3992="Not an error",0,IF(COUNTIFS($A$2:$A3992,$A3992,$D$2:$D3992,$D3992,$M$2:$M3992,"&lt;&gt;Not an error")=1,1,0))</f>
        <v>0</v>
      </c>
      <c r="T3992">
        <f>IF(M3992&lt;&gt;"Major",0,IF(COUNTIFS($A$2:$A3992,$A3992,$D$2:$D3992,$D3992,$M$2:$M3992,"Major")=1,1,0))</f>
        <v>0</v>
      </c>
      <c r="U3992">
        <f>IF(M3992&lt;&gt;"Minor",0,IF(COUNTIFS($A$2:$A3992,$A3992,$D$2:$D3992,$D3992,$M$2:$M3992,"Minor")=1,1,0))</f>
        <v>0</v>
      </c>
    </row>
    <row r="3993">
      <c r="A3993" t="inlineStr">
        <is>
          <t xml:space="preserve">7a033589e1f6b6201e7b7db18ad8abcf966c53a0</t>
        </is>
      </c>
      <c r="B3993" t="inlineStr">
        <is>
          <t xml:space="preserve">The Miracle Heiress (PGC Version)</t>
        </is>
      </c>
      <c r="C3993" t="inlineStr">
        <is>
          <t xml:space="preserve">Emmas Erwachen - Bei Der Geburt Vertauscht</t>
        </is>
      </c>
      <c r="D3993" t="inlineStr">
        <is>
          <t xml:space="preserve">2c29c75a067bfa0383977ac4ea146ddb8091eb52</t>
        </is>
      </c>
      <c r="E3993" t="inlineStr">
        <is>
          <t xml:space="preserve">EP 13 - Der Großvater (OLD - ERROR)</t>
        </is>
      </c>
      <c r="F3993">
        <v>13</v>
      </c>
      <c r="G3993" t="inlineStr">
        <is>
          <t xml:space="preserve">2:47-2:52</t>
        </is>
      </c>
      <c r="H3993" t="inlineStr">
        <is>
          <t xml:space="preserve">Pending</t>
        </is>
      </c>
      <c r="I3993" t="inlineStr">
        <is>
          <t xml:space="preserve">Yakob doesn't know that she is a Blackwell, he and Dahmiyan both know her as Emma Monroe - line from script: "Yakob stieg aus und öffnete Emma die hintere Tür. „Miss Blackwell.“"</t>
        </is>
      </c>
      <c r="J3993" t="inlineStr">
        <is>
          <t xml:space="preserve">AI</t>
        </is>
      </c>
      <c r="K3993" t="inlineStr">
        <is>
          <t xml:space="preserve">Script error</t>
        </is>
      </c>
      <c r="L3993" t="inlineStr">
        <is>
          <t xml:space="preserve">Script error</t>
        </is>
      </c>
      <c r="M3993" t="str">
        <f>IFERROR(IF(VLOOKUP(L3993,'Quantification'!$A:$B,2,FALSE)&amp;""="","Unclassified",VLOOKUP(L3993,'Quantification'!$A:$B,2,FALSE)),"Unclassified")</f>
        <v>Major</v>
      </c>
      <c r="N3993" t="inlineStr">
        <is>
          <t xml:space="preserve">frl-yaren.gulsoy@pocketfm.com</t>
        </is>
      </c>
      <c r="O3993" t="inlineStr">
        <is>
          <t xml:space="preserve">Issues found in raw</t>
        </is>
      </c>
      <c r="P3993" t="str">
        <f>IF(OR(O3993="Issues found in master",O3993="Final master"),"Master",IF(OR(O3993="Ready for Master",O3993="Issues found in raw",O3993="Raw under QC",O3993="Issues resolved in raw"),"Raw","-"))</f>
        <v>Raw</v>
      </c>
      <c r="Q3993" s="13">
        <v>46287.941666666666</v>
      </c>
      <c r="R3993" t="inlineStr">
        <is>
          <t xml:space="preserve">2026-09 (Sept)</t>
        </is>
      </c>
      <c r="S3993">
        <f>IF(M3993="Not an error",0,IF(COUNTIFS($A$2:$A3993,$A3993,$D$2:$D3993,$D3993,$M$2:$M3993,"&lt;&gt;Not an error")=1,1,0))</f>
        <v>0</v>
      </c>
      <c r="T3993">
        <f>IF(M3993&lt;&gt;"Major",0,IF(COUNTIFS($A$2:$A3993,$A3993,$D$2:$D3993,$D3993,$M$2:$M3993,"Major")=1,1,0))</f>
        <v>0</v>
      </c>
      <c r="U3993">
        <f>IF(M3993&lt;&gt;"Minor",0,IF(COUNTIFS($A$2:$A3993,$A3993,$D$2:$D3993,$D3993,$M$2:$M3993,"Minor")=1,1,0))</f>
        <v>0</v>
      </c>
    </row>
    <row r="3994">
      <c r="A3994" t="inlineStr">
        <is>
          <t xml:space="preserve">7a033589e1f6b6201e7b7db18ad8abcf966c53a0</t>
        </is>
      </c>
      <c r="B3994" t="inlineStr">
        <is>
          <t xml:space="preserve">The Miracle Heiress (PGC Version)</t>
        </is>
      </c>
      <c r="C3994" t="inlineStr">
        <is>
          <t xml:space="preserve">Emmas Erwachen - Bei Der Geburt Vertauscht</t>
        </is>
      </c>
      <c r="D3994" t="inlineStr">
        <is>
          <t xml:space="preserve">2c29c75a067bfa0383977ac4ea146ddb8091eb52</t>
        </is>
      </c>
      <c r="E3994" t="inlineStr">
        <is>
          <t xml:space="preserve">EP 13 - Der Großvater (OLD - ERROR)</t>
        </is>
      </c>
      <c r="F3994">
        <v>13</v>
      </c>
      <c r="G3994" t="inlineStr">
        <is>
          <t xml:space="preserve">3:46-3:53</t>
        </is>
      </c>
      <c r="H3994" t="inlineStr">
        <is>
          <t xml:space="preserve">Pending</t>
        </is>
      </c>
      <c r="I3994" t="inlineStr">
        <is>
          <t xml:space="preserve">Yakob doesn't know that she is a Blackwell, he and Dahmiyan both know her as Emma Monroe - line from script: "„Miss Blackwell, wenn ich fragen darf, wie alt sind Sie eigentlich? Sie sehen sehr jung aus?“"</t>
        </is>
      </c>
      <c r="J3994" t="inlineStr">
        <is>
          <t xml:space="preserve">AI</t>
        </is>
      </c>
      <c r="K3994" t="inlineStr">
        <is>
          <t xml:space="preserve">Script error</t>
        </is>
      </c>
      <c r="L3994" t="inlineStr">
        <is>
          <t xml:space="preserve">Script error</t>
        </is>
      </c>
      <c r="M3994" t="str">
        <f>IFERROR(IF(VLOOKUP(L3994,'Quantification'!$A:$B,2,FALSE)&amp;""="","Unclassified",VLOOKUP(L3994,'Quantification'!$A:$B,2,FALSE)),"Unclassified")</f>
        <v>Major</v>
      </c>
      <c r="N3994" t="inlineStr">
        <is>
          <t xml:space="preserve">frl-yaren.gulsoy@pocketfm.com</t>
        </is>
      </c>
      <c r="O3994" t="inlineStr">
        <is>
          <t xml:space="preserve">Issues found in raw</t>
        </is>
      </c>
      <c r="P3994" t="str">
        <f>IF(OR(O3994="Issues found in master",O3994="Final master"),"Master",IF(OR(O3994="Ready for Master",O3994="Issues found in raw",O3994="Raw under QC",O3994="Issues resolved in raw"),"Raw","-"))</f>
        <v>Raw</v>
      </c>
      <c r="Q3994" s="13">
        <v>46287.941666666666</v>
      </c>
      <c r="R3994" t="inlineStr">
        <is>
          <t xml:space="preserve">2026-09 (Sept)</t>
        </is>
      </c>
      <c r="S3994">
        <f>IF(M3994="Not an error",0,IF(COUNTIFS($A$2:$A3994,$A3994,$D$2:$D3994,$D3994,$M$2:$M3994,"&lt;&gt;Not an error")=1,1,0))</f>
        <v>0</v>
      </c>
      <c r="T3994">
        <f>IF(M3994&lt;&gt;"Major",0,IF(COUNTIFS($A$2:$A3994,$A3994,$D$2:$D3994,$D3994,$M$2:$M3994,"Major")=1,1,0))</f>
        <v>0</v>
      </c>
      <c r="U3994">
        <f>IF(M3994&lt;&gt;"Minor",0,IF(COUNTIFS($A$2:$A3994,$A3994,$D$2:$D3994,$D3994,$M$2:$M3994,"Minor")=1,1,0))</f>
        <v>0</v>
      </c>
    </row>
    <row r="3995">
      <c r="A3995" t="inlineStr">
        <is>
          <t xml:space="preserve">7a033589e1f6b6201e7b7db18ad8abcf966c53a0</t>
        </is>
      </c>
      <c r="B3995" t="inlineStr">
        <is>
          <t xml:space="preserve">The Miracle Heiress (PGC Version)</t>
        </is>
      </c>
      <c r="C3995" t="inlineStr">
        <is>
          <t xml:space="preserve">Emmas Erwachen - Bei Der Geburt Vertauscht</t>
        </is>
      </c>
      <c r="D3995" t="inlineStr">
        <is>
          <t xml:space="preserve">2c29c75a067bfa0383977ac4ea146ddb8091eb52</t>
        </is>
      </c>
      <c r="E3995" t="inlineStr">
        <is>
          <t xml:space="preserve">EP 13 - Der Großvater (OLD - ERROR)</t>
        </is>
      </c>
      <c r="F3995">
        <v>13</v>
      </c>
      <c r="G3995" t="inlineStr">
        <is>
          <t xml:space="preserve">5:07-5:11</t>
        </is>
      </c>
      <c r="H3995" t="inlineStr">
        <is>
          <t xml:space="preserve">Pending</t>
        </is>
      </c>
      <c r="I3995" t="inlineStr">
        <is>
          <t xml:space="preserve">Yakob doesn't know that she is a Blackwell, he and Dahmiyan both know her as Emma Monroe - line from script: "„Donovan wollte Sie übrigens unbedingt persönlich kennenlernen, Miss Blackwell."</t>
        </is>
      </c>
      <c r="J3995" t="inlineStr">
        <is>
          <t xml:space="preserve">AI</t>
        </is>
      </c>
      <c r="K3995" t="inlineStr">
        <is>
          <t xml:space="preserve">Script error</t>
        </is>
      </c>
      <c r="L3995" t="inlineStr">
        <is>
          <t xml:space="preserve">Script error</t>
        </is>
      </c>
      <c r="M3995" t="str">
        <f>IFERROR(IF(VLOOKUP(L3995,'Quantification'!$A:$B,2,FALSE)&amp;""="","Unclassified",VLOOKUP(L3995,'Quantification'!$A:$B,2,FALSE)),"Unclassified")</f>
        <v>Major</v>
      </c>
      <c r="N3995" t="inlineStr">
        <is>
          <t xml:space="preserve">frl-yaren.gulsoy@pocketfm.com</t>
        </is>
      </c>
      <c r="O3995" t="inlineStr">
        <is>
          <t xml:space="preserve">Issues found in raw</t>
        </is>
      </c>
      <c r="P3995" t="str">
        <f>IF(OR(O3995="Issues found in master",O3995="Final master"),"Master",IF(OR(O3995="Ready for Master",O3995="Issues found in raw",O3995="Raw under QC",O3995="Issues resolved in raw"),"Raw","-"))</f>
        <v>Raw</v>
      </c>
      <c r="Q3995" s="13">
        <v>46287.941666666666</v>
      </c>
      <c r="R3995" t="inlineStr">
        <is>
          <t xml:space="preserve">2026-09 (Sept)</t>
        </is>
      </c>
      <c r="S3995">
        <f>IF(M3995="Not an error",0,IF(COUNTIFS($A$2:$A3995,$A3995,$D$2:$D3995,$D3995,$M$2:$M3995,"&lt;&gt;Not an error")=1,1,0))</f>
        <v>0</v>
      </c>
      <c r="T3995">
        <f>IF(M3995&lt;&gt;"Major",0,IF(COUNTIFS($A$2:$A3995,$A3995,$D$2:$D3995,$D3995,$M$2:$M3995,"Major")=1,1,0))</f>
        <v>0</v>
      </c>
      <c r="U3995">
        <f>IF(M3995&lt;&gt;"Minor",0,IF(COUNTIFS($A$2:$A3995,$A3995,$D$2:$D3995,$D3995,$M$2:$M3995,"Minor")=1,1,0))</f>
        <v>0</v>
      </c>
    </row>
    <row r="3996">
      <c r="A3996" t="inlineStr">
        <is>
          <t xml:space="preserve">7a033589e1f6b6201e7b7db18ad8abcf966c53a0</t>
        </is>
      </c>
      <c r="B3996" t="inlineStr">
        <is>
          <t xml:space="preserve">The Miracle Heiress (PGC Version)</t>
        </is>
      </c>
      <c r="C3996" t="inlineStr">
        <is>
          <t xml:space="preserve">Emmas Erwachen - Bei Der Geburt Vertauscht</t>
        </is>
      </c>
      <c r="D3996" t="inlineStr">
        <is>
          <t xml:space="preserve">1dacdf17d3a54107dc0ced3dbeb0378662947629</t>
        </is>
      </c>
      <c r="E3996" t="inlineStr">
        <is>
          <t xml:space="preserve">EP 14 - Zu Jung Für Die Verantwortung (OLD - ERROR)</t>
        </is>
      </c>
      <c r="F3996">
        <v>14</v>
      </c>
      <c r="G3996" t="inlineStr">
        <is>
          <t xml:space="preserve">2:29-2:32</t>
        </is>
      </c>
      <c r="H3996" t="inlineStr">
        <is>
          <t xml:space="preserve">Pending</t>
        </is>
      </c>
      <c r="I3996" t="inlineStr">
        <is>
          <t xml:space="preserve">No one ine this scene knows her as Blackwell; everyone knows her only as Emma Monroe- line from script: "„Miss Blackwell, wir sollten eingreifen.“"</t>
        </is>
      </c>
      <c r="J3996" t="inlineStr">
        <is>
          <t xml:space="preserve">AI</t>
        </is>
      </c>
      <c r="K3996" t="inlineStr">
        <is>
          <t xml:space="preserve">Script error</t>
        </is>
      </c>
      <c r="L3996" t="inlineStr">
        <is>
          <t xml:space="preserve">Script error</t>
        </is>
      </c>
      <c r="M3996" t="str">
        <f>IFERROR(IF(VLOOKUP(L3996,'Quantification'!$A:$B,2,FALSE)&amp;""="","Unclassified",VLOOKUP(L3996,'Quantification'!$A:$B,2,FALSE)),"Unclassified")</f>
        <v>Major</v>
      </c>
      <c r="N3996" t="inlineStr">
        <is>
          <t xml:space="preserve">frl-yaren.gulsoy@pocketfm.com</t>
        </is>
      </c>
      <c r="O3996" t="inlineStr">
        <is>
          <t xml:space="preserve">Issues found in raw</t>
        </is>
      </c>
      <c r="P3996" t="str">
        <f>IF(OR(O3996="Issues found in master",O3996="Final master"),"Master",IF(OR(O3996="Ready for Master",O3996="Issues found in raw",O3996="Raw under QC",O3996="Issues resolved in raw"),"Raw","-"))</f>
        <v>Raw</v>
      </c>
      <c r="Q3996" s="13">
        <v>46287.94791666667</v>
      </c>
      <c r="R3996" t="inlineStr">
        <is>
          <t xml:space="preserve">2026-09 (Sept)</t>
        </is>
      </c>
      <c r="S3996">
        <f>IF(M3996="Not an error",0,IF(COUNTIFS($A$2:$A3996,$A3996,$D$2:$D3996,$D3996,$M$2:$M3996,"&lt;&gt;Not an error")=1,1,0))</f>
        <v>1</v>
      </c>
      <c r="T3996">
        <f>IF(M3996&lt;&gt;"Major",0,IF(COUNTIFS($A$2:$A3996,$A3996,$D$2:$D3996,$D3996,$M$2:$M3996,"Major")=1,1,0))</f>
        <v>1</v>
      </c>
      <c r="U3996">
        <f>IF(M3996&lt;&gt;"Minor",0,IF(COUNTIFS($A$2:$A3996,$A3996,$D$2:$D3996,$D3996,$M$2:$M3996,"Minor")=1,1,0))</f>
        <v>0</v>
      </c>
    </row>
    <row r="3997">
      <c r="A3997" t="inlineStr">
        <is>
          <t xml:space="preserve">7a033589e1f6b6201e7b7db18ad8abcf966c53a0</t>
        </is>
      </c>
      <c r="B3997" t="inlineStr">
        <is>
          <t xml:space="preserve">The Miracle Heiress (PGC Version)</t>
        </is>
      </c>
      <c r="C3997" t="inlineStr">
        <is>
          <t xml:space="preserve">Emmas Erwachen - Bei Der Geburt Vertauscht</t>
        </is>
      </c>
      <c r="D3997" t="inlineStr">
        <is>
          <t xml:space="preserve">ce1cdb3e21cabeb6240c4e6ec3f243e0ea8f2b4c</t>
        </is>
      </c>
      <c r="E3997" t="inlineStr">
        <is>
          <t xml:space="preserve">EP 15 – Jessica (OLD - ERROR)</t>
        </is>
      </c>
      <c r="F3997">
        <v>15</v>
      </c>
      <c r="G3997" t="inlineStr">
        <is>
          <t xml:space="preserve">6:51-6:54</t>
        </is>
      </c>
      <c r="H3997" t="inlineStr">
        <is>
          <t xml:space="preserve">Pending</t>
        </is>
      </c>
      <c r="I3997" t="inlineStr">
        <is>
          <t xml:space="preserve">the name "Damien" should be pronounced n English; spelling it as "Dahmiyan" (as usual) would help - line from script: "Damien blickte sie kurz an und lächelte."</t>
        </is>
      </c>
      <c r="J3997" t="inlineStr">
        <is>
          <t xml:space="preserve">VOA</t>
        </is>
      </c>
      <c r="K3997" t="inlineStr">
        <is>
          <t xml:space="preserve">Mispronunciation</t>
        </is>
      </c>
      <c r="L3997" t="inlineStr">
        <is>
          <t xml:space="preserve">Mispronunciation</t>
        </is>
      </c>
      <c r="M3997" t="str">
        <f>IFERROR(IF(VLOOKUP(L3997,'Quantification'!$A:$B,2,FALSE)&amp;""="","Unclassified",VLOOKUP(L3997,'Quantification'!$A:$B,2,FALSE)),"Unclassified")</f>
        <v>Major</v>
      </c>
      <c r="N3997" t="inlineStr">
        <is>
          <t xml:space="preserve">frl-yaren.gulsoy@pocketfm.com</t>
        </is>
      </c>
      <c r="O3997" t="inlineStr">
        <is>
          <t xml:space="preserve">Raw under QC</t>
        </is>
      </c>
      <c r="P3997" t="str">
        <f>IF(OR(O3997="Issues found in master",O3997="Final master"),"Master",IF(OR(O3997="Ready for Master",O3997="Issues found in raw",O3997="Raw under QC",O3997="Issues resolved in raw"),"Raw","-"))</f>
        <v>Raw</v>
      </c>
      <c r="Q3997" s="13">
        <v>46287.959027777775</v>
      </c>
      <c r="R3997" t="inlineStr">
        <is>
          <t xml:space="preserve">2026-09 (Sept)</t>
        </is>
      </c>
      <c r="S3997">
        <f>IF(M3997="Not an error",0,IF(COUNTIFS($A$2:$A3997,$A3997,$D$2:$D3997,$D3997,$M$2:$M3997,"&lt;&gt;Not an error")=1,1,0))</f>
        <v>1</v>
      </c>
      <c r="T3997">
        <f>IF(M3997&lt;&gt;"Major",0,IF(COUNTIFS($A$2:$A3997,$A3997,$D$2:$D3997,$D3997,$M$2:$M3997,"Major")=1,1,0))</f>
        <v>1</v>
      </c>
      <c r="U3997">
        <f>IF(M3997&lt;&gt;"Minor",0,IF(COUNTIFS($A$2:$A3997,$A3997,$D$2:$D3997,$D3997,$M$2:$M3997,"Minor")=1,1,0))</f>
        <v>0</v>
      </c>
    </row>
    <row r="3998">
      <c r="A3998" t="inlineStr">
        <is>
          <t xml:space="preserve">7a033589e1f6b6201e7b7db18ad8abcf966c53a0</t>
        </is>
      </c>
      <c r="B3998" t="inlineStr">
        <is>
          <t xml:space="preserve">The Miracle Heiress (PGC Version)</t>
        </is>
      </c>
      <c r="C3998" t="inlineStr">
        <is>
          <t xml:space="preserve">Emmas Erwachen - Bei Der Geburt Vertauscht</t>
        </is>
      </c>
      <c r="D3998" t="inlineStr">
        <is>
          <t xml:space="preserve">ce1cdb3e21cabeb6240c4e6ec3f243e0ea8f2b4c</t>
        </is>
      </c>
      <c r="E3998" t="inlineStr">
        <is>
          <t xml:space="preserve">EP 15 – Jessica (OLD - ERROR)</t>
        </is>
      </c>
      <c r="F3998">
        <v>15</v>
      </c>
      <c r="G3998" t="inlineStr">
        <is>
          <t xml:space="preserve">8:47-8:49</t>
        </is>
      </c>
      <c r="H3998" t="inlineStr">
        <is>
          <t xml:space="preserve">Pending</t>
        </is>
      </c>
      <c r="I3998" t="inlineStr">
        <is>
          <t xml:space="preserve">"Rohnan" should be pronounced in English - line from script: "Rohnan musterte sie."</t>
        </is>
      </c>
      <c r="J3998" t="inlineStr">
        <is>
          <t xml:space="preserve">VOA</t>
        </is>
      </c>
      <c r="K3998" t="inlineStr">
        <is>
          <t xml:space="preserve">Mispronunciation</t>
        </is>
      </c>
      <c r="L3998" t="inlineStr">
        <is>
          <t xml:space="preserve">Mispronunciation</t>
        </is>
      </c>
      <c r="M3998" t="str">
        <f>IFERROR(IF(VLOOKUP(L3998,'Quantification'!$A:$B,2,FALSE)&amp;""="","Unclassified",VLOOKUP(L3998,'Quantification'!$A:$B,2,FALSE)),"Unclassified")</f>
        <v>Major</v>
      </c>
      <c r="N3998" t="inlineStr">
        <is>
          <t xml:space="preserve">frl-yaren.gulsoy@pocketfm.com</t>
        </is>
      </c>
      <c r="O3998" t="inlineStr">
        <is>
          <t xml:space="preserve">Raw under QC</t>
        </is>
      </c>
      <c r="P3998" t="str">
        <f>IF(OR(O3998="Issues found in master",O3998="Final master"),"Master",IF(OR(O3998="Ready for Master",O3998="Issues found in raw",O3998="Raw under QC",O3998="Issues resolved in raw"),"Raw","-"))</f>
        <v>Raw</v>
      </c>
      <c r="Q3998" s="13">
        <v>46287.959027777775</v>
      </c>
      <c r="R3998" t="inlineStr">
        <is>
          <t xml:space="preserve">2026-09 (Sept)</t>
        </is>
      </c>
      <c r="S3998">
        <f>IF(M3998="Not an error",0,IF(COUNTIFS($A$2:$A3998,$A3998,$D$2:$D3998,$D3998,$M$2:$M3998,"&lt;&gt;Not an error")=1,1,0))</f>
        <v>0</v>
      </c>
      <c r="T3998">
        <f>IF(M3998&lt;&gt;"Major",0,IF(COUNTIFS($A$2:$A3998,$A3998,$D$2:$D3998,$D3998,$M$2:$M3998,"Major")=1,1,0))</f>
        <v>0</v>
      </c>
      <c r="U3998">
        <f>IF(M3998&lt;&gt;"Minor",0,IF(COUNTIFS($A$2:$A3998,$A3998,$D$2:$D3998,$D3998,$M$2:$M3998,"Minor")=1,1,0))</f>
        <v>0</v>
      </c>
    </row>
    <row r="3999">
      <c r="A3999" t="inlineStr">
        <is>
          <t xml:space="preserve">7a033589e1f6b6201e7b7db18ad8abcf966c53a0</t>
        </is>
      </c>
      <c r="B3999" t="inlineStr">
        <is>
          <t xml:space="preserve">The Miracle Heiress (PGC Version)</t>
        </is>
      </c>
      <c r="C3999" t="inlineStr">
        <is>
          <t xml:space="preserve">Emmas Erwachen - Bei Der Geburt Vertauscht</t>
        </is>
      </c>
      <c r="D3999" t="inlineStr">
        <is>
          <t xml:space="preserve">ce1cdb3e21cabeb6240c4e6ec3f243e0ea8f2b4c</t>
        </is>
      </c>
      <c r="E3999" t="inlineStr">
        <is>
          <t xml:space="preserve">EP 15 – Jessica (OLD - ERROR)</t>
        </is>
      </c>
      <c r="F3999">
        <v>15</v>
      </c>
      <c r="G3999" t="inlineStr">
        <is>
          <t xml:space="preserve">9:07-9:17</t>
        </is>
      </c>
      <c r="H3999" t="inlineStr">
        <is>
          <t xml:space="preserve">Pending</t>
        </is>
      </c>
      <c r="I3999" t="inlineStr">
        <is>
          <t xml:space="preserve">"Rohnan" should be pronounced in English - line from script: "Rohnan ließ das unkommentiert. Maartin trat näher. „Gibt es denn gar nichts, was ihren Zustand verbessern könnte?“
Rohnan zögerte kurz."</t>
        </is>
      </c>
      <c r="J3999" t="inlineStr">
        <is>
          <t xml:space="preserve">VOA</t>
        </is>
      </c>
      <c r="K3999" t="inlineStr">
        <is>
          <t xml:space="preserve">Mispronunciation</t>
        </is>
      </c>
      <c r="L3999" t="inlineStr">
        <is>
          <t xml:space="preserve">Mispronunciation</t>
        </is>
      </c>
      <c r="M3999" t="str">
        <f>IFERROR(IF(VLOOKUP(L3999,'Quantification'!$A:$B,2,FALSE)&amp;""="","Unclassified",VLOOKUP(L3999,'Quantification'!$A:$B,2,FALSE)),"Unclassified")</f>
        <v>Major</v>
      </c>
      <c r="N3999" t="inlineStr">
        <is>
          <t xml:space="preserve">frl-yaren.gulsoy@pocketfm.com</t>
        </is>
      </c>
      <c r="O3999" t="inlineStr">
        <is>
          <t xml:space="preserve">Raw under QC</t>
        </is>
      </c>
      <c r="P3999" t="str">
        <f>IF(OR(O3999="Issues found in master",O3999="Final master"),"Master",IF(OR(O3999="Ready for Master",O3999="Issues found in raw",O3999="Raw under QC",O3999="Issues resolved in raw"),"Raw","-"))</f>
        <v>Raw</v>
      </c>
      <c r="Q3999" s="13">
        <v>46287.959027777775</v>
      </c>
      <c r="R3999" t="inlineStr">
        <is>
          <t xml:space="preserve">2026-09 (Sept)</t>
        </is>
      </c>
      <c r="S3999">
        <f>IF(M3999="Not an error",0,IF(COUNTIFS($A$2:$A3999,$A3999,$D$2:$D3999,$D3999,$M$2:$M3999,"&lt;&gt;Not an error")=1,1,0))</f>
        <v>0</v>
      </c>
      <c r="T3999">
        <f>IF(M3999&lt;&gt;"Major",0,IF(COUNTIFS($A$2:$A3999,$A3999,$D$2:$D3999,$D3999,$M$2:$M3999,"Major")=1,1,0))</f>
        <v>0</v>
      </c>
      <c r="U3999">
        <f>IF(M3999&lt;&gt;"Minor",0,IF(COUNTIFS($A$2:$A3999,$A3999,$D$2:$D3999,$D3999,$M$2:$M3999,"Minor")=1,1,0))</f>
        <v>0</v>
      </c>
    </row>
    <row r="4000">
      <c r="A4000" t="inlineStr">
        <is>
          <t xml:space="preserve">7a033589e1f6b6201e7b7db18ad8abcf966c53a0</t>
        </is>
      </c>
      <c r="B4000" t="inlineStr">
        <is>
          <t xml:space="preserve">The Miracle Heiress (PGC Version)</t>
        </is>
      </c>
      <c r="C4000" t="inlineStr">
        <is>
          <t xml:space="preserve">Emmas Erwachen - Bei Der Geburt Vertauscht</t>
        </is>
      </c>
      <c r="D4000" t="inlineStr">
        <is>
          <t xml:space="preserve">ce1cdb3e21cabeb6240c4e6ec3f243e0ea8f2b4c</t>
        </is>
      </c>
      <c r="E4000" t="inlineStr">
        <is>
          <t xml:space="preserve">EP 15 – Jessica (OLD - ERROR)</t>
        </is>
      </c>
      <c r="F4000">
        <v>15</v>
      </c>
      <c r="G4000" t="inlineStr">
        <is>
          <t xml:space="preserve">9:55-9:57</t>
        </is>
      </c>
      <c r="H4000" t="inlineStr">
        <is>
          <t xml:space="preserve">Pending</t>
        </is>
      </c>
      <c r="I4000" t="inlineStr">
        <is>
          <t xml:space="preserve">"Rohnan" should be pronounced in English - line from script: "Rohnan sah ihn direkt an."</t>
        </is>
      </c>
      <c r="J4000" t="inlineStr">
        <is>
          <t xml:space="preserve">VOA</t>
        </is>
      </c>
      <c r="K4000" t="inlineStr">
        <is>
          <t xml:space="preserve">Mispronunciation</t>
        </is>
      </c>
      <c r="L4000" t="inlineStr">
        <is>
          <t xml:space="preserve">Mispronunciation</t>
        </is>
      </c>
      <c r="M4000" t="str">
        <f>IFERROR(IF(VLOOKUP(L4000,'Quantification'!$A:$B,2,FALSE)&amp;""="","Unclassified",VLOOKUP(L4000,'Quantification'!$A:$B,2,FALSE)),"Unclassified")</f>
        <v>Major</v>
      </c>
      <c r="N4000" t="inlineStr">
        <is>
          <t xml:space="preserve">frl-yaren.gulsoy@pocketfm.com</t>
        </is>
      </c>
      <c r="O4000" t="inlineStr">
        <is>
          <t xml:space="preserve">Raw under QC</t>
        </is>
      </c>
      <c r="P4000" t="str">
        <f>IF(OR(O4000="Issues found in master",O4000="Final master"),"Master",IF(OR(O4000="Ready for Master",O4000="Issues found in raw",O4000="Raw under QC",O4000="Issues resolved in raw"),"Raw","-"))</f>
        <v>Raw</v>
      </c>
      <c r="Q4000" s="13">
        <v>46287.959027777775</v>
      </c>
      <c r="R4000" t="inlineStr">
        <is>
          <t xml:space="preserve">2026-09 (Sept)</t>
        </is>
      </c>
      <c r="S4000">
        <f>IF(M4000="Not an error",0,IF(COUNTIFS($A$2:$A4000,$A4000,$D$2:$D4000,$D4000,$M$2:$M4000,"&lt;&gt;Not an error")=1,1,0))</f>
        <v>0</v>
      </c>
      <c r="T4000">
        <f>IF(M4000&lt;&gt;"Major",0,IF(COUNTIFS($A$2:$A4000,$A4000,$D$2:$D4000,$D4000,$M$2:$M4000,"Major")=1,1,0))</f>
        <v>0</v>
      </c>
      <c r="U4000">
        <f>IF(M4000&lt;&gt;"Minor",0,IF(COUNTIFS($A$2:$A4000,$A4000,$D$2:$D4000,$D4000,$M$2:$M4000,"Minor")=1,1,0))</f>
        <v>0</v>
      </c>
    </row>
    <row r="4001">
      <c r="A4001" t="inlineStr">
        <is>
          <t xml:space="preserve">7a033589e1f6b6201e7b7db18ad8abcf966c53a0</t>
        </is>
      </c>
      <c r="B4001" t="inlineStr">
        <is>
          <t xml:space="preserve">The Miracle Heiress (PGC Version)</t>
        </is>
      </c>
      <c r="C4001" t="inlineStr">
        <is>
          <t xml:space="preserve">Emmas Erwachen - Bei Der Geburt Vertauscht</t>
        </is>
      </c>
      <c r="D4001" t="inlineStr">
        <is>
          <t xml:space="preserve">ce1cdb3e21cabeb6240c4e6ec3f243e0ea8f2b4c</t>
        </is>
      </c>
      <c r="E4001" t="inlineStr">
        <is>
          <t xml:space="preserve">EP 15 – Jessica (OLD - ERROR)</t>
        </is>
      </c>
      <c r="F4001">
        <v>15</v>
      </c>
      <c r="G4001" t="inlineStr">
        <is>
          <t xml:space="preserve">10:41-10:44</t>
        </is>
      </c>
      <c r="H4001" t="inlineStr">
        <is>
          <t xml:space="preserve">Pending</t>
        </is>
      </c>
      <c r="I4001" t="inlineStr">
        <is>
          <t xml:space="preserve">"Rohnan" should be pronounced in English - line from script: "Rohnan nickte und wandte sich wieder seiner Arbeit zu."</t>
        </is>
      </c>
      <c r="J4001" t="inlineStr">
        <is>
          <t xml:space="preserve">VOA</t>
        </is>
      </c>
      <c r="K4001" t="inlineStr">
        <is>
          <t xml:space="preserve">Mispronunciation</t>
        </is>
      </c>
      <c r="L4001" t="inlineStr">
        <is>
          <t xml:space="preserve">Mispronunciation</t>
        </is>
      </c>
      <c r="M4001" t="str">
        <f>IFERROR(IF(VLOOKUP(L4001,'Quantification'!$A:$B,2,FALSE)&amp;""="","Unclassified",VLOOKUP(L4001,'Quantification'!$A:$B,2,FALSE)),"Unclassified")</f>
        <v>Major</v>
      </c>
      <c r="N4001" t="inlineStr">
        <is>
          <t xml:space="preserve">frl-yaren.gulsoy@pocketfm.com</t>
        </is>
      </c>
      <c r="O4001" t="inlineStr">
        <is>
          <t xml:space="preserve">Raw under QC</t>
        </is>
      </c>
      <c r="P4001" t="str">
        <f>IF(OR(O4001="Issues found in master",O4001="Final master"),"Master",IF(OR(O4001="Ready for Master",O4001="Issues found in raw",O4001="Raw under QC",O4001="Issues resolved in raw"),"Raw","-"))</f>
        <v>Raw</v>
      </c>
      <c r="Q4001" s="13">
        <v>46287.959027777775</v>
      </c>
      <c r="R4001" t="inlineStr">
        <is>
          <t xml:space="preserve">2026-09 (Sept)</t>
        </is>
      </c>
      <c r="S4001">
        <f>IF(M4001="Not an error",0,IF(COUNTIFS($A$2:$A4001,$A4001,$D$2:$D4001,$D4001,$M$2:$M4001,"&lt;&gt;Not an error")=1,1,0))</f>
        <v>0</v>
      </c>
      <c r="T4001">
        <f>IF(M4001&lt;&gt;"Major",0,IF(COUNTIFS($A$2:$A4001,$A4001,$D$2:$D4001,$D4001,$M$2:$M4001,"Major")=1,1,0))</f>
        <v>0</v>
      </c>
      <c r="U4001">
        <f>IF(M4001&lt;&gt;"Minor",0,IF(COUNTIFS($A$2:$A4001,$A4001,$D$2:$D4001,$D4001,$M$2:$M4001,"Minor")=1,1,0))</f>
        <v>0</v>
      </c>
    </row>
    <row r="4002">
      <c r="A4002" t="inlineStr">
        <is>
          <t xml:space="preserve">7a033589e1f6b6201e7b7db18ad8abcf966c53a0</t>
        </is>
      </c>
      <c r="B4002" t="inlineStr">
        <is>
          <t xml:space="preserve">The Miracle Heiress (PGC Version)</t>
        </is>
      </c>
      <c r="C4002" t="inlineStr">
        <is>
          <t xml:space="preserve">Emmas Erwachen - Bei Der Geburt Vertauscht</t>
        </is>
      </c>
      <c r="D4002" t="inlineStr">
        <is>
          <t xml:space="preserve">ce1cdb3e21cabeb6240c4e6ec3f243e0ea8f2b4c</t>
        </is>
      </c>
      <c r="E4002" t="inlineStr">
        <is>
          <t xml:space="preserve">EP 15 – Jessica (OLD - ERROR)</t>
        </is>
      </c>
      <c r="F4002">
        <v>15</v>
      </c>
      <c r="G4002" t="inlineStr">
        <is>
          <t xml:space="preserve">10:59-11:03</t>
        </is>
      </c>
      <c r="H4002" t="inlineStr">
        <is>
          <t xml:space="preserve">Pending</t>
        </is>
      </c>
      <c r="I4002" t="inlineStr">
        <is>
          <t xml:space="preserve">"Rohnan" should be pronounced in English - line from script: "Rohnan blickte erst auf die Karte, dann auf Maartin."</t>
        </is>
      </c>
      <c r="J4002" t="inlineStr">
        <is>
          <t xml:space="preserve">VOA</t>
        </is>
      </c>
      <c r="K4002" t="inlineStr">
        <is>
          <t xml:space="preserve">Mispronunciation</t>
        </is>
      </c>
      <c r="L4002" t="inlineStr">
        <is>
          <t xml:space="preserve">Mispronunciation</t>
        </is>
      </c>
      <c r="M4002" t="str">
        <f>IFERROR(IF(VLOOKUP(L4002,'Quantification'!$A:$B,2,FALSE)&amp;""="","Unclassified",VLOOKUP(L4002,'Quantification'!$A:$B,2,FALSE)),"Unclassified")</f>
        <v>Major</v>
      </c>
      <c r="N4002" t="inlineStr">
        <is>
          <t xml:space="preserve">frl-yaren.gulsoy@pocketfm.com</t>
        </is>
      </c>
      <c r="O4002" t="inlineStr">
        <is>
          <t xml:space="preserve">Raw under QC</t>
        </is>
      </c>
      <c r="P4002" t="str">
        <f>IF(OR(O4002="Issues found in master",O4002="Final master"),"Master",IF(OR(O4002="Ready for Master",O4002="Issues found in raw",O4002="Raw under QC",O4002="Issues resolved in raw"),"Raw","-"))</f>
        <v>Raw</v>
      </c>
      <c r="Q4002" s="13">
        <v>46287.959027777775</v>
      </c>
      <c r="R4002" t="inlineStr">
        <is>
          <t xml:space="preserve">2026-09 (Sept)</t>
        </is>
      </c>
      <c r="S4002">
        <f>IF(M4002="Not an error",0,IF(COUNTIFS($A$2:$A4002,$A4002,$D$2:$D4002,$D4002,$M$2:$M4002,"&lt;&gt;Not an error")=1,1,0))</f>
        <v>0</v>
      </c>
      <c r="T4002">
        <f>IF(M4002&lt;&gt;"Major",0,IF(COUNTIFS($A$2:$A4002,$A4002,$D$2:$D4002,$D4002,$M$2:$M4002,"Major")=1,1,0))</f>
        <v>0</v>
      </c>
      <c r="U4002">
        <f>IF(M4002&lt;&gt;"Minor",0,IF(COUNTIFS($A$2:$A4002,$A4002,$D$2:$D4002,$D4002,$M$2:$M4002,"Minor")=1,1,0))</f>
        <v>0</v>
      </c>
    </row>
    <row r="4003">
      <c r="A4003" t="inlineStr">
        <is>
          <t xml:space="preserve">7a033589e1f6b6201e7b7db18ad8abcf966c53a0</t>
        </is>
      </c>
      <c r="B4003" t="inlineStr">
        <is>
          <t xml:space="preserve">The Miracle Heiress (PGC Version)</t>
        </is>
      </c>
      <c r="C4003" t="inlineStr">
        <is>
          <t xml:space="preserve">Emmas Erwachen - Bei Der Geburt Vertauscht</t>
        </is>
      </c>
      <c r="D4003" t="inlineStr">
        <is>
          <t xml:space="preserve">ce1cdb3e21cabeb6240c4e6ec3f243e0ea8f2b4c</t>
        </is>
      </c>
      <c r="E4003" t="inlineStr">
        <is>
          <t xml:space="preserve">EP 15 – Jessica (OLD - ERROR)</t>
        </is>
      </c>
      <c r="F4003">
        <v>15</v>
      </c>
      <c r="G4003" t="inlineStr">
        <is>
          <t xml:space="preserve">11:21-11:23</t>
        </is>
      </c>
      <c r="H4003" t="inlineStr">
        <is>
          <t xml:space="preserve">Pending</t>
        </is>
      </c>
      <c r="I4003" t="inlineStr">
        <is>
          <t xml:space="preserve">"Rohnan" should be pronounced in English - line from script: "Rohnan wandte sich wieder seinem Computer zu."</t>
        </is>
      </c>
      <c r="J4003" t="inlineStr">
        <is>
          <t xml:space="preserve">VOA</t>
        </is>
      </c>
      <c r="K4003" t="inlineStr">
        <is>
          <t xml:space="preserve">Mispronunciation</t>
        </is>
      </c>
      <c r="L4003" t="inlineStr">
        <is>
          <t xml:space="preserve">Mispronunciation</t>
        </is>
      </c>
      <c r="M4003" t="str">
        <f>IFERROR(IF(VLOOKUP(L4003,'Quantification'!$A:$B,2,FALSE)&amp;""="","Unclassified",VLOOKUP(L4003,'Quantification'!$A:$B,2,FALSE)),"Unclassified")</f>
        <v>Major</v>
      </c>
      <c r="N4003" t="inlineStr">
        <is>
          <t xml:space="preserve">frl-yaren.gulsoy@pocketfm.com</t>
        </is>
      </c>
      <c r="O4003" t="inlineStr">
        <is>
          <t xml:space="preserve">Raw under QC</t>
        </is>
      </c>
      <c r="P4003" t="str">
        <f>IF(OR(O4003="Issues found in master",O4003="Final master"),"Master",IF(OR(O4003="Ready for Master",O4003="Issues found in raw",O4003="Raw under QC",O4003="Issues resolved in raw"),"Raw","-"))</f>
        <v>Raw</v>
      </c>
      <c r="Q4003" s="13">
        <v>46287.959027777775</v>
      </c>
      <c r="R4003" t="inlineStr">
        <is>
          <t xml:space="preserve">2026-09 (Sept)</t>
        </is>
      </c>
      <c r="S4003">
        <f>IF(M4003="Not an error",0,IF(COUNTIFS($A$2:$A4003,$A4003,$D$2:$D4003,$D4003,$M$2:$M4003,"&lt;&gt;Not an error")=1,1,0))</f>
        <v>0</v>
      </c>
      <c r="T4003">
        <f>IF(M4003&lt;&gt;"Major",0,IF(COUNTIFS($A$2:$A4003,$A4003,$D$2:$D4003,$D4003,$M$2:$M4003,"Major")=1,1,0))</f>
        <v>0</v>
      </c>
      <c r="U4003">
        <f>IF(M4003&lt;&gt;"Minor",0,IF(COUNTIFS($A$2:$A4003,$A4003,$D$2:$D4003,$D4003,$M$2:$M4003,"Minor")=1,1,0))</f>
        <v>0</v>
      </c>
    </row>
    <row r="4004">
      <c r="A4004" t="inlineStr">
        <is>
          <t xml:space="preserve">7a033589e1f6b6201e7b7db18ad8abcf966c53a0</t>
        </is>
      </c>
      <c r="B4004" t="inlineStr">
        <is>
          <t xml:space="preserve">The Miracle Heiress (PGC Version)</t>
        </is>
      </c>
      <c r="C4004" t="inlineStr">
        <is>
          <t xml:space="preserve">Emmas Erwachen - Bei Der Geburt Vertauscht</t>
        </is>
      </c>
      <c r="D4004" t="inlineStr">
        <is>
          <t xml:space="preserve">ce1cdb3e21cabeb6240c4e6ec3f243e0ea8f2b4c</t>
        </is>
      </c>
      <c r="E4004" t="inlineStr">
        <is>
          <t xml:space="preserve">EP 15 – Jessica (OLD - ERROR)</t>
        </is>
      </c>
      <c r="F4004">
        <v>15</v>
      </c>
      <c r="G4004" t="inlineStr">
        <is>
          <t xml:space="preserve">11:41-11:43</t>
        </is>
      </c>
      <c r="H4004" t="inlineStr">
        <is>
          <t xml:space="preserve">Pending</t>
        </is>
      </c>
      <c r="I4004" t="inlineStr">
        <is>
          <t xml:space="preserve">"Rohnan" should be pronounced in English - line from script: "Rohnan starrte ihnen kopfschüttelnd hinterher."</t>
        </is>
      </c>
      <c r="J4004" t="inlineStr">
        <is>
          <t xml:space="preserve">VOA</t>
        </is>
      </c>
      <c r="K4004" t="inlineStr">
        <is>
          <t xml:space="preserve">Mispronunciation</t>
        </is>
      </c>
      <c r="L4004" t="inlineStr">
        <is>
          <t xml:space="preserve">Mispronunciation</t>
        </is>
      </c>
      <c r="M4004" t="str">
        <f>IFERROR(IF(VLOOKUP(L4004,'Quantification'!$A:$B,2,FALSE)&amp;""="","Unclassified",VLOOKUP(L4004,'Quantification'!$A:$B,2,FALSE)),"Unclassified")</f>
        <v>Major</v>
      </c>
      <c r="N4004" t="inlineStr">
        <is>
          <t xml:space="preserve">frl-yaren.gulsoy@pocketfm.com</t>
        </is>
      </c>
      <c r="O4004" t="inlineStr">
        <is>
          <t xml:space="preserve">Raw under QC</t>
        </is>
      </c>
      <c r="P4004" t="str">
        <f>IF(OR(O4004="Issues found in master",O4004="Final master"),"Master",IF(OR(O4004="Ready for Master",O4004="Issues found in raw",O4004="Raw under QC",O4004="Issues resolved in raw"),"Raw","-"))</f>
        <v>Raw</v>
      </c>
      <c r="Q4004" s="13">
        <v>46287.959027777775</v>
      </c>
      <c r="R4004" t="inlineStr">
        <is>
          <t xml:space="preserve">2026-09 (Sept)</t>
        </is>
      </c>
      <c r="S4004">
        <f>IF(M4004="Not an error",0,IF(COUNTIFS($A$2:$A4004,$A4004,$D$2:$D4004,$D4004,$M$2:$M4004,"&lt;&gt;Not an error")=1,1,0))</f>
        <v>0</v>
      </c>
      <c r="T4004">
        <f>IF(M4004&lt;&gt;"Major",0,IF(COUNTIFS($A$2:$A4004,$A4004,$D$2:$D4004,$D4004,$M$2:$M4004,"Major")=1,1,0))</f>
        <v>0</v>
      </c>
      <c r="U4004">
        <f>IF(M4004&lt;&gt;"Minor",0,IF(COUNTIFS($A$2:$A4004,$A4004,$D$2:$D4004,$D4004,$M$2:$M4004,"Minor")=1,1,0))</f>
        <v>0</v>
      </c>
    </row>
    <row r="4005">
      <c r="A4005" t="inlineStr">
        <is>
          <t xml:space="preserve">7a033589e1f6b6201e7b7db18ad8abcf966c53a0</t>
        </is>
      </c>
      <c r="B4005" t="inlineStr">
        <is>
          <t xml:space="preserve">The Miracle Heiress (PGC Version)</t>
        </is>
      </c>
      <c r="C4005" t="inlineStr">
        <is>
          <t xml:space="preserve">Emmas Erwachen - Bei Der Geburt Vertauscht</t>
        </is>
      </c>
      <c r="D4005" t="inlineStr">
        <is>
          <t xml:space="preserve">ce1cdb3e21cabeb6240c4e6ec3f243e0ea8f2b4c</t>
        </is>
      </c>
      <c r="E4005" t="inlineStr">
        <is>
          <t xml:space="preserve">EP 15 – Jessica (OLD - ERROR)</t>
        </is>
      </c>
      <c r="F4005">
        <v>15</v>
      </c>
      <c r="G4005" t="inlineStr">
        <is>
          <t xml:space="preserve">12:13-12:16</t>
        </is>
      </c>
      <c r="H4005" t="inlineStr">
        <is>
          <t xml:space="preserve">Pending</t>
        </is>
      </c>
      <c r="I4005" t="inlineStr">
        <is>
          <t xml:space="preserve">It should be "Yessica kam MIT Sawyer Walsh..." - line from script: "Yessica kam Sawyer Walsh den Flur entlang."</t>
        </is>
      </c>
      <c r="J4005" t="inlineStr">
        <is>
          <t xml:space="preserve">AI</t>
        </is>
      </c>
      <c r="K4005" t="inlineStr">
        <is>
          <t xml:space="preserve">Script error</t>
        </is>
      </c>
      <c r="L4005" t="inlineStr">
        <is>
          <t xml:space="preserve">Script error</t>
        </is>
      </c>
      <c r="M4005" t="str">
        <f>IFERROR(IF(VLOOKUP(L4005,'Quantification'!$A:$B,2,FALSE)&amp;""="","Unclassified",VLOOKUP(L4005,'Quantification'!$A:$B,2,FALSE)),"Unclassified")</f>
        <v>Major</v>
      </c>
      <c r="N4005" t="inlineStr">
        <is>
          <t xml:space="preserve">frl-yaren.gulsoy@pocketfm.com</t>
        </is>
      </c>
      <c r="O4005" t="inlineStr">
        <is>
          <t xml:space="preserve">Raw under QC</t>
        </is>
      </c>
      <c r="P4005" t="str">
        <f>IF(OR(O4005="Issues found in master",O4005="Final master"),"Master",IF(OR(O4005="Ready for Master",O4005="Issues found in raw",O4005="Raw under QC",O4005="Issues resolved in raw"),"Raw","-"))</f>
        <v>Raw</v>
      </c>
      <c r="Q4005" s="13">
        <v>46287.959027777775</v>
      </c>
      <c r="R4005" t="inlineStr">
        <is>
          <t xml:space="preserve">2026-09 (Sept)</t>
        </is>
      </c>
      <c r="S4005">
        <f>IF(M4005="Not an error",0,IF(COUNTIFS($A$2:$A4005,$A4005,$D$2:$D4005,$D4005,$M$2:$M4005,"&lt;&gt;Not an error")=1,1,0))</f>
        <v>0</v>
      </c>
      <c r="T4005">
        <f>IF(M4005&lt;&gt;"Major",0,IF(COUNTIFS($A$2:$A4005,$A4005,$D$2:$D4005,$D4005,$M$2:$M4005,"Major")=1,1,0))</f>
        <v>0</v>
      </c>
      <c r="U4005">
        <f>IF(M4005&lt;&gt;"Minor",0,IF(COUNTIFS($A$2:$A4005,$A4005,$D$2:$D4005,$D4005,$M$2:$M4005,"Minor")=1,1,0))</f>
        <v>0</v>
      </c>
    </row>
    <row r="4006">
      <c r="A4006" t="inlineStr">
        <is>
          <t xml:space="preserve">7a033589e1f6b6201e7b7db18ad8abcf966c53a0</t>
        </is>
      </c>
      <c r="B4006" t="inlineStr">
        <is>
          <t xml:space="preserve">The Miracle Heiress (PGC Version)</t>
        </is>
      </c>
      <c r="C4006" t="inlineStr">
        <is>
          <t xml:space="preserve">Emmas Erwachen - Bei Der Geburt Vertauscht</t>
        </is>
      </c>
      <c r="D4006" t="inlineStr">
        <is>
          <t xml:space="preserve">eda1b3238cc34fc1355d6b6f0dea29917ffc711a</t>
        </is>
      </c>
      <c r="E4006" t="inlineStr">
        <is>
          <t xml:space="preserve">EP 15 – Jessica</t>
        </is>
      </c>
      <c r="F4006">
        <v>15</v>
      </c>
      <c r="G4006" t="inlineStr">
        <is>
          <t xml:space="preserve">9:16-9:18</t>
        </is>
      </c>
      <c r="H4006" t="inlineStr">
        <is>
          <t xml:space="preserve">Pending</t>
        </is>
      </c>
      <c r="I4006" t="inlineStr">
        <is>
          <t xml:space="preserve">Rohnan should be pronounced in English - line from script: "Rohnan ließ das unkommentiert."</t>
        </is>
      </c>
      <c r="J4006" t="inlineStr">
        <is>
          <t xml:space="preserve">VOA</t>
        </is>
      </c>
      <c r="K4006" t="inlineStr">
        <is>
          <t xml:space="preserve">Mispronunciation</t>
        </is>
      </c>
      <c r="L4006" t="inlineStr">
        <is>
          <t xml:space="preserve">Mispronunciation</t>
        </is>
      </c>
      <c r="M4006" t="str">
        <f>IFERROR(IF(VLOOKUP(L4006,'Quantification'!$A:$B,2,FALSE)&amp;""="","Unclassified",VLOOKUP(L4006,'Quantification'!$A:$B,2,FALSE)),"Unclassified")</f>
        <v>Major</v>
      </c>
      <c r="N4006" t="inlineStr">
        <is>
          <t xml:space="preserve">frl-yaren.gulsoy@pocketfm.com</t>
        </is>
      </c>
      <c r="O4006" t="inlineStr">
        <is>
          <t xml:space="preserve">Issues found in raw</t>
        </is>
      </c>
      <c r="P4006" t="str">
        <f>IF(OR(O4006="Issues found in master",O4006="Final master"),"Master",IF(OR(O4006="Ready for Master",O4006="Issues found in raw",O4006="Raw under QC",O4006="Issues resolved in raw"),"Raw","-"))</f>
        <v>Raw</v>
      </c>
      <c r="Q4006" s="13">
        <v>46289.36458333333</v>
      </c>
      <c r="R4006" t="inlineStr">
        <is>
          <t xml:space="preserve">2026-09 (Sept)</t>
        </is>
      </c>
      <c r="S4006">
        <f>IF(M4006="Not an error",0,IF(COUNTIFS($A$2:$A4006,$A4006,$D$2:$D4006,$D4006,$M$2:$M4006,"&lt;&gt;Not an error")=1,1,0))</f>
        <v>1</v>
      </c>
      <c r="T4006">
        <f>IF(M4006&lt;&gt;"Major",0,IF(COUNTIFS($A$2:$A4006,$A4006,$D$2:$D4006,$D4006,$M$2:$M4006,"Major")=1,1,0))</f>
        <v>1</v>
      </c>
      <c r="U4006">
        <f>IF(M4006&lt;&gt;"Minor",0,IF(COUNTIFS($A$2:$A4006,$A4006,$D$2:$D4006,$D4006,$M$2:$M4006,"Minor")=1,1,0))</f>
        <v>0</v>
      </c>
    </row>
    <row r="4007">
      <c r="A4007" t="inlineStr">
        <is>
          <t xml:space="preserve">7a033589e1f6b6201e7b7db18ad8abcf966c53a0</t>
        </is>
      </c>
      <c r="B4007" t="inlineStr">
        <is>
          <t xml:space="preserve">The Miracle Heiress (PGC Version)</t>
        </is>
      </c>
      <c r="C4007" t="inlineStr">
        <is>
          <t xml:space="preserve">Emmas Erwachen - Bei Der Geburt Vertauscht</t>
        </is>
      </c>
      <c r="D4007" t="inlineStr">
        <is>
          <t xml:space="preserve">eda1b3238cc34fc1355d6b6f0dea29917ffc711a</t>
        </is>
      </c>
      <c r="E4007" t="inlineStr">
        <is>
          <t xml:space="preserve">EP 15 – Jessica</t>
        </is>
      </c>
      <c r="F4007">
        <v>15</v>
      </c>
      <c r="G4007" t="inlineStr">
        <is>
          <t xml:space="preserve">9:25-9:27</t>
        </is>
      </c>
      <c r="H4007" t="inlineStr">
        <is>
          <t xml:space="preserve">Pending</t>
        </is>
      </c>
      <c r="I4007" t="inlineStr">
        <is>
          <t xml:space="preserve">Rohnan should be pronounced in English - line from script: "Rohnan zögerte kurz."</t>
        </is>
      </c>
      <c r="J4007" t="inlineStr">
        <is>
          <t xml:space="preserve">VOA</t>
        </is>
      </c>
      <c r="K4007" t="inlineStr">
        <is>
          <t xml:space="preserve">Mispronunciation</t>
        </is>
      </c>
      <c r="L4007" t="inlineStr">
        <is>
          <t xml:space="preserve">Mispronunciation</t>
        </is>
      </c>
      <c r="M4007" t="str">
        <f>IFERROR(IF(VLOOKUP(L4007,'Quantification'!$A:$B,2,FALSE)&amp;""="","Unclassified",VLOOKUP(L4007,'Quantification'!$A:$B,2,FALSE)),"Unclassified")</f>
        <v>Major</v>
      </c>
      <c r="N4007" t="inlineStr">
        <is>
          <t xml:space="preserve">frl-yaren.gulsoy@pocketfm.com</t>
        </is>
      </c>
      <c r="O4007" t="inlineStr">
        <is>
          <t xml:space="preserve">Issues found in raw</t>
        </is>
      </c>
      <c r="P4007" t="str">
        <f>IF(OR(O4007="Issues found in master",O4007="Final master"),"Master",IF(OR(O4007="Ready for Master",O4007="Issues found in raw",O4007="Raw under QC",O4007="Issues resolved in raw"),"Raw","-"))</f>
        <v>Raw</v>
      </c>
      <c r="Q4007" s="13">
        <v>46289.36458333333</v>
      </c>
      <c r="R4007" t="inlineStr">
        <is>
          <t xml:space="preserve">2026-09 (Sept)</t>
        </is>
      </c>
      <c r="S4007">
        <f>IF(M4007="Not an error",0,IF(COUNTIFS($A$2:$A4007,$A4007,$D$2:$D4007,$D4007,$M$2:$M4007,"&lt;&gt;Not an error")=1,1,0))</f>
        <v>0</v>
      </c>
      <c r="T4007">
        <f>IF(M4007&lt;&gt;"Major",0,IF(COUNTIFS($A$2:$A4007,$A4007,$D$2:$D4007,$D4007,$M$2:$M4007,"Major")=1,1,0))</f>
        <v>0</v>
      </c>
      <c r="U4007">
        <f>IF(M4007&lt;&gt;"Minor",0,IF(COUNTIFS($A$2:$A4007,$A4007,$D$2:$D4007,$D4007,$M$2:$M4007,"Minor")=1,1,0))</f>
        <v>0</v>
      </c>
    </row>
    <row r="4008">
      <c r="A4008" t="inlineStr">
        <is>
          <t xml:space="preserve">7a033589e1f6b6201e7b7db18ad8abcf966c53a0</t>
        </is>
      </c>
      <c r="B4008" t="inlineStr">
        <is>
          <t xml:space="preserve">The Miracle Heiress (PGC Version)</t>
        </is>
      </c>
      <c r="C4008" t="inlineStr">
        <is>
          <t xml:space="preserve">Emmas Erwachen - Bei Der Geburt Vertauscht</t>
        </is>
      </c>
      <c r="D4008" t="inlineStr">
        <is>
          <t xml:space="preserve">eda1b3238cc34fc1355d6b6f0dea29917ffc711a</t>
        </is>
      </c>
      <c r="E4008" t="inlineStr">
        <is>
          <t xml:space="preserve">EP 15 – Jessica</t>
        </is>
      </c>
      <c r="F4008">
        <v>15</v>
      </c>
      <c r="G4008" t="inlineStr">
        <is>
          <t xml:space="preserve">10:04-10:06</t>
        </is>
      </c>
      <c r="H4008" t="inlineStr">
        <is>
          <t xml:space="preserve">Pending</t>
        </is>
      </c>
      <c r="I4008" t="inlineStr">
        <is>
          <t xml:space="preserve">Rohnan should be pronounced in English - line from script: "Rohnan sah ihn direkt an."</t>
        </is>
      </c>
      <c r="J4008" t="inlineStr">
        <is>
          <t xml:space="preserve">VOA</t>
        </is>
      </c>
      <c r="K4008" t="inlineStr">
        <is>
          <t xml:space="preserve">Mispronunciation</t>
        </is>
      </c>
      <c r="L4008" t="inlineStr">
        <is>
          <t xml:space="preserve">Mispronunciation</t>
        </is>
      </c>
      <c r="M4008" t="str">
        <f>IFERROR(IF(VLOOKUP(L4008,'Quantification'!$A:$B,2,FALSE)&amp;""="","Unclassified",VLOOKUP(L4008,'Quantification'!$A:$B,2,FALSE)),"Unclassified")</f>
        <v>Major</v>
      </c>
      <c r="N4008" t="inlineStr">
        <is>
          <t xml:space="preserve">frl-yaren.gulsoy@pocketfm.com</t>
        </is>
      </c>
      <c r="O4008" t="inlineStr">
        <is>
          <t xml:space="preserve">Issues found in raw</t>
        </is>
      </c>
      <c r="P4008" t="str">
        <f>IF(OR(O4008="Issues found in master",O4008="Final master"),"Master",IF(OR(O4008="Ready for Master",O4008="Issues found in raw",O4008="Raw under QC",O4008="Issues resolved in raw"),"Raw","-"))</f>
        <v>Raw</v>
      </c>
      <c r="Q4008" s="13">
        <v>46289.36458333333</v>
      </c>
      <c r="R4008" t="inlineStr">
        <is>
          <t xml:space="preserve">2026-09 (Sept)</t>
        </is>
      </c>
      <c r="S4008">
        <f>IF(M4008="Not an error",0,IF(COUNTIFS($A$2:$A4008,$A4008,$D$2:$D4008,$D4008,$M$2:$M4008,"&lt;&gt;Not an error")=1,1,0))</f>
        <v>0</v>
      </c>
      <c r="T4008">
        <f>IF(M4008&lt;&gt;"Major",0,IF(COUNTIFS($A$2:$A4008,$A4008,$D$2:$D4008,$D4008,$M$2:$M4008,"Major")=1,1,0))</f>
        <v>0</v>
      </c>
      <c r="U4008">
        <f>IF(M4008&lt;&gt;"Minor",0,IF(COUNTIFS($A$2:$A4008,$A4008,$D$2:$D4008,$D4008,$M$2:$M4008,"Minor")=1,1,0))</f>
        <v>0</v>
      </c>
    </row>
    <row r="4009">
      <c r="A4009" t="inlineStr">
        <is>
          <t xml:space="preserve">7a033589e1f6b6201e7b7db18ad8abcf966c53a0</t>
        </is>
      </c>
      <c r="B4009" t="inlineStr">
        <is>
          <t xml:space="preserve">The Miracle Heiress (PGC Version)</t>
        </is>
      </c>
      <c r="C4009" t="inlineStr">
        <is>
          <t xml:space="preserve">Emmas Erwachen - Bei Der Geburt Vertauscht</t>
        </is>
      </c>
      <c r="D4009" t="inlineStr">
        <is>
          <t xml:space="preserve">eda1b3238cc34fc1355d6b6f0dea29917ffc711a</t>
        </is>
      </c>
      <c r="E4009" t="inlineStr">
        <is>
          <t xml:space="preserve">EP 15 – Jessica</t>
        </is>
      </c>
      <c r="F4009">
        <v>15</v>
      </c>
      <c r="G4009" t="inlineStr">
        <is>
          <t xml:space="preserve">10:50-10:54</t>
        </is>
      </c>
      <c r="H4009" t="inlineStr">
        <is>
          <t xml:space="preserve">Pending</t>
        </is>
      </c>
      <c r="I4009" t="inlineStr">
        <is>
          <t xml:space="preserve">Rohnan should be pronounced in English - line from script: "Rohnan nickte und wandte sich wieder seiner Arbeit zu."</t>
        </is>
      </c>
      <c r="J4009" t="inlineStr">
        <is>
          <t xml:space="preserve">VOA</t>
        </is>
      </c>
      <c r="K4009" t="inlineStr">
        <is>
          <t xml:space="preserve">Mispronunciation</t>
        </is>
      </c>
      <c r="L4009" t="inlineStr">
        <is>
          <t xml:space="preserve">Mispronunciation</t>
        </is>
      </c>
      <c r="M4009" t="str">
        <f>IFERROR(IF(VLOOKUP(L4009,'Quantification'!$A:$B,2,FALSE)&amp;""="","Unclassified",VLOOKUP(L4009,'Quantification'!$A:$B,2,FALSE)),"Unclassified")</f>
        <v>Major</v>
      </c>
      <c r="N4009" t="inlineStr">
        <is>
          <t xml:space="preserve">frl-yaren.gulsoy@pocketfm.com</t>
        </is>
      </c>
      <c r="O4009" t="inlineStr">
        <is>
          <t xml:space="preserve">Issues found in raw</t>
        </is>
      </c>
      <c r="P4009" t="str">
        <f>IF(OR(O4009="Issues found in master",O4009="Final master"),"Master",IF(OR(O4009="Ready for Master",O4009="Issues found in raw",O4009="Raw under QC",O4009="Issues resolved in raw"),"Raw","-"))</f>
        <v>Raw</v>
      </c>
      <c r="Q4009" s="13">
        <v>46289.36458333333</v>
      </c>
      <c r="R4009" t="inlineStr">
        <is>
          <t xml:space="preserve">2026-09 (Sept)</t>
        </is>
      </c>
      <c r="S4009">
        <f>IF(M4009="Not an error",0,IF(COUNTIFS($A$2:$A4009,$A4009,$D$2:$D4009,$D4009,$M$2:$M4009,"&lt;&gt;Not an error")=1,1,0))</f>
        <v>0</v>
      </c>
      <c r="T4009">
        <f>IF(M4009&lt;&gt;"Major",0,IF(COUNTIFS($A$2:$A4009,$A4009,$D$2:$D4009,$D4009,$M$2:$M4009,"Major")=1,1,0))</f>
        <v>0</v>
      </c>
      <c r="U4009">
        <f>IF(M4009&lt;&gt;"Minor",0,IF(COUNTIFS($A$2:$A4009,$A4009,$D$2:$D4009,$D4009,$M$2:$M4009,"Minor")=1,1,0))</f>
        <v>0</v>
      </c>
    </row>
    <row r="4010">
      <c r="A4010" t="inlineStr">
        <is>
          <t xml:space="preserve">7a033589e1f6b6201e7b7db18ad8abcf966c53a0</t>
        </is>
      </c>
      <c r="B4010" t="inlineStr">
        <is>
          <t xml:space="preserve">The Miracle Heiress (PGC Version)</t>
        </is>
      </c>
      <c r="C4010" t="inlineStr">
        <is>
          <t xml:space="preserve">Emmas Erwachen - Bei Der Geburt Vertauscht</t>
        </is>
      </c>
      <c r="D4010" t="inlineStr">
        <is>
          <t xml:space="preserve">eda1b3238cc34fc1355d6b6f0dea29917ffc711a</t>
        </is>
      </c>
      <c r="E4010" t="inlineStr">
        <is>
          <t xml:space="preserve">EP 15 – Jessica</t>
        </is>
      </c>
      <c r="F4010">
        <v>15</v>
      </c>
      <c r="G4010" t="inlineStr">
        <is>
          <t xml:space="preserve">11:09-11:12</t>
        </is>
      </c>
      <c r="H4010" t="inlineStr">
        <is>
          <t xml:space="preserve">Pending</t>
        </is>
      </c>
      <c r="I4010" t="inlineStr">
        <is>
          <t xml:space="preserve">Rohnan should be pronounced in English - line from script: "Rohnan blickte erst auf die Karte, dann auf Maartin."</t>
        </is>
      </c>
      <c r="J4010" t="inlineStr">
        <is>
          <t xml:space="preserve">VOA</t>
        </is>
      </c>
      <c r="K4010" t="inlineStr">
        <is>
          <t xml:space="preserve">Mispronunciation</t>
        </is>
      </c>
      <c r="L4010" t="inlineStr">
        <is>
          <t xml:space="preserve">Mispronunciation</t>
        </is>
      </c>
      <c r="M4010" t="str">
        <f>IFERROR(IF(VLOOKUP(L4010,'Quantification'!$A:$B,2,FALSE)&amp;""="","Unclassified",VLOOKUP(L4010,'Quantification'!$A:$B,2,FALSE)),"Unclassified")</f>
        <v>Major</v>
      </c>
      <c r="N4010" t="inlineStr">
        <is>
          <t xml:space="preserve">frl-yaren.gulsoy@pocketfm.com</t>
        </is>
      </c>
      <c r="O4010" t="inlineStr">
        <is>
          <t xml:space="preserve">Issues found in raw</t>
        </is>
      </c>
      <c r="P4010" t="str">
        <f>IF(OR(O4010="Issues found in master",O4010="Final master"),"Master",IF(OR(O4010="Ready for Master",O4010="Issues found in raw",O4010="Raw under QC",O4010="Issues resolved in raw"),"Raw","-"))</f>
        <v>Raw</v>
      </c>
      <c r="Q4010" s="13">
        <v>46289.36458333333</v>
      </c>
      <c r="R4010" t="inlineStr">
        <is>
          <t xml:space="preserve">2026-09 (Sept)</t>
        </is>
      </c>
      <c r="S4010">
        <f>IF(M4010="Not an error",0,IF(COUNTIFS($A$2:$A4010,$A4010,$D$2:$D4010,$D4010,$M$2:$M4010,"&lt;&gt;Not an error")=1,1,0))</f>
        <v>0</v>
      </c>
      <c r="T4010">
        <f>IF(M4010&lt;&gt;"Major",0,IF(COUNTIFS($A$2:$A4010,$A4010,$D$2:$D4010,$D4010,$M$2:$M4010,"Major")=1,1,0))</f>
        <v>0</v>
      </c>
      <c r="U4010">
        <f>IF(M4010&lt;&gt;"Minor",0,IF(COUNTIFS($A$2:$A4010,$A4010,$D$2:$D4010,$D4010,$M$2:$M4010,"Minor")=1,1,0))</f>
        <v>0</v>
      </c>
    </row>
    <row r="4011">
      <c r="A4011" t="inlineStr">
        <is>
          <t xml:space="preserve">7a033589e1f6b6201e7b7db18ad8abcf966c53a0</t>
        </is>
      </c>
      <c r="B4011" t="inlineStr">
        <is>
          <t xml:space="preserve">The Miracle Heiress (PGC Version)</t>
        </is>
      </c>
      <c r="C4011" t="inlineStr">
        <is>
          <t xml:space="preserve">Emmas Erwachen - Bei Der Geburt Vertauscht</t>
        </is>
      </c>
      <c r="D4011" t="inlineStr">
        <is>
          <t xml:space="preserve">eda1b3238cc34fc1355d6b6f0dea29917ffc711a</t>
        </is>
      </c>
      <c r="E4011" t="inlineStr">
        <is>
          <t xml:space="preserve">EP 15 – Jessica</t>
        </is>
      </c>
      <c r="F4011">
        <v>15</v>
      </c>
      <c r="G4011" t="inlineStr">
        <is>
          <t xml:space="preserve">11:30-11:33</t>
        </is>
      </c>
      <c r="H4011" t="inlineStr">
        <is>
          <t xml:space="preserve">Pending</t>
        </is>
      </c>
      <c r="I4011" t="inlineStr">
        <is>
          <t xml:space="preserve">Rohnan should be pronounced in English - line from script: "Rohnan wandte sich wieder seinem Computer zu."</t>
        </is>
      </c>
      <c r="J4011" t="inlineStr">
        <is>
          <t xml:space="preserve">VOA</t>
        </is>
      </c>
      <c r="K4011" t="inlineStr">
        <is>
          <t xml:space="preserve">Mispronunciation</t>
        </is>
      </c>
      <c r="L4011" t="inlineStr">
        <is>
          <t xml:space="preserve">Mispronunciation</t>
        </is>
      </c>
      <c r="M4011" t="str">
        <f>IFERROR(IF(VLOOKUP(L4011,'Quantification'!$A:$B,2,FALSE)&amp;""="","Unclassified",VLOOKUP(L4011,'Quantification'!$A:$B,2,FALSE)),"Unclassified")</f>
        <v>Major</v>
      </c>
      <c r="N4011" t="inlineStr">
        <is>
          <t xml:space="preserve">frl-yaren.gulsoy@pocketfm.com</t>
        </is>
      </c>
      <c r="O4011" t="inlineStr">
        <is>
          <t xml:space="preserve">Issues found in raw</t>
        </is>
      </c>
      <c r="P4011" t="str">
        <f>IF(OR(O4011="Issues found in master",O4011="Final master"),"Master",IF(OR(O4011="Ready for Master",O4011="Issues found in raw",O4011="Raw under QC",O4011="Issues resolved in raw"),"Raw","-"))</f>
        <v>Raw</v>
      </c>
      <c r="Q4011" s="13">
        <v>46289.36458333333</v>
      </c>
      <c r="R4011" t="inlineStr">
        <is>
          <t xml:space="preserve">2026-09 (Sept)</t>
        </is>
      </c>
      <c r="S4011">
        <f>IF(M4011="Not an error",0,IF(COUNTIFS($A$2:$A4011,$A4011,$D$2:$D4011,$D4011,$M$2:$M4011,"&lt;&gt;Not an error")=1,1,0))</f>
        <v>0</v>
      </c>
      <c r="T4011">
        <f>IF(M4011&lt;&gt;"Major",0,IF(COUNTIFS($A$2:$A4011,$A4011,$D$2:$D4011,$D4011,$M$2:$M4011,"Major")=1,1,0))</f>
        <v>0</v>
      </c>
      <c r="U4011">
        <f>IF(M4011&lt;&gt;"Minor",0,IF(COUNTIFS($A$2:$A4011,$A4011,$D$2:$D4011,$D4011,$M$2:$M4011,"Minor")=1,1,0))</f>
        <v>0</v>
      </c>
    </row>
    <row r="4012">
      <c r="A4012" t="inlineStr">
        <is>
          <t xml:space="preserve">7a033589e1f6b6201e7b7db18ad8abcf966c53a0</t>
        </is>
      </c>
      <c r="B4012" t="inlineStr">
        <is>
          <t xml:space="preserve">The Miracle Heiress (PGC Version)</t>
        </is>
      </c>
      <c r="C4012" t="inlineStr">
        <is>
          <t xml:space="preserve">Emmas Erwachen - Bei Der Geburt Vertauscht</t>
        </is>
      </c>
      <c r="D4012" t="inlineStr">
        <is>
          <t xml:space="preserve">eda1b3238cc34fc1355d6b6f0dea29917ffc711a</t>
        </is>
      </c>
      <c r="E4012" t="inlineStr">
        <is>
          <t xml:space="preserve">EP 15 – Jessica</t>
        </is>
      </c>
      <c r="F4012">
        <v>15</v>
      </c>
      <c r="G4012" t="inlineStr">
        <is>
          <t xml:space="preserve">11:51-11:54</t>
        </is>
      </c>
      <c r="H4012" t="inlineStr">
        <is>
          <t xml:space="preserve">Pending</t>
        </is>
      </c>
      <c r="I4012" t="inlineStr">
        <is>
          <t xml:space="preserve">Rohnan should be pronounced in English - line from script: "Rohnan starrte ihnen kopfschüttelnd hinterher."</t>
        </is>
      </c>
      <c r="J4012" t="inlineStr">
        <is>
          <t xml:space="preserve">VOA</t>
        </is>
      </c>
      <c r="K4012" t="inlineStr">
        <is>
          <t xml:space="preserve">Mispronunciation</t>
        </is>
      </c>
      <c r="L4012" t="inlineStr">
        <is>
          <t xml:space="preserve">Mispronunciation</t>
        </is>
      </c>
      <c r="M4012" t="str">
        <f>IFERROR(IF(VLOOKUP(L4012,'Quantification'!$A:$B,2,FALSE)&amp;""="","Unclassified",VLOOKUP(L4012,'Quantification'!$A:$B,2,FALSE)),"Unclassified")</f>
        <v>Major</v>
      </c>
      <c r="N4012" t="inlineStr">
        <is>
          <t xml:space="preserve">frl-yaren.gulsoy@pocketfm.com</t>
        </is>
      </c>
      <c r="O4012" t="inlineStr">
        <is>
          <t xml:space="preserve">Issues found in raw</t>
        </is>
      </c>
      <c r="P4012" t="str">
        <f>IF(OR(O4012="Issues found in master",O4012="Final master"),"Master",IF(OR(O4012="Ready for Master",O4012="Issues found in raw",O4012="Raw under QC",O4012="Issues resolved in raw"),"Raw","-"))</f>
        <v>Raw</v>
      </c>
      <c r="Q4012" s="13">
        <v>46289.36458333333</v>
      </c>
      <c r="R4012" t="inlineStr">
        <is>
          <t xml:space="preserve">2026-09 (Sept)</t>
        </is>
      </c>
      <c r="S4012">
        <f>IF(M4012="Not an error",0,IF(COUNTIFS($A$2:$A4012,$A4012,$D$2:$D4012,$D4012,$M$2:$M4012,"&lt;&gt;Not an error")=1,1,0))</f>
        <v>0</v>
      </c>
      <c r="T4012">
        <f>IF(M4012&lt;&gt;"Major",0,IF(COUNTIFS($A$2:$A4012,$A4012,$D$2:$D4012,$D4012,$M$2:$M4012,"Major")=1,1,0))</f>
        <v>0</v>
      </c>
      <c r="U4012">
        <f>IF(M4012&lt;&gt;"Minor",0,IF(COUNTIFS($A$2:$A4012,$A4012,$D$2:$D4012,$D4012,$M$2:$M4012,"Minor")=1,1,0))</f>
        <v>0</v>
      </c>
    </row>
    <row r="4013">
      <c r="A4013" t="inlineStr">
        <is>
          <t xml:space="preserve">7a033589e1f6b6201e7b7db18ad8abcf966c53a0</t>
        </is>
      </c>
      <c r="B4013" t="inlineStr">
        <is>
          <t xml:space="preserve">The Miracle Heiress (PGC Version)</t>
        </is>
      </c>
      <c r="C4013" t="inlineStr">
        <is>
          <t xml:space="preserve">Emmas Erwachen - Bei Der Geburt Vertauscht</t>
        </is>
      </c>
      <c r="D4013" t="inlineStr">
        <is>
          <t xml:space="preserve">56b7dfd594f9154da63a69484b1fabdc5eb2aa0d</t>
        </is>
      </c>
      <c r="E4013" t="inlineStr">
        <is>
          <t xml:space="preserve">EP 16 - Falsche Tränen (OLD - ERROR)</t>
        </is>
      </c>
      <c r="F4013">
        <v>16</v>
      </c>
      <c r="G4013" t="inlineStr">
        <is>
          <t xml:space="preserve">1:34-1:42</t>
        </is>
      </c>
      <c r="H4013" t="inlineStr">
        <is>
          <t xml:space="preserve">Pending</t>
        </is>
      </c>
      <c r="I4013" t="inlineStr">
        <is>
          <t xml:space="preserve">The stress in the name Dahmiyan should be on the first syllable, not the second. PLUS: SUV should be pronounced in English, one by one. Spelling it as "SUV" instead of "S U V" usually helps - line from script: "Dahmiyans S U V schlängelte sich durch den abendlichen Verkehr in Richtung Meadow Park, als sein Handy auf der Mittelkonsole vibrierte."</t>
        </is>
      </c>
      <c r="J4013" t="inlineStr">
        <is>
          <t xml:space="preserve">VOA</t>
        </is>
      </c>
      <c r="K4013" t="inlineStr">
        <is>
          <t xml:space="preserve">Mispronunciation</t>
        </is>
      </c>
      <c r="L4013" t="inlineStr">
        <is>
          <t xml:space="preserve">Mispronunciation</t>
        </is>
      </c>
      <c r="M4013" t="str">
        <f>IFERROR(IF(VLOOKUP(L4013,'Quantification'!$A:$B,2,FALSE)&amp;""="","Unclassified",VLOOKUP(L4013,'Quantification'!$A:$B,2,FALSE)),"Unclassified")</f>
        <v>Major</v>
      </c>
      <c r="N4013" t="inlineStr">
        <is>
          <t xml:space="preserve">frl-yaren.gulsoy@pocketfm.com</t>
        </is>
      </c>
      <c r="O4013" t="inlineStr">
        <is>
          <t xml:space="preserve">Issues found in raw</t>
        </is>
      </c>
      <c r="P4013" t="str">
        <f>IF(OR(O4013="Issues found in master",O4013="Final master"),"Master",IF(OR(O4013="Ready for Master",O4013="Issues found in raw",O4013="Raw under QC",O4013="Issues resolved in raw"),"Raw","-"))</f>
        <v>Raw</v>
      </c>
      <c r="Q4013" s="13">
        <v>46288.146527777775</v>
      </c>
      <c r="R4013" t="inlineStr">
        <is>
          <t xml:space="preserve">2026-09 (Sept)</t>
        </is>
      </c>
      <c r="S4013">
        <f>IF(M4013="Not an error",0,IF(COUNTIFS($A$2:$A4013,$A4013,$D$2:$D4013,$D4013,$M$2:$M4013,"&lt;&gt;Not an error")=1,1,0))</f>
        <v>1</v>
      </c>
      <c r="T4013">
        <f>IF(M4013&lt;&gt;"Major",0,IF(COUNTIFS($A$2:$A4013,$A4013,$D$2:$D4013,$D4013,$M$2:$M4013,"Major")=1,1,0))</f>
        <v>1</v>
      </c>
      <c r="U4013">
        <f>IF(M4013&lt;&gt;"Minor",0,IF(COUNTIFS($A$2:$A4013,$A4013,$D$2:$D4013,$D4013,$M$2:$M4013,"Minor")=1,1,0))</f>
        <v>0</v>
      </c>
    </row>
    <row r="4014">
      <c r="A4014" t="inlineStr">
        <is>
          <t xml:space="preserve">7a033589e1f6b6201e7b7db18ad8abcf966c53a0</t>
        </is>
      </c>
      <c r="B4014" t="inlineStr">
        <is>
          <t xml:space="preserve">The Miracle Heiress (PGC Version)</t>
        </is>
      </c>
      <c r="C4014" t="inlineStr">
        <is>
          <t xml:space="preserve">Emmas Erwachen - Bei Der Geburt Vertauscht</t>
        </is>
      </c>
      <c r="D4014" t="inlineStr">
        <is>
          <t xml:space="preserve">56b7dfd594f9154da63a69484b1fabdc5eb2aa0d</t>
        </is>
      </c>
      <c r="E4014" t="inlineStr">
        <is>
          <t xml:space="preserve">EP 16 - Falsche Tränen (OLD - ERROR)</t>
        </is>
      </c>
      <c r="F4014">
        <v>16</v>
      </c>
      <c r="G4014" t="inlineStr">
        <is>
          <t xml:space="preserve">4:40-4:44</t>
        </is>
      </c>
      <c r="H4014" t="inlineStr">
        <is>
          <t xml:space="preserve">Pending</t>
        </is>
      </c>
      <c r="I4014" t="inlineStr">
        <is>
          <t xml:space="preserve">SUV should be pronounced in English, one by one. Spelling it as "SUV" instead of "S U V" usually helps - line from script: "Wenig später hielt der S U V vor der alten Kirche."</t>
        </is>
      </c>
      <c r="J4014" t="inlineStr">
        <is>
          <t xml:space="preserve">VOA</t>
        </is>
      </c>
      <c r="K4014" t="inlineStr">
        <is>
          <t xml:space="preserve">Mispronunciation</t>
        </is>
      </c>
      <c r="L4014" t="inlineStr">
        <is>
          <t xml:space="preserve">Mispronunciation</t>
        </is>
      </c>
      <c r="M4014" t="str">
        <f>IFERROR(IF(VLOOKUP(L4014,'Quantification'!$A:$B,2,FALSE)&amp;""="","Unclassified",VLOOKUP(L4014,'Quantification'!$A:$B,2,FALSE)),"Unclassified")</f>
        <v>Major</v>
      </c>
      <c r="N4014" t="inlineStr">
        <is>
          <t xml:space="preserve">frl-yaren.gulsoy@pocketfm.com</t>
        </is>
      </c>
      <c r="O4014" t="inlineStr">
        <is>
          <t xml:space="preserve">Issues found in raw</t>
        </is>
      </c>
      <c r="P4014" t="str">
        <f>IF(OR(O4014="Issues found in master",O4014="Final master"),"Master",IF(OR(O4014="Ready for Master",O4014="Issues found in raw",O4014="Raw under QC",O4014="Issues resolved in raw"),"Raw","-"))</f>
        <v>Raw</v>
      </c>
      <c r="Q4014" s="13">
        <v>46288.146527777775</v>
      </c>
      <c r="R4014" t="inlineStr">
        <is>
          <t xml:space="preserve">2026-09 (Sept)</t>
        </is>
      </c>
      <c r="S4014">
        <f>IF(M4014="Not an error",0,IF(COUNTIFS($A$2:$A4014,$A4014,$D$2:$D4014,$D4014,$M$2:$M4014,"&lt;&gt;Not an error")=1,1,0))</f>
        <v>0</v>
      </c>
      <c r="T4014">
        <f>IF(M4014&lt;&gt;"Major",0,IF(COUNTIFS($A$2:$A4014,$A4014,$D$2:$D4014,$D4014,$M$2:$M4014,"Major")=1,1,0))</f>
        <v>0</v>
      </c>
      <c r="U4014">
        <f>IF(M4014&lt;&gt;"Minor",0,IF(COUNTIFS($A$2:$A4014,$A4014,$D$2:$D4014,$D4014,$M$2:$M4014,"Minor")=1,1,0))</f>
        <v>0</v>
      </c>
    </row>
    <row r="4015">
      <c r="A4015" t="inlineStr">
        <is>
          <t xml:space="preserve">7a033589e1f6b6201e7b7db18ad8abcf966c53a0</t>
        </is>
      </c>
      <c r="B4015" t="inlineStr">
        <is>
          <t xml:space="preserve">The Miracle Heiress (PGC Version)</t>
        </is>
      </c>
      <c r="C4015" t="inlineStr">
        <is>
          <t xml:space="preserve">Emmas Erwachen - Bei Der Geburt Vertauscht</t>
        </is>
      </c>
      <c r="D4015" t="inlineStr">
        <is>
          <t xml:space="preserve">56b7dfd594f9154da63a69484b1fabdc5eb2aa0d</t>
        </is>
      </c>
      <c r="E4015" t="inlineStr">
        <is>
          <t xml:space="preserve">EP 16 - Falsche Tränen (OLD - ERROR)</t>
        </is>
      </c>
      <c r="F4015">
        <v>16</v>
      </c>
      <c r="G4015" t="inlineStr">
        <is>
          <t xml:space="preserve">6:27-6:30</t>
        </is>
      </c>
      <c r="H4015" t="inlineStr">
        <is>
          <t xml:space="preserve">Pending</t>
        </is>
      </c>
      <c r="I4015" t="inlineStr">
        <is>
          <t xml:space="preserve">SUV should be pronounced in English, one by one. Spelling it as "SUV" instead of "S U V" usually helps - line from script: "Dahmiyan blieb neben seinem S U V stehen und sah ihr nach."</t>
        </is>
      </c>
      <c r="J4015" t="inlineStr">
        <is>
          <t xml:space="preserve">VOA</t>
        </is>
      </c>
      <c r="K4015" t="inlineStr">
        <is>
          <t xml:space="preserve">Mispronunciation</t>
        </is>
      </c>
      <c r="L4015" t="inlineStr">
        <is>
          <t xml:space="preserve">Mispronunciation</t>
        </is>
      </c>
      <c r="M4015" t="str">
        <f>IFERROR(IF(VLOOKUP(L4015,'Quantification'!$A:$B,2,FALSE)&amp;""="","Unclassified",VLOOKUP(L4015,'Quantification'!$A:$B,2,FALSE)),"Unclassified")</f>
        <v>Major</v>
      </c>
      <c r="N4015" t="inlineStr">
        <is>
          <t xml:space="preserve">frl-yaren.gulsoy@pocketfm.com</t>
        </is>
      </c>
      <c r="O4015" t="inlineStr">
        <is>
          <t xml:space="preserve">Issues found in raw</t>
        </is>
      </c>
      <c r="P4015" t="str">
        <f>IF(OR(O4015="Issues found in master",O4015="Final master"),"Master",IF(OR(O4015="Ready for Master",O4015="Issues found in raw",O4015="Raw under QC",O4015="Issues resolved in raw"),"Raw","-"))</f>
        <v>Raw</v>
      </c>
      <c r="Q4015" s="13">
        <v>46288.146527777775</v>
      </c>
      <c r="R4015" t="inlineStr">
        <is>
          <t xml:space="preserve">2026-09 (Sept)</t>
        </is>
      </c>
      <c r="S4015">
        <f>IF(M4015="Not an error",0,IF(COUNTIFS($A$2:$A4015,$A4015,$D$2:$D4015,$D4015,$M$2:$M4015,"&lt;&gt;Not an error")=1,1,0))</f>
        <v>0</v>
      </c>
      <c r="T4015">
        <f>IF(M4015&lt;&gt;"Major",0,IF(COUNTIFS($A$2:$A4015,$A4015,$D$2:$D4015,$D4015,$M$2:$M4015,"Major")=1,1,0))</f>
        <v>0</v>
      </c>
      <c r="U4015">
        <f>IF(M4015&lt;&gt;"Minor",0,IF(COUNTIFS($A$2:$A4015,$A4015,$D$2:$D4015,$D4015,$M$2:$M4015,"Minor")=1,1,0))</f>
        <v>0</v>
      </c>
    </row>
    <row r="4016">
      <c r="A4016" t="inlineStr">
        <is>
          <t xml:space="preserve">7a033589e1f6b6201e7b7db18ad8abcf966c53a0</t>
        </is>
      </c>
      <c r="B4016" t="inlineStr">
        <is>
          <t xml:space="preserve">The Miracle Heiress (PGC Version)</t>
        </is>
      </c>
      <c r="C4016" t="inlineStr">
        <is>
          <t xml:space="preserve">Emmas Erwachen - Bei Der Geburt Vertauscht</t>
        </is>
      </c>
      <c r="D4016" t="inlineStr">
        <is>
          <t xml:space="preserve">56b7dfd594f9154da63a69484b1fabdc5eb2aa0d</t>
        </is>
      </c>
      <c r="E4016" t="inlineStr">
        <is>
          <t xml:space="preserve">EP 16 - Falsche Tränen (OLD - ERROR)</t>
        </is>
      </c>
      <c r="F4016">
        <v>16</v>
      </c>
      <c r="G4016" t="inlineStr">
        <is>
          <t xml:space="preserve">6:46-6:50</t>
        </is>
      </c>
      <c r="H4016" t="inlineStr">
        <is>
          <t xml:space="preserve">Pending</t>
        </is>
      </c>
      <c r="I4016" t="inlineStr">
        <is>
          <t xml:space="preserve">SUV should be pronounced in English, one by one. Spelling it as "SUV" instead of "S U V" usually helps - line from script: "In einiger Entfernung stand noch immer Dahmiyans S U V."</t>
        </is>
      </c>
      <c r="J4016" t="inlineStr">
        <is>
          <t xml:space="preserve">VOA</t>
        </is>
      </c>
      <c r="K4016" t="inlineStr">
        <is>
          <t xml:space="preserve">Mispronunciation</t>
        </is>
      </c>
      <c r="L4016" t="inlineStr">
        <is>
          <t xml:space="preserve">Mispronunciation</t>
        </is>
      </c>
      <c r="M4016" t="str">
        <f>IFERROR(IF(VLOOKUP(L4016,'Quantification'!$A:$B,2,FALSE)&amp;""="","Unclassified",VLOOKUP(L4016,'Quantification'!$A:$B,2,FALSE)),"Unclassified")</f>
        <v>Major</v>
      </c>
      <c r="N4016" t="inlineStr">
        <is>
          <t xml:space="preserve">frl-yaren.gulsoy@pocketfm.com</t>
        </is>
      </c>
      <c r="O4016" t="inlineStr">
        <is>
          <t xml:space="preserve">Issues found in raw</t>
        </is>
      </c>
      <c r="P4016" t="str">
        <f>IF(OR(O4016="Issues found in master",O4016="Final master"),"Master",IF(OR(O4016="Ready for Master",O4016="Issues found in raw",O4016="Raw under QC",O4016="Issues resolved in raw"),"Raw","-"))</f>
        <v>Raw</v>
      </c>
      <c r="Q4016" s="13">
        <v>46288.146527777775</v>
      </c>
      <c r="R4016" t="inlineStr">
        <is>
          <t xml:space="preserve">2026-09 (Sept)</t>
        </is>
      </c>
      <c r="S4016">
        <f>IF(M4016="Not an error",0,IF(COUNTIFS($A$2:$A4016,$A4016,$D$2:$D4016,$D4016,$M$2:$M4016,"&lt;&gt;Not an error")=1,1,0))</f>
        <v>0</v>
      </c>
      <c r="T4016">
        <f>IF(M4016&lt;&gt;"Major",0,IF(COUNTIFS($A$2:$A4016,$A4016,$D$2:$D4016,$D4016,$M$2:$M4016,"Major")=1,1,0))</f>
        <v>0</v>
      </c>
      <c r="U4016">
        <f>IF(M4016&lt;&gt;"Minor",0,IF(COUNTIFS($A$2:$A4016,$A4016,$D$2:$D4016,$D4016,$M$2:$M4016,"Minor")=1,1,0))</f>
        <v>0</v>
      </c>
    </row>
    <row r="4017">
      <c r="A4017" t="inlineStr">
        <is>
          <t xml:space="preserve">7a033589e1f6b6201e7b7db18ad8abcf966c53a0</t>
        </is>
      </c>
      <c r="B4017" t="inlineStr">
        <is>
          <t xml:space="preserve">The Miracle Heiress (PGC Version)</t>
        </is>
      </c>
      <c r="C4017" t="inlineStr">
        <is>
          <t xml:space="preserve">Emmas Erwachen - Bei Der Geburt Vertauscht</t>
        </is>
      </c>
      <c r="D4017" t="inlineStr">
        <is>
          <t xml:space="preserve">56b7dfd594f9154da63a69484b1fabdc5eb2aa0d</t>
        </is>
      </c>
      <c r="E4017" t="inlineStr">
        <is>
          <t xml:space="preserve">EP 16 - Falsche Tränen (OLD - ERROR)</t>
        </is>
      </c>
      <c r="F4017">
        <v>16</v>
      </c>
      <c r="G4017" t="inlineStr">
        <is>
          <t xml:space="preserve">7:17-7:23</t>
        </is>
      </c>
      <c r="H4017" t="inlineStr">
        <is>
          <t xml:space="preserve">Pending</t>
        </is>
      </c>
      <c r="I4017" t="inlineStr">
        <is>
          <t xml:space="preserve">SUV should be pronounced in English, one by one. Spelling it as "SUV" instead of "S U V" usually helps - line from script: "Nachdem Emma außer Sicht war, stieg Dahmiyan wieder in seinen S U V und wählte Yakobs Nummer."</t>
        </is>
      </c>
      <c r="J4017" t="inlineStr">
        <is>
          <t xml:space="preserve">VOA</t>
        </is>
      </c>
      <c r="K4017" t="inlineStr">
        <is>
          <t xml:space="preserve">Mispronunciation</t>
        </is>
      </c>
      <c r="L4017" t="inlineStr">
        <is>
          <t xml:space="preserve">Mispronunciation</t>
        </is>
      </c>
      <c r="M4017" t="str">
        <f>IFERROR(IF(VLOOKUP(L4017,'Quantification'!$A:$B,2,FALSE)&amp;""="","Unclassified",VLOOKUP(L4017,'Quantification'!$A:$B,2,FALSE)),"Unclassified")</f>
        <v>Major</v>
      </c>
      <c r="N4017" t="inlineStr">
        <is>
          <t xml:space="preserve">frl-yaren.gulsoy@pocketfm.com</t>
        </is>
      </c>
      <c r="O4017" t="inlineStr">
        <is>
          <t xml:space="preserve">Issues found in raw</t>
        </is>
      </c>
      <c r="P4017" t="str">
        <f>IF(OR(O4017="Issues found in master",O4017="Final master"),"Master",IF(OR(O4017="Ready for Master",O4017="Issues found in raw",O4017="Raw under QC",O4017="Issues resolved in raw"),"Raw","-"))</f>
        <v>Raw</v>
      </c>
      <c r="Q4017" s="13">
        <v>46288.146527777775</v>
      </c>
      <c r="R4017" t="inlineStr">
        <is>
          <t xml:space="preserve">2026-09 (Sept)</t>
        </is>
      </c>
      <c r="S4017">
        <f>IF(M4017="Not an error",0,IF(COUNTIFS($A$2:$A4017,$A4017,$D$2:$D4017,$D4017,$M$2:$M4017,"&lt;&gt;Not an error")=1,1,0))</f>
        <v>0</v>
      </c>
      <c r="T4017">
        <f>IF(M4017&lt;&gt;"Major",0,IF(COUNTIFS($A$2:$A4017,$A4017,$D$2:$D4017,$D4017,$M$2:$M4017,"Major")=1,1,0))</f>
        <v>0</v>
      </c>
      <c r="U4017">
        <f>IF(M4017&lt;&gt;"Minor",0,IF(COUNTIFS($A$2:$A4017,$A4017,$D$2:$D4017,$D4017,$M$2:$M4017,"Minor")=1,1,0))</f>
        <v>0</v>
      </c>
    </row>
    <row r="4018">
      <c r="A4018" t="inlineStr">
        <is>
          <t xml:space="preserve">7a033589e1f6b6201e7b7db18ad8abcf966c53a0</t>
        </is>
      </c>
      <c r="B4018" t="inlineStr">
        <is>
          <t xml:space="preserve">The Miracle Heiress (PGC Version)</t>
        </is>
      </c>
      <c r="C4018" t="inlineStr">
        <is>
          <t xml:space="preserve">Emmas Erwachen - Bei Der Geburt Vertauscht</t>
        </is>
      </c>
      <c r="D4018" t="inlineStr">
        <is>
          <t xml:space="preserve">7de058067da00142d03a165d3cf9bd76f08933fb</t>
        </is>
      </c>
      <c r="E4018" t="inlineStr">
        <is>
          <t xml:space="preserve">EP 18 - Der Blick Auf Damian (OLD - ERROR)</t>
        </is>
      </c>
      <c r="F4018">
        <v>18</v>
      </c>
      <c r="G4018" t="inlineStr">
        <is>
          <t xml:space="preserve">0:56-5:59</t>
        </is>
      </c>
      <c r="H4018" t="inlineStr">
        <is>
          <t xml:space="preserve">Pending</t>
        </is>
      </c>
      <c r="I4018" t="inlineStr">
        <is>
          <t xml:space="preserve">"deutete" is mispronounced as "bohrtete" - line from script: "Steven deutete mit einer ausholenden Geste auf Dahmiyan."</t>
        </is>
      </c>
      <c r="J4018" t="inlineStr">
        <is>
          <t xml:space="preserve">VOA</t>
        </is>
      </c>
      <c r="K4018" t="inlineStr">
        <is>
          <t xml:space="preserve">Mispronunciation</t>
        </is>
      </c>
      <c r="L4018" t="inlineStr">
        <is>
          <t xml:space="preserve">Mispronunciation</t>
        </is>
      </c>
      <c r="M4018" t="str">
        <f>IFERROR(IF(VLOOKUP(L4018,'Quantification'!$A:$B,2,FALSE)&amp;""="","Unclassified",VLOOKUP(L4018,'Quantification'!$A:$B,2,FALSE)),"Unclassified")</f>
        <v>Major</v>
      </c>
      <c r="N4018" t="inlineStr">
        <is>
          <t xml:space="preserve">frl-yaren.gulsoy@pocketfm.com</t>
        </is>
      </c>
      <c r="O4018" t="inlineStr">
        <is>
          <t xml:space="preserve">Issues found in raw</t>
        </is>
      </c>
      <c r="P4018" t="str">
        <f>IF(OR(O4018="Issues found in master",O4018="Final master"),"Master",IF(OR(O4018="Ready for Master",O4018="Issues found in raw",O4018="Raw under QC",O4018="Issues resolved in raw"),"Raw","-"))</f>
        <v>Raw</v>
      </c>
      <c r="Q4018" s="13">
        <v>46288.15902777778</v>
      </c>
      <c r="R4018" t="inlineStr">
        <is>
          <t xml:space="preserve">2026-09 (Sept)</t>
        </is>
      </c>
      <c r="S4018">
        <f>IF(M4018="Not an error",0,IF(COUNTIFS($A$2:$A4018,$A4018,$D$2:$D4018,$D4018,$M$2:$M4018,"&lt;&gt;Not an error")=1,1,0))</f>
        <v>1</v>
      </c>
      <c r="T4018">
        <f>IF(M4018&lt;&gt;"Major",0,IF(COUNTIFS($A$2:$A4018,$A4018,$D$2:$D4018,$D4018,$M$2:$M4018,"Major")=1,1,0))</f>
        <v>1</v>
      </c>
      <c r="U4018">
        <f>IF(M4018&lt;&gt;"Minor",0,IF(COUNTIFS($A$2:$A4018,$A4018,$D$2:$D4018,$D4018,$M$2:$M4018,"Minor")=1,1,0))</f>
        <v>0</v>
      </c>
    </row>
    <row r="4019">
      <c r="A4019" t="inlineStr">
        <is>
          <t xml:space="preserve">7a033589e1f6b6201e7b7db18ad8abcf966c53a0</t>
        </is>
      </c>
      <c r="B4019" t="inlineStr">
        <is>
          <t xml:space="preserve">The Miracle Heiress (PGC Version)</t>
        </is>
      </c>
      <c r="C4019" t="inlineStr">
        <is>
          <t xml:space="preserve">Emmas Erwachen - Bei Der Geburt Vertauscht</t>
        </is>
      </c>
      <c r="D4019" t="inlineStr">
        <is>
          <t xml:space="preserve">7de058067da00142d03a165d3cf9bd76f08933fb</t>
        </is>
      </c>
      <c r="E4019" t="inlineStr">
        <is>
          <t xml:space="preserve">EP 18 - Der Blick Auf Damian (OLD - ERROR)</t>
        </is>
      </c>
      <c r="F4019">
        <v>18</v>
      </c>
      <c r="G4019" t="inlineStr">
        <is>
          <t xml:space="preserve">6:41-6:48</t>
        </is>
      </c>
      <c r="H4019" t="inlineStr">
        <is>
          <t xml:space="preserve">Pending</t>
        </is>
      </c>
      <c r="I4019" t="inlineStr">
        <is>
          <t xml:space="preserve">"Sehr sogar" is too high-pitched. It's Dahmiyan talking, not Emma - line from script: "Emma beherrschte sich, um sich nichts anmerken zu lassen.
„Ach ja?“
„Sehr sogar.“"</t>
        </is>
      </c>
      <c r="J4019" t="inlineStr">
        <is>
          <t xml:space="preserve">VOA</t>
        </is>
      </c>
      <c r="K4019" t="inlineStr">
        <is>
          <t xml:space="preserve">Acting</t>
        </is>
      </c>
      <c r="L4019" t="inlineStr">
        <is>
          <t xml:space="preserve">Acting</t>
        </is>
      </c>
      <c r="M4019" t="str">
        <f>IFERROR(IF(VLOOKUP(L4019,'Quantification'!$A:$B,2,FALSE)&amp;""="","Unclassified",VLOOKUP(L4019,'Quantification'!$A:$B,2,FALSE)),"Unclassified")</f>
        <v>Minor</v>
      </c>
      <c r="N4019" t="inlineStr">
        <is>
          <t xml:space="preserve">frl-yaren.gulsoy@pocketfm.com</t>
        </is>
      </c>
      <c r="O4019" t="inlineStr">
        <is>
          <t xml:space="preserve">Issues found in raw</t>
        </is>
      </c>
      <c r="P4019" t="str">
        <f>IF(OR(O4019="Issues found in master",O4019="Final master"),"Master",IF(OR(O4019="Ready for Master",O4019="Issues found in raw",O4019="Raw under QC",O4019="Issues resolved in raw"),"Raw","-"))</f>
        <v>Raw</v>
      </c>
      <c r="Q4019" s="13">
        <v>46288.15902777778</v>
      </c>
      <c r="R4019" t="inlineStr">
        <is>
          <t xml:space="preserve">2026-09 (Sept)</t>
        </is>
      </c>
      <c r="S4019">
        <f>IF(M4019="Not an error",0,IF(COUNTIFS($A$2:$A4019,$A4019,$D$2:$D4019,$D4019,$M$2:$M4019,"&lt;&gt;Not an error")=1,1,0))</f>
        <v>0</v>
      </c>
      <c r="T4019">
        <f>IF(M4019&lt;&gt;"Major",0,IF(COUNTIFS($A$2:$A4019,$A4019,$D$2:$D4019,$D4019,$M$2:$M4019,"Major")=1,1,0))</f>
        <v>0</v>
      </c>
      <c r="U4019">
        <f>IF(M4019&lt;&gt;"Minor",0,IF(COUNTIFS($A$2:$A4019,$A4019,$D$2:$D4019,$D4019,$M$2:$M4019,"Minor")=1,1,0))</f>
        <v>1</v>
      </c>
    </row>
    <row r="4020">
      <c r="A4020" t="inlineStr">
        <is>
          <t xml:space="preserve">7a033589e1f6b6201e7b7db18ad8abcf966c53a0</t>
        </is>
      </c>
      <c r="B4020" t="inlineStr">
        <is>
          <t xml:space="preserve">The Miracle Heiress (PGC Version)</t>
        </is>
      </c>
      <c r="C4020" t="inlineStr">
        <is>
          <t xml:space="preserve">Emmas Erwachen - Bei Der Geburt Vertauscht</t>
        </is>
      </c>
      <c r="D4020" t="inlineStr">
        <is>
          <t xml:space="preserve">7de058067da00142d03a165d3cf9bd76f08933fb</t>
        </is>
      </c>
      <c r="E4020" t="inlineStr">
        <is>
          <t xml:space="preserve">EP 18 - Der Blick Auf Damian (OLD - ERROR)</t>
        </is>
      </c>
      <c r="F4020">
        <v>18</v>
      </c>
      <c r="G4020" t="inlineStr">
        <is>
          <t xml:space="preserve">13:10-13:14</t>
        </is>
      </c>
      <c r="H4020" t="inlineStr">
        <is>
          <t xml:space="preserve">Pending</t>
        </is>
      </c>
      <c r="I4020" t="inlineStr">
        <is>
          <t xml:space="preserve">SUV is mispronounced, the letters should be read one by one, in English. SPelling it as "SUV" instead of "S U V" usually helps - line from script: "Nadja blieb allein in der Einfahrt zurück und sah Dahmiyans S U V nach."</t>
        </is>
      </c>
      <c r="J4020" t="inlineStr">
        <is>
          <t xml:space="preserve">VOA</t>
        </is>
      </c>
      <c r="K4020" t="inlineStr">
        <is>
          <t xml:space="preserve">Mispronunciation</t>
        </is>
      </c>
      <c r="L4020" t="inlineStr">
        <is>
          <t xml:space="preserve">Mispronunciation</t>
        </is>
      </c>
      <c r="M4020" t="str">
        <f>IFERROR(IF(VLOOKUP(L4020,'Quantification'!$A:$B,2,FALSE)&amp;""="","Unclassified",VLOOKUP(L4020,'Quantification'!$A:$B,2,FALSE)),"Unclassified")</f>
        <v>Major</v>
      </c>
      <c r="N4020" t="inlineStr">
        <is>
          <t xml:space="preserve">frl-yaren.gulsoy@pocketfm.com</t>
        </is>
      </c>
      <c r="O4020" t="inlineStr">
        <is>
          <t xml:space="preserve">Issues found in raw</t>
        </is>
      </c>
      <c r="P4020" t="str">
        <f>IF(OR(O4020="Issues found in master",O4020="Final master"),"Master",IF(OR(O4020="Ready for Master",O4020="Issues found in raw",O4020="Raw under QC",O4020="Issues resolved in raw"),"Raw","-"))</f>
        <v>Raw</v>
      </c>
      <c r="Q4020" s="13">
        <v>46288.15902777778</v>
      </c>
      <c r="R4020" t="inlineStr">
        <is>
          <t xml:space="preserve">2026-09 (Sept)</t>
        </is>
      </c>
      <c r="S4020">
        <f>IF(M4020="Not an error",0,IF(COUNTIFS($A$2:$A4020,$A4020,$D$2:$D4020,$D4020,$M$2:$M4020,"&lt;&gt;Not an error")=1,1,0))</f>
        <v>0</v>
      </c>
      <c r="T4020">
        <f>IF(M4020&lt;&gt;"Major",0,IF(COUNTIFS($A$2:$A4020,$A4020,$D$2:$D4020,$D4020,$M$2:$M4020,"Major")=1,1,0))</f>
        <v>0</v>
      </c>
      <c r="U4020">
        <f>IF(M4020&lt;&gt;"Minor",0,IF(COUNTIFS($A$2:$A4020,$A4020,$D$2:$D4020,$D4020,$M$2:$M4020,"Minor")=1,1,0))</f>
        <v>0</v>
      </c>
    </row>
    <row r="4021">
      <c r="A4021" t="inlineStr">
        <is>
          <t xml:space="preserve">7a033589e1f6b6201e7b7db18ad8abcf966c53a0</t>
        </is>
      </c>
      <c r="B4021" t="inlineStr">
        <is>
          <t xml:space="preserve">The Miracle Heiress (PGC Version)</t>
        </is>
      </c>
      <c r="C4021" t="inlineStr">
        <is>
          <t xml:space="preserve">Emmas Erwachen - Bei Der Geburt Vertauscht</t>
        </is>
      </c>
      <c r="D4021" t="inlineStr">
        <is>
          <t xml:space="preserve">e10f5f442e7b503210b94c7fe968b4ded0f8311f</t>
        </is>
      </c>
      <c r="E4021" t="inlineStr">
        <is>
          <t xml:space="preserve">EP 19 - Der Grausame Schnitt</t>
        </is>
      </c>
      <c r="F4021">
        <v>19</v>
      </c>
      <c r="G4021" t="inlineStr">
        <is>
          <t xml:space="preserve">1:09-1:13</t>
        </is>
      </c>
      <c r="H4021" t="inlineStr">
        <is>
          <t xml:space="preserve">Pending</t>
        </is>
      </c>
      <c r="I4021" t="inlineStr">
        <is>
          <t xml:space="preserve">The voice needs to be high-pitched here, otherwise one would confuse Nadja's part with Yakob's part - line from script: "„Es war ein Unfall! Ich wusste nicht, wie Cardioboost wirkt.“ "</t>
        </is>
      </c>
      <c r="J4021" t="inlineStr">
        <is>
          <t xml:space="preserve">VOA</t>
        </is>
      </c>
      <c r="K4021" t="inlineStr">
        <is>
          <t xml:space="preserve">Acting</t>
        </is>
      </c>
      <c r="L4021" t="inlineStr">
        <is>
          <t xml:space="preserve">Acting</t>
        </is>
      </c>
      <c r="M4021" t="str">
        <f>IFERROR(IF(VLOOKUP(L4021,'Quantification'!$A:$B,2,FALSE)&amp;""="","Unclassified",VLOOKUP(L4021,'Quantification'!$A:$B,2,FALSE)),"Unclassified")</f>
        <v>Minor</v>
      </c>
      <c r="N4021" t="inlineStr">
        <is>
          <t xml:space="preserve">frl-yaren.gulsoy@pocketfm.com</t>
        </is>
      </c>
      <c r="O4021" t="inlineStr">
        <is>
          <t xml:space="preserve">Issues found in raw</t>
        </is>
      </c>
      <c r="P4021" t="str">
        <f>IF(OR(O4021="Issues found in master",O4021="Final master"),"Master",IF(OR(O4021="Ready for Master",O4021="Issues found in raw",O4021="Raw under QC",O4021="Issues resolved in raw"),"Raw","-"))</f>
        <v>Raw</v>
      </c>
      <c r="Q4021" s="13">
        <v>46289.36458333333</v>
      </c>
      <c r="R4021" t="inlineStr">
        <is>
          <t xml:space="preserve">2026-09 (Sept)</t>
        </is>
      </c>
      <c r="S4021">
        <f>IF(M4021="Not an error",0,IF(COUNTIFS($A$2:$A4021,$A4021,$D$2:$D4021,$D4021,$M$2:$M4021,"&lt;&gt;Not an error")=1,1,0))</f>
        <v>1</v>
      </c>
      <c r="T4021">
        <f>IF(M4021&lt;&gt;"Major",0,IF(COUNTIFS($A$2:$A4021,$A4021,$D$2:$D4021,$D4021,$M$2:$M4021,"Major")=1,1,0))</f>
        <v>0</v>
      </c>
      <c r="U4021">
        <f>IF(M4021&lt;&gt;"Minor",0,IF(COUNTIFS($A$2:$A4021,$A4021,$D$2:$D4021,$D4021,$M$2:$M4021,"Minor")=1,1,0))</f>
        <v>1</v>
      </c>
    </row>
    <row r="4022">
      <c r="A4022" t="inlineStr">
        <is>
          <t xml:space="preserve">7a033589e1f6b6201e7b7db18ad8abcf966c53a0</t>
        </is>
      </c>
      <c r="B4022" t="inlineStr">
        <is>
          <t xml:space="preserve">The Miracle Heiress (PGC Version)</t>
        </is>
      </c>
      <c r="C4022" t="inlineStr">
        <is>
          <t xml:space="preserve">Emmas Erwachen - Bei Der Geburt Vertauscht</t>
        </is>
      </c>
      <c r="D4022" t="inlineStr">
        <is>
          <t xml:space="preserve">b38bec801a62476c7bc8c121d4c73574177e909e</t>
        </is>
      </c>
      <c r="E4022" t="inlineStr">
        <is>
          <t xml:space="preserve">EP 21 - Sanfte Fürsorge</t>
        </is>
      </c>
      <c r="F4022">
        <v>21</v>
      </c>
      <c r="G4022" t="inlineStr">
        <is>
          <t xml:space="preserve">5:05-5:08</t>
        </is>
      </c>
      <c r="H4022" t="inlineStr">
        <is>
          <t xml:space="preserve">Pending</t>
        </is>
      </c>
      <c r="I4022" t="inlineStr">
        <is>
          <t xml:space="preserve">She is already in the elevator. "Emma lächelte nur" is enough - line from script: "Emma lächelte nur und stieg in den Aufzug. "</t>
        </is>
      </c>
      <c r="J4022" t="inlineStr">
        <is>
          <t xml:space="preserve">AI</t>
        </is>
      </c>
      <c r="K4022" t="inlineStr">
        <is>
          <t xml:space="preserve">Script error</t>
        </is>
      </c>
      <c r="L4022" t="inlineStr">
        <is>
          <t xml:space="preserve">Script error</t>
        </is>
      </c>
      <c r="M4022" t="str">
        <f>IFERROR(IF(VLOOKUP(L4022,'Quantification'!$A:$B,2,FALSE)&amp;""="","Unclassified",VLOOKUP(L4022,'Quantification'!$A:$B,2,FALSE)),"Unclassified")</f>
        <v>Major</v>
      </c>
      <c r="N4022" t="inlineStr">
        <is>
          <t xml:space="preserve">frl-yaren.gulsoy@pocketfm.com</t>
        </is>
      </c>
      <c r="O4022" t="inlineStr">
        <is>
          <t xml:space="preserve">Issues found in raw</t>
        </is>
      </c>
      <c r="P4022" t="str">
        <f>IF(OR(O4022="Issues found in master",O4022="Final master"),"Master",IF(OR(O4022="Ready for Master",O4022="Issues found in raw",O4022="Raw under QC",O4022="Issues resolved in raw"),"Raw","-"))</f>
        <v>Raw</v>
      </c>
      <c r="Q4022" s="13">
        <v>46289.37708333333</v>
      </c>
      <c r="R4022" t="inlineStr">
        <is>
          <t xml:space="preserve">2026-09 (Sept)</t>
        </is>
      </c>
      <c r="S4022">
        <f>IF(M4022="Not an error",0,IF(COUNTIFS($A$2:$A4022,$A4022,$D$2:$D4022,$D4022,$M$2:$M4022,"&lt;&gt;Not an error")=1,1,0))</f>
        <v>1</v>
      </c>
      <c r="T4022">
        <f>IF(M4022&lt;&gt;"Major",0,IF(COUNTIFS($A$2:$A4022,$A4022,$D$2:$D4022,$D4022,$M$2:$M4022,"Major")=1,1,0))</f>
        <v>1</v>
      </c>
      <c r="U4022">
        <f>IF(M4022&lt;&gt;"Minor",0,IF(COUNTIFS($A$2:$A4022,$A4022,$D$2:$D4022,$D4022,$M$2:$M4022,"Minor")=1,1,0))</f>
        <v>0</v>
      </c>
    </row>
    <row r="4023">
      <c r="A4023" t="inlineStr">
        <is>
          <t xml:space="preserve">7a033589e1f6b6201e7b7db18ad8abcf966c53a0</t>
        </is>
      </c>
      <c r="B4023" t="inlineStr">
        <is>
          <t xml:space="preserve">The Miracle Heiress (PGC Version)</t>
        </is>
      </c>
      <c r="C4023" t="inlineStr">
        <is>
          <t xml:space="preserve">Emmas Erwachen - Bei Der Geburt Vertauscht</t>
        </is>
      </c>
      <c r="D4023" t="inlineStr">
        <is>
          <t xml:space="preserve">001859e07bd3b1dc994ff67225ec1f57ef98676d</t>
        </is>
      </c>
      <c r="E4023" t="inlineStr">
        <is>
          <t xml:space="preserve">EP 23 - Eloise's Größte Sorge</t>
        </is>
      </c>
      <c r="F4023">
        <v>23</v>
      </c>
      <c r="G4023" t="inlineStr">
        <is>
          <t xml:space="preserve">11:25-11:28</t>
        </is>
      </c>
      <c r="H4023" t="inlineStr">
        <is>
          <t xml:space="preserve">Ignore</t>
        </is>
      </c>
      <c r="I4023" t="inlineStr">
        <is>
          <t xml:space="preserve">There is absolutely no indication that Maartin and Mina know about Emma’s connection to the Blackwells. And if they do know about it, then it doesn’t make sense that they would have absolutely no clue about where her money came from. This is a major plot hole.</t>
        </is>
      </c>
      <c r="J4023" t="inlineStr">
        <is>
          <t xml:space="preserve">AI</t>
        </is>
      </c>
      <c r="K4023" t="inlineStr">
        <is>
          <t xml:space="preserve">Script error</t>
        </is>
      </c>
      <c r="L4023" t="inlineStr">
        <is>
          <t xml:space="preserve">Script error</t>
        </is>
      </c>
      <c r="M4023" t="str">
        <f>IFERROR(IF(VLOOKUP(L4023,'Quantification'!$A:$B,2,FALSE)&amp;""="","Unclassified",VLOOKUP(L4023,'Quantification'!$A:$B,2,FALSE)),"Unclassified")</f>
        <v>Major</v>
      </c>
      <c r="N4023" t="inlineStr">
        <is>
          <t xml:space="preserve">frl-yaren.gulsoy@pocketfm.com</t>
        </is>
      </c>
      <c r="O4023" t="inlineStr">
        <is>
          <t xml:space="preserve">Issues found in raw</t>
        </is>
      </c>
      <c r="P4023" t="str">
        <f>IF(OR(O4023="Issues found in master",O4023="Final master"),"Master",IF(OR(O4023="Ready for Master",O4023="Issues found in raw",O4023="Raw under QC",O4023="Issues resolved in raw"),"Raw","-"))</f>
        <v>Raw</v>
      </c>
      <c r="Q4023" s="13">
        <v>46289.37777777778</v>
      </c>
      <c r="R4023" t="inlineStr">
        <is>
          <t xml:space="preserve">2026-09 (Sept)</t>
        </is>
      </c>
      <c r="S4023">
        <f>IF(M4023="Not an error",0,IF(COUNTIFS($A$2:$A4023,$A4023,$D$2:$D4023,$D4023,$M$2:$M4023,"&lt;&gt;Not an error")=1,1,0))</f>
        <v>1</v>
      </c>
      <c r="T4023">
        <f>IF(M4023&lt;&gt;"Major",0,IF(COUNTIFS($A$2:$A4023,$A4023,$D$2:$D4023,$D4023,$M$2:$M4023,"Major")=1,1,0))</f>
        <v>1</v>
      </c>
      <c r="U4023">
        <f>IF(M4023&lt;&gt;"Minor",0,IF(COUNTIFS($A$2:$A4023,$A4023,$D$2:$D4023,$D4023,$M$2:$M4023,"Minor")=1,1,0))</f>
        <v>0</v>
      </c>
    </row>
    <row r="4024">
      <c r="A4024" t="inlineStr">
        <is>
          <t xml:space="preserve">7a033589e1f6b6201e7b7db18ad8abcf966c53a0</t>
        </is>
      </c>
      <c r="B4024" t="inlineStr">
        <is>
          <t xml:space="preserve">The Miracle Heiress (PGC Version)</t>
        </is>
      </c>
      <c r="C4024" t="inlineStr">
        <is>
          <t xml:space="preserve">Emmas Erwachen - Bei Der Geburt Vertauscht</t>
        </is>
      </c>
      <c r="D4024" t="inlineStr">
        <is>
          <t xml:space="preserve">02b53ccd7bbaeddb7ea6370376f5066098d6616d</t>
        </is>
      </c>
      <c r="E4024" t="inlineStr">
        <is>
          <t xml:space="preserve">EP 24 - Worauf Hast Du Lust?</t>
        </is>
      </c>
      <c r="F4024">
        <v>24</v>
      </c>
      <c r="G4024" t="inlineStr">
        <is>
          <t xml:space="preserve">3:49-3:53</t>
        </is>
      </c>
      <c r="H4024" t="inlineStr">
        <is>
          <t xml:space="preserve">Pending</t>
        </is>
      </c>
      <c r="I4024" t="inlineStr">
        <is>
          <t xml:space="preserve">Rohnan should be pronounced in English - line from script: "Emma wandte den Kopf zu ihm. „Rohnan?“ "</t>
        </is>
      </c>
      <c r="J4024" t="inlineStr">
        <is>
          <t xml:space="preserve">VOA</t>
        </is>
      </c>
      <c r="K4024" t="inlineStr">
        <is>
          <t xml:space="preserve">Mispronunciation</t>
        </is>
      </c>
      <c r="L4024" t="inlineStr">
        <is>
          <t xml:space="preserve">Mispronunciation</t>
        </is>
      </c>
      <c r="M4024" t="str">
        <f>IFERROR(IF(VLOOKUP(L4024,'Quantification'!$A:$B,2,FALSE)&amp;""="","Unclassified",VLOOKUP(L4024,'Quantification'!$A:$B,2,FALSE)),"Unclassified")</f>
        <v>Major</v>
      </c>
      <c r="N4024" t="inlineStr">
        <is>
          <t xml:space="preserve">frl-yaren.gulsoy@pocketfm.com</t>
        </is>
      </c>
      <c r="O4024" t="inlineStr">
        <is>
          <t xml:space="preserve">Issues found in raw</t>
        </is>
      </c>
      <c r="P4024" t="str">
        <f>IF(OR(O4024="Issues found in master",O4024="Final master"),"Master",IF(OR(O4024="Ready for Master",O4024="Issues found in raw",O4024="Raw under QC",O4024="Issues resolved in raw"),"Raw","-"))</f>
        <v>Raw</v>
      </c>
      <c r="Q4024" s="13">
        <v>46289.37777777778</v>
      </c>
      <c r="R4024" t="inlineStr">
        <is>
          <t xml:space="preserve">2026-09 (Sept)</t>
        </is>
      </c>
      <c r="S4024">
        <f>IF(M4024="Not an error",0,IF(COUNTIFS($A$2:$A4024,$A4024,$D$2:$D4024,$D4024,$M$2:$M4024,"&lt;&gt;Not an error")=1,1,0))</f>
        <v>1</v>
      </c>
      <c r="T4024">
        <f>IF(M4024&lt;&gt;"Major",0,IF(COUNTIFS($A$2:$A4024,$A4024,$D$2:$D4024,$D4024,$M$2:$M4024,"Major")=1,1,0))</f>
        <v>1</v>
      </c>
      <c r="U4024">
        <f>IF(M4024&lt;&gt;"Minor",0,IF(COUNTIFS($A$2:$A4024,$A4024,$D$2:$D4024,$D4024,$M$2:$M4024,"Minor")=1,1,0))</f>
        <v>0</v>
      </c>
    </row>
    <row r="4025">
      <c r="A4025" t="inlineStr">
        <is>
          <t xml:space="preserve">7a033589e1f6b6201e7b7db18ad8abcf966c53a0</t>
        </is>
      </c>
      <c r="B4025" t="inlineStr">
        <is>
          <t xml:space="preserve">The Miracle Heiress (PGC Version)</t>
        </is>
      </c>
      <c r="C4025" t="inlineStr">
        <is>
          <t xml:space="preserve">Emmas Erwachen - Bei Der Geburt Vertauscht</t>
        </is>
      </c>
      <c r="D4025" t="inlineStr">
        <is>
          <t xml:space="preserve">02b53ccd7bbaeddb7ea6370376f5066098d6616d</t>
        </is>
      </c>
      <c r="E4025" t="inlineStr">
        <is>
          <t xml:space="preserve">EP 24 - Worauf Hast Du Lust?</t>
        </is>
      </c>
      <c r="F4025">
        <v>24</v>
      </c>
      <c r="G4025" t="inlineStr">
        <is>
          <t xml:space="preserve">4:20-4:23</t>
        </is>
      </c>
      <c r="H4025" t="inlineStr">
        <is>
          <t xml:space="preserve">Pending</t>
        </is>
      </c>
      <c r="I4025" t="inlineStr">
        <is>
          <t xml:space="preserve">Rohnan should be pronounced in English - line from script: "„Na gut“, sagte sie. „Falls es dich beruhigt: Rohnan und ich sind Freunde.“ "</t>
        </is>
      </c>
      <c r="J4025" t="inlineStr">
        <is>
          <t xml:space="preserve">VOA</t>
        </is>
      </c>
      <c r="K4025" t="inlineStr">
        <is>
          <t xml:space="preserve">Mispronunciation</t>
        </is>
      </c>
      <c r="L4025" t="inlineStr">
        <is>
          <t xml:space="preserve">Mispronunciation</t>
        </is>
      </c>
      <c r="M4025" t="str">
        <f>IFERROR(IF(VLOOKUP(L4025,'Quantification'!$A:$B,2,FALSE)&amp;""="","Unclassified",VLOOKUP(L4025,'Quantification'!$A:$B,2,FALSE)),"Unclassified")</f>
        <v>Major</v>
      </c>
      <c r="N4025" t="inlineStr">
        <is>
          <t xml:space="preserve">frl-yaren.gulsoy@pocketfm.com</t>
        </is>
      </c>
      <c r="O4025" t="inlineStr">
        <is>
          <t xml:space="preserve">Issues found in raw</t>
        </is>
      </c>
      <c r="P4025" t="str">
        <f>IF(OR(O4025="Issues found in master",O4025="Final master"),"Master",IF(OR(O4025="Ready for Master",O4025="Issues found in raw",O4025="Raw under QC",O4025="Issues resolved in raw"),"Raw","-"))</f>
        <v>Raw</v>
      </c>
      <c r="Q4025" s="13">
        <v>46289.37777777778</v>
      </c>
      <c r="R4025" t="inlineStr">
        <is>
          <t xml:space="preserve">2026-09 (Sept)</t>
        </is>
      </c>
      <c r="S4025">
        <f>IF(M4025="Not an error",0,IF(COUNTIFS($A$2:$A4025,$A4025,$D$2:$D4025,$D4025,$M$2:$M4025,"&lt;&gt;Not an error")=1,1,0))</f>
        <v>0</v>
      </c>
      <c r="T4025">
        <f>IF(M4025&lt;&gt;"Major",0,IF(COUNTIFS($A$2:$A4025,$A4025,$D$2:$D4025,$D4025,$M$2:$M4025,"Major")=1,1,0))</f>
        <v>0</v>
      </c>
      <c r="U4025">
        <f>IF(M4025&lt;&gt;"Minor",0,IF(COUNTIFS($A$2:$A4025,$A4025,$D$2:$D4025,$D4025,$M$2:$M4025,"Minor")=1,1,0))</f>
        <v>0</v>
      </c>
    </row>
    <row r="4026">
      <c r="A4026" t="inlineStr">
        <is>
          <t xml:space="preserve">7a033589e1f6b6201e7b7db18ad8abcf966c53a0</t>
        </is>
      </c>
      <c r="B4026" t="inlineStr">
        <is>
          <t xml:space="preserve">The Miracle Heiress (PGC Version)</t>
        </is>
      </c>
      <c r="C4026" t="inlineStr">
        <is>
          <t xml:space="preserve">Emmas Erwachen - Bei Der Geburt Vertauscht</t>
        </is>
      </c>
      <c r="D4026" t="inlineStr">
        <is>
          <t xml:space="preserve">55c4171d00d40f0610bf6b0c9b5b90079d367b21</t>
        </is>
      </c>
      <c r="E4026" t="inlineStr">
        <is>
          <t xml:space="preserve">EP 30 - Emmas Entwürfe</t>
        </is>
      </c>
      <c r="F4026">
        <v>30</v>
      </c>
      <c r="G4026" t="inlineStr">
        <is>
          <t xml:space="preserve">2:41-2:44</t>
        </is>
      </c>
      <c r="H4026" t="inlineStr">
        <is>
          <t xml:space="preserve">Pending</t>
        </is>
      </c>
      <c r="I4026" t="inlineStr">
        <is>
          <t xml:space="preserve">Grammar. It should be "um dazuzulernen" - line from script: "„Dann ist es ja gut, dass ich hier bin, um dazulernen.“ "</t>
        </is>
      </c>
      <c r="J4026" t="inlineStr">
        <is>
          <t xml:space="preserve">AI</t>
        </is>
      </c>
      <c r="K4026" t="inlineStr">
        <is>
          <t xml:space="preserve">Script error</t>
        </is>
      </c>
      <c r="L4026" t="inlineStr">
        <is>
          <t xml:space="preserve">Script error</t>
        </is>
      </c>
      <c r="M4026" t="str">
        <f>IFERROR(IF(VLOOKUP(L4026,'Quantification'!$A:$B,2,FALSE)&amp;""="","Unclassified",VLOOKUP(L4026,'Quantification'!$A:$B,2,FALSE)),"Unclassified")</f>
        <v>Major</v>
      </c>
      <c r="N4026" t="inlineStr">
        <is>
          <t xml:space="preserve">frl-yaren.gulsoy@pocketfm.com</t>
        </is>
      </c>
      <c r="O4026" t="inlineStr">
        <is>
          <t xml:space="preserve">Issues found in raw</t>
        </is>
      </c>
      <c r="P4026" t="str">
        <f>IF(OR(O4026="Issues found in master",O4026="Final master"),"Master",IF(OR(O4026="Ready for Master",O4026="Issues found in raw",O4026="Raw under QC",O4026="Issues resolved in raw"),"Raw","-"))</f>
        <v>Raw</v>
      </c>
      <c r="Q4026" s="13">
        <v>46289.37777777778</v>
      </c>
      <c r="R4026" t="inlineStr">
        <is>
          <t xml:space="preserve">2026-09 (Sept)</t>
        </is>
      </c>
      <c r="S4026">
        <f>IF(M4026="Not an error",0,IF(COUNTIFS($A$2:$A4026,$A4026,$D$2:$D4026,$D4026,$M$2:$M4026,"&lt;&gt;Not an error")=1,1,0))</f>
        <v>1</v>
      </c>
      <c r="T4026">
        <f>IF(M4026&lt;&gt;"Major",0,IF(COUNTIFS($A$2:$A4026,$A4026,$D$2:$D4026,$D4026,$M$2:$M4026,"Major")=1,1,0))</f>
        <v>1</v>
      </c>
      <c r="U4026">
        <f>IF(M4026&lt;&gt;"Minor",0,IF(COUNTIFS($A$2:$A4026,$A4026,$D$2:$D4026,$D4026,$M$2:$M4026,"Minor")=1,1,0))</f>
        <v>0</v>
      </c>
    </row>
    <row r="4027">
      <c r="A4027" t="inlineStr">
        <is>
          <t xml:space="preserve">7a033589e1f6b6201e7b7db18ad8abcf966c53a0</t>
        </is>
      </c>
      <c r="B4027" t="inlineStr">
        <is>
          <t xml:space="preserve">The Miracle Heiress (PGC Version)</t>
        </is>
      </c>
      <c r="C4027" t="inlineStr">
        <is>
          <t xml:space="preserve">Emmas Erwachen - Bei Der Geburt Vertauscht</t>
        </is>
      </c>
      <c r="D4027" t="inlineStr">
        <is>
          <t xml:space="preserve">55c4171d00d40f0610bf6b0c9b5b90079d367b21</t>
        </is>
      </c>
      <c r="E4027" t="inlineStr">
        <is>
          <t xml:space="preserve">EP 30 - Emmas Entwürfe</t>
        </is>
      </c>
      <c r="F4027">
        <v>30</v>
      </c>
      <c r="G4027" t="inlineStr">
        <is>
          <t xml:space="preserve">11:05-11:07</t>
        </is>
      </c>
      <c r="H4027" t="inlineStr">
        <is>
          <t xml:space="preserve">Pending</t>
        </is>
      </c>
      <c r="I4027" t="inlineStr">
        <is>
          <t xml:space="preserve">"Rohnan" should be pronounced in English - line from script: "Rohnan würde uns helfen.“ "</t>
        </is>
      </c>
      <c r="J4027" t="inlineStr">
        <is>
          <t xml:space="preserve">VOA</t>
        </is>
      </c>
      <c r="K4027" t="inlineStr">
        <is>
          <t xml:space="preserve">Mispronunciation</t>
        </is>
      </c>
      <c r="L4027" t="inlineStr">
        <is>
          <t xml:space="preserve">Mispronunciation</t>
        </is>
      </c>
      <c r="M4027" t="str">
        <f>IFERROR(IF(VLOOKUP(L4027,'Quantification'!$A:$B,2,FALSE)&amp;""="","Unclassified",VLOOKUP(L4027,'Quantification'!$A:$B,2,FALSE)),"Unclassified")</f>
        <v>Major</v>
      </c>
      <c r="N4027" t="inlineStr">
        <is>
          <t xml:space="preserve">frl-yaren.gulsoy@pocketfm.com</t>
        </is>
      </c>
      <c r="O4027" t="inlineStr">
        <is>
          <t xml:space="preserve">Issues found in raw</t>
        </is>
      </c>
      <c r="P4027" t="str">
        <f>IF(OR(O4027="Issues found in master",O4027="Final master"),"Master",IF(OR(O4027="Ready for Master",O4027="Issues found in raw",O4027="Raw under QC",O4027="Issues resolved in raw"),"Raw","-"))</f>
        <v>Raw</v>
      </c>
      <c r="Q4027" s="13">
        <v>46289.37777777778</v>
      </c>
      <c r="R4027" t="inlineStr">
        <is>
          <t xml:space="preserve">2026-09 (Sept)</t>
        </is>
      </c>
      <c r="S4027">
        <f>IF(M4027="Not an error",0,IF(COUNTIFS($A$2:$A4027,$A4027,$D$2:$D4027,$D4027,$M$2:$M4027,"&lt;&gt;Not an error")=1,1,0))</f>
        <v>0</v>
      </c>
      <c r="T4027">
        <f>IF(M4027&lt;&gt;"Major",0,IF(COUNTIFS($A$2:$A4027,$A4027,$D$2:$D4027,$D4027,$M$2:$M4027,"Major")=1,1,0))</f>
        <v>0</v>
      </c>
      <c r="U4027">
        <f>IF(M4027&lt;&gt;"Minor",0,IF(COUNTIFS($A$2:$A4027,$A4027,$D$2:$D4027,$D4027,$M$2:$M4027,"Minor")=1,1,0))</f>
        <v>0</v>
      </c>
    </row>
    <row r="4028">
      <c r="A4028" t="inlineStr">
        <is>
          <t xml:space="preserve">7b1f3211cfdfae355799078a0b675eb572c9f339</t>
        </is>
      </c>
      <c r="B4028" t="inlineStr">
        <is>
          <t xml:space="preserve">The Outcast's Rise</t>
        </is>
      </c>
      <c r="C4028" t="inlineStr">
        <is>
          <t xml:space="preserve">Der Aufstieg Des Verstoßenen</t>
        </is>
      </c>
      <c r="D4028" t="inlineStr">
        <is>
          <t xml:space="preserve">f4b6f1d01d169542dde9ec1ca8c0ee79a27ff9da</t>
        </is>
      </c>
      <c r="E4028" t="inlineStr">
        <is>
          <t xml:space="preserve">Episode 50: Im Letzten Moment Gerettet</t>
        </is>
      </c>
      <c r="F4028">
        <v>50</v>
      </c>
      <c r="G4028" t="inlineStr">
        <is>
          <t xml:space="preserve">0:00-0:06</t>
        </is>
      </c>
      <c r="H4028" t="inlineStr">
        <is>
          <t xml:space="preserve">Pending</t>
        </is>
      </c>
      <c r="I4028" t="inlineStr">
        <is>
          <t xml:space="preserve">"Ethan entfernte vorsichtig die zwölf Silbernadeln und legte sie zurück in ihre Schachtel. " - name mispronounced</t>
        </is>
      </c>
      <c r="J4028" t="inlineStr">
        <is>
          <t xml:space="preserve">VOA</t>
        </is>
      </c>
      <c r="K4028" t="inlineStr">
        <is>
          <t xml:space="preserve">Mispronunciation</t>
        </is>
      </c>
      <c r="L4028" t="inlineStr">
        <is>
          <t xml:space="preserve">Mispronunciation</t>
        </is>
      </c>
      <c r="M4028" t="str">
        <f>IFERROR(IF(VLOOKUP(L4028,'Quantification'!$A:$B,2,FALSE)&amp;""="","Unclassified",VLOOKUP(L4028,'Quantification'!$A:$B,2,FALSE)),"Unclassified")</f>
        <v>Major</v>
      </c>
      <c r="N4028" t="inlineStr">
        <is>
          <t xml:space="preserve">frl-selina.handke@pocketfm.com</t>
        </is>
      </c>
      <c r="O4028" t="inlineStr">
        <is>
          <t xml:space="preserve">Issues found in raw</t>
        </is>
      </c>
      <c r="P4028" t="str">
        <f>IF(OR(O4028="Issues found in master",O4028="Final master"),"Master",IF(OR(O4028="Ready for Master",O4028="Issues found in raw",O4028="Raw under QC",O4028="Issues resolved in raw"),"Raw","-"))</f>
        <v>Raw</v>
      </c>
      <c r="Q4028" s="13">
        <v>46288.56319444445</v>
      </c>
      <c r="R4028" t="inlineStr">
        <is>
          <t xml:space="preserve">2026-09 (Sept)</t>
        </is>
      </c>
      <c r="S4028">
        <f>IF(M4028="Not an error",0,IF(COUNTIFS($A$2:$A4028,$A4028,$D$2:$D4028,$D4028,$M$2:$M4028,"&lt;&gt;Not an error")=1,1,0))</f>
        <v>1</v>
      </c>
      <c r="T4028">
        <f>IF(M4028&lt;&gt;"Major",0,IF(COUNTIFS($A$2:$A4028,$A4028,$D$2:$D4028,$D4028,$M$2:$M4028,"Major")=1,1,0))</f>
        <v>1</v>
      </c>
      <c r="U4028">
        <f>IF(M4028&lt;&gt;"Minor",0,IF(COUNTIFS($A$2:$A4028,$A4028,$D$2:$D4028,$D4028,$M$2:$M4028,"Minor")=1,1,0))</f>
        <v>0</v>
      </c>
    </row>
    <row r="4029">
      <c r="A4029" t="inlineStr">
        <is>
          <t xml:space="preserve">806152088c4f0f13e40c0788e7bc440106d13b1a</t>
        </is>
      </c>
      <c r="B4029" t="inlineStr">
        <is>
          <t xml:space="preserve">The Secret Life of an Accidental Heiress</t>
        </is>
      </c>
      <c r="C4029" t="inlineStr">
        <is>
          <t xml:space="preserve">The Secret Life of an Accidental Heiress</t>
        </is>
      </c>
      <c r="D4029" t="inlineStr">
        <is>
          <t xml:space="preserve">51364192341fcfc0040f9b725cc796798d8eb3ca</t>
        </is>
      </c>
      <c r="E4029" t="inlineStr">
        <is>
          <t xml:space="preserve">Episode 1: Goldenes Blut</t>
        </is>
      </c>
      <c r="F4029">
        <v>1</v>
      </c>
      <c r="G4029" t="inlineStr">
        <is>
          <t xml:space="preserve">0:57-1:00</t>
        </is>
      </c>
      <c r="H4029" t="inlineStr">
        <is>
          <t xml:space="preserve">Pending</t>
        </is>
      </c>
      <c r="I4029" t="inlineStr">
        <is>
          <t xml:space="preserve">[Script error] - Line from script: â€œSie ist Professorin an der Juilliard, vergiss das nicht.â€_x009d_ - Note: potential copyright issues for â€œJuilliardâ€_x009d_</t>
        </is>
      </c>
      <c r="J4029" t="inlineStr">
        <is>
          <t xml:space="preserve">AI</t>
        </is>
      </c>
      <c r="K4029" t="inlineStr">
        <is>
          <t xml:space="preserve">Script error</t>
        </is>
      </c>
      <c r="L4029" t="inlineStr">
        <is>
          <t xml:space="preserve">Script error</t>
        </is>
      </c>
      <c r="M4029" t="str">
        <f>IFERROR(IF(VLOOKUP(L4029,'Quantification'!$A:$B,2,FALSE)&amp;""="","Unclassified",VLOOKUP(L4029,'Quantification'!$A:$B,2,FALSE)),"Unclassified")</f>
        <v>Major</v>
      </c>
      <c r="N4029" t="inlineStr">
        <is>
          <t xml:space="preserve">frl-stefanie.gartmaier@pocketfm.com</t>
        </is>
      </c>
      <c r="O4029" t="inlineStr">
        <is>
          <t xml:space="preserve">Issues found in raw</t>
        </is>
      </c>
      <c r="P4029" t="str">
        <f>IF(OR(O4029="Issues found in master",O4029="Final master"),"Master",IF(OR(O4029="Ready for Master",O4029="Issues found in raw",O4029="Raw under QC",O4029="Issues resolved in raw"),"Raw","-"))</f>
        <v>Raw</v>
      </c>
      <c r="Q4029" s="13">
        <v>46287.54375</v>
      </c>
      <c r="R4029" t="inlineStr">
        <is>
          <t xml:space="preserve">2026-09 (Sept)</t>
        </is>
      </c>
      <c r="S4029">
        <f>IF(M4029="Not an error",0,IF(COUNTIFS($A$2:$A4029,$A4029,$D$2:$D4029,$D4029,$M$2:$M4029,"&lt;&gt;Not an error")=1,1,0))</f>
        <v>1</v>
      </c>
      <c r="T4029">
        <f>IF(M4029&lt;&gt;"Major",0,IF(COUNTIFS($A$2:$A4029,$A4029,$D$2:$D4029,$D4029,$M$2:$M4029,"Major")=1,1,0))</f>
        <v>1</v>
      </c>
      <c r="U4029">
        <f>IF(M4029&lt;&gt;"Minor",0,IF(COUNTIFS($A$2:$A4029,$A4029,$D$2:$D4029,$D4029,$M$2:$M4029,"Minor")=1,1,0))</f>
        <v>0</v>
      </c>
    </row>
    <row r="4030">
      <c r="A4030" t="inlineStr">
        <is>
          <t xml:space="preserve">806152088c4f0f13e40c0788e7bc440106d13b1a</t>
        </is>
      </c>
      <c r="B4030" t="inlineStr">
        <is>
          <t xml:space="preserve">The Secret Life of an Accidental Heiress</t>
        </is>
      </c>
      <c r="C4030" t="inlineStr">
        <is>
          <t xml:space="preserve">The Secret Life of an Accidental Heiress</t>
        </is>
      </c>
      <c r="D4030" t="inlineStr">
        <is>
          <t xml:space="preserve">51364192341fcfc0040f9b725cc796798d8eb3ca</t>
        </is>
      </c>
      <c r="E4030" t="inlineStr">
        <is>
          <t xml:space="preserve">Episode 1: Goldenes Blut</t>
        </is>
      </c>
      <c r="F4030">
        <v>1</v>
      </c>
      <c r="G4030" t="inlineStr">
        <is>
          <t xml:space="preserve">1:00-1:10</t>
        </is>
      </c>
      <c r="H4030" t="inlineStr">
        <is>
          <t xml:space="preserve">Pending</t>
        </is>
      </c>
      <c r="I4030" t="inlineStr">
        <is>
          <t xml:space="preserve">[Script error] - Line from script: â€œWenn sie dich mag, kann sie an der Juilliard ein gutes Wort fÃ¼r dich einlegen, dann hast du den Platz so gut wie sicher!â€_x009d_, ermahnte William seine Tochter.â€_x009d_ - Note: potential copyright issues for â€œJuilliardâ€_x009d_</t>
        </is>
      </c>
      <c r="J4030" t="inlineStr">
        <is>
          <t xml:space="preserve">AI</t>
        </is>
      </c>
      <c r="K4030" t="inlineStr">
        <is>
          <t xml:space="preserve">Script error</t>
        </is>
      </c>
      <c r="L4030" t="inlineStr">
        <is>
          <t xml:space="preserve">Script error</t>
        </is>
      </c>
      <c r="M4030" t="str">
        <f>IFERROR(IF(VLOOKUP(L4030,'Quantification'!$A:$B,2,FALSE)&amp;""="","Unclassified",VLOOKUP(L4030,'Quantification'!$A:$B,2,FALSE)),"Unclassified")</f>
        <v>Major</v>
      </c>
      <c r="N4030" t="inlineStr">
        <is>
          <t xml:space="preserve">frl-stefanie.gartmaier@pocketfm.com</t>
        </is>
      </c>
      <c r="O4030" t="inlineStr">
        <is>
          <t xml:space="preserve">Issues found in raw</t>
        </is>
      </c>
      <c r="P4030" t="str">
        <f>IF(OR(O4030="Issues found in master",O4030="Final master"),"Master",IF(OR(O4030="Ready for Master",O4030="Issues found in raw",O4030="Raw under QC",O4030="Issues resolved in raw"),"Raw","-"))</f>
        <v>Raw</v>
      </c>
      <c r="Q4030" s="13">
        <v>46287.54375</v>
      </c>
      <c r="R4030" t="inlineStr">
        <is>
          <t xml:space="preserve">2026-09 (Sept)</t>
        </is>
      </c>
      <c r="S4030">
        <f>IF(M4030="Not an error",0,IF(COUNTIFS($A$2:$A4030,$A4030,$D$2:$D4030,$D4030,$M$2:$M4030,"&lt;&gt;Not an error")=1,1,0))</f>
        <v>0</v>
      </c>
      <c r="T4030">
        <f>IF(M4030&lt;&gt;"Major",0,IF(COUNTIFS($A$2:$A4030,$A4030,$D$2:$D4030,$D4030,$M$2:$M4030,"Major")=1,1,0))</f>
        <v>0</v>
      </c>
      <c r="U4030">
        <f>IF(M4030&lt;&gt;"Minor",0,IF(COUNTIFS($A$2:$A4030,$A4030,$D$2:$D4030,$D4030,$M$2:$M4030,"Minor")=1,1,0))</f>
        <v>0</v>
      </c>
    </row>
    <row r="4031">
      <c r="A4031" t="inlineStr">
        <is>
          <t xml:space="preserve">806152088c4f0f13e40c0788e7bc440106d13b1a</t>
        </is>
      </c>
      <c r="B4031" t="inlineStr">
        <is>
          <t xml:space="preserve">The Secret Life of an Accidental Heiress</t>
        </is>
      </c>
      <c r="C4031" t="inlineStr">
        <is>
          <t xml:space="preserve">The Secret Life of an Accidental Heiress</t>
        </is>
      </c>
      <c r="D4031" t="inlineStr">
        <is>
          <t xml:space="preserve">51364192341fcfc0040f9b725cc796798d8eb3ca</t>
        </is>
      </c>
      <c r="E4031" t="inlineStr">
        <is>
          <t xml:space="preserve">Episode 1: Goldenes Blut</t>
        </is>
      </c>
      <c r="F4031">
        <v>1</v>
      </c>
      <c r="G4031" t="inlineStr">
        <is>
          <t xml:space="preserve">1:36-1:40</t>
        </is>
      </c>
      <c r="H4031" t="inlineStr">
        <is>
          <t xml:space="preserve">Pending</t>
        </is>
      </c>
      <c r="I4031" t="inlineStr">
        <is>
          <t xml:space="preserve">[Script error] - Line from script: â€œWahrscheinlich sind sie zwei Tage lang mit einem Greyhound-Bus aus irgendeinem Kaff angereist.â€_x009d_ - Note: copyright and translation error for â€œGreyhound-Busâ€_x009d_</t>
        </is>
      </c>
      <c r="J4031" t="inlineStr">
        <is>
          <t xml:space="preserve">AI</t>
        </is>
      </c>
      <c r="K4031" t="inlineStr">
        <is>
          <t xml:space="preserve">Script error</t>
        </is>
      </c>
      <c r="L4031" t="inlineStr">
        <is>
          <t xml:space="preserve">Script error</t>
        </is>
      </c>
      <c r="M4031" t="str">
        <f>IFERROR(IF(VLOOKUP(L4031,'Quantification'!$A:$B,2,FALSE)&amp;""="","Unclassified",VLOOKUP(L4031,'Quantification'!$A:$B,2,FALSE)),"Unclassified")</f>
        <v>Major</v>
      </c>
      <c r="N4031" t="inlineStr">
        <is>
          <t xml:space="preserve">frl-stefanie.gartmaier@pocketfm.com</t>
        </is>
      </c>
      <c r="O4031" t="inlineStr">
        <is>
          <t xml:space="preserve">Issues found in raw</t>
        </is>
      </c>
      <c r="P4031" t="str">
        <f>IF(OR(O4031="Issues found in master",O4031="Final master"),"Master",IF(OR(O4031="Ready for Master",O4031="Issues found in raw",O4031="Raw under QC",O4031="Issues resolved in raw"),"Raw","-"))</f>
        <v>Raw</v>
      </c>
      <c r="Q4031" s="13">
        <v>46287.54375</v>
      </c>
      <c r="R4031" t="inlineStr">
        <is>
          <t xml:space="preserve">2026-09 (Sept)</t>
        </is>
      </c>
      <c r="S4031">
        <f>IF(M4031="Not an error",0,IF(COUNTIFS($A$2:$A4031,$A4031,$D$2:$D4031,$D4031,$M$2:$M4031,"&lt;&gt;Not an error")=1,1,0))</f>
        <v>0</v>
      </c>
      <c r="T4031">
        <f>IF(M4031&lt;&gt;"Major",0,IF(COUNTIFS($A$2:$A4031,$A4031,$D$2:$D4031,$D4031,$M$2:$M4031,"Major")=1,1,0))</f>
        <v>0</v>
      </c>
      <c r="U4031">
        <f>IF(M4031&lt;&gt;"Minor",0,IF(COUNTIFS($A$2:$A4031,$A4031,$D$2:$D4031,$D4031,$M$2:$M4031,"Minor")=1,1,0))</f>
        <v>0</v>
      </c>
    </row>
    <row r="4032">
      <c r="A4032" t="inlineStr">
        <is>
          <t xml:space="preserve">806152088c4f0f13e40c0788e7bc440106d13b1a</t>
        </is>
      </c>
      <c r="B4032" t="inlineStr">
        <is>
          <t xml:space="preserve">The Secret Life of an Accidental Heiress</t>
        </is>
      </c>
      <c r="C4032" t="inlineStr">
        <is>
          <t xml:space="preserve">The Secret Life of an Accidental Heiress</t>
        </is>
      </c>
      <c r="D4032" t="inlineStr">
        <is>
          <t xml:space="preserve">51364192341fcfc0040f9b725cc796798d8eb3ca</t>
        </is>
      </c>
      <c r="E4032" t="inlineStr">
        <is>
          <t xml:space="preserve">Episode 1: Goldenes Blut</t>
        </is>
      </c>
      <c r="F4032">
        <v>1</v>
      </c>
      <c r="G4032" t="inlineStr">
        <is>
          <t xml:space="preserve">2:55-3:06</t>
        </is>
      </c>
      <c r="H4032" t="inlineStr">
        <is>
          <t xml:space="preserve">Pending</t>
        </is>
      </c>
      <c r="I4032" t="inlineStr">
        <is>
          <t xml:space="preserve">[Script error] - Line from script: â€œLange bevor ihr kÃ¼rzlicher BÃ¶rsengang sie in die Chicagoer Unternehmenselite katapultierte, war den Scotts klar, dass selbst ein bescheidenes VermÃ¶gen keine Blutversorgung kaufen konnte, die nicht existierte.â€_x009d_ - Note: grammar â€œLange bevor ihr kÃ¼rzlicher BÃ¶rsengang sie in die Chicagoer Unternehmenselite katapultiert hatte, war den Scotts klar, dass selbst ein bescheidenes VermÃ¶gen keine Blutversorgung kaufen konnte, die nicht existierte.â€_x009d_</t>
        </is>
      </c>
      <c r="J4032" t="inlineStr">
        <is>
          <t xml:space="preserve">AI</t>
        </is>
      </c>
      <c r="K4032" t="inlineStr">
        <is>
          <t xml:space="preserve">Script error</t>
        </is>
      </c>
      <c r="L4032" t="inlineStr">
        <is>
          <t xml:space="preserve">Script error</t>
        </is>
      </c>
      <c r="M4032" t="str">
        <f>IFERROR(IF(VLOOKUP(L4032,'Quantification'!$A:$B,2,FALSE)&amp;""="","Unclassified",VLOOKUP(L4032,'Quantification'!$A:$B,2,FALSE)),"Unclassified")</f>
        <v>Major</v>
      </c>
      <c r="N4032" t="inlineStr">
        <is>
          <t xml:space="preserve">frl-stefanie.gartmaier@pocketfm.com</t>
        </is>
      </c>
      <c r="O4032" t="inlineStr">
        <is>
          <t xml:space="preserve">Issues found in raw</t>
        </is>
      </c>
      <c r="P4032" t="str">
        <f>IF(OR(O4032="Issues found in master",O4032="Final master"),"Master",IF(OR(O4032="Ready for Master",O4032="Issues found in raw",O4032="Raw under QC",O4032="Issues resolved in raw"),"Raw","-"))</f>
        <v>Raw</v>
      </c>
      <c r="Q4032" s="13">
        <v>46287.54375</v>
      </c>
      <c r="R4032" t="inlineStr">
        <is>
          <t xml:space="preserve">2026-09 (Sept)</t>
        </is>
      </c>
      <c r="S4032">
        <f>IF(M4032="Not an error",0,IF(COUNTIFS($A$2:$A4032,$A4032,$D$2:$D4032,$D4032,$M$2:$M4032,"&lt;&gt;Not an error")=1,1,0))</f>
        <v>0</v>
      </c>
      <c r="T4032">
        <f>IF(M4032&lt;&gt;"Major",0,IF(COUNTIFS($A$2:$A4032,$A4032,$D$2:$D4032,$D4032,$M$2:$M4032,"Major")=1,1,0))</f>
        <v>0</v>
      </c>
      <c r="U4032">
        <f>IF(M4032&lt;&gt;"Minor",0,IF(COUNTIFS($A$2:$A4032,$A4032,$D$2:$D4032,$D4032,$M$2:$M4032,"Minor")=1,1,0))</f>
        <v>0</v>
      </c>
    </row>
    <row r="4033">
      <c r="A4033" t="inlineStr">
        <is>
          <t xml:space="preserve">806152088c4f0f13e40c0788e7bc440106d13b1a</t>
        </is>
      </c>
      <c r="B4033" t="inlineStr">
        <is>
          <t xml:space="preserve">The Secret Life of an Accidental Heiress</t>
        </is>
      </c>
      <c r="C4033" t="inlineStr">
        <is>
          <t xml:space="preserve">The Secret Life of an Accidental Heiress</t>
        </is>
      </c>
      <c r="D4033" t="inlineStr">
        <is>
          <t xml:space="preserve">51364192341fcfc0040f9b725cc796798d8eb3ca</t>
        </is>
      </c>
      <c r="E4033" t="inlineStr">
        <is>
          <t xml:space="preserve">Episode 1: Goldenes Blut</t>
        </is>
      </c>
      <c r="F4033">
        <v>1</v>
      </c>
      <c r="G4033" t="inlineStr">
        <is>
          <t xml:space="preserve">3:39-3:44</t>
        </is>
      </c>
      <c r="H4033" t="inlineStr">
        <is>
          <t xml:space="preserve">Pending</t>
        </is>
      </c>
      <c r="I4033" t="inlineStr">
        <is>
          <t xml:space="preserve">[â€œahnungslosâ€_x009d_] - Line from script: â€œQuinn wÃ¤re vielleicht fÃ¼r immer ahnungslos geblieben, hÃ¤tte sie Cheryl und Grant nicht zusammen erwischt.â€_x009d_</t>
        </is>
      </c>
      <c r="J4033" t="inlineStr">
        <is>
          <t xml:space="preserve">VOA</t>
        </is>
      </c>
      <c r="K4033" t="inlineStr">
        <is>
          <t xml:space="preserve">Mispronunciation</t>
        </is>
      </c>
      <c r="L4033" t="inlineStr">
        <is>
          <t xml:space="preserve">Mispronunciation</t>
        </is>
      </c>
      <c r="M4033" t="str">
        <f>IFERROR(IF(VLOOKUP(L4033,'Quantification'!$A:$B,2,FALSE)&amp;""="","Unclassified",VLOOKUP(L4033,'Quantification'!$A:$B,2,FALSE)),"Unclassified")</f>
        <v>Major</v>
      </c>
      <c r="N4033" t="inlineStr">
        <is>
          <t xml:space="preserve">frl-stefanie.gartmaier@pocketfm.com</t>
        </is>
      </c>
      <c r="O4033" t="inlineStr">
        <is>
          <t xml:space="preserve">Issues found in raw</t>
        </is>
      </c>
      <c r="P4033" t="str">
        <f>IF(OR(O4033="Issues found in master",O4033="Final master"),"Master",IF(OR(O4033="Ready for Master",O4033="Issues found in raw",O4033="Raw under QC",O4033="Issues resolved in raw"),"Raw","-"))</f>
        <v>Raw</v>
      </c>
      <c r="Q4033" s="13">
        <v>46287.54375</v>
      </c>
      <c r="R4033" t="inlineStr">
        <is>
          <t xml:space="preserve">2026-09 (Sept)</t>
        </is>
      </c>
      <c r="S4033">
        <f>IF(M4033="Not an error",0,IF(COUNTIFS($A$2:$A4033,$A4033,$D$2:$D4033,$D4033,$M$2:$M4033,"&lt;&gt;Not an error")=1,1,0))</f>
        <v>0</v>
      </c>
      <c r="T4033">
        <f>IF(M4033&lt;&gt;"Major",0,IF(COUNTIFS($A$2:$A4033,$A4033,$D$2:$D4033,$D4033,$M$2:$M4033,"Major")=1,1,0))</f>
        <v>0</v>
      </c>
      <c r="U4033">
        <f>IF(M4033&lt;&gt;"Minor",0,IF(COUNTIFS($A$2:$A4033,$A4033,$D$2:$D4033,$D4033,$M$2:$M4033,"Minor")=1,1,0))</f>
        <v>0</v>
      </c>
    </row>
    <row r="4034">
      <c r="A4034" t="inlineStr">
        <is>
          <t xml:space="preserve">806152088c4f0f13e40c0788e7bc440106d13b1a</t>
        </is>
      </c>
      <c r="B4034" t="inlineStr">
        <is>
          <t xml:space="preserve">The Secret Life of an Accidental Heiress</t>
        </is>
      </c>
      <c r="C4034" t="inlineStr">
        <is>
          <t xml:space="preserve">The Secret Life of an Accidental Heiress</t>
        </is>
      </c>
      <c r="D4034" t="inlineStr">
        <is>
          <t xml:space="preserve">51364192341fcfc0040f9b725cc796798d8eb3ca</t>
        </is>
      </c>
      <c r="E4034" t="inlineStr">
        <is>
          <t xml:space="preserve">Episode 1: Goldenes Blut</t>
        </is>
      </c>
      <c r="F4034">
        <v>1</v>
      </c>
      <c r="G4034" t="inlineStr">
        <is>
          <t xml:space="preserve">9:39-9:49</t>
        </is>
      </c>
      <c r="H4034" t="inlineStr">
        <is>
          <t xml:space="preserve">Pending</t>
        </is>
      </c>
      <c r="I4034" t="inlineStr">
        <is>
          <t xml:space="preserve">[Script error] - Line from script: â€œSie legte die Bankkarte, die William ihr aufzudrÃ¤ngen versucht hatte, zurÃ¼ck auf den Tisch, sah auf die Anrufer-ID und sagte zu den Scotts: â€œMeine Familie ist da.â€_x009d_ - Note: translation error for â€œAnrufer-IDâ€_x009d_ â€œSie legte die Bankkarte, die William ihr aufzudrÃ¤ngen versucht hatte, zurÃ¼ck auf den Tisch, sah auf den eingehenden Anruf und sagte zu den Scotts: â€œMeine Familie ist da.â€_x009d_</t>
        </is>
      </c>
      <c r="J4034" t="inlineStr">
        <is>
          <t xml:space="preserve">AI</t>
        </is>
      </c>
      <c r="K4034" t="inlineStr">
        <is>
          <t xml:space="preserve">Script error</t>
        </is>
      </c>
      <c r="L4034" t="inlineStr">
        <is>
          <t xml:space="preserve">Script error</t>
        </is>
      </c>
      <c r="M4034" t="str">
        <f>IFERROR(IF(VLOOKUP(L4034,'Quantification'!$A:$B,2,FALSE)&amp;""="","Unclassified",VLOOKUP(L4034,'Quantification'!$A:$B,2,FALSE)),"Unclassified")</f>
        <v>Major</v>
      </c>
      <c r="N4034" t="inlineStr">
        <is>
          <t xml:space="preserve">frl-stefanie.gartmaier@pocketfm.com</t>
        </is>
      </c>
      <c r="O4034" t="inlineStr">
        <is>
          <t xml:space="preserve">Issues found in raw</t>
        </is>
      </c>
      <c r="P4034" t="str">
        <f>IF(OR(O4034="Issues found in master",O4034="Final master"),"Master",IF(OR(O4034="Ready for Master",O4034="Issues found in raw",O4034="Raw under QC",O4034="Issues resolved in raw"),"Raw","-"))</f>
        <v>Raw</v>
      </c>
      <c r="Q4034" s="13">
        <v>46287.54375</v>
      </c>
      <c r="R4034" t="inlineStr">
        <is>
          <t xml:space="preserve">2026-09 (Sept)</t>
        </is>
      </c>
      <c r="S4034">
        <f>IF(M4034="Not an error",0,IF(COUNTIFS($A$2:$A4034,$A4034,$D$2:$D4034,$D4034,$M$2:$M4034,"&lt;&gt;Not an error")=1,1,0))</f>
        <v>0</v>
      </c>
      <c r="T4034">
        <f>IF(M4034&lt;&gt;"Major",0,IF(COUNTIFS($A$2:$A4034,$A4034,$D$2:$D4034,$D4034,$M$2:$M4034,"Major")=1,1,0))</f>
        <v>0</v>
      </c>
      <c r="U4034">
        <f>IF(M4034&lt;&gt;"Minor",0,IF(COUNTIFS($A$2:$A4034,$A4034,$D$2:$D4034,$D4034,$M$2:$M4034,"Minor")=1,1,0))</f>
        <v>0</v>
      </c>
    </row>
    <row r="4035">
      <c r="A4035" t="inlineStr">
        <is>
          <t xml:space="preserve">806152088c4f0f13e40c0788e7bc440106d13b1a</t>
        </is>
      </c>
      <c r="B4035" t="inlineStr">
        <is>
          <t xml:space="preserve">The Secret Life of an Accidental Heiress</t>
        </is>
      </c>
      <c r="C4035" t="inlineStr">
        <is>
          <t xml:space="preserve">The Secret Life of an Accidental Heiress</t>
        </is>
      </c>
      <c r="D4035" t="inlineStr">
        <is>
          <t xml:space="preserve">51364192341fcfc0040f9b725cc796798d8eb3ca</t>
        </is>
      </c>
      <c r="E4035" t="inlineStr">
        <is>
          <t xml:space="preserve">Episode 1: Goldenes Blut</t>
        </is>
      </c>
      <c r="F4035">
        <v>1</v>
      </c>
      <c r="G4035" t="inlineStr">
        <is>
          <t xml:space="preserve">11:10-11:20</t>
        </is>
      </c>
      <c r="H4035" t="inlineStr">
        <is>
          <t xml:space="preserve">Pending</t>
        </is>
      </c>
      <c r="I4035" t="inlineStr">
        <is>
          <t xml:space="preserve">[Script error] - Line from script: â€œVor Rosewood Estates parkte diskret am StraÃŸenrand ein schwarzer Volkswagen Phaeton, dessen getÃ¶nte Scheiben das brutale Sonnenlicht reflektierten.â€_x009d_ - Note: potential copyright issues for â€œVolkswagen Phaetonâ€_x009d_</t>
        </is>
      </c>
      <c r="J4035" t="inlineStr">
        <is>
          <t xml:space="preserve">AI</t>
        </is>
      </c>
      <c r="K4035" t="inlineStr">
        <is>
          <t xml:space="preserve">Script error</t>
        </is>
      </c>
      <c r="L4035" t="inlineStr">
        <is>
          <t xml:space="preserve">Script error</t>
        </is>
      </c>
      <c r="M4035" t="str">
        <f>IFERROR(IF(VLOOKUP(L4035,'Quantification'!$A:$B,2,FALSE)&amp;""="","Unclassified",VLOOKUP(L4035,'Quantification'!$A:$B,2,FALSE)),"Unclassified")</f>
        <v>Major</v>
      </c>
      <c r="N4035" t="inlineStr">
        <is>
          <t xml:space="preserve">frl-stefanie.gartmaier@pocketfm.com</t>
        </is>
      </c>
      <c r="O4035" t="inlineStr">
        <is>
          <t xml:space="preserve">Issues found in raw</t>
        </is>
      </c>
      <c r="P4035" t="str">
        <f>IF(OR(O4035="Issues found in master",O4035="Final master"),"Master",IF(OR(O4035="Ready for Master",O4035="Issues found in raw",O4035="Raw under QC",O4035="Issues resolved in raw"),"Raw","-"))</f>
        <v>Raw</v>
      </c>
      <c r="Q4035" s="13">
        <v>46287.54375</v>
      </c>
      <c r="R4035" t="inlineStr">
        <is>
          <t xml:space="preserve">2026-09 (Sept)</t>
        </is>
      </c>
      <c r="S4035">
        <f>IF(M4035="Not an error",0,IF(COUNTIFS($A$2:$A4035,$A4035,$D$2:$D4035,$D4035,$M$2:$M4035,"&lt;&gt;Not an error")=1,1,0))</f>
        <v>0</v>
      </c>
      <c r="T4035">
        <f>IF(M4035&lt;&gt;"Major",0,IF(COUNTIFS($A$2:$A4035,$A4035,$D$2:$D4035,$D4035,$M$2:$M4035,"Major")=1,1,0))</f>
        <v>0</v>
      </c>
      <c r="U4035">
        <f>IF(M4035&lt;&gt;"Minor",0,IF(COUNTIFS($A$2:$A4035,$A4035,$D$2:$D4035,$D4035,$M$2:$M4035,"Minor")=1,1,0))</f>
        <v>0</v>
      </c>
    </row>
    <row r="4036">
      <c r="A4036" t="inlineStr">
        <is>
          <t xml:space="preserve">806152088c4f0f13e40c0788e7bc440106d13b1a</t>
        </is>
      </c>
      <c r="B4036" t="inlineStr">
        <is>
          <t xml:space="preserve">The Secret Life of an Accidental Heiress</t>
        </is>
      </c>
      <c r="C4036" t="inlineStr">
        <is>
          <t xml:space="preserve">The Secret Life of an Accidental Heiress</t>
        </is>
      </c>
      <c r="D4036" t="inlineStr">
        <is>
          <t xml:space="preserve">8acfaa81c85b52bae64db1ed80523ddf4ac15b9c</t>
        </is>
      </c>
      <c r="E4036" t="inlineStr">
        <is>
          <t xml:space="preserve">Episode 2: Zwei Welten</t>
        </is>
      </c>
      <c r="F4036">
        <v>2</v>
      </c>
      <c r="G4036" t="inlineStr">
        <is>
          <t xml:space="preserve">2:17-2:20</t>
        </is>
      </c>
      <c r="H4036" t="inlineStr">
        <is>
          <t xml:space="preserve">Pending</t>
        </is>
      </c>
      <c r="I4036" t="inlineStr">
        <is>
          <t xml:space="preserve">[Script error] - Line from script: â€œUnd dieses Etwas machte sie von hÃ¼bsch zu atemberaubend.â€_x009d_ - Note: incorrect word â€œUnd dieses Etwas befÃ¶rderte sie von hÃ¼bsch zu atemberaubend.â€_x009d_</t>
        </is>
      </c>
      <c r="J4036" t="inlineStr">
        <is>
          <t xml:space="preserve">AI</t>
        </is>
      </c>
      <c r="K4036" t="inlineStr">
        <is>
          <t xml:space="preserve">Script error</t>
        </is>
      </c>
      <c r="L4036" t="inlineStr">
        <is>
          <t xml:space="preserve">Script error</t>
        </is>
      </c>
      <c r="M4036" t="str">
        <f>IFERROR(IF(VLOOKUP(L4036,'Quantification'!$A:$B,2,FALSE)&amp;""="","Unclassified",VLOOKUP(L4036,'Quantification'!$A:$B,2,FALSE)),"Unclassified")</f>
        <v>Major</v>
      </c>
      <c r="N4036" t="inlineStr">
        <is>
          <t xml:space="preserve">frl-stefanie.gartmaier@pocketfm.com</t>
        </is>
      </c>
      <c r="O4036" t="inlineStr">
        <is>
          <t xml:space="preserve">Issues found in raw</t>
        </is>
      </c>
      <c r="P4036" t="str">
        <f>IF(OR(O4036="Issues found in master",O4036="Final master"),"Master",IF(OR(O4036="Ready for Master",O4036="Issues found in raw",O4036="Raw under QC",O4036="Issues resolved in raw"),"Raw","-"))</f>
        <v>Raw</v>
      </c>
      <c r="Q4036" s="13">
        <v>46287.54375</v>
      </c>
      <c r="R4036" t="inlineStr">
        <is>
          <t xml:space="preserve">2026-09 (Sept)</t>
        </is>
      </c>
      <c r="S4036">
        <f>IF(M4036="Not an error",0,IF(COUNTIFS($A$2:$A4036,$A4036,$D$2:$D4036,$D4036,$M$2:$M4036,"&lt;&gt;Not an error")=1,1,0))</f>
        <v>1</v>
      </c>
      <c r="T4036">
        <f>IF(M4036&lt;&gt;"Major",0,IF(COUNTIFS($A$2:$A4036,$A4036,$D$2:$D4036,$D4036,$M$2:$M4036,"Major")=1,1,0))</f>
        <v>1</v>
      </c>
      <c r="U4036">
        <f>IF(M4036&lt;&gt;"Minor",0,IF(COUNTIFS($A$2:$A4036,$A4036,$D$2:$D4036,$D4036,$M$2:$M4036,"Minor")=1,1,0))</f>
        <v>0</v>
      </c>
    </row>
    <row r="4037">
      <c r="A4037" t="inlineStr">
        <is>
          <t xml:space="preserve">806152088c4f0f13e40c0788e7bc440106d13b1a</t>
        </is>
      </c>
      <c r="B4037" t="inlineStr">
        <is>
          <t xml:space="preserve">The Secret Life of an Accidental Heiress</t>
        </is>
      </c>
      <c r="C4037" t="inlineStr">
        <is>
          <t xml:space="preserve">The Secret Life of an Accidental Heiress</t>
        </is>
      </c>
      <c r="D4037" t="inlineStr">
        <is>
          <t xml:space="preserve">8acfaa81c85b52bae64db1ed80523ddf4ac15b9c</t>
        </is>
      </c>
      <c r="E4037" t="inlineStr">
        <is>
          <t xml:space="preserve">Episode 2: Zwei Welten</t>
        </is>
      </c>
      <c r="F4037">
        <v>2</v>
      </c>
      <c r="G4037" t="inlineStr">
        <is>
          <t xml:space="preserve">2:52-2:56</t>
        </is>
      </c>
      <c r="H4037" t="inlineStr">
        <is>
          <t xml:space="preserve">Pending</t>
        </is>
      </c>
      <c r="I4037" t="inlineStr">
        <is>
          <t xml:space="preserve">[Script error] - Line from script: â€œCheryl zu helfen, war nur meine Art, es ihnen zurÃ¼ckzuzahlen.â€_x009d_ - Not: error in meaning â€œCheryl zu helfen, war nur meine Art, mich zu revanchieren.â€_x009d_</t>
        </is>
      </c>
      <c r="J4037" t="inlineStr">
        <is>
          <t xml:space="preserve">AI</t>
        </is>
      </c>
      <c r="K4037" t="inlineStr">
        <is>
          <t xml:space="preserve">Script error</t>
        </is>
      </c>
      <c r="L4037" t="inlineStr">
        <is>
          <t xml:space="preserve">Script error</t>
        </is>
      </c>
      <c r="M4037" t="str">
        <f>IFERROR(IF(VLOOKUP(L4037,'Quantification'!$A:$B,2,FALSE)&amp;""="","Unclassified",VLOOKUP(L4037,'Quantification'!$A:$B,2,FALSE)),"Unclassified")</f>
        <v>Major</v>
      </c>
      <c r="N4037" t="inlineStr">
        <is>
          <t xml:space="preserve">frl-stefanie.gartmaier@pocketfm.com</t>
        </is>
      </c>
      <c r="O4037" t="inlineStr">
        <is>
          <t xml:space="preserve">Issues found in raw</t>
        </is>
      </c>
      <c r="P4037" t="str">
        <f>IF(OR(O4037="Issues found in master",O4037="Final master"),"Master",IF(OR(O4037="Ready for Master",O4037="Issues found in raw",O4037="Raw under QC",O4037="Issues resolved in raw"),"Raw","-"))</f>
        <v>Raw</v>
      </c>
      <c r="Q4037" s="13">
        <v>46287.54375</v>
      </c>
      <c r="R4037" t="inlineStr">
        <is>
          <t xml:space="preserve">2026-09 (Sept)</t>
        </is>
      </c>
      <c r="S4037">
        <f>IF(M4037="Not an error",0,IF(COUNTIFS($A$2:$A4037,$A4037,$D$2:$D4037,$D4037,$M$2:$M4037,"&lt;&gt;Not an error")=1,1,0))</f>
        <v>0</v>
      </c>
      <c r="T4037">
        <f>IF(M4037&lt;&gt;"Major",0,IF(COUNTIFS($A$2:$A4037,$A4037,$D$2:$D4037,$D4037,$M$2:$M4037,"Major")=1,1,0))</f>
        <v>0</v>
      </c>
      <c r="U4037">
        <f>IF(M4037&lt;&gt;"Minor",0,IF(COUNTIFS($A$2:$A4037,$A4037,$D$2:$D4037,$D4037,$M$2:$M4037,"Minor")=1,1,0))</f>
        <v>0</v>
      </c>
    </row>
    <row r="4038">
      <c r="A4038" t="inlineStr">
        <is>
          <t xml:space="preserve">806152088c4f0f13e40c0788e7bc440106d13b1a</t>
        </is>
      </c>
      <c r="B4038" t="inlineStr">
        <is>
          <t xml:space="preserve">The Secret Life of an Accidental Heiress</t>
        </is>
      </c>
      <c r="C4038" t="inlineStr">
        <is>
          <t xml:space="preserve">The Secret Life of an Accidental Heiress</t>
        </is>
      </c>
      <c r="D4038" t="inlineStr">
        <is>
          <t xml:space="preserve">8acfaa81c85b52bae64db1ed80523ddf4ac15b9c</t>
        </is>
      </c>
      <c r="E4038" t="inlineStr">
        <is>
          <t xml:space="preserve">Episode 2: Zwei Welten</t>
        </is>
      </c>
      <c r="F4038">
        <v>2</v>
      </c>
      <c r="G4038" t="inlineStr">
        <is>
          <t xml:space="preserve">3:17-3:22</t>
        </is>
      </c>
      <c r="H4038" t="inlineStr">
        <is>
          <t xml:space="preserve">Pending</t>
        </is>
      </c>
      <c r="I4038" t="inlineStr">
        <is>
          <t xml:space="preserve">[Script error] - Line from script: â€œWie oft musste sie dich ihre sogenannten Juilliard-reifen Klavierarrangements korrigieren lassenâ€_x009d_ - Note: potential copyright issues for â€œJuilliardâ€_x009d_</t>
        </is>
      </c>
      <c r="J4038" t="inlineStr">
        <is>
          <t xml:space="preserve">AI</t>
        </is>
      </c>
      <c r="K4038" t="inlineStr">
        <is>
          <t xml:space="preserve">Script error</t>
        </is>
      </c>
      <c r="L4038" t="inlineStr">
        <is>
          <t xml:space="preserve">Script error</t>
        </is>
      </c>
      <c r="M4038" t="str">
        <f>IFERROR(IF(VLOOKUP(L4038,'Quantification'!$A:$B,2,FALSE)&amp;""="","Unclassified",VLOOKUP(L4038,'Quantification'!$A:$B,2,FALSE)),"Unclassified")</f>
        <v>Major</v>
      </c>
      <c r="N4038" t="inlineStr">
        <is>
          <t xml:space="preserve">frl-stefanie.gartmaier@pocketfm.com</t>
        </is>
      </c>
      <c r="O4038" t="inlineStr">
        <is>
          <t xml:space="preserve">Issues found in raw</t>
        </is>
      </c>
      <c r="P4038" t="str">
        <f>IF(OR(O4038="Issues found in master",O4038="Final master"),"Master",IF(OR(O4038="Ready for Master",O4038="Issues found in raw",O4038="Raw under QC",O4038="Issues resolved in raw"),"Raw","-"))</f>
        <v>Raw</v>
      </c>
      <c r="Q4038" s="13">
        <v>46287.54375</v>
      </c>
      <c r="R4038" t="inlineStr">
        <is>
          <t xml:space="preserve">2026-09 (Sept)</t>
        </is>
      </c>
      <c r="S4038">
        <f>IF(M4038="Not an error",0,IF(COUNTIFS($A$2:$A4038,$A4038,$D$2:$D4038,$D4038,$M$2:$M4038,"&lt;&gt;Not an error")=1,1,0))</f>
        <v>0</v>
      </c>
      <c r="T4038">
        <f>IF(M4038&lt;&gt;"Major",0,IF(COUNTIFS($A$2:$A4038,$A4038,$D$2:$D4038,$D4038,$M$2:$M4038,"Major")=1,1,0))</f>
        <v>0</v>
      </c>
      <c r="U4038">
        <f>IF(M4038&lt;&gt;"Minor",0,IF(COUNTIFS($A$2:$A4038,$A4038,$D$2:$D4038,$D4038,$M$2:$M4038,"Minor")=1,1,0))</f>
        <v>0</v>
      </c>
    </row>
    <row r="4039">
      <c r="A4039" t="inlineStr">
        <is>
          <t xml:space="preserve">806152088c4f0f13e40c0788e7bc440106d13b1a</t>
        </is>
      </c>
      <c r="B4039" t="inlineStr">
        <is>
          <t xml:space="preserve">The Secret Life of an Accidental Heiress</t>
        </is>
      </c>
      <c r="C4039" t="inlineStr">
        <is>
          <t xml:space="preserve">The Secret Life of an Accidental Heiress</t>
        </is>
      </c>
      <c r="D4039" t="inlineStr">
        <is>
          <t xml:space="preserve">8acfaa81c85b52bae64db1ed80523ddf4ac15b9c</t>
        </is>
      </c>
      <c r="E4039" t="inlineStr">
        <is>
          <t xml:space="preserve">Episode 2: Zwei Welten</t>
        </is>
      </c>
      <c r="F4039">
        <v>2</v>
      </c>
      <c r="G4039" t="inlineStr">
        <is>
          <t xml:space="preserve">4:54-5:00</t>
        </is>
      </c>
      <c r="H4039" t="inlineStr">
        <is>
          <t xml:space="preserve">Pending</t>
        </is>
      </c>
      <c r="I4039" t="inlineStr">
        <is>
          <t xml:space="preserve">[Script error] - Line from script: â€œQuinn kniff die Augen zusammen, als sie den in der Sonne glÃ¤nzenden Volkswagen Phaeton sah.â€_x009d_ - Note: potential copyright issues for â€œVolkswagen Phaetonâ€_x009d_</t>
        </is>
      </c>
      <c r="J4039" t="inlineStr">
        <is>
          <t xml:space="preserve">AI</t>
        </is>
      </c>
      <c r="K4039" t="inlineStr">
        <is>
          <t xml:space="preserve">Script error</t>
        </is>
      </c>
      <c r="L4039" t="inlineStr">
        <is>
          <t xml:space="preserve">Script error</t>
        </is>
      </c>
      <c r="M4039" t="str">
        <f>IFERROR(IF(VLOOKUP(L4039,'Quantification'!$A:$B,2,FALSE)&amp;""="","Unclassified",VLOOKUP(L4039,'Quantification'!$A:$B,2,FALSE)),"Unclassified")</f>
        <v>Major</v>
      </c>
      <c r="N4039" t="inlineStr">
        <is>
          <t xml:space="preserve">frl-stefanie.gartmaier@pocketfm.com</t>
        </is>
      </c>
      <c r="O4039" t="inlineStr">
        <is>
          <t xml:space="preserve">Issues found in raw</t>
        </is>
      </c>
      <c r="P4039" t="str">
        <f>IF(OR(O4039="Issues found in master",O4039="Final master"),"Master",IF(OR(O4039="Ready for Master",O4039="Issues found in raw",O4039="Raw under QC",O4039="Issues resolved in raw"),"Raw","-"))</f>
        <v>Raw</v>
      </c>
      <c r="Q4039" s="13">
        <v>46287.54375</v>
      </c>
      <c r="R4039" t="inlineStr">
        <is>
          <t xml:space="preserve">2026-09 (Sept)</t>
        </is>
      </c>
      <c r="S4039">
        <f>IF(M4039="Not an error",0,IF(COUNTIFS($A$2:$A4039,$A4039,$D$2:$D4039,$D4039,$M$2:$M4039,"&lt;&gt;Not an error")=1,1,0))</f>
        <v>0</v>
      </c>
      <c r="T4039">
        <f>IF(M4039&lt;&gt;"Major",0,IF(COUNTIFS($A$2:$A4039,$A4039,$D$2:$D4039,$D4039,$M$2:$M4039,"Major")=1,1,0))</f>
        <v>0</v>
      </c>
      <c r="U4039">
        <f>IF(M4039&lt;&gt;"Minor",0,IF(COUNTIFS($A$2:$A4039,$A4039,$D$2:$D4039,$D4039,$M$2:$M4039,"Minor")=1,1,0))</f>
        <v>0</v>
      </c>
    </row>
    <row r="4040">
      <c r="A4040" t="inlineStr">
        <is>
          <t xml:space="preserve">806152088c4f0f13e40c0788e7bc440106d13b1a</t>
        </is>
      </c>
      <c r="B4040" t="inlineStr">
        <is>
          <t xml:space="preserve">The Secret Life of an Accidental Heiress</t>
        </is>
      </c>
      <c r="C4040" t="inlineStr">
        <is>
          <t xml:space="preserve">The Secret Life of an Accidental Heiress</t>
        </is>
      </c>
      <c r="D4040" t="inlineStr">
        <is>
          <t xml:space="preserve">8acfaa81c85b52bae64db1ed80523ddf4ac15b9c</t>
        </is>
      </c>
      <c r="E4040" t="inlineStr">
        <is>
          <t xml:space="preserve">Episode 2: Zwei Welten</t>
        </is>
      </c>
      <c r="F4040">
        <v>2</v>
      </c>
      <c r="G4040" t="inlineStr">
        <is>
          <t xml:space="preserve">5:06-5:08</t>
        </is>
      </c>
      <c r="H4040" t="inlineStr">
        <is>
          <t xml:space="preserve">Pending</t>
        </is>
      </c>
      <c r="I4040" t="inlineStr">
        <is>
          <t xml:space="preserve">[Script error] - Line from script: â€œEr kostete wahrscheinlich ein VermÃ¶gen.â€_x009d_ - grammar; needs to be â€œEs kostete wahrscheinlich ein VermÃ¶gen.â€_x009d_ to match the previous sentence</t>
        </is>
      </c>
      <c r="J4040" t="inlineStr">
        <is>
          <t xml:space="preserve">AI</t>
        </is>
      </c>
      <c r="K4040" t="inlineStr">
        <is>
          <t xml:space="preserve">Script error</t>
        </is>
      </c>
      <c r="L4040" t="inlineStr">
        <is>
          <t xml:space="preserve">Script error</t>
        </is>
      </c>
      <c r="M4040" t="str">
        <f>IFERROR(IF(VLOOKUP(L4040,'Quantification'!$A:$B,2,FALSE)&amp;""="","Unclassified",VLOOKUP(L4040,'Quantification'!$A:$B,2,FALSE)),"Unclassified")</f>
        <v>Major</v>
      </c>
      <c r="N4040" t="inlineStr">
        <is>
          <t xml:space="preserve">frl-stefanie.gartmaier@pocketfm.com</t>
        </is>
      </c>
      <c r="O4040" t="inlineStr">
        <is>
          <t xml:space="preserve">Issues found in raw</t>
        </is>
      </c>
      <c r="P4040" t="str">
        <f>IF(OR(O4040="Issues found in master",O4040="Final master"),"Master",IF(OR(O4040="Ready for Master",O4040="Issues found in raw",O4040="Raw under QC",O4040="Issues resolved in raw"),"Raw","-"))</f>
        <v>Raw</v>
      </c>
      <c r="Q4040" s="13">
        <v>46287.54375</v>
      </c>
      <c r="R4040" t="inlineStr">
        <is>
          <t xml:space="preserve">2026-09 (Sept)</t>
        </is>
      </c>
      <c r="S4040">
        <f>IF(M4040="Not an error",0,IF(COUNTIFS($A$2:$A4040,$A4040,$D$2:$D4040,$D4040,$M$2:$M4040,"&lt;&gt;Not an error")=1,1,0))</f>
        <v>0</v>
      </c>
      <c r="T4040">
        <f>IF(M4040&lt;&gt;"Major",0,IF(COUNTIFS($A$2:$A4040,$A4040,$D$2:$D4040,$D4040,$M$2:$M4040,"Major")=1,1,0))</f>
        <v>0</v>
      </c>
      <c r="U4040">
        <f>IF(M4040&lt;&gt;"Minor",0,IF(COUNTIFS($A$2:$A4040,$A4040,$D$2:$D4040,$D4040,$M$2:$M4040,"Minor")=1,1,0))</f>
        <v>0</v>
      </c>
    </row>
    <row r="4041">
      <c r="A4041" t="inlineStr">
        <is>
          <t xml:space="preserve">806152088c4f0f13e40c0788e7bc440106d13b1a</t>
        </is>
      </c>
      <c r="B4041" t="inlineStr">
        <is>
          <t xml:space="preserve">The Secret Life of an Accidental Heiress</t>
        </is>
      </c>
      <c r="C4041" t="inlineStr">
        <is>
          <t xml:space="preserve">The Secret Life of an Accidental Heiress</t>
        </is>
      </c>
      <c r="D4041" t="inlineStr">
        <is>
          <t xml:space="preserve">8acfaa81c85b52bae64db1ed80523ddf4ac15b9c</t>
        </is>
      </c>
      <c r="E4041" t="inlineStr">
        <is>
          <t xml:space="preserve">Episode 2: Zwei Welten</t>
        </is>
      </c>
      <c r="F4041">
        <v>2</v>
      </c>
      <c r="G4041" t="inlineStr">
        <is>
          <t xml:space="preserve">5:59-6:03</t>
        </is>
      </c>
      <c r="H4041" t="inlineStr">
        <is>
          <t xml:space="preserve">Pending</t>
        </is>
      </c>
      <c r="I4041" t="inlineStr">
        <is>
          <t xml:space="preserve">[Script error] - Line from script: â€œDer Phaeton war gerÃ¤umig, aber seine langen Beine wirkten trotzdem eingeengt.â€_x009d_ - Note: potential copyright issues for â€œPhaetonâ€_x009d_</t>
        </is>
      </c>
      <c r="J4041" t="inlineStr">
        <is>
          <t xml:space="preserve">AI</t>
        </is>
      </c>
      <c r="K4041" t="inlineStr">
        <is>
          <t xml:space="preserve">Script error</t>
        </is>
      </c>
      <c r="L4041" t="inlineStr">
        <is>
          <t xml:space="preserve">Script error</t>
        </is>
      </c>
      <c r="M4041" t="str">
        <f>IFERROR(IF(VLOOKUP(L4041,'Quantification'!$A:$B,2,FALSE)&amp;""="","Unclassified",VLOOKUP(L4041,'Quantification'!$A:$B,2,FALSE)),"Unclassified")</f>
        <v>Major</v>
      </c>
      <c r="N4041" t="inlineStr">
        <is>
          <t xml:space="preserve">frl-stefanie.gartmaier@pocketfm.com</t>
        </is>
      </c>
      <c r="O4041" t="inlineStr">
        <is>
          <t xml:space="preserve">Issues found in raw</t>
        </is>
      </c>
      <c r="P4041" t="str">
        <f>IF(OR(O4041="Issues found in master",O4041="Final master"),"Master",IF(OR(O4041="Ready for Master",O4041="Issues found in raw",O4041="Raw under QC",O4041="Issues resolved in raw"),"Raw","-"))</f>
        <v>Raw</v>
      </c>
      <c r="Q4041" s="13">
        <v>46287.54375</v>
      </c>
      <c r="R4041" t="inlineStr">
        <is>
          <t xml:space="preserve">2026-09 (Sept)</t>
        </is>
      </c>
      <c r="S4041">
        <f>IF(M4041="Not an error",0,IF(COUNTIFS($A$2:$A4041,$A4041,$D$2:$D4041,$D4041,$M$2:$M4041,"&lt;&gt;Not an error")=1,1,0))</f>
        <v>0</v>
      </c>
      <c r="T4041">
        <f>IF(M4041&lt;&gt;"Major",0,IF(COUNTIFS($A$2:$A4041,$A4041,$D$2:$D4041,$D4041,$M$2:$M4041,"Major")=1,1,0))</f>
        <v>0</v>
      </c>
      <c r="U4041">
        <f>IF(M4041&lt;&gt;"Minor",0,IF(COUNTIFS($A$2:$A4041,$A4041,$D$2:$D4041,$D4041,$M$2:$M4041,"Minor")=1,1,0))</f>
        <v>0</v>
      </c>
    </row>
    <row r="4042">
      <c r="A4042" t="inlineStr">
        <is>
          <t xml:space="preserve">806152088c4f0f13e40c0788e7bc440106d13b1a</t>
        </is>
      </c>
      <c r="B4042" t="inlineStr">
        <is>
          <t xml:space="preserve">The Secret Life of an Accidental Heiress</t>
        </is>
      </c>
      <c r="C4042" t="inlineStr">
        <is>
          <t xml:space="preserve">The Secret Life of an Accidental Heiress</t>
        </is>
      </c>
      <c r="D4042" t="inlineStr">
        <is>
          <t xml:space="preserve">8acfaa81c85b52bae64db1ed80523ddf4ac15b9c</t>
        </is>
      </c>
      <c r="E4042" t="inlineStr">
        <is>
          <t xml:space="preserve">Episode 2: Zwei Welten</t>
        </is>
      </c>
      <c r="F4042">
        <v>2</v>
      </c>
      <c r="G4042" t="inlineStr">
        <is>
          <t xml:space="preserve">6:52-7:00</t>
        </is>
      </c>
      <c r="H4042" t="inlineStr">
        <is>
          <t xml:space="preserve">Pending</t>
        </is>
      </c>
      <c r="I4042" t="inlineStr">
        <is>
          <t xml:space="preserve">[Script error] - Line from script: â€œEs dauerte nicht lange, bis sie ihr Ziel erreichten: das Konservatorium, ein weitlÃ¤ufiges Michelin-Sterne-Restaurant im Herzen von Chicago.â€_x009d_ - Note: potential copyright issues for â€œMichelinâ€_x009d_</t>
        </is>
      </c>
      <c r="J4042" t="inlineStr">
        <is>
          <t xml:space="preserve">AI</t>
        </is>
      </c>
      <c r="K4042" t="inlineStr">
        <is>
          <t xml:space="preserve">Script error</t>
        </is>
      </c>
      <c r="L4042" t="inlineStr">
        <is>
          <t xml:space="preserve">Script error</t>
        </is>
      </c>
      <c r="M4042" t="str">
        <f>IFERROR(IF(VLOOKUP(L4042,'Quantification'!$A:$B,2,FALSE)&amp;""="","Unclassified",VLOOKUP(L4042,'Quantification'!$A:$B,2,FALSE)),"Unclassified")</f>
        <v>Major</v>
      </c>
      <c r="N4042" t="inlineStr">
        <is>
          <t xml:space="preserve">frl-stefanie.gartmaier@pocketfm.com</t>
        </is>
      </c>
      <c r="O4042" t="inlineStr">
        <is>
          <t xml:space="preserve">Issues found in raw</t>
        </is>
      </c>
      <c r="P4042" t="str">
        <f>IF(OR(O4042="Issues found in master",O4042="Final master"),"Master",IF(OR(O4042="Ready for Master",O4042="Issues found in raw",O4042="Raw under QC",O4042="Issues resolved in raw"),"Raw","-"))</f>
        <v>Raw</v>
      </c>
      <c r="Q4042" s="13">
        <v>46287.54375</v>
      </c>
      <c r="R4042" t="inlineStr">
        <is>
          <t xml:space="preserve">2026-09 (Sept)</t>
        </is>
      </c>
      <c r="S4042">
        <f>IF(M4042="Not an error",0,IF(COUNTIFS($A$2:$A4042,$A4042,$D$2:$D4042,$D4042,$M$2:$M4042,"&lt;&gt;Not an error")=1,1,0))</f>
        <v>0</v>
      </c>
      <c r="T4042">
        <f>IF(M4042&lt;&gt;"Major",0,IF(COUNTIFS($A$2:$A4042,$A4042,$D$2:$D4042,$D4042,$M$2:$M4042,"Major")=1,1,0))</f>
        <v>0</v>
      </c>
      <c r="U4042">
        <f>IF(M4042&lt;&gt;"Minor",0,IF(COUNTIFS($A$2:$A4042,$A4042,$D$2:$D4042,$D4042,$M$2:$M4042,"Minor")=1,1,0))</f>
        <v>0</v>
      </c>
    </row>
    <row r="4043">
      <c r="A4043" t="inlineStr">
        <is>
          <t xml:space="preserve">806152088c4f0f13e40c0788e7bc440106d13b1a</t>
        </is>
      </c>
      <c r="B4043" t="inlineStr">
        <is>
          <t xml:space="preserve">The Secret Life of an Accidental Heiress</t>
        </is>
      </c>
      <c r="C4043" t="inlineStr">
        <is>
          <t xml:space="preserve">The Secret Life of an Accidental Heiress</t>
        </is>
      </c>
      <c r="D4043" t="inlineStr">
        <is>
          <t xml:space="preserve">8acfaa81c85b52bae64db1ed80523ddf4ac15b9c</t>
        </is>
      </c>
      <c r="E4043" t="inlineStr">
        <is>
          <t xml:space="preserve">Episode 2: Zwei Welten</t>
        </is>
      </c>
      <c r="F4043">
        <v>2</v>
      </c>
      <c r="G4043" t="inlineStr">
        <is>
          <t xml:space="preserve">7:58-8:05</t>
        </is>
      </c>
      <c r="H4043" t="inlineStr">
        <is>
          <t xml:space="preserve">Pending</t>
        </is>
      </c>
      <c r="I4043" t="inlineStr">
        <is>
          <t xml:space="preserve">[â€œCheriâ€_x009d_] - Line from script: â€œGerade als sie versuchte, sich zu orientieren, rief eine vertraute, Ã¼berraschte Stimme ihren Namen.â€_x009d_</t>
        </is>
      </c>
      <c r="J4043" t="inlineStr">
        <is>
          <t xml:space="preserve">VOA</t>
        </is>
      </c>
      <c r="K4043" t="inlineStr">
        <is>
          <t xml:space="preserve">Mispronunciation</t>
        </is>
      </c>
      <c r="L4043" t="inlineStr">
        <is>
          <t xml:space="preserve">Mispronunciation</t>
        </is>
      </c>
      <c r="M4043" t="str">
        <f>IFERROR(IF(VLOOKUP(L4043,'Quantification'!$A:$B,2,FALSE)&amp;""="","Unclassified",VLOOKUP(L4043,'Quantification'!$A:$B,2,FALSE)),"Unclassified")</f>
        <v>Major</v>
      </c>
      <c r="N4043" t="inlineStr">
        <is>
          <t xml:space="preserve">frl-stefanie.gartmaier@pocketfm.com</t>
        </is>
      </c>
      <c r="O4043" t="inlineStr">
        <is>
          <t xml:space="preserve">Issues found in raw</t>
        </is>
      </c>
      <c r="P4043" t="str">
        <f>IF(OR(O4043="Issues found in master",O4043="Final master"),"Master",IF(OR(O4043="Ready for Master",O4043="Issues found in raw",O4043="Raw under QC",O4043="Issues resolved in raw"),"Raw","-"))</f>
        <v>Raw</v>
      </c>
      <c r="Q4043" s="13">
        <v>46287.54375</v>
      </c>
      <c r="R4043" t="inlineStr">
        <is>
          <t xml:space="preserve">2026-09 (Sept)</t>
        </is>
      </c>
      <c r="S4043">
        <f>IF(M4043="Not an error",0,IF(COUNTIFS($A$2:$A4043,$A4043,$D$2:$D4043,$D4043,$M$2:$M4043,"&lt;&gt;Not an error")=1,1,0))</f>
        <v>0</v>
      </c>
      <c r="T4043">
        <f>IF(M4043&lt;&gt;"Major",0,IF(COUNTIFS($A$2:$A4043,$A4043,$D$2:$D4043,$D4043,$M$2:$M4043,"Major")=1,1,0))</f>
        <v>0</v>
      </c>
      <c r="U4043">
        <f>IF(M4043&lt;&gt;"Minor",0,IF(COUNTIFS($A$2:$A4043,$A4043,$D$2:$D4043,$D4043,$M$2:$M4043,"Minor")=1,1,0))</f>
        <v>0</v>
      </c>
    </row>
    <row r="4044">
      <c r="A4044" t="inlineStr">
        <is>
          <t xml:space="preserve">806152088c4f0f13e40c0788e7bc440106d13b1a</t>
        </is>
      </c>
      <c r="B4044" t="inlineStr">
        <is>
          <t xml:space="preserve">The Secret Life of an Accidental Heiress</t>
        </is>
      </c>
      <c r="C4044" t="inlineStr">
        <is>
          <t xml:space="preserve">The Secret Life of an Accidental Heiress</t>
        </is>
      </c>
      <c r="D4044" t="inlineStr">
        <is>
          <t xml:space="preserve">8acfaa81c85b52bae64db1ed80523ddf4ac15b9c</t>
        </is>
      </c>
      <c r="E4044" t="inlineStr">
        <is>
          <t xml:space="preserve">Episode 2: Zwei Welten</t>
        </is>
      </c>
      <c r="F4044">
        <v>2</v>
      </c>
      <c r="G4044" t="inlineStr">
        <is>
          <t xml:space="preserve">8:13-8:26</t>
        </is>
      </c>
      <c r="H4044" t="inlineStr">
        <is>
          <t xml:space="preserve">Pending</t>
        </is>
      </c>
      <c r="I4044" t="inlineStr">
        <is>
          <t xml:space="preserve">[Script error] - Line from script: â€œDie Scotts waren da, zusammen mit Grant Forrester und Missus Forrester sowie zwei weiteren Frauen, die elegante Perlenketten trugen und deren rote Luxus-Schuhsohlen unter den glÃ¤nzenden AbsÃ¤tzen hervorblitzten.â€_x009d_ - Note: incorrect word â€œDie Scotts waren da, zusammen mit Grant Forrester und Misses Forrester sowie zwei weiteren Frauen, die elegante Perlenketten trugen und deren rote Luxus-Schuhsohlen unter den glÃ¤nzenden AbsÃ¤tzen hervorblitzten.â€_x009d_</t>
        </is>
      </c>
      <c r="J4044" t="inlineStr">
        <is>
          <t xml:space="preserve">AI</t>
        </is>
      </c>
      <c r="K4044" t="inlineStr">
        <is>
          <t xml:space="preserve">Script error</t>
        </is>
      </c>
      <c r="L4044" t="inlineStr">
        <is>
          <t xml:space="preserve">Script error</t>
        </is>
      </c>
      <c r="M4044" t="str">
        <f>IFERROR(IF(VLOOKUP(L4044,'Quantification'!$A:$B,2,FALSE)&amp;""="","Unclassified",VLOOKUP(L4044,'Quantification'!$A:$B,2,FALSE)),"Unclassified")</f>
        <v>Major</v>
      </c>
      <c r="N4044" t="inlineStr">
        <is>
          <t xml:space="preserve">frl-stefanie.gartmaier@pocketfm.com</t>
        </is>
      </c>
      <c r="O4044" t="inlineStr">
        <is>
          <t xml:space="preserve">Issues found in raw</t>
        </is>
      </c>
      <c r="P4044" t="str">
        <f>IF(OR(O4044="Issues found in master",O4044="Final master"),"Master",IF(OR(O4044="Ready for Master",O4044="Issues found in raw",O4044="Raw under QC",O4044="Issues resolved in raw"),"Raw","-"))</f>
        <v>Raw</v>
      </c>
      <c r="Q4044" s="13">
        <v>46287.54375</v>
      </c>
      <c r="R4044" t="inlineStr">
        <is>
          <t xml:space="preserve">2026-09 (Sept)</t>
        </is>
      </c>
      <c r="S4044">
        <f>IF(M4044="Not an error",0,IF(COUNTIFS($A$2:$A4044,$A4044,$D$2:$D4044,$D4044,$M$2:$M4044,"&lt;&gt;Not an error")=1,1,0))</f>
        <v>0</v>
      </c>
      <c r="T4044">
        <f>IF(M4044&lt;&gt;"Major",0,IF(COUNTIFS($A$2:$A4044,$A4044,$D$2:$D4044,$D4044,$M$2:$M4044,"Major")=1,1,0))</f>
        <v>0</v>
      </c>
      <c r="U4044">
        <f>IF(M4044&lt;&gt;"Minor",0,IF(COUNTIFS($A$2:$A4044,$A4044,$D$2:$D4044,$D4044,$M$2:$M4044,"Minor")=1,1,0))</f>
        <v>0</v>
      </c>
    </row>
    <row r="4045">
      <c r="A4045" t="inlineStr">
        <is>
          <t xml:space="preserve">806152088c4f0f13e40c0788e7bc440106d13b1a</t>
        </is>
      </c>
      <c r="B4045" t="inlineStr">
        <is>
          <t xml:space="preserve">The Secret Life of an Accidental Heiress</t>
        </is>
      </c>
      <c r="C4045" t="inlineStr">
        <is>
          <t xml:space="preserve">The Secret Life of an Accidental Heiress</t>
        </is>
      </c>
      <c r="D4045" t="inlineStr">
        <is>
          <t xml:space="preserve">8acfaa81c85b52bae64db1ed80523ddf4ac15b9c</t>
        </is>
      </c>
      <c r="E4045" t="inlineStr">
        <is>
          <t xml:space="preserve">Episode 2: Zwei Welten</t>
        </is>
      </c>
      <c r="F4045">
        <v>2</v>
      </c>
      <c r="G4045" t="inlineStr">
        <is>
          <t xml:space="preserve">8:32-8:35</t>
        </is>
      </c>
      <c r="H4045" t="inlineStr">
        <is>
          <t xml:space="preserve">Pending</t>
        </is>
      </c>
      <c r="I4045" t="inlineStr">
        <is>
          <t xml:space="preserve">[Script error] - Line from script: â€œDas musste Helens Freundin von der Juilliard sein.â€_x009d_ - Note: potential copyright issues for â€œJuilliardâ€_x009d_</t>
        </is>
      </c>
      <c r="J4045" t="inlineStr">
        <is>
          <t xml:space="preserve">AI</t>
        </is>
      </c>
      <c r="K4045" t="inlineStr">
        <is>
          <t xml:space="preserve">Script error</t>
        </is>
      </c>
      <c r="L4045" t="inlineStr">
        <is>
          <t xml:space="preserve">Script error</t>
        </is>
      </c>
      <c r="M4045" t="str">
        <f>IFERROR(IF(VLOOKUP(L4045,'Quantification'!$A:$B,2,FALSE)&amp;""="","Unclassified",VLOOKUP(L4045,'Quantification'!$A:$B,2,FALSE)),"Unclassified")</f>
        <v>Major</v>
      </c>
      <c r="N4045" t="inlineStr">
        <is>
          <t xml:space="preserve">frl-stefanie.gartmaier@pocketfm.com</t>
        </is>
      </c>
      <c r="O4045" t="inlineStr">
        <is>
          <t xml:space="preserve">Issues found in raw</t>
        </is>
      </c>
      <c r="P4045" t="str">
        <f>IF(OR(O4045="Issues found in master",O4045="Final master"),"Master",IF(OR(O4045="Ready for Master",O4045="Issues found in raw",O4045="Raw under QC",O4045="Issues resolved in raw"),"Raw","-"))</f>
        <v>Raw</v>
      </c>
      <c r="Q4045" s="13">
        <v>46287.54375</v>
      </c>
      <c r="R4045" t="inlineStr">
        <is>
          <t xml:space="preserve">2026-09 (Sept)</t>
        </is>
      </c>
      <c r="S4045">
        <f>IF(M4045="Not an error",0,IF(COUNTIFS($A$2:$A4045,$A4045,$D$2:$D4045,$D4045,$M$2:$M4045,"&lt;&gt;Not an error")=1,1,0))</f>
        <v>0</v>
      </c>
      <c r="T4045">
        <f>IF(M4045&lt;&gt;"Major",0,IF(COUNTIFS($A$2:$A4045,$A4045,$D$2:$D4045,$D4045,$M$2:$M4045,"Major")=1,1,0))</f>
        <v>0</v>
      </c>
      <c r="U4045">
        <f>IF(M4045&lt;&gt;"Minor",0,IF(COUNTIFS($A$2:$A4045,$A4045,$D$2:$D4045,$D4045,$M$2:$M4045,"Minor")=1,1,0))</f>
        <v>0</v>
      </c>
    </row>
    <row r="4046">
      <c r="A4046" t="inlineStr">
        <is>
          <t xml:space="preserve">806152088c4f0f13e40c0788e7bc440106d13b1a</t>
        </is>
      </c>
      <c r="B4046" t="inlineStr">
        <is>
          <t xml:space="preserve">The Secret Life of an Accidental Heiress</t>
        </is>
      </c>
      <c r="C4046" t="inlineStr">
        <is>
          <t xml:space="preserve">The Secret Life of an Accidental Heiress</t>
        </is>
      </c>
      <c r="D4046" t="inlineStr">
        <is>
          <t xml:space="preserve">8acfaa81c85b52bae64db1ed80523ddf4ac15b9c</t>
        </is>
      </c>
      <c r="E4046" t="inlineStr">
        <is>
          <t xml:space="preserve">Episode 2: Zwei Welten</t>
        </is>
      </c>
      <c r="F4046">
        <v>2</v>
      </c>
      <c r="G4046" t="inlineStr">
        <is>
          <t xml:space="preserve">8:55-9:01</t>
        </is>
      </c>
      <c r="H4046" t="inlineStr">
        <is>
          <t xml:space="preserve">Pending</t>
        </is>
      </c>
      <c r="I4046" t="inlineStr">
        <is>
          <t xml:space="preserve">[Script error] - Line from script: â€œCheryl stand kurz davor, an der Juilliard angenommen zu werden, und die Forresters waren genau deswegen hier.â€_x009d_ - Note: potential copyright issues for â€œJuilliardâ€_x009d_</t>
        </is>
      </c>
      <c r="J4046" t="inlineStr">
        <is>
          <t xml:space="preserve">AI</t>
        </is>
      </c>
      <c r="K4046" t="inlineStr">
        <is>
          <t xml:space="preserve">Script error</t>
        </is>
      </c>
      <c r="L4046" t="inlineStr">
        <is>
          <t xml:space="preserve">Script error</t>
        </is>
      </c>
      <c r="M4046" t="str">
        <f>IFERROR(IF(VLOOKUP(L4046,'Quantification'!$A:$B,2,FALSE)&amp;""="","Unclassified",VLOOKUP(L4046,'Quantification'!$A:$B,2,FALSE)),"Unclassified")</f>
        <v>Major</v>
      </c>
      <c r="N4046" t="inlineStr">
        <is>
          <t xml:space="preserve">frl-stefanie.gartmaier@pocketfm.com</t>
        </is>
      </c>
      <c r="O4046" t="inlineStr">
        <is>
          <t xml:space="preserve">Issues found in raw</t>
        </is>
      </c>
      <c r="P4046" t="str">
        <f>IF(OR(O4046="Issues found in master",O4046="Final master"),"Master",IF(OR(O4046="Ready for Master",O4046="Issues found in raw",O4046="Raw under QC",O4046="Issues resolved in raw"),"Raw","-"))</f>
        <v>Raw</v>
      </c>
      <c r="Q4046" s="13">
        <v>46287.54375</v>
      </c>
      <c r="R4046" t="inlineStr">
        <is>
          <t xml:space="preserve">2026-09 (Sept)</t>
        </is>
      </c>
      <c r="S4046">
        <f>IF(M4046="Not an error",0,IF(COUNTIFS($A$2:$A4046,$A4046,$D$2:$D4046,$D4046,$M$2:$M4046,"&lt;&gt;Not an error")=1,1,0))</f>
        <v>0</v>
      </c>
      <c r="T4046">
        <f>IF(M4046&lt;&gt;"Major",0,IF(COUNTIFS($A$2:$A4046,$A4046,$D$2:$D4046,$D4046,$M$2:$M4046,"Major")=1,1,0))</f>
        <v>0</v>
      </c>
      <c r="U4046">
        <f>IF(M4046&lt;&gt;"Minor",0,IF(COUNTIFS($A$2:$A4046,$A4046,$D$2:$D4046,$D4046,$M$2:$M4046,"Minor")=1,1,0))</f>
        <v>0</v>
      </c>
    </row>
    <row r="4047">
      <c r="A4047" t="inlineStr">
        <is>
          <t xml:space="preserve">806152088c4f0f13e40c0788e7bc440106d13b1a</t>
        </is>
      </c>
      <c r="B4047" t="inlineStr">
        <is>
          <t xml:space="preserve">The Secret Life of an Accidental Heiress</t>
        </is>
      </c>
      <c r="C4047" t="inlineStr">
        <is>
          <t xml:space="preserve">The Secret Life of an Accidental Heiress</t>
        </is>
      </c>
      <c r="D4047" t="inlineStr">
        <is>
          <t xml:space="preserve">487db315c2c7257049fc85afe7beb79a4338bb9c</t>
        </is>
      </c>
      <c r="E4047" t="inlineStr">
        <is>
          <t xml:space="preserve">Episode 3: Das Erste Rhodes-Wiedersehen</t>
        </is>
      </c>
      <c r="F4047">
        <v>3</v>
      </c>
      <c r="G4047" t="inlineStr">
        <is>
          <t xml:space="preserve">4:49-4:52</t>
        </is>
      </c>
      <c r="H4047" t="inlineStr">
        <is>
          <t xml:space="preserve">Pending</t>
        </is>
      </c>
      <c r="I4047" t="inlineStr">
        <is>
          <t xml:space="preserve">[Script error] - Line from script: â€œHast du schon darÃ¼ber nachgedacht, auf welche Highschool du gehen mÃ¶chtest?â€_x009d_ - Note: Quinn is at the end of High School according to previous episodes; â€œHast du schon darÃ¼ber nachgedacht, auf welches College du gehen mÃ¶chtest?â€_x009d_</t>
        </is>
      </c>
      <c r="J4047" t="inlineStr">
        <is>
          <t xml:space="preserve">AI</t>
        </is>
      </c>
      <c r="K4047" t="inlineStr">
        <is>
          <t xml:space="preserve">Script error</t>
        </is>
      </c>
      <c r="L4047" t="inlineStr">
        <is>
          <t xml:space="preserve">Script error</t>
        </is>
      </c>
      <c r="M4047" t="str">
        <f>IFERROR(IF(VLOOKUP(L4047,'Quantification'!$A:$B,2,FALSE)&amp;""="","Unclassified",VLOOKUP(L4047,'Quantification'!$A:$B,2,FALSE)),"Unclassified")</f>
        <v>Major</v>
      </c>
      <c r="N4047" t="inlineStr">
        <is>
          <t xml:space="preserve">frl-stefanie.gartmaier@pocketfm.com</t>
        </is>
      </c>
      <c r="O4047" t="inlineStr">
        <is>
          <t xml:space="preserve">Issues found in raw</t>
        </is>
      </c>
      <c r="P4047" t="str">
        <f>IF(OR(O4047="Issues found in master",O4047="Final master"),"Master",IF(OR(O4047="Ready for Master",O4047="Issues found in raw",O4047="Raw under QC",O4047="Issues resolved in raw"),"Raw","-"))</f>
        <v>Raw</v>
      </c>
      <c r="Q4047" s="13">
        <v>46287.54375</v>
      </c>
      <c r="R4047" t="inlineStr">
        <is>
          <t xml:space="preserve">2026-09 (Sept)</t>
        </is>
      </c>
      <c r="S4047">
        <f>IF(M4047="Not an error",0,IF(COUNTIFS($A$2:$A4047,$A4047,$D$2:$D4047,$D4047,$M$2:$M4047,"&lt;&gt;Not an error")=1,1,0))</f>
        <v>1</v>
      </c>
      <c r="T4047">
        <f>IF(M4047&lt;&gt;"Major",0,IF(COUNTIFS($A$2:$A4047,$A4047,$D$2:$D4047,$D4047,$M$2:$M4047,"Major")=1,1,0))</f>
        <v>1</v>
      </c>
      <c r="U4047">
        <f>IF(M4047&lt;&gt;"Minor",0,IF(COUNTIFS($A$2:$A4047,$A4047,$D$2:$D4047,$D4047,$M$2:$M4047,"Minor")=1,1,0))</f>
        <v>0</v>
      </c>
    </row>
    <row r="4048">
      <c r="A4048" t="inlineStr">
        <is>
          <t xml:space="preserve">806152088c4f0f13e40c0788e7bc440106d13b1a</t>
        </is>
      </c>
      <c r="B4048" t="inlineStr">
        <is>
          <t xml:space="preserve">The Secret Life of an Accidental Heiress</t>
        </is>
      </c>
      <c r="C4048" t="inlineStr">
        <is>
          <t xml:space="preserve">The Secret Life of an Accidental Heiress</t>
        </is>
      </c>
      <c r="D4048" t="inlineStr">
        <is>
          <t xml:space="preserve">487db315c2c7257049fc85afe7beb79a4338bb9c</t>
        </is>
      </c>
      <c r="E4048" t="inlineStr">
        <is>
          <t xml:space="preserve">Episode 3: Das Erste Rhodes-Wiedersehen</t>
        </is>
      </c>
      <c r="F4048">
        <v>3</v>
      </c>
      <c r="G4048" t="inlineStr">
        <is>
          <t xml:space="preserve">5:10-5:18</t>
        </is>
      </c>
      <c r="H4048" t="inlineStr">
        <is>
          <t xml:space="preserve">Pending</t>
        </is>
      </c>
      <c r="I4048" t="inlineStr">
        <is>
          <t xml:space="preserve">[Script error] - Line from script: â€œClaire unterdrÃ¼ckte ein spÃ¶ttisches Schnauben und dachte: Wenn du es nicht auf eine anstÃ¤ndige Highschool schaffst, sag es doch einfach.â€_x009d_ - Note: Quinn is at the end of High School according to previous episodes; â€œClaire unterdrÃ¼ckte ein spÃ¶ttisches Schnauben und dachte: Wenn du es nicht auf ein anstÃ¤ndiges College schaffst, sag es doch einfach.â€_x009d_</t>
        </is>
      </c>
      <c r="J4048" t="inlineStr">
        <is>
          <t xml:space="preserve">AI</t>
        </is>
      </c>
      <c r="K4048" t="inlineStr">
        <is>
          <t xml:space="preserve">Script error</t>
        </is>
      </c>
      <c r="L4048" t="inlineStr">
        <is>
          <t xml:space="preserve">Script error</t>
        </is>
      </c>
      <c r="M4048" t="str">
        <f>IFERROR(IF(VLOOKUP(L4048,'Quantification'!$A:$B,2,FALSE)&amp;""="","Unclassified",VLOOKUP(L4048,'Quantification'!$A:$B,2,FALSE)),"Unclassified")</f>
        <v>Major</v>
      </c>
      <c r="N4048" t="inlineStr">
        <is>
          <t xml:space="preserve">frl-stefanie.gartmaier@pocketfm.com</t>
        </is>
      </c>
      <c r="O4048" t="inlineStr">
        <is>
          <t xml:space="preserve">Issues found in raw</t>
        </is>
      </c>
      <c r="P4048" t="str">
        <f>IF(OR(O4048="Issues found in master",O4048="Final master"),"Master",IF(OR(O4048="Ready for Master",O4048="Issues found in raw",O4048="Raw under QC",O4048="Issues resolved in raw"),"Raw","-"))</f>
        <v>Raw</v>
      </c>
      <c r="Q4048" s="13">
        <v>46287.54375</v>
      </c>
      <c r="R4048" t="inlineStr">
        <is>
          <t xml:space="preserve">2026-09 (Sept)</t>
        </is>
      </c>
      <c r="S4048">
        <f>IF(M4048="Not an error",0,IF(COUNTIFS($A$2:$A4048,$A4048,$D$2:$D4048,$D4048,$M$2:$M4048,"&lt;&gt;Not an error")=1,1,0))</f>
        <v>0</v>
      </c>
      <c r="T4048">
        <f>IF(M4048&lt;&gt;"Major",0,IF(COUNTIFS($A$2:$A4048,$A4048,$D$2:$D4048,$D4048,$M$2:$M4048,"Major")=1,1,0))</f>
        <v>0</v>
      </c>
      <c r="U4048">
        <f>IF(M4048&lt;&gt;"Minor",0,IF(COUNTIFS($A$2:$A4048,$A4048,$D$2:$D4048,$D4048,$M$2:$M4048,"Minor")=1,1,0))</f>
        <v>0</v>
      </c>
    </row>
    <row r="4049">
      <c r="A4049" t="inlineStr">
        <is>
          <t xml:space="preserve">806152088c4f0f13e40c0788e7bc440106d13b1a</t>
        </is>
      </c>
      <c r="B4049" t="inlineStr">
        <is>
          <t xml:space="preserve">The Secret Life of an Accidental Heiress</t>
        </is>
      </c>
      <c r="C4049" t="inlineStr">
        <is>
          <t xml:space="preserve">The Secret Life of an Accidental Heiress</t>
        </is>
      </c>
      <c r="D4049" t="inlineStr">
        <is>
          <t xml:space="preserve">487db315c2c7257049fc85afe7beb79a4338bb9c</t>
        </is>
      </c>
      <c r="E4049" t="inlineStr">
        <is>
          <t xml:space="preserve">Episode 3: Das Erste Rhodes-Wiedersehen</t>
        </is>
      </c>
      <c r="F4049">
        <v>3</v>
      </c>
      <c r="G4049" t="inlineStr">
        <is>
          <t xml:space="preserve">5:29-5:35</t>
        </is>
      </c>
      <c r="H4049" t="inlineStr">
        <is>
          <t xml:space="preserve">Pending</t>
        </is>
      </c>
      <c r="I4049" t="inlineStr">
        <is>
          <t xml:space="preserve">[Script error] - Line from script: â€œDie Northshore Preparatory Academy ist ausgezeichnetâ€_x009d_, sagte er gedehnt.â€_x009d_ - Note: potential copyright issues for â€œNorthshore Preparatory Academyâ€_x009d_</t>
        </is>
      </c>
      <c r="J4049" t="inlineStr">
        <is>
          <t xml:space="preserve">AI</t>
        </is>
      </c>
      <c r="K4049" t="inlineStr">
        <is>
          <t xml:space="preserve">Script error</t>
        </is>
      </c>
      <c r="L4049" t="inlineStr">
        <is>
          <t xml:space="preserve">Script error</t>
        </is>
      </c>
      <c r="M4049" t="str">
        <f>IFERROR(IF(VLOOKUP(L4049,'Quantification'!$A:$B,2,FALSE)&amp;""="","Unclassified",VLOOKUP(L4049,'Quantification'!$A:$B,2,FALSE)),"Unclassified")</f>
        <v>Major</v>
      </c>
      <c r="N4049" t="inlineStr">
        <is>
          <t xml:space="preserve">frl-stefanie.gartmaier@pocketfm.com</t>
        </is>
      </c>
      <c r="O4049" t="inlineStr">
        <is>
          <t xml:space="preserve">Issues found in raw</t>
        </is>
      </c>
      <c r="P4049" t="str">
        <f>IF(OR(O4049="Issues found in master",O4049="Final master"),"Master",IF(OR(O4049="Ready for Master",O4049="Issues found in raw",O4049="Raw under QC",O4049="Issues resolved in raw"),"Raw","-"))</f>
        <v>Raw</v>
      </c>
      <c r="Q4049" s="13">
        <v>46287.54375</v>
      </c>
      <c r="R4049" t="inlineStr">
        <is>
          <t xml:space="preserve">2026-09 (Sept)</t>
        </is>
      </c>
      <c r="S4049">
        <f>IF(M4049="Not an error",0,IF(COUNTIFS($A$2:$A4049,$A4049,$D$2:$D4049,$D4049,$M$2:$M4049,"&lt;&gt;Not an error")=1,1,0))</f>
        <v>0</v>
      </c>
      <c r="T4049">
        <f>IF(M4049&lt;&gt;"Major",0,IF(COUNTIFS($A$2:$A4049,$A4049,$D$2:$D4049,$D4049,$M$2:$M4049,"Major")=1,1,0))</f>
        <v>0</v>
      </c>
      <c r="U4049">
        <f>IF(M4049&lt;&gt;"Minor",0,IF(COUNTIFS($A$2:$A4049,$A4049,$D$2:$D4049,$D4049,$M$2:$M4049,"Minor")=1,1,0))</f>
        <v>0</v>
      </c>
    </row>
    <row r="4050">
      <c r="A4050" t="inlineStr">
        <is>
          <t xml:space="preserve">806152088c4f0f13e40c0788e7bc440106d13b1a</t>
        </is>
      </c>
      <c r="B4050" t="inlineStr">
        <is>
          <t xml:space="preserve">The Secret Life of an Accidental Heiress</t>
        </is>
      </c>
      <c r="C4050" t="inlineStr">
        <is>
          <t xml:space="preserve">The Secret Life of an Accidental Heiress</t>
        </is>
      </c>
      <c r="D4050" t="inlineStr">
        <is>
          <t xml:space="preserve">487db315c2c7257049fc85afe7beb79a4338bb9c</t>
        </is>
      </c>
      <c r="E4050" t="inlineStr">
        <is>
          <t xml:space="preserve">Episode 3: Das Erste Rhodes-Wiedersehen</t>
        </is>
      </c>
      <c r="F4050">
        <v>3</v>
      </c>
      <c r="G4050" t="inlineStr">
        <is>
          <t xml:space="preserve">6:00-6:07</t>
        </is>
      </c>
      <c r="H4050" t="inlineStr">
        <is>
          <t xml:space="preserve">Pending</t>
        </is>
      </c>
      <c r="I4050" t="inlineStr">
        <is>
          <t xml:space="preserve">[Script error] - Line from script: â€œDie Northshore Preparatory Academy hat einen hervorragenden akademischen Rufâ€_x009d_, stimmte er langsam zu.â€_x009d_ - Note: potential copyright issues for â€œNorthshore Preparatory Academyâ€_x009d_</t>
        </is>
      </c>
      <c r="J4050" t="inlineStr">
        <is>
          <t xml:space="preserve">AI</t>
        </is>
      </c>
      <c r="K4050" t="inlineStr">
        <is>
          <t xml:space="preserve">Script error</t>
        </is>
      </c>
      <c r="L4050" t="inlineStr">
        <is>
          <t xml:space="preserve">Script error</t>
        </is>
      </c>
      <c r="M4050" t="str">
        <f>IFERROR(IF(VLOOKUP(L4050,'Quantification'!$A:$B,2,FALSE)&amp;""="","Unclassified",VLOOKUP(L4050,'Quantification'!$A:$B,2,FALSE)),"Unclassified")</f>
        <v>Major</v>
      </c>
      <c r="N4050" t="inlineStr">
        <is>
          <t xml:space="preserve">frl-stefanie.gartmaier@pocketfm.com</t>
        </is>
      </c>
      <c r="O4050" t="inlineStr">
        <is>
          <t xml:space="preserve">Issues found in raw</t>
        </is>
      </c>
      <c r="P4050" t="str">
        <f>IF(OR(O4050="Issues found in master",O4050="Final master"),"Master",IF(OR(O4050="Ready for Master",O4050="Issues found in raw",O4050="Raw under QC",O4050="Issues resolved in raw"),"Raw","-"))</f>
        <v>Raw</v>
      </c>
      <c r="Q4050" s="13">
        <v>46287.54375</v>
      </c>
      <c r="R4050" t="inlineStr">
        <is>
          <t xml:space="preserve">2026-09 (Sept)</t>
        </is>
      </c>
      <c r="S4050">
        <f>IF(M4050="Not an error",0,IF(COUNTIFS($A$2:$A4050,$A4050,$D$2:$D4050,$D4050,$M$2:$M4050,"&lt;&gt;Not an error")=1,1,0))</f>
        <v>0</v>
      </c>
      <c r="T4050">
        <f>IF(M4050&lt;&gt;"Major",0,IF(COUNTIFS($A$2:$A4050,$A4050,$D$2:$D4050,$D4050,$M$2:$M4050,"Major")=1,1,0))</f>
        <v>0</v>
      </c>
      <c r="U4050">
        <f>IF(M4050&lt;&gt;"Minor",0,IF(COUNTIFS($A$2:$A4050,$A4050,$D$2:$D4050,$D4050,$M$2:$M4050,"Minor")=1,1,0))</f>
        <v>0</v>
      </c>
    </row>
    <row r="4051">
      <c r="A4051" t="inlineStr">
        <is>
          <t xml:space="preserve">806152088c4f0f13e40c0788e7bc440106d13b1a</t>
        </is>
      </c>
      <c r="B4051" t="inlineStr">
        <is>
          <t xml:space="preserve">The Secret Life of an Accidental Heiress</t>
        </is>
      </c>
      <c r="C4051" t="inlineStr">
        <is>
          <t xml:space="preserve">The Secret Life of an Accidental Heiress</t>
        </is>
      </c>
      <c r="D4051" t="inlineStr">
        <is>
          <t xml:space="preserve">487db315c2c7257049fc85afe7beb79a4338bb9c</t>
        </is>
      </c>
      <c r="E4051" t="inlineStr">
        <is>
          <t xml:space="preserve">Episode 3: Das Erste Rhodes-Wiedersehen</t>
        </is>
      </c>
      <c r="F4051">
        <v>3</v>
      </c>
      <c r="G4051" t="inlineStr">
        <is>
          <t xml:space="preserve">6:24-6:31</t>
        </is>
      </c>
      <c r="H4051" t="inlineStr">
        <is>
          <t xml:space="preserve">Pending</t>
        </is>
      </c>
      <c r="I4051" t="inlineStr">
        <is>
          <t xml:space="preserve">[Script error] - Line from script: â€œDann also die Northshore Preparatory Academyâ€_x009d_, erklÃ¤rte Arthur, und Erleichterung erhellte sein Gesicht.â€_x009d_ - Note: potential copyright issues for â€œNorthshore Preparatory Academyâ€_x009d_</t>
        </is>
      </c>
      <c r="J4051" t="inlineStr">
        <is>
          <t xml:space="preserve">AI</t>
        </is>
      </c>
      <c r="K4051" t="inlineStr">
        <is>
          <t xml:space="preserve">Script error</t>
        </is>
      </c>
      <c r="L4051" t="inlineStr">
        <is>
          <t xml:space="preserve">Script error</t>
        </is>
      </c>
      <c r="M4051" t="str">
        <f>IFERROR(IF(VLOOKUP(L4051,'Quantification'!$A:$B,2,FALSE)&amp;""="","Unclassified",VLOOKUP(L4051,'Quantification'!$A:$B,2,FALSE)),"Unclassified")</f>
        <v>Major</v>
      </c>
      <c r="N4051" t="inlineStr">
        <is>
          <t xml:space="preserve">frl-stefanie.gartmaier@pocketfm.com</t>
        </is>
      </c>
      <c r="O4051" t="inlineStr">
        <is>
          <t xml:space="preserve">Issues found in raw</t>
        </is>
      </c>
      <c r="P4051" t="str">
        <f>IF(OR(O4051="Issues found in master",O4051="Final master"),"Master",IF(OR(O4051="Ready for Master",O4051="Issues found in raw",O4051="Raw under QC",O4051="Issues resolved in raw"),"Raw","-"))</f>
        <v>Raw</v>
      </c>
      <c r="Q4051" s="13">
        <v>46287.54375</v>
      </c>
      <c r="R4051" t="inlineStr">
        <is>
          <t xml:space="preserve">2026-09 (Sept)</t>
        </is>
      </c>
      <c r="S4051">
        <f>IF(M4051="Not an error",0,IF(COUNTIFS($A$2:$A4051,$A4051,$D$2:$D4051,$D4051,$M$2:$M4051,"&lt;&gt;Not an error")=1,1,0))</f>
        <v>0</v>
      </c>
      <c r="T4051">
        <f>IF(M4051&lt;&gt;"Major",0,IF(COUNTIFS($A$2:$A4051,$A4051,$D$2:$D4051,$D4051,$M$2:$M4051,"Major")=1,1,0))</f>
        <v>0</v>
      </c>
      <c r="U4051">
        <f>IF(M4051&lt;&gt;"Minor",0,IF(COUNTIFS($A$2:$A4051,$A4051,$D$2:$D4051,$D4051,$M$2:$M4051,"Minor")=1,1,0))</f>
        <v>0</v>
      </c>
    </row>
    <row r="4052">
      <c r="A4052" t="inlineStr">
        <is>
          <t xml:space="preserve">806152088c4f0f13e40c0788e7bc440106d13b1a</t>
        </is>
      </c>
      <c r="B4052" t="inlineStr">
        <is>
          <t xml:space="preserve">The Secret Life of an Accidental Heiress</t>
        </is>
      </c>
      <c r="C4052" t="inlineStr">
        <is>
          <t xml:space="preserve">The Secret Life of an Accidental Heiress</t>
        </is>
      </c>
      <c r="D4052" t="inlineStr">
        <is>
          <t xml:space="preserve">487db315c2c7257049fc85afe7beb79a4338bb9c</t>
        </is>
      </c>
      <c r="E4052" t="inlineStr">
        <is>
          <t xml:space="preserve">Episode 3: Das Erste Rhodes-Wiedersehen</t>
        </is>
      </c>
      <c r="F4052">
        <v>3</v>
      </c>
      <c r="G4052" t="inlineStr">
        <is>
          <t xml:space="preserve">7:56-8:09</t>
        </is>
      </c>
      <c r="H4052" t="inlineStr">
        <is>
          <t xml:space="preserve">Pending</t>
        </is>
      </c>
      <c r="I4052" t="inlineStr">
        <is>
          <t xml:space="preserve">[Script error] - Line from script: â€œZum GlÃ¼ck war Helen Scott in ein angeregtes GesprÃ¤ch mit ihrer Freundin Vivian Kane vertieft, die zuversichtlich grinste und sie beruhigte: â€œMit meinen Verbindungen ist Cheryl nÃ¤chstes Jahr sicher an der Juilliard School!â€_x009d_ - Note: potential copyright issues for â€œJuilliardâ€_x009d_</t>
        </is>
      </c>
      <c r="J4052" t="inlineStr">
        <is>
          <t xml:space="preserve">AI</t>
        </is>
      </c>
      <c r="K4052" t="inlineStr">
        <is>
          <t xml:space="preserve">Script error</t>
        </is>
      </c>
      <c r="L4052" t="inlineStr">
        <is>
          <t xml:space="preserve">Script error</t>
        </is>
      </c>
      <c r="M4052" t="str">
        <f>IFERROR(IF(VLOOKUP(L4052,'Quantification'!$A:$B,2,FALSE)&amp;""="","Unclassified",VLOOKUP(L4052,'Quantification'!$A:$B,2,FALSE)),"Unclassified")</f>
        <v>Major</v>
      </c>
      <c r="N4052" t="inlineStr">
        <is>
          <t xml:space="preserve">frl-stefanie.gartmaier@pocketfm.com</t>
        </is>
      </c>
      <c r="O4052" t="inlineStr">
        <is>
          <t xml:space="preserve">Issues found in raw</t>
        </is>
      </c>
      <c r="P4052" t="str">
        <f>IF(OR(O4052="Issues found in master",O4052="Final master"),"Master",IF(OR(O4052="Ready for Master",O4052="Issues found in raw",O4052="Raw under QC",O4052="Issues resolved in raw"),"Raw","-"))</f>
        <v>Raw</v>
      </c>
      <c r="Q4052" s="13">
        <v>46287.54375</v>
      </c>
      <c r="R4052" t="inlineStr">
        <is>
          <t xml:space="preserve">2026-09 (Sept)</t>
        </is>
      </c>
      <c r="S4052">
        <f>IF(M4052="Not an error",0,IF(COUNTIFS($A$2:$A4052,$A4052,$D$2:$D4052,$D4052,$M$2:$M4052,"&lt;&gt;Not an error")=1,1,0))</f>
        <v>0</v>
      </c>
      <c r="T4052">
        <f>IF(M4052&lt;&gt;"Major",0,IF(COUNTIFS($A$2:$A4052,$A4052,$D$2:$D4052,$D4052,$M$2:$M4052,"Major")=1,1,0))</f>
        <v>0</v>
      </c>
      <c r="U4052">
        <f>IF(M4052&lt;&gt;"Minor",0,IF(COUNTIFS($A$2:$A4052,$A4052,$D$2:$D4052,$D4052,$M$2:$M4052,"Minor")=1,1,0))</f>
        <v>0</v>
      </c>
    </row>
    <row r="4053">
      <c r="A4053" t="inlineStr">
        <is>
          <t xml:space="preserve">806152088c4f0f13e40c0788e7bc440106d13b1a</t>
        </is>
      </c>
      <c r="B4053" t="inlineStr">
        <is>
          <t xml:space="preserve">The Secret Life of an Accidental Heiress</t>
        </is>
      </c>
      <c r="C4053" t="inlineStr">
        <is>
          <t xml:space="preserve">The Secret Life of an Accidental Heiress</t>
        </is>
      </c>
      <c r="D4053" t="inlineStr">
        <is>
          <t xml:space="preserve">c7757eaf54a16d2893478a8e52eaa336f2d2a989</t>
        </is>
      </c>
      <c r="E4053" t="inlineStr">
        <is>
          <t xml:space="preserve">Episode 4: Das Mädchen Das Sie Unterschätzt Haben</t>
        </is>
      </c>
      <c r="F4053">
        <v>4</v>
      </c>
      <c r="G4053" t="inlineStr">
        <is>
          <t xml:space="preserve">3:58-4:03</t>
        </is>
      </c>
      <c r="H4053" t="inlineStr">
        <is>
          <t xml:space="preserve">Pending</t>
        </is>
      </c>
      <c r="I4053" t="inlineStr">
        <is>
          <t xml:space="preserve">[Script error] - Line from script: â€œAuf die Northshore Preparatory Academyâ€_x009d_, antwortete er beilÃ¤ufig.â€_x009d_ - Note: potential copyright issues for â€œNorthshore Preparatory Academyâ€_x009d_</t>
        </is>
      </c>
      <c r="J4053" t="inlineStr">
        <is>
          <t xml:space="preserve">AI</t>
        </is>
      </c>
      <c r="K4053" t="inlineStr">
        <is>
          <t xml:space="preserve">Script error</t>
        </is>
      </c>
      <c r="L4053" t="inlineStr">
        <is>
          <t xml:space="preserve">Script error</t>
        </is>
      </c>
      <c r="M4053" t="str">
        <f>IFERROR(IF(VLOOKUP(L4053,'Quantification'!$A:$B,2,FALSE)&amp;""="","Unclassified",VLOOKUP(L4053,'Quantification'!$A:$B,2,FALSE)),"Unclassified")</f>
        <v>Major</v>
      </c>
      <c r="N4053" t="inlineStr">
        <is>
          <t xml:space="preserve">frl-stefanie.gartmaier@pocketfm.com</t>
        </is>
      </c>
      <c r="O4053" t="inlineStr">
        <is>
          <t xml:space="preserve">Issues found in raw</t>
        </is>
      </c>
      <c r="P4053" t="str">
        <f>IF(OR(O4053="Issues found in master",O4053="Final master"),"Master",IF(OR(O4053="Ready for Master",O4053="Issues found in raw",O4053="Raw under QC",O4053="Issues resolved in raw"),"Raw","-"))</f>
        <v>Raw</v>
      </c>
      <c r="Q4053" s="13">
        <v>46287.54375</v>
      </c>
      <c r="R4053" t="inlineStr">
        <is>
          <t xml:space="preserve">2026-09 (Sept)</t>
        </is>
      </c>
      <c r="S4053">
        <f>IF(M4053="Not an error",0,IF(COUNTIFS($A$2:$A4053,$A4053,$D$2:$D4053,$D4053,$M$2:$M4053,"&lt;&gt;Not an error")=1,1,0))</f>
        <v>1</v>
      </c>
      <c r="T4053">
        <f>IF(M4053&lt;&gt;"Major",0,IF(COUNTIFS($A$2:$A4053,$A4053,$D$2:$D4053,$D4053,$M$2:$M4053,"Major")=1,1,0))</f>
        <v>1</v>
      </c>
      <c r="U4053">
        <f>IF(M4053&lt;&gt;"Minor",0,IF(COUNTIFS($A$2:$A4053,$A4053,$D$2:$D4053,$D4053,$M$2:$M4053,"Minor")=1,1,0))</f>
        <v>0</v>
      </c>
    </row>
    <row r="4054">
      <c r="A4054" t="inlineStr">
        <is>
          <t xml:space="preserve">806152088c4f0f13e40c0788e7bc440106d13b1a</t>
        </is>
      </c>
      <c r="B4054" t="inlineStr">
        <is>
          <t xml:space="preserve">The Secret Life of an Accidental Heiress</t>
        </is>
      </c>
      <c r="C4054" t="inlineStr">
        <is>
          <t xml:space="preserve">The Secret Life of an Accidental Heiress</t>
        </is>
      </c>
      <c r="D4054" t="inlineStr">
        <is>
          <t xml:space="preserve">c7757eaf54a16d2893478a8e52eaa336f2d2a989</t>
        </is>
      </c>
      <c r="E4054" t="inlineStr">
        <is>
          <t xml:space="preserve">Episode 4: Das Mädchen Das Sie Unterschätzt Haben</t>
        </is>
      </c>
      <c r="F4054">
        <v>4</v>
      </c>
      <c r="G4054" t="inlineStr">
        <is>
          <t xml:space="preserve">4:08-4:14</t>
        </is>
      </c>
      <c r="H4054" t="inlineStr">
        <is>
          <t xml:space="preserve">Pending</t>
        </is>
      </c>
      <c r="I4054" t="inlineStr">
        <is>
          <t xml:space="preserve">[Script error] - Line from script: â€œIch habe sie gefragt, und sie meinte, die Northshore Prep klÃ¤nge ganz in Ordnung, also wird sie vorerst dorthin gehen.â€_x009d_ - Note: potential copyright issues for â€œNorthshore Preparatory Academyâ€_x009d_</t>
        </is>
      </c>
      <c r="J4054" t="inlineStr">
        <is>
          <t xml:space="preserve">AI</t>
        </is>
      </c>
      <c r="K4054" t="inlineStr">
        <is>
          <t xml:space="preserve">Script error</t>
        </is>
      </c>
      <c r="L4054" t="inlineStr">
        <is>
          <t xml:space="preserve">Script error</t>
        </is>
      </c>
      <c r="M4054" t="str">
        <f>IFERROR(IF(VLOOKUP(L4054,'Quantification'!$A:$B,2,FALSE)&amp;""="","Unclassified",VLOOKUP(L4054,'Quantification'!$A:$B,2,FALSE)),"Unclassified")</f>
        <v>Major</v>
      </c>
      <c r="N4054" t="inlineStr">
        <is>
          <t xml:space="preserve">frl-stefanie.gartmaier@pocketfm.com</t>
        </is>
      </c>
      <c r="O4054" t="inlineStr">
        <is>
          <t xml:space="preserve">Issues found in raw</t>
        </is>
      </c>
      <c r="P4054" t="str">
        <f>IF(OR(O4054="Issues found in master",O4054="Final master"),"Master",IF(OR(O4054="Ready for Master",O4054="Issues found in raw",O4054="Raw under QC",O4054="Issues resolved in raw"),"Raw","-"))</f>
        <v>Raw</v>
      </c>
      <c r="Q4054" s="13">
        <v>46287.54375</v>
      </c>
      <c r="R4054" t="inlineStr">
        <is>
          <t xml:space="preserve">2026-09 (Sept)</t>
        </is>
      </c>
      <c r="S4054">
        <f>IF(M4054="Not an error",0,IF(COUNTIFS($A$2:$A4054,$A4054,$D$2:$D4054,$D4054,$M$2:$M4054,"&lt;&gt;Not an error")=1,1,0))</f>
        <v>0</v>
      </c>
      <c r="T4054">
        <f>IF(M4054&lt;&gt;"Major",0,IF(COUNTIFS($A$2:$A4054,$A4054,$D$2:$D4054,$D4054,$M$2:$M4054,"Major")=1,1,0))</f>
        <v>0</v>
      </c>
      <c r="U4054">
        <f>IF(M4054&lt;&gt;"Minor",0,IF(COUNTIFS($A$2:$A4054,$A4054,$D$2:$D4054,$D4054,$M$2:$M4054,"Minor")=1,1,0))</f>
        <v>0</v>
      </c>
    </row>
    <row r="4055">
      <c r="A4055" t="inlineStr">
        <is>
          <t xml:space="preserve">806152088c4f0f13e40c0788e7bc440106d13b1a</t>
        </is>
      </c>
      <c r="B4055" t="inlineStr">
        <is>
          <t xml:space="preserve">The Secret Life of an Accidental Heiress</t>
        </is>
      </c>
      <c r="C4055" t="inlineStr">
        <is>
          <t xml:space="preserve">The Secret Life of an Accidental Heiress</t>
        </is>
      </c>
      <c r="D4055" t="inlineStr">
        <is>
          <t xml:space="preserve">c7757eaf54a16d2893478a8e52eaa336f2d2a989</t>
        </is>
      </c>
      <c r="E4055" t="inlineStr">
        <is>
          <t xml:space="preserve">Episode 4: Das Mädchen Das Sie Unterschätzt Haben</t>
        </is>
      </c>
      <c r="F4055">
        <v>4</v>
      </c>
      <c r="G4055" t="inlineStr">
        <is>
          <t xml:space="preserve">4:20-4:24</t>
        </is>
      </c>
      <c r="H4055" t="inlineStr">
        <is>
          <t xml:space="preserve">Pending</t>
        </is>
      </c>
      <c r="I4055" t="inlineStr">
        <is>
          <t xml:space="preserve">[Script error] - Line from script: â€œQuinn ging auf die Northshore Preparatory Academy?â€_x009d_ - Note: potential copyright issues for â€œNorthshore Preparatory Academyâ€_x009d_ and misleading â€œQuinn wÃ¼rde auf die [name to be changed ] gehen?â€_x009d_</t>
        </is>
      </c>
      <c r="J4055" t="inlineStr">
        <is>
          <t xml:space="preserve">AI</t>
        </is>
      </c>
      <c r="K4055" t="inlineStr">
        <is>
          <t xml:space="preserve">Script error</t>
        </is>
      </c>
      <c r="L4055" t="inlineStr">
        <is>
          <t xml:space="preserve">Script error</t>
        </is>
      </c>
      <c r="M4055" t="str">
        <f>IFERROR(IF(VLOOKUP(L4055,'Quantification'!$A:$B,2,FALSE)&amp;""="","Unclassified",VLOOKUP(L4055,'Quantification'!$A:$B,2,FALSE)),"Unclassified")</f>
        <v>Major</v>
      </c>
      <c r="N4055" t="inlineStr">
        <is>
          <t xml:space="preserve">frl-stefanie.gartmaier@pocketfm.com</t>
        </is>
      </c>
      <c r="O4055" t="inlineStr">
        <is>
          <t xml:space="preserve">Issues found in raw</t>
        </is>
      </c>
      <c r="P4055" t="str">
        <f>IF(OR(O4055="Issues found in master",O4055="Final master"),"Master",IF(OR(O4055="Ready for Master",O4055="Issues found in raw",O4055="Raw under QC",O4055="Issues resolved in raw"),"Raw","-"))</f>
        <v>Raw</v>
      </c>
      <c r="Q4055" s="13">
        <v>46287.54375</v>
      </c>
      <c r="R4055" t="inlineStr">
        <is>
          <t xml:space="preserve">2026-09 (Sept)</t>
        </is>
      </c>
      <c r="S4055">
        <f>IF(M4055="Not an error",0,IF(COUNTIFS($A$2:$A4055,$A4055,$D$2:$D4055,$D4055,$M$2:$M4055,"&lt;&gt;Not an error")=1,1,0))</f>
        <v>0</v>
      </c>
      <c r="T4055">
        <f>IF(M4055&lt;&gt;"Major",0,IF(COUNTIFS($A$2:$A4055,$A4055,$D$2:$D4055,$D4055,$M$2:$M4055,"Major")=1,1,0))</f>
        <v>0</v>
      </c>
      <c r="U4055">
        <f>IF(M4055&lt;&gt;"Minor",0,IF(COUNTIFS($A$2:$A4055,$A4055,$D$2:$D4055,$D4055,$M$2:$M4055,"Minor")=1,1,0))</f>
        <v>0</v>
      </c>
    </row>
    <row r="4056">
      <c r="A4056" t="inlineStr">
        <is>
          <t xml:space="preserve">806152088c4f0f13e40c0788e7bc440106d13b1a</t>
        </is>
      </c>
      <c r="B4056" t="inlineStr">
        <is>
          <t xml:space="preserve">The Secret Life of an Accidental Heiress</t>
        </is>
      </c>
      <c r="C4056" t="inlineStr">
        <is>
          <t xml:space="preserve">The Secret Life of an Accidental Heiress</t>
        </is>
      </c>
      <c r="D4056" t="inlineStr">
        <is>
          <t xml:space="preserve">c7757eaf54a16d2893478a8e52eaa336f2d2a989</t>
        </is>
      </c>
      <c r="E4056" t="inlineStr">
        <is>
          <t xml:space="preserve">Episode 4: Das Mädchen Das Sie Unterschätzt Haben</t>
        </is>
      </c>
      <c r="F4056">
        <v>4</v>
      </c>
      <c r="G4056" t="inlineStr">
        <is>
          <t xml:space="preserve">4:58-5:00</t>
        </is>
      </c>
      <c r="H4056" t="inlineStr">
        <is>
          <t xml:space="preserve">Pending</t>
        </is>
      </c>
      <c r="I4056" t="inlineStr">
        <is>
          <t xml:space="preserve">[Script error] - Line from script: â€œOh, Sie meinen Mister Rhodes? - Note: incorrect form of address â€œOh, Mister Rhodes?â€_x009d_</t>
        </is>
      </c>
      <c r="J4056" t="inlineStr">
        <is>
          <t xml:space="preserve">AI</t>
        </is>
      </c>
      <c r="K4056" t="inlineStr">
        <is>
          <t xml:space="preserve">Script error</t>
        </is>
      </c>
      <c r="L4056" t="inlineStr">
        <is>
          <t xml:space="preserve">Script error</t>
        </is>
      </c>
      <c r="M4056" t="str">
        <f>IFERROR(IF(VLOOKUP(L4056,'Quantification'!$A:$B,2,FALSE)&amp;""="","Unclassified",VLOOKUP(L4056,'Quantification'!$A:$B,2,FALSE)),"Unclassified")</f>
        <v>Major</v>
      </c>
      <c r="N4056" t="inlineStr">
        <is>
          <t xml:space="preserve">frl-stefanie.gartmaier@pocketfm.com</t>
        </is>
      </c>
      <c r="O4056" t="inlineStr">
        <is>
          <t xml:space="preserve">Issues found in raw</t>
        </is>
      </c>
      <c r="P4056" t="str">
        <f>IF(OR(O4056="Issues found in master",O4056="Final master"),"Master",IF(OR(O4056="Ready for Master",O4056="Issues found in raw",O4056="Raw under QC",O4056="Issues resolved in raw"),"Raw","-"))</f>
        <v>Raw</v>
      </c>
      <c r="Q4056" s="13">
        <v>46287.54375</v>
      </c>
      <c r="R4056" t="inlineStr">
        <is>
          <t xml:space="preserve">2026-09 (Sept)</t>
        </is>
      </c>
      <c r="S4056">
        <f>IF(M4056="Not an error",0,IF(COUNTIFS($A$2:$A4056,$A4056,$D$2:$D4056,$D4056,$M$2:$M4056,"&lt;&gt;Not an error")=1,1,0))</f>
        <v>0</v>
      </c>
      <c r="T4056">
        <f>IF(M4056&lt;&gt;"Major",0,IF(COUNTIFS($A$2:$A4056,$A4056,$D$2:$D4056,$D4056,$M$2:$M4056,"Major")=1,1,0))</f>
        <v>0</v>
      </c>
      <c r="U4056">
        <f>IF(M4056&lt;&gt;"Minor",0,IF(COUNTIFS($A$2:$A4056,$A4056,$D$2:$D4056,$D4056,$M$2:$M4056,"Minor")=1,1,0))</f>
        <v>0</v>
      </c>
    </row>
    <row r="4057">
      <c r="A4057" t="inlineStr">
        <is>
          <t xml:space="preserve">806152088c4f0f13e40c0788e7bc440106d13b1a</t>
        </is>
      </c>
      <c r="B4057" t="inlineStr">
        <is>
          <t xml:space="preserve">The Secret Life of an Accidental Heiress</t>
        </is>
      </c>
      <c r="C4057" t="inlineStr">
        <is>
          <t xml:space="preserve">The Secret Life of an Accidental Heiress</t>
        </is>
      </c>
      <c r="D4057" t="inlineStr">
        <is>
          <t xml:space="preserve">c7757eaf54a16d2893478a8e52eaa336f2d2a989</t>
        </is>
      </c>
      <c r="E4057" t="inlineStr">
        <is>
          <t xml:space="preserve">Episode 4: Das Mädchen Das Sie Unterschätzt Haben</t>
        </is>
      </c>
      <c r="F4057">
        <v>4</v>
      </c>
      <c r="G4057" t="inlineStr">
        <is>
          <t xml:space="preserve">8:15-8:22</t>
        </is>
      </c>
      <c r="H4057" t="inlineStr">
        <is>
          <t xml:space="preserve">Pending</t>
        </is>
      </c>
      <c r="I4057" t="inlineStr">
        <is>
          <t xml:space="preserve">[Script error] - Line from script: â€œSchon vor ihrem Abschluss hatte sie Rollen in mehreren Fernsehserien ergattert und begann, sich in New York City einen Namen zu machen.â€_x009d_ - Note: inconsistency â€œ Schon vor ihrem Abschluss hatte sie Rollen in mehreren Fernsehserien ergattert und begann, sich in Chicago einen Namen zu machen.â€_x009d_</t>
        </is>
      </c>
      <c r="J4057" t="inlineStr">
        <is>
          <t xml:space="preserve">AI</t>
        </is>
      </c>
      <c r="K4057" t="inlineStr">
        <is>
          <t xml:space="preserve">Script error</t>
        </is>
      </c>
      <c r="L4057" t="inlineStr">
        <is>
          <t xml:space="preserve">Script error</t>
        </is>
      </c>
      <c r="M4057" t="str">
        <f>IFERROR(IF(VLOOKUP(L4057,'Quantification'!$A:$B,2,FALSE)&amp;""="","Unclassified",VLOOKUP(L4057,'Quantification'!$A:$B,2,FALSE)),"Unclassified")</f>
        <v>Major</v>
      </c>
      <c r="N4057" t="inlineStr">
        <is>
          <t xml:space="preserve">frl-stefanie.gartmaier@pocketfm.com</t>
        </is>
      </c>
      <c r="O4057" t="inlineStr">
        <is>
          <t xml:space="preserve">Issues found in raw</t>
        </is>
      </c>
      <c r="P4057" t="str">
        <f>IF(OR(O4057="Issues found in master",O4057="Final master"),"Master",IF(OR(O4057="Ready for Master",O4057="Issues found in raw",O4057="Raw under QC",O4057="Issues resolved in raw"),"Raw","-"))</f>
        <v>Raw</v>
      </c>
      <c r="Q4057" s="13">
        <v>46287.54375</v>
      </c>
      <c r="R4057" t="inlineStr">
        <is>
          <t xml:space="preserve">2026-09 (Sept)</t>
        </is>
      </c>
      <c r="S4057">
        <f>IF(M4057="Not an error",0,IF(COUNTIFS($A$2:$A4057,$A4057,$D$2:$D4057,$D4057,$M$2:$M4057,"&lt;&gt;Not an error")=1,1,0))</f>
        <v>0</v>
      </c>
      <c r="T4057">
        <f>IF(M4057&lt;&gt;"Major",0,IF(COUNTIFS($A$2:$A4057,$A4057,$D$2:$D4057,$D4057,$M$2:$M4057,"Major")=1,1,0))</f>
        <v>0</v>
      </c>
      <c r="U4057">
        <f>IF(M4057&lt;&gt;"Minor",0,IF(COUNTIFS($A$2:$A4057,$A4057,$D$2:$D4057,$D4057,$M$2:$M4057,"Minor")=1,1,0))</f>
        <v>0</v>
      </c>
    </row>
    <row r="4058">
      <c r="A4058" t="inlineStr">
        <is>
          <t xml:space="preserve">806152088c4f0f13e40c0788e7bc440106d13b1a</t>
        </is>
      </c>
      <c r="B4058" t="inlineStr">
        <is>
          <t xml:space="preserve">The Secret Life of an Accidental Heiress</t>
        </is>
      </c>
      <c r="C4058" t="inlineStr">
        <is>
          <t xml:space="preserve">The Secret Life of an Accidental Heiress</t>
        </is>
      </c>
      <c r="D4058" t="inlineStr">
        <is>
          <t xml:space="preserve">e2c255b68fd20057924c8a280b4a31419d7fdeed</t>
        </is>
      </c>
      <c r="E4058" t="inlineStr">
        <is>
          <t xml:space="preserve">Episode 5: Ex-Freunde Und Rätsel</t>
        </is>
      </c>
      <c r="F4058">
        <v>5</v>
      </c>
      <c r="G4058" t="inlineStr">
        <is>
          <t xml:space="preserve">0:00</t>
        </is>
      </c>
      <c r="H4058" t="inlineStr">
        <is>
          <t xml:space="preserve">Pending</t>
        </is>
      </c>
      <c r="I4058" t="inlineStr">
        <is>
          <t xml:space="preserve">[Episode title] - Line from script: â€œExen Und RÃ¤tselâ€_x009d_ - Note: incorrect word â€œEx Freunde und RÃ¤tselâ€_x009d_</t>
        </is>
      </c>
      <c r="J4058" t="inlineStr">
        <is>
          <t xml:space="preserve">AI</t>
        </is>
      </c>
      <c r="K4058" t="inlineStr">
        <is>
          <t xml:space="preserve">Script error</t>
        </is>
      </c>
      <c r="L4058" t="inlineStr">
        <is>
          <t xml:space="preserve">Script error</t>
        </is>
      </c>
      <c r="M4058" t="str">
        <f>IFERROR(IF(VLOOKUP(L4058,'Quantification'!$A:$B,2,FALSE)&amp;""="","Unclassified",VLOOKUP(L4058,'Quantification'!$A:$B,2,FALSE)),"Unclassified")</f>
        <v>Major</v>
      </c>
      <c r="N4058" t="inlineStr">
        <is>
          <t xml:space="preserve">frl-stefanie.gartmaier@pocketfm.com</t>
        </is>
      </c>
      <c r="O4058" t="inlineStr">
        <is>
          <t xml:space="preserve">Issues found in raw</t>
        </is>
      </c>
      <c r="P4058" t="str">
        <f>IF(OR(O4058="Issues found in master",O4058="Final master"),"Master",IF(OR(O4058="Ready for Master",O4058="Issues found in raw",O4058="Raw under QC",O4058="Issues resolved in raw"),"Raw","-"))</f>
        <v>Raw</v>
      </c>
      <c r="Q4058" s="13">
        <v>46287.54375</v>
      </c>
      <c r="R4058" t="inlineStr">
        <is>
          <t xml:space="preserve">2026-09 (Sept)</t>
        </is>
      </c>
      <c r="S4058">
        <f>IF(M4058="Not an error",0,IF(COUNTIFS($A$2:$A4058,$A4058,$D$2:$D4058,$D4058,$M$2:$M4058,"&lt;&gt;Not an error")=1,1,0))</f>
        <v>1</v>
      </c>
      <c r="T4058">
        <f>IF(M4058&lt;&gt;"Major",0,IF(COUNTIFS($A$2:$A4058,$A4058,$D$2:$D4058,$D4058,$M$2:$M4058,"Major")=1,1,0))</f>
        <v>1</v>
      </c>
      <c r="U4058">
        <f>IF(M4058&lt;&gt;"Minor",0,IF(COUNTIFS($A$2:$A4058,$A4058,$D$2:$D4058,$D4058,$M$2:$M4058,"Minor")=1,1,0))</f>
        <v>0</v>
      </c>
    </row>
    <row r="4059">
      <c r="A4059" t="inlineStr">
        <is>
          <t xml:space="preserve">806152088c4f0f13e40c0788e7bc440106d13b1a</t>
        </is>
      </c>
      <c r="B4059" t="inlineStr">
        <is>
          <t xml:space="preserve">The Secret Life of an Accidental Heiress</t>
        </is>
      </c>
      <c r="C4059" t="inlineStr">
        <is>
          <t xml:space="preserve">The Secret Life of an Accidental Heiress</t>
        </is>
      </c>
      <c r="D4059" t="inlineStr">
        <is>
          <t xml:space="preserve">e2c255b68fd20057924c8a280b4a31419d7fdeed</t>
        </is>
      </c>
      <c r="E4059" t="inlineStr">
        <is>
          <t xml:space="preserve">Episode 5: Ex-Freunde Und Rätsel</t>
        </is>
      </c>
      <c r="F4059">
        <v>5</v>
      </c>
      <c r="G4059" t="inlineStr">
        <is>
          <t xml:space="preserve">0:00-0:07</t>
        </is>
      </c>
      <c r="H4059" t="inlineStr">
        <is>
          <t xml:space="preserve">Pending</t>
        </is>
      </c>
      <c r="I4059" t="inlineStr">
        <is>
          <t xml:space="preserve">[Script error] - Line from script: â€œIn einer ruhigen SeitenstraÃŸe nahe der Kingsbury Street hielt Adrians schwarzer Phaeton im gesprenkelten Schatten einer Ulme.â€_x009d_ - Note: potential copyright issues for â€œPhaetonâ€_x009d_</t>
        </is>
      </c>
      <c r="J4059" t="inlineStr">
        <is>
          <t xml:space="preserve">AI</t>
        </is>
      </c>
      <c r="K4059" t="inlineStr">
        <is>
          <t xml:space="preserve">Script error</t>
        </is>
      </c>
      <c r="L4059" t="inlineStr">
        <is>
          <t xml:space="preserve">Script error</t>
        </is>
      </c>
      <c r="M4059" t="str">
        <f>IFERROR(IF(VLOOKUP(L4059,'Quantification'!$A:$B,2,FALSE)&amp;""="","Unclassified",VLOOKUP(L4059,'Quantification'!$A:$B,2,FALSE)),"Unclassified")</f>
        <v>Major</v>
      </c>
      <c r="N4059" t="inlineStr">
        <is>
          <t xml:space="preserve">frl-stefanie.gartmaier@pocketfm.com</t>
        </is>
      </c>
      <c r="O4059" t="inlineStr">
        <is>
          <t xml:space="preserve">Issues found in raw</t>
        </is>
      </c>
      <c r="P4059" t="str">
        <f>IF(OR(O4059="Issues found in master",O4059="Final master"),"Master",IF(OR(O4059="Ready for Master",O4059="Issues found in raw",O4059="Raw under QC",O4059="Issues resolved in raw"),"Raw","-"))</f>
        <v>Raw</v>
      </c>
      <c r="Q4059" s="13">
        <v>46287.54375</v>
      </c>
      <c r="R4059" t="inlineStr">
        <is>
          <t xml:space="preserve">2026-09 (Sept)</t>
        </is>
      </c>
      <c r="S4059">
        <f>IF(M4059="Not an error",0,IF(COUNTIFS($A$2:$A4059,$A4059,$D$2:$D4059,$D4059,$M$2:$M4059,"&lt;&gt;Not an error")=1,1,0))</f>
        <v>0</v>
      </c>
      <c r="T4059">
        <f>IF(M4059&lt;&gt;"Major",0,IF(COUNTIFS($A$2:$A4059,$A4059,$D$2:$D4059,$D4059,$M$2:$M4059,"Major")=1,1,0))</f>
        <v>0</v>
      </c>
      <c r="U4059">
        <f>IF(M4059&lt;&gt;"Minor",0,IF(COUNTIFS($A$2:$A4059,$A4059,$D$2:$D4059,$D4059,$M$2:$M4059,"Minor")=1,1,0))</f>
        <v>0</v>
      </c>
    </row>
    <row r="4060">
      <c r="A4060" t="inlineStr">
        <is>
          <t xml:space="preserve">806152088c4f0f13e40c0788e7bc440106d13b1a</t>
        </is>
      </c>
      <c r="B4060" t="inlineStr">
        <is>
          <t xml:space="preserve">The Secret Life of an Accidental Heiress</t>
        </is>
      </c>
      <c r="C4060" t="inlineStr">
        <is>
          <t xml:space="preserve">The Secret Life of an Accidental Heiress</t>
        </is>
      </c>
      <c r="D4060" t="inlineStr">
        <is>
          <t xml:space="preserve">e2c255b68fd20057924c8a280b4a31419d7fdeed</t>
        </is>
      </c>
      <c r="E4060" t="inlineStr">
        <is>
          <t xml:space="preserve">Episode 5: Ex-Freunde Und Rätsel</t>
        </is>
      </c>
      <c r="F4060">
        <v>5</v>
      </c>
      <c r="G4060" t="inlineStr">
        <is>
          <t xml:space="preserve">3:01-3:06</t>
        </is>
      </c>
      <c r="H4060" t="inlineStr">
        <is>
          <t xml:space="preserve">Pending</t>
        </is>
      </c>
      <c r="I4060" t="inlineStr">
        <is>
          <t xml:space="preserve">[Script error] - Line from script: â€œDer Phaeton raste die StraÃŸe hinunter und hinterlieÃŸ Reifenspuren auf dem Asphalt.â€_x009d_ - Note: potential copyright issues for â€œPhaetonâ€_x009d_</t>
        </is>
      </c>
      <c r="J4060" t="inlineStr">
        <is>
          <t xml:space="preserve">AI</t>
        </is>
      </c>
      <c r="K4060" t="inlineStr">
        <is>
          <t xml:space="preserve">Script error</t>
        </is>
      </c>
      <c r="L4060" t="inlineStr">
        <is>
          <t xml:space="preserve">Script error</t>
        </is>
      </c>
      <c r="M4060" t="str">
        <f>IFERROR(IF(VLOOKUP(L4060,'Quantification'!$A:$B,2,FALSE)&amp;""="","Unclassified",VLOOKUP(L4060,'Quantification'!$A:$B,2,FALSE)),"Unclassified")</f>
        <v>Major</v>
      </c>
      <c r="N4060" t="inlineStr">
        <is>
          <t xml:space="preserve">frl-stefanie.gartmaier@pocketfm.com</t>
        </is>
      </c>
      <c r="O4060" t="inlineStr">
        <is>
          <t xml:space="preserve">Issues found in raw</t>
        </is>
      </c>
      <c r="P4060" t="str">
        <f>IF(OR(O4060="Issues found in master",O4060="Final master"),"Master",IF(OR(O4060="Ready for Master",O4060="Issues found in raw",O4060="Raw under QC",O4060="Issues resolved in raw"),"Raw","-"))</f>
        <v>Raw</v>
      </c>
      <c r="Q4060" s="13">
        <v>46287.54375</v>
      </c>
      <c r="R4060" t="inlineStr">
        <is>
          <t xml:space="preserve">2026-09 (Sept)</t>
        </is>
      </c>
      <c r="S4060">
        <f>IF(M4060="Not an error",0,IF(COUNTIFS($A$2:$A4060,$A4060,$D$2:$D4060,$D4060,$M$2:$M4060,"&lt;&gt;Not an error")=1,1,0))</f>
        <v>0</v>
      </c>
      <c r="T4060">
        <f>IF(M4060&lt;&gt;"Major",0,IF(COUNTIFS($A$2:$A4060,$A4060,$D$2:$D4060,$D4060,$M$2:$M4060,"Major")=1,1,0))</f>
        <v>0</v>
      </c>
      <c r="U4060">
        <f>IF(M4060&lt;&gt;"Minor",0,IF(COUNTIFS($A$2:$A4060,$A4060,$D$2:$D4060,$D4060,$M$2:$M4060,"Minor")=1,1,0))</f>
        <v>0</v>
      </c>
    </row>
    <row r="4061">
      <c r="A4061" t="inlineStr">
        <is>
          <t xml:space="preserve">806152088c4f0f13e40c0788e7bc440106d13b1a</t>
        </is>
      </c>
      <c r="B4061" t="inlineStr">
        <is>
          <t xml:space="preserve">The Secret Life of an Accidental Heiress</t>
        </is>
      </c>
      <c r="C4061" t="inlineStr">
        <is>
          <t xml:space="preserve">The Secret Life of an Accidental Heiress</t>
        </is>
      </c>
      <c r="D4061" t="inlineStr">
        <is>
          <t xml:space="preserve">e2c255b68fd20057924c8a280b4a31419d7fdeed</t>
        </is>
      </c>
      <c r="E4061" t="inlineStr">
        <is>
          <t xml:space="preserve">Episode 5: Ex-Freunde Und Rätsel</t>
        </is>
      </c>
      <c r="F4061">
        <v>5</v>
      </c>
      <c r="G4061" t="inlineStr">
        <is>
          <t xml:space="preserve">4:02-4:08</t>
        </is>
      </c>
      <c r="H4061" t="inlineStr">
        <is>
          <t xml:space="preserve">Pending</t>
        </is>
      </c>
      <c r="I4061" t="inlineStr">
        <is>
          <t xml:space="preserve">[Voice processing &amp; editing] - Line from script: â€œQuinn nahm ein MedizinflÃ¤schchen aus dem Schrank, leerte die Tabletten in eine leere Kaugummidose und warf das FlÃ¤schchen in den MÃ¼ll.â€_x009d_ - Note: voice change</t>
        </is>
      </c>
      <c r="J4061" t="inlineStr">
        <is>
          <t xml:space="preserve">VOA</t>
        </is>
      </c>
      <c r="K4061" t="inlineStr">
        <is>
          <t xml:space="preserve">Voice processing &amp; editing</t>
        </is>
      </c>
      <c r="L4061" t="inlineStr">
        <is>
          <t xml:space="preserve">Voice processing &amp; editing</t>
        </is>
      </c>
      <c r="M4061" t="str">
        <f>IFERROR(IF(VLOOKUP(L4061,'Quantification'!$A:$B,2,FALSE)&amp;""="","Unclassified",VLOOKUP(L4061,'Quantification'!$A:$B,2,FALSE)),"Unclassified")</f>
        <v>Minor</v>
      </c>
      <c r="N4061" t="inlineStr">
        <is>
          <t xml:space="preserve">frl-stefanie.gartmaier@pocketfm.com</t>
        </is>
      </c>
      <c r="O4061" t="inlineStr">
        <is>
          <t xml:space="preserve">Issues found in raw</t>
        </is>
      </c>
      <c r="P4061" t="str">
        <f>IF(OR(O4061="Issues found in master",O4061="Final master"),"Master",IF(OR(O4061="Ready for Master",O4061="Issues found in raw",O4061="Raw under QC",O4061="Issues resolved in raw"),"Raw","-"))</f>
        <v>Raw</v>
      </c>
      <c r="Q4061" s="13">
        <v>46287.54375</v>
      </c>
      <c r="R4061" t="inlineStr">
        <is>
          <t xml:space="preserve">2026-09 (Sept)</t>
        </is>
      </c>
      <c r="S4061">
        <f>IF(M4061="Not an error",0,IF(COUNTIFS($A$2:$A4061,$A4061,$D$2:$D4061,$D4061,$M$2:$M4061,"&lt;&gt;Not an error")=1,1,0))</f>
        <v>0</v>
      </c>
      <c r="T4061">
        <f>IF(M4061&lt;&gt;"Major",0,IF(COUNTIFS($A$2:$A4061,$A4061,$D$2:$D4061,$D4061,$M$2:$M4061,"Major")=1,1,0))</f>
        <v>0</v>
      </c>
      <c r="U4061">
        <f>IF(M4061&lt;&gt;"Minor",0,IF(COUNTIFS($A$2:$A4061,$A4061,$D$2:$D4061,$D4061,$M$2:$M4061,"Minor")=1,1,0))</f>
        <v>1</v>
      </c>
    </row>
    <row r="4062">
      <c r="A4062" t="inlineStr">
        <is>
          <t xml:space="preserve">806152088c4f0f13e40c0788e7bc440106d13b1a</t>
        </is>
      </c>
      <c r="B4062" t="inlineStr">
        <is>
          <t xml:space="preserve">The Secret Life of an Accidental Heiress</t>
        </is>
      </c>
      <c r="C4062" t="inlineStr">
        <is>
          <t xml:space="preserve">The Secret Life of an Accidental Heiress</t>
        </is>
      </c>
      <c r="D4062" t="inlineStr">
        <is>
          <t xml:space="preserve">e2c255b68fd20057924c8a280b4a31419d7fdeed</t>
        </is>
      </c>
      <c r="E4062" t="inlineStr">
        <is>
          <t xml:space="preserve">Episode 5: Ex-Freunde Und Rätsel</t>
        </is>
      </c>
      <c r="F4062">
        <v>5</v>
      </c>
      <c r="G4062" t="inlineStr">
        <is>
          <t xml:space="preserve">5:52-5:56</t>
        </is>
      </c>
      <c r="H4062" t="inlineStr">
        <is>
          <t xml:space="preserve">Pending</t>
        </is>
      </c>
      <c r="I4062" t="inlineStr">
        <is>
          <t xml:space="preserve">[Script error] - Line from script: â€œBereit, mich Papi zu nennen?â€_x009d_ - Note: translation error â€œBereit, mich Daddy zu nennen?â€_x009d_</t>
        </is>
      </c>
      <c r="J4062" t="inlineStr">
        <is>
          <t xml:space="preserve">AI</t>
        </is>
      </c>
      <c r="K4062" t="inlineStr">
        <is>
          <t xml:space="preserve">Script error</t>
        </is>
      </c>
      <c r="L4062" t="inlineStr">
        <is>
          <t xml:space="preserve">Script error</t>
        </is>
      </c>
      <c r="M4062" t="str">
        <f>IFERROR(IF(VLOOKUP(L4062,'Quantification'!$A:$B,2,FALSE)&amp;""="","Unclassified",VLOOKUP(L4062,'Quantification'!$A:$B,2,FALSE)),"Unclassified")</f>
        <v>Major</v>
      </c>
      <c r="N4062" t="inlineStr">
        <is>
          <t xml:space="preserve">frl-stefanie.gartmaier@pocketfm.com</t>
        </is>
      </c>
      <c r="O4062" t="inlineStr">
        <is>
          <t xml:space="preserve">Issues found in raw</t>
        </is>
      </c>
      <c r="P4062" t="str">
        <f>IF(OR(O4062="Issues found in master",O4062="Final master"),"Master",IF(OR(O4062="Ready for Master",O4062="Issues found in raw",O4062="Raw under QC",O4062="Issues resolved in raw"),"Raw","-"))</f>
        <v>Raw</v>
      </c>
      <c r="Q4062" s="13">
        <v>46287.54375</v>
      </c>
      <c r="R4062" t="inlineStr">
        <is>
          <t xml:space="preserve">2026-09 (Sept)</t>
        </is>
      </c>
      <c r="S4062">
        <f>IF(M4062="Not an error",0,IF(COUNTIFS($A$2:$A4062,$A4062,$D$2:$D4062,$D4062,$M$2:$M4062,"&lt;&gt;Not an error")=1,1,0))</f>
        <v>0</v>
      </c>
      <c r="T4062">
        <f>IF(M4062&lt;&gt;"Major",0,IF(COUNTIFS($A$2:$A4062,$A4062,$D$2:$D4062,$D4062,$M$2:$M4062,"Major")=1,1,0))</f>
        <v>0</v>
      </c>
      <c r="U4062">
        <f>IF(M4062&lt;&gt;"Minor",0,IF(COUNTIFS($A$2:$A4062,$A4062,$D$2:$D4062,$D4062,$M$2:$M4062,"Minor")=1,1,0))</f>
        <v>0</v>
      </c>
    </row>
    <row r="4063">
      <c r="A4063" t="inlineStr">
        <is>
          <t xml:space="preserve">806152088c4f0f13e40c0788e7bc440106d13b1a</t>
        </is>
      </c>
      <c r="B4063" t="inlineStr">
        <is>
          <t xml:space="preserve">The Secret Life of an Accidental Heiress</t>
        </is>
      </c>
      <c r="C4063" t="inlineStr">
        <is>
          <t xml:space="preserve">The Secret Life of an Accidental Heiress</t>
        </is>
      </c>
      <c r="D4063" t="inlineStr">
        <is>
          <t xml:space="preserve">e2c255b68fd20057924c8a280b4a31419d7fdeed</t>
        </is>
      </c>
      <c r="E4063" t="inlineStr">
        <is>
          <t xml:space="preserve">Episode 5: Ex-Freunde Und Rätsel</t>
        </is>
      </c>
      <c r="F4063">
        <v>5</v>
      </c>
      <c r="G4063" t="inlineStr">
        <is>
          <t xml:space="preserve">9:58-10:00</t>
        </is>
      </c>
      <c r="H4063" t="inlineStr">
        <is>
          <t xml:space="preserve">Pending</t>
        </is>
      </c>
      <c r="I4063" t="inlineStr">
        <is>
          <t xml:space="preserve">[Script error] - Line from script: â€œAuf keinen Fall. Konnten sie.â€_x009d_ - Note: incomplete â€œAuf keinen Fall. Konnten sie. Oder etwa doch?â€_x009d_</t>
        </is>
      </c>
      <c r="J4063" t="inlineStr">
        <is>
          <t xml:space="preserve">AI</t>
        </is>
      </c>
      <c r="K4063" t="inlineStr">
        <is>
          <t xml:space="preserve">Script error</t>
        </is>
      </c>
      <c r="L4063" t="inlineStr">
        <is>
          <t xml:space="preserve">Script error</t>
        </is>
      </c>
      <c r="M4063" t="str">
        <f>IFERROR(IF(VLOOKUP(L4063,'Quantification'!$A:$B,2,FALSE)&amp;""="","Unclassified",VLOOKUP(L4063,'Quantification'!$A:$B,2,FALSE)),"Unclassified")</f>
        <v>Major</v>
      </c>
      <c r="N4063" t="inlineStr">
        <is>
          <t xml:space="preserve">frl-stefanie.gartmaier@pocketfm.com</t>
        </is>
      </c>
      <c r="O4063" t="inlineStr">
        <is>
          <t xml:space="preserve">Issues found in raw</t>
        </is>
      </c>
      <c r="P4063" t="str">
        <f>IF(OR(O4063="Issues found in master",O4063="Final master"),"Master",IF(OR(O4063="Ready for Master",O4063="Issues found in raw",O4063="Raw under QC",O4063="Issues resolved in raw"),"Raw","-"))</f>
        <v>Raw</v>
      </c>
      <c r="Q4063" s="13">
        <v>46287.54375</v>
      </c>
      <c r="R4063" t="inlineStr">
        <is>
          <t xml:space="preserve">2026-09 (Sept)</t>
        </is>
      </c>
      <c r="S4063">
        <f>IF(M4063="Not an error",0,IF(COUNTIFS($A$2:$A4063,$A4063,$D$2:$D4063,$D4063,$M$2:$M4063,"&lt;&gt;Not an error")=1,1,0))</f>
        <v>0</v>
      </c>
      <c r="T4063">
        <f>IF(M4063&lt;&gt;"Major",0,IF(COUNTIFS($A$2:$A4063,$A4063,$D$2:$D4063,$D4063,$M$2:$M4063,"Major")=1,1,0))</f>
        <v>0</v>
      </c>
      <c r="U4063">
        <f>IF(M4063&lt;&gt;"Minor",0,IF(COUNTIFS($A$2:$A4063,$A4063,$D$2:$D4063,$D4063,$M$2:$M4063,"Minor")=1,1,0))</f>
        <v>0</v>
      </c>
    </row>
    <row r="4064">
      <c r="A4064" t="inlineStr">
        <is>
          <t xml:space="preserve">806152088c4f0f13e40c0788e7bc440106d13b1a</t>
        </is>
      </c>
      <c r="B4064" t="inlineStr">
        <is>
          <t xml:space="preserve">The Secret Life of an Accidental Heiress</t>
        </is>
      </c>
      <c r="C4064" t="inlineStr">
        <is>
          <t xml:space="preserve">The Secret Life of an Accidental Heiress</t>
        </is>
      </c>
      <c r="D4064" t="inlineStr">
        <is>
          <t xml:space="preserve">8e1cf062b92c907c57fc6bb456d392c24ed2a7c7</t>
        </is>
      </c>
      <c r="E4064" t="inlineStr">
        <is>
          <t xml:space="preserve">Episode 6: Die Rettung</t>
        </is>
      </c>
      <c r="F4064">
        <v>6</v>
      </c>
      <c r="G4064" t="inlineStr">
        <is>
          <t xml:space="preserve">2:20-2:26</t>
        </is>
      </c>
      <c r="H4064" t="inlineStr">
        <is>
          <t xml:space="preserve">Pending</t>
        </is>
      </c>
      <c r="I4064" t="inlineStr">
        <is>
          <t xml:space="preserve">[Script error] - Line from script: â€œEr kontrollierte den gesamten Schattenmarkt von Chicago und sein Einfluss reichte sogar bis nach New York City.â€_x009d_ - Note: incorrect word â€œEr kontrollierte den gesamten Schwarzmarkt von Chicago und sein Einfluss reichte sogar bis nach New York City.â€_x009d_</t>
        </is>
      </c>
      <c r="J4064" t="inlineStr">
        <is>
          <t xml:space="preserve">AI</t>
        </is>
      </c>
      <c r="K4064" t="inlineStr">
        <is>
          <t xml:space="preserve">Script error</t>
        </is>
      </c>
      <c r="L4064" t="inlineStr">
        <is>
          <t xml:space="preserve">Script error</t>
        </is>
      </c>
      <c r="M4064" t="str">
        <f>IFERROR(IF(VLOOKUP(L4064,'Quantification'!$A:$B,2,FALSE)&amp;""="","Unclassified",VLOOKUP(L4064,'Quantification'!$A:$B,2,FALSE)),"Unclassified")</f>
        <v>Major</v>
      </c>
      <c r="N4064" t="inlineStr">
        <is>
          <t xml:space="preserve">frl-stefanie.gartmaier@pocketfm.com</t>
        </is>
      </c>
      <c r="O4064" t="inlineStr">
        <is>
          <t xml:space="preserve">Issues found in raw</t>
        </is>
      </c>
      <c r="P4064" t="str">
        <f>IF(OR(O4064="Issues found in master",O4064="Final master"),"Master",IF(OR(O4064="Ready for Master",O4064="Issues found in raw",O4064="Raw under QC",O4064="Issues resolved in raw"),"Raw","-"))</f>
        <v>Raw</v>
      </c>
      <c r="Q4064" s="13">
        <v>46287.54375</v>
      </c>
      <c r="R4064" t="inlineStr">
        <is>
          <t xml:space="preserve">2026-09 (Sept)</t>
        </is>
      </c>
      <c r="S4064">
        <f>IF(M4064="Not an error",0,IF(COUNTIFS($A$2:$A4064,$A4064,$D$2:$D4064,$D4064,$M$2:$M4064,"&lt;&gt;Not an error")=1,1,0))</f>
        <v>1</v>
      </c>
      <c r="T4064">
        <f>IF(M4064&lt;&gt;"Major",0,IF(COUNTIFS($A$2:$A4064,$A4064,$D$2:$D4064,$D4064,$M$2:$M4064,"Major")=1,1,0))</f>
        <v>1</v>
      </c>
      <c r="U4064">
        <f>IF(M4064&lt;&gt;"Minor",0,IF(COUNTIFS($A$2:$A4064,$A4064,$D$2:$D4064,$D4064,$M$2:$M4064,"Minor")=1,1,0))</f>
        <v>0</v>
      </c>
    </row>
    <row r="4065">
      <c r="A4065" t="inlineStr">
        <is>
          <t xml:space="preserve">806152088c4f0f13e40c0788e7bc440106d13b1a</t>
        </is>
      </c>
      <c r="B4065" t="inlineStr">
        <is>
          <t xml:space="preserve">The Secret Life of an Accidental Heiress</t>
        </is>
      </c>
      <c r="C4065" t="inlineStr">
        <is>
          <t xml:space="preserve">The Secret Life of an Accidental Heiress</t>
        </is>
      </c>
      <c r="D4065" t="inlineStr">
        <is>
          <t xml:space="preserve">8e1cf062b92c907c57fc6bb456d392c24ed2a7c7</t>
        </is>
      </c>
      <c r="E4065" t="inlineStr">
        <is>
          <t xml:space="preserve">Episode 6: Die Rettung</t>
        </is>
      </c>
      <c r="F4065">
        <v>6</v>
      </c>
      <c r="G4065" t="inlineStr">
        <is>
          <t xml:space="preserve">2:26-2:36</t>
        </is>
      </c>
      <c r="H4065" t="inlineStr">
        <is>
          <t xml:space="preserve">Pending</t>
        </is>
      </c>
      <c r="I4065" t="inlineStr">
        <is>
          <t xml:space="preserve">[Script error] - Line from script: â€œEr und Quinn hatten sich zufÃ¤llig kennengelernt. Sie hatte ihm das Leben gerettet und er hatte ihr den Weg auf den Schattenmarkt geebnet, um ihre Rezepturen zu verkaufen. Sie waren nicht unzertrennlich, aber sie vertraute ihm.â€_x009d_ - Note: incorrect word â€œEr und Quinn hatten sich zufÃ¤llig kennengelernt. Sie hatte ihm das Leben gerettet und er hatte ihr den Weg auf den Schwarzmarkt geebnet, um ihre Rezepturen zu verkaufen. Sie waren nicht unzertrennlich, aber sie vertraute ihm.â€_x009d_</t>
        </is>
      </c>
      <c r="J4065" t="inlineStr">
        <is>
          <t xml:space="preserve">AI</t>
        </is>
      </c>
      <c r="K4065" t="inlineStr">
        <is>
          <t xml:space="preserve">Script error</t>
        </is>
      </c>
      <c r="L4065" t="inlineStr">
        <is>
          <t xml:space="preserve">Script error</t>
        </is>
      </c>
      <c r="M4065" t="str">
        <f>IFERROR(IF(VLOOKUP(L4065,'Quantification'!$A:$B,2,FALSE)&amp;""="","Unclassified",VLOOKUP(L4065,'Quantification'!$A:$B,2,FALSE)),"Unclassified")</f>
        <v>Major</v>
      </c>
      <c r="N4065" t="inlineStr">
        <is>
          <t xml:space="preserve">frl-stefanie.gartmaier@pocketfm.com</t>
        </is>
      </c>
      <c r="O4065" t="inlineStr">
        <is>
          <t xml:space="preserve">Issues found in raw</t>
        </is>
      </c>
      <c r="P4065" t="str">
        <f>IF(OR(O4065="Issues found in master",O4065="Final master"),"Master",IF(OR(O4065="Ready for Master",O4065="Issues found in raw",O4065="Raw under QC",O4065="Issues resolved in raw"),"Raw","-"))</f>
        <v>Raw</v>
      </c>
      <c r="Q4065" s="13">
        <v>46287.54375</v>
      </c>
      <c r="R4065" t="inlineStr">
        <is>
          <t xml:space="preserve">2026-09 (Sept)</t>
        </is>
      </c>
      <c r="S4065">
        <f>IF(M4065="Not an error",0,IF(COUNTIFS($A$2:$A4065,$A4065,$D$2:$D4065,$D4065,$M$2:$M4065,"&lt;&gt;Not an error")=1,1,0))</f>
        <v>0</v>
      </c>
      <c r="T4065">
        <f>IF(M4065&lt;&gt;"Major",0,IF(COUNTIFS($A$2:$A4065,$A4065,$D$2:$D4065,$D4065,$M$2:$M4065,"Major")=1,1,0))</f>
        <v>0</v>
      </c>
      <c r="U4065">
        <f>IF(M4065&lt;&gt;"Minor",0,IF(COUNTIFS($A$2:$A4065,$A4065,$D$2:$D4065,$D4065,$M$2:$M4065,"Minor")=1,1,0))</f>
        <v>0</v>
      </c>
    </row>
    <row r="4066">
      <c r="A4066" t="inlineStr">
        <is>
          <t xml:space="preserve">806152088c4f0f13e40c0788e7bc440106d13b1a</t>
        </is>
      </c>
      <c r="B4066" t="inlineStr">
        <is>
          <t xml:space="preserve">The Secret Life of an Accidental Heiress</t>
        </is>
      </c>
      <c r="C4066" t="inlineStr">
        <is>
          <t xml:space="preserve">The Secret Life of an Accidental Heiress</t>
        </is>
      </c>
      <c r="D4066" t="inlineStr">
        <is>
          <t xml:space="preserve">8e1cf062b92c907c57fc6bb456d392c24ed2a7c7</t>
        </is>
      </c>
      <c r="E4066" t="inlineStr">
        <is>
          <t xml:space="preserve">Episode 6: Die Rettung</t>
        </is>
      </c>
      <c r="F4066">
        <v>6</v>
      </c>
      <c r="G4066" t="inlineStr">
        <is>
          <t xml:space="preserve">2:52-3:00</t>
        </is>
      </c>
      <c r="H4066" t="inlineStr">
        <is>
          <t xml:space="preserve">Pending</t>
        </is>
      </c>
      <c r="I4066" t="inlineStr">
        <is>
          <t xml:space="preserve">[Script error] - Line from script: â€œSeit die Erneuerungspille auf dem Schattenmarkt aufgetaucht war, hatte sich Quinns Ruf als Wunderdoktor wie ein Lauffeuer verbreitet.â€_x009d_ - Note: incorrect word â€œSeit die Erneuerungspille auf dem Schwarzmarkt aufgetaucht war, hatte sich Quinns Ruf als Wunderdoktor wie ein Lauffeuer verbreitet.â€_x009d_</t>
        </is>
      </c>
      <c r="J4066" t="inlineStr">
        <is>
          <t xml:space="preserve">AI</t>
        </is>
      </c>
      <c r="K4066" t="inlineStr">
        <is>
          <t xml:space="preserve">Script error</t>
        </is>
      </c>
      <c r="L4066" t="inlineStr">
        <is>
          <t xml:space="preserve">Script error</t>
        </is>
      </c>
      <c r="M4066" t="str">
        <f>IFERROR(IF(VLOOKUP(L4066,'Quantification'!$A:$B,2,FALSE)&amp;""="","Unclassified",VLOOKUP(L4066,'Quantification'!$A:$B,2,FALSE)),"Unclassified")</f>
        <v>Major</v>
      </c>
      <c r="N4066" t="inlineStr">
        <is>
          <t xml:space="preserve">frl-stefanie.gartmaier@pocketfm.com</t>
        </is>
      </c>
      <c r="O4066" t="inlineStr">
        <is>
          <t xml:space="preserve">Issues found in raw</t>
        </is>
      </c>
      <c r="P4066" t="str">
        <f>IF(OR(O4066="Issues found in master",O4066="Final master"),"Master",IF(OR(O4066="Ready for Master",O4066="Issues found in raw",O4066="Raw under QC",O4066="Issues resolved in raw"),"Raw","-"))</f>
        <v>Raw</v>
      </c>
      <c r="Q4066" s="13">
        <v>46287.54375</v>
      </c>
      <c r="R4066" t="inlineStr">
        <is>
          <t xml:space="preserve">2026-09 (Sept)</t>
        </is>
      </c>
      <c r="S4066">
        <f>IF(M4066="Not an error",0,IF(COUNTIFS($A$2:$A4066,$A4066,$D$2:$D4066,$D4066,$M$2:$M4066,"&lt;&gt;Not an error")=1,1,0))</f>
        <v>0</v>
      </c>
      <c r="T4066">
        <f>IF(M4066&lt;&gt;"Major",0,IF(COUNTIFS($A$2:$A4066,$A4066,$D$2:$D4066,$D4066,$M$2:$M4066,"Major")=1,1,0))</f>
        <v>0</v>
      </c>
      <c r="U4066">
        <f>IF(M4066&lt;&gt;"Minor",0,IF(COUNTIFS($A$2:$A4066,$A4066,$D$2:$D4066,$D4066,$M$2:$M4066,"Minor")=1,1,0))</f>
        <v>0</v>
      </c>
    </row>
    <row r="4067">
      <c r="A4067" t="inlineStr">
        <is>
          <t xml:space="preserve">806152088c4f0f13e40c0788e7bc440106d13b1a</t>
        </is>
      </c>
      <c r="B4067" t="inlineStr">
        <is>
          <t xml:space="preserve">The Secret Life of an Accidental Heiress</t>
        </is>
      </c>
      <c r="C4067" t="inlineStr">
        <is>
          <t xml:space="preserve">The Secret Life of an Accidental Heiress</t>
        </is>
      </c>
      <c r="D4067" t="inlineStr">
        <is>
          <t xml:space="preserve">8e1cf062b92c907c57fc6bb456d392c24ed2a7c7</t>
        </is>
      </c>
      <c r="E4067" t="inlineStr">
        <is>
          <t xml:space="preserve">Episode 6: Die Rettung</t>
        </is>
      </c>
      <c r="F4067">
        <v>6</v>
      </c>
      <c r="G4067" t="inlineStr">
        <is>
          <t xml:space="preserve">9:44-9::47</t>
        </is>
      </c>
      <c r="H4067" t="inlineStr">
        <is>
          <t xml:space="preserve">Pending</t>
        </is>
      </c>
      <c r="I4067" t="inlineStr">
        <is>
          <t xml:space="preserve">[Script error] - Line from script: â€œGrant Forrester war eine Legende an der Northshore Preparatory Academy. - Note: potential copyright issues for â€œNorthshore Preparatory Academyâ€_x009d_</t>
        </is>
      </c>
      <c r="J4067" t="inlineStr">
        <is>
          <t xml:space="preserve">AI</t>
        </is>
      </c>
      <c r="K4067" t="inlineStr">
        <is>
          <t xml:space="preserve">Script error</t>
        </is>
      </c>
      <c r="L4067" t="inlineStr">
        <is>
          <t xml:space="preserve">Script error</t>
        </is>
      </c>
      <c r="M4067" t="str">
        <f>IFERROR(IF(VLOOKUP(L4067,'Quantification'!$A:$B,2,FALSE)&amp;""="","Unclassified",VLOOKUP(L4067,'Quantification'!$A:$B,2,FALSE)),"Unclassified")</f>
        <v>Major</v>
      </c>
      <c r="N4067" t="inlineStr">
        <is>
          <t xml:space="preserve">frl-stefanie.gartmaier@pocketfm.com</t>
        </is>
      </c>
      <c r="O4067" t="inlineStr">
        <is>
          <t xml:space="preserve">Issues found in raw</t>
        </is>
      </c>
      <c r="P4067" t="str">
        <f>IF(OR(O4067="Issues found in master",O4067="Final master"),"Master",IF(OR(O4067="Ready for Master",O4067="Issues found in raw",O4067="Raw under QC",O4067="Issues resolved in raw"),"Raw","-"))</f>
        <v>Raw</v>
      </c>
      <c r="Q4067" s="13">
        <v>46287.54375</v>
      </c>
      <c r="R4067" t="inlineStr">
        <is>
          <t xml:space="preserve">2026-09 (Sept)</t>
        </is>
      </c>
      <c r="S4067">
        <f>IF(M4067="Not an error",0,IF(COUNTIFS($A$2:$A4067,$A4067,$D$2:$D4067,$D4067,$M$2:$M4067,"&lt;&gt;Not an error")=1,1,0))</f>
        <v>0</v>
      </c>
      <c r="T4067">
        <f>IF(M4067&lt;&gt;"Major",0,IF(COUNTIFS($A$2:$A4067,$A4067,$D$2:$D4067,$D4067,$M$2:$M4067,"Major")=1,1,0))</f>
        <v>0</v>
      </c>
      <c r="U4067">
        <f>IF(M4067&lt;&gt;"Minor",0,IF(COUNTIFS($A$2:$A4067,$A4067,$D$2:$D4067,$D4067,$M$2:$M4067,"Minor")=1,1,0))</f>
        <v>0</v>
      </c>
    </row>
    <row r="4068">
      <c r="A4068" t="inlineStr">
        <is>
          <t xml:space="preserve">806152088c4f0f13e40c0788e7bc440106d13b1a</t>
        </is>
      </c>
      <c r="B4068" t="inlineStr">
        <is>
          <t xml:space="preserve">The Secret Life of an Accidental Heiress</t>
        </is>
      </c>
      <c r="C4068" t="inlineStr">
        <is>
          <t xml:space="preserve">The Secret Life of an Accidental Heiress</t>
        </is>
      </c>
      <c r="D4068" t="inlineStr">
        <is>
          <t xml:space="preserve">8e1cf062b92c907c57fc6bb456d392c24ed2a7c7</t>
        </is>
      </c>
      <c r="E4068" t="inlineStr">
        <is>
          <t xml:space="preserve">Episode 6: Die Rettung</t>
        </is>
      </c>
      <c r="F4068">
        <v>6</v>
      </c>
      <c r="G4068" t="inlineStr">
        <is>
          <t xml:space="preserve">9:49-9:59</t>
        </is>
      </c>
      <c r="H4068" t="inlineStr">
        <is>
          <t xml:space="preserve">Pending</t>
        </is>
      </c>
      <c r="I4068" t="inlineStr">
        <is>
          <t xml:space="preserve">[Script error] - Line from script: â€œEr hatte die volle Punktzahl im S-A-T erreicht und studierte nun Finanzen an der University of Chicago, wo seine Beliebtheit anscheinend nur noch zugenommen hatte.â€_x009d_ - translation error &amp; potential copyright issues â€œSeine Ergebnisse im Abschlussjahr waren herausragend gewesen und er studierte nun Finanzen an der [might need to be changed], wo seine Beliebtheit anscheinend nur noch zugenommen hatte.â€_x009d_</t>
        </is>
      </c>
      <c r="J4068" t="inlineStr">
        <is>
          <t xml:space="preserve">AI</t>
        </is>
      </c>
      <c r="K4068" t="inlineStr">
        <is>
          <t xml:space="preserve">Script error</t>
        </is>
      </c>
      <c r="L4068" t="inlineStr">
        <is>
          <t xml:space="preserve">Script error</t>
        </is>
      </c>
      <c r="M4068" t="str">
        <f>IFERROR(IF(VLOOKUP(L4068,'Quantification'!$A:$B,2,FALSE)&amp;""="","Unclassified",VLOOKUP(L4068,'Quantification'!$A:$B,2,FALSE)),"Unclassified")</f>
        <v>Major</v>
      </c>
      <c r="N4068" t="inlineStr">
        <is>
          <t xml:space="preserve">frl-stefanie.gartmaier@pocketfm.com</t>
        </is>
      </c>
      <c r="O4068" t="inlineStr">
        <is>
          <t xml:space="preserve">Issues found in raw</t>
        </is>
      </c>
      <c r="P4068" t="str">
        <f>IF(OR(O4068="Issues found in master",O4068="Final master"),"Master",IF(OR(O4068="Ready for Master",O4068="Issues found in raw",O4068="Raw under QC",O4068="Issues resolved in raw"),"Raw","-"))</f>
        <v>Raw</v>
      </c>
      <c r="Q4068" s="13">
        <v>46287.54375</v>
      </c>
      <c r="R4068" t="inlineStr">
        <is>
          <t xml:space="preserve">2026-09 (Sept)</t>
        </is>
      </c>
      <c r="S4068">
        <f>IF(M4068="Not an error",0,IF(COUNTIFS($A$2:$A4068,$A4068,$D$2:$D4068,$D4068,$M$2:$M4068,"&lt;&gt;Not an error")=1,1,0))</f>
        <v>0</v>
      </c>
      <c r="T4068">
        <f>IF(M4068&lt;&gt;"Major",0,IF(COUNTIFS($A$2:$A4068,$A4068,$D$2:$D4068,$D4068,$M$2:$M4068,"Major")=1,1,0))</f>
        <v>0</v>
      </c>
      <c r="U4068">
        <f>IF(M4068&lt;&gt;"Minor",0,IF(COUNTIFS($A$2:$A4068,$A4068,$D$2:$D4068,$D4068,$M$2:$M4068,"Minor")=1,1,0))</f>
        <v>0</v>
      </c>
    </row>
    <row r="4069">
      <c r="A4069" t="inlineStr">
        <is>
          <t xml:space="preserve">806152088c4f0f13e40c0788e7bc440106d13b1a</t>
        </is>
      </c>
      <c r="B4069" t="inlineStr">
        <is>
          <t xml:space="preserve">The Secret Life of an Accidental Heiress</t>
        </is>
      </c>
      <c r="C4069" t="inlineStr">
        <is>
          <t xml:space="preserve">The Secret Life of an Accidental Heiress</t>
        </is>
      </c>
      <c r="D4069" t="inlineStr">
        <is>
          <t xml:space="preserve">8e1cf062b92c907c57fc6bb456d392c24ed2a7c7</t>
        </is>
      </c>
      <c r="E4069" t="inlineStr">
        <is>
          <t xml:space="preserve">Episode 6: Die Rettung</t>
        </is>
      </c>
      <c r="F4069">
        <v>6</v>
      </c>
      <c r="G4069" t="inlineStr">
        <is>
          <t xml:space="preserve">9:49-9:59</t>
        </is>
      </c>
      <c r="H4069" t="inlineStr">
        <is>
          <t xml:space="preserve">Pending</t>
        </is>
      </c>
      <c r="I4069" t="inlineStr">
        <is>
          <t xml:space="preserve">[â€œS-A-Tâ€_x009d_] - Line from script: â€œEr hatte die volle Punktzahl im S-A-T erreicht und studierte nun Finanzen an der University of Chicago, wo seine Beliebtheit anscheinend nur noch zugenommen hatte.â€_x009d_ - Note: needs an American pronunciation</t>
        </is>
      </c>
      <c r="J4069" t="inlineStr">
        <is>
          <t xml:space="preserve">VOA</t>
        </is>
      </c>
      <c r="K4069" t="inlineStr">
        <is>
          <t xml:space="preserve">Mispronunciation</t>
        </is>
      </c>
      <c r="L4069" t="inlineStr">
        <is>
          <t xml:space="preserve">Mispronunciation</t>
        </is>
      </c>
      <c r="M4069" t="str">
        <f>IFERROR(IF(VLOOKUP(L4069,'Quantification'!$A:$B,2,FALSE)&amp;""="","Unclassified",VLOOKUP(L4069,'Quantification'!$A:$B,2,FALSE)),"Unclassified")</f>
        <v>Major</v>
      </c>
      <c r="N4069" t="inlineStr">
        <is>
          <t xml:space="preserve">frl-stefanie.gartmaier@pocketfm.com</t>
        </is>
      </c>
      <c r="O4069" t="inlineStr">
        <is>
          <t xml:space="preserve">Issues found in raw</t>
        </is>
      </c>
      <c r="P4069" t="str">
        <f>IF(OR(O4069="Issues found in master",O4069="Final master"),"Master",IF(OR(O4069="Ready for Master",O4069="Issues found in raw",O4069="Raw under QC",O4069="Issues resolved in raw"),"Raw","-"))</f>
        <v>Raw</v>
      </c>
      <c r="Q4069" s="13">
        <v>46287.54375</v>
      </c>
      <c r="R4069" t="inlineStr">
        <is>
          <t xml:space="preserve">2026-09 (Sept)</t>
        </is>
      </c>
      <c r="S4069">
        <f>IF(M4069="Not an error",0,IF(COUNTIFS($A$2:$A4069,$A4069,$D$2:$D4069,$D4069,$M$2:$M4069,"&lt;&gt;Not an error")=1,1,0))</f>
        <v>0</v>
      </c>
      <c r="T4069">
        <f>IF(M4069&lt;&gt;"Major",0,IF(COUNTIFS($A$2:$A4069,$A4069,$D$2:$D4069,$D4069,$M$2:$M4069,"Major")=1,1,0))</f>
        <v>0</v>
      </c>
      <c r="U4069">
        <f>IF(M4069&lt;&gt;"Minor",0,IF(COUNTIFS($A$2:$A4069,$A4069,$D$2:$D4069,$D4069,$M$2:$M4069,"Minor")=1,1,0))</f>
        <v>0</v>
      </c>
    </row>
    <row r="4070">
      <c r="A4070" t="inlineStr">
        <is>
          <t xml:space="preserve">806152088c4f0f13e40c0788e7bc440106d13b1a</t>
        </is>
      </c>
      <c r="B4070" t="inlineStr">
        <is>
          <t xml:space="preserve">The Secret Life of an Accidental Heiress</t>
        </is>
      </c>
      <c r="C4070" t="inlineStr">
        <is>
          <t xml:space="preserve">The Secret Life of an Accidental Heiress</t>
        </is>
      </c>
      <c r="D4070" t="inlineStr">
        <is>
          <t xml:space="preserve">acbd0f8043751c800c9549bb4f3febdb85866d20</t>
        </is>
      </c>
      <c r="E4070" t="inlineStr">
        <is>
          <t xml:space="preserve">Episode 7: Verzweifelte Maßnahmen</t>
        </is>
      </c>
      <c r="F4070">
        <v>7</v>
      </c>
      <c r="G4070" t="inlineStr">
        <is>
          <t xml:space="preserve">0:50-0:58</t>
        </is>
      </c>
      <c r="H4070" t="inlineStr">
        <is>
          <t xml:space="preserve">Pending</t>
        </is>
      </c>
      <c r="I4070" t="inlineStr">
        <is>
          <t xml:space="preserve">[Script error] - Line from script: â€œNicht weit entfernt schnitt ein schwarzer Phaeton durch eine leere StraÃŸe und wirbelte gefallene BlÃ¤tter auf wie Granatsplitter nach einer Explosion.â€_x009d_ - Note: potential copyright issues for â€œPhaetonâ€_x009d_</t>
        </is>
      </c>
      <c r="J4070" t="inlineStr">
        <is>
          <t xml:space="preserve">AI</t>
        </is>
      </c>
      <c r="K4070" t="inlineStr">
        <is>
          <t xml:space="preserve">Script error</t>
        </is>
      </c>
      <c r="L4070" t="inlineStr">
        <is>
          <t xml:space="preserve">Script error</t>
        </is>
      </c>
      <c r="M4070" t="str">
        <f>IFERROR(IF(VLOOKUP(L4070,'Quantification'!$A:$B,2,FALSE)&amp;""="","Unclassified",VLOOKUP(L4070,'Quantification'!$A:$B,2,FALSE)),"Unclassified")</f>
        <v>Major</v>
      </c>
      <c r="N4070" t="inlineStr">
        <is>
          <t xml:space="preserve">frl-stefanie.gartmaier@pocketfm.com</t>
        </is>
      </c>
      <c r="O4070" t="inlineStr">
        <is>
          <t xml:space="preserve">Issues found in raw</t>
        </is>
      </c>
      <c r="P4070" t="str">
        <f>IF(OR(O4070="Issues found in master",O4070="Final master"),"Master",IF(OR(O4070="Ready for Master",O4070="Issues found in raw",O4070="Raw under QC",O4070="Issues resolved in raw"),"Raw","-"))</f>
        <v>Raw</v>
      </c>
      <c r="Q4070" s="13">
        <v>46287.54375</v>
      </c>
      <c r="R4070" t="inlineStr">
        <is>
          <t xml:space="preserve">2026-09 (Sept)</t>
        </is>
      </c>
      <c r="S4070">
        <f>IF(M4070="Not an error",0,IF(COUNTIFS($A$2:$A4070,$A4070,$D$2:$D4070,$D4070,$M$2:$M4070,"&lt;&gt;Not an error")=1,1,0))</f>
        <v>1</v>
      </c>
      <c r="T4070">
        <f>IF(M4070&lt;&gt;"Major",0,IF(COUNTIFS($A$2:$A4070,$A4070,$D$2:$D4070,$D4070,$M$2:$M4070,"Major")=1,1,0))</f>
        <v>1</v>
      </c>
      <c r="U4070">
        <f>IF(M4070&lt;&gt;"Minor",0,IF(COUNTIFS($A$2:$A4070,$A4070,$D$2:$D4070,$D4070,$M$2:$M4070,"Minor")=1,1,0))</f>
        <v>0</v>
      </c>
    </row>
    <row r="4071">
      <c r="A4071" t="inlineStr">
        <is>
          <t xml:space="preserve">806152088c4f0f13e40c0788e7bc440106d13b1a</t>
        </is>
      </c>
      <c r="B4071" t="inlineStr">
        <is>
          <t xml:space="preserve">The Secret Life of an Accidental Heiress</t>
        </is>
      </c>
      <c r="C4071" t="inlineStr">
        <is>
          <t xml:space="preserve">The Secret Life of an Accidental Heiress</t>
        </is>
      </c>
      <c r="D4071" t="inlineStr">
        <is>
          <t xml:space="preserve">acbd0f8043751c800c9549bb4f3febdb85866d20</t>
        </is>
      </c>
      <c r="E4071" t="inlineStr">
        <is>
          <t xml:space="preserve">Episode 7: Verzweifelte Maßnahmen</t>
        </is>
      </c>
      <c r="F4071">
        <v>7</v>
      </c>
      <c r="G4071" t="inlineStr">
        <is>
          <t xml:space="preserve">1:13-1:26</t>
        </is>
      </c>
      <c r="H4071" t="inlineStr">
        <is>
          <t xml:space="preserve">Pending</t>
        </is>
      </c>
      <c r="I4071" t="inlineStr">
        <is>
          <t xml:space="preserve">[Script error] - Line from script: â€œAdrian hÃ¤tte fÃ¼r seinen Neffen Himmel und HÃ¶lle in Bewegung gesetzt, und nur die medizinische Behandlung des kleinen Jungen hatte Harrison, das Oberhaupt der Blackwoods, davon Ã¼berzeugt, ihn so weit von zu Hause wegzulassen.â€_x009d_ - Note: inconsistency â€œAdrian hÃ¤tte fÃ¼r seinen GroÃŸneffen Himmel und HÃ¶lle in Bewegung gesetzt, und nur die medizinische Behandlung des kleinen Jungen hatte Harrison, das Oberhaupt der Blackwoods, davon Ã¼berzeugt, ihn so weit von zu Hause wegzulassen.â€_x009d_</t>
        </is>
      </c>
      <c r="J4071" t="inlineStr">
        <is>
          <t xml:space="preserve">AI</t>
        </is>
      </c>
      <c r="K4071" t="inlineStr">
        <is>
          <t xml:space="preserve">Script error</t>
        </is>
      </c>
      <c r="L4071" t="inlineStr">
        <is>
          <t xml:space="preserve">Script error</t>
        </is>
      </c>
      <c r="M4071" t="str">
        <f>IFERROR(IF(VLOOKUP(L4071,'Quantification'!$A:$B,2,FALSE)&amp;""="","Unclassified",VLOOKUP(L4071,'Quantification'!$A:$B,2,FALSE)),"Unclassified")</f>
        <v>Major</v>
      </c>
      <c r="N4071" t="inlineStr">
        <is>
          <t xml:space="preserve">frl-stefanie.gartmaier@pocketfm.com</t>
        </is>
      </c>
      <c r="O4071" t="inlineStr">
        <is>
          <t xml:space="preserve">Issues found in raw</t>
        </is>
      </c>
      <c r="P4071" t="str">
        <f>IF(OR(O4071="Issues found in master",O4071="Final master"),"Master",IF(OR(O4071="Ready for Master",O4071="Issues found in raw",O4071="Raw under QC",O4071="Issues resolved in raw"),"Raw","-"))</f>
        <v>Raw</v>
      </c>
      <c r="Q4071" s="13">
        <v>46287.54375</v>
      </c>
      <c r="R4071" t="inlineStr">
        <is>
          <t xml:space="preserve">2026-09 (Sept)</t>
        </is>
      </c>
      <c r="S4071">
        <f>IF(M4071="Not an error",0,IF(COUNTIFS($A$2:$A4071,$A4071,$D$2:$D4071,$D4071,$M$2:$M4071,"&lt;&gt;Not an error")=1,1,0))</f>
        <v>0</v>
      </c>
      <c r="T4071">
        <f>IF(M4071&lt;&gt;"Major",0,IF(COUNTIFS($A$2:$A4071,$A4071,$D$2:$D4071,$D4071,$M$2:$M4071,"Major")=1,1,0))</f>
        <v>0</v>
      </c>
      <c r="U4071">
        <f>IF(M4071&lt;&gt;"Minor",0,IF(COUNTIFS($A$2:$A4071,$A4071,$D$2:$D4071,$D4071,$M$2:$M4071,"Minor")=1,1,0))</f>
        <v>0</v>
      </c>
    </row>
    <row r="4072">
      <c r="A4072" t="inlineStr">
        <is>
          <t xml:space="preserve">806152088c4f0f13e40c0788e7bc440106d13b1a</t>
        </is>
      </c>
      <c r="B4072" t="inlineStr">
        <is>
          <t xml:space="preserve">The Secret Life of an Accidental Heiress</t>
        </is>
      </c>
      <c r="C4072" t="inlineStr">
        <is>
          <t xml:space="preserve">The Secret Life of an Accidental Heiress</t>
        </is>
      </c>
      <c r="D4072" t="inlineStr">
        <is>
          <t xml:space="preserve">acbd0f8043751c800c9549bb4f3febdb85866d20</t>
        </is>
      </c>
      <c r="E4072" t="inlineStr">
        <is>
          <t xml:space="preserve">Episode 7: Verzweifelte Maßnahmen</t>
        </is>
      </c>
      <c r="F4072">
        <v>7</v>
      </c>
      <c r="G4072" t="inlineStr">
        <is>
          <t xml:space="preserve">3:07-3:13</t>
        </is>
      </c>
      <c r="H4072" t="inlineStr">
        <is>
          <t xml:space="preserve">Pending</t>
        </is>
      </c>
      <c r="I4072" t="inlineStr">
        <is>
          <t xml:space="preserve">[Script error] - Line from script: â€œDer Phaeton kam mit quietschenden Reifen abrupt zum Stehen und rammte beinahe den Mittelstreifen.â€_x009d_ - Note: potential copyright issues &amp; incorrect word â€œDer [needs to be changed] kam mit quietschenden Reifen abrupt zum Stehen und rammte beinahe die Leitplanke.â€_x009d_</t>
        </is>
      </c>
      <c r="J4072" t="inlineStr">
        <is>
          <t xml:space="preserve">AI</t>
        </is>
      </c>
      <c r="K4072" t="inlineStr">
        <is>
          <t xml:space="preserve">Script error</t>
        </is>
      </c>
      <c r="L4072" t="inlineStr">
        <is>
          <t xml:space="preserve">Script error</t>
        </is>
      </c>
      <c r="M4072" t="str">
        <f>IFERROR(IF(VLOOKUP(L4072,'Quantification'!$A:$B,2,FALSE)&amp;""="","Unclassified",VLOOKUP(L4072,'Quantification'!$A:$B,2,FALSE)),"Unclassified")</f>
        <v>Major</v>
      </c>
      <c r="N4072" t="inlineStr">
        <is>
          <t xml:space="preserve">frl-stefanie.gartmaier@pocketfm.com</t>
        </is>
      </c>
      <c r="O4072" t="inlineStr">
        <is>
          <t xml:space="preserve">Issues found in raw</t>
        </is>
      </c>
      <c r="P4072" t="str">
        <f>IF(OR(O4072="Issues found in master",O4072="Final master"),"Master",IF(OR(O4072="Ready for Master",O4072="Issues found in raw",O4072="Raw under QC",O4072="Issues resolved in raw"),"Raw","-"))</f>
        <v>Raw</v>
      </c>
      <c r="Q4072" s="13">
        <v>46287.54375</v>
      </c>
      <c r="R4072" t="inlineStr">
        <is>
          <t xml:space="preserve">2026-09 (Sept)</t>
        </is>
      </c>
      <c r="S4072">
        <f>IF(M4072="Not an error",0,IF(COUNTIFS($A$2:$A4072,$A4072,$D$2:$D4072,$D4072,$M$2:$M4072,"&lt;&gt;Not an error")=1,1,0))</f>
        <v>0</v>
      </c>
      <c r="T4072">
        <f>IF(M4072&lt;&gt;"Major",0,IF(COUNTIFS($A$2:$A4072,$A4072,$D$2:$D4072,$D4072,$M$2:$M4072,"Major")=1,1,0))</f>
        <v>0</v>
      </c>
      <c r="U4072">
        <f>IF(M4072&lt;&gt;"Minor",0,IF(COUNTIFS($A$2:$A4072,$A4072,$D$2:$D4072,$D4072,$M$2:$M4072,"Minor")=1,1,0))</f>
        <v>0</v>
      </c>
    </row>
    <row r="4073">
      <c r="A4073" t="inlineStr">
        <is>
          <t xml:space="preserve">806152088c4f0f13e40c0788e7bc440106d13b1a</t>
        </is>
      </c>
      <c r="B4073" t="inlineStr">
        <is>
          <t xml:space="preserve">The Secret Life of an Accidental Heiress</t>
        </is>
      </c>
      <c r="C4073" t="inlineStr">
        <is>
          <t xml:space="preserve">The Secret Life of an Accidental Heiress</t>
        </is>
      </c>
      <c r="D4073" t="inlineStr">
        <is>
          <t xml:space="preserve">acbd0f8043751c800c9549bb4f3febdb85866d20</t>
        </is>
      </c>
      <c r="E4073" t="inlineStr">
        <is>
          <t xml:space="preserve">Episode 7: Verzweifelte Maßnahmen</t>
        </is>
      </c>
      <c r="F4073">
        <v>7</v>
      </c>
      <c r="G4073" t="inlineStr">
        <is>
          <t xml:space="preserve">5:05-5:08</t>
        </is>
      </c>
      <c r="H4073" t="inlineStr">
        <is>
          <t xml:space="preserve">Pending</t>
        </is>
      </c>
      <c r="I4073" t="inlineStr">
        <is>
          <t xml:space="preserve">[Script error] - Line from script: â€œIch habe einen Kontakt im Northwestern Krankenhaus.â€_x009d_ - Note: potential copyright issues for â€œNorthwesternâ€_x009d_</t>
        </is>
      </c>
      <c r="J4073" t="inlineStr">
        <is>
          <t xml:space="preserve">AI</t>
        </is>
      </c>
      <c r="K4073" t="inlineStr">
        <is>
          <t xml:space="preserve">Script error</t>
        </is>
      </c>
      <c r="L4073" t="inlineStr">
        <is>
          <t xml:space="preserve">Script error</t>
        </is>
      </c>
      <c r="M4073" t="str">
        <f>IFERROR(IF(VLOOKUP(L4073,'Quantification'!$A:$B,2,FALSE)&amp;""="","Unclassified",VLOOKUP(L4073,'Quantification'!$A:$B,2,FALSE)),"Unclassified")</f>
        <v>Major</v>
      </c>
      <c r="N4073" t="inlineStr">
        <is>
          <t xml:space="preserve">frl-stefanie.gartmaier@pocketfm.com</t>
        </is>
      </c>
      <c r="O4073" t="inlineStr">
        <is>
          <t xml:space="preserve">Issues found in raw</t>
        </is>
      </c>
      <c r="P4073" t="str">
        <f>IF(OR(O4073="Issues found in master",O4073="Final master"),"Master",IF(OR(O4073="Ready for Master",O4073="Issues found in raw",O4073="Raw under QC",O4073="Issues resolved in raw"),"Raw","-"))</f>
        <v>Raw</v>
      </c>
      <c r="Q4073" s="13">
        <v>46287.54375</v>
      </c>
      <c r="R4073" t="inlineStr">
        <is>
          <t xml:space="preserve">2026-09 (Sept)</t>
        </is>
      </c>
      <c r="S4073">
        <f>IF(M4073="Not an error",0,IF(COUNTIFS($A$2:$A4073,$A4073,$D$2:$D4073,$D4073,$M$2:$M4073,"&lt;&gt;Not an error")=1,1,0))</f>
        <v>0</v>
      </c>
      <c r="T4073">
        <f>IF(M4073&lt;&gt;"Major",0,IF(COUNTIFS($A$2:$A4073,$A4073,$D$2:$D4073,$D4073,$M$2:$M4073,"Major")=1,1,0))</f>
        <v>0</v>
      </c>
      <c r="U4073">
        <f>IF(M4073&lt;&gt;"Minor",0,IF(COUNTIFS($A$2:$A4073,$A4073,$D$2:$D4073,$D4073,$M$2:$M4073,"Minor")=1,1,0))</f>
        <v>0</v>
      </c>
    </row>
    <row r="4074">
      <c r="A4074" t="inlineStr">
        <is>
          <t xml:space="preserve">806152088c4f0f13e40c0788e7bc440106d13b1a</t>
        </is>
      </c>
      <c r="B4074" t="inlineStr">
        <is>
          <t xml:space="preserve">The Secret Life of an Accidental Heiress</t>
        </is>
      </c>
      <c r="C4074" t="inlineStr">
        <is>
          <t xml:space="preserve">The Secret Life of an Accidental Heiress</t>
        </is>
      </c>
      <c r="D4074" t="inlineStr">
        <is>
          <t xml:space="preserve">acbd0f8043751c800c9549bb4f3febdb85866d20</t>
        </is>
      </c>
      <c r="E4074" t="inlineStr">
        <is>
          <t xml:space="preserve">Episode 7: Verzweifelte Maßnahmen</t>
        </is>
      </c>
      <c r="F4074">
        <v>7</v>
      </c>
      <c r="G4074" t="inlineStr">
        <is>
          <t xml:space="preserve">7:48-7:50</t>
        </is>
      </c>
      <c r="H4074" t="inlineStr">
        <is>
          <t xml:space="preserve">Pending</t>
        </is>
      </c>
      <c r="I4074" t="inlineStr">
        <is>
          <t xml:space="preserve">[Script error] - Line from script: â€œDas wÃ¼rde das Aus fÃ¼r Juilliard bedeuten!â€_x009d_ - Note: potential copyright issues for â€œJuilliardâ€_x009d_</t>
        </is>
      </c>
      <c r="J4074" t="inlineStr">
        <is>
          <t xml:space="preserve">AI</t>
        </is>
      </c>
      <c r="K4074" t="inlineStr">
        <is>
          <t xml:space="preserve">Script error</t>
        </is>
      </c>
      <c r="L4074" t="inlineStr">
        <is>
          <t xml:space="preserve">Script error</t>
        </is>
      </c>
      <c r="M4074" t="str">
        <f>IFERROR(IF(VLOOKUP(L4074,'Quantification'!$A:$B,2,FALSE)&amp;""="","Unclassified",VLOOKUP(L4074,'Quantification'!$A:$B,2,FALSE)),"Unclassified")</f>
        <v>Major</v>
      </c>
      <c r="N4074" t="inlineStr">
        <is>
          <t xml:space="preserve">frl-stefanie.gartmaier@pocketfm.com</t>
        </is>
      </c>
      <c r="O4074" t="inlineStr">
        <is>
          <t xml:space="preserve">Issues found in raw</t>
        </is>
      </c>
      <c r="P4074" t="str">
        <f>IF(OR(O4074="Issues found in master",O4074="Final master"),"Master",IF(OR(O4074="Ready for Master",O4074="Issues found in raw",O4074="Raw under QC",O4074="Issues resolved in raw"),"Raw","-"))</f>
        <v>Raw</v>
      </c>
      <c r="Q4074" s="13">
        <v>46287.54375</v>
      </c>
      <c r="R4074" t="inlineStr">
        <is>
          <t xml:space="preserve">2026-09 (Sept)</t>
        </is>
      </c>
      <c r="S4074">
        <f>IF(M4074="Not an error",0,IF(COUNTIFS($A$2:$A4074,$A4074,$D$2:$D4074,$D4074,$M$2:$M4074,"&lt;&gt;Not an error")=1,1,0))</f>
        <v>0</v>
      </c>
      <c r="T4074">
        <f>IF(M4074&lt;&gt;"Major",0,IF(COUNTIFS($A$2:$A4074,$A4074,$D$2:$D4074,$D4074,$M$2:$M4074,"Major")=1,1,0))</f>
        <v>0</v>
      </c>
      <c r="U4074">
        <f>IF(M4074&lt;&gt;"Minor",0,IF(COUNTIFS($A$2:$A4074,$A4074,$D$2:$D4074,$D4074,$M$2:$M4074,"Minor")=1,1,0))</f>
        <v>0</v>
      </c>
    </row>
    <row r="4075">
      <c r="A4075" t="inlineStr">
        <is>
          <t xml:space="preserve">806152088c4f0f13e40c0788e7bc440106d13b1a</t>
        </is>
      </c>
      <c r="B4075" t="inlineStr">
        <is>
          <t xml:space="preserve">The Secret Life of an Accidental Heiress</t>
        </is>
      </c>
      <c r="C4075" t="inlineStr">
        <is>
          <t xml:space="preserve">The Secret Life of an Accidental Heiress</t>
        </is>
      </c>
      <c r="D4075" t="inlineStr">
        <is>
          <t xml:space="preserve">acbd0f8043751c800c9549bb4f3febdb85866d20</t>
        </is>
      </c>
      <c r="E4075" t="inlineStr">
        <is>
          <t xml:space="preserve">Episode 7: Verzweifelte Maßnahmen</t>
        </is>
      </c>
      <c r="F4075">
        <v>7</v>
      </c>
      <c r="G4075" t="inlineStr">
        <is>
          <t xml:space="preserve">9:49-9:53</t>
        </is>
      </c>
      <c r="H4075" t="inlineStr">
        <is>
          <t xml:space="preserve">Pending</t>
        </is>
      </c>
      <c r="I4075" t="inlineStr">
        <is>
          <t xml:space="preserve">[Script error] - Line from script: â€œIhre blonde Freundin da drÃ¼ben hat es ja auch geschafft.â€_x009d_ - Note: inconsistency; as Quinn is described as dark-haired before â€œIhre brÃ¼nette Freundin da drÃ¼ben hat es ja auch geschafft.â€_x009d_</t>
        </is>
      </c>
      <c r="J4075" t="inlineStr">
        <is>
          <t xml:space="preserve">AI</t>
        </is>
      </c>
      <c r="K4075" t="inlineStr">
        <is>
          <t xml:space="preserve">Script error</t>
        </is>
      </c>
      <c r="L4075" t="inlineStr">
        <is>
          <t xml:space="preserve">Script error</t>
        </is>
      </c>
      <c r="M4075" t="str">
        <f>IFERROR(IF(VLOOKUP(L4075,'Quantification'!$A:$B,2,FALSE)&amp;""="","Unclassified",VLOOKUP(L4075,'Quantification'!$A:$B,2,FALSE)),"Unclassified")</f>
        <v>Major</v>
      </c>
      <c r="N4075" t="inlineStr">
        <is>
          <t xml:space="preserve">frl-stefanie.gartmaier@pocketfm.com</t>
        </is>
      </c>
      <c r="O4075" t="inlineStr">
        <is>
          <t xml:space="preserve">Issues found in raw</t>
        </is>
      </c>
      <c r="P4075" t="str">
        <f>IF(OR(O4075="Issues found in master",O4075="Final master"),"Master",IF(OR(O4075="Ready for Master",O4075="Issues found in raw",O4075="Raw under QC",O4075="Issues resolved in raw"),"Raw","-"))</f>
        <v>Raw</v>
      </c>
      <c r="Q4075" s="13">
        <v>46287.54375</v>
      </c>
      <c r="R4075" t="inlineStr">
        <is>
          <t xml:space="preserve">2026-09 (Sept)</t>
        </is>
      </c>
      <c r="S4075">
        <f>IF(M4075="Not an error",0,IF(COUNTIFS($A$2:$A4075,$A4075,$D$2:$D4075,$D4075,$M$2:$M4075,"&lt;&gt;Not an error")=1,1,0))</f>
        <v>0</v>
      </c>
      <c r="T4075">
        <f>IF(M4075&lt;&gt;"Major",0,IF(COUNTIFS($A$2:$A4075,$A4075,$D$2:$D4075,$D4075,$M$2:$M4075,"Major")=1,1,0))</f>
        <v>0</v>
      </c>
      <c r="U4075">
        <f>IF(M4075&lt;&gt;"Minor",0,IF(COUNTIFS($A$2:$A4075,$A4075,$D$2:$D4075,$D4075,$M$2:$M4075,"Minor")=1,1,0))</f>
        <v>0</v>
      </c>
    </row>
    <row r="4076">
      <c r="A4076" t="inlineStr">
        <is>
          <t xml:space="preserve">806152088c4f0f13e40c0788e7bc440106d13b1a</t>
        </is>
      </c>
      <c r="B4076" t="inlineStr">
        <is>
          <t xml:space="preserve">The Secret Life of an Accidental Heiress</t>
        </is>
      </c>
      <c r="C4076" t="inlineStr">
        <is>
          <t xml:space="preserve">The Secret Life of an Accidental Heiress</t>
        </is>
      </c>
      <c r="D4076" t="inlineStr">
        <is>
          <t xml:space="preserve">acbd0f8043751c800c9549bb4f3febdb85866d20</t>
        </is>
      </c>
      <c r="E4076" t="inlineStr">
        <is>
          <t xml:space="preserve">Episode 7: Verzweifelte Maßnahmen</t>
        </is>
      </c>
      <c r="F4076">
        <v>7</v>
      </c>
      <c r="G4076" t="inlineStr">
        <is>
          <t xml:space="preserve">10:01-10:05</t>
        </is>
      </c>
      <c r="H4076" t="inlineStr">
        <is>
          <t xml:space="preserve">Pending</t>
        </is>
      </c>
      <c r="I4076" t="inlineStr">
        <is>
          <t xml:space="preserve">[Script error] - Line from script: â€œEhrlich, mein Papagei krÃ¤chzt weniger als ihr drei.â€_x009d_ - Note: incorrect form of address â€œEhrlich, mein Papagei krÃ¤chzt weniger als Sie drei.â€_x009d_</t>
        </is>
      </c>
      <c r="J4076" t="inlineStr">
        <is>
          <t xml:space="preserve">AI</t>
        </is>
      </c>
      <c r="K4076" t="inlineStr">
        <is>
          <t xml:space="preserve">Script error</t>
        </is>
      </c>
      <c r="L4076" t="inlineStr">
        <is>
          <t xml:space="preserve">Script error</t>
        </is>
      </c>
      <c r="M4076" t="str">
        <f>IFERROR(IF(VLOOKUP(L4076,'Quantification'!$A:$B,2,FALSE)&amp;""="","Unclassified",VLOOKUP(L4076,'Quantification'!$A:$B,2,FALSE)),"Unclassified")</f>
        <v>Major</v>
      </c>
      <c r="N4076" t="inlineStr">
        <is>
          <t xml:space="preserve">frl-stefanie.gartmaier@pocketfm.com</t>
        </is>
      </c>
      <c r="O4076" t="inlineStr">
        <is>
          <t xml:space="preserve">Issues found in raw</t>
        </is>
      </c>
      <c r="P4076" t="str">
        <f>IF(OR(O4076="Issues found in master",O4076="Final master"),"Master",IF(OR(O4076="Ready for Master",O4076="Issues found in raw",O4076="Raw under QC",O4076="Issues resolved in raw"),"Raw","-"))</f>
        <v>Raw</v>
      </c>
      <c r="Q4076" s="13">
        <v>46287.54375</v>
      </c>
      <c r="R4076" t="inlineStr">
        <is>
          <t xml:space="preserve">2026-09 (Sept)</t>
        </is>
      </c>
      <c r="S4076">
        <f>IF(M4076="Not an error",0,IF(COUNTIFS($A$2:$A4076,$A4076,$D$2:$D4076,$D4076,$M$2:$M4076,"&lt;&gt;Not an error")=1,1,0))</f>
        <v>0</v>
      </c>
      <c r="T4076">
        <f>IF(M4076&lt;&gt;"Major",0,IF(COUNTIFS($A$2:$A4076,$A4076,$D$2:$D4076,$D4076,$M$2:$M4076,"Major")=1,1,0))</f>
        <v>0</v>
      </c>
      <c r="U4076">
        <f>IF(M4076&lt;&gt;"Minor",0,IF(COUNTIFS($A$2:$A4076,$A4076,$D$2:$D4076,$D4076,$M$2:$M4076,"Minor")=1,1,0))</f>
        <v>0</v>
      </c>
    </row>
    <row r="4077">
      <c r="A4077" t="inlineStr">
        <is>
          <t xml:space="preserve">806152088c4f0f13e40c0788e7bc440106d13b1a</t>
        </is>
      </c>
      <c r="B4077" t="inlineStr">
        <is>
          <t xml:space="preserve">The Secret Life of an Accidental Heiress</t>
        </is>
      </c>
      <c r="C4077" t="inlineStr">
        <is>
          <t xml:space="preserve">The Secret Life of an Accidental Heiress</t>
        </is>
      </c>
      <c r="D4077" t="inlineStr">
        <is>
          <t xml:space="preserve">acbd0f8043751c800c9549bb4f3febdb85866d20</t>
        </is>
      </c>
      <c r="E4077" t="inlineStr">
        <is>
          <t xml:space="preserve">Episode 7: Verzweifelte Maßnahmen</t>
        </is>
      </c>
      <c r="F4077">
        <v>7</v>
      </c>
      <c r="G4077" t="inlineStr">
        <is>
          <t xml:space="preserve">10:39-10:42</t>
        </is>
      </c>
      <c r="H4077" t="inlineStr">
        <is>
          <t xml:space="preserve">Pending</t>
        </is>
      </c>
      <c r="I4077" t="inlineStr">
        <is>
          <t xml:space="preserve">[Script error] - Line from script: â€œIhr solltet etwas von ihr lernen, ihr SchreihÃ¤lse!â€_x009d_ - Note: incorrect form of address â€œSie sollten etwas von ihr lernen, Sie SchreihÃ¤lse!â€_x009d_</t>
        </is>
      </c>
      <c r="J4077" t="inlineStr">
        <is>
          <t xml:space="preserve">AI</t>
        </is>
      </c>
      <c r="K4077" t="inlineStr">
        <is>
          <t xml:space="preserve">Script error</t>
        </is>
      </c>
      <c r="L4077" t="inlineStr">
        <is>
          <t xml:space="preserve">Script error</t>
        </is>
      </c>
      <c r="M4077" t="str">
        <f>IFERROR(IF(VLOOKUP(L4077,'Quantification'!$A:$B,2,FALSE)&amp;""="","Unclassified",VLOOKUP(L4077,'Quantification'!$A:$B,2,FALSE)),"Unclassified")</f>
        <v>Major</v>
      </c>
      <c r="N4077" t="inlineStr">
        <is>
          <t xml:space="preserve">frl-stefanie.gartmaier@pocketfm.com</t>
        </is>
      </c>
      <c r="O4077" t="inlineStr">
        <is>
          <t xml:space="preserve">Issues found in raw</t>
        </is>
      </c>
      <c r="P4077" t="str">
        <f>IF(OR(O4077="Issues found in master",O4077="Final master"),"Master",IF(OR(O4077="Ready for Master",O4077="Issues found in raw",O4077="Raw under QC",O4077="Issues resolved in raw"),"Raw","-"))</f>
        <v>Raw</v>
      </c>
      <c r="Q4077" s="13">
        <v>46287.54375</v>
      </c>
      <c r="R4077" t="inlineStr">
        <is>
          <t xml:space="preserve">2026-09 (Sept)</t>
        </is>
      </c>
      <c r="S4077">
        <f>IF(M4077="Not an error",0,IF(COUNTIFS($A$2:$A4077,$A4077,$D$2:$D4077,$D4077,$M$2:$M4077,"&lt;&gt;Not an error")=1,1,0))</f>
        <v>0</v>
      </c>
      <c r="T4077">
        <f>IF(M4077&lt;&gt;"Major",0,IF(COUNTIFS($A$2:$A4077,$A4077,$D$2:$D4077,$D4077,$M$2:$M4077,"Major")=1,1,0))</f>
        <v>0</v>
      </c>
      <c r="U4077">
        <f>IF(M4077&lt;&gt;"Minor",0,IF(COUNTIFS($A$2:$A4077,$A4077,$D$2:$D4077,$D4077,$M$2:$M4077,"Minor")=1,1,0))</f>
        <v>0</v>
      </c>
    </row>
    <row r="4078">
      <c r="A4078" t="inlineStr">
        <is>
          <t xml:space="preserve">806152088c4f0f13e40c0788e7bc440106d13b1a</t>
        </is>
      </c>
      <c r="B4078" t="inlineStr">
        <is>
          <t xml:space="preserve">The Secret Life of an Accidental Heiress</t>
        </is>
      </c>
      <c r="C4078" t="inlineStr">
        <is>
          <t xml:space="preserve">The Secret Life of an Accidental Heiress</t>
        </is>
      </c>
      <c r="D4078" t="inlineStr">
        <is>
          <t xml:space="preserve">acbd0f8043751c800c9549bb4f3febdb85866d20</t>
        </is>
      </c>
      <c r="E4078" t="inlineStr">
        <is>
          <t xml:space="preserve">Episode 7: Verzweifelte Maßnahmen</t>
        </is>
      </c>
      <c r="F4078">
        <v>7</v>
      </c>
      <c r="G4078" t="inlineStr">
        <is>
          <t xml:space="preserve">1:02-1:08</t>
        </is>
      </c>
      <c r="H4078" t="inlineStr">
        <is>
          <t xml:space="preserve">Pending</t>
        </is>
      </c>
      <c r="I4078" t="inlineStr">
        <is>
          <t xml:space="preserve">[â€œNathanâ€_x009d_] - Line from script: â€œEr fragt, warum Nathan seinen Videoanruf nicht angenommen hatâ€_x009d_, hallte die panische Stimme seiner Assistentin aus dem Autolautsprecher.â€_x009d_ - Note: needs an American pronunciation</t>
        </is>
      </c>
      <c r="J4078" t="inlineStr">
        <is>
          <t xml:space="preserve">VOA</t>
        </is>
      </c>
      <c r="K4078" t="inlineStr">
        <is>
          <t xml:space="preserve">Mispronunciation</t>
        </is>
      </c>
      <c r="L4078" t="inlineStr">
        <is>
          <t xml:space="preserve">Mispronunciation</t>
        </is>
      </c>
      <c r="M4078" t="str">
        <f>IFERROR(IF(VLOOKUP(L4078,'Quantification'!$A:$B,2,FALSE)&amp;""="","Unclassified",VLOOKUP(L4078,'Quantification'!$A:$B,2,FALSE)),"Unclassified")</f>
        <v>Major</v>
      </c>
      <c r="N4078" t="inlineStr">
        <is>
          <t xml:space="preserve">frl-stefanie.gartmaier@pocketfm.com</t>
        </is>
      </c>
      <c r="O4078" t="inlineStr">
        <is>
          <t xml:space="preserve">Issues found in raw</t>
        </is>
      </c>
      <c r="P4078" t="str">
        <f>IF(OR(O4078="Issues found in master",O4078="Final master"),"Master",IF(OR(O4078="Ready for Master",O4078="Issues found in raw",O4078="Raw under QC",O4078="Issues resolved in raw"),"Raw","-"))</f>
        <v>Raw</v>
      </c>
      <c r="Q4078" s="13">
        <v>46287.54375</v>
      </c>
      <c r="R4078" t="inlineStr">
        <is>
          <t xml:space="preserve">2026-09 (Sept)</t>
        </is>
      </c>
      <c r="S4078">
        <f>IF(M4078="Not an error",0,IF(COUNTIFS($A$2:$A4078,$A4078,$D$2:$D4078,$D4078,$M$2:$M4078,"&lt;&gt;Not an error")=1,1,0))</f>
        <v>0</v>
      </c>
      <c r="T4078">
        <f>IF(M4078&lt;&gt;"Major",0,IF(COUNTIFS($A$2:$A4078,$A4078,$D$2:$D4078,$D4078,$M$2:$M4078,"Major")=1,1,0))</f>
        <v>0</v>
      </c>
      <c r="U4078">
        <f>IF(M4078&lt;&gt;"Minor",0,IF(COUNTIFS($A$2:$A4078,$A4078,$D$2:$D4078,$D4078,$M$2:$M4078,"Minor")=1,1,0))</f>
        <v>0</v>
      </c>
    </row>
    <row r="4079">
      <c r="A4079" t="inlineStr">
        <is>
          <t xml:space="preserve">806152088c4f0f13e40c0788e7bc440106d13b1a</t>
        </is>
      </c>
      <c r="B4079" t="inlineStr">
        <is>
          <t xml:space="preserve">The Secret Life of an Accidental Heiress</t>
        </is>
      </c>
      <c r="C4079" t="inlineStr">
        <is>
          <t xml:space="preserve">The Secret Life of an Accidental Heiress</t>
        </is>
      </c>
      <c r="D4079" t="inlineStr">
        <is>
          <t xml:space="preserve">acbd0f8043751c800c9549bb4f3febdb85866d20</t>
        </is>
      </c>
      <c r="E4079" t="inlineStr">
        <is>
          <t xml:space="preserve">Episode 7: Verzweifelte Maßnahmen</t>
        </is>
      </c>
      <c r="F4079">
        <v>7</v>
      </c>
      <c r="G4079" t="inlineStr">
        <is>
          <t xml:space="preserve">1:10-1:14</t>
        </is>
      </c>
      <c r="H4079" t="inlineStr">
        <is>
          <t xml:space="preserve">Pending</t>
        </is>
      </c>
      <c r="I4079" t="inlineStr">
        <is>
          <t xml:space="preserve">[â€œNathanâ€_x009d_] - Line from script: â€œNathan war das Ein und Alles fÃ¼r die Familie Blackwood.â€_x009d_ - Note: needs an American pronunciation</t>
        </is>
      </c>
      <c r="J4079" t="inlineStr">
        <is>
          <t xml:space="preserve">VOA</t>
        </is>
      </c>
      <c r="K4079" t="inlineStr">
        <is>
          <t xml:space="preserve">Mispronunciation</t>
        </is>
      </c>
      <c r="L4079" t="inlineStr">
        <is>
          <t xml:space="preserve">Mispronunciation</t>
        </is>
      </c>
      <c r="M4079" t="str">
        <f>IFERROR(IF(VLOOKUP(L4079,'Quantification'!$A:$B,2,FALSE)&amp;""="","Unclassified",VLOOKUP(L4079,'Quantification'!$A:$B,2,FALSE)),"Unclassified")</f>
        <v>Major</v>
      </c>
      <c r="N4079" t="inlineStr">
        <is>
          <t xml:space="preserve">frl-stefanie.gartmaier@pocketfm.com</t>
        </is>
      </c>
      <c r="O4079" t="inlineStr">
        <is>
          <t xml:space="preserve">Issues found in raw</t>
        </is>
      </c>
      <c r="P4079" t="str">
        <f>IF(OR(O4079="Issues found in master",O4079="Final master"),"Master",IF(OR(O4079="Ready for Master",O4079="Issues found in raw",O4079="Raw under QC",O4079="Issues resolved in raw"),"Raw","-"))</f>
        <v>Raw</v>
      </c>
      <c r="Q4079" s="13">
        <v>46287.54375</v>
      </c>
      <c r="R4079" t="inlineStr">
        <is>
          <t xml:space="preserve">2026-09 (Sept)</t>
        </is>
      </c>
      <c r="S4079">
        <f>IF(M4079="Not an error",0,IF(COUNTIFS($A$2:$A4079,$A4079,$D$2:$D4079,$D4079,$M$2:$M4079,"&lt;&gt;Not an error")=1,1,0))</f>
        <v>0</v>
      </c>
      <c r="T4079">
        <f>IF(M4079&lt;&gt;"Major",0,IF(COUNTIFS($A$2:$A4079,$A4079,$D$2:$D4079,$D4079,$M$2:$M4079,"Major")=1,1,0))</f>
        <v>0</v>
      </c>
      <c r="U4079">
        <f>IF(M4079&lt;&gt;"Minor",0,IF(COUNTIFS($A$2:$A4079,$A4079,$D$2:$D4079,$D4079,$M$2:$M4079,"Minor")=1,1,0))</f>
        <v>0</v>
      </c>
    </row>
    <row r="4080">
      <c r="A4080" t="inlineStr">
        <is>
          <t xml:space="preserve">806152088c4f0f13e40c0788e7bc440106d13b1a</t>
        </is>
      </c>
      <c r="B4080" t="inlineStr">
        <is>
          <t xml:space="preserve">The Secret Life of an Accidental Heiress</t>
        </is>
      </c>
      <c r="C4080" t="inlineStr">
        <is>
          <t xml:space="preserve">The Secret Life of an Accidental Heiress</t>
        </is>
      </c>
      <c r="D4080" t="inlineStr">
        <is>
          <t xml:space="preserve">acbd0f8043751c800c9549bb4f3febdb85866d20</t>
        </is>
      </c>
      <c r="E4080" t="inlineStr">
        <is>
          <t xml:space="preserve">Episode 7: Verzweifelte Maßnahmen</t>
        </is>
      </c>
      <c r="F4080">
        <v>7</v>
      </c>
      <c r="G4080" t="inlineStr">
        <is>
          <t xml:space="preserve">1:26-1:33</t>
        </is>
      </c>
      <c r="H4080" t="inlineStr">
        <is>
          <t xml:space="preserve">Pending</t>
        </is>
      </c>
      <c r="I4080" t="inlineStr">
        <is>
          <t xml:space="preserve">[â€œNathanâ€_x009d_] - Line from script: â€œUnd doch hatte die Person, die auf Nathan aufpassen sollte, das Kind in einem einzigen Augenblick aus den Augen verloren.â€_x009d_ - Note: needs an American pronunciation</t>
        </is>
      </c>
      <c r="J4080" t="inlineStr">
        <is>
          <t xml:space="preserve">VOA</t>
        </is>
      </c>
      <c r="K4080" t="inlineStr">
        <is>
          <t xml:space="preserve">Mispronunciation</t>
        </is>
      </c>
      <c r="L4080" t="inlineStr">
        <is>
          <t xml:space="preserve">Mispronunciation</t>
        </is>
      </c>
      <c r="M4080" t="str">
        <f>IFERROR(IF(VLOOKUP(L4080,'Quantification'!$A:$B,2,FALSE)&amp;""="","Unclassified",VLOOKUP(L4080,'Quantification'!$A:$B,2,FALSE)),"Unclassified")</f>
        <v>Major</v>
      </c>
      <c r="N4080" t="inlineStr">
        <is>
          <t xml:space="preserve">frl-stefanie.gartmaier@pocketfm.com</t>
        </is>
      </c>
      <c r="O4080" t="inlineStr">
        <is>
          <t xml:space="preserve">Issues found in raw</t>
        </is>
      </c>
      <c r="P4080" t="str">
        <f>IF(OR(O4080="Issues found in master",O4080="Final master"),"Master",IF(OR(O4080="Ready for Master",O4080="Issues found in raw",O4080="Raw under QC",O4080="Issues resolved in raw"),"Raw","-"))</f>
        <v>Raw</v>
      </c>
      <c r="Q4080" s="13">
        <v>46287.54375</v>
      </c>
      <c r="R4080" t="inlineStr">
        <is>
          <t xml:space="preserve">2026-09 (Sept)</t>
        </is>
      </c>
      <c r="S4080">
        <f>IF(M4080="Not an error",0,IF(COUNTIFS($A$2:$A4080,$A4080,$D$2:$D4080,$D4080,$M$2:$M4080,"&lt;&gt;Not an error")=1,1,0))</f>
        <v>0</v>
      </c>
      <c r="T4080">
        <f>IF(M4080&lt;&gt;"Major",0,IF(COUNTIFS($A$2:$A4080,$A4080,$D$2:$D4080,$D4080,$M$2:$M4080,"Major")=1,1,0))</f>
        <v>0</v>
      </c>
      <c r="U4080">
        <f>IF(M4080&lt;&gt;"Minor",0,IF(COUNTIFS($A$2:$A4080,$A4080,$D$2:$D4080,$D4080,$M$2:$M4080,"Minor")=1,1,0))</f>
        <v>0</v>
      </c>
    </row>
    <row r="4081">
      <c r="A4081" t="inlineStr">
        <is>
          <t xml:space="preserve">806152088c4f0f13e40c0788e7bc440106d13b1a</t>
        </is>
      </c>
      <c r="B4081" t="inlineStr">
        <is>
          <t xml:space="preserve">The Secret Life of an Accidental Heiress</t>
        </is>
      </c>
      <c r="C4081" t="inlineStr">
        <is>
          <t xml:space="preserve">The Secret Life of an Accidental Heiress</t>
        </is>
      </c>
      <c r="D4081" t="inlineStr">
        <is>
          <t xml:space="preserve">acbd0f8043751c800c9549bb4f3febdb85866d20</t>
        </is>
      </c>
      <c r="E4081" t="inlineStr">
        <is>
          <t xml:space="preserve">Episode 7: Verzweifelte Maßnahmen</t>
        </is>
      </c>
      <c r="F4081">
        <v>7</v>
      </c>
      <c r="G4081" t="inlineStr">
        <is>
          <t xml:space="preserve">1:49-1:54</t>
        </is>
      </c>
      <c r="H4081" t="inlineStr">
        <is>
          <t xml:space="preserve">Pending</t>
        </is>
      </c>
      <c r="I4081" t="inlineStr">
        <is>
          <t xml:space="preserve">[â€œNathanâ€_x009d_] - Line from script: â€œSagen Sie ihm, Nathan macht ein Nickerchenâ€_x009d_, sagte Adrian mit trÃ¼gerisch ruhiger Stimme.â€_x009d_ - Note: needs an American pronunciation</t>
        </is>
      </c>
      <c r="J4081" t="inlineStr">
        <is>
          <t xml:space="preserve">VOA</t>
        </is>
      </c>
      <c r="K4081" t="inlineStr">
        <is>
          <t xml:space="preserve">Mispronunciation</t>
        </is>
      </c>
      <c r="L4081" t="inlineStr">
        <is>
          <t xml:space="preserve">Mispronunciation</t>
        </is>
      </c>
      <c r="M4081" t="str">
        <f>IFERROR(IF(VLOOKUP(L4081,'Quantification'!$A:$B,2,FALSE)&amp;""="","Unclassified",VLOOKUP(L4081,'Quantification'!$A:$B,2,FALSE)),"Unclassified")</f>
        <v>Major</v>
      </c>
      <c r="N4081" t="inlineStr">
        <is>
          <t xml:space="preserve">frl-stefanie.gartmaier@pocketfm.com</t>
        </is>
      </c>
      <c r="O4081" t="inlineStr">
        <is>
          <t xml:space="preserve">Issues found in raw</t>
        </is>
      </c>
      <c r="P4081" t="str">
        <f>IF(OR(O4081="Issues found in master",O4081="Final master"),"Master",IF(OR(O4081="Ready for Master",O4081="Issues found in raw",O4081="Raw under QC",O4081="Issues resolved in raw"),"Raw","-"))</f>
        <v>Raw</v>
      </c>
      <c r="Q4081" s="13">
        <v>46287.54375</v>
      </c>
      <c r="R4081" t="inlineStr">
        <is>
          <t xml:space="preserve">2026-09 (Sept)</t>
        </is>
      </c>
      <c r="S4081">
        <f>IF(M4081="Not an error",0,IF(COUNTIFS($A$2:$A4081,$A4081,$D$2:$D4081,$D4081,$M$2:$M4081,"&lt;&gt;Not an error")=1,1,0))</f>
        <v>0</v>
      </c>
      <c r="T4081">
        <f>IF(M4081&lt;&gt;"Major",0,IF(COUNTIFS($A$2:$A4081,$A4081,$D$2:$D4081,$D4081,$M$2:$M4081,"Major")=1,1,0))</f>
        <v>0</v>
      </c>
      <c r="U4081">
        <f>IF(M4081&lt;&gt;"Minor",0,IF(COUNTIFS($A$2:$A4081,$A4081,$D$2:$D4081,$D4081,$M$2:$M4081,"Minor")=1,1,0))</f>
        <v>0</v>
      </c>
    </row>
    <row r="4082">
      <c r="A4082" t="inlineStr">
        <is>
          <t xml:space="preserve">806152088c4f0f13e40c0788e7bc440106d13b1a</t>
        </is>
      </c>
      <c r="B4082" t="inlineStr">
        <is>
          <t xml:space="preserve">The Secret Life of an Accidental Heiress</t>
        </is>
      </c>
      <c r="C4082" t="inlineStr">
        <is>
          <t xml:space="preserve">The Secret Life of an Accidental Heiress</t>
        </is>
      </c>
      <c r="D4082" t="inlineStr">
        <is>
          <t xml:space="preserve">acbd0f8043751c800c9549bb4f3febdb85866d20</t>
        </is>
      </c>
      <c r="E4082" t="inlineStr">
        <is>
          <t xml:space="preserve">Episode 7: Verzweifelte Maßnahmen</t>
        </is>
      </c>
      <c r="F4082">
        <v>7</v>
      </c>
      <c r="G4082" t="inlineStr">
        <is>
          <t xml:space="preserve">2:16-2:22</t>
        </is>
      </c>
      <c r="H4082" t="inlineStr">
        <is>
          <t xml:space="preserve">Pending</t>
        </is>
      </c>
      <c r="I4082" t="inlineStr">
        <is>
          <t xml:space="preserve">[â€œNathanâ€_x009d_] - Line from script: â€œEr wusste genau, wie viel Adrian an Nathan lag, weshalb sich die Ãœberbringung dieser Nachricht anfÃ¼hlte, als wÃ¼rde er Glasstaub schlucken.â€_x009d_ - Note: needs an American pronunciation</t>
        </is>
      </c>
      <c r="J4082" t="inlineStr">
        <is>
          <t xml:space="preserve">VOA</t>
        </is>
      </c>
      <c r="K4082" t="inlineStr">
        <is>
          <t xml:space="preserve">Mispronunciation</t>
        </is>
      </c>
      <c r="L4082" t="inlineStr">
        <is>
          <t xml:space="preserve">Mispronunciation</t>
        </is>
      </c>
      <c r="M4082" t="str">
        <f>IFERROR(IF(VLOOKUP(L4082,'Quantification'!$A:$B,2,FALSE)&amp;""="","Unclassified",VLOOKUP(L4082,'Quantification'!$A:$B,2,FALSE)),"Unclassified")</f>
        <v>Major</v>
      </c>
      <c r="N4082" t="inlineStr">
        <is>
          <t xml:space="preserve">frl-stefanie.gartmaier@pocketfm.com</t>
        </is>
      </c>
      <c r="O4082" t="inlineStr">
        <is>
          <t xml:space="preserve">Issues found in raw</t>
        </is>
      </c>
      <c r="P4082" t="str">
        <f>IF(OR(O4082="Issues found in master",O4082="Final master"),"Master",IF(OR(O4082="Ready for Master",O4082="Issues found in raw",O4082="Raw under QC",O4082="Issues resolved in raw"),"Raw","-"))</f>
        <v>Raw</v>
      </c>
      <c r="Q4082" s="13">
        <v>46287.54375</v>
      </c>
      <c r="R4082" t="inlineStr">
        <is>
          <t xml:space="preserve">2026-09 (Sept)</t>
        </is>
      </c>
      <c r="S4082">
        <f>IF(M4082="Not an error",0,IF(COUNTIFS($A$2:$A4082,$A4082,$D$2:$D4082,$D4082,$M$2:$M4082,"&lt;&gt;Not an error")=1,1,0))</f>
        <v>0</v>
      </c>
      <c r="T4082">
        <f>IF(M4082&lt;&gt;"Major",0,IF(COUNTIFS($A$2:$A4082,$A4082,$D$2:$D4082,$D4082,$M$2:$M4082,"Major")=1,1,0))</f>
        <v>0</v>
      </c>
      <c r="U4082">
        <f>IF(M4082&lt;&gt;"Minor",0,IF(COUNTIFS($A$2:$A4082,$A4082,$D$2:$D4082,$D4082,$M$2:$M4082,"Minor")=1,1,0))</f>
        <v>0</v>
      </c>
    </row>
    <row r="4083">
      <c r="A4083" t="inlineStr">
        <is>
          <t xml:space="preserve">806152088c4f0f13e40c0788e7bc440106d13b1a</t>
        </is>
      </c>
      <c r="B4083" t="inlineStr">
        <is>
          <t xml:space="preserve">The Secret Life of an Accidental Heiress</t>
        </is>
      </c>
      <c r="C4083" t="inlineStr">
        <is>
          <t xml:space="preserve">The Secret Life of an Accidental Heiress</t>
        </is>
      </c>
      <c r="D4083" t="inlineStr">
        <is>
          <t xml:space="preserve">39e85685511f0e7bf7bb0aad2f8517a139705f52</t>
        </is>
      </c>
      <c r="E4083" t="inlineStr">
        <is>
          <t xml:space="preserve">Episode 8: Der Retter Wird Als Geisel Genommen</t>
        </is>
      </c>
      <c r="F4083">
        <v>8</v>
      </c>
      <c r="G4083" t="inlineStr">
        <is>
          <t xml:space="preserve">3:21-3:26</t>
        </is>
      </c>
      <c r="H4083" t="inlineStr">
        <is>
          <t xml:space="preserve">Pending</t>
        </is>
      </c>
      <c r="I4083" t="inlineStr">
        <is>
          <t xml:space="preserve">[Script error] - Line from script: â€œAdrian Blackwood war gefahren wie ein Besessener, sobald er gehÃ¶rt hatte, dass sein Neffe in den Fluss gefallen war.â€_x009d_ - Note: inconistency â€œAdrian Blackwood war gefahren wie ein Besessener, sobald er gehÃ¶rt hatte, dass sein GroÃŸneffe in den Fluss gefallen war.â€_x009d_</t>
        </is>
      </c>
      <c r="J4083" t="inlineStr">
        <is>
          <t xml:space="preserve">AI</t>
        </is>
      </c>
      <c r="K4083" t="inlineStr">
        <is>
          <t xml:space="preserve">Script error</t>
        </is>
      </c>
      <c r="L4083" t="inlineStr">
        <is>
          <t xml:space="preserve">Script error</t>
        </is>
      </c>
      <c r="M4083" t="str">
        <f>IFERROR(IF(VLOOKUP(L4083,'Quantification'!$A:$B,2,FALSE)&amp;""="","Unclassified",VLOOKUP(L4083,'Quantification'!$A:$B,2,FALSE)),"Unclassified")</f>
        <v>Major</v>
      </c>
      <c r="N4083" t="inlineStr">
        <is>
          <t xml:space="preserve">frl-stefanie.gartmaier@pocketfm.com</t>
        </is>
      </c>
      <c r="O4083" t="inlineStr">
        <is>
          <t xml:space="preserve">Issues found in raw</t>
        </is>
      </c>
      <c r="P4083" t="str">
        <f>IF(OR(O4083="Issues found in master",O4083="Final master"),"Master",IF(OR(O4083="Ready for Master",O4083="Issues found in raw",O4083="Raw under QC",O4083="Issues resolved in raw"),"Raw","-"))</f>
        <v>Raw</v>
      </c>
      <c r="Q4083" s="13">
        <v>46287.54375</v>
      </c>
      <c r="R4083" t="inlineStr">
        <is>
          <t xml:space="preserve">2026-09 (Sept)</t>
        </is>
      </c>
      <c r="S4083">
        <f>IF(M4083="Not an error",0,IF(COUNTIFS($A$2:$A4083,$A4083,$D$2:$D4083,$D4083,$M$2:$M4083,"&lt;&gt;Not an error")=1,1,0))</f>
        <v>1</v>
      </c>
      <c r="T4083">
        <f>IF(M4083&lt;&gt;"Major",0,IF(COUNTIFS($A$2:$A4083,$A4083,$D$2:$D4083,$D4083,$M$2:$M4083,"Major")=1,1,0))</f>
        <v>1</v>
      </c>
      <c r="U4083">
        <f>IF(M4083&lt;&gt;"Minor",0,IF(COUNTIFS($A$2:$A4083,$A4083,$D$2:$D4083,$D4083,$M$2:$M4083,"Minor")=1,1,0))</f>
        <v>0</v>
      </c>
    </row>
    <row r="4084">
      <c r="A4084" t="inlineStr">
        <is>
          <t xml:space="preserve">806152088c4f0f13e40c0788e7bc440106d13b1a</t>
        </is>
      </c>
      <c r="B4084" t="inlineStr">
        <is>
          <t xml:space="preserve">The Secret Life of an Accidental Heiress</t>
        </is>
      </c>
      <c r="C4084" t="inlineStr">
        <is>
          <t xml:space="preserve">The Secret Life of an Accidental Heiress</t>
        </is>
      </c>
      <c r="D4084" t="inlineStr">
        <is>
          <t xml:space="preserve">39e85685511f0e7bf7bb0aad2f8517a139705f52</t>
        </is>
      </c>
      <c r="E4084" t="inlineStr">
        <is>
          <t xml:space="preserve">Episode 8: Der Retter Wird Als Geisel Genommen</t>
        </is>
      </c>
      <c r="F4084">
        <v>8</v>
      </c>
      <c r="G4084" t="inlineStr">
        <is>
          <t xml:space="preserve">3:58-4:05</t>
        </is>
      </c>
      <c r="H4084" t="inlineStr">
        <is>
          <t xml:space="preserve">Pending</t>
        </is>
      </c>
      <c r="I4084" t="inlineStr">
        <is>
          <t xml:space="preserve">[Script error] - Line from script: â€œPorzellanhaut, die im Nachmittagslicht fast durchscheinend wirkte, schwarzes Haar, das ihr im Gesicht klebte.â€_x009d_ - Note: inconsistency â€œPorzellanhaut, die im Nachmittagslicht fast durchscheinend wirkte, dunkles Haar, das ihr im Gesicht klebte.â€_x009d_</t>
        </is>
      </c>
      <c r="J4084" t="inlineStr">
        <is>
          <t xml:space="preserve">AI</t>
        </is>
      </c>
      <c r="K4084" t="inlineStr">
        <is>
          <t xml:space="preserve">Script error</t>
        </is>
      </c>
      <c r="L4084" t="inlineStr">
        <is>
          <t xml:space="preserve">Script error</t>
        </is>
      </c>
      <c r="M4084" t="str">
        <f>IFERROR(IF(VLOOKUP(L4084,'Quantification'!$A:$B,2,FALSE)&amp;""="","Unclassified",VLOOKUP(L4084,'Quantification'!$A:$B,2,FALSE)),"Unclassified")</f>
        <v>Major</v>
      </c>
      <c r="N4084" t="inlineStr">
        <is>
          <t xml:space="preserve">frl-stefanie.gartmaier@pocketfm.com</t>
        </is>
      </c>
      <c r="O4084" t="inlineStr">
        <is>
          <t xml:space="preserve">Issues found in raw</t>
        </is>
      </c>
      <c r="P4084" t="str">
        <f>IF(OR(O4084="Issues found in master",O4084="Final master"),"Master",IF(OR(O4084="Ready for Master",O4084="Issues found in raw",O4084="Raw under QC",O4084="Issues resolved in raw"),"Raw","-"))</f>
        <v>Raw</v>
      </c>
      <c r="Q4084" s="13">
        <v>46287.54375</v>
      </c>
      <c r="R4084" t="inlineStr">
        <is>
          <t xml:space="preserve">2026-09 (Sept)</t>
        </is>
      </c>
      <c r="S4084">
        <f>IF(M4084="Not an error",0,IF(COUNTIFS($A$2:$A4084,$A4084,$D$2:$D4084,$D4084,$M$2:$M4084,"&lt;&gt;Not an error")=1,1,0))</f>
        <v>0</v>
      </c>
      <c r="T4084">
        <f>IF(M4084&lt;&gt;"Major",0,IF(COUNTIFS($A$2:$A4084,$A4084,$D$2:$D4084,$D4084,$M$2:$M4084,"Major")=1,1,0))</f>
        <v>0</v>
      </c>
      <c r="U4084">
        <f>IF(M4084&lt;&gt;"Minor",0,IF(COUNTIFS($A$2:$A4084,$A4084,$D$2:$D4084,$D4084,$M$2:$M4084,"Minor")=1,1,0))</f>
        <v>0</v>
      </c>
    </row>
    <row r="4085">
      <c r="A4085" t="inlineStr">
        <is>
          <t xml:space="preserve">806152088c4f0f13e40c0788e7bc440106d13b1a</t>
        </is>
      </c>
      <c r="B4085" t="inlineStr">
        <is>
          <t xml:space="preserve">The Secret Life of an Accidental Heiress</t>
        </is>
      </c>
      <c r="C4085" t="inlineStr">
        <is>
          <t xml:space="preserve">The Secret Life of an Accidental Heiress</t>
        </is>
      </c>
      <c r="D4085" t="inlineStr">
        <is>
          <t xml:space="preserve">39e85685511f0e7bf7bb0aad2f8517a139705f52</t>
        </is>
      </c>
      <c r="E4085" t="inlineStr">
        <is>
          <t xml:space="preserve">Episode 8: Der Retter Wird Als Geisel Genommen</t>
        </is>
      </c>
      <c r="F4085">
        <v>8</v>
      </c>
      <c r="G4085" t="inlineStr">
        <is>
          <t xml:space="preserve">5:22-5:23</t>
        </is>
      </c>
      <c r="H4085" t="inlineStr">
        <is>
          <t xml:space="preserve">Pending</t>
        </is>
      </c>
      <c r="I4085" t="inlineStr">
        <is>
          <t xml:space="preserve">[Script error] - Line from script: â€œEr ist mein Neffe.â€_x009d_ - Note: inconsistency â€œEr ist mein GroÃŸneffe.â€_x009d_</t>
        </is>
      </c>
      <c r="J4085" t="inlineStr">
        <is>
          <t xml:space="preserve">AI</t>
        </is>
      </c>
      <c r="K4085" t="inlineStr">
        <is>
          <t xml:space="preserve">Script error</t>
        </is>
      </c>
      <c r="L4085" t="inlineStr">
        <is>
          <t xml:space="preserve">Script error</t>
        </is>
      </c>
      <c r="M4085" t="str">
        <f>IFERROR(IF(VLOOKUP(L4085,'Quantification'!$A:$B,2,FALSE)&amp;""="","Unclassified",VLOOKUP(L4085,'Quantification'!$A:$B,2,FALSE)),"Unclassified")</f>
        <v>Major</v>
      </c>
      <c r="N4085" t="inlineStr">
        <is>
          <t xml:space="preserve">frl-stefanie.gartmaier@pocketfm.com</t>
        </is>
      </c>
      <c r="O4085" t="inlineStr">
        <is>
          <t xml:space="preserve">Issues found in raw</t>
        </is>
      </c>
      <c r="P4085" t="str">
        <f>IF(OR(O4085="Issues found in master",O4085="Final master"),"Master",IF(OR(O4085="Ready for Master",O4085="Issues found in raw",O4085="Raw under QC",O4085="Issues resolved in raw"),"Raw","-"))</f>
        <v>Raw</v>
      </c>
      <c r="Q4085" s="13">
        <v>46287.54375</v>
      </c>
      <c r="R4085" t="inlineStr">
        <is>
          <t xml:space="preserve">2026-09 (Sept)</t>
        </is>
      </c>
      <c r="S4085">
        <f>IF(M4085="Not an error",0,IF(COUNTIFS($A$2:$A4085,$A4085,$D$2:$D4085,$D4085,$M$2:$M4085,"&lt;&gt;Not an error")=1,1,0))</f>
        <v>0</v>
      </c>
      <c r="T4085">
        <f>IF(M4085&lt;&gt;"Major",0,IF(COUNTIFS($A$2:$A4085,$A4085,$D$2:$D4085,$D4085,$M$2:$M4085,"Major")=1,1,0))</f>
        <v>0</v>
      </c>
      <c r="U4085">
        <f>IF(M4085&lt;&gt;"Minor",0,IF(COUNTIFS($A$2:$A4085,$A4085,$D$2:$D4085,$D4085,$M$2:$M4085,"Minor")=1,1,0))</f>
        <v>0</v>
      </c>
    </row>
    <row r="4086">
      <c r="A4086" t="inlineStr">
        <is>
          <t xml:space="preserve">806152088c4f0f13e40c0788e7bc440106d13b1a</t>
        </is>
      </c>
      <c r="B4086" t="inlineStr">
        <is>
          <t xml:space="preserve">The Secret Life of an Accidental Heiress</t>
        </is>
      </c>
      <c r="C4086" t="inlineStr">
        <is>
          <t xml:space="preserve">The Secret Life of an Accidental Heiress</t>
        </is>
      </c>
      <c r="D4086" t="inlineStr">
        <is>
          <t xml:space="preserve">39e85685511f0e7bf7bb0aad2f8517a139705f52</t>
        </is>
      </c>
      <c r="E4086" t="inlineStr">
        <is>
          <t xml:space="preserve">Episode 8: Der Retter Wird Als Geisel Genommen</t>
        </is>
      </c>
      <c r="F4086">
        <v>8</v>
      </c>
      <c r="G4086" t="inlineStr">
        <is>
          <t xml:space="preserve">9:05-9:17</t>
        </is>
      </c>
      <c r="H4086" t="inlineStr">
        <is>
          <t xml:space="preserve">Pending</t>
        </is>
      </c>
      <c r="I4086" t="inlineStr">
        <is>
          <t xml:space="preserve">[Script error] - Line from script: â€œDie Schlange vor der Notaufnahme des Northwestern-Krankenhauses in Chicago zog sich den halben Korridor entlang, aber Adrian ignorierte sie komplett und fÃ¼hrte Quinn direkt zum SÃ¼dpavillon, dem VIP-FlÃ¼gel.â€_x009d_ - Note: potential copyright issues for â€œNorthwesternâ€_x009d_</t>
        </is>
      </c>
      <c r="J4086" t="inlineStr">
        <is>
          <t xml:space="preserve">AI</t>
        </is>
      </c>
      <c r="K4086" t="inlineStr">
        <is>
          <t xml:space="preserve">Script error</t>
        </is>
      </c>
      <c r="L4086" t="inlineStr">
        <is>
          <t xml:space="preserve">Script error</t>
        </is>
      </c>
      <c r="M4086" t="str">
        <f>IFERROR(IF(VLOOKUP(L4086,'Quantification'!$A:$B,2,FALSE)&amp;""="","Unclassified",VLOOKUP(L4086,'Quantification'!$A:$B,2,FALSE)),"Unclassified")</f>
        <v>Major</v>
      </c>
      <c r="N4086" t="inlineStr">
        <is>
          <t xml:space="preserve">frl-stefanie.gartmaier@pocketfm.com</t>
        </is>
      </c>
      <c r="O4086" t="inlineStr">
        <is>
          <t xml:space="preserve">Issues found in raw</t>
        </is>
      </c>
      <c r="P4086" t="str">
        <f>IF(OR(O4086="Issues found in master",O4086="Final master"),"Master",IF(OR(O4086="Ready for Master",O4086="Issues found in raw",O4086="Raw under QC",O4086="Issues resolved in raw"),"Raw","-"))</f>
        <v>Raw</v>
      </c>
      <c r="Q4086" s="13">
        <v>46287.54375</v>
      </c>
      <c r="R4086" t="inlineStr">
        <is>
          <t xml:space="preserve">2026-09 (Sept)</t>
        </is>
      </c>
      <c r="S4086">
        <f>IF(M4086="Not an error",0,IF(COUNTIFS($A$2:$A4086,$A4086,$D$2:$D4086,$D4086,$M$2:$M4086,"&lt;&gt;Not an error")=1,1,0))</f>
        <v>0</v>
      </c>
      <c r="T4086">
        <f>IF(M4086&lt;&gt;"Major",0,IF(COUNTIFS($A$2:$A4086,$A4086,$D$2:$D4086,$D4086,$M$2:$M4086,"Major")=1,1,0))</f>
        <v>0</v>
      </c>
      <c r="U4086">
        <f>IF(M4086&lt;&gt;"Minor",0,IF(COUNTIFS($A$2:$A4086,$A4086,$D$2:$D4086,$D4086,$M$2:$M4086,"Minor")=1,1,0))</f>
        <v>0</v>
      </c>
    </row>
    <row r="4087">
      <c r="A4087" t="inlineStr">
        <is>
          <t xml:space="preserve">806152088c4f0f13e40c0788e7bc440106d13b1a</t>
        </is>
      </c>
      <c r="B4087" t="inlineStr">
        <is>
          <t xml:space="preserve">The Secret Life of an Accidental Heiress</t>
        </is>
      </c>
      <c r="C4087" t="inlineStr">
        <is>
          <t xml:space="preserve">The Secret Life of an Accidental Heiress</t>
        </is>
      </c>
      <c r="D4087" t="inlineStr">
        <is>
          <t xml:space="preserve">39e85685511f0e7bf7bb0aad2f8517a139705f52</t>
        </is>
      </c>
      <c r="E4087" t="inlineStr">
        <is>
          <t xml:space="preserve">Episode 8: Der Retter Wird Als Geisel Genommen</t>
        </is>
      </c>
      <c r="F4087">
        <v>8</v>
      </c>
      <c r="G4087" t="inlineStr">
        <is>
          <t xml:space="preserve">11:33-11:42</t>
        </is>
      </c>
      <c r="H4087" t="inlineStr">
        <is>
          <t xml:space="preserve">Pending</t>
        </is>
      </c>
      <c r="I4087" t="inlineStr">
        <is>
          <t xml:space="preserve">[Script error] - Line from script: â€œEntgegen ihrem Grundsatz, sich nicht einzumischen, beschloss Quinn, etwas zu tun, was sie sonst nie tat: sich in die Angelegenheiten anderer Leute einzumischen.â€_x009d_ - Note: grammar â€œEntgegen ihres Grundsatzes, beschloss Quinn, etwas zu tun, was sie sonst nie tat: sich in die Angelegenheiten anderer Leute einmischen.â€_x009d_</t>
        </is>
      </c>
      <c r="J4087" t="inlineStr">
        <is>
          <t xml:space="preserve">AI</t>
        </is>
      </c>
      <c r="K4087" t="inlineStr">
        <is>
          <t xml:space="preserve">Script error</t>
        </is>
      </c>
      <c r="L4087" t="inlineStr">
        <is>
          <t xml:space="preserve">Script error</t>
        </is>
      </c>
      <c r="M4087" t="str">
        <f>IFERROR(IF(VLOOKUP(L4087,'Quantification'!$A:$B,2,FALSE)&amp;""="","Unclassified",VLOOKUP(L4087,'Quantification'!$A:$B,2,FALSE)),"Unclassified")</f>
        <v>Major</v>
      </c>
      <c r="N4087" t="inlineStr">
        <is>
          <t xml:space="preserve">frl-stefanie.gartmaier@pocketfm.com</t>
        </is>
      </c>
      <c r="O4087" t="inlineStr">
        <is>
          <t xml:space="preserve">Issues found in raw</t>
        </is>
      </c>
      <c r="P4087" t="str">
        <f>IF(OR(O4087="Issues found in master",O4087="Final master"),"Master",IF(OR(O4087="Ready for Master",O4087="Issues found in raw",O4087="Raw under QC",O4087="Issues resolved in raw"),"Raw","-"))</f>
        <v>Raw</v>
      </c>
      <c r="Q4087" s="13">
        <v>46287.54375</v>
      </c>
      <c r="R4087" t="inlineStr">
        <is>
          <t xml:space="preserve">2026-09 (Sept)</t>
        </is>
      </c>
      <c r="S4087">
        <f>IF(M4087="Not an error",0,IF(COUNTIFS($A$2:$A4087,$A4087,$D$2:$D4087,$D4087,$M$2:$M4087,"&lt;&gt;Not an error")=1,1,0))</f>
        <v>0</v>
      </c>
      <c r="T4087">
        <f>IF(M4087&lt;&gt;"Major",0,IF(COUNTIFS($A$2:$A4087,$A4087,$D$2:$D4087,$D4087,$M$2:$M4087,"Major")=1,1,0))</f>
        <v>0</v>
      </c>
      <c r="U4087">
        <f>IF(M4087&lt;&gt;"Minor",0,IF(COUNTIFS($A$2:$A4087,$A4087,$D$2:$D4087,$D4087,$M$2:$M4087,"Minor")=1,1,0))</f>
        <v>0</v>
      </c>
    </row>
    <row r="4088">
      <c r="A4088" t="inlineStr">
        <is>
          <t xml:space="preserve">806152088c4f0f13e40c0788e7bc440106d13b1a</t>
        </is>
      </c>
      <c r="B4088" t="inlineStr">
        <is>
          <t xml:space="preserve">The Secret Life of an Accidental Heiress</t>
        </is>
      </c>
      <c r="C4088" t="inlineStr">
        <is>
          <t xml:space="preserve">The Secret Life of an Accidental Heiress</t>
        </is>
      </c>
      <c r="D4088" t="inlineStr">
        <is>
          <t xml:space="preserve">39e85685511f0e7bf7bb0aad2f8517a139705f52</t>
        </is>
      </c>
      <c r="E4088" t="inlineStr">
        <is>
          <t xml:space="preserve">Episode 8: Der Retter Wird Als Geisel Genommen</t>
        </is>
      </c>
      <c r="F4088">
        <v>8</v>
      </c>
      <c r="G4088" t="inlineStr">
        <is>
          <t xml:space="preserve">3:31-3:35</t>
        </is>
      </c>
      <c r="H4088" t="inlineStr">
        <is>
          <t xml:space="preserve">Pending</t>
        </is>
      </c>
      <c r="I4088" t="inlineStr">
        <is>
          <t xml:space="preserve">[â€œNathanâ€_x009d_] - Line from script: â€œNathan stand im Zentrum der Katastrophe, die sich hier abgespielt hatte.â€_x009d_ - Note: needs an American pronunciation</t>
        </is>
      </c>
      <c r="J4088" t="inlineStr">
        <is>
          <t xml:space="preserve">VOA</t>
        </is>
      </c>
      <c r="K4088" t="inlineStr">
        <is>
          <t xml:space="preserve">Mispronunciation</t>
        </is>
      </c>
      <c r="L4088" t="inlineStr">
        <is>
          <t xml:space="preserve">Mispronunciation</t>
        </is>
      </c>
      <c r="M4088" t="str">
        <f>IFERROR(IF(VLOOKUP(L4088,'Quantification'!$A:$B,2,FALSE)&amp;""="","Unclassified",VLOOKUP(L4088,'Quantification'!$A:$B,2,FALSE)),"Unclassified")</f>
        <v>Major</v>
      </c>
      <c r="N4088" t="inlineStr">
        <is>
          <t xml:space="preserve">frl-stefanie.gartmaier@pocketfm.com</t>
        </is>
      </c>
      <c r="O4088" t="inlineStr">
        <is>
          <t xml:space="preserve">Issues found in raw</t>
        </is>
      </c>
      <c r="P4088" t="str">
        <f>IF(OR(O4088="Issues found in master",O4088="Final master"),"Master",IF(OR(O4088="Ready for Master",O4088="Issues found in raw",O4088="Raw under QC",O4088="Issues resolved in raw"),"Raw","-"))</f>
        <v>Raw</v>
      </c>
      <c r="Q4088" s="13">
        <v>46287.54375</v>
      </c>
      <c r="R4088" t="inlineStr">
        <is>
          <t xml:space="preserve">2026-09 (Sept)</t>
        </is>
      </c>
      <c r="S4088">
        <f>IF(M4088="Not an error",0,IF(COUNTIFS($A$2:$A4088,$A4088,$D$2:$D4088,$D4088,$M$2:$M4088,"&lt;&gt;Not an error")=1,1,0))</f>
        <v>0</v>
      </c>
      <c r="T4088">
        <f>IF(M4088&lt;&gt;"Major",0,IF(COUNTIFS($A$2:$A4088,$A4088,$D$2:$D4088,$D4088,$M$2:$M4088,"Major")=1,1,0))</f>
        <v>0</v>
      </c>
      <c r="U4088">
        <f>IF(M4088&lt;&gt;"Minor",0,IF(COUNTIFS($A$2:$A4088,$A4088,$D$2:$D4088,$D4088,$M$2:$M4088,"Minor")=1,1,0))</f>
        <v>0</v>
      </c>
    </row>
    <row r="4089">
      <c r="A4089" t="inlineStr">
        <is>
          <t xml:space="preserve">806152088c4f0f13e40c0788e7bc440106d13b1a</t>
        </is>
      </c>
      <c r="B4089" t="inlineStr">
        <is>
          <t xml:space="preserve">The Secret Life of an Accidental Heiress</t>
        </is>
      </c>
      <c r="C4089" t="inlineStr">
        <is>
          <t xml:space="preserve">The Secret Life of an Accidental Heiress</t>
        </is>
      </c>
      <c r="D4089" t="inlineStr">
        <is>
          <t xml:space="preserve">39e85685511f0e7bf7bb0aad2f8517a139705f52</t>
        </is>
      </c>
      <c r="E4089" t="inlineStr">
        <is>
          <t xml:space="preserve">Episode 8: Der Retter Wird Als Geisel Genommen</t>
        </is>
      </c>
      <c r="F4089">
        <v>8</v>
      </c>
      <c r="G4089" t="inlineStr">
        <is>
          <t xml:space="preserve">3:46-3:52</t>
        </is>
      </c>
      <c r="H4089" t="inlineStr">
        <is>
          <t xml:space="preserve">Pending</t>
        </is>
      </c>
      <c r="I4089" t="inlineStr">
        <is>
          <t xml:space="preserve">[â€œNathanâ€_x009d_] - Line from script: â€œNathan lag auf der Seite gekauert, seine Brust hob und senkte sich, und er hustete immer noch Wasser.â€_x009d_ - Note: needs an American pronunciation</t>
        </is>
      </c>
      <c r="J4089" t="inlineStr">
        <is>
          <t xml:space="preserve">VOA</t>
        </is>
      </c>
      <c r="K4089" t="inlineStr">
        <is>
          <t xml:space="preserve">Mispronunciation</t>
        </is>
      </c>
      <c r="L4089" t="inlineStr">
        <is>
          <t xml:space="preserve">Mispronunciation</t>
        </is>
      </c>
      <c r="M4089" t="str">
        <f>IFERROR(IF(VLOOKUP(L4089,'Quantification'!$A:$B,2,FALSE)&amp;""="","Unclassified",VLOOKUP(L4089,'Quantification'!$A:$B,2,FALSE)),"Unclassified")</f>
        <v>Major</v>
      </c>
      <c r="N4089" t="inlineStr">
        <is>
          <t xml:space="preserve">frl-stefanie.gartmaier@pocketfm.com</t>
        </is>
      </c>
      <c r="O4089" t="inlineStr">
        <is>
          <t xml:space="preserve">Issues found in raw</t>
        </is>
      </c>
      <c r="P4089" t="str">
        <f>IF(OR(O4089="Issues found in master",O4089="Final master"),"Master",IF(OR(O4089="Ready for Master",O4089="Issues found in raw",O4089="Raw under QC",O4089="Issues resolved in raw"),"Raw","-"))</f>
        <v>Raw</v>
      </c>
      <c r="Q4089" s="13">
        <v>46287.54375</v>
      </c>
      <c r="R4089" t="inlineStr">
        <is>
          <t xml:space="preserve">2026-09 (Sept)</t>
        </is>
      </c>
      <c r="S4089">
        <f>IF(M4089="Not an error",0,IF(COUNTIFS($A$2:$A4089,$A4089,$D$2:$D4089,$D4089,$M$2:$M4089,"&lt;&gt;Not an error")=1,1,0))</f>
        <v>0</v>
      </c>
      <c r="T4089">
        <f>IF(M4089&lt;&gt;"Major",0,IF(COUNTIFS($A$2:$A4089,$A4089,$D$2:$D4089,$D4089,$M$2:$M4089,"Major")=1,1,0))</f>
        <v>0</v>
      </c>
      <c r="U4089">
        <f>IF(M4089&lt;&gt;"Minor",0,IF(COUNTIFS($A$2:$A4089,$A4089,$D$2:$D4089,$D4089,$M$2:$M4089,"Minor")=1,1,0))</f>
        <v>0</v>
      </c>
    </row>
    <row r="4090">
      <c r="A4090" t="inlineStr">
        <is>
          <t xml:space="preserve">806152088c4f0f13e40c0788e7bc440106d13b1a</t>
        </is>
      </c>
      <c r="B4090" t="inlineStr">
        <is>
          <t xml:space="preserve">The Secret Life of an Accidental Heiress</t>
        </is>
      </c>
      <c r="C4090" t="inlineStr">
        <is>
          <t xml:space="preserve">The Secret Life of an Accidental Heiress</t>
        </is>
      </c>
      <c r="D4090" t="inlineStr">
        <is>
          <t xml:space="preserve">39e85685511f0e7bf7bb0aad2f8517a139705f52</t>
        </is>
      </c>
      <c r="E4090" t="inlineStr">
        <is>
          <t xml:space="preserve">Episode 8: Der Retter Wird Als Geisel Genommen</t>
        </is>
      </c>
      <c r="F4090">
        <v>8</v>
      </c>
      <c r="G4090" t="inlineStr">
        <is>
          <t xml:space="preserve">4:24-4:28</t>
        </is>
      </c>
      <c r="H4090" t="inlineStr">
        <is>
          <t xml:space="preserve">Pending</t>
        </is>
      </c>
      <c r="I4090" t="inlineStr">
        <is>
          <t xml:space="preserve">[â€œNathanâ€_x009d_] - Line from script: â€œEiner von Adrians MÃ¤nnern, Trey, kauerte neben Nathan.â€_x009d_ - Note: needs an American pronunciation</t>
        </is>
      </c>
      <c r="J4090" t="inlineStr">
        <is>
          <t xml:space="preserve">VOA</t>
        </is>
      </c>
      <c r="K4090" t="inlineStr">
        <is>
          <t xml:space="preserve">Mispronunciation</t>
        </is>
      </c>
      <c r="L4090" t="inlineStr">
        <is>
          <t xml:space="preserve">Mispronunciation</t>
        </is>
      </c>
      <c r="M4090" t="str">
        <f>IFERROR(IF(VLOOKUP(L4090,'Quantification'!$A:$B,2,FALSE)&amp;""="","Unclassified",VLOOKUP(L4090,'Quantification'!$A:$B,2,FALSE)),"Unclassified")</f>
        <v>Major</v>
      </c>
      <c r="N4090" t="inlineStr">
        <is>
          <t xml:space="preserve">frl-stefanie.gartmaier@pocketfm.com</t>
        </is>
      </c>
      <c r="O4090" t="inlineStr">
        <is>
          <t xml:space="preserve">Issues found in raw</t>
        </is>
      </c>
      <c r="P4090" t="str">
        <f>IF(OR(O4090="Issues found in master",O4090="Final master"),"Master",IF(OR(O4090="Ready for Master",O4090="Issues found in raw",O4090="Raw under QC",O4090="Issues resolved in raw"),"Raw","-"))</f>
        <v>Raw</v>
      </c>
      <c r="Q4090" s="13">
        <v>46287.54375</v>
      </c>
      <c r="R4090" t="inlineStr">
        <is>
          <t xml:space="preserve">2026-09 (Sept)</t>
        </is>
      </c>
      <c r="S4090">
        <f>IF(M4090="Not an error",0,IF(COUNTIFS($A$2:$A4090,$A4090,$D$2:$D4090,$D4090,$M$2:$M4090,"&lt;&gt;Not an error")=1,1,0))</f>
        <v>0</v>
      </c>
      <c r="T4090">
        <f>IF(M4090&lt;&gt;"Major",0,IF(COUNTIFS($A$2:$A4090,$A4090,$D$2:$D4090,$D4090,$M$2:$M4090,"Major")=1,1,0))</f>
        <v>0</v>
      </c>
      <c r="U4090">
        <f>IF(M4090&lt;&gt;"Minor",0,IF(COUNTIFS($A$2:$A4090,$A4090,$D$2:$D4090,$D4090,$M$2:$M4090,"Minor")=1,1,0))</f>
        <v>0</v>
      </c>
    </row>
    <row r="4091">
      <c r="A4091" t="inlineStr">
        <is>
          <t xml:space="preserve">806152088c4f0f13e40c0788e7bc440106d13b1a</t>
        </is>
      </c>
      <c r="B4091" t="inlineStr">
        <is>
          <t xml:space="preserve">The Secret Life of an Accidental Heiress</t>
        </is>
      </c>
      <c r="C4091" t="inlineStr">
        <is>
          <t xml:space="preserve">The Secret Life of an Accidental Heiress</t>
        </is>
      </c>
      <c r="D4091" t="inlineStr">
        <is>
          <t xml:space="preserve">39e85685511f0e7bf7bb0aad2f8517a139705f52</t>
        </is>
      </c>
      <c r="E4091" t="inlineStr">
        <is>
          <t xml:space="preserve">Episode 8: Der Retter Wird Als Geisel Genommen</t>
        </is>
      </c>
      <c r="F4091">
        <v>8</v>
      </c>
      <c r="G4091" t="inlineStr">
        <is>
          <t xml:space="preserve">4:29-4:31</t>
        </is>
      </c>
      <c r="H4091" t="inlineStr">
        <is>
          <t xml:space="preserve">Pending</t>
        </is>
      </c>
      <c r="I4091" t="inlineStr">
        <is>
          <t xml:space="preserve">[â€œNathanâ€_x009d_] - Line from script: â€œMister Blackwood, Nathan geht es gut.â€_x009d_ - Note: needs an American pronunciation</t>
        </is>
      </c>
      <c r="J4091" t="inlineStr">
        <is>
          <t xml:space="preserve">VOA</t>
        </is>
      </c>
      <c r="K4091" t="inlineStr">
        <is>
          <t xml:space="preserve">Mispronunciation</t>
        </is>
      </c>
      <c r="L4091" t="inlineStr">
        <is>
          <t xml:space="preserve">Mispronunciation</t>
        </is>
      </c>
      <c r="M4091" t="str">
        <f>IFERROR(IF(VLOOKUP(L4091,'Quantification'!$A:$B,2,FALSE)&amp;""="","Unclassified",VLOOKUP(L4091,'Quantification'!$A:$B,2,FALSE)),"Unclassified")</f>
        <v>Major</v>
      </c>
      <c r="N4091" t="inlineStr">
        <is>
          <t xml:space="preserve">frl-stefanie.gartmaier@pocketfm.com</t>
        </is>
      </c>
      <c r="O4091" t="inlineStr">
        <is>
          <t xml:space="preserve">Issues found in raw</t>
        </is>
      </c>
      <c r="P4091" t="str">
        <f>IF(OR(O4091="Issues found in master",O4091="Final master"),"Master",IF(OR(O4091="Ready for Master",O4091="Issues found in raw",O4091="Raw under QC",O4091="Issues resolved in raw"),"Raw","-"))</f>
        <v>Raw</v>
      </c>
      <c r="Q4091" s="13">
        <v>46287.54375</v>
      </c>
      <c r="R4091" t="inlineStr">
        <is>
          <t xml:space="preserve">2026-09 (Sept)</t>
        </is>
      </c>
      <c r="S4091">
        <f>IF(M4091="Not an error",0,IF(COUNTIFS($A$2:$A4091,$A4091,$D$2:$D4091,$D4091,$M$2:$M4091,"&lt;&gt;Not an error")=1,1,0))</f>
        <v>0</v>
      </c>
      <c r="T4091">
        <f>IF(M4091&lt;&gt;"Major",0,IF(COUNTIFS($A$2:$A4091,$A4091,$D$2:$D4091,$D4091,$M$2:$M4091,"Major")=1,1,0))</f>
        <v>0</v>
      </c>
      <c r="U4091">
        <f>IF(M4091&lt;&gt;"Minor",0,IF(COUNTIFS($A$2:$A4091,$A4091,$D$2:$D4091,$D4091,$M$2:$M4091,"Minor")=1,1,0))</f>
        <v>0</v>
      </c>
    </row>
    <row r="4092">
      <c r="A4092" t="inlineStr">
        <is>
          <t xml:space="preserve">806152088c4f0f13e40c0788e7bc440106d13b1a</t>
        </is>
      </c>
      <c r="B4092" t="inlineStr">
        <is>
          <t xml:space="preserve">The Secret Life of an Accidental Heiress</t>
        </is>
      </c>
      <c r="C4092" t="inlineStr">
        <is>
          <t xml:space="preserve">The Secret Life of an Accidental Heiress</t>
        </is>
      </c>
      <c r="D4092" t="inlineStr">
        <is>
          <t xml:space="preserve">39e85685511f0e7bf7bb0aad2f8517a139705f52</t>
        </is>
      </c>
      <c r="E4092" t="inlineStr">
        <is>
          <t xml:space="preserve">Episode 8: Der Retter Wird Als Geisel Genommen</t>
        </is>
      </c>
      <c r="F4092">
        <v>8</v>
      </c>
      <c r="G4092" t="inlineStr">
        <is>
          <t xml:space="preserve">4:42-4:45</t>
        </is>
      </c>
      <c r="H4092" t="inlineStr">
        <is>
          <t xml:space="preserve">Pending</t>
        </is>
      </c>
      <c r="I4092" t="inlineStr">
        <is>
          <t xml:space="preserve">[â€œNathanâ€_x009d_] - Line from script: â€œTrey hob Nathan von Quinns SchoÃŸ auf.â€_x009d_ - Note: needs an American pronunciation</t>
        </is>
      </c>
      <c r="J4092" t="inlineStr">
        <is>
          <t xml:space="preserve">VOA</t>
        </is>
      </c>
      <c r="K4092" t="inlineStr">
        <is>
          <t xml:space="preserve">Mispronunciation</t>
        </is>
      </c>
      <c r="L4092" t="inlineStr">
        <is>
          <t xml:space="preserve">Mispronunciation</t>
        </is>
      </c>
      <c r="M4092" t="str">
        <f>IFERROR(IF(VLOOKUP(L4092,'Quantification'!$A:$B,2,FALSE)&amp;""="","Unclassified",VLOOKUP(L4092,'Quantification'!$A:$B,2,FALSE)),"Unclassified")</f>
        <v>Major</v>
      </c>
      <c r="N4092" t="inlineStr">
        <is>
          <t xml:space="preserve">frl-stefanie.gartmaier@pocketfm.com</t>
        </is>
      </c>
      <c r="O4092" t="inlineStr">
        <is>
          <t xml:space="preserve">Issues found in raw</t>
        </is>
      </c>
      <c r="P4092" t="str">
        <f>IF(OR(O4092="Issues found in master",O4092="Final master"),"Master",IF(OR(O4092="Ready for Master",O4092="Issues found in raw",O4092="Raw under QC",O4092="Issues resolved in raw"),"Raw","-"))</f>
        <v>Raw</v>
      </c>
      <c r="Q4092" s="13">
        <v>46287.54375</v>
      </c>
      <c r="R4092" t="inlineStr">
        <is>
          <t xml:space="preserve">2026-09 (Sept)</t>
        </is>
      </c>
      <c r="S4092">
        <f>IF(M4092="Not an error",0,IF(COUNTIFS($A$2:$A4092,$A4092,$D$2:$D4092,$D4092,$M$2:$M4092,"&lt;&gt;Not an error")=1,1,0))</f>
        <v>0</v>
      </c>
      <c r="T4092">
        <f>IF(M4092&lt;&gt;"Major",0,IF(COUNTIFS($A$2:$A4092,$A4092,$D$2:$D4092,$D4092,$M$2:$M4092,"Major")=1,1,0))</f>
        <v>0</v>
      </c>
      <c r="U4092">
        <f>IF(M4092&lt;&gt;"Minor",0,IF(COUNTIFS($A$2:$A4092,$A4092,$D$2:$D4092,$D4092,$M$2:$M4092,"Minor")=1,1,0))</f>
        <v>0</v>
      </c>
    </row>
    <row r="4093">
      <c r="A4093" t="inlineStr">
        <is>
          <t xml:space="preserve">806152088c4f0f13e40c0788e7bc440106d13b1a</t>
        </is>
      </c>
      <c r="B4093" t="inlineStr">
        <is>
          <t xml:space="preserve">The Secret Life of an Accidental Heiress</t>
        </is>
      </c>
      <c r="C4093" t="inlineStr">
        <is>
          <t xml:space="preserve">The Secret Life of an Accidental Heiress</t>
        </is>
      </c>
      <c r="D4093" t="inlineStr">
        <is>
          <t xml:space="preserve">39e85685511f0e7bf7bb0aad2f8517a139705f52</t>
        </is>
      </c>
      <c r="E4093" t="inlineStr">
        <is>
          <t xml:space="preserve">Episode 8: Der Retter Wird Als Geisel Genommen</t>
        </is>
      </c>
      <c r="F4093">
        <v>8</v>
      </c>
      <c r="G4093" t="inlineStr">
        <is>
          <t xml:space="preserve">7:42-7:46</t>
        </is>
      </c>
      <c r="H4093" t="inlineStr">
        <is>
          <t xml:space="preserve">Pending</t>
        </is>
      </c>
      <c r="I4093" t="inlineStr">
        <is>
          <t xml:space="preserve">[â€œNathanâ€_x009d_] - Line from script: â€œLiam sah sich um. â€œWo ist Nathan?â€_x009d_ - Note: needs an American pronunciation</t>
        </is>
      </c>
      <c r="J4093" t="inlineStr">
        <is>
          <t xml:space="preserve">VOA</t>
        </is>
      </c>
      <c r="K4093" t="inlineStr">
        <is>
          <t xml:space="preserve">Mispronunciation</t>
        </is>
      </c>
      <c r="L4093" t="inlineStr">
        <is>
          <t xml:space="preserve">Mispronunciation</t>
        </is>
      </c>
      <c r="M4093" t="str">
        <f>IFERROR(IF(VLOOKUP(L4093,'Quantification'!$A:$B,2,FALSE)&amp;""="","Unclassified",VLOOKUP(L4093,'Quantification'!$A:$B,2,FALSE)),"Unclassified")</f>
        <v>Major</v>
      </c>
      <c r="N4093" t="inlineStr">
        <is>
          <t xml:space="preserve">frl-stefanie.gartmaier@pocketfm.com</t>
        </is>
      </c>
      <c r="O4093" t="inlineStr">
        <is>
          <t xml:space="preserve">Issues found in raw</t>
        </is>
      </c>
      <c r="P4093" t="str">
        <f>IF(OR(O4093="Issues found in master",O4093="Final master"),"Master",IF(OR(O4093="Ready for Master",O4093="Issues found in raw",O4093="Raw under QC",O4093="Issues resolved in raw"),"Raw","-"))</f>
        <v>Raw</v>
      </c>
      <c r="Q4093" s="13">
        <v>46287.54375</v>
      </c>
      <c r="R4093" t="inlineStr">
        <is>
          <t xml:space="preserve">2026-09 (Sept)</t>
        </is>
      </c>
      <c r="S4093">
        <f>IF(M4093="Not an error",0,IF(COUNTIFS($A$2:$A4093,$A4093,$D$2:$D4093,$D4093,$M$2:$M4093,"&lt;&gt;Not an error")=1,1,0))</f>
        <v>0</v>
      </c>
      <c r="T4093">
        <f>IF(M4093&lt;&gt;"Major",0,IF(COUNTIFS($A$2:$A4093,$A4093,$D$2:$D4093,$D4093,$M$2:$M4093,"Major")=1,1,0))</f>
        <v>0</v>
      </c>
      <c r="U4093">
        <f>IF(M4093&lt;&gt;"Minor",0,IF(COUNTIFS($A$2:$A4093,$A4093,$D$2:$D4093,$D4093,$M$2:$M4093,"Minor")=1,1,0))</f>
        <v>0</v>
      </c>
    </row>
    <row r="4094">
      <c r="A4094" t="inlineStr">
        <is>
          <t xml:space="preserve">806152088c4f0f13e40c0788e7bc440106d13b1a</t>
        </is>
      </c>
      <c r="B4094" t="inlineStr">
        <is>
          <t xml:space="preserve">The Secret Life of an Accidental Heiress</t>
        </is>
      </c>
      <c r="C4094" t="inlineStr">
        <is>
          <t xml:space="preserve">The Secret Life of an Accidental Heiress</t>
        </is>
      </c>
      <c r="D4094" t="inlineStr">
        <is>
          <t xml:space="preserve">39e85685511f0e7bf7bb0aad2f8517a139705f52</t>
        </is>
      </c>
      <c r="E4094" t="inlineStr">
        <is>
          <t xml:space="preserve">Episode 8: Der Retter Wird Als Geisel Genommen</t>
        </is>
      </c>
      <c r="F4094">
        <v>8</v>
      </c>
      <c r="G4094" t="inlineStr">
        <is>
          <t xml:space="preserve">11:15-11:20</t>
        </is>
      </c>
      <c r="H4094" t="inlineStr">
        <is>
          <t xml:space="preserve">Pending</t>
        </is>
      </c>
      <c r="I4094" t="inlineStr">
        <is>
          <t xml:space="preserve">[â€œNathanâ€_x009d_] - Line from script: â€œWÃ¤hrend Quinn in der BroschÃ¼re blÃ¤tterte, waren ihre Gedanken bei dem kleinen Nathan.â€_x009d_ - Note: needs an American pronunciation</t>
        </is>
      </c>
      <c r="J4094" t="inlineStr">
        <is>
          <t xml:space="preserve">VOA</t>
        </is>
      </c>
      <c r="K4094" t="inlineStr">
        <is>
          <t xml:space="preserve">Mispronunciation</t>
        </is>
      </c>
      <c r="L4094" t="inlineStr">
        <is>
          <t xml:space="preserve">Mispronunciation</t>
        </is>
      </c>
      <c r="M4094" t="str">
        <f>IFERROR(IF(VLOOKUP(L4094,'Quantification'!$A:$B,2,FALSE)&amp;""="","Unclassified",VLOOKUP(L4094,'Quantification'!$A:$B,2,FALSE)),"Unclassified")</f>
        <v>Major</v>
      </c>
      <c r="N4094" t="inlineStr">
        <is>
          <t xml:space="preserve">frl-stefanie.gartmaier@pocketfm.com</t>
        </is>
      </c>
      <c r="O4094" t="inlineStr">
        <is>
          <t xml:space="preserve">Issues found in raw</t>
        </is>
      </c>
      <c r="P4094" t="str">
        <f>IF(OR(O4094="Issues found in master",O4094="Final master"),"Master",IF(OR(O4094="Ready for Master",O4094="Issues found in raw",O4094="Raw under QC",O4094="Issues resolved in raw"),"Raw","-"))</f>
        <v>Raw</v>
      </c>
      <c r="Q4094" s="13">
        <v>46287.54375</v>
      </c>
      <c r="R4094" t="inlineStr">
        <is>
          <t xml:space="preserve">2026-09 (Sept)</t>
        </is>
      </c>
      <c r="S4094">
        <f>IF(M4094="Not an error",0,IF(COUNTIFS($A$2:$A4094,$A4094,$D$2:$D4094,$D4094,$M$2:$M4094,"&lt;&gt;Not an error")=1,1,0))</f>
        <v>0</v>
      </c>
      <c r="T4094">
        <f>IF(M4094&lt;&gt;"Major",0,IF(COUNTIFS($A$2:$A4094,$A4094,$D$2:$D4094,$D4094,$M$2:$M4094,"Major")=1,1,0))</f>
        <v>0</v>
      </c>
      <c r="U4094">
        <f>IF(M4094&lt;&gt;"Minor",0,IF(COUNTIFS($A$2:$A4094,$A4094,$D$2:$D4094,$D4094,$M$2:$M4094,"Minor")=1,1,0))</f>
        <v>0</v>
      </c>
    </row>
    <row r="4095">
      <c r="A4095" t="inlineStr">
        <is>
          <t xml:space="preserve">806152088c4f0f13e40c0788e7bc440106d13b1a</t>
        </is>
      </c>
      <c r="B4095" t="inlineStr">
        <is>
          <t xml:space="preserve">The Secret Life of an Accidental Heiress</t>
        </is>
      </c>
      <c r="C4095" t="inlineStr">
        <is>
          <t xml:space="preserve">The Secret Life of an Accidental Heiress</t>
        </is>
      </c>
      <c r="D4095" t="inlineStr">
        <is>
          <t xml:space="preserve">6f5b83640f21a9ddf7bbbc77ac63c83f4d6724ef</t>
        </is>
      </c>
      <c r="E4095" t="inlineStr">
        <is>
          <t xml:space="preserve">Episode 9: Die Gefährliche Nähe</t>
        </is>
      </c>
      <c r="F4095">
        <v>9</v>
      </c>
      <c r="G4095" t="inlineStr">
        <is>
          <t xml:space="preserve">0:23-0:26</t>
        </is>
      </c>
      <c r="H4095" t="inlineStr">
        <is>
          <t xml:space="preserve">Pending</t>
        </is>
      </c>
      <c r="I4095" t="inlineStr">
        <is>
          <t xml:space="preserve">[Script error] - Line from script: â€œEr hat Leute im Northwestern Krankenhaus kontaktiert.â€_x009d_ - Note: potential copyright issues for â€œNorthwesternâ€_x009d_</t>
        </is>
      </c>
      <c r="J4095" t="inlineStr">
        <is>
          <t xml:space="preserve">AI</t>
        </is>
      </c>
      <c r="K4095" t="inlineStr">
        <is>
          <t xml:space="preserve">Script error</t>
        </is>
      </c>
      <c r="L4095" t="inlineStr">
        <is>
          <t xml:space="preserve">Script error</t>
        </is>
      </c>
      <c r="M4095" t="str">
        <f>IFERROR(IF(VLOOKUP(L4095,'Quantification'!$A:$B,2,FALSE)&amp;""="","Unclassified",VLOOKUP(L4095,'Quantification'!$A:$B,2,FALSE)),"Unclassified")</f>
        <v>Major</v>
      </c>
      <c r="N4095" t="inlineStr">
        <is>
          <t xml:space="preserve">frl-stefanie.gartmaier@pocketfm.com</t>
        </is>
      </c>
      <c r="O4095" t="inlineStr">
        <is>
          <t xml:space="preserve">Issues found in raw</t>
        </is>
      </c>
      <c r="P4095" t="str">
        <f>IF(OR(O4095="Issues found in master",O4095="Final master"),"Master",IF(OR(O4095="Ready for Master",O4095="Issues found in raw",O4095="Raw under QC",O4095="Issues resolved in raw"),"Raw","-"))</f>
        <v>Raw</v>
      </c>
      <c r="Q4095" s="13">
        <v>46287.54375</v>
      </c>
      <c r="R4095" t="inlineStr">
        <is>
          <t xml:space="preserve">2026-09 (Sept)</t>
        </is>
      </c>
      <c r="S4095">
        <f>IF(M4095="Not an error",0,IF(COUNTIFS($A$2:$A4095,$A4095,$D$2:$D4095,$D4095,$M$2:$M4095,"&lt;&gt;Not an error")=1,1,0))</f>
        <v>1</v>
      </c>
      <c r="T4095">
        <f>IF(M4095&lt;&gt;"Major",0,IF(COUNTIFS($A$2:$A4095,$A4095,$D$2:$D4095,$D4095,$M$2:$M4095,"Major")=1,1,0))</f>
        <v>1</v>
      </c>
      <c r="U4095">
        <f>IF(M4095&lt;&gt;"Minor",0,IF(COUNTIFS($A$2:$A4095,$A4095,$D$2:$D4095,$D4095,$M$2:$M4095,"Minor")=1,1,0))</f>
        <v>0</v>
      </c>
    </row>
    <row r="4096">
      <c r="A4096" t="inlineStr">
        <is>
          <t xml:space="preserve">806152088c4f0f13e40c0788e7bc440106d13b1a</t>
        </is>
      </c>
      <c r="B4096" t="inlineStr">
        <is>
          <t xml:space="preserve">The Secret Life of an Accidental Heiress</t>
        </is>
      </c>
      <c r="C4096" t="inlineStr">
        <is>
          <t xml:space="preserve">The Secret Life of an Accidental Heiress</t>
        </is>
      </c>
      <c r="D4096" t="inlineStr">
        <is>
          <t xml:space="preserve">6f5b83640f21a9ddf7bbbc77ac63c83f4d6724ef</t>
        </is>
      </c>
      <c r="E4096" t="inlineStr">
        <is>
          <t xml:space="preserve">Episode 9: Die Gefährliche Nähe</t>
        </is>
      </c>
      <c r="F4096">
        <v>9</v>
      </c>
      <c r="G4096" t="inlineStr">
        <is>
          <t xml:space="preserve">3:18-3:19</t>
        </is>
      </c>
      <c r="H4096" t="inlineStr">
        <is>
          <t xml:space="preserve">Pending</t>
        </is>
      </c>
      <c r="I4096" t="inlineStr">
        <is>
          <t xml:space="preserve">[Script error] - Line from script: â€œKann ich Ihnen helfen?â€_x009d_ - Note: incorrect form of address â€œKann ich dir helfen?â€_x009d_</t>
        </is>
      </c>
      <c r="J4096" t="inlineStr">
        <is>
          <t xml:space="preserve">AI</t>
        </is>
      </c>
      <c r="K4096" t="inlineStr">
        <is>
          <t xml:space="preserve">Script error</t>
        </is>
      </c>
      <c r="L4096" t="inlineStr">
        <is>
          <t xml:space="preserve">Script error</t>
        </is>
      </c>
      <c r="M4096" t="str">
        <f>IFERROR(IF(VLOOKUP(L4096,'Quantification'!$A:$B,2,FALSE)&amp;""="","Unclassified",VLOOKUP(L4096,'Quantification'!$A:$B,2,FALSE)),"Unclassified")</f>
        <v>Major</v>
      </c>
      <c r="N4096" t="inlineStr">
        <is>
          <t xml:space="preserve">frl-stefanie.gartmaier@pocketfm.com</t>
        </is>
      </c>
      <c r="O4096" t="inlineStr">
        <is>
          <t xml:space="preserve">Issues found in raw</t>
        </is>
      </c>
      <c r="P4096" t="str">
        <f>IF(OR(O4096="Issues found in master",O4096="Final master"),"Master",IF(OR(O4096="Ready for Master",O4096="Issues found in raw",O4096="Raw under QC",O4096="Issues resolved in raw"),"Raw","-"))</f>
        <v>Raw</v>
      </c>
      <c r="Q4096" s="13">
        <v>46287.54375</v>
      </c>
      <c r="R4096" t="inlineStr">
        <is>
          <t xml:space="preserve">2026-09 (Sept)</t>
        </is>
      </c>
      <c r="S4096">
        <f>IF(M4096="Not an error",0,IF(COUNTIFS($A$2:$A4096,$A4096,$D$2:$D4096,$D4096,$M$2:$M4096,"&lt;&gt;Not an error")=1,1,0))</f>
        <v>0</v>
      </c>
      <c r="T4096">
        <f>IF(M4096&lt;&gt;"Major",0,IF(COUNTIFS($A$2:$A4096,$A4096,$D$2:$D4096,$D4096,$M$2:$M4096,"Major")=1,1,0))</f>
        <v>0</v>
      </c>
      <c r="U4096">
        <f>IF(M4096&lt;&gt;"Minor",0,IF(COUNTIFS($A$2:$A4096,$A4096,$D$2:$D4096,$D4096,$M$2:$M4096,"Minor")=1,1,0))</f>
        <v>0</v>
      </c>
    </row>
    <row r="4097">
      <c r="A4097" t="inlineStr">
        <is>
          <t xml:space="preserve">806152088c4f0f13e40c0788e7bc440106d13b1a</t>
        </is>
      </c>
      <c r="B4097" t="inlineStr">
        <is>
          <t xml:space="preserve">The Secret Life of an Accidental Heiress</t>
        </is>
      </c>
      <c r="C4097" t="inlineStr">
        <is>
          <t xml:space="preserve">The Secret Life of an Accidental Heiress</t>
        </is>
      </c>
      <c r="D4097" t="inlineStr">
        <is>
          <t xml:space="preserve">6f5b83640f21a9ddf7bbbc77ac63c83f4d6724ef</t>
        </is>
      </c>
      <c r="E4097" t="inlineStr">
        <is>
          <t xml:space="preserve">Episode 9: Die Gefährliche Nähe</t>
        </is>
      </c>
      <c r="F4097">
        <v>9</v>
      </c>
      <c r="G4097" t="inlineStr">
        <is>
          <t xml:space="preserve">3:41-3:44</t>
        </is>
      </c>
      <c r="H4097" t="inlineStr">
        <is>
          <t xml:space="preserve">Pending</t>
        </is>
      </c>
      <c r="I4097" t="inlineStr">
        <is>
          <t xml:space="preserve">[Script error] - Line from script: â€œSie hat erwÃ¤hnt, dass du Ã¼ber die Northshore Prep nachdenkst.â€_x009d_ - Note: potential copyright issues for â€œNorthshoreâ€_x009d_</t>
        </is>
      </c>
      <c r="J4097" t="inlineStr">
        <is>
          <t xml:space="preserve">AI</t>
        </is>
      </c>
      <c r="K4097" t="inlineStr">
        <is>
          <t xml:space="preserve">Script error</t>
        </is>
      </c>
      <c r="L4097" t="inlineStr">
        <is>
          <t xml:space="preserve">Script error</t>
        </is>
      </c>
      <c r="M4097" t="str">
        <f>IFERROR(IF(VLOOKUP(L4097,'Quantification'!$A:$B,2,FALSE)&amp;""="","Unclassified",VLOOKUP(L4097,'Quantification'!$A:$B,2,FALSE)),"Unclassified")</f>
        <v>Major</v>
      </c>
      <c r="N4097" t="inlineStr">
        <is>
          <t xml:space="preserve">frl-stefanie.gartmaier@pocketfm.com</t>
        </is>
      </c>
      <c r="O4097" t="inlineStr">
        <is>
          <t xml:space="preserve">Issues found in raw</t>
        </is>
      </c>
      <c r="P4097" t="str">
        <f>IF(OR(O4097="Issues found in master",O4097="Final master"),"Master",IF(OR(O4097="Ready for Master",O4097="Issues found in raw",O4097="Raw under QC",O4097="Issues resolved in raw"),"Raw","-"))</f>
        <v>Raw</v>
      </c>
      <c r="Q4097" s="13">
        <v>46287.54375</v>
      </c>
      <c r="R4097" t="inlineStr">
        <is>
          <t xml:space="preserve">2026-09 (Sept)</t>
        </is>
      </c>
      <c r="S4097">
        <f>IF(M4097="Not an error",0,IF(COUNTIFS($A$2:$A4097,$A4097,$D$2:$D4097,$D4097,$M$2:$M4097,"&lt;&gt;Not an error")=1,1,0))</f>
        <v>0</v>
      </c>
      <c r="T4097">
        <f>IF(M4097&lt;&gt;"Major",0,IF(COUNTIFS($A$2:$A4097,$A4097,$D$2:$D4097,$D4097,$M$2:$M4097,"Major")=1,1,0))</f>
        <v>0</v>
      </c>
      <c r="U4097">
        <f>IF(M4097&lt;&gt;"Minor",0,IF(COUNTIFS($A$2:$A4097,$A4097,$D$2:$D4097,$D4097,$M$2:$M4097,"Minor")=1,1,0))</f>
        <v>0</v>
      </c>
    </row>
    <row r="4098">
      <c r="A4098" t="inlineStr">
        <is>
          <t xml:space="preserve">806152088c4f0f13e40c0788e7bc440106d13b1a</t>
        </is>
      </c>
      <c r="B4098" t="inlineStr">
        <is>
          <t xml:space="preserve">The Secret Life of an Accidental Heiress</t>
        </is>
      </c>
      <c r="C4098" t="inlineStr">
        <is>
          <t xml:space="preserve">The Secret Life of an Accidental Heiress</t>
        </is>
      </c>
      <c r="D4098" t="inlineStr">
        <is>
          <t xml:space="preserve">6f5b83640f21a9ddf7bbbc77ac63c83f4d6724ef</t>
        </is>
      </c>
      <c r="E4098" t="inlineStr">
        <is>
          <t xml:space="preserve">Episode 9: Die Gefährliche Nähe</t>
        </is>
      </c>
      <c r="F4098">
        <v>9</v>
      </c>
      <c r="G4098" t="inlineStr">
        <is>
          <t xml:space="preserve">3:45-3:50</t>
        </is>
      </c>
      <c r="H4098" t="inlineStr">
        <is>
          <t xml:space="preserve">Pending</t>
        </is>
      </c>
      <c r="I4098" t="inlineStr">
        <is>
          <t xml:space="preserve">[Script error] - Line from script: â€œQuinn zuckte nur mit den Schultern und wÃ¼rdigte Williams bohrende Frage keiner Antwort.â€_x009d_ - Note: grammar â€œQuinn zuckte nur mit den Schultern und wÃ¼rdigte Williams bohrender Frage keiner Antwort.â€_x009d_</t>
        </is>
      </c>
      <c r="J4098" t="inlineStr">
        <is>
          <t xml:space="preserve">AI</t>
        </is>
      </c>
      <c r="K4098" t="inlineStr">
        <is>
          <t xml:space="preserve">Script error</t>
        </is>
      </c>
      <c r="L4098" t="inlineStr">
        <is>
          <t xml:space="preserve">Script error</t>
        </is>
      </c>
      <c r="M4098" t="str">
        <f>IFERROR(IF(VLOOKUP(L4098,'Quantification'!$A:$B,2,FALSE)&amp;""="","Unclassified",VLOOKUP(L4098,'Quantification'!$A:$B,2,FALSE)),"Unclassified")</f>
        <v>Major</v>
      </c>
      <c r="N4098" t="inlineStr">
        <is>
          <t xml:space="preserve">frl-stefanie.gartmaier@pocketfm.com</t>
        </is>
      </c>
      <c r="O4098" t="inlineStr">
        <is>
          <t xml:space="preserve">Issues found in raw</t>
        </is>
      </c>
      <c r="P4098" t="str">
        <f>IF(OR(O4098="Issues found in master",O4098="Final master"),"Master",IF(OR(O4098="Ready for Master",O4098="Issues found in raw",O4098="Raw under QC",O4098="Issues resolved in raw"),"Raw","-"))</f>
        <v>Raw</v>
      </c>
      <c r="Q4098" s="13">
        <v>46287.54375</v>
      </c>
      <c r="R4098" t="inlineStr">
        <is>
          <t xml:space="preserve">2026-09 (Sept)</t>
        </is>
      </c>
      <c r="S4098">
        <f>IF(M4098="Not an error",0,IF(COUNTIFS($A$2:$A4098,$A4098,$D$2:$D4098,$D4098,$M$2:$M4098,"&lt;&gt;Not an error")=1,1,0))</f>
        <v>0</v>
      </c>
      <c r="T4098">
        <f>IF(M4098&lt;&gt;"Major",0,IF(COUNTIFS($A$2:$A4098,$A4098,$D$2:$D4098,$D4098,$M$2:$M4098,"Major")=1,1,0))</f>
        <v>0</v>
      </c>
      <c r="U4098">
        <f>IF(M4098&lt;&gt;"Minor",0,IF(COUNTIFS($A$2:$A4098,$A4098,$D$2:$D4098,$D4098,$M$2:$M4098,"Minor")=1,1,0))</f>
        <v>0</v>
      </c>
    </row>
    <row r="4099">
      <c r="A4099" t="inlineStr">
        <is>
          <t xml:space="preserve">806152088c4f0f13e40c0788e7bc440106d13b1a</t>
        </is>
      </c>
      <c r="B4099" t="inlineStr">
        <is>
          <t xml:space="preserve">The Secret Life of an Accidental Heiress</t>
        </is>
      </c>
      <c r="C4099" t="inlineStr">
        <is>
          <t xml:space="preserve">The Secret Life of an Accidental Heiress</t>
        </is>
      </c>
      <c r="D4099" t="inlineStr">
        <is>
          <t xml:space="preserve">6f5b83640f21a9ddf7bbbc77ac63c83f4d6724ef</t>
        </is>
      </c>
      <c r="E4099" t="inlineStr">
        <is>
          <t xml:space="preserve">Episode 9: Die Gefährliche Nähe</t>
        </is>
      </c>
      <c r="F4099">
        <v>9</v>
      </c>
      <c r="G4099" t="inlineStr">
        <is>
          <t xml:space="preserve">4:27-4:28</t>
        </is>
      </c>
      <c r="H4099" t="inlineStr">
        <is>
          <t xml:space="preserve">Pending</t>
        </is>
      </c>
      <c r="I4099" t="inlineStr">
        <is>
          <t xml:space="preserve">[Script error] - Line from script: â€œKommen Sie auf den Punkt.â€_x009d_- Note: incorrect form of address â€œKomm auf den Punkt.â€_x009d_</t>
        </is>
      </c>
      <c r="J4099" t="inlineStr">
        <is>
          <t xml:space="preserve">AI</t>
        </is>
      </c>
      <c r="K4099" t="inlineStr">
        <is>
          <t xml:space="preserve">Script error</t>
        </is>
      </c>
      <c r="L4099" t="inlineStr">
        <is>
          <t xml:space="preserve">Script error</t>
        </is>
      </c>
      <c r="M4099" t="str">
        <f>IFERROR(IF(VLOOKUP(L4099,'Quantification'!$A:$B,2,FALSE)&amp;""="","Unclassified",VLOOKUP(L4099,'Quantification'!$A:$B,2,FALSE)),"Unclassified")</f>
        <v>Major</v>
      </c>
      <c r="N4099" t="inlineStr">
        <is>
          <t xml:space="preserve">frl-stefanie.gartmaier@pocketfm.com</t>
        </is>
      </c>
      <c r="O4099" t="inlineStr">
        <is>
          <t xml:space="preserve">Issues found in raw</t>
        </is>
      </c>
      <c r="P4099" t="str">
        <f>IF(OR(O4099="Issues found in master",O4099="Final master"),"Master",IF(OR(O4099="Ready for Master",O4099="Issues found in raw",O4099="Raw under QC",O4099="Issues resolved in raw"),"Raw","-"))</f>
        <v>Raw</v>
      </c>
      <c r="Q4099" s="13">
        <v>46287.54375</v>
      </c>
      <c r="R4099" t="inlineStr">
        <is>
          <t xml:space="preserve">2026-09 (Sept)</t>
        </is>
      </c>
      <c r="S4099">
        <f>IF(M4099="Not an error",0,IF(COUNTIFS($A$2:$A4099,$A4099,$D$2:$D4099,$D4099,$M$2:$M4099,"&lt;&gt;Not an error")=1,1,0))</f>
        <v>0</v>
      </c>
      <c r="T4099">
        <f>IF(M4099&lt;&gt;"Major",0,IF(COUNTIFS($A$2:$A4099,$A4099,$D$2:$D4099,$D4099,$M$2:$M4099,"Major")=1,1,0))</f>
        <v>0</v>
      </c>
      <c r="U4099">
        <f>IF(M4099&lt;&gt;"Minor",0,IF(COUNTIFS($A$2:$A4099,$A4099,$D$2:$D4099,$D4099,$M$2:$M4099,"Minor")=1,1,0))</f>
        <v>0</v>
      </c>
    </row>
    <row r="4100">
      <c r="A4100" t="inlineStr">
        <is>
          <t xml:space="preserve">806152088c4f0f13e40c0788e7bc440106d13b1a</t>
        </is>
      </c>
      <c r="B4100" t="inlineStr">
        <is>
          <t xml:space="preserve">The Secret Life of an Accidental Heiress</t>
        </is>
      </c>
      <c r="C4100" t="inlineStr">
        <is>
          <t xml:space="preserve">The Secret Life of an Accidental Heiress</t>
        </is>
      </c>
      <c r="D4100" t="inlineStr">
        <is>
          <t xml:space="preserve">6f5b83640f21a9ddf7bbbc77ac63c83f4d6724ef</t>
        </is>
      </c>
      <c r="E4100" t="inlineStr">
        <is>
          <t xml:space="preserve">Episode 9: Die Gefährliche Nähe</t>
        </is>
      </c>
      <c r="F4100">
        <v>9</v>
      </c>
      <c r="G4100" t="inlineStr">
        <is>
          <t xml:space="preserve">4:32-4:35</t>
        </is>
      </c>
      <c r="H4100" t="inlineStr">
        <is>
          <t xml:space="preserve">Pending</t>
        </is>
      </c>
      <c r="I4100" t="inlineStr">
        <is>
          <t xml:space="preserve">[Script error] - Line from script: â€œDeine Schwester hat eine garantierte Zusage fÃ¼r Juilliard.â€_x009d_ - Note: potential copyright issues for â€œJuilliardâ€_x009d_</t>
        </is>
      </c>
      <c r="J4100" t="inlineStr">
        <is>
          <t xml:space="preserve">AI</t>
        </is>
      </c>
      <c r="K4100" t="inlineStr">
        <is>
          <t xml:space="preserve">Script error</t>
        </is>
      </c>
      <c r="L4100" t="inlineStr">
        <is>
          <t xml:space="preserve">Script error</t>
        </is>
      </c>
      <c r="M4100" t="str">
        <f>IFERROR(IF(VLOOKUP(L4100,'Quantification'!$A:$B,2,FALSE)&amp;""="","Unclassified",VLOOKUP(L4100,'Quantification'!$A:$B,2,FALSE)),"Unclassified")</f>
        <v>Major</v>
      </c>
      <c r="N4100" t="inlineStr">
        <is>
          <t xml:space="preserve">frl-stefanie.gartmaier@pocketfm.com</t>
        </is>
      </c>
      <c r="O4100" t="inlineStr">
        <is>
          <t xml:space="preserve">Issues found in raw</t>
        </is>
      </c>
      <c r="P4100" t="str">
        <f>IF(OR(O4100="Issues found in master",O4100="Final master"),"Master",IF(OR(O4100="Ready for Master",O4100="Issues found in raw",O4100="Raw under QC",O4100="Issues resolved in raw"),"Raw","-"))</f>
        <v>Raw</v>
      </c>
      <c r="Q4100" s="13">
        <v>46287.54375</v>
      </c>
      <c r="R4100" t="inlineStr">
        <is>
          <t xml:space="preserve">2026-09 (Sept)</t>
        </is>
      </c>
      <c r="S4100">
        <f>IF(M4100="Not an error",0,IF(COUNTIFS($A$2:$A4100,$A4100,$D$2:$D4100,$D4100,$M$2:$M4100,"&lt;&gt;Not an error")=1,1,0))</f>
        <v>0</v>
      </c>
      <c r="T4100">
        <f>IF(M4100&lt;&gt;"Major",0,IF(COUNTIFS($A$2:$A4100,$A4100,$D$2:$D4100,$D4100,$M$2:$M4100,"Major")=1,1,0))</f>
        <v>0</v>
      </c>
      <c r="U4100">
        <f>IF(M4100&lt;&gt;"Minor",0,IF(COUNTIFS($A$2:$A4100,$A4100,$D$2:$D4100,$D4100,$M$2:$M4100,"Minor")=1,1,0))</f>
        <v>0</v>
      </c>
    </row>
    <row r="4101">
      <c r="A4101" t="inlineStr">
        <is>
          <t xml:space="preserve">806152088c4f0f13e40c0788e7bc440106d13b1a</t>
        </is>
      </c>
      <c r="B4101" t="inlineStr">
        <is>
          <t xml:space="preserve">The Secret Life of an Accidental Heiress</t>
        </is>
      </c>
      <c r="C4101" t="inlineStr">
        <is>
          <t xml:space="preserve">The Secret Life of an Accidental Heiress</t>
        </is>
      </c>
      <c r="D4101" t="inlineStr">
        <is>
          <t xml:space="preserve">6f5b83640f21a9ddf7bbbc77ac63c83f4d6724ef</t>
        </is>
      </c>
      <c r="E4101" t="inlineStr">
        <is>
          <t xml:space="preserve">Episode 9: Die Gefährliche Nähe</t>
        </is>
      </c>
      <c r="F4101">
        <v>9</v>
      </c>
      <c r="G4101" t="inlineStr">
        <is>
          <t xml:space="preserve">4:36-4:39</t>
        </is>
      </c>
      <c r="H4101" t="inlineStr">
        <is>
          <t xml:space="preserve">Pending</t>
        </is>
      </c>
      <c r="I4101" t="inlineStr">
        <is>
          <t xml:space="preserve">[Script error] - Line from script: â€œWenn du an der Northshore auftauchst, wirft das kein gutes Licht auf sie.â€_x009d_ - Note: potential copyright issues for â€œNorthshoreâ€_x009d_</t>
        </is>
      </c>
      <c r="J4101" t="inlineStr">
        <is>
          <t xml:space="preserve">AI</t>
        </is>
      </c>
      <c r="K4101" t="inlineStr">
        <is>
          <t xml:space="preserve">Script error</t>
        </is>
      </c>
      <c r="L4101" t="inlineStr">
        <is>
          <t xml:space="preserve">Script error</t>
        </is>
      </c>
      <c r="M4101" t="str">
        <f>IFERROR(IF(VLOOKUP(L4101,'Quantification'!$A:$B,2,FALSE)&amp;""="","Unclassified",VLOOKUP(L4101,'Quantification'!$A:$B,2,FALSE)),"Unclassified")</f>
        <v>Major</v>
      </c>
      <c r="N4101" t="inlineStr">
        <is>
          <t xml:space="preserve">frl-stefanie.gartmaier@pocketfm.com</t>
        </is>
      </c>
      <c r="O4101" t="inlineStr">
        <is>
          <t xml:space="preserve">Issues found in raw</t>
        </is>
      </c>
      <c r="P4101" t="str">
        <f>IF(OR(O4101="Issues found in master",O4101="Final master"),"Master",IF(OR(O4101="Ready for Master",O4101="Issues found in raw",O4101="Raw under QC",O4101="Issues resolved in raw"),"Raw","-"))</f>
        <v>Raw</v>
      </c>
      <c r="Q4101" s="13">
        <v>46287.54375</v>
      </c>
      <c r="R4101" t="inlineStr">
        <is>
          <t xml:space="preserve">2026-09 (Sept)</t>
        </is>
      </c>
      <c r="S4101">
        <f>IF(M4101="Not an error",0,IF(COUNTIFS($A$2:$A4101,$A4101,$D$2:$D4101,$D4101,$M$2:$M4101,"&lt;&gt;Not an error")=1,1,0))</f>
        <v>0</v>
      </c>
      <c r="T4101">
        <f>IF(M4101&lt;&gt;"Major",0,IF(COUNTIFS($A$2:$A4101,$A4101,$D$2:$D4101,$D4101,$M$2:$M4101,"Major")=1,1,0))</f>
        <v>0</v>
      </c>
      <c r="U4101">
        <f>IF(M4101&lt;&gt;"Minor",0,IF(COUNTIFS($A$2:$A4101,$A4101,$D$2:$D4101,$D4101,$M$2:$M4101,"Minor")=1,1,0))</f>
        <v>0</v>
      </c>
    </row>
    <row r="4102">
      <c r="A4102" t="inlineStr">
        <is>
          <t xml:space="preserve">806152088c4f0f13e40c0788e7bc440106d13b1a</t>
        </is>
      </c>
      <c r="B4102" t="inlineStr">
        <is>
          <t xml:space="preserve">The Secret Life of an Accidental Heiress</t>
        </is>
      </c>
      <c r="C4102" t="inlineStr">
        <is>
          <t xml:space="preserve">The Secret Life of an Accidental Heiress</t>
        </is>
      </c>
      <c r="D4102" t="inlineStr">
        <is>
          <t xml:space="preserve">6f5b83640f21a9ddf7bbbc77ac63c83f4d6724ef</t>
        </is>
      </c>
      <c r="E4102" t="inlineStr">
        <is>
          <t xml:space="preserve">Episode 9: Die Gefährliche Nähe</t>
        </is>
      </c>
      <c r="F4102">
        <v>9</v>
      </c>
      <c r="G4102" t="inlineStr">
        <is>
          <t xml:space="preserve">5:02-5:08</t>
        </is>
      </c>
      <c r="H4102" t="inlineStr">
        <is>
          <t xml:space="preserve">Pending</t>
        </is>
      </c>
      <c r="I4102" t="inlineStr">
        <is>
          <t xml:space="preserve">[Script error] - Line from script: â€œWenn du unbedingt in Chicago bleiben willst, dann ist die Hillcrest Akademie eine ausgezeichnete Option.â€_x009d_ - Note: potential copyright issues for â€œHillcrest Akademieâ€_x009d_</t>
        </is>
      </c>
      <c r="J4102" t="inlineStr">
        <is>
          <t xml:space="preserve">AI</t>
        </is>
      </c>
      <c r="K4102" t="inlineStr">
        <is>
          <t xml:space="preserve">Script error</t>
        </is>
      </c>
      <c r="L4102" t="inlineStr">
        <is>
          <t xml:space="preserve">Script error</t>
        </is>
      </c>
      <c r="M4102" t="str">
        <f>IFERROR(IF(VLOOKUP(L4102,'Quantification'!$A:$B,2,FALSE)&amp;""="","Unclassified",VLOOKUP(L4102,'Quantification'!$A:$B,2,FALSE)),"Unclassified")</f>
        <v>Major</v>
      </c>
      <c r="N4102" t="inlineStr">
        <is>
          <t xml:space="preserve">frl-stefanie.gartmaier@pocketfm.com</t>
        </is>
      </c>
      <c r="O4102" t="inlineStr">
        <is>
          <t xml:space="preserve">Issues found in raw</t>
        </is>
      </c>
      <c r="P4102" t="str">
        <f>IF(OR(O4102="Issues found in master",O4102="Final master"),"Master",IF(OR(O4102="Ready for Master",O4102="Issues found in raw",O4102="Raw under QC",O4102="Issues resolved in raw"),"Raw","-"))</f>
        <v>Raw</v>
      </c>
      <c r="Q4102" s="13">
        <v>46287.54375</v>
      </c>
      <c r="R4102" t="inlineStr">
        <is>
          <t xml:space="preserve">2026-09 (Sept)</t>
        </is>
      </c>
      <c r="S4102">
        <f>IF(M4102="Not an error",0,IF(COUNTIFS($A$2:$A4102,$A4102,$D$2:$D4102,$D4102,$M$2:$M4102,"&lt;&gt;Not an error")=1,1,0))</f>
        <v>0</v>
      </c>
      <c r="T4102">
        <f>IF(M4102&lt;&gt;"Major",0,IF(COUNTIFS($A$2:$A4102,$A4102,$D$2:$D4102,$D4102,$M$2:$M4102,"Major")=1,1,0))</f>
        <v>0</v>
      </c>
      <c r="U4102">
        <f>IF(M4102&lt;&gt;"Minor",0,IF(COUNTIFS($A$2:$A4102,$A4102,$D$2:$D4102,$D4102,$M$2:$M4102,"Minor")=1,1,0))</f>
        <v>0</v>
      </c>
    </row>
    <row r="4103">
      <c r="A4103" t="inlineStr">
        <is>
          <t xml:space="preserve">806152088c4f0f13e40c0788e7bc440106d13b1a</t>
        </is>
      </c>
      <c r="B4103" t="inlineStr">
        <is>
          <t xml:space="preserve">The Secret Life of an Accidental Heiress</t>
        </is>
      </c>
      <c r="C4103" t="inlineStr">
        <is>
          <t xml:space="preserve">The Secret Life of an Accidental Heiress</t>
        </is>
      </c>
      <c r="D4103" t="inlineStr">
        <is>
          <t xml:space="preserve">6f5b83640f21a9ddf7bbbc77ac63c83f4d6724ef</t>
        </is>
      </c>
      <c r="E4103" t="inlineStr">
        <is>
          <t xml:space="preserve">Episode 9: Die Gefährliche Nähe</t>
        </is>
      </c>
      <c r="F4103">
        <v>9</v>
      </c>
      <c r="G4103" t="inlineStr">
        <is>
          <t xml:space="preserve">5:24-5:29</t>
        </is>
      </c>
      <c r="H4103" t="inlineStr">
        <is>
          <t xml:space="preserve">Pending</t>
        </is>
      </c>
      <c r="I4103" t="inlineStr">
        <is>
          <t xml:space="preserve">[Script error] - Line from script: â€œDie Northshore verlangt eine EinstufungsprÃ¼fung fÃ¼r alle neuen SchÃ¼ler in der Oberstufe.â€_x009d_ - Note: potential copyright issues for â€œNorthshoreâ€_x009d_</t>
        </is>
      </c>
      <c r="J4103" t="inlineStr">
        <is>
          <t xml:space="preserve">AI</t>
        </is>
      </c>
      <c r="K4103" t="inlineStr">
        <is>
          <t xml:space="preserve">Script error</t>
        </is>
      </c>
      <c r="L4103" t="inlineStr">
        <is>
          <t xml:space="preserve">Script error</t>
        </is>
      </c>
      <c r="M4103" t="str">
        <f>IFERROR(IF(VLOOKUP(L4103,'Quantification'!$A:$B,2,FALSE)&amp;""="","Unclassified",VLOOKUP(L4103,'Quantification'!$A:$B,2,FALSE)),"Unclassified")</f>
        <v>Major</v>
      </c>
      <c r="N4103" t="inlineStr">
        <is>
          <t xml:space="preserve">frl-stefanie.gartmaier@pocketfm.com</t>
        </is>
      </c>
      <c r="O4103" t="inlineStr">
        <is>
          <t xml:space="preserve">Issues found in raw</t>
        </is>
      </c>
      <c r="P4103" t="str">
        <f>IF(OR(O4103="Issues found in master",O4103="Final master"),"Master",IF(OR(O4103="Ready for Master",O4103="Issues found in raw",O4103="Raw under QC",O4103="Issues resolved in raw"),"Raw","-"))</f>
        <v>Raw</v>
      </c>
      <c r="Q4103" s="13">
        <v>46287.54375</v>
      </c>
      <c r="R4103" t="inlineStr">
        <is>
          <t xml:space="preserve">2026-09 (Sept)</t>
        </is>
      </c>
      <c r="S4103">
        <f>IF(M4103="Not an error",0,IF(COUNTIFS($A$2:$A4103,$A4103,$D$2:$D4103,$D4103,$M$2:$M4103,"&lt;&gt;Not an error")=1,1,0))</f>
        <v>0</v>
      </c>
      <c r="T4103">
        <f>IF(M4103&lt;&gt;"Major",0,IF(COUNTIFS($A$2:$A4103,$A4103,$D$2:$D4103,$D4103,$M$2:$M4103,"Major")=1,1,0))</f>
        <v>0</v>
      </c>
      <c r="U4103">
        <f>IF(M4103&lt;&gt;"Minor",0,IF(COUNTIFS($A$2:$A4103,$A4103,$D$2:$D4103,$D4103,$M$2:$M4103,"Minor")=1,1,0))</f>
        <v>0</v>
      </c>
    </row>
    <row r="4104">
      <c r="A4104" t="inlineStr">
        <is>
          <t xml:space="preserve">806152088c4f0f13e40c0788e7bc440106d13b1a</t>
        </is>
      </c>
      <c r="B4104" t="inlineStr">
        <is>
          <t xml:space="preserve">The Secret Life of an Accidental Heiress</t>
        </is>
      </c>
      <c r="C4104" t="inlineStr">
        <is>
          <t xml:space="preserve">The Secret Life of an Accidental Heiress</t>
        </is>
      </c>
      <c r="D4104" t="inlineStr">
        <is>
          <t xml:space="preserve">6f5b83640f21a9ddf7bbbc77ac63c83f4d6724ef</t>
        </is>
      </c>
      <c r="E4104" t="inlineStr">
        <is>
          <t xml:space="preserve">Episode 9: Die Gefährliche Nähe</t>
        </is>
      </c>
      <c r="F4104">
        <v>9</v>
      </c>
      <c r="G4104" t="inlineStr">
        <is>
          <t xml:space="preserve">5:36-5:42</t>
        </is>
      </c>
      <c r="H4104" t="inlineStr">
        <is>
          <t xml:space="preserve">Pending</t>
        </is>
      </c>
      <c r="I4104" t="inlineStr">
        <is>
          <t xml:space="preserve">[Script error] - Line from script: â€œWenn du mit den Kindern, die auf dem besten Weg in die Ivy League sind, nicht mithalten kannst, hat es keinen Sinn, es zu erzwingen.â€_x009d_ - Note: translation error â€œWenn du mit den SchÃ¼lern, die auf dem besten Weg zu den renommiertesten UniversitÃ¤ten des Landes sind, nicht mithalten kannst, hat es keinen Sinn, es zu erzwingen.â€_x009d_</t>
        </is>
      </c>
      <c r="J4104" t="inlineStr">
        <is>
          <t xml:space="preserve">AI</t>
        </is>
      </c>
      <c r="K4104" t="inlineStr">
        <is>
          <t xml:space="preserve">Script error</t>
        </is>
      </c>
      <c r="L4104" t="inlineStr">
        <is>
          <t xml:space="preserve">Script error</t>
        </is>
      </c>
      <c r="M4104" t="str">
        <f>IFERROR(IF(VLOOKUP(L4104,'Quantification'!$A:$B,2,FALSE)&amp;""="","Unclassified",VLOOKUP(L4104,'Quantification'!$A:$B,2,FALSE)),"Unclassified")</f>
        <v>Major</v>
      </c>
      <c r="N4104" t="inlineStr">
        <is>
          <t xml:space="preserve">frl-stefanie.gartmaier@pocketfm.com</t>
        </is>
      </c>
      <c r="O4104" t="inlineStr">
        <is>
          <t xml:space="preserve">Issues found in raw</t>
        </is>
      </c>
      <c r="P4104" t="str">
        <f>IF(OR(O4104="Issues found in master",O4104="Final master"),"Master",IF(OR(O4104="Ready for Master",O4104="Issues found in raw",O4104="Raw under QC",O4104="Issues resolved in raw"),"Raw","-"))</f>
        <v>Raw</v>
      </c>
      <c r="Q4104" s="13">
        <v>46287.54375</v>
      </c>
      <c r="R4104" t="inlineStr">
        <is>
          <t xml:space="preserve">2026-09 (Sept)</t>
        </is>
      </c>
      <c r="S4104">
        <f>IF(M4104="Not an error",0,IF(COUNTIFS($A$2:$A4104,$A4104,$D$2:$D4104,$D4104,$M$2:$M4104,"&lt;&gt;Not an error")=1,1,0))</f>
        <v>0</v>
      </c>
      <c r="T4104">
        <f>IF(M4104&lt;&gt;"Major",0,IF(COUNTIFS($A$2:$A4104,$A4104,$D$2:$D4104,$D4104,$M$2:$M4104,"Major")=1,1,0))</f>
        <v>0</v>
      </c>
      <c r="U4104">
        <f>IF(M4104&lt;&gt;"Minor",0,IF(COUNTIFS($A$2:$A4104,$A4104,$D$2:$D4104,$D4104,$M$2:$M4104,"Minor")=1,1,0))</f>
        <v>0</v>
      </c>
    </row>
    <row r="4105">
      <c r="A4105" t="inlineStr">
        <is>
          <t xml:space="preserve">806152088c4f0f13e40c0788e7bc440106d13b1a</t>
        </is>
      </c>
      <c r="B4105" t="inlineStr">
        <is>
          <t xml:space="preserve">The Secret Life of an Accidental Heiress</t>
        </is>
      </c>
      <c r="C4105" t="inlineStr">
        <is>
          <t xml:space="preserve">The Secret Life of an Accidental Heiress</t>
        </is>
      </c>
      <c r="D4105" t="inlineStr">
        <is>
          <t xml:space="preserve">6f5b83640f21a9ddf7bbbc77ac63c83f4d6724ef</t>
        </is>
      </c>
      <c r="E4105" t="inlineStr">
        <is>
          <t xml:space="preserve">Episode 9: Die Gefährliche Nähe</t>
        </is>
      </c>
      <c r="F4105">
        <v>9</v>
      </c>
      <c r="G4105" t="inlineStr">
        <is>
          <t xml:space="preserve">5:43-5:49</t>
        </is>
      </c>
      <c r="H4105" t="inlineStr">
        <is>
          <t xml:space="preserve">Pending</t>
        </is>
      </c>
      <c r="I4105" t="inlineStr">
        <is>
          <t xml:space="preserve">[Script error] - Line from script: â€œSind Sie fertig?â€_x009d_, fragte Quinn mit ausdruckslosem Gesicht und gleichmÃ¼tiger Stimme.â€_x009d_ - Note: incorrect form of address â€œBist du fertig?â€_x009d_, fragte Quinn mit ausdruckslosem Gesicht und gleichmÃ¼tiger Stimme.â€_x009d_</t>
        </is>
      </c>
      <c r="J4105" t="inlineStr">
        <is>
          <t xml:space="preserve">AI</t>
        </is>
      </c>
      <c r="K4105" t="inlineStr">
        <is>
          <t xml:space="preserve">Script error</t>
        </is>
      </c>
      <c r="L4105" t="inlineStr">
        <is>
          <t xml:space="preserve">Script error</t>
        </is>
      </c>
      <c r="M4105" t="str">
        <f>IFERROR(IF(VLOOKUP(L4105,'Quantification'!$A:$B,2,FALSE)&amp;""="","Unclassified",VLOOKUP(L4105,'Quantification'!$A:$B,2,FALSE)),"Unclassified")</f>
        <v>Major</v>
      </c>
      <c r="N4105" t="inlineStr">
        <is>
          <t xml:space="preserve">frl-stefanie.gartmaier@pocketfm.com</t>
        </is>
      </c>
      <c r="O4105" t="inlineStr">
        <is>
          <t xml:space="preserve">Issues found in raw</t>
        </is>
      </c>
      <c r="P4105" t="str">
        <f>IF(OR(O4105="Issues found in master",O4105="Final master"),"Master",IF(OR(O4105="Ready for Master",O4105="Issues found in raw",O4105="Raw under QC",O4105="Issues resolved in raw"),"Raw","-"))</f>
        <v>Raw</v>
      </c>
      <c r="Q4105" s="13">
        <v>46287.54375</v>
      </c>
      <c r="R4105" t="inlineStr">
        <is>
          <t xml:space="preserve">2026-09 (Sept)</t>
        </is>
      </c>
      <c r="S4105">
        <f>IF(M4105="Not an error",0,IF(COUNTIFS($A$2:$A4105,$A4105,$D$2:$D4105,$D4105,$M$2:$M4105,"&lt;&gt;Not an error")=1,1,0))</f>
        <v>0</v>
      </c>
      <c r="T4105">
        <f>IF(M4105&lt;&gt;"Major",0,IF(COUNTIFS($A$2:$A4105,$A4105,$D$2:$D4105,$D4105,$M$2:$M4105,"Major")=1,1,0))</f>
        <v>0</v>
      </c>
      <c r="U4105">
        <f>IF(M4105&lt;&gt;"Minor",0,IF(COUNTIFS($A$2:$A4105,$A4105,$D$2:$D4105,$D4105,$M$2:$M4105,"Minor")=1,1,0))</f>
        <v>0</v>
      </c>
    </row>
    <row r="4106">
      <c r="A4106" t="inlineStr">
        <is>
          <t xml:space="preserve">806152088c4f0f13e40c0788e7bc440106d13b1a</t>
        </is>
      </c>
      <c r="B4106" t="inlineStr">
        <is>
          <t xml:space="preserve">The Secret Life of an Accidental Heiress</t>
        </is>
      </c>
      <c r="C4106" t="inlineStr">
        <is>
          <t xml:space="preserve">The Secret Life of an Accidental Heiress</t>
        </is>
      </c>
      <c r="D4106" t="inlineStr">
        <is>
          <t xml:space="preserve">6f5b83640f21a9ddf7bbbc77ac63c83f4d6724ef</t>
        </is>
      </c>
      <c r="E4106" t="inlineStr">
        <is>
          <t xml:space="preserve">Episode 9: Die Gefährliche Nähe</t>
        </is>
      </c>
      <c r="F4106">
        <v>9</v>
      </c>
      <c r="G4106" t="inlineStr">
        <is>
          <t xml:space="preserve">5:49-5:53</t>
        </is>
      </c>
      <c r="H4106" t="inlineStr">
        <is>
          <t xml:space="preserve">Pending</t>
        </is>
      </c>
      <c r="I4106" t="inlineStr">
        <is>
          <t xml:space="preserve">[Script error] - Line from script: â€œUnd wer hat Ihnen gesagt, dass ich nur in den Grundkurs komme?â€_x009d_ - Note: incorrect form of address â€œUnd wer hat dir gesagt, dass ich nur in den Grundkurs komme?â€_x009d_</t>
        </is>
      </c>
      <c r="J4106" t="inlineStr">
        <is>
          <t xml:space="preserve">AI</t>
        </is>
      </c>
      <c r="K4106" t="inlineStr">
        <is>
          <t xml:space="preserve">Script error</t>
        </is>
      </c>
      <c r="L4106" t="inlineStr">
        <is>
          <t xml:space="preserve">Script error</t>
        </is>
      </c>
      <c r="M4106" t="str">
        <f>IFERROR(IF(VLOOKUP(L4106,'Quantification'!$A:$B,2,FALSE)&amp;""="","Unclassified",VLOOKUP(L4106,'Quantification'!$A:$B,2,FALSE)),"Unclassified")</f>
        <v>Major</v>
      </c>
      <c r="N4106" t="inlineStr">
        <is>
          <t xml:space="preserve">frl-stefanie.gartmaier@pocketfm.com</t>
        </is>
      </c>
      <c r="O4106" t="inlineStr">
        <is>
          <t xml:space="preserve">Issues found in raw</t>
        </is>
      </c>
      <c r="P4106" t="str">
        <f>IF(OR(O4106="Issues found in master",O4106="Final master"),"Master",IF(OR(O4106="Ready for Master",O4106="Issues found in raw",O4106="Raw under QC",O4106="Issues resolved in raw"),"Raw","-"))</f>
        <v>Raw</v>
      </c>
      <c r="Q4106" s="13">
        <v>46287.54375</v>
      </c>
      <c r="R4106" t="inlineStr">
        <is>
          <t xml:space="preserve">2026-09 (Sept)</t>
        </is>
      </c>
      <c r="S4106">
        <f>IF(M4106="Not an error",0,IF(COUNTIFS($A$2:$A4106,$A4106,$D$2:$D4106,$D4106,$M$2:$M4106,"&lt;&gt;Not an error")=1,1,0))</f>
        <v>0</v>
      </c>
      <c r="T4106">
        <f>IF(M4106&lt;&gt;"Major",0,IF(COUNTIFS($A$2:$A4106,$A4106,$D$2:$D4106,$D4106,$M$2:$M4106,"Major")=1,1,0))</f>
        <v>0</v>
      </c>
      <c r="U4106">
        <f>IF(M4106&lt;&gt;"Minor",0,IF(COUNTIFS($A$2:$A4106,$A4106,$D$2:$D4106,$D4106,$M$2:$M4106,"Minor")=1,1,0))</f>
        <v>0</v>
      </c>
    </row>
    <row r="4107">
      <c r="A4107" t="inlineStr">
        <is>
          <t xml:space="preserve">806152088c4f0f13e40c0788e7bc440106d13b1a</t>
        </is>
      </c>
      <c r="B4107" t="inlineStr">
        <is>
          <t xml:space="preserve">The Secret Life of an Accidental Heiress</t>
        </is>
      </c>
      <c r="C4107" t="inlineStr">
        <is>
          <t xml:space="preserve">The Secret Life of an Accidental Heiress</t>
        </is>
      </c>
      <c r="D4107" t="inlineStr">
        <is>
          <t xml:space="preserve">6f5b83640f21a9ddf7bbbc77ac63c83f4d6724ef</t>
        </is>
      </c>
      <c r="E4107" t="inlineStr">
        <is>
          <t xml:space="preserve">Episode 9: Die Gefährliche Nähe</t>
        </is>
      </c>
      <c r="F4107">
        <v>9</v>
      </c>
      <c r="G4107" t="inlineStr">
        <is>
          <t xml:space="preserve">6:53-6:59</t>
        </is>
      </c>
      <c r="H4107" t="inlineStr">
        <is>
          <t xml:space="preserve">Pending</t>
        </is>
      </c>
      <c r="I4107" t="inlineStr">
        <is>
          <t xml:space="preserve">[Script error] - Line from script: â€œWenn Cheryl wirklich ein Problem damit hat, dass ich dort bin, kÃ¶nnen Sie ihr sagen, dass sie zur Hillcrest wechseln soll.â€_x009d_ - Note: potential copyright issues for â€œHillcrestâ€_x009d_ &amp; incorrect form of address â€œWenn Cheryl wirklich ein Problem damit hat, dass ich dort bin, kannst du ihr sagen, dass sie zur [name to be changed] wechseln soll.â€_x009d_</t>
        </is>
      </c>
      <c r="J4107" t="inlineStr">
        <is>
          <t xml:space="preserve">AI</t>
        </is>
      </c>
      <c r="K4107" t="inlineStr">
        <is>
          <t xml:space="preserve">Script error</t>
        </is>
      </c>
      <c r="L4107" t="inlineStr">
        <is>
          <t xml:space="preserve">Script error</t>
        </is>
      </c>
      <c r="M4107" t="str">
        <f>IFERROR(IF(VLOOKUP(L4107,'Quantification'!$A:$B,2,FALSE)&amp;""="","Unclassified",VLOOKUP(L4107,'Quantification'!$A:$B,2,FALSE)),"Unclassified")</f>
        <v>Major</v>
      </c>
      <c r="N4107" t="inlineStr">
        <is>
          <t xml:space="preserve">frl-stefanie.gartmaier@pocketfm.com</t>
        </is>
      </c>
      <c r="O4107" t="inlineStr">
        <is>
          <t xml:space="preserve">Issues found in raw</t>
        </is>
      </c>
      <c r="P4107" t="str">
        <f>IF(OR(O4107="Issues found in master",O4107="Final master"),"Master",IF(OR(O4107="Ready for Master",O4107="Issues found in raw",O4107="Raw under QC",O4107="Issues resolved in raw"),"Raw","-"))</f>
        <v>Raw</v>
      </c>
      <c r="Q4107" s="13">
        <v>46287.54375</v>
      </c>
      <c r="R4107" t="inlineStr">
        <is>
          <t xml:space="preserve">2026-09 (Sept)</t>
        </is>
      </c>
      <c r="S4107">
        <f>IF(M4107="Not an error",0,IF(COUNTIFS($A$2:$A4107,$A4107,$D$2:$D4107,$D4107,$M$2:$M4107,"&lt;&gt;Not an error")=1,1,0))</f>
        <v>0</v>
      </c>
      <c r="T4107">
        <f>IF(M4107&lt;&gt;"Major",0,IF(COUNTIFS($A$2:$A4107,$A4107,$D$2:$D4107,$D4107,$M$2:$M4107,"Major")=1,1,0))</f>
        <v>0</v>
      </c>
      <c r="U4107">
        <f>IF(M4107&lt;&gt;"Minor",0,IF(COUNTIFS($A$2:$A4107,$A4107,$D$2:$D4107,$D4107,$M$2:$M4107,"Minor")=1,1,0))</f>
        <v>0</v>
      </c>
    </row>
    <row r="4108">
      <c r="A4108" t="inlineStr">
        <is>
          <t xml:space="preserve">806152088c4f0f13e40c0788e7bc440106d13b1a</t>
        </is>
      </c>
      <c r="B4108" t="inlineStr">
        <is>
          <t xml:space="preserve">The Secret Life of an Accidental Heiress</t>
        </is>
      </c>
      <c r="C4108" t="inlineStr">
        <is>
          <t xml:space="preserve">The Secret Life of an Accidental Heiress</t>
        </is>
      </c>
      <c r="D4108" t="inlineStr">
        <is>
          <t xml:space="preserve">6f5b83640f21a9ddf7bbbc77ac63c83f4d6724ef</t>
        </is>
      </c>
      <c r="E4108" t="inlineStr">
        <is>
          <t xml:space="preserve">Episode 9: Die Gefährliche Nähe</t>
        </is>
      </c>
      <c r="F4108">
        <v>9</v>
      </c>
      <c r="G4108" t="inlineStr">
        <is>
          <t xml:space="preserve">7:12-7:19</t>
        </is>
      </c>
      <c r="H4108" t="inlineStr">
        <is>
          <t xml:space="preserve">Pending</t>
        </is>
      </c>
      <c r="I4108" t="inlineStr">
        <is>
          <t xml:space="preserve">[Script error] - Line from script: â€œSie hat sowieso einen garantierten Platz an der Juilliard, also sind ihre S-A-T-Ergebnisse egal.â€_x009d_ - Note: translation error &amp; potential copyright issues for â€œJuilliardâ€_x009d_ â€œSie hat sowieso einen garantierten Platz an der [to be changed], also sind ihre Abschlussergebnisse egal.â€_x009d_</t>
        </is>
      </c>
      <c r="J4108" t="inlineStr">
        <is>
          <t xml:space="preserve">AI</t>
        </is>
      </c>
      <c r="K4108" t="inlineStr">
        <is>
          <t xml:space="preserve">Script error</t>
        </is>
      </c>
      <c r="L4108" t="inlineStr">
        <is>
          <t xml:space="preserve">Script error</t>
        </is>
      </c>
      <c r="M4108" t="str">
        <f>IFERROR(IF(VLOOKUP(L4108,'Quantification'!$A:$B,2,FALSE)&amp;""="","Unclassified",VLOOKUP(L4108,'Quantification'!$A:$B,2,FALSE)),"Unclassified")</f>
        <v>Major</v>
      </c>
      <c r="N4108" t="inlineStr">
        <is>
          <t xml:space="preserve">frl-stefanie.gartmaier@pocketfm.com</t>
        </is>
      </c>
      <c r="O4108" t="inlineStr">
        <is>
          <t xml:space="preserve">Issues found in raw</t>
        </is>
      </c>
      <c r="P4108" t="str">
        <f>IF(OR(O4108="Issues found in master",O4108="Final master"),"Master",IF(OR(O4108="Ready for Master",O4108="Issues found in raw",O4108="Raw under QC",O4108="Issues resolved in raw"),"Raw","-"))</f>
        <v>Raw</v>
      </c>
      <c r="Q4108" s="13">
        <v>46287.54375</v>
      </c>
      <c r="R4108" t="inlineStr">
        <is>
          <t xml:space="preserve">2026-09 (Sept)</t>
        </is>
      </c>
      <c r="S4108">
        <f>IF(M4108="Not an error",0,IF(COUNTIFS($A$2:$A4108,$A4108,$D$2:$D4108,$D4108,$M$2:$M4108,"&lt;&gt;Not an error")=1,1,0))</f>
        <v>0</v>
      </c>
      <c r="T4108">
        <f>IF(M4108&lt;&gt;"Major",0,IF(COUNTIFS($A$2:$A4108,$A4108,$D$2:$D4108,$D4108,$M$2:$M4108,"Major")=1,1,0))</f>
        <v>0</v>
      </c>
      <c r="U4108">
        <f>IF(M4108&lt;&gt;"Minor",0,IF(COUNTIFS($A$2:$A4108,$A4108,$D$2:$D4108,$D4108,$M$2:$M4108,"Minor")=1,1,0))</f>
        <v>0</v>
      </c>
    </row>
    <row r="4109">
      <c r="A4109" t="inlineStr">
        <is>
          <t xml:space="preserve">806152088c4f0f13e40c0788e7bc440106d13b1a</t>
        </is>
      </c>
      <c r="B4109" t="inlineStr">
        <is>
          <t xml:space="preserve">The Secret Life of an Accidental Heiress</t>
        </is>
      </c>
      <c r="C4109" t="inlineStr">
        <is>
          <t xml:space="preserve">The Secret Life of an Accidental Heiress</t>
        </is>
      </c>
      <c r="D4109" t="inlineStr">
        <is>
          <t xml:space="preserve">6f5b83640f21a9ddf7bbbc77ac63c83f4d6724ef</t>
        </is>
      </c>
      <c r="E4109" t="inlineStr">
        <is>
          <t xml:space="preserve">Episode 9: Die Gefährliche Nähe</t>
        </is>
      </c>
      <c r="F4109">
        <v>9</v>
      </c>
      <c r="G4109" t="inlineStr">
        <is>
          <t xml:space="preserve">7:20-7:24</t>
        </is>
      </c>
      <c r="H4109" t="inlineStr">
        <is>
          <t xml:space="preserve">Pending</t>
        </is>
      </c>
      <c r="I4109" t="inlineStr">
        <is>
          <t xml:space="preserve">[Script error] - Line from script: â€œDie Hillcrest hat ein wunderbares Campusleben, wie Sie selbst sagten.â€_x009d_ - Note: incorrect form of address &amp; potential copyright issues for â€œHillcrestâ€_x009d_ â€œDie [to be changed] hat ein wunderbares Campusleben, wie du selbst sagtest.â€_x009d_</t>
        </is>
      </c>
      <c r="J4109" t="inlineStr">
        <is>
          <t xml:space="preserve">AI</t>
        </is>
      </c>
      <c r="K4109" t="inlineStr">
        <is>
          <t xml:space="preserve">Script error</t>
        </is>
      </c>
      <c r="L4109" t="inlineStr">
        <is>
          <t xml:space="preserve">Script error</t>
        </is>
      </c>
      <c r="M4109" t="str">
        <f>IFERROR(IF(VLOOKUP(L4109,'Quantification'!$A:$B,2,FALSE)&amp;""="","Unclassified",VLOOKUP(L4109,'Quantification'!$A:$B,2,FALSE)),"Unclassified")</f>
        <v>Major</v>
      </c>
      <c r="N4109" t="inlineStr">
        <is>
          <t xml:space="preserve">frl-stefanie.gartmaier@pocketfm.com</t>
        </is>
      </c>
      <c r="O4109" t="inlineStr">
        <is>
          <t xml:space="preserve">Issues found in raw</t>
        </is>
      </c>
      <c r="P4109" t="str">
        <f>IF(OR(O4109="Issues found in master",O4109="Final master"),"Master",IF(OR(O4109="Ready for Master",O4109="Issues found in raw",O4109="Raw under QC",O4109="Issues resolved in raw"),"Raw","-"))</f>
        <v>Raw</v>
      </c>
      <c r="Q4109" s="13">
        <v>46287.54375</v>
      </c>
      <c r="R4109" t="inlineStr">
        <is>
          <t xml:space="preserve">2026-09 (Sept)</t>
        </is>
      </c>
      <c r="S4109">
        <f>IF(M4109="Not an error",0,IF(COUNTIFS($A$2:$A4109,$A4109,$D$2:$D4109,$D4109,$M$2:$M4109,"&lt;&gt;Not an error")=1,1,0))</f>
        <v>0</v>
      </c>
      <c r="T4109">
        <f>IF(M4109&lt;&gt;"Major",0,IF(COUNTIFS($A$2:$A4109,$A4109,$D$2:$D4109,$D4109,$M$2:$M4109,"Major")=1,1,0))</f>
        <v>0</v>
      </c>
      <c r="U4109">
        <f>IF(M4109&lt;&gt;"Minor",0,IF(COUNTIFS($A$2:$A4109,$A4109,$D$2:$D4109,$D4109,$M$2:$M4109,"Minor")=1,1,0))</f>
        <v>0</v>
      </c>
    </row>
    <row r="4110">
      <c r="A4110" t="inlineStr">
        <is>
          <t xml:space="preserve">806152088c4f0f13e40c0788e7bc440106d13b1a</t>
        </is>
      </c>
      <c r="B4110" t="inlineStr">
        <is>
          <t xml:space="preserve">The Secret Life of an Accidental Heiress</t>
        </is>
      </c>
      <c r="C4110" t="inlineStr">
        <is>
          <t xml:space="preserve">The Secret Life of an Accidental Heiress</t>
        </is>
      </c>
      <c r="D4110" t="inlineStr">
        <is>
          <t xml:space="preserve">6f5b83640f21a9ddf7bbbc77ac63c83f4d6724ef</t>
        </is>
      </c>
      <c r="E4110" t="inlineStr">
        <is>
          <t xml:space="preserve">Episode 9: Die Gefährliche Nähe</t>
        </is>
      </c>
      <c r="F4110">
        <v>9</v>
      </c>
      <c r="G4110" t="inlineStr">
        <is>
          <t xml:space="preserve">7:24-7:25</t>
        </is>
      </c>
      <c r="H4110" t="inlineStr">
        <is>
          <t xml:space="preserve">Pending</t>
        </is>
      </c>
      <c r="I4110" t="inlineStr">
        <is>
          <t xml:space="preserve">[Script error] - Line from script: â€œLassen Sie sie dorthin gehen.â€_x009d_ - Note: incorrect form of address â€œLass sie dorthin gehen.â€_x009d_</t>
        </is>
      </c>
      <c r="J4110" t="inlineStr">
        <is>
          <t xml:space="preserve">AI</t>
        </is>
      </c>
      <c r="K4110" t="inlineStr">
        <is>
          <t xml:space="preserve">Script error</t>
        </is>
      </c>
      <c r="L4110" t="inlineStr">
        <is>
          <t xml:space="preserve">Script error</t>
        </is>
      </c>
      <c r="M4110" t="str">
        <f>IFERROR(IF(VLOOKUP(L4110,'Quantification'!$A:$B,2,FALSE)&amp;""="","Unclassified",VLOOKUP(L4110,'Quantification'!$A:$B,2,FALSE)),"Unclassified")</f>
        <v>Major</v>
      </c>
      <c r="N4110" t="inlineStr">
        <is>
          <t xml:space="preserve">frl-stefanie.gartmaier@pocketfm.com</t>
        </is>
      </c>
      <c r="O4110" t="inlineStr">
        <is>
          <t xml:space="preserve">Issues found in raw</t>
        </is>
      </c>
      <c r="P4110" t="str">
        <f>IF(OR(O4110="Issues found in master",O4110="Final master"),"Master",IF(OR(O4110="Ready for Master",O4110="Issues found in raw",O4110="Raw under QC",O4110="Issues resolved in raw"),"Raw","-"))</f>
        <v>Raw</v>
      </c>
      <c r="Q4110" s="13">
        <v>46287.54375</v>
      </c>
      <c r="R4110" t="inlineStr">
        <is>
          <t xml:space="preserve">2026-09 (Sept)</t>
        </is>
      </c>
      <c r="S4110">
        <f>IF(M4110="Not an error",0,IF(COUNTIFS($A$2:$A4110,$A4110,$D$2:$D4110,$D4110,$M$2:$M4110,"&lt;&gt;Not an error")=1,1,0))</f>
        <v>0</v>
      </c>
      <c r="T4110">
        <f>IF(M4110&lt;&gt;"Major",0,IF(COUNTIFS($A$2:$A4110,$A4110,$D$2:$D4110,$D4110,$M$2:$M4110,"Major")=1,1,0))</f>
        <v>0</v>
      </c>
      <c r="U4110">
        <f>IF(M4110&lt;&gt;"Minor",0,IF(COUNTIFS($A$2:$A4110,$A4110,$D$2:$D4110,$D4110,$M$2:$M4110,"Minor")=1,1,0))</f>
        <v>0</v>
      </c>
    </row>
    <row r="4111">
      <c r="A4111" t="inlineStr">
        <is>
          <t xml:space="preserve">806152088c4f0f13e40c0788e7bc440106d13b1a</t>
        </is>
      </c>
      <c r="B4111" t="inlineStr">
        <is>
          <t xml:space="preserve">The Secret Life of an Accidental Heiress</t>
        </is>
      </c>
      <c r="C4111" t="inlineStr">
        <is>
          <t xml:space="preserve">The Secret Life of an Accidental Heiress</t>
        </is>
      </c>
      <c r="D4111" t="inlineStr">
        <is>
          <t xml:space="preserve">6f5b83640f21a9ddf7bbbc77ac63c83f4d6724ef</t>
        </is>
      </c>
      <c r="E4111" t="inlineStr">
        <is>
          <t xml:space="preserve">Episode 9: Die Gefährliche Nähe</t>
        </is>
      </c>
      <c r="F4111">
        <v>9</v>
      </c>
      <c r="G4111" t="inlineStr">
        <is>
          <t xml:space="preserve">8:16-8:20</t>
        </is>
      </c>
      <c r="H4111" t="inlineStr">
        <is>
          <t xml:space="preserve">Pending</t>
        </is>
      </c>
      <c r="I4111" t="inlineStr">
        <is>
          <t xml:space="preserve">[Script error] - Line from script: â€œAber was machte ein Filmstar im Northwestern Krankenhaus?â€_x009d_ - Note: potential copyright issue for â€œNorthwesternâ€_x009d_</t>
        </is>
      </c>
      <c r="J4111" t="inlineStr">
        <is>
          <t xml:space="preserve">AI</t>
        </is>
      </c>
      <c r="K4111" t="inlineStr">
        <is>
          <t xml:space="preserve">Script error</t>
        </is>
      </c>
      <c r="L4111" t="inlineStr">
        <is>
          <t xml:space="preserve">Script error</t>
        </is>
      </c>
      <c r="M4111" t="str">
        <f>IFERROR(IF(VLOOKUP(L4111,'Quantification'!$A:$B,2,FALSE)&amp;""="","Unclassified",VLOOKUP(L4111,'Quantification'!$A:$B,2,FALSE)),"Unclassified")</f>
        <v>Major</v>
      </c>
      <c r="N4111" t="inlineStr">
        <is>
          <t xml:space="preserve">frl-stefanie.gartmaier@pocketfm.com</t>
        </is>
      </c>
      <c r="O4111" t="inlineStr">
        <is>
          <t xml:space="preserve">Issues found in raw</t>
        </is>
      </c>
      <c r="P4111" t="str">
        <f>IF(OR(O4111="Issues found in master",O4111="Final master"),"Master",IF(OR(O4111="Ready for Master",O4111="Issues found in raw",O4111="Raw under QC",O4111="Issues resolved in raw"),"Raw","-"))</f>
        <v>Raw</v>
      </c>
      <c r="Q4111" s="13">
        <v>46287.54375</v>
      </c>
      <c r="R4111" t="inlineStr">
        <is>
          <t xml:space="preserve">2026-09 (Sept)</t>
        </is>
      </c>
      <c r="S4111">
        <f>IF(M4111="Not an error",0,IF(COUNTIFS($A$2:$A4111,$A4111,$D$2:$D4111,$D4111,$M$2:$M4111,"&lt;&gt;Not an error")=1,1,0))</f>
        <v>0</v>
      </c>
      <c r="T4111">
        <f>IF(M4111&lt;&gt;"Major",0,IF(COUNTIFS($A$2:$A4111,$A4111,$D$2:$D4111,$D4111,$M$2:$M4111,"Major")=1,1,0))</f>
        <v>0</v>
      </c>
      <c r="U4111">
        <f>IF(M4111&lt;&gt;"Minor",0,IF(COUNTIFS($A$2:$A4111,$A4111,$D$2:$D4111,$D4111,$M$2:$M4111,"Minor")=1,1,0))</f>
        <v>0</v>
      </c>
    </row>
    <row r="4112">
      <c r="A4112" t="inlineStr">
        <is>
          <t xml:space="preserve">806152088c4f0f13e40c0788e7bc440106d13b1a</t>
        </is>
      </c>
      <c r="B4112" t="inlineStr">
        <is>
          <t xml:space="preserve">The Secret Life of an Accidental Heiress</t>
        </is>
      </c>
      <c r="C4112" t="inlineStr">
        <is>
          <t xml:space="preserve">The Secret Life of an Accidental Heiress</t>
        </is>
      </c>
      <c r="D4112" t="inlineStr">
        <is>
          <t xml:space="preserve">6f5b83640f21a9ddf7bbbc77ac63c83f4d6724ef</t>
        </is>
      </c>
      <c r="E4112" t="inlineStr">
        <is>
          <t xml:space="preserve">Episode 9: Die Gefährliche Nähe</t>
        </is>
      </c>
      <c r="F4112">
        <v>9</v>
      </c>
      <c r="G4112" t="inlineStr">
        <is>
          <t xml:space="preserve">10:03-10:08</t>
        </is>
      </c>
      <c r="H4112" t="inlineStr">
        <is>
          <t xml:space="preserve">Pending</t>
        </is>
      </c>
      <c r="I4112" t="inlineStr">
        <is>
          <t xml:space="preserve">[Script error] - Line from script: â€œSie blickte auf und sah direkt in seine dunklen, glÃ¼henden Augen.â€_x009d_ - Note: inconsistency; Adrianâ€™s eyes are green according to a previous episode â€œSie blickte auf und sah direkt in seine grÃ¼nen, glÃ¼henden Augen.â€_x009d_</t>
        </is>
      </c>
      <c r="J4112" t="inlineStr">
        <is>
          <t xml:space="preserve">AI</t>
        </is>
      </c>
      <c r="K4112" t="inlineStr">
        <is>
          <t xml:space="preserve">Script error</t>
        </is>
      </c>
      <c r="L4112" t="inlineStr">
        <is>
          <t xml:space="preserve">Script error</t>
        </is>
      </c>
      <c r="M4112" t="str">
        <f>IFERROR(IF(VLOOKUP(L4112,'Quantification'!$A:$B,2,FALSE)&amp;""="","Unclassified",VLOOKUP(L4112,'Quantification'!$A:$B,2,FALSE)),"Unclassified")</f>
        <v>Major</v>
      </c>
      <c r="N4112" t="inlineStr">
        <is>
          <t xml:space="preserve">frl-stefanie.gartmaier@pocketfm.com</t>
        </is>
      </c>
      <c r="O4112" t="inlineStr">
        <is>
          <t xml:space="preserve">Issues found in raw</t>
        </is>
      </c>
      <c r="P4112" t="str">
        <f>IF(OR(O4112="Issues found in master",O4112="Final master"),"Master",IF(OR(O4112="Ready for Master",O4112="Issues found in raw",O4112="Raw under QC",O4112="Issues resolved in raw"),"Raw","-"))</f>
        <v>Raw</v>
      </c>
      <c r="Q4112" s="13">
        <v>46287.54375</v>
      </c>
      <c r="R4112" t="inlineStr">
        <is>
          <t xml:space="preserve">2026-09 (Sept)</t>
        </is>
      </c>
      <c r="S4112">
        <f>IF(M4112="Not an error",0,IF(COUNTIFS($A$2:$A4112,$A4112,$D$2:$D4112,$D4112,$M$2:$M4112,"&lt;&gt;Not an error")=1,1,0))</f>
        <v>0</v>
      </c>
      <c r="T4112">
        <f>IF(M4112&lt;&gt;"Major",0,IF(COUNTIFS($A$2:$A4112,$A4112,$D$2:$D4112,$D4112,$M$2:$M4112,"Major")=1,1,0))</f>
        <v>0</v>
      </c>
      <c r="U4112">
        <f>IF(M4112&lt;&gt;"Minor",0,IF(COUNTIFS($A$2:$A4112,$A4112,$D$2:$D4112,$D4112,$M$2:$M4112,"Minor")=1,1,0))</f>
        <v>0</v>
      </c>
    </row>
    <row r="4113">
      <c r="A4113" t="inlineStr">
        <is>
          <t xml:space="preserve">806152088c4f0f13e40c0788e7bc440106d13b1a</t>
        </is>
      </c>
      <c r="B4113" t="inlineStr">
        <is>
          <t xml:space="preserve">The Secret Life of an Accidental Heiress</t>
        </is>
      </c>
      <c r="C4113" t="inlineStr">
        <is>
          <t xml:space="preserve">The Secret Life of an Accidental Heiress</t>
        </is>
      </c>
      <c r="D4113" t="inlineStr">
        <is>
          <t xml:space="preserve">6f5b83640f21a9ddf7bbbc77ac63c83f4d6724ef</t>
        </is>
      </c>
      <c r="E4113" t="inlineStr">
        <is>
          <t xml:space="preserve">Episode 9: Die Gefährliche Nähe</t>
        </is>
      </c>
      <c r="F4113">
        <v>9</v>
      </c>
      <c r="G4113" t="inlineStr">
        <is>
          <t xml:space="preserve">8:25-8:31</t>
        </is>
      </c>
      <c r="H4113" t="inlineStr">
        <is>
          <t xml:space="preserve">Pending</t>
        </is>
      </c>
      <c r="I4113" t="inlineStr">
        <is>
          <t xml:space="preserve">[â€œNathanâ€_x009d_] - Line from script: â€œZurÃ¼ck im Treppenhaus kam Adrian gerade von Nathan, der auÃŸer Gefahr, aber immer noch bewusstlos war.â€_x009d_ - Note: needs an American pronunciation</t>
        </is>
      </c>
      <c r="J4113" t="inlineStr">
        <is>
          <t xml:space="preserve">VOA</t>
        </is>
      </c>
      <c r="K4113" t="inlineStr">
        <is>
          <t xml:space="preserve">Mispronunciation</t>
        </is>
      </c>
      <c r="L4113" t="inlineStr">
        <is>
          <t xml:space="preserve">Mispronunciation</t>
        </is>
      </c>
      <c r="M4113" t="str">
        <f>IFERROR(IF(VLOOKUP(L4113,'Quantification'!$A:$B,2,FALSE)&amp;""="","Unclassified",VLOOKUP(L4113,'Quantification'!$A:$B,2,FALSE)),"Unclassified")</f>
        <v>Major</v>
      </c>
      <c r="N4113" t="inlineStr">
        <is>
          <t xml:space="preserve">frl-stefanie.gartmaier@pocketfm.com</t>
        </is>
      </c>
      <c r="O4113" t="inlineStr">
        <is>
          <t xml:space="preserve">Issues found in raw</t>
        </is>
      </c>
      <c r="P4113" t="str">
        <f>IF(OR(O4113="Issues found in master",O4113="Final master"),"Master",IF(OR(O4113="Ready for Master",O4113="Issues found in raw",O4113="Raw under QC",O4113="Issues resolved in raw"),"Raw","-"))</f>
        <v>Raw</v>
      </c>
      <c r="Q4113" s="13">
        <v>46287.54375</v>
      </c>
      <c r="R4113" t="inlineStr">
        <is>
          <t xml:space="preserve">2026-09 (Sept)</t>
        </is>
      </c>
      <c r="S4113">
        <f>IF(M4113="Not an error",0,IF(COUNTIFS($A$2:$A4113,$A4113,$D$2:$D4113,$D4113,$M$2:$M4113,"&lt;&gt;Not an error")=1,1,0))</f>
        <v>0</v>
      </c>
      <c r="T4113">
        <f>IF(M4113&lt;&gt;"Major",0,IF(COUNTIFS($A$2:$A4113,$A4113,$D$2:$D4113,$D4113,$M$2:$M4113,"Major")=1,1,0))</f>
        <v>0</v>
      </c>
      <c r="U4113">
        <f>IF(M4113&lt;&gt;"Minor",0,IF(COUNTIFS($A$2:$A4113,$A4113,$D$2:$D4113,$D4113,$M$2:$M4113,"Minor")=1,1,0))</f>
        <v>0</v>
      </c>
    </row>
    <row r="4114">
      <c r="A4114" t="inlineStr">
        <is>
          <t xml:space="preserve">806152088c4f0f13e40c0788e7bc440106d13b1a</t>
        </is>
      </c>
      <c r="B4114" t="inlineStr">
        <is>
          <t xml:space="preserve">The Secret Life of an Accidental Heiress</t>
        </is>
      </c>
      <c r="C4114" t="inlineStr">
        <is>
          <t xml:space="preserve">The Secret Life of an Accidental Heiress</t>
        </is>
      </c>
      <c r="D4114" t="inlineStr">
        <is>
          <t xml:space="preserve">6f5b83640f21a9ddf7bbbc77ac63c83f4d6724ef</t>
        </is>
      </c>
      <c r="E4114" t="inlineStr">
        <is>
          <t xml:space="preserve">Episode 9: Die Gefährliche Nähe</t>
        </is>
      </c>
      <c r="F4114">
        <v>9</v>
      </c>
      <c r="G4114" t="inlineStr">
        <is>
          <t xml:space="preserve">7:12-7:19</t>
        </is>
      </c>
      <c r="H4114" t="inlineStr">
        <is>
          <t xml:space="preserve">Pending</t>
        </is>
      </c>
      <c r="I4114" t="inlineStr">
        <is>
          <t xml:space="preserve">[â€œS-A-Tâ€_x009d_] - Line from script: â€œSie hat sowieso einen garantierten Platz an der Juilliard, also sind ihre S-A-T-Ergebnisse egal.â€_x009d_ - Note: needs an American pronunciation</t>
        </is>
      </c>
      <c r="J4114" t="inlineStr">
        <is>
          <t xml:space="preserve">VOA</t>
        </is>
      </c>
      <c r="K4114" t="inlineStr">
        <is>
          <t xml:space="preserve">Mispronunciation</t>
        </is>
      </c>
      <c r="L4114" t="inlineStr">
        <is>
          <t xml:space="preserve">Mispronunciation</t>
        </is>
      </c>
      <c r="M4114" t="str">
        <f>IFERROR(IF(VLOOKUP(L4114,'Quantification'!$A:$B,2,FALSE)&amp;""="","Unclassified",VLOOKUP(L4114,'Quantification'!$A:$B,2,FALSE)),"Unclassified")</f>
        <v>Major</v>
      </c>
      <c r="N4114" t="inlineStr">
        <is>
          <t xml:space="preserve">frl-stefanie.gartmaier@pocketfm.com</t>
        </is>
      </c>
      <c r="O4114" t="inlineStr">
        <is>
          <t xml:space="preserve">Issues found in raw</t>
        </is>
      </c>
      <c r="P4114" t="str">
        <f>IF(OR(O4114="Issues found in master",O4114="Final master"),"Master",IF(OR(O4114="Ready for Master",O4114="Issues found in raw",O4114="Raw under QC",O4114="Issues resolved in raw"),"Raw","-"))</f>
        <v>Raw</v>
      </c>
      <c r="Q4114" s="13">
        <v>46287.54375</v>
      </c>
      <c r="R4114" t="inlineStr">
        <is>
          <t xml:space="preserve">2026-09 (Sept)</t>
        </is>
      </c>
      <c r="S4114">
        <f>IF(M4114="Not an error",0,IF(COUNTIFS($A$2:$A4114,$A4114,$D$2:$D4114,$D4114,$M$2:$M4114,"&lt;&gt;Not an error")=1,1,0))</f>
        <v>0</v>
      </c>
      <c r="T4114">
        <f>IF(M4114&lt;&gt;"Major",0,IF(COUNTIFS($A$2:$A4114,$A4114,$D$2:$D4114,$D4114,$M$2:$M4114,"Major")=1,1,0))</f>
        <v>0</v>
      </c>
      <c r="U4114">
        <f>IF(M4114&lt;&gt;"Minor",0,IF(COUNTIFS($A$2:$A4114,$A4114,$D$2:$D4114,$D4114,$M$2:$M4114,"Minor")=1,1,0))</f>
        <v>0</v>
      </c>
    </row>
    <row r="4115">
      <c r="A4115" t="inlineStr">
        <is>
          <t xml:space="preserve">806152088c4f0f13e40c0788e7bc440106d13b1a</t>
        </is>
      </c>
      <c r="B4115" t="inlineStr">
        <is>
          <t xml:space="preserve">The Secret Life of an Accidental Heiress</t>
        </is>
      </c>
      <c r="C4115" t="inlineStr">
        <is>
          <t xml:space="preserve">The Secret Life of an Accidental Heiress</t>
        </is>
      </c>
      <c r="D4115" t="inlineStr">
        <is>
          <t xml:space="preserve">1be3f12eb86995d117ee9a35bae4fbc455ea4d18</t>
        </is>
      </c>
      <c r="E4115" t="inlineStr">
        <is>
          <t xml:space="preserve">Episode 10: Der Familienstreit</t>
        </is>
      </c>
      <c r="F4115">
        <v>10</v>
      </c>
      <c r="G4115" t="inlineStr">
        <is>
          <t xml:space="preserve">0:00-0:06</t>
        </is>
      </c>
      <c r="H4115" t="inlineStr">
        <is>
          <t xml:space="preserve">Pending</t>
        </is>
      </c>
      <c r="I4115" t="inlineStr">
        <is>
          <t xml:space="preserve">[Script error] - Line from script: â€œDie Hautarztpraxis im SÃ¼dpavillon hatte noch nie so viele mÃ¤chtige Leute auf einmal zu Gast.â€_x009d_ - Note: inconsistency; they should be at the VIP station of the general hospital â€œDer SÃ¼dpavillon des Northwestern [name to be changed for potential copyright issues] Krankenhauses hatte noch nie so viele mÃ¤chtige Leute auf einmal zu Gast.â€_x009d_</t>
        </is>
      </c>
      <c r="J4115" t="inlineStr">
        <is>
          <t xml:space="preserve">AI</t>
        </is>
      </c>
      <c r="K4115" t="inlineStr">
        <is>
          <t xml:space="preserve">Script error</t>
        </is>
      </c>
      <c r="L4115" t="inlineStr">
        <is>
          <t xml:space="preserve">Script error</t>
        </is>
      </c>
      <c r="M4115" t="str">
        <f>IFERROR(IF(VLOOKUP(L4115,'Quantification'!$A:$B,2,FALSE)&amp;""="","Unclassified",VLOOKUP(L4115,'Quantification'!$A:$B,2,FALSE)),"Unclassified")</f>
        <v>Major</v>
      </c>
      <c r="N4115" t="inlineStr">
        <is>
          <t xml:space="preserve">frl-stefanie.gartmaier@pocketfm.com</t>
        </is>
      </c>
      <c r="O4115" t="inlineStr">
        <is>
          <t xml:space="preserve">Issues found in raw</t>
        </is>
      </c>
      <c r="P4115" t="str">
        <f>IF(OR(O4115="Issues found in master",O4115="Final master"),"Master",IF(OR(O4115="Ready for Master",O4115="Issues found in raw",O4115="Raw under QC",O4115="Issues resolved in raw"),"Raw","-"))</f>
        <v>Raw</v>
      </c>
      <c r="Q4115" s="13">
        <v>46287.54375</v>
      </c>
      <c r="R4115" t="inlineStr">
        <is>
          <t xml:space="preserve">2026-09 (Sept)</t>
        </is>
      </c>
      <c r="S4115">
        <f>IF(M4115="Not an error",0,IF(COUNTIFS($A$2:$A4115,$A4115,$D$2:$D4115,$D4115,$M$2:$M4115,"&lt;&gt;Not an error")=1,1,0))</f>
        <v>1</v>
      </c>
      <c r="T4115">
        <f>IF(M4115&lt;&gt;"Major",0,IF(COUNTIFS($A$2:$A4115,$A4115,$D$2:$D4115,$D4115,$M$2:$M4115,"Major")=1,1,0))</f>
        <v>1</v>
      </c>
      <c r="U4115">
        <f>IF(M4115&lt;&gt;"Minor",0,IF(COUNTIFS($A$2:$A4115,$A4115,$D$2:$D4115,$D4115,$M$2:$M4115,"Minor")=1,1,0))</f>
        <v>0</v>
      </c>
    </row>
    <row r="4116">
      <c r="A4116" t="inlineStr">
        <is>
          <t xml:space="preserve">806152088c4f0f13e40c0788e7bc440106d13b1a</t>
        </is>
      </c>
      <c r="B4116" t="inlineStr">
        <is>
          <t xml:space="preserve">The Secret Life of an Accidental Heiress</t>
        </is>
      </c>
      <c r="C4116" t="inlineStr">
        <is>
          <t xml:space="preserve">The Secret Life of an Accidental Heiress</t>
        </is>
      </c>
      <c r="D4116" t="inlineStr">
        <is>
          <t xml:space="preserve">1be3f12eb86995d117ee9a35bae4fbc455ea4d18</t>
        </is>
      </c>
      <c r="E4116" t="inlineStr">
        <is>
          <t xml:space="preserve">Episode 10: Der Familienstreit</t>
        </is>
      </c>
      <c r="F4116">
        <v>10</v>
      </c>
      <c r="G4116" t="inlineStr">
        <is>
          <t xml:space="preserve">0:07-0:13</t>
        </is>
      </c>
      <c r="H4116" t="inlineStr">
        <is>
          <t xml:space="preserve">Pending</t>
        </is>
      </c>
      <c r="I4116" t="inlineStr">
        <is>
          <t xml:space="preserve">[â€œArthurâ€_x009d_] - Line from script: â€œArthur stand am Fenster, das silberne Haar zerzaust, weil er sich immer wieder mit den Fingern hindurchgefahren war.â€_x009d_ - Note: needs an American pronunciation</t>
        </is>
      </c>
      <c r="J4116" t="inlineStr">
        <is>
          <t xml:space="preserve">VOA</t>
        </is>
      </c>
      <c r="K4116" t="inlineStr">
        <is>
          <t xml:space="preserve">Mispronunciation</t>
        </is>
      </c>
      <c r="L4116" t="inlineStr">
        <is>
          <t xml:space="preserve">Mispronunciation</t>
        </is>
      </c>
      <c r="M4116" t="str">
        <f>IFERROR(IF(VLOOKUP(L4116,'Quantification'!$A:$B,2,FALSE)&amp;""="","Unclassified",VLOOKUP(L4116,'Quantification'!$A:$B,2,FALSE)),"Unclassified")</f>
        <v>Major</v>
      </c>
      <c r="N4116" t="inlineStr">
        <is>
          <t xml:space="preserve">frl-stefanie.gartmaier@pocketfm.com</t>
        </is>
      </c>
      <c r="O4116" t="inlineStr">
        <is>
          <t xml:space="preserve">Issues found in raw</t>
        </is>
      </c>
      <c r="P4116" t="str">
        <f>IF(OR(O4116="Issues found in master",O4116="Final master"),"Master",IF(OR(O4116="Ready for Master",O4116="Issues found in raw",O4116="Raw under QC",O4116="Issues resolved in raw"),"Raw","-"))</f>
        <v>Raw</v>
      </c>
      <c r="Q4116" s="13">
        <v>46287.54375</v>
      </c>
      <c r="R4116" t="inlineStr">
        <is>
          <t xml:space="preserve">2026-09 (Sept)</t>
        </is>
      </c>
      <c r="S4116">
        <f>IF(M4116="Not an error",0,IF(COUNTIFS($A$2:$A4116,$A4116,$D$2:$D4116,$D4116,$M$2:$M4116,"&lt;&gt;Not an error")=1,1,0))</f>
        <v>0</v>
      </c>
      <c r="T4116">
        <f>IF(M4116&lt;&gt;"Major",0,IF(COUNTIFS($A$2:$A4116,$A4116,$D$2:$D4116,$D4116,$M$2:$M4116,"Major")=1,1,0))</f>
        <v>0</v>
      </c>
      <c r="U4116">
        <f>IF(M4116&lt;&gt;"Minor",0,IF(COUNTIFS($A$2:$A4116,$A4116,$D$2:$D4116,$D4116,$M$2:$M4116,"Minor")=1,1,0))</f>
        <v>0</v>
      </c>
    </row>
    <row r="4117">
      <c r="A4117" t="inlineStr">
        <is>
          <t xml:space="preserve">806152088c4f0f13e40c0788e7bc440106d13b1a</t>
        </is>
      </c>
      <c r="B4117" t="inlineStr">
        <is>
          <t xml:space="preserve">The Secret Life of an Accidental Heiress</t>
        </is>
      </c>
      <c r="C4117" t="inlineStr">
        <is>
          <t xml:space="preserve">The Secret Life of an Accidental Heiress</t>
        </is>
      </c>
      <c r="D4117" t="inlineStr">
        <is>
          <t xml:space="preserve">1be3f12eb86995d117ee9a35bae4fbc455ea4d18</t>
        </is>
      </c>
      <c r="E4117" t="inlineStr">
        <is>
          <t xml:space="preserve">Episode 10: Der Familienstreit</t>
        </is>
      </c>
      <c r="F4117">
        <v>10</v>
      </c>
      <c r="G4117" t="inlineStr">
        <is>
          <t xml:space="preserve">0:14-0:19</t>
        </is>
      </c>
      <c r="H4117" t="inlineStr">
        <is>
          <t xml:space="preserve">Pending</t>
        </is>
      </c>
      <c r="I4117" t="inlineStr">
        <is>
          <t xml:space="preserve">[â€œJonathanâ€_x009d_] - Line from script: â€œJonathan und Richard flankierten ihn, ihre Gesichter eine seltsame Mischung aus Panik und Stolz.â€_x009d_ - Note: needs an American pronunciation</t>
        </is>
      </c>
      <c r="J4117" t="inlineStr">
        <is>
          <t xml:space="preserve">VOA</t>
        </is>
      </c>
      <c r="K4117" t="inlineStr">
        <is>
          <t xml:space="preserve">Mispronunciation</t>
        </is>
      </c>
      <c r="L4117" t="inlineStr">
        <is>
          <t xml:space="preserve">Mispronunciation</t>
        </is>
      </c>
      <c r="M4117" t="str">
        <f>IFERROR(IF(VLOOKUP(L4117,'Quantification'!$A:$B,2,FALSE)&amp;""="","Unclassified",VLOOKUP(L4117,'Quantification'!$A:$B,2,FALSE)),"Unclassified")</f>
        <v>Major</v>
      </c>
      <c r="N4117" t="inlineStr">
        <is>
          <t xml:space="preserve">frl-stefanie.gartmaier@pocketfm.com</t>
        </is>
      </c>
      <c r="O4117" t="inlineStr">
        <is>
          <t xml:space="preserve">Issues found in raw</t>
        </is>
      </c>
      <c r="P4117" t="str">
        <f>IF(OR(O4117="Issues found in master",O4117="Final master"),"Master",IF(OR(O4117="Ready for Master",O4117="Issues found in raw",O4117="Raw under QC",O4117="Issues resolved in raw"),"Raw","-"))</f>
        <v>Raw</v>
      </c>
      <c r="Q4117" s="13">
        <v>46287.54375</v>
      </c>
      <c r="R4117" t="inlineStr">
        <is>
          <t xml:space="preserve">2026-09 (Sept)</t>
        </is>
      </c>
      <c r="S4117">
        <f>IF(M4117="Not an error",0,IF(COUNTIFS($A$2:$A4117,$A4117,$D$2:$D4117,$D4117,$M$2:$M4117,"&lt;&gt;Not an error")=1,1,0))</f>
        <v>0</v>
      </c>
      <c r="T4117">
        <f>IF(M4117&lt;&gt;"Major",0,IF(COUNTIFS($A$2:$A4117,$A4117,$D$2:$D4117,$D4117,$M$2:$M4117,"Major")=1,1,0))</f>
        <v>0</v>
      </c>
      <c r="U4117">
        <f>IF(M4117&lt;&gt;"Minor",0,IF(COUNTIFS($A$2:$A4117,$A4117,$D$2:$D4117,$D4117,$M$2:$M4117,"Minor")=1,1,0))</f>
        <v>0</v>
      </c>
    </row>
    <row r="4118">
      <c r="A4118" t="inlineStr">
        <is>
          <t xml:space="preserve">806152088c4f0f13e40c0788e7bc440106d13b1a</t>
        </is>
      </c>
      <c r="B4118" t="inlineStr">
        <is>
          <t xml:space="preserve">The Secret Life of an Accidental Heiress</t>
        </is>
      </c>
      <c r="C4118" t="inlineStr">
        <is>
          <t xml:space="preserve">The Secret Life of an Accidental Heiress</t>
        </is>
      </c>
      <c r="D4118" t="inlineStr">
        <is>
          <t xml:space="preserve">1be3f12eb86995d117ee9a35bae4fbc455ea4d18</t>
        </is>
      </c>
      <c r="E4118" t="inlineStr">
        <is>
          <t xml:space="preserve">Episode 10: Der Familienstreit</t>
        </is>
      </c>
      <c r="F4118">
        <v>10</v>
      </c>
      <c r="G4118" t="inlineStr">
        <is>
          <t xml:space="preserve">0:14-0:19</t>
        </is>
      </c>
      <c r="H4118" t="inlineStr">
        <is>
          <t xml:space="preserve">Pending</t>
        </is>
      </c>
      <c r="I4118" t="inlineStr">
        <is>
          <t xml:space="preserve">[â€œRichardâ€_x009d_] - Line from script: â€œJonathan und Richard flankierten ihn, ihre Gesichter eine seltsame Mischung aus Panik und Stolz.â€_x009d_ - Note: needs an American pronunciation</t>
        </is>
      </c>
      <c r="J4118" t="inlineStr">
        <is>
          <t xml:space="preserve">VOA</t>
        </is>
      </c>
      <c r="K4118" t="inlineStr">
        <is>
          <t xml:space="preserve">Mispronunciation</t>
        </is>
      </c>
      <c r="L4118" t="inlineStr">
        <is>
          <t xml:space="preserve">Mispronunciation</t>
        </is>
      </c>
      <c r="M4118" t="str">
        <f>IFERROR(IF(VLOOKUP(L4118,'Quantification'!$A:$B,2,FALSE)&amp;""="","Unclassified",VLOOKUP(L4118,'Quantification'!$A:$B,2,FALSE)),"Unclassified")</f>
        <v>Major</v>
      </c>
      <c r="N4118" t="inlineStr">
        <is>
          <t xml:space="preserve">frl-stefanie.gartmaier@pocketfm.com</t>
        </is>
      </c>
      <c r="O4118" t="inlineStr">
        <is>
          <t xml:space="preserve">Issues found in raw</t>
        </is>
      </c>
      <c r="P4118" t="str">
        <f>IF(OR(O4118="Issues found in master",O4118="Final master"),"Master",IF(OR(O4118="Ready for Master",O4118="Issues found in raw",O4118="Raw under QC",O4118="Issues resolved in raw"),"Raw","-"))</f>
        <v>Raw</v>
      </c>
      <c r="Q4118" s="13">
        <v>46287.54375</v>
      </c>
      <c r="R4118" t="inlineStr">
        <is>
          <t xml:space="preserve">2026-09 (Sept)</t>
        </is>
      </c>
      <c r="S4118">
        <f>IF(M4118="Not an error",0,IF(COUNTIFS($A$2:$A4118,$A4118,$D$2:$D4118,$D4118,$M$2:$M4118,"&lt;&gt;Not an error")=1,1,0))</f>
        <v>0</v>
      </c>
      <c r="T4118">
        <f>IF(M4118&lt;&gt;"Major",0,IF(COUNTIFS($A$2:$A4118,$A4118,$D$2:$D4118,$D4118,$M$2:$M4118,"Major")=1,1,0))</f>
        <v>0</v>
      </c>
      <c r="U4118">
        <f>IF(M4118&lt;&gt;"Minor",0,IF(COUNTIFS($A$2:$A4118,$A4118,$D$2:$D4118,$D4118,$M$2:$M4118,"Minor")=1,1,0))</f>
        <v>0</v>
      </c>
    </row>
    <row r="4119">
      <c r="A4119" t="inlineStr">
        <is>
          <t xml:space="preserve">806152088c4f0f13e40c0788e7bc440106d13b1a</t>
        </is>
      </c>
      <c r="B4119" t="inlineStr">
        <is>
          <t xml:space="preserve">The Secret Life of an Accidental Heiress</t>
        </is>
      </c>
      <c r="C4119" t="inlineStr">
        <is>
          <t xml:space="preserve">The Secret Life of an Accidental Heiress</t>
        </is>
      </c>
      <c r="D4119" t="inlineStr">
        <is>
          <t xml:space="preserve">1be3f12eb86995d117ee9a35bae4fbc455ea4d18</t>
        </is>
      </c>
      <c r="E4119" t="inlineStr">
        <is>
          <t xml:space="preserve">Episode 10: Der Familienstreit</t>
        </is>
      </c>
      <c r="F4119">
        <v>10</v>
      </c>
      <c r="G4119" t="inlineStr">
        <is>
          <t xml:space="preserve">0:29-0:33</t>
        </is>
      </c>
      <c r="H4119" t="inlineStr">
        <is>
          <t xml:space="preserve">Pending</t>
        </is>
      </c>
      <c r="I4119" t="inlineStr">
        <is>
          <t xml:space="preserve">[â€œRichardâ€_x009d_] - Line from script: â€œRichard ging als Erster auf sie zu, und Erleichterung huschte Ã¼ber sein Gesicht.â€_x009d_ - Note: needs an American pronunciation</t>
        </is>
      </c>
      <c r="J4119" t="inlineStr">
        <is>
          <t xml:space="preserve">VOA</t>
        </is>
      </c>
      <c r="K4119" t="inlineStr">
        <is>
          <t xml:space="preserve">Mispronunciation</t>
        </is>
      </c>
      <c r="L4119" t="inlineStr">
        <is>
          <t xml:space="preserve">Mispronunciation</t>
        </is>
      </c>
      <c r="M4119" t="str">
        <f>IFERROR(IF(VLOOKUP(L4119,'Quantification'!$A:$B,2,FALSE)&amp;""="","Unclassified",VLOOKUP(L4119,'Quantification'!$A:$B,2,FALSE)),"Unclassified")</f>
        <v>Major</v>
      </c>
      <c r="N4119" t="inlineStr">
        <is>
          <t xml:space="preserve">frl-stefanie.gartmaier@pocketfm.com</t>
        </is>
      </c>
      <c r="O4119" t="inlineStr">
        <is>
          <t xml:space="preserve">Issues found in raw</t>
        </is>
      </c>
      <c r="P4119" t="str">
        <f>IF(OR(O4119="Issues found in master",O4119="Final master"),"Master",IF(OR(O4119="Ready for Master",O4119="Issues found in raw",O4119="Raw under QC",O4119="Issues resolved in raw"),"Raw","-"))</f>
        <v>Raw</v>
      </c>
      <c r="Q4119" s="13">
        <v>46287.54375</v>
      </c>
      <c r="R4119" t="inlineStr">
        <is>
          <t xml:space="preserve">2026-09 (Sept)</t>
        </is>
      </c>
      <c r="S4119">
        <f>IF(M4119="Not an error",0,IF(COUNTIFS($A$2:$A4119,$A4119,$D$2:$D4119,$D4119,$M$2:$M4119,"&lt;&gt;Not an error")=1,1,0))</f>
        <v>0</v>
      </c>
      <c r="T4119">
        <f>IF(M4119&lt;&gt;"Major",0,IF(COUNTIFS($A$2:$A4119,$A4119,$D$2:$D4119,$D4119,$M$2:$M4119,"Major")=1,1,0))</f>
        <v>0</v>
      </c>
      <c r="U4119">
        <f>IF(M4119&lt;&gt;"Minor",0,IF(COUNTIFS($A$2:$A4119,$A4119,$D$2:$D4119,$D4119,$M$2:$M4119,"Minor")=1,1,0))</f>
        <v>0</v>
      </c>
    </row>
    <row r="4120">
      <c r="A4120" t="inlineStr">
        <is>
          <t xml:space="preserve">806152088c4f0f13e40c0788e7bc440106d13b1a</t>
        </is>
      </c>
      <c r="B4120" t="inlineStr">
        <is>
          <t xml:space="preserve">The Secret Life of an Accidental Heiress</t>
        </is>
      </c>
      <c r="C4120" t="inlineStr">
        <is>
          <t xml:space="preserve">The Secret Life of an Accidental Heiress</t>
        </is>
      </c>
      <c r="D4120" t="inlineStr">
        <is>
          <t xml:space="preserve">1be3f12eb86995d117ee9a35bae4fbc455ea4d18</t>
        </is>
      </c>
      <c r="E4120" t="inlineStr">
        <is>
          <t xml:space="preserve">Episode 10: Der Familienstreit</t>
        </is>
      </c>
      <c r="F4120">
        <v>10</v>
      </c>
      <c r="G4120" t="inlineStr">
        <is>
          <t xml:space="preserve">0:34-0:38</t>
        </is>
      </c>
      <c r="H4120" t="inlineStr">
        <is>
          <t xml:space="preserve">Pending</t>
        </is>
      </c>
      <c r="I4120" t="inlineStr">
        <is>
          <t xml:space="preserve">[Script error] - Line from script: â€œâ€žQuinn, es tut mir leid, dass deine Tante und dein Cousin es nicht geschafft haben. - Note: translation &amp; consistency error â€œâ€žQuinn, es tut mir leid, dass deine Tante und deine Cousine es nicht geschafft haben.â€_x009d_</t>
        </is>
      </c>
      <c r="J4120" t="inlineStr">
        <is>
          <t xml:space="preserve">AI</t>
        </is>
      </c>
      <c r="K4120" t="inlineStr">
        <is>
          <t xml:space="preserve">Script error</t>
        </is>
      </c>
      <c r="L4120" t="inlineStr">
        <is>
          <t xml:space="preserve">Script error</t>
        </is>
      </c>
      <c r="M4120" t="str">
        <f>IFERROR(IF(VLOOKUP(L4120,'Quantification'!$A:$B,2,FALSE)&amp;""="","Unclassified",VLOOKUP(L4120,'Quantification'!$A:$B,2,FALSE)),"Unclassified")</f>
        <v>Major</v>
      </c>
      <c r="N4120" t="inlineStr">
        <is>
          <t xml:space="preserve">frl-stefanie.gartmaier@pocketfm.com</t>
        </is>
      </c>
      <c r="O4120" t="inlineStr">
        <is>
          <t xml:space="preserve">Issues found in raw</t>
        </is>
      </c>
      <c r="P4120" t="str">
        <f>IF(OR(O4120="Issues found in master",O4120="Final master"),"Master",IF(OR(O4120="Ready for Master",O4120="Issues found in raw",O4120="Raw under QC",O4120="Issues resolved in raw"),"Raw","-"))</f>
        <v>Raw</v>
      </c>
      <c r="Q4120" s="13">
        <v>46287.54375</v>
      </c>
      <c r="R4120" t="inlineStr">
        <is>
          <t xml:space="preserve">2026-09 (Sept)</t>
        </is>
      </c>
      <c r="S4120">
        <f>IF(M4120="Not an error",0,IF(COUNTIFS($A$2:$A4120,$A4120,$D$2:$D4120,$D4120,$M$2:$M4120,"&lt;&gt;Not an error")=1,1,0))</f>
        <v>0</v>
      </c>
      <c r="T4120">
        <f>IF(M4120&lt;&gt;"Major",0,IF(COUNTIFS($A$2:$A4120,$A4120,$D$2:$D4120,$D4120,$M$2:$M4120,"Major")=1,1,0))</f>
        <v>0</v>
      </c>
      <c r="U4120">
        <f>IF(M4120&lt;&gt;"Minor",0,IF(COUNTIFS($A$2:$A4120,$A4120,$D$2:$D4120,$D4120,$M$2:$M4120,"Minor")=1,1,0))</f>
        <v>0</v>
      </c>
    </row>
    <row r="4121">
      <c r="A4121" t="inlineStr">
        <is>
          <t xml:space="preserve">806152088c4f0f13e40c0788e7bc440106d13b1a</t>
        </is>
      </c>
      <c r="B4121" t="inlineStr">
        <is>
          <t xml:space="preserve">The Secret Life of an Accidental Heiress</t>
        </is>
      </c>
      <c r="C4121" t="inlineStr">
        <is>
          <t xml:space="preserve">The Secret Life of an Accidental Heiress</t>
        </is>
      </c>
      <c r="D4121" t="inlineStr">
        <is>
          <t xml:space="preserve">1be3f12eb86995d117ee9a35bae4fbc455ea4d18</t>
        </is>
      </c>
      <c r="E4121" t="inlineStr">
        <is>
          <t xml:space="preserve">Episode 10: Der Familienstreit</t>
        </is>
      </c>
      <c r="F4121">
        <v>10</v>
      </c>
      <c r="G4121" t="inlineStr">
        <is>
          <t xml:space="preserve">1:07-1:09</t>
        </is>
      </c>
      <c r="H4121" t="inlineStr">
        <is>
          <t xml:space="preserve">Pending</t>
        </is>
      </c>
      <c r="I4121" t="inlineStr">
        <is>
          <t xml:space="preserve">[â€œJonathanâ€_x009d_] - Line from script: â€œJonathan konnte seine Sorge nicht verbergen.â€_x009d_ - Note: needs an American pronunciation</t>
        </is>
      </c>
      <c r="J4121" t="inlineStr">
        <is>
          <t xml:space="preserve">VOA</t>
        </is>
      </c>
      <c r="K4121" t="inlineStr">
        <is>
          <t xml:space="preserve">Mispronunciation</t>
        </is>
      </c>
      <c r="L4121" t="inlineStr">
        <is>
          <t xml:space="preserve">Mispronunciation</t>
        </is>
      </c>
      <c r="M4121" t="str">
        <f>IFERROR(IF(VLOOKUP(L4121,'Quantification'!$A:$B,2,FALSE)&amp;""="","Unclassified",VLOOKUP(L4121,'Quantification'!$A:$B,2,FALSE)),"Unclassified")</f>
        <v>Major</v>
      </c>
      <c r="N4121" t="inlineStr">
        <is>
          <t xml:space="preserve">frl-stefanie.gartmaier@pocketfm.com</t>
        </is>
      </c>
      <c r="O4121" t="inlineStr">
        <is>
          <t xml:space="preserve">Issues found in raw</t>
        </is>
      </c>
      <c r="P4121" t="str">
        <f>IF(OR(O4121="Issues found in master",O4121="Final master"),"Master",IF(OR(O4121="Ready for Master",O4121="Issues found in raw",O4121="Raw under QC",O4121="Issues resolved in raw"),"Raw","-"))</f>
        <v>Raw</v>
      </c>
      <c r="Q4121" s="13">
        <v>46287.54375</v>
      </c>
      <c r="R4121" t="inlineStr">
        <is>
          <t xml:space="preserve">2026-09 (Sept)</t>
        </is>
      </c>
      <c r="S4121">
        <f>IF(M4121="Not an error",0,IF(COUNTIFS($A$2:$A4121,$A4121,$D$2:$D4121,$D4121,$M$2:$M4121,"&lt;&gt;Not an error")=1,1,0))</f>
        <v>0</v>
      </c>
      <c r="T4121">
        <f>IF(M4121&lt;&gt;"Major",0,IF(COUNTIFS($A$2:$A4121,$A4121,$D$2:$D4121,$D4121,$M$2:$M4121,"Major")=1,1,0))</f>
        <v>0</v>
      </c>
      <c r="U4121">
        <f>IF(M4121&lt;&gt;"Minor",0,IF(COUNTIFS($A$2:$A4121,$A4121,$D$2:$D4121,$D4121,$M$2:$M4121,"Minor")=1,1,0))</f>
        <v>0</v>
      </c>
    </row>
    <row r="4122">
      <c r="A4122" t="inlineStr">
        <is>
          <t xml:space="preserve">806152088c4f0f13e40c0788e7bc440106d13b1a</t>
        </is>
      </c>
      <c r="B4122" t="inlineStr">
        <is>
          <t xml:space="preserve">The Secret Life of an Accidental Heiress</t>
        </is>
      </c>
      <c r="C4122" t="inlineStr">
        <is>
          <t xml:space="preserve">The Secret Life of an Accidental Heiress</t>
        </is>
      </c>
      <c r="D4122" t="inlineStr">
        <is>
          <t xml:space="preserve">1be3f12eb86995d117ee9a35bae4fbc455ea4d18</t>
        </is>
      </c>
      <c r="E4122" t="inlineStr">
        <is>
          <t xml:space="preserve">Episode 10: Der Familienstreit</t>
        </is>
      </c>
      <c r="F4122">
        <v>10</v>
      </c>
      <c r="G4122" t="inlineStr">
        <is>
          <t xml:space="preserve">1:17-1:20</t>
        </is>
      </c>
      <c r="H4122" t="inlineStr">
        <is>
          <t xml:space="preserve">Pending</t>
        </is>
      </c>
      <c r="I4122" t="inlineStr">
        <is>
          <t xml:space="preserve">[â€œRichardâ€_x009d_] - Line from script: â€œRichard warf ihm einen warnenden Blick zu.â€_x009d_ - Note: needs an American pronunciation</t>
        </is>
      </c>
      <c r="J4122" t="inlineStr">
        <is>
          <t xml:space="preserve">VOA</t>
        </is>
      </c>
      <c r="K4122" t="inlineStr">
        <is>
          <t xml:space="preserve">Mispronunciation</t>
        </is>
      </c>
      <c r="L4122" t="inlineStr">
        <is>
          <t xml:space="preserve">Mispronunciation</t>
        </is>
      </c>
      <c r="M4122" t="str">
        <f>IFERROR(IF(VLOOKUP(L4122,'Quantification'!$A:$B,2,FALSE)&amp;""="","Unclassified",VLOOKUP(L4122,'Quantification'!$A:$B,2,FALSE)),"Unclassified")</f>
        <v>Major</v>
      </c>
      <c r="N4122" t="inlineStr">
        <is>
          <t xml:space="preserve">frl-stefanie.gartmaier@pocketfm.com</t>
        </is>
      </c>
      <c r="O4122" t="inlineStr">
        <is>
          <t xml:space="preserve">Issues found in raw</t>
        </is>
      </c>
      <c r="P4122" t="str">
        <f>IF(OR(O4122="Issues found in master",O4122="Final master"),"Master",IF(OR(O4122="Ready for Master",O4122="Issues found in raw",O4122="Raw under QC",O4122="Issues resolved in raw"),"Raw","-"))</f>
        <v>Raw</v>
      </c>
      <c r="Q4122" s="13">
        <v>46287.54375</v>
      </c>
      <c r="R4122" t="inlineStr">
        <is>
          <t xml:space="preserve">2026-09 (Sept)</t>
        </is>
      </c>
      <c r="S4122">
        <f>IF(M4122="Not an error",0,IF(COUNTIFS($A$2:$A4122,$A4122,$D$2:$D4122,$D4122,$M$2:$M4122,"&lt;&gt;Not an error")=1,1,0))</f>
        <v>0</v>
      </c>
      <c r="T4122">
        <f>IF(M4122&lt;&gt;"Major",0,IF(COUNTIFS($A$2:$A4122,$A4122,$D$2:$D4122,$D4122,$M$2:$M4122,"Major")=1,1,0))</f>
        <v>0</v>
      </c>
      <c r="U4122">
        <f>IF(M4122&lt;&gt;"Minor",0,IF(COUNTIFS($A$2:$A4122,$A4122,$D$2:$D4122,$D4122,$M$2:$M4122,"Minor")=1,1,0))</f>
        <v>0</v>
      </c>
    </row>
    <row r="4123">
      <c r="A4123" t="inlineStr">
        <is>
          <t xml:space="preserve">806152088c4f0f13e40c0788e7bc440106d13b1a</t>
        </is>
      </c>
      <c r="B4123" t="inlineStr">
        <is>
          <t xml:space="preserve">The Secret Life of an Accidental Heiress</t>
        </is>
      </c>
      <c r="C4123" t="inlineStr">
        <is>
          <t xml:space="preserve">The Secret Life of an Accidental Heiress</t>
        </is>
      </c>
      <c r="D4123" t="inlineStr">
        <is>
          <t xml:space="preserve">1be3f12eb86995d117ee9a35bae4fbc455ea4d18</t>
        </is>
      </c>
      <c r="E4123" t="inlineStr">
        <is>
          <t xml:space="preserve">Episode 10: Der Familienstreit</t>
        </is>
      </c>
      <c r="F4123">
        <v>10</v>
      </c>
      <c r="G4123" t="inlineStr">
        <is>
          <t xml:space="preserve">1:21-1:27</t>
        </is>
      </c>
      <c r="H4123" t="inlineStr">
        <is>
          <t xml:space="preserve">Pending</t>
        </is>
      </c>
      <c r="I4123" t="inlineStr">
        <is>
          <t xml:space="preserve">[â€œJonathanâ€_x009d_] - Line from script: â€œJonathan, nicht jetzt, nicht hierâ€_x009d_, murmelte er und neigte den Kopf in Adrians Richtung.â€_x009d_ - Note: needs an American pronunciation</t>
        </is>
      </c>
      <c r="J4123" t="inlineStr">
        <is>
          <t xml:space="preserve">VOA</t>
        </is>
      </c>
      <c r="K4123" t="inlineStr">
        <is>
          <t xml:space="preserve">Mispronunciation</t>
        </is>
      </c>
      <c r="L4123" t="inlineStr">
        <is>
          <t xml:space="preserve">Mispronunciation</t>
        </is>
      </c>
      <c r="M4123" t="str">
        <f>IFERROR(IF(VLOOKUP(L4123,'Quantification'!$A:$B,2,FALSE)&amp;""="","Unclassified",VLOOKUP(L4123,'Quantification'!$A:$B,2,FALSE)),"Unclassified")</f>
        <v>Major</v>
      </c>
      <c r="N4123" t="inlineStr">
        <is>
          <t xml:space="preserve">frl-stefanie.gartmaier@pocketfm.com</t>
        </is>
      </c>
      <c r="O4123" t="inlineStr">
        <is>
          <t xml:space="preserve">Issues found in raw</t>
        </is>
      </c>
      <c r="P4123" t="str">
        <f>IF(OR(O4123="Issues found in master",O4123="Final master"),"Master",IF(OR(O4123="Ready for Master",O4123="Issues found in raw",O4123="Raw under QC",O4123="Issues resolved in raw"),"Raw","-"))</f>
        <v>Raw</v>
      </c>
      <c r="Q4123" s="13">
        <v>46287.54375</v>
      </c>
      <c r="R4123" t="inlineStr">
        <is>
          <t xml:space="preserve">2026-09 (Sept)</t>
        </is>
      </c>
      <c r="S4123">
        <f>IF(M4123="Not an error",0,IF(COUNTIFS($A$2:$A4123,$A4123,$D$2:$D4123,$D4123,$M$2:$M4123,"&lt;&gt;Not an error")=1,1,0))</f>
        <v>0</v>
      </c>
      <c r="T4123">
        <f>IF(M4123&lt;&gt;"Major",0,IF(COUNTIFS($A$2:$A4123,$A4123,$D$2:$D4123,$D4123,$M$2:$M4123,"Major")=1,1,0))</f>
        <v>0</v>
      </c>
      <c r="U4123">
        <f>IF(M4123&lt;&gt;"Minor",0,IF(COUNTIFS($A$2:$A4123,$A4123,$D$2:$D4123,$D4123,$M$2:$M4123,"Minor")=1,1,0))</f>
        <v>0</v>
      </c>
    </row>
    <row r="4124">
      <c r="A4124" t="inlineStr">
        <is>
          <t xml:space="preserve">806152088c4f0f13e40c0788e7bc440106d13b1a</t>
        </is>
      </c>
      <c r="B4124" t="inlineStr">
        <is>
          <t xml:space="preserve">The Secret Life of an Accidental Heiress</t>
        </is>
      </c>
      <c r="C4124" t="inlineStr">
        <is>
          <t xml:space="preserve">The Secret Life of an Accidental Heiress</t>
        </is>
      </c>
      <c r="D4124" t="inlineStr">
        <is>
          <t xml:space="preserve">1be3f12eb86995d117ee9a35bae4fbc455ea4d18</t>
        </is>
      </c>
      <c r="E4124" t="inlineStr">
        <is>
          <t xml:space="preserve">Episode 10: Der Familienstreit</t>
        </is>
      </c>
      <c r="F4124">
        <v>10</v>
      </c>
      <c r="G4124" t="inlineStr">
        <is>
          <t xml:space="preserve">1:39-1:43</t>
        </is>
      </c>
      <c r="H4124" t="inlineStr">
        <is>
          <t xml:space="preserve">Pending</t>
        </is>
      </c>
      <c r="I4124" t="inlineStr">
        <is>
          <t xml:space="preserve">[â€œArthurâ€_x009d_] - Line from script: â€œAls Arthur den feuerroten Striemen an ihrem Hals sah, holte er scharf Luft. - Note: needs an American pronunciation</t>
        </is>
      </c>
      <c r="J4124" t="inlineStr">
        <is>
          <t xml:space="preserve">VOA</t>
        </is>
      </c>
      <c r="K4124" t="inlineStr">
        <is>
          <t xml:space="preserve">Mispronunciation</t>
        </is>
      </c>
      <c r="L4124" t="inlineStr">
        <is>
          <t xml:space="preserve">Mispronunciation</t>
        </is>
      </c>
      <c r="M4124" t="str">
        <f>IFERROR(IF(VLOOKUP(L4124,'Quantification'!$A:$B,2,FALSE)&amp;""="","Unclassified",VLOOKUP(L4124,'Quantification'!$A:$B,2,FALSE)),"Unclassified")</f>
        <v>Major</v>
      </c>
      <c r="N4124" t="inlineStr">
        <is>
          <t xml:space="preserve">frl-stefanie.gartmaier@pocketfm.com</t>
        </is>
      </c>
      <c r="O4124" t="inlineStr">
        <is>
          <t xml:space="preserve">Issues found in raw</t>
        </is>
      </c>
      <c r="P4124" t="str">
        <f>IF(OR(O4124="Issues found in master",O4124="Final master"),"Master",IF(OR(O4124="Ready for Master",O4124="Issues found in raw",O4124="Raw under QC",O4124="Issues resolved in raw"),"Raw","-"))</f>
        <v>Raw</v>
      </c>
      <c r="Q4124" s="13">
        <v>46287.54375</v>
      </c>
      <c r="R4124" t="inlineStr">
        <is>
          <t xml:space="preserve">2026-09 (Sept)</t>
        </is>
      </c>
      <c r="S4124">
        <f>IF(M4124="Not an error",0,IF(COUNTIFS($A$2:$A4124,$A4124,$D$2:$D4124,$D4124,$M$2:$M4124,"&lt;&gt;Not an error")=1,1,0))</f>
        <v>0</v>
      </c>
      <c r="T4124">
        <f>IF(M4124&lt;&gt;"Major",0,IF(COUNTIFS($A$2:$A4124,$A4124,$D$2:$D4124,$D4124,$M$2:$M4124,"Major")=1,1,0))</f>
        <v>0</v>
      </c>
      <c r="U4124">
        <f>IF(M4124&lt;&gt;"Minor",0,IF(COUNTIFS($A$2:$A4124,$A4124,$D$2:$D4124,$D4124,$M$2:$M4124,"Minor")=1,1,0))</f>
        <v>0</v>
      </c>
    </row>
    <row r="4125">
      <c r="A4125" t="inlineStr">
        <is>
          <t xml:space="preserve">806152088c4f0f13e40c0788e7bc440106d13b1a</t>
        </is>
      </c>
      <c r="B4125" t="inlineStr">
        <is>
          <t xml:space="preserve">The Secret Life of an Accidental Heiress</t>
        </is>
      </c>
      <c r="C4125" t="inlineStr">
        <is>
          <t xml:space="preserve">The Secret Life of an Accidental Heiress</t>
        </is>
      </c>
      <c r="D4125" t="inlineStr">
        <is>
          <t xml:space="preserve">1be3f12eb86995d117ee9a35bae4fbc455ea4d18</t>
        </is>
      </c>
      <c r="E4125" t="inlineStr">
        <is>
          <t xml:space="preserve">Episode 10: Der Familienstreit</t>
        </is>
      </c>
      <c r="F4125">
        <v>10</v>
      </c>
      <c r="G4125" t="inlineStr">
        <is>
          <t xml:space="preserve">2:55-2:58</t>
        </is>
      </c>
      <c r="H4125" t="inlineStr">
        <is>
          <t xml:space="preserve">Pending</t>
        </is>
      </c>
      <c r="I4125" t="inlineStr">
        <is>
          <t xml:space="preserve">[â€œArthurâ€_x009d_] - Line from script: â€œArthur runzelte die Stirn.â€_x009d_ - Note: needs an American pronunciation</t>
        </is>
      </c>
      <c r="J4125" t="inlineStr">
        <is>
          <t xml:space="preserve">VOA</t>
        </is>
      </c>
      <c r="K4125" t="inlineStr">
        <is>
          <t xml:space="preserve">Mispronunciation</t>
        </is>
      </c>
      <c r="L4125" t="inlineStr">
        <is>
          <t xml:space="preserve">Mispronunciation</t>
        </is>
      </c>
      <c r="M4125" t="str">
        <f>IFERROR(IF(VLOOKUP(L4125,'Quantification'!$A:$B,2,FALSE)&amp;""="","Unclassified",VLOOKUP(L4125,'Quantification'!$A:$B,2,FALSE)),"Unclassified")</f>
        <v>Major</v>
      </c>
      <c r="N4125" t="inlineStr">
        <is>
          <t xml:space="preserve">frl-stefanie.gartmaier@pocketfm.com</t>
        </is>
      </c>
      <c r="O4125" t="inlineStr">
        <is>
          <t xml:space="preserve">Issues found in raw</t>
        </is>
      </c>
      <c r="P4125" t="str">
        <f>IF(OR(O4125="Issues found in master",O4125="Final master"),"Master",IF(OR(O4125="Ready for Master",O4125="Issues found in raw",O4125="Raw under QC",O4125="Issues resolved in raw"),"Raw","-"))</f>
        <v>Raw</v>
      </c>
      <c r="Q4125" s="13">
        <v>46287.54375</v>
      </c>
      <c r="R4125" t="inlineStr">
        <is>
          <t xml:space="preserve">2026-09 (Sept)</t>
        </is>
      </c>
      <c r="S4125">
        <f>IF(M4125="Not an error",0,IF(COUNTIFS($A$2:$A4125,$A4125,$D$2:$D4125,$D4125,$M$2:$M4125,"&lt;&gt;Not an error")=1,1,0))</f>
        <v>0</v>
      </c>
      <c r="T4125">
        <f>IF(M4125&lt;&gt;"Major",0,IF(COUNTIFS($A$2:$A4125,$A4125,$D$2:$D4125,$D4125,$M$2:$M4125,"Major")=1,1,0))</f>
        <v>0</v>
      </c>
      <c r="U4125">
        <f>IF(M4125&lt;&gt;"Minor",0,IF(COUNTIFS($A$2:$A4125,$A4125,$D$2:$D4125,$D4125,$M$2:$M4125,"Minor")=1,1,0))</f>
        <v>0</v>
      </c>
    </row>
    <row r="4126">
      <c r="A4126" t="inlineStr">
        <is>
          <t xml:space="preserve">806152088c4f0f13e40c0788e7bc440106d13b1a</t>
        </is>
      </c>
      <c r="B4126" t="inlineStr">
        <is>
          <t xml:space="preserve">The Secret Life of an Accidental Heiress</t>
        </is>
      </c>
      <c r="C4126" t="inlineStr">
        <is>
          <t xml:space="preserve">The Secret Life of an Accidental Heiress</t>
        </is>
      </c>
      <c r="D4126" t="inlineStr">
        <is>
          <t xml:space="preserve">1be3f12eb86995d117ee9a35bae4fbc455ea4d18</t>
        </is>
      </c>
      <c r="E4126" t="inlineStr">
        <is>
          <t xml:space="preserve">Episode 10: Der Familienstreit</t>
        </is>
      </c>
      <c r="F4126">
        <v>10</v>
      </c>
      <c r="G4126" t="inlineStr">
        <is>
          <t xml:space="preserve">3:03-3:05</t>
        </is>
      </c>
      <c r="H4126" t="inlineStr">
        <is>
          <t xml:space="preserve">Pending</t>
        </is>
      </c>
      <c r="I4126" t="inlineStr">
        <is>
          <t xml:space="preserve">[â€œJonathanâ€_x009d_] - Line from script: â€œJonathan nickte sofort.â€_x009d_ - Note: needs an American pronunciation</t>
        </is>
      </c>
      <c r="J4126" t="inlineStr">
        <is>
          <t xml:space="preserve">VOA</t>
        </is>
      </c>
      <c r="K4126" t="inlineStr">
        <is>
          <t xml:space="preserve">Mispronunciation</t>
        </is>
      </c>
      <c r="L4126" t="inlineStr">
        <is>
          <t xml:space="preserve">Mispronunciation</t>
        </is>
      </c>
      <c r="M4126" t="str">
        <f>IFERROR(IF(VLOOKUP(L4126,'Quantification'!$A:$B,2,FALSE)&amp;""="","Unclassified",VLOOKUP(L4126,'Quantification'!$A:$B,2,FALSE)),"Unclassified")</f>
        <v>Major</v>
      </c>
      <c r="N4126" t="inlineStr">
        <is>
          <t xml:space="preserve">frl-stefanie.gartmaier@pocketfm.com</t>
        </is>
      </c>
      <c r="O4126" t="inlineStr">
        <is>
          <t xml:space="preserve">Issues found in raw</t>
        </is>
      </c>
      <c r="P4126" t="str">
        <f>IF(OR(O4126="Issues found in master",O4126="Final master"),"Master",IF(OR(O4126="Ready for Master",O4126="Issues found in raw",O4126="Raw under QC",O4126="Issues resolved in raw"),"Raw","-"))</f>
        <v>Raw</v>
      </c>
      <c r="Q4126" s="13">
        <v>46287.54375</v>
      </c>
      <c r="R4126" t="inlineStr">
        <is>
          <t xml:space="preserve">2026-09 (Sept)</t>
        </is>
      </c>
      <c r="S4126">
        <f>IF(M4126="Not an error",0,IF(COUNTIFS($A$2:$A4126,$A4126,$D$2:$D4126,$D4126,$M$2:$M4126,"&lt;&gt;Not an error")=1,1,0))</f>
        <v>0</v>
      </c>
      <c r="T4126">
        <f>IF(M4126&lt;&gt;"Major",0,IF(COUNTIFS($A$2:$A4126,$A4126,$D$2:$D4126,$D4126,$M$2:$M4126,"Major")=1,1,0))</f>
        <v>0</v>
      </c>
      <c r="U4126">
        <f>IF(M4126&lt;&gt;"Minor",0,IF(COUNTIFS($A$2:$A4126,$A4126,$D$2:$D4126,$D4126,$M$2:$M4126,"Minor")=1,1,0))</f>
        <v>0</v>
      </c>
    </row>
    <row r="4127">
      <c r="A4127" t="inlineStr">
        <is>
          <t xml:space="preserve">806152088c4f0f13e40c0788e7bc440106d13b1a</t>
        </is>
      </c>
      <c r="B4127" t="inlineStr">
        <is>
          <t xml:space="preserve">The Secret Life of an Accidental Heiress</t>
        </is>
      </c>
      <c r="C4127" t="inlineStr">
        <is>
          <t xml:space="preserve">The Secret Life of an Accidental Heiress</t>
        </is>
      </c>
      <c r="D4127" t="inlineStr">
        <is>
          <t xml:space="preserve">1be3f12eb86995d117ee9a35bae4fbc455ea4d18</t>
        </is>
      </c>
      <c r="E4127" t="inlineStr">
        <is>
          <t xml:space="preserve">Episode 10: Der Familienstreit</t>
        </is>
      </c>
      <c r="F4127">
        <v>10</v>
      </c>
      <c r="G4127" t="inlineStr">
        <is>
          <t xml:space="preserve">4:12-4:14</t>
        </is>
      </c>
      <c r="H4127" t="inlineStr">
        <is>
          <t xml:space="preserve">Pending</t>
        </is>
      </c>
      <c r="I4127" t="inlineStr">
        <is>
          <t xml:space="preserve">[â€œArthurâ€_x009d_] - Line from script: â€œArthur sah sichtlich erschÃ¶pft aus.â€_x009d_ - Note: needs an American pronunciation</t>
        </is>
      </c>
      <c r="J4127" t="inlineStr">
        <is>
          <t xml:space="preserve">VOA</t>
        </is>
      </c>
      <c r="K4127" t="inlineStr">
        <is>
          <t xml:space="preserve">Mispronunciation</t>
        </is>
      </c>
      <c r="L4127" t="inlineStr">
        <is>
          <t xml:space="preserve">Mispronunciation</t>
        </is>
      </c>
      <c r="M4127" t="str">
        <f>IFERROR(IF(VLOOKUP(L4127,'Quantification'!$A:$B,2,FALSE)&amp;""="","Unclassified",VLOOKUP(L4127,'Quantification'!$A:$B,2,FALSE)),"Unclassified")</f>
        <v>Major</v>
      </c>
      <c r="N4127" t="inlineStr">
        <is>
          <t xml:space="preserve">frl-stefanie.gartmaier@pocketfm.com</t>
        </is>
      </c>
      <c r="O4127" t="inlineStr">
        <is>
          <t xml:space="preserve">Issues found in raw</t>
        </is>
      </c>
      <c r="P4127" t="str">
        <f>IF(OR(O4127="Issues found in master",O4127="Final master"),"Master",IF(OR(O4127="Ready for Master",O4127="Issues found in raw",O4127="Raw under QC",O4127="Issues resolved in raw"),"Raw","-"))</f>
        <v>Raw</v>
      </c>
      <c r="Q4127" s="13">
        <v>46287.54375</v>
      </c>
      <c r="R4127" t="inlineStr">
        <is>
          <t xml:space="preserve">2026-09 (Sept)</t>
        </is>
      </c>
      <c r="S4127">
        <f>IF(M4127="Not an error",0,IF(COUNTIFS($A$2:$A4127,$A4127,$D$2:$D4127,$D4127,$M$2:$M4127,"&lt;&gt;Not an error")=1,1,0))</f>
        <v>0</v>
      </c>
      <c r="T4127">
        <f>IF(M4127&lt;&gt;"Major",0,IF(COUNTIFS($A$2:$A4127,$A4127,$D$2:$D4127,$D4127,$M$2:$M4127,"Major")=1,1,0))</f>
        <v>0</v>
      </c>
      <c r="U4127">
        <f>IF(M4127&lt;&gt;"Minor",0,IF(COUNTIFS($A$2:$A4127,$A4127,$D$2:$D4127,$D4127,$M$2:$M4127,"Minor")=1,1,0))</f>
        <v>0</v>
      </c>
    </row>
    <row r="4128">
      <c r="A4128" t="inlineStr">
        <is>
          <t xml:space="preserve">806152088c4f0f13e40c0788e7bc440106d13b1a</t>
        </is>
      </c>
      <c r="B4128" t="inlineStr">
        <is>
          <t xml:space="preserve">The Secret Life of an Accidental Heiress</t>
        </is>
      </c>
      <c r="C4128" t="inlineStr">
        <is>
          <t xml:space="preserve">The Secret Life of an Accidental Heiress</t>
        </is>
      </c>
      <c r="D4128" t="inlineStr">
        <is>
          <t xml:space="preserve">1be3f12eb86995d117ee9a35bae4fbc455ea4d18</t>
        </is>
      </c>
      <c r="E4128" t="inlineStr">
        <is>
          <t xml:space="preserve">Episode 10: Der Familienstreit</t>
        </is>
      </c>
      <c r="F4128">
        <v>10</v>
      </c>
      <c r="G4128" t="inlineStr">
        <is>
          <t xml:space="preserve">4:14-4:17</t>
        </is>
      </c>
      <c r="H4128" t="inlineStr">
        <is>
          <t xml:space="preserve">Pending</t>
        </is>
      </c>
      <c r="I4128" t="inlineStr">
        <is>
          <t xml:space="preserve">[â€œRichardâ€_x009d_] - Line from script: â€œRichard schob seinen Rollstuhl und wandte sich an Quinn.â€_x009d_ - Note: needs an American pronunciation</t>
        </is>
      </c>
      <c r="J4128" t="inlineStr">
        <is>
          <t xml:space="preserve">VOA</t>
        </is>
      </c>
      <c r="K4128" t="inlineStr">
        <is>
          <t xml:space="preserve">Mispronunciation</t>
        </is>
      </c>
      <c r="L4128" t="inlineStr">
        <is>
          <t xml:space="preserve">Mispronunciation</t>
        </is>
      </c>
      <c r="M4128" t="str">
        <f>IFERROR(IF(VLOOKUP(L4128,'Quantification'!$A:$B,2,FALSE)&amp;""="","Unclassified",VLOOKUP(L4128,'Quantification'!$A:$B,2,FALSE)),"Unclassified")</f>
        <v>Major</v>
      </c>
      <c r="N4128" t="inlineStr">
        <is>
          <t xml:space="preserve">frl-stefanie.gartmaier@pocketfm.com</t>
        </is>
      </c>
      <c r="O4128" t="inlineStr">
        <is>
          <t xml:space="preserve">Issues found in raw</t>
        </is>
      </c>
      <c r="P4128" t="str">
        <f>IF(OR(O4128="Issues found in master",O4128="Final master"),"Master",IF(OR(O4128="Ready for Master",O4128="Issues found in raw",O4128="Raw under QC",O4128="Issues resolved in raw"),"Raw","-"))</f>
        <v>Raw</v>
      </c>
      <c r="Q4128" s="13">
        <v>46287.54375</v>
      </c>
      <c r="R4128" t="inlineStr">
        <is>
          <t xml:space="preserve">2026-09 (Sept)</t>
        </is>
      </c>
      <c r="S4128">
        <f>IF(M4128="Not an error",0,IF(COUNTIFS($A$2:$A4128,$A4128,$D$2:$D4128,$D4128,$M$2:$M4128,"&lt;&gt;Not an error")=1,1,0))</f>
        <v>0</v>
      </c>
      <c r="T4128">
        <f>IF(M4128&lt;&gt;"Major",0,IF(COUNTIFS($A$2:$A4128,$A4128,$D$2:$D4128,$D4128,$M$2:$M4128,"Major")=1,1,0))</f>
        <v>0</v>
      </c>
      <c r="U4128">
        <f>IF(M4128&lt;&gt;"Minor",0,IF(COUNTIFS($A$2:$A4128,$A4128,$D$2:$D4128,$D4128,$M$2:$M4128,"Minor")=1,1,0))</f>
        <v>0</v>
      </c>
    </row>
    <row r="4129">
      <c r="A4129" t="inlineStr">
        <is>
          <t xml:space="preserve">806152088c4f0f13e40c0788e7bc440106d13b1a</t>
        </is>
      </c>
      <c r="B4129" t="inlineStr">
        <is>
          <t xml:space="preserve">The Secret Life of an Accidental Heiress</t>
        </is>
      </c>
      <c r="C4129" t="inlineStr">
        <is>
          <t xml:space="preserve">The Secret Life of an Accidental Heiress</t>
        </is>
      </c>
      <c r="D4129" t="inlineStr">
        <is>
          <t xml:space="preserve">1be3f12eb86995d117ee9a35bae4fbc455ea4d18</t>
        </is>
      </c>
      <c r="E4129" t="inlineStr">
        <is>
          <t xml:space="preserve">Episode 10: Der Familienstreit</t>
        </is>
      </c>
      <c r="F4129">
        <v>10</v>
      </c>
      <c r="G4129" t="inlineStr">
        <is>
          <t xml:space="preserve">4:48-4:53</t>
        </is>
      </c>
      <c r="H4129" t="inlineStr">
        <is>
          <t xml:space="preserve">Pending</t>
        </is>
      </c>
      <c r="I4129" t="inlineStr">
        <is>
          <t xml:space="preserve">[â€œRichardâ€_x009d_] - Line from script: â€œRichard zog eine Bankkarte aus seiner Brieftasche und hielt sie seinem Sohn hin.â€_x009d_ - Note: needs an American pronunciation</t>
        </is>
      </c>
      <c r="J4129" t="inlineStr">
        <is>
          <t xml:space="preserve">VOA</t>
        </is>
      </c>
      <c r="K4129" t="inlineStr">
        <is>
          <t xml:space="preserve">Mispronunciation</t>
        </is>
      </c>
      <c r="L4129" t="inlineStr">
        <is>
          <t xml:space="preserve">Mispronunciation</t>
        </is>
      </c>
      <c r="M4129" t="str">
        <f>IFERROR(IF(VLOOKUP(L4129,'Quantification'!$A:$B,2,FALSE)&amp;""="","Unclassified",VLOOKUP(L4129,'Quantification'!$A:$B,2,FALSE)),"Unclassified")</f>
        <v>Major</v>
      </c>
      <c r="N4129" t="inlineStr">
        <is>
          <t xml:space="preserve">frl-stefanie.gartmaier@pocketfm.com</t>
        </is>
      </c>
      <c r="O4129" t="inlineStr">
        <is>
          <t xml:space="preserve">Issues found in raw</t>
        </is>
      </c>
      <c r="P4129" t="str">
        <f>IF(OR(O4129="Issues found in master",O4129="Final master"),"Master",IF(OR(O4129="Ready for Master",O4129="Issues found in raw",O4129="Raw under QC",O4129="Issues resolved in raw"),"Raw","-"))</f>
        <v>Raw</v>
      </c>
      <c r="Q4129" s="13">
        <v>46287.54375</v>
      </c>
      <c r="R4129" t="inlineStr">
        <is>
          <t xml:space="preserve">2026-09 (Sept)</t>
        </is>
      </c>
      <c r="S4129">
        <f>IF(M4129="Not an error",0,IF(COUNTIFS($A$2:$A4129,$A4129,$D$2:$D4129,$D4129,$M$2:$M4129,"&lt;&gt;Not an error")=1,1,0))</f>
        <v>0</v>
      </c>
      <c r="T4129">
        <f>IF(M4129&lt;&gt;"Major",0,IF(COUNTIFS($A$2:$A4129,$A4129,$D$2:$D4129,$D4129,$M$2:$M4129,"Major")=1,1,0))</f>
        <v>0</v>
      </c>
      <c r="U4129">
        <f>IF(M4129&lt;&gt;"Minor",0,IF(COUNTIFS($A$2:$A4129,$A4129,$D$2:$D4129,$D4129,$M$2:$M4129,"Minor")=1,1,0))</f>
        <v>0</v>
      </c>
    </row>
    <row r="4130">
      <c r="A4130" t="inlineStr">
        <is>
          <t xml:space="preserve">806152088c4f0f13e40c0788e7bc440106d13b1a</t>
        </is>
      </c>
      <c r="B4130" t="inlineStr">
        <is>
          <t xml:space="preserve">The Secret Life of an Accidental Heiress</t>
        </is>
      </c>
      <c r="C4130" t="inlineStr">
        <is>
          <t xml:space="preserve">The Secret Life of an Accidental Heiress</t>
        </is>
      </c>
      <c r="D4130" t="inlineStr">
        <is>
          <t xml:space="preserve">1be3f12eb86995d117ee9a35bae4fbc455ea4d18</t>
        </is>
      </c>
      <c r="E4130" t="inlineStr">
        <is>
          <t xml:space="preserve">Episode 10: Der Familienstreit</t>
        </is>
      </c>
      <c r="F4130">
        <v>10</v>
      </c>
      <c r="G4130" t="inlineStr">
        <is>
          <t xml:space="preserve">5:06-5:12</t>
        </is>
      </c>
      <c r="H4130" t="inlineStr">
        <is>
          <t xml:space="preserve">Pending</t>
        </is>
      </c>
      <c r="I4130" t="inlineStr">
        <is>
          <t xml:space="preserve">[â€œRichardâ€_x009d_] - Line from script: â€œEin Anflug von EnttÃ¤uschung huschte Ã¼ber Richards Gesicht, bevor er sich stattdessen an Quinn wandte.â€_x009d_ - Note: needs an American pronunciation</t>
        </is>
      </c>
      <c r="J4130" t="inlineStr">
        <is>
          <t xml:space="preserve">VOA</t>
        </is>
      </c>
      <c r="K4130" t="inlineStr">
        <is>
          <t xml:space="preserve">Mispronunciation</t>
        </is>
      </c>
      <c r="L4130" t="inlineStr">
        <is>
          <t xml:space="preserve">Mispronunciation</t>
        </is>
      </c>
      <c r="M4130" t="str">
        <f>IFERROR(IF(VLOOKUP(L4130,'Quantification'!$A:$B,2,FALSE)&amp;""="","Unclassified",VLOOKUP(L4130,'Quantification'!$A:$B,2,FALSE)),"Unclassified")</f>
        <v>Major</v>
      </c>
      <c r="N4130" t="inlineStr">
        <is>
          <t xml:space="preserve">frl-stefanie.gartmaier@pocketfm.com</t>
        </is>
      </c>
      <c r="O4130" t="inlineStr">
        <is>
          <t xml:space="preserve">Issues found in raw</t>
        </is>
      </c>
      <c r="P4130" t="str">
        <f>IF(OR(O4130="Issues found in master",O4130="Final master"),"Master",IF(OR(O4130="Ready for Master",O4130="Issues found in raw",O4130="Raw under QC",O4130="Issues resolved in raw"),"Raw","-"))</f>
        <v>Raw</v>
      </c>
      <c r="Q4130" s="13">
        <v>46287.54375</v>
      </c>
      <c r="R4130" t="inlineStr">
        <is>
          <t xml:space="preserve">2026-09 (Sept)</t>
        </is>
      </c>
      <c r="S4130">
        <f>IF(M4130="Not an error",0,IF(COUNTIFS($A$2:$A4130,$A4130,$D$2:$D4130,$D4130,$M$2:$M4130,"&lt;&gt;Not an error")=1,1,0))</f>
        <v>0</v>
      </c>
      <c r="T4130">
        <f>IF(M4130&lt;&gt;"Major",0,IF(COUNTIFS($A$2:$A4130,$A4130,$D$2:$D4130,$D4130,$M$2:$M4130,"Major")=1,1,0))</f>
        <v>0</v>
      </c>
      <c r="U4130">
        <f>IF(M4130&lt;&gt;"Minor",0,IF(COUNTIFS($A$2:$A4130,$A4130,$D$2:$D4130,$D4130,$M$2:$M4130,"Minor")=1,1,0))</f>
        <v>0</v>
      </c>
    </row>
    <row r="4131">
      <c r="A4131" t="inlineStr">
        <is>
          <t xml:space="preserve">806152088c4f0f13e40c0788e7bc440106d13b1a</t>
        </is>
      </c>
      <c r="B4131" t="inlineStr">
        <is>
          <t xml:space="preserve">The Secret Life of an Accidental Heiress</t>
        </is>
      </c>
      <c r="C4131" t="inlineStr">
        <is>
          <t xml:space="preserve">The Secret Life of an Accidental Heiress</t>
        </is>
      </c>
      <c r="D4131" t="inlineStr">
        <is>
          <t xml:space="preserve">1be3f12eb86995d117ee9a35bae4fbc455ea4d18</t>
        </is>
      </c>
      <c r="E4131" t="inlineStr">
        <is>
          <t xml:space="preserve">Episode 10: Der Familienstreit</t>
        </is>
      </c>
      <c r="F4131">
        <v>10</v>
      </c>
      <c r="G4131" t="inlineStr">
        <is>
          <t xml:space="preserve">5:52-5:54</t>
        </is>
      </c>
      <c r="H4131" t="inlineStr">
        <is>
          <t xml:space="preserve">Pending</t>
        </is>
      </c>
      <c r="I4131" t="inlineStr">
        <is>
          <t xml:space="preserve">[â€œRichardâ€_x009d_] - Line from script: â€œRichards Miene wurde weicher.â€_x009d_ - Note: needs an American pronunciation</t>
        </is>
      </c>
      <c r="J4131" t="inlineStr">
        <is>
          <t xml:space="preserve">VOA</t>
        </is>
      </c>
      <c r="K4131" t="inlineStr">
        <is>
          <t xml:space="preserve">Mispronunciation</t>
        </is>
      </c>
      <c r="L4131" t="inlineStr">
        <is>
          <t xml:space="preserve">Mispronunciation</t>
        </is>
      </c>
      <c r="M4131" t="str">
        <f>IFERROR(IF(VLOOKUP(L4131,'Quantification'!$A:$B,2,FALSE)&amp;""="","Unclassified",VLOOKUP(L4131,'Quantification'!$A:$B,2,FALSE)),"Unclassified")</f>
        <v>Major</v>
      </c>
      <c r="N4131" t="inlineStr">
        <is>
          <t xml:space="preserve">frl-stefanie.gartmaier@pocketfm.com</t>
        </is>
      </c>
      <c r="O4131" t="inlineStr">
        <is>
          <t xml:space="preserve">Issues found in raw</t>
        </is>
      </c>
      <c r="P4131" t="str">
        <f>IF(OR(O4131="Issues found in master",O4131="Final master"),"Master",IF(OR(O4131="Ready for Master",O4131="Issues found in raw",O4131="Raw under QC",O4131="Issues resolved in raw"),"Raw","-"))</f>
        <v>Raw</v>
      </c>
      <c r="Q4131" s="13">
        <v>46287.54375</v>
      </c>
      <c r="R4131" t="inlineStr">
        <is>
          <t xml:space="preserve">2026-09 (Sept)</t>
        </is>
      </c>
      <c r="S4131">
        <f>IF(M4131="Not an error",0,IF(COUNTIFS($A$2:$A4131,$A4131,$D$2:$D4131,$D4131,$M$2:$M4131,"&lt;&gt;Not an error")=1,1,0))</f>
        <v>0</v>
      </c>
      <c r="T4131">
        <f>IF(M4131&lt;&gt;"Major",0,IF(COUNTIFS($A$2:$A4131,$A4131,$D$2:$D4131,$D4131,$M$2:$M4131,"Major")=1,1,0))</f>
        <v>0</v>
      </c>
      <c r="U4131">
        <f>IF(M4131&lt;&gt;"Minor",0,IF(COUNTIFS($A$2:$A4131,$A4131,$D$2:$D4131,$D4131,$M$2:$M4131,"Minor")=1,1,0))</f>
        <v>0</v>
      </c>
    </row>
    <row r="4132">
      <c r="A4132" t="inlineStr">
        <is>
          <t xml:space="preserve">806152088c4f0f13e40c0788e7bc440106d13b1a</t>
        </is>
      </c>
      <c r="B4132" t="inlineStr">
        <is>
          <t xml:space="preserve">The Secret Life of an Accidental Heiress</t>
        </is>
      </c>
      <c r="C4132" t="inlineStr">
        <is>
          <t xml:space="preserve">The Secret Life of an Accidental Heiress</t>
        </is>
      </c>
      <c r="D4132" t="inlineStr">
        <is>
          <t xml:space="preserve">1be3f12eb86995d117ee9a35bae4fbc455ea4d18</t>
        </is>
      </c>
      <c r="E4132" t="inlineStr">
        <is>
          <t xml:space="preserve">Episode 10: Der Familienstreit</t>
        </is>
      </c>
      <c r="F4132">
        <v>10</v>
      </c>
      <c r="G4132" t="inlineStr">
        <is>
          <t xml:space="preserve">6:38-6:41</t>
        </is>
      </c>
      <c r="H4132" t="inlineStr">
        <is>
          <t xml:space="preserve">Pending</t>
        </is>
      </c>
      <c r="I4132" t="inlineStr">
        <is>
          <t xml:space="preserve">[â€œArthurâ€_x009d_] - Line from script: â€œLiam half Arthur und den anderen ins Auto.â€_x009d_ - Note: needs an American pronunciation</t>
        </is>
      </c>
      <c r="J4132" t="inlineStr">
        <is>
          <t xml:space="preserve">VOA</t>
        </is>
      </c>
      <c r="K4132" t="inlineStr">
        <is>
          <t xml:space="preserve">Mispronunciation</t>
        </is>
      </c>
      <c r="L4132" t="inlineStr">
        <is>
          <t xml:space="preserve">Mispronunciation</t>
        </is>
      </c>
      <c r="M4132" t="str">
        <f>IFERROR(IF(VLOOKUP(L4132,'Quantification'!$A:$B,2,FALSE)&amp;""="","Unclassified",VLOOKUP(L4132,'Quantification'!$A:$B,2,FALSE)),"Unclassified")</f>
        <v>Major</v>
      </c>
      <c r="N4132" t="inlineStr">
        <is>
          <t xml:space="preserve">frl-stefanie.gartmaier@pocketfm.com</t>
        </is>
      </c>
      <c r="O4132" t="inlineStr">
        <is>
          <t xml:space="preserve">Issues found in raw</t>
        </is>
      </c>
      <c r="P4132" t="str">
        <f>IF(OR(O4132="Issues found in master",O4132="Final master"),"Master",IF(OR(O4132="Ready for Master",O4132="Issues found in raw",O4132="Raw under QC",O4132="Issues resolved in raw"),"Raw","-"))</f>
        <v>Raw</v>
      </c>
      <c r="Q4132" s="13">
        <v>46287.54375</v>
      </c>
      <c r="R4132" t="inlineStr">
        <is>
          <t xml:space="preserve">2026-09 (Sept)</t>
        </is>
      </c>
      <c r="S4132">
        <f>IF(M4132="Not an error",0,IF(COUNTIFS($A$2:$A4132,$A4132,$D$2:$D4132,$D4132,$M$2:$M4132,"&lt;&gt;Not an error")=1,1,0))</f>
        <v>0</v>
      </c>
      <c r="T4132">
        <f>IF(M4132&lt;&gt;"Major",0,IF(COUNTIFS($A$2:$A4132,$A4132,$D$2:$D4132,$D4132,$M$2:$M4132,"Major")=1,1,0))</f>
        <v>0</v>
      </c>
      <c r="U4132">
        <f>IF(M4132&lt;&gt;"Minor",0,IF(COUNTIFS($A$2:$A4132,$A4132,$D$2:$D4132,$D4132,$M$2:$M4132,"Minor")=1,1,0))</f>
        <v>0</v>
      </c>
    </row>
    <row r="4133">
      <c r="A4133" t="inlineStr">
        <is>
          <t xml:space="preserve">806152088c4f0f13e40c0788e7bc440106d13b1a</t>
        </is>
      </c>
      <c r="B4133" t="inlineStr">
        <is>
          <t xml:space="preserve">The Secret Life of an Accidental Heiress</t>
        </is>
      </c>
      <c r="C4133" t="inlineStr">
        <is>
          <t xml:space="preserve">The Secret Life of an Accidental Heiress</t>
        </is>
      </c>
      <c r="D4133" t="inlineStr">
        <is>
          <t xml:space="preserve">1be3f12eb86995d117ee9a35bae4fbc455ea4d18</t>
        </is>
      </c>
      <c r="E4133" t="inlineStr">
        <is>
          <t xml:space="preserve">Episode 10: Der Familienstreit</t>
        </is>
      </c>
      <c r="F4133">
        <v>10</v>
      </c>
      <c r="G4133" t="inlineStr">
        <is>
          <t xml:space="preserve">7:25-7:38</t>
        </is>
      </c>
      <c r="H4133" t="inlineStr">
        <is>
          <t xml:space="preserve">Pending</t>
        </is>
      </c>
      <c r="I4133" t="inlineStr">
        <is>
          <t xml:space="preserve">[â€œMaisonettewohnungâ€_x009d_] - Line from script: â€œAls die Siedlung neu erÃ¶ffnet wurde, hatte William Scott gerade einen groÃŸen Gewinn gemacht und geplant, mit seiner fÃ¼nfkÃ¶pfigen Familie von einer engen Maisonettewohnung in ein gerÃ¤umiges neues Haus hierherzuziehen.â€_x009d_</t>
        </is>
      </c>
      <c r="J4133" t="inlineStr">
        <is>
          <t xml:space="preserve">VOA</t>
        </is>
      </c>
      <c r="K4133" t="inlineStr">
        <is>
          <t xml:space="preserve">Mispronunciation</t>
        </is>
      </c>
      <c r="L4133" t="inlineStr">
        <is>
          <t xml:space="preserve">Mispronunciation</t>
        </is>
      </c>
      <c r="M4133" t="str">
        <f>IFERROR(IF(VLOOKUP(L4133,'Quantification'!$A:$B,2,FALSE)&amp;""="","Unclassified",VLOOKUP(L4133,'Quantification'!$A:$B,2,FALSE)),"Unclassified")</f>
        <v>Major</v>
      </c>
      <c r="N4133" t="inlineStr">
        <is>
          <t xml:space="preserve">frl-stefanie.gartmaier@pocketfm.com</t>
        </is>
      </c>
      <c r="O4133" t="inlineStr">
        <is>
          <t xml:space="preserve">Issues found in raw</t>
        </is>
      </c>
      <c r="P4133" t="str">
        <f>IF(OR(O4133="Issues found in master",O4133="Final master"),"Master",IF(OR(O4133="Ready for Master",O4133="Issues found in raw",O4133="Raw under QC",O4133="Issues resolved in raw"),"Raw","-"))</f>
        <v>Raw</v>
      </c>
      <c r="Q4133" s="13">
        <v>46287.54375</v>
      </c>
      <c r="R4133" t="inlineStr">
        <is>
          <t xml:space="preserve">2026-09 (Sept)</t>
        </is>
      </c>
      <c r="S4133">
        <f>IF(M4133="Not an error",0,IF(COUNTIFS($A$2:$A4133,$A4133,$D$2:$D4133,$D4133,$M$2:$M4133,"&lt;&gt;Not an error")=1,1,0))</f>
        <v>0</v>
      </c>
      <c r="T4133">
        <f>IF(M4133&lt;&gt;"Major",0,IF(COUNTIFS($A$2:$A4133,$A4133,$D$2:$D4133,$D4133,$M$2:$M4133,"Major")=1,1,0))</f>
        <v>0</v>
      </c>
      <c r="U4133">
        <f>IF(M4133&lt;&gt;"Minor",0,IF(COUNTIFS($A$2:$A4133,$A4133,$D$2:$D4133,$D4133,$M$2:$M4133,"Minor")=1,1,0))</f>
        <v>0</v>
      </c>
    </row>
    <row r="4134">
      <c r="A4134" t="inlineStr">
        <is>
          <t xml:space="preserve">806152088c4f0f13e40c0788e7bc440106d13b1a</t>
        </is>
      </c>
      <c r="B4134" t="inlineStr">
        <is>
          <t xml:space="preserve">The Secret Life of an Accidental Heiress</t>
        </is>
      </c>
      <c r="C4134" t="inlineStr">
        <is>
          <t xml:space="preserve">The Secret Life of an Accidental Heiress</t>
        </is>
      </c>
      <c r="D4134" t="inlineStr">
        <is>
          <t xml:space="preserve">71521fe9466a04e8baf7c95d0814b3088cf9fb6d</t>
        </is>
      </c>
      <c r="E4134" t="inlineStr">
        <is>
          <t xml:space="preserve">Episode 11: Eine Holprige Fahrt Steht Bevor</t>
        </is>
      </c>
      <c r="F4134">
        <v>11</v>
      </c>
      <c r="G4134" t="inlineStr">
        <is>
          <t xml:space="preserve">5:10-5:12</t>
        </is>
      </c>
      <c r="H4134" t="inlineStr">
        <is>
          <t xml:space="preserve">Pending</t>
        </is>
      </c>
      <c r="I4134" t="inlineStr">
        <is>
          <t xml:space="preserve">[Script error] - Line from script: â€œEine Nachricht von WyattHigh erschien.â€_x009d_ - Note: inconsistency â€œEine Nachricht von Wyatt Warner erschien.â€_x009d_</t>
        </is>
      </c>
      <c r="J4134" t="inlineStr">
        <is>
          <t xml:space="preserve">AI</t>
        </is>
      </c>
      <c r="K4134" t="inlineStr">
        <is>
          <t xml:space="preserve">Script error</t>
        </is>
      </c>
      <c r="L4134" t="inlineStr">
        <is>
          <t xml:space="preserve">Script error</t>
        </is>
      </c>
      <c r="M4134" t="str">
        <f>IFERROR(IF(VLOOKUP(L4134,'Quantification'!$A:$B,2,FALSE)&amp;""="","Unclassified",VLOOKUP(L4134,'Quantification'!$A:$B,2,FALSE)),"Unclassified")</f>
        <v>Major</v>
      </c>
      <c r="N4134" t="inlineStr">
        <is>
          <t xml:space="preserve">frl-stefanie.gartmaier@pocketfm.com</t>
        </is>
      </c>
      <c r="O4134" t="inlineStr">
        <is>
          <t xml:space="preserve">Issues found in raw</t>
        </is>
      </c>
      <c r="P4134" t="str">
        <f>IF(OR(O4134="Issues found in master",O4134="Final master"),"Master",IF(OR(O4134="Ready for Master",O4134="Issues found in raw",O4134="Raw under QC",O4134="Issues resolved in raw"),"Raw","-"))</f>
        <v>Raw</v>
      </c>
      <c r="Q4134" s="13">
        <v>46287.54375</v>
      </c>
      <c r="R4134" t="inlineStr">
        <is>
          <t xml:space="preserve">2026-09 (Sept)</t>
        </is>
      </c>
      <c r="S4134">
        <f>IF(M4134="Not an error",0,IF(COUNTIFS($A$2:$A4134,$A4134,$D$2:$D4134,$D4134,$M$2:$M4134,"&lt;&gt;Not an error")=1,1,0))</f>
        <v>1</v>
      </c>
      <c r="T4134">
        <f>IF(M4134&lt;&gt;"Major",0,IF(COUNTIFS($A$2:$A4134,$A4134,$D$2:$D4134,$D4134,$M$2:$M4134,"Major")=1,1,0))</f>
        <v>1</v>
      </c>
      <c r="U4134">
        <f>IF(M4134&lt;&gt;"Minor",0,IF(COUNTIFS($A$2:$A4134,$A4134,$D$2:$D4134,$D4134,$M$2:$M4134,"Minor")=1,1,0))</f>
        <v>0</v>
      </c>
    </row>
    <row r="4135">
      <c r="A4135" t="inlineStr">
        <is>
          <t xml:space="preserve">806152088c4f0f13e40c0788e7bc440106d13b1a</t>
        </is>
      </c>
      <c r="B4135" t="inlineStr">
        <is>
          <t xml:space="preserve">The Secret Life of an Accidental Heiress</t>
        </is>
      </c>
      <c r="C4135" t="inlineStr">
        <is>
          <t xml:space="preserve">The Secret Life of an Accidental Heiress</t>
        </is>
      </c>
      <c r="D4135" t="inlineStr">
        <is>
          <t xml:space="preserve">71521fe9466a04e8baf7c95d0814b3088cf9fb6d</t>
        </is>
      </c>
      <c r="E4135" t="inlineStr">
        <is>
          <t xml:space="preserve">Episode 11: Eine Holprige Fahrt Steht Bevor</t>
        </is>
      </c>
      <c r="F4135">
        <v>11</v>
      </c>
      <c r="G4135" t="inlineStr">
        <is>
          <t xml:space="preserve">5:52-5:58</t>
        </is>
      </c>
      <c r="H4135" t="inlineStr">
        <is>
          <t xml:space="preserve">Pending</t>
        </is>
      </c>
      <c r="I4135" t="inlineStr">
        <is>
          <t xml:space="preserve">[Script error] - Line from script: â€œWyattHigh fÃ¼gte hinzu: â€œAch Ã¼brigens, ich habe den Scotts gesagt, dass wir nach diesem Projekt fertig sind.â€_x009d_ - Note: inconsistency â€œWyatt fÃ¼gte hinzu: â€œAch Ã¼brigens, ich habe den Scotts gesagt, dass wir nach diesem Projekt fertig sind.â€_x009d_</t>
        </is>
      </c>
      <c r="J4135" t="inlineStr">
        <is>
          <t xml:space="preserve">AI</t>
        </is>
      </c>
      <c r="K4135" t="inlineStr">
        <is>
          <t xml:space="preserve">Script error</t>
        </is>
      </c>
      <c r="L4135" t="inlineStr">
        <is>
          <t xml:space="preserve">Script error</t>
        </is>
      </c>
      <c r="M4135" t="str">
        <f>IFERROR(IF(VLOOKUP(L4135,'Quantification'!$A:$B,2,FALSE)&amp;""="","Unclassified",VLOOKUP(L4135,'Quantification'!$A:$B,2,FALSE)),"Unclassified")</f>
        <v>Major</v>
      </c>
      <c r="N4135" t="inlineStr">
        <is>
          <t xml:space="preserve">frl-stefanie.gartmaier@pocketfm.com</t>
        </is>
      </c>
      <c r="O4135" t="inlineStr">
        <is>
          <t xml:space="preserve">Issues found in raw</t>
        </is>
      </c>
      <c r="P4135" t="str">
        <f>IF(OR(O4135="Issues found in master",O4135="Final master"),"Master",IF(OR(O4135="Ready for Master",O4135="Issues found in raw",O4135="Raw under QC",O4135="Issues resolved in raw"),"Raw","-"))</f>
        <v>Raw</v>
      </c>
      <c r="Q4135" s="13">
        <v>46287.54375</v>
      </c>
      <c r="R4135" t="inlineStr">
        <is>
          <t xml:space="preserve">2026-09 (Sept)</t>
        </is>
      </c>
      <c r="S4135">
        <f>IF(M4135="Not an error",0,IF(COUNTIFS($A$2:$A4135,$A4135,$D$2:$D4135,$D4135,$M$2:$M4135,"&lt;&gt;Not an error")=1,1,0))</f>
        <v>0</v>
      </c>
      <c r="T4135">
        <f>IF(M4135&lt;&gt;"Major",0,IF(COUNTIFS($A$2:$A4135,$A4135,$D$2:$D4135,$D4135,$M$2:$M4135,"Major")=1,1,0))</f>
        <v>0</v>
      </c>
      <c r="U4135">
        <f>IF(M4135&lt;&gt;"Minor",0,IF(COUNTIFS($A$2:$A4135,$A4135,$D$2:$D4135,$D4135,$M$2:$M4135,"Minor")=1,1,0))</f>
        <v>0</v>
      </c>
    </row>
    <row r="4136">
      <c r="A4136" t="inlineStr">
        <is>
          <t xml:space="preserve">806152088c4f0f13e40c0788e7bc440106d13b1a</t>
        </is>
      </c>
      <c r="B4136" t="inlineStr">
        <is>
          <t xml:space="preserve">The Secret Life of an Accidental Heiress</t>
        </is>
      </c>
      <c r="C4136" t="inlineStr">
        <is>
          <t xml:space="preserve">The Secret Life of an Accidental Heiress</t>
        </is>
      </c>
      <c r="D4136" t="inlineStr">
        <is>
          <t xml:space="preserve">71521fe9466a04e8baf7c95d0814b3088cf9fb6d</t>
        </is>
      </c>
      <c r="E4136" t="inlineStr">
        <is>
          <t xml:space="preserve">Episode 11: Eine Holprige Fahrt Steht Bevor</t>
        </is>
      </c>
      <c r="F4136">
        <v>11</v>
      </c>
      <c r="G4136" t="inlineStr">
        <is>
          <t xml:space="preserve">6:34-6:44</t>
        </is>
      </c>
      <c r="H4136" t="inlineStr">
        <is>
          <t xml:space="preserve">Pending</t>
        </is>
      </c>
      <c r="I4136" t="inlineStr">
        <is>
          <t xml:space="preserve">[Script error] - Line from script: â€œIm Anwesen der Scotts beendete William gerade ein Telefonat mit der Klassenlehrerin seiner Tochter Cheryl und teilte ihr mit, dass Cheryl eine vorzeitige Zusage von Juilliard erhalten hatte.â€_x009d_ - Note: potential copyright issues for â€œJuilliardâ€_x009d_</t>
        </is>
      </c>
      <c r="J4136" t="inlineStr">
        <is>
          <t xml:space="preserve">AI</t>
        </is>
      </c>
      <c r="K4136" t="inlineStr">
        <is>
          <t xml:space="preserve">Script error</t>
        </is>
      </c>
      <c r="L4136" t="inlineStr">
        <is>
          <t xml:space="preserve">Script error</t>
        </is>
      </c>
      <c r="M4136" t="str">
        <f>IFERROR(IF(VLOOKUP(L4136,'Quantification'!$A:$B,2,FALSE)&amp;""="","Unclassified",VLOOKUP(L4136,'Quantification'!$A:$B,2,FALSE)),"Unclassified")</f>
        <v>Major</v>
      </c>
      <c r="N4136" t="inlineStr">
        <is>
          <t xml:space="preserve">frl-stefanie.gartmaier@pocketfm.com</t>
        </is>
      </c>
      <c r="O4136" t="inlineStr">
        <is>
          <t xml:space="preserve">Issues found in raw</t>
        </is>
      </c>
      <c r="P4136" t="str">
        <f>IF(OR(O4136="Issues found in master",O4136="Final master"),"Master",IF(OR(O4136="Ready for Master",O4136="Issues found in raw",O4136="Raw under QC",O4136="Issues resolved in raw"),"Raw","-"))</f>
        <v>Raw</v>
      </c>
      <c r="Q4136" s="13">
        <v>46287.54375</v>
      </c>
      <c r="R4136" t="inlineStr">
        <is>
          <t xml:space="preserve">2026-09 (Sept)</t>
        </is>
      </c>
      <c r="S4136">
        <f>IF(M4136="Not an error",0,IF(COUNTIFS($A$2:$A4136,$A4136,$D$2:$D4136,$D4136,$M$2:$M4136,"&lt;&gt;Not an error")=1,1,0))</f>
        <v>0</v>
      </c>
      <c r="T4136">
        <f>IF(M4136&lt;&gt;"Major",0,IF(COUNTIFS($A$2:$A4136,$A4136,$D$2:$D4136,$D4136,$M$2:$M4136,"Major")=1,1,0))</f>
        <v>0</v>
      </c>
      <c r="U4136">
        <f>IF(M4136&lt;&gt;"Minor",0,IF(COUNTIFS($A$2:$A4136,$A4136,$D$2:$D4136,$D4136,$M$2:$M4136,"Minor")=1,1,0))</f>
        <v>0</v>
      </c>
    </row>
    <row r="4137">
      <c r="A4137" t="inlineStr">
        <is>
          <t xml:space="preserve">806152088c4f0f13e40c0788e7bc440106d13b1a</t>
        </is>
      </c>
      <c r="B4137" t="inlineStr">
        <is>
          <t xml:space="preserve">The Secret Life of an Accidental Heiress</t>
        </is>
      </c>
      <c r="C4137" t="inlineStr">
        <is>
          <t xml:space="preserve">The Secret Life of an Accidental Heiress</t>
        </is>
      </c>
      <c r="D4137" t="inlineStr">
        <is>
          <t xml:space="preserve">71521fe9466a04e8baf7c95d0814b3088cf9fb6d</t>
        </is>
      </c>
      <c r="E4137" t="inlineStr">
        <is>
          <t xml:space="preserve">Episode 11: Eine Holprige Fahrt Steht Bevor</t>
        </is>
      </c>
      <c r="F4137">
        <v>11</v>
      </c>
      <c r="G4137" t="inlineStr">
        <is>
          <t xml:space="preserve">6:50-6:53</t>
        </is>
      </c>
      <c r="H4137" t="inlineStr">
        <is>
          <t xml:space="preserve">Pending</t>
        </is>
      </c>
      <c r="I4137" t="inlineStr">
        <is>
          <t xml:space="preserve">[Script error] - Line from script: â€œAn der Juilliard wird eine SchÃ¼lerin wie Cheryl aufblÃ¼hen!â€_x009d_ - Note: potential copyright issues for â€œJuilliardâ€_x009d_</t>
        </is>
      </c>
      <c r="J4137" t="inlineStr">
        <is>
          <t xml:space="preserve">AI</t>
        </is>
      </c>
      <c r="K4137" t="inlineStr">
        <is>
          <t xml:space="preserve">Script error</t>
        </is>
      </c>
      <c r="L4137" t="inlineStr">
        <is>
          <t xml:space="preserve">Script error</t>
        </is>
      </c>
      <c r="M4137" t="str">
        <f>IFERROR(IF(VLOOKUP(L4137,'Quantification'!$A:$B,2,FALSE)&amp;""="","Unclassified",VLOOKUP(L4137,'Quantification'!$A:$B,2,FALSE)),"Unclassified")</f>
        <v>Major</v>
      </c>
      <c r="N4137" t="inlineStr">
        <is>
          <t xml:space="preserve">frl-stefanie.gartmaier@pocketfm.com</t>
        </is>
      </c>
      <c r="O4137" t="inlineStr">
        <is>
          <t xml:space="preserve">Issues found in raw</t>
        </is>
      </c>
      <c r="P4137" t="str">
        <f>IF(OR(O4137="Issues found in master",O4137="Final master"),"Master",IF(OR(O4137="Ready for Master",O4137="Issues found in raw",O4137="Raw under QC",O4137="Issues resolved in raw"),"Raw","-"))</f>
        <v>Raw</v>
      </c>
      <c r="Q4137" s="13">
        <v>46287.54375</v>
      </c>
      <c r="R4137" t="inlineStr">
        <is>
          <t xml:space="preserve">2026-09 (Sept)</t>
        </is>
      </c>
      <c r="S4137">
        <f>IF(M4137="Not an error",0,IF(COUNTIFS($A$2:$A4137,$A4137,$D$2:$D4137,$D4137,$M$2:$M4137,"&lt;&gt;Not an error")=1,1,0))</f>
        <v>0</v>
      </c>
      <c r="T4137">
        <f>IF(M4137&lt;&gt;"Major",0,IF(COUNTIFS($A$2:$A4137,$A4137,$D$2:$D4137,$D4137,$M$2:$M4137,"Major")=1,1,0))</f>
        <v>0</v>
      </c>
      <c r="U4137">
        <f>IF(M4137&lt;&gt;"Minor",0,IF(COUNTIFS($A$2:$A4137,$A4137,$D$2:$D4137,$D4137,$M$2:$M4137,"Minor")=1,1,0))</f>
        <v>0</v>
      </c>
    </row>
    <row r="4138">
      <c r="A4138" t="inlineStr">
        <is>
          <t xml:space="preserve">806152088c4f0f13e40c0788e7bc440106d13b1a</t>
        </is>
      </c>
      <c r="B4138" t="inlineStr">
        <is>
          <t xml:space="preserve">The Secret Life of an Accidental Heiress</t>
        </is>
      </c>
      <c r="C4138" t="inlineStr">
        <is>
          <t xml:space="preserve">The Secret Life of an Accidental Heiress</t>
        </is>
      </c>
      <c r="D4138" t="inlineStr">
        <is>
          <t xml:space="preserve">71521fe9466a04e8baf7c95d0814b3088cf9fb6d</t>
        </is>
      </c>
      <c r="E4138" t="inlineStr">
        <is>
          <t xml:space="preserve">Episode 11: Eine Holprige Fahrt Steht Bevor</t>
        </is>
      </c>
      <c r="F4138">
        <v>11</v>
      </c>
      <c r="G4138" t="inlineStr">
        <is>
          <t xml:space="preserve">7:07-7:16</t>
        </is>
      </c>
      <c r="H4138" t="inlineStr">
        <is>
          <t xml:space="preserve">Pending</t>
        </is>
      </c>
      <c r="I4138" t="inlineStr">
        <is>
          <t xml:space="preserve">[Script error] - Line from script: â€œQuinn, meine andere Tochter, also nicht unsere leibliche, mÃ¶chte an die Northshore Prep wechselnâ€_x009d_, sagte er, und sein Ton wurde hÃ¤rter.â€_x009d_ - Note: potential copyright issues for â€œNorthshore Prepâ€_x009d_</t>
        </is>
      </c>
      <c r="J4138" t="inlineStr">
        <is>
          <t xml:space="preserve">AI</t>
        </is>
      </c>
      <c r="K4138" t="inlineStr">
        <is>
          <t xml:space="preserve">Script error</t>
        </is>
      </c>
      <c r="L4138" t="inlineStr">
        <is>
          <t xml:space="preserve">Script error</t>
        </is>
      </c>
      <c r="M4138" t="str">
        <f>IFERROR(IF(VLOOKUP(L4138,'Quantification'!$A:$B,2,FALSE)&amp;""="","Unclassified",VLOOKUP(L4138,'Quantification'!$A:$B,2,FALSE)),"Unclassified")</f>
        <v>Major</v>
      </c>
      <c r="N4138" t="inlineStr">
        <is>
          <t xml:space="preserve">frl-stefanie.gartmaier@pocketfm.com</t>
        </is>
      </c>
      <c r="O4138" t="inlineStr">
        <is>
          <t xml:space="preserve">Issues found in raw</t>
        </is>
      </c>
      <c r="P4138" t="str">
        <f>IF(OR(O4138="Issues found in master",O4138="Final master"),"Master",IF(OR(O4138="Ready for Master",O4138="Issues found in raw",O4138="Raw under QC",O4138="Issues resolved in raw"),"Raw","-"))</f>
        <v>Raw</v>
      </c>
      <c r="Q4138" s="13">
        <v>46287.54375</v>
      </c>
      <c r="R4138" t="inlineStr">
        <is>
          <t xml:space="preserve">2026-09 (Sept)</t>
        </is>
      </c>
      <c r="S4138">
        <f>IF(M4138="Not an error",0,IF(COUNTIFS($A$2:$A4138,$A4138,$D$2:$D4138,$D4138,$M$2:$M4138,"&lt;&gt;Not an error")=1,1,0))</f>
        <v>0</v>
      </c>
      <c r="T4138">
        <f>IF(M4138&lt;&gt;"Major",0,IF(COUNTIFS($A$2:$A4138,$A4138,$D$2:$D4138,$D4138,$M$2:$M4138,"Major")=1,1,0))</f>
        <v>0</v>
      </c>
      <c r="U4138">
        <f>IF(M4138&lt;&gt;"Minor",0,IF(COUNTIFS($A$2:$A4138,$A4138,$D$2:$D4138,$D4138,$M$2:$M4138,"Minor")=1,1,0))</f>
        <v>0</v>
      </c>
    </row>
    <row r="4139">
      <c r="A4139" t="inlineStr">
        <is>
          <t xml:space="preserve">806152088c4f0f13e40c0788e7bc440106d13b1a</t>
        </is>
      </c>
      <c r="B4139" t="inlineStr">
        <is>
          <t xml:space="preserve">The Secret Life of an Accidental Heiress</t>
        </is>
      </c>
      <c r="C4139" t="inlineStr">
        <is>
          <t xml:space="preserve">The Secret Life of an Accidental Heiress</t>
        </is>
      </c>
      <c r="D4139" t="inlineStr">
        <is>
          <t xml:space="preserve">71521fe9466a04e8baf7c95d0814b3088cf9fb6d</t>
        </is>
      </c>
      <c r="E4139" t="inlineStr">
        <is>
          <t xml:space="preserve">Episode 11: Eine Holprige Fahrt Steht Bevor</t>
        </is>
      </c>
      <c r="F4139">
        <v>11</v>
      </c>
      <c r="G4139" t="inlineStr">
        <is>
          <t xml:space="preserve">7:29-7:33</t>
        </is>
      </c>
      <c r="H4139" t="inlineStr">
        <is>
          <t xml:space="preserve">Pending</t>
        </is>
      </c>
      <c r="I4139" t="inlineStr">
        <is>
          <t xml:space="preserve">[Script error] - Line from script: â€œEr konnte Quinn nicht an der Northshore Prep gebrauchen, wo sie ihn blamieren wÃ¼rde.â€_x009d_ - Note: potential copyright issues for â€œNorthshore Prepâ€_x009d_</t>
        </is>
      </c>
      <c r="J4139" t="inlineStr">
        <is>
          <t xml:space="preserve">AI</t>
        </is>
      </c>
      <c r="K4139" t="inlineStr">
        <is>
          <t xml:space="preserve">Script error</t>
        </is>
      </c>
      <c r="L4139" t="inlineStr">
        <is>
          <t xml:space="preserve">Script error</t>
        </is>
      </c>
      <c r="M4139" t="str">
        <f>IFERROR(IF(VLOOKUP(L4139,'Quantification'!$A:$B,2,FALSE)&amp;""="","Unclassified",VLOOKUP(L4139,'Quantification'!$A:$B,2,FALSE)),"Unclassified")</f>
        <v>Major</v>
      </c>
      <c r="N4139" t="inlineStr">
        <is>
          <t xml:space="preserve">frl-stefanie.gartmaier@pocketfm.com</t>
        </is>
      </c>
      <c r="O4139" t="inlineStr">
        <is>
          <t xml:space="preserve">Issues found in raw</t>
        </is>
      </c>
      <c r="P4139" t="str">
        <f>IF(OR(O4139="Issues found in master",O4139="Final master"),"Master",IF(OR(O4139="Ready for Master",O4139="Issues found in raw",O4139="Raw under QC",O4139="Issues resolved in raw"),"Raw","-"))</f>
        <v>Raw</v>
      </c>
      <c r="Q4139" s="13">
        <v>46287.54375</v>
      </c>
      <c r="R4139" t="inlineStr">
        <is>
          <t xml:space="preserve">2026-09 (Sept)</t>
        </is>
      </c>
      <c r="S4139">
        <f>IF(M4139="Not an error",0,IF(COUNTIFS($A$2:$A4139,$A4139,$D$2:$D4139,$D4139,$M$2:$M4139,"&lt;&gt;Not an error")=1,1,0))</f>
        <v>0</v>
      </c>
      <c r="T4139">
        <f>IF(M4139&lt;&gt;"Major",0,IF(COUNTIFS($A$2:$A4139,$A4139,$D$2:$D4139,$D4139,$M$2:$M4139,"Major")=1,1,0))</f>
        <v>0</v>
      </c>
      <c r="U4139">
        <f>IF(M4139&lt;&gt;"Minor",0,IF(COUNTIFS($A$2:$A4139,$A4139,$D$2:$D4139,$D4139,$M$2:$M4139,"Minor")=1,1,0))</f>
        <v>0</v>
      </c>
    </row>
    <row r="4140">
      <c r="A4140" t="inlineStr">
        <is>
          <t xml:space="preserve">806152088c4f0f13e40c0788e7bc440106d13b1a</t>
        </is>
      </c>
      <c r="B4140" t="inlineStr">
        <is>
          <t xml:space="preserve">The Secret Life of an Accidental Heiress</t>
        </is>
      </c>
      <c r="C4140" t="inlineStr">
        <is>
          <t xml:space="preserve">The Secret Life of an Accidental Heiress</t>
        </is>
      </c>
      <c r="D4140" t="inlineStr">
        <is>
          <t xml:space="preserve">71521fe9466a04e8baf7c95d0814b3088cf9fb6d</t>
        </is>
      </c>
      <c r="E4140" t="inlineStr">
        <is>
          <t xml:space="preserve">Episode 11: Eine Holprige Fahrt Steht Bevor</t>
        </is>
      </c>
      <c r="F4140">
        <v>11</v>
      </c>
      <c r="G4140" t="inlineStr">
        <is>
          <t xml:space="preserve">10:16-10:20</t>
        </is>
      </c>
      <c r="H4140" t="inlineStr">
        <is>
          <t xml:space="preserve">Pending</t>
        </is>
      </c>
      <c r="I4140" t="inlineStr">
        <is>
          <t xml:space="preserve">[Script error] - Line from script: â€œNun, die Northshore Prep ist eine groÃŸartige Schule.â€_x009d_ - Note: potential copyright issues for â€œNorthshore Prepâ€_x009d_</t>
        </is>
      </c>
      <c r="J4140" t="inlineStr">
        <is>
          <t xml:space="preserve">AI</t>
        </is>
      </c>
      <c r="K4140" t="inlineStr">
        <is>
          <t xml:space="preserve">Script error</t>
        </is>
      </c>
      <c r="L4140" t="inlineStr">
        <is>
          <t xml:space="preserve">Script error</t>
        </is>
      </c>
      <c r="M4140" t="str">
        <f>IFERROR(IF(VLOOKUP(L4140,'Quantification'!$A:$B,2,FALSE)&amp;""="","Unclassified",VLOOKUP(L4140,'Quantification'!$A:$B,2,FALSE)),"Unclassified")</f>
        <v>Major</v>
      </c>
      <c r="N4140" t="inlineStr">
        <is>
          <t xml:space="preserve">frl-stefanie.gartmaier@pocketfm.com</t>
        </is>
      </c>
      <c r="O4140" t="inlineStr">
        <is>
          <t xml:space="preserve">Issues found in raw</t>
        </is>
      </c>
      <c r="P4140" t="str">
        <f>IF(OR(O4140="Issues found in master",O4140="Final master"),"Master",IF(OR(O4140="Ready for Master",O4140="Issues found in raw",O4140="Raw under QC",O4140="Issues resolved in raw"),"Raw","-"))</f>
        <v>Raw</v>
      </c>
      <c r="Q4140" s="13">
        <v>46287.54375</v>
      </c>
      <c r="R4140" t="inlineStr">
        <is>
          <t xml:space="preserve">2026-09 (Sept)</t>
        </is>
      </c>
      <c r="S4140">
        <f>IF(M4140="Not an error",0,IF(COUNTIFS($A$2:$A4140,$A4140,$D$2:$D4140,$D4140,$M$2:$M4140,"&lt;&gt;Not an error")=1,1,0))</f>
        <v>0</v>
      </c>
      <c r="T4140">
        <f>IF(M4140&lt;&gt;"Major",0,IF(COUNTIFS($A$2:$A4140,$A4140,$D$2:$D4140,$D4140,$M$2:$M4140,"Major")=1,1,0))</f>
        <v>0</v>
      </c>
      <c r="U4140">
        <f>IF(M4140&lt;&gt;"Minor",0,IF(COUNTIFS($A$2:$A4140,$A4140,$D$2:$D4140,$D4140,$M$2:$M4140,"Minor")=1,1,0))</f>
        <v>0</v>
      </c>
    </row>
    <row r="4141">
      <c r="A4141" t="inlineStr">
        <is>
          <t xml:space="preserve">806152088c4f0f13e40c0788e7bc440106d13b1a</t>
        </is>
      </c>
      <c r="B4141" t="inlineStr">
        <is>
          <t xml:space="preserve">The Secret Life of an Accidental Heiress</t>
        </is>
      </c>
      <c r="C4141" t="inlineStr">
        <is>
          <t xml:space="preserve">The Secret Life of an Accidental Heiress</t>
        </is>
      </c>
      <c r="D4141" t="inlineStr">
        <is>
          <t xml:space="preserve">71521fe9466a04e8baf7c95d0814b3088cf9fb6d</t>
        </is>
      </c>
      <c r="E4141" t="inlineStr">
        <is>
          <t xml:space="preserve">Episode 11: Eine Holprige Fahrt Steht Bevor</t>
        </is>
      </c>
      <c r="F4141">
        <v>11</v>
      </c>
      <c r="G4141" t="inlineStr">
        <is>
          <t xml:space="preserve">10:27-10:35</t>
        </is>
      </c>
      <c r="H4141" t="inlineStr">
        <is>
          <t xml:space="preserve">Pending</t>
        </is>
      </c>
      <c r="I4141" t="inlineStr">
        <is>
          <t xml:space="preserve">[Script error] - Line from script: â€œDie Klassenzimmer der allgemeinen Kurse befanden sich ohnehin im dritten Stock, wÃ¤hrend die AP und Hochbegabtenklassen den zweiten belegten.â€_x009d_ - Note: translation error â€œDie Klassenzimmer der allgemeinen Kurse befanden sich ohnehin im dritten Stock, wÃ¤hrend die Fortgeschrittenen- und Hochbegabtenklassen den zweiten belegten.â€_x009d_</t>
        </is>
      </c>
      <c r="J4141" t="inlineStr">
        <is>
          <t xml:space="preserve">AI</t>
        </is>
      </c>
      <c r="K4141" t="inlineStr">
        <is>
          <t xml:space="preserve">Script error</t>
        </is>
      </c>
      <c r="L4141" t="inlineStr">
        <is>
          <t xml:space="preserve">Script error</t>
        </is>
      </c>
      <c r="M4141" t="str">
        <f>IFERROR(IF(VLOOKUP(L4141,'Quantification'!$A:$B,2,FALSE)&amp;""="","Unclassified",VLOOKUP(L4141,'Quantification'!$A:$B,2,FALSE)),"Unclassified")</f>
        <v>Major</v>
      </c>
      <c r="N4141" t="inlineStr">
        <is>
          <t xml:space="preserve">frl-stefanie.gartmaier@pocketfm.com</t>
        </is>
      </c>
      <c r="O4141" t="inlineStr">
        <is>
          <t xml:space="preserve">Issues found in raw</t>
        </is>
      </c>
      <c r="P4141" t="str">
        <f>IF(OR(O4141="Issues found in master",O4141="Final master"),"Master",IF(OR(O4141="Ready for Master",O4141="Issues found in raw",O4141="Raw under QC",O4141="Issues resolved in raw"),"Raw","-"))</f>
        <v>Raw</v>
      </c>
      <c r="Q4141" s="13">
        <v>46287.54375</v>
      </c>
      <c r="R4141" t="inlineStr">
        <is>
          <t xml:space="preserve">2026-09 (Sept)</t>
        </is>
      </c>
      <c r="S4141">
        <f>IF(M4141="Not an error",0,IF(COUNTIFS($A$2:$A4141,$A4141,$D$2:$D4141,$D4141,$M$2:$M4141,"&lt;&gt;Not an error")=1,1,0))</f>
        <v>0</v>
      </c>
      <c r="T4141">
        <f>IF(M4141&lt;&gt;"Major",0,IF(COUNTIFS($A$2:$A4141,$A4141,$D$2:$D4141,$D4141,$M$2:$M4141,"Major")=1,1,0))</f>
        <v>0</v>
      </c>
      <c r="U4141">
        <f>IF(M4141&lt;&gt;"Minor",0,IF(COUNTIFS($A$2:$A4141,$A4141,$D$2:$D4141,$D4141,$M$2:$M4141,"Minor")=1,1,0))</f>
        <v>0</v>
      </c>
    </row>
    <row r="4142">
      <c r="A4142" t="inlineStr">
        <is>
          <t xml:space="preserve">806152088c4f0f13e40c0788e7bc440106d13b1a</t>
        </is>
      </c>
      <c r="B4142" t="inlineStr">
        <is>
          <t xml:space="preserve">The Secret Life of an Accidental Heiress</t>
        </is>
      </c>
      <c r="C4142" t="inlineStr">
        <is>
          <t xml:space="preserve">The Secret Life of an Accidental Heiress</t>
        </is>
      </c>
      <c r="D4142" t="inlineStr">
        <is>
          <t xml:space="preserve">71521fe9466a04e8baf7c95d0814b3088cf9fb6d</t>
        </is>
      </c>
      <c r="E4142" t="inlineStr">
        <is>
          <t xml:space="preserve">Episode 11: Eine Holprige Fahrt Steht Bevor</t>
        </is>
      </c>
      <c r="F4142">
        <v>11</v>
      </c>
      <c r="G4142" t="inlineStr">
        <is>
          <t xml:space="preserve">11:00-11:07</t>
        </is>
      </c>
      <c r="H4142" t="inlineStr">
        <is>
          <t xml:space="preserve">Pending</t>
        </is>
      </c>
      <c r="I4142" t="inlineStr">
        <is>
          <t xml:space="preserve">[Script error] - Line from script: â€œSie hatte an diesem Tag ihren Einstufungstest an der Northshore Prep, danach wÃ¼rde ihre Einschreibung offiziell sein.â€_x009d_ - Note: potential copyright issues for â€œNorthshore Prepâ€_x009d_</t>
        </is>
      </c>
      <c r="J4142" t="inlineStr">
        <is>
          <t xml:space="preserve">AI</t>
        </is>
      </c>
      <c r="K4142" t="inlineStr">
        <is>
          <t xml:space="preserve">Script error</t>
        </is>
      </c>
      <c r="L4142" t="inlineStr">
        <is>
          <t xml:space="preserve">Script error</t>
        </is>
      </c>
      <c r="M4142" t="str">
        <f>IFERROR(IF(VLOOKUP(L4142,'Quantification'!$A:$B,2,FALSE)&amp;""="","Unclassified",VLOOKUP(L4142,'Quantification'!$A:$B,2,FALSE)),"Unclassified")</f>
        <v>Major</v>
      </c>
      <c r="N4142" t="inlineStr">
        <is>
          <t xml:space="preserve">frl-stefanie.gartmaier@pocketfm.com</t>
        </is>
      </c>
      <c r="O4142" t="inlineStr">
        <is>
          <t xml:space="preserve">Issues found in raw</t>
        </is>
      </c>
      <c r="P4142" t="str">
        <f>IF(OR(O4142="Issues found in master",O4142="Final master"),"Master",IF(OR(O4142="Ready for Master",O4142="Issues found in raw",O4142="Raw under QC",O4142="Issues resolved in raw"),"Raw","-"))</f>
        <v>Raw</v>
      </c>
      <c r="Q4142" s="13">
        <v>46287.54375</v>
      </c>
      <c r="R4142" t="inlineStr">
        <is>
          <t xml:space="preserve">2026-09 (Sept)</t>
        </is>
      </c>
      <c r="S4142">
        <f>IF(M4142="Not an error",0,IF(COUNTIFS($A$2:$A4142,$A4142,$D$2:$D4142,$D4142,$M$2:$M4142,"&lt;&gt;Not an error")=1,1,0))</f>
        <v>0</v>
      </c>
      <c r="T4142">
        <f>IF(M4142&lt;&gt;"Major",0,IF(COUNTIFS($A$2:$A4142,$A4142,$D$2:$D4142,$D4142,$M$2:$M4142,"Major")=1,1,0))</f>
        <v>0</v>
      </c>
      <c r="U4142">
        <f>IF(M4142&lt;&gt;"Minor",0,IF(COUNTIFS($A$2:$A4142,$A4142,$D$2:$D4142,$D4142,$M$2:$M4142,"Minor")=1,1,0))</f>
        <v>0</v>
      </c>
    </row>
    <row r="4143">
      <c r="A4143" t="inlineStr">
        <is>
          <t xml:space="preserve">806152088c4f0f13e40c0788e7bc440106d13b1a</t>
        </is>
      </c>
      <c r="B4143" t="inlineStr">
        <is>
          <t xml:space="preserve">The Secret Life of an Accidental Heiress</t>
        </is>
      </c>
      <c r="C4143" t="inlineStr">
        <is>
          <t xml:space="preserve">The Secret Life of an Accidental Heiress</t>
        </is>
      </c>
      <c r="D4143" t="inlineStr">
        <is>
          <t xml:space="preserve">71521fe9466a04e8baf7c95d0814b3088cf9fb6d</t>
        </is>
      </c>
      <c r="E4143" t="inlineStr">
        <is>
          <t xml:space="preserve">Episode 11: Eine Holprige Fahrt Steht Bevor</t>
        </is>
      </c>
      <c r="F4143">
        <v>11</v>
      </c>
      <c r="G4143" t="inlineStr">
        <is>
          <t xml:space="preserve">11:29-11:32</t>
        </is>
      </c>
      <c r="H4143" t="inlineStr">
        <is>
          <t xml:space="preserve">Pending</t>
        </is>
      </c>
      <c r="I4143" t="inlineStr">
        <is>
          <t xml:space="preserve">[Script error] - Line from script: â€œNorthshore Prep, ich komme!â€_x009d_ - Note: potential copyright issues for â€œNorthshore Prepâ€_x009d_</t>
        </is>
      </c>
      <c r="J4143" t="inlineStr">
        <is>
          <t xml:space="preserve">AI</t>
        </is>
      </c>
      <c r="K4143" t="inlineStr">
        <is>
          <t xml:space="preserve">Script error</t>
        </is>
      </c>
      <c r="L4143" t="inlineStr">
        <is>
          <t xml:space="preserve">Script error</t>
        </is>
      </c>
      <c r="M4143" t="str">
        <f>IFERROR(IF(VLOOKUP(L4143,'Quantification'!$A:$B,2,FALSE)&amp;""="","Unclassified",VLOOKUP(L4143,'Quantification'!$A:$B,2,FALSE)),"Unclassified")</f>
        <v>Major</v>
      </c>
      <c r="N4143" t="inlineStr">
        <is>
          <t xml:space="preserve">frl-stefanie.gartmaier@pocketfm.com</t>
        </is>
      </c>
      <c r="O4143" t="inlineStr">
        <is>
          <t xml:space="preserve">Issues found in raw</t>
        </is>
      </c>
      <c r="P4143" t="str">
        <f>IF(OR(O4143="Issues found in master",O4143="Final master"),"Master",IF(OR(O4143="Ready for Master",O4143="Issues found in raw",O4143="Raw under QC",O4143="Issues resolved in raw"),"Raw","-"))</f>
        <v>Raw</v>
      </c>
      <c r="Q4143" s="13">
        <v>46287.54375</v>
      </c>
      <c r="R4143" t="inlineStr">
        <is>
          <t xml:space="preserve">2026-09 (Sept)</t>
        </is>
      </c>
      <c r="S4143">
        <f>IF(M4143="Not an error",0,IF(COUNTIFS($A$2:$A4143,$A4143,$D$2:$D4143,$D4143,$M$2:$M4143,"&lt;&gt;Not an error")=1,1,0))</f>
        <v>0</v>
      </c>
      <c r="T4143">
        <f>IF(M4143&lt;&gt;"Major",0,IF(COUNTIFS($A$2:$A4143,$A4143,$D$2:$D4143,$D4143,$M$2:$M4143,"Major")=1,1,0))</f>
        <v>0</v>
      </c>
      <c r="U4143">
        <f>IF(M4143&lt;&gt;"Minor",0,IF(COUNTIFS($A$2:$A4143,$A4143,$D$2:$D4143,$D4143,$M$2:$M4143,"Minor")=1,1,0))</f>
        <v>0</v>
      </c>
    </row>
    <row r="4144">
      <c r="A4144" t="inlineStr">
        <is>
          <t xml:space="preserve">806152088c4f0f13e40c0788e7bc440106d13b1a</t>
        </is>
      </c>
      <c r="B4144" t="inlineStr">
        <is>
          <t xml:space="preserve">The Secret Life of an Accidental Heiress</t>
        </is>
      </c>
      <c r="C4144" t="inlineStr">
        <is>
          <t xml:space="preserve">The Secret Life of an Accidental Heiress</t>
        </is>
      </c>
      <c r="D4144" t="inlineStr">
        <is>
          <t xml:space="preserve">71521fe9466a04e8baf7c95d0814b3088cf9fb6d</t>
        </is>
      </c>
      <c r="E4144" t="inlineStr">
        <is>
          <t xml:space="preserve">Episode 11: Eine Holprige Fahrt Steht Bevor</t>
        </is>
      </c>
      <c r="F4144">
        <v>11</v>
      </c>
      <c r="G4144" t="inlineStr">
        <is>
          <t xml:space="preserve">4:37-4:41</t>
        </is>
      </c>
      <c r="H4144" t="inlineStr">
        <is>
          <t xml:space="preserve">Pending</t>
        </is>
      </c>
      <c r="I4144" t="inlineStr">
        <is>
          <t xml:space="preserve">[â€œNathanâ€_x009d_] - Line from script: â€œSie hatte nur einen einzigen Krampf gespÃ¼rt, nachdem sie Nathan aus dem Wasser gezogen hatte.â€_x009d_ - Note: needs an American pronunciation</t>
        </is>
      </c>
      <c r="J4144" t="inlineStr">
        <is>
          <t xml:space="preserve">VOA</t>
        </is>
      </c>
      <c r="K4144" t="inlineStr">
        <is>
          <t xml:space="preserve">Mispronunciation</t>
        </is>
      </c>
      <c r="L4144" t="inlineStr">
        <is>
          <t xml:space="preserve">Mispronunciation</t>
        </is>
      </c>
      <c r="M4144" t="str">
        <f>IFERROR(IF(VLOOKUP(L4144,'Quantification'!$A:$B,2,FALSE)&amp;""="","Unclassified",VLOOKUP(L4144,'Quantification'!$A:$B,2,FALSE)),"Unclassified")</f>
        <v>Major</v>
      </c>
      <c r="N4144" t="inlineStr">
        <is>
          <t xml:space="preserve">frl-stefanie.gartmaier@pocketfm.com</t>
        </is>
      </c>
      <c r="O4144" t="inlineStr">
        <is>
          <t xml:space="preserve">Issues found in raw</t>
        </is>
      </c>
      <c r="P4144" t="str">
        <f>IF(OR(O4144="Issues found in master",O4144="Final master"),"Master",IF(OR(O4144="Ready for Master",O4144="Issues found in raw",O4144="Raw under QC",O4144="Issues resolved in raw"),"Raw","-"))</f>
        <v>Raw</v>
      </c>
      <c r="Q4144" s="13">
        <v>46287.54375</v>
      </c>
      <c r="R4144" t="inlineStr">
        <is>
          <t xml:space="preserve">2026-09 (Sept)</t>
        </is>
      </c>
      <c r="S4144">
        <f>IF(M4144="Not an error",0,IF(COUNTIFS($A$2:$A4144,$A4144,$D$2:$D4144,$D4144,$M$2:$M4144,"&lt;&gt;Not an error")=1,1,0))</f>
        <v>0</v>
      </c>
      <c r="T4144">
        <f>IF(M4144&lt;&gt;"Major",0,IF(COUNTIFS($A$2:$A4144,$A4144,$D$2:$D4144,$D4144,$M$2:$M4144,"Major")=1,1,0))</f>
        <v>0</v>
      </c>
      <c r="U4144">
        <f>IF(M4144&lt;&gt;"Minor",0,IF(COUNTIFS($A$2:$A4144,$A4144,$D$2:$D4144,$D4144,$M$2:$M4144,"Minor")=1,1,0))</f>
        <v>0</v>
      </c>
    </row>
    <row r="4145">
      <c r="A4145" t="inlineStr">
        <is>
          <t xml:space="preserve">806152088c4f0f13e40c0788e7bc440106d13b1a</t>
        </is>
      </c>
      <c r="B4145" t="inlineStr">
        <is>
          <t xml:space="preserve">The Secret Life of an Accidental Heiress</t>
        </is>
      </c>
      <c r="C4145" t="inlineStr">
        <is>
          <t xml:space="preserve">The Secret Life of an Accidental Heiress</t>
        </is>
      </c>
      <c r="D4145" t="inlineStr">
        <is>
          <t xml:space="preserve">270f1688722586ce5de0325ae732ba300a56f931</t>
        </is>
      </c>
      <c r="E4145" t="inlineStr">
        <is>
          <t xml:space="preserve">Episode 12: Eine Perfekte Punktzahl</t>
        </is>
      </c>
      <c r="F4145">
        <v>12</v>
      </c>
      <c r="G4145" t="inlineStr">
        <is>
          <t xml:space="preserve">0:07-0:14</t>
        </is>
      </c>
      <c r="H4145" t="inlineStr">
        <is>
          <t xml:space="preserve">Pending</t>
        </is>
      </c>
      <c r="I4145" t="inlineStr">
        <is>
          <t xml:space="preserve">[Script error] - Line from script: â€œDie Northshore Preparatory Academy war ein prachtvolles gotisches Monument, ein Inbegriff des alten Geldes.â€_x009d_ - Note: potential copyright issues for â€œNorthshore Prepâ€_x009d_</t>
        </is>
      </c>
      <c r="J4145" t="inlineStr">
        <is>
          <t xml:space="preserve">AI</t>
        </is>
      </c>
      <c r="K4145" t="inlineStr">
        <is>
          <t xml:space="preserve">Script error</t>
        </is>
      </c>
      <c r="L4145" t="inlineStr">
        <is>
          <t xml:space="preserve">Script error</t>
        </is>
      </c>
      <c r="M4145" t="str">
        <f>IFERROR(IF(VLOOKUP(L4145,'Quantification'!$A:$B,2,FALSE)&amp;""="","Unclassified",VLOOKUP(L4145,'Quantification'!$A:$B,2,FALSE)),"Unclassified")</f>
        <v>Major</v>
      </c>
      <c r="N4145" t="inlineStr">
        <is>
          <t xml:space="preserve">frl-stefanie.gartmaier@pocketfm.com</t>
        </is>
      </c>
      <c r="O4145" t="inlineStr">
        <is>
          <t xml:space="preserve">Issues found in raw</t>
        </is>
      </c>
      <c r="P4145" t="str">
        <f>IF(OR(O4145="Issues found in master",O4145="Final master"),"Master",IF(OR(O4145="Ready for Master",O4145="Issues found in raw",O4145="Raw under QC",O4145="Issues resolved in raw"),"Raw","-"))</f>
        <v>Raw</v>
      </c>
      <c r="Q4145" s="13">
        <v>46287.54375</v>
      </c>
      <c r="R4145" t="inlineStr">
        <is>
          <t xml:space="preserve">2026-09 (Sept)</t>
        </is>
      </c>
      <c r="S4145">
        <f>IF(M4145="Not an error",0,IF(COUNTIFS($A$2:$A4145,$A4145,$D$2:$D4145,$D4145,$M$2:$M4145,"&lt;&gt;Not an error")=1,1,0))</f>
        <v>1</v>
      </c>
      <c r="T4145">
        <f>IF(M4145&lt;&gt;"Major",0,IF(COUNTIFS($A$2:$A4145,$A4145,$D$2:$D4145,$D4145,$M$2:$M4145,"Major")=1,1,0))</f>
        <v>1</v>
      </c>
      <c r="U4145">
        <f>IF(M4145&lt;&gt;"Minor",0,IF(COUNTIFS($A$2:$A4145,$A4145,$D$2:$D4145,$D4145,$M$2:$M4145,"Minor")=1,1,0))</f>
        <v>0</v>
      </c>
    </row>
    <row r="4146">
      <c r="A4146" t="inlineStr">
        <is>
          <t xml:space="preserve">806152088c4f0f13e40c0788e7bc440106d13b1a</t>
        </is>
      </c>
      <c r="B4146" t="inlineStr">
        <is>
          <t xml:space="preserve">The Secret Life of an Accidental Heiress</t>
        </is>
      </c>
      <c r="C4146" t="inlineStr">
        <is>
          <t xml:space="preserve">The Secret Life of an Accidental Heiress</t>
        </is>
      </c>
      <c r="D4146" t="inlineStr">
        <is>
          <t xml:space="preserve">270f1688722586ce5de0325ae732ba300a56f931</t>
        </is>
      </c>
      <c r="E4146" t="inlineStr">
        <is>
          <t xml:space="preserve">Episode 12: Eine Perfekte Punktzahl</t>
        </is>
      </c>
      <c r="F4146">
        <v>12</v>
      </c>
      <c r="G4146" t="inlineStr">
        <is>
          <t xml:space="preserve">0:23-0:30</t>
        </is>
      </c>
      <c r="H4146" t="inlineStr">
        <is>
          <t xml:space="preserve">Pending</t>
        </is>
      </c>
      <c r="I4146" t="inlineStr">
        <is>
          <t xml:space="preserve">[Script error] - Line from script: â€œJeder Abschlussjahrgang entsandte einen steten Strom von Studenten an Yale, Harvard und die UniversitÃ¤t von Chicago.â€_x009d_ - Note: potential copyright issues for â€œYaleâ€_x009d_ and â€œHarvardâ€_x009d_</t>
        </is>
      </c>
      <c r="J4146" t="inlineStr">
        <is>
          <t xml:space="preserve">AI</t>
        </is>
      </c>
      <c r="K4146" t="inlineStr">
        <is>
          <t xml:space="preserve">Script error</t>
        </is>
      </c>
      <c r="L4146" t="inlineStr">
        <is>
          <t xml:space="preserve">Script error</t>
        </is>
      </c>
      <c r="M4146" t="str">
        <f>IFERROR(IF(VLOOKUP(L4146,'Quantification'!$A:$B,2,FALSE)&amp;""="","Unclassified",VLOOKUP(L4146,'Quantification'!$A:$B,2,FALSE)),"Unclassified")</f>
        <v>Major</v>
      </c>
      <c r="N4146" t="inlineStr">
        <is>
          <t xml:space="preserve">frl-stefanie.gartmaier@pocketfm.com</t>
        </is>
      </c>
      <c r="O4146" t="inlineStr">
        <is>
          <t xml:space="preserve">Issues found in raw</t>
        </is>
      </c>
      <c r="P4146" t="str">
        <f>IF(OR(O4146="Issues found in master",O4146="Final master"),"Master",IF(OR(O4146="Ready for Master",O4146="Issues found in raw",O4146="Raw under QC",O4146="Issues resolved in raw"),"Raw","-"))</f>
        <v>Raw</v>
      </c>
      <c r="Q4146" s="13">
        <v>46287.54375</v>
      </c>
      <c r="R4146" t="inlineStr">
        <is>
          <t xml:space="preserve">2026-09 (Sept)</t>
        </is>
      </c>
      <c r="S4146">
        <f>IF(M4146="Not an error",0,IF(COUNTIFS($A$2:$A4146,$A4146,$D$2:$D4146,$D4146,$M$2:$M4146,"&lt;&gt;Not an error")=1,1,0))</f>
        <v>0</v>
      </c>
      <c r="T4146">
        <f>IF(M4146&lt;&gt;"Major",0,IF(COUNTIFS($A$2:$A4146,$A4146,$D$2:$D4146,$D4146,$M$2:$M4146,"Major")=1,1,0))</f>
        <v>0</v>
      </c>
      <c r="U4146">
        <f>IF(M4146&lt;&gt;"Minor",0,IF(COUNTIFS($A$2:$A4146,$A4146,$D$2:$D4146,$D4146,$M$2:$M4146,"Minor")=1,1,0))</f>
        <v>0</v>
      </c>
    </row>
    <row r="4147">
      <c r="A4147" t="inlineStr">
        <is>
          <t xml:space="preserve">806152088c4f0f13e40c0788e7bc440106d13b1a</t>
        </is>
      </c>
      <c r="B4147" t="inlineStr">
        <is>
          <t xml:space="preserve">The Secret Life of an Accidental Heiress</t>
        </is>
      </c>
      <c r="C4147" t="inlineStr">
        <is>
          <t xml:space="preserve">The Secret Life of an Accidental Heiress</t>
        </is>
      </c>
      <c r="D4147" t="inlineStr">
        <is>
          <t xml:space="preserve">270f1688722586ce5de0325ae732ba300a56f931</t>
        </is>
      </c>
      <c r="E4147" t="inlineStr">
        <is>
          <t xml:space="preserve">Episode 12: Eine Perfekte Punktzahl</t>
        </is>
      </c>
      <c r="F4147">
        <v>12</v>
      </c>
      <c r="G4147" t="inlineStr">
        <is>
          <t xml:space="preserve">0:31-0:36</t>
        </is>
      </c>
      <c r="H4147" t="inlineStr">
        <is>
          <t xml:space="preserve">Pending</t>
        </is>
      </c>
      <c r="I4147" t="inlineStr">
        <is>
          <t xml:space="preserve">[Script error] - Line from script: â€œNorthshore Prep war die CrÃ¨me de la CrÃ¨me, zumindest laut den HochglanzbroschÃ¼ren.â€_x009d_ - Note: potential copyright issues for â€œNorthshore Prepâ€_x009d_</t>
        </is>
      </c>
      <c r="J4147" t="inlineStr">
        <is>
          <t xml:space="preserve">AI</t>
        </is>
      </c>
      <c r="K4147" t="inlineStr">
        <is>
          <t xml:space="preserve">Script error</t>
        </is>
      </c>
      <c r="L4147" t="inlineStr">
        <is>
          <t xml:space="preserve">Script error</t>
        </is>
      </c>
      <c r="M4147" t="str">
        <f>IFERROR(IF(VLOOKUP(L4147,'Quantification'!$A:$B,2,FALSE)&amp;""="","Unclassified",VLOOKUP(L4147,'Quantification'!$A:$B,2,FALSE)),"Unclassified")</f>
        <v>Major</v>
      </c>
      <c r="N4147" t="inlineStr">
        <is>
          <t xml:space="preserve">frl-stefanie.gartmaier@pocketfm.com</t>
        </is>
      </c>
      <c r="O4147" t="inlineStr">
        <is>
          <t xml:space="preserve">Issues found in raw</t>
        </is>
      </c>
      <c r="P4147" t="str">
        <f>IF(OR(O4147="Issues found in master",O4147="Final master"),"Master",IF(OR(O4147="Ready for Master",O4147="Issues found in raw",O4147="Raw under QC",O4147="Issues resolved in raw"),"Raw","-"))</f>
        <v>Raw</v>
      </c>
      <c r="Q4147" s="13">
        <v>46287.54375</v>
      </c>
      <c r="R4147" t="inlineStr">
        <is>
          <t xml:space="preserve">2026-09 (Sept)</t>
        </is>
      </c>
      <c r="S4147">
        <f>IF(M4147="Not an error",0,IF(COUNTIFS($A$2:$A4147,$A4147,$D$2:$D4147,$D4147,$M$2:$M4147,"&lt;&gt;Not an error")=1,1,0))</f>
        <v>0</v>
      </c>
      <c r="T4147">
        <f>IF(M4147&lt;&gt;"Major",0,IF(COUNTIFS($A$2:$A4147,$A4147,$D$2:$D4147,$D4147,$M$2:$M4147,"Major")=1,1,0))</f>
        <v>0</v>
      </c>
      <c r="U4147">
        <f>IF(M4147&lt;&gt;"Minor",0,IF(COUNTIFS($A$2:$A4147,$A4147,$D$2:$D4147,$D4147,$M$2:$M4147,"Minor")=1,1,0))</f>
        <v>0</v>
      </c>
    </row>
    <row r="4148">
      <c r="A4148" t="inlineStr">
        <is>
          <t xml:space="preserve">806152088c4f0f13e40c0788e7bc440106d13b1a</t>
        </is>
      </c>
      <c r="B4148" t="inlineStr">
        <is>
          <t xml:space="preserve">The Secret Life of an Accidental Heiress</t>
        </is>
      </c>
      <c r="C4148" t="inlineStr">
        <is>
          <t xml:space="preserve">The Secret Life of an Accidental Heiress</t>
        </is>
      </c>
      <c r="D4148" t="inlineStr">
        <is>
          <t xml:space="preserve">270f1688722586ce5de0325ae732ba300a56f931</t>
        </is>
      </c>
      <c r="E4148" t="inlineStr">
        <is>
          <t xml:space="preserve">Episode 12: Eine Perfekte Punktzahl</t>
        </is>
      </c>
      <c r="F4148">
        <v>12</v>
      </c>
      <c r="G4148" t="inlineStr">
        <is>
          <t xml:space="preserve">0:35-0:44</t>
        </is>
      </c>
      <c r="H4148" t="inlineStr">
        <is>
          <t xml:space="preserve">Pending</t>
        </is>
      </c>
      <c r="I4148" t="inlineStr">
        <is>
          <t xml:space="preserve">[Script error] - Line from script: â€œDer erste Tag des neuen Semesters verwandelte die gepflasterte, kreisfÃ¶rmige Auffahrt in ein Theater des Exzesses.â€_x009d_ - Note: incorrect word â€œDer erste Tag des neuen Schuljahres verwandelte die gepflasterte, kreisfÃ¶rmige Auffahrt in ein Theater des Exzesses.â€_x009d_</t>
        </is>
      </c>
      <c r="J4148" t="inlineStr">
        <is>
          <t xml:space="preserve">AI</t>
        </is>
      </c>
      <c r="K4148" t="inlineStr">
        <is>
          <t xml:space="preserve">Script error</t>
        </is>
      </c>
      <c r="L4148" t="inlineStr">
        <is>
          <t xml:space="preserve">Script error</t>
        </is>
      </c>
      <c r="M4148" t="str">
        <f>IFERROR(IF(VLOOKUP(L4148,'Quantification'!$A:$B,2,FALSE)&amp;""="","Unclassified",VLOOKUP(L4148,'Quantification'!$A:$B,2,FALSE)),"Unclassified")</f>
        <v>Major</v>
      </c>
      <c r="N4148" t="inlineStr">
        <is>
          <t xml:space="preserve">frl-stefanie.gartmaier@pocketfm.com</t>
        </is>
      </c>
      <c r="O4148" t="inlineStr">
        <is>
          <t xml:space="preserve">Issues found in raw</t>
        </is>
      </c>
      <c r="P4148" t="str">
        <f>IF(OR(O4148="Issues found in master",O4148="Final master"),"Master",IF(OR(O4148="Ready for Master",O4148="Issues found in raw",O4148="Raw under QC",O4148="Issues resolved in raw"),"Raw","-"))</f>
        <v>Raw</v>
      </c>
      <c r="Q4148" s="13">
        <v>46287.54375</v>
      </c>
      <c r="R4148" t="inlineStr">
        <is>
          <t xml:space="preserve">2026-09 (Sept)</t>
        </is>
      </c>
      <c r="S4148">
        <f>IF(M4148="Not an error",0,IF(COUNTIFS($A$2:$A4148,$A4148,$D$2:$D4148,$D4148,$M$2:$M4148,"&lt;&gt;Not an error")=1,1,0))</f>
        <v>0</v>
      </c>
      <c r="T4148">
        <f>IF(M4148&lt;&gt;"Major",0,IF(COUNTIFS($A$2:$A4148,$A4148,$D$2:$D4148,$D4148,$M$2:$M4148,"Major")=1,1,0))</f>
        <v>0</v>
      </c>
      <c r="U4148">
        <f>IF(M4148&lt;&gt;"Minor",0,IF(COUNTIFS($A$2:$A4148,$A4148,$D$2:$D4148,$D4148,$M$2:$M4148,"Minor")=1,1,0))</f>
        <v>0</v>
      </c>
    </row>
    <row r="4149">
      <c r="A4149" t="inlineStr">
        <is>
          <t xml:space="preserve">806152088c4f0f13e40c0788e7bc440106d13b1a</t>
        </is>
      </c>
      <c r="B4149" t="inlineStr">
        <is>
          <t xml:space="preserve">The Secret Life of an Accidental Heiress</t>
        </is>
      </c>
      <c r="C4149" t="inlineStr">
        <is>
          <t xml:space="preserve">The Secret Life of an Accidental Heiress</t>
        </is>
      </c>
      <c r="D4149" t="inlineStr">
        <is>
          <t xml:space="preserve">270f1688722586ce5de0325ae732ba300a56f931</t>
        </is>
      </c>
      <c r="E4149" t="inlineStr">
        <is>
          <t xml:space="preserve">Episode 12: Eine Perfekte Punktzahl</t>
        </is>
      </c>
      <c r="F4149">
        <v>12</v>
      </c>
      <c r="G4149" t="inlineStr">
        <is>
          <t xml:space="preserve">0:55-0:56</t>
        </is>
      </c>
      <c r="H4149" t="inlineStr">
        <is>
          <t xml:space="preserve">Pending</t>
        </is>
      </c>
      <c r="I4149" t="inlineStr">
        <is>
          <t xml:space="preserve">[Script error] - Line from script: â€œDann kam der Bentley.â€_x009d_ - Note: potential copyright issues for â€œBentleyâ€_x009d_</t>
        </is>
      </c>
      <c r="J4149" t="inlineStr">
        <is>
          <t xml:space="preserve">AI</t>
        </is>
      </c>
      <c r="K4149" t="inlineStr">
        <is>
          <t xml:space="preserve">Script error</t>
        </is>
      </c>
      <c r="L4149" t="inlineStr">
        <is>
          <t xml:space="preserve">Script error</t>
        </is>
      </c>
      <c r="M4149" t="str">
        <f>IFERROR(IF(VLOOKUP(L4149,'Quantification'!$A:$B,2,FALSE)&amp;""="","Unclassified",VLOOKUP(L4149,'Quantification'!$A:$B,2,FALSE)),"Unclassified")</f>
        <v>Major</v>
      </c>
      <c r="N4149" t="inlineStr">
        <is>
          <t xml:space="preserve">frl-stefanie.gartmaier@pocketfm.com</t>
        </is>
      </c>
      <c r="O4149" t="inlineStr">
        <is>
          <t xml:space="preserve">Issues found in raw</t>
        </is>
      </c>
      <c r="P4149" t="str">
        <f>IF(OR(O4149="Issues found in master",O4149="Final master"),"Master",IF(OR(O4149="Ready for Master",O4149="Issues found in raw",O4149="Raw under QC",O4149="Issues resolved in raw"),"Raw","-"))</f>
        <v>Raw</v>
      </c>
      <c r="Q4149" s="13">
        <v>46287.54375</v>
      </c>
      <c r="R4149" t="inlineStr">
        <is>
          <t xml:space="preserve">2026-09 (Sept)</t>
        </is>
      </c>
      <c r="S4149">
        <f>IF(M4149="Not an error",0,IF(COUNTIFS($A$2:$A4149,$A4149,$D$2:$D4149,$D4149,$M$2:$M4149,"&lt;&gt;Not an error")=1,1,0))</f>
        <v>0</v>
      </c>
      <c r="T4149">
        <f>IF(M4149&lt;&gt;"Major",0,IF(COUNTIFS($A$2:$A4149,$A4149,$D$2:$D4149,$D4149,$M$2:$M4149,"Major")=1,1,0))</f>
        <v>0</v>
      </c>
      <c r="U4149">
        <f>IF(M4149&lt;&gt;"Minor",0,IF(COUNTIFS($A$2:$A4149,$A4149,$D$2:$D4149,$D4149,$M$2:$M4149,"Minor")=1,1,0))</f>
        <v>0</v>
      </c>
    </row>
    <row r="4150">
      <c r="A4150" t="inlineStr">
        <is>
          <t xml:space="preserve">806152088c4f0f13e40c0788e7bc440106d13b1a</t>
        </is>
      </c>
      <c r="B4150" t="inlineStr">
        <is>
          <t xml:space="preserve">The Secret Life of an Accidental Heiress</t>
        </is>
      </c>
      <c r="C4150" t="inlineStr">
        <is>
          <t xml:space="preserve">The Secret Life of an Accidental Heiress</t>
        </is>
      </c>
      <c r="D4150" t="inlineStr">
        <is>
          <t xml:space="preserve">270f1688722586ce5de0325ae732ba300a56f931</t>
        </is>
      </c>
      <c r="E4150" t="inlineStr">
        <is>
          <t xml:space="preserve">Episode 12: Eine Perfekte Punktzahl</t>
        </is>
      </c>
      <c r="F4150">
        <v>12</v>
      </c>
      <c r="G4150" t="inlineStr">
        <is>
          <t xml:space="preserve">1:29-1:34</t>
        </is>
      </c>
      <c r="H4150" t="inlineStr">
        <is>
          <t xml:space="preserve">Pending</t>
        </is>
      </c>
      <c r="I4150" t="inlineStr">
        <is>
          <t xml:space="preserve">[Script error] - Line from script: â€œSie bewegte sich einfach so, als bedeuteten ihr diese beiden Fremden nichts.â€_x009d_ - Note: inconsistency â€œSie bewegte sich einfach so, als bedeuteten ihr diese beiden Personen nichts.â€_x009d_</t>
        </is>
      </c>
      <c r="J4150" t="inlineStr">
        <is>
          <t xml:space="preserve">AI</t>
        </is>
      </c>
      <c r="K4150" t="inlineStr">
        <is>
          <t xml:space="preserve">Script error</t>
        </is>
      </c>
      <c r="L4150" t="inlineStr">
        <is>
          <t xml:space="preserve">Script error</t>
        </is>
      </c>
      <c r="M4150" t="str">
        <f>IFERROR(IF(VLOOKUP(L4150,'Quantification'!$A:$B,2,FALSE)&amp;""="","Unclassified",VLOOKUP(L4150,'Quantification'!$A:$B,2,FALSE)),"Unclassified")</f>
        <v>Major</v>
      </c>
      <c r="N4150" t="inlineStr">
        <is>
          <t xml:space="preserve">frl-stefanie.gartmaier@pocketfm.com</t>
        </is>
      </c>
      <c r="O4150" t="inlineStr">
        <is>
          <t xml:space="preserve">Issues found in raw</t>
        </is>
      </c>
      <c r="P4150" t="str">
        <f>IF(OR(O4150="Issues found in master",O4150="Final master"),"Master",IF(OR(O4150="Ready for Master",O4150="Issues found in raw",O4150="Raw under QC",O4150="Issues resolved in raw"),"Raw","-"))</f>
        <v>Raw</v>
      </c>
      <c r="Q4150" s="13">
        <v>46287.54375</v>
      </c>
      <c r="R4150" t="inlineStr">
        <is>
          <t xml:space="preserve">2026-09 (Sept)</t>
        </is>
      </c>
      <c r="S4150">
        <f>IF(M4150="Not an error",0,IF(COUNTIFS($A$2:$A4150,$A4150,$D$2:$D4150,$D4150,$M$2:$M4150,"&lt;&gt;Not an error")=1,1,0))</f>
        <v>0</v>
      </c>
      <c r="T4150">
        <f>IF(M4150&lt;&gt;"Major",0,IF(COUNTIFS($A$2:$A4150,$A4150,$D$2:$D4150,$D4150,$M$2:$M4150,"Major")=1,1,0))</f>
        <v>0</v>
      </c>
      <c r="U4150">
        <f>IF(M4150&lt;&gt;"Minor",0,IF(COUNTIFS($A$2:$A4150,$A4150,$D$2:$D4150,$D4150,$M$2:$M4150,"Minor")=1,1,0))</f>
        <v>0</v>
      </c>
    </row>
    <row r="4151">
      <c r="A4151" t="inlineStr">
        <is>
          <t xml:space="preserve">806152088c4f0f13e40c0788e7bc440106d13b1a</t>
        </is>
      </c>
      <c r="B4151" t="inlineStr">
        <is>
          <t xml:space="preserve">The Secret Life of an Accidental Heiress</t>
        </is>
      </c>
      <c r="C4151" t="inlineStr">
        <is>
          <t xml:space="preserve">The Secret Life of an Accidental Heiress</t>
        </is>
      </c>
      <c r="D4151" t="inlineStr">
        <is>
          <t xml:space="preserve">270f1688722586ce5de0325ae732ba300a56f931</t>
        </is>
      </c>
      <c r="E4151" t="inlineStr">
        <is>
          <t xml:space="preserve">Episode 12: Eine Perfekte Punktzahl</t>
        </is>
      </c>
      <c r="F4151">
        <v>12</v>
      </c>
      <c r="G4151" t="inlineStr">
        <is>
          <t xml:space="preserve">5:10-5:12</t>
        </is>
      </c>
      <c r="H4151" t="inlineStr">
        <is>
          <t xml:space="preserve">Pending</t>
        </is>
      </c>
      <c r="I4151" t="inlineStr">
        <is>
          <t xml:space="preserve">[Script error] - Line from script: â€œDie S-A-T-PrÃ¼fungen stehen vor der TÃ¼r.â€_x009d_ - Note: translation error â€œDie AbschlussprÃ¼fungen stehen vor der TÃ¼r.â€_x009d_</t>
        </is>
      </c>
      <c r="J4151" t="inlineStr">
        <is>
          <t xml:space="preserve">AI</t>
        </is>
      </c>
      <c r="K4151" t="inlineStr">
        <is>
          <t xml:space="preserve">Script error</t>
        </is>
      </c>
      <c r="L4151" t="inlineStr">
        <is>
          <t xml:space="preserve">Script error</t>
        </is>
      </c>
      <c r="M4151" t="str">
        <f>IFERROR(IF(VLOOKUP(L4151,'Quantification'!$A:$B,2,FALSE)&amp;""="","Unclassified",VLOOKUP(L4151,'Quantification'!$A:$B,2,FALSE)),"Unclassified")</f>
        <v>Major</v>
      </c>
      <c r="N4151" t="inlineStr">
        <is>
          <t xml:space="preserve">frl-stefanie.gartmaier@pocketfm.com</t>
        </is>
      </c>
      <c r="O4151" t="inlineStr">
        <is>
          <t xml:space="preserve">Issues found in raw</t>
        </is>
      </c>
      <c r="P4151" t="str">
        <f>IF(OR(O4151="Issues found in master",O4151="Final master"),"Master",IF(OR(O4151="Ready for Master",O4151="Issues found in raw",O4151="Raw under QC",O4151="Issues resolved in raw"),"Raw","-"))</f>
        <v>Raw</v>
      </c>
      <c r="Q4151" s="13">
        <v>46287.54375</v>
      </c>
      <c r="R4151" t="inlineStr">
        <is>
          <t xml:space="preserve">2026-09 (Sept)</t>
        </is>
      </c>
      <c r="S4151">
        <f>IF(M4151="Not an error",0,IF(COUNTIFS($A$2:$A4151,$A4151,$D$2:$D4151,$D4151,$M$2:$M4151,"&lt;&gt;Not an error")=1,1,0))</f>
        <v>0</v>
      </c>
      <c r="T4151">
        <f>IF(M4151&lt;&gt;"Major",0,IF(COUNTIFS($A$2:$A4151,$A4151,$D$2:$D4151,$D4151,$M$2:$M4151,"Major")=1,1,0))</f>
        <v>0</v>
      </c>
      <c r="U4151">
        <f>IF(M4151&lt;&gt;"Minor",0,IF(COUNTIFS($A$2:$A4151,$A4151,$D$2:$D4151,$D4151,$M$2:$M4151,"Minor")=1,1,0))</f>
        <v>0</v>
      </c>
    </row>
    <row r="4152">
      <c r="A4152" t="inlineStr">
        <is>
          <t xml:space="preserve">806152088c4f0f13e40c0788e7bc440106d13b1a</t>
        </is>
      </c>
      <c r="B4152" t="inlineStr">
        <is>
          <t xml:space="preserve">The Secret Life of an Accidental Heiress</t>
        </is>
      </c>
      <c r="C4152" t="inlineStr">
        <is>
          <t xml:space="preserve">The Secret Life of an Accidental Heiress</t>
        </is>
      </c>
      <c r="D4152" t="inlineStr">
        <is>
          <t xml:space="preserve">270f1688722586ce5de0325ae732ba300a56f931</t>
        </is>
      </c>
      <c r="E4152" t="inlineStr">
        <is>
          <t xml:space="preserve">Episode 12: Eine Perfekte Punktzahl</t>
        </is>
      </c>
      <c r="F4152">
        <v>12</v>
      </c>
      <c r="G4152" t="inlineStr">
        <is>
          <t xml:space="preserve">5:38-5:41</t>
        </is>
      </c>
      <c r="H4152" t="inlineStr">
        <is>
          <t xml:space="preserve">Pending</t>
        </is>
      </c>
      <c r="I4152" t="inlineStr">
        <is>
          <t xml:space="preserve">[Script error] - Line from script: â€œWegen deiner SchÃ¼lerin Cheryl, die es nach Juilliard geschafft hat?â€_x009d_ - Note: potential copyright issues for â€œJuilliardâ€_x009d_</t>
        </is>
      </c>
      <c r="J4152" t="inlineStr">
        <is>
          <t xml:space="preserve">AI</t>
        </is>
      </c>
      <c r="K4152" t="inlineStr">
        <is>
          <t xml:space="preserve">Script error</t>
        </is>
      </c>
      <c r="L4152" t="inlineStr">
        <is>
          <t xml:space="preserve">Script error</t>
        </is>
      </c>
      <c r="M4152" t="str">
        <f>IFERROR(IF(VLOOKUP(L4152,'Quantification'!$A:$B,2,FALSE)&amp;""="","Unclassified",VLOOKUP(L4152,'Quantification'!$A:$B,2,FALSE)),"Unclassified")</f>
        <v>Major</v>
      </c>
      <c r="N4152" t="inlineStr">
        <is>
          <t xml:space="preserve">frl-stefanie.gartmaier@pocketfm.com</t>
        </is>
      </c>
      <c r="O4152" t="inlineStr">
        <is>
          <t xml:space="preserve">Issues found in raw</t>
        </is>
      </c>
      <c r="P4152" t="str">
        <f>IF(OR(O4152="Issues found in master",O4152="Final master"),"Master",IF(OR(O4152="Ready for Master",O4152="Issues found in raw",O4152="Raw under QC",O4152="Issues resolved in raw"),"Raw","-"))</f>
        <v>Raw</v>
      </c>
      <c r="Q4152" s="13">
        <v>46287.54375</v>
      </c>
      <c r="R4152" t="inlineStr">
        <is>
          <t xml:space="preserve">2026-09 (Sept)</t>
        </is>
      </c>
      <c r="S4152">
        <f>IF(M4152="Not an error",0,IF(COUNTIFS($A$2:$A4152,$A4152,$D$2:$D4152,$D4152,$M$2:$M4152,"&lt;&gt;Not an error")=1,1,0))</f>
        <v>0</v>
      </c>
      <c r="T4152">
        <f>IF(M4152&lt;&gt;"Major",0,IF(COUNTIFS($A$2:$A4152,$A4152,$D$2:$D4152,$D4152,$M$2:$M4152,"Major")=1,1,0))</f>
        <v>0</v>
      </c>
      <c r="U4152">
        <f>IF(M4152&lt;&gt;"Minor",0,IF(COUNTIFS($A$2:$A4152,$A4152,$D$2:$D4152,$D4152,$M$2:$M4152,"Minor")=1,1,0))</f>
        <v>0</v>
      </c>
    </row>
    <row r="4153">
      <c r="A4153" t="inlineStr">
        <is>
          <t xml:space="preserve">806152088c4f0f13e40c0788e7bc440106d13b1a</t>
        </is>
      </c>
      <c r="B4153" t="inlineStr">
        <is>
          <t xml:space="preserve">The Secret Life of an Accidental Heiress</t>
        </is>
      </c>
      <c r="C4153" t="inlineStr">
        <is>
          <t xml:space="preserve">The Secret Life of an Accidental Heiress</t>
        </is>
      </c>
      <c r="D4153" t="inlineStr">
        <is>
          <t xml:space="preserve">270f1688722586ce5de0325ae732ba300a56f931</t>
        </is>
      </c>
      <c r="E4153" t="inlineStr">
        <is>
          <t xml:space="preserve">Episode 12: Eine Perfekte Punktzahl</t>
        </is>
      </c>
      <c r="F4153">
        <v>12</v>
      </c>
      <c r="G4153" t="inlineStr">
        <is>
          <t xml:space="preserve">6:16-6:19</t>
        </is>
      </c>
      <c r="H4153" t="inlineStr">
        <is>
          <t xml:space="preserve">Pending</t>
        </is>
      </c>
      <c r="I4153" t="inlineStr">
        <is>
          <t xml:space="preserve">[Script error] - Line from script: â€œVon einer Schule wie Northshore Prep hatte sie mehr erwartet.â€_x009d_ - Note: potential copyright issues for â€œNorthshore Prepâ€_x009d_</t>
        </is>
      </c>
      <c r="J4153" t="inlineStr">
        <is>
          <t xml:space="preserve">AI</t>
        </is>
      </c>
      <c r="K4153" t="inlineStr">
        <is>
          <t xml:space="preserve">Script error</t>
        </is>
      </c>
      <c r="L4153" t="inlineStr">
        <is>
          <t xml:space="preserve">Script error</t>
        </is>
      </c>
      <c r="M4153" t="str">
        <f>IFERROR(IF(VLOOKUP(L4153,'Quantification'!$A:$B,2,FALSE)&amp;""="","Unclassified",VLOOKUP(L4153,'Quantification'!$A:$B,2,FALSE)),"Unclassified")</f>
        <v>Major</v>
      </c>
      <c r="N4153" t="inlineStr">
        <is>
          <t xml:space="preserve">frl-stefanie.gartmaier@pocketfm.com</t>
        </is>
      </c>
      <c r="O4153" t="inlineStr">
        <is>
          <t xml:space="preserve">Issues found in raw</t>
        </is>
      </c>
      <c r="P4153" t="str">
        <f>IF(OR(O4153="Issues found in master",O4153="Final master"),"Master",IF(OR(O4153="Ready for Master",O4153="Issues found in raw",O4153="Raw under QC",O4153="Issues resolved in raw"),"Raw","-"))</f>
        <v>Raw</v>
      </c>
      <c r="Q4153" s="13">
        <v>46287.54375</v>
      </c>
      <c r="R4153" t="inlineStr">
        <is>
          <t xml:space="preserve">2026-09 (Sept)</t>
        </is>
      </c>
      <c r="S4153">
        <f>IF(M4153="Not an error",0,IF(COUNTIFS($A$2:$A4153,$A4153,$D$2:$D4153,$D4153,$M$2:$M4153,"&lt;&gt;Not an error")=1,1,0))</f>
        <v>0</v>
      </c>
      <c r="T4153">
        <f>IF(M4153&lt;&gt;"Major",0,IF(COUNTIFS($A$2:$A4153,$A4153,$D$2:$D4153,$D4153,$M$2:$M4153,"Major")=1,1,0))</f>
        <v>0</v>
      </c>
      <c r="U4153">
        <f>IF(M4153&lt;&gt;"Minor",0,IF(COUNTIFS($A$2:$A4153,$A4153,$D$2:$D4153,$D4153,$M$2:$M4153,"Minor")=1,1,0))</f>
        <v>0</v>
      </c>
    </row>
    <row r="4154">
      <c r="A4154" t="inlineStr">
        <is>
          <t xml:space="preserve">806152088c4f0f13e40c0788e7bc440106d13b1a</t>
        </is>
      </c>
      <c r="B4154" t="inlineStr">
        <is>
          <t xml:space="preserve">The Secret Life of an Accidental Heiress</t>
        </is>
      </c>
      <c r="C4154" t="inlineStr">
        <is>
          <t xml:space="preserve">The Secret Life of an Accidental Heiress</t>
        </is>
      </c>
      <c r="D4154" t="inlineStr">
        <is>
          <t xml:space="preserve">270f1688722586ce5de0325ae732ba300a56f931</t>
        </is>
      </c>
      <c r="E4154" t="inlineStr">
        <is>
          <t xml:space="preserve">Episode 12: Eine Perfekte Punktzahl</t>
        </is>
      </c>
      <c r="F4154">
        <v>12</v>
      </c>
      <c r="G4154" t="inlineStr">
        <is>
          <t xml:space="preserve">9:12-9:14</t>
        </is>
      </c>
      <c r="H4154" t="inlineStr">
        <is>
          <t xml:space="preserve">Pending</t>
        </is>
      </c>
      <c r="I4154" t="inlineStr">
        <is>
          <t xml:space="preserve">[Script error] - Line from script: â€œWillst du ins AP-Programm?â€_x009d_ - Note: translation error â€œWillst du in die Fortgeschrittenenklasse?â€_x009d_</t>
        </is>
      </c>
      <c r="J4154" t="inlineStr">
        <is>
          <t xml:space="preserve">AI</t>
        </is>
      </c>
      <c r="K4154" t="inlineStr">
        <is>
          <t xml:space="preserve">Script error</t>
        </is>
      </c>
      <c r="L4154" t="inlineStr">
        <is>
          <t xml:space="preserve">Script error</t>
        </is>
      </c>
      <c r="M4154" t="str">
        <f>IFERROR(IF(VLOOKUP(L4154,'Quantification'!$A:$B,2,FALSE)&amp;""="","Unclassified",VLOOKUP(L4154,'Quantification'!$A:$B,2,FALSE)),"Unclassified")</f>
        <v>Major</v>
      </c>
      <c r="N4154" t="inlineStr">
        <is>
          <t xml:space="preserve">frl-stefanie.gartmaier@pocketfm.com</t>
        </is>
      </c>
      <c r="O4154" t="inlineStr">
        <is>
          <t xml:space="preserve">Issues found in raw</t>
        </is>
      </c>
      <c r="P4154" t="str">
        <f>IF(OR(O4154="Issues found in master",O4154="Final master"),"Master",IF(OR(O4154="Ready for Master",O4154="Issues found in raw",O4154="Raw under QC",O4154="Issues resolved in raw"),"Raw","-"))</f>
        <v>Raw</v>
      </c>
      <c r="Q4154" s="13">
        <v>46287.54375</v>
      </c>
      <c r="R4154" t="inlineStr">
        <is>
          <t xml:space="preserve">2026-09 (Sept)</t>
        </is>
      </c>
      <c r="S4154">
        <f>IF(M4154="Not an error",0,IF(COUNTIFS($A$2:$A4154,$A4154,$D$2:$D4154,$D4154,$M$2:$M4154,"&lt;&gt;Not an error")=1,1,0))</f>
        <v>0</v>
      </c>
      <c r="T4154">
        <f>IF(M4154&lt;&gt;"Major",0,IF(COUNTIFS($A$2:$A4154,$A4154,$D$2:$D4154,$D4154,$M$2:$M4154,"Major")=1,1,0))</f>
        <v>0</v>
      </c>
      <c r="U4154">
        <f>IF(M4154&lt;&gt;"Minor",0,IF(COUNTIFS($A$2:$A4154,$A4154,$D$2:$D4154,$D4154,$M$2:$M4154,"Minor")=1,1,0))</f>
        <v>0</v>
      </c>
    </row>
    <row r="4155">
      <c r="A4155" t="inlineStr">
        <is>
          <t xml:space="preserve">806152088c4f0f13e40c0788e7bc440106d13b1a</t>
        </is>
      </c>
      <c r="B4155" t="inlineStr">
        <is>
          <t xml:space="preserve">The Secret Life of an Accidental Heiress</t>
        </is>
      </c>
      <c r="C4155" t="inlineStr">
        <is>
          <t xml:space="preserve">The Secret Life of an Accidental Heiress</t>
        </is>
      </c>
      <c r="D4155" t="inlineStr">
        <is>
          <t xml:space="preserve">270f1688722586ce5de0325ae732ba300a56f931</t>
        </is>
      </c>
      <c r="E4155" t="inlineStr">
        <is>
          <t xml:space="preserve">Episode 12: Eine Perfekte Punktzahl</t>
        </is>
      </c>
      <c r="F4155">
        <v>12</v>
      </c>
      <c r="G4155" t="inlineStr">
        <is>
          <t xml:space="preserve">9:22-9:24</t>
        </is>
      </c>
      <c r="H4155" t="inlineStr">
        <is>
          <t xml:space="preserve">Pending</t>
        </is>
      </c>
      <c r="I4155" t="inlineStr">
        <is>
          <t xml:space="preserve">[Script error] - Line from script: â€œNorthshore Prep hatte eiserne Regeln.â€_x009d_ - Note: potential copyright issues for â€œNorthshore Prepâ€_x009d_</t>
        </is>
      </c>
      <c r="J4155" t="inlineStr">
        <is>
          <t xml:space="preserve">AI</t>
        </is>
      </c>
      <c r="K4155" t="inlineStr">
        <is>
          <t xml:space="preserve">Script error</t>
        </is>
      </c>
      <c r="L4155" t="inlineStr">
        <is>
          <t xml:space="preserve">Script error</t>
        </is>
      </c>
      <c r="M4155" t="str">
        <f>IFERROR(IF(VLOOKUP(L4155,'Quantification'!$A:$B,2,FALSE)&amp;""="","Unclassified",VLOOKUP(L4155,'Quantification'!$A:$B,2,FALSE)),"Unclassified")</f>
        <v>Major</v>
      </c>
      <c r="N4155" t="inlineStr">
        <is>
          <t xml:space="preserve">frl-stefanie.gartmaier@pocketfm.com</t>
        </is>
      </c>
      <c r="O4155" t="inlineStr">
        <is>
          <t xml:space="preserve">Issues found in raw</t>
        </is>
      </c>
      <c r="P4155" t="str">
        <f>IF(OR(O4155="Issues found in master",O4155="Final master"),"Master",IF(OR(O4155="Ready for Master",O4155="Issues found in raw",O4155="Raw under QC",O4155="Issues resolved in raw"),"Raw","-"))</f>
        <v>Raw</v>
      </c>
      <c r="Q4155" s="13">
        <v>46287.54375</v>
      </c>
      <c r="R4155" t="inlineStr">
        <is>
          <t xml:space="preserve">2026-09 (Sept)</t>
        </is>
      </c>
      <c r="S4155">
        <f>IF(M4155="Not an error",0,IF(COUNTIFS($A$2:$A4155,$A4155,$D$2:$D4155,$D4155,$M$2:$M4155,"&lt;&gt;Not an error")=1,1,0))</f>
        <v>0</v>
      </c>
      <c r="T4155">
        <f>IF(M4155&lt;&gt;"Major",0,IF(COUNTIFS($A$2:$A4155,$A4155,$D$2:$D4155,$D4155,$M$2:$M4155,"Major")=1,1,0))</f>
        <v>0</v>
      </c>
      <c r="U4155">
        <f>IF(M4155&lt;&gt;"Minor",0,IF(COUNTIFS($A$2:$A4155,$A4155,$D$2:$D4155,$D4155,$M$2:$M4155,"Minor")=1,1,0))</f>
        <v>0</v>
      </c>
    </row>
    <row r="4156">
      <c r="A4156" t="inlineStr">
        <is>
          <t xml:space="preserve">806152088c4f0f13e40c0788e7bc440106d13b1a</t>
        </is>
      </c>
      <c r="B4156" t="inlineStr">
        <is>
          <t xml:space="preserve">The Secret Life of an Accidental Heiress</t>
        </is>
      </c>
      <c r="C4156" t="inlineStr">
        <is>
          <t xml:space="preserve">The Secret Life of an Accidental Heiress</t>
        </is>
      </c>
      <c r="D4156" t="inlineStr">
        <is>
          <t xml:space="preserve">270f1688722586ce5de0325ae732ba300a56f931</t>
        </is>
      </c>
      <c r="E4156" t="inlineStr">
        <is>
          <t xml:space="preserve">Episode 12: Eine Perfekte Punktzahl</t>
        </is>
      </c>
      <c r="F4156">
        <v>12</v>
      </c>
      <c r="G4156" t="inlineStr">
        <is>
          <t xml:space="preserve">9:48-9:56</t>
        </is>
      </c>
      <c r="H4156" t="inlineStr">
        <is>
          <t xml:space="preserve">Pending</t>
        </is>
      </c>
      <c r="I4156" t="inlineStr">
        <is>
          <t xml:space="preserve">[Script error] - Line from script: â€œWÃ¤hrenddessen ging Cheryl mit Jessica in Richtung des SchulgebÃ¤udes und sonnte sich im Ruhm ihrer frÃ¼hen ZulassungsgesprÃ¤che mit Juilliard.â€_x009d_ - Note: potential copyright issues for â€œJuilliardâ€_x009d_</t>
        </is>
      </c>
      <c r="J4156" t="inlineStr">
        <is>
          <t xml:space="preserve">AI</t>
        </is>
      </c>
      <c r="K4156" t="inlineStr">
        <is>
          <t xml:space="preserve">Script error</t>
        </is>
      </c>
      <c r="L4156" t="inlineStr">
        <is>
          <t xml:space="preserve">Script error</t>
        </is>
      </c>
      <c r="M4156" t="str">
        <f>IFERROR(IF(VLOOKUP(L4156,'Quantification'!$A:$B,2,FALSE)&amp;""="","Unclassified",VLOOKUP(L4156,'Quantification'!$A:$B,2,FALSE)),"Unclassified")</f>
        <v>Major</v>
      </c>
      <c r="N4156" t="inlineStr">
        <is>
          <t xml:space="preserve">frl-stefanie.gartmaier@pocketfm.com</t>
        </is>
      </c>
      <c r="O4156" t="inlineStr">
        <is>
          <t xml:space="preserve">Issues found in raw</t>
        </is>
      </c>
      <c r="P4156" t="str">
        <f>IF(OR(O4156="Issues found in master",O4156="Final master"),"Master",IF(OR(O4156="Ready for Master",O4156="Issues found in raw",O4156="Raw under QC",O4156="Issues resolved in raw"),"Raw","-"))</f>
        <v>Raw</v>
      </c>
      <c r="Q4156" s="13">
        <v>46287.54375</v>
      </c>
      <c r="R4156" t="inlineStr">
        <is>
          <t xml:space="preserve">2026-09 (Sept)</t>
        </is>
      </c>
      <c r="S4156">
        <f>IF(M4156="Not an error",0,IF(COUNTIFS($A$2:$A4156,$A4156,$D$2:$D4156,$D4156,$M$2:$M4156,"&lt;&gt;Not an error")=1,1,0))</f>
        <v>0</v>
      </c>
      <c r="T4156">
        <f>IF(M4156&lt;&gt;"Major",0,IF(COUNTIFS($A$2:$A4156,$A4156,$D$2:$D4156,$D4156,$M$2:$M4156,"Major")=1,1,0))</f>
        <v>0</v>
      </c>
      <c r="U4156">
        <f>IF(M4156&lt;&gt;"Minor",0,IF(COUNTIFS($A$2:$A4156,$A4156,$D$2:$D4156,$D4156,$M$2:$M4156,"Minor")=1,1,0))</f>
        <v>0</v>
      </c>
    </row>
    <row r="4157">
      <c r="A4157" t="inlineStr">
        <is>
          <t xml:space="preserve">806152088c4f0f13e40c0788e7bc440106d13b1a</t>
        </is>
      </c>
      <c r="B4157" t="inlineStr">
        <is>
          <t xml:space="preserve">The Secret Life of an Accidental Heiress</t>
        </is>
      </c>
      <c r="C4157" t="inlineStr">
        <is>
          <t xml:space="preserve">The Secret Life of an Accidental Heiress</t>
        </is>
      </c>
      <c r="D4157" t="inlineStr">
        <is>
          <t xml:space="preserve">270f1688722586ce5de0325ae732ba300a56f931</t>
        </is>
      </c>
      <c r="E4157" t="inlineStr">
        <is>
          <t xml:space="preserve">Episode 12: Eine Perfekte Punktzahl</t>
        </is>
      </c>
      <c r="F4157">
        <v>12</v>
      </c>
      <c r="G4157" t="inlineStr">
        <is>
          <t xml:space="preserve">9:57-10:03</t>
        </is>
      </c>
      <c r="H4157" t="inlineStr">
        <is>
          <t xml:space="preserve">Pending</t>
        </is>
      </c>
      <c r="I4157" t="inlineStr">
        <is>
          <t xml:space="preserve">[Script error] - Line from script: â€œJessica scrollte durch die Kommentare im SchÃ¼lerforum der Northshore Prep und fÃ¼tterte Cheryls Ego.â€_x009d_ - Note: potential copyright issues for â€œNorthshore Prepâ€_x009d_</t>
        </is>
      </c>
      <c r="J4157" t="inlineStr">
        <is>
          <t xml:space="preserve">AI</t>
        </is>
      </c>
      <c r="K4157" t="inlineStr">
        <is>
          <t xml:space="preserve">Script error</t>
        </is>
      </c>
      <c r="L4157" t="inlineStr">
        <is>
          <t xml:space="preserve">Script error</t>
        </is>
      </c>
      <c r="M4157" t="str">
        <f>IFERROR(IF(VLOOKUP(L4157,'Quantification'!$A:$B,2,FALSE)&amp;""="","Unclassified",VLOOKUP(L4157,'Quantification'!$A:$B,2,FALSE)),"Unclassified")</f>
        <v>Major</v>
      </c>
      <c r="N4157" t="inlineStr">
        <is>
          <t xml:space="preserve">frl-stefanie.gartmaier@pocketfm.com</t>
        </is>
      </c>
      <c r="O4157" t="inlineStr">
        <is>
          <t xml:space="preserve">Issues found in raw</t>
        </is>
      </c>
      <c r="P4157" t="str">
        <f>IF(OR(O4157="Issues found in master",O4157="Final master"),"Master",IF(OR(O4157="Ready for Master",O4157="Issues found in raw",O4157="Raw under QC",O4157="Issues resolved in raw"),"Raw","-"))</f>
        <v>Raw</v>
      </c>
      <c r="Q4157" s="13">
        <v>46287.54375</v>
      </c>
      <c r="R4157" t="inlineStr">
        <is>
          <t xml:space="preserve">2026-09 (Sept)</t>
        </is>
      </c>
      <c r="S4157">
        <f>IF(M4157="Not an error",0,IF(COUNTIFS($A$2:$A4157,$A4157,$D$2:$D4157,$D4157,$M$2:$M4157,"&lt;&gt;Not an error")=1,1,0))</f>
        <v>0</v>
      </c>
      <c r="T4157">
        <f>IF(M4157&lt;&gt;"Major",0,IF(COUNTIFS($A$2:$A4157,$A4157,$D$2:$D4157,$D4157,$M$2:$M4157,"Major")=1,1,0))</f>
        <v>0</v>
      </c>
      <c r="U4157">
        <f>IF(M4157&lt;&gt;"Minor",0,IF(COUNTIFS($A$2:$A4157,$A4157,$D$2:$D4157,$D4157,$M$2:$M4157,"Minor")=1,1,0))</f>
        <v>0</v>
      </c>
    </row>
    <row r="4158">
      <c r="A4158" t="inlineStr">
        <is>
          <t xml:space="preserve">806152088c4f0f13e40c0788e7bc440106d13b1a</t>
        </is>
      </c>
      <c r="B4158" t="inlineStr">
        <is>
          <t xml:space="preserve">The Secret Life of an Accidental Heiress</t>
        </is>
      </c>
      <c r="C4158" t="inlineStr">
        <is>
          <t xml:space="preserve">The Secret Life of an Accidental Heiress</t>
        </is>
      </c>
      <c r="D4158" t="inlineStr">
        <is>
          <t xml:space="preserve">270f1688722586ce5de0325ae732ba300a56f931</t>
        </is>
      </c>
      <c r="E4158" t="inlineStr">
        <is>
          <t xml:space="preserve">Episode 12: Eine Perfekte Punktzahl</t>
        </is>
      </c>
      <c r="F4158">
        <v>12</v>
      </c>
      <c r="G4158" t="inlineStr">
        <is>
          <t xml:space="preserve">10:07-10:09</t>
        </is>
      </c>
      <c r="H4158" t="inlineStr">
        <is>
          <t xml:space="preserve">Pending</t>
        </is>
      </c>
      <c r="I4158" t="inlineStr">
        <is>
          <t xml:space="preserve">[Script error] - Line from script: â€œDie SchulschÃ¶nheit kommt nach Juilliard!â€_x009d_ - Note: potential copyright issues for â€œJuilliardâ€_x009d_</t>
        </is>
      </c>
      <c r="J4158" t="inlineStr">
        <is>
          <t xml:space="preserve">AI</t>
        </is>
      </c>
      <c r="K4158" t="inlineStr">
        <is>
          <t xml:space="preserve">Script error</t>
        </is>
      </c>
      <c r="L4158" t="inlineStr">
        <is>
          <t xml:space="preserve">Script error</t>
        </is>
      </c>
      <c r="M4158" t="str">
        <f>IFERROR(IF(VLOOKUP(L4158,'Quantification'!$A:$B,2,FALSE)&amp;""="","Unclassified",VLOOKUP(L4158,'Quantification'!$A:$B,2,FALSE)),"Unclassified")</f>
        <v>Major</v>
      </c>
      <c r="N4158" t="inlineStr">
        <is>
          <t xml:space="preserve">frl-stefanie.gartmaier@pocketfm.com</t>
        </is>
      </c>
      <c r="O4158" t="inlineStr">
        <is>
          <t xml:space="preserve">Issues found in raw</t>
        </is>
      </c>
      <c r="P4158" t="str">
        <f>IF(OR(O4158="Issues found in master",O4158="Final master"),"Master",IF(OR(O4158="Ready for Master",O4158="Issues found in raw",O4158="Raw under QC",O4158="Issues resolved in raw"),"Raw","-"))</f>
        <v>Raw</v>
      </c>
      <c r="Q4158" s="13">
        <v>46287.54375</v>
      </c>
      <c r="R4158" t="inlineStr">
        <is>
          <t xml:space="preserve">2026-09 (Sept)</t>
        </is>
      </c>
      <c r="S4158">
        <f>IF(M4158="Not an error",0,IF(COUNTIFS($A$2:$A4158,$A4158,$D$2:$D4158,$D4158,$M$2:$M4158,"&lt;&gt;Not an error")=1,1,0))</f>
        <v>0</v>
      </c>
      <c r="T4158">
        <f>IF(M4158&lt;&gt;"Major",0,IF(COUNTIFS($A$2:$A4158,$A4158,$D$2:$D4158,$D4158,$M$2:$M4158,"Major")=1,1,0))</f>
        <v>0</v>
      </c>
      <c r="U4158">
        <f>IF(M4158&lt;&gt;"Minor",0,IF(COUNTIFS($A$2:$A4158,$A4158,$D$2:$D4158,$D4158,$M$2:$M4158,"Minor")=1,1,0))</f>
        <v>0</v>
      </c>
    </row>
    <row r="4159">
      <c r="A4159" t="inlineStr">
        <is>
          <t xml:space="preserve">806152088c4f0f13e40c0788e7bc440106d13b1a</t>
        </is>
      </c>
      <c r="B4159" t="inlineStr">
        <is>
          <t xml:space="preserve">The Secret Life of an Accidental Heiress</t>
        </is>
      </c>
      <c r="C4159" t="inlineStr">
        <is>
          <t xml:space="preserve">The Secret Life of an Accidental Heiress</t>
        </is>
      </c>
      <c r="D4159" t="inlineStr">
        <is>
          <t xml:space="preserve">270f1688722586ce5de0325ae732ba300a56f931</t>
        </is>
      </c>
      <c r="E4159" t="inlineStr">
        <is>
          <t xml:space="preserve">Episode 12: Eine Perfekte Punktzahl</t>
        </is>
      </c>
      <c r="F4159">
        <v>12</v>
      </c>
      <c r="G4159" t="inlineStr">
        <is>
          <t xml:space="preserve">10:15-10:18</t>
        </is>
      </c>
      <c r="H4159" t="inlineStr">
        <is>
          <t xml:space="preserve">Pending</t>
        </is>
      </c>
      <c r="I4159" t="inlineStr">
        <is>
          <t xml:space="preserve">[Script error] - Line from script: â€œSie interessieren sich mehr fÃ¼r Juilliard als fÃ¼r mich.â€_x009d_ - Note: potential copyright issues for â€œJuilliardâ€_x009d_</t>
        </is>
      </c>
      <c r="J4159" t="inlineStr">
        <is>
          <t xml:space="preserve">AI</t>
        </is>
      </c>
      <c r="K4159" t="inlineStr">
        <is>
          <t xml:space="preserve">Script error</t>
        </is>
      </c>
      <c r="L4159" t="inlineStr">
        <is>
          <t xml:space="preserve">Script error</t>
        </is>
      </c>
      <c r="M4159" t="str">
        <f>IFERROR(IF(VLOOKUP(L4159,'Quantification'!$A:$B,2,FALSE)&amp;""="","Unclassified",VLOOKUP(L4159,'Quantification'!$A:$B,2,FALSE)),"Unclassified")</f>
        <v>Major</v>
      </c>
      <c r="N4159" t="inlineStr">
        <is>
          <t xml:space="preserve">frl-stefanie.gartmaier@pocketfm.com</t>
        </is>
      </c>
      <c r="O4159" t="inlineStr">
        <is>
          <t xml:space="preserve">Issues found in raw</t>
        </is>
      </c>
      <c r="P4159" t="str">
        <f>IF(OR(O4159="Issues found in master",O4159="Final master"),"Master",IF(OR(O4159="Ready for Master",O4159="Issues found in raw",O4159="Raw under QC",O4159="Issues resolved in raw"),"Raw","-"))</f>
        <v>Raw</v>
      </c>
      <c r="Q4159" s="13">
        <v>46287.54375</v>
      </c>
      <c r="R4159" t="inlineStr">
        <is>
          <t xml:space="preserve">2026-09 (Sept)</t>
        </is>
      </c>
      <c r="S4159">
        <f>IF(M4159="Not an error",0,IF(COUNTIFS($A$2:$A4159,$A4159,$D$2:$D4159,$D4159,$M$2:$M4159,"&lt;&gt;Not an error")=1,1,0))</f>
        <v>0</v>
      </c>
      <c r="T4159">
        <f>IF(M4159&lt;&gt;"Major",0,IF(COUNTIFS($A$2:$A4159,$A4159,$D$2:$D4159,$D4159,$M$2:$M4159,"Major")=1,1,0))</f>
        <v>0</v>
      </c>
      <c r="U4159">
        <f>IF(M4159&lt;&gt;"Minor",0,IF(COUNTIFS($A$2:$A4159,$A4159,$D$2:$D4159,$D4159,$M$2:$M4159,"Minor")=1,1,0))</f>
        <v>0</v>
      </c>
    </row>
    <row r="4160">
      <c r="A4160" t="inlineStr">
        <is>
          <t xml:space="preserve">806152088c4f0f13e40c0788e7bc440106d13b1a</t>
        </is>
      </c>
      <c r="B4160" t="inlineStr">
        <is>
          <t xml:space="preserve">The Secret Life of an Accidental Heiress</t>
        </is>
      </c>
      <c r="C4160" t="inlineStr">
        <is>
          <t xml:space="preserve">The Secret Life of an Accidental Heiress</t>
        </is>
      </c>
      <c r="D4160" t="inlineStr">
        <is>
          <t xml:space="preserve">270f1688722586ce5de0325ae732ba300a56f931</t>
        </is>
      </c>
      <c r="E4160" t="inlineStr">
        <is>
          <t xml:space="preserve">Episode 12: Eine Perfekte Punktzahl</t>
        </is>
      </c>
      <c r="F4160">
        <v>12</v>
      </c>
      <c r="G4160" t="inlineStr">
        <is>
          <t xml:space="preserve">10:18-10:22</t>
        </is>
      </c>
      <c r="H4160" t="inlineStr">
        <is>
          <t xml:space="preserve">Pending</t>
        </is>
      </c>
      <c r="I4160" t="inlineStr">
        <is>
          <t xml:space="preserve">[Script error] - Line from script: â€œFÃ¼r jeden aufstrebenden KÃ¼nstler war Juilliard heiliger Boden.â€_x009d_ - Note: potential copyright issues for â€œJuilliardâ€_x009d_</t>
        </is>
      </c>
      <c r="J4160" t="inlineStr">
        <is>
          <t xml:space="preserve">AI</t>
        </is>
      </c>
      <c r="K4160" t="inlineStr">
        <is>
          <t xml:space="preserve">Script error</t>
        </is>
      </c>
      <c r="L4160" t="inlineStr">
        <is>
          <t xml:space="preserve">Script error</t>
        </is>
      </c>
      <c r="M4160" t="str">
        <f>IFERROR(IF(VLOOKUP(L4160,'Quantification'!$A:$B,2,FALSE)&amp;""="","Unclassified",VLOOKUP(L4160,'Quantification'!$A:$B,2,FALSE)),"Unclassified")</f>
        <v>Major</v>
      </c>
      <c r="N4160" t="inlineStr">
        <is>
          <t xml:space="preserve">frl-stefanie.gartmaier@pocketfm.com</t>
        </is>
      </c>
      <c r="O4160" t="inlineStr">
        <is>
          <t xml:space="preserve">Issues found in raw</t>
        </is>
      </c>
      <c r="P4160" t="str">
        <f>IF(OR(O4160="Issues found in master",O4160="Final master"),"Master",IF(OR(O4160="Ready for Master",O4160="Issues found in raw",O4160="Raw under QC",O4160="Issues resolved in raw"),"Raw","-"))</f>
        <v>Raw</v>
      </c>
      <c r="Q4160" s="13">
        <v>46287.54375</v>
      </c>
      <c r="R4160" t="inlineStr">
        <is>
          <t xml:space="preserve">2026-09 (Sept)</t>
        </is>
      </c>
      <c r="S4160">
        <f>IF(M4160="Not an error",0,IF(COUNTIFS($A$2:$A4160,$A4160,$D$2:$D4160,$D4160,$M$2:$M4160,"&lt;&gt;Not an error")=1,1,0))</f>
        <v>0</v>
      </c>
      <c r="T4160">
        <f>IF(M4160&lt;&gt;"Major",0,IF(COUNTIFS($A$2:$A4160,$A4160,$D$2:$D4160,$D4160,$M$2:$M4160,"Major")=1,1,0))</f>
        <v>0</v>
      </c>
      <c r="U4160">
        <f>IF(M4160&lt;&gt;"Minor",0,IF(COUNTIFS($A$2:$A4160,$A4160,$D$2:$D4160,$D4160,$M$2:$M4160,"Minor")=1,1,0))</f>
        <v>0</v>
      </c>
    </row>
    <row r="4161">
      <c r="A4161" t="inlineStr">
        <is>
          <t xml:space="preserve">806152088c4f0f13e40c0788e7bc440106d13b1a</t>
        </is>
      </c>
      <c r="B4161" t="inlineStr">
        <is>
          <t xml:space="preserve">The Secret Life of an Accidental Heiress</t>
        </is>
      </c>
      <c r="C4161" t="inlineStr">
        <is>
          <t xml:space="preserve">The Secret Life of an Accidental Heiress</t>
        </is>
      </c>
      <c r="D4161" t="inlineStr">
        <is>
          <t xml:space="preserve">270f1688722586ce5de0325ae732ba300a56f931</t>
        </is>
      </c>
      <c r="E4161" t="inlineStr">
        <is>
          <t xml:space="preserve">Episode 12: Eine Perfekte Punktzahl</t>
        </is>
      </c>
      <c r="F4161">
        <v>12</v>
      </c>
      <c r="G4161" t="inlineStr">
        <is>
          <t xml:space="preserve">10:45-10:51</t>
        </is>
      </c>
      <c r="H4161" t="inlineStr">
        <is>
          <t xml:space="preserve">Pending</t>
        </is>
      </c>
      <c r="I4161" t="inlineStr">
        <is>
          <t xml:space="preserve">[Script error] - Line from script: â€œEin anonymer Beitrag explodierte im Online-SchÃ¼lerforum der Northshore Prep: HEILIGE SCHEISSE.â€_x009d_ - Note: potential copyright issues for â€œNorthshore Prepâ€_x009d_</t>
        </is>
      </c>
      <c r="J4161" t="inlineStr">
        <is>
          <t xml:space="preserve">AI</t>
        </is>
      </c>
      <c r="K4161" t="inlineStr">
        <is>
          <t xml:space="preserve">Script error</t>
        </is>
      </c>
      <c r="L4161" t="inlineStr">
        <is>
          <t xml:space="preserve">Script error</t>
        </is>
      </c>
      <c r="M4161" t="str">
        <f>IFERROR(IF(VLOOKUP(L4161,'Quantification'!$A:$B,2,FALSE)&amp;""="","Unclassified",VLOOKUP(L4161,'Quantification'!$A:$B,2,FALSE)),"Unclassified")</f>
        <v>Major</v>
      </c>
      <c r="N4161" t="inlineStr">
        <is>
          <t xml:space="preserve">frl-stefanie.gartmaier@pocketfm.com</t>
        </is>
      </c>
      <c r="O4161" t="inlineStr">
        <is>
          <t xml:space="preserve">Issues found in raw</t>
        </is>
      </c>
      <c r="P4161" t="str">
        <f>IF(OR(O4161="Issues found in master",O4161="Final master"),"Master",IF(OR(O4161="Ready for Master",O4161="Issues found in raw",O4161="Raw under QC",O4161="Issues resolved in raw"),"Raw","-"))</f>
        <v>Raw</v>
      </c>
      <c r="Q4161" s="13">
        <v>46287.54375</v>
      </c>
      <c r="R4161" t="inlineStr">
        <is>
          <t xml:space="preserve">2026-09 (Sept)</t>
        </is>
      </c>
      <c r="S4161">
        <f>IF(M4161="Not an error",0,IF(COUNTIFS($A$2:$A4161,$A4161,$D$2:$D4161,$D4161,$M$2:$M4161,"&lt;&gt;Not an error")=1,1,0))</f>
        <v>0</v>
      </c>
      <c r="T4161">
        <f>IF(M4161&lt;&gt;"Major",0,IF(COUNTIFS($A$2:$A4161,$A4161,$D$2:$D4161,$D4161,$M$2:$M4161,"Major")=1,1,0))</f>
        <v>0</v>
      </c>
      <c r="U4161">
        <f>IF(M4161&lt;&gt;"Minor",0,IF(COUNTIFS($A$2:$A4161,$A4161,$D$2:$D4161,$D4161,$M$2:$M4161,"Minor")=1,1,0))</f>
        <v>0</v>
      </c>
    </row>
    <row r="4162">
      <c r="A4162" t="inlineStr">
        <is>
          <t xml:space="preserve">806152088c4f0f13e40c0788e7bc440106d13b1a</t>
        </is>
      </c>
      <c r="B4162" t="inlineStr">
        <is>
          <t xml:space="preserve">The Secret Life of an Accidental Heiress</t>
        </is>
      </c>
      <c r="C4162" t="inlineStr">
        <is>
          <t xml:space="preserve">The Secret Life of an Accidental Heiress</t>
        </is>
      </c>
      <c r="D4162" t="inlineStr">
        <is>
          <t xml:space="preserve">270f1688722586ce5de0325ae732ba300a56f931</t>
        </is>
      </c>
      <c r="E4162" t="inlineStr">
        <is>
          <t xml:space="preserve">Episode 12: Eine Perfekte Punktzahl</t>
        </is>
      </c>
      <c r="F4162">
        <v>12</v>
      </c>
      <c r="G4162" t="inlineStr">
        <is>
          <t xml:space="preserve">10:54-10:56</t>
        </is>
      </c>
      <c r="H4162" t="inlineStr">
        <is>
          <t xml:space="preserve">Pending</t>
        </is>
      </c>
      <c r="I4162" t="inlineStr">
        <is>
          <t xml:space="preserve">[Script error] - Line from script: â€œSIE KOMMT INS AP-PROGRAMM!â€_x009d_ - Note: translation error â€œSIE KOMMT INS FORTGESCHRITTENEN-PROGRAMM!â€_x009d_</t>
        </is>
      </c>
      <c r="J4162" t="inlineStr">
        <is>
          <t xml:space="preserve">AI</t>
        </is>
      </c>
      <c r="K4162" t="inlineStr">
        <is>
          <t xml:space="preserve">Script error</t>
        </is>
      </c>
      <c r="L4162" t="inlineStr">
        <is>
          <t xml:space="preserve">Script error</t>
        </is>
      </c>
      <c r="M4162" t="str">
        <f>IFERROR(IF(VLOOKUP(L4162,'Quantification'!$A:$B,2,FALSE)&amp;""="","Unclassified",VLOOKUP(L4162,'Quantification'!$A:$B,2,FALSE)),"Unclassified")</f>
        <v>Major</v>
      </c>
      <c r="N4162" t="inlineStr">
        <is>
          <t xml:space="preserve">frl-stefanie.gartmaier@pocketfm.com</t>
        </is>
      </c>
      <c r="O4162" t="inlineStr">
        <is>
          <t xml:space="preserve">Issues found in raw</t>
        </is>
      </c>
      <c r="P4162" t="str">
        <f>IF(OR(O4162="Issues found in master",O4162="Final master"),"Master",IF(OR(O4162="Ready for Master",O4162="Issues found in raw",O4162="Raw under QC",O4162="Issues resolved in raw"),"Raw","-"))</f>
        <v>Raw</v>
      </c>
      <c r="Q4162" s="13">
        <v>46287.54375</v>
      </c>
      <c r="R4162" t="inlineStr">
        <is>
          <t xml:space="preserve">2026-09 (Sept)</t>
        </is>
      </c>
      <c r="S4162">
        <f>IF(M4162="Not an error",0,IF(COUNTIFS($A$2:$A4162,$A4162,$D$2:$D4162,$D4162,$M$2:$M4162,"&lt;&gt;Not an error")=1,1,0))</f>
        <v>0</v>
      </c>
      <c r="T4162">
        <f>IF(M4162&lt;&gt;"Major",0,IF(COUNTIFS($A$2:$A4162,$A4162,$D$2:$D4162,$D4162,$M$2:$M4162,"Major")=1,1,0))</f>
        <v>0</v>
      </c>
      <c r="U4162">
        <f>IF(M4162&lt;&gt;"Minor",0,IF(COUNTIFS($A$2:$A4162,$A4162,$D$2:$D4162,$D4162,$M$2:$M4162,"Minor")=1,1,0))</f>
        <v>0</v>
      </c>
    </row>
    <row r="4163">
      <c r="A4163" t="inlineStr">
        <is>
          <t xml:space="preserve">806152088c4f0f13e40c0788e7bc440106d13b1a</t>
        </is>
      </c>
      <c r="B4163" t="inlineStr">
        <is>
          <t xml:space="preserve">The Secret Life of an Accidental Heiress</t>
        </is>
      </c>
      <c r="C4163" t="inlineStr">
        <is>
          <t xml:space="preserve">The Secret Life of an Accidental Heiress</t>
        </is>
      </c>
      <c r="D4163" t="inlineStr">
        <is>
          <t xml:space="preserve">270f1688722586ce5de0325ae732ba300a56f931</t>
        </is>
      </c>
      <c r="E4163" t="inlineStr">
        <is>
          <t xml:space="preserve">Episode 12: Eine Perfekte Punktzahl</t>
        </is>
      </c>
      <c r="F4163">
        <v>12</v>
      </c>
      <c r="G4163" t="inlineStr">
        <is>
          <t xml:space="preserve">11:09-11:13</t>
        </is>
      </c>
      <c r="H4163" t="inlineStr">
        <is>
          <t xml:space="preserve">Pending</t>
        </is>
      </c>
      <c r="I4163" t="inlineStr">
        <is>
          <t xml:space="preserve">[Script error] - Line from script: â€œIst Quinn nicht heute nach Northshore gewechselt?â€_x009d_ - Note: potential copyright issues for â€œNorthshore Prepâ€_x009d_</t>
        </is>
      </c>
      <c r="J4163" t="inlineStr">
        <is>
          <t xml:space="preserve">AI</t>
        </is>
      </c>
      <c r="K4163" t="inlineStr">
        <is>
          <t xml:space="preserve">Script error</t>
        </is>
      </c>
      <c r="L4163" t="inlineStr">
        <is>
          <t xml:space="preserve">Script error</t>
        </is>
      </c>
      <c r="M4163" t="str">
        <f>IFERROR(IF(VLOOKUP(L4163,'Quantification'!$A:$B,2,FALSE)&amp;""="","Unclassified",VLOOKUP(L4163,'Quantification'!$A:$B,2,FALSE)),"Unclassified")</f>
        <v>Major</v>
      </c>
      <c r="N4163" t="inlineStr">
        <is>
          <t xml:space="preserve">frl-stefanie.gartmaier@pocketfm.com</t>
        </is>
      </c>
      <c r="O4163" t="inlineStr">
        <is>
          <t xml:space="preserve">Issues found in raw</t>
        </is>
      </c>
      <c r="P4163" t="str">
        <f>IF(OR(O4163="Issues found in master",O4163="Final master"),"Master",IF(OR(O4163="Ready for Master",O4163="Issues found in raw",O4163="Raw under QC",O4163="Issues resolved in raw"),"Raw","-"))</f>
        <v>Raw</v>
      </c>
      <c r="Q4163" s="13">
        <v>46287.54375</v>
      </c>
      <c r="R4163" t="inlineStr">
        <is>
          <t xml:space="preserve">2026-09 (Sept)</t>
        </is>
      </c>
      <c r="S4163">
        <f>IF(M4163="Not an error",0,IF(COUNTIFS($A$2:$A4163,$A4163,$D$2:$D4163,$D4163,$M$2:$M4163,"&lt;&gt;Not an error")=1,1,0))</f>
        <v>0</v>
      </c>
      <c r="T4163">
        <f>IF(M4163&lt;&gt;"Major",0,IF(COUNTIFS($A$2:$A4163,$A4163,$D$2:$D4163,$D4163,$M$2:$M4163,"Major")=1,1,0))</f>
        <v>0</v>
      </c>
      <c r="U4163">
        <f>IF(M4163&lt;&gt;"Minor",0,IF(COUNTIFS($A$2:$A4163,$A4163,$D$2:$D4163,$D4163,$M$2:$M4163,"Minor")=1,1,0))</f>
        <v>0</v>
      </c>
    </row>
    <row r="4164">
      <c r="A4164" t="inlineStr">
        <is>
          <t xml:space="preserve">806152088c4f0f13e40c0788e7bc440106d13b1a</t>
        </is>
      </c>
      <c r="B4164" t="inlineStr">
        <is>
          <t xml:space="preserve">The Secret Life of an Accidental Heiress</t>
        </is>
      </c>
      <c r="C4164" t="inlineStr">
        <is>
          <t xml:space="preserve">The Secret Life of an Accidental Heiress</t>
        </is>
      </c>
      <c r="D4164" t="inlineStr">
        <is>
          <t xml:space="preserve">270f1688722586ce5de0325ae732ba300a56f931</t>
        </is>
      </c>
      <c r="E4164" t="inlineStr">
        <is>
          <t xml:space="preserve">Episode 12: Eine Perfekte Punktzahl</t>
        </is>
      </c>
      <c r="F4164">
        <v>12</v>
      </c>
      <c r="G4164" t="inlineStr">
        <is>
          <t xml:space="preserve">5:10-5:12</t>
        </is>
      </c>
      <c r="H4164" t="inlineStr">
        <is>
          <t xml:space="preserve">Pending</t>
        </is>
      </c>
      <c r="I4164" t="inlineStr">
        <is>
          <t xml:space="preserve">[â€œS-A-Tâ€_x009d_] - Line from script: â€œDie S-A-T-PrÃ¼fungen stehen vor der TÃ¼r.â€_x009d_ - Note: needs an American pronunciation</t>
        </is>
      </c>
      <c r="J4164" t="inlineStr">
        <is>
          <t xml:space="preserve">VOA</t>
        </is>
      </c>
      <c r="K4164" t="inlineStr">
        <is>
          <t xml:space="preserve">Mispronunciation</t>
        </is>
      </c>
      <c r="L4164" t="inlineStr">
        <is>
          <t xml:space="preserve">Mispronunciation</t>
        </is>
      </c>
      <c r="M4164" t="str">
        <f>IFERROR(IF(VLOOKUP(L4164,'Quantification'!$A:$B,2,FALSE)&amp;""="","Unclassified",VLOOKUP(L4164,'Quantification'!$A:$B,2,FALSE)),"Unclassified")</f>
        <v>Major</v>
      </c>
      <c r="N4164" t="inlineStr">
        <is>
          <t xml:space="preserve">frl-stefanie.gartmaier@pocketfm.com</t>
        </is>
      </c>
      <c r="O4164" t="inlineStr">
        <is>
          <t xml:space="preserve">Issues found in raw</t>
        </is>
      </c>
      <c r="P4164" t="str">
        <f>IF(OR(O4164="Issues found in master",O4164="Final master"),"Master",IF(OR(O4164="Ready for Master",O4164="Issues found in raw",O4164="Raw under QC",O4164="Issues resolved in raw"),"Raw","-"))</f>
        <v>Raw</v>
      </c>
      <c r="Q4164" s="13">
        <v>46287.54375</v>
      </c>
      <c r="R4164" t="inlineStr">
        <is>
          <t xml:space="preserve">2026-09 (Sept)</t>
        </is>
      </c>
      <c r="S4164">
        <f>IF(M4164="Not an error",0,IF(COUNTIFS($A$2:$A4164,$A4164,$D$2:$D4164,$D4164,$M$2:$M4164,"&lt;&gt;Not an error")=1,1,0))</f>
        <v>0</v>
      </c>
      <c r="T4164">
        <f>IF(M4164&lt;&gt;"Major",0,IF(COUNTIFS($A$2:$A4164,$A4164,$D$2:$D4164,$D4164,$M$2:$M4164,"Major")=1,1,0))</f>
        <v>0</v>
      </c>
      <c r="U4164">
        <f>IF(M4164&lt;&gt;"Minor",0,IF(COUNTIFS($A$2:$A4164,$A4164,$D$2:$D4164,$D4164,$M$2:$M4164,"Minor")=1,1,0))</f>
        <v>0</v>
      </c>
    </row>
    <row r="4165">
      <c r="A4165" t="inlineStr">
        <is>
          <t xml:space="preserve">806152088c4f0f13e40c0788e7bc440106d13b1a</t>
        </is>
      </c>
      <c r="B4165" t="inlineStr">
        <is>
          <t xml:space="preserve">The Secret Life of an Accidental Heiress</t>
        </is>
      </c>
      <c r="C4165" t="inlineStr">
        <is>
          <t xml:space="preserve">The Secret Life of an Accidental Heiress</t>
        </is>
      </c>
      <c r="D4165" t="inlineStr">
        <is>
          <t xml:space="preserve">270f1688722586ce5de0325ae732ba300a56f931</t>
        </is>
      </c>
      <c r="E4165" t="inlineStr">
        <is>
          <t xml:space="preserve">Episode 12: Eine Perfekte Punktzahl</t>
        </is>
      </c>
      <c r="F4165">
        <v>12</v>
      </c>
      <c r="H4165" t="inlineStr">
        <is>
          <t xml:space="preserve">Pending</t>
        </is>
      </c>
      <c r="J4165" t="inlineStr">
        <is>
          <t xml:space="preserve">VOA</t>
        </is>
      </c>
      <c r="K4165" t="inlineStr">
        <is>
          <t xml:space="preserve">Modulation</t>
        </is>
      </c>
      <c r="L4165" t="inlineStr">
        <is>
          <t xml:space="preserve">Modulation</t>
        </is>
      </c>
      <c r="M4165" t="str">
        <f>IFERROR(IF(VLOOKUP(L4165,'Quantification'!$A:$B,2,FALSE)&amp;""="","Unclassified",VLOOKUP(L4165,'Quantification'!$A:$B,2,FALSE)),"Unclassified")</f>
        <v>Minor</v>
      </c>
      <c r="N4165" t="inlineStr">
        <is>
          <t xml:space="preserve">frl-stefanie.gartmaier@pocketfm.com</t>
        </is>
      </c>
      <c r="O4165" t="inlineStr">
        <is>
          <t xml:space="preserve">Issues found in raw</t>
        </is>
      </c>
      <c r="P4165" t="str">
        <f>IF(OR(O4165="Issues found in master",O4165="Final master"),"Master",IF(OR(O4165="Ready for Master",O4165="Issues found in raw",O4165="Raw under QC",O4165="Issues resolved in raw"),"Raw","-"))</f>
        <v>Raw</v>
      </c>
      <c r="Q4165" s="13">
        <v>46287.54375</v>
      </c>
      <c r="R4165" t="inlineStr">
        <is>
          <t xml:space="preserve">2026-09 (Sept)</t>
        </is>
      </c>
      <c r="S4165">
        <f>IF(M4165="Not an error",0,IF(COUNTIFS($A$2:$A4165,$A4165,$D$2:$D4165,$D4165,$M$2:$M4165,"&lt;&gt;Not an error")=1,1,0))</f>
        <v>0</v>
      </c>
      <c r="T4165">
        <f>IF(M4165&lt;&gt;"Major",0,IF(COUNTIFS($A$2:$A4165,$A4165,$D$2:$D4165,$D4165,$M$2:$M4165,"Major")=1,1,0))</f>
        <v>0</v>
      </c>
      <c r="U4165">
        <f>IF(M4165&lt;&gt;"Minor",0,IF(COUNTIFS($A$2:$A4165,$A4165,$D$2:$D4165,$D4165,$M$2:$M4165,"Minor")=1,1,0))</f>
        <v>1</v>
      </c>
    </row>
    <row r="4166">
      <c r="A4166" t="inlineStr">
        <is>
          <t xml:space="preserve">806152088c4f0f13e40c0788e7bc440106d13b1a</t>
        </is>
      </c>
      <c r="B4166" t="inlineStr">
        <is>
          <t xml:space="preserve">The Secret Life of an Accidental Heiress</t>
        </is>
      </c>
      <c r="C4166" t="inlineStr">
        <is>
          <t xml:space="preserve">The Secret Life of an Accidental Heiress</t>
        </is>
      </c>
      <c r="D4166" t="inlineStr">
        <is>
          <t xml:space="preserve">1c744b58642491ce38c5b7cacf2213ec80de6c8c</t>
        </is>
      </c>
      <c r="E4166" t="inlineStr">
        <is>
          <t xml:space="preserve">Episode 13: Erster Tag an Der Northshore Prep</t>
        </is>
      </c>
      <c r="F4166">
        <v>13</v>
      </c>
      <c r="G4166" t="inlineStr">
        <is>
          <t xml:space="preserve">0:00</t>
        </is>
      </c>
      <c r="H4166" t="inlineStr">
        <is>
          <t xml:space="preserve">Pending</t>
        </is>
      </c>
      <c r="I4166" t="inlineStr">
        <is>
          <t xml:space="preserve">[Episode title] â€œErster Tag an Der Northshore Prepâ€_x009d_ - Note: potential copyright issues for â€œNorthshore Prepâ€_x009d_</t>
        </is>
      </c>
      <c r="J4166" t="inlineStr">
        <is>
          <t xml:space="preserve">AI</t>
        </is>
      </c>
      <c r="K4166" t="inlineStr">
        <is>
          <t xml:space="preserve">Script error</t>
        </is>
      </c>
      <c r="L4166" t="inlineStr">
        <is>
          <t xml:space="preserve">Script error</t>
        </is>
      </c>
      <c r="M4166" t="str">
        <f>IFERROR(IF(VLOOKUP(L4166,'Quantification'!$A:$B,2,FALSE)&amp;""="","Unclassified",VLOOKUP(L4166,'Quantification'!$A:$B,2,FALSE)),"Unclassified")</f>
        <v>Major</v>
      </c>
      <c r="N4166" t="inlineStr">
        <is>
          <t xml:space="preserve">frl-stefanie.gartmaier@pocketfm.com</t>
        </is>
      </c>
      <c r="O4166" t="inlineStr">
        <is>
          <t xml:space="preserve">Issues found in raw</t>
        </is>
      </c>
      <c r="P4166" t="str">
        <f>IF(OR(O4166="Issues found in master",O4166="Final master"),"Master",IF(OR(O4166="Ready for Master",O4166="Issues found in raw",O4166="Raw under QC",O4166="Issues resolved in raw"),"Raw","-"))</f>
        <v>Raw</v>
      </c>
      <c r="Q4166" s="13">
        <v>46287.54375</v>
      </c>
      <c r="R4166" t="inlineStr">
        <is>
          <t xml:space="preserve">2026-09 (Sept)</t>
        </is>
      </c>
      <c r="S4166">
        <f>IF(M4166="Not an error",0,IF(COUNTIFS($A$2:$A4166,$A4166,$D$2:$D4166,$D4166,$M$2:$M4166,"&lt;&gt;Not an error")=1,1,0))</f>
        <v>1</v>
      </c>
      <c r="T4166">
        <f>IF(M4166&lt;&gt;"Major",0,IF(COUNTIFS($A$2:$A4166,$A4166,$D$2:$D4166,$D4166,$M$2:$M4166,"Major")=1,1,0))</f>
        <v>1</v>
      </c>
      <c r="U4166">
        <f>IF(M4166&lt;&gt;"Minor",0,IF(COUNTIFS($A$2:$A4166,$A4166,$D$2:$D4166,$D4166,$M$2:$M4166,"Minor")=1,1,0))</f>
        <v>0</v>
      </c>
    </row>
    <row r="4167">
      <c r="A4167" t="inlineStr">
        <is>
          <t xml:space="preserve">806152088c4f0f13e40c0788e7bc440106d13b1a</t>
        </is>
      </c>
      <c r="B4167" t="inlineStr">
        <is>
          <t xml:space="preserve">The Secret Life of an Accidental Heiress</t>
        </is>
      </c>
      <c r="C4167" t="inlineStr">
        <is>
          <t xml:space="preserve">The Secret Life of an Accidental Heiress</t>
        </is>
      </c>
      <c r="D4167" t="inlineStr">
        <is>
          <t xml:space="preserve">1c744b58642491ce38c5b7cacf2213ec80de6c8c</t>
        </is>
      </c>
      <c r="E4167" t="inlineStr">
        <is>
          <t xml:space="preserve">Episode 13: Erster Tag an Der Northshore Prep</t>
        </is>
      </c>
      <c r="F4167">
        <v>13</v>
      </c>
      <c r="G4167" t="inlineStr">
        <is>
          <t xml:space="preserve">0:16-0:21</t>
        </is>
      </c>
      <c r="H4167" t="inlineStr">
        <is>
          <t xml:space="preserve">Pending</t>
        </is>
      </c>
      <c r="I4167" t="inlineStr">
        <is>
          <t xml:space="preserve">[Script error] - Line from script: â€œIch musste fÃ¼r einen Lehrer etwas aus dem Sekretariat holen und habe ihr Zeugnis selbst gesehen.â€_x009d_ - Note: inconsistency â€œIch musste fÃ¼r einen Lehrer etwas aus dem Sekretariat holen und habe ihren Einstufungstest selbst gesehen.â€_x009d_</t>
        </is>
      </c>
      <c r="J4167" t="inlineStr">
        <is>
          <t xml:space="preserve">AI</t>
        </is>
      </c>
      <c r="K4167" t="inlineStr">
        <is>
          <t xml:space="preserve">Script error</t>
        </is>
      </c>
      <c r="L4167" t="inlineStr">
        <is>
          <t xml:space="preserve">Script error</t>
        </is>
      </c>
      <c r="M4167" t="str">
        <f>IFERROR(IF(VLOOKUP(L4167,'Quantification'!$A:$B,2,FALSE)&amp;""="","Unclassified",VLOOKUP(L4167,'Quantification'!$A:$B,2,FALSE)),"Unclassified")</f>
        <v>Major</v>
      </c>
      <c r="N4167" t="inlineStr">
        <is>
          <t xml:space="preserve">frl-stefanie.gartmaier@pocketfm.com</t>
        </is>
      </c>
      <c r="O4167" t="inlineStr">
        <is>
          <t xml:space="preserve">Issues found in raw</t>
        </is>
      </c>
      <c r="P4167" t="str">
        <f>IF(OR(O4167="Issues found in master",O4167="Final master"),"Master",IF(OR(O4167="Ready for Master",O4167="Issues found in raw",O4167="Raw under QC",O4167="Issues resolved in raw"),"Raw","-"))</f>
        <v>Raw</v>
      </c>
      <c r="Q4167" s="13">
        <v>46287.54375</v>
      </c>
      <c r="R4167" t="inlineStr">
        <is>
          <t xml:space="preserve">2026-09 (Sept)</t>
        </is>
      </c>
      <c r="S4167">
        <f>IF(M4167="Not an error",0,IF(COUNTIFS($A$2:$A4167,$A4167,$D$2:$D4167,$D4167,$M$2:$M4167,"&lt;&gt;Not an error")=1,1,0))</f>
        <v>0</v>
      </c>
      <c r="T4167">
        <f>IF(M4167&lt;&gt;"Major",0,IF(COUNTIFS($A$2:$A4167,$A4167,$D$2:$D4167,$D4167,$M$2:$M4167,"Major")=1,1,0))</f>
        <v>0</v>
      </c>
      <c r="U4167">
        <f>IF(M4167&lt;&gt;"Minor",0,IF(COUNTIFS($A$2:$A4167,$A4167,$D$2:$D4167,$D4167,$M$2:$M4167,"Minor")=1,1,0))</f>
        <v>0</v>
      </c>
    </row>
    <row r="4168">
      <c r="A4168" t="inlineStr">
        <is>
          <t xml:space="preserve">806152088c4f0f13e40c0788e7bc440106d13b1a</t>
        </is>
      </c>
      <c r="B4168" t="inlineStr">
        <is>
          <t xml:space="preserve">The Secret Life of an Accidental Heiress</t>
        </is>
      </c>
      <c r="C4168" t="inlineStr">
        <is>
          <t xml:space="preserve">The Secret Life of an Accidental Heiress</t>
        </is>
      </c>
      <c r="D4168" t="inlineStr">
        <is>
          <t xml:space="preserve">1c744b58642491ce38c5b7cacf2213ec80de6c8c</t>
        </is>
      </c>
      <c r="E4168" t="inlineStr">
        <is>
          <t xml:space="preserve">Episode 13: Erster Tag an Der Northshore Prep</t>
        </is>
      </c>
      <c r="F4168">
        <v>13</v>
      </c>
      <c r="G4168" t="inlineStr">
        <is>
          <t xml:space="preserve">0:22-0:27</t>
        </is>
      </c>
      <c r="H4168" t="inlineStr">
        <is>
          <t xml:space="preserve">Pending</t>
        </is>
      </c>
      <c r="I4168" t="inlineStr">
        <is>
          <t xml:space="preserve">[Script error] - Line from script: â€œDekan Young und die halbe FakultÃ¤t standen da und stritten sich darum, wer sie in seinem Kurs haben wÃ¼rde.â€_x009d_ - Note: incorrect word â€œDekan Young und die halbe Schule standen da und stritten sich darum, wer sie in seinem Kurs haben wÃ¼rde.â€_x009d_</t>
        </is>
      </c>
      <c r="J4168" t="inlineStr">
        <is>
          <t xml:space="preserve">AI</t>
        </is>
      </c>
      <c r="K4168" t="inlineStr">
        <is>
          <t xml:space="preserve">Script error</t>
        </is>
      </c>
      <c r="L4168" t="inlineStr">
        <is>
          <t xml:space="preserve">Script error</t>
        </is>
      </c>
      <c r="M4168" t="str">
        <f>IFERROR(IF(VLOOKUP(L4168,'Quantification'!$A:$B,2,FALSE)&amp;""="","Unclassified",VLOOKUP(L4168,'Quantification'!$A:$B,2,FALSE)),"Unclassified")</f>
        <v>Major</v>
      </c>
      <c r="N4168" t="inlineStr">
        <is>
          <t xml:space="preserve">frl-stefanie.gartmaier@pocketfm.com</t>
        </is>
      </c>
      <c r="O4168" t="inlineStr">
        <is>
          <t xml:space="preserve">Issues found in raw</t>
        </is>
      </c>
      <c r="P4168" t="str">
        <f>IF(OR(O4168="Issues found in master",O4168="Final master"),"Master",IF(OR(O4168="Ready for Master",O4168="Issues found in raw",O4168="Raw under QC",O4168="Issues resolved in raw"),"Raw","-"))</f>
        <v>Raw</v>
      </c>
      <c r="Q4168" s="13">
        <v>46287.54375</v>
      </c>
      <c r="R4168" t="inlineStr">
        <is>
          <t xml:space="preserve">2026-09 (Sept)</t>
        </is>
      </c>
      <c r="S4168">
        <f>IF(M4168="Not an error",0,IF(COUNTIFS($A$2:$A4168,$A4168,$D$2:$D4168,$D4168,$M$2:$M4168,"&lt;&gt;Not an error")=1,1,0))</f>
        <v>0</v>
      </c>
      <c r="T4168">
        <f>IF(M4168&lt;&gt;"Major",0,IF(COUNTIFS($A$2:$A4168,$A4168,$D$2:$D4168,$D4168,$M$2:$M4168,"Major")=1,1,0))</f>
        <v>0</v>
      </c>
      <c r="U4168">
        <f>IF(M4168&lt;&gt;"Minor",0,IF(COUNTIFS($A$2:$A4168,$A4168,$D$2:$D4168,$D4168,$M$2:$M4168,"Minor")=1,1,0))</f>
        <v>0</v>
      </c>
    </row>
    <row r="4169">
      <c r="A4169" t="inlineStr">
        <is>
          <t xml:space="preserve">806152088c4f0f13e40c0788e7bc440106d13b1a</t>
        </is>
      </c>
      <c r="B4169" t="inlineStr">
        <is>
          <t xml:space="preserve">The Secret Life of an Accidental Heiress</t>
        </is>
      </c>
      <c r="C4169" t="inlineStr">
        <is>
          <t xml:space="preserve">The Secret Life of an Accidental Heiress</t>
        </is>
      </c>
      <c r="D4169" t="inlineStr">
        <is>
          <t xml:space="preserve">1c744b58642491ce38c5b7cacf2213ec80de6c8c</t>
        </is>
      </c>
      <c r="E4169" t="inlineStr">
        <is>
          <t xml:space="preserve">Episode 13: Erster Tag an Der Northshore Prep</t>
        </is>
      </c>
      <c r="F4169">
        <v>13</v>
      </c>
      <c r="G4169" t="inlineStr">
        <is>
          <t xml:space="preserve">0:48-0:55</t>
        </is>
      </c>
      <c r="H4169" t="inlineStr">
        <is>
          <t xml:space="preserve">Pending</t>
        </is>
      </c>
      <c r="I4169" t="inlineStr">
        <is>
          <t xml:space="preserve">[Script error] - Line from script: â€œCheryl war zu sehr damit beschÃ¤ftigt, sich im Glanz ihrer vorzeitigen Zusage fÃ¼r Juilliard zu sonnen.â€_x009d_ - Note: potential copyright issues for â€œJuilliardâ€_x009d_</t>
        </is>
      </c>
      <c r="J4169" t="inlineStr">
        <is>
          <t xml:space="preserve">AI</t>
        </is>
      </c>
      <c r="K4169" t="inlineStr">
        <is>
          <t xml:space="preserve">Script error</t>
        </is>
      </c>
      <c r="L4169" t="inlineStr">
        <is>
          <t xml:space="preserve">Script error</t>
        </is>
      </c>
      <c r="M4169" t="str">
        <f>IFERROR(IF(VLOOKUP(L4169,'Quantification'!$A:$B,2,FALSE)&amp;""="","Unclassified",VLOOKUP(L4169,'Quantification'!$A:$B,2,FALSE)),"Unclassified")</f>
        <v>Major</v>
      </c>
      <c r="N4169" t="inlineStr">
        <is>
          <t xml:space="preserve">frl-stefanie.gartmaier@pocketfm.com</t>
        </is>
      </c>
      <c r="O4169" t="inlineStr">
        <is>
          <t xml:space="preserve">Issues found in raw</t>
        </is>
      </c>
      <c r="P4169" t="str">
        <f>IF(OR(O4169="Issues found in master",O4169="Final master"),"Master",IF(OR(O4169="Ready for Master",O4169="Issues found in raw",O4169="Raw under QC",O4169="Issues resolved in raw"),"Raw","-"))</f>
        <v>Raw</v>
      </c>
      <c r="Q4169" s="13">
        <v>46287.54375</v>
      </c>
      <c r="R4169" t="inlineStr">
        <is>
          <t xml:space="preserve">2026-09 (Sept)</t>
        </is>
      </c>
      <c r="S4169">
        <f>IF(M4169="Not an error",0,IF(COUNTIFS($A$2:$A4169,$A4169,$D$2:$D4169,$D4169,$M$2:$M4169,"&lt;&gt;Not an error")=1,1,0))</f>
        <v>0</v>
      </c>
      <c r="T4169">
        <f>IF(M4169&lt;&gt;"Major",0,IF(COUNTIFS($A$2:$A4169,$A4169,$D$2:$D4169,$D4169,$M$2:$M4169,"Major")=1,1,0))</f>
        <v>0</v>
      </c>
      <c r="U4169">
        <f>IF(M4169&lt;&gt;"Minor",0,IF(COUNTIFS($A$2:$A4169,$A4169,$D$2:$D4169,$D4169,$M$2:$M4169,"Minor")=1,1,0))</f>
        <v>0</v>
      </c>
    </row>
    <row r="4170">
      <c r="A4170" t="inlineStr">
        <is>
          <t xml:space="preserve">806152088c4f0f13e40c0788e7bc440106d13b1a</t>
        </is>
      </c>
      <c r="B4170" t="inlineStr">
        <is>
          <t xml:space="preserve">The Secret Life of an Accidental Heiress</t>
        </is>
      </c>
      <c r="C4170" t="inlineStr">
        <is>
          <t xml:space="preserve">The Secret Life of an Accidental Heiress</t>
        </is>
      </c>
      <c r="D4170" t="inlineStr">
        <is>
          <t xml:space="preserve">1c744b58642491ce38c5b7cacf2213ec80de6c8c</t>
        </is>
      </c>
      <c r="E4170" t="inlineStr">
        <is>
          <t xml:space="preserve">Episode 13: Erster Tag an Der Northshore Prep</t>
        </is>
      </c>
      <c r="F4170">
        <v>13</v>
      </c>
      <c r="G4170" t="inlineStr">
        <is>
          <t xml:space="preserve">2:45-2:53</t>
        </is>
      </c>
      <c r="H4170" t="inlineStr">
        <is>
          <t xml:space="preserve">Pending</t>
        </is>
      </c>
      <c r="I4170" t="inlineStr">
        <is>
          <t xml:space="preserve">[Script error] - Line from script: â€œDann, zu ihrem grÃ¶ÃŸten Entsetzen, betrat Quinn das AP-Klassenzimmer, das sich direkt neben Cheryls Kurs fÃ¼r Hochbegabte befand.â€_x009d_ - Note: translation error â€œDann, zu ihrem grÃ¶ÃŸten Entsetzen, betrat Quinn das Klassenzimmer der Fortgeschrittenenklasse, das sich direkt neben Cheryls Kurs fÃ¼r Hochbegabte befand.â€_x009d_</t>
        </is>
      </c>
      <c r="J4170" t="inlineStr">
        <is>
          <t xml:space="preserve">AI</t>
        </is>
      </c>
      <c r="K4170" t="inlineStr">
        <is>
          <t xml:space="preserve">Script error</t>
        </is>
      </c>
      <c r="L4170" t="inlineStr">
        <is>
          <t xml:space="preserve">Script error</t>
        </is>
      </c>
      <c r="M4170" t="str">
        <f>IFERROR(IF(VLOOKUP(L4170,'Quantification'!$A:$B,2,FALSE)&amp;""="","Unclassified",VLOOKUP(L4170,'Quantification'!$A:$B,2,FALSE)),"Unclassified")</f>
        <v>Major</v>
      </c>
      <c r="N4170" t="inlineStr">
        <is>
          <t xml:space="preserve">frl-stefanie.gartmaier@pocketfm.com</t>
        </is>
      </c>
      <c r="O4170" t="inlineStr">
        <is>
          <t xml:space="preserve">Issues found in raw</t>
        </is>
      </c>
      <c r="P4170" t="str">
        <f>IF(OR(O4170="Issues found in master",O4170="Final master"),"Master",IF(OR(O4170="Ready for Master",O4170="Issues found in raw",O4170="Raw under QC",O4170="Issues resolved in raw"),"Raw","-"))</f>
        <v>Raw</v>
      </c>
      <c r="Q4170" s="13">
        <v>46287.54375</v>
      </c>
      <c r="R4170" t="inlineStr">
        <is>
          <t xml:space="preserve">2026-09 (Sept)</t>
        </is>
      </c>
      <c r="S4170">
        <f>IF(M4170="Not an error",0,IF(COUNTIFS($A$2:$A4170,$A4170,$D$2:$D4170,$D4170,$M$2:$M4170,"&lt;&gt;Not an error")=1,1,0))</f>
        <v>0</v>
      </c>
      <c r="T4170">
        <f>IF(M4170&lt;&gt;"Major",0,IF(COUNTIFS($A$2:$A4170,$A4170,$D$2:$D4170,$D4170,$M$2:$M4170,"Major")=1,1,0))</f>
        <v>0</v>
      </c>
      <c r="U4170">
        <f>IF(M4170&lt;&gt;"Minor",0,IF(COUNTIFS($A$2:$A4170,$A4170,$D$2:$D4170,$D4170,$M$2:$M4170,"Minor")=1,1,0))</f>
        <v>0</v>
      </c>
    </row>
    <row r="4171">
      <c r="A4171" t="inlineStr">
        <is>
          <t xml:space="preserve">806152088c4f0f13e40c0788e7bc440106d13b1a</t>
        </is>
      </c>
      <c r="B4171" t="inlineStr">
        <is>
          <t xml:space="preserve">The Secret Life of an Accidental Heiress</t>
        </is>
      </c>
      <c r="C4171" t="inlineStr">
        <is>
          <t xml:space="preserve">The Secret Life of an Accidental Heiress</t>
        </is>
      </c>
      <c r="D4171" t="inlineStr">
        <is>
          <t xml:space="preserve">1c744b58642491ce38c5b7cacf2213ec80de6c8c</t>
        </is>
      </c>
      <c r="E4171" t="inlineStr">
        <is>
          <t xml:space="preserve">Episode 13: Erster Tag an Der Northshore Prep</t>
        </is>
      </c>
      <c r="F4171">
        <v>13</v>
      </c>
      <c r="G4171" t="inlineStr">
        <is>
          <t xml:space="preserve">3:00-3:03</t>
        </is>
      </c>
      <c r="H4171" t="inlineStr">
        <is>
          <t xml:space="preserve">Pending</t>
        </is>
      </c>
      <c r="I4171" t="inlineStr">
        <is>
          <t xml:space="preserve">[Script error] - Line from script: â€œUnd sie hat es ins AP-Programm geschafft?â€_x009d_ - Note: translation error â€œUnd sie hat es ins Fortgeschrittenen-Programm geschafft?â€_x009d_</t>
        </is>
      </c>
      <c r="J4171" t="inlineStr">
        <is>
          <t xml:space="preserve">AI</t>
        </is>
      </c>
      <c r="K4171" t="inlineStr">
        <is>
          <t xml:space="preserve">Script error</t>
        </is>
      </c>
      <c r="L4171" t="inlineStr">
        <is>
          <t xml:space="preserve">Script error</t>
        </is>
      </c>
      <c r="M4171" t="str">
        <f>IFERROR(IF(VLOOKUP(L4171,'Quantification'!$A:$B,2,FALSE)&amp;""="","Unclassified",VLOOKUP(L4171,'Quantification'!$A:$B,2,FALSE)),"Unclassified")</f>
        <v>Major</v>
      </c>
      <c r="N4171" t="inlineStr">
        <is>
          <t xml:space="preserve">frl-stefanie.gartmaier@pocketfm.com</t>
        </is>
      </c>
      <c r="O4171" t="inlineStr">
        <is>
          <t xml:space="preserve">Issues found in raw</t>
        </is>
      </c>
      <c r="P4171" t="str">
        <f>IF(OR(O4171="Issues found in master",O4171="Final master"),"Master",IF(OR(O4171="Ready for Master",O4171="Issues found in raw",O4171="Raw under QC",O4171="Issues resolved in raw"),"Raw","-"))</f>
        <v>Raw</v>
      </c>
      <c r="Q4171" s="13">
        <v>46287.54375</v>
      </c>
      <c r="R4171" t="inlineStr">
        <is>
          <t xml:space="preserve">2026-09 (Sept)</t>
        </is>
      </c>
      <c r="S4171">
        <f>IF(M4171="Not an error",0,IF(COUNTIFS($A$2:$A4171,$A4171,$D$2:$D4171,$D4171,$M$2:$M4171,"&lt;&gt;Not an error")=1,1,0))</f>
        <v>0</v>
      </c>
      <c r="T4171">
        <f>IF(M4171&lt;&gt;"Major",0,IF(COUNTIFS($A$2:$A4171,$A4171,$D$2:$D4171,$D4171,$M$2:$M4171,"Major")=1,1,0))</f>
        <v>0</v>
      </c>
      <c r="U4171">
        <f>IF(M4171&lt;&gt;"Minor",0,IF(COUNTIFS($A$2:$A4171,$A4171,$D$2:$D4171,$D4171,$M$2:$M4171,"Minor")=1,1,0))</f>
        <v>0</v>
      </c>
    </row>
    <row r="4172">
      <c r="A4172" t="inlineStr">
        <is>
          <t xml:space="preserve">806152088c4f0f13e40c0788e7bc440106d13b1a</t>
        </is>
      </c>
      <c r="B4172" t="inlineStr">
        <is>
          <t xml:space="preserve">The Secret Life of an Accidental Heiress</t>
        </is>
      </c>
      <c r="C4172" t="inlineStr">
        <is>
          <t xml:space="preserve">The Secret Life of an Accidental Heiress</t>
        </is>
      </c>
      <c r="D4172" t="inlineStr">
        <is>
          <t xml:space="preserve">1c744b58642491ce38c5b7cacf2213ec80de6c8c</t>
        </is>
      </c>
      <c r="E4172" t="inlineStr">
        <is>
          <t xml:space="preserve">Episode 13: Erster Tag an Der Northshore Prep</t>
        </is>
      </c>
      <c r="F4172">
        <v>13</v>
      </c>
      <c r="G4172" t="inlineStr">
        <is>
          <t xml:space="preserve">3:40-3:43</t>
        </is>
      </c>
      <c r="H4172" t="inlineStr">
        <is>
          <t xml:space="preserve">Pending</t>
        </is>
      </c>
      <c r="I4172" t="inlineStr">
        <is>
          <t xml:space="preserve">[Script error] - Line from script: â€œIm AP-Klassenzimmer summte es vor Spekulationen.â€_x009d_ - Note: â€œIm Klassenzimmer fÃ¼r Fortgeschrittene summte es vor Spekulationen.â€_x009d_</t>
        </is>
      </c>
      <c r="J4172" t="inlineStr">
        <is>
          <t xml:space="preserve">AI</t>
        </is>
      </c>
      <c r="K4172" t="inlineStr">
        <is>
          <t xml:space="preserve">Script error</t>
        </is>
      </c>
      <c r="L4172" t="inlineStr">
        <is>
          <t xml:space="preserve">Script error</t>
        </is>
      </c>
      <c r="M4172" t="str">
        <f>IFERROR(IF(VLOOKUP(L4172,'Quantification'!$A:$B,2,FALSE)&amp;""="","Unclassified",VLOOKUP(L4172,'Quantification'!$A:$B,2,FALSE)),"Unclassified")</f>
        <v>Major</v>
      </c>
      <c r="N4172" t="inlineStr">
        <is>
          <t xml:space="preserve">frl-stefanie.gartmaier@pocketfm.com</t>
        </is>
      </c>
      <c r="O4172" t="inlineStr">
        <is>
          <t xml:space="preserve">Issues found in raw</t>
        </is>
      </c>
      <c r="P4172" t="str">
        <f>IF(OR(O4172="Issues found in master",O4172="Final master"),"Master",IF(OR(O4172="Ready for Master",O4172="Issues found in raw",O4172="Raw under QC",O4172="Issues resolved in raw"),"Raw","-"))</f>
        <v>Raw</v>
      </c>
      <c r="Q4172" s="13">
        <v>46287.54375</v>
      </c>
      <c r="R4172" t="inlineStr">
        <is>
          <t xml:space="preserve">2026-09 (Sept)</t>
        </is>
      </c>
      <c r="S4172">
        <f>IF(M4172="Not an error",0,IF(COUNTIFS($A$2:$A4172,$A4172,$D$2:$D4172,$D4172,$M$2:$M4172,"&lt;&gt;Not an error")=1,1,0))</f>
        <v>0</v>
      </c>
      <c r="T4172">
        <f>IF(M4172&lt;&gt;"Major",0,IF(COUNTIFS($A$2:$A4172,$A4172,$D$2:$D4172,$D4172,$M$2:$M4172,"Major")=1,1,0))</f>
        <v>0</v>
      </c>
      <c r="U4172">
        <f>IF(M4172&lt;&gt;"Minor",0,IF(COUNTIFS($A$2:$A4172,$A4172,$D$2:$D4172,$D4172,$M$2:$M4172,"Minor")=1,1,0))</f>
        <v>0</v>
      </c>
    </row>
    <row r="4173">
      <c r="A4173" t="inlineStr">
        <is>
          <t xml:space="preserve">806152088c4f0f13e40c0788e7bc440106d13b1a</t>
        </is>
      </c>
      <c r="B4173" t="inlineStr">
        <is>
          <t xml:space="preserve">The Secret Life of an Accidental Heiress</t>
        </is>
      </c>
      <c r="C4173" t="inlineStr">
        <is>
          <t xml:space="preserve">The Secret Life of an Accidental Heiress</t>
        </is>
      </c>
      <c r="D4173" t="inlineStr">
        <is>
          <t xml:space="preserve">1c744b58642491ce38c5b7cacf2213ec80de6c8c</t>
        </is>
      </c>
      <c r="E4173" t="inlineStr">
        <is>
          <t xml:space="preserve">Episode 13: Erster Tag an Der Northshore Prep</t>
        </is>
      </c>
      <c r="F4173">
        <v>13</v>
      </c>
      <c r="G4173" t="inlineStr">
        <is>
          <t xml:space="preserve">7:46-7:54</t>
        </is>
      </c>
      <c r="H4173" t="inlineStr">
        <is>
          <t xml:space="preserve">Pending</t>
        </is>
      </c>
      <c r="I4173" t="inlineStr">
        <is>
          <t xml:space="preserve">[Script error] - Line from script: â€œBei â€œDas Lockboxâ€_x009d_, einem unterirdischen Auktionshaus in Chicago, umringte eine Flotte von Luxusautos die ansonsten unscheinbare Bar.â€_x009d_ - Note: grammar â€œBei â€œDie Lockboxâ€_x009d_, einem unterirdischen Auktionshaus in Chicago, umringte eine Flotte von Luxusautos die ansonsten unscheinbare Bar.â€_x009d_</t>
        </is>
      </c>
      <c r="J4173" t="inlineStr">
        <is>
          <t xml:space="preserve">AI</t>
        </is>
      </c>
      <c r="K4173" t="inlineStr">
        <is>
          <t xml:space="preserve">Script error</t>
        </is>
      </c>
      <c r="L4173" t="inlineStr">
        <is>
          <t xml:space="preserve">Script error</t>
        </is>
      </c>
      <c r="M4173" t="str">
        <f>IFERROR(IF(VLOOKUP(L4173,'Quantification'!$A:$B,2,FALSE)&amp;""="","Unclassified",VLOOKUP(L4173,'Quantification'!$A:$B,2,FALSE)),"Unclassified")</f>
        <v>Major</v>
      </c>
      <c r="N4173" t="inlineStr">
        <is>
          <t xml:space="preserve">frl-stefanie.gartmaier@pocketfm.com</t>
        </is>
      </c>
      <c r="O4173" t="inlineStr">
        <is>
          <t xml:space="preserve">Issues found in raw</t>
        </is>
      </c>
      <c r="P4173" t="str">
        <f>IF(OR(O4173="Issues found in master",O4173="Final master"),"Master",IF(OR(O4173="Ready for Master",O4173="Issues found in raw",O4173="Raw under QC",O4173="Issues resolved in raw"),"Raw","-"))</f>
        <v>Raw</v>
      </c>
      <c r="Q4173" s="13">
        <v>46287.54375</v>
      </c>
      <c r="R4173" t="inlineStr">
        <is>
          <t xml:space="preserve">2026-09 (Sept)</t>
        </is>
      </c>
      <c r="S4173">
        <f>IF(M4173="Not an error",0,IF(COUNTIFS($A$2:$A4173,$A4173,$D$2:$D4173,$D4173,$M$2:$M4173,"&lt;&gt;Not an error")=1,1,0))</f>
        <v>0</v>
      </c>
      <c r="T4173">
        <f>IF(M4173&lt;&gt;"Major",0,IF(COUNTIFS($A$2:$A4173,$A4173,$D$2:$D4173,$D4173,$M$2:$M4173,"Major")=1,1,0))</f>
        <v>0</v>
      </c>
      <c r="U4173">
        <f>IF(M4173&lt;&gt;"Minor",0,IF(COUNTIFS($A$2:$A4173,$A4173,$D$2:$D4173,$D4173,$M$2:$M4173,"Minor")=1,1,0))</f>
        <v>0</v>
      </c>
    </row>
    <row r="4174">
      <c r="A4174" t="inlineStr">
        <is>
          <t xml:space="preserve">806152088c4f0f13e40c0788e7bc440106d13b1a</t>
        </is>
      </c>
      <c r="B4174" t="inlineStr">
        <is>
          <t xml:space="preserve">The Secret Life of an Accidental Heiress</t>
        </is>
      </c>
      <c r="C4174" t="inlineStr">
        <is>
          <t xml:space="preserve">The Secret Life of an Accidental Heiress</t>
        </is>
      </c>
      <c r="D4174" t="inlineStr">
        <is>
          <t xml:space="preserve">1c744b58642491ce38c5b7cacf2213ec80de6c8c</t>
        </is>
      </c>
      <c r="E4174" t="inlineStr">
        <is>
          <t xml:space="preserve">Episode 13: Erster Tag an Der Northshore Prep</t>
        </is>
      </c>
      <c r="F4174">
        <v>13</v>
      </c>
      <c r="G4174" t="inlineStr">
        <is>
          <t xml:space="preserve">9:54-9:50</t>
        </is>
      </c>
      <c r="H4174" t="inlineStr">
        <is>
          <t xml:space="preserve">Pending</t>
        </is>
      </c>
      <c r="I4174" t="inlineStr">
        <is>
          <t xml:space="preserve">[Script error] - Line from script: â€œIn Loge B null zwei rutschte Sean Forrester, Nathans Vater, unruhig auf seinem Sitz hin und her.â€_x009d_ - Note: inconsistency; as Nathanâ€™s last name is Blackwood, Seanâ€™s last name should be Blackwood as well</t>
        </is>
      </c>
      <c r="J4174" t="inlineStr">
        <is>
          <t xml:space="preserve">AI</t>
        </is>
      </c>
      <c r="K4174" t="inlineStr">
        <is>
          <t xml:space="preserve">Script error</t>
        </is>
      </c>
      <c r="L4174" t="inlineStr">
        <is>
          <t xml:space="preserve">Script error</t>
        </is>
      </c>
      <c r="M4174" t="str">
        <f>IFERROR(IF(VLOOKUP(L4174,'Quantification'!$A:$B,2,FALSE)&amp;""="","Unclassified",VLOOKUP(L4174,'Quantification'!$A:$B,2,FALSE)),"Unclassified")</f>
        <v>Major</v>
      </c>
      <c r="N4174" t="inlineStr">
        <is>
          <t xml:space="preserve">frl-stefanie.gartmaier@pocketfm.com</t>
        </is>
      </c>
      <c r="O4174" t="inlineStr">
        <is>
          <t xml:space="preserve">Issues found in raw</t>
        </is>
      </c>
      <c r="P4174" t="str">
        <f>IF(OR(O4174="Issues found in master",O4174="Final master"),"Master",IF(OR(O4174="Ready for Master",O4174="Issues found in raw",O4174="Raw under QC",O4174="Issues resolved in raw"),"Raw","-"))</f>
        <v>Raw</v>
      </c>
      <c r="Q4174" s="13">
        <v>46287.54375</v>
      </c>
      <c r="R4174" t="inlineStr">
        <is>
          <t xml:space="preserve">2026-09 (Sept)</t>
        </is>
      </c>
      <c r="S4174">
        <f>IF(M4174="Not an error",0,IF(COUNTIFS($A$2:$A4174,$A4174,$D$2:$D4174,$D4174,$M$2:$M4174,"&lt;&gt;Not an error")=1,1,0))</f>
        <v>0</v>
      </c>
      <c r="T4174">
        <f>IF(M4174&lt;&gt;"Major",0,IF(COUNTIFS($A$2:$A4174,$A4174,$D$2:$D4174,$D4174,$M$2:$M4174,"Major")=1,1,0))</f>
        <v>0</v>
      </c>
      <c r="U4174">
        <f>IF(M4174&lt;&gt;"Minor",0,IF(COUNTIFS($A$2:$A4174,$A4174,$D$2:$D4174,$D4174,$M$2:$M4174,"Minor")=1,1,0))</f>
        <v>0</v>
      </c>
    </row>
    <row r="4175">
      <c r="A4175" t="inlineStr">
        <is>
          <t xml:space="preserve">806152088c4f0f13e40c0788e7bc440106d13b1a</t>
        </is>
      </c>
      <c r="B4175" t="inlineStr">
        <is>
          <t xml:space="preserve">The Secret Life of an Accidental Heiress</t>
        </is>
      </c>
      <c r="C4175" t="inlineStr">
        <is>
          <t xml:space="preserve">The Secret Life of an Accidental Heiress</t>
        </is>
      </c>
      <c r="D4175" t="inlineStr">
        <is>
          <t xml:space="preserve">1c744b58642491ce38c5b7cacf2213ec80de6c8c</t>
        </is>
      </c>
      <c r="E4175" t="inlineStr">
        <is>
          <t xml:space="preserve">Episode 13: Erster Tag an Der Northshore Prep</t>
        </is>
      </c>
      <c r="F4175">
        <v>13</v>
      </c>
      <c r="G4175" t="inlineStr">
        <is>
          <t xml:space="preserve">9:34-9:42</t>
        </is>
      </c>
      <c r="H4175" t="inlineStr">
        <is>
          <t xml:space="preserve">Pending</t>
        </is>
      </c>
      <c r="I4175" t="inlineStr">
        <is>
          <t xml:space="preserve">[Script error] - Line from script: â€œEr wollte fragen, worauf Adrian wartete, wusste aber, dass es klÃ¼ger war, seinen mÃ¤chtigen Schwager nicht infrage zu stellen.â€_x009d_ - Note: incorrect form of address â€œEr wollte fragen, worauf Adrian wartete, wusste aber, dass es klÃ¼ger war, diesen mÃ¤chtigen Familienmitglied nicht infrage zu stellen.â€_x009d_</t>
        </is>
      </c>
      <c r="J4175" t="inlineStr">
        <is>
          <t xml:space="preserve">AI</t>
        </is>
      </c>
      <c r="K4175" t="inlineStr">
        <is>
          <t xml:space="preserve">Script error</t>
        </is>
      </c>
      <c r="L4175" t="inlineStr">
        <is>
          <t xml:space="preserve">Script error</t>
        </is>
      </c>
      <c r="M4175" t="str">
        <f>IFERROR(IF(VLOOKUP(L4175,'Quantification'!$A:$B,2,FALSE)&amp;""="","Unclassified",VLOOKUP(L4175,'Quantification'!$A:$B,2,FALSE)),"Unclassified")</f>
        <v>Major</v>
      </c>
      <c r="N4175" t="inlineStr">
        <is>
          <t xml:space="preserve">frl-stefanie.gartmaier@pocketfm.com</t>
        </is>
      </c>
      <c r="O4175" t="inlineStr">
        <is>
          <t xml:space="preserve">Issues found in raw</t>
        </is>
      </c>
      <c r="P4175" t="str">
        <f>IF(OR(O4175="Issues found in master",O4175="Final master"),"Master",IF(OR(O4175="Ready for Master",O4175="Issues found in raw",O4175="Raw under QC",O4175="Issues resolved in raw"),"Raw","-"))</f>
        <v>Raw</v>
      </c>
      <c r="Q4175" s="13">
        <v>46287.54375</v>
      </c>
      <c r="R4175" t="inlineStr">
        <is>
          <t xml:space="preserve">2026-09 (Sept)</t>
        </is>
      </c>
      <c r="S4175">
        <f>IF(M4175="Not an error",0,IF(COUNTIFS($A$2:$A4175,$A4175,$D$2:$D4175,$D4175,$M$2:$M4175,"&lt;&gt;Not an error")=1,1,0))</f>
        <v>0</v>
      </c>
      <c r="T4175">
        <f>IF(M4175&lt;&gt;"Major",0,IF(COUNTIFS($A$2:$A4175,$A4175,$D$2:$D4175,$D4175,$M$2:$M4175,"Major")=1,1,0))</f>
        <v>0</v>
      </c>
      <c r="U4175">
        <f>IF(M4175&lt;&gt;"Minor",0,IF(COUNTIFS($A$2:$A4175,$A4175,$D$2:$D4175,$D4175,$M$2:$M4175,"Minor")=1,1,0))</f>
        <v>0</v>
      </c>
    </row>
    <row r="4176">
      <c r="A4176" t="inlineStr">
        <is>
          <t xml:space="preserve">806152088c4f0f13e40c0788e7bc440106d13b1a</t>
        </is>
      </c>
      <c r="B4176" t="inlineStr">
        <is>
          <t xml:space="preserve">The Secret Life of an Accidental Heiress</t>
        </is>
      </c>
      <c r="C4176" t="inlineStr">
        <is>
          <t xml:space="preserve">The Secret Life of an Accidental Heiress</t>
        </is>
      </c>
      <c r="D4176" t="inlineStr">
        <is>
          <t xml:space="preserve">1c744b58642491ce38c5b7cacf2213ec80de6c8c</t>
        </is>
      </c>
      <c r="E4176" t="inlineStr">
        <is>
          <t xml:space="preserve">Episode 13: Erster Tag an Der Northshore Prep</t>
        </is>
      </c>
      <c r="F4176">
        <v>13</v>
      </c>
      <c r="G4176" t="inlineStr">
        <is>
          <t xml:space="preserve">2:45-2:53</t>
        </is>
      </c>
      <c r="H4176" t="inlineStr">
        <is>
          <t xml:space="preserve">Pending</t>
        </is>
      </c>
      <c r="I4176" t="inlineStr">
        <is>
          <t xml:space="preserve">[â€œAPâ€_x009d_] - Line from script: â€œDann, zu ihrem grÃ¶ÃŸten Entsetzen, betrat Quinn das AP-Klassenzimmer, das sich direkt neben Cheryls Kurs fÃ¼r Hochbegabte befand.â€_x009d_ - Note: needs an American pronunciation</t>
        </is>
      </c>
      <c r="J4176" t="inlineStr">
        <is>
          <t xml:space="preserve">VOA</t>
        </is>
      </c>
      <c r="K4176" t="inlineStr">
        <is>
          <t xml:space="preserve">Mispronunciation</t>
        </is>
      </c>
      <c r="L4176" t="inlineStr">
        <is>
          <t xml:space="preserve">Mispronunciation</t>
        </is>
      </c>
      <c r="M4176" t="str">
        <f>IFERROR(IF(VLOOKUP(L4176,'Quantification'!$A:$B,2,FALSE)&amp;""="","Unclassified",VLOOKUP(L4176,'Quantification'!$A:$B,2,FALSE)),"Unclassified")</f>
        <v>Major</v>
      </c>
      <c r="N4176" t="inlineStr">
        <is>
          <t xml:space="preserve">frl-stefanie.gartmaier@pocketfm.com</t>
        </is>
      </c>
      <c r="O4176" t="inlineStr">
        <is>
          <t xml:space="preserve">Issues found in raw</t>
        </is>
      </c>
      <c r="P4176" t="str">
        <f>IF(OR(O4176="Issues found in master",O4176="Final master"),"Master",IF(OR(O4176="Ready for Master",O4176="Issues found in raw",O4176="Raw under QC",O4176="Issues resolved in raw"),"Raw","-"))</f>
        <v>Raw</v>
      </c>
      <c r="Q4176" s="13">
        <v>46287.54375</v>
      </c>
      <c r="R4176" t="inlineStr">
        <is>
          <t xml:space="preserve">2026-09 (Sept)</t>
        </is>
      </c>
      <c r="S4176">
        <f>IF(M4176="Not an error",0,IF(COUNTIFS($A$2:$A4176,$A4176,$D$2:$D4176,$D4176,$M$2:$M4176,"&lt;&gt;Not an error")=1,1,0))</f>
        <v>0</v>
      </c>
      <c r="T4176">
        <f>IF(M4176&lt;&gt;"Major",0,IF(COUNTIFS($A$2:$A4176,$A4176,$D$2:$D4176,$D4176,$M$2:$M4176,"Major")=1,1,0))</f>
        <v>0</v>
      </c>
      <c r="U4176">
        <f>IF(M4176&lt;&gt;"Minor",0,IF(COUNTIFS($A$2:$A4176,$A4176,$D$2:$D4176,$D4176,$M$2:$M4176,"Minor")=1,1,0))</f>
        <v>0</v>
      </c>
    </row>
    <row r="4177">
      <c r="A4177" t="inlineStr">
        <is>
          <t xml:space="preserve">806152088c4f0f13e40c0788e7bc440106d13b1a</t>
        </is>
      </c>
      <c r="B4177" t="inlineStr">
        <is>
          <t xml:space="preserve">The Secret Life of an Accidental Heiress</t>
        </is>
      </c>
      <c r="C4177" t="inlineStr">
        <is>
          <t xml:space="preserve">The Secret Life of an Accidental Heiress</t>
        </is>
      </c>
      <c r="D4177" t="inlineStr">
        <is>
          <t xml:space="preserve">1c744b58642491ce38c5b7cacf2213ec80de6c8c</t>
        </is>
      </c>
      <c r="E4177" t="inlineStr">
        <is>
          <t xml:space="preserve">Episode 13: Erster Tag an Der Northshore Prep</t>
        </is>
      </c>
      <c r="F4177">
        <v>13</v>
      </c>
      <c r="G4177" t="inlineStr">
        <is>
          <t xml:space="preserve">3:00-3:03</t>
        </is>
      </c>
      <c r="H4177" t="inlineStr">
        <is>
          <t xml:space="preserve">Pending</t>
        </is>
      </c>
      <c r="I4177" t="inlineStr">
        <is>
          <t xml:space="preserve">[â€œAPâ€_x009d_] - Line from script: â€œUnd sie hat es ins AP-Programm geschafft?â€_x009d_ - Note: needs an American pronunciation</t>
        </is>
      </c>
      <c r="J4177" t="inlineStr">
        <is>
          <t xml:space="preserve">VOA</t>
        </is>
      </c>
      <c r="K4177" t="inlineStr">
        <is>
          <t xml:space="preserve">Mispronunciation</t>
        </is>
      </c>
      <c r="L4177" t="inlineStr">
        <is>
          <t xml:space="preserve">Mispronunciation</t>
        </is>
      </c>
      <c r="M4177" t="str">
        <f>IFERROR(IF(VLOOKUP(L4177,'Quantification'!$A:$B,2,FALSE)&amp;""="","Unclassified",VLOOKUP(L4177,'Quantification'!$A:$B,2,FALSE)),"Unclassified")</f>
        <v>Major</v>
      </c>
      <c r="N4177" t="inlineStr">
        <is>
          <t xml:space="preserve">frl-stefanie.gartmaier@pocketfm.com</t>
        </is>
      </c>
      <c r="O4177" t="inlineStr">
        <is>
          <t xml:space="preserve">Issues found in raw</t>
        </is>
      </c>
      <c r="P4177" t="str">
        <f>IF(OR(O4177="Issues found in master",O4177="Final master"),"Master",IF(OR(O4177="Ready for Master",O4177="Issues found in raw",O4177="Raw under QC",O4177="Issues resolved in raw"),"Raw","-"))</f>
        <v>Raw</v>
      </c>
      <c r="Q4177" s="13">
        <v>46287.54375</v>
      </c>
      <c r="R4177" t="inlineStr">
        <is>
          <t xml:space="preserve">2026-09 (Sept)</t>
        </is>
      </c>
      <c r="S4177">
        <f>IF(M4177="Not an error",0,IF(COUNTIFS($A$2:$A4177,$A4177,$D$2:$D4177,$D4177,$M$2:$M4177,"&lt;&gt;Not an error")=1,1,0))</f>
        <v>0</v>
      </c>
      <c r="T4177">
        <f>IF(M4177&lt;&gt;"Major",0,IF(COUNTIFS($A$2:$A4177,$A4177,$D$2:$D4177,$D4177,$M$2:$M4177,"Major")=1,1,0))</f>
        <v>0</v>
      </c>
      <c r="U4177">
        <f>IF(M4177&lt;&gt;"Minor",0,IF(COUNTIFS($A$2:$A4177,$A4177,$D$2:$D4177,$D4177,$M$2:$M4177,"Minor")=1,1,0))</f>
        <v>0</v>
      </c>
    </row>
    <row r="4178">
      <c r="A4178" t="inlineStr">
        <is>
          <t xml:space="preserve">806152088c4f0f13e40c0788e7bc440106d13b1a</t>
        </is>
      </c>
      <c r="B4178" t="inlineStr">
        <is>
          <t xml:space="preserve">The Secret Life of an Accidental Heiress</t>
        </is>
      </c>
      <c r="C4178" t="inlineStr">
        <is>
          <t xml:space="preserve">The Secret Life of an Accidental Heiress</t>
        </is>
      </c>
      <c r="D4178" t="inlineStr">
        <is>
          <t xml:space="preserve">1c744b58642491ce38c5b7cacf2213ec80de6c8c</t>
        </is>
      </c>
      <c r="E4178" t="inlineStr">
        <is>
          <t xml:space="preserve">Episode 13: Erster Tag an Der Northshore Prep</t>
        </is>
      </c>
      <c r="F4178">
        <v>13</v>
      </c>
      <c r="G4178" t="inlineStr">
        <is>
          <t xml:space="preserve">3:40-3:43</t>
        </is>
      </c>
      <c r="H4178" t="inlineStr">
        <is>
          <t xml:space="preserve">Pending</t>
        </is>
      </c>
      <c r="I4178" t="inlineStr">
        <is>
          <t xml:space="preserve">[â€œAPâ€_x009d_] - Line from script: â€œIm AP-Klassenzimmer summte es vor Spekulationen.â€_x009d_ - Note: needs an American pronunciation</t>
        </is>
      </c>
      <c r="J4178" t="inlineStr">
        <is>
          <t xml:space="preserve">VOA</t>
        </is>
      </c>
      <c r="K4178" t="inlineStr">
        <is>
          <t xml:space="preserve">Mispronunciation</t>
        </is>
      </c>
      <c r="L4178" t="inlineStr">
        <is>
          <t xml:space="preserve">Mispronunciation</t>
        </is>
      </c>
      <c r="M4178" t="str">
        <f>IFERROR(IF(VLOOKUP(L4178,'Quantification'!$A:$B,2,FALSE)&amp;""="","Unclassified",VLOOKUP(L4178,'Quantification'!$A:$B,2,FALSE)),"Unclassified")</f>
        <v>Major</v>
      </c>
      <c r="N4178" t="inlineStr">
        <is>
          <t xml:space="preserve">frl-stefanie.gartmaier@pocketfm.com</t>
        </is>
      </c>
      <c r="O4178" t="inlineStr">
        <is>
          <t xml:space="preserve">Issues found in raw</t>
        </is>
      </c>
      <c r="P4178" t="str">
        <f>IF(OR(O4178="Issues found in master",O4178="Final master"),"Master",IF(OR(O4178="Ready for Master",O4178="Issues found in raw",O4178="Raw under QC",O4178="Issues resolved in raw"),"Raw","-"))</f>
        <v>Raw</v>
      </c>
      <c r="Q4178" s="13">
        <v>46287.54375</v>
      </c>
      <c r="R4178" t="inlineStr">
        <is>
          <t xml:space="preserve">2026-09 (Sept)</t>
        </is>
      </c>
      <c r="S4178">
        <f>IF(M4178="Not an error",0,IF(COUNTIFS($A$2:$A4178,$A4178,$D$2:$D4178,$D4178,$M$2:$M4178,"&lt;&gt;Not an error")=1,1,0))</f>
        <v>0</v>
      </c>
      <c r="T4178">
        <f>IF(M4178&lt;&gt;"Major",0,IF(COUNTIFS($A$2:$A4178,$A4178,$D$2:$D4178,$D4178,$M$2:$M4178,"Major")=1,1,0))</f>
        <v>0</v>
      </c>
      <c r="U4178">
        <f>IF(M4178&lt;&gt;"Minor",0,IF(COUNTIFS($A$2:$A4178,$A4178,$D$2:$D4178,$D4178,$M$2:$M4178,"Minor")=1,1,0))</f>
        <v>0</v>
      </c>
    </row>
    <row r="4179">
      <c r="A4179" t="inlineStr">
        <is>
          <t xml:space="preserve">806152088c4f0f13e40c0788e7bc440106d13b1a</t>
        </is>
      </c>
      <c r="B4179" t="inlineStr">
        <is>
          <t xml:space="preserve">The Secret Life of an Accidental Heiress</t>
        </is>
      </c>
      <c r="C4179" t="inlineStr">
        <is>
          <t xml:space="preserve">The Secret Life of an Accidental Heiress</t>
        </is>
      </c>
      <c r="D4179" t="inlineStr">
        <is>
          <t xml:space="preserve">970b470b422d2ea6631b599e5cf259b3d8b2cc69</t>
        </is>
      </c>
      <c r="E4179" t="inlineStr">
        <is>
          <t xml:space="preserve">Episode 14: Der Millionen Dollar Pilz</t>
        </is>
      </c>
      <c r="F4179">
        <v>14</v>
      </c>
      <c r="G4179" t="inlineStr">
        <is>
          <t xml:space="preserve">0:00-0:06</t>
        </is>
      </c>
      <c r="H4179" t="inlineStr">
        <is>
          <t xml:space="preserve">Pending</t>
        </is>
      </c>
      <c r="I4179" t="inlineStr">
        <is>
          <t xml:space="preserve">[â€œLogeâ€_x009d_] - Line from script: â€œIn Loge B Null Eins schweifte Victorias Blick nervÃ¶s zwischen der BÃ¼hne und Quinn hin und her.â€_x009d_</t>
        </is>
      </c>
      <c r="J4179" t="inlineStr">
        <is>
          <t xml:space="preserve">VOA</t>
        </is>
      </c>
      <c r="K4179" t="inlineStr">
        <is>
          <t xml:space="preserve">Mispronunciation</t>
        </is>
      </c>
      <c r="L4179" t="inlineStr">
        <is>
          <t xml:space="preserve">Mispronunciation</t>
        </is>
      </c>
      <c r="M4179" t="str">
        <f>IFERROR(IF(VLOOKUP(L4179,'Quantification'!$A:$B,2,FALSE)&amp;""="","Unclassified",VLOOKUP(L4179,'Quantification'!$A:$B,2,FALSE)),"Unclassified")</f>
        <v>Major</v>
      </c>
      <c r="N4179" t="inlineStr">
        <is>
          <t xml:space="preserve">frl-stefanie.gartmaier@pocketfm.com</t>
        </is>
      </c>
      <c r="O4179" t="inlineStr">
        <is>
          <t xml:space="preserve">Issues found in raw</t>
        </is>
      </c>
      <c r="P4179" t="str">
        <f>IF(OR(O4179="Issues found in master",O4179="Final master"),"Master",IF(OR(O4179="Ready for Master",O4179="Issues found in raw",O4179="Raw under QC",O4179="Issues resolved in raw"),"Raw","-"))</f>
        <v>Raw</v>
      </c>
      <c r="Q4179" s="13">
        <v>46287.54375</v>
      </c>
      <c r="R4179" t="inlineStr">
        <is>
          <t xml:space="preserve">2026-09 (Sept)</t>
        </is>
      </c>
      <c r="S4179">
        <f>IF(M4179="Not an error",0,IF(COUNTIFS($A$2:$A4179,$A4179,$D$2:$D4179,$D4179,$M$2:$M4179,"&lt;&gt;Not an error")=1,1,0))</f>
        <v>1</v>
      </c>
      <c r="T4179">
        <f>IF(M4179&lt;&gt;"Major",0,IF(COUNTIFS($A$2:$A4179,$A4179,$D$2:$D4179,$D4179,$M$2:$M4179,"Major")=1,1,0))</f>
        <v>1</v>
      </c>
      <c r="U4179">
        <f>IF(M4179&lt;&gt;"Minor",0,IF(COUNTIFS($A$2:$A4179,$A4179,$D$2:$D4179,$D4179,$M$2:$M4179,"Minor")=1,1,0))</f>
        <v>0</v>
      </c>
    </row>
    <row r="4180">
      <c r="A4180" t="inlineStr">
        <is>
          <t xml:space="preserve">806152088c4f0f13e40c0788e7bc440106d13b1a</t>
        </is>
      </c>
      <c r="B4180" t="inlineStr">
        <is>
          <t xml:space="preserve">The Secret Life of an Accidental Heiress</t>
        </is>
      </c>
      <c r="C4180" t="inlineStr">
        <is>
          <t xml:space="preserve">The Secret Life of an Accidental Heiress</t>
        </is>
      </c>
      <c r="D4180" t="inlineStr">
        <is>
          <t xml:space="preserve">970b470b422d2ea6631b599e5cf259b3d8b2cc69</t>
        </is>
      </c>
      <c r="E4180" t="inlineStr">
        <is>
          <t xml:space="preserve">Episode 14: Der Millionen Dollar Pilz</t>
        </is>
      </c>
      <c r="F4180">
        <v>14</v>
      </c>
      <c r="G4180" t="inlineStr">
        <is>
          <t xml:space="preserve">1:07-1:18</t>
        </is>
      </c>
      <c r="H4180" t="inlineStr">
        <is>
          <t xml:space="preserve">Pending</t>
        </is>
      </c>
      <c r="I4180" t="inlineStr">
        <is>
          <t xml:space="preserve">[Script error] - Line from script: â€œ*Das ist doch nur ein Pilz. Es gibt keine Garantie, dass er die magischen Wirkungen hat, die die Leute ihm nachsagen. Ich will meinem Sohn doch auch helfen. Aber ist das der richtige Weg?*â€_x009d_ - Note: leave out â€œ* *â€_x009d_</t>
        </is>
      </c>
      <c r="J4180" t="inlineStr">
        <is>
          <t xml:space="preserve">AI</t>
        </is>
      </c>
      <c r="K4180" t="inlineStr">
        <is>
          <t xml:space="preserve">Script error</t>
        </is>
      </c>
      <c r="L4180" t="inlineStr">
        <is>
          <t xml:space="preserve">Script error</t>
        </is>
      </c>
      <c r="M4180" t="str">
        <f>IFERROR(IF(VLOOKUP(L4180,'Quantification'!$A:$B,2,FALSE)&amp;""="","Unclassified",VLOOKUP(L4180,'Quantification'!$A:$B,2,FALSE)),"Unclassified")</f>
        <v>Major</v>
      </c>
      <c r="N4180" t="inlineStr">
        <is>
          <t xml:space="preserve">frl-stefanie.gartmaier@pocketfm.com</t>
        </is>
      </c>
      <c r="O4180" t="inlineStr">
        <is>
          <t xml:space="preserve">Issues found in raw</t>
        </is>
      </c>
      <c r="P4180" t="str">
        <f>IF(OR(O4180="Issues found in master",O4180="Final master"),"Master",IF(OR(O4180="Ready for Master",O4180="Issues found in raw",O4180="Raw under QC",O4180="Issues resolved in raw"),"Raw","-"))</f>
        <v>Raw</v>
      </c>
      <c r="Q4180" s="13">
        <v>46287.54375</v>
      </c>
      <c r="R4180" t="inlineStr">
        <is>
          <t xml:space="preserve">2026-09 (Sept)</t>
        </is>
      </c>
      <c r="S4180">
        <f>IF(M4180="Not an error",0,IF(COUNTIFS($A$2:$A4180,$A4180,$D$2:$D4180,$D4180,$M$2:$M4180,"&lt;&gt;Not an error")=1,1,0))</f>
        <v>0</v>
      </c>
      <c r="T4180">
        <f>IF(M4180&lt;&gt;"Major",0,IF(COUNTIFS($A$2:$A4180,$A4180,$D$2:$D4180,$D4180,$M$2:$M4180,"Major")=1,1,0))</f>
        <v>0</v>
      </c>
      <c r="U4180">
        <f>IF(M4180&lt;&gt;"Minor",0,IF(COUNTIFS($A$2:$A4180,$A4180,$D$2:$D4180,$D4180,$M$2:$M4180,"Minor")=1,1,0))</f>
        <v>0</v>
      </c>
    </row>
    <row r="4181">
      <c r="A4181" t="inlineStr">
        <is>
          <t xml:space="preserve">806152088c4f0f13e40c0788e7bc440106d13b1a</t>
        </is>
      </c>
      <c r="B4181" t="inlineStr">
        <is>
          <t xml:space="preserve">The Secret Life of an Accidental Heiress</t>
        </is>
      </c>
      <c r="C4181" t="inlineStr">
        <is>
          <t xml:space="preserve">The Secret Life of an Accidental Heiress</t>
        </is>
      </c>
      <c r="D4181" t="inlineStr">
        <is>
          <t xml:space="preserve">970b470b422d2ea6631b599e5cf259b3d8b2cc69</t>
        </is>
      </c>
      <c r="E4181" t="inlineStr">
        <is>
          <t xml:space="preserve">Episode 14: Der Millionen Dollar Pilz</t>
        </is>
      </c>
      <c r="F4181">
        <v>14</v>
      </c>
      <c r="G4181" t="inlineStr">
        <is>
          <t xml:space="preserve">8:11-8:15</t>
        </is>
      </c>
      <c r="H4181" t="inlineStr">
        <is>
          <t xml:space="preserve">Pending</t>
        </is>
      </c>
      <c r="I4181" t="inlineStr">
        <is>
          <t xml:space="preserve">[Voice processing &amp; editing] - Line from script: â€œEr kannte diese Gegend gut.â€_x009d_ - Note: voice change</t>
        </is>
      </c>
      <c r="J4181" t="inlineStr">
        <is>
          <t xml:space="preserve">VOA</t>
        </is>
      </c>
      <c r="K4181" t="inlineStr">
        <is>
          <t xml:space="preserve">Voice processing &amp; editing</t>
        </is>
      </c>
      <c r="L4181" t="inlineStr">
        <is>
          <t xml:space="preserve">Voice processing &amp; editing</t>
        </is>
      </c>
      <c r="M4181" t="str">
        <f>IFERROR(IF(VLOOKUP(L4181,'Quantification'!$A:$B,2,FALSE)&amp;""="","Unclassified",VLOOKUP(L4181,'Quantification'!$A:$B,2,FALSE)),"Unclassified")</f>
        <v>Minor</v>
      </c>
      <c r="N4181" t="inlineStr">
        <is>
          <t xml:space="preserve">frl-stefanie.gartmaier@pocketfm.com</t>
        </is>
      </c>
      <c r="O4181" t="inlineStr">
        <is>
          <t xml:space="preserve">Issues found in raw</t>
        </is>
      </c>
      <c r="P4181" t="str">
        <f>IF(OR(O4181="Issues found in master",O4181="Final master"),"Master",IF(OR(O4181="Ready for Master",O4181="Issues found in raw",O4181="Raw under QC",O4181="Issues resolved in raw"),"Raw","-"))</f>
        <v>Raw</v>
      </c>
      <c r="Q4181" s="13">
        <v>46287.54375</v>
      </c>
      <c r="R4181" t="inlineStr">
        <is>
          <t xml:space="preserve">2026-09 (Sept)</t>
        </is>
      </c>
      <c r="S4181">
        <f>IF(M4181="Not an error",0,IF(COUNTIFS($A$2:$A4181,$A4181,$D$2:$D4181,$D4181,$M$2:$M4181,"&lt;&gt;Not an error")=1,1,0))</f>
        <v>0</v>
      </c>
      <c r="T4181">
        <f>IF(M4181&lt;&gt;"Major",0,IF(COUNTIFS($A$2:$A4181,$A4181,$D$2:$D4181,$D4181,$M$2:$M4181,"Major")=1,1,0))</f>
        <v>0</v>
      </c>
      <c r="U4181">
        <f>IF(M4181&lt;&gt;"Minor",0,IF(COUNTIFS($A$2:$A4181,$A4181,$D$2:$D4181,$D4181,$M$2:$M4181,"Minor")=1,1,0))</f>
        <v>1</v>
      </c>
    </row>
    <row r="4182">
      <c r="A4182" t="inlineStr">
        <is>
          <t xml:space="preserve">806152088c4f0f13e40c0788e7bc440106d13b1a</t>
        </is>
      </c>
      <c r="B4182" t="inlineStr">
        <is>
          <t xml:space="preserve">The Secret Life of an Accidental Heiress</t>
        </is>
      </c>
      <c r="C4182" t="inlineStr">
        <is>
          <t xml:space="preserve">The Secret Life of an Accidental Heiress</t>
        </is>
      </c>
      <c r="D4182" t="inlineStr">
        <is>
          <t xml:space="preserve">970b470b422d2ea6631b599e5cf259b3d8b2cc69</t>
        </is>
      </c>
      <c r="E4182" t="inlineStr">
        <is>
          <t xml:space="preserve">Episode 14: Der Millionen Dollar Pilz</t>
        </is>
      </c>
      <c r="F4182">
        <v>14</v>
      </c>
      <c r="G4182" t="inlineStr">
        <is>
          <t xml:space="preserve">9:15-9:23</t>
        </is>
      </c>
      <c r="H4182" t="inlineStr">
        <is>
          <t xml:space="preserve">Pending</t>
        </is>
      </c>
      <c r="I4182" t="inlineStr">
        <is>
          <t xml:space="preserve">[â€œAdrianâ€_x009d_] - Line from script: â€œAdrian lieÃŸ endlich ihr Handgelenk los, und Quinn spÃ¼rte immer noch das Kribbeln, das seine warme BerÃ¼hrung hinterlassen hatte.â€_x009d_</t>
        </is>
      </c>
      <c r="J4182" t="inlineStr">
        <is>
          <t xml:space="preserve">VOA</t>
        </is>
      </c>
      <c r="K4182" t="inlineStr">
        <is>
          <t xml:space="preserve">Mispronunciation</t>
        </is>
      </c>
      <c r="L4182" t="inlineStr">
        <is>
          <t xml:space="preserve">Mispronunciation</t>
        </is>
      </c>
      <c r="M4182" t="str">
        <f>IFERROR(IF(VLOOKUP(L4182,'Quantification'!$A:$B,2,FALSE)&amp;""="","Unclassified",VLOOKUP(L4182,'Quantification'!$A:$B,2,FALSE)),"Unclassified")</f>
        <v>Major</v>
      </c>
      <c r="N4182" t="inlineStr">
        <is>
          <t xml:space="preserve">frl-stefanie.gartmaier@pocketfm.com</t>
        </is>
      </c>
      <c r="O4182" t="inlineStr">
        <is>
          <t xml:space="preserve">Issues found in raw</t>
        </is>
      </c>
      <c r="P4182" t="str">
        <f>IF(OR(O4182="Issues found in master",O4182="Final master"),"Master",IF(OR(O4182="Ready for Master",O4182="Issues found in raw",O4182="Raw under QC",O4182="Issues resolved in raw"),"Raw","-"))</f>
        <v>Raw</v>
      </c>
      <c r="Q4182" s="13">
        <v>46287.54375</v>
      </c>
      <c r="R4182" t="inlineStr">
        <is>
          <t xml:space="preserve">2026-09 (Sept)</t>
        </is>
      </c>
      <c r="S4182">
        <f>IF(M4182="Not an error",0,IF(COUNTIFS($A$2:$A4182,$A4182,$D$2:$D4182,$D4182,$M$2:$M4182,"&lt;&gt;Not an error")=1,1,0))</f>
        <v>0</v>
      </c>
      <c r="T4182">
        <f>IF(M4182&lt;&gt;"Major",0,IF(COUNTIFS($A$2:$A4182,$A4182,$D$2:$D4182,$D4182,$M$2:$M4182,"Major")=1,1,0))</f>
        <v>0</v>
      </c>
      <c r="U4182">
        <f>IF(M4182&lt;&gt;"Minor",0,IF(COUNTIFS($A$2:$A4182,$A4182,$D$2:$D4182,$D4182,$M$2:$M4182,"Minor")=1,1,0))</f>
        <v>0</v>
      </c>
    </row>
    <row r="4183">
      <c r="A4183" t="inlineStr">
        <is>
          <t xml:space="preserve">806152088c4f0f13e40c0788e7bc440106d13b1a</t>
        </is>
      </c>
      <c r="B4183" t="inlineStr">
        <is>
          <t xml:space="preserve">The Secret Life of an Accidental Heiress</t>
        </is>
      </c>
      <c r="C4183" t="inlineStr">
        <is>
          <t xml:space="preserve">The Secret Life of an Accidental Heiress</t>
        </is>
      </c>
      <c r="D4183" t="inlineStr">
        <is>
          <t xml:space="preserve">970b470b422d2ea6631b599e5cf259b3d8b2cc69</t>
        </is>
      </c>
      <c r="E4183" t="inlineStr">
        <is>
          <t xml:space="preserve">Episode 14: Der Millionen Dollar Pilz</t>
        </is>
      </c>
      <c r="F4183">
        <v>14</v>
      </c>
      <c r="G4183" t="inlineStr">
        <is>
          <t xml:space="preserve">10:44-10:49</t>
        </is>
      </c>
      <c r="H4183" t="inlineStr">
        <is>
          <t xml:space="preserve">Pending</t>
        </is>
      </c>
      <c r="I4183" t="inlineStr">
        <is>
          <t xml:space="preserve">[â€œAdrianâ€_x009d_] - Line from script: â€œAdrian war nicht wÃ¤hlerisch, aber einen Imbissstand an einer StraÃŸenecke hatte er nicht erwartet.â€_x009d_</t>
        </is>
      </c>
      <c r="J4183" t="inlineStr">
        <is>
          <t xml:space="preserve">VOA</t>
        </is>
      </c>
      <c r="K4183" t="inlineStr">
        <is>
          <t xml:space="preserve">Mispronunciation</t>
        </is>
      </c>
      <c r="L4183" t="inlineStr">
        <is>
          <t xml:space="preserve">Mispronunciation</t>
        </is>
      </c>
      <c r="M4183" t="str">
        <f>IFERROR(IF(VLOOKUP(L4183,'Quantification'!$A:$B,2,FALSE)&amp;""="","Unclassified",VLOOKUP(L4183,'Quantification'!$A:$B,2,FALSE)),"Unclassified")</f>
        <v>Major</v>
      </c>
      <c r="N4183" t="inlineStr">
        <is>
          <t xml:space="preserve">frl-stefanie.gartmaier@pocketfm.com</t>
        </is>
      </c>
      <c r="O4183" t="inlineStr">
        <is>
          <t xml:space="preserve">Issues found in raw</t>
        </is>
      </c>
      <c r="P4183" t="str">
        <f>IF(OR(O4183="Issues found in master",O4183="Final master"),"Master",IF(OR(O4183="Ready for Master",O4183="Issues found in raw",O4183="Raw under QC",O4183="Issues resolved in raw"),"Raw","-"))</f>
        <v>Raw</v>
      </c>
      <c r="Q4183" s="13">
        <v>46287.54375</v>
      </c>
      <c r="R4183" t="inlineStr">
        <is>
          <t xml:space="preserve">2026-09 (Sept)</t>
        </is>
      </c>
      <c r="S4183">
        <f>IF(M4183="Not an error",0,IF(COUNTIFS($A$2:$A4183,$A4183,$D$2:$D4183,$D4183,$M$2:$M4183,"&lt;&gt;Not an error")=1,1,0))</f>
        <v>0</v>
      </c>
      <c r="T4183">
        <f>IF(M4183&lt;&gt;"Major",0,IF(COUNTIFS($A$2:$A4183,$A4183,$D$2:$D4183,$D4183,$M$2:$M4183,"Major")=1,1,0))</f>
        <v>0</v>
      </c>
      <c r="U4183">
        <f>IF(M4183&lt;&gt;"Minor",0,IF(COUNTIFS($A$2:$A4183,$A4183,$D$2:$D4183,$D4183,$M$2:$M4183,"Minor")=1,1,0))</f>
        <v>0</v>
      </c>
    </row>
    <row r="4184">
      <c r="A4184" t="inlineStr">
        <is>
          <t xml:space="preserve">806152088c4f0f13e40c0788e7bc440106d13b1a</t>
        </is>
      </c>
      <c r="B4184" t="inlineStr">
        <is>
          <t xml:space="preserve">The Secret Life of an Accidental Heiress</t>
        </is>
      </c>
      <c r="C4184" t="inlineStr">
        <is>
          <t xml:space="preserve">The Secret Life of an Accidental Heiress</t>
        </is>
      </c>
      <c r="D4184" t="inlineStr">
        <is>
          <t xml:space="preserve">970b470b422d2ea6631b599e5cf259b3d8b2cc69</t>
        </is>
      </c>
      <c r="E4184" t="inlineStr">
        <is>
          <t xml:space="preserve">Episode 14: Der Millionen Dollar Pilz</t>
        </is>
      </c>
      <c r="F4184">
        <v>14</v>
      </c>
      <c r="G4184" t="inlineStr">
        <is>
          <t xml:space="preserve">4:08-4:12</t>
        </is>
      </c>
      <c r="H4184" t="inlineStr">
        <is>
          <t xml:space="preserve">Pending</t>
        </is>
      </c>
      <c r="I4184" t="inlineStr">
        <is>
          <t xml:space="preserve">[â€œVictoriaâ€_x009d_] - Line from script: â€œEs ist Victoria Vance, die CEO der Momentum-Group.â€_x009d_ - Note: needs a German pronunciation</t>
        </is>
      </c>
      <c r="J4184" t="inlineStr">
        <is>
          <t xml:space="preserve">VOA</t>
        </is>
      </c>
      <c r="K4184" t="inlineStr">
        <is>
          <t xml:space="preserve">Mispronunciation</t>
        </is>
      </c>
      <c r="L4184" t="inlineStr">
        <is>
          <t xml:space="preserve">Mispronunciation</t>
        </is>
      </c>
      <c r="M4184" t="str">
        <f>IFERROR(IF(VLOOKUP(L4184,'Quantification'!$A:$B,2,FALSE)&amp;""="","Unclassified",VLOOKUP(L4184,'Quantification'!$A:$B,2,FALSE)),"Unclassified")</f>
        <v>Major</v>
      </c>
      <c r="N4184" t="inlineStr">
        <is>
          <t xml:space="preserve">frl-stefanie.gartmaier@pocketfm.com</t>
        </is>
      </c>
      <c r="O4184" t="inlineStr">
        <is>
          <t xml:space="preserve">Issues found in raw</t>
        </is>
      </c>
      <c r="P4184" t="str">
        <f>IF(OR(O4184="Issues found in master",O4184="Final master"),"Master",IF(OR(O4184="Ready for Master",O4184="Issues found in raw",O4184="Raw under QC",O4184="Issues resolved in raw"),"Raw","-"))</f>
        <v>Raw</v>
      </c>
      <c r="Q4184" s="13">
        <v>46287.54375</v>
      </c>
      <c r="R4184" t="inlineStr">
        <is>
          <t xml:space="preserve">2026-09 (Sept)</t>
        </is>
      </c>
      <c r="S4184">
        <f>IF(M4184="Not an error",0,IF(COUNTIFS($A$2:$A4184,$A4184,$D$2:$D4184,$D4184,$M$2:$M4184,"&lt;&gt;Not an error")=1,1,0))</f>
        <v>0</v>
      </c>
      <c r="T4184">
        <f>IF(M4184&lt;&gt;"Major",0,IF(COUNTIFS($A$2:$A4184,$A4184,$D$2:$D4184,$D4184,$M$2:$M4184,"Major")=1,1,0))</f>
        <v>0</v>
      </c>
      <c r="U4184">
        <f>IF(M4184&lt;&gt;"Minor",0,IF(COUNTIFS($A$2:$A4184,$A4184,$D$2:$D4184,$D4184,$M$2:$M4184,"Minor")=1,1,0))</f>
        <v>0</v>
      </c>
    </row>
    <row r="4185">
      <c r="A4185" t="inlineStr">
        <is>
          <t xml:space="preserve">806152088c4f0f13e40c0788e7bc440106d13b1a</t>
        </is>
      </c>
      <c r="B4185" t="inlineStr">
        <is>
          <t xml:space="preserve">The Secret Life of an Accidental Heiress</t>
        </is>
      </c>
      <c r="C4185" t="inlineStr">
        <is>
          <t xml:space="preserve">The Secret Life of an Accidental Heiress</t>
        </is>
      </c>
      <c r="D4185" t="inlineStr">
        <is>
          <t xml:space="preserve">970b470b422d2ea6631b599e5cf259b3d8b2cc69</t>
        </is>
      </c>
      <c r="E4185" t="inlineStr">
        <is>
          <t xml:space="preserve">Episode 14: Der Millionen Dollar Pilz</t>
        </is>
      </c>
      <c r="F4185">
        <v>14</v>
      </c>
      <c r="G4185" t="inlineStr">
        <is>
          <t xml:space="preserve">5:12-5:16</t>
        </is>
      </c>
      <c r="H4185" t="inlineStr">
        <is>
          <t xml:space="preserve">Pending</t>
        </is>
      </c>
      <c r="I4185" t="inlineStr">
        <is>
          <t xml:space="preserve">[â€œVictoriaâ€_x009d_] - Line from script: â€œIch werde morgen den Vater dieser Freundin bitten, sich an Victoria zu wenden.â€_x009d_ - Note: needs a German pronunciation</t>
        </is>
      </c>
      <c r="J4185" t="inlineStr">
        <is>
          <t xml:space="preserve">VOA</t>
        </is>
      </c>
      <c r="K4185" t="inlineStr">
        <is>
          <t xml:space="preserve">Mispronunciation</t>
        </is>
      </c>
      <c r="L4185" t="inlineStr">
        <is>
          <t xml:space="preserve">Mispronunciation</t>
        </is>
      </c>
      <c r="M4185" t="str">
        <f>IFERROR(IF(VLOOKUP(L4185,'Quantification'!$A:$B,2,FALSE)&amp;""="","Unclassified",VLOOKUP(L4185,'Quantification'!$A:$B,2,FALSE)),"Unclassified")</f>
        <v>Major</v>
      </c>
      <c r="N4185" t="inlineStr">
        <is>
          <t xml:space="preserve">frl-stefanie.gartmaier@pocketfm.com</t>
        </is>
      </c>
      <c r="O4185" t="inlineStr">
        <is>
          <t xml:space="preserve">Issues found in raw</t>
        </is>
      </c>
      <c r="P4185" t="str">
        <f>IF(OR(O4185="Issues found in master",O4185="Final master"),"Master",IF(OR(O4185="Ready for Master",O4185="Issues found in raw",O4185="Raw under QC",O4185="Issues resolved in raw"),"Raw","-"))</f>
        <v>Raw</v>
      </c>
      <c r="Q4185" s="13">
        <v>46287.54375</v>
      </c>
      <c r="R4185" t="inlineStr">
        <is>
          <t xml:space="preserve">2026-09 (Sept)</t>
        </is>
      </c>
      <c r="S4185">
        <f>IF(M4185="Not an error",0,IF(COUNTIFS($A$2:$A4185,$A4185,$D$2:$D4185,$D4185,$M$2:$M4185,"&lt;&gt;Not an error")=1,1,0))</f>
        <v>0</v>
      </c>
      <c r="T4185">
        <f>IF(M4185&lt;&gt;"Major",0,IF(COUNTIFS($A$2:$A4185,$A4185,$D$2:$D4185,$D4185,$M$2:$M4185,"Major")=1,1,0))</f>
        <v>0</v>
      </c>
      <c r="U4185">
        <f>IF(M4185&lt;&gt;"Minor",0,IF(COUNTIFS($A$2:$A4185,$A4185,$D$2:$D4185,$D4185,$M$2:$M4185,"Minor")=1,1,0))</f>
        <v>0</v>
      </c>
    </row>
    <row r="4186">
      <c r="A4186" t="inlineStr">
        <is>
          <t xml:space="preserve">806152088c4f0f13e40c0788e7bc440106d13b1a</t>
        </is>
      </c>
      <c r="B4186" t="inlineStr">
        <is>
          <t xml:space="preserve">The Secret Life of an Accidental Heiress</t>
        </is>
      </c>
      <c r="C4186" t="inlineStr">
        <is>
          <t xml:space="preserve">The Secret Life of an Accidental Heiress</t>
        </is>
      </c>
      <c r="D4186" t="inlineStr">
        <is>
          <t xml:space="preserve">970b470b422d2ea6631b599e5cf259b3d8b2cc69</t>
        </is>
      </c>
      <c r="E4186" t="inlineStr">
        <is>
          <t xml:space="preserve">Episode 14: Der Millionen Dollar Pilz</t>
        </is>
      </c>
      <c r="F4186">
        <v>14</v>
      </c>
      <c r="G4186" t="inlineStr">
        <is>
          <t xml:space="preserve">6:23-6:25</t>
        </is>
      </c>
      <c r="H4186" t="inlineStr">
        <is>
          <t xml:space="preserve">Pending</t>
        </is>
      </c>
      <c r="I4186" t="inlineStr">
        <is>
          <t xml:space="preserve">[â€œVictoriaâ€_x009d_] - Line from script: â€œVictoria grinste zufrieden.â€_x009d_ - Note: needs a German pronunciation</t>
        </is>
      </c>
      <c r="J4186" t="inlineStr">
        <is>
          <t xml:space="preserve">VOA</t>
        </is>
      </c>
      <c r="K4186" t="inlineStr">
        <is>
          <t xml:space="preserve">Mispronunciation</t>
        </is>
      </c>
      <c r="L4186" t="inlineStr">
        <is>
          <t xml:space="preserve">Mispronunciation</t>
        </is>
      </c>
      <c r="M4186" t="str">
        <f>IFERROR(IF(VLOOKUP(L4186,'Quantification'!$A:$B,2,FALSE)&amp;""="","Unclassified",VLOOKUP(L4186,'Quantification'!$A:$B,2,FALSE)),"Unclassified")</f>
        <v>Major</v>
      </c>
      <c r="N4186" t="inlineStr">
        <is>
          <t xml:space="preserve">frl-stefanie.gartmaier@pocketfm.com</t>
        </is>
      </c>
      <c r="O4186" t="inlineStr">
        <is>
          <t xml:space="preserve">Issues found in raw</t>
        </is>
      </c>
      <c r="P4186" t="str">
        <f>IF(OR(O4186="Issues found in master",O4186="Final master"),"Master",IF(OR(O4186="Ready for Master",O4186="Issues found in raw",O4186="Raw under QC",O4186="Issues resolved in raw"),"Raw","-"))</f>
        <v>Raw</v>
      </c>
      <c r="Q4186" s="13">
        <v>46287.54375</v>
      </c>
      <c r="R4186" t="inlineStr">
        <is>
          <t xml:space="preserve">2026-09 (Sept)</t>
        </is>
      </c>
      <c r="S4186">
        <f>IF(M4186="Not an error",0,IF(COUNTIFS($A$2:$A4186,$A4186,$D$2:$D4186,$D4186,$M$2:$M4186,"&lt;&gt;Not an error")=1,1,0))</f>
        <v>0</v>
      </c>
      <c r="T4186">
        <f>IF(M4186&lt;&gt;"Major",0,IF(COUNTIFS($A$2:$A4186,$A4186,$D$2:$D4186,$D4186,$M$2:$M4186,"Major")=1,1,0))</f>
        <v>0</v>
      </c>
      <c r="U4186">
        <f>IF(M4186&lt;&gt;"Minor",0,IF(COUNTIFS($A$2:$A4186,$A4186,$D$2:$D4186,$D4186,$M$2:$M4186,"Minor")=1,1,0))</f>
        <v>0</v>
      </c>
    </row>
    <row r="4187">
      <c r="A4187" t="inlineStr">
        <is>
          <t xml:space="preserve">806152088c4f0f13e40c0788e7bc440106d13b1a</t>
        </is>
      </c>
      <c r="B4187" t="inlineStr">
        <is>
          <t xml:space="preserve">The Secret Life of an Accidental Heiress</t>
        </is>
      </c>
      <c r="C4187" t="inlineStr">
        <is>
          <t xml:space="preserve">The Secret Life of an Accidental Heiress</t>
        </is>
      </c>
      <c r="D4187" t="inlineStr">
        <is>
          <t xml:space="preserve">970b470b422d2ea6631b599e5cf259b3d8b2cc69</t>
        </is>
      </c>
      <c r="E4187" t="inlineStr">
        <is>
          <t xml:space="preserve">Episode 14: Der Millionen Dollar Pilz</t>
        </is>
      </c>
      <c r="F4187">
        <v>14</v>
      </c>
      <c r="G4187" t="inlineStr">
        <is>
          <t xml:space="preserve">6:39-6:45</t>
        </is>
      </c>
      <c r="H4187" t="inlineStr">
        <is>
          <t xml:space="preserve">Pending</t>
        </is>
      </c>
      <c r="I4187" t="inlineStr">
        <is>
          <t xml:space="preserve">[â€œVictoriaâ€_x009d_] - Line from script: â€œVictoria, die an Quinns UnabhÃ¤ngigkeit lÃ¤ngst gewÃ¶hnt war, winkte nur ab.â€_x009d_ - Note: needs a German pronunciation</t>
        </is>
      </c>
      <c r="J4187" t="inlineStr">
        <is>
          <t xml:space="preserve">VOA</t>
        </is>
      </c>
      <c r="K4187" t="inlineStr">
        <is>
          <t xml:space="preserve">Mispronunciation</t>
        </is>
      </c>
      <c r="L4187" t="inlineStr">
        <is>
          <t xml:space="preserve">Mispronunciation</t>
        </is>
      </c>
      <c r="M4187" t="str">
        <f>IFERROR(IF(VLOOKUP(L4187,'Quantification'!$A:$B,2,FALSE)&amp;""="","Unclassified",VLOOKUP(L4187,'Quantification'!$A:$B,2,FALSE)),"Unclassified")</f>
        <v>Major</v>
      </c>
      <c r="N4187" t="inlineStr">
        <is>
          <t xml:space="preserve">frl-stefanie.gartmaier@pocketfm.com</t>
        </is>
      </c>
      <c r="O4187" t="inlineStr">
        <is>
          <t xml:space="preserve">Issues found in raw</t>
        </is>
      </c>
      <c r="P4187" t="str">
        <f>IF(OR(O4187="Issues found in master",O4187="Final master"),"Master",IF(OR(O4187="Ready for Master",O4187="Issues found in raw",O4187="Raw under QC",O4187="Issues resolved in raw"),"Raw","-"))</f>
        <v>Raw</v>
      </c>
      <c r="Q4187" s="13">
        <v>46287.54375</v>
      </c>
      <c r="R4187" t="inlineStr">
        <is>
          <t xml:space="preserve">2026-09 (Sept)</t>
        </is>
      </c>
      <c r="S4187">
        <f>IF(M4187="Not an error",0,IF(COUNTIFS($A$2:$A4187,$A4187,$D$2:$D4187,$D4187,$M$2:$M4187,"&lt;&gt;Not an error")=1,1,0))</f>
        <v>0</v>
      </c>
      <c r="T4187">
        <f>IF(M4187&lt;&gt;"Major",0,IF(COUNTIFS($A$2:$A4187,$A4187,$D$2:$D4187,$D4187,$M$2:$M4187,"Major")=1,1,0))</f>
        <v>0</v>
      </c>
      <c r="U4187">
        <f>IF(M4187&lt;&gt;"Minor",0,IF(COUNTIFS($A$2:$A4187,$A4187,$D$2:$D4187,$D4187,$M$2:$M4187,"Minor")=1,1,0))</f>
        <v>0</v>
      </c>
    </row>
    <row r="4188">
      <c r="A4188" t="inlineStr">
        <is>
          <t xml:space="preserve">806152088c4f0f13e40c0788e7bc440106d13b1a</t>
        </is>
      </c>
      <c r="B4188" t="inlineStr">
        <is>
          <t xml:space="preserve">The Secret Life of an Accidental Heiress</t>
        </is>
      </c>
      <c r="C4188" t="inlineStr">
        <is>
          <t xml:space="preserve">The Secret Life of an Accidental Heiress</t>
        </is>
      </c>
      <c r="D4188" t="inlineStr">
        <is>
          <t xml:space="preserve">6fb95bf857052d272c1632158834a17c1f6f74ae</t>
        </is>
      </c>
      <c r="E4188" t="inlineStr">
        <is>
          <t xml:space="preserve">Episode 16: Ein Gewöhnlicher Schläger</t>
        </is>
      </c>
      <c r="F4188">
        <v>16</v>
      </c>
      <c r="G4188" t="inlineStr">
        <is>
          <t xml:space="preserve">1:51-2:00</t>
        </is>
      </c>
      <c r="H4188" t="inlineStr">
        <is>
          <t xml:space="preserve">Pending</t>
        </is>
      </c>
      <c r="I4188" t="inlineStr">
        <is>
          <t xml:space="preserve">[Script error] - Line from script: â€œDie Millers gehÃ¶rten zwar zu seiner Familie, aber Eleanors offene Verachtung fÃ¼r seine Verwandten aus der Arbeiterschicht ging ihm jedes Mal gegen den Strich.â€_x009d_ - Note: contradiction: â€œDie Millers mochten zwar nur entfernte Familie sein, aber Eleanors offene Verachtung fÃ¼r seine Verwandten aus der Arbeiterschicht ging ihm trotzdem jedes Mal gegen den Strich.â€_x009d_</t>
        </is>
      </c>
      <c r="J4188" t="inlineStr">
        <is>
          <t xml:space="preserve">AI</t>
        </is>
      </c>
      <c r="K4188" t="inlineStr">
        <is>
          <t xml:space="preserve">Script error</t>
        </is>
      </c>
      <c r="L4188" t="inlineStr">
        <is>
          <t xml:space="preserve">Script error</t>
        </is>
      </c>
      <c r="M4188" t="str">
        <f>IFERROR(IF(VLOOKUP(L4188,'Quantification'!$A:$B,2,FALSE)&amp;""="","Unclassified",VLOOKUP(L4188,'Quantification'!$A:$B,2,FALSE)),"Unclassified")</f>
        <v>Major</v>
      </c>
      <c r="N4188" t="inlineStr">
        <is>
          <t xml:space="preserve">frl-stefanie.gartmaier@pocketfm.com</t>
        </is>
      </c>
      <c r="O4188" t="inlineStr">
        <is>
          <t xml:space="preserve">Issues found in raw</t>
        </is>
      </c>
      <c r="P4188" t="str">
        <f>IF(OR(O4188="Issues found in master",O4188="Final master"),"Master",IF(OR(O4188="Ready for Master",O4188="Issues found in raw",O4188="Raw under QC",O4188="Issues resolved in raw"),"Raw","-"))</f>
        <v>Raw</v>
      </c>
      <c r="Q4188" s="13">
        <v>46287.54375</v>
      </c>
      <c r="R4188" t="inlineStr">
        <is>
          <t xml:space="preserve">2026-09 (Sept)</t>
        </is>
      </c>
      <c r="S4188">
        <f>IF(M4188="Not an error",0,IF(COUNTIFS($A$2:$A4188,$A4188,$D$2:$D4188,$D4188,$M$2:$M4188,"&lt;&gt;Not an error")=1,1,0))</f>
        <v>1</v>
      </c>
      <c r="T4188">
        <f>IF(M4188&lt;&gt;"Major",0,IF(COUNTIFS($A$2:$A4188,$A4188,$D$2:$D4188,$D4188,$M$2:$M4188,"Major")=1,1,0))</f>
        <v>1</v>
      </c>
      <c r="U4188">
        <f>IF(M4188&lt;&gt;"Minor",0,IF(COUNTIFS($A$2:$A4188,$A4188,$D$2:$D4188,$D4188,$M$2:$M4188,"Minor")=1,1,0))</f>
        <v>0</v>
      </c>
    </row>
    <row r="4189">
      <c r="A4189" t="inlineStr">
        <is>
          <t xml:space="preserve">806152088c4f0f13e40c0788e7bc440106d13b1a</t>
        </is>
      </c>
      <c r="B4189" t="inlineStr">
        <is>
          <t xml:space="preserve">The Secret Life of an Accidental Heiress</t>
        </is>
      </c>
      <c r="C4189" t="inlineStr">
        <is>
          <t xml:space="preserve">The Secret Life of an Accidental Heiress</t>
        </is>
      </c>
      <c r="D4189" t="inlineStr">
        <is>
          <t xml:space="preserve">6fb95bf857052d272c1632158834a17c1f6f74ae</t>
        </is>
      </c>
      <c r="E4189" t="inlineStr">
        <is>
          <t xml:space="preserve">Episode 16: Ein Gewöhnlicher Schläger</t>
        </is>
      </c>
      <c r="F4189">
        <v>16</v>
      </c>
      <c r="G4189" t="inlineStr">
        <is>
          <t xml:space="preserve">2:28-2:31</t>
        </is>
      </c>
      <c r="H4189" t="inlineStr">
        <is>
          <t xml:space="preserve">Pending</t>
        </is>
      </c>
      <c r="I4189" t="inlineStr">
        <is>
          <t xml:space="preserve">[Script error] - Line from script: â€œMissus Miller will, dass ich sie da rausholen soll.â€_x009d_ - Note: grammar â€œMissus Miller will, dass ich sie da raushole.â€_x009d_</t>
        </is>
      </c>
      <c r="J4189" t="inlineStr">
        <is>
          <t xml:space="preserve">AI</t>
        </is>
      </c>
      <c r="K4189" t="inlineStr">
        <is>
          <t xml:space="preserve">Script error</t>
        </is>
      </c>
      <c r="L4189" t="inlineStr">
        <is>
          <t xml:space="preserve">Script error</t>
        </is>
      </c>
      <c r="M4189" t="str">
        <f>IFERROR(IF(VLOOKUP(L4189,'Quantification'!$A:$B,2,FALSE)&amp;""="","Unclassified",VLOOKUP(L4189,'Quantification'!$A:$B,2,FALSE)),"Unclassified")</f>
        <v>Major</v>
      </c>
      <c r="N4189" t="inlineStr">
        <is>
          <t xml:space="preserve">frl-stefanie.gartmaier@pocketfm.com</t>
        </is>
      </c>
      <c r="O4189" t="inlineStr">
        <is>
          <t xml:space="preserve">Issues found in raw</t>
        </is>
      </c>
      <c r="P4189" t="str">
        <f>IF(OR(O4189="Issues found in master",O4189="Final master"),"Master",IF(OR(O4189="Ready for Master",O4189="Issues found in raw",O4189="Raw under QC",O4189="Issues resolved in raw"),"Raw","-"))</f>
        <v>Raw</v>
      </c>
      <c r="Q4189" s="13">
        <v>46287.54375</v>
      </c>
      <c r="R4189" t="inlineStr">
        <is>
          <t xml:space="preserve">2026-09 (Sept)</t>
        </is>
      </c>
      <c r="S4189">
        <f>IF(M4189="Not an error",0,IF(COUNTIFS($A$2:$A4189,$A4189,$D$2:$D4189,$D4189,$M$2:$M4189,"&lt;&gt;Not an error")=1,1,0))</f>
        <v>0</v>
      </c>
      <c r="T4189">
        <f>IF(M4189&lt;&gt;"Major",0,IF(COUNTIFS($A$2:$A4189,$A4189,$D$2:$D4189,$D4189,$M$2:$M4189,"Major")=1,1,0))</f>
        <v>0</v>
      </c>
      <c r="U4189">
        <f>IF(M4189&lt;&gt;"Minor",0,IF(COUNTIFS($A$2:$A4189,$A4189,$D$2:$D4189,$D4189,$M$2:$M4189,"Minor")=1,1,0))</f>
        <v>0</v>
      </c>
    </row>
    <row r="4190">
      <c r="A4190" t="inlineStr">
        <is>
          <t xml:space="preserve">806152088c4f0f13e40c0788e7bc440106d13b1a</t>
        </is>
      </c>
      <c r="B4190" t="inlineStr">
        <is>
          <t xml:space="preserve">The Secret Life of an Accidental Heiress</t>
        </is>
      </c>
      <c r="C4190" t="inlineStr">
        <is>
          <t xml:space="preserve">The Secret Life of an Accidental Heiress</t>
        </is>
      </c>
      <c r="D4190" t="inlineStr">
        <is>
          <t xml:space="preserve">6fb95bf857052d272c1632158834a17c1f6f74ae</t>
        </is>
      </c>
      <c r="E4190" t="inlineStr">
        <is>
          <t xml:space="preserve">Episode 16: Ein Gewöhnlicher Schläger</t>
        </is>
      </c>
      <c r="F4190">
        <v>16</v>
      </c>
      <c r="G4190" t="inlineStr">
        <is>
          <t xml:space="preserve">2:44-2:49</t>
        </is>
      </c>
      <c r="H4190" t="inlineStr">
        <is>
          <t xml:space="preserve">Pending</t>
        </is>
      </c>
      <c r="I4190" t="inlineStr">
        <is>
          <t xml:space="preserve">[Script error] - Line from script: â€œEr hÃ¤tte sie niemals in Chicago zur Schule gehen lassen dÃ¼rfen, so nah bei denen.â€_x009d_ - Note: contradiction â€œEr hÃ¤tte sie niemals in Chicago zur Schule gehen lassen dÃ¼rfen, so nah bei ihnen.â€_x009d_</t>
        </is>
      </c>
      <c r="J4190" t="inlineStr">
        <is>
          <t xml:space="preserve">AI</t>
        </is>
      </c>
      <c r="K4190" t="inlineStr">
        <is>
          <t xml:space="preserve">Script error</t>
        </is>
      </c>
      <c r="L4190" t="inlineStr">
        <is>
          <t xml:space="preserve">Script error</t>
        </is>
      </c>
      <c r="M4190" t="str">
        <f>IFERROR(IF(VLOOKUP(L4190,'Quantification'!$A:$B,2,FALSE)&amp;""="","Unclassified",VLOOKUP(L4190,'Quantification'!$A:$B,2,FALSE)),"Unclassified")</f>
        <v>Major</v>
      </c>
      <c r="N4190" t="inlineStr">
        <is>
          <t xml:space="preserve">frl-stefanie.gartmaier@pocketfm.com</t>
        </is>
      </c>
      <c r="O4190" t="inlineStr">
        <is>
          <t xml:space="preserve">Issues found in raw</t>
        </is>
      </c>
      <c r="P4190" t="str">
        <f>IF(OR(O4190="Issues found in master",O4190="Final master"),"Master",IF(OR(O4190="Ready for Master",O4190="Issues found in raw",O4190="Raw under QC",O4190="Issues resolved in raw"),"Raw","-"))</f>
        <v>Raw</v>
      </c>
      <c r="Q4190" s="13">
        <v>46287.54375</v>
      </c>
      <c r="R4190" t="inlineStr">
        <is>
          <t xml:space="preserve">2026-09 (Sept)</t>
        </is>
      </c>
      <c r="S4190">
        <f>IF(M4190="Not an error",0,IF(COUNTIFS($A$2:$A4190,$A4190,$D$2:$D4190,$D4190,$M$2:$M4190,"&lt;&gt;Not an error")=1,1,0))</f>
        <v>0</v>
      </c>
      <c r="T4190">
        <f>IF(M4190&lt;&gt;"Major",0,IF(COUNTIFS($A$2:$A4190,$A4190,$D$2:$D4190,$D4190,$M$2:$M4190,"Major")=1,1,0))</f>
        <v>0</v>
      </c>
      <c r="U4190">
        <f>IF(M4190&lt;&gt;"Minor",0,IF(COUNTIFS($A$2:$A4190,$A4190,$D$2:$D4190,$D4190,$M$2:$M4190,"Minor")=1,1,0))</f>
        <v>0</v>
      </c>
    </row>
    <row r="4191">
      <c r="A4191" t="inlineStr">
        <is>
          <t xml:space="preserve">806152088c4f0f13e40c0788e7bc440106d13b1a</t>
        </is>
      </c>
      <c r="B4191" t="inlineStr">
        <is>
          <t xml:space="preserve">The Secret Life of an Accidental Heiress</t>
        </is>
      </c>
      <c r="C4191" t="inlineStr">
        <is>
          <t xml:space="preserve">The Secret Life of an Accidental Heiress</t>
        </is>
      </c>
      <c r="D4191" t="inlineStr">
        <is>
          <t xml:space="preserve">6fb95bf857052d272c1632158834a17c1f6f74ae</t>
        </is>
      </c>
      <c r="E4191" t="inlineStr">
        <is>
          <t xml:space="preserve">Episode 16: Ein Gewöhnlicher Schläger</t>
        </is>
      </c>
      <c r="F4191">
        <v>16</v>
      </c>
      <c r="G4191" t="inlineStr">
        <is>
          <t xml:space="preserve">6:32-6:35</t>
        </is>
      </c>
      <c r="H4191" t="inlineStr">
        <is>
          <t xml:space="preserve">Pending</t>
        </is>
      </c>
      <c r="I4191" t="inlineStr">
        <is>
          <t xml:space="preserve">[â€œS-A-Tâ€_x009d_] - Line from script: â€œDie S-A-T-PrÃ¼fungen sind erst in einem Jahr.â€_x009d_ - Note: needs an American pronunciation</t>
        </is>
      </c>
      <c r="J4191" t="inlineStr">
        <is>
          <t xml:space="preserve">VOA</t>
        </is>
      </c>
      <c r="K4191" t="inlineStr">
        <is>
          <t xml:space="preserve">Mispronunciation</t>
        </is>
      </c>
      <c r="L4191" t="inlineStr">
        <is>
          <t xml:space="preserve">Mispronunciation</t>
        </is>
      </c>
      <c r="M4191" t="str">
        <f>IFERROR(IF(VLOOKUP(L4191,'Quantification'!$A:$B,2,FALSE)&amp;""="","Unclassified",VLOOKUP(L4191,'Quantification'!$A:$B,2,FALSE)),"Unclassified")</f>
        <v>Major</v>
      </c>
      <c r="N4191" t="inlineStr">
        <is>
          <t xml:space="preserve">frl-stefanie.gartmaier@pocketfm.com</t>
        </is>
      </c>
      <c r="O4191" t="inlineStr">
        <is>
          <t xml:space="preserve">Issues found in raw</t>
        </is>
      </c>
      <c r="P4191" t="str">
        <f>IF(OR(O4191="Issues found in master",O4191="Final master"),"Master",IF(OR(O4191="Ready for Master",O4191="Issues found in raw",O4191="Raw under QC",O4191="Issues resolved in raw"),"Raw","-"))</f>
        <v>Raw</v>
      </c>
      <c r="Q4191" s="13">
        <v>46287.54375</v>
      </c>
      <c r="R4191" t="inlineStr">
        <is>
          <t xml:space="preserve">2026-09 (Sept)</t>
        </is>
      </c>
      <c r="S4191">
        <f>IF(M4191="Not an error",0,IF(COUNTIFS($A$2:$A4191,$A4191,$D$2:$D4191,$D4191,$M$2:$M4191,"&lt;&gt;Not an error")=1,1,0))</f>
        <v>0</v>
      </c>
      <c r="T4191">
        <f>IF(M4191&lt;&gt;"Major",0,IF(COUNTIFS($A$2:$A4191,$A4191,$D$2:$D4191,$D4191,$M$2:$M4191,"Major")=1,1,0))</f>
        <v>0</v>
      </c>
      <c r="U4191">
        <f>IF(M4191&lt;&gt;"Minor",0,IF(COUNTIFS($A$2:$A4191,$A4191,$D$2:$D4191,$D4191,$M$2:$M4191,"Minor")=1,1,0))</f>
        <v>0</v>
      </c>
    </row>
    <row r="4192">
      <c r="A4192" t="inlineStr">
        <is>
          <t xml:space="preserve">806152088c4f0f13e40c0788e7bc440106d13b1a</t>
        </is>
      </c>
      <c r="B4192" t="inlineStr">
        <is>
          <t xml:space="preserve">The Secret Life of an Accidental Heiress</t>
        </is>
      </c>
      <c r="C4192" t="inlineStr">
        <is>
          <t xml:space="preserve">The Secret Life of an Accidental Heiress</t>
        </is>
      </c>
      <c r="D4192" t="inlineStr">
        <is>
          <t xml:space="preserve">6fb95bf857052d272c1632158834a17c1f6f74ae</t>
        </is>
      </c>
      <c r="E4192" t="inlineStr">
        <is>
          <t xml:space="preserve">Episode 16: Ein Gewöhnlicher Schläger</t>
        </is>
      </c>
      <c r="F4192">
        <v>16</v>
      </c>
      <c r="G4192" t="inlineStr">
        <is>
          <t xml:space="preserve">11:39-11:42</t>
        </is>
      </c>
      <c r="H4192" t="inlineStr">
        <is>
          <t xml:space="preserve">Pending</t>
        </is>
      </c>
      <c r="I4192" t="inlineStr">
        <is>
          <t xml:space="preserve">[â€œAPâ€_x009d_] - Line from script: â€œQuinn? AP-Programm?â€_x009d_ - Note: needs an American pronunciation</t>
        </is>
      </c>
      <c r="J4192" t="inlineStr">
        <is>
          <t xml:space="preserve">VOA</t>
        </is>
      </c>
      <c r="K4192" t="inlineStr">
        <is>
          <t xml:space="preserve">Mispronunciation</t>
        </is>
      </c>
      <c r="L4192" t="inlineStr">
        <is>
          <t xml:space="preserve">Mispronunciation</t>
        </is>
      </c>
      <c r="M4192" t="str">
        <f>IFERROR(IF(VLOOKUP(L4192,'Quantification'!$A:$B,2,FALSE)&amp;""="","Unclassified",VLOOKUP(L4192,'Quantification'!$A:$B,2,FALSE)),"Unclassified")</f>
        <v>Major</v>
      </c>
      <c r="N4192" t="inlineStr">
        <is>
          <t xml:space="preserve">frl-stefanie.gartmaier@pocketfm.com</t>
        </is>
      </c>
      <c r="O4192" t="inlineStr">
        <is>
          <t xml:space="preserve">Issues found in raw</t>
        </is>
      </c>
      <c r="P4192" t="str">
        <f>IF(OR(O4192="Issues found in master",O4192="Final master"),"Master",IF(OR(O4192="Ready for Master",O4192="Issues found in raw",O4192="Raw under QC",O4192="Issues resolved in raw"),"Raw","-"))</f>
        <v>Raw</v>
      </c>
      <c r="Q4192" s="13">
        <v>46287.54375</v>
      </c>
      <c r="R4192" t="inlineStr">
        <is>
          <t xml:space="preserve">2026-09 (Sept)</t>
        </is>
      </c>
      <c r="S4192">
        <f>IF(M4192="Not an error",0,IF(COUNTIFS($A$2:$A4192,$A4192,$D$2:$D4192,$D4192,$M$2:$M4192,"&lt;&gt;Not an error")=1,1,0))</f>
        <v>0</v>
      </c>
      <c r="T4192">
        <f>IF(M4192&lt;&gt;"Major",0,IF(COUNTIFS($A$2:$A4192,$A4192,$D$2:$D4192,$D4192,$M$2:$M4192,"Major")=1,1,0))</f>
        <v>0</v>
      </c>
      <c r="U4192">
        <f>IF(M4192&lt;&gt;"Minor",0,IF(COUNTIFS($A$2:$A4192,$A4192,$D$2:$D4192,$D4192,$M$2:$M4192,"Minor")=1,1,0))</f>
        <v>0</v>
      </c>
    </row>
    <row r="4193">
      <c r="A4193" t="inlineStr">
        <is>
          <t xml:space="preserve">806152088c4f0f13e40c0788e7bc440106d13b1a</t>
        </is>
      </c>
      <c r="B4193" t="inlineStr">
        <is>
          <t xml:space="preserve">The Secret Life of an Accidental Heiress</t>
        </is>
      </c>
      <c r="C4193" t="inlineStr">
        <is>
          <t xml:space="preserve">The Secret Life of an Accidental Heiress</t>
        </is>
      </c>
      <c r="D4193" t="inlineStr">
        <is>
          <t xml:space="preserve">3abdb578a3e90560ab9afd9d3fbecbbc10ac9bcb</t>
        </is>
      </c>
      <c r="E4193" t="inlineStr">
        <is>
          <t xml:space="preserve">Episode 17: Der Rat Des Chiefs</t>
        </is>
      </c>
      <c r="F4193">
        <v>17</v>
      </c>
      <c r="G4193" t="inlineStr">
        <is>
          <t xml:space="preserve">0:03-0:11</t>
        </is>
      </c>
      <c r="H4193" t="inlineStr">
        <is>
          <t xml:space="preserve">Pending</t>
        </is>
      </c>
      <c r="I4193" t="inlineStr">
        <is>
          <t xml:space="preserve">[Script error] - Line from script: â€œEin Fehler?â€_x009d_, wiederholte Chief Cahill langsam und runzelte die Stirn, wÃ¤hrend er zu begreifen versuchte, was William eben gesagt hatte.â€_x009d_ - Note: inconsistency; doesnâ€™t match the end of the previous episode â€œEine Verwechslung?â€_x009d_, wiederholte Chief Cahill langsam und runzelte die Stirn, wÃ¤hrend er zu begreifen versuchte, was William eben gesagt hatte.â€_x009d_</t>
        </is>
      </c>
      <c r="J4193" t="inlineStr">
        <is>
          <t xml:space="preserve">AI</t>
        </is>
      </c>
      <c r="K4193" t="inlineStr">
        <is>
          <t xml:space="preserve">Script error</t>
        </is>
      </c>
      <c r="L4193" t="inlineStr">
        <is>
          <t xml:space="preserve">Script error</t>
        </is>
      </c>
      <c r="M4193" t="str">
        <f>IFERROR(IF(VLOOKUP(L4193,'Quantification'!$A:$B,2,FALSE)&amp;""="","Unclassified",VLOOKUP(L4193,'Quantification'!$A:$B,2,FALSE)),"Unclassified")</f>
        <v>Major</v>
      </c>
      <c r="N4193" t="inlineStr">
        <is>
          <t xml:space="preserve">frl-stefanie.gartmaier@pocketfm.com</t>
        </is>
      </c>
      <c r="O4193" t="inlineStr">
        <is>
          <t xml:space="preserve">Issues found in raw</t>
        </is>
      </c>
      <c r="P4193" t="str">
        <f>IF(OR(O4193="Issues found in master",O4193="Final master"),"Master",IF(OR(O4193="Ready for Master",O4193="Issues found in raw",O4193="Raw under QC",O4193="Issues resolved in raw"),"Raw","-"))</f>
        <v>Raw</v>
      </c>
      <c r="Q4193" s="13">
        <v>46287.54375</v>
      </c>
      <c r="R4193" t="inlineStr">
        <is>
          <t xml:space="preserve">2026-09 (Sept)</t>
        </is>
      </c>
      <c r="S4193">
        <f>IF(M4193="Not an error",0,IF(COUNTIFS($A$2:$A4193,$A4193,$D$2:$D4193,$D4193,$M$2:$M4193,"&lt;&gt;Not an error")=1,1,0))</f>
        <v>1</v>
      </c>
      <c r="T4193">
        <f>IF(M4193&lt;&gt;"Major",0,IF(COUNTIFS($A$2:$A4193,$A4193,$D$2:$D4193,$D4193,$M$2:$M4193,"Major")=1,1,0))</f>
        <v>1</v>
      </c>
      <c r="U4193">
        <f>IF(M4193&lt;&gt;"Minor",0,IF(COUNTIFS($A$2:$A4193,$A4193,$D$2:$D4193,$D4193,$M$2:$M4193,"Minor")=1,1,0))</f>
        <v>0</v>
      </c>
    </row>
    <row r="4194">
      <c r="A4194" t="inlineStr">
        <is>
          <t xml:space="preserve">806152088c4f0f13e40c0788e7bc440106d13b1a</t>
        </is>
      </c>
      <c r="B4194" t="inlineStr">
        <is>
          <t xml:space="preserve">The Secret Life of an Accidental Heiress</t>
        </is>
      </c>
      <c r="C4194" t="inlineStr">
        <is>
          <t xml:space="preserve">The Secret Life of an Accidental Heiress</t>
        </is>
      </c>
      <c r="D4194" t="inlineStr">
        <is>
          <t xml:space="preserve">3abdb578a3e90560ab9afd9d3fbecbbc10ac9bcb</t>
        </is>
      </c>
      <c r="E4194" t="inlineStr">
        <is>
          <t xml:space="preserve">Episode 17: Der Rat Des Chiefs</t>
        </is>
      </c>
      <c r="F4194">
        <v>17</v>
      </c>
      <c r="G4194" t="inlineStr">
        <is>
          <t xml:space="preserve">0:16-0:24</t>
        </is>
      </c>
      <c r="H4194" t="inlineStr">
        <is>
          <t xml:space="preserve">Pending</t>
        </is>
      </c>
      <c r="I4194" t="inlineStr">
        <is>
          <t xml:space="preserve">[Script error] - Line from script: â€œEr konnte einfach nicht fassen, wie zum Teufel Quinn es ins FÃ¶rderprogramm fÃ¼r Hochbegabte geschafft hatte, wÃ¤hrend Cheryl kaum die Leistungskurse packte.â€_x009d_ - Note: inconsistency as Quinn is in the AP program, not the â€œHochbegabtenâ€_x009d_ program where Cheryl is; also, it sounds as if Cheryl was in the â€œAllgemeinbildungzweigâ€_x009d_ â€œEr konnte einfach nicht fassen, wie zum Teufel Quinn es ins Advanced Placement Program geschafft hatte, wÃ¤hrend Cheryl kaum die Leistungskurse in der Hochbegabten-Klasse packte.â€_x009d_</t>
        </is>
      </c>
      <c r="J4194" t="inlineStr">
        <is>
          <t xml:space="preserve">AI</t>
        </is>
      </c>
      <c r="K4194" t="inlineStr">
        <is>
          <t xml:space="preserve">Script error</t>
        </is>
      </c>
      <c r="L4194" t="inlineStr">
        <is>
          <t xml:space="preserve">Script error</t>
        </is>
      </c>
      <c r="M4194" t="str">
        <f>IFERROR(IF(VLOOKUP(L4194,'Quantification'!$A:$B,2,FALSE)&amp;""="","Unclassified",VLOOKUP(L4194,'Quantification'!$A:$B,2,FALSE)),"Unclassified")</f>
        <v>Major</v>
      </c>
      <c r="N4194" t="inlineStr">
        <is>
          <t xml:space="preserve">frl-stefanie.gartmaier@pocketfm.com</t>
        </is>
      </c>
      <c r="O4194" t="inlineStr">
        <is>
          <t xml:space="preserve">Issues found in raw</t>
        </is>
      </c>
      <c r="P4194" t="str">
        <f>IF(OR(O4194="Issues found in master",O4194="Final master"),"Master",IF(OR(O4194="Ready for Master",O4194="Issues found in raw",O4194="Raw under QC",O4194="Issues resolved in raw"),"Raw","-"))</f>
        <v>Raw</v>
      </c>
      <c r="Q4194" s="13">
        <v>46287.54375</v>
      </c>
      <c r="R4194" t="inlineStr">
        <is>
          <t xml:space="preserve">2026-09 (Sept)</t>
        </is>
      </c>
      <c r="S4194">
        <f>IF(M4194="Not an error",0,IF(COUNTIFS($A$2:$A4194,$A4194,$D$2:$D4194,$D4194,$M$2:$M4194,"&lt;&gt;Not an error")=1,1,0))</f>
        <v>0</v>
      </c>
      <c r="T4194">
        <f>IF(M4194&lt;&gt;"Major",0,IF(COUNTIFS($A$2:$A4194,$A4194,$D$2:$D4194,$D4194,$M$2:$M4194,"Major")=1,1,0))</f>
        <v>0</v>
      </c>
      <c r="U4194">
        <f>IF(M4194&lt;&gt;"Minor",0,IF(COUNTIFS($A$2:$A4194,$A4194,$D$2:$D4194,$D4194,$M$2:$M4194,"Minor")=1,1,0))</f>
        <v>0</v>
      </c>
    </row>
    <row r="4195">
      <c r="A4195" t="inlineStr">
        <is>
          <t xml:space="preserve">806152088c4f0f13e40c0788e7bc440106d13b1a</t>
        </is>
      </c>
      <c r="B4195" t="inlineStr">
        <is>
          <t xml:space="preserve">The Secret Life of an Accidental Heiress</t>
        </is>
      </c>
      <c r="C4195" t="inlineStr">
        <is>
          <t xml:space="preserve">The Secret Life of an Accidental Heiress</t>
        </is>
      </c>
      <c r="D4195" t="inlineStr">
        <is>
          <t xml:space="preserve">3abdb578a3e90560ab9afd9d3fbecbbc10ac9bcb</t>
        </is>
      </c>
      <c r="E4195" t="inlineStr">
        <is>
          <t xml:space="preserve">Episode 17: Der Rat Des Chiefs</t>
        </is>
      </c>
      <c r="F4195">
        <v>17</v>
      </c>
      <c r="G4195" t="inlineStr">
        <is>
          <t xml:space="preserve">3:26-3:29</t>
        </is>
      </c>
      <c r="H4195" t="inlineStr">
        <is>
          <t xml:space="preserve">Pending</t>
        </is>
      </c>
      <c r="I4195" t="inlineStr">
        <is>
          <t xml:space="preserve">[Script error] - Line from script: â€œQuinn steckte ihre Nase immer dorthin, wo sie nichts anging.â€_x009d_ - Note: â€œQuinn steckte ihre Nase immer in Dinge, die sie nichts angingen.â€_x009d_</t>
        </is>
      </c>
      <c r="J4195" t="inlineStr">
        <is>
          <t xml:space="preserve">AI</t>
        </is>
      </c>
      <c r="K4195" t="inlineStr">
        <is>
          <t xml:space="preserve">Script error</t>
        </is>
      </c>
      <c r="L4195" t="inlineStr">
        <is>
          <t xml:space="preserve">Script error</t>
        </is>
      </c>
      <c r="M4195" t="str">
        <f>IFERROR(IF(VLOOKUP(L4195,'Quantification'!$A:$B,2,FALSE)&amp;""="","Unclassified",VLOOKUP(L4195,'Quantification'!$A:$B,2,FALSE)),"Unclassified")</f>
        <v>Major</v>
      </c>
      <c r="N4195" t="inlineStr">
        <is>
          <t xml:space="preserve">frl-stefanie.gartmaier@pocketfm.com</t>
        </is>
      </c>
      <c r="O4195" t="inlineStr">
        <is>
          <t xml:space="preserve">Issues found in raw</t>
        </is>
      </c>
      <c r="P4195" t="str">
        <f>IF(OR(O4195="Issues found in master",O4195="Final master"),"Master",IF(OR(O4195="Ready for Master",O4195="Issues found in raw",O4195="Raw under QC",O4195="Issues resolved in raw"),"Raw","-"))</f>
        <v>Raw</v>
      </c>
      <c r="Q4195" s="13">
        <v>46287.54375</v>
      </c>
      <c r="R4195" t="inlineStr">
        <is>
          <t xml:space="preserve">2026-09 (Sept)</t>
        </is>
      </c>
      <c r="S4195">
        <f>IF(M4195="Not an error",0,IF(COUNTIFS($A$2:$A4195,$A4195,$D$2:$D4195,$D4195,$M$2:$M4195,"&lt;&gt;Not an error")=1,1,0))</f>
        <v>0</v>
      </c>
      <c r="T4195">
        <f>IF(M4195&lt;&gt;"Major",0,IF(COUNTIFS($A$2:$A4195,$A4195,$D$2:$D4195,$D4195,$M$2:$M4195,"Major")=1,1,0))</f>
        <v>0</v>
      </c>
      <c r="U4195">
        <f>IF(M4195&lt;&gt;"Minor",0,IF(COUNTIFS($A$2:$A4195,$A4195,$D$2:$D4195,$D4195,$M$2:$M4195,"Minor")=1,1,0))</f>
        <v>0</v>
      </c>
    </row>
    <row r="4196">
      <c r="A4196" t="inlineStr">
        <is>
          <t xml:space="preserve">806152088c4f0f13e40c0788e7bc440106d13b1a</t>
        </is>
      </c>
      <c r="B4196" t="inlineStr">
        <is>
          <t xml:space="preserve">The Secret Life of an Accidental Heiress</t>
        </is>
      </c>
      <c r="C4196" t="inlineStr">
        <is>
          <t xml:space="preserve">The Secret Life of an Accidental Heiress</t>
        </is>
      </c>
      <c r="D4196" t="inlineStr">
        <is>
          <t xml:space="preserve">3abdb578a3e90560ab9afd9d3fbecbbc10ac9bcb</t>
        </is>
      </c>
      <c r="E4196" t="inlineStr">
        <is>
          <t xml:space="preserve">Episode 17: Der Rat Des Chiefs</t>
        </is>
      </c>
      <c r="F4196">
        <v>17</v>
      </c>
      <c r="G4196" t="inlineStr">
        <is>
          <t xml:space="preserve">3:29-3:36</t>
        </is>
      </c>
      <c r="H4196" t="inlineStr">
        <is>
          <t xml:space="preserve">Pending</t>
        </is>
      </c>
      <c r="I4196" t="inlineStr">
        <is>
          <t xml:space="preserve">[Script error] - Line from script: â€œWie damals, als sie in einen Fluss sprang, um ein ertrinkendes Kind zu retten, ohne jede medizinische Ausbildung.â€_x009d_ - Note: timeline issue &amp; grammar â€œWie vor ein paar Tagen, als sie in einen Fluss gesprungen war, um ein ertrinkendes Kind zu retten, ohne jede medizinische Ausbildung.â€_x009d_</t>
        </is>
      </c>
      <c r="J4196" t="inlineStr">
        <is>
          <t xml:space="preserve">AI</t>
        </is>
      </c>
      <c r="K4196" t="inlineStr">
        <is>
          <t xml:space="preserve">Script error</t>
        </is>
      </c>
      <c r="L4196" t="inlineStr">
        <is>
          <t xml:space="preserve">Script error</t>
        </is>
      </c>
      <c r="M4196" t="str">
        <f>IFERROR(IF(VLOOKUP(L4196,'Quantification'!$A:$B,2,FALSE)&amp;""="","Unclassified",VLOOKUP(L4196,'Quantification'!$A:$B,2,FALSE)),"Unclassified")</f>
        <v>Major</v>
      </c>
      <c r="N4196" t="inlineStr">
        <is>
          <t xml:space="preserve">frl-stefanie.gartmaier@pocketfm.com</t>
        </is>
      </c>
      <c r="O4196" t="inlineStr">
        <is>
          <t xml:space="preserve">Issues found in raw</t>
        </is>
      </c>
      <c r="P4196" t="str">
        <f>IF(OR(O4196="Issues found in master",O4196="Final master"),"Master",IF(OR(O4196="Ready for Master",O4196="Issues found in raw",O4196="Raw under QC",O4196="Issues resolved in raw"),"Raw","-"))</f>
        <v>Raw</v>
      </c>
      <c r="Q4196" s="13">
        <v>46287.54375</v>
      </c>
      <c r="R4196" t="inlineStr">
        <is>
          <t xml:space="preserve">2026-09 (Sept)</t>
        </is>
      </c>
      <c r="S4196">
        <f>IF(M4196="Not an error",0,IF(COUNTIFS($A$2:$A4196,$A4196,$D$2:$D4196,$D4196,$M$2:$M4196,"&lt;&gt;Not an error")=1,1,0))</f>
        <v>0</v>
      </c>
      <c r="T4196">
        <f>IF(M4196&lt;&gt;"Major",0,IF(COUNTIFS($A$2:$A4196,$A4196,$D$2:$D4196,$D4196,$M$2:$M4196,"Major")=1,1,0))</f>
        <v>0</v>
      </c>
      <c r="U4196">
        <f>IF(M4196&lt;&gt;"Minor",0,IF(COUNTIFS($A$2:$A4196,$A4196,$D$2:$D4196,$D4196,$M$2:$M4196,"Minor")=1,1,0))</f>
        <v>0</v>
      </c>
    </row>
    <row r="4197">
      <c r="A4197" t="inlineStr">
        <is>
          <t xml:space="preserve">806152088c4f0f13e40c0788e7bc440106d13b1a</t>
        </is>
      </c>
      <c r="B4197" t="inlineStr">
        <is>
          <t xml:space="preserve">The Secret Life of an Accidental Heiress</t>
        </is>
      </c>
      <c r="C4197" t="inlineStr">
        <is>
          <t xml:space="preserve">The Secret Life of an Accidental Heiress</t>
        </is>
      </c>
      <c r="D4197" t="inlineStr">
        <is>
          <t xml:space="preserve">3abdb578a3e90560ab9afd9d3fbecbbc10ac9bcb</t>
        </is>
      </c>
      <c r="E4197" t="inlineStr">
        <is>
          <t xml:space="preserve">Episode 17: Der Rat Des Chiefs</t>
        </is>
      </c>
      <c r="F4197">
        <v>17</v>
      </c>
      <c r="G4197" t="inlineStr">
        <is>
          <t xml:space="preserve">3:51-3:55</t>
        </is>
      </c>
      <c r="H4197" t="inlineStr">
        <is>
          <t xml:space="preserve">Pending</t>
        </is>
      </c>
      <c r="I4197" t="inlineStr">
        <is>
          <t xml:space="preserve">[Voice processing &amp; editing] - Line from script: â€œWilliam seufzte schwer, als lÃ¤ge die Last der ganzen Welt auf seinen Schultern.â€_x009d_</t>
        </is>
      </c>
      <c r="J4197" t="inlineStr">
        <is>
          <t xml:space="preserve">VOA</t>
        </is>
      </c>
      <c r="K4197" t="inlineStr">
        <is>
          <t xml:space="preserve">Voice processing &amp; editing</t>
        </is>
      </c>
      <c r="L4197" t="inlineStr">
        <is>
          <t xml:space="preserve">Voice processing &amp; editing</t>
        </is>
      </c>
      <c r="M4197" t="str">
        <f>IFERROR(IF(VLOOKUP(L4197,'Quantification'!$A:$B,2,FALSE)&amp;""="","Unclassified",VLOOKUP(L4197,'Quantification'!$A:$B,2,FALSE)),"Unclassified")</f>
        <v>Minor</v>
      </c>
      <c r="N4197" t="inlineStr">
        <is>
          <t xml:space="preserve">frl-stefanie.gartmaier@pocketfm.com</t>
        </is>
      </c>
      <c r="O4197" t="inlineStr">
        <is>
          <t xml:space="preserve">Issues found in raw</t>
        </is>
      </c>
      <c r="P4197" t="str">
        <f>IF(OR(O4197="Issues found in master",O4197="Final master"),"Master",IF(OR(O4197="Ready for Master",O4197="Issues found in raw",O4197="Raw under QC",O4197="Issues resolved in raw"),"Raw","-"))</f>
        <v>Raw</v>
      </c>
      <c r="Q4197" s="13">
        <v>46287.54375</v>
      </c>
      <c r="R4197" t="inlineStr">
        <is>
          <t xml:space="preserve">2026-09 (Sept)</t>
        </is>
      </c>
      <c r="S4197">
        <f>IF(M4197="Not an error",0,IF(COUNTIFS($A$2:$A4197,$A4197,$D$2:$D4197,$D4197,$M$2:$M4197,"&lt;&gt;Not an error")=1,1,0))</f>
        <v>0</v>
      </c>
      <c r="T4197">
        <f>IF(M4197&lt;&gt;"Major",0,IF(COUNTIFS($A$2:$A4197,$A4197,$D$2:$D4197,$D4197,$M$2:$M4197,"Major")=1,1,0))</f>
        <v>0</v>
      </c>
      <c r="U4197">
        <f>IF(M4197&lt;&gt;"Minor",0,IF(COUNTIFS($A$2:$A4197,$A4197,$D$2:$D4197,$D4197,$M$2:$M4197,"Minor")=1,1,0))</f>
        <v>1</v>
      </c>
    </row>
    <row r="4198">
      <c r="A4198" t="inlineStr">
        <is>
          <t xml:space="preserve">806152088c4f0f13e40c0788e7bc440106d13b1a</t>
        </is>
      </c>
      <c r="B4198" t="inlineStr">
        <is>
          <t xml:space="preserve">The Secret Life of an Accidental Heiress</t>
        </is>
      </c>
      <c r="C4198" t="inlineStr">
        <is>
          <t xml:space="preserve">The Secret Life of an Accidental Heiress</t>
        </is>
      </c>
      <c r="D4198" t="inlineStr">
        <is>
          <t xml:space="preserve">3abdb578a3e90560ab9afd9d3fbecbbc10ac9bcb</t>
        </is>
      </c>
      <c r="E4198" t="inlineStr">
        <is>
          <t xml:space="preserve">Episode 17: Der Rat Des Chiefs</t>
        </is>
      </c>
      <c r="F4198">
        <v>17</v>
      </c>
      <c r="G4198" t="inlineStr">
        <is>
          <t xml:space="preserve">7:15-7:18</t>
        </is>
      </c>
      <c r="H4198" t="inlineStr">
        <is>
          <t xml:space="preserve">Pending</t>
        </is>
      </c>
      <c r="I4198" t="inlineStr">
        <is>
          <t xml:space="preserve">[Script error] - Line from script: â€œWelch eine Truppe spektakulÃ¤rer DummkÃ¶pfe.â€_x009d_ - Note: inconsistency â€œWas fÃ¼r spektakulÃ¤rer Dummkopf.â€_x009d_</t>
        </is>
      </c>
      <c r="J4198" t="inlineStr">
        <is>
          <t xml:space="preserve">AI</t>
        </is>
      </c>
      <c r="K4198" t="inlineStr">
        <is>
          <t xml:space="preserve">Script error</t>
        </is>
      </c>
      <c r="L4198" t="inlineStr">
        <is>
          <t xml:space="preserve">Script error</t>
        </is>
      </c>
      <c r="M4198" t="str">
        <f>IFERROR(IF(VLOOKUP(L4198,'Quantification'!$A:$B,2,FALSE)&amp;""="","Unclassified",VLOOKUP(L4198,'Quantification'!$A:$B,2,FALSE)),"Unclassified")</f>
        <v>Major</v>
      </c>
      <c r="N4198" t="inlineStr">
        <is>
          <t xml:space="preserve">frl-stefanie.gartmaier@pocketfm.com</t>
        </is>
      </c>
      <c r="O4198" t="inlineStr">
        <is>
          <t xml:space="preserve">Issues found in raw</t>
        </is>
      </c>
      <c r="P4198" t="str">
        <f>IF(OR(O4198="Issues found in master",O4198="Final master"),"Master",IF(OR(O4198="Ready for Master",O4198="Issues found in raw",O4198="Raw under QC",O4198="Issues resolved in raw"),"Raw","-"))</f>
        <v>Raw</v>
      </c>
      <c r="Q4198" s="13">
        <v>46287.54375</v>
      </c>
      <c r="R4198" t="inlineStr">
        <is>
          <t xml:space="preserve">2026-09 (Sept)</t>
        </is>
      </c>
      <c r="S4198">
        <f>IF(M4198="Not an error",0,IF(COUNTIFS($A$2:$A4198,$A4198,$D$2:$D4198,$D4198,$M$2:$M4198,"&lt;&gt;Not an error")=1,1,0))</f>
        <v>0</v>
      </c>
      <c r="T4198">
        <f>IF(M4198&lt;&gt;"Major",0,IF(COUNTIFS($A$2:$A4198,$A4198,$D$2:$D4198,$D4198,$M$2:$M4198,"Major")=1,1,0))</f>
        <v>0</v>
      </c>
      <c r="U4198">
        <f>IF(M4198&lt;&gt;"Minor",0,IF(COUNTIFS($A$2:$A4198,$A4198,$D$2:$D4198,$D4198,$M$2:$M4198,"Minor")=1,1,0))</f>
        <v>0</v>
      </c>
    </row>
    <row r="4199">
      <c r="A4199" t="inlineStr">
        <is>
          <t xml:space="preserve">806152088c4f0f13e40c0788e7bc440106d13b1a</t>
        </is>
      </c>
      <c r="B4199" t="inlineStr">
        <is>
          <t xml:space="preserve">The Secret Life of an Accidental Heiress</t>
        </is>
      </c>
      <c r="C4199" t="inlineStr">
        <is>
          <t xml:space="preserve">The Secret Life of an Accidental Heiress</t>
        </is>
      </c>
      <c r="D4199" t="inlineStr">
        <is>
          <t xml:space="preserve">3abdb578a3e90560ab9afd9d3fbecbbc10ac9bcb</t>
        </is>
      </c>
      <c r="E4199" t="inlineStr">
        <is>
          <t xml:space="preserve">Episode 17: Der Rat Des Chiefs</t>
        </is>
      </c>
      <c r="F4199">
        <v>17</v>
      </c>
      <c r="G4199" t="inlineStr">
        <is>
          <t xml:space="preserve">7:50-7:55</t>
        </is>
      </c>
      <c r="H4199" t="inlineStr">
        <is>
          <t xml:space="preserve">Pending</t>
        </is>
      </c>
      <c r="I4199" t="inlineStr">
        <is>
          <t xml:space="preserve">[Voice processing &amp; editing] - Line from script: â€œIch bin Chief Cahill begegnet. Wir sind ins GesprÃ¤ch gekommen, deshalb hat es etwas gedauert.â€_x009d_</t>
        </is>
      </c>
      <c r="J4199" t="inlineStr">
        <is>
          <t xml:space="preserve">VOA</t>
        </is>
      </c>
      <c r="K4199" t="inlineStr">
        <is>
          <t xml:space="preserve">Voice processing &amp; editing</t>
        </is>
      </c>
      <c r="L4199" t="inlineStr">
        <is>
          <t xml:space="preserve">Voice processing &amp; editing</t>
        </is>
      </c>
      <c r="M4199" t="str">
        <f>IFERROR(IF(VLOOKUP(L4199,'Quantification'!$A:$B,2,FALSE)&amp;""="","Unclassified",VLOOKUP(L4199,'Quantification'!$A:$B,2,FALSE)),"Unclassified")</f>
        <v>Minor</v>
      </c>
      <c r="N4199" t="inlineStr">
        <is>
          <t xml:space="preserve">frl-stefanie.gartmaier@pocketfm.com</t>
        </is>
      </c>
      <c r="O4199" t="inlineStr">
        <is>
          <t xml:space="preserve">Issues found in raw</t>
        </is>
      </c>
      <c r="P4199" t="str">
        <f>IF(OR(O4199="Issues found in master",O4199="Final master"),"Master",IF(OR(O4199="Ready for Master",O4199="Issues found in raw",O4199="Raw under QC",O4199="Issues resolved in raw"),"Raw","-"))</f>
        <v>Raw</v>
      </c>
      <c r="Q4199" s="13">
        <v>46287.54375</v>
      </c>
      <c r="R4199" t="inlineStr">
        <is>
          <t xml:space="preserve">2026-09 (Sept)</t>
        </is>
      </c>
      <c r="S4199">
        <f>IF(M4199="Not an error",0,IF(COUNTIFS($A$2:$A4199,$A4199,$D$2:$D4199,$D4199,$M$2:$M4199,"&lt;&gt;Not an error")=1,1,0))</f>
        <v>0</v>
      </c>
      <c r="T4199">
        <f>IF(M4199&lt;&gt;"Major",0,IF(COUNTIFS($A$2:$A4199,$A4199,$D$2:$D4199,$D4199,$M$2:$M4199,"Major")=1,1,0))</f>
        <v>0</v>
      </c>
      <c r="U4199">
        <f>IF(M4199&lt;&gt;"Minor",0,IF(COUNTIFS($A$2:$A4199,$A4199,$D$2:$D4199,$D4199,$M$2:$M4199,"Minor")=1,1,0))</f>
        <v>0</v>
      </c>
    </row>
    <row r="4200">
      <c r="A4200" t="inlineStr">
        <is>
          <t xml:space="preserve">806152088c4f0f13e40c0788e7bc440106d13b1a</t>
        </is>
      </c>
      <c r="B4200" t="inlineStr">
        <is>
          <t xml:space="preserve">The Secret Life of an Accidental Heiress</t>
        </is>
      </c>
      <c r="C4200" t="inlineStr">
        <is>
          <t xml:space="preserve">The Secret Life of an Accidental Heiress</t>
        </is>
      </c>
      <c r="D4200" t="inlineStr">
        <is>
          <t xml:space="preserve">3abdb578a3e90560ab9afd9d3fbecbbc10ac9bcb</t>
        </is>
      </c>
      <c r="E4200" t="inlineStr">
        <is>
          <t xml:space="preserve">Episode 17: Der Rat Des Chiefs</t>
        </is>
      </c>
      <c r="F4200">
        <v>17</v>
      </c>
      <c r="G4200" t="inlineStr">
        <is>
          <t xml:space="preserve">10:31-10:38</t>
        </is>
      </c>
      <c r="H4200" t="inlineStr">
        <is>
          <t xml:space="preserve">Pending</t>
        </is>
      </c>
      <c r="I4200" t="inlineStr">
        <is>
          <t xml:space="preserve">[Script error] - Line from script: â€œKein Wunder, dass alle witzelten, keine Frau in New York kÃ¶nne widerstehen, wenn Adrian Blackwood es nur darauf anlegte.â€_x009d_ - Note: inconsistency: â€œKein Wunder, dass alle witzelten, keine Frau in Chicago (or alternatively: an der East Coast) kÃ¶nne widerstehen, wenn Adrian Blackwood es nur darauf anlegte.â€_x009d_</t>
        </is>
      </c>
      <c r="J4200" t="inlineStr">
        <is>
          <t xml:space="preserve">AI</t>
        </is>
      </c>
      <c r="K4200" t="inlineStr">
        <is>
          <t xml:space="preserve">Script error</t>
        </is>
      </c>
      <c r="L4200" t="inlineStr">
        <is>
          <t xml:space="preserve">Script error</t>
        </is>
      </c>
      <c r="M4200" t="str">
        <f>IFERROR(IF(VLOOKUP(L4200,'Quantification'!$A:$B,2,FALSE)&amp;""="","Unclassified",VLOOKUP(L4200,'Quantification'!$A:$B,2,FALSE)),"Unclassified")</f>
        <v>Major</v>
      </c>
      <c r="N4200" t="inlineStr">
        <is>
          <t xml:space="preserve">frl-stefanie.gartmaier@pocketfm.com</t>
        </is>
      </c>
      <c r="O4200" t="inlineStr">
        <is>
          <t xml:space="preserve">Issues found in raw</t>
        </is>
      </c>
      <c r="P4200" t="str">
        <f>IF(OR(O4200="Issues found in master",O4200="Final master"),"Master",IF(OR(O4200="Ready for Master",O4200="Issues found in raw",O4200="Raw under QC",O4200="Issues resolved in raw"),"Raw","-"))</f>
        <v>Raw</v>
      </c>
      <c r="Q4200" s="13">
        <v>46287.54375</v>
      </c>
      <c r="R4200" t="inlineStr">
        <is>
          <t xml:space="preserve">2026-09 (Sept)</t>
        </is>
      </c>
      <c r="S4200">
        <f>IF(M4200="Not an error",0,IF(COUNTIFS($A$2:$A4200,$A4200,$D$2:$D4200,$D4200,$M$2:$M4200,"&lt;&gt;Not an error")=1,1,0))</f>
        <v>0</v>
      </c>
      <c r="T4200">
        <f>IF(M4200&lt;&gt;"Major",0,IF(COUNTIFS($A$2:$A4200,$A4200,$D$2:$D4200,$D4200,$M$2:$M4200,"Major")=1,1,0))</f>
        <v>0</v>
      </c>
      <c r="U4200">
        <f>IF(M4200&lt;&gt;"Minor",0,IF(COUNTIFS($A$2:$A4200,$A4200,$D$2:$D4200,$D4200,$M$2:$M4200,"Minor")=1,1,0))</f>
        <v>0</v>
      </c>
    </row>
    <row r="4201">
      <c r="A4201" t="inlineStr">
        <is>
          <t xml:space="preserve">806152088c4f0f13e40c0788e7bc440106d13b1a</t>
        </is>
      </c>
      <c r="B4201" t="inlineStr">
        <is>
          <t xml:space="preserve">The Secret Life of an Accidental Heiress</t>
        </is>
      </c>
      <c r="C4201" t="inlineStr">
        <is>
          <t xml:space="preserve">The Secret Life of an Accidental Heiress</t>
        </is>
      </c>
      <c r="D4201" t="inlineStr">
        <is>
          <t xml:space="preserve">48e3777efd9aee346b7adee1bdff37ec839a48eb</t>
        </is>
      </c>
      <c r="E4201" t="inlineStr">
        <is>
          <t xml:space="preserve">Episode 18: Anschuldigungen Und Verbündete</t>
        </is>
      </c>
      <c r="F4201">
        <v>18</v>
      </c>
      <c r="G4201" t="inlineStr">
        <is>
          <t xml:space="preserve">0:00-0:04</t>
        </is>
      </c>
      <c r="H4201" t="inlineStr">
        <is>
          <t xml:space="preserve">Pending</t>
        </is>
      </c>
      <c r="I4201" t="inlineStr">
        <is>
          <t xml:space="preserve">[â€œAdrianâ€_x009d_] - Line from script: â€œAdrians Blick verweilte auf der TÃ¼r, dann schÃ¼ttelte er den Kopf.â€_x009d_ - Note: needs an American pronunciation</t>
        </is>
      </c>
      <c r="J4201" t="inlineStr">
        <is>
          <t xml:space="preserve">VOA</t>
        </is>
      </c>
      <c r="K4201" t="inlineStr">
        <is>
          <t xml:space="preserve">Mispronunciation</t>
        </is>
      </c>
      <c r="L4201" t="inlineStr">
        <is>
          <t xml:space="preserve">Mispronunciation</t>
        </is>
      </c>
      <c r="M4201" t="str">
        <f>IFERROR(IF(VLOOKUP(L4201,'Quantification'!$A:$B,2,FALSE)&amp;""="","Unclassified",VLOOKUP(L4201,'Quantification'!$A:$B,2,FALSE)),"Unclassified")</f>
        <v>Major</v>
      </c>
      <c r="N4201" t="inlineStr">
        <is>
          <t xml:space="preserve">frl-stefanie.gartmaier@pocketfm.com</t>
        </is>
      </c>
      <c r="O4201" t="inlineStr">
        <is>
          <t xml:space="preserve">Issues found in raw</t>
        </is>
      </c>
      <c r="P4201" t="str">
        <f>IF(OR(O4201="Issues found in master",O4201="Final master"),"Master",IF(OR(O4201="Ready for Master",O4201="Issues found in raw",O4201="Raw under QC",O4201="Issues resolved in raw"),"Raw","-"))</f>
        <v>Raw</v>
      </c>
      <c r="Q4201" s="13">
        <v>46287.54375</v>
      </c>
      <c r="R4201" t="inlineStr">
        <is>
          <t xml:space="preserve">2026-09 (Sept)</t>
        </is>
      </c>
      <c r="S4201">
        <f>IF(M4201="Not an error",0,IF(COUNTIFS($A$2:$A4201,$A4201,$D$2:$D4201,$D4201,$M$2:$M4201,"&lt;&gt;Not an error")=1,1,0))</f>
        <v>1</v>
      </c>
      <c r="T4201">
        <f>IF(M4201&lt;&gt;"Major",0,IF(COUNTIFS($A$2:$A4201,$A4201,$D$2:$D4201,$D4201,$M$2:$M4201,"Major")=1,1,0))</f>
        <v>1</v>
      </c>
      <c r="U4201">
        <f>IF(M4201&lt;&gt;"Minor",0,IF(COUNTIFS($A$2:$A4201,$A4201,$D$2:$D4201,$D4201,$M$2:$M4201,"Minor")=1,1,0))</f>
        <v>0</v>
      </c>
    </row>
    <row r="4202">
      <c r="A4202" t="inlineStr">
        <is>
          <t xml:space="preserve">806152088c4f0f13e40c0788e7bc440106d13b1a</t>
        </is>
      </c>
      <c r="B4202" t="inlineStr">
        <is>
          <t xml:space="preserve">The Secret Life of an Accidental Heiress</t>
        </is>
      </c>
      <c r="C4202" t="inlineStr">
        <is>
          <t xml:space="preserve">The Secret Life of an Accidental Heiress</t>
        </is>
      </c>
      <c r="D4202" t="inlineStr">
        <is>
          <t xml:space="preserve">48e3777efd9aee346b7adee1bdff37ec839a48eb</t>
        </is>
      </c>
      <c r="E4202" t="inlineStr">
        <is>
          <t xml:space="preserve">Episode 18: Anschuldigungen Und Verbündete</t>
        </is>
      </c>
      <c r="F4202">
        <v>18</v>
      </c>
      <c r="G4202" t="inlineStr">
        <is>
          <t xml:space="preserve">0:21-0:23</t>
        </is>
      </c>
      <c r="H4202" t="inlineStr">
        <is>
          <t xml:space="preserve">Pending</t>
        </is>
      </c>
      <c r="I4202" t="inlineStr">
        <is>
          <t xml:space="preserve">[â€œAdrianâ€_x009d_] - Line from script: â€œAdrian runzelte nachdenklich die Stirn.â€_x009d_ - Note: needs an American pronunciation</t>
        </is>
      </c>
      <c r="J4202" t="inlineStr">
        <is>
          <t xml:space="preserve">VOA</t>
        </is>
      </c>
      <c r="K4202" t="inlineStr">
        <is>
          <t xml:space="preserve">Mispronunciation</t>
        </is>
      </c>
      <c r="L4202" t="inlineStr">
        <is>
          <t xml:space="preserve">Mispronunciation</t>
        </is>
      </c>
      <c r="M4202" t="str">
        <f>IFERROR(IF(VLOOKUP(L4202,'Quantification'!$A:$B,2,FALSE)&amp;""="","Unclassified",VLOOKUP(L4202,'Quantification'!$A:$B,2,FALSE)),"Unclassified")</f>
        <v>Major</v>
      </c>
      <c r="N4202" t="inlineStr">
        <is>
          <t xml:space="preserve">frl-stefanie.gartmaier@pocketfm.com</t>
        </is>
      </c>
      <c r="O4202" t="inlineStr">
        <is>
          <t xml:space="preserve">Issues found in raw</t>
        </is>
      </c>
      <c r="P4202" t="str">
        <f>IF(OR(O4202="Issues found in master",O4202="Final master"),"Master",IF(OR(O4202="Ready for Master",O4202="Issues found in raw",O4202="Raw under QC",O4202="Issues resolved in raw"),"Raw","-"))</f>
        <v>Raw</v>
      </c>
      <c r="Q4202" s="13">
        <v>46287.54375</v>
      </c>
      <c r="R4202" t="inlineStr">
        <is>
          <t xml:space="preserve">2026-09 (Sept)</t>
        </is>
      </c>
      <c r="S4202">
        <f>IF(M4202="Not an error",0,IF(COUNTIFS($A$2:$A4202,$A4202,$D$2:$D4202,$D4202,$M$2:$M4202,"&lt;&gt;Not an error")=1,1,0))</f>
        <v>0</v>
      </c>
      <c r="T4202">
        <f>IF(M4202&lt;&gt;"Major",0,IF(COUNTIFS($A$2:$A4202,$A4202,$D$2:$D4202,$D4202,$M$2:$M4202,"Major")=1,1,0))</f>
        <v>0</v>
      </c>
      <c r="U4202">
        <f>IF(M4202&lt;&gt;"Minor",0,IF(COUNTIFS($A$2:$A4202,$A4202,$D$2:$D4202,$D4202,$M$2:$M4202,"Minor")=1,1,0))</f>
        <v>0</v>
      </c>
    </row>
    <row r="4203">
      <c r="A4203" t="inlineStr">
        <is>
          <t xml:space="preserve">806152088c4f0f13e40c0788e7bc440106d13b1a</t>
        </is>
      </c>
      <c r="B4203" t="inlineStr">
        <is>
          <t xml:space="preserve">The Secret Life of an Accidental Heiress</t>
        </is>
      </c>
      <c r="C4203" t="inlineStr">
        <is>
          <t xml:space="preserve">The Secret Life of an Accidental Heiress</t>
        </is>
      </c>
      <c r="D4203" t="inlineStr">
        <is>
          <t xml:space="preserve">48e3777efd9aee346b7adee1bdff37ec839a48eb</t>
        </is>
      </c>
      <c r="E4203" t="inlineStr">
        <is>
          <t xml:space="preserve">Episode 18: Anschuldigungen Und Verbündete</t>
        </is>
      </c>
      <c r="F4203">
        <v>18</v>
      </c>
      <c r="G4203" t="inlineStr">
        <is>
          <t xml:space="preserve">0:35-0:37</t>
        </is>
      </c>
      <c r="H4203" t="inlineStr">
        <is>
          <t xml:space="preserve">Pending</t>
        </is>
      </c>
      <c r="I4203" t="inlineStr">
        <is>
          <t xml:space="preserve">[â€œAdrianâ€_x009d_] - Line from script: â€œAdrian sah Trey eindringlich an.â€_x009d_ - Note: needs an American pronunciation</t>
        </is>
      </c>
      <c r="J4203" t="inlineStr">
        <is>
          <t xml:space="preserve">VOA</t>
        </is>
      </c>
      <c r="K4203" t="inlineStr">
        <is>
          <t xml:space="preserve">Mispronunciation</t>
        </is>
      </c>
      <c r="L4203" t="inlineStr">
        <is>
          <t xml:space="preserve">Mispronunciation</t>
        </is>
      </c>
      <c r="M4203" t="str">
        <f>IFERROR(IF(VLOOKUP(L4203,'Quantification'!$A:$B,2,FALSE)&amp;""="","Unclassified",VLOOKUP(L4203,'Quantification'!$A:$B,2,FALSE)),"Unclassified")</f>
        <v>Major</v>
      </c>
      <c r="N4203" t="inlineStr">
        <is>
          <t xml:space="preserve">frl-stefanie.gartmaier@pocketfm.com</t>
        </is>
      </c>
      <c r="O4203" t="inlineStr">
        <is>
          <t xml:space="preserve">Issues found in raw</t>
        </is>
      </c>
      <c r="P4203" t="str">
        <f>IF(OR(O4203="Issues found in master",O4203="Final master"),"Master",IF(OR(O4203="Ready for Master",O4203="Issues found in raw",O4203="Raw under QC",O4203="Issues resolved in raw"),"Raw","-"))</f>
        <v>Raw</v>
      </c>
      <c r="Q4203" s="13">
        <v>46287.54375</v>
      </c>
      <c r="R4203" t="inlineStr">
        <is>
          <t xml:space="preserve">2026-09 (Sept)</t>
        </is>
      </c>
      <c r="S4203">
        <f>IF(M4203="Not an error",0,IF(COUNTIFS($A$2:$A4203,$A4203,$D$2:$D4203,$D4203,$M$2:$M4203,"&lt;&gt;Not an error")=1,1,0))</f>
        <v>0</v>
      </c>
      <c r="T4203">
        <f>IF(M4203&lt;&gt;"Major",0,IF(COUNTIFS($A$2:$A4203,$A4203,$D$2:$D4203,$D4203,$M$2:$M4203,"Major")=1,1,0))</f>
        <v>0</v>
      </c>
      <c r="U4203">
        <f>IF(M4203&lt;&gt;"Minor",0,IF(COUNTIFS($A$2:$A4203,$A4203,$D$2:$D4203,$D4203,$M$2:$M4203,"Minor")=1,1,0))</f>
        <v>0</v>
      </c>
    </row>
    <row r="4204">
      <c r="A4204" t="inlineStr">
        <is>
          <t xml:space="preserve">806152088c4f0f13e40c0788e7bc440106d13b1a</t>
        </is>
      </c>
      <c r="B4204" t="inlineStr">
        <is>
          <t xml:space="preserve">The Secret Life of an Accidental Heiress</t>
        </is>
      </c>
      <c r="C4204" t="inlineStr">
        <is>
          <t xml:space="preserve">The Secret Life of an Accidental Heiress</t>
        </is>
      </c>
      <c r="D4204" t="inlineStr">
        <is>
          <t xml:space="preserve">48e3777efd9aee346b7adee1bdff37ec839a48eb</t>
        </is>
      </c>
      <c r="E4204" t="inlineStr">
        <is>
          <t xml:space="preserve">Episode 18: Anschuldigungen Und Verbündete</t>
        </is>
      </c>
      <c r="F4204">
        <v>18</v>
      </c>
      <c r="G4204" t="inlineStr">
        <is>
          <t xml:space="preserve">0:55-0:59</t>
        </is>
      </c>
      <c r="H4204" t="inlineStr">
        <is>
          <t xml:space="preserve">Pending</t>
        </is>
      </c>
      <c r="I4204" t="inlineStr">
        <is>
          <t xml:space="preserve">[â€œAdrianâ€_x009d_] - Line from script: â€œAdrian rieb sich die SchlÃ¤fen, sein Ã„rger war ihm anzusehen.â€_x009d_ - Note: needs an American pronunciation</t>
        </is>
      </c>
      <c r="J4204" t="inlineStr">
        <is>
          <t xml:space="preserve">VOA</t>
        </is>
      </c>
      <c r="K4204" t="inlineStr">
        <is>
          <t xml:space="preserve">Mispronunciation</t>
        </is>
      </c>
      <c r="L4204" t="inlineStr">
        <is>
          <t xml:space="preserve">Mispronunciation</t>
        </is>
      </c>
      <c r="M4204" t="str">
        <f>IFERROR(IF(VLOOKUP(L4204,'Quantification'!$A:$B,2,FALSE)&amp;""="","Unclassified",VLOOKUP(L4204,'Quantification'!$A:$B,2,FALSE)),"Unclassified")</f>
        <v>Major</v>
      </c>
      <c r="N4204" t="inlineStr">
        <is>
          <t xml:space="preserve">frl-stefanie.gartmaier@pocketfm.com</t>
        </is>
      </c>
      <c r="O4204" t="inlineStr">
        <is>
          <t xml:space="preserve">Issues found in raw</t>
        </is>
      </c>
      <c r="P4204" t="str">
        <f>IF(OR(O4204="Issues found in master",O4204="Final master"),"Master",IF(OR(O4204="Ready for Master",O4204="Issues found in raw",O4204="Raw under QC",O4204="Issues resolved in raw"),"Raw","-"))</f>
        <v>Raw</v>
      </c>
      <c r="Q4204" s="13">
        <v>46287.54375</v>
      </c>
      <c r="R4204" t="inlineStr">
        <is>
          <t xml:space="preserve">2026-09 (Sept)</t>
        </is>
      </c>
      <c r="S4204">
        <f>IF(M4204="Not an error",0,IF(COUNTIFS($A$2:$A4204,$A4204,$D$2:$D4204,$D4204,$M$2:$M4204,"&lt;&gt;Not an error")=1,1,0))</f>
        <v>0</v>
      </c>
      <c r="T4204">
        <f>IF(M4204&lt;&gt;"Major",0,IF(COUNTIFS($A$2:$A4204,$A4204,$D$2:$D4204,$D4204,$M$2:$M4204,"Major")=1,1,0))</f>
        <v>0</v>
      </c>
      <c r="U4204">
        <f>IF(M4204&lt;&gt;"Minor",0,IF(COUNTIFS($A$2:$A4204,$A4204,$D$2:$D4204,$D4204,$M$2:$M4204,"Minor")=1,1,0))</f>
        <v>0</v>
      </c>
    </row>
    <row r="4205">
      <c r="A4205" t="inlineStr">
        <is>
          <t xml:space="preserve">806152088c4f0f13e40c0788e7bc440106d13b1a</t>
        </is>
      </c>
      <c r="B4205" t="inlineStr">
        <is>
          <t xml:space="preserve">The Secret Life of an Accidental Heiress</t>
        </is>
      </c>
      <c r="C4205" t="inlineStr">
        <is>
          <t xml:space="preserve">The Secret Life of an Accidental Heiress</t>
        </is>
      </c>
      <c r="D4205" t="inlineStr">
        <is>
          <t xml:space="preserve">48e3777efd9aee346b7adee1bdff37ec839a48eb</t>
        </is>
      </c>
      <c r="E4205" t="inlineStr">
        <is>
          <t xml:space="preserve">Episode 18: Anschuldigungen Und Verbündete</t>
        </is>
      </c>
      <c r="F4205">
        <v>18</v>
      </c>
      <c r="G4205" t="inlineStr">
        <is>
          <t xml:space="preserve">1:23-1:24</t>
        </is>
      </c>
      <c r="H4205" t="inlineStr">
        <is>
          <t xml:space="preserve">Pending</t>
        </is>
      </c>
      <c r="I4205" t="inlineStr">
        <is>
          <t xml:space="preserve">[â€œAdrianâ€_x009d_] - Line from script: â€œAdrian atmete genervt aus.â€_x009d_ - Note: needs an American pronunciation</t>
        </is>
      </c>
      <c r="J4205" t="inlineStr">
        <is>
          <t xml:space="preserve">VOA</t>
        </is>
      </c>
      <c r="K4205" t="inlineStr">
        <is>
          <t xml:space="preserve">Mispronunciation</t>
        </is>
      </c>
      <c r="L4205" t="inlineStr">
        <is>
          <t xml:space="preserve">Mispronunciation</t>
        </is>
      </c>
      <c r="M4205" t="str">
        <f>IFERROR(IF(VLOOKUP(L4205,'Quantification'!$A:$B,2,FALSE)&amp;""="","Unclassified",VLOOKUP(L4205,'Quantification'!$A:$B,2,FALSE)),"Unclassified")</f>
        <v>Major</v>
      </c>
      <c r="N4205" t="inlineStr">
        <is>
          <t xml:space="preserve">frl-stefanie.gartmaier@pocketfm.com</t>
        </is>
      </c>
      <c r="O4205" t="inlineStr">
        <is>
          <t xml:space="preserve">Issues found in raw</t>
        </is>
      </c>
      <c r="P4205" t="str">
        <f>IF(OR(O4205="Issues found in master",O4205="Final master"),"Master",IF(OR(O4205="Ready for Master",O4205="Issues found in raw",O4205="Raw under QC",O4205="Issues resolved in raw"),"Raw","-"))</f>
        <v>Raw</v>
      </c>
      <c r="Q4205" s="13">
        <v>46287.54375</v>
      </c>
      <c r="R4205" t="inlineStr">
        <is>
          <t xml:space="preserve">2026-09 (Sept)</t>
        </is>
      </c>
      <c r="S4205">
        <f>IF(M4205="Not an error",0,IF(COUNTIFS($A$2:$A4205,$A4205,$D$2:$D4205,$D4205,$M$2:$M4205,"&lt;&gt;Not an error")=1,1,0))</f>
        <v>0</v>
      </c>
      <c r="T4205">
        <f>IF(M4205&lt;&gt;"Major",0,IF(COUNTIFS($A$2:$A4205,$A4205,$D$2:$D4205,$D4205,$M$2:$M4205,"Major")=1,1,0))</f>
        <v>0</v>
      </c>
      <c r="U4205">
        <f>IF(M4205&lt;&gt;"Minor",0,IF(COUNTIFS($A$2:$A4205,$A4205,$D$2:$D4205,$D4205,$M$2:$M4205,"Minor")=1,1,0))</f>
        <v>0</v>
      </c>
    </row>
    <row r="4206">
      <c r="A4206" t="inlineStr">
        <is>
          <t xml:space="preserve">806152088c4f0f13e40c0788e7bc440106d13b1a</t>
        </is>
      </c>
      <c r="B4206" t="inlineStr">
        <is>
          <t xml:space="preserve">The Secret Life of an Accidental Heiress</t>
        </is>
      </c>
      <c r="C4206" t="inlineStr">
        <is>
          <t xml:space="preserve">The Secret Life of an Accidental Heiress</t>
        </is>
      </c>
      <c r="D4206" t="inlineStr">
        <is>
          <t xml:space="preserve">48e3777efd9aee346b7adee1bdff37ec839a48eb</t>
        </is>
      </c>
      <c r="E4206" t="inlineStr">
        <is>
          <t xml:space="preserve">Episode 18: Anschuldigungen Und Verbündete</t>
        </is>
      </c>
      <c r="F4206">
        <v>18</v>
      </c>
      <c r="G4206" t="inlineStr">
        <is>
          <t xml:space="preserve">2:06-2:10</t>
        </is>
      </c>
      <c r="H4206" t="inlineStr">
        <is>
          <t xml:space="preserve">Pending</t>
        </is>
      </c>
      <c r="I4206" t="inlineStr">
        <is>
          <t xml:space="preserve">[Script error] - Line from script: â€œEine Nachricht von WyattHigh lautete: â€œAlles klar bei dir?â€_x009d_ - Note: inconsistency â€œEine Nachricht von Wyatt Warner lautete: â€œAlles klar bei dir?â€_x009d_</t>
        </is>
      </c>
      <c r="J4206" t="inlineStr">
        <is>
          <t xml:space="preserve">AI</t>
        </is>
      </c>
      <c r="K4206" t="inlineStr">
        <is>
          <t xml:space="preserve">Script error</t>
        </is>
      </c>
      <c r="L4206" t="inlineStr">
        <is>
          <t xml:space="preserve">Script error</t>
        </is>
      </c>
      <c r="M4206" t="str">
        <f>IFERROR(IF(VLOOKUP(L4206,'Quantification'!$A:$B,2,FALSE)&amp;""="","Unclassified",VLOOKUP(L4206,'Quantification'!$A:$B,2,FALSE)),"Unclassified")</f>
        <v>Major</v>
      </c>
      <c r="N4206" t="inlineStr">
        <is>
          <t xml:space="preserve">frl-stefanie.gartmaier@pocketfm.com</t>
        </is>
      </c>
      <c r="O4206" t="inlineStr">
        <is>
          <t xml:space="preserve">Issues found in raw</t>
        </is>
      </c>
      <c r="P4206" t="str">
        <f>IF(OR(O4206="Issues found in master",O4206="Final master"),"Master",IF(OR(O4206="Ready for Master",O4206="Issues found in raw",O4206="Raw under QC",O4206="Issues resolved in raw"),"Raw","-"))</f>
        <v>Raw</v>
      </c>
      <c r="Q4206" s="13">
        <v>46287.54375</v>
      </c>
      <c r="R4206" t="inlineStr">
        <is>
          <t xml:space="preserve">2026-09 (Sept)</t>
        </is>
      </c>
      <c r="S4206">
        <f>IF(M4206="Not an error",0,IF(COUNTIFS($A$2:$A4206,$A4206,$D$2:$D4206,$D4206,$M$2:$M4206,"&lt;&gt;Not an error")=1,1,0))</f>
        <v>0</v>
      </c>
      <c r="T4206">
        <f>IF(M4206&lt;&gt;"Major",0,IF(COUNTIFS($A$2:$A4206,$A4206,$D$2:$D4206,$D4206,$M$2:$M4206,"Major")=1,1,0))</f>
        <v>0</v>
      </c>
      <c r="U4206">
        <f>IF(M4206&lt;&gt;"Minor",0,IF(COUNTIFS($A$2:$A4206,$A4206,$D$2:$D4206,$D4206,$M$2:$M4206,"Minor")=1,1,0))</f>
        <v>0</v>
      </c>
    </row>
    <row r="4207">
      <c r="A4207" t="inlineStr">
        <is>
          <t xml:space="preserve">806152088c4f0f13e40c0788e7bc440106d13b1a</t>
        </is>
      </c>
      <c r="B4207" t="inlineStr">
        <is>
          <t xml:space="preserve">The Secret Life of an Accidental Heiress</t>
        </is>
      </c>
      <c r="C4207" t="inlineStr">
        <is>
          <t xml:space="preserve">The Secret Life of an Accidental Heiress</t>
        </is>
      </c>
      <c r="D4207" t="inlineStr">
        <is>
          <t xml:space="preserve">48e3777efd9aee346b7adee1bdff37ec839a48eb</t>
        </is>
      </c>
      <c r="E4207" t="inlineStr">
        <is>
          <t xml:space="preserve">Episode 18: Anschuldigungen Und Verbündete</t>
        </is>
      </c>
      <c r="F4207">
        <v>18</v>
      </c>
      <c r="G4207" t="inlineStr">
        <is>
          <t xml:space="preserve">7:58-8:03</t>
        </is>
      </c>
      <c r="H4207" t="inlineStr">
        <is>
          <t xml:space="preserve">Pending</t>
        </is>
      </c>
      <c r="I4207" t="inlineStr">
        <is>
          <t xml:space="preserve">[Voice processing &amp; editing] - Line from script: â€œDie meisten Leute hÃ¤tten Lilly in dieser Situation angeschnauzt, weil sie die Deckgeschichte vermasselt hatte.â€_x009d_</t>
        </is>
      </c>
      <c r="J4207" t="inlineStr">
        <is>
          <t xml:space="preserve">VOA</t>
        </is>
      </c>
      <c r="K4207" t="inlineStr">
        <is>
          <t xml:space="preserve">Voice processing &amp; editing</t>
        </is>
      </c>
      <c r="L4207" t="inlineStr">
        <is>
          <t xml:space="preserve">Voice processing &amp; editing</t>
        </is>
      </c>
      <c r="M4207" t="str">
        <f>IFERROR(IF(VLOOKUP(L4207,'Quantification'!$A:$B,2,FALSE)&amp;""="","Unclassified",VLOOKUP(L4207,'Quantification'!$A:$B,2,FALSE)),"Unclassified")</f>
        <v>Minor</v>
      </c>
      <c r="N4207" t="inlineStr">
        <is>
          <t xml:space="preserve">frl-stefanie.gartmaier@pocketfm.com</t>
        </is>
      </c>
      <c r="O4207" t="inlineStr">
        <is>
          <t xml:space="preserve">Issues found in raw</t>
        </is>
      </c>
      <c r="P4207" t="str">
        <f>IF(OR(O4207="Issues found in master",O4207="Final master"),"Master",IF(OR(O4207="Ready for Master",O4207="Issues found in raw",O4207="Raw under QC",O4207="Issues resolved in raw"),"Raw","-"))</f>
        <v>Raw</v>
      </c>
      <c r="Q4207" s="13">
        <v>46287.54375</v>
      </c>
      <c r="R4207" t="inlineStr">
        <is>
          <t xml:space="preserve">2026-09 (Sept)</t>
        </is>
      </c>
      <c r="S4207">
        <f>IF(M4207="Not an error",0,IF(COUNTIFS($A$2:$A4207,$A4207,$D$2:$D4207,$D4207,$M$2:$M4207,"&lt;&gt;Not an error")=1,1,0))</f>
        <v>0</v>
      </c>
      <c r="T4207">
        <f>IF(M4207&lt;&gt;"Major",0,IF(COUNTIFS($A$2:$A4207,$A4207,$D$2:$D4207,$D4207,$M$2:$M4207,"Major")=1,1,0))</f>
        <v>0</v>
      </c>
      <c r="U4207">
        <f>IF(M4207&lt;&gt;"Minor",0,IF(COUNTIFS($A$2:$A4207,$A4207,$D$2:$D4207,$D4207,$M$2:$M4207,"Minor")=1,1,0))</f>
        <v>1</v>
      </c>
    </row>
    <row r="4208">
      <c r="A4208" t="inlineStr">
        <is>
          <t xml:space="preserve">806152088c4f0f13e40c0788e7bc440106d13b1a</t>
        </is>
      </c>
      <c r="B4208" t="inlineStr">
        <is>
          <t xml:space="preserve">The Secret Life of an Accidental Heiress</t>
        </is>
      </c>
      <c r="C4208" t="inlineStr">
        <is>
          <t xml:space="preserve">The Secret Life of an Accidental Heiress</t>
        </is>
      </c>
      <c r="D4208" t="inlineStr">
        <is>
          <t xml:space="preserve">48e3777efd9aee346b7adee1bdff37ec839a48eb</t>
        </is>
      </c>
      <c r="E4208" t="inlineStr">
        <is>
          <t xml:space="preserve">Episode 18: Anschuldigungen Und Verbündete</t>
        </is>
      </c>
      <c r="F4208">
        <v>18</v>
      </c>
      <c r="G4208" t="inlineStr">
        <is>
          <t xml:space="preserve">9:18-9:22</t>
        </is>
      </c>
      <c r="H4208" t="inlineStr">
        <is>
          <t xml:space="preserve">Pending</t>
        </is>
      </c>
      <c r="I4208" t="inlineStr">
        <is>
          <t xml:space="preserve">[Script error] - Line from script: â€œJetzt war Quinn auch noch an Cheryls Schule und in ihren AP-Kursen gelandet.â€_x009d_ - Note: inconsistency as Quinn is in the â€œAP-â€_x009d_ and Cheryl in theâ€œHochbegabtenklasseâ€_x009d_ â€œJetzt war Quinn auch noch an Cheryls Schule und in einigen ihrer Kurse gelandet.â€_x009d_</t>
        </is>
      </c>
      <c r="J4208" t="inlineStr">
        <is>
          <t xml:space="preserve">AI</t>
        </is>
      </c>
      <c r="K4208" t="inlineStr">
        <is>
          <t xml:space="preserve">Script error</t>
        </is>
      </c>
      <c r="L4208" t="inlineStr">
        <is>
          <t xml:space="preserve">Script error</t>
        </is>
      </c>
      <c r="M4208" t="str">
        <f>IFERROR(IF(VLOOKUP(L4208,'Quantification'!$A:$B,2,FALSE)&amp;""="","Unclassified",VLOOKUP(L4208,'Quantification'!$A:$B,2,FALSE)),"Unclassified")</f>
        <v>Major</v>
      </c>
      <c r="N4208" t="inlineStr">
        <is>
          <t xml:space="preserve">frl-stefanie.gartmaier@pocketfm.com</t>
        </is>
      </c>
      <c r="O4208" t="inlineStr">
        <is>
          <t xml:space="preserve">Issues found in raw</t>
        </is>
      </c>
      <c r="P4208" t="str">
        <f>IF(OR(O4208="Issues found in master",O4208="Final master"),"Master",IF(OR(O4208="Ready for Master",O4208="Issues found in raw",O4208="Raw under QC",O4208="Issues resolved in raw"),"Raw","-"))</f>
        <v>Raw</v>
      </c>
      <c r="Q4208" s="13">
        <v>46287.54375</v>
      </c>
      <c r="R4208" t="inlineStr">
        <is>
          <t xml:space="preserve">2026-09 (Sept)</t>
        </is>
      </c>
      <c r="S4208">
        <f>IF(M4208="Not an error",0,IF(COUNTIFS($A$2:$A4208,$A4208,$D$2:$D4208,$D4208,$M$2:$M4208,"&lt;&gt;Not an error")=1,1,0))</f>
        <v>0</v>
      </c>
      <c r="T4208">
        <f>IF(M4208&lt;&gt;"Major",0,IF(COUNTIFS($A$2:$A4208,$A4208,$D$2:$D4208,$D4208,$M$2:$M4208,"Major")=1,1,0))</f>
        <v>0</v>
      </c>
      <c r="U4208">
        <f>IF(M4208&lt;&gt;"Minor",0,IF(COUNTIFS($A$2:$A4208,$A4208,$D$2:$D4208,$D4208,$M$2:$M4208,"Minor")=1,1,0))</f>
        <v>0</v>
      </c>
    </row>
    <row r="4209">
      <c r="A4209" t="inlineStr">
        <is>
          <t xml:space="preserve">806152088c4f0f13e40c0788e7bc440106d13b1a</t>
        </is>
      </c>
      <c r="B4209" t="inlineStr">
        <is>
          <t xml:space="preserve">The Secret Life of an Accidental Heiress</t>
        </is>
      </c>
      <c r="C4209" t="inlineStr">
        <is>
          <t xml:space="preserve">The Secret Life of an Accidental Heiress</t>
        </is>
      </c>
      <c r="D4209" t="inlineStr">
        <is>
          <t xml:space="preserve">48e3777efd9aee346b7adee1bdff37ec839a48eb</t>
        </is>
      </c>
      <c r="E4209" t="inlineStr">
        <is>
          <t xml:space="preserve">Episode 18: Anschuldigungen Und Verbündete</t>
        </is>
      </c>
      <c r="F4209">
        <v>18</v>
      </c>
      <c r="G4209" t="inlineStr">
        <is>
          <t xml:space="preserve">9:31-9:40</t>
        </is>
      </c>
      <c r="H4209" t="inlineStr">
        <is>
          <t xml:space="preserve">Pending</t>
        </is>
      </c>
      <c r="I4209" t="inlineStr">
        <is>
          <t xml:space="preserve">[Script error] - Line from script: â€œDer Dekan und mehrere Lehrer haben Quinn Scotts PrÃ¼fung bewertetâ€_x009d_, argumentierte Larry Lewis, der Lehrer fÃ¼r Allgemeinbildung, mit vor Frust gerÃ¶tetem Gesicht.â€_x009d_ - Note: Inconsistency â€œDer Dekan und mehrere Lehrer haben Quinn Scotts PrÃ¼fung bewertetâ€_x009d_, argumentierte Larry Lewis, der Klassenlehrer der Abschlussklasse des Allgemeinbildungszweigs, mit vor Frust gerÃ¶tetem Gesicht.â€_x009d_</t>
        </is>
      </c>
      <c r="J4209" t="inlineStr">
        <is>
          <t xml:space="preserve">AI</t>
        </is>
      </c>
      <c r="K4209" t="inlineStr">
        <is>
          <t xml:space="preserve">Script error</t>
        </is>
      </c>
      <c r="L4209" t="inlineStr">
        <is>
          <t xml:space="preserve">Script error</t>
        </is>
      </c>
      <c r="M4209" t="str">
        <f>IFERROR(IF(VLOOKUP(L4209,'Quantification'!$A:$B,2,FALSE)&amp;""="","Unclassified",VLOOKUP(L4209,'Quantification'!$A:$B,2,FALSE)),"Unclassified")</f>
        <v>Major</v>
      </c>
      <c r="N4209" t="inlineStr">
        <is>
          <t xml:space="preserve">frl-stefanie.gartmaier@pocketfm.com</t>
        </is>
      </c>
      <c r="O4209" t="inlineStr">
        <is>
          <t xml:space="preserve">Issues found in raw</t>
        </is>
      </c>
      <c r="P4209" t="str">
        <f>IF(OR(O4209="Issues found in master",O4209="Final master"),"Master",IF(OR(O4209="Ready for Master",O4209="Issues found in raw",O4209="Raw under QC",O4209="Issues resolved in raw"),"Raw","-"))</f>
        <v>Raw</v>
      </c>
      <c r="Q4209" s="13">
        <v>46287.54375</v>
      </c>
      <c r="R4209" t="inlineStr">
        <is>
          <t xml:space="preserve">2026-09 (Sept)</t>
        </is>
      </c>
      <c r="S4209">
        <f>IF(M4209="Not an error",0,IF(COUNTIFS($A$2:$A4209,$A4209,$D$2:$D4209,$D4209,$M$2:$M4209,"&lt;&gt;Not an error")=1,1,0))</f>
        <v>0</v>
      </c>
      <c r="T4209">
        <f>IF(M4209&lt;&gt;"Major",0,IF(COUNTIFS($A$2:$A4209,$A4209,$D$2:$D4209,$D4209,$M$2:$M4209,"Major")=1,1,0))</f>
        <v>0</v>
      </c>
      <c r="U4209">
        <f>IF(M4209&lt;&gt;"Minor",0,IF(COUNTIFS($A$2:$A4209,$A4209,$D$2:$D4209,$D4209,$M$2:$M4209,"Minor")=1,1,0))</f>
        <v>0</v>
      </c>
    </row>
    <row r="4210">
      <c r="A4210" t="inlineStr">
        <is>
          <t xml:space="preserve">806152088c4f0f13e40c0788e7bc440106d13b1a</t>
        </is>
      </c>
      <c r="B4210" t="inlineStr">
        <is>
          <t xml:space="preserve">The Secret Life of an Accidental Heiress</t>
        </is>
      </c>
      <c r="C4210" t="inlineStr">
        <is>
          <t xml:space="preserve">The Secret Life of an Accidental Heiress</t>
        </is>
      </c>
      <c r="D4210" t="inlineStr">
        <is>
          <t xml:space="preserve">48e3777efd9aee346b7adee1bdff37ec839a48eb</t>
        </is>
      </c>
      <c r="E4210" t="inlineStr">
        <is>
          <t xml:space="preserve">Episode 18: Anschuldigungen Und Verbündete</t>
        </is>
      </c>
      <c r="F4210">
        <v>18</v>
      </c>
      <c r="G4210" t="inlineStr">
        <is>
          <t xml:space="preserve">9:45-9:49</t>
        </is>
      </c>
      <c r="H4210" t="inlineStr">
        <is>
          <t xml:space="preserve">Pending</t>
        </is>
      </c>
      <c r="I4210" t="inlineStr">
        <is>
          <t xml:space="preserve">[Script error] - Line from script: â€œCatherine Hudson, die Lehrerin des Hochbegabtenkurses, verzog missmutig das Gesicht.â€_x009d_ - Note: inconsistency â€œCatherine Hudson, die Lehrerin der Hochbegabtenklasse, verzog missmutig das Gesicht.â€_x009d_</t>
        </is>
      </c>
      <c r="J4210" t="inlineStr">
        <is>
          <t xml:space="preserve">AI</t>
        </is>
      </c>
      <c r="K4210" t="inlineStr">
        <is>
          <t xml:space="preserve">Script error</t>
        </is>
      </c>
      <c r="L4210" t="inlineStr">
        <is>
          <t xml:space="preserve">Script error</t>
        </is>
      </c>
      <c r="M4210" t="str">
        <f>IFERROR(IF(VLOOKUP(L4210,'Quantification'!$A:$B,2,FALSE)&amp;""="","Unclassified",VLOOKUP(L4210,'Quantification'!$A:$B,2,FALSE)),"Unclassified")</f>
        <v>Major</v>
      </c>
      <c r="N4210" t="inlineStr">
        <is>
          <t xml:space="preserve">frl-stefanie.gartmaier@pocketfm.com</t>
        </is>
      </c>
      <c r="O4210" t="inlineStr">
        <is>
          <t xml:space="preserve">Issues found in raw</t>
        </is>
      </c>
      <c r="P4210" t="str">
        <f>IF(OR(O4210="Issues found in master",O4210="Final master"),"Master",IF(OR(O4210="Ready for Master",O4210="Issues found in raw",O4210="Raw under QC",O4210="Issues resolved in raw"),"Raw","-"))</f>
        <v>Raw</v>
      </c>
      <c r="Q4210" s="13">
        <v>46287.54375</v>
      </c>
      <c r="R4210" t="inlineStr">
        <is>
          <t xml:space="preserve">2026-09 (Sept)</t>
        </is>
      </c>
      <c r="S4210">
        <f>IF(M4210="Not an error",0,IF(COUNTIFS($A$2:$A4210,$A4210,$D$2:$D4210,$D4210,$M$2:$M4210,"&lt;&gt;Not an error")=1,1,0))</f>
        <v>0</v>
      </c>
      <c r="T4210">
        <f>IF(M4210&lt;&gt;"Major",0,IF(COUNTIFS($A$2:$A4210,$A4210,$D$2:$D4210,$D4210,$M$2:$M4210,"Major")=1,1,0))</f>
        <v>0</v>
      </c>
      <c r="U4210">
        <f>IF(M4210&lt;&gt;"Minor",0,IF(COUNTIFS($A$2:$A4210,$A4210,$D$2:$D4210,$D4210,$M$2:$M4210,"Minor")=1,1,0))</f>
        <v>0</v>
      </c>
    </row>
    <row r="4211">
      <c r="A4211" t="inlineStr">
        <is>
          <t xml:space="preserve">806152088c4f0f13e40c0788e7bc440106d13b1a</t>
        </is>
      </c>
      <c r="B4211" t="inlineStr">
        <is>
          <t xml:space="preserve">The Secret Life of an Accidental Heiress</t>
        </is>
      </c>
      <c r="C4211" t="inlineStr">
        <is>
          <t xml:space="preserve">The Secret Life of an Accidental Heiress</t>
        </is>
      </c>
      <c r="D4211" t="inlineStr">
        <is>
          <t xml:space="preserve">48e3777efd9aee346b7adee1bdff37ec839a48eb</t>
        </is>
      </c>
      <c r="E4211" t="inlineStr">
        <is>
          <t xml:space="preserve">Episode 18: Anschuldigungen Und Verbündete</t>
        </is>
      </c>
      <c r="F4211">
        <v>18</v>
      </c>
      <c r="G4211" t="inlineStr">
        <is>
          <t xml:space="preserve">5:42-5:47</t>
        </is>
      </c>
      <c r="H4211" t="inlineStr">
        <is>
          <t xml:space="preserve">Pending</t>
        </is>
      </c>
      <c r="I4211" t="inlineStr">
        <is>
          <t xml:space="preserve">[â€œAPâ€_x009d_] - Line from script: â€œAls sie gerade ihren AP-Kurs betreten wollte, tauchte ein bekanntes Gesicht vor ihr auf.â€_x009d_ - Note: needs an American pronunciation</t>
        </is>
      </c>
      <c r="J4211" t="inlineStr">
        <is>
          <t xml:space="preserve">VOA</t>
        </is>
      </c>
      <c r="K4211" t="inlineStr">
        <is>
          <t xml:space="preserve">Mispronunciation</t>
        </is>
      </c>
      <c r="L4211" t="inlineStr">
        <is>
          <t xml:space="preserve">Mispronunciation</t>
        </is>
      </c>
      <c r="M4211" t="str">
        <f>IFERROR(IF(VLOOKUP(L4211,'Quantification'!$A:$B,2,FALSE)&amp;""="","Unclassified",VLOOKUP(L4211,'Quantification'!$A:$B,2,FALSE)),"Unclassified")</f>
        <v>Major</v>
      </c>
      <c r="N4211" t="inlineStr">
        <is>
          <t xml:space="preserve">frl-stefanie.gartmaier@pocketfm.com</t>
        </is>
      </c>
      <c r="O4211" t="inlineStr">
        <is>
          <t xml:space="preserve">Issues found in raw</t>
        </is>
      </c>
      <c r="P4211" t="str">
        <f>IF(OR(O4211="Issues found in master",O4211="Final master"),"Master",IF(OR(O4211="Ready for Master",O4211="Issues found in raw",O4211="Raw under QC",O4211="Issues resolved in raw"),"Raw","-"))</f>
        <v>Raw</v>
      </c>
      <c r="Q4211" s="13">
        <v>46287.54375</v>
      </c>
      <c r="R4211" t="inlineStr">
        <is>
          <t xml:space="preserve">2026-09 (Sept)</t>
        </is>
      </c>
      <c r="S4211">
        <f>IF(M4211="Not an error",0,IF(COUNTIFS($A$2:$A4211,$A4211,$D$2:$D4211,$D4211,$M$2:$M4211,"&lt;&gt;Not an error")=1,1,0))</f>
        <v>0</v>
      </c>
      <c r="T4211">
        <f>IF(M4211&lt;&gt;"Major",0,IF(COUNTIFS($A$2:$A4211,$A4211,$D$2:$D4211,$D4211,$M$2:$M4211,"Major")=1,1,0))</f>
        <v>0</v>
      </c>
      <c r="U4211">
        <f>IF(M4211&lt;&gt;"Minor",0,IF(COUNTIFS($A$2:$A4211,$A4211,$D$2:$D4211,$D4211,$M$2:$M4211,"Minor")=1,1,0))</f>
        <v>0</v>
      </c>
    </row>
    <row r="4212">
      <c r="A4212" t="inlineStr">
        <is>
          <t xml:space="preserve">806152088c4f0f13e40c0788e7bc440106d13b1a</t>
        </is>
      </c>
      <c r="B4212" t="inlineStr">
        <is>
          <t xml:space="preserve">The Secret Life of an Accidental Heiress</t>
        </is>
      </c>
      <c r="C4212" t="inlineStr">
        <is>
          <t xml:space="preserve">The Secret Life of an Accidental Heiress</t>
        </is>
      </c>
      <c r="D4212" t="inlineStr">
        <is>
          <t xml:space="preserve">48e3777efd9aee346b7adee1bdff37ec839a48eb</t>
        </is>
      </c>
      <c r="E4212" t="inlineStr">
        <is>
          <t xml:space="preserve">Episode 18: Anschuldigungen Und Verbündete</t>
        </is>
      </c>
      <c r="F4212">
        <v>18</v>
      </c>
      <c r="G4212" t="inlineStr">
        <is>
          <t xml:space="preserve">4:37-4:47</t>
        </is>
      </c>
      <c r="H4212" t="inlineStr">
        <is>
          <t xml:space="preserve">Pending</t>
        </is>
      </c>
      <c r="I4212" t="inlineStr">
        <is>
          <t xml:space="preserve">[â€œVictoriaâ€_x009d_] - Line from script: â€œJetzt, wo sie darÃ¼ber nachdachte, fiel ihr ein, dass der Beamte nur wenige Minuten, nachdem sie Wyatt und Victoria geschrieben hatte, plÃ¶tzlich einen Anruf erhalten hatte.â€_x009d_ - Note: needs a German pronunciation</t>
        </is>
      </c>
      <c r="J4212" t="inlineStr">
        <is>
          <t xml:space="preserve">VOA</t>
        </is>
      </c>
      <c r="K4212" t="inlineStr">
        <is>
          <t xml:space="preserve">Mispronunciation</t>
        </is>
      </c>
      <c r="L4212" t="inlineStr">
        <is>
          <t xml:space="preserve">Mispronunciation</t>
        </is>
      </c>
      <c r="M4212" t="str">
        <f>IFERROR(IF(VLOOKUP(L4212,'Quantification'!$A:$B,2,FALSE)&amp;""="","Unclassified",VLOOKUP(L4212,'Quantification'!$A:$B,2,FALSE)),"Unclassified")</f>
        <v>Major</v>
      </c>
      <c r="N4212" t="inlineStr">
        <is>
          <t xml:space="preserve">frl-stefanie.gartmaier@pocketfm.com</t>
        </is>
      </c>
      <c r="O4212" t="inlineStr">
        <is>
          <t xml:space="preserve">Issues found in raw</t>
        </is>
      </c>
      <c r="P4212" t="str">
        <f>IF(OR(O4212="Issues found in master",O4212="Final master"),"Master",IF(OR(O4212="Ready for Master",O4212="Issues found in raw",O4212="Raw under QC",O4212="Issues resolved in raw"),"Raw","-"))</f>
        <v>Raw</v>
      </c>
      <c r="Q4212" s="13">
        <v>46287.54375</v>
      </c>
      <c r="R4212" t="inlineStr">
        <is>
          <t xml:space="preserve">2026-09 (Sept)</t>
        </is>
      </c>
      <c r="S4212">
        <f>IF(M4212="Not an error",0,IF(COUNTIFS($A$2:$A4212,$A4212,$D$2:$D4212,$D4212,$M$2:$M4212,"&lt;&gt;Not an error")=1,1,0))</f>
        <v>0</v>
      </c>
      <c r="T4212">
        <f>IF(M4212&lt;&gt;"Major",0,IF(COUNTIFS($A$2:$A4212,$A4212,$D$2:$D4212,$D4212,$M$2:$M4212,"Major")=1,1,0))</f>
        <v>0</v>
      </c>
      <c r="U4212">
        <f>IF(M4212&lt;&gt;"Minor",0,IF(COUNTIFS($A$2:$A4212,$A4212,$D$2:$D4212,$D4212,$M$2:$M4212,"Minor")=1,1,0))</f>
        <v>0</v>
      </c>
    </row>
    <row r="4213">
      <c r="A4213" t="inlineStr">
        <is>
          <t xml:space="preserve">806152088c4f0f13e40c0788e7bc440106d13b1a</t>
        </is>
      </c>
      <c r="B4213" t="inlineStr">
        <is>
          <t xml:space="preserve">The Secret Life of an Accidental Heiress</t>
        </is>
      </c>
      <c r="C4213" t="inlineStr">
        <is>
          <t xml:space="preserve">The Secret Life of an Accidental Heiress</t>
        </is>
      </c>
      <c r="D4213" t="inlineStr">
        <is>
          <t xml:space="preserve">e42b68ef925bc0061cb52879c272734571af9f3d</t>
        </is>
      </c>
      <c r="E4213" t="inlineStr">
        <is>
          <t xml:space="preserve">Episode 19: Die Beschwerde Des Dekans</t>
        </is>
      </c>
      <c r="F4213">
        <v>19</v>
      </c>
      <c r="G4213" t="inlineStr">
        <is>
          <t xml:space="preserve">0:00-0:04</t>
        </is>
      </c>
      <c r="H4213" t="inlineStr">
        <is>
          <t xml:space="preserve">Pending</t>
        </is>
      </c>
      <c r="I4213" t="inlineStr">
        <is>
          <t xml:space="preserve">[Script error] - Line from script: â€œDem Dekan, David, platzte von all dem Gezanke bald der SchÃ¤del.â€_x009d_ - Note: â€œDem Dekan, David Young, platzte von all dem Gezanke bald der SchÃ¤del.â€_x009d_</t>
        </is>
      </c>
      <c r="J4213" t="inlineStr">
        <is>
          <t xml:space="preserve">AI</t>
        </is>
      </c>
      <c r="K4213" t="inlineStr">
        <is>
          <t xml:space="preserve">Script error</t>
        </is>
      </c>
      <c r="L4213" t="inlineStr">
        <is>
          <t xml:space="preserve">Script error</t>
        </is>
      </c>
      <c r="M4213" t="str">
        <f>IFERROR(IF(VLOOKUP(L4213,'Quantification'!$A:$B,2,FALSE)&amp;""="","Unclassified",VLOOKUP(L4213,'Quantification'!$A:$B,2,FALSE)),"Unclassified")</f>
        <v>Major</v>
      </c>
      <c r="N4213" t="inlineStr">
        <is>
          <t xml:space="preserve">frl-stefanie.gartmaier@pocketfm.com</t>
        </is>
      </c>
      <c r="O4213" t="inlineStr">
        <is>
          <t xml:space="preserve">Issues found in raw</t>
        </is>
      </c>
      <c r="P4213" t="str">
        <f>IF(OR(O4213="Issues found in master",O4213="Final master"),"Master",IF(OR(O4213="Ready for Master",O4213="Issues found in raw",O4213="Raw under QC",O4213="Issues resolved in raw"),"Raw","-"))</f>
        <v>Raw</v>
      </c>
      <c r="Q4213" s="13">
        <v>46287.54375</v>
      </c>
      <c r="R4213" t="inlineStr">
        <is>
          <t xml:space="preserve">2026-09 (Sept)</t>
        </is>
      </c>
      <c r="S4213">
        <f>IF(M4213="Not an error",0,IF(COUNTIFS($A$2:$A4213,$A4213,$D$2:$D4213,$D4213,$M$2:$M4213,"&lt;&gt;Not an error")=1,1,0))</f>
        <v>1</v>
      </c>
      <c r="T4213">
        <f>IF(M4213&lt;&gt;"Major",0,IF(COUNTIFS($A$2:$A4213,$A4213,$D$2:$D4213,$D4213,$M$2:$M4213,"Major")=1,1,0))</f>
        <v>1</v>
      </c>
      <c r="U4213">
        <f>IF(M4213&lt;&gt;"Minor",0,IF(COUNTIFS($A$2:$A4213,$A4213,$D$2:$D4213,$D4213,$M$2:$M4213,"Minor")=1,1,0))</f>
        <v>0</v>
      </c>
    </row>
    <row r="4214">
      <c r="A4214" t="inlineStr">
        <is>
          <t xml:space="preserve">806152088c4f0f13e40c0788e7bc440106d13b1a</t>
        </is>
      </c>
      <c r="B4214" t="inlineStr">
        <is>
          <t xml:space="preserve">The Secret Life of an Accidental Heiress</t>
        </is>
      </c>
      <c r="C4214" t="inlineStr">
        <is>
          <t xml:space="preserve">The Secret Life of an Accidental Heiress</t>
        </is>
      </c>
      <c r="D4214" t="inlineStr">
        <is>
          <t xml:space="preserve">e42b68ef925bc0061cb52879c272734571af9f3d</t>
        </is>
      </c>
      <c r="E4214" t="inlineStr">
        <is>
          <t xml:space="preserve">Episode 19: Die Beschwerde Des Dekans</t>
        </is>
      </c>
      <c r="F4214">
        <v>19</v>
      </c>
      <c r="G4214" t="inlineStr">
        <is>
          <t xml:space="preserve">1:58-2:00</t>
        </is>
      </c>
      <c r="H4214" t="inlineStr">
        <is>
          <t xml:space="preserve">Pending</t>
        </is>
      </c>
      <c r="I4214" t="inlineStr">
        <is>
          <t xml:space="preserve">[Script error] - Line from script: â€œSiehst du? Sie hat es verstanden.â€_x009d_ - Note: incorrect form of address â€œSehen Sie? Sie hat es verstanden.â€_x009d_</t>
        </is>
      </c>
      <c r="J4214" t="inlineStr">
        <is>
          <t xml:space="preserve">AI</t>
        </is>
      </c>
      <c r="K4214" t="inlineStr">
        <is>
          <t xml:space="preserve">Script error</t>
        </is>
      </c>
      <c r="L4214" t="inlineStr">
        <is>
          <t xml:space="preserve">Script error</t>
        </is>
      </c>
      <c r="M4214" t="str">
        <f>IFERROR(IF(VLOOKUP(L4214,'Quantification'!$A:$B,2,FALSE)&amp;""="","Unclassified",VLOOKUP(L4214,'Quantification'!$A:$B,2,FALSE)),"Unclassified")</f>
        <v>Major</v>
      </c>
      <c r="N4214" t="inlineStr">
        <is>
          <t xml:space="preserve">frl-stefanie.gartmaier@pocketfm.com</t>
        </is>
      </c>
      <c r="O4214" t="inlineStr">
        <is>
          <t xml:space="preserve">Issues found in raw</t>
        </is>
      </c>
      <c r="P4214" t="str">
        <f>IF(OR(O4214="Issues found in master",O4214="Final master"),"Master",IF(OR(O4214="Ready for Master",O4214="Issues found in raw",O4214="Raw under QC",O4214="Issues resolved in raw"),"Raw","-"))</f>
        <v>Raw</v>
      </c>
      <c r="Q4214" s="13">
        <v>46287.54375</v>
      </c>
      <c r="R4214" t="inlineStr">
        <is>
          <t xml:space="preserve">2026-09 (Sept)</t>
        </is>
      </c>
      <c r="S4214">
        <f>IF(M4214="Not an error",0,IF(COUNTIFS($A$2:$A4214,$A4214,$D$2:$D4214,$D4214,$M$2:$M4214,"&lt;&gt;Not an error")=1,1,0))</f>
        <v>0</v>
      </c>
      <c r="T4214">
        <f>IF(M4214&lt;&gt;"Major",0,IF(COUNTIFS($A$2:$A4214,$A4214,$D$2:$D4214,$D4214,$M$2:$M4214,"Major")=1,1,0))</f>
        <v>0</v>
      </c>
      <c r="U4214">
        <f>IF(M4214&lt;&gt;"Minor",0,IF(COUNTIFS($A$2:$A4214,$A4214,$D$2:$D4214,$D4214,$M$2:$M4214,"Minor")=1,1,0))</f>
        <v>0</v>
      </c>
    </row>
    <row r="4215">
      <c r="A4215" t="inlineStr">
        <is>
          <t xml:space="preserve">806152088c4f0f13e40c0788e7bc440106d13b1a</t>
        </is>
      </c>
      <c r="B4215" t="inlineStr">
        <is>
          <t xml:space="preserve">The Secret Life of an Accidental Heiress</t>
        </is>
      </c>
      <c r="C4215" t="inlineStr">
        <is>
          <t xml:space="preserve">The Secret Life of an Accidental Heiress</t>
        </is>
      </c>
      <c r="D4215" t="inlineStr">
        <is>
          <t xml:space="preserve">e42b68ef925bc0061cb52879c272734571af9f3d</t>
        </is>
      </c>
      <c r="E4215" t="inlineStr">
        <is>
          <t xml:space="preserve">Episode 19: Die Beschwerde Des Dekans</t>
        </is>
      </c>
      <c r="F4215">
        <v>19</v>
      </c>
      <c r="G4215" t="inlineStr">
        <is>
          <t xml:space="preserve">7:26-7:28</t>
        </is>
      </c>
      <c r="H4215" t="inlineStr">
        <is>
          <t xml:space="preserve">Pending</t>
        </is>
      </c>
      <c r="I4215" t="inlineStr">
        <is>
          <t xml:space="preserve">[Script error] - Line from script: â€œDas ist so anstrengend.â€_x009d_ - Note: change in perspective â€œDas war so anstrengend.â€_x009d_</t>
        </is>
      </c>
      <c r="J4215" t="inlineStr">
        <is>
          <t xml:space="preserve">AI</t>
        </is>
      </c>
      <c r="K4215" t="inlineStr">
        <is>
          <t xml:space="preserve">Script error</t>
        </is>
      </c>
      <c r="L4215" t="inlineStr">
        <is>
          <t xml:space="preserve">Script error</t>
        </is>
      </c>
      <c r="M4215" t="str">
        <f>IFERROR(IF(VLOOKUP(L4215,'Quantification'!$A:$B,2,FALSE)&amp;""="","Unclassified",VLOOKUP(L4215,'Quantification'!$A:$B,2,FALSE)),"Unclassified")</f>
        <v>Major</v>
      </c>
      <c r="N4215" t="inlineStr">
        <is>
          <t xml:space="preserve">frl-stefanie.gartmaier@pocketfm.com</t>
        </is>
      </c>
      <c r="O4215" t="inlineStr">
        <is>
          <t xml:space="preserve">Issues found in raw</t>
        </is>
      </c>
      <c r="P4215" t="str">
        <f>IF(OR(O4215="Issues found in master",O4215="Final master"),"Master",IF(OR(O4215="Ready for Master",O4215="Issues found in raw",O4215="Raw under QC",O4215="Issues resolved in raw"),"Raw","-"))</f>
        <v>Raw</v>
      </c>
      <c r="Q4215" s="13">
        <v>46287.54375</v>
      </c>
      <c r="R4215" t="inlineStr">
        <is>
          <t xml:space="preserve">2026-09 (Sept)</t>
        </is>
      </c>
      <c r="S4215">
        <f>IF(M4215="Not an error",0,IF(COUNTIFS($A$2:$A4215,$A4215,$D$2:$D4215,$D4215,$M$2:$M4215,"&lt;&gt;Not an error")=1,1,0))</f>
        <v>0</v>
      </c>
      <c r="T4215">
        <f>IF(M4215&lt;&gt;"Major",0,IF(COUNTIFS($A$2:$A4215,$A4215,$D$2:$D4215,$D4215,$M$2:$M4215,"Major")=1,1,0))</f>
        <v>0</v>
      </c>
      <c r="U4215">
        <f>IF(M4215&lt;&gt;"Minor",0,IF(COUNTIFS($A$2:$A4215,$A4215,$D$2:$D4215,$D4215,$M$2:$M4215,"Minor")=1,1,0))</f>
        <v>0</v>
      </c>
    </row>
    <row r="4216">
      <c r="A4216" t="inlineStr">
        <is>
          <t xml:space="preserve">806152088c4f0f13e40c0788e7bc440106d13b1a</t>
        </is>
      </c>
      <c r="B4216" t="inlineStr">
        <is>
          <t xml:space="preserve">The Secret Life of an Accidental Heiress</t>
        </is>
      </c>
      <c r="C4216" t="inlineStr">
        <is>
          <t xml:space="preserve">The Secret Life of an Accidental Heiress</t>
        </is>
      </c>
      <c r="D4216" t="inlineStr">
        <is>
          <t xml:space="preserve">e42b68ef925bc0061cb52879c272734571af9f3d</t>
        </is>
      </c>
      <c r="E4216" t="inlineStr">
        <is>
          <t xml:space="preserve">Episode 19: Die Beschwerde Des Dekans</t>
        </is>
      </c>
      <c r="F4216">
        <v>19</v>
      </c>
      <c r="G4216" t="inlineStr">
        <is>
          <t xml:space="preserve">11:03-11:09</t>
        </is>
      </c>
      <c r="H4216" t="inlineStr">
        <is>
          <t xml:space="preserve">Pending</t>
        </is>
      </c>
      <c r="I4216" t="inlineStr">
        <is>
          <t xml:space="preserve">[Script error] - Line from script: â€œIch dachte, du wÃ¤rst im Unterricht. Ich wollte nur wegen der Anzeige bezÃ¼glich der SchlÃ¤gerei vorbeikommen.â€_x009d_ - Note: inconsistency as the police has been called by Eleanore</t>
        </is>
      </c>
      <c r="J4216" t="inlineStr">
        <is>
          <t xml:space="preserve">AI</t>
        </is>
      </c>
      <c r="K4216" t="inlineStr">
        <is>
          <t xml:space="preserve">Script error</t>
        </is>
      </c>
      <c r="L4216" t="inlineStr">
        <is>
          <t xml:space="preserve">Script error</t>
        </is>
      </c>
      <c r="M4216" t="str">
        <f>IFERROR(IF(VLOOKUP(L4216,'Quantification'!$A:$B,2,FALSE)&amp;""="","Unclassified",VLOOKUP(L4216,'Quantification'!$A:$B,2,FALSE)),"Unclassified")</f>
        <v>Major</v>
      </c>
      <c r="N4216" t="inlineStr">
        <is>
          <t xml:space="preserve">frl-stefanie.gartmaier@pocketfm.com</t>
        </is>
      </c>
      <c r="O4216" t="inlineStr">
        <is>
          <t xml:space="preserve">Issues found in raw</t>
        </is>
      </c>
      <c r="P4216" t="str">
        <f>IF(OR(O4216="Issues found in master",O4216="Final master"),"Master",IF(OR(O4216="Ready for Master",O4216="Issues found in raw",O4216="Raw under QC",O4216="Issues resolved in raw"),"Raw","-"))</f>
        <v>Raw</v>
      </c>
      <c r="Q4216" s="13">
        <v>46287.54375</v>
      </c>
      <c r="R4216" t="inlineStr">
        <is>
          <t xml:space="preserve">2026-09 (Sept)</t>
        </is>
      </c>
      <c r="S4216">
        <f>IF(M4216="Not an error",0,IF(COUNTIFS($A$2:$A4216,$A4216,$D$2:$D4216,$D4216,$M$2:$M4216,"&lt;&gt;Not an error")=1,1,0))</f>
        <v>0</v>
      </c>
      <c r="T4216">
        <f>IF(M4216&lt;&gt;"Major",0,IF(COUNTIFS($A$2:$A4216,$A4216,$D$2:$D4216,$D4216,$M$2:$M4216,"Major")=1,1,0))</f>
        <v>0</v>
      </c>
      <c r="U4216">
        <f>IF(M4216&lt;&gt;"Minor",0,IF(COUNTIFS($A$2:$A4216,$A4216,$D$2:$D4216,$D4216,$M$2:$M4216,"Minor")=1,1,0))</f>
        <v>0</v>
      </c>
    </row>
    <row r="4217">
      <c r="A4217" t="inlineStr">
        <is>
          <t xml:space="preserve">806152088c4f0f13e40c0788e7bc440106d13b1a</t>
        </is>
      </c>
      <c r="B4217" t="inlineStr">
        <is>
          <t xml:space="preserve">The Secret Life of an Accidental Heiress</t>
        </is>
      </c>
      <c r="C4217" t="inlineStr">
        <is>
          <t xml:space="preserve">The Secret Life of an Accidental Heiress</t>
        </is>
      </c>
      <c r="D4217" t="inlineStr">
        <is>
          <t xml:space="preserve">e42b68ef925bc0061cb52879c272734571af9f3d</t>
        </is>
      </c>
      <c r="E4217" t="inlineStr">
        <is>
          <t xml:space="preserve">Episode 19: Die Beschwerde Des Dekans</t>
        </is>
      </c>
      <c r="F4217">
        <v>19</v>
      </c>
      <c r="G4217" t="inlineStr">
        <is>
          <t xml:space="preserve">5:25-5:30</t>
        </is>
      </c>
      <c r="H4217" t="inlineStr">
        <is>
          <t xml:space="preserve">Pending</t>
        </is>
      </c>
      <c r="I4217" t="inlineStr">
        <is>
          <t xml:space="preserve">[â€œAPâ€_x009d_] - Line from script: â€œAber ich werde nicht zulassen, dass eine SchÃ¼lerin, die in StraÃŸenschlÃ¤gereien verwickelt ist, am AP-Programm teilnimmt.â€_x009d_ - Note: needs an American pronunciation</t>
        </is>
      </c>
      <c r="J4217" t="inlineStr">
        <is>
          <t xml:space="preserve">VOA</t>
        </is>
      </c>
      <c r="K4217" t="inlineStr">
        <is>
          <t xml:space="preserve">Mispronunciation</t>
        </is>
      </c>
      <c r="L4217" t="inlineStr">
        <is>
          <t xml:space="preserve">Mispronunciation</t>
        </is>
      </c>
      <c r="M4217" t="str">
        <f>IFERROR(IF(VLOOKUP(L4217,'Quantification'!$A:$B,2,FALSE)&amp;""="","Unclassified",VLOOKUP(L4217,'Quantification'!$A:$B,2,FALSE)),"Unclassified")</f>
        <v>Major</v>
      </c>
      <c r="N4217" t="inlineStr">
        <is>
          <t xml:space="preserve">frl-stefanie.gartmaier@pocketfm.com</t>
        </is>
      </c>
      <c r="O4217" t="inlineStr">
        <is>
          <t xml:space="preserve">Issues found in raw</t>
        </is>
      </c>
      <c r="P4217" t="str">
        <f>IF(OR(O4217="Issues found in master",O4217="Final master"),"Master",IF(OR(O4217="Ready for Master",O4217="Issues found in raw",O4217="Raw under QC",O4217="Issues resolved in raw"),"Raw","-"))</f>
        <v>Raw</v>
      </c>
      <c r="Q4217" s="13">
        <v>46287.54375</v>
      </c>
      <c r="R4217" t="inlineStr">
        <is>
          <t xml:space="preserve">2026-09 (Sept)</t>
        </is>
      </c>
      <c r="S4217">
        <f>IF(M4217="Not an error",0,IF(COUNTIFS($A$2:$A4217,$A4217,$D$2:$D4217,$D4217,$M$2:$M4217,"&lt;&gt;Not an error")=1,1,0))</f>
        <v>0</v>
      </c>
      <c r="T4217">
        <f>IF(M4217&lt;&gt;"Major",0,IF(COUNTIFS($A$2:$A4217,$A4217,$D$2:$D4217,$D4217,$M$2:$M4217,"Major")=1,1,0))</f>
        <v>0</v>
      </c>
      <c r="U4217">
        <f>IF(M4217&lt;&gt;"Minor",0,IF(COUNTIFS($A$2:$A4217,$A4217,$D$2:$D4217,$D4217,$M$2:$M4217,"Minor")=1,1,0))</f>
        <v>0</v>
      </c>
    </row>
    <row r="4218">
      <c r="A4218" t="inlineStr">
        <is>
          <t xml:space="preserve">806152088c4f0f13e40c0788e7bc440106d13b1a</t>
        </is>
      </c>
      <c r="B4218" t="inlineStr">
        <is>
          <t xml:space="preserve">The Secret Life of an Accidental Heiress</t>
        </is>
      </c>
      <c r="C4218" t="inlineStr">
        <is>
          <t xml:space="preserve">The Secret Life of an Accidental Heiress</t>
        </is>
      </c>
      <c r="D4218" t="inlineStr">
        <is>
          <t xml:space="preserve">e42b68ef925bc0061cb52879c272734571af9f3d</t>
        </is>
      </c>
      <c r="E4218" t="inlineStr">
        <is>
          <t xml:space="preserve">Episode 19: Die Beschwerde Des Dekans</t>
        </is>
      </c>
      <c r="F4218">
        <v>19</v>
      </c>
      <c r="G4218" t="inlineStr">
        <is>
          <t xml:space="preserve">5:39-5:42</t>
        </is>
      </c>
      <c r="H4218" t="inlineStr">
        <is>
          <t xml:space="preserve">Pending</t>
        </is>
      </c>
      <c r="I4218" t="inlineStr">
        <is>
          <t xml:space="preserve">[â€œAPâ€_x009d_] - Line from script: â€œQuinn kÃ¶nnte ihren Platz im AP-Programm verlieren.â€_x009d_ - Note: needs an American pronunciation</t>
        </is>
      </c>
      <c r="J4218" t="inlineStr">
        <is>
          <t xml:space="preserve">VOA</t>
        </is>
      </c>
      <c r="K4218" t="inlineStr">
        <is>
          <t xml:space="preserve">Mispronunciation</t>
        </is>
      </c>
      <c r="L4218" t="inlineStr">
        <is>
          <t xml:space="preserve">Mispronunciation</t>
        </is>
      </c>
      <c r="M4218" t="str">
        <f>IFERROR(IF(VLOOKUP(L4218,'Quantification'!$A:$B,2,FALSE)&amp;""="","Unclassified",VLOOKUP(L4218,'Quantification'!$A:$B,2,FALSE)),"Unclassified")</f>
        <v>Major</v>
      </c>
      <c r="N4218" t="inlineStr">
        <is>
          <t xml:space="preserve">frl-stefanie.gartmaier@pocketfm.com</t>
        </is>
      </c>
      <c r="O4218" t="inlineStr">
        <is>
          <t xml:space="preserve">Issues found in raw</t>
        </is>
      </c>
      <c r="P4218" t="str">
        <f>IF(OR(O4218="Issues found in master",O4218="Final master"),"Master",IF(OR(O4218="Ready for Master",O4218="Issues found in raw",O4218="Raw under QC",O4218="Issues resolved in raw"),"Raw","-"))</f>
        <v>Raw</v>
      </c>
      <c r="Q4218" s="13">
        <v>46287.54375</v>
      </c>
      <c r="R4218" t="inlineStr">
        <is>
          <t xml:space="preserve">2026-09 (Sept)</t>
        </is>
      </c>
      <c r="S4218">
        <f>IF(M4218="Not an error",0,IF(COUNTIFS($A$2:$A4218,$A4218,$D$2:$D4218,$D4218,$M$2:$M4218,"&lt;&gt;Not an error")=1,1,0))</f>
        <v>0</v>
      </c>
      <c r="T4218">
        <f>IF(M4218&lt;&gt;"Major",0,IF(COUNTIFS($A$2:$A4218,$A4218,$D$2:$D4218,$D4218,$M$2:$M4218,"Major")=1,1,0))</f>
        <v>0</v>
      </c>
      <c r="U4218">
        <f>IF(M4218&lt;&gt;"Minor",0,IF(COUNTIFS($A$2:$A4218,$A4218,$D$2:$D4218,$D4218,$M$2:$M4218,"Minor")=1,1,0))</f>
        <v>0</v>
      </c>
    </row>
    <row r="4219">
      <c r="A4219" t="inlineStr">
        <is>
          <t xml:space="preserve">806152088c4f0f13e40c0788e7bc440106d13b1a</t>
        </is>
      </c>
      <c r="B4219" t="inlineStr">
        <is>
          <t xml:space="preserve">The Secret Life of an Accidental Heiress</t>
        </is>
      </c>
      <c r="C4219" t="inlineStr">
        <is>
          <t xml:space="preserve">The Secret Life of an Accidental Heiress</t>
        </is>
      </c>
      <c r="D4219" t="inlineStr">
        <is>
          <t xml:space="preserve">1c08ec7897fe7d696d95c0d0a9c11a951cbd8c81</t>
        </is>
      </c>
      <c r="E4219" t="inlineStr">
        <is>
          <t xml:space="preserve">Episode 20: Hochmut Kommt Vor Dem Fall</t>
        </is>
      </c>
      <c r="F4219">
        <v>20</v>
      </c>
      <c r="G4219" t="inlineStr">
        <is>
          <t xml:space="preserve">0:39-0:41</t>
        </is>
      </c>
      <c r="H4219" t="inlineStr">
        <is>
          <t xml:space="preserve">Pending</t>
        </is>
      </c>
      <c r="I4219" t="inlineStr">
        <is>
          <t xml:space="preserve">[â€œFrankâ€_x009d_] - Line from script: â€œVerwirrt huschte Franks Blick zu Quinn.â€_x009d_ - Note: needs an American pronunciation</t>
        </is>
      </c>
      <c r="J4219" t="inlineStr">
        <is>
          <t xml:space="preserve">VOA</t>
        </is>
      </c>
      <c r="K4219" t="inlineStr">
        <is>
          <t xml:space="preserve">Mispronunciation</t>
        </is>
      </c>
      <c r="L4219" t="inlineStr">
        <is>
          <t xml:space="preserve">Mispronunciation</t>
        </is>
      </c>
      <c r="M4219" t="str">
        <f>IFERROR(IF(VLOOKUP(L4219,'Quantification'!$A:$B,2,FALSE)&amp;""="","Unclassified",VLOOKUP(L4219,'Quantification'!$A:$B,2,FALSE)),"Unclassified")</f>
        <v>Major</v>
      </c>
      <c r="N4219" t="inlineStr">
        <is>
          <t xml:space="preserve">frl-stefanie.gartmaier@pocketfm.com</t>
        </is>
      </c>
      <c r="O4219" t="inlineStr">
        <is>
          <t xml:space="preserve">Issues found in raw</t>
        </is>
      </c>
      <c r="P4219" t="str">
        <f>IF(OR(O4219="Issues found in master",O4219="Final master"),"Master",IF(OR(O4219="Ready for Master",O4219="Issues found in raw",O4219="Raw under QC",O4219="Issues resolved in raw"),"Raw","-"))</f>
        <v>Raw</v>
      </c>
      <c r="Q4219" s="13">
        <v>46287.54375</v>
      </c>
      <c r="R4219" t="inlineStr">
        <is>
          <t xml:space="preserve">2026-09 (Sept)</t>
        </is>
      </c>
      <c r="S4219">
        <f>IF(M4219="Not an error",0,IF(COUNTIFS($A$2:$A4219,$A4219,$D$2:$D4219,$D4219,$M$2:$M4219,"&lt;&gt;Not an error")=1,1,0))</f>
        <v>1</v>
      </c>
      <c r="T4219">
        <f>IF(M4219&lt;&gt;"Major",0,IF(COUNTIFS($A$2:$A4219,$A4219,$D$2:$D4219,$D4219,$M$2:$M4219,"Major")=1,1,0))</f>
        <v>1</v>
      </c>
      <c r="U4219">
        <f>IF(M4219&lt;&gt;"Minor",0,IF(COUNTIFS($A$2:$A4219,$A4219,$D$2:$D4219,$D4219,$M$2:$M4219,"Minor")=1,1,0))</f>
        <v>0</v>
      </c>
    </row>
    <row r="4220">
      <c r="A4220" t="inlineStr">
        <is>
          <t xml:space="preserve">806152088c4f0f13e40c0788e7bc440106d13b1a</t>
        </is>
      </c>
      <c r="B4220" t="inlineStr">
        <is>
          <t xml:space="preserve">The Secret Life of an Accidental Heiress</t>
        </is>
      </c>
      <c r="C4220" t="inlineStr">
        <is>
          <t xml:space="preserve">The Secret Life of an Accidental Heiress</t>
        </is>
      </c>
      <c r="D4220" t="inlineStr">
        <is>
          <t xml:space="preserve">1c08ec7897fe7d696d95c0d0a9c11a951cbd8c81</t>
        </is>
      </c>
      <c r="E4220" t="inlineStr">
        <is>
          <t xml:space="preserve">Episode 20: Hochmut Kommt Vor Dem Fall</t>
        </is>
      </c>
      <c r="F4220">
        <v>20</v>
      </c>
      <c r="G4220" t="inlineStr">
        <is>
          <t xml:space="preserve">1:12-1:16</t>
        </is>
      </c>
      <c r="H4220" t="inlineStr">
        <is>
          <t xml:space="preserve">Pending</t>
        </is>
      </c>
      <c r="I4220" t="inlineStr">
        <is>
          <t xml:space="preserve">[â€œFrankâ€_x009d_] - Line from script: â€œFrank und der junge Beamte neben ihm wechselten einen verblÃ¼fften Blick.â€_x009d_ - Note: needs an American pronunciation</t>
        </is>
      </c>
      <c r="J4220" t="inlineStr">
        <is>
          <t xml:space="preserve">VOA</t>
        </is>
      </c>
      <c r="K4220" t="inlineStr">
        <is>
          <t xml:space="preserve">Mispronunciation</t>
        </is>
      </c>
      <c r="L4220" t="inlineStr">
        <is>
          <t xml:space="preserve">Mispronunciation</t>
        </is>
      </c>
      <c r="M4220" t="str">
        <f>IFERROR(IF(VLOOKUP(L4220,'Quantification'!$A:$B,2,FALSE)&amp;""="","Unclassified",VLOOKUP(L4220,'Quantification'!$A:$B,2,FALSE)),"Unclassified")</f>
        <v>Major</v>
      </c>
      <c r="N4220" t="inlineStr">
        <is>
          <t xml:space="preserve">frl-stefanie.gartmaier@pocketfm.com</t>
        </is>
      </c>
      <c r="O4220" t="inlineStr">
        <is>
          <t xml:space="preserve">Issues found in raw</t>
        </is>
      </c>
      <c r="P4220" t="str">
        <f>IF(OR(O4220="Issues found in master",O4220="Final master"),"Master",IF(OR(O4220="Ready for Master",O4220="Issues found in raw",O4220="Raw under QC",O4220="Issues resolved in raw"),"Raw","-"))</f>
        <v>Raw</v>
      </c>
      <c r="Q4220" s="13">
        <v>46287.54375</v>
      </c>
      <c r="R4220" t="inlineStr">
        <is>
          <t xml:space="preserve">2026-09 (Sept)</t>
        </is>
      </c>
      <c r="S4220">
        <f>IF(M4220="Not an error",0,IF(COUNTIFS($A$2:$A4220,$A4220,$D$2:$D4220,$D4220,$M$2:$M4220,"&lt;&gt;Not an error")=1,1,0))</f>
        <v>0</v>
      </c>
      <c r="T4220">
        <f>IF(M4220&lt;&gt;"Major",0,IF(COUNTIFS($A$2:$A4220,$A4220,$D$2:$D4220,$D4220,$M$2:$M4220,"Major")=1,1,0))</f>
        <v>0</v>
      </c>
      <c r="U4220">
        <f>IF(M4220&lt;&gt;"Minor",0,IF(COUNTIFS($A$2:$A4220,$A4220,$D$2:$D4220,$D4220,$M$2:$M4220,"Minor")=1,1,0))</f>
        <v>0</v>
      </c>
    </row>
    <row r="4221">
      <c r="A4221" t="inlineStr">
        <is>
          <t xml:space="preserve">806152088c4f0f13e40c0788e7bc440106d13b1a</t>
        </is>
      </c>
      <c r="B4221" t="inlineStr">
        <is>
          <t xml:space="preserve">The Secret Life of an Accidental Heiress</t>
        </is>
      </c>
      <c r="C4221" t="inlineStr">
        <is>
          <t xml:space="preserve">The Secret Life of an Accidental Heiress</t>
        </is>
      </c>
      <c r="D4221" t="inlineStr">
        <is>
          <t xml:space="preserve">1c08ec7897fe7d696d95c0d0a9c11a951cbd8c81</t>
        </is>
      </c>
      <c r="E4221" t="inlineStr">
        <is>
          <t xml:space="preserve">Episode 20: Hochmut Kommt Vor Dem Fall</t>
        </is>
      </c>
      <c r="F4221">
        <v>20</v>
      </c>
      <c r="G4221" t="inlineStr">
        <is>
          <t xml:space="preserve">2:14-2:17</t>
        </is>
      </c>
      <c r="H4221" t="inlineStr">
        <is>
          <t xml:space="preserve">Pending</t>
        </is>
      </c>
      <c r="I4221" t="inlineStr">
        <is>
          <t xml:space="preserve">[â€œFrankâ€_x009d_] - Line from script: â€œEndlich fÃ¼gten sich die Teile in Franks Kopf zusammen.â€_x009d_ - Note: needs an American pronunciation</t>
        </is>
      </c>
      <c r="J4221" t="inlineStr">
        <is>
          <t xml:space="preserve">VOA</t>
        </is>
      </c>
      <c r="K4221" t="inlineStr">
        <is>
          <t xml:space="preserve">Mispronunciation</t>
        </is>
      </c>
      <c r="L4221" t="inlineStr">
        <is>
          <t xml:space="preserve">Mispronunciation</t>
        </is>
      </c>
      <c r="M4221" t="str">
        <f>IFERROR(IF(VLOOKUP(L4221,'Quantification'!$A:$B,2,FALSE)&amp;""="","Unclassified",VLOOKUP(L4221,'Quantification'!$A:$B,2,FALSE)),"Unclassified")</f>
        <v>Major</v>
      </c>
      <c r="N4221" t="inlineStr">
        <is>
          <t xml:space="preserve">frl-stefanie.gartmaier@pocketfm.com</t>
        </is>
      </c>
      <c r="O4221" t="inlineStr">
        <is>
          <t xml:space="preserve">Issues found in raw</t>
        </is>
      </c>
      <c r="P4221" t="str">
        <f>IF(OR(O4221="Issues found in master",O4221="Final master"),"Master",IF(OR(O4221="Ready for Master",O4221="Issues found in raw",O4221="Raw under QC",O4221="Issues resolved in raw"),"Raw","-"))</f>
        <v>Raw</v>
      </c>
      <c r="Q4221" s="13">
        <v>46287.54375</v>
      </c>
      <c r="R4221" t="inlineStr">
        <is>
          <t xml:space="preserve">2026-09 (Sept)</t>
        </is>
      </c>
      <c r="S4221">
        <f>IF(M4221="Not an error",0,IF(COUNTIFS($A$2:$A4221,$A4221,$D$2:$D4221,$D4221,$M$2:$M4221,"&lt;&gt;Not an error")=1,1,0))</f>
        <v>0</v>
      </c>
      <c r="T4221">
        <f>IF(M4221&lt;&gt;"Major",0,IF(COUNTIFS($A$2:$A4221,$A4221,$D$2:$D4221,$D4221,$M$2:$M4221,"Major")=1,1,0))</f>
        <v>0</v>
      </c>
      <c r="U4221">
        <f>IF(M4221&lt;&gt;"Minor",0,IF(COUNTIFS($A$2:$A4221,$A4221,$D$2:$D4221,$D4221,$M$2:$M4221,"Minor")=1,1,0))</f>
        <v>0</v>
      </c>
    </row>
    <row r="4222">
      <c r="A4222" t="inlineStr">
        <is>
          <t xml:space="preserve">806152088c4f0f13e40c0788e7bc440106d13b1a</t>
        </is>
      </c>
      <c r="B4222" t="inlineStr">
        <is>
          <t xml:space="preserve">The Secret Life of an Accidental Heiress</t>
        </is>
      </c>
      <c r="C4222" t="inlineStr">
        <is>
          <t xml:space="preserve">The Secret Life of an Accidental Heiress</t>
        </is>
      </c>
      <c r="D4222" t="inlineStr">
        <is>
          <t xml:space="preserve">1c08ec7897fe7d696d95c0d0a9c11a951cbd8c81</t>
        </is>
      </c>
      <c r="E4222" t="inlineStr">
        <is>
          <t xml:space="preserve">Episode 20: Hochmut Kommt Vor Dem Fall</t>
        </is>
      </c>
      <c r="F4222">
        <v>20</v>
      </c>
      <c r="G4222" t="inlineStr">
        <is>
          <t xml:space="preserve">2:36-2:41</t>
        </is>
      </c>
      <c r="H4222" t="inlineStr">
        <is>
          <t xml:space="preserve">Pending</t>
        </is>
      </c>
      <c r="I4222" t="inlineStr">
        <is>
          <t xml:space="preserve">[â€œFrankâ€_x009d_] - Line from script: â€œAuf Franks Gesicht blitzte Erinnerung auf, gefolgt von purem Unglauben.â€_x009d_ - Note: needs an American pronunciation</t>
        </is>
      </c>
      <c r="J4222" t="inlineStr">
        <is>
          <t xml:space="preserve">VOA</t>
        </is>
      </c>
      <c r="K4222" t="inlineStr">
        <is>
          <t xml:space="preserve">Mispronunciation</t>
        </is>
      </c>
      <c r="L4222" t="inlineStr">
        <is>
          <t xml:space="preserve">Mispronunciation</t>
        </is>
      </c>
      <c r="M4222" t="str">
        <f>IFERROR(IF(VLOOKUP(L4222,'Quantification'!$A:$B,2,FALSE)&amp;""="","Unclassified",VLOOKUP(L4222,'Quantification'!$A:$B,2,FALSE)),"Unclassified")</f>
        <v>Major</v>
      </c>
      <c r="N4222" t="inlineStr">
        <is>
          <t xml:space="preserve">frl-stefanie.gartmaier@pocketfm.com</t>
        </is>
      </c>
      <c r="O4222" t="inlineStr">
        <is>
          <t xml:space="preserve">Issues found in raw</t>
        </is>
      </c>
      <c r="P4222" t="str">
        <f>IF(OR(O4222="Issues found in master",O4222="Final master"),"Master",IF(OR(O4222="Ready for Master",O4222="Issues found in raw",O4222="Raw under QC",O4222="Issues resolved in raw"),"Raw","-"))</f>
        <v>Raw</v>
      </c>
      <c r="Q4222" s="13">
        <v>46287.54375</v>
      </c>
      <c r="R4222" t="inlineStr">
        <is>
          <t xml:space="preserve">2026-09 (Sept)</t>
        </is>
      </c>
      <c r="S4222">
        <f>IF(M4222="Not an error",0,IF(COUNTIFS($A$2:$A4222,$A4222,$D$2:$D4222,$D4222,$M$2:$M4222,"&lt;&gt;Not an error")=1,1,0))</f>
        <v>0</v>
      </c>
      <c r="T4222">
        <f>IF(M4222&lt;&gt;"Major",0,IF(COUNTIFS($A$2:$A4222,$A4222,$D$2:$D4222,$D4222,$M$2:$M4222,"Major")=1,1,0))</f>
        <v>0</v>
      </c>
      <c r="U4222">
        <f>IF(M4222&lt;&gt;"Minor",0,IF(COUNTIFS($A$2:$A4222,$A4222,$D$2:$D4222,$D4222,$M$2:$M4222,"Minor")=1,1,0))</f>
        <v>0</v>
      </c>
    </row>
    <row r="4223">
      <c r="A4223" t="inlineStr">
        <is>
          <t xml:space="preserve">806152088c4f0f13e40c0788e7bc440106d13b1a</t>
        </is>
      </c>
      <c r="B4223" t="inlineStr">
        <is>
          <t xml:space="preserve">The Secret Life of an Accidental Heiress</t>
        </is>
      </c>
      <c r="C4223" t="inlineStr">
        <is>
          <t xml:space="preserve">The Secret Life of an Accidental Heiress</t>
        </is>
      </c>
      <c r="D4223" t="inlineStr">
        <is>
          <t xml:space="preserve">1c08ec7897fe7d696d95c0d0a9c11a951cbd8c81</t>
        </is>
      </c>
      <c r="E4223" t="inlineStr">
        <is>
          <t xml:space="preserve">Episode 20: Hochmut Kommt Vor Dem Fall</t>
        </is>
      </c>
      <c r="F4223">
        <v>20</v>
      </c>
      <c r="G4223" t="inlineStr">
        <is>
          <t xml:space="preserve">3:09-3:15</t>
        </is>
      </c>
      <c r="H4223" t="inlineStr">
        <is>
          <t xml:space="preserve">Pending</t>
        </is>
      </c>
      <c r="I4223" t="inlineStr">
        <is>
          <t xml:space="preserve">[Script error] - Line from script: â€œAber dem Blick des Polizeichefs nach zu urteilen, steckte mehr hinter der Geschichte von letzter Nacht?â€_x009d_ - Note: missing words â€œAber dem Blick des Polizeichefs nach zu urteilen, steckte vielleicht doch mehr hinter der Geschichte von letzter Nacht?â€_x009d_</t>
        </is>
      </c>
      <c r="J4223" t="inlineStr">
        <is>
          <t xml:space="preserve">AI</t>
        </is>
      </c>
      <c r="K4223" t="inlineStr">
        <is>
          <t xml:space="preserve">Script error</t>
        </is>
      </c>
      <c r="L4223" t="inlineStr">
        <is>
          <t xml:space="preserve">Script error</t>
        </is>
      </c>
      <c r="M4223" t="str">
        <f>IFERROR(IF(VLOOKUP(L4223,'Quantification'!$A:$B,2,FALSE)&amp;""="","Unclassified",VLOOKUP(L4223,'Quantification'!$A:$B,2,FALSE)),"Unclassified")</f>
        <v>Major</v>
      </c>
      <c r="N4223" t="inlineStr">
        <is>
          <t xml:space="preserve">frl-stefanie.gartmaier@pocketfm.com</t>
        </is>
      </c>
      <c r="O4223" t="inlineStr">
        <is>
          <t xml:space="preserve">Issues found in raw</t>
        </is>
      </c>
      <c r="P4223" t="str">
        <f>IF(OR(O4223="Issues found in master",O4223="Final master"),"Master",IF(OR(O4223="Ready for Master",O4223="Issues found in raw",O4223="Raw under QC",O4223="Issues resolved in raw"),"Raw","-"))</f>
        <v>Raw</v>
      </c>
      <c r="Q4223" s="13">
        <v>46287.54375</v>
      </c>
      <c r="R4223" t="inlineStr">
        <is>
          <t xml:space="preserve">2026-09 (Sept)</t>
        </is>
      </c>
      <c r="S4223">
        <f>IF(M4223="Not an error",0,IF(COUNTIFS($A$2:$A4223,$A4223,$D$2:$D4223,$D4223,$M$2:$M4223,"&lt;&gt;Not an error")=1,1,0))</f>
        <v>0</v>
      </c>
      <c r="T4223">
        <f>IF(M4223&lt;&gt;"Major",0,IF(COUNTIFS($A$2:$A4223,$A4223,$D$2:$D4223,$D4223,$M$2:$M4223,"Major")=1,1,0))</f>
        <v>0</v>
      </c>
      <c r="U4223">
        <f>IF(M4223&lt;&gt;"Minor",0,IF(COUNTIFS($A$2:$A4223,$A4223,$D$2:$D4223,$D4223,$M$2:$M4223,"Minor")=1,1,0))</f>
        <v>0</v>
      </c>
    </row>
    <row r="4224">
      <c r="A4224" t="inlineStr">
        <is>
          <t xml:space="preserve">806152088c4f0f13e40c0788e7bc440106d13b1a</t>
        </is>
      </c>
      <c r="B4224" t="inlineStr">
        <is>
          <t xml:space="preserve">The Secret Life of an Accidental Heiress</t>
        </is>
      </c>
      <c r="C4224" t="inlineStr">
        <is>
          <t xml:space="preserve">The Secret Life of an Accidental Heiress</t>
        </is>
      </c>
      <c r="D4224" t="inlineStr">
        <is>
          <t xml:space="preserve">1c08ec7897fe7d696d95c0d0a9c11a951cbd8c81</t>
        </is>
      </c>
      <c r="E4224" t="inlineStr">
        <is>
          <t xml:space="preserve">Episode 20: Hochmut Kommt Vor Dem Fall</t>
        </is>
      </c>
      <c r="F4224">
        <v>20</v>
      </c>
      <c r="G4224" t="inlineStr">
        <is>
          <t xml:space="preserve">3:38-3:40</t>
        </is>
      </c>
      <c r="H4224" t="inlineStr">
        <is>
          <t xml:space="preserve">Pending</t>
        </is>
      </c>
      <c r="I4224" t="inlineStr">
        <is>
          <t xml:space="preserve">[Script error] - Line from script: â€œMissus Scott kam zufÃ¤llig vorbei.â€_x009d_ - Note: inconsistency â€œMissus Scott war zufÃ¤llig vor Ort.â€_x009d_</t>
        </is>
      </c>
      <c r="J4224" t="inlineStr">
        <is>
          <t xml:space="preserve">AI</t>
        </is>
      </c>
      <c r="K4224" t="inlineStr">
        <is>
          <t xml:space="preserve">Script error</t>
        </is>
      </c>
      <c r="L4224" t="inlineStr">
        <is>
          <t xml:space="preserve">Script error</t>
        </is>
      </c>
      <c r="M4224" t="str">
        <f>IFERROR(IF(VLOOKUP(L4224,'Quantification'!$A:$B,2,FALSE)&amp;""="","Unclassified",VLOOKUP(L4224,'Quantification'!$A:$B,2,FALSE)),"Unclassified")</f>
        <v>Major</v>
      </c>
      <c r="N4224" t="inlineStr">
        <is>
          <t xml:space="preserve">frl-stefanie.gartmaier@pocketfm.com</t>
        </is>
      </c>
      <c r="O4224" t="inlineStr">
        <is>
          <t xml:space="preserve">Issues found in raw</t>
        </is>
      </c>
      <c r="P4224" t="str">
        <f>IF(OR(O4224="Issues found in master",O4224="Final master"),"Master",IF(OR(O4224="Ready for Master",O4224="Issues found in raw",O4224="Raw under QC",O4224="Issues resolved in raw"),"Raw","-"))</f>
        <v>Raw</v>
      </c>
      <c r="Q4224" s="13">
        <v>46287.54375</v>
      </c>
      <c r="R4224" t="inlineStr">
        <is>
          <t xml:space="preserve">2026-09 (Sept)</t>
        </is>
      </c>
      <c r="S4224">
        <f>IF(M4224="Not an error",0,IF(COUNTIFS($A$2:$A4224,$A4224,$D$2:$D4224,$D4224,$M$2:$M4224,"&lt;&gt;Not an error")=1,1,0))</f>
        <v>0</v>
      </c>
      <c r="T4224">
        <f>IF(M4224&lt;&gt;"Major",0,IF(COUNTIFS($A$2:$A4224,$A4224,$D$2:$D4224,$D4224,$M$2:$M4224,"Major")=1,1,0))</f>
        <v>0</v>
      </c>
      <c r="U4224">
        <f>IF(M4224&lt;&gt;"Minor",0,IF(COUNTIFS($A$2:$A4224,$A4224,$D$2:$D4224,$D4224,$M$2:$M4224,"Minor")=1,1,0))</f>
        <v>0</v>
      </c>
    </row>
    <row r="4225">
      <c r="A4225" t="inlineStr">
        <is>
          <t xml:space="preserve">806152088c4f0f13e40c0788e7bc440106d13b1a</t>
        </is>
      </c>
      <c r="B4225" t="inlineStr">
        <is>
          <t xml:space="preserve">The Secret Life of an Accidental Heiress</t>
        </is>
      </c>
      <c r="C4225" t="inlineStr">
        <is>
          <t xml:space="preserve">The Secret Life of an Accidental Heiress</t>
        </is>
      </c>
      <c r="D4225" t="inlineStr">
        <is>
          <t xml:space="preserve">1c08ec7897fe7d696d95c0d0a9c11a951cbd8c81</t>
        </is>
      </c>
      <c r="E4225" t="inlineStr">
        <is>
          <t xml:space="preserve">Episode 20: Hochmut Kommt Vor Dem Fall</t>
        </is>
      </c>
      <c r="F4225">
        <v>20</v>
      </c>
      <c r="G4225" t="inlineStr">
        <is>
          <t xml:space="preserve">3:52-3:56</t>
        </is>
      </c>
      <c r="H4225" t="inlineStr">
        <is>
          <t xml:space="preserve">Pending</t>
        </is>
      </c>
      <c r="I4225" t="inlineStr">
        <is>
          <t xml:space="preserve">[â€œFrankâ€_x009d_] - Line from script: â€œFrank warf Quinn einen anerkennenden und beeindruckten Blick zu.â€_x009d_ - Note: needs an American pronunciation</t>
        </is>
      </c>
      <c r="J4225" t="inlineStr">
        <is>
          <t xml:space="preserve">VOA</t>
        </is>
      </c>
      <c r="K4225" t="inlineStr">
        <is>
          <t xml:space="preserve">Mispronunciation</t>
        </is>
      </c>
      <c r="L4225" t="inlineStr">
        <is>
          <t xml:space="preserve">Mispronunciation</t>
        </is>
      </c>
      <c r="M4225" t="str">
        <f>IFERROR(IF(VLOOKUP(L4225,'Quantification'!$A:$B,2,FALSE)&amp;""="","Unclassified",VLOOKUP(L4225,'Quantification'!$A:$B,2,FALSE)),"Unclassified")</f>
        <v>Major</v>
      </c>
      <c r="N4225" t="inlineStr">
        <is>
          <t xml:space="preserve">frl-stefanie.gartmaier@pocketfm.com</t>
        </is>
      </c>
      <c r="O4225" t="inlineStr">
        <is>
          <t xml:space="preserve">Issues found in raw</t>
        </is>
      </c>
      <c r="P4225" t="str">
        <f>IF(OR(O4225="Issues found in master",O4225="Final master"),"Master",IF(OR(O4225="Ready for Master",O4225="Issues found in raw",O4225="Raw under QC",O4225="Issues resolved in raw"),"Raw","-"))</f>
        <v>Raw</v>
      </c>
      <c r="Q4225" s="13">
        <v>46287.54375</v>
      </c>
      <c r="R4225" t="inlineStr">
        <is>
          <t xml:space="preserve">2026-09 (Sept)</t>
        </is>
      </c>
      <c r="S4225">
        <f>IF(M4225="Not an error",0,IF(COUNTIFS($A$2:$A4225,$A4225,$D$2:$D4225,$D4225,$M$2:$M4225,"&lt;&gt;Not an error")=1,1,0))</f>
        <v>0</v>
      </c>
      <c r="T4225">
        <f>IF(M4225&lt;&gt;"Major",0,IF(COUNTIFS($A$2:$A4225,$A4225,$D$2:$D4225,$D4225,$M$2:$M4225,"Major")=1,1,0))</f>
        <v>0</v>
      </c>
      <c r="U4225">
        <f>IF(M4225&lt;&gt;"Minor",0,IF(COUNTIFS($A$2:$A4225,$A4225,$D$2:$D4225,$D4225,$M$2:$M4225,"Minor")=1,1,0))</f>
        <v>0</v>
      </c>
    </row>
    <row r="4226">
      <c r="A4226" t="inlineStr">
        <is>
          <t xml:space="preserve">806152088c4f0f13e40c0788e7bc440106d13b1a</t>
        </is>
      </c>
      <c r="B4226" t="inlineStr">
        <is>
          <t xml:space="preserve">The Secret Life of an Accidental Heiress</t>
        </is>
      </c>
      <c r="C4226" t="inlineStr">
        <is>
          <t xml:space="preserve">The Secret Life of an Accidental Heiress</t>
        </is>
      </c>
      <c r="D4226" t="inlineStr">
        <is>
          <t xml:space="preserve">1c08ec7897fe7d696d95c0d0a9c11a951cbd8c81</t>
        </is>
      </c>
      <c r="E4226" t="inlineStr">
        <is>
          <t xml:space="preserve">Episode 20: Hochmut Kommt Vor Dem Fall</t>
        </is>
      </c>
      <c r="F4226">
        <v>20</v>
      </c>
      <c r="G4226" t="inlineStr">
        <is>
          <t xml:space="preserve">4:28-4:35</t>
        </is>
      </c>
      <c r="H4226" t="inlineStr">
        <is>
          <t xml:space="preserve">Pending</t>
        </is>
      </c>
      <c r="I4226" t="inlineStr">
        <is>
          <t xml:space="preserve">[â€œFrankâ€_x009d_] - Line from script: â€œFrank, der sich des emotionalen Chaos, das er angerichtet hatte, nicht im Geringsten bewusst war, schnippte plÃ¶tzlich mit den Fingern.â€_x009d_ - Note: needs an American pronunciation</t>
        </is>
      </c>
      <c r="J4226" t="inlineStr">
        <is>
          <t xml:space="preserve">VOA</t>
        </is>
      </c>
      <c r="K4226" t="inlineStr">
        <is>
          <t xml:space="preserve">Mispronunciation</t>
        </is>
      </c>
      <c r="L4226" t="inlineStr">
        <is>
          <t xml:space="preserve">Mispronunciation</t>
        </is>
      </c>
      <c r="M4226" t="str">
        <f>IFERROR(IF(VLOOKUP(L4226,'Quantification'!$A:$B,2,FALSE)&amp;""="","Unclassified",VLOOKUP(L4226,'Quantification'!$A:$B,2,FALSE)),"Unclassified")</f>
        <v>Major</v>
      </c>
      <c r="N4226" t="inlineStr">
        <is>
          <t xml:space="preserve">frl-stefanie.gartmaier@pocketfm.com</t>
        </is>
      </c>
      <c r="O4226" t="inlineStr">
        <is>
          <t xml:space="preserve">Issues found in raw</t>
        </is>
      </c>
      <c r="P4226" t="str">
        <f>IF(OR(O4226="Issues found in master",O4226="Final master"),"Master",IF(OR(O4226="Ready for Master",O4226="Issues found in raw",O4226="Raw under QC",O4226="Issues resolved in raw"),"Raw","-"))</f>
        <v>Raw</v>
      </c>
      <c r="Q4226" s="13">
        <v>46287.54375</v>
      </c>
      <c r="R4226" t="inlineStr">
        <is>
          <t xml:space="preserve">2026-09 (Sept)</t>
        </is>
      </c>
      <c r="S4226">
        <f>IF(M4226="Not an error",0,IF(COUNTIFS($A$2:$A4226,$A4226,$D$2:$D4226,$D4226,$M$2:$M4226,"&lt;&gt;Not an error")=1,1,0))</f>
        <v>0</v>
      </c>
      <c r="T4226">
        <f>IF(M4226&lt;&gt;"Major",0,IF(COUNTIFS($A$2:$A4226,$A4226,$D$2:$D4226,$D4226,$M$2:$M4226,"Major")=1,1,0))</f>
        <v>0</v>
      </c>
      <c r="U4226">
        <f>IF(M4226&lt;&gt;"Minor",0,IF(COUNTIFS($A$2:$A4226,$A4226,$D$2:$D4226,$D4226,$M$2:$M4226,"Minor")=1,1,0))</f>
        <v>0</v>
      </c>
    </row>
    <row r="4227">
      <c r="A4227" t="inlineStr">
        <is>
          <t xml:space="preserve">806152088c4f0f13e40c0788e7bc440106d13b1a</t>
        </is>
      </c>
      <c r="B4227" t="inlineStr">
        <is>
          <t xml:space="preserve">The Secret Life of an Accidental Heiress</t>
        </is>
      </c>
      <c r="C4227" t="inlineStr">
        <is>
          <t xml:space="preserve">The Secret Life of an Accidental Heiress</t>
        </is>
      </c>
      <c r="D4227" t="inlineStr">
        <is>
          <t xml:space="preserve">1c08ec7897fe7d696d95c0d0a9c11a951cbd8c81</t>
        </is>
      </c>
      <c r="E4227" t="inlineStr">
        <is>
          <t xml:space="preserve">Episode 20: Hochmut Kommt Vor Dem Fall</t>
        </is>
      </c>
      <c r="F4227">
        <v>20</v>
      </c>
      <c r="G4227" t="inlineStr">
        <is>
          <t xml:space="preserve">4:45-4:47</t>
        </is>
      </c>
      <c r="H4227" t="inlineStr">
        <is>
          <t xml:space="preserve">Pending</t>
        </is>
      </c>
      <c r="I4227" t="inlineStr">
        <is>
          <t xml:space="preserve">[â€œFrankâ€_x009d_] - Line from script: â€œFrank lÃ¤chelte breit.â€_x009d_ - Note: needs an American pronunciation</t>
        </is>
      </c>
      <c r="J4227" t="inlineStr">
        <is>
          <t xml:space="preserve">VOA</t>
        </is>
      </c>
      <c r="K4227" t="inlineStr">
        <is>
          <t xml:space="preserve">Mispronunciation</t>
        </is>
      </c>
      <c r="L4227" t="inlineStr">
        <is>
          <t xml:space="preserve">Mispronunciation</t>
        </is>
      </c>
      <c r="M4227" t="str">
        <f>IFERROR(IF(VLOOKUP(L4227,'Quantification'!$A:$B,2,FALSE)&amp;""="","Unclassified",VLOOKUP(L4227,'Quantification'!$A:$B,2,FALSE)),"Unclassified")</f>
        <v>Major</v>
      </c>
      <c r="N4227" t="inlineStr">
        <is>
          <t xml:space="preserve">frl-stefanie.gartmaier@pocketfm.com</t>
        </is>
      </c>
      <c r="O4227" t="inlineStr">
        <is>
          <t xml:space="preserve">Issues found in raw</t>
        </is>
      </c>
      <c r="P4227" t="str">
        <f>IF(OR(O4227="Issues found in master",O4227="Final master"),"Master",IF(OR(O4227="Ready for Master",O4227="Issues found in raw",O4227="Raw under QC",O4227="Issues resolved in raw"),"Raw","-"))</f>
        <v>Raw</v>
      </c>
      <c r="Q4227" s="13">
        <v>46287.54375</v>
      </c>
      <c r="R4227" t="inlineStr">
        <is>
          <t xml:space="preserve">2026-09 (Sept)</t>
        </is>
      </c>
      <c r="S4227">
        <f>IF(M4227="Not an error",0,IF(COUNTIFS($A$2:$A4227,$A4227,$D$2:$D4227,$D4227,$M$2:$M4227,"&lt;&gt;Not an error")=1,1,0))</f>
        <v>0</v>
      </c>
      <c r="T4227">
        <f>IF(M4227&lt;&gt;"Major",0,IF(COUNTIFS($A$2:$A4227,$A4227,$D$2:$D4227,$D4227,$M$2:$M4227,"Major")=1,1,0))</f>
        <v>0</v>
      </c>
      <c r="U4227">
        <f>IF(M4227&lt;&gt;"Minor",0,IF(COUNTIFS($A$2:$A4227,$A4227,$D$2:$D4227,$D4227,$M$2:$M4227,"Minor")=1,1,0))</f>
        <v>0</v>
      </c>
    </row>
    <row r="4228">
      <c r="A4228" t="inlineStr">
        <is>
          <t xml:space="preserve">806152088c4f0f13e40c0788e7bc440106d13b1a</t>
        </is>
      </c>
      <c r="B4228" t="inlineStr">
        <is>
          <t xml:space="preserve">The Secret Life of an Accidental Heiress</t>
        </is>
      </c>
      <c r="C4228" t="inlineStr">
        <is>
          <t xml:space="preserve">The Secret Life of an Accidental Heiress</t>
        </is>
      </c>
      <c r="D4228" t="inlineStr">
        <is>
          <t xml:space="preserve">1c08ec7897fe7d696d95c0d0a9c11a951cbd8c81</t>
        </is>
      </c>
      <c r="E4228" t="inlineStr">
        <is>
          <t xml:space="preserve">Episode 20: Hochmut Kommt Vor Dem Fall</t>
        </is>
      </c>
      <c r="F4228">
        <v>20</v>
      </c>
      <c r="G4228" t="inlineStr">
        <is>
          <t xml:space="preserve">5:15-5:18</t>
        </is>
      </c>
      <c r="H4228" t="inlineStr">
        <is>
          <t xml:space="preserve">Pending</t>
        </is>
      </c>
      <c r="I4228" t="inlineStr">
        <is>
          <t xml:space="preserve">[â€œFrankâ€_x009d_] - Line from script: â€œQuinn war die Einzige, die handelteâ€_x009d_, fuhr Frank stolz fort.â€_x009d_ - Note: needs an American pronunciation</t>
        </is>
      </c>
      <c r="J4228" t="inlineStr">
        <is>
          <t xml:space="preserve">VOA</t>
        </is>
      </c>
      <c r="K4228" t="inlineStr">
        <is>
          <t xml:space="preserve">Mispronunciation</t>
        </is>
      </c>
      <c r="L4228" t="inlineStr">
        <is>
          <t xml:space="preserve">Mispronunciation</t>
        </is>
      </c>
      <c r="M4228" t="str">
        <f>IFERROR(IF(VLOOKUP(L4228,'Quantification'!$A:$B,2,FALSE)&amp;""="","Unclassified",VLOOKUP(L4228,'Quantification'!$A:$B,2,FALSE)),"Unclassified")</f>
        <v>Major</v>
      </c>
      <c r="N4228" t="inlineStr">
        <is>
          <t xml:space="preserve">frl-stefanie.gartmaier@pocketfm.com</t>
        </is>
      </c>
      <c r="O4228" t="inlineStr">
        <is>
          <t xml:space="preserve">Issues found in raw</t>
        </is>
      </c>
      <c r="P4228" t="str">
        <f>IF(OR(O4228="Issues found in master",O4228="Final master"),"Master",IF(OR(O4228="Ready for Master",O4228="Issues found in raw",O4228="Raw under QC",O4228="Issues resolved in raw"),"Raw","-"))</f>
        <v>Raw</v>
      </c>
      <c r="Q4228" s="13">
        <v>46287.54375</v>
      </c>
      <c r="R4228" t="inlineStr">
        <is>
          <t xml:space="preserve">2026-09 (Sept)</t>
        </is>
      </c>
      <c r="S4228">
        <f>IF(M4228="Not an error",0,IF(COUNTIFS($A$2:$A4228,$A4228,$D$2:$D4228,$D4228,$M$2:$M4228,"&lt;&gt;Not an error")=1,1,0))</f>
        <v>0</v>
      </c>
      <c r="T4228">
        <f>IF(M4228&lt;&gt;"Major",0,IF(COUNTIFS($A$2:$A4228,$A4228,$D$2:$D4228,$D4228,$M$2:$M4228,"Major")=1,1,0))</f>
        <v>0</v>
      </c>
      <c r="U4228">
        <f>IF(M4228&lt;&gt;"Minor",0,IF(COUNTIFS($A$2:$A4228,$A4228,$D$2:$D4228,$D4228,$M$2:$M4228,"Minor")=1,1,0))</f>
        <v>0</v>
      </c>
    </row>
    <row r="4229">
      <c r="A4229" t="inlineStr">
        <is>
          <t xml:space="preserve">806152088c4f0f13e40c0788e7bc440106d13b1a</t>
        </is>
      </c>
      <c r="B4229" t="inlineStr">
        <is>
          <t xml:space="preserve">The Secret Life of an Accidental Heiress</t>
        </is>
      </c>
      <c r="C4229" t="inlineStr">
        <is>
          <t xml:space="preserve">The Secret Life of an Accidental Heiress</t>
        </is>
      </c>
      <c r="D4229" t="inlineStr">
        <is>
          <t xml:space="preserve">1c08ec7897fe7d696d95c0d0a9c11a951cbd8c81</t>
        </is>
      </c>
      <c r="E4229" t="inlineStr">
        <is>
          <t xml:space="preserve">Episode 20: Hochmut Kommt Vor Dem Fall</t>
        </is>
      </c>
      <c r="F4229">
        <v>20</v>
      </c>
      <c r="G4229" t="inlineStr">
        <is>
          <t xml:space="preserve">5:38-5:48</t>
        </is>
      </c>
      <c r="H4229" t="inlineStr">
        <is>
          <t xml:space="preserve">Pending</t>
        </is>
      </c>
      <c r="I4229" t="inlineStr">
        <is>
          <t xml:space="preserve">[â€œFrankâ€_x009d_] - Line from script: â€œSie konnten den verÃ¤chtlichen Blicken der anderen Lehrer nicht standhalten und sahen nur sprachlos zu, wie der Dekan Frank die Hand schÃ¼ttelte und ihn und seinen Kollegen zur TÃ¼r begleitete.â€_x009d_ - Note: needs an American pronunciation</t>
        </is>
      </c>
      <c r="J4229" t="inlineStr">
        <is>
          <t xml:space="preserve">VOA</t>
        </is>
      </c>
      <c r="K4229" t="inlineStr">
        <is>
          <t xml:space="preserve">Mispronunciation</t>
        </is>
      </c>
      <c r="L4229" t="inlineStr">
        <is>
          <t xml:space="preserve">Mispronunciation</t>
        </is>
      </c>
      <c r="M4229" t="str">
        <f>IFERROR(IF(VLOOKUP(L4229,'Quantification'!$A:$B,2,FALSE)&amp;""="","Unclassified",VLOOKUP(L4229,'Quantification'!$A:$B,2,FALSE)),"Unclassified")</f>
        <v>Major</v>
      </c>
      <c r="N4229" t="inlineStr">
        <is>
          <t xml:space="preserve">frl-stefanie.gartmaier@pocketfm.com</t>
        </is>
      </c>
      <c r="O4229" t="inlineStr">
        <is>
          <t xml:space="preserve">Issues found in raw</t>
        </is>
      </c>
      <c r="P4229" t="str">
        <f>IF(OR(O4229="Issues found in master",O4229="Final master"),"Master",IF(OR(O4229="Ready for Master",O4229="Issues found in raw",O4229="Raw under QC",O4229="Issues resolved in raw"),"Raw","-"))</f>
        <v>Raw</v>
      </c>
      <c r="Q4229" s="13">
        <v>46287.54375</v>
      </c>
      <c r="R4229" t="inlineStr">
        <is>
          <t xml:space="preserve">2026-09 (Sept)</t>
        </is>
      </c>
      <c r="S4229">
        <f>IF(M4229="Not an error",0,IF(COUNTIFS($A$2:$A4229,$A4229,$D$2:$D4229,$D4229,$M$2:$M4229,"&lt;&gt;Not an error")=1,1,0))</f>
        <v>0</v>
      </c>
      <c r="T4229">
        <f>IF(M4229&lt;&gt;"Major",0,IF(COUNTIFS($A$2:$A4229,$A4229,$D$2:$D4229,$D4229,$M$2:$M4229,"Major")=1,1,0))</f>
        <v>0</v>
      </c>
      <c r="U4229">
        <f>IF(M4229&lt;&gt;"Minor",0,IF(COUNTIFS($A$2:$A4229,$A4229,$D$2:$D4229,$D4229,$M$2:$M4229,"Minor")=1,1,0))</f>
        <v>0</v>
      </c>
    </row>
    <row r="4230">
      <c r="A4230" t="inlineStr">
        <is>
          <t xml:space="preserve">806152088c4f0f13e40c0788e7bc440106d13b1a</t>
        </is>
      </c>
      <c r="B4230" t="inlineStr">
        <is>
          <t xml:space="preserve">The Secret Life of an Accidental Heiress</t>
        </is>
      </c>
      <c r="C4230" t="inlineStr">
        <is>
          <t xml:space="preserve">The Secret Life of an Accidental Heiress</t>
        </is>
      </c>
      <c r="D4230" t="inlineStr">
        <is>
          <t xml:space="preserve">1c08ec7897fe7d696d95c0d0a9c11a951cbd8c81</t>
        </is>
      </c>
      <c r="E4230" t="inlineStr">
        <is>
          <t xml:space="preserve">Episode 20: Hochmut Kommt Vor Dem Fall</t>
        </is>
      </c>
      <c r="F4230">
        <v>20</v>
      </c>
      <c r="G4230" t="inlineStr">
        <is>
          <t xml:space="preserve">5:38-5:48</t>
        </is>
      </c>
      <c r="H4230" t="inlineStr">
        <is>
          <t xml:space="preserve">Pending</t>
        </is>
      </c>
      <c r="I4230" t="inlineStr">
        <is>
          <t xml:space="preserve">[Script error] - Line from script: â€œSie konnten den verÃ¤chtlichen Blicken der anderen Lehrer nicht standhalten und sahen nur sprachlos zu, wie der Dekan Frank die Hand schÃ¼ttelte und ihn und seinen Kollegen zur TÃ¼r begleitete.â€_x009d_ - Note: misleading â€œSie konnten den verÃ¤chtlichen Blicken der umstehenden Lehrer nicht standhalten und sahen nur sprachlos zu, wie der Dekan Frank die Hand schÃ¼ttelte und ihn und seinen Kollegen zur TÃ¼r begleitete.â€_x009d_</t>
        </is>
      </c>
      <c r="J4230" t="inlineStr">
        <is>
          <t xml:space="preserve">AI</t>
        </is>
      </c>
      <c r="K4230" t="inlineStr">
        <is>
          <t xml:space="preserve">Script error</t>
        </is>
      </c>
      <c r="L4230" t="inlineStr">
        <is>
          <t xml:space="preserve">Script error</t>
        </is>
      </c>
      <c r="M4230" t="str">
        <f>IFERROR(IF(VLOOKUP(L4230,'Quantification'!$A:$B,2,FALSE)&amp;""="","Unclassified",VLOOKUP(L4230,'Quantification'!$A:$B,2,FALSE)),"Unclassified")</f>
        <v>Major</v>
      </c>
      <c r="N4230" t="inlineStr">
        <is>
          <t xml:space="preserve">frl-stefanie.gartmaier@pocketfm.com</t>
        </is>
      </c>
      <c r="O4230" t="inlineStr">
        <is>
          <t xml:space="preserve">Issues found in raw</t>
        </is>
      </c>
      <c r="P4230" t="str">
        <f>IF(OR(O4230="Issues found in master",O4230="Final master"),"Master",IF(OR(O4230="Ready for Master",O4230="Issues found in raw",O4230="Raw under QC",O4230="Issues resolved in raw"),"Raw","-"))</f>
        <v>Raw</v>
      </c>
      <c r="Q4230" s="13">
        <v>46287.54375</v>
      </c>
      <c r="R4230" t="inlineStr">
        <is>
          <t xml:space="preserve">2026-09 (Sept)</t>
        </is>
      </c>
      <c r="S4230">
        <f>IF(M4230="Not an error",0,IF(COUNTIFS($A$2:$A4230,$A4230,$D$2:$D4230,$D4230,$M$2:$M4230,"&lt;&gt;Not an error")=1,1,0))</f>
        <v>0</v>
      </c>
      <c r="T4230">
        <f>IF(M4230&lt;&gt;"Major",0,IF(COUNTIFS($A$2:$A4230,$A4230,$D$2:$D4230,$D4230,$M$2:$M4230,"Major")=1,1,0))</f>
        <v>0</v>
      </c>
      <c r="U4230">
        <f>IF(M4230&lt;&gt;"Minor",0,IF(COUNTIFS($A$2:$A4230,$A4230,$D$2:$D4230,$D4230,$M$2:$M4230,"Minor")=1,1,0))</f>
        <v>0</v>
      </c>
    </row>
    <row r="4231">
      <c r="A4231" t="inlineStr">
        <is>
          <t xml:space="preserve">806152088c4f0f13e40c0788e7bc440106d13b1a</t>
        </is>
      </c>
      <c r="B4231" t="inlineStr">
        <is>
          <t xml:space="preserve">The Secret Life of an Accidental Heiress</t>
        </is>
      </c>
      <c r="C4231" t="inlineStr">
        <is>
          <t xml:space="preserve">The Secret Life of an Accidental Heiress</t>
        </is>
      </c>
      <c r="D4231" t="inlineStr">
        <is>
          <t xml:space="preserve">1c08ec7897fe7d696d95c0d0a9c11a951cbd8c81</t>
        </is>
      </c>
      <c r="E4231" t="inlineStr">
        <is>
          <t xml:space="preserve">Episode 20: Hochmut Kommt Vor Dem Fall</t>
        </is>
      </c>
      <c r="F4231">
        <v>20</v>
      </c>
      <c r="G4231" t="inlineStr">
        <is>
          <t xml:space="preserve">6:46-6:51</t>
        </is>
      </c>
      <c r="H4231" t="inlineStr">
        <is>
          <t xml:space="preserve">Pending</t>
        </is>
      </c>
      <c r="I4231" t="inlineStr">
        <is>
          <t xml:space="preserve">[Script error] - Line from script: â€œMiss Scott. Ich vertraue darauf, dass die Situation nun geklÃ¤rt ist.â€_x009d_ - inconsistency â€œMisses Scott. Ich vertraue darauf, dass die Situation nun geklÃ¤rt ist.â€_x009d_</t>
        </is>
      </c>
      <c r="J4231" t="inlineStr">
        <is>
          <t xml:space="preserve">AI</t>
        </is>
      </c>
      <c r="K4231" t="inlineStr">
        <is>
          <t xml:space="preserve">Script error</t>
        </is>
      </c>
      <c r="L4231" t="inlineStr">
        <is>
          <t xml:space="preserve">Script error</t>
        </is>
      </c>
      <c r="M4231" t="str">
        <f>IFERROR(IF(VLOOKUP(L4231,'Quantification'!$A:$B,2,FALSE)&amp;""="","Unclassified",VLOOKUP(L4231,'Quantification'!$A:$B,2,FALSE)),"Unclassified")</f>
        <v>Major</v>
      </c>
      <c r="N4231" t="inlineStr">
        <is>
          <t xml:space="preserve">frl-stefanie.gartmaier@pocketfm.com</t>
        </is>
      </c>
      <c r="O4231" t="inlineStr">
        <is>
          <t xml:space="preserve">Issues found in raw</t>
        </is>
      </c>
      <c r="P4231" t="str">
        <f>IF(OR(O4231="Issues found in master",O4231="Final master"),"Master",IF(OR(O4231="Ready for Master",O4231="Issues found in raw",O4231="Raw under QC",O4231="Issues resolved in raw"),"Raw","-"))</f>
        <v>Raw</v>
      </c>
      <c r="Q4231" s="13">
        <v>46287.54375</v>
      </c>
      <c r="R4231" t="inlineStr">
        <is>
          <t xml:space="preserve">2026-09 (Sept)</t>
        </is>
      </c>
      <c r="S4231">
        <f>IF(M4231="Not an error",0,IF(COUNTIFS($A$2:$A4231,$A4231,$D$2:$D4231,$D4231,$M$2:$M4231,"&lt;&gt;Not an error")=1,1,0))</f>
        <v>0</v>
      </c>
      <c r="T4231">
        <f>IF(M4231&lt;&gt;"Major",0,IF(COUNTIFS($A$2:$A4231,$A4231,$D$2:$D4231,$D4231,$M$2:$M4231,"Major")=1,1,0))</f>
        <v>0</v>
      </c>
      <c r="U4231">
        <f>IF(M4231&lt;&gt;"Minor",0,IF(COUNTIFS($A$2:$A4231,$A4231,$D$2:$D4231,$D4231,$M$2:$M4231,"Minor")=1,1,0))</f>
        <v>0</v>
      </c>
    </row>
    <row r="4232">
      <c r="A4232" t="inlineStr">
        <is>
          <t xml:space="preserve">806152088c4f0f13e40c0788e7bc440106d13b1a</t>
        </is>
      </c>
      <c r="B4232" t="inlineStr">
        <is>
          <t xml:space="preserve">The Secret Life of an Accidental Heiress</t>
        </is>
      </c>
      <c r="C4232" t="inlineStr">
        <is>
          <t xml:space="preserve">The Secret Life of an Accidental Heiress</t>
        </is>
      </c>
      <c r="D4232" t="inlineStr">
        <is>
          <t xml:space="preserve">1c08ec7897fe7d696d95c0d0a9c11a951cbd8c81</t>
        </is>
      </c>
      <c r="E4232" t="inlineStr">
        <is>
          <t xml:space="preserve">Episode 20: Hochmut Kommt Vor Dem Fall</t>
        </is>
      </c>
      <c r="F4232">
        <v>20</v>
      </c>
      <c r="G4232" t="inlineStr">
        <is>
          <t xml:space="preserve">7:46-7:49</t>
        </is>
      </c>
      <c r="H4232" t="inlineStr">
        <is>
          <t xml:space="preserve">Pending</t>
        </is>
      </c>
      <c r="I4232" t="inlineStr">
        <is>
          <t xml:space="preserve">[Voice processing &amp; editing] - Line from script: â€œCheryl zwang sich, die Fassung zu wahren.â€_x009d_</t>
        </is>
      </c>
      <c r="J4232" t="inlineStr">
        <is>
          <t xml:space="preserve">VOA</t>
        </is>
      </c>
      <c r="K4232" t="inlineStr">
        <is>
          <t xml:space="preserve">Voice processing &amp; editing</t>
        </is>
      </c>
      <c r="L4232" t="inlineStr">
        <is>
          <t xml:space="preserve">Voice processing &amp; editing</t>
        </is>
      </c>
      <c r="M4232" t="str">
        <f>IFERROR(IF(VLOOKUP(L4232,'Quantification'!$A:$B,2,FALSE)&amp;""="","Unclassified",VLOOKUP(L4232,'Quantification'!$A:$B,2,FALSE)),"Unclassified")</f>
        <v>Minor</v>
      </c>
      <c r="N4232" t="inlineStr">
        <is>
          <t xml:space="preserve">frl-stefanie.gartmaier@pocketfm.com</t>
        </is>
      </c>
      <c r="O4232" t="inlineStr">
        <is>
          <t xml:space="preserve">Issues found in raw</t>
        </is>
      </c>
      <c r="P4232" t="str">
        <f>IF(OR(O4232="Issues found in master",O4232="Final master"),"Master",IF(OR(O4232="Ready for Master",O4232="Issues found in raw",O4232="Raw under QC",O4232="Issues resolved in raw"),"Raw","-"))</f>
        <v>Raw</v>
      </c>
      <c r="Q4232" s="13">
        <v>46287.54375</v>
      </c>
      <c r="R4232" t="inlineStr">
        <is>
          <t xml:space="preserve">2026-09 (Sept)</t>
        </is>
      </c>
      <c r="S4232">
        <f>IF(M4232="Not an error",0,IF(COUNTIFS($A$2:$A4232,$A4232,$D$2:$D4232,$D4232,$M$2:$M4232,"&lt;&gt;Not an error")=1,1,0))</f>
        <v>0</v>
      </c>
      <c r="T4232">
        <f>IF(M4232&lt;&gt;"Major",0,IF(COUNTIFS($A$2:$A4232,$A4232,$D$2:$D4232,$D4232,$M$2:$M4232,"Major")=1,1,0))</f>
        <v>0</v>
      </c>
      <c r="U4232">
        <f>IF(M4232&lt;&gt;"Minor",0,IF(COUNTIFS($A$2:$A4232,$A4232,$D$2:$D4232,$D4232,$M$2:$M4232,"Minor")=1,1,0))</f>
        <v>1</v>
      </c>
    </row>
    <row r="4233">
      <c r="A4233" t="inlineStr">
        <is>
          <t xml:space="preserve">806152088c4f0f13e40c0788e7bc440106d13b1a</t>
        </is>
      </c>
      <c r="B4233" t="inlineStr">
        <is>
          <t xml:space="preserve">The Secret Life of an Accidental Heiress</t>
        </is>
      </c>
      <c r="C4233" t="inlineStr">
        <is>
          <t xml:space="preserve">The Secret Life of an Accidental Heiress</t>
        </is>
      </c>
      <c r="D4233" t="inlineStr">
        <is>
          <t xml:space="preserve">1c08ec7897fe7d696d95c0d0a9c11a951cbd8c81</t>
        </is>
      </c>
      <c r="E4233" t="inlineStr">
        <is>
          <t xml:space="preserve">Episode 20: Hochmut Kommt Vor Dem Fall</t>
        </is>
      </c>
      <c r="F4233">
        <v>20</v>
      </c>
      <c r="G4233" t="inlineStr">
        <is>
          <t xml:space="preserve">7:50-7:52</t>
        </is>
      </c>
      <c r="H4233" t="inlineStr">
        <is>
          <t xml:space="preserve">Pending</t>
        </is>
      </c>
      <c r="I4233" t="inlineStr">
        <is>
          <t xml:space="preserve">[Voice processing &amp; editing] - Line from script: â€œZu viele Leute schauen zu.â€_x009d_</t>
        </is>
      </c>
      <c r="J4233" t="inlineStr">
        <is>
          <t xml:space="preserve">VOA</t>
        </is>
      </c>
      <c r="K4233" t="inlineStr">
        <is>
          <t xml:space="preserve">Voice processing &amp; editing</t>
        </is>
      </c>
      <c r="L4233" t="inlineStr">
        <is>
          <t xml:space="preserve">Voice processing &amp; editing</t>
        </is>
      </c>
      <c r="M4233" t="str">
        <f>IFERROR(IF(VLOOKUP(L4233,'Quantification'!$A:$B,2,FALSE)&amp;""="","Unclassified",VLOOKUP(L4233,'Quantification'!$A:$B,2,FALSE)),"Unclassified")</f>
        <v>Minor</v>
      </c>
      <c r="N4233" t="inlineStr">
        <is>
          <t xml:space="preserve">frl-stefanie.gartmaier@pocketfm.com</t>
        </is>
      </c>
      <c r="O4233" t="inlineStr">
        <is>
          <t xml:space="preserve">Issues found in raw</t>
        </is>
      </c>
      <c r="P4233" t="str">
        <f>IF(OR(O4233="Issues found in master",O4233="Final master"),"Master",IF(OR(O4233="Ready for Master",O4233="Issues found in raw",O4233="Raw under QC",O4233="Issues resolved in raw"),"Raw","-"))</f>
        <v>Raw</v>
      </c>
      <c r="Q4233" s="13">
        <v>46287.54375</v>
      </c>
      <c r="R4233" t="inlineStr">
        <is>
          <t xml:space="preserve">2026-09 (Sept)</t>
        </is>
      </c>
      <c r="S4233">
        <f>IF(M4233="Not an error",0,IF(COUNTIFS($A$2:$A4233,$A4233,$D$2:$D4233,$D4233,$M$2:$M4233,"&lt;&gt;Not an error")=1,1,0))</f>
        <v>0</v>
      </c>
      <c r="T4233">
        <f>IF(M4233&lt;&gt;"Major",0,IF(COUNTIFS($A$2:$A4233,$A4233,$D$2:$D4233,$D4233,$M$2:$M4233,"Major")=1,1,0))</f>
        <v>0</v>
      </c>
      <c r="U4233">
        <f>IF(M4233&lt;&gt;"Minor",0,IF(COUNTIFS($A$2:$A4233,$A4233,$D$2:$D4233,$D4233,$M$2:$M4233,"Minor")=1,1,0))</f>
        <v>0</v>
      </c>
    </row>
    <row r="4234">
      <c r="A4234" t="inlineStr">
        <is>
          <t xml:space="preserve">806152088c4f0f13e40c0788e7bc440106d13b1a</t>
        </is>
      </c>
      <c r="B4234" t="inlineStr">
        <is>
          <t xml:space="preserve">The Secret Life of an Accidental Heiress</t>
        </is>
      </c>
      <c r="C4234" t="inlineStr">
        <is>
          <t xml:space="preserve">The Secret Life of an Accidental Heiress</t>
        </is>
      </c>
      <c r="D4234" t="inlineStr">
        <is>
          <t xml:space="preserve">1c08ec7897fe7d696d95c0d0a9c11a951cbd8c81</t>
        </is>
      </c>
      <c r="E4234" t="inlineStr">
        <is>
          <t xml:space="preserve">Episode 20: Hochmut Kommt Vor Dem Fall</t>
        </is>
      </c>
      <c r="F4234">
        <v>20</v>
      </c>
      <c r="G4234" t="inlineStr">
        <is>
          <t xml:space="preserve">7:52-7:55</t>
        </is>
      </c>
      <c r="H4234" t="inlineStr">
        <is>
          <t xml:space="preserve">Pending</t>
        </is>
      </c>
      <c r="I4234" t="inlineStr">
        <is>
          <t xml:space="preserve">[Voice processing &amp; editing] - Line from script: â€œIch muss meinen Ruf wahren, ermahnte sie sich.â€_x009d_</t>
        </is>
      </c>
      <c r="J4234" t="inlineStr">
        <is>
          <t xml:space="preserve">VOA</t>
        </is>
      </c>
      <c r="K4234" t="inlineStr">
        <is>
          <t xml:space="preserve">Voice processing &amp; editing</t>
        </is>
      </c>
      <c r="L4234" t="inlineStr">
        <is>
          <t xml:space="preserve">Voice processing &amp; editing</t>
        </is>
      </c>
      <c r="M4234" t="str">
        <f>IFERROR(IF(VLOOKUP(L4234,'Quantification'!$A:$B,2,FALSE)&amp;""="","Unclassified",VLOOKUP(L4234,'Quantification'!$A:$B,2,FALSE)),"Unclassified")</f>
        <v>Minor</v>
      </c>
      <c r="N4234" t="inlineStr">
        <is>
          <t xml:space="preserve">frl-stefanie.gartmaier@pocketfm.com</t>
        </is>
      </c>
      <c r="O4234" t="inlineStr">
        <is>
          <t xml:space="preserve">Issues found in raw</t>
        </is>
      </c>
      <c r="P4234" t="str">
        <f>IF(OR(O4234="Issues found in master",O4234="Final master"),"Master",IF(OR(O4234="Ready for Master",O4234="Issues found in raw",O4234="Raw under QC",O4234="Issues resolved in raw"),"Raw","-"))</f>
        <v>Raw</v>
      </c>
      <c r="Q4234" s="13">
        <v>46287.54375</v>
      </c>
      <c r="R4234" t="inlineStr">
        <is>
          <t xml:space="preserve">2026-09 (Sept)</t>
        </is>
      </c>
      <c r="S4234">
        <f>IF(M4234="Not an error",0,IF(COUNTIFS($A$2:$A4234,$A4234,$D$2:$D4234,$D4234,$M$2:$M4234,"&lt;&gt;Not an error")=1,1,0))</f>
        <v>0</v>
      </c>
      <c r="T4234">
        <f>IF(M4234&lt;&gt;"Major",0,IF(COUNTIFS($A$2:$A4234,$A4234,$D$2:$D4234,$D4234,$M$2:$M4234,"Major")=1,1,0))</f>
        <v>0</v>
      </c>
      <c r="U4234">
        <f>IF(M4234&lt;&gt;"Minor",0,IF(COUNTIFS($A$2:$A4234,$A4234,$D$2:$D4234,$D4234,$M$2:$M4234,"Minor")=1,1,0))</f>
        <v>0</v>
      </c>
    </row>
    <row r="4235">
      <c r="A4235" t="inlineStr">
        <is>
          <t xml:space="preserve">806152088c4f0f13e40c0788e7bc440106d13b1a</t>
        </is>
      </c>
      <c r="B4235" t="inlineStr">
        <is>
          <t xml:space="preserve">The Secret Life of an Accidental Heiress</t>
        </is>
      </c>
      <c r="C4235" t="inlineStr">
        <is>
          <t xml:space="preserve">The Secret Life of an Accidental Heiress</t>
        </is>
      </c>
      <c r="D4235" t="inlineStr">
        <is>
          <t xml:space="preserve">1c08ec7897fe7d696d95c0d0a9c11a951cbd8c81</t>
        </is>
      </c>
      <c r="E4235" t="inlineStr">
        <is>
          <t xml:space="preserve">Episode 20: Hochmut Kommt Vor Dem Fall</t>
        </is>
      </c>
      <c r="F4235">
        <v>20</v>
      </c>
      <c r="G4235" t="inlineStr">
        <is>
          <t xml:space="preserve">10:57-11:02</t>
        </is>
      </c>
      <c r="H4235" t="inlineStr">
        <is>
          <t xml:space="preserve">Pending</t>
        </is>
      </c>
      <c r="I4235" t="inlineStr">
        <is>
          <t xml:space="preserve">[â€œAPâ€_x009d_] - Line from script: â€œIch schwÃ¶reâ€_x009d_, murmelte sie und starrte auf die TÃ¼r der AP-Klasse.â€_x009d_ - Note: needs an American pronunciation</t>
        </is>
      </c>
      <c r="J4235" t="inlineStr">
        <is>
          <t xml:space="preserve">VOA</t>
        </is>
      </c>
      <c r="K4235" t="inlineStr">
        <is>
          <t xml:space="preserve">Mispronunciation</t>
        </is>
      </c>
      <c r="L4235" t="inlineStr">
        <is>
          <t xml:space="preserve">Mispronunciation</t>
        </is>
      </c>
      <c r="M4235" t="str">
        <f>IFERROR(IF(VLOOKUP(L4235,'Quantification'!$A:$B,2,FALSE)&amp;""="","Unclassified",VLOOKUP(L4235,'Quantification'!$A:$B,2,FALSE)),"Unclassified")</f>
        <v>Major</v>
      </c>
      <c r="N4235" t="inlineStr">
        <is>
          <t xml:space="preserve">frl-stefanie.gartmaier@pocketfm.com</t>
        </is>
      </c>
      <c r="O4235" t="inlineStr">
        <is>
          <t xml:space="preserve">Issues found in raw</t>
        </is>
      </c>
      <c r="P4235" t="str">
        <f>IF(OR(O4235="Issues found in master",O4235="Final master"),"Master",IF(OR(O4235="Ready for Master",O4235="Issues found in raw",O4235="Raw under QC",O4235="Issues resolved in raw"),"Raw","-"))</f>
        <v>Raw</v>
      </c>
      <c r="Q4235" s="13">
        <v>46287.54375</v>
      </c>
      <c r="R4235" t="inlineStr">
        <is>
          <t xml:space="preserve">2026-09 (Sept)</t>
        </is>
      </c>
      <c r="S4235">
        <f>IF(M4235="Not an error",0,IF(COUNTIFS($A$2:$A4235,$A4235,$D$2:$D4235,$D4235,$M$2:$M4235,"&lt;&gt;Not an error")=1,1,0))</f>
        <v>0</v>
      </c>
      <c r="T4235">
        <f>IF(M4235&lt;&gt;"Major",0,IF(COUNTIFS($A$2:$A4235,$A4235,$D$2:$D4235,$D4235,$M$2:$M4235,"Major")=1,1,0))</f>
        <v>0</v>
      </c>
      <c r="U4235">
        <f>IF(M4235&lt;&gt;"Minor",0,IF(COUNTIFS($A$2:$A4235,$A4235,$D$2:$D4235,$D4235,$M$2:$M4235,"Minor")=1,1,0))</f>
        <v>0</v>
      </c>
    </row>
    <row r="4236">
      <c r="A4236" t="inlineStr">
        <is>
          <t xml:space="preserve">806152088c4f0f13e40c0788e7bc440106d13b1a</t>
        </is>
      </c>
      <c r="B4236" t="inlineStr">
        <is>
          <t xml:space="preserve">The Secret Life of an Accidental Heiress</t>
        </is>
      </c>
      <c r="C4236" t="inlineStr">
        <is>
          <t xml:space="preserve">The Secret Life of an Accidental Heiress</t>
        </is>
      </c>
      <c r="D4236" t="inlineStr">
        <is>
          <t xml:space="preserve">64bf601995db4e8c0ee94fb6899eec7df24b8694</t>
        </is>
      </c>
      <c r="E4236" t="inlineStr">
        <is>
          <t xml:space="preserve">Episode 21: Hinter Den Kulissen</t>
        </is>
      </c>
      <c r="F4236">
        <v>21</v>
      </c>
      <c r="G4236" t="inlineStr">
        <is>
          <t xml:space="preserve">1:17-1:25</t>
        </is>
      </c>
      <c r="H4236" t="inlineStr">
        <is>
          <t xml:space="preserve">Pending</t>
        </is>
      </c>
      <c r="I4236" t="inlineStr">
        <is>
          <t xml:space="preserve">[Script error] - Line from script: â€œWenn deine Oma nicht herausgefunden hÃ¤tte, dass sie nicht einmal mit euch verwandt ist, wÃ¼rde sie wahrscheinlich immer noch bei euch zu Hause Prinzessin spielen und sich durchfÃ¼ttern lassen!â€_x009d_ - Note: gibberish; they knew from the very beginning that they are not related as Quinn is adopted</t>
        </is>
      </c>
      <c r="J4236" t="inlineStr">
        <is>
          <t xml:space="preserve">AI</t>
        </is>
      </c>
      <c r="K4236" t="inlineStr">
        <is>
          <t xml:space="preserve">Script error</t>
        </is>
      </c>
      <c r="L4236" t="inlineStr">
        <is>
          <t xml:space="preserve">Script error</t>
        </is>
      </c>
      <c r="M4236" t="str">
        <f>IFERROR(IF(VLOOKUP(L4236,'Quantification'!$A:$B,2,FALSE)&amp;""="","Unclassified",VLOOKUP(L4236,'Quantification'!$A:$B,2,FALSE)),"Unclassified")</f>
        <v>Major</v>
      </c>
      <c r="N4236" t="inlineStr">
        <is>
          <t xml:space="preserve">frl-stefanie.gartmaier@pocketfm.com</t>
        </is>
      </c>
      <c r="O4236" t="inlineStr">
        <is>
          <t xml:space="preserve">Issues found in raw</t>
        </is>
      </c>
      <c r="P4236" t="str">
        <f>IF(OR(O4236="Issues found in master",O4236="Final master"),"Master",IF(OR(O4236="Ready for Master",O4236="Issues found in raw",O4236="Raw under QC",O4236="Issues resolved in raw"),"Raw","-"))</f>
        <v>Raw</v>
      </c>
      <c r="Q4236" s="13">
        <v>46287.54375</v>
      </c>
      <c r="R4236" t="inlineStr">
        <is>
          <t xml:space="preserve">2026-09 (Sept)</t>
        </is>
      </c>
      <c r="S4236">
        <f>IF(M4236="Not an error",0,IF(COUNTIFS($A$2:$A4236,$A4236,$D$2:$D4236,$D4236,$M$2:$M4236,"&lt;&gt;Not an error")=1,1,0))</f>
        <v>1</v>
      </c>
      <c r="T4236">
        <f>IF(M4236&lt;&gt;"Major",0,IF(COUNTIFS($A$2:$A4236,$A4236,$D$2:$D4236,$D4236,$M$2:$M4236,"Major")=1,1,0))</f>
        <v>1</v>
      </c>
      <c r="U4236">
        <f>IF(M4236&lt;&gt;"Minor",0,IF(COUNTIFS($A$2:$A4236,$A4236,$D$2:$D4236,$D4236,$M$2:$M4236,"Minor")=1,1,0))</f>
        <v>0</v>
      </c>
    </row>
    <row r="4237">
      <c r="A4237" t="inlineStr">
        <is>
          <t xml:space="preserve">806152088c4f0f13e40c0788e7bc440106d13b1a</t>
        </is>
      </c>
      <c r="B4237" t="inlineStr">
        <is>
          <t xml:space="preserve">The Secret Life of an Accidental Heiress</t>
        </is>
      </c>
      <c r="C4237" t="inlineStr">
        <is>
          <t xml:space="preserve">The Secret Life of an Accidental Heiress</t>
        </is>
      </c>
      <c r="D4237" t="inlineStr">
        <is>
          <t xml:space="preserve">64bf601995db4e8c0ee94fb6899eec7df24b8694</t>
        </is>
      </c>
      <c r="E4237" t="inlineStr">
        <is>
          <t xml:space="preserve">Episode 21: Hinter Den Kulissen</t>
        </is>
      </c>
      <c r="F4237">
        <v>21</v>
      </c>
      <c r="G4237" t="inlineStr">
        <is>
          <t xml:space="preserve">1:49-1:54</t>
        </is>
      </c>
      <c r="H4237" t="inlineStr">
        <is>
          <t xml:space="preserve">Pending</t>
        </is>
      </c>
      <c r="I4237" t="inlineStr">
        <is>
          <t xml:space="preserve">[Script error] - Line from script: â€œWenn Quinn glaubt, sie kann sich mit dir anlegen, muss sie es erst mit unserem ganzen Kurs aufnehmen!â€_x009d_ - Note: incorrect word â€œWenn Quinn glaubt, sie kann sich mit dir anlegen, muss sie es erst mit unserer ganzen Klasse aufnehmen!â€_x009d_</t>
        </is>
      </c>
      <c r="J4237" t="inlineStr">
        <is>
          <t xml:space="preserve">AI</t>
        </is>
      </c>
      <c r="K4237" t="inlineStr">
        <is>
          <t xml:space="preserve">Script error</t>
        </is>
      </c>
      <c r="L4237" t="inlineStr">
        <is>
          <t xml:space="preserve">Script error</t>
        </is>
      </c>
      <c r="M4237" t="str">
        <f>IFERROR(IF(VLOOKUP(L4237,'Quantification'!$A:$B,2,FALSE)&amp;""="","Unclassified",VLOOKUP(L4237,'Quantification'!$A:$B,2,FALSE)),"Unclassified")</f>
        <v>Major</v>
      </c>
      <c r="N4237" t="inlineStr">
        <is>
          <t xml:space="preserve">frl-stefanie.gartmaier@pocketfm.com</t>
        </is>
      </c>
      <c r="O4237" t="inlineStr">
        <is>
          <t xml:space="preserve">Issues found in raw</t>
        </is>
      </c>
      <c r="P4237" t="str">
        <f>IF(OR(O4237="Issues found in master",O4237="Final master"),"Master",IF(OR(O4237="Ready for Master",O4237="Issues found in raw",O4237="Raw under QC",O4237="Issues resolved in raw"),"Raw","-"))</f>
        <v>Raw</v>
      </c>
      <c r="Q4237" s="13">
        <v>46287.54375</v>
      </c>
      <c r="R4237" t="inlineStr">
        <is>
          <t xml:space="preserve">2026-09 (Sept)</t>
        </is>
      </c>
      <c r="S4237">
        <f>IF(M4237="Not an error",0,IF(COUNTIFS($A$2:$A4237,$A4237,$D$2:$D4237,$D4237,$M$2:$M4237,"&lt;&gt;Not an error")=1,1,0))</f>
        <v>0</v>
      </c>
      <c r="T4237">
        <f>IF(M4237&lt;&gt;"Major",0,IF(COUNTIFS($A$2:$A4237,$A4237,$D$2:$D4237,$D4237,$M$2:$M4237,"Major")=1,1,0))</f>
        <v>0</v>
      </c>
      <c r="U4237">
        <f>IF(M4237&lt;&gt;"Minor",0,IF(COUNTIFS($A$2:$A4237,$A4237,$D$2:$D4237,$D4237,$M$2:$M4237,"Minor")=1,1,0))</f>
        <v>0</v>
      </c>
    </row>
    <row r="4238">
      <c r="A4238" t="inlineStr">
        <is>
          <t xml:space="preserve">806152088c4f0f13e40c0788e7bc440106d13b1a</t>
        </is>
      </c>
      <c r="B4238" t="inlineStr">
        <is>
          <t xml:space="preserve">The Secret Life of an Accidental Heiress</t>
        </is>
      </c>
      <c r="C4238" t="inlineStr">
        <is>
          <t xml:space="preserve">The Secret Life of an Accidental Heiress</t>
        </is>
      </c>
      <c r="D4238" t="inlineStr">
        <is>
          <t xml:space="preserve">64bf601995db4e8c0ee94fb6899eec7df24b8694</t>
        </is>
      </c>
      <c r="E4238" t="inlineStr">
        <is>
          <t xml:space="preserve">Episode 21: Hinter Den Kulissen</t>
        </is>
      </c>
      <c r="F4238">
        <v>21</v>
      </c>
      <c r="G4238" t="inlineStr">
        <is>
          <t xml:space="preserve">4:03-4:14</t>
        </is>
      </c>
      <c r="H4238" t="inlineStr">
        <is>
          <t xml:space="preserve">Pending</t>
        </is>
      </c>
      <c r="I4238" t="inlineStr">
        <is>
          <t xml:space="preserve">[Voice processing &amp; editing] - Line from script: â€œEin anderer SchÃ¼ler meldete sich zu Wort: â€œIch habe einen Beitrag im Schulforum gesehen, in dem stand, dass sie heute Morgen auf dem Flur Cheryl schikaniert und zum Weinen gebracht hat.â€_x009d_</t>
        </is>
      </c>
      <c r="J4238" t="inlineStr">
        <is>
          <t xml:space="preserve">VOA</t>
        </is>
      </c>
      <c r="K4238" t="inlineStr">
        <is>
          <t xml:space="preserve">Voice processing &amp; editing</t>
        </is>
      </c>
      <c r="L4238" t="inlineStr">
        <is>
          <t xml:space="preserve">Voice processing &amp; editing</t>
        </is>
      </c>
      <c r="M4238" t="str">
        <f>IFERROR(IF(VLOOKUP(L4238,'Quantification'!$A:$B,2,FALSE)&amp;""="","Unclassified",VLOOKUP(L4238,'Quantification'!$A:$B,2,FALSE)),"Unclassified")</f>
        <v>Minor</v>
      </c>
      <c r="N4238" t="inlineStr">
        <is>
          <t xml:space="preserve">frl-stefanie.gartmaier@pocketfm.com</t>
        </is>
      </c>
      <c r="O4238" t="inlineStr">
        <is>
          <t xml:space="preserve">Issues found in raw</t>
        </is>
      </c>
      <c r="P4238" t="str">
        <f>IF(OR(O4238="Issues found in master",O4238="Final master"),"Master",IF(OR(O4238="Ready for Master",O4238="Issues found in raw",O4238="Raw under QC",O4238="Issues resolved in raw"),"Raw","-"))</f>
        <v>Raw</v>
      </c>
      <c r="Q4238" s="13">
        <v>46287.54375</v>
      </c>
      <c r="R4238" t="inlineStr">
        <is>
          <t xml:space="preserve">2026-09 (Sept)</t>
        </is>
      </c>
      <c r="S4238">
        <f>IF(M4238="Not an error",0,IF(COUNTIFS($A$2:$A4238,$A4238,$D$2:$D4238,$D4238,$M$2:$M4238,"&lt;&gt;Not an error")=1,1,0))</f>
        <v>0</v>
      </c>
      <c r="T4238">
        <f>IF(M4238&lt;&gt;"Major",0,IF(COUNTIFS($A$2:$A4238,$A4238,$D$2:$D4238,$D4238,$M$2:$M4238,"Major")=1,1,0))</f>
        <v>0</v>
      </c>
      <c r="U4238">
        <f>IF(M4238&lt;&gt;"Minor",0,IF(COUNTIFS($A$2:$A4238,$A4238,$D$2:$D4238,$D4238,$M$2:$M4238,"Minor")=1,1,0))</f>
        <v>1</v>
      </c>
    </row>
    <row r="4239">
      <c r="A4239" t="inlineStr">
        <is>
          <t xml:space="preserve">806152088c4f0f13e40c0788e7bc440106d13b1a</t>
        </is>
      </c>
      <c r="B4239" t="inlineStr">
        <is>
          <t xml:space="preserve">The Secret Life of an Accidental Heiress</t>
        </is>
      </c>
      <c r="C4239" t="inlineStr">
        <is>
          <t xml:space="preserve">The Secret Life of an Accidental Heiress</t>
        </is>
      </c>
      <c r="D4239" t="inlineStr">
        <is>
          <t xml:space="preserve">64bf601995db4e8c0ee94fb6899eec7df24b8694</t>
        </is>
      </c>
      <c r="E4239" t="inlineStr">
        <is>
          <t xml:space="preserve">Episode 21: Hinter Den Kulissen</t>
        </is>
      </c>
      <c r="F4239">
        <v>21</v>
      </c>
      <c r="G4239" t="inlineStr">
        <is>
          <t xml:space="preserve">1:08-1:12</t>
        </is>
      </c>
      <c r="H4239" t="inlineStr">
        <is>
          <t xml:space="preserve">Pending</t>
        </is>
      </c>
      <c r="I4239" t="inlineStr">
        <is>
          <t xml:space="preserve">[â€œAPâ€_x009d_] - Line from script: â€œNur weil sie sich irgendwie ins AP-Programm geschlichen hat, heiÃŸt das nicht, dass ihr die Schule gehÃ¶rt!â€_x009d_ - Note: needs an American pronunciation</t>
        </is>
      </c>
      <c r="J4239" t="inlineStr">
        <is>
          <t xml:space="preserve">VOA</t>
        </is>
      </c>
      <c r="K4239" t="inlineStr">
        <is>
          <t xml:space="preserve">Mispronunciation</t>
        </is>
      </c>
      <c r="L4239" t="inlineStr">
        <is>
          <t xml:space="preserve">Mispronunciation</t>
        </is>
      </c>
      <c r="M4239" t="str">
        <f>IFERROR(IF(VLOOKUP(L4239,'Quantification'!$A:$B,2,FALSE)&amp;""="","Unclassified",VLOOKUP(L4239,'Quantification'!$A:$B,2,FALSE)),"Unclassified")</f>
        <v>Major</v>
      </c>
      <c r="N4239" t="inlineStr">
        <is>
          <t xml:space="preserve">frl-stefanie.gartmaier@pocketfm.com</t>
        </is>
      </c>
      <c r="O4239" t="inlineStr">
        <is>
          <t xml:space="preserve">Issues found in raw</t>
        </is>
      </c>
      <c r="P4239" t="str">
        <f>IF(OR(O4239="Issues found in master",O4239="Final master"),"Master",IF(OR(O4239="Ready for Master",O4239="Issues found in raw",O4239="Raw under QC",O4239="Issues resolved in raw"),"Raw","-"))</f>
        <v>Raw</v>
      </c>
      <c r="Q4239" s="13">
        <v>46287.54375</v>
      </c>
      <c r="R4239" t="inlineStr">
        <is>
          <t xml:space="preserve">2026-09 (Sept)</t>
        </is>
      </c>
      <c r="S4239">
        <f>IF(M4239="Not an error",0,IF(COUNTIFS($A$2:$A4239,$A4239,$D$2:$D4239,$D4239,$M$2:$M4239,"&lt;&gt;Not an error")=1,1,0))</f>
        <v>0</v>
      </c>
      <c r="T4239">
        <f>IF(M4239&lt;&gt;"Major",0,IF(COUNTIFS($A$2:$A4239,$A4239,$D$2:$D4239,$D4239,$M$2:$M4239,"Major")=1,1,0))</f>
        <v>0</v>
      </c>
      <c r="U4239">
        <f>IF(M4239&lt;&gt;"Minor",0,IF(COUNTIFS($A$2:$A4239,$A4239,$D$2:$D4239,$D4239,$M$2:$M4239,"Minor")=1,1,0))</f>
        <v>0</v>
      </c>
    </row>
    <row r="4240">
      <c r="A4240" t="inlineStr">
        <is>
          <t xml:space="preserve">806152088c4f0f13e40c0788e7bc440106d13b1a</t>
        </is>
      </c>
      <c r="B4240" t="inlineStr">
        <is>
          <t xml:space="preserve">The Secret Life of an Accidental Heiress</t>
        </is>
      </c>
      <c r="C4240" t="inlineStr">
        <is>
          <t xml:space="preserve">The Secret Life of an Accidental Heiress</t>
        </is>
      </c>
      <c r="D4240" t="inlineStr">
        <is>
          <t xml:space="preserve">64bf601995db4e8c0ee94fb6899eec7df24b8694</t>
        </is>
      </c>
      <c r="E4240" t="inlineStr">
        <is>
          <t xml:space="preserve">Episode 21: Hinter Den Kulissen</t>
        </is>
      </c>
      <c r="F4240">
        <v>21</v>
      </c>
      <c r="G4240" t="inlineStr">
        <is>
          <t xml:space="preserve">2:04-2:10</t>
        </is>
      </c>
      <c r="H4240" t="inlineStr">
        <is>
          <t xml:space="preserve">Pending</t>
        </is>
      </c>
      <c r="I4240" t="inlineStr">
        <is>
          <t xml:space="preserve">[â€œAPâ€_x009d_] - Line from script: â€œQuinn, die nicht ahnte, welchen Feind sie sich gerade gemacht hatte, kehrte pÃ¼nktlich zum Klingeln in ihren AP-Kurs zurÃ¼ck.â€_x009d_ - Note: needs an American pronunciation</t>
        </is>
      </c>
      <c r="J4240" t="inlineStr">
        <is>
          <t xml:space="preserve">VOA</t>
        </is>
      </c>
      <c r="K4240" t="inlineStr">
        <is>
          <t xml:space="preserve">Mispronunciation</t>
        </is>
      </c>
      <c r="L4240" t="inlineStr">
        <is>
          <t xml:space="preserve">Mispronunciation</t>
        </is>
      </c>
      <c r="M4240" t="str">
        <f>IFERROR(IF(VLOOKUP(L4240,'Quantification'!$A:$B,2,FALSE)&amp;""="","Unclassified",VLOOKUP(L4240,'Quantification'!$A:$B,2,FALSE)),"Unclassified")</f>
        <v>Major</v>
      </c>
      <c r="N4240" t="inlineStr">
        <is>
          <t xml:space="preserve">frl-stefanie.gartmaier@pocketfm.com</t>
        </is>
      </c>
      <c r="O4240" t="inlineStr">
        <is>
          <t xml:space="preserve">Issues found in raw</t>
        </is>
      </c>
      <c r="P4240" t="str">
        <f>IF(OR(O4240="Issues found in master",O4240="Final master"),"Master",IF(OR(O4240="Ready for Master",O4240="Issues found in raw",O4240="Raw under QC",O4240="Issues resolved in raw"),"Raw","-"))</f>
        <v>Raw</v>
      </c>
      <c r="Q4240" s="13">
        <v>46287.54375</v>
      </c>
      <c r="R4240" t="inlineStr">
        <is>
          <t xml:space="preserve">2026-09 (Sept)</t>
        </is>
      </c>
      <c r="S4240">
        <f>IF(M4240="Not an error",0,IF(COUNTIFS($A$2:$A4240,$A4240,$D$2:$D4240,$D4240,$M$2:$M4240,"&lt;&gt;Not an error")=1,1,0))</f>
        <v>0</v>
      </c>
      <c r="T4240">
        <f>IF(M4240&lt;&gt;"Major",0,IF(COUNTIFS($A$2:$A4240,$A4240,$D$2:$D4240,$D4240,$M$2:$M4240,"Major")=1,1,0))</f>
        <v>0</v>
      </c>
      <c r="U4240">
        <f>IF(M4240&lt;&gt;"Minor",0,IF(COUNTIFS($A$2:$A4240,$A4240,$D$2:$D4240,$D4240,$M$2:$M4240,"Minor")=1,1,0))</f>
        <v>0</v>
      </c>
    </row>
    <row r="4241">
      <c r="A4241" t="inlineStr">
        <is>
          <t xml:space="preserve">806152088c4f0f13e40c0788e7bc440106d13b1a</t>
        </is>
      </c>
      <c r="B4241" t="inlineStr">
        <is>
          <t xml:space="preserve">The Secret Life of an Accidental Heiress</t>
        </is>
      </c>
      <c r="C4241" t="inlineStr">
        <is>
          <t xml:space="preserve">The Secret Life of an Accidental Heiress</t>
        </is>
      </c>
      <c r="D4241" t="inlineStr">
        <is>
          <t xml:space="preserve">5fc5c3b7ab9a8d35a4aaeba03b09fc4bba5f3a8e</t>
        </is>
      </c>
      <c r="E4241" t="inlineStr">
        <is>
          <t xml:space="preserve">Episode 22: Unerwartete Krankenhausbegegnungen</t>
        </is>
      </c>
      <c r="F4241">
        <v>22</v>
      </c>
      <c r="G4241" t="inlineStr">
        <is>
          <t xml:space="preserve">3:51-3:53</t>
        </is>
      </c>
      <c r="H4241" t="inlineStr">
        <is>
          <t xml:space="preserve">Pending</t>
        </is>
      </c>
      <c r="I4241" t="inlineStr">
        <is>
          <t xml:space="preserve">[Voice processing &amp; editing] - Line from script: â€œDennoch nickte er.â€_x009d_</t>
        </is>
      </c>
      <c r="J4241" t="inlineStr">
        <is>
          <t xml:space="preserve">VOA</t>
        </is>
      </c>
      <c r="K4241" t="inlineStr">
        <is>
          <t xml:space="preserve">Voice processing &amp; editing</t>
        </is>
      </c>
      <c r="L4241" t="inlineStr">
        <is>
          <t xml:space="preserve">Voice processing &amp; editing</t>
        </is>
      </c>
      <c r="M4241" t="str">
        <f>IFERROR(IF(VLOOKUP(L4241,'Quantification'!$A:$B,2,FALSE)&amp;""="","Unclassified",VLOOKUP(L4241,'Quantification'!$A:$B,2,FALSE)),"Unclassified")</f>
        <v>Minor</v>
      </c>
      <c r="N4241" t="inlineStr">
        <is>
          <t xml:space="preserve">frl-stefanie.gartmaier@pocketfm.com</t>
        </is>
      </c>
      <c r="O4241" t="inlineStr">
        <is>
          <t xml:space="preserve">Issues found in raw</t>
        </is>
      </c>
      <c r="P4241" t="str">
        <f>IF(OR(O4241="Issues found in master",O4241="Final master"),"Master",IF(OR(O4241="Ready for Master",O4241="Issues found in raw",O4241="Raw under QC",O4241="Issues resolved in raw"),"Raw","-"))</f>
        <v>Raw</v>
      </c>
      <c r="Q4241" s="13">
        <v>46287.54375</v>
      </c>
      <c r="R4241" t="inlineStr">
        <is>
          <t xml:space="preserve">2026-09 (Sept)</t>
        </is>
      </c>
      <c r="S4241">
        <f>IF(M4241="Not an error",0,IF(COUNTIFS($A$2:$A4241,$A4241,$D$2:$D4241,$D4241,$M$2:$M4241,"&lt;&gt;Not an error")=1,1,0))</f>
        <v>1</v>
      </c>
      <c r="T4241">
        <f>IF(M4241&lt;&gt;"Major",0,IF(COUNTIFS($A$2:$A4241,$A4241,$D$2:$D4241,$D4241,$M$2:$M4241,"Major")=1,1,0))</f>
        <v>0</v>
      </c>
      <c r="U4241">
        <f>IF(M4241&lt;&gt;"Minor",0,IF(COUNTIFS($A$2:$A4241,$A4241,$D$2:$D4241,$D4241,$M$2:$M4241,"Minor")=1,1,0))</f>
        <v>1</v>
      </c>
    </row>
    <row r="4242">
      <c r="A4242" t="inlineStr">
        <is>
          <t xml:space="preserve">806152088c4f0f13e40c0788e7bc440106d13b1a</t>
        </is>
      </c>
      <c r="B4242" t="inlineStr">
        <is>
          <t xml:space="preserve">The Secret Life of an Accidental Heiress</t>
        </is>
      </c>
      <c r="C4242" t="inlineStr">
        <is>
          <t xml:space="preserve">The Secret Life of an Accidental Heiress</t>
        </is>
      </c>
      <c r="D4242" t="inlineStr">
        <is>
          <t xml:space="preserve">5fc5c3b7ab9a8d35a4aaeba03b09fc4bba5f3a8e</t>
        </is>
      </c>
      <c r="E4242" t="inlineStr">
        <is>
          <t xml:space="preserve">Episode 22: Unerwartete Krankenhausbegegnungen</t>
        </is>
      </c>
      <c r="F4242">
        <v>22</v>
      </c>
      <c r="G4242" t="inlineStr">
        <is>
          <t xml:space="preserve">5:29-5:36</t>
        </is>
      </c>
      <c r="H4242" t="inlineStr">
        <is>
          <t xml:space="preserve">Pending</t>
        </is>
      </c>
      <c r="I4242" t="inlineStr">
        <is>
          <t xml:space="preserve">[â€œNathanâ€_x009d_] - Line from script: â€œMister Blackwoodâ€_x009d_, sagte er vorsichtig, â€œsollten wir zu Nathan gehen, nachdem wir mit dem Arzt gesprochen haben?â€_x009d_ - Note: needs an American pronunciation</t>
        </is>
      </c>
      <c r="J4242" t="inlineStr">
        <is>
          <t xml:space="preserve">VOA</t>
        </is>
      </c>
      <c r="K4242" t="inlineStr">
        <is>
          <t xml:space="preserve">Mispronunciation</t>
        </is>
      </c>
      <c r="L4242" t="inlineStr">
        <is>
          <t xml:space="preserve">Mispronunciation</t>
        </is>
      </c>
      <c r="M4242" t="str">
        <f>IFERROR(IF(VLOOKUP(L4242,'Quantification'!$A:$B,2,FALSE)&amp;""="","Unclassified",VLOOKUP(L4242,'Quantification'!$A:$B,2,FALSE)),"Unclassified")</f>
        <v>Major</v>
      </c>
      <c r="N4242" t="inlineStr">
        <is>
          <t xml:space="preserve">frl-stefanie.gartmaier@pocketfm.com</t>
        </is>
      </c>
      <c r="O4242" t="inlineStr">
        <is>
          <t xml:space="preserve">Issues found in raw</t>
        </is>
      </c>
      <c r="P4242" t="str">
        <f>IF(OR(O4242="Issues found in master",O4242="Final master"),"Master",IF(OR(O4242="Ready for Master",O4242="Issues found in raw",O4242="Raw under QC",O4242="Issues resolved in raw"),"Raw","-"))</f>
        <v>Raw</v>
      </c>
      <c r="Q4242" s="13">
        <v>46287.54375</v>
      </c>
      <c r="R4242" t="inlineStr">
        <is>
          <t xml:space="preserve">2026-09 (Sept)</t>
        </is>
      </c>
      <c r="S4242">
        <f>IF(M4242="Not an error",0,IF(COUNTIFS($A$2:$A4242,$A4242,$D$2:$D4242,$D4242,$M$2:$M4242,"&lt;&gt;Not an error")=1,1,0))</f>
        <v>0</v>
      </c>
      <c r="T4242">
        <f>IF(M4242&lt;&gt;"Major",0,IF(COUNTIFS($A$2:$A4242,$A4242,$D$2:$D4242,$D4242,$M$2:$M4242,"Major")=1,1,0))</f>
        <v>1</v>
      </c>
      <c r="U4242">
        <f>IF(M4242&lt;&gt;"Minor",0,IF(COUNTIFS($A$2:$A4242,$A4242,$D$2:$D4242,$D4242,$M$2:$M4242,"Minor")=1,1,0))</f>
        <v>0</v>
      </c>
    </row>
    <row r="4243">
      <c r="A4243" t="inlineStr">
        <is>
          <t xml:space="preserve">806152088c4f0f13e40c0788e7bc440106d13b1a</t>
        </is>
      </c>
      <c r="B4243" t="inlineStr">
        <is>
          <t xml:space="preserve">The Secret Life of an Accidental Heiress</t>
        </is>
      </c>
      <c r="C4243" t="inlineStr">
        <is>
          <t xml:space="preserve">The Secret Life of an Accidental Heiress</t>
        </is>
      </c>
      <c r="D4243" t="inlineStr">
        <is>
          <t xml:space="preserve">5fc5c3b7ab9a8d35a4aaeba03b09fc4bba5f3a8e</t>
        </is>
      </c>
      <c r="E4243" t="inlineStr">
        <is>
          <t xml:space="preserve">Episode 22: Unerwartete Krankenhausbegegnungen</t>
        </is>
      </c>
      <c r="F4243">
        <v>22</v>
      </c>
      <c r="G4243" t="inlineStr">
        <is>
          <t xml:space="preserve">11:13-11:20</t>
        </is>
      </c>
      <c r="H4243" t="inlineStr">
        <is>
          <t xml:space="preserve">Pending</t>
        </is>
      </c>
      <c r="I4243" t="inlineStr">
        <is>
          <t xml:space="preserve">[Script error] - Line from script: â€œEin GlÃ¼ck, dass Grant dem Kind an jenem Tag keine Beachtung geschenkt hatte. Sonst hÃ¤tte sie jetzt ein gewaltiges Problem mit ihm.â€_x009d_ - Note: doesnâ€™t make sense</t>
        </is>
      </c>
      <c r="J4243" t="inlineStr">
        <is>
          <t xml:space="preserve">AI</t>
        </is>
      </c>
      <c r="K4243" t="inlineStr">
        <is>
          <t xml:space="preserve">Script error</t>
        </is>
      </c>
      <c r="L4243" t="inlineStr">
        <is>
          <t xml:space="preserve">Script error</t>
        </is>
      </c>
      <c r="M4243" t="str">
        <f>IFERROR(IF(VLOOKUP(L4243,'Quantification'!$A:$B,2,FALSE)&amp;""="","Unclassified",VLOOKUP(L4243,'Quantification'!$A:$B,2,FALSE)),"Unclassified")</f>
        <v>Major</v>
      </c>
      <c r="N4243" t="inlineStr">
        <is>
          <t xml:space="preserve">frl-stefanie.gartmaier@pocketfm.com</t>
        </is>
      </c>
      <c r="O4243" t="inlineStr">
        <is>
          <t xml:space="preserve">Issues found in raw</t>
        </is>
      </c>
      <c r="P4243" t="str">
        <f>IF(OR(O4243="Issues found in master",O4243="Final master"),"Master",IF(OR(O4243="Ready for Master",O4243="Issues found in raw",O4243="Raw under QC",O4243="Issues resolved in raw"),"Raw","-"))</f>
        <v>Raw</v>
      </c>
      <c r="Q4243" s="13">
        <v>46287.54375</v>
      </c>
      <c r="R4243" t="inlineStr">
        <is>
          <t xml:space="preserve">2026-09 (Sept)</t>
        </is>
      </c>
      <c r="S4243">
        <f>IF(M4243="Not an error",0,IF(COUNTIFS($A$2:$A4243,$A4243,$D$2:$D4243,$D4243,$M$2:$M4243,"&lt;&gt;Not an error")=1,1,0))</f>
        <v>0</v>
      </c>
      <c r="T4243">
        <f>IF(M4243&lt;&gt;"Major",0,IF(COUNTIFS($A$2:$A4243,$A4243,$D$2:$D4243,$D4243,$M$2:$M4243,"Major")=1,1,0))</f>
        <v>0</v>
      </c>
      <c r="U4243">
        <f>IF(M4243&lt;&gt;"Minor",0,IF(COUNTIFS($A$2:$A4243,$A4243,$D$2:$D4243,$D4243,$M$2:$M4243,"Minor")=1,1,0))</f>
        <v>0</v>
      </c>
    </row>
    <row r="4244">
      <c r="A4244" t="inlineStr">
        <is>
          <t xml:space="preserve">806152088c4f0f13e40c0788e7bc440106d13b1a</t>
        </is>
      </c>
      <c r="B4244" t="inlineStr">
        <is>
          <t xml:space="preserve">The Secret Life of an Accidental Heiress</t>
        </is>
      </c>
      <c r="C4244" t="inlineStr">
        <is>
          <t xml:space="preserve">The Secret Life of an Accidental Heiress</t>
        </is>
      </c>
      <c r="D4244" t="inlineStr">
        <is>
          <t xml:space="preserve">7130ed2dc47e6ebe62721fdf695ac88dd6eae115</t>
        </is>
      </c>
      <c r="E4244" t="inlineStr">
        <is>
          <t xml:space="preserve">Episode 23: Schulanfangszeit</t>
        </is>
      </c>
      <c r="F4244">
        <v>23</v>
      </c>
      <c r="G4244" t="inlineStr">
        <is>
          <t xml:space="preserve">1:10-1:17</t>
        </is>
      </c>
      <c r="H4244" t="inlineStr">
        <is>
          <t xml:space="preserve">Pending</t>
        </is>
      </c>
      <c r="I4244" t="inlineStr">
        <is>
          <t xml:space="preserve">[â€œNathanâ€_x009d_] - Line from script: â€œObwohl Cheryl und ihre Freunde weit weg gestanden hatten, wusste Nathan noch ganz genau, was an der BrÃ¼cke passiert war.â€_x009d_ - Note: needs an American pronunciation</t>
        </is>
      </c>
      <c r="J4244" t="inlineStr">
        <is>
          <t xml:space="preserve">VOA</t>
        </is>
      </c>
      <c r="K4244" t="inlineStr">
        <is>
          <t xml:space="preserve">Mispronunciation</t>
        </is>
      </c>
      <c r="L4244" t="inlineStr">
        <is>
          <t xml:space="preserve">Mispronunciation</t>
        </is>
      </c>
      <c r="M4244" t="str">
        <f>IFERROR(IF(VLOOKUP(L4244,'Quantification'!$A:$B,2,FALSE)&amp;""="","Unclassified",VLOOKUP(L4244,'Quantification'!$A:$B,2,FALSE)),"Unclassified")</f>
        <v>Major</v>
      </c>
      <c r="N4244" t="inlineStr">
        <is>
          <t xml:space="preserve">frl-stefanie.gartmaier@pocketfm.com</t>
        </is>
      </c>
      <c r="O4244" t="inlineStr">
        <is>
          <t xml:space="preserve">Issues found in raw</t>
        </is>
      </c>
      <c r="P4244" t="str">
        <f>IF(OR(O4244="Issues found in master",O4244="Final master"),"Master",IF(OR(O4244="Ready for Master",O4244="Issues found in raw",O4244="Raw under QC",O4244="Issues resolved in raw"),"Raw","-"))</f>
        <v>Raw</v>
      </c>
      <c r="Q4244" s="13">
        <v>46287.54375</v>
      </c>
      <c r="R4244" t="inlineStr">
        <is>
          <t xml:space="preserve">2026-09 (Sept)</t>
        </is>
      </c>
      <c r="S4244">
        <f>IF(M4244="Not an error",0,IF(COUNTIFS($A$2:$A4244,$A4244,$D$2:$D4244,$D4244,$M$2:$M4244,"&lt;&gt;Not an error")=1,1,0))</f>
        <v>1</v>
      </c>
      <c r="T4244">
        <f>IF(M4244&lt;&gt;"Major",0,IF(COUNTIFS($A$2:$A4244,$A4244,$D$2:$D4244,$D4244,$M$2:$M4244,"Major")=1,1,0))</f>
        <v>1</v>
      </c>
      <c r="U4244">
        <f>IF(M4244&lt;&gt;"Minor",0,IF(COUNTIFS($A$2:$A4244,$A4244,$D$2:$D4244,$D4244,$M$2:$M4244,"Minor")=1,1,0))</f>
        <v>0</v>
      </c>
    </row>
    <row r="4245">
      <c r="A4245" t="inlineStr">
        <is>
          <t xml:space="preserve">806152088c4f0f13e40c0788e7bc440106d13b1a</t>
        </is>
      </c>
      <c r="B4245" t="inlineStr">
        <is>
          <t xml:space="preserve">The Secret Life of an Accidental Heiress</t>
        </is>
      </c>
      <c r="C4245" t="inlineStr">
        <is>
          <t xml:space="preserve">The Secret Life of an Accidental Heiress</t>
        </is>
      </c>
      <c r="D4245" t="inlineStr">
        <is>
          <t xml:space="preserve">7130ed2dc47e6ebe62721fdf695ac88dd6eae115</t>
        </is>
      </c>
      <c r="E4245" t="inlineStr">
        <is>
          <t xml:space="preserve">Episode 23: Schulanfangszeit</t>
        </is>
      </c>
      <c r="F4245">
        <v>23</v>
      </c>
      <c r="G4245" t="inlineStr">
        <is>
          <t xml:space="preserve">1:47-1:52</t>
        </is>
      </c>
      <c r="H4245" t="inlineStr">
        <is>
          <t xml:space="preserve">Pending</t>
        </is>
      </c>
      <c r="I4245" t="inlineStr">
        <is>
          <t xml:space="preserve">[â€œNathanâ€_x009d_] - Line from script: â€œNathan rollte sich zur Wand, und seine leise Stimme klang Ã¼berraschend gehÃ¤ssig.â€_x009d_ - Note: needs an American pronunciation</t>
        </is>
      </c>
      <c r="J4245" t="inlineStr">
        <is>
          <t xml:space="preserve">VOA</t>
        </is>
      </c>
      <c r="K4245" t="inlineStr">
        <is>
          <t xml:space="preserve">Mispronunciation</t>
        </is>
      </c>
      <c r="L4245" t="inlineStr">
        <is>
          <t xml:space="preserve">Mispronunciation</t>
        </is>
      </c>
      <c r="M4245" t="str">
        <f>IFERROR(IF(VLOOKUP(L4245,'Quantification'!$A:$B,2,FALSE)&amp;""="","Unclassified",VLOOKUP(L4245,'Quantification'!$A:$B,2,FALSE)),"Unclassified")</f>
        <v>Major</v>
      </c>
      <c r="N4245" t="inlineStr">
        <is>
          <t xml:space="preserve">frl-stefanie.gartmaier@pocketfm.com</t>
        </is>
      </c>
      <c r="O4245" t="inlineStr">
        <is>
          <t xml:space="preserve">Issues found in raw</t>
        </is>
      </c>
      <c r="P4245" t="str">
        <f>IF(OR(O4245="Issues found in master",O4245="Final master"),"Master",IF(OR(O4245="Ready for Master",O4245="Issues found in raw",O4245="Raw under QC",O4245="Issues resolved in raw"),"Raw","-"))</f>
        <v>Raw</v>
      </c>
      <c r="Q4245" s="13">
        <v>46287.54375</v>
      </c>
      <c r="R4245" t="inlineStr">
        <is>
          <t xml:space="preserve">2026-09 (Sept)</t>
        </is>
      </c>
      <c r="S4245">
        <f>IF(M4245="Not an error",0,IF(COUNTIFS($A$2:$A4245,$A4245,$D$2:$D4245,$D4245,$M$2:$M4245,"&lt;&gt;Not an error")=1,1,0))</f>
        <v>0</v>
      </c>
      <c r="T4245">
        <f>IF(M4245&lt;&gt;"Major",0,IF(COUNTIFS($A$2:$A4245,$A4245,$D$2:$D4245,$D4245,$M$2:$M4245,"Major")=1,1,0))</f>
        <v>0</v>
      </c>
      <c r="U4245">
        <f>IF(M4245&lt;&gt;"Minor",0,IF(COUNTIFS($A$2:$A4245,$A4245,$D$2:$D4245,$D4245,$M$2:$M4245,"Minor")=1,1,0))</f>
        <v>0</v>
      </c>
    </row>
    <row r="4246">
      <c r="A4246" t="inlineStr">
        <is>
          <t xml:space="preserve">806152088c4f0f13e40c0788e7bc440106d13b1a</t>
        </is>
      </c>
      <c r="B4246" t="inlineStr">
        <is>
          <t xml:space="preserve">The Secret Life of an Accidental Heiress</t>
        </is>
      </c>
      <c r="C4246" t="inlineStr">
        <is>
          <t xml:space="preserve">The Secret Life of an Accidental Heiress</t>
        </is>
      </c>
      <c r="D4246" t="inlineStr">
        <is>
          <t xml:space="preserve">c519ccc23496e53e12fa17fb6c8ecca51256b556</t>
        </is>
      </c>
      <c r="E4246" t="inlineStr">
        <is>
          <t xml:space="preserve">Episode 24: Der Tiger Und Das Kätzchen</t>
        </is>
      </c>
      <c r="F4246">
        <v>24</v>
      </c>
      <c r="G4246" t="inlineStr">
        <is>
          <t xml:space="preserve">1:19-1:21</t>
        </is>
      </c>
      <c r="H4246" t="inlineStr">
        <is>
          <t xml:space="preserve">Pending</t>
        </is>
      </c>
      <c r="I4246" t="inlineStr">
        <is>
          <t xml:space="preserve">[Script error] - Line from script: â€œSah aus wie in deinem Alter.â€_x009d_ - Note: incorrect form of address â€œSah aus wie in Ihrem Alter.â€_x009d_</t>
        </is>
      </c>
      <c r="J4246" t="inlineStr">
        <is>
          <t xml:space="preserve">AI</t>
        </is>
      </c>
      <c r="K4246" t="inlineStr">
        <is>
          <t xml:space="preserve">Script error</t>
        </is>
      </c>
      <c r="L4246" t="inlineStr">
        <is>
          <t xml:space="preserve">Script error</t>
        </is>
      </c>
      <c r="M4246" t="str">
        <f>IFERROR(IF(VLOOKUP(L4246,'Quantification'!$A:$B,2,FALSE)&amp;""="","Unclassified",VLOOKUP(L4246,'Quantification'!$A:$B,2,FALSE)),"Unclassified")</f>
        <v>Major</v>
      </c>
      <c r="N4246" t="inlineStr">
        <is>
          <t xml:space="preserve">frl-stefanie.gartmaier@pocketfm.com</t>
        </is>
      </c>
      <c r="O4246" t="inlineStr">
        <is>
          <t xml:space="preserve">Issues found in raw</t>
        </is>
      </c>
      <c r="P4246" t="str">
        <f>IF(OR(O4246="Issues found in master",O4246="Final master"),"Master",IF(OR(O4246="Ready for Master",O4246="Issues found in raw",O4246="Raw under QC",O4246="Issues resolved in raw"),"Raw","-"))</f>
        <v>Raw</v>
      </c>
      <c r="Q4246" s="13">
        <v>46287.54375</v>
      </c>
      <c r="R4246" t="inlineStr">
        <is>
          <t xml:space="preserve">2026-09 (Sept)</t>
        </is>
      </c>
      <c r="S4246">
        <f>IF(M4246="Not an error",0,IF(COUNTIFS($A$2:$A4246,$A4246,$D$2:$D4246,$D4246,$M$2:$M4246,"&lt;&gt;Not an error")=1,1,0))</f>
        <v>1</v>
      </c>
      <c r="T4246">
        <f>IF(M4246&lt;&gt;"Major",0,IF(COUNTIFS($A$2:$A4246,$A4246,$D$2:$D4246,$D4246,$M$2:$M4246,"Major")=1,1,0))</f>
        <v>1</v>
      </c>
      <c r="U4246">
        <f>IF(M4246&lt;&gt;"Minor",0,IF(COUNTIFS($A$2:$A4246,$A4246,$D$2:$D4246,$D4246,$M$2:$M4246,"Minor")=1,1,0))</f>
        <v>0</v>
      </c>
    </row>
    <row r="4247">
      <c r="A4247" t="inlineStr">
        <is>
          <t xml:space="preserve">806152088c4f0f13e40c0788e7bc440106d13b1a</t>
        </is>
      </c>
      <c r="B4247" t="inlineStr">
        <is>
          <t xml:space="preserve">The Secret Life of an Accidental Heiress</t>
        </is>
      </c>
      <c r="C4247" t="inlineStr">
        <is>
          <t xml:space="preserve">The Secret Life of an Accidental Heiress</t>
        </is>
      </c>
      <c r="D4247" t="inlineStr">
        <is>
          <t xml:space="preserve">c519ccc23496e53e12fa17fb6c8ecca51256b556</t>
        </is>
      </c>
      <c r="E4247" t="inlineStr">
        <is>
          <t xml:space="preserve">Episode 24: Der Tiger Und Das Kätzchen</t>
        </is>
      </c>
      <c r="F4247">
        <v>24</v>
      </c>
      <c r="G4247" t="inlineStr">
        <is>
          <t xml:space="preserve">4:56-5:05</t>
        </is>
      </c>
      <c r="H4247" t="inlineStr">
        <is>
          <t xml:space="preserve">Pending</t>
        </is>
      </c>
      <c r="I4247" t="inlineStr">
        <is>
          <t xml:space="preserve">[â€œNathanâ€_x009d_] - Line from script: â€œDoch in dem Moment, als Nathan auf die Welt kam, hatte Adrian endlich seinen Meister gefunden, jemanden, der noch sturer sein konnte als er selbst.â€_x009d_ - Note: needs an American pronunciation</t>
        </is>
      </c>
      <c r="J4247" t="inlineStr">
        <is>
          <t xml:space="preserve">VOA</t>
        </is>
      </c>
      <c r="K4247" t="inlineStr">
        <is>
          <t xml:space="preserve">Mispronunciation</t>
        </is>
      </c>
      <c r="L4247" t="inlineStr">
        <is>
          <t xml:space="preserve">Mispronunciation</t>
        </is>
      </c>
      <c r="M4247" t="str">
        <f>IFERROR(IF(VLOOKUP(L4247,'Quantification'!$A:$B,2,FALSE)&amp;""="","Unclassified",VLOOKUP(L4247,'Quantification'!$A:$B,2,FALSE)),"Unclassified")</f>
        <v>Major</v>
      </c>
      <c r="N4247" t="inlineStr">
        <is>
          <t xml:space="preserve">frl-stefanie.gartmaier@pocketfm.com</t>
        </is>
      </c>
      <c r="O4247" t="inlineStr">
        <is>
          <t xml:space="preserve">Issues found in raw</t>
        </is>
      </c>
      <c r="P4247" t="str">
        <f>IF(OR(O4247="Issues found in master",O4247="Final master"),"Master",IF(OR(O4247="Ready for Master",O4247="Issues found in raw",O4247="Raw under QC",O4247="Issues resolved in raw"),"Raw","-"))</f>
        <v>Raw</v>
      </c>
      <c r="Q4247" s="13">
        <v>46287.54375</v>
      </c>
      <c r="R4247" t="inlineStr">
        <is>
          <t xml:space="preserve">2026-09 (Sept)</t>
        </is>
      </c>
      <c r="S4247">
        <f>IF(M4247="Not an error",0,IF(COUNTIFS($A$2:$A4247,$A4247,$D$2:$D4247,$D4247,$M$2:$M4247,"&lt;&gt;Not an error")=1,1,0))</f>
        <v>0</v>
      </c>
      <c r="T4247">
        <f>IF(M4247&lt;&gt;"Major",0,IF(COUNTIFS($A$2:$A4247,$A4247,$D$2:$D4247,$D4247,$M$2:$M4247,"Major")=1,1,0))</f>
        <v>0</v>
      </c>
      <c r="U4247">
        <f>IF(M4247&lt;&gt;"Minor",0,IF(COUNTIFS($A$2:$A4247,$A4247,$D$2:$D4247,$D4247,$M$2:$M4247,"Minor")=1,1,0))</f>
        <v>0</v>
      </c>
    </row>
    <row r="4248">
      <c r="A4248" t="inlineStr">
        <is>
          <t xml:space="preserve">806152088c4f0f13e40c0788e7bc440106d13b1a</t>
        </is>
      </c>
      <c r="B4248" t="inlineStr">
        <is>
          <t xml:space="preserve">The Secret Life of an Accidental Heiress</t>
        </is>
      </c>
      <c r="C4248" t="inlineStr">
        <is>
          <t xml:space="preserve">The Secret Life of an Accidental Heiress</t>
        </is>
      </c>
      <c r="D4248" t="inlineStr">
        <is>
          <t xml:space="preserve">c519ccc23496e53e12fa17fb6c8ecca51256b556</t>
        </is>
      </c>
      <c r="E4248" t="inlineStr">
        <is>
          <t xml:space="preserve">Episode 24: Der Tiger Und Das Kätzchen</t>
        </is>
      </c>
      <c r="F4248">
        <v>24</v>
      </c>
      <c r="G4248" t="inlineStr">
        <is>
          <t xml:space="preserve">5:06-5:13</t>
        </is>
      </c>
      <c r="H4248" t="inlineStr">
        <is>
          <t xml:space="preserve">Pending</t>
        </is>
      </c>
      <c r="I4248" t="inlineStr">
        <is>
          <t xml:space="preserve">[â€œCarolineâ€_x009d_] - Line from script: â€œTragischerweise war die Mutter des Jungen, Adrians Cousine Caroline, kurz nach der Geburt an Komplikationen gestorben.â€_x009d_ - Note: needs an American pronunciation</t>
        </is>
      </c>
      <c r="J4248" t="inlineStr">
        <is>
          <t xml:space="preserve">VOA</t>
        </is>
      </c>
      <c r="K4248" t="inlineStr">
        <is>
          <t xml:space="preserve">Mispronunciation</t>
        </is>
      </c>
      <c r="L4248" t="inlineStr">
        <is>
          <t xml:space="preserve">Mispronunciation</t>
        </is>
      </c>
      <c r="M4248" t="str">
        <f>IFERROR(IF(VLOOKUP(L4248,'Quantification'!$A:$B,2,FALSE)&amp;""="","Unclassified",VLOOKUP(L4248,'Quantification'!$A:$B,2,FALSE)),"Unclassified")</f>
        <v>Major</v>
      </c>
      <c r="N4248" t="inlineStr">
        <is>
          <t xml:space="preserve">frl-stefanie.gartmaier@pocketfm.com</t>
        </is>
      </c>
      <c r="O4248" t="inlineStr">
        <is>
          <t xml:space="preserve">Issues found in raw</t>
        </is>
      </c>
      <c r="P4248" t="str">
        <f>IF(OR(O4248="Issues found in master",O4248="Final master"),"Master",IF(OR(O4248="Ready for Master",O4248="Issues found in raw",O4248="Raw under QC",O4248="Issues resolved in raw"),"Raw","-"))</f>
        <v>Raw</v>
      </c>
      <c r="Q4248" s="13">
        <v>46287.54375</v>
      </c>
      <c r="R4248" t="inlineStr">
        <is>
          <t xml:space="preserve">2026-09 (Sept)</t>
        </is>
      </c>
      <c r="S4248">
        <f>IF(M4248="Not an error",0,IF(COUNTIFS($A$2:$A4248,$A4248,$D$2:$D4248,$D4248,$M$2:$M4248,"&lt;&gt;Not an error")=1,1,0))</f>
        <v>0</v>
      </c>
      <c r="T4248">
        <f>IF(M4248&lt;&gt;"Major",0,IF(COUNTIFS($A$2:$A4248,$A4248,$D$2:$D4248,$D4248,$M$2:$M4248,"Major")=1,1,0))</f>
        <v>0</v>
      </c>
      <c r="U4248">
        <f>IF(M4248&lt;&gt;"Minor",0,IF(COUNTIFS($A$2:$A4248,$A4248,$D$2:$D4248,$D4248,$M$2:$M4248,"Minor")=1,1,0))</f>
        <v>0</v>
      </c>
    </row>
    <row r="4249">
      <c r="A4249" t="inlineStr">
        <is>
          <t xml:space="preserve">806152088c4f0f13e40c0788e7bc440106d13b1a</t>
        </is>
      </c>
      <c r="B4249" t="inlineStr">
        <is>
          <t xml:space="preserve">The Secret Life of an Accidental Heiress</t>
        </is>
      </c>
      <c r="C4249" t="inlineStr">
        <is>
          <t xml:space="preserve">The Secret Life of an Accidental Heiress</t>
        </is>
      </c>
      <c r="D4249" t="inlineStr">
        <is>
          <t xml:space="preserve">c519ccc23496e53e12fa17fb6c8ecca51256b556</t>
        </is>
      </c>
      <c r="E4249" t="inlineStr">
        <is>
          <t xml:space="preserve">Episode 24: Der Tiger Und Das Kätzchen</t>
        </is>
      </c>
      <c r="F4249">
        <v>24</v>
      </c>
      <c r="G4249" t="inlineStr">
        <is>
          <t xml:space="preserve">5:18-5:25</t>
        </is>
      </c>
      <c r="H4249" t="inlineStr">
        <is>
          <t xml:space="preserve">Pending</t>
        </is>
      </c>
      <c r="I4249" t="inlineStr">
        <is>
          <t xml:space="preserve">[â€œCarolineâ€_x009d_] - Line from script: â€œAdrian hatte Caroline abgÃ¶ttisch geliebt; nach ihrem Tod war es fÃ¼r ihn undenkbar gewesen, seinen Neffen im Stich zu lassen.â€_x009d_ - Note: needs an American pronunciation</t>
        </is>
      </c>
      <c r="J4249" t="inlineStr">
        <is>
          <t xml:space="preserve">VOA</t>
        </is>
      </c>
      <c r="K4249" t="inlineStr">
        <is>
          <t xml:space="preserve">Mispronunciation</t>
        </is>
      </c>
      <c r="L4249" t="inlineStr">
        <is>
          <t xml:space="preserve">Mispronunciation</t>
        </is>
      </c>
      <c r="M4249" t="str">
        <f>IFERROR(IF(VLOOKUP(L4249,'Quantification'!$A:$B,2,FALSE)&amp;""="","Unclassified",VLOOKUP(L4249,'Quantification'!$A:$B,2,FALSE)),"Unclassified")</f>
        <v>Major</v>
      </c>
      <c r="N4249" t="inlineStr">
        <is>
          <t xml:space="preserve">frl-stefanie.gartmaier@pocketfm.com</t>
        </is>
      </c>
      <c r="O4249" t="inlineStr">
        <is>
          <t xml:space="preserve">Issues found in raw</t>
        </is>
      </c>
      <c r="P4249" t="str">
        <f>IF(OR(O4249="Issues found in master",O4249="Final master"),"Master",IF(OR(O4249="Ready for Master",O4249="Issues found in raw",O4249="Raw under QC",O4249="Issues resolved in raw"),"Raw","-"))</f>
        <v>Raw</v>
      </c>
      <c r="Q4249" s="13">
        <v>46287.54375</v>
      </c>
      <c r="R4249" t="inlineStr">
        <is>
          <t xml:space="preserve">2026-09 (Sept)</t>
        </is>
      </c>
      <c r="S4249">
        <f>IF(M4249="Not an error",0,IF(COUNTIFS($A$2:$A4249,$A4249,$D$2:$D4249,$D4249,$M$2:$M4249,"&lt;&gt;Not an error")=1,1,0))</f>
        <v>0</v>
      </c>
      <c r="T4249">
        <f>IF(M4249&lt;&gt;"Major",0,IF(COUNTIFS($A$2:$A4249,$A4249,$D$2:$D4249,$D4249,$M$2:$M4249,"Major")=1,1,0))</f>
        <v>0</v>
      </c>
      <c r="U4249">
        <f>IF(M4249&lt;&gt;"Minor",0,IF(COUNTIFS($A$2:$A4249,$A4249,$D$2:$D4249,$D4249,$M$2:$M4249,"Minor")=1,1,0))</f>
        <v>0</v>
      </c>
    </row>
    <row r="4250">
      <c r="A4250" t="inlineStr">
        <is>
          <t xml:space="preserve">806152088c4f0f13e40c0788e7bc440106d13b1a</t>
        </is>
      </c>
      <c r="B4250" t="inlineStr">
        <is>
          <t xml:space="preserve">The Secret Life of an Accidental Heiress</t>
        </is>
      </c>
      <c r="C4250" t="inlineStr">
        <is>
          <t xml:space="preserve">The Secret Life of an Accidental Heiress</t>
        </is>
      </c>
      <c r="D4250" t="inlineStr">
        <is>
          <t xml:space="preserve">c519ccc23496e53e12fa17fb6c8ecca51256b556</t>
        </is>
      </c>
      <c r="E4250" t="inlineStr">
        <is>
          <t xml:space="preserve">Episode 24: Der Tiger Und Das Kätzchen</t>
        </is>
      </c>
      <c r="F4250">
        <v>24</v>
      </c>
      <c r="G4250" t="inlineStr">
        <is>
          <t xml:space="preserve">5:18-5:25</t>
        </is>
      </c>
      <c r="H4250" t="inlineStr">
        <is>
          <t xml:space="preserve">Pending</t>
        </is>
      </c>
      <c r="I4250" t="inlineStr">
        <is>
          <t xml:space="preserve">[Script error] - Line from script: â€œAdrian hatte Caroline abgÃ¶ttisch geliebt; nach ihrem Tod war es fÃ¼r ihn undenkbar gewesen, seinen Neffen im Stich zu lassen.â€_x009d_ - Note: inconsistency â€œAdrian hatte Caroline abgÃ¶ttisch geliebt; nach ihrem Tod war es fÃ¼r ihn undenkbar gewesen, seinen GroÃŸneffen im Stich zu lassen.â€_x009d_</t>
        </is>
      </c>
      <c r="J4250" t="inlineStr">
        <is>
          <t xml:space="preserve">AI</t>
        </is>
      </c>
      <c r="K4250" t="inlineStr">
        <is>
          <t xml:space="preserve">Script error</t>
        </is>
      </c>
      <c r="L4250" t="inlineStr">
        <is>
          <t xml:space="preserve">Script error</t>
        </is>
      </c>
      <c r="M4250" t="str">
        <f>IFERROR(IF(VLOOKUP(L4250,'Quantification'!$A:$B,2,FALSE)&amp;""="","Unclassified",VLOOKUP(L4250,'Quantification'!$A:$B,2,FALSE)),"Unclassified")</f>
        <v>Major</v>
      </c>
      <c r="N4250" t="inlineStr">
        <is>
          <t xml:space="preserve">frl-stefanie.gartmaier@pocketfm.com</t>
        </is>
      </c>
      <c r="O4250" t="inlineStr">
        <is>
          <t xml:space="preserve">Issues found in raw</t>
        </is>
      </c>
      <c r="P4250" t="str">
        <f>IF(OR(O4250="Issues found in master",O4250="Final master"),"Master",IF(OR(O4250="Ready for Master",O4250="Issues found in raw",O4250="Raw under QC",O4250="Issues resolved in raw"),"Raw","-"))</f>
        <v>Raw</v>
      </c>
      <c r="Q4250" s="13">
        <v>46287.54375</v>
      </c>
      <c r="R4250" t="inlineStr">
        <is>
          <t xml:space="preserve">2026-09 (Sept)</t>
        </is>
      </c>
      <c r="S4250">
        <f>IF(M4250="Not an error",0,IF(COUNTIFS($A$2:$A4250,$A4250,$D$2:$D4250,$D4250,$M$2:$M4250,"&lt;&gt;Not an error")=1,1,0))</f>
        <v>0</v>
      </c>
      <c r="T4250">
        <f>IF(M4250&lt;&gt;"Major",0,IF(COUNTIFS($A$2:$A4250,$A4250,$D$2:$D4250,$D4250,$M$2:$M4250,"Major")=1,1,0))</f>
        <v>0</v>
      </c>
      <c r="U4250">
        <f>IF(M4250&lt;&gt;"Minor",0,IF(COUNTIFS($A$2:$A4250,$A4250,$D$2:$D4250,$D4250,$M$2:$M4250,"Minor")=1,1,0))</f>
        <v>0</v>
      </c>
    </row>
    <row r="4251">
      <c r="A4251" t="inlineStr">
        <is>
          <t xml:space="preserve">806152088c4f0f13e40c0788e7bc440106d13b1a</t>
        </is>
      </c>
      <c r="B4251" t="inlineStr">
        <is>
          <t xml:space="preserve">The Secret Life of an Accidental Heiress</t>
        </is>
      </c>
      <c r="C4251" t="inlineStr">
        <is>
          <t xml:space="preserve">The Secret Life of an Accidental Heiress</t>
        </is>
      </c>
      <c r="D4251" t="inlineStr">
        <is>
          <t xml:space="preserve">c519ccc23496e53e12fa17fb6c8ecca51256b556</t>
        </is>
      </c>
      <c r="E4251" t="inlineStr">
        <is>
          <t xml:space="preserve">Episode 24: Der Tiger Und Das Kätzchen</t>
        </is>
      </c>
      <c r="F4251">
        <v>24</v>
      </c>
      <c r="G4251" t="inlineStr">
        <is>
          <t xml:space="preserve">5:26-5:34</t>
        </is>
      </c>
      <c r="H4251" t="inlineStr">
        <is>
          <t xml:space="preserve">Pending</t>
        </is>
      </c>
      <c r="I4251" t="inlineStr">
        <is>
          <t xml:space="preserve">[â€œNathanâ€_x009d_] - Line from script: â€œNathan Blackwood!â€_x009d_, nutzte Adrian jetzt den vollen Namen, wÃ¤hrend die Frustration gefÃ¤hrlich in seinen Augen brodelte.â€_x009d_ - Note: needs an American pronunciation</t>
        </is>
      </c>
      <c r="J4251" t="inlineStr">
        <is>
          <t xml:space="preserve">VOA</t>
        </is>
      </c>
      <c r="K4251" t="inlineStr">
        <is>
          <t xml:space="preserve">Mispronunciation</t>
        </is>
      </c>
      <c r="L4251" t="inlineStr">
        <is>
          <t xml:space="preserve">Mispronunciation</t>
        </is>
      </c>
      <c r="M4251" t="str">
        <f>IFERROR(IF(VLOOKUP(L4251,'Quantification'!$A:$B,2,FALSE)&amp;""="","Unclassified",VLOOKUP(L4251,'Quantification'!$A:$B,2,FALSE)),"Unclassified")</f>
        <v>Major</v>
      </c>
      <c r="N4251" t="inlineStr">
        <is>
          <t xml:space="preserve">frl-stefanie.gartmaier@pocketfm.com</t>
        </is>
      </c>
      <c r="O4251" t="inlineStr">
        <is>
          <t xml:space="preserve">Issues found in raw</t>
        </is>
      </c>
      <c r="P4251" t="str">
        <f>IF(OR(O4251="Issues found in master",O4251="Final master"),"Master",IF(OR(O4251="Ready for Master",O4251="Issues found in raw",O4251="Raw under QC",O4251="Issues resolved in raw"),"Raw","-"))</f>
        <v>Raw</v>
      </c>
      <c r="Q4251" s="13">
        <v>46287.54375</v>
      </c>
      <c r="R4251" t="inlineStr">
        <is>
          <t xml:space="preserve">2026-09 (Sept)</t>
        </is>
      </c>
      <c r="S4251">
        <f>IF(M4251="Not an error",0,IF(COUNTIFS($A$2:$A4251,$A4251,$D$2:$D4251,$D4251,$M$2:$M4251,"&lt;&gt;Not an error")=1,1,0))</f>
        <v>0</v>
      </c>
      <c r="T4251">
        <f>IF(M4251&lt;&gt;"Major",0,IF(COUNTIFS($A$2:$A4251,$A4251,$D$2:$D4251,$D4251,$M$2:$M4251,"Major")=1,1,0))</f>
        <v>0</v>
      </c>
      <c r="U4251">
        <f>IF(M4251&lt;&gt;"Minor",0,IF(COUNTIFS($A$2:$A4251,$A4251,$D$2:$D4251,$D4251,$M$2:$M4251,"Minor")=1,1,0))</f>
        <v>0</v>
      </c>
    </row>
    <row r="4252">
      <c r="A4252" t="inlineStr">
        <is>
          <t xml:space="preserve">806152088c4f0f13e40c0788e7bc440106d13b1a</t>
        </is>
      </c>
      <c r="B4252" t="inlineStr">
        <is>
          <t xml:space="preserve">The Secret Life of an Accidental Heiress</t>
        </is>
      </c>
      <c r="C4252" t="inlineStr">
        <is>
          <t xml:space="preserve">The Secret Life of an Accidental Heiress</t>
        </is>
      </c>
      <c r="D4252" t="inlineStr">
        <is>
          <t xml:space="preserve">c519ccc23496e53e12fa17fb6c8ecca51256b556</t>
        </is>
      </c>
      <c r="E4252" t="inlineStr">
        <is>
          <t xml:space="preserve">Episode 24: Der Tiger Und Das Kätzchen</t>
        </is>
      </c>
      <c r="F4252">
        <v>24</v>
      </c>
      <c r="G4252" t="inlineStr">
        <is>
          <t xml:space="preserve">6:20-6:23</t>
        </is>
      </c>
      <c r="H4252" t="inlineStr">
        <is>
          <t xml:space="preserve">Pending</t>
        </is>
      </c>
      <c r="I4252" t="inlineStr">
        <is>
          <t xml:space="preserve">[â€œNathanâ€_x009d_] - Line from script: â€œNathan blieb ein sturer Klumpen unter der Decke.â€_x009d_ - Note: needs an American pronunciation</t>
        </is>
      </c>
      <c r="J4252" t="inlineStr">
        <is>
          <t xml:space="preserve">VOA</t>
        </is>
      </c>
      <c r="K4252" t="inlineStr">
        <is>
          <t xml:space="preserve">Mispronunciation</t>
        </is>
      </c>
      <c r="L4252" t="inlineStr">
        <is>
          <t xml:space="preserve">Mispronunciation</t>
        </is>
      </c>
      <c r="M4252" t="str">
        <f>IFERROR(IF(VLOOKUP(L4252,'Quantification'!$A:$B,2,FALSE)&amp;""="","Unclassified",VLOOKUP(L4252,'Quantification'!$A:$B,2,FALSE)),"Unclassified")</f>
        <v>Major</v>
      </c>
      <c r="N4252" t="inlineStr">
        <is>
          <t xml:space="preserve">frl-stefanie.gartmaier@pocketfm.com</t>
        </is>
      </c>
      <c r="O4252" t="inlineStr">
        <is>
          <t xml:space="preserve">Issues found in raw</t>
        </is>
      </c>
      <c r="P4252" t="str">
        <f>IF(OR(O4252="Issues found in master",O4252="Final master"),"Master",IF(OR(O4252="Ready for Master",O4252="Issues found in raw",O4252="Raw under QC",O4252="Issues resolved in raw"),"Raw","-"))</f>
        <v>Raw</v>
      </c>
      <c r="Q4252" s="13">
        <v>46287.54375</v>
      </c>
      <c r="R4252" t="inlineStr">
        <is>
          <t xml:space="preserve">2026-09 (Sept)</t>
        </is>
      </c>
      <c r="S4252">
        <f>IF(M4252="Not an error",0,IF(COUNTIFS($A$2:$A4252,$A4252,$D$2:$D4252,$D4252,$M$2:$M4252,"&lt;&gt;Not an error")=1,1,0))</f>
        <v>0</v>
      </c>
      <c r="T4252">
        <f>IF(M4252&lt;&gt;"Major",0,IF(COUNTIFS($A$2:$A4252,$A4252,$D$2:$D4252,$D4252,$M$2:$M4252,"Major")=1,1,0))</f>
        <v>0</v>
      </c>
      <c r="U4252">
        <f>IF(M4252&lt;&gt;"Minor",0,IF(COUNTIFS($A$2:$A4252,$A4252,$D$2:$D4252,$D4252,$M$2:$M4252,"Minor")=1,1,0))</f>
        <v>0</v>
      </c>
    </row>
    <row r="4253">
      <c r="A4253" t="inlineStr">
        <is>
          <t xml:space="preserve">806152088c4f0f13e40c0788e7bc440106d13b1a</t>
        </is>
      </c>
      <c r="B4253" t="inlineStr">
        <is>
          <t xml:space="preserve">The Secret Life of an Accidental Heiress</t>
        </is>
      </c>
      <c r="C4253" t="inlineStr">
        <is>
          <t xml:space="preserve">The Secret Life of an Accidental Heiress</t>
        </is>
      </c>
      <c r="D4253" t="inlineStr">
        <is>
          <t xml:space="preserve">c519ccc23496e53e12fa17fb6c8ecca51256b556</t>
        </is>
      </c>
      <c r="E4253" t="inlineStr">
        <is>
          <t xml:space="preserve">Episode 24: Der Tiger Und Das Kätzchen</t>
        </is>
      </c>
      <c r="F4253">
        <v>24</v>
      </c>
      <c r="G4253" t="inlineStr">
        <is>
          <t xml:space="preserve">6:40-6:48</t>
        </is>
      </c>
      <c r="H4253" t="inlineStr">
        <is>
          <t xml:space="preserve">Pending</t>
        </is>
      </c>
      <c r="I4253" t="inlineStr">
        <is>
          <t xml:space="preserve">[â€œNathanâ€_x009d_] - Line from script: â€œIn dem Moment, als er eins und eins zusammenzÃ¤hlte und begriff, wer â€œQuinnâ€_x009d_ war, schoss Nathan mit wehender Decke in die HÃ¶he.â€_x009d_ - Note: needs an American pronunciation</t>
        </is>
      </c>
      <c r="J4253" t="inlineStr">
        <is>
          <t xml:space="preserve">VOA</t>
        </is>
      </c>
      <c r="K4253" t="inlineStr">
        <is>
          <t xml:space="preserve">Mispronunciation</t>
        </is>
      </c>
      <c r="L4253" t="inlineStr">
        <is>
          <t xml:space="preserve">Mispronunciation</t>
        </is>
      </c>
      <c r="M4253" t="str">
        <f>IFERROR(IF(VLOOKUP(L4253,'Quantification'!$A:$B,2,FALSE)&amp;""="","Unclassified",VLOOKUP(L4253,'Quantification'!$A:$B,2,FALSE)),"Unclassified")</f>
        <v>Major</v>
      </c>
      <c r="N4253" t="inlineStr">
        <is>
          <t xml:space="preserve">frl-stefanie.gartmaier@pocketfm.com</t>
        </is>
      </c>
      <c r="O4253" t="inlineStr">
        <is>
          <t xml:space="preserve">Issues found in raw</t>
        </is>
      </c>
      <c r="P4253" t="str">
        <f>IF(OR(O4253="Issues found in master",O4253="Final master"),"Master",IF(OR(O4253="Ready for Master",O4253="Issues found in raw",O4253="Raw under QC",O4253="Issues resolved in raw"),"Raw","-"))</f>
        <v>Raw</v>
      </c>
      <c r="Q4253" s="13">
        <v>46287.54375</v>
      </c>
      <c r="R4253" t="inlineStr">
        <is>
          <t xml:space="preserve">2026-09 (Sept)</t>
        </is>
      </c>
      <c r="S4253">
        <f>IF(M4253="Not an error",0,IF(COUNTIFS($A$2:$A4253,$A4253,$D$2:$D4253,$D4253,$M$2:$M4253,"&lt;&gt;Not an error")=1,1,0))</f>
        <v>0</v>
      </c>
      <c r="T4253">
        <f>IF(M4253&lt;&gt;"Major",0,IF(COUNTIFS($A$2:$A4253,$A4253,$D$2:$D4253,$D4253,$M$2:$M4253,"Major")=1,1,0))</f>
        <v>0</v>
      </c>
      <c r="U4253">
        <f>IF(M4253&lt;&gt;"Minor",0,IF(COUNTIFS($A$2:$A4253,$A4253,$D$2:$D4253,$D4253,$M$2:$M4253,"Minor")=1,1,0))</f>
        <v>0</v>
      </c>
    </row>
    <row r="4254">
      <c r="A4254" t="inlineStr">
        <is>
          <t xml:space="preserve">806152088c4f0f13e40c0788e7bc440106d13b1a</t>
        </is>
      </c>
      <c r="B4254" t="inlineStr">
        <is>
          <t xml:space="preserve">The Secret Life of an Accidental Heiress</t>
        </is>
      </c>
      <c r="C4254" t="inlineStr">
        <is>
          <t xml:space="preserve">The Secret Life of an Accidental Heiress</t>
        </is>
      </c>
      <c r="D4254" t="inlineStr">
        <is>
          <t xml:space="preserve">c519ccc23496e53e12fa17fb6c8ecca51256b556</t>
        </is>
      </c>
      <c r="E4254" t="inlineStr">
        <is>
          <t xml:space="preserve">Episode 24: Der Tiger Und Das Kätzchen</t>
        </is>
      </c>
      <c r="F4254">
        <v>24</v>
      </c>
      <c r="G4254" t="inlineStr">
        <is>
          <t xml:space="preserve">7:16-7:20</t>
        </is>
      </c>
      <c r="H4254" t="inlineStr">
        <is>
          <t xml:space="preserve">Pending</t>
        </is>
      </c>
      <c r="I4254" t="inlineStr">
        <is>
          <t xml:space="preserve">[â€œNathanâ€_x009d_] - Line from script: â€œEndlich stand Nathan der Person gegenÃ¼ber, die ihn gerettet hatte.â€_x009d_ - Note: needs an American pronunciation</t>
        </is>
      </c>
      <c r="J4254" t="inlineStr">
        <is>
          <t xml:space="preserve">VOA</t>
        </is>
      </c>
      <c r="K4254" t="inlineStr">
        <is>
          <t xml:space="preserve">Mispronunciation</t>
        </is>
      </c>
      <c r="L4254" t="inlineStr">
        <is>
          <t xml:space="preserve">Mispronunciation</t>
        </is>
      </c>
      <c r="M4254" t="str">
        <f>IFERROR(IF(VLOOKUP(L4254,'Quantification'!$A:$B,2,FALSE)&amp;""="","Unclassified",VLOOKUP(L4254,'Quantification'!$A:$B,2,FALSE)),"Unclassified")</f>
        <v>Major</v>
      </c>
      <c r="N4254" t="inlineStr">
        <is>
          <t xml:space="preserve">frl-stefanie.gartmaier@pocketfm.com</t>
        </is>
      </c>
      <c r="O4254" t="inlineStr">
        <is>
          <t xml:space="preserve">Issues found in raw</t>
        </is>
      </c>
      <c r="P4254" t="str">
        <f>IF(OR(O4254="Issues found in master",O4254="Final master"),"Master",IF(OR(O4254="Ready for Master",O4254="Issues found in raw",O4254="Raw under QC",O4254="Issues resolved in raw"),"Raw","-"))</f>
        <v>Raw</v>
      </c>
      <c r="Q4254" s="13">
        <v>46287.54375</v>
      </c>
      <c r="R4254" t="inlineStr">
        <is>
          <t xml:space="preserve">2026-09 (Sept)</t>
        </is>
      </c>
      <c r="S4254">
        <f>IF(M4254="Not an error",0,IF(COUNTIFS($A$2:$A4254,$A4254,$D$2:$D4254,$D4254,$M$2:$M4254,"&lt;&gt;Not an error")=1,1,0))</f>
        <v>0</v>
      </c>
      <c r="T4254">
        <f>IF(M4254&lt;&gt;"Major",0,IF(COUNTIFS($A$2:$A4254,$A4254,$D$2:$D4254,$D4254,$M$2:$M4254,"Major")=1,1,0))</f>
        <v>0</v>
      </c>
      <c r="U4254">
        <f>IF(M4254&lt;&gt;"Minor",0,IF(COUNTIFS($A$2:$A4254,$A4254,$D$2:$D4254,$D4254,$M$2:$M4254,"Minor")=1,1,0))</f>
        <v>0</v>
      </c>
    </row>
    <row r="4255">
      <c r="A4255" t="inlineStr">
        <is>
          <t xml:space="preserve">806152088c4f0f13e40c0788e7bc440106d13b1a</t>
        </is>
      </c>
      <c r="B4255" t="inlineStr">
        <is>
          <t xml:space="preserve">The Secret Life of an Accidental Heiress</t>
        </is>
      </c>
      <c r="C4255" t="inlineStr">
        <is>
          <t xml:space="preserve">The Secret Life of an Accidental Heiress</t>
        </is>
      </c>
      <c r="D4255" t="inlineStr">
        <is>
          <t xml:space="preserve">c519ccc23496e53e12fa17fb6c8ecca51256b556</t>
        </is>
      </c>
      <c r="E4255" t="inlineStr">
        <is>
          <t xml:space="preserve">Episode 24: Der Tiger Und Das Kätzchen</t>
        </is>
      </c>
      <c r="F4255">
        <v>24</v>
      </c>
      <c r="G4255" t="inlineStr">
        <is>
          <t xml:space="preserve">7:29-7:32</t>
        </is>
      </c>
      <c r="H4255" t="inlineStr">
        <is>
          <t xml:space="preserve">Pending</t>
        </is>
      </c>
      <c r="I4255" t="inlineStr">
        <is>
          <t xml:space="preserve">[â€œNathanâ€_x009d_] - Line from script: â€œIch bin Nathan. Hallo, Quinn.â€_x009d_ - Note: needs an American pronunciation</t>
        </is>
      </c>
      <c r="J4255" t="inlineStr">
        <is>
          <t xml:space="preserve">VOA</t>
        </is>
      </c>
      <c r="K4255" t="inlineStr">
        <is>
          <t xml:space="preserve">Mispronunciation</t>
        </is>
      </c>
      <c r="L4255" t="inlineStr">
        <is>
          <t xml:space="preserve">Mispronunciation</t>
        </is>
      </c>
      <c r="M4255" t="str">
        <f>IFERROR(IF(VLOOKUP(L4255,'Quantification'!$A:$B,2,FALSE)&amp;""="","Unclassified",VLOOKUP(L4255,'Quantification'!$A:$B,2,FALSE)),"Unclassified")</f>
        <v>Major</v>
      </c>
      <c r="N4255" t="inlineStr">
        <is>
          <t xml:space="preserve">frl-stefanie.gartmaier@pocketfm.com</t>
        </is>
      </c>
      <c r="O4255" t="inlineStr">
        <is>
          <t xml:space="preserve">Issues found in raw</t>
        </is>
      </c>
      <c r="P4255" t="str">
        <f>IF(OR(O4255="Issues found in master",O4255="Final master"),"Master",IF(OR(O4255="Ready for Master",O4255="Issues found in raw",O4255="Raw under QC",O4255="Issues resolved in raw"),"Raw","-"))</f>
        <v>Raw</v>
      </c>
      <c r="Q4255" s="13">
        <v>46287.54375</v>
      </c>
      <c r="R4255" t="inlineStr">
        <is>
          <t xml:space="preserve">2026-09 (Sept)</t>
        </is>
      </c>
      <c r="S4255">
        <f>IF(M4255="Not an error",0,IF(COUNTIFS($A$2:$A4255,$A4255,$D$2:$D4255,$D4255,$M$2:$M4255,"&lt;&gt;Not an error")=1,1,0))</f>
        <v>0</v>
      </c>
      <c r="T4255">
        <f>IF(M4255&lt;&gt;"Major",0,IF(COUNTIFS($A$2:$A4255,$A4255,$D$2:$D4255,$D4255,$M$2:$M4255,"Major")=1,1,0))</f>
        <v>0</v>
      </c>
      <c r="U4255">
        <f>IF(M4255&lt;&gt;"Minor",0,IF(COUNTIFS($A$2:$A4255,$A4255,$D$2:$D4255,$D4255,$M$2:$M4255,"Minor")=1,1,0))</f>
        <v>0</v>
      </c>
    </row>
    <row r="4256">
      <c r="A4256" t="inlineStr">
        <is>
          <t xml:space="preserve">806152088c4f0f13e40c0788e7bc440106d13b1a</t>
        </is>
      </c>
      <c r="B4256" t="inlineStr">
        <is>
          <t xml:space="preserve">The Secret Life of an Accidental Heiress</t>
        </is>
      </c>
      <c r="C4256" t="inlineStr">
        <is>
          <t xml:space="preserve">The Secret Life of an Accidental Heiress</t>
        </is>
      </c>
      <c r="D4256" t="inlineStr">
        <is>
          <t xml:space="preserve">c519ccc23496e53e12fa17fb6c8ecca51256b556</t>
        </is>
      </c>
      <c r="E4256" t="inlineStr">
        <is>
          <t xml:space="preserve">Episode 24: Der Tiger Und Das Kätzchen</t>
        </is>
      </c>
      <c r="F4256">
        <v>24</v>
      </c>
      <c r="G4256" t="inlineStr">
        <is>
          <t xml:space="preserve">9:26-9:28</t>
        </is>
      </c>
      <c r="H4256" t="inlineStr">
        <is>
          <t xml:space="preserve">Pending</t>
        </is>
      </c>
      <c r="I4256" t="inlineStr">
        <is>
          <t xml:space="preserve">[Script error] - Line from script: â€œEs ist kÃ¶stlich!â€_x009d_ - Note: is not something a five-year-old would say â€œLecker!â€_x009d_</t>
        </is>
      </c>
      <c r="J4256" t="inlineStr">
        <is>
          <t xml:space="preserve">AI</t>
        </is>
      </c>
      <c r="K4256" t="inlineStr">
        <is>
          <t xml:space="preserve">Script error</t>
        </is>
      </c>
      <c r="L4256" t="inlineStr">
        <is>
          <t xml:space="preserve">Script error</t>
        </is>
      </c>
      <c r="M4256" t="str">
        <f>IFERROR(IF(VLOOKUP(L4256,'Quantification'!$A:$B,2,FALSE)&amp;""="","Unclassified",VLOOKUP(L4256,'Quantification'!$A:$B,2,FALSE)),"Unclassified")</f>
        <v>Major</v>
      </c>
      <c r="N4256" t="inlineStr">
        <is>
          <t xml:space="preserve">frl-stefanie.gartmaier@pocketfm.com</t>
        </is>
      </c>
      <c r="O4256" t="inlineStr">
        <is>
          <t xml:space="preserve">Issues found in raw</t>
        </is>
      </c>
      <c r="P4256" t="str">
        <f>IF(OR(O4256="Issues found in master",O4256="Final master"),"Master",IF(OR(O4256="Ready for Master",O4256="Issues found in raw",O4256="Raw under QC",O4256="Issues resolved in raw"),"Raw","-"))</f>
        <v>Raw</v>
      </c>
      <c r="Q4256" s="13">
        <v>46287.54375</v>
      </c>
      <c r="R4256" t="inlineStr">
        <is>
          <t xml:space="preserve">2026-09 (Sept)</t>
        </is>
      </c>
      <c r="S4256">
        <f>IF(M4256="Not an error",0,IF(COUNTIFS($A$2:$A4256,$A4256,$D$2:$D4256,$D4256,$M$2:$M4256,"&lt;&gt;Not an error")=1,1,0))</f>
        <v>0</v>
      </c>
      <c r="T4256">
        <f>IF(M4256&lt;&gt;"Major",0,IF(COUNTIFS($A$2:$A4256,$A4256,$D$2:$D4256,$D4256,$M$2:$M4256,"Major")=1,1,0))</f>
        <v>0</v>
      </c>
      <c r="U4256">
        <f>IF(M4256&lt;&gt;"Minor",0,IF(COUNTIFS($A$2:$A4256,$A4256,$D$2:$D4256,$D4256,$M$2:$M4256,"Minor")=1,1,0))</f>
        <v>0</v>
      </c>
    </row>
    <row r="4257">
      <c r="A4257" t="inlineStr">
        <is>
          <t xml:space="preserve">806152088c4f0f13e40c0788e7bc440106d13b1a</t>
        </is>
      </c>
      <c r="B4257" t="inlineStr">
        <is>
          <t xml:space="preserve">The Secret Life of an Accidental Heiress</t>
        </is>
      </c>
      <c r="C4257" t="inlineStr">
        <is>
          <t xml:space="preserve">The Secret Life of an Accidental Heiress</t>
        </is>
      </c>
      <c r="D4257" t="inlineStr">
        <is>
          <t xml:space="preserve">c519ccc23496e53e12fa17fb6c8ecca51256b556</t>
        </is>
      </c>
      <c r="E4257" t="inlineStr">
        <is>
          <t xml:space="preserve">Episode 24: Der Tiger Und Das Kätzchen</t>
        </is>
      </c>
      <c r="F4257">
        <v>24</v>
      </c>
      <c r="G4257" t="inlineStr">
        <is>
          <t xml:space="preserve">10:40-10:46</t>
        </is>
      </c>
      <c r="H4257" t="inlineStr">
        <is>
          <t xml:space="preserve">Pending</t>
        </is>
      </c>
      <c r="I4257" t="inlineStr">
        <is>
          <t xml:space="preserve">[Script error] - Line from script: â€œQuinn, das Bonbon war unglaublich! Mit Orangengeschmack?â€_x009d_ - Note: is not something a five-year-old would say â€œQuinn, so ein leckeres Bonbon! Orange?â€_x009d_</t>
        </is>
      </c>
      <c r="J4257" t="inlineStr">
        <is>
          <t xml:space="preserve">AI</t>
        </is>
      </c>
      <c r="K4257" t="inlineStr">
        <is>
          <t xml:space="preserve">Script error</t>
        </is>
      </c>
      <c r="L4257" t="inlineStr">
        <is>
          <t xml:space="preserve">Script error</t>
        </is>
      </c>
      <c r="M4257" t="str">
        <f>IFERROR(IF(VLOOKUP(L4257,'Quantification'!$A:$B,2,FALSE)&amp;""="","Unclassified",VLOOKUP(L4257,'Quantification'!$A:$B,2,FALSE)),"Unclassified")</f>
        <v>Major</v>
      </c>
      <c r="N4257" t="inlineStr">
        <is>
          <t xml:space="preserve">frl-stefanie.gartmaier@pocketfm.com</t>
        </is>
      </c>
      <c r="O4257" t="inlineStr">
        <is>
          <t xml:space="preserve">Issues found in raw</t>
        </is>
      </c>
      <c r="P4257" t="str">
        <f>IF(OR(O4257="Issues found in master",O4257="Final master"),"Master",IF(OR(O4257="Ready for Master",O4257="Issues found in raw",O4257="Raw under QC",O4257="Issues resolved in raw"),"Raw","-"))</f>
        <v>Raw</v>
      </c>
      <c r="Q4257" s="13">
        <v>46287.54375</v>
      </c>
      <c r="R4257" t="inlineStr">
        <is>
          <t xml:space="preserve">2026-09 (Sept)</t>
        </is>
      </c>
      <c r="S4257">
        <f>IF(M4257="Not an error",0,IF(COUNTIFS($A$2:$A4257,$A4257,$D$2:$D4257,$D4257,$M$2:$M4257,"&lt;&gt;Not an error")=1,1,0))</f>
        <v>0</v>
      </c>
      <c r="T4257">
        <f>IF(M4257&lt;&gt;"Major",0,IF(COUNTIFS($A$2:$A4257,$A4257,$D$2:$D4257,$D4257,$M$2:$M4257,"Major")=1,1,0))</f>
        <v>0</v>
      </c>
      <c r="U4257">
        <f>IF(M4257&lt;&gt;"Minor",0,IF(COUNTIFS($A$2:$A4257,$A4257,$D$2:$D4257,$D4257,$M$2:$M4257,"Minor")=1,1,0))</f>
        <v>0</v>
      </c>
    </row>
    <row r="4258">
      <c r="A4258" t="inlineStr">
        <is>
          <t xml:space="preserve">806152088c4f0f13e40c0788e7bc440106d13b1a</t>
        </is>
      </c>
      <c r="B4258" t="inlineStr">
        <is>
          <t xml:space="preserve">The Secret Life of an Accidental Heiress</t>
        </is>
      </c>
      <c r="C4258" t="inlineStr">
        <is>
          <t xml:space="preserve">The Secret Life of an Accidental Heiress</t>
        </is>
      </c>
      <c r="D4258" t="inlineStr">
        <is>
          <t xml:space="preserve">c519ccc23496e53e12fa17fb6c8ecca51256b556</t>
        </is>
      </c>
      <c r="E4258" t="inlineStr">
        <is>
          <t xml:space="preserve">Episode 24: Der Tiger Und Das Kätzchen</t>
        </is>
      </c>
      <c r="F4258">
        <v>24</v>
      </c>
      <c r="G4258" t="inlineStr">
        <is>
          <t xml:space="preserve">10:40-10:46</t>
        </is>
      </c>
      <c r="H4258" t="inlineStr">
        <is>
          <t xml:space="preserve">Pending</t>
        </is>
      </c>
      <c r="I4258" t="inlineStr">
        <is>
          <t xml:space="preserve">[Script error] - Line from script: â€œQuinn, das Bonbon war unglaublich! Mit Orangengeschmack?â€_x009d_ - Note: inconsistency as a previous episode mentions that the bonbons are indeed orange-flavored â€œQuinn, so ein leckeres Bonbon! Traube?â€_x009d_</t>
        </is>
      </c>
      <c r="J4258" t="inlineStr">
        <is>
          <t xml:space="preserve">AI</t>
        </is>
      </c>
      <c r="K4258" t="inlineStr">
        <is>
          <t xml:space="preserve">Script error</t>
        </is>
      </c>
      <c r="L4258" t="inlineStr">
        <is>
          <t xml:space="preserve">Script error</t>
        </is>
      </c>
      <c r="M4258" t="str">
        <f>IFERROR(IF(VLOOKUP(L4258,'Quantification'!$A:$B,2,FALSE)&amp;""="","Unclassified",VLOOKUP(L4258,'Quantification'!$A:$B,2,FALSE)),"Unclassified")</f>
        <v>Major</v>
      </c>
      <c r="N4258" t="inlineStr">
        <is>
          <t xml:space="preserve">frl-stefanie.gartmaier@pocketfm.com</t>
        </is>
      </c>
      <c r="O4258" t="inlineStr">
        <is>
          <t xml:space="preserve">Issues found in raw</t>
        </is>
      </c>
      <c r="P4258" t="str">
        <f>IF(OR(O4258="Issues found in master",O4258="Final master"),"Master",IF(OR(O4258="Ready for Master",O4258="Issues found in raw",O4258="Raw under QC",O4258="Issues resolved in raw"),"Raw","-"))</f>
        <v>Raw</v>
      </c>
      <c r="Q4258" s="13">
        <v>46287.54375</v>
      </c>
      <c r="R4258" t="inlineStr">
        <is>
          <t xml:space="preserve">2026-09 (Sept)</t>
        </is>
      </c>
      <c r="S4258">
        <f>IF(M4258="Not an error",0,IF(COUNTIFS($A$2:$A4258,$A4258,$D$2:$D4258,$D4258,$M$2:$M4258,"&lt;&gt;Not an error")=1,1,0))</f>
        <v>0</v>
      </c>
      <c r="T4258">
        <f>IF(M4258&lt;&gt;"Major",0,IF(COUNTIFS($A$2:$A4258,$A4258,$D$2:$D4258,$D4258,$M$2:$M4258,"Major")=1,1,0))</f>
        <v>0</v>
      </c>
      <c r="U4258">
        <f>IF(M4258&lt;&gt;"Minor",0,IF(COUNTIFS($A$2:$A4258,$A4258,$D$2:$D4258,$D4258,$M$2:$M4258,"Minor")=1,1,0))</f>
        <v>0</v>
      </c>
    </row>
    <row r="4259">
      <c r="A4259" t="inlineStr">
        <is>
          <t xml:space="preserve">806152088c4f0f13e40c0788e7bc440106d13b1a</t>
        </is>
      </c>
      <c r="B4259" t="inlineStr">
        <is>
          <t xml:space="preserve">The Secret Life of an Accidental Heiress</t>
        </is>
      </c>
      <c r="C4259" t="inlineStr">
        <is>
          <t xml:space="preserve">The Secret Life of an Accidental Heiress</t>
        </is>
      </c>
      <c r="D4259" t="inlineStr">
        <is>
          <t xml:space="preserve">9907ccab48c3bc1715c32663c10e261130715fe6</t>
        </is>
      </c>
      <c r="E4259" t="inlineStr">
        <is>
          <t xml:space="preserve">Episode 25: Die Wette</t>
        </is>
      </c>
      <c r="F4259">
        <v>25</v>
      </c>
      <c r="G4259" t="inlineStr">
        <is>
          <t xml:space="preserve">4:04-4:09</t>
        </is>
      </c>
      <c r="H4259" t="inlineStr">
        <is>
          <t xml:space="preserve">Pending</t>
        </is>
      </c>
      <c r="I4259" t="inlineStr">
        <is>
          <t xml:space="preserve">[â€œAPâ€_x009d_] - Line from script: â€œDas AP-Programm war an der Northshore Prep schon immer die Nummer eins.â€_x009d_ - Note: needs an American pronunciation</t>
        </is>
      </c>
      <c r="J4259" t="inlineStr">
        <is>
          <t xml:space="preserve">VOA</t>
        </is>
      </c>
      <c r="K4259" t="inlineStr">
        <is>
          <t xml:space="preserve">Mispronunciation</t>
        </is>
      </c>
      <c r="L4259" t="inlineStr">
        <is>
          <t xml:space="preserve">Mispronunciation</t>
        </is>
      </c>
      <c r="M4259" t="str">
        <f>IFERROR(IF(VLOOKUP(L4259,'Quantification'!$A:$B,2,FALSE)&amp;""="","Unclassified",VLOOKUP(L4259,'Quantification'!$A:$B,2,FALSE)),"Unclassified")</f>
        <v>Major</v>
      </c>
      <c r="N4259" t="inlineStr">
        <is>
          <t xml:space="preserve">frl-stefanie.gartmaier@pocketfm.com</t>
        </is>
      </c>
      <c r="O4259" t="inlineStr">
        <is>
          <t xml:space="preserve">Issues found in raw</t>
        </is>
      </c>
      <c r="P4259" t="str">
        <f>IF(OR(O4259="Issues found in master",O4259="Final master"),"Master",IF(OR(O4259="Ready for Master",O4259="Issues found in raw",O4259="Raw under QC",O4259="Issues resolved in raw"),"Raw","-"))</f>
        <v>Raw</v>
      </c>
      <c r="Q4259" s="13">
        <v>46287.54375</v>
      </c>
      <c r="R4259" t="inlineStr">
        <is>
          <t xml:space="preserve">2026-09 (Sept)</t>
        </is>
      </c>
      <c r="S4259">
        <f>IF(M4259="Not an error",0,IF(COUNTIFS($A$2:$A4259,$A4259,$D$2:$D4259,$D4259,$M$2:$M4259,"&lt;&gt;Not an error")=1,1,0))</f>
        <v>1</v>
      </c>
      <c r="T4259">
        <f>IF(M4259&lt;&gt;"Major",0,IF(COUNTIFS($A$2:$A4259,$A4259,$D$2:$D4259,$D4259,$M$2:$M4259,"Major")=1,1,0))</f>
        <v>1</v>
      </c>
      <c r="U4259">
        <f>IF(M4259&lt;&gt;"Minor",0,IF(COUNTIFS($A$2:$A4259,$A4259,$D$2:$D4259,$D4259,$M$2:$M4259,"Minor")=1,1,0))</f>
        <v>0</v>
      </c>
    </row>
    <row r="4260">
      <c r="A4260" t="inlineStr">
        <is>
          <t xml:space="preserve">806152088c4f0f13e40c0788e7bc440106d13b1a</t>
        </is>
      </c>
      <c r="B4260" t="inlineStr">
        <is>
          <t xml:space="preserve">The Secret Life of an Accidental Heiress</t>
        </is>
      </c>
      <c r="C4260" t="inlineStr">
        <is>
          <t xml:space="preserve">The Secret Life of an Accidental Heiress</t>
        </is>
      </c>
      <c r="D4260" t="inlineStr">
        <is>
          <t xml:space="preserve">9907ccab48c3bc1715c32663c10e261130715fe6</t>
        </is>
      </c>
      <c r="E4260" t="inlineStr">
        <is>
          <t xml:space="preserve">Episode 25: Die Wette</t>
        </is>
      </c>
      <c r="F4260">
        <v>25</v>
      </c>
      <c r="G4260" t="inlineStr">
        <is>
          <t xml:space="preserve">5:17-5:21</t>
        </is>
      </c>
      <c r="H4260" t="inlineStr">
        <is>
          <t xml:space="preserve">Pending</t>
        </is>
      </c>
      <c r="I4260" t="inlineStr">
        <is>
          <t xml:space="preserve">[â€œAPâ€_x009d_] - Line from script: â€œIch habe gehÃ¶rt, der AP-SchÃ¼ler, der beurlaubt war, ist zurÃ¼ck?â€_x009d_ - Note: needs an American pronunciation</t>
        </is>
      </c>
      <c r="J4260" t="inlineStr">
        <is>
          <t xml:space="preserve">VOA</t>
        </is>
      </c>
      <c r="K4260" t="inlineStr">
        <is>
          <t xml:space="preserve">Mispronunciation</t>
        </is>
      </c>
      <c r="L4260" t="inlineStr">
        <is>
          <t xml:space="preserve">Mispronunciation</t>
        </is>
      </c>
      <c r="M4260" t="str">
        <f>IFERROR(IF(VLOOKUP(L4260,'Quantification'!$A:$B,2,FALSE)&amp;""="","Unclassified",VLOOKUP(L4260,'Quantification'!$A:$B,2,FALSE)),"Unclassified")</f>
        <v>Major</v>
      </c>
      <c r="N4260" t="inlineStr">
        <is>
          <t xml:space="preserve">frl-stefanie.gartmaier@pocketfm.com</t>
        </is>
      </c>
      <c r="O4260" t="inlineStr">
        <is>
          <t xml:space="preserve">Issues found in raw</t>
        </is>
      </c>
      <c r="P4260" t="str">
        <f>IF(OR(O4260="Issues found in master",O4260="Final master"),"Master",IF(OR(O4260="Ready for Master",O4260="Issues found in raw",O4260="Raw under QC",O4260="Issues resolved in raw"),"Raw","-"))</f>
        <v>Raw</v>
      </c>
      <c r="Q4260" s="13">
        <v>46287.54375</v>
      </c>
      <c r="R4260" t="inlineStr">
        <is>
          <t xml:space="preserve">2026-09 (Sept)</t>
        </is>
      </c>
      <c r="S4260">
        <f>IF(M4260="Not an error",0,IF(COUNTIFS($A$2:$A4260,$A4260,$D$2:$D4260,$D4260,$M$2:$M4260,"&lt;&gt;Not an error")=1,1,0))</f>
        <v>0</v>
      </c>
      <c r="T4260">
        <f>IF(M4260&lt;&gt;"Major",0,IF(COUNTIFS($A$2:$A4260,$A4260,$D$2:$D4260,$D4260,$M$2:$M4260,"Major")=1,1,0))</f>
        <v>0</v>
      </c>
      <c r="U4260">
        <f>IF(M4260&lt;&gt;"Minor",0,IF(COUNTIFS($A$2:$A4260,$A4260,$D$2:$D4260,$D4260,$M$2:$M4260,"Minor")=1,1,0))</f>
        <v>0</v>
      </c>
    </row>
    <row r="4261">
      <c r="A4261" t="inlineStr">
        <is>
          <t xml:space="preserve">806152088c4f0f13e40c0788e7bc440106d13b1a</t>
        </is>
      </c>
      <c r="B4261" t="inlineStr">
        <is>
          <t xml:space="preserve">The Secret Life of an Accidental Heiress</t>
        </is>
      </c>
      <c r="C4261" t="inlineStr">
        <is>
          <t xml:space="preserve">The Secret Life of an Accidental Heiress</t>
        </is>
      </c>
      <c r="D4261" t="inlineStr">
        <is>
          <t xml:space="preserve">9907ccab48c3bc1715c32663c10e261130715fe6</t>
        </is>
      </c>
      <c r="E4261" t="inlineStr">
        <is>
          <t xml:space="preserve">Episode 25: Die Wette</t>
        </is>
      </c>
      <c r="F4261">
        <v>25</v>
      </c>
      <c r="G4261" t="inlineStr">
        <is>
          <t xml:space="preserve">5:28-5:32</t>
        </is>
      </c>
      <c r="H4261" t="inlineStr">
        <is>
          <t xml:space="preserve">Pending</t>
        </is>
      </c>
      <c r="I4261" t="inlineStr">
        <is>
          <t xml:space="preserve">[â€œAPâ€_x009d_] - Line from script: â€œBei dem Tempo wird die AP-Klasse ja zur Resterampe, was?â€_x009d_ - Note: needs an American pronunciation</t>
        </is>
      </c>
      <c r="J4261" t="inlineStr">
        <is>
          <t xml:space="preserve">VOA</t>
        </is>
      </c>
      <c r="K4261" t="inlineStr">
        <is>
          <t xml:space="preserve">Mispronunciation</t>
        </is>
      </c>
      <c r="L4261" t="inlineStr">
        <is>
          <t xml:space="preserve">Mispronunciation</t>
        </is>
      </c>
      <c r="M4261" t="str">
        <f>IFERROR(IF(VLOOKUP(L4261,'Quantification'!$A:$B,2,FALSE)&amp;""="","Unclassified",VLOOKUP(L4261,'Quantification'!$A:$B,2,FALSE)),"Unclassified")</f>
        <v>Major</v>
      </c>
      <c r="N4261" t="inlineStr">
        <is>
          <t xml:space="preserve">frl-stefanie.gartmaier@pocketfm.com</t>
        </is>
      </c>
      <c r="O4261" t="inlineStr">
        <is>
          <t xml:space="preserve">Issues found in raw</t>
        </is>
      </c>
      <c r="P4261" t="str">
        <f>IF(OR(O4261="Issues found in master",O4261="Final master"),"Master",IF(OR(O4261="Ready for Master",O4261="Issues found in raw",O4261="Raw under QC",O4261="Issues resolved in raw"),"Raw","-"))</f>
        <v>Raw</v>
      </c>
      <c r="Q4261" s="13">
        <v>46287.54375</v>
      </c>
      <c r="R4261" t="inlineStr">
        <is>
          <t xml:space="preserve">2026-09 (Sept)</t>
        </is>
      </c>
      <c r="S4261">
        <f>IF(M4261="Not an error",0,IF(COUNTIFS($A$2:$A4261,$A4261,$D$2:$D4261,$D4261,$M$2:$M4261,"&lt;&gt;Not an error")=1,1,0))</f>
        <v>0</v>
      </c>
      <c r="T4261">
        <f>IF(M4261&lt;&gt;"Major",0,IF(COUNTIFS($A$2:$A4261,$A4261,$D$2:$D4261,$D4261,$M$2:$M4261,"Major")=1,1,0))</f>
        <v>0</v>
      </c>
      <c r="U4261">
        <f>IF(M4261&lt;&gt;"Minor",0,IF(COUNTIFS($A$2:$A4261,$A4261,$D$2:$D4261,$D4261,$M$2:$M4261,"Minor")=1,1,0))</f>
        <v>0</v>
      </c>
    </row>
    <row r="4262">
      <c r="A4262" t="inlineStr">
        <is>
          <t xml:space="preserve">806152088c4f0f13e40c0788e7bc440106d13b1a</t>
        </is>
      </c>
      <c r="B4262" t="inlineStr">
        <is>
          <t xml:space="preserve">The Secret Life of an Accidental Heiress</t>
        </is>
      </c>
      <c r="C4262" t="inlineStr">
        <is>
          <t xml:space="preserve">The Secret Life of an Accidental Heiress</t>
        </is>
      </c>
      <c r="D4262" t="inlineStr">
        <is>
          <t xml:space="preserve">9907ccab48c3bc1715c32663c10e261130715fe6</t>
        </is>
      </c>
      <c r="E4262" t="inlineStr">
        <is>
          <t xml:space="preserve">Episode 25: Die Wette</t>
        </is>
      </c>
      <c r="F4262">
        <v>25</v>
      </c>
      <c r="G4262" t="inlineStr">
        <is>
          <t xml:space="preserve">7:25-7:36</t>
        </is>
      </c>
      <c r="H4262" t="inlineStr">
        <is>
          <t xml:space="preserve">Pending</t>
        </is>
      </c>
      <c r="I4262" t="inlineStr">
        <is>
          <t xml:space="preserve">[â€œAPâ€_x009d_] - Line from script: â€œUnd ich bin neugierig: Wenn Sie die AP-SchÃ¼ler so schnell als Ausschuss bezeichnen, was macht das dann aus Ihren Hochbegabten-SchÃ¼lern, die jedes einzelne Jahr gegen uns verloren haben?â€_x009d_ - Note: needs an American pronunciation</t>
        </is>
      </c>
      <c r="J4262" t="inlineStr">
        <is>
          <t xml:space="preserve">VOA</t>
        </is>
      </c>
      <c r="K4262" t="inlineStr">
        <is>
          <t xml:space="preserve">Mispronunciation</t>
        </is>
      </c>
      <c r="L4262" t="inlineStr">
        <is>
          <t xml:space="preserve">Mispronunciation</t>
        </is>
      </c>
      <c r="M4262" t="str">
        <f>IFERROR(IF(VLOOKUP(L4262,'Quantification'!$A:$B,2,FALSE)&amp;""="","Unclassified",VLOOKUP(L4262,'Quantification'!$A:$B,2,FALSE)),"Unclassified")</f>
        <v>Major</v>
      </c>
      <c r="N4262" t="inlineStr">
        <is>
          <t xml:space="preserve">frl-stefanie.gartmaier@pocketfm.com</t>
        </is>
      </c>
      <c r="O4262" t="inlineStr">
        <is>
          <t xml:space="preserve">Issues found in raw</t>
        </is>
      </c>
      <c r="P4262" t="str">
        <f>IF(OR(O4262="Issues found in master",O4262="Final master"),"Master",IF(OR(O4262="Ready for Master",O4262="Issues found in raw",O4262="Raw under QC",O4262="Issues resolved in raw"),"Raw","-"))</f>
        <v>Raw</v>
      </c>
      <c r="Q4262" s="13">
        <v>46287.54375</v>
      </c>
      <c r="R4262" t="inlineStr">
        <is>
          <t xml:space="preserve">2026-09 (Sept)</t>
        </is>
      </c>
      <c r="S4262">
        <f>IF(M4262="Not an error",0,IF(COUNTIFS($A$2:$A4262,$A4262,$D$2:$D4262,$D4262,$M$2:$M4262,"&lt;&gt;Not an error")=1,1,0))</f>
        <v>0</v>
      </c>
      <c r="T4262">
        <f>IF(M4262&lt;&gt;"Major",0,IF(COUNTIFS($A$2:$A4262,$A4262,$D$2:$D4262,$D4262,$M$2:$M4262,"Major")=1,1,0))</f>
        <v>0</v>
      </c>
      <c r="U4262">
        <f>IF(M4262&lt;&gt;"Minor",0,IF(COUNTIFS($A$2:$A4262,$A4262,$D$2:$D4262,$D4262,$M$2:$M4262,"Minor")=1,1,0))</f>
        <v>0</v>
      </c>
    </row>
    <row r="4263">
      <c r="A4263" t="inlineStr">
        <is>
          <t xml:space="preserve">806152088c4f0f13e40c0788e7bc440106d13b1a</t>
        </is>
      </c>
      <c r="B4263" t="inlineStr">
        <is>
          <t xml:space="preserve">The Secret Life of an Accidental Heiress</t>
        </is>
      </c>
      <c r="C4263" t="inlineStr">
        <is>
          <t xml:space="preserve">The Secret Life of an Accidental Heiress</t>
        </is>
      </c>
      <c r="D4263" t="inlineStr">
        <is>
          <t xml:space="preserve">9907ccab48c3bc1715c32663c10e261130715fe6</t>
        </is>
      </c>
      <c r="E4263" t="inlineStr">
        <is>
          <t xml:space="preserve">Episode 25: Die Wette</t>
        </is>
      </c>
      <c r="F4263">
        <v>25</v>
      </c>
      <c r="G4263" t="inlineStr">
        <is>
          <t xml:space="preserve">8:32-8:35</t>
        </is>
      </c>
      <c r="H4263" t="inlineStr">
        <is>
          <t xml:space="preserve">Pending</t>
        </is>
      </c>
      <c r="I4263" t="inlineStr">
        <is>
          <t xml:space="preserve">[â€œScriptâ€_x009d_] - Line from script: â€œSharon war keine Frau fÃ¼r schlagfertige Erwiderungen.â€_x009d_ - Note: contradiction as thatâ€™s exactly what she does</t>
        </is>
      </c>
      <c r="J4263" t="inlineStr">
        <is>
          <t xml:space="preserve">AI</t>
        </is>
      </c>
      <c r="K4263" t="inlineStr">
        <is>
          <t xml:space="preserve">Script error</t>
        </is>
      </c>
      <c r="L4263" t="inlineStr">
        <is>
          <t xml:space="preserve">Script error</t>
        </is>
      </c>
      <c r="M4263" t="str">
        <f>IFERROR(IF(VLOOKUP(L4263,'Quantification'!$A:$B,2,FALSE)&amp;""="","Unclassified",VLOOKUP(L4263,'Quantification'!$A:$B,2,FALSE)),"Unclassified")</f>
        <v>Major</v>
      </c>
      <c r="N4263" t="inlineStr">
        <is>
          <t xml:space="preserve">frl-stefanie.gartmaier@pocketfm.com</t>
        </is>
      </c>
      <c r="O4263" t="inlineStr">
        <is>
          <t xml:space="preserve">Issues found in raw</t>
        </is>
      </c>
      <c r="P4263" t="str">
        <f>IF(OR(O4263="Issues found in master",O4263="Final master"),"Master",IF(OR(O4263="Ready for Master",O4263="Issues found in raw",O4263="Raw under QC",O4263="Issues resolved in raw"),"Raw","-"))</f>
        <v>Raw</v>
      </c>
      <c r="Q4263" s="13">
        <v>46287.54375</v>
      </c>
      <c r="R4263" t="inlineStr">
        <is>
          <t xml:space="preserve">2026-09 (Sept)</t>
        </is>
      </c>
      <c r="S4263">
        <f>IF(M4263="Not an error",0,IF(COUNTIFS($A$2:$A4263,$A4263,$D$2:$D4263,$D4263,$M$2:$M4263,"&lt;&gt;Not an error")=1,1,0))</f>
        <v>0</v>
      </c>
      <c r="T4263">
        <f>IF(M4263&lt;&gt;"Major",0,IF(COUNTIFS($A$2:$A4263,$A4263,$D$2:$D4263,$D4263,$M$2:$M4263,"Major")=1,1,0))</f>
        <v>0</v>
      </c>
      <c r="U4263">
        <f>IF(M4263&lt;&gt;"Minor",0,IF(COUNTIFS($A$2:$A4263,$A4263,$D$2:$D4263,$D4263,$M$2:$M4263,"Minor")=1,1,0))</f>
        <v>0</v>
      </c>
    </row>
    <row r="4264">
      <c r="A4264" t="inlineStr">
        <is>
          <t xml:space="preserve">806152088c4f0f13e40c0788e7bc440106d13b1a</t>
        </is>
      </c>
      <c r="B4264" t="inlineStr">
        <is>
          <t xml:space="preserve">The Secret Life of an Accidental Heiress</t>
        </is>
      </c>
      <c r="C4264" t="inlineStr">
        <is>
          <t xml:space="preserve">The Secret Life of an Accidental Heiress</t>
        </is>
      </c>
      <c r="D4264" t="inlineStr">
        <is>
          <t xml:space="preserve">7e7cf0d9feb2239918ba6d6935a01af9b9d68d10</t>
        </is>
      </c>
      <c r="E4264" t="inlineStr">
        <is>
          <t xml:space="preserve">Episode 26: Die Klassenkämpfe</t>
        </is>
      </c>
      <c r="F4264">
        <v>26</v>
      </c>
      <c r="G4264" t="inlineStr">
        <is>
          <t xml:space="preserve">0:11-0:16</t>
        </is>
      </c>
      <c r="H4264" t="inlineStr">
        <is>
          <t xml:space="preserve">Pending</t>
        </is>
      </c>
      <c r="I4264" t="inlineStr">
        <is>
          <t xml:space="preserve">[â€œAPâ€_x009d_] - Line from script: â€œDas AP-Programm schleppt einen Klotz am Bein mit sich herum.â€_x009d_- Note: needs an American pronunciation</t>
        </is>
      </c>
      <c r="J4264" t="inlineStr">
        <is>
          <t xml:space="preserve">VOA</t>
        </is>
      </c>
      <c r="K4264" t="inlineStr">
        <is>
          <t xml:space="preserve">Mispronunciation</t>
        </is>
      </c>
      <c r="L4264" t="inlineStr">
        <is>
          <t xml:space="preserve">Mispronunciation</t>
        </is>
      </c>
      <c r="M4264" t="str">
        <f>IFERROR(IF(VLOOKUP(L4264,'Quantification'!$A:$B,2,FALSE)&amp;""="","Unclassified",VLOOKUP(L4264,'Quantification'!$A:$B,2,FALSE)),"Unclassified")</f>
        <v>Major</v>
      </c>
      <c r="N4264" t="inlineStr">
        <is>
          <t xml:space="preserve">frl-stefanie.gartmaier@pocketfm.com</t>
        </is>
      </c>
      <c r="O4264" t="inlineStr">
        <is>
          <t xml:space="preserve">Issues found in raw</t>
        </is>
      </c>
      <c r="P4264" t="str">
        <f>IF(OR(O4264="Issues found in master",O4264="Final master"),"Master",IF(OR(O4264="Ready for Master",O4264="Issues found in raw",O4264="Raw under QC",O4264="Issues resolved in raw"),"Raw","-"))</f>
        <v>Raw</v>
      </c>
      <c r="Q4264" s="13">
        <v>46287.54375</v>
      </c>
      <c r="R4264" t="inlineStr">
        <is>
          <t xml:space="preserve">2026-09 (Sept)</t>
        </is>
      </c>
      <c r="S4264">
        <f>IF(M4264="Not an error",0,IF(COUNTIFS($A$2:$A4264,$A4264,$D$2:$D4264,$D4264,$M$2:$M4264,"&lt;&gt;Not an error")=1,1,0))</f>
        <v>1</v>
      </c>
      <c r="T4264">
        <f>IF(M4264&lt;&gt;"Major",0,IF(COUNTIFS($A$2:$A4264,$A4264,$D$2:$D4264,$D4264,$M$2:$M4264,"Major")=1,1,0))</f>
        <v>1</v>
      </c>
      <c r="U4264">
        <f>IF(M4264&lt;&gt;"Minor",0,IF(COUNTIFS($A$2:$A4264,$A4264,$D$2:$D4264,$D4264,$M$2:$M4264,"Minor")=1,1,0))</f>
        <v>0</v>
      </c>
    </row>
    <row r="4265">
      <c r="A4265" t="inlineStr">
        <is>
          <t xml:space="preserve">806152088c4f0f13e40c0788e7bc440106d13b1a</t>
        </is>
      </c>
      <c r="B4265" t="inlineStr">
        <is>
          <t xml:space="preserve">The Secret Life of an Accidental Heiress</t>
        </is>
      </c>
      <c r="C4265" t="inlineStr">
        <is>
          <t xml:space="preserve">The Secret Life of an Accidental Heiress</t>
        </is>
      </c>
      <c r="D4265" t="inlineStr">
        <is>
          <t xml:space="preserve">7e7cf0d9feb2239918ba6d6935a01af9b9d68d10</t>
        </is>
      </c>
      <c r="E4265" t="inlineStr">
        <is>
          <t xml:space="preserve">Episode 26: Die Klassenkämpfe</t>
        </is>
      </c>
      <c r="F4265">
        <v>26</v>
      </c>
      <c r="G4265" t="inlineStr">
        <is>
          <t xml:space="preserve">2:28-2:36</t>
        </is>
      </c>
      <c r="H4265" t="inlineStr">
        <is>
          <t xml:space="preserve">Pending</t>
        </is>
      </c>
      <c r="I4265" t="inlineStr">
        <is>
          <t xml:space="preserve">[â€œAPâ€_x009d_] - Line from script: â€œDie Nachricht von den bevorstehenden â€œKlassenkÃ¤mpfenâ€_x009d_, wie sie inzwischen jeder nannte, erreichte unterdessen auch das AP-Programm.â€_x009d_ - Note: needs an American pronunciation</t>
        </is>
      </c>
      <c r="J4265" t="inlineStr">
        <is>
          <t xml:space="preserve">VOA</t>
        </is>
      </c>
      <c r="K4265" t="inlineStr">
        <is>
          <t xml:space="preserve">Mispronunciation</t>
        </is>
      </c>
      <c r="L4265" t="inlineStr">
        <is>
          <t xml:space="preserve">Mispronunciation</t>
        </is>
      </c>
      <c r="M4265" t="str">
        <f>IFERROR(IF(VLOOKUP(L4265,'Quantification'!$A:$B,2,FALSE)&amp;""="","Unclassified",VLOOKUP(L4265,'Quantification'!$A:$B,2,FALSE)),"Unclassified")</f>
        <v>Major</v>
      </c>
      <c r="N4265" t="inlineStr">
        <is>
          <t xml:space="preserve">frl-stefanie.gartmaier@pocketfm.com</t>
        </is>
      </c>
      <c r="O4265" t="inlineStr">
        <is>
          <t xml:space="preserve">Issues found in raw</t>
        </is>
      </c>
      <c r="P4265" t="str">
        <f>IF(OR(O4265="Issues found in master",O4265="Final master"),"Master",IF(OR(O4265="Ready for Master",O4265="Issues found in raw",O4265="Raw under QC",O4265="Issues resolved in raw"),"Raw","-"))</f>
        <v>Raw</v>
      </c>
      <c r="Q4265" s="13">
        <v>46287.54375</v>
      </c>
      <c r="R4265" t="inlineStr">
        <is>
          <t xml:space="preserve">2026-09 (Sept)</t>
        </is>
      </c>
      <c r="S4265">
        <f>IF(M4265="Not an error",0,IF(COUNTIFS($A$2:$A4265,$A4265,$D$2:$D4265,$D4265,$M$2:$M4265,"&lt;&gt;Not an error")=1,1,0))</f>
        <v>0</v>
      </c>
      <c r="T4265">
        <f>IF(M4265&lt;&gt;"Major",0,IF(COUNTIFS($A$2:$A4265,$A4265,$D$2:$D4265,$D4265,$M$2:$M4265,"Major")=1,1,0))</f>
        <v>0</v>
      </c>
      <c r="U4265">
        <f>IF(M4265&lt;&gt;"Minor",0,IF(COUNTIFS($A$2:$A4265,$A4265,$D$2:$D4265,$D4265,$M$2:$M4265,"Minor")=1,1,0))</f>
        <v>0</v>
      </c>
    </row>
    <row r="4266">
      <c r="A4266" t="inlineStr">
        <is>
          <t xml:space="preserve">806152088c4f0f13e40c0788e7bc440106d13b1a</t>
        </is>
      </c>
      <c r="B4266" t="inlineStr">
        <is>
          <t xml:space="preserve">The Secret Life of an Accidental Heiress</t>
        </is>
      </c>
      <c r="C4266" t="inlineStr">
        <is>
          <t xml:space="preserve">The Secret Life of an Accidental Heiress</t>
        </is>
      </c>
      <c r="D4266" t="inlineStr">
        <is>
          <t xml:space="preserve">7e7cf0d9feb2239918ba6d6935a01af9b9d68d10</t>
        </is>
      </c>
      <c r="E4266" t="inlineStr">
        <is>
          <t xml:space="preserve">Episode 26: Die Klassenkämpfe</t>
        </is>
      </c>
      <c r="F4266">
        <v>26</v>
      </c>
      <c r="G4266" t="inlineStr">
        <is>
          <t xml:space="preserve">3:47-3:57</t>
        </is>
      </c>
      <c r="H4266" t="inlineStr">
        <is>
          <t xml:space="preserve">Pending</t>
        </is>
      </c>
      <c r="I4266" t="inlineStr">
        <is>
          <t xml:space="preserve">[Voice processing &amp; editing] - Line from script: â€œHier geht es nicht darum, dass das Hochbegabtenprogramm es auf Quinn abgesehen hat.â€_x009d_ Lilly ging nach vorne und schlug mit den HÃ¤nden auf das Lehrerpult, ihr Gesicht rot vor Wut.â€_x009d_</t>
        </is>
      </c>
      <c r="J4266" t="inlineStr">
        <is>
          <t xml:space="preserve">VOA</t>
        </is>
      </c>
      <c r="K4266" t="inlineStr">
        <is>
          <t xml:space="preserve">Voice processing &amp; editing</t>
        </is>
      </c>
      <c r="L4266" t="inlineStr">
        <is>
          <t xml:space="preserve">Voice processing &amp; editing</t>
        </is>
      </c>
      <c r="M4266" t="str">
        <f>IFERROR(IF(VLOOKUP(L4266,'Quantification'!$A:$B,2,FALSE)&amp;""="","Unclassified",VLOOKUP(L4266,'Quantification'!$A:$B,2,FALSE)),"Unclassified")</f>
        <v>Minor</v>
      </c>
      <c r="N4266" t="inlineStr">
        <is>
          <t xml:space="preserve">frl-stefanie.gartmaier@pocketfm.com</t>
        </is>
      </c>
      <c r="O4266" t="inlineStr">
        <is>
          <t xml:space="preserve">Issues found in raw</t>
        </is>
      </c>
      <c r="P4266" t="str">
        <f>IF(OR(O4266="Issues found in master",O4266="Final master"),"Master",IF(OR(O4266="Ready for Master",O4266="Issues found in raw",O4266="Raw under QC",O4266="Issues resolved in raw"),"Raw","-"))</f>
        <v>Raw</v>
      </c>
      <c r="Q4266" s="13">
        <v>46287.54375</v>
      </c>
      <c r="R4266" t="inlineStr">
        <is>
          <t xml:space="preserve">2026-09 (Sept)</t>
        </is>
      </c>
      <c r="S4266">
        <f>IF(M4266="Not an error",0,IF(COUNTIFS($A$2:$A4266,$A4266,$D$2:$D4266,$D4266,$M$2:$M4266,"&lt;&gt;Not an error")=1,1,0))</f>
        <v>0</v>
      </c>
      <c r="T4266">
        <f>IF(M4266&lt;&gt;"Major",0,IF(COUNTIFS($A$2:$A4266,$A4266,$D$2:$D4266,$D4266,$M$2:$M4266,"Major")=1,1,0))</f>
        <v>0</v>
      </c>
      <c r="U4266">
        <f>IF(M4266&lt;&gt;"Minor",0,IF(COUNTIFS($A$2:$A4266,$A4266,$D$2:$D4266,$D4266,$M$2:$M4266,"Minor")=1,1,0))</f>
        <v>1</v>
      </c>
    </row>
    <row r="4267">
      <c r="A4267" t="inlineStr">
        <is>
          <t xml:space="preserve">806152088c4f0f13e40c0788e7bc440106d13b1a</t>
        </is>
      </c>
      <c r="B4267" t="inlineStr">
        <is>
          <t xml:space="preserve">The Secret Life of an Accidental Heiress</t>
        </is>
      </c>
      <c r="C4267" t="inlineStr">
        <is>
          <t xml:space="preserve">The Secret Life of an Accidental Heiress</t>
        </is>
      </c>
      <c r="D4267" t="inlineStr">
        <is>
          <t xml:space="preserve">7e7cf0d9feb2239918ba6d6935a01af9b9d68d10</t>
        </is>
      </c>
      <c r="E4267" t="inlineStr">
        <is>
          <t xml:space="preserve">Episode 26: Die Klassenkämpfe</t>
        </is>
      </c>
      <c r="F4267">
        <v>26</v>
      </c>
      <c r="G4267" t="inlineStr">
        <is>
          <t xml:space="preserve">8:11-8:18</t>
        </is>
      </c>
      <c r="H4267" t="inlineStr">
        <is>
          <t xml:space="preserve">Pending</t>
        </is>
      </c>
      <c r="I4267" t="inlineStr">
        <is>
          <t xml:space="preserve">[â€œAPâ€_x009d_] - Line from script: â€œIst das AP-Programm wirklich so tief gesunken, dass sie ihre Hoffnungen auf eine BetrÃ¼gerin setzen, die sich durch die HintertÃ¼r reingeschlichen hat?â€_x009d_ - Note: needs an American pronunciation</t>
        </is>
      </c>
      <c r="J4267" t="inlineStr">
        <is>
          <t xml:space="preserve">VOA</t>
        </is>
      </c>
      <c r="K4267" t="inlineStr">
        <is>
          <t xml:space="preserve">Mispronunciation</t>
        </is>
      </c>
      <c r="L4267" t="inlineStr">
        <is>
          <t xml:space="preserve">Mispronunciation</t>
        </is>
      </c>
      <c r="M4267" t="str">
        <f>IFERROR(IF(VLOOKUP(L4267,'Quantification'!$A:$B,2,FALSE)&amp;""="","Unclassified",VLOOKUP(L4267,'Quantification'!$A:$B,2,FALSE)),"Unclassified")</f>
        <v>Major</v>
      </c>
      <c r="N4267" t="inlineStr">
        <is>
          <t xml:space="preserve">frl-stefanie.gartmaier@pocketfm.com</t>
        </is>
      </c>
      <c r="O4267" t="inlineStr">
        <is>
          <t xml:space="preserve">Issues found in raw</t>
        </is>
      </c>
      <c r="P4267" t="str">
        <f>IF(OR(O4267="Issues found in master",O4267="Final master"),"Master",IF(OR(O4267="Ready for Master",O4267="Issues found in raw",O4267="Raw under QC",O4267="Issues resolved in raw"),"Raw","-"))</f>
        <v>Raw</v>
      </c>
      <c r="Q4267" s="13">
        <v>46287.54375</v>
      </c>
      <c r="R4267" t="inlineStr">
        <is>
          <t xml:space="preserve">2026-09 (Sept)</t>
        </is>
      </c>
      <c r="S4267">
        <f>IF(M4267="Not an error",0,IF(COUNTIFS($A$2:$A4267,$A4267,$D$2:$D4267,$D4267,$M$2:$M4267,"&lt;&gt;Not an error")=1,1,0))</f>
        <v>0</v>
      </c>
      <c r="T4267">
        <f>IF(M4267&lt;&gt;"Major",0,IF(COUNTIFS($A$2:$A4267,$A4267,$D$2:$D4267,$D4267,$M$2:$M4267,"Major")=1,1,0))</f>
        <v>0</v>
      </c>
      <c r="U4267">
        <f>IF(M4267&lt;&gt;"Minor",0,IF(COUNTIFS($A$2:$A4267,$A4267,$D$2:$D4267,$D4267,$M$2:$M4267,"Minor")=1,1,0))</f>
        <v>0</v>
      </c>
    </row>
    <row r="4268">
      <c r="A4268" t="inlineStr">
        <is>
          <t xml:space="preserve">806152088c4f0f13e40c0788e7bc440106d13b1a</t>
        </is>
      </c>
      <c r="B4268" t="inlineStr">
        <is>
          <t xml:space="preserve">The Secret Life of an Accidental Heiress</t>
        </is>
      </c>
      <c r="C4268" t="inlineStr">
        <is>
          <t xml:space="preserve">The Secret Life of an Accidental Heiress</t>
        </is>
      </c>
      <c r="D4268" t="inlineStr">
        <is>
          <t xml:space="preserve">16c1cdff64fb14c8641c6ec1943b72d6ef100f22</t>
        </is>
      </c>
      <c r="E4268" t="inlineStr">
        <is>
          <t xml:space="preserve">Episode 27: Das Rätselhafte Verhalten</t>
        </is>
      </c>
      <c r="F4268">
        <v>27</v>
      </c>
      <c r="G4268" t="inlineStr">
        <is>
          <t xml:space="preserve">0:00-0:06</t>
        </is>
      </c>
      <c r="H4268" t="inlineStr">
        <is>
          <t xml:space="preserve">Pending</t>
        </is>
      </c>
      <c r="I4268" t="inlineStr">
        <is>
          <t xml:space="preserve">[â€œScriptâ€_x009d_] - Line from script: â€œSobald Quinn den PrÃ¼fungsraum betrat, sah sie, dass sie die einzige SchÃ¼lerin aus dem AP-Programm war.â€_x009d_ - Note: grammar â€œSobald Quinn den PrÃ¼fungsraum betreten hatte, sah sie, dass sie die einzige SchÃ¼lerin aus dem AP-Programm war.â€_x009d_</t>
        </is>
      </c>
      <c r="J4268" t="inlineStr">
        <is>
          <t xml:space="preserve">AI</t>
        </is>
      </c>
      <c r="K4268" t="inlineStr">
        <is>
          <t xml:space="preserve">Script error</t>
        </is>
      </c>
      <c r="L4268" t="inlineStr">
        <is>
          <t xml:space="preserve">Script error</t>
        </is>
      </c>
      <c r="M4268" t="str">
        <f>IFERROR(IF(VLOOKUP(L4268,'Quantification'!$A:$B,2,FALSE)&amp;""="","Unclassified",VLOOKUP(L4268,'Quantification'!$A:$B,2,FALSE)),"Unclassified")</f>
        <v>Major</v>
      </c>
      <c r="N4268" t="inlineStr">
        <is>
          <t xml:space="preserve">frl-stefanie.gartmaier@pocketfm.com</t>
        </is>
      </c>
      <c r="O4268" t="inlineStr">
        <is>
          <t xml:space="preserve">Issues found in raw</t>
        </is>
      </c>
      <c r="P4268" t="str">
        <f>IF(OR(O4268="Issues found in master",O4268="Final master"),"Master",IF(OR(O4268="Ready for Master",O4268="Issues found in raw",O4268="Raw under QC",O4268="Issues resolved in raw"),"Raw","-"))</f>
        <v>Raw</v>
      </c>
      <c r="Q4268" s="13">
        <v>46287.54375</v>
      </c>
      <c r="R4268" t="inlineStr">
        <is>
          <t xml:space="preserve">2026-09 (Sept)</t>
        </is>
      </c>
      <c r="S4268">
        <f>IF(M4268="Not an error",0,IF(COUNTIFS($A$2:$A4268,$A4268,$D$2:$D4268,$D4268,$M$2:$M4268,"&lt;&gt;Not an error")=1,1,0))</f>
        <v>1</v>
      </c>
      <c r="T4268">
        <f>IF(M4268&lt;&gt;"Major",0,IF(COUNTIFS($A$2:$A4268,$A4268,$D$2:$D4268,$D4268,$M$2:$M4268,"Major")=1,1,0))</f>
        <v>1</v>
      </c>
      <c r="U4268">
        <f>IF(M4268&lt;&gt;"Minor",0,IF(COUNTIFS($A$2:$A4268,$A4268,$D$2:$D4268,$D4268,$M$2:$M4268,"Minor")=1,1,0))</f>
        <v>0</v>
      </c>
    </row>
    <row r="4269">
      <c r="A4269" t="inlineStr">
        <is>
          <t xml:space="preserve">806152088c4f0f13e40c0788e7bc440106d13b1a</t>
        </is>
      </c>
      <c r="B4269" t="inlineStr">
        <is>
          <t xml:space="preserve">The Secret Life of an Accidental Heiress</t>
        </is>
      </c>
      <c r="C4269" t="inlineStr">
        <is>
          <t xml:space="preserve">The Secret Life of an Accidental Heiress</t>
        </is>
      </c>
      <c r="D4269" t="inlineStr">
        <is>
          <t xml:space="preserve">16c1cdff64fb14c8641c6ec1943b72d6ef100f22</t>
        </is>
      </c>
      <c r="E4269" t="inlineStr">
        <is>
          <t xml:space="preserve">Episode 27: Das Rätselhafte Verhalten</t>
        </is>
      </c>
      <c r="F4269">
        <v>27</v>
      </c>
      <c r="G4269" t="inlineStr">
        <is>
          <t xml:space="preserve">0:00-0:06</t>
        </is>
      </c>
      <c r="H4269" t="inlineStr">
        <is>
          <t xml:space="preserve">Pending</t>
        </is>
      </c>
      <c r="I4269" t="inlineStr">
        <is>
          <t xml:space="preserve">[â€œAPâ€_x009d_] - Line from script: â€œSobald Quinn den PrÃ¼fungsraum betrat, sah sie, dass sie die einzige SchÃ¼lerin aus dem AP-Programm war.â€_x009d_ - Note: needs an American pronunciation</t>
        </is>
      </c>
      <c r="J4269" t="inlineStr">
        <is>
          <t xml:space="preserve">VOA</t>
        </is>
      </c>
      <c r="K4269" t="inlineStr">
        <is>
          <t xml:space="preserve">Mispronunciation</t>
        </is>
      </c>
      <c r="L4269" t="inlineStr">
        <is>
          <t xml:space="preserve">Mispronunciation</t>
        </is>
      </c>
      <c r="M4269" t="str">
        <f>IFERROR(IF(VLOOKUP(L4269,'Quantification'!$A:$B,2,FALSE)&amp;""="","Unclassified",VLOOKUP(L4269,'Quantification'!$A:$B,2,FALSE)),"Unclassified")</f>
        <v>Major</v>
      </c>
      <c r="N4269" t="inlineStr">
        <is>
          <t xml:space="preserve">frl-stefanie.gartmaier@pocketfm.com</t>
        </is>
      </c>
      <c r="O4269" t="inlineStr">
        <is>
          <t xml:space="preserve">Issues found in raw</t>
        </is>
      </c>
      <c r="P4269" t="str">
        <f>IF(OR(O4269="Issues found in master",O4269="Final master"),"Master",IF(OR(O4269="Ready for Master",O4269="Issues found in raw",O4269="Raw under QC",O4269="Issues resolved in raw"),"Raw","-"))</f>
        <v>Raw</v>
      </c>
      <c r="Q4269" s="13">
        <v>46287.54375</v>
      </c>
      <c r="R4269" t="inlineStr">
        <is>
          <t xml:space="preserve">2026-09 (Sept)</t>
        </is>
      </c>
      <c r="S4269">
        <f>IF(M4269="Not an error",0,IF(COUNTIFS($A$2:$A4269,$A4269,$D$2:$D4269,$D4269,$M$2:$M4269,"&lt;&gt;Not an error")=1,1,0))</f>
        <v>0</v>
      </c>
      <c r="T4269">
        <f>IF(M4269&lt;&gt;"Major",0,IF(COUNTIFS($A$2:$A4269,$A4269,$D$2:$D4269,$D4269,$M$2:$M4269,"Major")=1,1,0))</f>
        <v>0</v>
      </c>
      <c r="U4269">
        <f>IF(M4269&lt;&gt;"Minor",0,IF(COUNTIFS($A$2:$A4269,$A4269,$D$2:$D4269,$D4269,$M$2:$M4269,"Minor")=1,1,0))</f>
        <v>0</v>
      </c>
    </row>
    <row r="4270">
      <c r="A4270" t="inlineStr">
        <is>
          <t xml:space="preserve">806152088c4f0f13e40c0788e7bc440106d13b1a</t>
        </is>
      </c>
      <c r="B4270" t="inlineStr">
        <is>
          <t xml:space="preserve">The Secret Life of an Accidental Heiress</t>
        </is>
      </c>
      <c r="C4270" t="inlineStr">
        <is>
          <t xml:space="preserve">The Secret Life of an Accidental Heiress</t>
        </is>
      </c>
      <c r="D4270" t="inlineStr">
        <is>
          <t xml:space="preserve">16c1cdff64fb14c8641c6ec1943b72d6ef100f22</t>
        </is>
      </c>
      <c r="E4270" t="inlineStr">
        <is>
          <t xml:space="preserve">Episode 27: Das Rätselhafte Verhalten</t>
        </is>
      </c>
      <c r="F4270">
        <v>27</v>
      </c>
      <c r="G4270" t="inlineStr">
        <is>
          <t xml:space="preserve">4:46-4:48</t>
        </is>
      </c>
      <c r="H4270" t="inlineStr">
        <is>
          <t xml:space="preserve">Pending</t>
        </is>
      </c>
      <c r="I4270" t="inlineStr">
        <is>
          <t xml:space="preserve">[â€œScriptâ€_x009d_] - Line from script: â€œHast du nicht gesagt, die Abschlussklasse hat heute eine PrÃ¼fung?â€_x009d_- Note: incorrect form of address â€œHaben Sie nicht gesagt, die Abschlussklasse hat heute eine PrÃ¼fung?â€_x009d_</t>
        </is>
      </c>
      <c r="J4270" t="inlineStr">
        <is>
          <t xml:space="preserve">AI</t>
        </is>
      </c>
      <c r="K4270" t="inlineStr">
        <is>
          <t xml:space="preserve">Script error</t>
        </is>
      </c>
      <c r="L4270" t="inlineStr">
        <is>
          <t xml:space="preserve">Script error</t>
        </is>
      </c>
      <c r="M4270" t="str">
        <f>IFERROR(IF(VLOOKUP(L4270,'Quantification'!$A:$B,2,FALSE)&amp;""="","Unclassified",VLOOKUP(L4270,'Quantification'!$A:$B,2,FALSE)),"Unclassified")</f>
        <v>Major</v>
      </c>
      <c r="N4270" t="inlineStr">
        <is>
          <t xml:space="preserve">frl-stefanie.gartmaier@pocketfm.com</t>
        </is>
      </c>
      <c r="O4270" t="inlineStr">
        <is>
          <t xml:space="preserve">Issues found in raw</t>
        </is>
      </c>
      <c r="P4270" t="str">
        <f>IF(OR(O4270="Issues found in master",O4270="Final master"),"Master",IF(OR(O4270="Ready for Master",O4270="Issues found in raw",O4270="Raw under QC",O4270="Issues resolved in raw"),"Raw","-"))</f>
        <v>Raw</v>
      </c>
      <c r="Q4270" s="13">
        <v>46287.54375</v>
      </c>
      <c r="R4270" t="inlineStr">
        <is>
          <t xml:space="preserve">2026-09 (Sept)</t>
        </is>
      </c>
      <c r="S4270">
        <f>IF(M4270="Not an error",0,IF(COUNTIFS($A$2:$A4270,$A4270,$D$2:$D4270,$D4270,$M$2:$M4270,"&lt;&gt;Not an error")=1,1,0))</f>
        <v>0</v>
      </c>
      <c r="T4270">
        <f>IF(M4270&lt;&gt;"Major",0,IF(COUNTIFS($A$2:$A4270,$A4270,$D$2:$D4270,$D4270,$M$2:$M4270,"Major")=1,1,0))</f>
        <v>0</v>
      </c>
      <c r="U4270">
        <f>IF(M4270&lt;&gt;"Minor",0,IF(COUNTIFS($A$2:$A4270,$A4270,$D$2:$D4270,$D4270,$M$2:$M4270,"Minor")=1,1,0))</f>
        <v>0</v>
      </c>
    </row>
    <row r="4271">
      <c r="A4271" t="inlineStr">
        <is>
          <t xml:space="preserve">806152088c4f0f13e40c0788e7bc440106d13b1a</t>
        </is>
      </c>
      <c r="B4271" t="inlineStr">
        <is>
          <t xml:space="preserve">The Secret Life of an Accidental Heiress</t>
        </is>
      </c>
      <c r="C4271" t="inlineStr">
        <is>
          <t xml:space="preserve">The Secret Life of an Accidental Heiress</t>
        </is>
      </c>
      <c r="D4271" t="inlineStr">
        <is>
          <t xml:space="preserve">16c1cdff64fb14c8641c6ec1943b72d6ef100f22</t>
        </is>
      </c>
      <c r="E4271" t="inlineStr">
        <is>
          <t xml:space="preserve">Episode 27: Das Rätselhafte Verhalten</t>
        </is>
      </c>
      <c r="F4271">
        <v>27</v>
      </c>
      <c r="G4271" t="inlineStr">
        <is>
          <t xml:space="preserve">9:33-9:34</t>
        </is>
      </c>
      <c r="H4271" t="inlineStr">
        <is>
          <t xml:space="preserve">Pending</t>
        </is>
      </c>
      <c r="I4271" t="inlineStr">
        <is>
          <t xml:space="preserve">[â€œScriptâ€_x009d_] - Line from script: â€œHelft ihm doch.â€_x009d_ - Note: incorrect form of address â€œHelfen Sie ihm doch.â€_x009d_</t>
        </is>
      </c>
      <c r="J4271" t="inlineStr">
        <is>
          <t xml:space="preserve">AI</t>
        </is>
      </c>
      <c r="K4271" t="inlineStr">
        <is>
          <t xml:space="preserve">Script error</t>
        </is>
      </c>
      <c r="L4271" t="inlineStr">
        <is>
          <t xml:space="preserve">Script error</t>
        </is>
      </c>
      <c r="M4271" t="str">
        <f>IFERROR(IF(VLOOKUP(L4271,'Quantification'!$A:$B,2,FALSE)&amp;""="","Unclassified",VLOOKUP(L4271,'Quantification'!$A:$B,2,FALSE)),"Unclassified")</f>
        <v>Major</v>
      </c>
      <c r="N4271" t="inlineStr">
        <is>
          <t xml:space="preserve">frl-stefanie.gartmaier@pocketfm.com</t>
        </is>
      </c>
      <c r="O4271" t="inlineStr">
        <is>
          <t xml:space="preserve">Issues found in raw</t>
        </is>
      </c>
      <c r="P4271" t="str">
        <f>IF(OR(O4271="Issues found in master",O4271="Final master"),"Master",IF(OR(O4271="Ready for Master",O4271="Issues found in raw",O4271="Raw under QC",O4271="Issues resolved in raw"),"Raw","-"))</f>
        <v>Raw</v>
      </c>
      <c r="Q4271" s="13">
        <v>46287.54375</v>
      </c>
      <c r="R4271" t="inlineStr">
        <is>
          <t xml:space="preserve">2026-09 (Sept)</t>
        </is>
      </c>
      <c r="S4271">
        <f>IF(M4271="Not an error",0,IF(COUNTIFS($A$2:$A4271,$A4271,$D$2:$D4271,$D4271,$M$2:$M4271,"&lt;&gt;Not an error")=1,1,0))</f>
        <v>0</v>
      </c>
      <c r="T4271">
        <f>IF(M4271&lt;&gt;"Major",0,IF(COUNTIFS($A$2:$A4271,$A4271,$D$2:$D4271,$D4271,$M$2:$M4271,"Major")=1,1,0))</f>
        <v>0</v>
      </c>
      <c r="U4271">
        <f>IF(M4271&lt;&gt;"Minor",0,IF(COUNTIFS($A$2:$A4271,$A4271,$D$2:$D4271,$D4271,$M$2:$M4271,"Minor")=1,1,0))</f>
        <v>0</v>
      </c>
    </row>
    <row r="4272">
      <c r="A4272" t="inlineStr">
        <is>
          <t xml:space="preserve">806152088c4f0f13e40c0788e7bc440106d13b1a</t>
        </is>
      </c>
      <c r="B4272" t="inlineStr">
        <is>
          <t xml:space="preserve">The Secret Life of an Accidental Heiress</t>
        </is>
      </c>
      <c r="C4272" t="inlineStr">
        <is>
          <t xml:space="preserve">The Secret Life of an Accidental Heiress</t>
        </is>
      </c>
      <c r="D4272" t="inlineStr">
        <is>
          <t xml:space="preserve">7628b7678cb03d33c79fb020bbc1ed45aefb5027</t>
        </is>
      </c>
      <c r="E4272" t="inlineStr">
        <is>
          <t xml:space="preserve">Episode 28: Leben in Gefahr</t>
        </is>
      </c>
      <c r="F4272">
        <v>28</v>
      </c>
      <c r="G4272" t="inlineStr">
        <is>
          <t xml:space="preserve">0:00</t>
        </is>
      </c>
      <c r="H4272" t="inlineStr">
        <is>
          <t xml:space="preserve">Pending</t>
        </is>
      </c>
      <c r="I4272" t="inlineStr">
        <is>
          <t xml:space="preserve">[Episode title] - Line from script: â€œLeben in Gefahrâ€_x009d_ - Note: â€œLeben In Gefahrâ€_x009d_</t>
        </is>
      </c>
      <c r="J4272" t="inlineStr">
        <is>
          <t xml:space="preserve">AI</t>
        </is>
      </c>
      <c r="K4272" t="inlineStr">
        <is>
          <t xml:space="preserve">Script error</t>
        </is>
      </c>
      <c r="L4272" t="inlineStr">
        <is>
          <t xml:space="preserve">Script error</t>
        </is>
      </c>
      <c r="M4272" t="str">
        <f>IFERROR(IF(VLOOKUP(L4272,'Quantification'!$A:$B,2,FALSE)&amp;""="","Unclassified",VLOOKUP(L4272,'Quantification'!$A:$B,2,FALSE)),"Unclassified")</f>
        <v>Major</v>
      </c>
      <c r="N4272" t="inlineStr">
        <is>
          <t xml:space="preserve">frl-stefanie.gartmaier@pocketfm.com</t>
        </is>
      </c>
      <c r="O4272" t="inlineStr">
        <is>
          <t xml:space="preserve">Issues found in raw</t>
        </is>
      </c>
      <c r="P4272" t="str">
        <f>IF(OR(O4272="Issues found in master",O4272="Final master"),"Master",IF(OR(O4272="Ready for Master",O4272="Issues found in raw",O4272="Raw under QC",O4272="Issues resolved in raw"),"Raw","-"))</f>
        <v>Raw</v>
      </c>
      <c r="Q4272" s="13">
        <v>46287.54375</v>
      </c>
      <c r="R4272" t="inlineStr">
        <is>
          <t xml:space="preserve">2026-09 (Sept)</t>
        </is>
      </c>
      <c r="S4272">
        <f>IF(M4272="Not an error",0,IF(COUNTIFS($A$2:$A4272,$A4272,$D$2:$D4272,$D4272,$M$2:$M4272,"&lt;&gt;Not an error")=1,1,0))</f>
        <v>1</v>
      </c>
      <c r="T4272">
        <f>IF(M4272&lt;&gt;"Major",0,IF(COUNTIFS($A$2:$A4272,$A4272,$D$2:$D4272,$D4272,$M$2:$M4272,"Major")=1,1,0))</f>
        <v>1</v>
      </c>
      <c r="U4272">
        <f>IF(M4272&lt;&gt;"Minor",0,IF(COUNTIFS($A$2:$A4272,$A4272,$D$2:$D4272,$D4272,$M$2:$M4272,"Minor")=1,1,0))</f>
        <v>0</v>
      </c>
    </row>
    <row r="4273">
      <c r="A4273" t="inlineStr">
        <is>
          <t xml:space="preserve">806152088c4f0f13e40c0788e7bc440106d13b1a</t>
        </is>
      </c>
      <c r="B4273" t="inlineStr">
        <is>
          <t xml:space="preserve">The Secret Life of an Accidental Heiress</t>
        </is>
      </c>
      <c r="C4273" t="inlineStr">
        <is>
          <t xml:space="preserve">The Secret Life of an Accidental Heiress</t>
        </is>
      </c>
      <c r="D4273" t="inlineStr">
        <is>
          <t xml:space="preserve">7628b7678cb03d33c79fb020bbc1ed45aefb5027</t>
        </is>
      </c>
      <c r="E4273" t="inlineStr">
        <is>
          <t xml:space="preserve">Episode 28: Leben in Gefahr</t>
        </is>
      </c>
      <c r="F4273">
        <v>28</v>
      </c>
      <c r="G4273" t="inlineStr">
        <is>
          <t xml:space="preserve">3:49-3:51</t>
        </is>
      </c>
      <c r="H4273" t="inlineStr">
        <is>
          <t xml:space="preserve">Pending</t>
        </is>
      </c>
      <c r="I4273" t="inlineStr">
        <is>
          <t xml:space="preserve">[Voice processing &amp; editing] - Line from script: â€œJahrelange LÃ¤hmung.â€_x009d_</t>
        </is>
      </c>
      <c r="J4273" t="inlineStr">
        <is>
          <t xml:space="preserve">VOA</t>
        </is>
      </c>
      <c r="K4273" t="inlineStr">
        <is>
          <t xml:space="preserve">Voice processing &amp; editing</t>
        </is>
      </c>
      <c r="L4273" t="inlineStr">
        <is>
          <t xml:space="preserve">Voice processing &amp; editing</t>
        </is>
      </c>
      <c r="M4273" t="str">
        <f>IFERROR(IF(VLOOKUP(L4273,'Quantification'!$A:$B,2,FALSE)&amp;""="","Unclassified",VLOOKUP(L4273,'Quantification'!$A:$B,2,FALSE)),"Unclassified")</f>
        <v>Minor</v>
      </c>
      <c r="N4273" t="inlineStr">
        <is>
          <t xml:space="preserve">frl-stefanie.gartmaier@pocketfm.com</t>
        </is>
      </c>
      <c r="O4273" t="inlineStr">
        <is>
          <t xml:space="preserve">Issues found in raw</t>
        </is>
      </c>
      <c r="P4273" t="str">
        <f>IF(OR(O4273="Issues found in master",O4273="Final master"),"Master",IF(OR(O4273="Ready for Master",O4273="Issues found in raw",O4273="Raw under QC",O4273="Issues resolved in raw"),"Raw","-"))</f>
        <v>Raw</v>
      </c>
      <c r="Q4273" s="13">
        <v>46287.54375</v>
      </c>
      <c r="R4273" t="inlineStr">
        <is>
          <t xml:space="preserve">2026-09 (Sept)</t>
        </is>
      </c>
      <c r="S4273">
        <f>IF(M4273="Not an error",0,IF(COUNTIFS($A$2:$A4273,$A4273,$D$2:$D4273,$D4273,$M$2:$M4273,"&lt;&gt;Not an error")=1,1,0))</f>
        <v>0</v>
      </c>
      <c r="T4273">
        <f>IF(M4273&lt;&gt;"Major",0,IF(COUNTIFS($A$2:$A4273,$A4273,$D$2:$D4273,$D4273,$M$2:$M4273,"Major")=1,1,0))</f>
        <v>0</v>
      </c>
      <c r="U4273">
        <f>IF(M4273&lt;&gt;"Minor",0,IF(COUNTIFS($A$2:$A4273,$A4273,$D$2:$D4273,$D4273,$M$2:$M4273,"Minor")=1,1,0))</f>
        <v>1</v>
      </c>
    </row>
    <row r="4274">
      <c r="A4274" t="inlineStr">
        <is>
          <t xml:space="preserve">806152088c4f0f13e40c0788e7bc440106d13b1a</t>
        </is>
      </c>
      <c r="B4274" t="inlineStr">
        <is>
          <t xml:space="preserve">The Secret Life of an Accidental Heiress</t>
        </is>
      </c>
      <c r="C4274" t="inlineStr">
        <is>
          <t xml:space="preserve">The Secret Life of an Accidental Heiress</t>
        </is>
      </c>
      <c r="D4274" t="inlineStr">
        <is>
          <t xml:space="preserve">7628b7678cb03d33c79fb020bbc1ed45aefb5027</t>
        </is>
      </c>
      <c r="E4274" t="inlineStr">
        <is>
          <t xml:space="preserve">Episode 28: Leben in Gefahr</t>
        </is>
      </c>
      <c r="F4274">
        <v>28</v>
      </c>
      <c r="G4274" t="inlineStr">
        <is>
          <t xml:space="preserve">3:52-3:54</t>
        </is>
      </c>
      <c r="H4274" t="inlineStr">
        <is>
          <t xml:space="preserve">Pending</t>
        </is>
      </c>
      <c r="I4274" t="inlineStr">
        <is>
          <t xml:space="preserve">[Voice processing &amp; editing] - Line from script: â€œEin KÃ¶rper, der StÃ¼ck fÃ¼r StÃ¼ck versagte.â€_x009d_</t>
        </is>
      </c>
      <c r="J4274" t="inlineStr">
        <is>
          <t xml:space="preserve">VOA</t>
        </is>
      </c>
      <c r="K4274" t="inlineStr">
        <is>
          <t xml:space="preserve">Voice processing &amp; editing</t>
        </is>
      </c>
      <c r="L4274" t="inlineStr">
        <is>
          <t xml:space="preserve">Voice processing &amp; editing</t>
        </is>
      </c>
      <c r="M4274" t="str">
        <f>IFERROR(IF(VLOOKUP(L4274,'Quantification'!$A:$B,2,FALSE)&amp;""="","Unclassified",VLOOKUP(L4274,'Quantification'!$A:$B,2,FALSE)),"Unclassified")</f>
        <v>Minor</v>
      </c>
      <c r="N4274" t="inlineStr">
        <is>
          <t xml:space="preserve">frl-stefanie.gartmaier@pocketfm.com</t>
        </is>
      </c>
      <c r="O4274" t="inlineStr">
        <is>
          <t xml:space="preserve">Issues found in raw</t>
        </is>
      </c>
      <c r="P4274" t="str">
        <f>IF(OR(O4274="Issues found in master",O4274="Final master"),"Master",IF(OR(O4274="Ready for Master",O4274="Issues found in raw",O4274="Raw under QC",O4274="Issues resolved in raw"),"Raw","-"))</f>
        <v>Raw</v>
      </c>
      <c r="Q4274" s="13">
        <v>46287.54375</v>
      </c>
      <c r="R4274" t="inlineStr">
        <is>
          <t xml:space="preserve">2026-09 (Sept)</t>
        </is>
      </c>
      <c r="S4274">
        <f>IF(M4274="Not an error",0,IF(COUNTIFS($A$2:$A4274,$A4274,$D$2:$D4274,$D4274,$M$2:$M4274,"&lt;&gt;Not an error")=1,1,0))</f>
        <v>0</v>
      </c>
      <c r="T4274">
        <f>IF(M4274&lt;&gt;"Major",0,IF(COUNTIFS($A$2:$A4274,$A4274,$D$2:$D4274,$D4274,$M$2:$M4274,"Major")=1,1,0))</f>
        <v>0</v>
      </c>
      <c r="U4274">
        <f>IF(M4274&lt;&gt;"Minor",0,IF(COUNTIFS($A$2:$A4274,$A4274,$D$2:$D4274,$D4274,$M$2:$M4274,"Minor")=1,1,0))</f>
        <v>0</v>
      </c>
    </row>
    <row r="4275">
      <c r="A4275" t="inlineStr">
        <is>
          <t xml:space="preserve">806152088c4f0f13e40c0788e7bc440106d13b1a</t>
        </is>
      </c>
      <c r="B4275" t="inlineStr">
        <is>
          <t xml:space="preserve">The Secret Life of an Accidental Heiress</t>
        </is>
      </c>
      <c r="C4275" t="inlineStr">
        <is>
          <t xml:space="preserve">The Secret Life of an Accidental Heiress</t>
        </is>
      </c>
      <c r="D4275" t="inlineStr">
        <is>
          <t xml:space="preserve">7628b7678cb03d33c79fb020bbc1ed45aefb5027</t>
        </is>
      </c>
      <c r="E4275" t="inlineStr">
        <is>
          <t xml:space="preserve">Episode 28: Leben in Gefahr</t>
        </is>
      </c>
      <c r="F4275">
        <v>28</v>
      </c>
      <c r="G4275" t="inlineStr">
        <is>
          <t xml:space="preserve">4:49-4:51</t>
        </is>
      </c>
      <c r="H4275" t="inlineStr">
        <is>
          <t xml:space="preserve">Pending</t>
        </is>
      </c>
      <c r="I4275" t="inlineStr">
        <is>
          <t xml:space="preserve">[Script error] - Line from script: â€œSind Sie sicher, dass Sie das kÃ¶nnen?â€_x009d_ - Note: incorrect form of address â€œBist du sicher, dass du das kannst?â€_x009d_</t>
        </is>
      </c>
      <c r="J4275" t="inlineStr">
        <is>
          <t xml:space="preserve">AI</t>
        </is>
      </c>
      <c r="K4275" t="inlineStr">
        <is>
          <t xml:space="preserve">Script error</t>
        </is>
      </c>
      <c r="L4275" t="inlineStr">
        <is>
          <t xml:space="preserve">Script error</t>
        </is>
      </c>
      <c r="M4275" t="str">
        <f>IFERROR(IF(VLOOKUP(L4275,'Quantification'!$A:$B,2,FALSE)&amp;""="","Unclassified",VLOOKUP(L4275,'Quantification'!$A:$B,2,FALSE)),"Unclassified")</f>
        <v>Major</v>
      </c>
      <c r="N4275" t="inlineStr">
        <is>
          <t xml:space="preserve">frl-stefanie.gartmaier@pocketfm.com</t>
        </is>
      </c>
      <c r="O4275" t="inlineStr">
        <is>
          <t xml:space="preserve">Issues found in raw</t>
        </is>
      </c>
      <c r="P4275" t="str">
        <f>IF(OR(O4275="Issues found in master",O4275="Final master"),"Master",IF(OR(O4275="Ready for Master",O4275="Issues found in raw",O4275="Raw under QC",O4275="Issues resolved in raw"),"Raw","-"))</f>
        <v>Raw</v>
      </c>
      <c r="Q4275" s="13">
        <v>46287.54375</v>
      </c>
      <c r="R4275" t="inlineStr">
        <is>
          <t xml:space="preserve">2026-09 (Sept)</t>
        </is>
      </c>
      <c r="S4275">
        <f>IF(M4275="Not an error",0,IF(COUNTIFS($A$2:$A4275,$A4275,$D$2:$D4275,$D4275,$M$2:$M4275,"&lt;&gt;Not an error")=1,1,0))</f>
        <v>0</v>
      </c>
      <c r="T4275">
        <f>IF(M4275&lt;&gt;"Major",0,IF(COUNTIFS($A$2:$A4275,$A4275,$D$2:$D4275,$D4275,$M$2:$M4275,"Major")=1,1,0))</f>
        <v>0</v>
      </c>
      <c r="U4275">
        <f>IF(M4275&lt;&gt;"Minor",0,IF(COUNTIFS($A$2:$A4275,$A4275,$D$2:$D4275,$D4275,$M$2:$M4275,"Minor")=1,1,0))</f>
        <v>0</v>
      </c>
    </row>
    <row r="4276">
      <c r="A4276" t="inlineStr">
        <is>
          <t xml:space="preserve">806152088c4f0f13e40c0788e7bc440106d13b1a</t>
        </is>
      </c>
      <c r="B4276" t="inlineStr">
        <is>
          <t xml:space="preserve">The Secret Life of an Accidental Heiress</t>
        </is>
      </c>
      <c r="C4276" t="inlineStr">
        <is>
          <t xml:space="preserve">The Secret Life of an Accidental Heiress</t>
        </is>
      </c>
      <c r="D4276" t="inlineStr">
        <is>
          <t xml:space="preserve">7628b7678cb03d33c79fb020bbc1ed45aefb5027</t>
        </is>
      </c>
      <c r="E4276" t="inlineStr">
        <is>
          <t xml:space="preserve">Episode 28: Leben in Gefahr</t>
        </is>
      </c>
      <c r="F4276">
        <v>28</v>
      </c>
      <c r="G4276" t="inlineStr">
        <is>
          <t xml:space="preserve">7:42-7:52</t>
        </is>
      </c>
      <c r="H4276" t="inlineStr">
        <is>
          <t xml:space="preserve">Pending</t>
        </is>
      </c>
      <c r="I4276" t="inlineStr">
        <is>
          <t xml:space="preserve">[Voice processing &amp; editing] - Line from script: â€œLauren, von Kopf bis FuÃŸ in OP-Kleidung gehÃ¼llt, drÃ¤ngte sich mit ein paar anderen Neurochirurgen an die Seite, ihre KÃ¶rpersprache schrie fÃ¶rmlich nach Skepsis.â€_x009d_</t>
        </is>
      </c>
      <c r="J4276" t="inlineStr">
        <is>
          <t xml:space="preserve">VOA</t>
        </is>
      </c>
      <c r="K4276" t="inlineStr">
        <is>
          <t xml:space="preserve">Voice processing &amp; editing</t>
        </is>
      </c>
      <c r="L4276" t="inlineStr">
        <is>
          <t xml:space="preserve">Voice processing &amp; editing</t>
        </is>
      </c>
      <c r="M4276" t="str">
        <f>IFERROR(IF(VLOOKUP(L4276,'Quantification'!$A:$B,2,FALSE)&amp;""="","Unclassified",VLOOKUP(L4276,'Quantification'!$A:$B,2,FALSE)),"Unclassified")</f>
        <v>Minor</v>
      </c>
      <c r="N4276" t="inlineStr">
        <is>
          <t xml:space="preserve">frl-stefanie.gartmaier@pocketfm.com</t>
        </is>
      </c>
      <c r="O4276" t="inlineStr">
        <is>
          <t xml:space="preserve">Issues found in raw</t>
        </is>
      </c>
      <c r="P4276" t="str">
        <f>IF(OR(O4276="Issues found in master",O4276="Final master"),"Master",IF(OR(O4276="Ready for Master",O4276="Issues found in raw",O4276="Raw under QC",O4276="Issues resolved in raw"),"Raw","-"))</f>
        <v>Raw</v>
      </c>
      <c r="Q4276" s="13">
        <v>46287.54375</v>
      </c>
      <c r="R4276" t="inlineStr">
        <is>
          <t xml:space="preserve">2026-09 (Sept)</t>
        </is>
      </c>
      <c r="S4276">
        <f>IF(M4276="Not an error",0,IF(COUNTIFS($A$2:$A4276,$A4276,$D$2:$D4276,$D4276,$M$2:$M4276,"&lt;&gt;Not an error")=1,1,0))</f>
        <v>0</v>
      </c>
      <c r="T4276">
        <f>IF(M4276&lt;&gt;"Major",0,IF(COUNTIFS($A$2:$A4276,$A4276,$D$2:$D4276,$D4276,$M$2:$M4276,"Major")=1,1,0))</f>
        <v>0</v>
      </c>
      <c r="U4276">
        <f>IF(M4276&lt;&gt;"Minor",0,IF(COUNTIFS($A$2:$A4276,$A4276,$D$2:$D4276,$D4276,$M$2:$M4276,"Minor")=1,1,0))</f>
        <v>0</v>
      </c>
    </row>
    <row r="4277">
      <c r="A4277" t="inlineStr">
        <is>
          <t xml:space="preserve">806152088c4f0f13e40c0788e7bc440106d13b1a</t>
        </is>
      </c>
      <c r="B4277" t="inlineStr">
        <is>
          <t xml:space="preserve">The Secret Life of an Accidental Heiress</t>
        </is>
      </c>
      <c r="C4277" t="inlineStr">
        <is>
          <t xml:space="preserve">The Secret Life of an Accidental Heiress</t>
        </is>
      </c>
      <c r="D4277" t="inlineStr">
        <is>
          <t xml:space="preserve">7628b7678cb03d33c79fb020bbc1ed45aefb5027</t>
        </is>
      </c>
      <c r="E4277" t="inlineStr">
        <is>
          <t xml:space="preserve">Episode 28: Leben in Gefahr</t>
        </is>
      </c>
      <c r="F4277">
        <v>28</v>
      </c>
      <c r="G4277" t="inlineStr">
        <is>
          <t xml:space="preserve">7:42-7:52</t>
        </is>
      </c>
      <c r="H4277" t="inlineStr">
        <is>
          <t xml:space="preserve">Pending</t>
        </is>
      </c>
      <c r="I4277" t="inlineStr">
        <is>
          <t xml:space="preserve">[â€œLaurenâ€_x009d_] - Line from script: â€œLauren, von Kopf bis FuÃŸ in OP-Kleidung gehÃ¼llt, drÃ¤ngte sich mit ein paar anderen Neurochirurgen an die Seite, ihre KÃ¶rpersprache schrie fÃ¶rmlich nach Skepsis.â€_x009d_ - Note: needs an American pronunciation</t>
        </is>
      </c>
      <c r="J4277" t="inlineStr">
        <is>
          <t xml:space="preserve">VOA</t>
        </is>
      </c>
      <c r="K4277" t="inlineStr">
        <is>
          <t xml:space="preserve">Mispronunciation</t>
        </is>
      </c>
      <c r="L4277" t="inlineStr">
        <is>
          <t xml:space="preserve">Mispronunciation</t>
        </is>
      </c>
      <c r="M4277" t="str">
        <f>IFERROR(IF(VLOOKUP(L4277,'Quantification'!$A:$B,2,FALSE)&amp;""="","Unclassified",VLOOKUP(L4277,'Quantification'!$A:$B,2,FALSE)),"Unclassified")</f>
        <v>Major</v>
      </c>
      <c r="N4277" t="inlineStr">
        <is>
          <t xml:space="preserve">frl-stefanie.gartmaier@pocketfm.com</t>
        </is>
      </c>
      <c r="O4277" t="inlineStr">
        <is>
          <t xml:space="preserve">Issues found in raw</t>
        </is>
      </c>
      <c r="P4277" t="str">
        <f>IF(OR(O4277="Issues found in master",O4277="Final master"),"Master",IF(OR(O4277="Ready for Master",O4277="Issues found in raw",O4277="Raw under QC",O4277="Issues resolved in raw"),"Raw","-"))</f>
        <v>Raw</v>
      </c>
      <c r="Q4277" s="13">
        <v>46287.54375</v>
      </c>
      <c r="R4277" t="inlineStr">
        <is>
          <t xml:space="preserve">2026-09 (Sept)</t>
        </is>
      </c>
      <c r="S4277">
        <f>IF(M4277="Not an error",0,IF(COUNTIFS($A$2:$A4277,$A4277,$D$2:$D4277,$D4277,$M$2:$M4277,"&lt;&gt;Not an error")=1,1,0))</f>
        <v>0</v>
      </c>
      <c r="T4277">
        <f>IF(M4277&lt;&gt;"Major",0,IF(COUNTIFS($A$2:$A4277,$A4277,$D$2:$D4277,$D4277,$M$2:$M4277,"Major")=1,1,0))</f>
        <v>0</v>
      </c>
      <c r="U4277">
        <f>IF(M4277&lt;&gt;"Minor",0,IF(COUNTIFS($A$2:$A4277,$A4277,$D$2:$D4277,$D4277,$M$2:$M4277,"Minor")=1,1,0))</f>
        <v>0</v>
      </c>
    </row>
    <row r="4278">
      <c r="A4278" t="inlineStr">
        <is>
          <t xml:space="preserve">806152088c4f0f13e40c0788e7bc440106d13b1a</t>
        </is>
      </c>
      <c r="B4278" t="inlineStr">
        <is>
          <t xml:space="preserve">The Secret Life of an Accidental Heiress</t>
        </is>
      </c>
      <c r="C4278" t="inlineStr">
        <is>
          <t xml:space="preserve">The Secret Life of an Accidental Heiress</t>
        </is>
      </c>
      <c r="D4278" t="inlineStr">
        <is>
          <t xml:space="preserve">7628b7678cb03d33c79fb020bbc1ed45aefb5027</t>
        </is>
      </c>
      <c r="E4278" t="inlineStr">
        <is>
          <t xml:space="preserve">Episode 28: Leben in Gefahr</t>
        </is>
      </c>
      <c r="F4278">
        <v>28</v>
      </c>
      <c r="G4278" t="inlineStr">
        <is>
          <t xml:space="preserve">10:56-11:08</t>
        </is>
      </c>
      <c r="H4278" t="inlineStr">
        <is>
          <t xml:space="preserve">Pending</t>
        </is>
      </c>
      <c r="I4278" t="inlineStr">
        <is>
          <t xml:space="preserve">[â€œLaurenâ€_x009d_] - Line from script: â€œLauren entfuhr ein scharfes Keuchen, als Quinn den Tumor sauber von den HirnhÃ¤uten entfernte, ein ManÃ¶ver, das angesichts der Lage und des Zustands des Patienten unmÃ¶glich hÃ¤tte sein sollen.â€_x009d_ - Note: needs an American pronunciation</t>
        </is>
      </c>
      <c r="J4278" t="inlineStr">
        <is>
          <t xml:space="preserve">VOA</t>
        </is>
      </c>
      <c r="K4278" t="inlineStr">
        <is>
          <t xml:space="preserve">Mispronunciation</t>
        </is>
      </c>
      <c r="L4278" t="inlineStr">
        <is>
          <t xml:space="preserve">Mispronunciation</t>
        </is>
      </c>
      <c r="M4278" t="str">
        <f>IFERROR(IF(VLOOKUP(L4278,'Quantification'!$A:$B,2,FALSE)&amp;""="","Unclassified",VLOOKUP(L4278,'Quantification'!$A:$B,2,FALSE)),"Unclassified")</f>
        <v>Major</v>
      </c>
      <c r="N4278" t="inlineStr">
        <is>
          <t xml:space="preserve">frl-stefanie.gartmaier@pocketfm.com</t>
        </is>
      </c>
      <c r="O4278" t="inlineStr">
        <is>
          <t xml:space="preserve">Issues found in raw</t>
        </is>
      </c>
      <c r="P4278" t="str">
        <f>IF(OR(O4278="Issues found in master",O4278="Final master"),"Master",IF(OR(O4278="Ready for Master",O4278="Issues found in raw",O4278="Raw under QC",O4278="Issues resolved in raw"),"Raw","-"))</f>
        <v>Raw</v>
      </c>
      <c r="Q4278" s="13">
        <v>46287.54375</v>
      </c>
      <c r="R4278" t="inlineStr">
        <is>
          <t xml:space="preserve">2026-09 (Sept)</t>
        </is>
      </c>
      <c r="S4278">
        <f>IF(M4278="Not an error",0,IF(COUNTIFS($A$2:$A4278,$A4278,$D$2:$D4278,$D4278,$M$2:$M4278,"&lt;&gt;Not an error")=1,1,0))</f>
        <v>0</v>
      </c>
      <c r="T4278">
        <f>IF(M4278&lt;&gt;"Major",0,IF(COUNTIFS($A$2:$A4278,$A4278,$D$2:$D4278,$D4278,$M$2:$M4278,"Major")=1,1,0))</f>
        <v>0</v>
      </c>
      <c r="U4278">
        <f>IF(M4278&lt;&gt;"Minor",0,IF(COUNTIFS($A$2:$A4278,$A4278,$D$2:$D4278,$D4278,$M$2:$M4278,"Minor")=1,1,0))</f>
        <v>0</v>
      </c>
    </row>
    <row r="4279">
      <c r="A4279" t="inlineStr">
        <is>
          <t xml:space="preserve">806152088c4f0f13e40c0788e7bc440106d13b1a</t>
        </is>
      </c>
      <c r="B4279" t="inlineStr">
        <is>
          <t xml:space="preserve">The Secret Life of an Accidental Heiress</t>
        </is>
      </c>
      <c r="C4279" t="inlineStr">
        <is>
          <t xml:space="preserve">The Secret Life of an Accidental Heiress</t>
        </is>
      </c>
      <c r="D4279" t="inlineStr">
        <is>
          <t xml:space="preserve">d2aa18e093e47cd1536c5fa3322e3bf5a333b4d5</t>
        </is>
      </c>
      <c r="E4279" t="inlineStr">
        <is>
          <t xml:space="preserve">Episode 29: Die Mysteriöse Ausnahme</t>
        </is>
      </c>
      <c r="F4279">
        <v>29</v>
      </c>
      <c r="G4279" t="inlineStr">
        <is>
          <t xml:space="preserve">0:42-0:50</t>
        </is>
      </c>
      <c r="H4279" t="inlineStr">
        <is>
          <t xml:space="preserve">Pending</t>
        </is>
      </c>
      <c r="I4279" t="inlineStr">
        <is>
          <t xml:space="preserve">[Script error] - Line from script: â€œEr hatte das unaufhÃ¶rliche Gerede mitbekommen, die GerÃ¼chte Ã¼ber die â€œStudentin, die eine Gehirnoperation durchfÃ¼hrtâ€_x009d_.â€_x009d_ - Note: inconsistency â€œEr hatte das unaufhÃ¶rliche Gerede mitbekommen, die GerÃ¼chte Ã¼ber die â€œSchÃ¼lerin, die eine Gehirnoperation durchfÃ¼hrtâ€_x009d_.â€_x009d_</t>
        </is>
      </c>
      <c r="J4279" t="inlineStr">
        <is>
          <t xml:space="preserve">AI</t>
        </is>
      </c>
      <c r="K4279" t="inlineStr">
        <is>
          <t xml:space="preserve">Script error</t>
        </is>
      </c>
      <c r="L4279" t="inlineStr">
        <is>
          <t xml:space="preserve">Script error</t>
        </is>
      </c>
      <c r="M4279" t="str">
        <f>IFERROR(IF(VLOOKUP(L4279,'Quantification'!$A:$B,2,FALSE)&amp;""="","Unclassified",VLOOKUP(L4279,'Quantification'!$A:$B,2,FALSE)),"Unclassified")</f>
        <v>Major</v>
      </c>
      <c r="N4279" t="inlineStr">
        <is>
          <t xml:space="preserve">frl-stefanie.gartmaier@pocketfm.com</t>
        </is>
      </c>
      <c r="O4279" t="inlineStr">
        <is>
          <t xml:space="preserve">Issues found in raw</t>
        </is>
      </c>
      <c r="P4279" t="str">
        <f>IF(OR(O4279="Issues found in master",O4279="Final master"),"Master",IF(OR(O4279="Ready for Master",O4279="Issues found in raw",O4279="Raw under QC",O4279="Issues resolved in raw"),"Raw","-"))</f>
        <v>Raw</v>
      </c>
      <c r="Q4279" s="13">
        <v>46287.54375</v>
      </c>
      <c r="R4279" t="inlineStr">
        <is>
          <t xml:space="preserve">2026-09 (Sept)</t>
        </is>
      </c>
      <c r="S4279">
        <f>IF(M4279="Not an error",0,IF(COUNTIFS($A$2:$A4279,$A4279,$D$2:$D4279,$D4279,$M$2:$M4279,"&lt;&gt;Not an error")=1,1,0))</f>
        <v>1</v>
      </c>
      <c r="T4279">
        <f>IF(M4279&lt;&gt;"Major",0,IF(COUNTIFS($A$2:$A4279,$A4279,$D$2:$D4279,$D4279,$M$2:$M4279,"Major")=1,1,0))</f>
        <v>1</v>
      </c>
      <c r="U4279">
        <f>IF(M4279&lt;&gt;"Minor",0,IF(COUNTIFS($A$2:$A4279,$A4279,$D$2:$D4279,$D4279,$M$2:$M4279,"Minor")=1,1,0))</f>
        <v>0</v>
      </c>
    </row>
    <row r="4280">
      <c r="A4280" t="inlineStr">
        <is>
          <t xml:space="preserve">806152088c4f0f13e40c0788e7bc440106d13b1a</t>
        </is>
      </c>
      <c r="B4280" t="inlineStr">
        <is>
          <t xml:space="preserve">The Secret Life of an Accidental Heiress</t>
        </is>
      </c>
      <c r="C4280" t="inlineStr">
        <is>
          <t xml:space="preserve">The Secret Life of an Accidental Heiress</t>
        </is>
      </c>
      <c r="D4280" t="inlineStr">
        <is>
          <t xml:space="preserve">d2aa18e093e47cd1536c5fa3322e3bf5a333b4d5</t>
        </is>
      </c>
      <c r="E4280" t="inlineStr">
        <is>
          <t xml:space="preserve">Episode 29: Die Mysteriöse Ausnahme</t>
        </is>
      </c>
      <c r="F4280">
        <v>29</v>
      </c>
      <c r="G4280" t="inlineStr">
        <is>
          <t xml:space="preserve">3:58-3:59</t>
        </is>
      </c>
      <c r="H4280" t="inlineStr">
        <is>
          <t xml:space="preserve">Pending</t>
        </is>
      </c>
      <c r="I4280" t="inlineStr">
        <is>
          <t xml:space="preserve">[Voice processing &amp; editing] - Line from script: â€œEin voller Erfolg!â€_x009d_</t>
        </is>
      </c>
      <c r="J4280" t="inlineStr">
        <is>
          <t xml:space="preserve">VOA</t>
        </is>
      </c>
      <c r="K4280" t="inlineStr">
        <is>
          <t xml:space="preserve">Voice processing &amp; editing</t>
        </is>
      </c>
      <c r="L4280" t="inlineStr">
        <is>
          <t xml:space="preserve">Voice processing &amp; editing</t>
        </is>
      </c>
      <c r="M4280" t="str">
        <f>IFERROR(IF(VLOOKUP(L4280,'Quantification'!$A:$B,2,FALSE)&amp;""="","Unclassified",VLOOKUP(L4280,'Quantification'!$A:$B,2,FALSE)),"Unclassified")</f>
        <v>Minor</v>
      </c>
      <c r="N4280" t="inlineStr">
        <is>
          <t xml:space="preserve">frl-stefanie.gartmaier@pocketfm.com</t>
        </is>
      </c>
      <c r="O4280" t="inlineStr">
        <is>
          <t xml:space="preserve">Issues found in raw</t>
        </is>
      </c>
      <c r="P4280" t="str">
        <f>IF(OR(O4280="Issues found in master",O4280="Final master"),"Master",IF(OR(O4280="Ready for Master",O4280="Issues found in raw",O4280="Raw under QC",O4280="Issues resolved in raw"),"Raw","-"))</f>
        <v>Raw</v>
      </c>
      <c r="Q4280" s="13">
        <v>46287.54375</v>
      </c>
      <c r="R4280" t="inlineStr">
        <is>
          <t xml:space="preserve">2026-09 (Sept)</t>
        </is>
      </c>
      <c r="S4280">
        <f>IF(M4280="Not an error",0,IF(COUNTIFS($A$2:$A4280,$A4280,$D$2:$D4280,$D4280,$M$2:$M4280,"&lt;&gt;Not an error")=1,1,0))</f>
        <v>0</v>
      </c>
      <c r="T4280">
        <f>IF(M4280&lt;&gt;"Major",0,IF(COUNTIFS($A$2:$A4280,$A4280,$D$2:$D4280,$D4280,$M$2:$M4280,"Major")=1,1,0))</f>
        <v>0</v>
      </c>
      <c r="U4280">
        <f>IF(M4280&lt;&gt;"Minor",0,IF(COUNTIFS($A$2:$A4280,$A4280,$D$2:$D4280,$D4280,$M$2:$M4280,"Minor")=1,1,0))</f>
        <v>1</v>
      </c>
    </row>
    <row r="4281">
      <c r="A4281" t="inlineStr">
        <is>
          <t xml:space="preserve">806152088c4f0f13e40c0788e7bc440106d13b1a</t>
        </is>
      </c>
      <c r="B4281" t="inlineStr">
        <is>
          <t xml:space="preserve">The Secret Life of an Accidental Heiress</t>
        </is>
      </c>
      <c r="C4281" t="inlineStr">
        <is>
          <t xml:space="preserve">The Secret Life of an Accidental Heiress</t>
        </is>
      </c>
      <c r="D4281" t="inlineStr">
        <is>
          <t xml:space="preserve">d2aa18e093e47cd1536c5fa3322e3bf5a333b4d5</t>
        </is>
      </c>
      <c r="E4281" t="inlineStr">
        <is>
          <t xml:space="preserve">Episode 29: Die Mysteriöse Ausnahme</t>
        </is>
      </c>
      <c r="F4281">
        <v>29</v>
      </c>
      <c r="G4281" t="inlineStr">
        <is>
          <t xml:space="preserve">9:01-9:03</t>
        </is>
      </c>
      <c r="H4281" t="inlineStr">
        <is>
          <t xml:space="preserve">Pending</t>
        </is>
      </c>
      <c r="I4281" t="inlineStr">
        <is>
          <t xml:space="preserve">[Script error] - Line from script: â€œWas machen Sie da?â€_x009d_ - Note: incorrect form of address â€œWas machst du da?â€_x009d_</t>
        </is>
      </c>
      <c r="J4281" t="inlineStr">
        <is>
          <t xml:space="preserve">AI</t>
        </is>
      </c>
      <c r="K4281" t="inlineStr">
        <is>
          <t xml:space="preserve">Script error</t>
        </is>
      </c>
      <c r="L4281" t="inlineStr">
        <is>
          <t xml:space="preserve">Script error</t>
        </is>
      </c>
      <c r="M4281" t="str">
        <f>IFERROR(IF(VLOOKUP(L4281,'Quantification'!$A:$B,2,FALSE)&amp;""="","Unclassified",VLOOKUP(L4281,'Quantification'!$A:$B,2,FALSE)),"Unclassified")</f>
        <v>Major</v>
      </c>
      <c r="N4281" t="inlineStr">
        <is>
          <t xml:space="preserve">frl-stefanie.gartmaier@pocketfm.com</t>
        </is>
      </c>
      <c r="O4281" t="inlineStr">
        <is>
          <t xml:space="preserve">Issues found in raw</t>
        </is>
      </c>
      <c r="P4281" t="str">
        <f>IF(OR(O4281="Issues found in master",O4281="Final master"),"Master",IF(OR(O4281="Ready for Master",O4281="Issues found in raw",O4281="Raw under QC",O4281="Issues resolved in raw"),"Raw","-"))</f>
        <v>Raw</v>
      </c>
      <c r="Q4281" s="13">
        <v>46287.54375</v>
      </c>
      <c r="R4281" t="inlineStr">
        <is>
          <t xml:space="preserve">2026-09 (Sept)</t>
        </is>
      </c>
      <c r="S4281">
        <f>IF(M4281="Not an error",0,IF(COUNTIFS($A$2:$A4281,$A4281,$D$2:$D4281,$D4281,$M$2:$M4281,"&lt;&gt;Not an error")=1,1,0))</f>
        <v>0</v>
      </c>
      <c r="T4281">
        <f>IF(M4281&lt;&gt;"Major",0,IF(COUNTIFS($A$2:$A4281,$A4281,$D$2:$D4281,$D4281,$M$2:$M4281,"Major")=1,1,0))</f>
        <v>0</v>
      </c>
      <c r="U4281">
        <f>IF(M4281&lt;&gt;"Minor",0,IF(COUNTIFS($A$2:$A4281,$A4281,$D$2:$D4281,$D4281,$M$2:$M4281,"Minor")=1,1,0))</f>
        <v>0</v>
      </c>
    </row>
    <row r="4282">
      <c r="A4282" t="inlineStr">
        <is>
          <t xml:space="preserve">806152088c4f0f13e40c0788e7bc440106d13b1a</t>
        </is>
      </c>
      <c r="B4282" t="inlineStr">
        <is>
          <t xml:space="preserve">The Secret Life of an Accidental Heiress</t>
        </is>
      </c>
      <c r="C4282" t="inlineStr">
        <is>
          <t xml:space="preserve">The Secret Life of an Accidental Heiress</t>
        </is>
      </c>
      <c r="D4282" t="inlineStr">
        <is>
          <t xml:space="preserve">d2aa18e093e47cd1536c5fa3322e3bf5a333b4d5</t>
        </is>
      </c>
      <c r="E4282" t="inlineStr">
        <is>
          <t xml:space="preserve">Episode 29: Die Mysteriöse Ausnahme</t>
        </is>
      </c>
      <c r="F4282">
        <v>29</v>
      </c>
      <c r="G4282" t="inlineStr">
        <is>
          <t xml:space="preserve">9:03-9:05</t>
        </is>
      </c>
      <c r="H4282" t="inlineStr">
        <is>
          <t xml:space="preserve">Pending</t>
        </is>
      </c>
      <c r="I4282" t="inlineStr">
        <is>
          <t xml:space="preserve">[Script error] - Line from script: â€œLassen Sie mich runter.â€_x009d_ - Note: incorrect form of address â€œLass mich runter.â€_x009d_</t>
        </is>
      </c>
      <c r="J4282" t="inlineStr">
        <is>
          <t xml:space="preserve">AI</t>
        </is>
      </c>
      <c r="K4282" t="inlineStr">
        <is>
          <t xml:space="preserve">Script error</t>
        </is>
      </c>
      <c r="L4282" t="inlineStr">
        <is>
          <t xml:space="preserve">Script error</t>
        </is>
      </c>
      <c r="M4282" t="str">
        <f>IFERROR(IF(VLOOKUP(L4282,'Quantification'!$A:$B,2,FALSE)&amp;""="","Unclassified",VLOOKUP(L4282,'Quantification'!$A:$B,2,FALSE)),"Unclassified")</f>
        <v>Major</v>
      </c>
      <c r="N4282" t="inlineStr">
        <is>
          <t xml:space="preserve">frl-stefanie.gartmaier@pocketfm.com</t>
        </is>
      </c>
      <c r="O4282" t="inlineStr">
        <is>
          <t xml:space="preserve">Issues found in raw</t>
        </is>
      </c>
      <c r="P4282" t="str">
        <f>IF(OR(O4282="Issues found in master",O4282="Final master"),"Master",IF(OR(O4282="Ready for Master",O4282="Issues found in raw",O4282="Raw under QC",O4282="Issues resolved in raw"),"Raw","-"))</f>
        <v>Raw</v>
      </c>
      <c r="Q4282" s="13">
        <v>46287.54375</v>
      </c>
      <c r="R4282" t="inlineStr">
        <is>
          <t xml:space="preserve">2026-09 (Sept)</t>
        </is>
      </c>
      <c r="S4282">
        <f>IF(M4282="Not an error",0,IF(COUNTIFS($A$2:$A4282,$A4282,$D$2:$D4282,$D4282,$M$2:$M4282,"&lt;&gt;Not an error")=1,1,0))</f>
        <v>0</v>
      </c>
      <c r="T4282">
        <f>IF(M4282&lt;&gt;"Major",0,IF(COUNTIFS($A$2:$A4282,$A4282,$D$2:$D4282,$D4282,$M$2:$M4282,"Major")=1,1,0))</f>
        <v>0</v>
      </c>
      <c r="U4282">
        <f>IF(M4282&lt;&gt;"Minor",0,IF(COUNTIFS($A$2:$A4282,$A4282,$D$2:$D4282,$D4282,$M$2:$M4282,"Minor")=1,1,0))</f>
        <v>0</v>
      </c>
    </row>
    <row r="4283">
      <c r="A4283" t="inlineStr">
        <is>
          <t xml:space="preserve">806152088c4f0f13e40c0788e7bc440106d13b1a</t>
        </is>
      </c>
      <c r="B4283" t="inlineStr">
        <is>
          <t xml:space="preserve">The Secret Life of an Accidental Heiress</t>
        </is>
      </c>
      <c r="C4283" t="inlineStr">
        <is>
          <t xml:space="preserve">The Secret Life of an Accidental Heiress</t>
        </is>
      </c>
      <c r="D4283" t="inlineStr">
        <is>
          <t xml:space="preserve">d9072ed24ffcb61f3fcdf629e13d300abd631b93</t>
        </is>
      </c>
      <c r="E4283" t="inlineStr">
        <is>
          <t xml:space="preserve">Episode 30: Nathans Maßgefertigtes Bett</t>
        </is>
      </c>
      <c r="F4283">
        <v>30</v>
      </c>
      <c r="G4283" t="inlineStr">
        <is>
          <t xml:space="preserve">0:00-0:02</t>
        </is>
      </c>
      <c r="H4283" t="inlineStr">
        <is>
          <t xml:space="preserve">Pending</t>
        </is>
      </c>
      <c r="I4283" t="inlineStr">
        <is>
          <t xml:space="preserve">[â€œkaumâ€_x009d_] - Line from script: â€œQuinn wagte kaum zu atmen, so nah war sein Gesicht.â€_x009d_</t>
        </is>
      </c>
      <c r="J4283" t="inlineStr">
        <is>
          <t xml:space="preserve">VOA</t>
        </is>
      </c>
      <c r="K4283" t="inlineStr">
        <is>
          <t xml:space="preserve">Mispronunciation</t>
        </is>
      </c>
      <c r="L4283" t="inlineStr">
        <is>
          <t xml:space="preserve">Mispronunciation</t>
        </is>
      </c>
      <c r="M4283" t="str">
        <f>IFERROR(IF(VLOOKUP(L4283,'Quantification'!$A:$B,2,FALSE)&amp;""="","Unclassified",VLOOKUP(L4283,'Quantification'!$A:$B,2,FALSE)),"Unclassified")</f>
        <v>Major</v>
      </c>
      <c r="N4283" t="inlineStr">
        <is>
          <t xml:space="preserve">frl-stefanie.gartmaier@pocketfm.com</t>
        </is>
      </c>
      <c r="O4283" t="inlineStr">
        <is>
          <t xml:space="preserve">Issues found in raw</t>
        </is>
      </c>
      <c r="P4283" t="str">
        <f>IF(OR(O4283="Issues found in master",O4283="Final master"),"Master",IF(OR(O4283="Ready for Master",O4283="Issues found in raw",O4283="Raw under QC",O4283="Issues resolved in raw"),"Raw","-"))</f>
        <v>Raw</v>
      </c>
      <c r="Q4283" s="13">
        <v>46287.54375</v>
      </c>
      <c r="R4283" t="inlineStr">
        <is>
          <t xml:space="preserve">2026-09 (Sept)</t>
        </is>
      </c>
      <c r="S4283">
        <f>IF(M4283="Not an error",0,IF(COUNTIFS($A$2:$A4283,$A4283,$D$2:$D4283,$D4283,$M$2:$M4283,"&lt;&gt;Not an error")=1,1,0))</f>
        <v>1</v>
      </c>
      <c r="T4283">
        <f>IF(M4283&lt;&gt;"Major",0,IF(COUNTIFS($A$2:$A4283,$A4283,$D$2:$D4283,$D4283,$M$2:$M4283,"Major")=1,1,0))</f>
        <v>1</v>
      </c>
      <c r="U4283">
        <f>IF(M4283&lt;&gt;"Minor",0,IF(COUNTIFS($A$2:$A4283,$A4283,$D$2:$D4283,$D4283,$M$2:$M4283,"Minor")=1,1,0))</f>
        <v>0</v>
      </c>
    </row>
    <row r="4284">
      <c r="A4284" t="inlineStr">
        <is>
          <t xml:space="preserve">806152088c4f0f13e40c0788e7bc440106d13b1a</t>
        </is>
      </c>
      <c r="B4284" t="inlineStr">
        <is>
          <t xml:space="preserve">The Secret Life of an Accidental Heiress</t>
        </is>
      </c>
      <c r="C4284" t="inlineStr">
        <is>
          <t xml:space="preserve">The Secret Life of an Accidental Heiress</t>
        </is>
      </c>
      <c r="D4284" t="inlineStr">
        <is>
          <t xml:space="preserve">d9072ed24ffcb61f3fcdf629e13d300abd631b93</t>
        </is>
      </c>
      <c r="E4284" t="inlineStr">
        <is>
          <t xml:space="preserve">Episode 30: Nathans Maßgefertigtes Bett</t>
        </is>
      </c>
      <c r="F4284">
        <v>30</v>
      </c>
      <c r="G4284" t="inlineStr">
        <is>
          <t xml:space="preserve">4:10-4:14</t>
        </is>
      </c>
      <c r="H4284" t="inlineStr">
        <is>
          <t xml:space="preserve">Pending</t>
        </is>
      </c>
      <c r="I4284" t="inlineStr">
        <is>
          <t xml:space="preserve">[â€œNathanâ€_x009d_] - Line from script: â€œMit ihm schlafe ich am liebstenâ€_x009d_, flÃ¼sterte Nathan.â€_x009d_ - Note: needs an American pronunciation</t>
        </is>
      </c>
      <c r="J4284" t="inlineStr">
        <is>
          <t xml:space="preserve">VOA</t>
        </is>
      </c>
      <c r="K4284" t="inlineStr">
        <is>
          <t xml:space="preserve">Mispronunciation</t>
        </is>
      </c>
      <c r="L4284" t="inlineStr">
        <is>
          <t xml:space="preserve">Mispronunciation</t>
        </is>
      </c>
      <c r="M4284" t="str">
        <f>IFERROR(IF(VLOOKUP(L4284,'Quantification'!$A:$B,2,FALSE)&amp;""="","Unclassified",VLOOKUP(L4284,'Quantification'!$A:$B,2,FALSE)),"Unclassified")</f>
        <v>Major</v>
      </c>
      <c r="N4284" t="inlineStr">
        <is>
          <t xml:space="preserve">frl-stefanie.gartmaier@pocketfm.com</t>
        </is>
      </c>
      <c r="O4284" t="inlineStr">
        <is>
          <t xml:space="preserve">Issues found in raw</t>
        </is>
      </c>
      <c r="P4284" t="str">
        <f>IF(OR(O4284="Issues found in master",O4284="Final master"),"Master",IF(OR(O4284="Ready for Master",O4284="Issues found in raw",O4284="Raw under QC",O4284="Issues resolved in raw"),"Raw","-"))</f>
        <v>Raw</v>
      </c>
      <c r="Q4284" s="13">
        <v>46287.54375</v>
      </c>
      <c r="R4284" t="inlineStr">
        <is>
          <t xml:space="preserve">2026-09 (Sept)</t>
        </is>
      </c>
      <c r="S4284">
        <f>IF(M4284="Not an error",0,IF(COUNTIFS($A$2:$A4284,$A4284,$D$2:$D4284,$D4284,$M$2:$M4284,"&lt;&gt;Not an error")=1,1,0))</f>
        <v>0</v>
      </c>
      <c r="T4284">
        <f>IF(M4284&lt;&gt;"Major",0,IF(COUNTIFS($A$2:$A4284,$A4284,$D$2:$D4284,$D4284,$M$2:$M4284,"Major")=1,1,0))</f>
        <v>0</v>
      </c>
      <c r="U4284">
        <f>IF(M4284&lt;&gt;"Minor",0,IF(COUNTIFS($A$2:$A4284,$A4284,$D$2:$D4284,$D4284,$M$2:$M4284,"Minor")=1,1,0))</f>
        <v>0</v>
      </c>
    </row>
    <row r="4285">
      <c r="A4285" t="inlineStr">
        <is>
          <t xml:space="preserve">806152088c4f0f13e40c0788e7bc440106d13b1a</t>
        </is>
      </c>
      <c r="B4285" t="inlineStr">
        <is>
          <t xml:space="preserve">The Secret Life of an Accidental Heiress</t>
        </is>
      </c>
      <c r="C4285" t="inlineStr">
        <is>
          <t xml:space="preserve">The Secret Life of an Accidental Heiress</t>
        </is>
      </c>
      <c r="D4285" t="inlineStr">
        <is>
          <t xml:space="preserve">d9072ed24ffcb61f3fcdf629e13d300abd631b93</t>
        </is>
      </c>
      <c r="E4285" t="inlineStr">
        <is>
          <t xml:space="preserve">Episode 30: Nathans Maßgefertigtes Bett</t>
        </is>
      </c>
      <c r="F4285">
        <v>30</v>
      </c>
      <c r="G4285" t="inlineStr">
        <is>
          <t xml:space="preserve">4:23-4:29</t>
        </is>
      </c>
      <c r="H4285" t="inlineStr">
        <is>
          <t xml:space="preserve">Pending</t>
        </is>
      </c>
      <c r="I4285" t="inlineStr">
        <is>
          <t xml:space="preserve">[â€œNathanâ€_x009d_] - Line from script: â€œEr hatte es Nathan zu seinem ersten Geburtstag geschenkt, und Nathan hÃ¼tete es wie seinen grÃ¶ÃŸten Schatz.â€_x009d_ - Note: needs an American pronunciation</t>
        </is>
      </c>
      <c r="J4285" t="inlineStr">
        <is>
          <t xml:space="preserve">VOA</t>
        </is>
      </c>
      <c r="K4285" t="inlineStr">
        <is>
          <t xml:space="preserve">Mispronunciation</t>
        </is>
      </c>
      <c r="L4285" t="inlineStr">
        <is>
          <t xml:space="preserve">Mispronunciation</t>
        </is>
      </c>
      <c r="M4285" t="str">
        <f>IFERROR(IF(VLOOKUP(L4285,'Quantification'!$A:$B,2,FALSE)&amp;""="","Unclassified",VLOOKUP(L4285,'Quantification'!$A:$B,2,FALSE)),"Unclassified")</f>
        <v>Major</v>
      </c>
      <c r="N4285" t="inlineStr">
        <is>
          <t xml:space="preserve">frl-stefanie.gartmaier@pocketfm.com</t>
        </is>
      </c>
      <c r="O4285" t="inlineStr">
        <is>
          <t xml:space="preserve">Issues found in raw</t>
        </is>
      </c>
      <c r="P4285" t="str">
        <f>IF(OR(O4285="Issues found in master",O4285="Final master"),"Master",IF(OR(O4285="Ready for Master",O4285="Issues found in raw",O4285="Raw under QC",O4285="Issues resolved in raw"),"Raw","-"))</f>
        <v>Raw</v>
      </c>
      <c r="Q4285" s="13">
        <v>46287.54375</v>
      </c>
      <c r="R4285" t="inlineStr">
        <is>
          <t xml:space="preserve">2026-09 (Sept)</t>
        </is>
      </c>
      <c r="S4285">
        <f>IF(M4285="Not an error",0,IF(COUNTIFS($A$2:$A4285,$A4285,$D$2:$D4285,$D4285,$M$2:$M4285,"&lt;&gt;Not an error")=1,1,0))</f>
        <v>0</v>
      </c>
      <c r="T4285">
        <f>IF(M4285&lt;&gt;"Major",0,IF(COUNTIFS($A$2:$A4285,$A4285,$D$2:$D4285,$D4285,$M$2:$M4285,"Major")=1,1,0))</f>
        <v>0</v>
      </c>
      <c r="U4285">
        <f>IF(M4285&lt;&gt;"Minor",0,IF(COUNTIFS($A$2:$A4285,$A4285,$D$2:$D4285,$D4285,$M$2:$M4285,"Minor")=1,1,0))</f>
        <v>0</v>
      </c>
    </row>
    <row r="4286">
      <c r="A4286" t="inlineStr">
        <is>
          <t xml:space="preserve">806152088c4f0f13e40c0788e7bc440106d13b1a</t>
        </is>
      </c>
      <c r="B4286" t="inlineStr">
        <is>
          <t xml:space="preserve">The Secret Life of an Accidental Heiress</t>
        </is>
      </c>
      <c r="C4286" t="inlineStr">
        <is>
          <t xml:space="preserve">The Secret Life of an Accidental Heiress</t>
        </is>
      </c>
      <c r="D4286" t="inlineStr">
        <is>
          <t xml:space="preserve">d9072ed24ffcb61f3fcdf629e13d300abd631b93</t>
        </is>
      </c>
      <c r="E4286" t="inlineStr">
        <is>
          <t xml:space="preserve">Episode 30: Nathans Maßgefertigtes Bett</t>
        </is>
      </c>
      <c r="F4286">
        <v>30</v>
      </c>
      <c r="G4286" t="inlineStr">
        <is>
          <t xml:space="preserve">4:29-4:35</t>
        </is>
      </c>
      <c r="H4286" t="inlineStr">
        <is>
          <t xml:space="preserve">Pending</t>
        </is>
      </c>
      <c r="I4286" t="inlineStr">
        <is>
          <t xml:space="preserve">[â€œNathanâ€_x009d_] - Line from script: â€œAdrian unterdrÃ¼ckte ein LÃ¤cheln und dachte, sieht so aus, als wÃ¼rde Nathan Quinn wirklich mÃ¶gen.â€_x009d_ - Note: needs an American pronunciation</t>
        </is>
      </c>
      <c r="J4286" t="inlineStr">
        <is>
          <t xml:space="preserve">VOA</t>
        </is>
      </c>
      <c r="K4286" t="inlineStr">
        <is>
          <t xml:space="preserve">Mispronunciation</t>
        </is>
      </c>
      <c r="L4286" t="inlineStr">
        <is>
          <t xml:space="preserve">Mispronunciation</t>
        </is>
      </c>
      <c r="M4286" t="str">
        <f>IFERROR(IF(VLOOKUP(L4286,'Quantification'!$A:$B,2,FALSE)&amp;""="","Unclassified",VLOOKUP(L4286,'Quantification'!$A:$B,2,FALSE)),"Unclassified")</f>
        <v>Major</v>
      </c>
      <c r="N4286" t="inlineStr">
        <is>
          <t xml:space="preserve">frl-stefanie.gartmaier@pocketfm.com</t>
        </is>
      </c>
      <c r="O4286" t="inlineStr">
        <is>
          <t xml:space="preserve">Issues found in raw</t>
        </is>
      </c>
      <c r="P4286" t="str">
        <f>IF(OR(O4286="Issues found in master",O4286="Final master"),"Master",IF(OR(O4286="Ready for Master",O4286="Issues found in raw",O4286="Raw under QC",O4286="Issues resolved in raw"),"Raw","-"))</f>
        <v>Raw</v>
      </c>
      <c r="Q4286" s="13">
        <v>46287.54375</v>
      </c>
      <c r="R4286" t="inlineStr">
        <is>
          <t xml:space="preserve">2026-09 (Sept)</t>
        </is>
      </c>
      <c r="S4286">
        <f>IF(M4286="Not an error",0,IF(COUNTIFS($A$2:$A4286,$A4286,$D$2:$D4286,$D4286,$M$2:$M4286,"&lt;&gt;Not an error")=1,1,0))</f>
        <v>0</v>
      </c>
      <c r="T4286">
        <f>IF(M4286&lt;&gt;"Major",0,IF(COUNTIFS($A$2:$A4286,$A4286,$D$2:$D4286,$D4286,$M$2:$M4286,"Major")=1,1,0))</f>
        <v>0</v>
      </c>
      <c r="U4286">
        <f>IF(M4286&lt;&gt;"Minor",0,IF(COUNTIFS($A$2:$A4286,$A4286,$D$2:$D4286,$D4286,$M$2:$M4286,"Minor")=1,1,0))</f>
        <v>0</v>
      </c>
    </row>
    <row r="4287">
      <c r="A4287" t="inlineStr">
        <is>
          <t xml:space="preserve">806152088c4f0f13e40c0788e7bc440106d13b1a</t>
        </is>
      </c>
      <c r="B4287" t="inlineStr">
        <is>
          <t xml:space="preserve">The Secret Life of an Accidental Heiress</t>
        </is>
      </c>
      <c r="C4287" t="inlineStr">
        <is>
          <t xml:space="preserve">The Secret Life of an Accidental Heiress</t>
        </is>
      </c>
      <c r="D4287" t="inlineStr">
        <is>
          <t xml:space="preserve">d9072ed24ffcb61f3fcdf629e13d300abd631b93</t>
        </is>
      </c>
      <c r="E4287" t="inlineStr">
        <is>
          <t xml:space="preserve">Episode 30: Nathans Maßgefertigtes Bett</t>
        </is>
      </c>
      <c r="F4287">
        <v>30</v>
      </c>
      <c r="G4287" t="inlineStr">
        <is>
          <t xml:space="preserve">5:42-5:46</t>
        </is>
      </c>
      <c r="H4287" t="inlineStr">
        <is>
          <t xml:space="preserve">Pending</t>
        </is>
      </c>
      <c r="I4287" t="inlineStr">
        <is>
          <t xml:space="preserve">[â€œNathanâ€_x009d_] - Line from script: â€œAdrian richtete sich auf und nahm Nathans kleine Hand in seine.â€_x009d_ - Note: needs an American pronunciation</t>
        </is>
      </c>
      <c r="J4287" t="inlineStr">
        <is>
          <t xml:space="preserve">VOA</t>
        </is>
      </c>
      <c r="K4287" t="inlineStr">
        <is>
          <t xml:space="preserve">Mispronunciation</t>
        </is>
      </c>
      <c r="L4287" t="inlineStr">
        <is>
          <t xml:space="preserve">Mispronunciation</t>
        </is>
      </c>
      <c r="M4287" t="str">
        <f>IFERROR(IF(VLOOKUP(L4287,'Quantification'!$A:$B,2,FALSE)&amp;""="","Unclassified",VLOOKUP(L4287,'Quantification'!$A:$B,2,FALSE)),"Unclassified")</f>
        <v>Major</v>
      </c>
      <c r="N4287" t="inlineStr">
        <is>
          <t xml:space="preserve">frl-stefanie.gartmaier@pocketfm.com</t>
        </is>
      </c>
      <c r="O4287" t="inlineStr">
        <is>
          <t xml:space="preserve">Issues found in raw</t>
        </is>
      </c>
      <c r="P4287" t="str">
        <f>IF(OR(O4287="Issues found in master",O4287="Final master"),"Master",IF(OR(O4287="Ready for Master",O4287="Issues found in raw",O4287="Raw under QC",O4287="Issues resolved in raw"),"Raw","-"))</f>
        <v>Raw</v>
      </c>
      <c r="Q4287" s="13">
        <v>46287.54375</v>
      </c>
      <c r="R4287" t="inlineStr">
        <is>
          <t xml:space="preserve">2026-09 (Sept)</t>
        </is>
      </c>
      <c r="S4287">
        <f>IF(M4287="Not an error",0,IF(COUNTIFS($A$2:$A4287,$A4287,$D$2:$D4287,$D4287,$M$2:$M4287,"&lt;&gt;Not an error")=1,1,0))</f>
        <v>0</v>
      </c>
      <c r="T4287">
        <f>IF(M4287&lt;&gt;"Major",0,IF(COUNTIFS($A$2:$A4287,$A4287,$D$2:$D4287,$D4287,$M$2:$M4287,"Major")=1,1,0))</f>
        <v>0</v>
      </c>
      <c r="U4287">
        <f>IF(M4287&lt;&gt;"Minor",0,IF(COUNTIFS($A$2:$A4287,$A4287,$D$2:$D4287,$D4287,$M$2:$M4287,"Minor")=1,1,0))</f>
        <v>0</v>
      </c>
    </row>
    <row r="4288">
      <c r="A4288" t="inlineStr">
        <is>
          <t xml:space="preserve">806152088c4f0f13e40c0788e7bc440106d13b1a</t>
        </is>
      </c>
      <c r="B4288" t="inlineStr">
        <is>
          <t xml:space="preserve">The Secret Life of an Accidental Heiress</t>
        </is>
      </c>
      <c r="C4288" t="inlineStr">
        <is>
          <t xml:space="preserve">The Secret Life of an Accidental Heiress</t>
        </is>
      </c>
      <c r="D4288" t="inlineStr">
        <is>
          <t xml:space="preserve">d9072ed24ffcb61f3fcdf629e13d300abd631b93</t>
        </is>
      </c>
      <c r="E4288" t="inlineStr">
        <is>
          <t xml:space="preserve">Episode 30: Nathans Maßgefertigtes Bett</t>
        </is>
      </c>
      <c r="F4288">
        <v>30</v>
      </c>
      <c r="G4288" t="inlineStr">
        <is>
          <t xml:space="preserve">5:49-5:56</t>
        </is>
      </c>
      <c r="H4288" t="inlineStr">
        <is>
          <t xml:space="preserve">Pending</t>
        </is>
      </c>
      <c r="I4288" t="inlineStr">
        <is>
          <t xml:space="preserve">[â€œNathanâ€_x009d_] - Line from script: â€œObwohl er nicht gehen wollte, wusste Nathan, dass Quinn mÃ¼de war, also folgte er Adrian ohne ein weiteres Wort hinaus.â€_x009d_ - Note: needs an American pronunciation</t>
        </is>
      </c>
      <c r="J4288" t="inlineStr">
        <is>
          <t xml:space="preserve">VOA</t>
        </is>
      </c>
      <c r="K4288" t="inlineStr">
        <is>
          <t xml:space="preserve">Mispronunciation</t>
        </is>
      </c>
      <c r="L4288" t="inlineStr">
        <is>
          <t xml:space="preserve">Mispronunciation</t>
        </is>
      </c>
      <c r="M4288" t="str">
        <f>IFERROR(IF(VLOOKUP(L4288,'Quantification'!$A:$B,2,FALSE)&amp;""="","Unclassified",VLOOKUP(L4288,'Quantification'!$A:$B,2,FALSE)),"Unclassified")</f>
        <v>Major</v>
      </c>
      <c r="N4288" t="inlineStr">
        <is>
          <t xml:space="preserve">frl-stefanie.gartmaier@pocketfm.com</t>
        </is>
      </c>
      <c r="O4288" t="inlineStr">
        <is>
          <t xml:space="preserve">Issues found in raw</t>
        </is>
      </c>
      <c r="P4288" t="str">
        <f>IF(OR(O4288="Issues found in master",O4288="Final master"),"Master",IF(OR(O4288="Ready for Master",O4288="Issues found in raw",O4288="Raw under QC",O4288="Issues resolved in raw"),"Raw","-"))</f>
        <v>Raw</v>
      </c>
      <c r="Q4288" s="13">
        <v>46287.54375</v>
      </c>
      <c r="R4288" t="inlineStr">
        <is>
          <t xml:space="preserve">2026-09 (Sept)</t>
        </is>
      </c>
      <c r="S4288">
        <f>IF(M4288="Not an error",0,IF(COUNTIFS($A$2:$A4288,$A4288,$D$2:$D4288,$D4288,$M$2:$M4288,"&lt;&gt;Not an error")=1,1,0))</f>
        <v>0</v>
      </c>
      <c r="T4288">
        <f>IF(M4288&lt;&gt;"Major",0,IF(COUNTIFS($A$2:$A4288,$A4288,$D$2:$D4288,$D4288,$M$2:$M4288,"Major")=1,1,0))</f>
        <v>0</v>
      </c>
      <c r="U4288">
        <f>IF(M4288&lt;&gt;"Minor",0,IF(COUNTIFS($A$2:$A4288,$A4288,$D$2:$D4288,$D4288,$M$2:$M4288,"Minor")=1,1,0))</f>
        <v>0</v>
      </c>
    </row>
    <row r="4289">
      <c r="A4289" t="inlineStr">
        <is>
          <t xml:space="preserve">806152088c4f0f13e40c0788e7bc440106d13b1a</t>
        </is>
      </c>
      <c r="B4289" t="inlineStr">
        <is>
          <t xml:space="preserve">The Secret Life of an Accidental Heiress</t>
        </is>
      </c>
      <c r="C4289" t="inlineStr">
        <is>
          <t xml:space="preserve">The Secret Life of an Accidental Heiress</t>
        </is>
      </c>
      <c r="D4289" t="inlineStr">
        <is>
          <t xml:space="preserve">49d4fb8c3e52b9bf65747bc51094fd0053812134</t>
        </is>
      </c>
      <c r="E4289" t="inlineStr">
        <is>
          <t xml:space="preserve">Episode 31: Das Geheimnisvolle Material</t>
        </is>
      </c>
      <c r="F4289">
        <v>31</v>
      </c>
      <c r="G4289" t="inlineStr">
        <is>
          <t xml:space="preserve">0:20-0:25</t>
        </is>
      </c>
      <c r="H4289" t="inlineStr">
        <is>
          <t xml:space="preserve">Pending</t>
        </is>
      </c>
      <c r="I4289" t="inlineStr">
        <is>
          <t xml:space="preserve">[Script error] - Line from script: â€œAlso gut, da Quinn jetzt hier ist, kÃ¶nnen wir offiziell unseren Kurssieg feiern!â€_x009d_ - Note: incorrect word â€œAlso gut, da Quinn jetzt hier ist, kÃ¶nnen wir offiziell unseren Klassensieg feiern!â€_x009d_</t>
        </is>
      </c>
      <c r="J4289" t="inlineStr">
        <is>
          <t xml:space="preserve">AI</t>
        </is>
      </c>
      <c r="K4289" t="inlineStr">
        <is>
          <t xml:space="preserve">Script error</t>
        </is>
      </c>
      <c r="L4289" t="inlineStr">
        <is>
          <t xml:space="preserve">Script error</t>
        </is>
      </c>
      <c r="M4289" t="str">
        <f>IFERROR(IF(VLOOKUP(L4289,'Quantification'!$A:$B,2,FALSE)&amp;""="","Unclassified",VLOOKUP(L4289,'Quantification'!$A:$B,2,FALSE)),"Unclassified")</f>
        <v>Major</v>
      </c>
      <c r="N4289" t="inlineStr">
        <is>
          <t xml:space="preserve">frl-stefanie.gartmaier@pocketfm.com</t>
        </is>
      </c>
      <c r="O4289" t="inlineStr">
        <is>
          <t xml:space="preserve">Issues found in raw</t>
        </is>
      </c>
      <c r="P4289" t="str">
        <f>IF(OR(O4289="Issues found in master",O4289="Final master"),"Master",IF(OR(O4289="Ready for Master",O4289="Issues found in raw",O4289="Raw under QC",O4289="Issues resolved in raw"),"Raw","-"))</f>
        <v>Raw</v>
      </c>
      <c r="Q4289" s="13">
        <v>46287.54375</v>
      </c>
      <c r="R4289" t="inlineStr">
        <is>
          <t xml:space="preserve">2026-09 (Sept)</t>
        </is>
      </c>
      <c r="S4289">
        <f>IF(M4289="Not an error",0,IF(COUNTIFS($A$2:$A4289,$A4289,$D$2:$D4289,$D4289,$M$2:$M4289,"&lt;&gt;Not an error")=1,1,0))</f>
        <v>1</v>
      </c>
      <c r="T4289">
        <f>IF(M4289&lt;&gt;"Major",0,IF(COUNTIFS($A$2:$A4289,$A4289,$D$2:$D4289,$D4289,$M$2:$M4289,"Major")=1,1,0))</f>
        <v>1</v>
      </c>
      <c r="U4289">
        <f>IF(M4289&lt;&gt;"Minor",0,IF(COUNTIFS($A$2:$A4289,$A4289,$D$2:$D4289,$D4289,$M$2:$M4289,"Minor")=1,1,0))</f>
        <v>0</v>
      </c>
    </row>
    <row r="4290">
      <c r="A4290" t="inlineStr">
        <is>
          <t xml:space="preserve">806152088c4f0f13e40c0788e7bc440106d13b1a</t>
        </is>
      </c>
      <c r="B4290" t="inlineStr">
        <is>
          <t xml:space="preserve">The Secret Life of an Accidental Heiress</t>
        </is>
      </c>
      <c r="C4290" t="inlineStr">
        <is>
          <t xml:space="preserve">The Secret Life of an Accidental Heiress</t>
        </is>
      </c>
      <c r="D4290" t="inlineStr">
        <is>
          <t xml:space="preserve">49d4fb8c3e52b9bf65747bc51094fd0053812134</t>
        </is>
      </c>
      <c r="E4290" t="inlineStr">
        <is>
          <t xml:space="preserve">Episode 31: Das Geheimnisvolle Material</t>
        </is>
      </c>
      <c r="F4290">
        <v>31</v>
      </c>
      <c r="G4290" t="inlineStr">
        <is>
          <t xml:space="preserve">4:02-4:06</t>
        </is>
      </c>
      <c r="H4290" t="inlineStr">
        <is>
          <t xml:space="preserve">Pending</t>
        </is>
      </c>
      <c r="I4290" t="inlineStr">
        <is>
          <t xml:space="preserve">[Voice processing &amp; editing] - Line from script: â€œCheryl landete normalerweise irgendwo unter den ersten fÃ¼nfzig.â€_x009d_</t>
        </is>
      </c>
      <c r="J4290" t="inlineStr">
        <is>
          <t xml:space="preserve">VOA</t>
        </is>
      </c>
      <c r="K4290" t="inlineStr">
        <is>
          <t xml:space="preserve">Voice processing &amp; editing</t>
        </is>
      </c>
      <c r="L4290" t="inlineStr">
        <is>
          <t xml:space="preserve">Voice processing &amp; editing</t>
        </is>
      </c>
      <c r="M4290" t="str">
        <f>IFERROR(IF(VLOOKUP(L4290,'Quantification'!$A:$B,2,FALSE)&amp;""="","Unclassified",VLOOKUP(L4290,'Quantification'!$A:$B,2,FALSE)),"Unclassified")</f>
        <v>Minor</v>
      </c>
      <c r="N4290" t="inlineStr">
        <is>
          <t xml:space="preserve">frl-stefanie.gartmaier@pocketfm.com</t>
        </is>
      </c>
      <c r="O4290" t="inlineStr">
        <is>
          <t xml:space="preserve">Issues found in raw</t>
        </is>
      </c>
      <c r="P4290" t="str">
        <f>IF(OR(O4290="Issues found in master",O4290="Final master"),"Master",IF(OR(O4290="Ready for Master",O4290="Issues found in raw",O4290="Raw under QC",O4290="Issues resolved in raw"),"Raw","-"))</f>
        <v>Raw</v>
      </c>
      <c r="Q4290" s="13">
        <v>46287.54375</v>
      </c>
      <c r="R4290" t="inlineStr">
        <is>
          <t xml:space="preserve">2026-09 (Sept)</t>
        </is>
      </c>
      <c r="S4290">
        <f>IF(M4290="Not an error",0,IF(COUNTIFS($A$2:$A4290,$A4290,$D$2:$D4290,$D4290,$M$2:$M4290,"&lt;&gt;Not an error")=1,1,0))</f>
        <v>0</v>
      </c>
      <c r="T4290">
        <f>IF(M4290&lt;&gt;"Major",0,IF(COUNTIFS($A$2:$A4290,$A4290,$D$2:$D4290,$D4290,$M$2:$M4290,"Major")=1,1,0))</f>
        <v>0</v>
      </c>
      <c r="U4290">
        <f>IF(M4290&lt;&gt;"Minor",0,IF(COUNTIFS($A$2:$A4290,$A4290,$D$2:$D4290,$D4290,$M$2:$M4290,"Minor")=1,1,0))</f>
        <v>1</v>
      </c>
    </row>
    <row r="4291">
      <c r="A4291" t="inlineStr">
        <is>
          <t xml:space="preserve">806152088c4f0f13e40c0788e7bc440106d13b1a</t>
        </is>
      </c>
      <c r="B4291" t="inlineStr">
        <is>
          <t xml:space="preserve">The Secret Life of an Accidental Heiress</t>
        </is>
      </c>
      <c r="C4291" t="inlineStr">
        <is>
          <t xml:space="preserve">The Secret Life of an Accidental Heiress</t>
        </is>
      </c>
      <c r="D4291" t="inlineStr">
        <is>
          <t xml:space="preserve">49d4fb8c3e52b9bf65747bc51094fd0053812134</t>
        </is>
      </c>
      <c r="E4291" t="inlineStr">
        <is>
          <t xml:space="preserve">Episode 31: Das Geheimnisvolle Material</t>
        </is>
      </c>
      <c r="F4291">
        <v>31</v>
      </c>
      <c r="G4291" t="inlineStr">
        <is>
          <t xml:space="preserve">6:05-6:08</t>
        </is>
      </c>
      <c r="H4291" t="inlineStr">
        <is>
          <t xml:space="preserve">Pending</t>
        </is>
      </c>
      <c r="I4291" t="inlineStr">
        <is>
          <t xml:space="preserve">[Script error] - Line from script: â€œEs heiÃŸt SchlankWAHN, nicht Schlank!â€_x009d_ - Note: gibberish</t>
        </is>
      </c>
      <c r="J4291" t="inlineStr">
        <is>
          <t xml:space="preserve">AI</t>
        </is>
      </c>
      <c r="K4291" t="inlineStr">
        <is>
          <t xml:space="preserve">Script error</t>
        </is>
      </c>
      <c r="L4291" t="inlineStr">
        <is>
          <t xml:space="preserve">Script error</t>
        </is>
      </c>
      <c r="M4291" t="str">
        <f>IFERROR(IF(VLOOKUP(L4291,'Quantification'!$A:$B,2,FALSE)&amp;""="","Unclassified",VLOOKUP(L4291,'Quantification'!$A:$B,2,FALSE)),"Unclassified")</f>
        <v>Major</v>
      </c>
      <c r="N4291" t="inlineStr">
        <is>
          <t xml:space="preserve">frl-stefanie.gartmaier@pocketfm.com</t>
        </is>
      </c>
      <c r="O4291" t="inlineStr">
        <is>
          <t xml:space="preserve">Issues found in raw</t>
        </is>
      </c>
      <c r="P4291" t="str">
        <f>IF(OR(O4291="Issues found in master",O4291="Final master"),"Master",IF(OR(O4291="Ready for Master",O4291="Issues found in raw",O4291="Raw under QC",O4291="Issues resolved in raw"),"Raw","-"))</f>
        <v>Raw</v>
      </c>
      <c r="Q4291" s="13">
        <v>46287.54375</v>
      </c>
      <c r="R4291" t="inlineStr">
        <is>
          <t xml:space="preserve">2026-09 (Sept)</t>
        </is>
      </c>
      <c r="S4291">
        <f>IF(M4291="Not an error",0,IF(COUNTIFS($A$2:$A4291,$A4291,$D$2:$D4291,$D4291,$M$2:$M4291,"&lt;&gt;Not an error")=1,1,0))</f>
        <v>0</v>
      </c>
      <c r="T4291">
        <f>IF(M4291&lt;&gt;"Major",0,IF(COUNTIFS($A$2:$A4291,$A4291,$D$2:$D4291,$D4291,$M$2:$M4291,"Major")=1,1,0))</f>
        <v>0</v>
      </c>
      <c r="U4291">
        <f>IF(M4291&lt;&gt;"Minor",0,IF(COUNTIFS($A$2:$A4291,$A4291,$D$2:$D4291,$D4291,$M$2:$M4291,"Minor")=1,1,0))</f>
        <v>0</v>
      </c>
    </row>
    <row r="4292">
      <c r="A4292" t="inlineStr">
        <is>
          <t xml:space="preserve">806152088c4f0f13e40c0788e7bc440106d13b1a</t>
        </is>
      </c>
      <c r="B4292" t="inlineStr">
        <is>
          <t xml:space="preserve">The Secret Life of an Accidental Heiress</t>
        </is>
      </c>
      <c r="C4292" t="inlineStr">
        <is>
          <t xml:space="preserve">The Secret Life of an Accidental Heiress</t>
        </is>
      </c>
      <c r="D4292" t="inlineStr">
        <is>
          <t xml:space="preserve">49d4fb8c3e52b9bf65747bc51094fd0053812134</t>
        </is>
      </c>
      <c r="E4292" t="inlineStr">
        <is>
          <t xml:space="preserve">Episode 31: Das Geheimnisvolle Material</t>
        </is>
      </c>
      <c r="F4292">
        <v>31</v>
      </c>
      <c r="G4292" t="inlineStr">
        <is>
          <t xml:space="preserve">8:05-8:10</t>
        </is>
      </c>
      <c r="H4292" t="inlineStr">
        <is>
          <t xml:space="preserve">Pending</t>
        </is>
      </c>
      <c r="I4292" t="inlineStr">
        <is>
          <t xml:space="preserve">[Voice processing &amp; editing] - Line from script: â€œLilly schwenkte das Schokoladeneis Ã¼bermÃ¼tig, und Quinn konnte sich ein LÃ¤cheln nicht verkneifen.â€_x009d_</t>
        </is>
      </c>
      <c r="J4292" t="inlineStr">
        <is>
          <t xml:space="preserve">VOA</t>
        </is>
      </c>
      <c r="K4292" t="inlineStr">
        <is>
          <t xml:space="preserve">Voice processing &amp; editing</t>
        </is>
      </c>
      <c r="L4292" t="inlineStr">
        <is>
          <t xml:space="preserve">Voice processing &amp; editing</t>
        </is>
      </c>
      <c r="M4292" t="str">
        <f>IFERROR(IF(VLOOKUP(L4292,'Quantification'!$A:$B,2,FALSE)&amp;""="","Unclassified",VLOOKUP(L4292,'Quantification'!$A:$B,2,FALSE)),"Unclassified")</f>
        <v>Minor</v>
      </c>
      <c r="N4292" t="inlineStr">
        <is>
          <t xml:space="preserve">frl-stefanie.gartmaier@pocketfm.com</t>
        </is>
      </c>
      <c r="O4292" t="inlineStr">
        <is>
          <t xml:space="preserve">Issues found in raw</t>
        </is>
      </c>
      <c r="P4292" t="str">
        <f>IF(OR(O4292="Issues found in master",O4292="Final master"),"Master",IF(OR(O4292="Ready for Master",O4292="Issues found in raw",O4292="Raw under QC",O4292="Issues resolved in raw"),"Raw","-"))</f>
        <v>Raw</v>
      </c>
      <c r="Q4292" s="13">
        <v>46287.54375</v>
      </c>
      <c r="R4292" t="inlineStr">
        <is>
          <t xml:space="preserve">2026-09 (Sept)</t>
        </is>
      </c>
      <c r="S4292">
        <f>IF(M4292="Not an error",0,IF(COUNTIFS($A$2:$A4292,$A4292,$D$2:$D4292,$D4292,$M$2:$M4292,"&lt;&gt;Not an error")=1,1,0))</f>
        <v>0</v>
      </c>
      <c r="T4292">
        <f>IF(M4292&lt;&gt;"Major",0,IF(COUNTIFS($A$2:$A4292,$A4292,$D$2:$D4292,$D4292,$M$2:$M4292,"Major")=1,1,0))</f>
        <v>0</v>
      </c>
      <c r="U4292">
        <f>IF(M4292&lt;&gt;"Minor",0,IF(COUNTIFS($A$2:$A4292,$A4292,$D$2:$D4292,$D4292,$M$2:$M4292,"Minor")=1,1,0))</f>
        <v>0</v>
      </c>
    </row>
    <row r="4293">
      <c r="A4293" t="inlineStr">
        <is>
          <t xml:space="preserve">806152088c4f0f13e40c0788e7bc440106d13b1a</t>
        </is>
      </c>
      <c r="B4293" t="inlineStr">
        <is>
          <t xml:space="preserve">The Secret Life of an Accidental Heiress</t>
        </is>
      </c>
      <c r="C4293" t="inlineStr">
        <is>
          <t xml:space="preserve">The Secret Life of an Accidental Heiress</t>
        </is>
      </c>
      <c r="D4293" t="inlineStr">
        <is>
          <t xml:space="preserve">49d4fb8c3e52b9bf65747bc51094fd0053812134</t>
        </is>
      </c>
      <c r="E4293" t="inlineStr">
        <is>
          <t xml:space="preserve">Episode 31: Das Geheimnisvolle Material</t>
        </is>
      </c>
      <c r="F4293">
        <v>31</v>
      </c>
      <c r="G4293" t="inlineStr">
        <is>
          <t xml:space="preserve">8:30-8:34</t>
        </is>
      </c>
      <c r="H4293" t="inlineStr">
        <is>
          <t xml:space="preserve">Pending</t>
        </is>
      </c>
      <c r="I4293" t="inlineStr">
        <is>
          <t xml:space="preserve">[â€œNathanâ€_x009d_] - Line from script: â€œNathan stÃ¼rmte hinter ihm herein, sein Gesicht strahlte vor Vorfreude.â€_x009d_ - Note: needs an American pronunciation</t>
        </is>
      </c>
      <c r="J4293" t="inlineStr">
        <is>
          <t xml:space="preserve">VOA</t>
        </is>
      </c>
      <c r="K4293" t="inlineStr">
        <is>
          <t xml:space="preserve">Mispronunciation</t>
        </is>
      </c>
      <c r="L4293" t="inlineStr">
        <is>
          <t xml:space="preserve">Mispronunciation</t>
        </is>
      </c>
      <c r="M4293" t="str">
        <f>IFERROR(IF(VLOOKUP(L4293,'Quantification'!$A:$B,2,FALSE)&amp;""="","Unclassified",VLOOKUP(L4293,'Quantification'!$A:$B,2,FALSE)),"Unclassified")</f>
        <v>Major</v>
      </c>
      <c r="N4293" t="inlineStr">
        <is>
          <t xml:space="preserve">frl-stefanie.gartmaier@pocketfm.com</t>
        </is>
      </c>
      <c r="O4293" t="inlineStr">
        <is>
          <t xml:space="preserve">Issues found in raw</t>
        </is>
      </c>
      <c r="P4293" t="str">
        <f>IF(OR(O4293="Issues found in master",O4293="Final master"),"Master",IF(OR(O4293="Ready for Master",O4293="Issues found in raw",O4293="Raw under QC",O4293="Issues resolved in raw"),"Raw","-"))</f>
        <v>Raw</v>
      </c>
      <c r="Q4293" s="13">
        <v>46287.54375</v>
      </c>
      <c r="R4293" t="inlineStr">
        <is>
          <t xml:space="preserve">2026-09 (Sept)</t>
        </is>
      </c>
      <c r="S4293">
        <f>IF(M4293="Not an error",0,IF(COUNTIFS($A$2:$A4293,$A4293,$D$2:$D4293,$D4293,$M$2:$M4293,"&lt;&gt;Not an error")=1,1,0))</f>
        <v>0</v>
      </c>
      <c r="T4293">
        <f>IF(M4293&lt;&gt;"Major",0,IF(COUNTIFS($A$2:$A4293,$A4293,$D$2:$D4293,$D4293,$M$2:$M4293,"Major")=1,1,0))</f>
        <v>0</v>
      </c>
      <c r="U4293">
        <f>IF(M4293&lt;&gt;"Minor",0,IF(COUNTIFS($A$2:$A4293,$A4293,$D$2:$D4293,$D4293,$M$2:$M4293,"Minor")=1,1,0))</f>
        <v>0</v>
      </c>
    </row>
    <row r="4294">
      <c r="A4294" t="inlineStr">
        <is>
          <t xml:space="preserve">806152088c4f0f13e40c0788e7bc440106d13b1a</t>
        </is>
      </c>
      <c r="B4294" t="inlineStr">
        <is>
          <t xml:space="preserve">The Secret Life of an Accidental Heiress</t>
        </is>
      </c>
      <c r="C4294" t="inlineStr">
        <is>
          <t xml:space="preserve">The Secret Life of an Accidental Heiress</t>
        </is>
      </c>
      <c r="D4294" t="inlineStr">
        <is>
          <t xml:space="preserve">49d4fb8c3e52b9bf65747bc51094fd0053812134</t>
        </is>
      </c>
      <c r="E4294" t="inlineStr">
        <is>
          <t xml:space="preserve">Episode 31: Das Geheimnisvolle Material</t>
        </is>
      </c>
      <c r="F4294">
        <v>31</v>
      </c>
      <c r="G4294" t="inlineStr">
        <is>
          <t xml:space="preserve">9:04-9:07</t>
        </is>
      </c>
      <c r="H4294" t="inlineStr">
        <is>
          <t xml:space="preserve">Pending</t>
        </is>
      </c>
      <c r="I4294" t="inlineStr">
        <is>
          <t xml:space="preserve">[â€œNathanâ€_x009d_] - Line from script: â€œEr streckte die Hand aus und wuschelte Nathan liebevoll durchs Haar.â€_x009d_ - Note: needs an American pronunciation</t>
        </is>
      </c>
      <c r="J4294" t="inlineStr">
        <is>
          <t xml:space="preserve">VOA</t>
        </is>
      </c>
      <c r="K4294" t="inlineStr">
        <is>
          <t xml:space="preserve">Mispronunciation</t>
        </is>
      </c>
      <c r="L4294" t="inlineStr">
        <is>
          <t xml:space="preserve">Mispronunciation</t>
        </is>
      </c>
      <c r="M4294" t="str">
        <f>IFERROR(IF(VLOOKUP(L4294,'Quantification'!$A:$B,2,FALSE)&amp;""="","Unclassified",VLOOKUP(L4294,'Quantification'!$A:$B,2,FALSE)),"Unclassified")</f>
        <v>Major</v>
      </c>
      <c r="N4294" t="inlineStr">
        <is>
          <t xml:space="preserve">frl-stefanie.gartmaier@pocketfm.com</t>
        </is>
      </c>
      <c r="O4294" t="inlineStr">
        <is>
          <t xml:space="preserve">Issues found in raw</t>
        </is>
      </c>
      <c r="P4294" t="str">
        <f>IF(OR(O4294="Issues found in master",O4294="Final master"),"Master",IF(OR(O4294="Ready for Master",O4294="Issues found in raw",O4294="Raw under QC",O4294="Issues resolved in raw"),"Raw","-"))</f>
        <v>Raw</v>
      </c>
      <c r="Q4294" s="13">
        <v>46287.54375</v>
      </c>
      <c r="R4294" t="inlineStr">
        <is>
          <t xml:space="preserve">2026-09 (Sept)</t>
        </is>
      </c>
      <c r="S4294">
        <f>IF(M4294="Not an error",0,IF(COUNTIFS($A$2:$A4294,$A4294,$D$2:$D4294,$D4294,$M$2:$M4294,"&lt;&gt;Not an error")=1,1,0))</f>
        <v>0</v>
      </c>
      <c r="T4294">
        <f>IF(M4294&lt;&gt;"Major",0,IF(COUNTIFS($A$2:$A4294,$A4294,$D$2:$D4294,$D4294,$M$2:$M4294,"Major")=1,1,0))</f>
        <v>0</v>
      </c>
      <c r="U4294">
        <f>IF(M4294&lt;&gt;"Minor",0,IF(COUNTIFS($A$2:$A4294,$A4294,$D$2:$D4294,$D4294,$M$2:$M4294,"Minor")=1,1,0))</f>
        <v>0</v>
      </c>
    </row>
    <row r="4295">
      <c r="A4295" t="inlineStr">
        <is>
          <t xml:space="preserve">806152088c4f0f13e40c0788e7bc440106d13b1a</t>
        </is>
      </c>
      <c r="B4295" t="inlineStr">
        <is>
          <t xml:space="preserve">The Secret Life of an Accidental Heiress</t>
        </is>
      </c>
      <c r="C4295" t="inlineStr">
        <is>
          <t xml:space="preserve">The Secret Life of an Accidental Heiress</t>
        </is>
      </c>
      <c r="D4295" t="inlineStr">
        <is>
          <t xml:space="preserve">7346f4295d1cc15b9d813b069bb68b7c75341da0</t>
        </is>
      </c>
      <c r="E4295" t="inlineStr">
        <is>
          <t xml:space="preserve">Episode 32: Der Preis Des Stolzes</t>
        </is>
      </c>
      <c r="F4295">
        <v>32</v>
      </c>
      <c r="G4295" t="inlineStr">
        <is>
          <t xml:space="preserve">0:00-0:06</t>
        </is>
      </c>
      <c r="H4295" t="inlineStr">
        <is>
          <t xml:space="preserve">Pending</t>
        </is>
      </c>
      <c r="I4295" t="inlineStr">
        <is>
          <t xml:space="preserve">0:00-0:06
[â€œAdrianâ€_x009d_] - Line from script: â€œAdrians Finger trommelten einen langsamen Rhythmus auf seinen Unterarm, bevor er den Kopf hob.â€_x009d_ - Note: needs an American pronunciation</t>
        </is>
      </c>
      <c r="J4295" t="inlineStr">
        <is>
          <t xml:space="preserve">VOA</t>
        </is>
      </c>
      <c r="K4295" t="inlineStr">
        <is>
          <t xml:space="preserve">Mispronunciation</t>
        </is>
      </c>
      <c r="L4295" t="inlineStr">
        <is>
          <t xml:space="preserve">Mispronunciation</t>
        </is>
      </c>
      <c r="M4295" t="str">
        <f>IFERROR(IF(VLOOKUP(L4295,'Quantification'!$A:$B,2,FALSE)&amp;""="","Unclassified",VLOOKUP(L4295,'Quantification'!$A:$B,2,FALSE)),"Unclassified")</f>
        <v>Major</v>
      </c>
      <c r="N4295" t="inlineStr">
        <is>
          <t xml:space="preserve">frl-stefanie.gartmaier@pocketfm.com</t>
        </is>
      </c>
      <c r="O4295" t="inlineStr">
        <is>
          <t xml:space="preserve">Issues found in raw</t>
        </is>
      </c>
      <c r="P4295" t="str">
        <f>IF(OR(O4295="Issues found in master",O4295="Final master"),"Master",IF(OR(O4295="Ready for Master",O4295="Issues found in raw",O4295="Raw under QC",O4295="Issues resolved in raw"),"Raw","-"))</f>
        <v>Raw</v>
      </c>
      <c r="Q4295" s="13">
        <v>46287.54375</v>
      </c>
      <c r="R4295" t="inlineStr">
        <is>
          <t xml:space="preserve">2026-09 (Sept)</t>
        </is>
      </c>
      <c r="S4295">
        <f>IF(M4295="Not an error",0,IF(COUNTIFS($A$2:$A4295,$A4295,$D$2:$D4295,$D4295,$M$2:$M4295,"&lt;&gt;Not an error")=1,1,0))</f>
        <v>1</v>
      </c>
      <c r="T4295">
        <f>IF(M4295&lt;&gt;"Major",0,IF(COUNTIFS($A$2:$A4295,$A4295,$D$2:$D4295,$D4295,$M$2:$M4295,"Major")=1,1,0))</f>
        <v>1</v>
      </c>
      <c r="U4295">
        <f>IF(M4295&lt;&gt;"Minor",0,IF(COUNTIFS($A$2:$A4295,$A4295,$D$2:$D4295,$D4295,$M$2:$M4295,"Minor")=1,1,0))</f>
        <v>0</v>
      </c>
    </row>
    <row r="4296">
      <c r="A4296" t="inlineStr">
        <is>
          <t xml:space="preserve">806152088c4f0f13e40c0788e7bc440106d13b1a</t>
        </is>
      </c>
      <c r="B4296" t="inlineStr">
        <is>
          <t xml:space="preserve">The Secret Life of an Accidental Heiress</t>
        </is>
      </c>
      <c r="C4296" t="inlineStr">
        <is>
          <t xml:space="preserve">The Secret Life of an Accidental Heiress</t>
        </is>
      </c>
      <c r="D4296" t="inlineStr">
        <is>
          <t xml:space="preserve">7346f4295d1cc15b9d813b069bb68b7c75341da0</t>
        </is>
      </c>
      <c r="E4296" t="inlineStr">
        <is>
          <t xml:space="preserve">Episode 32: Der Preis Des Stolzes</t>
        </is>
      </c>
      <c r="F4296">
        <v>32</v>
      </c>
      <c r="G4296" t="inlineStr">
        <is>
          <t xml:space="preserve">0:10-0:14</t>
        </is>
      </c>
      <c r="H4296" t="inlineStr">
        <is>
          <t xml:space="preserve">Pending</t>
        </is>
      </c>
      <c r="I4296" t="inlineStr">
        <is>
          <t xml:space="preserve">[Script error] - Line from script: â€œLass ein paar Informationen durchsickernâ€_x009d_, sagte er.â€_x009d_ - Note: incorrect form of address â€œLass ein paar Informationen durchsickern.â€_x009d_</t>
        </is>
      </c>
      <c r="J4296" t="inlineStr">
        <is>
          <t xml:space="preserve">AI</t>
        </is>
      </c>
      <c r="K4296" t="inlineStr">
        <is>
          <t xml:space="preserve">Script error</t>
        </is>
      </c>
      <c r="L4296" t="inlineStr">
        <is>
          <t xml:space="preserve">Script error</t>
        </is>
      </c>
      <c r="M4296" t="str">
        <f>IFERROR(IF(VLOOKUP(L4296,'Quantification'!$A:$B,2,FALSE)&amp;""="","Unclassified",VLOOKUP(L4296,'Quantification'!$A:$B,2,FALSE)),"Unclassified")</f>
        <v>Major</v>
      </c>
      <c r="N4296" t="inlineStr">
        <is>
          <t xml:space="preserve">frl-stefanie.gartmaier@pocketfm.com</t>
        </is>
      </c>
      <c r="O4296" t="inlineStr">
        <is>
          <t xml:space="preserve">Issues found in raw</t>
        </is>
      </c>
      <c r="P4296" t="str">
        <f>IF(OR(O4296="Issues found in master",O4296="Final master"),"Master",IF(OR(O4296="Ready for Master",O4296="Issues found in raw",O4296="Raw under QC",O4296="Issues resolved in raw"),"Raw","-"))</f>
        <v>Raw</v>
      </c>
      <c r="Q4296" s="13">
        <v>46287.54375</v>
      </c>
      <c r="R4296" t="inlineStr">
        <is>
          <t xml:space="preserve">2026-09 (Sept)</t>
        </is>
      </c>
      <c r="S4296">
        <f>IF(M4296="Not an error",0,IF(COUNTIFS($A$2:$A4296,$A4296,$D$2:$D4296,$D4296,$M$2:$M4296,"&lt;&gt;Not an error")=1,1,0))</f>
        <v>0</v>
      </c>
      <c r="T4296">
        <f>IF(M4296&lt;&gt;"Major",0,IF(COUNTIFS($A$2:$A4296,$A4296,$D$2:$D4296,$D4296,$M$2:$M4296,"Major")=1,1,0))</f>
        <v>0</v>
      </c>
      <c r="U4296">
        <f>IF(M4296&lt;&gt;"Minor",0,IF(COUNTIFS($A$2:$A4296,$A4296,$D$2:$D4296,$D4296,$M$2:$M4296,"Minor")=1,1,0))</f>
        <v>0</v>
      </c>
    </row>
    <row r="4297">
      <c r="A4297" t="inlineStr">
        <is>
          <t xml:space="preserve">806152088c4f0f13e40c0788e7bc440106d13b1a</t>
        </is>
      </c>
      <c r="B4297" t="inlineStr">
        <is>
          <t xml:space="preserve">The Secret Life of an Accidental Heiress</t>
        </is>
      </c>
      <c r="C4297" t="inlineStr">
        <is>
          <t xml:space="preserve">The Secret Life of an Accidental Heiress</t>
        </is>
      </c>
      <c r="D4297" t="inlineStr">
        <is>
          <t xml:space="preserve">7346f4295d1cc15b9d813b069bb68b7c75341da0</t>
        </is>
      </c>
      <c r="E4297" t="inlineStr">
        <is>
          <t xml:space="preserve">Episode 32: Der Preis Des Stolzes</t>
        </is>
      </c>
      <c r="F4297">
        <v>32</v>
      </c>
      <c r="G4297" t="inlineStr">
        <is>
          <t xml:space="preserve">0:23-0:28</t>
        </is>
      </c>
      <c r="H4297" t="inlineStr">
        <is>
          <t xml:space="preserve">Pending</t>
        </is>
      </c>
      <c r="I4297" t="inlineStr">
        <is>
          <t xml:space="preserve">[â€œAdrianâ€_x009d_] - Line from script: â€œAdrians Aufmerksamkeit wanderte zu der kleinen Gestalt am anderen Ende des Raumes.â€_x009d_ - Note: needs an American pronunciation</t>
        </is>
      </c>
      <c r="J4297" t="inlineStr">
        <is>
          <t xml:space="preserve">VOA</t>
        </is>
      </c>
      <c r="K4297" t="inlineStr">
        <is>
          <t xml:space="preserve">Mispronunciation</t>
        </is>
      </c>
      <c r="L4297" t="inlineStr">
        <is>
          <t xml:space="preserve">Mispronunciation</t>
        </is>
      </c>
      <c r="M4297" t="str">
        <f>IFERROR(IF(VLOOKUP(L4297,'Quantification'!$A:$B,2,FALSE)&amp;""="","Unclassified",VLOOKUP(L4297,'Quantification'!$A:$B,2,FALSE)),"Unclassified")</f>
        <v>Major</v>
      </c>
      <c r="N4297" t="inlineStr">
        <is>
          <t xml:space="preserve">frl-stefanie.gartmaier@pocketfm.com</t>
        </is>
      </c>
      <c r="O4297" t="inlineStr">
        <is>
          <t xml:space="preserve">Issues found in raw</t>
        </is>
      </c>
      <c r="P4297" t="str">
        <f>IF(OR(O4297="Issues found in master",O4297="Final master"),"Master",IF(OR(O4297="Ready for Master",O4297="Issues found in raw",O4297="Raw under QC",O4297="Issues resolved in raw"),"Raw","-"))</f>
        <v>Raw</v>
      </c>
      <c r="Q4297" s="13">
        <v>46287.54375</v>
      </c>
      <c r="R4297" t="inlineStr">
        <is>
          <t xml:space="preserve">2026-09 (Sept)</t>
        </is>
      </c>
      <c r="S4297">
        <f>IF(M4297="Not an error",0,IF(COUNTIFS($A$2:$A4297,$A4297,$D$2:$D4297,$D4297,$M$2:$M4297,"&lt;&gt;Not an error")=1,1,0))</f>
        <v>0</v>
      </c>
      <c r="T4297">
        <f>IF(M4297&lt;&gt;"Major",0,IF(COUNTIFS($A$2:$A4297,$A4297,$D$2:$D4297,$D4297,$M$2:$M4297,"Major")=1,1,0))</f>
        <v>0</v>
      </c>
      <c r="U4297">
        <f>IF(M4297&lt;&gt;"Minor",0,IF(COUNTIFS($A$2:$A4297,$A4297,$D$2:$D4297,$D4297,$M$2:$M4297,"Minor")=1,1,0))</f>
        <v>0</v>
      </c>
    </row>
    <row r="4298">
      <c r="A4298" t="inlineStr">
        <is>
          <t xml:space="preserve">806152088c4f0f13e40c0788e7bc440106d13b1a</t>
        </is>
      </c>
      <c r="B4298" t="inlineStr">
        <is>
          <t xml:space="preserve">The Secret Life of an Accidental Heiress</t>
        </is>
      </c>
      <c r="C4298" t="inlineStr">
        <is>
          <t xml:space="preserve">The Secret Life of an Accidental Heiress</t>
        </is>
      </c>
      <c r="D4298" t="inlineStr">
        <is>
          <t xml:space="preserve">7346f4295d1cc15b9d813b069bb68b7c75341da0</t>
        </is>
      </c>
      <c r="E4298" t="inlineStr">
        <is>
          <t xml:space="preserve">Episode 32: Der Preis Des Stolzes</t>
        </is>
      </c>
      <c r="F4298">
        <v>32</v>
      </c>
      <c r="G4298" t="inlineStr">
        <is>
          <t xml:space="preserve">0:29-0:39</t>
        </is>
      </c>
      <c r="H4298" t="inlineStr">
        <is>
          <t xml:space="preserve">Pending</t>
        </is>
      </c>
      <c r="I4298" t="inlineStr">
        <is>
          <t xml:space="preserve">[â€œNathanâ€_x009d_] - Line from script: â€œNathan hatte sich einen Hocker herangezogen und quÃ¤lte sich mit einem Apfel und einem fÃ¼r seine HÃ¤nde viel zu groÃŸen SchÃ¤ler, die Zunge konzentriert zwischen die Lippen geklemmt.â€_x009d_ - Note: needs an American pronunciation</t>
        </is>
      </c>
      <c r="J4298" t="inlineStr">
        <is>
          <t xml:space="preserve">VOA</t>
        </is>
      </c>
      <c r="K4298" t="inlineStr">
        <is>
          <t xml:space="preserve">Mispronunciation</t>
        </is>
      </c>
      <c r="L4298" t="inlineStr">
        <is>
          <t xml:space="preserve">Mispronunciation</t>
        </is>
      </c>
      <c r="M4298" t="str">
        <f>IFERROR(IF(VLOOKUP(L4298,'Quantification'!$A:$B,2,FALSE)&amp;""="","Unclassified",VLOOKUP(L4298,'Quantification'!$A:$B,2,FALSE)),"Unclassified")</f>
        <v>Major</v>
      </c>
      <c r="N4298" t="inlineStr">
        <is>
          <t xml:space="preserve">frl-stefanie.gartmaier@pocketfm.com</t>
        </is>
      </c>
      <c r="O4298" t="inlineStr">
        <is>
          <t xml:space="preserve">Issues found in raw</t>
        </is>
      </c>
      <c r="P4298" t="str">
        <f>IF(OR(O4298="Issues found in master",O4298="Final master"),"Master",IF(OR(O4298="Ready for Master",O4298="Issues found in raw",O4298="Raw under QC",O4298="Issues resolved in raw"),"Raw","-"))</f>
        <v>Raw</v>
      </c>
      <c r="Q4298" s="13">
        <v>46287.54375</v>
      </c>
      <c r="R4298" t="inlineStr">
        <is>
          <t xml:space="preserve">2026-09 (Sept)</t>
        </is>
      </c>
      <c r="S4298">
        <f>IF(M4298="Not an error",0,IF(COUNTIFS($A$2:$A4298,$A4298,$D$2:$D4298,$D4298,$M$2:$M4298,"&lt;&gt;Not an error")=1,1,0))</f>
        <v>0</v>
      </c>
      <c r="T4298">
        <f>IF(M4298&lt;&gt;"Major",0,IF(COUNTIFS($A$2:$A4298,$A4298,$D$2:$D4298,$D4298,$M$2:$M4298,"Major")=1,1,0))</f>
        <v>0</v>
      </c>
      <c r="U4298">
        <f>IF(M4298&lt;&gt;"Minor",0,IF(COUNTIFS($A$2:$A4298,$A4298,$D$2:$D4298,$D4298,$M$2:$M4298,"Minor")=1,1,0))</f>
        <v>0</v>
      </c>
    </row>
    <row r="4299">
      <c r="A4299" t="inlineStr">
        <is>
          <t xml:space="preserve">806152088c4f0f13e40c0788e7bc440106d13b1a</t>
        </is>
      </c>
      <c r="B4299" t="inlineStr">
        <is>
          <t xml:space="preserve">The Secret Life of an Accidental Heiress</t>
        </is>
      </c>
      <c r="C4299" t="inlineStr">
        <is>
          <t xml:space="preserve">The Secret Life of an Accidental Heiress</t>
        </is>
      </c>
      <c r="D4299" t="inlineStr">
        <is>
          <t xml:space="preserve">7346f4295d1cc15b9d813b069bb68b7c75341da0</t>
        </is>
      </c>
      <c r="E4299" t="inlineStr">
        <is>
          <t xml:space="preserve">Episode 32: Der Preis Des Stolzes</t>
        </is>
      </c>
      <c r="F4299">
        <v>32</v>
      </c>
      <c r="G4299" t="inlineStr">
        <is>
          <t xml:space="preserve">0:44-0:47</t>
        </is>
      </c>
      <c r="H4299" t="inlineStr">
        <is>
          <t xml:space="preserve">Pending</t>
        </is>
      </c>
      <c r="I4299" t="inlineStr">
        <is>
          <t xml:space="preserve">[â€œAdrianâ€_x009d_] - Line from script: â€œAdrians Miene wurde weicher.â€_x009d_ - Note: needs an American pronunciation</t>
        </is>
      </c>
      <c r="J4299" t="inlineStr">
        <is>
          <t xml:space="preserve">VOA</t>
        </is>
      </c>
      <c r="K4299" t="inlineStr">
        <is>
          <t xml:space="preserve">Mispronunciation</t>
        </is>
      </c>
      <c r="L4299" t="inlineStr">
        <is>
          <t xml:space="preserve">Mispronunciation</t>
        </is>
      </c>
      <c r="M4299" t="str">
        <f>IFERROR(IF(VLOOKUP(L4299,'Quantification'!$A:$B,2,FALSE)&amp;""="","Unclassified",VLOOKUP(L4299,'Quantification'!$A:$B,2,FALSE)),"Unclassified")</f>
        <v>Major</v>
      </c>
      <c r="N4299" t="inlineStr">
        <is>
          <t xml:space="preserve">frl-stefanie.gartmaier@pocketfm.com</t>
        </is>
      </c>
      <c r="O4299" t="inlineStr">
        <is>
          <t xml:space="preserve">Issues found in raw</t>
        </is>
      </c>
      <c r="P4299" t="str">
        <f>IF(OR(O4299="Issues found in master",O4299="Final master"),"Master",IF(OR(O4299="Ready for Master",O4299="Issues found in raw",O4299="Raw under QC",O4299="Issues resolved in raw"),"Raw","-"))</f>
        <v>Raw</v>
      </c>
      <c r="Q4299" s="13">
        <v>46287.54375</v>
      </c>
      <c r="R4299" t="inlineStr">
        <is>
          <t xml:space="preserve">2026-09 (Sept)</t>
        </is>
      </c>
      <c r="S4299">
        <f>IF(M4299="Not an error",0,IF(COUNTIFS($A$2:$A4299,$A4299,$D$2:$D4299,$D4299,$M$2:$M4299,"&lt;&gt;Not an error")=1,1,0))</f>
        <v>0</v>
      </c>
      <c r="T4299">
        <f>IF(M4299&lt;&gt;"Major",0,IF(COUNTIFS($A$2:$A4299,$A4299,$D$2:$D4299,$D4299,$M$2:$M4299,"Major")=1,1,0))</f>
        <v>0</v>
      </c>
      <c r="U4299">
        <f>IF(M4299&lt;&gt;"Minor",0,IF(COUNTIFS($A$2:$A4299,$A4299,$D$2:$D4299,$D4299,$M$2:$M4299,"Minor")=1,1,0))</f>
        <v>0</v>
      </c>
    </row>
    <row r="4300">
      <c r="A4300" t="inlineStr">
        <is>
          <t xml:space="preserve">806152088c4f0f13e40c0788e7bc440106d13b1a</t>
        </is>
      </c>
      <c r="B4300" t="inlineStr">
        <is>
          <t xml:space="preserve">The Secret Life of an Accidental Heiress</t>
        </is>
      </c>
      <c r="C4300" t="inlineStr">
        <is>
          <t xml:space="preserve">The Secret Life of an Accidental Heiress</t>
        </is>
      </c>
      <c r="D4300" t="inlineStr">
        <is>
          <t xml:space="preserve">7346f4295d1cc15b9d813b069bb68b7c75341da0</t>
        </is>
      </c>
      <c r="E4300" t="inlineStr">
        <is>
          <t xml:space="preserve">Episode 32: Der Preis Des Stolzes</t>
        </is>
      </c>
      <c r="F4300">
        <v>32</v>
      </c>
      <c r="G4300" t="inlineStr">
        <is>
          <t xml:space="preserve">0:46-0:50</t>
        </is>
      </c>
      <c r="H4300" t="inlineStr">
        <is>
          <t xml:space="preserve">Pending</t>
        </is>
      </c>
      <c r="I4300" t="inlineStr">
        <is>
          <t xml:space="preserve">[Script error] - Line from script: â€œImmer noch kein GlÃ¼ck mit dem Wunderdoktor, den du fÃ¼r mich finden solltest?â€_x009d_ - Note: incorrect form of address â€œImmer noch kein GlÃ¼ck mit dem Wunderdoktor, den Sie fÃ¼r mich finden sollten?â€_x009d_</t>
        </is>
      </c>
      <c r="J4300" t="inlineStr">
        <is>
          <t xml:space="preserve">AI</t>
        </is>
      </c>
      <c r="K4300" t="inlineStr">
        <is>
          <t xml:space="preserve">Script error</t>
        </is>
      </c>
      <c r="L4300" t="inlineStr">
        <is>
          <t xml:space="preserve">Script error</t>
        </is>
      </c>
      <c r="M4300" t="str">
        <f>IFERROR(IF(VLOOKUP(L4300,'Quantification'!$A:$B,2,FALSE)&amp;""="","Unclassified",VLOOKUP(L4300,'Quantification'!$A:$B,2,FALSE)),"Unclassified")</f>
        <v>Major</v>
      </c>
      <c r="N4300" t="inlineStr">
        <is>
          <t xml:space="preserve">frl-stefanie.gartmaier@pocketfm.com</t>
        </is>
      </c>
      <c r="O4300" t="inlineStr">
        <is>
          <t xml:space="preserve">Issues found in raw</t>
        </is>
      </c>
      <c r="P4300" t="str">
        <f>IF(OR(O4300="Issues found in master",O4300="Final master"),"Master",IF(OR(O4300="Ready for Master",O4300="Issues found in raw",O4300="Raw under QC",O4300="Issues resolved in raw"),"Raw","-"))</f>
        <v>Raw</v>
      </c>
      <c r="Q4300" s="13">
        <v>46287.54375</v>
      </c>
      <c r="R4300" t="inlineStr">
        <is>
          <t xml:space="preserve">2026-09 (Sept)</t>
        </is>
      </c>
      <c r="S4300">
        <f>IF(M4300="Not an error",0,IF(COUNTIFS($A$2:$A4300,$A4300,$D$2:$D4300,$D4300,$M$2:$M4300,"&lt;&gt;Not an error")=1,1,0))</f>
        <v>0</v>
      </c>
      <c r="T4300">
        <f>IF(M4300&lt;&gt;"Major",0,IF(COUNTIFS($A$2:$A4300,$A4300,$D$2:$D4300,$D4300,$M$2:$M4300,"Major")=1,1,0))</f>
        <v>0</v>
      </c>
      <c r="U4300">
        <f>IF(M4300&lt;&gt;"Minor",0,IF(COUNTIFS($A$2:$A4300,$A4300,$D$2:$D4300,$D4300,$M$2:$M4300,"Minor")=1,1,0))</f>
        <v>0</v>
      </c>
    </row>
    <row r="4301">
      <c r="A4301" t="inlineStr">
        <is>
          <t xml:space="preserve">806152088c4f0f13e40c0788e7bc440106d13b1a</t>
        </is>
      </c>
      <c r="B4301" t="inlineStr">
        <is>
          <t xml:space="preserve">The Secret Life of an Accidental Heiress</t>
        </is>
      </c>
      <c r="C4301" t="inlineStr">
        <is>
          <t xml:space="preserve">The Secret Life of an Accidental Heiress</t>
        </is>
      </c>
      <c r="D4301" t="inlineStr">
        <is>
          <t xml:space="preserve">7346f4295d1cc15b9d813b069bb68b7c75341da0</t>
        </is>
      </c>
      <c r="E4301" t="inlineStr">
        <is>
          <t xml:space="preserve">Episode 32: Der Preis Des Stolzes</t>
        </is>
      </c>
      <c r="F4301">
        <v>32</v>
      </c>
      <c r="G4301" t="inlineStr">
        <is>
          <t xml:space="preserve">1:02-1:09</t>
        </is>
      </c>
      <c r="H4301" t="inlineStr">
        <is>
          <t xml:space="preserve">Pending</t>
        </is>
      </c>
      <c r="I4301" t="inlineStr">
        <is>
          <t xml:space="preserve">[â€œAdrianâ€_x009d_] - Line from script: â€œSeine Produkte sind immer noch auf dem Schattenmarkt im Umlaufâ€_x009d_, erwiderte Adrian mit eiskalter Gewissheit.â€_x009d_ - Note: needs an American pronunciation</t>
        </is>
      </c>
      <c r="J4301" t="inlineStr">
        <is>
          <t xml:space="preserve">VOA</t>
        </is>
      </c>
      <c r="K4301" t="inlineStr">
        <is>
          <t xml:space="preserve">Mispronunciation</t>
        </is>
      </c>
      <c r="L4301" t="inlineStr">
        <is>
          <t xml:space="preserve">Mispronunciation</t>
        </is>
      </c>
      <c r="M4301" t="str">
        <f>IFERROR(IF(VLOOKUP(L4301,'Quantification'!$A:$B,2,FALSE)&amp;""="","Unclassified",VLOOKUP(L4301,'Quantification'!$A:$B,2,FALSE)),"Unclassified")</f>
        <v>Major</v>
      </c>
      <c r="N4301" t="inlineStr">
        <is>
          <t xml:space="preserve">frl-stefanie.gartmaier@pocketfm.com</t>
        </is>
      </c>
      <c r="O4301" t="inlineStr">
        <is>
          <t xml:space="preserve">Issues found in raw</t>
        </is>
      </c>
      <c r="P4301" t="str">
        <f>IF(OR(O4301="Issues found in master",O4301="Final master"),"Master",IF(OR(O4301="Ready for Master",O4301="Issues found in raw",O4301="Raw under QC",O4301="Issues resolved in raw"),"Raw","-"))</f>
        <v>Raw</v>
      </c>
      <c r="Q4301" s="13">
        <v>46287.54375</v>
      </c>
      <c r="R4301" t="inlineStr">
        <is>
          <t xml:space="preserve">2026-09 (Sept)</t>
        </is>
      </c>
      <c r="S4301">
        <f>IF(M4301="Not an error",0,IF(COUNTIFS($A$2:$A4301,$A4301,$D$2:$D4301,$D4301,$M$2:$M4301,"&lt;&gt;Not an error")=1,1,0))</f>
        <v>0</v>
      </c>
      <c r="T4301">
        <f>IF(M4301&lt;&gt;"Major",0,IF(COUNTIFS($A$2:$A4301,$A4301,$D$2:$D4301,$D4301,$M$2:$M4301,"Major")=1,1,0))</f>
        <v>0</v>
      </c>
      <c r="U4301">
        <f>IF(M4301&lt;&gt;"Minor",0,IF(COUNTIFS($A$2:$A4301,$A4301,$D$2:$D4301,$D4301,$M$2:$M4301,"Minor")=1,1,0))</f>
        <v>0</v>
      </c>
    </row>
    <row r="4302">
      <c r="A4302" t="inlineStr">
        <is>
          <t xml:space="preserve">806152088c4f0f13e40c0788e7bc440106d13b1a</t>
        </is>
      </c>
      <c r="B4302" t="inlineStr">
        <is>
          <t xml:space="preserve">The Secret Life of an Accidental Heiress</t>
        </is>
      </c>
      <c r="C4302" t="inlineStr">
        <is>
          <t xml:space="preserve">The Secret Life of an Accidental Heiress</t>
        </is>
      </c>
      <c r="D4302" t="inlineStr">
        <is>
          <t xml:space="preserve">7346f4295d1cc15b9d813b069bb68b7c75341da0</t>
        </is>
      </c>
      <c r="E4302" t="inlineStr">
        <is>
          <t xml:space="preserve">Episode 32: Der Preis Des Stolzes</t>
        </is>
      </c>
      <c r="F4302">
        <v>32</v>
      </c>
      <c r="G4302" t="inlineStr">
        <is>
          <t xml:space="preserve">1:18-1:21</t>
        </is>
      </c>
      <c r="H4302" t="inlineStr">
        <is>
          <t xml:space="preserve">Pending</t>
        </is>
      </c>
      <c r="I4302" t="inlineStr">
        <is>
          <t xml:space="preserve">[Script error] - Line from script: â€œSuch weiter. Ich will ihn haben!â€_x009d_ - Note: incorrect form of address â€œSuchen Sie weiter. Ich will ihn haben!â€_x009d_</t>
        </is>
      </c>
      <c r="J4302" t="inlineStr">
        <is>
          <t xml:space="preserve">AI</t>
        </is>
      </c>
      <c r="K4302" t="inlineStr">
        <is>
          <t xml:space="preserve">Script error</t>
        </is>
      </c>
      <c r="L4302" t="inlineStr">
        <is>
          <t xml:space="preserve">Script error</t>
        </is>
      </c>
      <c r="M4302" t="str">
        <f>IFERROR(IF(VLOOKUP(L4302,'Quantification'!$A:$B,2,FALSE)&amp;""="","Unclassified",VLOOKUP(L4302,'Quantification'!$A:$B,2,FALSE)),"Unclassified")</f>
        <v>Major</v>
      </c>
      <c r="N4302" t="inlineStr">
        <is>
          <t xml:space="preserve">frl-stefanie.gartmaier@pocketfm.com</t>
        </is>
      </c>
      <c r="O4302" t="inlineStr">
        <is>
          <t xml:space="preserve">Issues found in raw</t>
        </is>
      </c>
      <c r="P4302" t="str">
        <f>IF(OR(O4302="Issues found in master",O4302="Final master"),"Master",IF(OR(O4302="Ready for Master",O4302="Issues found in raw",O4302="Raw under QC",O4302="Issues resolved in raw"),"Raw","-"))</f>
        <v>Raw</v>
      </c>
      <c r="Q4302" s="13">
        <v>46287.54375</v>
      </c>
      <c r="R4302" t="inlineStr">
        <is>
          <t xml:space="preserve">2026-09 (Sept)</t>
        </is>
      </c>
      <c r="S4302">
        <f>IF(M4302="Not an error",0,IF(COUNTIFS($A$2:$A4302,$A4302,$D$2:$D4302,$D4302,$M$2:$M4302,"&lt;&gt;Not an error")=1,1,0))</f>
        <v>0</v>
      </c>
      <c r="T4302">
        <f>IF(M4302&lt;&gt;"Major",0,IF(COUNTIFS($A$2:$A4302,$A4302,$D$2:$D4302,$D4302,$M$2:$M4302,"Major")=1,1,0))</f>
        <v>0</v>
      </c>
      <c r="U4302">
        <f>IF(M4302&lt;&gt;"Minor",0,IF(COUNTIFS($A$2:$A4302,$A4302,$D$2:$D4302,$D4302,$M$2:$M4302,"Minor")=1,1,0))</f>
        <v>0</v>
      </c>
    </row>
    <row r="4303">
      <c r="A4303" t="inlineStr">
        <is>
          <t xml:space="preserve">806152088c4f0f13e40c0788e7bc440106d13b1a</t>
        </is>
      </c>
      <c r="B4303" t="inlineStr">
        <is>
          <t xml:space="preserve">The Secret Life of an Accidental Heiress</t>
        </is>
      </c>
      <c r="C4303" t="inlineStr">
        <is>
          <t xml:space="preserve">The Secret Life of an Accidental Heiress</t>
        </is>
      </c>
      <c r="D4303" t="inlineStr">
        <is>
          <t xml:space="preserve">7346f4295d1cc15b9d813b069bb68b7c75341da0</t>
        </is>
      </c>
      <c r="E4303" t="inlineStr">
        <is>
          <t xml:space="preserve">Episode 32: Der Preis Des Stolzes</t>
        </is>
      </c>
      <c r="F4303">
        <v>32</v>
      </c>
      <c r="G4303" t="inlineStr">
        <is>
          <t xml:space="preserve">1:31-1:34</t>
        </is>
      </c>
      <c r="H4303" t="inlineStr">
        <is>
          <t xml:space="preserve">Pending</t>
        </is>
      </c>
      <c r="I4303" t="inlineStr">
        <is>
          <t xml:space="preserve">[â€œNathanâ€_x009d_] - Line from script: â€œWarum bitten wir sie nicht, sich Nathan einmal anzusehen?â€_x009d_ - Note: needs an American pronunciation</t>
        </is>
      </c>
      <c r="J4303" t="inlineStr">
        <is>
          <t xml:space="preserve">VOA</t>
        </is>
      </c>
      <c r="K4303" t="inlineStr">
        <is>
          <t xml:space="preserve">Mispronunciation</t>
        </is>
      </c>
      <c r="L4303" t="inlineStr">
        <is>
          <t xml:space="preserve">Mispronunciation</t>
        </is>
      </c>
      <c r="M4303" t="str">
        <f>IFERROR(IF(VLOOKUP(L4303,'Quantification'!$A:$B,2,FALSE)&amp;""="","Unclassified",VLOOKUP(L4303,'Quantification'!$A:$B,2,FALSE)),"Unclassified")</f>
        <v>Major</v>
      </c>
      <c r="N4303" t="inlineStr">
        <is>
          <t xml:space="preserve">frl-stefanie.gartmaier@pocketfm.com</t>
        </is>
      </c>
      <c r="O4303" t="inlineStr">
        <is>
          <t xml:space="preserve">Issues found in raw</t>
        </is>
      </c>
      <c r="P4303" t="str">
        <f>IF(OR(O4303="Issues found in master",O4303="Final master"),"Master",IF(OR(O4303="Ready for Master",O4303="Issues found in raw",O4303="Raw under QC",O4303="Issues resolved in raw"),"Raw","-"))</f>
        <v>Raw</v>
      </c>
      <c r="Q4303" s="13">
        <v>46287.54375</v>
      </c>
      <c r="R4303" t="inlineStr">
        <is>
          <t xml:space="preserve">2026-09 (Sept)</t>
        </is>
      </c>
      <c r="S4303">
        <f>IF(M4303="Not an error",0,IF(COUNTIFS($A$2:$A4303,$A4303,$D$2:$D4303,$D4303,$M$2:$M4303,"&lt;&gt;Not an error")=1,1,0))</f>
        <v>0</v>
      </c>
      <c r="T4303">
        <f>IF(M4303&lt;&gt;"Major",0,IF(COUNTIFS($A$2:$A4303,$A4303,$D$2:$D4303,$D4303,$M$2:$M4303,"Major")=1,1,0))</f>
        <v>0</v>
      </c>
      <c r="U4303">
        <f>IF(M4303&lt;&gt;"Minor",0,IF(COUNTIFS($A$2:$A4303,$A4303,$D$2:$D4303,$D4303,$M$2:$M4303,"Minor")=1,1,0))</f>
        <v>0</v>
      </c>
    </row>
    <row r="4304">
      <c r="A4304" t="inlineStr">
        <is>
          <t xml:space="preserve">806152088c4f0f13e40c0788e7bc440106d13b1a</t>
        </is>
      </c>
      <c r="B4304" t="inlineStr">
        <is>
          <t xml:space="preserve">The Secret Life of an Accidental Heiress</t>
        </is>
      </c>
      <c r="C4304" t="inlineStr">
        <is>
          <t xml:space="preserve">The Secret Life of an Accidental Heiress</t>
        </is>
      </c>
      <c r="D4304" t="inlineStr">
        <is>
          <t xml:space="preserve">7346f4295d1cc15b9d813b069bb68b7c75341da0</t>
        </is>
      </c>
      <c r="E4304" t="inlineStr">
        <is>
          <t xml:space="preserve">Episode 32: Der Preis Des Stolzes</t>
        </is>
      </c>
      <c r="F4304">
        <v>32</v>
      </c>
      <c r="G4304" t="inlineStr">
        <is>
          <t xml:space="preserve">1:49-1:52</t>
        </is>
      </c>
      <c r="H4304" t="inlineStr">
        <is>
          <t xml:space="preserve">Pending</t>
        </is>
      </c>
      <c r="I4304" t="inlineStr">
        <is>
          <t xml:space="preserve">[â€œNathanâ€_x009d_] - Line from script: â€œNathan war der Augapfel von Harrison Blackwood.â€_x009d_ - Note: needs an American pronunciation</t>
        </is>
      </c>
      <c r="J4304" t="inlineStr">
        <is>
          <t xml:space="preserve">VOA</t>
        </is>
      </c>
      <c r="K4304" t="inlineStr">
        <is>
          <t xml:space="preserve">Mispronunciation</t>
        </is>
      </c>
      <c r="L4304" t="inlineStr">
        <is>
          <t xml:space="preserve">Mispronunciation</t>
        </is>
      </c>
      <c r="M4304" t="str">
        <f>IFERROR(IF(VLOOKUP(L4304,'Quantification'!$A:$B,2,FALSE)&amp;""="","Unclassified",VLOOKUP(L4304,'Quantification'!$A:$B,2,FALSE)),"Unclassified")</f>
        <v>Major</v>
      </c>
      <c r="N4304" t="inlineStr">
        <is>
          <t xml:space="preserve">frl-stefanie.gartmaier@pocketfm.com</t>
        </is>
      </c>
      <c r="O4304" t="inlineStr">
        <is>
          <t xml:space="preserve">Issues found in raw</t>
        </is>
      </c>
      <c r="P4304" t="str">
        <f>IF(OR(O4304="Issues found in master",O4304="Final master"),"Master",IF(OR(O4304="Ready for Master",O4304="Issues found in raw",O4304="Raw under QC",O4304="Issues resolved in raw"),"Raw","-"))</f>
        <v>Raw</v>
      </c>
      <c r="Q4304" s="13">
        <v>46287.54375</v>
      </c>
      <c r="R4304" t="inlineStr">
        <is>
          <t xml:space="preserve">2026-09 (Sept)</t>
        </is>
      </c>
      <c r="S4304">
        <f>IF(M4304="Not an error",0,IF(COUNTIFS($A$2:$A4304,$A4304,$D$2:$D4304,$D4304,$M$2:$M4304,"&lt;&gt;Not an error")=1,1,0))</f>
        <v>0</v>
      </c>
      <c r="T4304">
        <f>IF(M4304&lt;&gt;"Major",0,IF(COUNTIFS($A$2:$A4304,$A4304,$D$2:$D4304,$D4304,$M$2:$M4304,"Major")=1,1,0))</f>
        <v>0</v>
      </c>
      <c r="U4304">
        <f>IF(M4304&lt;&gt;"Minor",0,IF(COUNTIFS($A$2:$A4304,$A4304,$D$2:$D4304,$D4304,$M$2:$M4304,"Minor")=1,1,0))</f>
        <v>0</v>
      </c>
    </row>
    <row r="4305">
      <c r="A4305" t="inlineStr">
        <is>
          <t xml:space="preserve">806152088c4f0f13e40c0788e7bc440106d13b1a</t>
        </is>
      </c>
      <c r="B4305" t="inlineStr">
        <is>
          <t xml:space="preserve">The Secret Life of an Accidental Heiress</t>
        </is>
      </c>
      <c r="C4305" t="inlineStr">
        <is>
          <t xml:space="preserve">The Secret Life of an Accidental Heiress</t>
        </is>
      </c>
      <c r="D4305" t="inlineStr">
        <is>
          <t xml:space="preserve">7346f4295d1cc15b9d813b069bb68b7c75341da0</t>
        </is>
      </c>
      <c r="E4305" t="inlineStr">
        <is>
          <t xml:space="preserve">Episode 32: Der Preis Des Stolzes</t>
        </is>
      </c>
      <c r="F4305">
        <v>32</v>
      </c>
      <c r="G4305" t="inlineStr">
        <is>
          <t xml:space="preserve">3:31-3:35</t>
        </is>
      </c>
      <c r="H4305" t="inlineStr">
        <is>
          <t xml:space="preserve">Pending</t>
        </is>
      </c>
      <c r="I4305" t="inlineStr">
        <is>
          <t xml:space="preserve">[â€œSchreibschriftâ€_x009d_] - Line from script: â€œZwei Worte prangten in kunstvoller Schreibschrift auf der Karte: Vivian Kane. - Schreibschrift</t>
        </is>
      </c>
      <c r="J4305" t="inlineStr">
        <is>
          <t xml:space="preserve">VOA</t>
        </is>
      </c>
      <c r="K4305" t="inlineStr">
        <is>
          <t xml:space="preserve">Mispronunciation</t>
        </is>
      </c>
      <c r="L4305" t="inlineStr">
        <is>
          <t xml:space="preserve">Mispronunciation</t>
        </is>
      </c>
      <c r="M4305" t="str">
        <f>IFERROR(IF(VLOOKUP(L4305,'Quantification'!$A:$B,2,FALSE)&amp;""="","Unclassified",VLOOKUP(L4305,'Quantification'!$A:$B,2,FALSE)),"Unclassified")</f>
        <v>Major</v>
      </c>
      <c r="N4305" t="inlineStr">
        <is>
          <t xml:space="preserve">frl-stefanie.gartmaier@pocketfm.com</t>
        </is>
      </c>
      <c r="O4305" t="inlineStr">
        <is>
          <t xml:space="preserve">Issues found in raw</t>
        </is>
      </c>
      <c r="P4305" t="str">
        <f>IF(OR(O4305="Issues found in master",O4305="Final master"),"Master",IF(OR(O4305="Ready for Master",O4305="Issues found in raw",O4305="Raw under QC",O4305="Issues resolved in raw"),"Raw","-"))</f>
        <v>Raw</v>
      </c>
      <c r="Q4305" s="13">
        <v>46287.54375</v>
      </c>
      <c r="R4305" t="inlineStr">
        <is>
          <t xml:space="preserve">2026-09 (Sept)</t>
        </is>
      </c>
      <c r="S4305">
        <f>IF(M4305="Not an error",0,IF(COUNTIFS($A$2:$A4305,$A4305,$D$2:$D4305,$D4305,$M$2:$M4305,"&lt;&gt;Not an error")=1,1,0))</f>
        <v>0</v>
      </c>
      <c r="T4305">
        <f>IF(M4305&lt;&gt;"Major",0,IF(COUNTIFS($A$2:$A4305,$A4305,$D$2:$D4305,$D4305,$M$2:$M4305,"Major")=1,1,0))</f>
        <v>0</v>
      </c>
      <c r="U4305">
        <f>IF(M4305&lt;&gt;"Minor",0,IF(COUNTIFS($A$2:$A4305,$A4305,$D$2:$D4305,$D4305,$M$2:$M4305,"Minor")=1,1,0))</f>
        <v>0</v>
      </c>
    </row>
    <row r="4306">
      <c r="A4306" t="inlineStr">
        <is>
          <t xml:space="preserve">806152088c4f0f13e40c0788e7bc440106d13b1a</t>
        </is>
      </c>
      <c r="B4306" t="inlineStr">
        <is>
          <t xml:space="preserve">The Secret Life of an Accidental Heiress</t>
        </is>
      </c>
      <c r="C4306" t="inlineStr">
        <is>
          <t xml:space="preserve">The Secret Life of an Accidental Heiress</t>
        </is>
      </c>
      <c r="D4306" t="inlineStr">
        <is>
          <t xml:space="preserve">7346f4295d1cc15b9d813b069bb68b7c75341da0</t>
        </is>
      </c>
      <c r="E4306" t="inlineStr">
        <is>
          <t xml:space="preserve">Episode 32: Der Preis Des Stolzes</t>
        </is>
      </c>
      <c r="F4306">
        <v>32</v>
      </c>
      <c r="G4306" t="inlineStr">
        <is>
          <t xml:space="preserve">7:57-8:02</t>
        </is>
      </c>
      <c r="H4306" t="inlineStr">
        <is>
          <t xml:space="preserve">Pending</t>
        </is>
      </c>
      <c r="I4306" t="inlineStr">
        <is>
          <t xml:space="preserve">[Script error] - Line from script: â€œAber da Missus Kane und ihr GroÃŸvater alte Freunde gewesen waren, war sie unschlÃ¼ssig.â€_x009d_ - Note: misleading â€œAber da Missus Kane und ihr GroÃŸvater alte Freunde waren, war sie unschlÃ¼ssig.â€_x009d_</t>
        </is>
      </c>
      <c r="J4306" t="inlineStr">
        <is>
          <t xml:space="preserve">AI</t>
        </is>
      </c>
      <c r="K4306" t="inlineStr">
        <is>
          <t xml:space="preserve">Script error</t>
        </is>
      </c>
      <c r="L4306" t="inlineStr">
        <is>
          <t xml:space="preserve">Script error</t>
        </is>
      </c>
      <c r="M4306" t="str">
        <f>IFERROR(IF(VLOOKUP(L4306,'Quantification'!$A:$B,2,FALSE)&amp;""="","Unclassified",VLOOKUP(L4306,'Quantification'!$A:$B,2,FALSE)),"Unclassified")</f>
        <v>Major</v>
      </c>
      <c r="N4306" t="inlineStr">
        <is>
          <t xml:space="preserve">frl-stefanie.gartmaier@pocketfm.com</t>
        </is>
      </c>
      <c r="O4306" t="inlineStr">
        <is>
          <t xml:space="preserve">Issues found in raw</t>
        </is>
      </c>
      <c r="P4306" t="str">
        <f>IF(OR(O4306="Issues found in master",O4306="Final master"),"Master",IF(OR(O4306="Ready for Master",O4306="Issues found in raw",O4306="Raw under QC",O4306="Issues resolved in raw"),"Raw","-"))</f>
        <v>Raw</v>
      </c>
      <c r="Q4306" s="13">
        <v>46287.54375</v>
      </c>
      <c r="R4306" t="inlineStr">
        <is>
          <t xml:space="preserve">2026-09 (Sept)</t>
        </is>
      </c>
      <c r="S4306">
        <f>IF(M4306="Not an error",0,IF(COUNTIFS($A$2:$A4306,$A4306,$D$2:$D4306,$D4306,$M$2:$M4306,"&lt;&gt;Not an error")=1,1,0))</f>
        <v>0</v>
      </c>
      <c r="T4306">
        <f>IF(M4306&lt;&gt;"Major",0,IF(COUNTIFS($A$2:$A4306,$A4306,$D$2:$D4306,$D4306,$M$2:$M4306,"Major")=1,1,0))</f>
        <v>0</v>
      </c>
      <c r="U4306">
        <f>IF(M4306&lt;&gt;"Minor",0,IF(COUNTIFS($A$2:$A4306,$A4306,$D$2:$D4306,$D4306,$M$2:$M4306,"Minor")=1,1,0))</f>
        <v>0</v>
      </c>
    </row>
    <row r="4307">
      <c r="A4307" t="inlineStr">
        <is>
          <t xml:space="preserve">806152088c4f0f13e40c0788e7bc440106d13b1a</t>
        </is>
      </c>
      <c r="B4307" t="inlineStr">
        <is>
          <t xml:space="preserve">The Secret Life of an Accidental Heiress</t>
        </is>
      </c>
      <c r="C4307" t="inlineStr">
        <is>
          <t xml:space="preserve">The Secret Life of an Accidental Heiress</t>
        </is>
      </c>
      <c r="D4307" t="inlineStr">
        <is>
          <t xml:space="preserve">7346f4295d1cc15b9d813b069bb68b7c75341da0</t>
        </is>
      </c>
      <c r="E4307" t="inlineStr">
        <is>
          <t xml:space="preserve">Episode 32: Der Preis Des Stolzes</t>
        </is>
      </c>
      <c r="F4307">
        <v>32</v>
      </c>
      <c r="G4307" t="inlineStr">
        <is>
          <t xml:space="preserve">8:18-8:22</t>
        </is>
      </c>
      <c r="H4307" t="inlineStr">
        <is>
          <t xml:space="preserve">Pending</t>
        </is>
      </c>
      <c r="I4307" t="inlineStr">
        <is>
          <t xml:space="preserve">[â€œNathanâ€_x009d_] - Line from script: â€œNach dem Abendessen brachten sie Nathan zurÃ¼ck ins Krankenhaus.â€_x009d_ - Note: needs an American pronunciation</t>
        </is>
      </c>
      <c r="J4307" t="inlineStr">
        <is>
          <t xml:space="preserve">VOA</t>
        </is>
      </c>
      <c r="K4307" t="inlineStr">
        <is>
          <t xml:space="preserve">Mispronunciation</t>
        </is>
      </c>
      <c r="L4307" t="inlineStr">
        <is>
          <t xml:space="preserve">Mispronunciation</t>
        </is>
      </c>
      <c r="M4307" t="str">
        <f>IFERROR(IF(VLOOKUP(L4307,'Quantification'!$A:$B,2,FALSE)&amp;""="","Unclassified",VLOOKUP(L4307,'Quantification'!$A:$B,2,FALSE)),"Unclassified")</f>
        <v>Major</v>
      </c>
      <c r="N4307" t="inlineStr">
        <is>
          <t xml:space="preserve">frl-stefanie.gartmaier@pocketfm.com</t>
        </is>
      </c>
      <c r="O4307" t="inlineStr">
        <is>
          <t xml:space="preserve">Issues found in raw</t>
        </is>
      </c>
      <c r="P4307" t="str">
        <f>IF(OR(O4307="Issues found in master",O4307="Final master"),"Master",IF(OR(O4307="Ready for Master",O4307="Issues found in raw",O4307="Raw under QC",O4307="Issues resolved in raw"),"Raw","-"))</f>
        <v>Raw</v>
      </c>
      <c r="Q4307" s="13">
        <v>46287.54375</v>
      </c>
      <c r="R4307" t="inlineStr">
        <is>
          <t xml:space="preserve">2026-09 (Sept)</t>
        </is>
      </c>
      <c r="S4307">
        <f>IF(M4307="Not an error",0,IF(COUNTIFS($A$2:$A4307,$A4307,$D$2:$D4307,$D4307,$M$2:$M4307,"&lt;&gt;Not an error")=1,1,0))</f>
        <v>0</v>
      </c>
      <c r="T4307">
        <f>IF(M4307&lt;&gt;"Major",0,IF(COUNTIFS($A$2:$A4307,$A4307,$D$2:$D4307,$D4307,$M$2:$M4307,"Major")=1,1,0))</f>
        <v>0</v>
      </c>
      <c r="U4307">
        <f>IF(M4307&lt;&gt;"Minor",0,IF(COUNTIFS($A$2:$A4307,$A4307,$D$2:$D4307,$D4307,$M$2:$M4307,"Minor")=1,1,0))</f>
        <v>0</v>
      </c>
    </row>
    <row r="4308">
      <c r="A4308" t="inlineStr">
        <is>
          <t xml:space="preserve">806152088c4f0f13e40c0788e7bc440106d13b1a</t>
        </is>
      </c>
      <c r="B4308" t="inlineStr">
        <is>
          <t xml:space="preserve">The Secret Life of an Accidental Heiress</t>
        </is>
      </c>
      <c r="C4308" t="inlineStr">
        <is>
          <t xml:space="preserve">The Secret Life of an Accidental Heiress</t>
        </is>
      </c>
      <c r="D4308" t="inlineStr">
        <is>
          <t xml:space="preserve">cef028fbb72cd3eb5f720da261542bae7f87ed31</t>
        </is>
      </c>
      <c r="E4308" t="inlineStr">
        <is>
          <t xml:space="preserve">Episode 33: Warme Milch Und Rasende Herzen</t>
        </is>
      </c>
      <c r="F4308">
        <v>33</v>
      </c>
      <c r="G4308" t="inlineStr">
        <is>
          <t xml:space="preserve">1:51-1:54</t>
        </is>
      </c>
      <c r="H4308" t="inlineStr">
        <is>
          <t xml:space="preserve">Pending</t>
        </is>
      </c>
      <c r="I4308" t="inlineStr">
        <is>
          <t xml:space="preserve">[Script error] - Line from script: â€œCher, hat Quinn zurÃ¼ckgeschrieben?â€_x009d_, fragte Jessica hoffnungsvoll.â€_x009d_ - Note; inconsistency â€œCheri, hat Quinn zurÃ¼ckgeschrieben?â€_x009d_, fragte Jessica hoffnungsvoll.â€_x009d_</t>
        </is>
      </c>
      <c r="J4308" t="inlineStr">
        <is>
          <t xml:space="preserve">AI</t>
        </is>
      </c>
      <c r="K4308" t="inlineStr">
        <is>
          <t xml:space="preserve">Script error</t>
        </is>
      </c>
      <c r="L4308" t="inlineStr">
        <is>
          <t xml:space="preserve">Script error</t>
        </is>
      </c>
      <c r="M4308" t="str">
        <f>IFERROR(IF(VLOOKUP(L4308,'Quantification'!$A:$B,2,FALSE)&amp;""="","Unclassified",VLOOKUP(L4308,'Quantification'!$A:$B,2,FALSE)),"Unclassified")</f>
        <v>Major</v>
      </c>
      <c r="N4308" t="inlineStr">
        <is>
          <t xml:space="preserve">frl-stefanie.gartmaier@pocketfm.com</t>
        </is>
      </c>
      <c r="O4308" t="inlineStr">
        <is>
          <t xml:space="preserve">Issues found in raw</t>
        </is>
      </c>
      <c r="P4308" t="str">
        <f>IF(OR(O4308="Issues found in master",O4308="Final master"),"Master",IF(OR(O4308="Ready for Master",O4308="Issues found in raw",O4308="Raw under QC",O4308="Issues resolved in raw"),"Raw","-"))</f>
        <v>Raw</v>
      </c>
      <c r="Q4308" s="13">
        <v>46287.54375</v>
      </c>
      <c r="R4308" t="inlineStr">
        <is>
          <t xml:space="preserve">2026-09 (Sept)</t>
        </is>
      </c>
      <c r="S4308">
        <f>IF(M4308="Not an error",0,IF(COUNTIFS($A$2:$A4308,$A4308,$D$2:$D4308,$D4308,$M$2:$M4308,"&lt;&gt;Not an error")=1,1,0))</f>
        <v>1</v>
      </c>
      <c r="T4308">
        <f>IF(M4308&lt;&gt;"Major",0,IF(COUNTIFS($A$2:$A4308,$A4308,$D$2:$D4308,$D4308,$M$2:$M4308,"Major")=1,1,0))</f>
        <v>1</v>
      </c>
      <c r="U4308">
        <f>IF(M4308&lt;&gt;"Minor",0,IF(COUNTIFS($A$2:$A4308,$A4308,$D$2:$D4308,$D4308,$M$2:$M4308,"Minor")=1,1,0))</f>
        <v>0</v>
      </c>
    </row>
    <row r="4309">
      <c r="A4309" t="inlineStr">
        <is>
          <t xml:space="preserve">806152088c4f0f13e40c0788e7bc440106d13b1a</t>
        </is>
      </c>
      <c r="B4309" t="inlineStr">
        <is>
          <t xml:space="preserve">The Secret Life of an Accidental Heiress</t>
        </is>
      </c>
      <c r="C4309" t="inlineStr">
        <is>
          <t xml:space="preserve">The Secret Life of an Accidental Heiress</t>
        </is>
      </c>
      <c r="D4309" t="inlineStr">
        <is>
          <t xml:space="preserve">cef028fbb72cd3eb5f720da261542bae7f87ed31</t>
        </is>
      </c>
      <c r="E4309" t="inlineStr">
        <is>
          <t xml:space="preserve">Episode 33: Warme Milch Und Rasende Herzen</t>
        </is>
      </c>
      <c r="F4309">
        <v>33</v>
      </c>
      <c r="G4309" t="inlineStr">
        <is>
          <t xml:space="preserve">3:37-3:40</t>
        </is>
      </c>
      <c r="H4309" t="inlineStr">
        <is>
          <t xml:space="preserve">Pending</t>
        </is>
      </c>
      <c r="I4309" t="inlineStr">
        <is>
          <t xml:space="preserve">[Script error] - Line from script: â€œWarte noch, bevor du dich bei ihnen meldest.â€_x009d_ - Note: incorrect form of address â€œWarten Sie noch, bevor Sie sich bei ihnen melden.â€_x009d_</t>
        </is>
      </c>
      <c r="J4309" t="inlineStr">
        <is>
          <t xml:space="preserve">AI</t>
        </is>
      </c>
      <c r="K4309" t="inlineStr">
        <is>
          <t xml:space="preserve">Script error</t>
        </is>
      </c>
      <c r="L4309" t="inlineStr">
        <is>
          <t xml:space="preserve">Script error</t>
        </is>
      </c>
      <c r="M4309" t="str">
        <f>IFERROR(IF(VLOOKUP(L4309,'Quantification'!$A:$B,2,FALSE)&amp;""="","Unclassified",VLOOKUP(L4309,'Quantification'!$A:$B,2,FALSE)),"Unclassified")</f>
        <v>Major</v>
      </c>
      <c r="N4309" t="inlineStr">
        <is>
          <t xml:space="preserve">frl-stefanie.gartmaier@pocketfm.com</t>
        </is>
      </c>
      <c r="O4309" t="inlineStr">
        <is>
          <t xml:space="preserve">Issues found in raw</t>
        </is>
      </c>
      <c r="P4309" t="str">
        <f>IF(OR(O4309="Issues found in master",O4309="Final master"),"Master",IF(OR(O4309="Ready for Master",O4309="Issues found in raw",O4309="Raw under QC",O4309="Issues resolved in raw"),"Raw","-"))</f>
        <v>Raw</v>
      </c>
      <c r="Q4309" s="13">
        <v>46287.54375</v>
      </c>
      <c r="R4309" t="inlineStr">
        <is>
          <t xml:space="preserve">2026-09 (Sept)</t>
        </is>
      </c>
      <c r="S4309">
        <f>IF(M4309="Not an error",0,IF(COUNTIFS($A$2:$A4309,$A4309,$D$2:$D4309,$D4309,$M$2:$M4309,"&lt;&gt;Not an error")=1,1,0))</f>
        <v>0</v>
      </c>
      <c r="T4309">
        <f>IF(M4309&lt;&gt;"Major",0,IF(COUNTIFS($A$2:$A4309,$A4309,$D$2:$D4309,$D4309,$M$2:$M4309,"Major")=1,1,0))</f>
        <v>0</v>
      </c>
      <c r="U4309">
        <f>IF(M4309&lt;&gt;"Minor",0,IF(COUNTIFS($A$2:$A4309,$A4309,$D$2:$D4309,$D4309,$M$2:$M4309,"Minor")=1,1,0))</f>
        <v>0</v>
      </c>
    </row>
    <row r="4310">
      <c r="A4310" t="inlineStr">
        <is>
          <t xml:space="preserve">806152088c4f0f13e40c0788e7bc440106d13b1a</t>
        </is>
      </c>
      <c r="B4310" t="inlineStr">
        <is>
          <t xml:space="preserve">The Secret Life of an Accidental Heiress</t>
        </is>
      </c>
      <c r="C4310" t="inlineStr">
        <is>
          <t xml:space="preserve">The Secret Life of an Accidental Heiress</t>
        </is>
      </c>
      <c r="D4310" t="inlineStr">
        <is>
          <t xml:space="preserve">cef028fbb72cd3eb5f720da261542bae7f87ed31</t>
        </is>
      </c>
      <c r="E4310" t="inlineStr">
        <is>
          <t xml:space="preserve">Episode 33: Warme Milch Und Rasende Herzen</t>
        </is>
      </c>
      <c r="F4310">
        <v>33</v>
      </c>
      <c r="G4310" t="inlineStr">
        <is>
          <t xml:space="preserve">3:40-3:41</t>
        </is>
      </c>
      <c r="H4310" t="inlineStr">
        <is>
          <t xml:space="preserve">Pending</t>
        </is>
      </c>
      <c r="I4310" t="inlineStr">
        <is>
          <t xml:space="preserve">[Script error] - Line from script: â€œLass sie ruhig schwitzen.â€_x009d_ - Note: incorrect form of address â€œLassen Sie sie ruhig schwitzen.â€_x009d_</t>
        </is>
      </c>
      <c r="J4310" t="inlineStr">
        <is>
          <t xml:space="preserve">AI</t>
        </is>
      </c>
      <c r="K4310" t="inlineStr">
        <is>
          <t xml:space="preserve">Script error</t>
        </is>
      </c>
      <c r="L4310" t="inlineStr">
        <is>
          <t xml:space="preserve">Script error</t>
        </is>
      </c>
      <c r="M4310" t="str">
        <f>IFERROR(IF(VLOOKUP(L4310,'Quantification'!$A:$B,2,FALSE)&amp;""="","Unclassified",VLOOKUP(L4310,'Quantification'!$A:$B,2,FALSE)),"Unclassified")</f>
        <v>Major</v>
      </c>
      <c r="N4310" t="inlineStr">
        <is>
          <t xml:space="preserve">frl-stefanie.gartmaier@pocketfm.com</t>
        </is>
      </c>
      <c r="O4310" t="inlineStr">
        <is>
          <t xml:space="preserve">Issues found in raw</t>
        </is>
      </c>
      <c r="P4310" t="str">
        <f>IF(OR(O4310="Issues found in master",O4310="Final master"),"Master",IF(OR(O4310="Ready for Master",O4310="Issues found in raw",O4310="Raw under QC",O4310="Issues resolved in raw"),"Raw","-"))</f>
        <v>Raw</v>
      </c>
      <c r="Q4310" s="13">
        <v>46287.54375</v>
      </c>
      <c r="R4310" t="inlineStr">
        <is>
          <t xml:space="preserve">2026-09 (Sept)</t>
        </is>
      </c>
      <c r="S4310">
        <f>IF(M4310="Not an error",0,IF(COUNTIFS($A$2:$A4310,$A4310,$D$2:$D4310,$D4310,$M$2:$M4310,"&lt;&gt;Not an error")=1,1,0))</f>
        <v>0</v>
      </c>
      <c r="T4310">
        <f>IF(M4310&lt;&gt;"Major",0,IF(COUNTIFS($A$2:$A4310,$A4310,$D$2:$D4310,$D4310,$M$2:$M4310,"Major")=1,1,0))</f>
        <v>0</v>
      </c>
      <c r="U4310">
        <f>IF(M4310&lt;&gt;"Minor",0,IF(COUNTIFS($A$2:$A4310,$A4310,$D$2:$D4310,$D4310,$M$2:$M4310,"Minor")=1,1,0))</f>
        <v>0</v>
      </c>
    </row>
    <row r="4311">
      <c r="A4311" t="inlineStr">
        <is>
          <t xml:space="preserve">806152088c4f0f13e40c0788e7bc440106d13b1a</t>
        </is>
      </c>
      <c r="B4311" t="inlineStr">
        <is>
          <t xml:space="preserve">The Secret Life of an Accidental Heiress</t>
        </is>
      </c>
      <c r="C4311" t="inlineStr">
        <is>
          <t xml:space="preserve">The Secret Life of an Accidental Heiress</t>
        </is>
      </c>
      <c r="D4311" t="inlineStr">
        <is>
          <t xml:space="preserve">cef028fbb72cd3eb5f720da261542bae7f87ed31</t>
        </is>
      </c>
      <c r="E4311" t="inlineStr">
        <is>
          <t xml:space="preserve">Episode 33: Warme Milch Und Rasende Herzen</t>
        </is>
      </c>
      <c r="F4311">
        <v>33</v>
      </c>
      <c r="G4311" t="inlineStr">
        <is>
          <t xml:space="preserve">3:56-3:58</t>
        </is>
      </c>
      <c r="H4311" t="inlineStr">
        <is>
          <t xml:space="preserve">Pending</t>
        </is>
      </c>
      <c r="I4311" t="inlineStr">
        <is>
          <t xml:space="preserve">[Script error] - Line from script: â€œKÃ¼mmer du dich um den Rest.â€_x009d_ - Note: incorrect form of address â€œKÃ¼mmern Sie sich um den Rest.â€_x009d_</t>
        </is>
      </c>
      <c r="J4311" t="inlineStr">
        <is>
          <t xml:space="preserve">AI</t>
        </is>
      </c>
      <c r="K4311" t="inlineStr">
        <is>
          <t xml:space="preserve">Script error</t>
        </is>
      </c>
      <c r="L4311" t="inlineStr">
        <is>
          <t xml:space="preserve">Script error</t>
        </is>
      </c>
      <c r="M4311" t="str">
        <f>IFERROR(IF(VLOOKUP(L4311,'Quantification'!$A:$B,2,FALSE)&amp;""="","Unclassified",VLOOKUP(L4311,'Quantification'!$A:$B,2,FALSE)),"Unclassified")</f>
        <v>Major</v>
      </c>
      <c r="N4311" t="inlineStr">
        <is>
          <t xml:space="preserve">frl-stefanie.gartmaier@pocketfm.com</t>
        </is>
      </c>
      <c r="O4311" t="inlineStr">
        <is>
          <t xml:space="preserve">Issues found in raw</t>
        </is>
      </c>
      <c r="P4311" t="str">
        <f>IF(OR(O4311="Issues found in master",O4311="Final master"),"Master",IF(OR(O4311="Ready for Master",O4311="Issues found in raw",O4311="Raw under QC",O4311="Issues resolved in raw"),"Raw","-"))</f>
        <v>Raw</v>
      </c>
      <c r="Q4311" s="13">
        <v>46287.54375</v>
      </c>
      <c r="R4311" t="inlineStr">
        <is>
          <t xml:space="preserve">2026-09 (Sept)</t>
        </is>
      </c>
      <c r="S4311">
        <f>IF(M4311="Not an error",0,IF(COUNTIFS($A$2:$A4311,$A4311,$D$2:$D4311,$D4311,$M$2:$M4311,"&lt;&gt;Not an error")=1,1,0))</f>
        <v>0</v>
      </c>
      <c r="T4311">
        <f>IF(M4311&lt;&gt;"Major",0,IF(COUNTIFS($A$2:$A4311,$A4311,$D$2:$D4311,$D4311,$M$2:$M4311,"Major")=1,1,0))</f>
        <v>0</v>
      </c>
      <c r="U4311">
        <f>IF(M4311&lt;&gt;"Minor",0,IF(COUNTIFS($A$2:$A4311,$A4311,$D$2:$D4311,$D4311,$M$2:$M4311,"Minor")=1,1,0))</f>
        <v>0</v>
      </c>
    </row>
    <row r="4312">
      <c r="A4312" t="inlineStr">
        <is>
          <t xml:space="preserve">806152088c4f0f13e40c0788e7bc440106d13b1a</t>
        </is>
      </c>
      <c r="B4312" t="inlineStr">
        <is>
          <t xml:space="preserve">The Secret Life of an Accidental Heiress</t>
        </is>
      </c>
      <c r="C4312" t="inlineStr">
        <is>
          <t xml:space="preserve">The Secret Life of an Accidental Heiress</t>
        </is>
      </c>
      <c r="D4312" t="inlineStr">
        <is>
          <t xml:space="preserve">cef028fbb72cd3eb5f720da261542bae7f87ed31</t>
        </is>
      </c>
      <c r="E4312" t="inlineStr">
        <is>
          <t xml:space="preserve">Episode 33: Warme Milch Und Rasende Herzen</t>
        </is>
      </c>
      <c r="F4312">
        <v>33</v>
      </c>
      <c r="G4312" t="inlineStr">
        <is>
          <t xml:space="preserve">7:46-7:49</t>
        </is>
      </c>
      <c r="H4312" t="inlineStr">
        <is>
          <t xml:space="preserve">Pending</t>
        </is>
      </c>
      <c r="I4312" t="inlineStr">
        <is>
          <t xml:space="preserve">[Voice processing &amp; editing] - Line from script: â€œQuinn nickte gehorsam.â€_x009d_</t>
        </is>
      </c>
      <c r="J4312" t="inlineStr">
        <is>
          <t xml:space="preserve">VOA</t>
        </is>
      </c>
      <c r="K4312" t="inlineStr">
        <is>
          <t xml:space="preserve">Voice processing &amp; editing</t>
        </is>
      </c>
      <c r="L4312" t="inlineStr">
        <is>
          <t xml:space="preserve">Voice processing &amp; editing</t>
        </is>
      </c>
      <c r="M4312" t="str">
        <f>IFERROR(IF(VLOOKUP(L4312,'Quantification'!$A:$B,2,FALSE)&amp;""="","Unclassified",VLOOKUP(L4312,'Quantification'!$A:$B,2,FALSE)),"Unclassified")</f>
        <v>Minor</v>
      </c>
      <c r="N4312" t="inlineStr">
        <is>
          <t xml:space="preserve">frl-stefanie.gartmaier@pocketfm.com</t>
        </is>
      </c>
      <c r="O4312" t="inlineStr">
        <is>
          <t xml:space="preserve">Issues found in raw</t>
        </is>
      </c>
      <c r="P4312" t="str">
        <f>IF(OR(O4312="Issues found in master",O4312="Final master"),"Master",IF(OR(O4312="Ready for Master",O4312="Issues found in raw",O4312="Raw under QC",O4312="Issues resolved in raw"),"Raw","-"))</f>
        <v>Raw</v>
      </c>
      <c r="Q4312" s="13">
        <v>46287.54375</v>
      </c>
      <c r="R4312" t="inlineStr">
        <is>
          <t xml:space="preserve">2026-09 (Sept)</t>
        </is>
      </c>
      <c r="S4312">
        <f>IF(M4312="Not an error",0,IF(COUNTIFS($A$2:$A4312,$A4312,$D$2:$D4312,$D4312,$M$2:$M4312,"&lt;&gt;Not an error")=1,1,0))</f>
        <v>0</v>
      </c>
      <c r="T4312">
        <f>IF(M4312&lt;&gt;"Major",0,IF(COUNTIFS($A$2:$A4312,$A4312,$D$2:$D4312,$D4312,$M$2:$M4312,"Major")=1,1,0))</f>
        <v>0</v>
      </c>
      <c r="U4312">
        <f>IF(M4312&lt;&gt;"Minor",0,IF(COUNTIFS($A$2:$A4312,$A4312,$D$2:$D4312,$D4312,$M$2:$M4312,"Minor")=1,1,0))</f>
        <v>1</v>
      </c>
    </row>
    <row r="4313">
      <c r="A4313" t="inlineStr">
        <is>
          <t xml:space="preserve">806152088c4f0f13e40c0788e7bc440106d13b1a</t>
        </is>
      </c>
      <c r="B4313" t="inlineStr">
        <is>
          <t xml:space="preserve">The Secret Life of an Accidental Heiress</t>
        </is>
      </c>
      <c r="C4313" t="inlineStr">
        <is>
          <t xml:space="preserve">The Secret Life of an Accidental Heiress</t>
        </is>
      </c>
      <c r="D4313" t="inlineStr">
        <is>
          <t xml:space="preserve">cef028fbb72cd3eb5f720da261542bae7f87ed31</t>
        </is>
      </c>
      <c r="E4313" t="inlineStr">
        <is>
          <t xml:space="preserve">Episode 33: Warme Milch Und Rasende Herzen</t>
        </is>
      </c>
      <c r="F4313">
        <v>33</v>
      </c>
      <c r="G4313" t="inlineStr">
        <is>
          <t xml:space="preserve">7:51-7:56</t>
        </is>
      </c>
      <c r="H4313" t="inlineStr">
        <is>
          <t xml:space="preserve">Pending</t>
        </is>
      </c>
      <c r="I4313" t="inlineStr">
        <is>
          <t xml:space="preserve">[â€œAdrianâ€_x009d_] - Line from script: â€œKaum war Quinn verschwunden, griff Adrian zu seinem Handy und tÃ¤tigte einen weiteren Anruf.â€_x009d_ - Note: needs an American pronunciation</t>
        </is>
      </c>
      <c r="J4313" t="inlineStr">
        <is>
          <t xml:space="preserve">VOA</t>
        </is>
      </c>
      <c r="K4313" t="inlineStr">
        <is>
          <t xml:space="preserve">Mispronunciation</t>
        </is>
      </c>
      <c r="L4313" t="inlineStr">
        <is>
          <t xml:space="preserve">Mispronunciation</t>
        </is>
      </c>
      <c r="M4313" t="str">
        <f>IFERROR(IF(VLOOKUP(L4313,'Quantification'!$A:$B,2,FALSE)&amp;""="","Unclassified",VLOOKUP(L4313,'Quantification'!$A:$B,2,FALSE)),"Unclassified")</f>
        <v>Major</v>
      </c>
      <c r="N4313" t="inlineStr">
        <is>
          <t xml:space="preserve">frl-stefanie.gartmaier@pocketfm.com</t>
        </is>
      </c>
      <c r="O4313" t="inlineStr">
        <is>
          <t xml:space="preserve">Issues found in raw</t>
        </is>
      </c>
      <c r="P4313" t="str">
        <f>IF(OR(O4313="Issues found in master",O4313="Final master"),"Master",IF(OR(O4313="Ready for Master",O4313="Issues found in raw",O4313="Raw under QC",O4313="Issues resolved in raw"),"Raw","-"))</f>
        <v>Raw</v>
      </c>
      <c r="Q4313" s="13">
        <v>46287.54375</v>
      </c>
      <c r="R4313" t="inlineStr">
        <is>
          <t xml:space="preserve">2026-09 (Sept)</t>
        </is>
      </c>
      <c r="S4313">
        <f>IF(M4313="Not an error",0,IF(COUNTIFS($A$2:$A4313,$A4313,$D$2:$D4313,$D4313,$M$2:$M4313,"&lt;&gt;Not an error")=1,1,0))</f>
        <v>0</v>
      </c>
      <c r="T4313">
        <f>IF(M4313&lt;&gt;"Major",0,IF(COUNTIFS($A$2:$A4313,$A4313,$D$2:$D4313,$D4313,$M$2:$M4313,"Major")=1,1,0))</f>
        <v>0</v>
      </c>
      <c r="U4313">
        <f>IF(M4313&lt;&gt;"Minor",0,IF(COUNTIFS($A$2:$A4313,$A4313,$D$2:$D4313,$D4313,$M$2:$M4313,"Minor")=1,1,0))</f>
        <v>0</v>
      </c>
    </row>
    <row r="4314">
      <c r="A4314" t="inlineStr">
        <is>
          <t xml:space="preserve">806152088c4f0f13e40c0788e7bc440106d13b1a</t>
        </is>
      </c>
      <c r="B4314" t="inlineStr">
        <is>
          <t xml:space="preserve">The Secret Life of an Accidental Heiress</t>
        </is>
      </c>
      <c r="C4314" t="inlineStr">
        <is>
          <t xml:space="preserve">The Secret Life of an Accidental Heiress</t>
        </is>
      </c>
      <c r="D4314" t="inlineStr">
        <is>
          <t xml:space="preserve">cef028fbb72cd3eb5f720da261542bae7f87ed31</t>
        </is>
      </c>
      <c r="E4314" t="inlineStr">
        <is>
          <t xml:space="preserve">Episode 33: Warme Milch Und Rasende Herzen</t>
        </is>
      </c>
      <c r="F4314">
        <v>33</v>
      </c>
      <c r="G4314" t="inlineStr">
        <is>
          <t xml:space="preserve">8:13-8:16</t>
        </is>
      </c>
      <c r="H4314" t="inlineStr">
        <is>
          <t xml:space="preserve">Pending</t>
        </is>
      </c>
      <c r="I4314" t="inlineStr">
        <is>
          <t xml:space="preserve">[Script error] - Line from script: â€œDie Klassenlehrerin des Leistungskurses?â€_x009d_ - Note: incorrect word â€œDie Klassenlehrerin der Hochbegabtenklasse?â€_x009d_</t>
        </is>
      </c>
      <c r="J4314" t="inlineStr">
        <is>
          <t xml:space="preserve">AI</t>
        </is>
      </c>
      <c r="K4314" t="inlineStr">
        <is>
          <t xml:space="preserve">Script error</t>
        </is>
      </c>
      <c r="L4314" t="inlineStr">
        <is>
          <t xml:space="preserve">Script error</t>
        </is>
      </c>
      <c r="M4314" t="str">
        <f>IFERROR(IF(VLOOKUP(L4314,'Quantification'!$A:$B,2,FALSE)&amp;""="","Unclassified",VLOOKUP(L4314,'Quantification'!$A:$B,2,FALSE)),"Unclassified")</f>
        <v>Major</v>
      </c>
      <c r="N4314" t="inlineStr">
        <is>
          <t xml:space="preserve">frl-stefanie.gartmaier@pocketfm.com</t>
        </is>
      </c>
      <c r="O4314" t="inlineStr">
        <is>
          <t xml:space="preserve">Issues found in raw</t>
        </is>
      </c>
      <c r="P4314" t="str">
        <f>IF(OR(O4314="Issues found in master",O4314="Final master"),"Master",IF(OR(O4314="Ready for Master",O4314="Issues found in raw",O4314="Raw under QC",O4314="Issues resolved in raw"),"Raw","-"))</f>
        <v>Raw</v>
      </c>
      <c r="Q4314" s="13">
        <v>46287.54375</v>
      </c>
      <c r="R4314" t="inlineStr">
        <is>
          <t xml:space="preserve">2026-09 (Sept)</t>
        </is>
      </c>
      <c r="S4314">
        <f>IF(M4314="Not an error",0,IF(COUNTIFS($A$2:$A4314,$A4314,$D$2:$D4314,$D4314,$M$2:$M4314,"&lt;&gt;Not an error")=1,1,0))</f>
        <v>0</v>
      </c>
      <c r="T4314">
        <f>IF(M4314&lt;&gt;"Major",0,IF(COUNTIFS($A$2:$A4314,$A4314,$D$2:$D4314,$D4314,$M$2:$M4314,"Major")=1,1,0))</f>
        <v>0</v>
      </c>
      <c r="U4314">
        <f>IF(M4314&lt;&gt;"Minor",0,IF(COUNTIFS($A$2:$A4314,$A4314,$D$2:$D4314,$D4314,$M$2:$M4314,"Minor")=1,1,0))</f>
        <v>0</v>
      </c>
    </row>
    <row r="4315">
      <c r="A4315" t="inlineStr">
        <is>
          <t xml:space="preserve">806152088c4f0f13e40c0788e7bc440106d13b1a</t>
        </is>
      </c>
      <c r="B4315" t="inlineStr">
        <is>
          <t xml:space="preserve">The Secret Life of an Accidental Heiress</t>
        </is>
      </c>
      <c r="C4315" t="inlineStr">
        <is>
          <t xml:space="preserve">The Secret Life of an Accidental Heiress</t>
        </is>
      </c>
      <c r="D4315" t="inlineStr">
        <is>
          <t xml:space="preserve">cef028fbb72cd3eb5f720da261542bae7f87ed31</t>
        </is>
      </c>
      <c r="E4315" t="inlineStr">
        <is>
          <t xml:space="preserve">Episode 33: Warme Milch Und Rasende Herzen</t>
        </is>
      </c>
      <c r="F4315">
        <v>33</v>
      </c>
      <c r="G4315" t="inlineStr">
        <is>
          <t xml:space="preserve">8:54-8:59</t>
        </is>
      </c>
      <c r="H4315" t="inlineStr">
        <is>
          <t xml:space="preserve">Pending</t>
        </is>
      </c>
      <c r="I4315" t="inlineStr">
        <is>
          <t xml:space="preserve">[Script error] - Line from script: â€œDas bedeutet nur, dass der Leistungskurs einen neuen Klassenlehrer bekommt.â€_x009d_ - Note: incorrect word â€œDas bedeutet nur, dass die Hochbegabtenklasse einen neuen Klassenlehrer bekommt.â€_x009d_</t>
        </is>
      </c>
      <c r="J4315" t="inlineStr">
        <is>
          <t xml:space="preserve">AI</t>
        </is>
      </c>
      <c r="K4315" t="inlineStr">
        <is>
          <t xml:space="preserve">Script error</t>
        </is>
      </c>
      <c r="L4315" t="inlineStr">
        <is>
          <t xml:space="preserve">Script error</t>
        </is>
      </c>
      <c r="M4315" t="str">
        <f>IFERROR(IF(VLOOKUP(L4315,'Quantification'!$A:$B,2,FALSE)&amp;""="","Unclassified",VLOOKUP(L4315,'Quantification'!$A:$B,2,FALSE)),"Unclassified")</f>
        <v>Major</v>
      </c>
      <c r="N4315" t="inlineStr">
        <is>
          <t xml:space="preserve">frl-stefanie.gartmaier@pocketfm.com</t>
        </is>
      </c>
      <c r="O4315" t="inlineStr">
        <is>
          <t xml:space="preserve">Issues found in raw</t>
        </is>
      </c>
      <c r="P4315" t="str">
        <f>IF(OR(O4315="Issues found in master",O4315="Final master"),"Master",IF(OR(O4315="Ready for Master",O4315="Issues found in raw",O4315="Raw under QC",O4315="Issues resolved in raw"),"Raw","-"))</f>
        <v>Raw</v>
      </c>
      <c r="Q4315" s="13">
        <v>46287.54375</v>
      </c>
      <c r="R4315" t="inlineStr">
        <is>
          <t xml:space="preserve">2026-09 (Sept)</t>
        </is>
      </c>
      <c r="S4315">
        <f>IF(M4315="Not an error",0,IF(COUNTIFS($A$2:$A4315,$A4315,$D$2:$D4315,$D4315,$M$2:$M4315,"&lt;&gt;Not an error")=1,1,0))</f>
        <v>0</v>
      </c>
      <c r="T4315">
        <f>IF(M4315&lt;&gt;"Major",0,IF(COUNTIFS($A$2:$A4315,$A4315,$D$2:$D4315,$D4315,$M$2:$M4315,"Major")=1,1,0))</f>
        <v>0</v>
      </c>
      <c r="U4315">
        <f>IF(M4315&lt;&gt;"Minor",0,IF(COUNTIFS($A$2:$A4315,$A4315,$D$2:$D4315,$D4315,$M$2:$M4315,"Minor")=1,1,0))</f>
        <v>0</v>
      </c>
    </row>
    <row r="4316">
      <c r="A4316" t="inlineStr">
        <is>
          <t xml:space="preserve">806152088c4f0f13e40c0788e7bc440106d13b1a</t>
        </is>
      </c>
      <c r="B4316" t="inlineStr">
        <is>
          <t xml:space="preserve">The Secret Life of an Accidental Heiress</t>
        </is>
      </c>
      <c r="C4316" t="inlineStr">
        <is>
          <t xml:space="preserve">The Secret Life of an Accidental Heiress</t>
        </is>
      </c>
      <c r="D4316" t="inlineStr">
        <is>
          <t xml:space="preserve">cef028fbb72cd3eb5f720da261542bae7f87ed31</t>
        </is>
      </c>
      <c r="E4316" t="inlineStr">
        <is>
          <t xml:space="preserve">Episode 33: Warme Milch Und Rasende Herzen</t>
        </is>
      </c>
      <c r="F4316">
        <v>33</v>
      </c>
      <c r="G4316" t="inlineStr">
        <is>
          <t xml:space="preserve">9:23-9:27</t>
        </is>
      </c>
      <c r="H4316" t="inlineStr">
        <is>
          <t xml:space="preserve">Pending</t>
        </is>
      </c>
      <c r="I4316" t="inlineStr">
        <is>
          <t xml:space="preserve">[Script error] - Line from script: â€œDie Schule organisiert Ã¶ffentliche Vorlesungen fÃ¼r alle Abschlussklassen.â€_x009d_ - Note: incorrect word â€œDie Schule organisiert Ã¶ffentliche VortrÃ¤ge fÃ¼r alle Abschlussklassen.â€_x009d_</t>
        </is>
      </c>
      <c r="J4316" t="inlineStr">
        <is>
          <t xml:space="preserve">AI</t>
        </is>
      </c>
      <c r="K4316" t="inlineStr">
        <is>
          <t xml:space="preserve">Script error</t>
        </is>
      </c>
      <c r="L4316" t="inlineStr">
        <is>
          <t xml:space="preserve">Script error</t>
        </is>
      </c>
      <c r="M4316" t="str">
        <f>IFERROR(IF(VLOOKUP(L4316,'Quantification'!$A:$B,2,FALSE)&amp;""="","Unclassified",VLOOKUP(L4316,'Quantification'!$A:$B,2,FALSE)),"Unclassified")</f>
        <v>Major</v>
      </c>
      <c r="N4316" t="inlineStr">
        <is>
          <t xml:space="preserve">frl-stefanie.gartmaier@pocketfm.com</t>
        </is>
      </c>
      <c r="O4316" t="inlineStr">
        <is>
          <t xml:space="preserve">Issues found in raw</t>
        </is>
      </c>
      <c r="P4316" t="str">
        <f>IF(OR(O4316="Issues found in master",O4316="Final master"),"Master",IF(OR(O4316="Ready for Master",O4316="Issues found in raw",O4316="Raw under QC",O4316="Issues resolved in raw"),"Raw","-"))</f>
        <v>Raw</v>
      </c>
      <c r="Q4316" s="13">
        <v>46287.54375</v>
      </c>
      <c r="R4316" t="inlineStr">
        <is>
          <t xml:space="preserve">2026-09 (Sept)</t>
        </is>
      </c>
      <c r="S4316">
        <f>IF(M4316="Not an error",0,IF(COUNTIFS($A$2:$A4316,$A4316,$D$2:$D4316,$D4316,$M$2:$M4316,"&lt;&gt;Not an error")=1,1,0))</f>
        <v>0</v>
      </c>
      <c r="T4316">
        <f>IF(M4316&lt;&gt;"Major",0,IF(COUNTIFS($A$2:$A4316,$A4316,$D$2:$D4316,$D4316,$M$2:$M4316,"Major")=1,1,0))</f>
        <v>0</v>
      </c>
      <c r="U4316">
        <f>IF(M4316&lt;&gt;"Minor",0,IF(COUNTIFS($A$2:$A4316,$A4316,$D$2:$D4316,$D4316,$M$2:$M4316,"Minor")=1,1,0))</f>
        <v>0</v>
      </c>
    </row>
    <row r="4317">
      <c r="A4317" t="inlineStr">
        <is>
          <t xml:space="preserve">806152088c4f0f13e40c0788e7bc440106d13b1a</t>
        </is>
      </c>
      <c r="B4317" t="inlineStr">
        <is>
          <t xml:space="preserve">The Secret Life of an Accidental Heiress</t>
        </is>
      </c>
      <c r="C4317" t="inlineStr">
        <is>
          <t xml:space="preserve">The Secret Life of an Accidental Heiress</t>
        </is>
      </c>
      <c r="D4317" t="inlineStr">
        <is>
          <t xml:space="preserve">cef028fbb72cd3eb5f720da261542bae7f87ed31</t>
        </is>
      </c>
      <c r="E4317" t="inlineStr">
        <is>
          <t xml:space="preserve">Episode 33: Warme Milch Und Rasende Herzen</t>
        </is>
      </c>
      <c r="F4317">
        <v>33</v>
      </c>
      <c r="G4317" t="inlineStr">
        <is>
          <t xml:space="preserve">10:08-10:10</t>
        </is>
      </c>
      <c r="H4317" t="inlineStr">
        <is>
          <t xml:space="preserve">Pending</t>
        </is>
      </c>
      <c r="I4317" t="inlineStr">
        <is>
          <t xml:space="preserve">[â€œAdrianâ€_x009d_] - Line from script: â€œHatte Adrian etwas damit zu tun?â€_x009d_ - Note: needs an American pronunciation</t>
        </is>
      </c>
      <c r="J4317" t="inlineStr">
        <is>
          <t xml:space="preserve">VOA</t>
        </is>
      </c>
      <c r="K4317" t="inlineStr">
        <is>
          <t xml:space="preserve">Mispronunciation</t>
        </is>
      </c>
      <c r="L4317" t="inlineStr">
        <is>
          <t xml:space="preserve">Mispronunciation</t>
        </is>
      </c>
      <c r="M4317" t="str">
        <f>IFERROR(IF(VLOOKUP(L4317,'Quantification'!$A:$B,2,FALSE)&amp;""="","Unclassified",VLOOKUP(L4317,'Quantification'!$A:$B,2,FALSE)),"Unclassified")</f>
        <v>Major</v>
      </c>
      <c r="N4317" t="inlineStr">
        <is>
          <t xml:space="preserve">frl-stefanie.gartmaier@pocketfm.com</t>
        </is>
      </c>
      <c r="O4317" t="inlineStr">
        <is>
          <t xml:space="preserve">Issues found in raw</t>
        </is>
      </c>
      <c r="P4317" t="str">
        <f>IF(OR(O4317="Issues found in master",O4317="Final master"),"Master",IF(OR(O4317="Ready for Master",O4317="Issues found in raw",O4317="Raw under QC",O4317="Issues resolved in raw"),"Raw","-"))</f>
        <v>Raw</v>
      </c>
      <c r="Q4317" s="13">
        <v>46287.54375</v>
      </c>
      <c r="R4317" t="inlineStr">
        <is>
          <t xml:space="preserve">2026-09 (Sept)</t>
        </is>
      </c>
      <c r="S4317">
        <f>IF(M4317="Not an error",0,IF(COUNTIFS($A$2:$A4317,$A4317,$D$2:$D4317,$D4317,$M$2:$M4317,"&lt;&gt;Not an error")=1,1,0))</f>
        <v>0</v>
      </c>
      <c r="T4317">
        <f>IF(M4317&lt;&gt;"Major",0,IF(COUNTIFS($A$2:$A4317,$A4317,$D$2:$D4317,$D4317,$M$2:$M4317,"Major")=1,1,0))</f>
        <v>0</v>
      </c>
      <c r="U4317">
        <f>IF(M4317&lt;&gt;"Minor",0,IF(COUNTIFS($A$2:$A4317,$A4317,$D$2:$D4317,$D4317,$M$2:$M4317,"Minor")=1,1,0))</f>
        <v>0</v>
      </c>
    </row>
    <row r="4318">
      <c r="A4318" t="inlineStr">
        <is>
          <t xml:space="preserve">806152088c4f0f13e40c0788e7bc440106d13b1a</t>
        </is>
      </c>
      <c r="B4318" t="inlineStr">
        <is>
          <t xml:space="preserve">The Secret Life of an Accidental Heiress</t>
        </is>
      </c>
      <c r="C4318" t="inlineStr">
        <is>
          <t xml:space="preserve">The Secret Life of an Accidental Heiress</t>
        </is>
      </c>
      <c r="D4318" t="inlineStr">
        <is>
          <t xml:space="preserve">1a29c568398dcb5d807d3b42bdde9124fe9c7fb5</t>
        </is>
      </c>
      <c r="E4318" t="inlineStr">
        <is>
          <t xml:space="preserve">Episode 34: Die Gebäudefalle</t>
        </is>
      </c>
      <c r="F4318">
        <v>34</v>
      </c>
      <c r="G4318" t="inlineStr">
        <is>
          <t xml:space="preserve">0:42-0:50</t>
        </is>
      </c>
      <c r="H4318" t="inlineStr">
        <is>
          <t xml:space="preserve">Pending</t>
        </is>
      </c>
      <c r="I4318" t="inlineStr">
        <is>
          <t xml:space="preserve">[â€œAPâ€_x009d_] - Line from script: â€œDie Spannungen zwischen der AP-Klasse und der Hochbegabten-Klasse schwelten seit dem letzten Vorfall, und diese Neuigkeit war wie Ã–l ins Feuer.â€_x009d_ Note: needs an American pronunciation</t>
        </is>
      </c>
      <c r="J4318" t="inlineStr">
        <is>
          <t xml:space="preserve">VOA</t>
        </is>
      </c>
      <c r="K4318" t="inlineStr">
        <is>
          <t xml:space="preserve">Mispronunciation</t>
        </is>
      </c>
      <c r="L4318" t="inlineStr">
        <is>
          <t xml:space="preserve">Mispronunciation</t>
        </is>
      </c>
      <c r="M4318" t="str">
        <f>IFERROR(IF(VLOOKUP(L4318,'Quantification'!$A:$B,2,FALSE)&amp;""="","Unclassified",VLOOKUP(L4318,'Quantification'!$A:$B,2,FALSE)),"Unclassified")</f>
        <v>Major</v>
      </c>
      <c r="N4318" t="inlineStr">
        <is>
          <t xml:space="preserve">frl-stefanie.gartmaier@pocketfm.com</t>
        </is>
      </c>
      <c r="O4318" t="inlineStr">
        <is>
          <t xml:space="preserve">Issues found in raw</t>
        </is>
      </c>
      <c r="P4318" t="str">
        <f>IF(OR(O4318="Issues found in master",O4318="Final master"),"Master",IF(OR(O4318="Ready for Master",O4318="Issues found in raw",O4318="Raw under QC",O4318="Issues resolved in raw"),"Raw","-"))</f>
        <v>Raw</v>
      </c>
      <c r="Q4318" s="13">
        <v>46287.54375</v>
      </c>
      <c r="R4318" t="inlineStr">
        <is>
          <t xml:space="preserve">2026-09 (Sept)</t>
        </is>
      </c>
      <c r="S4318">
        <f>IF(M4318="Not an error",0,IF(COUNTIFS($A$2:$A4318,$A4318,$D$2:$D4318,$D4318,$M$2:$M4318,"&lt;&gt;Not an error")=1,1,0))</f>
        <v>1</v>
      </c>
      <c r="T4318">
        <f>IF(M4318&lt;&gt;"Major",0,IF(COUNTIFS($A$2:$A4318,$A4318,$D$2:$D4318,$D4318,$M$2:$M4318,"Major")=1,1,0))</f>
        <v>1</v>
      </c>
      <c r="U4318">
        <f>IF(M4318&lt;&gt;"Minor",0,IF(COUNTIFS($A$2:$A4318,$A4318,$D$2:$D4318,$D4318,$M$2:$M4318,"Minor")=1,1,0))</f>
        <v>0</v>
      </c>
    </row>
    <row r="4319">
      <c r="A4319" t="inlineStr">
        <is>
          <t xml:space="preserve">806152088c4f0f13e40c0788e7bc440106d13b1a</t>
        </is>
      </c>
      <c r="B4319" t="inlineStr">
        <is>
          <t xml:space="preserve">The Secret Life of an Accidental Heiress</t>
        </is>
      </c>
      <c r="C4319" t="inlineStr">
        <is>
          <t xml:space="preserve">The Secret Life of an Accidental Heiress</t>
        </is>
      </c>
      <c r="D4319" t="inlineStr">
        <is>
          <t xml:space="preserve">1a29c568398dcb5d807d3b42bdde9124fe9c7fb5</t>
        </is>
      </c>
      <c r="E4319" t="inlineStr">
        <is>
          <t xml:space="preserve">Episode 34: Die Gebäudefalle</t>
        </is>
      </c>
      <c r="F4319">
        <v>34</v>
      </c>
      <c r="G4319" t="inlineStr">
        <is>
          <t xml:space="preserve">0:42-0:50</t>
        </is>
      </c>
      <c r="H4319" t="inlineStr">
        <is>
          <t xml:space="preserve">Pending</t>
        </is>
      </c>
      <c r="I4319" t="inlineStr">
        <is>
          <t xml:space="preserve">[Script error] - Line from script: â€œDie Spannungen zwischen der AP-Klasse und der Hochbegabten-Klasse schwelten seit dem letzten Vorfall, und diese Neuigkeit war wie Ã–l ins Feuer.â€_x009d_ - Note: missing words â€œDie Spannungen zwischen der AP-Klasse und der Hochbegabten-Klasse schwelten seit dem letzten Vorfall, und diese Neuigkeit war wie Ã–l ins Feuer zu gieÃŸen.â€_x009d_</t>
        </is>
      </c>
      <c r="J4319" t="inlineStr">
        <is>
          <t xml:space="preserve">AI</t>
        </is>
      </c>
      <c r="K4319" t="inlineStr">
        <is>
          <t xml:space="preserve">Script error</t>
        </is>
      </c>
      <c r="L4319" t="inlineStr">
        <is>
          <t xml:space="preserve">Script error</t>
        </is>
      </c>
      <c r="M4319" t="str">
        <f>IFERROR(IF(VLOOKUP(L4319,'Quantification'!$A:$B,2,FALSE)&amp;""="","Unclassified",VLOOKUP(L4319,'Quantification'!$A:$B,2,FALSE)),"Unclassified")</f>
        <v>Major</v>
      </c>
      <c r="N4319" t="inlineStr">
        <is>
          <t xml:space="preserve">frl-stefanie.gartmaier@pocketfm.com</t>
        </is>
      </c>
      <c r="O4319" t="inlineStr">
        <is>
          <t xml:space="preserve">Issues found in raw</t>
        </is>
      </c>
      <c r="P4319" t="str">
        <f>IF(OR(O4319="Issues found in master",O4319="Final master"),"Master",IF(OR(O4319="Ready for Master",O4319="Issues found in raw",O4319="Raw under QC",O4319="Issues resolved in raw"),"Raw","-"))</f>
        <v>Raw</v>
      </c>
      <c r="Q4319" s="13">
        <v>46287.54375</v>
      </c>
      <c r="R4319" t="inlineStr">
        <is>
          <t xml:space="preserve">2026-09 (Sept)</t>
        </is>
      </c>
      <c r="S4319">
        <f>IF(M4319="Not an error",0,IF(COUNTIFS($A$2:$A4319,$A4319,$D$2:$D4319,$D4319,$M$2:$M4319,"&lt;&gt;Not an error")=1,1,0))</f>
        <v>0</v>
      </c>
      <c r="T4319">
        <f>IF(M4319&lt;&gt;"Major",0,IF(COUNTIFS($A$2:$A4319,$A4319,$D$2:$D4319,$D4319,$M$2:$M4319,"Major")=1,1,0))</f>
        <v>0</v>
      </c>
      <c r="U4319">
        <f>IF(M4319&lt;&gt;"Minor",0,IF(COUNTIFS($A$2:$A4319,$A4319,$D$2:$D4319,$D4319,$M$2:$M4319,"Minor")=1,1,0))</f>
        <v>0</v>
      </c>
    </row>
    <row r="4320">
      <c r="A4320" t="inlineStr">
        <is>
          <t xml:space="preserve">806152088c4f0f13e40c0788e7bc440106d13b1a</t>
        </is>
      </c>
      <c r="B4320" t="inlineStr">
        <is>
          <t xml:space="preserve">The Secret Life of an Accidental Heiress</t>
        </is>
      </c>
      <c r="C4320" t="inlineStr">
        <is>
          <t xml:space="preserve">The Secret Life of an Accidental Heiress</t>
        </is>
      </c>
      <c r="D4320" t="inlineStr">
        <is>
          <t xml:space="preserve">1a29c568398dcb5d807d3b42bdde9124fe9c7fb5</t>
        </is>
      </c>
      <c r="E4320" t="inlineStr">
        <is>
          <t xml:space="preserve">Episode 34: Die Gebäudefalle</t>
        </is>
      </c>
      <c r="F4320">
        <v>34</v>
      </c>
      <c r="G4320" t="inlineStr">
        <is>
          <t xml:space="preserve">1:39-1:46</t>
        </is>
      </c>
      <c r="H4320" t="inlineStr">
        <is>
          <t xml:space="preserve">Pending</t>
        </is>
      </c>
      <c r="I4320" t="inlineStr">
        <is>
          <t xml:space="preserve">[Script error] - Line from script: â€œDein Vater hat sich Sorgen gemacht, weil du ganz allein an der Northshore bist, also hat er es arrangiert, dort ein paar Gastvorlesungen zu halten.â€_x009d_ - Note: incorrect word â€œDein Vater hat sich Sorgen gemacht, weil du ganz allein an der Northshore bist, also hat er es arrangiert, dort ein paar GastvortrÃ¤ge zu halten.â€_x009d_</t>
        </is>
      </c>
      <c r="J4320" t="inlineStr">
        <is>
          <t xml:space="preserve">AI</t>
        </is>
      </c>
      <c r="K4320" t="inlineStr">
        <is>
          <t xml:space="preserve">Script error</t>
        </is>
      </c>
      <c r="L4320" t="inlineStr">
        <is>
          <t xml:space="preserve">Script error</t>
        </is>
      </c>
      <c r="M4320" t="str">
        <f>IFERROR(IF(VLOOKUP(L4320,'Quantification'!$A:$B,2,FALSE)&amp;""="","Unclassified",VLOOKUP(L4320,'Quantification'!$A:$B,2,FALSE)),"Unclassified")</f>
        <v>Major</v>
      </c>
      <c r="N4320" t="inlineStr">
        <is>
          <t xml:space="preserve">frl-stefanie.gartmaier@pocketfm.com</t>
        </is>
      </c>
      <c r="O4320" t="inlineStr">
        <is>
          <t xml:space="preserve">Issues found in raw</t>
        </is>
      </c>
      <c r="P4320" t="str">
        <f>IF(OR(O4320="Issues found in master",O4320="Final master"),"Master",IF(OR(O4320="Ready for Master",O4320="Issues found in raw",O4320="Raw under QC",O4320="Issues resolved in raw"),"Raw","-"))</f>
        <v>Raw</v>
      </c>
      <c r="Q4320" s="13">
        <v>46287.54375</v>
      </c>
      <c r="R4320" t="inlineStr">
        <is>
          <t xml:space="preserve">2026-09 (Sept)</t>
        </is>
      </c>
      <c r="S4320">
        <f>IF(M4320="Not an error",0,IF(COUNTIFS($A$2:$A4320,$A4320,$D$2:$D4320,$D4320,$M$2:$M4320,"&lt;&gt;Not an error")=1,1,0))</f>
        <v>0</v>
      </c>
      <c r="T4320">
        <f>IF(M4320&lt;&gt;"Major",0,IF(COUNTIFS($A$2:$A4320,$A4320,$D$2:$D4320,$D4320,$M$2:$M4320,"Major")=1,1,0))</f>
        <v>0</v>
      </c>
      <c r="U4320">
        <f>IF(M4320&lt;&gt;"Minor",0,IF(COUNTIFS($A$2:$A4320,$A4320,$D$2:$D4320,$D4320,$M$2:$M4320,"Minor")=1,1,0))</f>
        <v>0</v>
      </c>
    </row>
    <row r="4321">
      <c r="A4321" t="inlineStr">
        <is>
          <t xml:space="preserve">806152088c4f0f13e40c0788e7bc440106d13b1a</t>
        </is>
      </c>
      <c r="B4321" t="inlineStr">
        <is>
          <t xml:space="preserve">The Secret Life of an Accidental Heiress</t>
        </is>
      </c>
      <c r="C4321" t="inlineStr">
        <is>
          <t xml:space="preserve">The Secret Life of an Accidental Heiress</t>
        </is>
      </c>
      <c r="D4321" t="inlineStr">
        <is>
          <t xml:space="preserve">1a29c568398dcb5d807d3b42bdde9124fe9c7fb5</t>
        </is>
      </c>
      <c r="E4321" t="inlineStr">
        <is>
          <t xml:space="preserve">Episode 34: Die Gebäudefalle</t>
        </is>
      </c>
      <c r="F4321">
        <v>34</v>
      </c>
      <c r="G4321" t="inlineStr">
        <is>
          <t xml:space="preserve">3:59-4:10</t>
        </is>
      </c>
      <c r="H4321" t="inlineStr">
        <is>
          <t xml:space="preserve">Pending</t>
        </is>
      </c>
      <c r="I4321" t="inlineStr">
        <is>
          <t xml:space="preserve">[Script error] - Line from script: â€œWenn Grant einen Professor dazu bringen konnte, fÃ¼r eine Vorlesung extra nach Northshore zu kommen, bedeutete das, dass er diese Verbindung nutzen konnte, um in noch elitÃ¤rere Kreise vorzudringen.â€_x009d_ - Note: incorrect word &amp; inconsistency â€œWenn Grant einen Professor dazu bringen konnte, fÃ¼r GastvortrÃ¤ge extra nach Northshore zu kommen, bedeutete das, dass er diese Verbindung nutzen konnte, um in noch elitÃ¤rere Kreise vorzudringen.â€_x009d_</t>
        </is>
      </c>
      <c r="J4321" t="inlineStr">
        <is>
          <t xml:space="preserve">AI</t>
        </is>
      </c>
      <c r="K4321" t="inlineStr">
        <is>
          <t xml:space="preserve">Script error</t>
        </is>
      </c>
      <c r="L4321" t="inlineStr">
        <is>
          <t xml:space="preserve">Script error</t>
        </is>
      </c>
      <c r="M4321" t="str">
        <f>IFERROR(IF(VLOOKUP(L4321,'Quantification'!$A:$B,2,FALSE)&amp;""="","Unclassified",VLOOKUP(L4321,'Quantification'!$A:$B,2,FALSE)),"Unclassified")</f>
        <v>Major</v>
      </c>
      <c r="N4321" t="inlineStr">
        <is>
          <t xml:space="preserve">frl-stefanie.gartmaier@pocketfm.com</t>
        </is>
      </c>
      <c r="O4321" t="inlineStr">
        <is>
          <t xml:space="preserve">Issues found in raw</t>
        </is>
      </c>
      <c r="P4321" t="str">
        <f>IF(OR(O4321="Issues found in master",O4321="Final master"),"Master",IF(OR(O4321="Ready for Master",O4321="Issues found in raw",O4321="Raw under QC",O4321="Issues resolved in raw"),"Raw","-"))</f>
        <v>Raw</v>
      </c>
      <c r="Q4321" s="13">
        <v>46287.54375</v>
      </c>
      <c r="R4321" t="inlineStr">
        <is>
          <t xml:space="preserve">2026-09 (Sept)</t>
        </is>
      </c>
      <c r="S4321">
        <f>IF(M4321="Not an error",0,IF(COUNTIFS($A$2:$A4321,$A4321,$D$2:$D4321,$D4321,$M$2:$M4321,"&lt;&gt;Not an error")=1,1,0))</f>
        <v>0</v>
      </c>
      <c r="T4321">
        <f>IF(M4321&lt;&gt;"Major",0,IF(COUNTIFS($A$2:$A4321,$A4321,$D$2:$D4321,$D4321,$M$2:$M4321,"Major")=1,1,0))</f>
        <v>0</v>
      </c>
      <c r="U4321">
        <f>IF(M4321&lt;&gt;"Minor",0,IF(COUNTIFS($A$2:$A4321,$A4321,$D$2:$D4321,$D4321,$M$2:$M4321,"Minor")=1,1,0))</f>
        <v>0</v>
      </c>
    </row>
    <row r="4322">
      <c r="A4322" t="inlineStr">
        <is>
          <t xml:space="preserve">806152088c4f0f13e40c0788e7bc440106d13b1a</t>
        </is>
      </c>
      <c r="B4322" t="inlineStr">
        <is>
          <t xml:space="preserve">The Secret Life of an Accidental Heiress</t>
        </is>
      </c>
      <c r="C4322" t="inlineStr">
        <is>
          <t xml:space="preserve">The Secret Life of an Accidental Heiress</t>
        </is>
      </c>
      <c r="D4322" t="inlineStr">
        <is>
          <t xml:space="preserve">35923055f09345eae9b2a72e0b4585c44db28a43</t>
        </is>
      </c>
      <c r="E4322" t="inlineStr">
        <is>
          <t xml:space="preserve">Episode 35: Blut Und Lügen</t>
        </is>
      </c>
      <c r="F4322">
        <v>35</v>
      </c>
      <c r="G4322" t="inlineStr">
        <is>
          <t xml:space="preserve">0:00-0:11</t>
        </is>
      </c>
      <c r="H4322" t="inlineStr">
        <is>
          <t xml:space="preserve">Pending</t>
        </is>
      </c>
      <c r="I4322" t="inlineStr">
        <is>
          <t xml:space="preserve">[Script error] - Line from script: â€œEtwa eine halbe Stunde nach dem Unfall stÃ¼rmten Evan, Lilly, Leo und ein paar weitere MitschÃ¼ler aus ihrem Leistungskurs ins Krankenzimmer der Schule, dicht gefolgt von einer besorgten Miss Griffin.â€_x009d_ - Note: incorrect word â€œEtwa eine halbe Stunde nach dem Unfall stÃ¼rmten Evan, Lilly, Leo und ein paar weitere MitschÃ¼ler aus ihrer Klasse ins Krankenzimmer der Schule, dicht gefolgt von einer besorgten Miss Griffin.â€_x009d_</t>
        </is>
      </c>
      <c r="J4322" t="inlineStr">
        <is>
          <t xml:space="preserve">AI</t>
        </is>
      </c>
      <c r="K4322" t="inlineStr">
        <is>
          <t xml:space="preserve">Script error</t>
        </is>
      </c>
      <c r="L4322" t="inlineStr">
        <is>
          <t xml:space="preserve">Script error</t>
        </is>
      </c>
      <c r="M4322" t="str">
        <f>IFERROR(IF(VLOOKUP(L4322,'Quantification'!$A:$B,2,FALSE)&amp;""="","Unclassified",VLOOKUP(L4322,'Quantification'!$A:$B,2,FALSE)),"Unclassified")</f>
        <v>Major</v>
      </c>
      <c r="N4322" t="inlineStr">
        <is>
          <t xml:space="preserve">frl-stefanie.gartmaier@pocketfm.com</t>
        </is>
      </c>
      <c r="O4322" t="inlineStr">
        <is>
          <t xml:space="preserve">Issues found in raw</t>
        </is>
      </c>
      <c r="P4322" t="str">
        <f>IF(OR(O4322="Issues found in master",O4322="Final master"),"Master",IF(OR(O4322="Ready for Master",O4322="Issues found in raw",O4322="Raw under QC",O4322="Issues resolved in raw"),"Raw","-"))</f>
        <v>Raw</v>
      </c>
      <c r="Q4322" s="13">
        <v>46287.54375</v>
      </c>
      <c r="R4322" t="inlineStr">
        <is>
          <t xml:space="preserve">2026-09 (Sept)</t>
        </is>
      </c>
      <c r="S4322">
        <f>IF(M4322="Not an error",0,IF(COUNTIFS($A$2:$A4322,$A4322,$D$2:$D4322,$D4322,$M$2:$M4322,"&lt;&gt;Not an error")=1,1,0))</f>
        <v>1</v>
      </c>
      <c r="T4322">
        <f>IF(M4322&lt;&gt;"Major",0,IF(COUNTIFS($A$2:$A4322,$A4322,$D$2:$D4322,$D4322,$M$2:$M4322,"Major")=1,1,0))</f>
        <v>1</v>
      </c>
      <c r="U4322">
        <f>IF(M4322&lt;&gt;"Minor",0,IF(COUNTIFS($A$2:$A4322,$A4322,$D$2:$D4322,$D4322,$M$2:$M4322,"Minor")=1,1,0))</f>
        <v>0</v>
      </c>
    </row>
    <row r="4323">
      <c r="A4323" t="inlineStr">
        <is>
          <t xml:space="preserve">806152088c4f0f13e40c0788e7bc440106d13b1a</t>
        </is>
      </c>
      <c r="B4323" t="inlineStr">
        <is>
          <t xml:space="preserve">The Secret Life of an Accidental Heiress</t>
        </is>
      </c>
      <c r="C4323" t="inlineStr">
        <is>
          <t xml:space="preserve">The Secret Life of an Accidental Heiress</t>
        </is>
      </c>
      <c r="D4323" t="inlineStr">
        <is>
          <t xml:space="preserve">35923055f09345eae9b2a72e0b4585c44db28a43</t>
        </is>
      </c>
      <c r="E4323" t="inlineStr">
        <is>
          <t xml:space="preserve">Episode 35: Blut Und Lügen</t>
        </is>
      </c>
      <c r="F4323">
        <v>35</v>
      </c>
      <c r="G4323" t="inlineStr">
        <is>
          <t xml:space="preserve">1:22-1:25</t>
        </is>
      </c>
      <c r="H4323" t="inlineStr">
        <is>
          <t xml:space="preserve">Pending</t>
        </is>
      </c>
      <c r="I4323" t="inlineStr">
        <is>
          <t xml:space="preserve">[Script error] - Line from script: â€œAlles funktioniert noch. Siehst du?â€_x009d_ - Note: incorrect form of address â€œAlles funktioniert noch. Sehen Sie?â€_x009d_</t>
        </is>
      </c>
      <c r="J4323" t="inlineStr">
        <is>
          <t xml:space="preserve">AI</t>
        </is>
      </c>
      <c r="K4323" t="inlineStr">
        <is>
          <t xml:space="preserve">Script error</t>
        </is>
      </c>
      <c r="L4323" t="inlineStr">
        <is>
          <t xml:space="preserve">Script error</t>
        </is>
      </c>
      <c r="M4323" t="str">
        <f>IFERROR(IF(VLOOKUP(L4323,'Quantification'!$A:$B,2,FALSE)&amp;""="","Unclassified",VLOOKUP(L4323,'Quantification'!$A:$B,2,FALSE)),"Unclassified")</f>
        <v>Major</v>
      </c>
      <c r="N4323" t="inlineStr">
        <is>
          <t xml:space="preserve">frl-stefanie.gartmaier@pocketfm.com</t>
        </is>
      </c>
      <c r="O4323" t="inlineStr">
        <is>
          <t xml:space="preserve">Issues found in raw</t>
        </is>
      </c>
      <c r="P4323" t="str">
        <f>IF(OR(O4323="Issues found in master",O4323="Final master"),"Master",IF(OR(O4323="Ready for Master",O4323="Issues found in raw",O4323="Raw under QC",O4323="Issues resolved in raw"),"Raw","-"))</f>
        <v>Raw</v>
      </c>
      <c r="Q4323" s="13">
        <v>46287.54375</v>
      </c>
      <c r="R4323" t="inlineStr">
        <is>
          <t xml:space="preserve">2026-09 (Sept)</t>
        </is>
      </c>
      <c r="S4323">
        <f>IF(M4323="Not an error",0,IF(COUNTIFS($A$2:$A4323,$A4323,$D$2:$D4323,$D4323,$M$2:$M4323,"&lt;&gt;Not an error")=1,1,0))</f>
        <v>0</v>
      </c>
      <c r="T4323">
        <f>IF(M4323&lt;&gt;"Major",0,IF(COUNTIFS($A$2:$A4323,$A4323,$D$2:$D4323,$D4323,$M$2:$M4323,"Major")=1,1,0))</f>
        <v>0</v>
      </c>
      <c r="U4323">
        <f>IF(M4323&lt;&gt;"Minor",0,IF(COUNTIFS($A$2:$A4323,$A4323,$D$2:$D4323,$D4323,$M$2:$M4323,"Minor")=1,1,0))</f>
        <v>0</v>
      </c>
    </row>
    <row r="4324">
      <c r="A4324" t="inlineStr">
        <is>
          <t xml:space="preserve">806152088c4f0f13e40c0788e7bc440106d13b1a</t>
        </is>
      </c>
      <c r="B4324" t="inlineStr">
        <is>
          <t xml:space="preserve">The Secret Life of an Accidental Heiress</t>
        </is>
      </c>
      <c r="C4324" t="inlineStr">
        <is>
          <t xml:space="preserve">The Secret Life of an Accidental Heiress</t>
        </is>
      </c>
      <c r="D4324" t="inlineStr">
        <is>
          <t xml:space="preserve">35923055f09345eae9b2a72e0b4585c44db28a43</t>
        </is>
      </c>
      <c r="E4324" t="inlineStr">
        <is>
          <t xml:space="preserve">Episode 35: Blut Und Lügen</t>
        </is>
      </c>
      <c r="F4324">
        <v>35</v>
      </c>
      <c r="G4324" t="inlineStr">
        <is>
          <t xml:space="preserve">2:44-2:52</t>
        </is>
      </c>
      <c r="H4324" t="inlineStr">
        <is>
          <t xml:space="preserve">Pending</t>
        </is>
      </c>
      <c r="I4324" t="inlineStr">
        <is>
          <t xml:space="preserve">[Script error] - Line from script: â€œSharon war sofort herbeigeeilt, als sie von dem Vorfall gehÃ¶rt hatte, und hatte sich zunÃ¤chst nur um das Wohlergehen ihrer SchÃ¼ler gesorgt.â€_x009d_ - Note: inconsistency â€œMiss Griffin war sofort herbeigeeilt, als sie von dem Vorfall gehÃ¶rt hatte, und hatte sich zunÃ¤chst nur um das Wohlergehen ihrer SchÃ¼ler gesorgt.â€_x009d_</t>
        </is>
      </c>
      <c r="J4324" t="inlineStr">
        <is>
          <t xml:space="preserve">AI</t>
        </is>
      </c>
      <c r="K4324" t="inlineStr">
        <is>
          <t xml:space="preserve">Script error</t>
        </is>
      </c>
      <c r="L4324" t="inlineStr">
        <is>
          <t xml:space="preserve">Script error</t>
        </is>
      </c>
      <c r="M4324" t="str">
        <f>IFERROR(IF(VLOOKUP(L4324,'Quantification'!$A:$B,2,FALSE)&amp;""="","Unclassified",VLOOKUP(L4324,'Quantification'!$A:$B,2,FALSE)),"Unclassified")</f>
        <v>Major</v>
      </c>
      <c r="N4324" t="inlineStr">
        <is>
          <t xml:space="preserve">frl-stefanie.gartmaier@pocketfm.com</t>
        </is>
      </c>
      <c r="O4324" t="inlineStr">
        <is>
          <t xml:space="preserve">Issues found in raw</t>
        </is>
      </c>
      <c r="P4324" t="str">
        <f>IF(OR(O4324="Issues found in master",O4324="Final master"),"Master",IF(OR(O4324="Ready for Master",O4324="Issues found in raw",O4324="Raw under QC",O4324="Issues resolved in raw"),"Raw","-"))</f>
        <v>Raw</v>
      </c>
      <c r="Q4324" s="13">
        <v>46287.54375</v>
      </c>
      <c r="R4324" t="inlineStr">
        <is>
          <t xml:space="preserve">2026-09 (Sept)</t>
        </is>
      </c>
      <c r="S4324">
        <f>IF(M4324="Not an error",0,IF(COUNTIFS($A$2:$A4324,$A4324,$D$2:$D4324,$D4324,$M$2:$M4324,"&lt;&gt;Not an error")=1,1,0))</f>
        <v>0</v>
      </c>
      <c r="T4324">
        <f>IF(M4324&lt;&gt;"Major",0,IF(COUNTIFS($A$2:$A4324,$A4324,$D$2:$D4324,$D4324,$M$2:$M4324,"Major")=1,1,0))</f>
        <v>0</v>
      </c>
      <c r="U4324">
        <f>IF(M4324&lt;&gt;"Minor",0,IF(COUNTIFS($A$2:$A4324,$A4324,$D$2:$D4324,$D4324,$M$2:$M4324,"Minor")=1,1,0))</f>
        <v>0</v>
      </c>
    </row>
    <row r="4325">
      <c r="A4325" t="inlineStr">
        <is>
          <t xml:space="preserve">806152088c4f0f13e40c0788e7bc440106d13b1a</t>
        </is>
      </c>
      <c r="B4325" t="inlineStr">
        <is>
          <t xml:space="preserve">The Secret Life of an Accidental Heiress</t>
        </is>
      </c>
      <c r="C4325" t="inlineStr">
        <is>
          <t xml:space="preserve">The Secret Life of an Accidental Heiress</t>
        </is>
      </c>
      <c r="D4325" t="inlineStr">
        <is>
          <t xml:space="preserve">35923055f09345eae9b2a72e0b4585c44db28a43</t>
        </is>
      </c>
      <c r="E4325" t="inlineStr">
        <is>
          <t xml:space="preserve">Episode 35: Blut Und Lügen</t>
        </is>
      </c>
      <c r="F4325">
        <v>35</v>
      </c>
      <c r="G4325" t="inlineStr">
        <is>
          <t xml:space="preserve">4:18-4:20</t>
        </is>
      </c>
      <c r="H4325" t="inlineStr">
        <is>
          <t xml:space="preserve">Pending</t>
        </is>
      </c>
      <c r="I4325" t="inlineStr">
        <is>
          <t xml:space="preserve">[Script error] - Line from script: â€œSharon erinnerte sich an Evans Worte.â€_x009d_ - Note: inconsistency â€œMiss Griffin erinnerte sich an Evans Worte.â€_x009d_</t>
        </is>
      </c>
      <c r="J4325" t="inlineStr">
        <is>
          <t xml:space="preserve">AI</t>
        </is>
      </c>
      <c r="K4325" t="inlineStr">
        <is>
          <t xml:space="preserve">Script error</t>
        </is>
      </c>
      <c r="L4325" t="inlineStr">
        <is>
          <t xml:space="preserve">Script error</t>
        </is>
      </c>
      <c r="M4325" t="str">
        <f>IFERROR(IF(VLOOKUP(L4325,'Quantification'!$A:$B,2,FALSE)&amp;""="","Unclassified",VLOOKUP(L4325,'Quantification'!$A:$B,2,FALSE)),"Unclassified")</f>
        <v>Major</v>
      </c>
      <c r="N4325" t="inlineStr">
        <is>
          <t xml:space="preserve">frl-stefanie.gartmaier@pocketfm.com</t>
        </is>
      </c>
      <c r="O4325" t="inlineStr">
        <is>
          <t xml:space="preserve">Issues found in raw</t>
        </is>
      </c>
      <c r="P4325" t="str">
        <f>IF(OR(O4325="Issues found in master",O4325="Final master"),"Master",IF(OR(O4325="Ready for Master",O4325="Issues found in raw",O4325="Raw under QC",O4325="Issues resolved in raw"),"Raw","-"))</f>
        <v>Raw</v>
      </c>
      <c r="Q4325" s="13">
        <v>46287.54375</v>
      </c>
      <c r="R4325" t="inlineStr">
        <is>
          <t xml:space="preserve">2026-09 (Sept)</t>
        </is>
      </c>
      <c r="S4325">
        <f>IF(M4325="Not an error",0,IF(COUNTIFS($A$2:$A4325,$A4325,$D$2:$D4325,$D4325,$M$2:$M4325,"&lt;&gt;Not an error")=1,1,0))</f>
        <v>0</v>
      </c>
      <c r="T4325">
        <f>IF(M4325&lt;&gt;"Major",0,IF(COUNTIFS($A$2:$A4325,$A4325,$D$2:$D4325,$D4325,$M$2:$M4325,"Major")=1,1,0))</f>
        <v>0</v>
      </c>
      <c r="U4325">
        <f>IF(M4325&lt;&gt;"Minor",0,IF(COUNTIFS($A$2:$A4325,$A4325,$D$2:$D4325,$D4325,$M$2:$M4325,"Minor")=1,1,0))</f>
        <v>0</v>
      </c>
    </row>
    <row r="4326">
      <c r="A4326" t="inlineStr">
        <is>
          <t xml:space="preserve">806152088c4f0f13e40c0788e7bc440106d13b1a</t>
        </is>
      </c>
      <c r="B4326" t="inlineStr">
        <is>
          <t xml:space="preserve">The Secret Life of an Accidental Heiress</t>
        </is>
      </c>
      <c r="C4326" t="inlineStr">
        <is>
          <t xml:space="preserve">The Secret Life of an Accidental Heiress</t>
        </is>
      </c>
      <c r="D4326" t="inlineStr">
        <is>
          <t xml:space="preserve">35923055f09345eae9b2a72e0b4585c44db28a43</t>
        </is>
      </c>
      <c r="E4326" t="inlineStr">
        <is>
          <t xml:space="preserve">Episode 35: Blut Und Lügen</t>
        </is>
      </c>
      <c r="F4326">
        <v>35</v>
      </c>
      <c r="G4326" t="inlineStr">
        <is>
          <t xml:space="preserve">5:42-5:47</t>
        </is>
      </c>
      <c r="H4326" t="inlineStr">
        <is>
          <t xml:space="preserve">Pending</t>
        </is>
      </c>
      <c r="I4326" t="inlineStr">
        <is>
          <t xml:space="preserve">[Script error] - Line from script: â€œSharon zÃ¶gerte. Wie sollte sie den Verdacht ihrer SchÃ¼ler ohne Beweise formulieren?â€_x009d_ - Note: inconsistency â€œMiss Griffin zÃ¶gerte. Wie sollte sie den Verdacht ihrer SchÃ¼ler ohne Beweise formulieren?â€_x009d_</t>
        </is>
      </c>
      <c r="J4326" t="inlineStr">
        <is>
          <t xml:space="preserve">AI</t>
        </is>
      </c>
      <c r="K4326" t="inlineStr">
        <is>
          <t xml:space="preserve">Script error</t>
        </is>
      </c>
      <c r="L4326" t="inlineStr">
        <is>
          <t xml:space="preserve">Script error</t>
        </is>
      </c>
      <c r="M4326" t="str">
        <f>IFERROR(IF(VLOOKUP(L4326,'Quantification'!$A:$B,2,FALSE)&amp;""="","Unclassified",VLOOKUP(L4326,'Quantification'!$A:$B,2,FALSE)),"Unclassified")</f>
        <v>Major</v>
      </c>
      <c r="N4326" t="inlineStr">
        <is>
          <t xml:space="preserve">frl-stefanie.gartmaier@pocketfm.com</t>
        </is>
      </c>
      <c r="O4326" t="inlineStr">
        <is>
          <t xml:space="preserve">Issues found in raw</t>
        </is>
      </c>
      <c r="P4326" t="str">
        <f>IF(OR(O4326="Issues found in master",O4326="Final master"),"Master",IF(OR(O4326="Ready for Master",O4326="Issues found in raw",O4326="Raw under QC",O4326="Issues resolved in raw"),"Raw","-"))</f>
        <v>Raw</v>
      </c>
      <c r="Q4326" s="13">
        <v>46287.54375</v>
      </c>
      <c r="R4326" t="inlineStr">
        <is>
          <t xml:space="preserve">2026-09 (Sept)</t>
        </is>
      </c>
      <c r="S4326">
        <f>IF(M4326="Not an error",0,IF(COUNTIFS($A$2:$A4326,$A4326,$D$2:$D4326,$D4326,$M$2:$M4326,"&lt;&gt;Not an error")=1,1,0))</f>
        <v>0</v>
      </c>
      <c r="T4326">
        <f>IF(M4326&lt;&gt;"Major",0,IF(COUNTIFS($A$2:$A4326,$A4326,$D$2:$D4326,$D4326,$M$2:$M4326,"Major")=1,1,0))</f>
        <v>0</v>
      </c>
      <c r="U4326">
        <f>IF(M4326&lt;&gt;"Minor",0,IF(COUNTIFS($A$2:$A4326,$A4326,$D$2:$D4326,$D4326,$M$2:$M4326,"Minor")=1,1,0))</f>
        <v>0</v>
      </c>
    </row>
    <row r="4327">
      <c r="A4327" t="inlineStr">
        <is>
          <t xml:space="preserve">806152088c4f0f13e40c0788e7bc440106d13b1a</t>
        </is>
      </c>
      <c r="B4327" t="inlineStr">
        <is>
          <t xml:space="preserve">The Secret Life of an Accidental Heiress</t>
        </is>
      </c>
      <c r="C4327" t="inlineStr">
        <is>
          <t xml:space="preserve">The Secret Life of an Accidental Heiress</t>
        </is>
      </c>
      <c r="D4327" t="inlineStr">
        <is>
          <t xml:space="preserve">35923055f09345eae9b2a72e0b4585c44db28a43</t>
        </is>
      </c>
      <c r="E4327" t="inlineStr">
        <is>
          <t xml:space="preserve">Episode 35: Blut Und Lügen</t>
        </is>
      </c>
      <c r="F4327">
        <v>35</v>
      </c>
      <c r="G4327" t="inlineStr">
        <is>
          <t xml:space="preserve">6:00-6:02</t>
        </is>
      </c>
      <c r="H4327" t="inlineStr">
        <is>
          <t xml:space="preserve">Pending</t>
        </is>
      </c>
      <c r="I4327" t="inlineStr">
        <is>
          <t xml:space="preserve">[Script error] - Line from script: â€œSharon und der Dekan wandten sich ihr zu.â€_x009d_ - Note: inconsistency â€œMiss Griffin und der Dekan wandten sich ihr zu.â€_x009d_</t>
        </is>
      </c>
      <c r="J4327" t="inlineStr">
        <is>
          <t xml:space="preserve">AI</t>
        </is>
      </c>
      <c r="K4327" t="inlineStr">
        <is>
          <t xml:space="preserve">Script error</t>
        </is>
      </c>
      <c r="L4327" t="inlineStr">
        <is>
          <t xml:space="preserve">Script error</t>
        </is>
      </c>
      <c r="M4327" t="str">
        <f>IFERROR(IF(VLOOKUP(L4327,'Quantification'!$A:$B,2,FALSE)&amp;""="","Unclassified",VLOOKUP(L4327,'Quantification'!$A:$B,2,FALSE)),"Unclassified")</f>
        <v>Major</v>
      </c>
      <c r="N4327" t="inlineStr">
        <is>
          <t xml:space="preserve">frl-stefanie.gartmaier@pocketfm.com</t>
        </is>
      </c>
      <c r="O4327" t="inlineStr">
        <is>
          <t xml:space="preserve">Issues found in raw</t>
        </is>
      </c>
      <c r="P4327" t="str">
        <f>IF(OR(O4327="Issues found in master",O4327="Final master"),"Master",IF(OR(O4327="Ready for Master",O4327="Issues found in raw",O4327="Raw under QC",O4327="Issues resolved in raw"),"Raw","-"))</f>
        <v>Raw</v>
      </c>
      <c r="Q4327" s="13">
        <v>46287.54375</v>
      </c>
      <c r="R4327" t="inlineStr">
        <is>
          <t xml:space="preserve">2026-09 (Sept)</t>
        </is>
      </c>
      <c r="S4327">
        <f>IF(M4327="Not an error",0,IF(COUNTIFS($A$2:$A4327,$A4327,$D$2:$D4327,$D4327,$M$2:$M4327,"&lt;&gt;Not an error")=1,1,0))</f>
        <v>0</v>
      </c>
      <c r="T4327">
        <f>IF(M4327&lt;&gt;"Major",0,IF(COUNTIFS($A$2:$A4327,$A4327,$D$2:$D4327,$D4327,$M$2:$M4327,"Major")=1,1,0))</f>
        <v>0</v>
      </c>
      <c r="U4327">
        <f>IF(M4327&lt;&gt;"Minor",0,IF(COUNTIFS($A$2:$A4327,$A4327,$D$2:$D4327,$D4327,$M$2:$M4327,"Minor")=1,1,0))</f>
        <v>0</v>
      </c>
    </row>
    <row r="4328">
      <c r="A4328" t="inlineStr">
        <is>
          <t xml:space="preserve">806152088c4f0f13e40c0788e7bc440106d13b1a</t>
        </is>
      </c>
      <c r="B4328" t="inlineStr">
        <is>
          <t xml:space="preserve">The Secret Life of an Accidental Heiress</t>
        </is>
      </c>
      <c r="C4328" t="inlineStr">
        <is>
          <t xml:space="preserve">The Secret Life of an Accidental Heiress</t>
        </is>
      </c>
      <c r="D4328" t="inlineStr">
        <is>
          <t xml:space="preserve">35923055f09345eae9b2a72e0b4585c44db28a43</t>
        </is>
      </c>
      <c r="E4328" t="inlineStr">
        <is>
          <t xml:space="preserve">Episode 35: Blut Und Lügen</t>
        </is>
      </c>
      <c r="F4328">
        <v>35</v>
      </c>
      <c r="G4328" t="inlineStr">
        <is>
          <t xml:space="preserve">7:42-7:45</t>
        </is>
      </c>
      <c r="H4328" t="inlineStr">
        <is>
          <t xml:space="preserve">Pending</t>
        </is>
      </c>
      <c r="I4328" t="inlineStr">
        <is>
          <t xml:space="preserve">[Script error] - Line from script: â€œEnttÃ¤uschung machte sich bei Sharon, Evan und den anderen breit.â€_x009d_ - Note: inconsistency â€œEnttÃ¤uschung machte sich bei Miss Griffin, Evan und den anderen breit.â€_x009d_</t>
        </is>
      </c>
      <c r="J4328" t="inlineStr">
        <is>
          <t xml:space="preserve">AI</t>
        </is>
      </c>
      <c r="K4328" t="inlineStr">
        <is>
          <t xml:space="preserve">Script error</t>
        </is>
      </c>
      <c r="L4328" t="inlineStr">
        <is>
          <t xml:space="preserve">Script error</t>
        </is>
      </c>
      <c r="M4328" t="str">
        <f>IFERROR(IF(VLOOKUP(L4328,'Quantification'!$A:$B,2,FALSE)&amp;""="","Unclassified",VLOOKUP(L4328,'Quantification'!$A:$B,2,FALSE)),"Unclassified")</f>
        <v>Major</v>
      </c>
      <c r="N4328" t="inlineStr">
        <is>
          <t xml:space="preserve">frl-stefanie.gartmaier@pocketfm.com</t>
        </is>
      </c>
      <c r="O4328" t="inlineStr">
        <is>
          <t xml:space="preserve">Issues found in raw</t>
        </is>
      </c>
      <c r="P4328" t="str">
        <f>IF(OR(O4328="Issues found in master",O4328="Final master"),"Master",IF(OR(O4328="Ready for Master",O4328="Issues found in raw",O4328="Raw under QC",O4328="Issues resolved in raw"),"Raw","-"))</f>
        <v>Raw</v>
      </c>
      <c r="Q4328" s="13">
        <v>46287.54375</v>
      </c>
      <c r="R4328" t="inlineStr">
        <is>
          <t xml:space="preserve">2026-09 (Sept)</t>
        </is>
      </c>
      <c r="S4328">
        <f>IF(M4328="Not an error",0,IF(COUNTIFS($A$2:$A4328,$A4328,$D$2:$D4328,$D4328,$M$2:$M4328,"&lt;&gt;Not an error")=1,1,0))</f>
        <v>0</v>
      </c>
      <c r="T4328">
        <f>IF(M4328&lt;&gt;"Major",0,IF(COUNTIFS($A$2:$A4328,$A4328,$D$2:$D4328,$D4328,$M$2:$M4328,"Major")=1,1,0))</f>
        <v>0</v>
      </c>
      <c r="U4328">
        <f>IF(M4328&lt;&gt;"Minor",0,IF(COUNTIFS($A$2:$A4328,$A4328,$D$2:$D4328,$D4328,$M$2:$M4328,"Minor")=1,1,0))</f>
        <v>0</v>
      </c>
    </row>
    <row r="4329">
      <c r="A4329" t="inlineStr">
        <is>
          <t xml:space="preserve">806152088c4f0f13e40c0788e7bc440106d13b1a</t>
        </is>
      </c>
      <c r="B4329" t="inlineStr">
        <is>
          <t xml:space="preserve">The Secret Life of an Accidental Heiress</t>
        </is>
      </c>
      <c r="C4329" t="inlineStr">
        <is>
          <t xml:space="preserve">The Secret Life of an Accidental Heiress</t>
        </is>
      </c>
      <c r="D4329" t="inlineStr">
        <is>
          <t xml:space="preserve">069484d752437ec368985b1ea510bfe1e3814dcb</t>
        </is>
      </c>
      <c r="E4329" t="inlineStr">
        <is>
          <t xml:space="preserve">Episode 36: Hingerissen</t>
        </is>
      </c>
      <c r="F4329">
        <v>36</v>
      </c>
      <c r="G4329" t="inlineStr">
        <is>
          <t xml:space="preserve">5:52-5:56</t>
        </is>
      </c>
      <c r="H4329" t="inlineStr">
        <is>
          <t xml:space="preserve">Pending</t>
        </is>
      </c>
      <c r="I4329" t="inlineStr">
        <is>
          <t xml:space="preserve">[Script error] - Line from script: â€œDekan Young, wÃ¼rden Sie die kleine Schwester eines Freundes derart beschÃ¼tzen?â€_x009d_ - Note: inconsistency â€œDekan Young, wÃ¼rden Sie die Cousine eines Freundes derart beschÃ¼tzen?â€_x009d_</t>
        </is>
      </c>
      <c r="J4329" t="inlineStr">
        <is>
          <t xml:space="preserve">AI</t>
        </is>
      </c>
      <c r="K4329" t="inlineStr">
        <is>
          <t xml:space="preserve">Script error</t>
        </is>
      </c>
      <c r="L4329" t="inlineStr">
        <is>
          <t xml:space="preserve">Script error</t>
        </is>
      </c>
      <c r="M4329" t="str">
        <f>IFERROR(IF(VLOOKUP(L4329,'Quantification'!$A:$B,2,FALSE)&amp;""="","Unclassified",VLOOKUP(L4329,'Quantification'!$A:$B,2,FALSE)),"Unclassified")</f>
        <v>Major</v>
      </c>
      <c r="N4329" t="inlineStr">
        <is>
          <t xml:space="preserve">frl-stefanie.gartmaier@pocketfm.com</t>
        </is>
      </c>
      <c r="O4329" t="inlineStr">
        <is>
          <t xml:space="preserve">Issues found in raw</t>
        </is>
      </c>
      <c r="P4329" t="str">
        <f>IF(OR(O4329="Issues found in master",O4329="Final master"),"Master",IF(OR(O4329="Ready for Master",O4329="Issues found in raw",O4329="Raw under QC",O4329="Issues resolved in raw"),"Raw","-"))</f>
        <v>Raw</v>
      </c>
      <c r="Q4329" s="13">
        <v>46287.54375</v>
      </c>
      <c r="R4329" t="inlineStr">
        <is>
          <t xml:space="preserve">2026-09 (Sept)</t>
        </is>
      </c>
      <c r="S4329">
        <f>IF(M4329="Not an error",0,IF(COUNTIFS($A$2:$A4329,$A4329,$D$2:$D4329,$D4329,$M$2:$M4329,"&lt;&gt;Not an error")=1,1,0))</f>
        <v>1</v>
      </c>
      <c r="T4329">
        <f>IF(M4329&lt;&gt;"Major",0,IF(COUNTIFS($A$2:$A4329,$A4329,$D$2:$D4329,$D4329,$M$2:$M4329,"Major")=1,1,0))</f>
        <v>1</v>
      </c>
      <c r="U4329">
        <f>IF(M4329&lt;&gt;"Minor",0,IF(COUNTIFS($A$2:$A4329,$A4329,$D$2:$D4329,$D4329,$M$2:$M4329,"Minor")=1,1,0))</f>
        <v>0</v>
      </c>
    </row>
    <row r="4330">
      <c r="A4330" t="inlineStr">
        <is>
          <t xml:space="preserve">806152088c4f0f13e40c0788e7bc440106d13b1a</t>
        </is>
      </c>
      <c r="B4330" t="inlineStr">
        <is>
          <t xml:space="preserve">The Secret Life of an Accidental Heiress</t>
        </is>
      </c>
      <c r="C4330" t="inlineStr">
        <is>
          <t xml:space="preserve">The Secret Life of an Accidental Heiress</t>
        </is>
      </c>
      <c r="D4330" t="inlineStr">
        <is>
          <t xml:space="preserve">069484d752437ec368985b1ea510bfe1e3814dcb</t>
        </is>
      </c>
      <c r="E4330" t="inlineStr">
        <is>
          <t xml:space="preserve">Episode 36: Hingerissen</t>
        </is>
      </c>
      <c r="F4330">
        <v>36</v>
      </c>
      <c r="G4330" t="inlineStr">
        <is>
          <t xml:space="preserve">6:18-6:25</t>
        </is>
      </c>
      <c r="H4330" t="inlineStr">
        <is>
          <t xml:space="preserve">Pending</t>
        </is>
      </c>
      <c r="I4330" t="inlineStr">
        <is>
          <t xml:space="preserve">[Script error] - Line from script: â€œDie Art, wie Adrian Quinn behandelte, passte nicht zu jemandem, der sich lediglich um die kleine Schwester eines Freundes kÃ¼mmerte.â€_x009d_ - Note: inconsistency â€œDie Art, wie Adrian Quinn behandelte, passte nicht zu jemandem, der sich lediglich um die Cousine eines Freundes kÃ¼mmerte.â€_x009d_</t>
        </is>
      </c>
      <c r="J4330" t="inlineStr">
        <is>
          <t xml:space="preserve">AI</t>
        </is>
      </c>
      <c r="K4330" t="inlineStr">
        <is>
          <t xml:space="preserve">Script error</t>
        </is>
      </c>
      <c r="L4330" t="inlineStr">
        <is>
          <t xml:space="preserve">Script error</t>
        </is>
      </c>
      <c r="M4330" t="str">
        <f>IFERROR(IF(VLOOKUP(L4330,'Quantification'!$A:$B,2,FALSE)&amp;""="","Unclassified",VLOOKUP(L4330,'Quantification'!$A:$B,2,FALSE)),"Unclassified")</f>
        <v>Major</v>
      </c>
      <c r="N4330" t="inlineStr">
        <is>
          <t xml:space="preserve">frl-stefanie.gartmaier@pocketfm.com</t>
        </is>
      </c>
      <c r="O4330" t="inlineStr">
        <is>
          <t xml:space="preserve">Issues found in raw</t>
        </is>
      </c>
      <c r="P4330" t="str">
        <f>IF(OR(O4330="Issues found in master",O4330="Final master"),"Master",IF(OR(O4330="Ready for Master",O4330="Issues found in raw",O4330="Raw under QC",O4330="Issues resolved in raw"),"Raw","-"))</f>
        <v>Raw</v>
      </c>
      <c r="Q4330" s="13">
        <v>46287.54375</v>
      </c>
      <c r="R4330" t="inlineStr">
        <is>
          <t xml:space="preserve">2026-09 (Sept)</t>
        </is>
      </c>
      <c r="S4330">
        <f>IF(M4330="Not an error",0,IF(COUNTIFS($A$2:$A4330,$A4330,$D$2:$D4330,$D4330,$M$2:$M4330,"&lt;&gt;Not an error")=1,1,0))</f>
        <v>0</v>
      </c>
      <c r="T4330">
        <f>IF(M4330&lt;&gt;"Major",0,IF(COUNTIFS($A$2:$A4330,$A4330,$D$2:$D4330,$D4330,$M$2:$M4330,"Major")=1,1,0))</f>
        <v>0</v>
      </c>
      <c r="U4330">
        <f>IF(M4330&lt;&gt;"Minor",0,IF(COUNTIFS($A$2:$A4330,$A4330,$D$2:$D4330,$D4330,$M$2:$M4330,"Minor")=1,1,0))</f>
        <v>0</v>
      </c>
    </row>
    <row r="4331">
      <c r="A4331" t="inlineStr">
        <is>
          <t xml:space="preserve">806152088c4f0f13e40c0788e7bc440106d13b1a</t>
        </is>
      </c>
      <c r="B4331" t="inlineStr">
        <is>
          <t xml:space="preserve">The Secret Life of an Accidental Heiress</t>
        </is>
      </c>
      <c r="C4331" t="inlineStr">
        <is>
          <t xml:space="preserve">The Secret Life of an Accidental Heiress</t>
        </is>
      </c>
      <c r="D4331" t="inlineStr">
        <is>
          <t xml:space="preserve">069484d752437ec368985b1ea510bfe1e3814dcb</t>
        </is>
      </c>
      <c r="E4331" t="inlineStr">
        <is>
          <t xml:space="preserve">Episode 36: Hingerissen</t>
        </is>
      </c>
      <c r="F4331">
        <v>36</v>
      </c>
      <c r="G4331" t="inlineStr">
        <is>
          <t xml:space="preserve">7:20-7:24</t>
        </is>
      </c>
      <c r="H4331" t="inlineStr">
        <is>
          <t xml:space="preserve">Pending</t>
        </is>
      </c>
      <c r="I4331" t="inlineStr">
        <is>
          <t xml:space="preserve">[â€œAdrianâ€_x009d_] - Line from script: â€œAdrians kalter Blick verriet nichts, als er Quinn ansah.â€_x009d_ - Note: needs an American pronunciation</t>
        </is>
      </c>
      <c r="J4331" t="inlineStr">
        <is>
          <t xml:space="preserve">VOA</t>
        </is>
      </c>
      <c r="K4331" t="inlineStr">
        <is>
          <t xml:space="preserve">Mispronunciation</t>
        </is>
      </c>
      <c r="L4331" t="inlineStr">
        <is>
          <t xml:space="preserve">Mispronunciation</t>
        </is>
      </c>
      <c r="M4331" t="str">
        <f>IFERROR(IF(VLOOKUP(L4331,'Quantification'!$A:$B,2,FALSE)&amp;""="","Unclassified",VLOOKUP(L4331,'Quantification'!$A:$B,2,FALSE)),"Unclassified")</f>
        <v>Major</v>
      </c>
      <c r="N4331" t="inlineStr">
        <is>
          <t xml:space="preserve">frl-stefanie.gartmaier@pocketfm.com</t>
        </is>
      </c>
      <c r="O4331" t="inlineStr">
        <is>
          <t xml:space="preserve">Issues found in raw</t>
        </is>
      </c>
      <c r="P4331" t="str">
        <f>IF(OR(O4331="Issues found in master",O4331="Final master"),"Master",IF(OR(O4331="Ready for Master",O4331="Issues found in raw",O4331="Raw under QC",O4331="Issues resolved in raw"),"Raw","-"))</f>
        <v>Raw</v>
      </c>
      <c r="Q4331" s="13">
        <v>46287.54375</v>
      </c>
      <c r="R4331" t="inlineStr">
        <is>
          <t xml:space="preserve">2026-09 (Sept)</t>
        </is>
      </c>
      <c r="S4331">
        <f>IF(M4331="Not an error",0,IF(COUNTIFS($A$2:$A4331,$A4331,$D$2:$D4331,$D4331,$M$2:$M4331,"&lt;&gt;Not an error")=1,1,0))</f>
        <v>0</v>
      </c>
      <c r="T4331">
        <f>IF(M4331&lt;&gt;"Major",0,IF(COUNTIFS($A$2:$A4331,$A4331,$D$2:$D4331,$D4331,$M$2:$M4331,"Major")=1,1,0))</f>
        <v>0</v>
      </c>
      <c r="U4331">
        <f>IF(M4331&lt;&gt;"Minor",0,IF(COUNTIFS($A$2:$A4331,$A4331,$D$2:$D4331,$D4331,$M$2:$M4331,"Minor")=1,1,0))</f>
        <v>0</v>
      </c>
    </row>
    <row r="4332">
      <c r="A4332" t="inlineStr">
        <is>
          <t xml:space="preserve">806152088c4f0f13e40c0788e7bc440106d13b1a</t>
        </is>
      </c>
      <c r="B4332" t="inlineStr">
        <is>
          <t xml:space="preserve">The Secret Life of an Accidental Heiress</t>
        </is>
      </c>
      <c r="C4332" t="inlineStr">
        <is>
          <t xml:space="preserve">The Secret Life of an Accidental Heiress</t>
        </is>
      </c>
      <c r="D4332" t="inlineStr">
        <is>
          <t xml:space="preserve">069484d752437ec368985b1ea510bfe1e3814dcb</t>
        </is>
      </c>
      <c r="E4332" t="inlineStr">
        <is>
          <t xml:space="preserve">Episode 36: Hingerissen</t>
        </is>
      </c>
      <c r="F4332">
        <v>36</v>
      </c>
      <c r="G4332" t="inlineStr">
        <is>
          <t xml:space="preserve">7:55-7:58</t>
        </is>
      </c>
      <c r="H4332" t="inlineStr">
        <is>
          <t xml:space="preserve">Pending</t>
        </is>
      </c>
      <c r="I4332" t="inlineStr">
        <is>
          <t xml:space="preserve">[Voice processing &amp; editing] - Line from script: â€œSeine Stimme klang rauer als beabsichtigt.â€_x009d_ - Note: needs an American pronunciation</t>
        </is>
      </c>
      <c r="J4332" t="inlineStr">
        <is>
          <t xml:space="preserve">VOA</t>
        </is>
      </c>
      <c r="K4332" t="inlineStr">
        <is>
          <t xml:space="preserve">Mispronunciation</t>
        </is>
      </c>
      <c r="L4332" t="inlineStr">
        <is>
          <t xml:space="preserve">Mispronunciation</t>
        </is>
      </c>
      <c r="M4332" t="str">
        <f>IFERROR(IF(VLOOKUP(L4332,'Quantification'!$A:$B,2,FALSE)&amp;""="","Unclassified",VLOOKUP(L4332,'Quantification'!$A:$B,2,FALSE)),"Unclassified")</f>
        <v>Major</v>
      </c>
      <c r="N4332" t="inlineStr">
        <is>
          <t xml:space="preserve">frl-stefanie.gartmaier@pocketfm.com</t>
        </is>
      </c>
      <c r="O4332" t="inlineStr">
        <is>
          <t xml:space="preserve">Issues found in raw</t>
        </is>
      </c>
      <c r="P4332" t="str">
        <f>IF(OR(O4332="Issues found in master",O4332="Final master"),"Master",IF(OR(O4332="Ready for Master",O4332="Issues found in raw",O4332="Raw under QC",O4332="Issues resolved in raw"),"Raw","-"))</f>
        <v>Raw</v>
      </c>
      <c r="Q4332" s="13">
        <v>46287.54375</v>
      </c>
      <c r="R4332" t="inlineStr">
        <is>
          <t xml:space="preserve">2026-09 (Sept)</t>
        </is>
      </c>
      <c r="S4332">
        <f>IF(M4332="Not an error",0,IF(COUNTIFS($A$2:$A4332,$A4332,$D$2:$D4332,$D4332,$M$2:$M4332,"&lt;&gt;Not an error")=1,1,0))</f>
        <v>0</v>
      </c>
      <c r="T4332">
        <f>IF(M4332&lt;&gt;"Major",0,IF(COUNTIFS($A$2:$A4332,$A4332,$D$2:$D4332,$D4332,$M$2:$M4332,"Major")=1,1,0))</f>
        <v>0</v>
      </c>
      <c r="U4332">
        <f>IF(M4332&lt;&gt;"Minor",0,IF(COUNTIFS($A$2:$A4332,$A4332,$D$2:$D4332,$D4332,$M$2:$M4332,"Minor")=1,1,0))</f>
        <v>0</v>
      </c>
    </row>
    <row r="4333">
      <c r="A4333" t="inlineStr">
        <is>
          <t xml:space="preserve">806152088c4f0f13e40c0788e7bc440106d13b1a</t>
        </is>
      </c>
      <c r="B4333" t="inlineStr">
        <is>
          <t xml:space="preserve">The Secret Life of an Accidental Heiress</t>
        </is>
      </c>
      <c r="C4333" t="inlineStr">
        <is>
          <t xml:space="preserve">The Secret Life of an Accidental Heiress</t>
        </is>
      </c>
      <c r="D4333" t="inlineStr">
        <is>
          <t xml:space="preserve">069484d752437ec368985b1ea510bfe1e3814dcb</t>
        </is>
      </c>
      <c r="E4333" t="inlineStr">
        <is>
          <t xml:space="preserve">Episode 36: Hingerissen</t>
        </is>
      </c>
      <c r="F4333">
        <v>36</v>
      </c>
      <c r="G4333" t="inlineStr">
        <is>
          <t xml:space="preserve">9:29-9:33</t>
        </is>
      </c>
      <c r="H4333" t="inlineStr">
        <is>
          <t xml:space="preserve">Pending</t>
        </is>
      </c>
      <c r="I4333" t="inlineStr">
        <is>
          <t xml:space="preserve">[â€œAdrianâ€_x009d_] - Line from script: â€œNur wenige an der Northshore Prep hatten je jemanden wie Adrian erlebt.â€_x009d_ - Note: needs an American pronunciation</t>
        </is>
      </c>
      <c r="J4333" t="inlineStr">
        <is>
          <t xml:space="preserve">VOA</t>
        </is>
      </c>
      <c r="K4333" t="inlineStr">
        <is>
          <t xml:space="preserve">Mispronunciation</t>
        </is>
      </c>
      <c r="L4333" t="inlineStr">
        <is>
          <t xml:space="preserve">Mispronunciation</t>
        </is>
      </c>
      <c r="M4333" t="str">
        <f>IFERROR(IF(VLOOKUP(L4333,'Quantification'!$A:$B,2,FALSE)&amp;""="","Unclassified",VLOOKUP(L4333,'Quantification'!$A:$B,2,FALSE)),"Unclassified")</f>
        <v>Major</v>
      </c>
      <c r="N4333" t="inlineStr">
        <is>
          <t xml:space="preserve">frl-stefanie.gartmaier@pocketfm.com</t>
        </is>
      </c>
      <c r="O4333" t="inlineStr">
        <is>
          <t xml:space="preserve">Issues found in raw</t>
        </is>
      </c>
      <c r="P4333" t="str">
        <f>IF(OR(O4333="Issues found in master",O4333="Final master"),"Master",IF(OR(O4333="Ready for Master",O4333="Issues found in raw",O4333="Raw under QC",O4333="Issues resolved in raw"),"Raw","-"))</f>
        <v>Raw</v>
      </c>
      <c r="Q4333" s="13">
        <v>46287.54375</v>
      </c>
      <c r="R4333" t="inlineStr">
        <is>
          <t xml:space="preserve">2026-09 (Sept)</t>
        </is>
      </c>
      <c r="S4333">
        <f>IF(M4333="Not an error",0,IF(COUNTIFS($A$2:$A4333,$A4333,$D$2:$D4333,$D4333,$M$2:$M4333,"&lt;&gt;Not an error")=1,1,0))</f>
        <v>0</v>
      </c>
      <c r="T4333">
        <f>IF(M4333&lt;&gt;"Major",0,IF(COUNTIFS($A$2:$A4333,$A4333,$D$2:$D4333,$D4333,$M$2:$M4333,"Major")=1,1,0))</f>
        <v>0</v>
      </c>
      <c r="U4333">
        <f>IF(M4333&lt;&gt;"Minor",0,IF(COUNTIFS($A$2:$A4333,$A4333,$D$2:$D4333,$D4333,$M$2:$M4333,"Minor")=1,1,0))</f>
        <v>0</v>
      </c>
    </row>
    <row r="4334">
      <c r="A4334" t="inlineStr">
        <is>
          <t xml:space="preserve">806152088c4f0f13e40c0788e7bc440106d13b1a</t>
        </is>
      </c>
      <c r="B4334" t="inlineStr">
        <is>
          <t xml:space="preserve">The Secret Life of an Accidental Heiress</t>
        </is>
      </c>
      <c r="C4334" t="inlineStr">
        <is>
          <t xml:space="preserve">The Secret Life of an Accidental Heiress</t>
        </is>
      </c>
      <c r="D4334" t="inlineStr">
        <is>
          <t xml:space="preserve">069484d752437ec368985b1ea510bfe1e3814dcb</t>
        </is>
      </c>
      <c r="E4334" t="inlineStr">
        <is>
          <t xml:space="preserve">Episode 36: Hingerissen</t>
        </is>
      </c>
      <c r="F4334">
        <v>36</v>
      </c>
      <c r="G4334" t="inlineStr">
        <is>
          <t xml:space="preserve">10:20-10:24</t>
        </is>
      </c>
      <c r="H4334" t="inlineStr">
        <is>
          <t xml:space="preserve">Pending</t>
        </is>
      </c>
      <c r="I4334" t="inlineStr">
        <is>
          <t xml:space="preserve">[â€œAdrianâ€_x009d_] - Line from script: â€œAls sie aus ihrer Trance erwachte, war Adrian nÃ¤her gerÃ¼ckt.â€_x009d_ - Note: needs an American pronunciation</t>
        </is>
      </c>
      <c r="J4334" t="inlineStr">
        <is>
          <t xml:space="preserve">VOA</t>
        </is>
      </c>
      <c r="K4334" t="inlineStr">
        <is>
          <t xml:space="preserve">Mispronunciation</t>
        </is>
      </c>
      <c r="L4334" t="inlineStr">
        <is>
          <t xml:space="preserve">Mispronunciation</t>
        </is>
      </c>
      <c r="M4334" t="str">
        <f>IFERROR(IF(VLOOKUP(L4334,'Quantification'!$A:$B,2,FALSE)&amp;""="","Unclassified",VLOOKUP(L4334,'Quantification'!$A:$B,2,FALSE)),"Unclassified")</f>
        <v>Major</v>
      </c>
      <c r="N4334" t="inlineStr">
        <is>
          <t xml:space="preserve">frl-stefanie.gartmaier@pocketfm.com</t>
        </is>
      </c>
      <c r="O4334" t="inlineStr">
        <is>
          <t xml:space="preserve">Issues found in raw</t>
        </is>
      </c>
      <c r="P4334" t="str">
        <f>IF(OR(O4334="Issues found in master",O4334="Final master"),"Master",IF(OR(O4334="Ready for Master",O4334="Issues found in raw",O4334="Raw under QC",O4334="Issues resolved in raw"),"Raw","-"))</f>
        <v>Raw</v>
      </c>
      <c r="Q4334" s="13">
        <v>46287.54375</v>
      </c>
      <c r="R4334" t="inlineStr">
        <is>
          <t xml:space="preserve">2026-09 (Sept)</t>
        </is>
      </c>
      <c r="S4334">
        <f>IF(M4334="Not an error",0,IF(COUNTIFS($A$2:$A4334,$A4334,$D$2:$D4334,$D4334,$M$2:$M4334,"&lt;&gt;Not an error")=1,1,0))</f>
        <v>0</v>
      </c>
      <c r="T4334">
        <f>IF(M4334&lt;&gt;"Major",0,IF(COUNTIFS($A$2:$A4334,$A4334,$D$2:$D4334,$D4334,$M$2:$M4334,"Major")=1,1,0))</f>
        <v>0</v>
      </c>
      <c r="U4334">
        <f>IF(M4334&lt;&gt;"Minor",0,IF(COUNTIFS($A$2:$A4334,$A4334,$D$2:$D4334,$D4334,$M$2:$M4334,"Minor")=1,1,0))</f>
        <v>0</v>
      </c>
    </row>
    <row r="4335">
      <c r="A4335" t="inlineStr">
        <is>
          <t xml:space="preserve">806152088c4f0f13e40c0788e7bc440106d13b1a</t>
        </is>
      </c>
      <c r="B4335" t="inlineStr">
        <is>
          <t xml:space="preserve">The Secret Life of an Accidental Heiress</t>
        </is>
      </c>
      <c r="C4335" t="inlineStr">
        <is>
          <t xml:space="preserve">The Secret Life of an Accidental Heiress</t>
        </is>
      </c>
      <c r="D4335" t="inlineStr">
        <is>
          <t xml:space="preserve">069484d752437ec368985b1ea510bfe1e3814dcb</t>
        </is>
      </c>
      <c r="E4335" t="inlineStr">
        <is>
          <t xml:space="preserve">Episode 36: Hingerissen</t>
        </is>
      </c>
      <c r="F4335">
        <v>36</v>
      </c>
      <c r="G4335" t="inlineStr">
        <is>
          <t xml:space="preserve">11:11-11:13</t>
        </is>
      </c>
      <c r="H4335" t="inlineStr">
        <is>
          <t xml:space="preserve">Pending</t>
        </is>
      </c>
      <c r="I4335" t="inlineStr">
        <is>
          <t xml:space="preserve">[â€œAdrianâ€_x009d_] - Line from script: â€œAdrian sah, wie ihre Ohrspitzen rosa wurden.â€_x009d_ - Note: needs an American pronunciation</t>
        </is>
      </c>
      <c r="J4335" t="inlineStr">
        <is>
          <t xml:space="preserve">VOA</t>
        </is>
      </c>
      <c r="K4335" t="inlineStr">
        <is>
          <t xml:space="preserve">Mispronunciation</t>
        </is>
      </c>
      <c r="L4335" t="inlineStr">
        <is>
          <t xml:space="preserve">Mispronunciation</t>
        </is>
      </c>
      <c r="M4335" t="str">
        <f>IFERROR(IF(VLOOKUP(L4335,'Quantification'!$A:$B,2,FALSE)&amp;""="","Unclassified",VLOOKUP(L4335,'Quantification'!$A:$B,2,FALSE)),"Unclassified")</f>
        <v>Major</v>
      </c>
      <c r="N4335" t="inlineStr">
        <is>
          <t xml:space="preserve">frl-stefanie.gartmaier@pocketfm.com</t>
        </is>
      </c>
      <c r="O4335" t="inlineStr">
        <is>
          <t xml:space="preserve">Issues found in raw</t>
        </is>
      </c>
      <c r="P4335" t="str">
        <f>IF(OR(O4335="Issues found in master",O4335="Final master"),"Master",IF(OR(O4335="Ready for Master",O4335="Issues found in raw",O4335="Raw under QC",O4335="Issues resolved in raw"),"Raw","-"))</f>
        <v>Raw</v>
      </c>
      <c r="Q4335" s="13">
        <v>46287.54375</v>
      </c>
      <c r="R4335" t="inlineStr">
        <is>
          <t xml:space="preserve">2026-09 (Sept)</t>
        </is>
      </c>
      <c r="S4335">
        <f>IF(M4335="Not an error",0,IF(COUNTIFS($A$2:$A4335,$A4335,$D$2:$D4335,$D4335,$M$2:$M4335,"&lt;&gt;Not an error")=1,1,0))</f>
        <v>0</v>
      </c>
      <c r="T4335">
        <f>IF(M4335&lt;&gt;"Major",0,IF(COUNTIFS($A$2:$A4335,$A4335,$D$2:$D4335,$D4335,$M$2:$M4335,"Major")=1,1,0))</f>
        <v>0</v>
      </c>
      <c r="U4335">
        <f>IF(M4335&lt;&gt;"Minor",0,IF(COUNTIFS($A$2:$A4335,$A4335,$D$2:$D4335,$D4335,$M$2:$M4335,"Minor")=1,1,0))</f>
        <v>0</v>
      </c>
    </row>
    <row r="4336">
      <c r="A4336" t="inlineStr">
        <is>
          <t xml:space="preserve">806152088c4f0f13e40c0788e7bc440106d13b1a</t>
        </is>
      </c>
      <c r="B4336" t="inlineStr">
        <is>
          <t xml:space="preserve">The Secret Life of an Accidental Heiress</t>
        </is>
      </c>
      <c r="C4336" t="inlineStr">
        <is>
          <t xml:space="preserve">The Secret Life of an Accidental Heiress</t>
        </is>
      </c>
      <c r="D4336" t="inlineStr">
        <is>
          <t xml:space="preserve">069484d752437ec368985b1ea510bfe1e3814dcb</t>
        </is>
      </c>
      <c r="E4336" t="inlineStr">
        <is>
          <t xml:space="preserve">Episode 36: Hingerissen</t>
        </is>
      </c>
      <c r="F4336">
        <v>36</v>
      </c>
      <c r="G4336" t="inlineStr">
        <is>
          <t xml:space="preserve">11:17-11:25</t>
        </is>
      </c>
      <c r="H4336" t="inlineStr">
        <is>
          <t xml:space="preserve">Pending</t>
        </is>
      </c>
      <c r="I4336" t="inlineStr">
        <is>
          <t xml:space="preserve">[â€œAdrianâ€_x009d_] - Line from script: â€œAdrians Augen waren dunkel, magnetisch und zogen sie gegen ihren Willen an, doch seine Worte klangen sanft wie Seide.â€_x009d_ - Note: needs an American pronunciation</t>
        </is>
      </c>
      <c r="J4336" t="inlineStr">
        <is>
          <t xml:space="preserve">VOA</t>
        </is>
      </c>
      <c r="K4336" t="inlineStr">
        <is>
          <t xml:space="preserve">Mispronunciation</t>
        </is>
      </c>
      <c r="L4336" t="inlineStr">
        <is>
          <t xml:space="preserve">Mispronunciation</t>
        </is>
      </c>
      <c r="M4336" t="str">
        <f>IFERROR(IF(VLOOKUP(L4336,'Quantification'!$A:$B,2,FALSE)&amp;""="","Unclassified",VLOOKUP(L4336,'Quantification'!$A:$B,2,FALSE)),"Unclassified")</f>
        <v>Major</v>
      </c>
      <c r="N4336" t="inlineStr">
        <is>
          <t xml:space="preserve">frl-stefanie.gartmaier@pocketfm.com</t>
        </is>
      </c>
      <c r="O4336" t="inlineStr">
        <is>
          <t xml:space="preserve">Issues found in raw</t>
        </is>
      </c>
      <c r="P4336" t="str">
        <f>IF(OR(O4336="Issues found in master",O4336="Final master"),"Master",IF(OR(O4336="Ready for Master",O4336="Issues found in raw",O4336="Raw under QC",O4336="Issues resolved in raw"),"Raw","-"))</f>
        <v>Raw</v>
      </c>
      <c r="Q4336" s="13">
        <v>46287.54375</v>
      </c>
      <c r="R4336" t="inlineStr">
        <is>
          <t xml:space="preserve">2026-09 (Sept)</t>
        </is>
      </c>
      <c r="S4336">
        <f>IF(M4336="Not an error",0,IF(COUNTIFS($A$2:$A4336,$A4336,$D$2:$D4336,$D4336,$M$2:$M4336,"&lt;&gt;Not an error")=1,1,0))</f>
        <v>0</v>
      </c>
      <c r="T4336">
        <f>IF(M4336&lt;&gt;"Major",0,IF(COUNTIFS($A$2:$A4336,$A4336,$D$2:$D4336,$D4336,$M$2:$M4336,"Major")=1,1,0))</f>
        <v>0</v>
      </c>
      <c r="U4336">
        <f>IF(M4336&lt;&gt;"Minor",0,IF(COUNTIFS($A$2:$A4336,$A4336,$D$2:$D4336,$D4336,$M$2:$M4336,"Minor")=1,1,0))</f>
        <v>0</v>
      </c>
    </row>
    <row r="4337">
      <c r="A4337" t="inlineStr">
        <is>
          <t xml:space="preserve">806152088c4f0f13e40c0788e7bc440106d13b1a</t>
        </is>
      </c>
      <c r="B4337" t="inlineStr">
        <is>
          <t xml:space="preserve">The Secret Life of an Accidental Heiress</t>
        </is>
      </c>
      <c r="C4337" t="inlineStr">
        <is>
          <t xml:space="preserve">The Secret Life of an Accidental Heiress</t>
        </is>
      </c>
      <c r="D4337" t="inlineStr">
        <is>
          <t xml:space="preserve">1a1b0eab50647cc1e907445a097fe7ed12dccb1b</t>
        </is>
      </c>
      <c r="E4337" t="inlineStr">
        <is>
          <t xml:space="preserve">Episode 37: Ein Wespennest Treten</t>
        </is>
      </c>
      <c r="F4337">
        <v>37</v>
      </c>
      <c r="G4337" t="inlineStr">
        <is>
          <t xml:space="preserve">0:00-0:05</t>
        </is>
      </c>
      <c r="H4337" t="inlineStr">
        <is>
          <t xml:space="preserve">Pending</t>
        </is>
      </c>
      <c r="I4337" t="inlineStr">
        <is>
          <t xml:space="preserve">[â€œShawâ€_x009d_] - Line from script: â€œTrey Shaw beobachtete den gesamten Austausch zwischen Adrian und Quinn im RÃ¼ckspiegel.â€_x009d_</t>
        </is>
      </c>
      <c r="J4337" t="inlineStr">
        <is>
          <t xml:space="preserve">VOA</t>
        </is>
      </c>
      <c r="K4337" t="inlineStr">
        <is>
          <t xml:space="preserve">Mispronunciation</t>
        </is>
      </c>
      <c r="L4337" t="inlineStr">
        <is>
          <t xml:space="preserve">Mispronunciation</t>
        </is>
      </c>
      <c r="M4337" t="str">
        <f>IFERROR(IF(VLOOKUP(L4337,'Quantification'!$A:$B,2,FALSE)&amp;""="","Unclassified",VLOOKUP(L4337,'Quantification'!$A:$B,2,FALSE)),"Unclassified")</f>
        <v>Major</v>
      </c>
      <c r="N4337" t="inlineStr">
        <is>
          <t xml:space="preserve">frl-stefanie.gartmaier@pocketfm.com</t>
        </is>
      </c>
      <c r="O4337" t="inlineStr">
        <is>
          <t xml:space="preserve">Issues found in raw</t>
        </is>
      </c>
      <c r="P4337" t="str">
        <f>IF(OR(O4337="Issues found in master",O4337="Final master"),"Master",IF(OR(O4337="Ready for Master",O4337="Issues found in raw",O4337="Raw under QC",O4337="Issues resolved in raw"),"Raw","-"))</f>
        <v>Raw</v>
      </c>
      <c r="Q4337" s="13">
        <v>46287.54375</v>
      </c>
      <c r="R4337" t="inlineStr">
        <is>
          <t xml:space="preserve">2026-09 (Sept)</t>
        </is>
      </c>
      <c r="S4337">
        <f>IF(M4337="Not an error",0,IF(COUNTIFS($A$2:$A4337,$A4337,$D$2:$D4337,$D4337,$M$2:$M4337,"&lt;&gt;Not an error")=1,1,0))</f>
        <v>1</v>
      </c>
      <c r="T4337">
        <f>IF(M4337&lt;&gt;"Major",0,IF(COUNTIFS($A$2:$A4337,$A4337,$D$2:$D4337,$D4337,$M$2:$M4337,"Major")=1,1,0))</f>
        <v>1</v>
      </c>
      <c r="U4337">
        <f>IF(M4337&lt;&gt;"Minor",0,IF(COUNTIFS($A$2:$A4337,$A4337,$D$2:$D4337,$D4337,$M$2:$M4337,"Minor")=1,1,0))</f>
        <v>0</v>
      </c>
    </row>
    <row r="4338">
      <c r="A4338" t="inlineStr">
        <is>
          <t xml:space="preserve">806152088c4f0f13e40c0788e7bc440106d13b1a</t>
        </is>
      </c>
      <c r="B4338" t="inlineStr">
        <is>
          <t xml:space="preserve">The Secret Life of an Accidental Heiress</t>
        </is>
      </c>
      <c r="C4338" t="inlineStr">
        <is>
          <t xml:space="preserve">The Secret Life of an Accidental Heiress</t>
        </is>
      </c>
      <c r="D4338" t="inlineStr">
        <is>
          <t xml:space="preserve">1a1b0eab50647cc1e907445a097fe7ed12dccb1b</t>
        </is>
      </c>
      <c r="E4338" t="inlineStr">
        <is>
          <t xml:space="preserve">Episode 37: Ein Wespennest Treten</t>
        </is>
      </c>
      <c r="F4338">
        <v>37</v>
      </c>
      <c r="G4338" t="inlineStr">
        <is>
          <t xml:space="preserve">0:52-1:00</t>
        </is>
      </c>
      <c r="H4338" t="inlineStr">
        <is>
          <t xml:space="preserve">Pending</t>
        </is>
      </c>
      <c r="I4338" t="inlineStr">
        <is>
          <t xml:space="preserve">[Script error] - Line from script: â€œKomm schonâ€_x009d_, sagte er mit einer tiefen, schleppenden Stimme, die mÃ¼helos den gesamten Raum im Auto einnahm. â€œSetz dich.â€_x009d_ - Note: gibberish; Quinn is already sitting</t>
        </is>
      </c>
      <c r="J4338" t="inlineStr">
        <is>
          <t xml:space="preserve">AI</t>
        </is>
      </c>
      <c r="K4338" t="inlineStr">
        <is>
          <t xml:space="preserve">Script error</t>
        </is>
      </c>
      <c r="L4338" t="inlineStr">
        <is>
          <t xml:space="preserve">Script error</t>
        </is>
      </c>
      <c r="M4338" t="str">
        <f>IFERROR(IF(VLOOKUP(L4338,'Quantification'!$A:$B,2,FALSE)&amp;""="","Unclassified",VLOOKUP(L4338,'Quantification'!$A:$B,2,FALSE)),"Unclassified")</f>
        <v>Major</v>
      </c>
      <c r="N4338" t="inlineStr">
        <is>
          <t xml:space="preserve">frl-stefanie.gartmaier@pocketfm.com</t>
        </is>
      </c>
      <c r="O4338" t="inlineStr">
        <is>
          <t xml:space="preserve">Issues found in raw</t>
        </is>
      </c>
      <c r="P4338" t="str">
        <f>IF(OR(O4338="Issues found in master",O4338="Final master"),"Master",IF(OR(O4338="Ready for Master",O4338="Issues found in raw",O4338="Raw under QC",O4338="Issues resolved in raw"),"Raw","-"))</f>
        <v>Raw</v>
      </c>
      <c r="Q4338" s="13">
        <v>46287.54375</v>
      </c>
      <c r="R4338" t="inlineStr">
        <is>
          <t xml:space="preserve">2026-09 (Sept)</t>
        </is>
      </c>
      <c r="S4338">
        <f>IF(M4338="Not an error",0,IF(COUNTIFS($A$2:$A4338,$A4338,$D$2:$D4338,$D4338,$M$2:$M4338,"&lt;&gt;Not an error")=1,1,0))</f>
        <v>0</v>
      </c>
      <c r="T4338">
        <f>IF(M4338&lt;&gt;"Major",0,IF(COUNTIFS($A$2:$A4338,$A4338,$D$2:$D4338,$D4338,$M$2:$M4338,"Major")=1,1,0))</f>
        <v>0</v>
      </c>
      <c r="U4338">
        <f>IF(M4338&lt;&gt;"Minor",0,IF(COUNTIFS($A$2:$A4338,$A4338,$D$2:$D4338,$D4338,$M$2:$M4338,"Minor")=1,1,0))</f>
        <v>0</v>
      </c>
    </row>
    <row r="4339">
      <c r="A4339" t="inlineStr">
        <is>
          <t xml:space="preserve">806152088c4f0f13e40c0788e7bc440106d13b1a</t>
        </is>
      </c>
      <c r="B4339" t="inlineStr">
        <is>
          <t xml:space="preserve">The Secret Life of an Accidental Heiress</t>
        </is>
      </c>
      <c r="C4339" t="inlineStr">
        <is>
          <t xml:space="preserve">The Secret Life of an Accidental Heiress</t>
        </is>
      </c>
      <c r="D4339" t="inlineStr">
        <is>
          <t xml:space="preserve">1a1b0eab50647cc1e907445a097fe7ed12dccb1b</t>
        </is>
      </c>
      <c r="E4339" t="inlineStr">
        <is>
          <t xml:space="preserve">Episode 37: Ein Wespennest Treten</t>
        </is>
      </c>
      <c r="F4339">
        <v>37</v>
      </c>
      <c r="G4339" t="inlineStr">
        <is>
          <t xml:space="preserve">3:43-3:50</t>
        </is>
      </c>
      <c r="H4339" t="inlineStr">
        <is>
          <t xml:space="preserve">Pending</t>
        </is>
      </c>
      <c r="I4339" t="inlineStr">
        <is>
          <t xml:space="preserve">[Voice processing &amp; editing] - Line from script: â€œAdrian streckte die Hand aus, strich sie ihr mit unerwarteter Sanftheit hinters Ohr und zog sich wieder zurÃ¼ck.â€_x009d_</t>
        </is>
      </c>
      <c r="J4339" t="inlineStr">
        <is>
          <t xml:space="preserve">VOA</t>
        </is>
      </c>
      <c r="K4339" t="inlineStr">
        <is>
          <t xml:space="preserve">Voice processing &amp; editing</t>
        </is>
      </c>
      <c r="L4339" t="inlineStr">
        <is>
          <t xml:space="preserve">Voice processing &amp; editing</t>
        </is>
      </c>
      <c r="M4339" t="str">
        <f>IFERROR(IF(VLOOKUP(L4339,'Quantification'!$A:$B,2,FALSE)&amp;""="","Unclassified",VLOOKUP(L4339,'Quantification'!$A:$B,2,FALSE)),"Unclassified")</f>
        <v>Minor</v>
      </c>
      <c r="N4339" t="inlineStr">
        <is>
          <t xml:space="preserve">frl-stefanie.gartmaier@pocketfm.com</t>
        </is>
      </c>
      <c r="O4339" t="inlineStr">
        <is>
          <t xml:space="preserve">Issues found in raw</t>
        </is>
      </c>
      <c r="P4339" t="str">
        <f>IF(OR(O4339="Issues found in master",O4339="Final master"),"Master",IF(OR(O4339="Ready for Master",O4339="Issues found in raw",O4339="Raw under QC",O4339="Issues resolved in raw"),"Raw","-"))</f>
        <v>Raw</v>
      </c>
      <c r="Q4339" s="13">
        <v>46287.54375</v>
      </c>
      <c r="R4339" t="inlineStr">
        <is>
          <t xml:space="preserve">2026-09 (Sept)</t>
        </is>
      </c>
      <c r="S4339">
        <f>IF(M4339="Not an error",0,IF(COUNTIFS($A$2:$A4339,$A4339,$D$2:$D4339,$D4339,$M$2:$M4339,"&lt;&gt;Not an error")=1,1,0))</f>
        <v>0</v>
      </c>
      <c r="T4339">
        <f>IF(M4339&lt;&gt;"Major",0,IF(COUNTIFS($A$2:$A4339,$A4339,$D$2:$D4339,$D4339,$M$2:$M4339,"Major")=1,1,0))</f>
        <v>0</v>
      </c>
      <c r="U4339">
        <f>IF(M4339&lt;&gt;"Minor",0,IF(COUNTIFS($A$2:$A4339,$A4339,$D$2:$D4339,$D4339,$M$2:$M4339,"Minor")=1,1,0))</f>
        <v>1</v>
      </c>
    </row>
    <row r="4340">
      <c r="A4340" t="inlineStr">
        <is>
          <t xml:space="preserve">806152088c4f0f13e40c0788e7bc440106d13b1a</t>
        </is>
      </c>
      <c r="B4340" t="inlineStr">
        <is>
          <t xml:space="preserve">The Secret Life of an Accidental Heiress</t>
        </is>
      </c>
      <c r="C4340" t="inlineStr">
        <is>
          <t xml:space="preserve">The Secret Life of an Accidental Heiress</t>
        </is>
      </c>
      <c r="D4340" t="inlineStr">
        <is>
          <t xml:space="preserve">8597ee9524596e8ce392639902d14f0e0eb5bd94</t>
        </is>
      </c>
      <c r="E4340" t="inlineStr">
        <is>
          <t xml:space="preserve">Episode 38: Handschellen Und Konsequenzen</t>
        </is>
      </c>
      <c r="F4340">
        <v>38</v>
      </c>
      <c r="G4340" t="inlineStr">
        <is>
          <t xml:space="preserve">2:06-2:14</t>
        </is>
      </c>
      <c r="H4340" t="inlineStr">
        <is>
          <t xml:space="preserve">Pending</t>
        </is>
      </c>
      <c r="I4340" t="inlineStr">
        <is>
          <t xml:space="preserve">[Script error] - Line from script: â€œDer gewalttÃ¤tige Vorfall hatte sich bereits wie ein Lauffeuer verbreitet: Zwei SchÃ¼ler der Leistungskurse waren beinahe von herabfallenden Stahlrohren erschlagen worden.â€_x009d_ - Note: incorrect word â€œDer gewalttÃ¤tige Vorfall hatte sich bereits wie ein Lauffeuer verbreitet: Zwei SchÃ¼ler der AP-Klasse waren beinahe von herabfallenden Stahlrohren erschlagen worden.â€_x009d_</t>
        </is>
      </c>
      <c r="J4340" t="inlineStr">
        <is>
          <t xml:space="preserve">AI</t>
        </is>
      </c>
      <c r="K4340" t="inlineStr">
        <is>
          <t xml:space="preserve">Script error</t>
        </is>
      </c>
      <c r="L4340" t="inlineStr">
        <is>
          <t xml:space="preserve">Script error</t>
        </is>
      </c>
      <c r="M4340" t="str">
        <f>IFERROR(IF(VLOOKUP(L4340,'Quantification'!$A:$B,2,FALSE)&amp;""="","Unclassified",VLOOKUP(L4340,'Quantification'!$A:$B,2,FALSE)),"Unclassified")</f>
        <v>Major</v>
      </c>
      <c r="N4340" t="inlineStr">
        <is>
          <t xml:space="preserve">frl-stefanie.gartmaier@pocketfm.com</t>
        </is>
      </c>
      <c r="O4340" t="inlineStr">
        <is>
          <t xml:space="preserve">Issues found in raw</t>
        </is>
      </c>
      <c r="P4340" t="str">
        <f>IF(OR(O4340="Issues found in master",O4340="Final master"),"Master",IF(OR(O4340="Ready for Master",O4340="Issues found in raw",O4340="Raw under QC",O4340="Issues resolved in raw"),"Raw","-"))</f>
        <v>Raw</v>
      </c>
      <c r="Q4340" s="13">
        <v>46287.54375</v>
      </c>
      <c r="R4340" t="inlineStr">
        <is>
          <t xml:space="preserve">2026-09 (Sept)</t>
        </is>
      </c>
      <c r="S4340">
        <f>IF(M4340="Not an error",0,IF(COUNTIFS($A$2:$A4340,$A4340,$D$2:$D4340,$D4340,$M$2:$M4340,"&lt;&gt;Not an error")=1,1,0))</f>
        <v>1</v>
      </c>
      <c r="T4340">
        <f>IF(M4340&lt;&gt;"Major",0,IF(COUNTIFS($A$2:$A4340,$A4340,$D$2:$D4340,$D4340,$M$2:$M4340,"Major")=1,1,0))</f>
        <v>1</v>
      </c>
      <c r="U4340">
        <f>IF(M4340&lt;&gt;"Minor",0,IF(COUNTIFS($A$2:$A4340,$A4340,$D$2:$D4340,$D4340,$M$2:$M4340,"Minor")=1,1,0))</f>
        <v>0</v>
      </c>
    </row>
    <row r="4341">
      <c r="A4341" t="inlineStr">
        <is>
          <t xml:space="preserve">806152088c4f0f13e40c0788e7bc440106d13b1a</t>
        </is>
      </c>
      <c r="B4341" t="inlineStr">
        <is>
          <t xml:space="preserve">The Secret Life of an Accidental Heiress</t>
        </is>
      </c>
      <c r="C4341" t="inlineStr">
        <is>
          <t xml:space="preserve">The Secret Life of an Accidental Heiress</t>
        </is>
      </c>
      <c r="D4341" t="inlineStr">
        <is>
          <t xml:space="preserve">8597ee9524596e8ce392639902d14f0e0eb5bd94</t>
        </is>
      </c>
      <c r="E4341" t="inlineStr">
        <is>
          <t xml:space="preserve">Episode 38: Handschellen Und Konsequenzen</t>
        </is>
      </c>
      <c r="F4341">
        <v>38</v>
      </c>
      <c r="G4341" t="inlineStr">
        <is>
          <t xml:space="preserve">3:22-3:24</t>
        </is>
      </c>
      <c r="H4341" t="inlineStr">
        <is>
          <t xml:space="preserve">Pending</t>
        </is>
      </c>
      <c r="I4341" t="inlineStr">
        <is>
          <t xml:space="preserve">[Script error] - Line from script: â€œEin Anruf beim Chicago PD.â€_x009d_ - Note: translation error â€œEin Anruf bei der Strafverteidigung in Chicago.â€_x009d_</t>
        </is>
      </c>
      <c r="J4341" t="inlineStr">
        <is>
          <t xml:space="preserve">AI</t>
        </is>
      </c>
      <c r="K4341" t="inlineStr">
        <is>
          <t xml:space="preserve">Script error</t>
        </is>
      </c>
      <c r="L4341" t="inlineStr">
        <is>
          <t xml:space="preserve">Script error</t>
        </is>
      </c>
      <c r="M4341" t="str">
        <f>IFERROR(IF(VLOOKUP(L4341,'Quantification'!$A:$B,2,FALSE)&amp;""="","Unclassified",VLOOKUP(L4341,'Quantification'!$A:$B,2,FALSE)),"Unclassified")</f>
        <v>Major</v>
      </c>
      <c r="N4341" t="inlineStr">
        <is>
          <t xml:space="preserve">frl-stefanie.gartmaier@pocketfm.com</t>
        </is>
      </c>
      <c r="O4341" t="inlineStr">
        <is>
          <t xml:space="preserve">Issues found in raw</t>
        </is>
      </c>
      <c r="P4341" t="str">
        <f>IF(OR(O4341="Issues found in master",O4341="Final master"),"Master",IF(OR(O4341="Ready for Master",O4341="Issues found in raw",O4341="Raw under QC",O4341="Issues resolved in raw"),"Raw","-"))</f>
        <v>Raw</v>
      </c>
      <c r="Q4341" s="13">
        <v>46287.54375</v>
      </c>
      <c r="R4341" t="inlineStr">
        <is>
          <t xml:space="preserve">2026-09 (Sept)</t>
        </is>
      </c>
      <c r="S4341">
        <f>IF(M4341="Not an error",0,IF(COUNTIFS($A$2:$A4341,$A4341,$D$2:$D4341,$D4341,$M$2:$M4341,"&lt;&gt;Not an error")=1,1,0))</f>
        <v>0</v>
      </c>
      <c r="T4341">
        <f>IF(M4341&lt;&gt;"Major",0,IF(COUNTIFS($A$2:$A4341,$A4341,$D$2:$D4341,$D4341,$M$2:$M4341,"Major")=1,1,0))</f>
        <v>0</v>
      </c>
      <c r="U4341">
        <f>IF(M4341&lt;&gt;"Minor",0,IF(COUNTIFS($A$2:$A4341,$A4341,$D$2:$D4341,$D4341,$M$2:$M4341,"Minor")=1,1,0))</f>
        <v>0</v>
      </c>
    </row>
    <row r="4342">
      <c r="A4342" t="inlineStr">
        <is>
          <t xml:space="preserve">806152088c4f0f13e40c0788e7bc440106d13b1a</t>
        </is>
      </c>
      <c r="B4342" t="inlineStr">
        <is>
          <t xml:space="preserve">The Secret Life of an Accidental Heiress</t>
        </is>
      </c>
      <c r="C4342" t="inlineStr">
        <is>
          <t xml:space="preserve">The Secret Life of an Accidental Heiress</t>
        </is>
      </c>
      <c r="D4342" t="inlineStr">
        <is>
          <t xml:space="preserve">8597ee9524596e8ce392639902d14f0e0eb5bd94</t>
        </is>
      </c>
      <c r="E4342" t="inlineStr">
        <is>
          <t xml:space="preserve">Episode 38: Handschellen Und Konsequenzen</t>
        </is>
      </c>
      <c r="F4342">
        <v>38</v>
      </c>
      <c r="G4342" t="inlineStr">
        <is>
          <t xml:space="preserve">3:48-3:55</t>
        </is>
      </c>
      <c r="H4342" t="inlineStr">
        <is>
          <t xml:space="preserve">Pending</t>
        </is>
      </c>
      <c r="I4342" t="inlineStr">
        <is>
          <t xml:space="preserve">[Voice processing &amp; editing] - Line from script: â€œAls Jessicas Mutter das ganze AusmaÃŸ der Tat ihrer Tochter erfuhr, brach sie im BÃ¼ro des Schulleiters zusammen.â€_x009d_</t>
        </is>
      </c>
      <c r="J4342" t="inlineStr">
        <is>
          <t xml:space="preserve">VOA</t>
        </is>
      </c>
      <c r="K4342" t="inlineStr">
        <is>
          <t xml:space="preserve">Voice processing &amp; editing</t>
        </is>
      </c>
      <c r="L4342" t="inlineStr">
        <is>
          <t xml:space="preserve">Voice processing &amp; editing</t>
        </is>
      </c>
      <c r="M4342" t="str">
        <f>IFERROR(IF(VLOOKUP(L4342,'Quantification'!$A:$B,2,FALSE)&amp;""="","Unclassified",VLOOKUP(L4342,'Quantification'!$A:$B,2,FALSE)),"Unclassified")</f>
        <v>Minor</v>
      </c>
      <c r="N4342" t="inlineStr">
        <is>
          <t xml:space="preserve">frl-stefanie.gartmaier@pocketfm.com</t>
        </is>
      </c>
      <c r="O4342" t="inlineStr">
        <is>
          <t xml:space="preserve">Issues found in raw</t>
        </is>
      </c>
      <c r="P4342" t="str">
        <f>IF(OR(O4342="Issues found in master",O4342="Final master"),"Master",IF(OR(O4342="Ready for Master",O4342="Issues found in raw",O4342="Raw under QC",O4342="Issues resolved in raw"),"Raw","-"))</f>
        <v>Raw</v>
      </c>
      <c r="Q4342" s="13">
        <v>46287.54375</v>
      </c>
      <c r="R4342" t="inlineStr">
        <is>
          <t xml:space="preserve">2026-09 (Sept)</t>
        </is>
      </c>
      <c r="S4342">
        <f>IF(M4342="Not an error",0,IF(COUNTIFS($A$2:$A4342,$A4342,$D$2:$D4342,$D4342,$M$2:$M4342,"&lt;&gt;Not an error")=1,1,0))</f>
        <v>0</v>
      </c>
      <c r="T4342">
        <f>IF(M4342&lt;&gt;"Major",0,IF(COUNTIFS($A$2:$A4342,$A4342,$D$2:$D4342,$D4342,$M$2:$M4342,"Major")=1,1,0))</f>
        <v>0</v>
      </c>
      <c r="U4342">
        <f>IF(M4342&lt;&gt;"Minor",0,IF(COUNTIFS($A$2:$A4342,$A4342,$D$2:$D4342,$D4342,$M$2:$M4342,"Minor")=1,1,0))</f>
        <v>1</v>
      </c>
    </row>
    <row r="4343">
      <c r="A4343" t="inlineStr">
        <is>
          <t xml:space="preserve">806152088c4f0f13e40c0788e7bc440106d13b1a</t>
        </is>
      </c>
      <c r="B4343" t="inlineStr">
        <is>
          <t xml:space="preserve">The Secret Life of an Accidental Heiress</t>
        </is>
      </c>
      <c r="C4343" t="inlineStr">
        <is>
          <t xml:space="preserve">The Secret Life of an Accidental Heiress</t>
        </is>
      </c>
      <c r="D4343" t="inlineStr">
        <is>
          <t xml:space="preserve">8597ee9524596e8ce392639902d14f0e0eb5bd94</t>
        </is>
      </c>
      <c r="E4343" t="inlineStr">
        <is>
          <t xml:space="preserve">Episode 38: Handschellen Und Konsequenzen</t>
        </is>
      </c>
      <c r="F4343">
        <v>38</v>
      </c>
      <c r="G4343" t="inlineStr">
        <is>
          <t xml:space="preserve">5:51-5:58</t>
        </is>
      </c>
      <c r="H4343" t="inlineStr">
        <is>
          <t xml:space="preserve">Pending</t>
        </is>
      </c>
      <c r="I4343" t="inlineStr">
        <is>
          <t xml:space="preserve">[â€œVictoriaâ€_x009d_] - Line from script: â€œIn New York wunderte sich die FÃ¼hrungsetage Ã¼ber Victorias Besessenheit von diesem sekundÃ¤ren Markt.â€_x009d_ - Note: needs an American pronunciation</t>
        </is>
      </c>
      <c r="J4343" t="inlineStr">
        <is>
          <t xml:space="preserve">VOA</t>
        </is>
      </c>
      <c r="K4343" t="inlineStr">
        <is>
          <t xml:space="preserve">Mispronunciation</t>
        </is>
      </c>
      <c r="L4343" t="inlineStr">
        <is>
          <t xml:space="preserve">Mispronunciation</t>
        </is>
      </c>
      <c r="M4343" t="str">
        <f>IFERROR(IF(VLOOKUP(L4343,'Quantification'!$A:$B,2,FALSE)&amp;""="","Unclassified",VLOOKUP(L4343,'Quantification'!$A:$B,2,FALSE)),"Unclassified")</f>
        <v>Major</v>
      </c>
      <c r="N4343" t="inlineStr">
        <is>
          <t xml:space="preserve">frl-stefanie.gartmaier@pocketfm.com</t>
        </is>
      </c>
      <c r="O4343" t="inlineStr">
        <is>
          <t xml:space="preserve">Issues found in raw</t>
        </is>
      </c>
      <c r="P4343" t="str">
        <f>IF(OR(O4343="Issues found in master",O4343="Final master"),"Master",IF(OR(O4343="Ready for Master",O4343="Issues found in raw",O4343="Raw under QC",O4343="Issues resolved in raw"),"Raw","-"))</f>
        <v>Raw</v>
      </c>
      <c r="Q4343" s="13">
        <v>46287.54375</v>
      </c>
      <c r="R4343" t="inlineStr">
        <is>
          <t xml:space="preserve">2026-09 (Sept)</t>
        </is>
      </c>
      <c r="S4343">
        <f>IF(M4343="Not an error",0,IF(COUNTIFS($A$2:$A4343,$A4343,$D$2:$D4343,$D4343,$M$2:$M4343,"&lt;&gt;Not an error")=1,1,0))</f>
        <v>0</v>
      </c>
      <c r="T4343">
        <f>IF(M4343&lt;&gt;"Major",0,IF(COUNTIFS($A$2:$A4343,$A4343,$D$2:$D4343,$D4343,$M$2:$M4343,"Major")=1,1,0))</f>
        <v>0</v>
      </c>
      <c r="U4343">
        <f>IF(M4343&lt;&gt;"Minor",0,IF(COUNTIFS($A$2:$A4343,$A4343,$D$2:$D4343,$D4343,$M$2:$M4343,"Minor")=1,1,0))</f>
        <v>0</v>
      </c>
    </row>
    <row r="4344">
      <c r="A4344" t="inlineStr">
        <is>
          <t xml:space="preserve">806152088c4f0f13e40c0788e7bc440106d13b1a</t>
        </is>
      </c>
      <c r="B4344" t="inlineStr">
        <is>
          <t xml:space="preserve">The Secret Life of an Accidental Heiress</t>
        </is>
      </c>
      <c r="C4344" t="inlineStr">
        <is>
          <t xml:space="preserve">The Secret Life of an Accidental Heiress</t>
        </is>
      </c>
      <c r="D4344" t="inlineStr">
        <is>
          <t xml:space="preserve">8597ee9524596e8ce392639902d14f0e0eb5bd94</t>
        </is>
      </c>
      <c r="E4344" t="inlineStr">
        <is>
          <t xml:space="preserve">Episode 38: Handschellen Und Konsequenzen</t>
        </is>
      </c>
      <c r="F4344">
        <v>38</v>
      </c>
      <c r="G4344" t="inlineStr">
        <is>
          <t xml:space="preserve">7:45-7:49</t>
        </is>
      </c>
      <c r="H4344" t="inlineStr">
        <is>
          <t xml:space="preserve">Pending</t>
        </is>
      </c>
      <c r="I4344" t="inlineStr">
        <is>
          <t xml:space="preserve">[Voice processing &amp; editing] - Line from script: â€œEr deutete zu den AufzÃ¼gen, begierig darauf, fortzufahren.â€_x009d_</t>
        </is>
      </c>
      <c r="J4344" t="inlineStr">
        <is>
          <t xml:space="preserve">VOA</t>
        </is>
      </c>
      <c r="K4344" t="inlineStr">
        <is>
          <t xml:space="preserve">Voice processing &amp; editing</t>
        </is>
      </c>
      <c r="L4344" t="inlineStr">
        <is>
          <t xml:space="preserve">Voice processing &amp; editing</t>
        </is>
      </c>
      <c r="M4344" t="str">
        <f>IFERROR(IF(VLOOKUP(L4344,'Quantification'!$A:$B,2,FALSE)&amp;""="","Unclassified",VLOOKUP(L4344,'Quantification'!$A:$B,2,FALSE)),"Unclassified")</f>
        <v>Minor</v>
      </c>
      <c r="N4344" t="inlineStr">
        <is>
          <t xml:space="preserve">frl-stefanie.gartmaier@pocketfm.com</t>
        </is>
      </c>
      <c r="O4344" t="inlineStr">
        <is>
          <t xml:space="preserve">Issues found in raw</t>
        </is>
      </c>
      <c r="P4344" t="str">
        <f>IF(OR(O4344="Issues found in master",O4344="Final master"),"Master",IF(OR(O4344="Ready for Master",O4344="Issues found in raw",O4344="Raw under QC",O4344="Issues resolved in raw"),"Raw","-"))</f>
        <v>Raw</v>
      </c>
      <c r="Q4344" s="13">
        <v>46287.54375</v>
      </c>
      <c r="R4344" t="inlineStr">
        <is>
          <t xml:space="preserve">2026-09 (Sept)</t>
        </is>
      </c>
      <c r="S4344">
        <f>IF(M4344="Not an error",0,IF(COUNTIFS($A$2:$A4344,$A4344,$D$2:$D4344,$D4344,$M$2:$M4344,"&lt;&gt;Not an error")=1,1,0))</f>
        <v>0</v>
      </c>
      <c r="T4344">
        <f>IF(M4344&lt;&gt;"Major",0,IF(COUNTIFS($A$2:$A4344,$A4344,$D$2:$D4344,$D4344,$M$2:$M4344,"Major")=1,1,0))</f>
        <v>0</v>
      </c>
      <c r="U4344">
        <f>IF(M4344&lt;&gt;"Minor",0,IF(COUNTIFS($A$2:$A4344,$A4344,$D$2:$D4344,$D4344,$M$2:$M4344,"Minor")=1,1,0))</f>
        <v>0</v>
      </c>
    </row>
    <row r="4345">
      <c r="A4345" t="inlineStr">
        <is>
          <t xml:space="preserve">806152088c4f0f13e40c0788e7bc440106d13b1a</t>
        </is>
      </c>
      <c r="B4345" t="inlineStr">
        <is>
          <t xml:space="preserve">The Secret Life of an Accidental Heiress</t>
        </is>
      </c>
      <c r="C4345" t="inlineStr">
        <is>
          <t xml:space="preserve">The Secret Life of an Accidental Heiress</t>
        </is>
      </c>
      <c r="D4345" t="inlineStr">
        <is>
          <t xml:space="preserve">8597ee9524596e8ce392639902d14f0e0eb5bd94</t>
        </is>
      </c>
      <c r="E4345" t="inlineStr">
        <is>
          <t xml:space="preserve">Episode 38: Handschellen Und Konsequenzen</t>
        </is>
      </c>
      <c r="F4345">
        <v>38</v>
      </c>
      <c r="G4345" t="inlineStr">
        <is>
          <t xml:space="preserve">7:51-7:53</t>
        </is>
      </c>
      <c r="H4345" t="inlineStr">
        <is>
          <t xml:space="preserve">Pending</t>
        </is>
      </c>
      <c r="I4345" t="inlineStr">
        <is>
          <t xml:space="preserve">[â€œSimonâ€_x009d_] - Line from script: â€œSimon rÃ¼hrte sich nicht.â€_x009d_ - Note: needs an American pronunciation</t>
        </is>
      </c>
      <c r="J4345" t="inlineStr">
        <is>
          <t xml:space="preserve">VOA</t>
        </is>
      </c>
      <c r="K4345" t="inlineStr">
        <is>
          <t xml:space="preserve">Mispronunciation</t>
        </is>
      </c>
      <c r="L4345" t="inlineStr">
        <is>
          <t xml:space="preserve">Mispronunciation</t>
        </is>
      </c>
      <c r="M4345" t="str">
        <f>IFERROR(IF(VLOOKUP(L4345,'Quantification'!$A:$B,2,FALSE)&amp;""="","Unclassified",VLOOKUP(L4345,'Quantification'!$A:$B,2,FALSE)),"Unclassified")</f>
        <v>Major</v>
      </c>
      <c r="N4345" t="inlineStr">
        <is>
          <t xml:space="preserve">frl-stefanie.gartmaier@pocketfm.com</t>
        </is>
      </c>
      <c r="O4345" t="inlineStr">
        <is>
          <t xml:space="preserve">Issues found in raw</t>
        </is>
      </c>
      <c r="P4345" t="str">
        <f>IF(OR(O4345="Issues found in master",O4345="Final master"),"Master",IF(OR(O4345="Ready for Master",O4345="Issues found in raw",O4345="Raw under QC",O4345="Issues resolved in raw"),"Raw","-"))</f>
        <v>Raw</v>
      </c>
      <c r="Q4345" s="13">
        <v>46287.54375</v>
      </c>
      <c r="R4345" t="inlineStr">
        <is>
          <t xml:space="preserve">2026-09 (Sept)</t>
        </is>
      </c>
      <c r="S4345">
        <f>IF(M4345="Not an error",0,IF(COUNTIFS($A$2:$A4345,$A4345,$D$2:$D4345,$D4345,$M$2:$M4345,"&lt;&gt;Not an error")=1,1,0))</f>
        <v>0</v>
      </c>
      <c r="T4345">
        <f>IF(M4345&lt;&gt;"Major",0,IF(COUNTIFS($A$2:$A4345,$A4345,$D$2:$D4345,$D4345,$M$2:$M4345,"Major")=1,1,0))</f>
        <v>0</v>
      </c>
      <c r="U4345">
        <f>IF(M4345&lt;&gt;"Minor",0,IF(COUNTIFS($A$2:$A4345,$A4345,$D$2:$D4345,$D4345,$M$2:$M4345,"Minor")=1,1,0))</f>
        <v>0</v>
      </c>
    </row>
    <row r="4346">
      <c r="A4346" t="inlineStr">
        <is>
          <t xml:space="preserve">806152088c4f0f13e40c0788e7bc440106d13b1a</t>
        </is>
      </c>
      <c r="B4346" t="inlineStr">
        <is>
          <t xml:space="preserve">The Secret Life of an Accidental Heiress</t>
        </is>
      </c>
      <c r="C4346" t="inlineStr">
        <is>
          <t xml:space="preserve">The Secret Life of an Accidental Heiress</t>
        </is>
      </c>
      <c r="D4346" t="inlineStr">
        <is>
          <t xml:space="preserve">8597ee9524596e8ce392639902d14f0e0eb5bd94</t>
        </is>
      </c>
      <c r="E4346" t="inlineStr">
        <is>
          <t xml:space="preserve">Episode 38: Handschellen Und Konsequenzen</t>
        </is>
      </c>
      <c r="F4346">
        <v>38</v>
      </c>
      <c r="G4346" t="inlineStr">
        <is>
          <t xml:space="preserve">8:07-8:14</t>
        </is>
      </c>
      <c r="H4346" t="inlineStr">
        <is>
          <t xml:space="preserve">Pending</t>
        </is>
      </c>
      <c r="I4346" t="inlineStr">
        <is>
          <t xml:space="preserve">[â€œSimonâ€_x009d_] - Line from script: â€œWie ich bereits erwÃ¤hnte, erwartet Miss Vance heute einen sehr wichtigen Gastâ€_x009d_, sagte Simon geschmeidig.â€_x009d_ - Note: needs an American pronunciation</t>
        </is>
      </c>
      <c r="J4346" t="inlineStr">
        <is>
          <t xml:space="preserve">VOA</t>
        </is>
      </c>
      <c r="K4346" t="inlineStr">
        <is>
          <t xml:space="preserve">Mispronunciation</t>
        </is>
      </c>
      <c r="L4346" t="inlineStr">
        <is>
          <t xml:space="preserve">Mispronunciation</t>
        </is>
      </c>
      <c r="M4346" t="str">
        <f>IFERROR(IF(VLOOKUP(L4346,'Quantification'!$A:$B,2,FALSE)&amp;""="","Unclassified",VLOOKUP(L4346,'Quantification'!$A:$B,2,FALSE)),"Unclassified")</f>
        <v>Major</v>
      </c>
      <c r="N4346" t="inlineStr">
        <is>
          <t xml:space="preserve">frl-stefanie.gartmaier@pocketfm.com</t>
        </is>
      </c>
      <c r="O4346" t="inlineStr">
        <is>
          <t xml:space="preserve">Issues found in raw</t>
        </is>
      </c>
      <c r="P4346" t="str">
        <f>IF(OR(O4346="Issues found in master",O4346="Final master"),"Master",IF(OR(O4346="Ready for Master",O4346="Issues found in raw",O4346="Raw under QC",O4346="Issues resolved in raw"),"Raw","-"))</f>
        <v>Raw</v>
      </c>
      <c r="Q4346" s="13">
        <v>46287.54375</v>
      </c>
      <c r="R4346" t="inlineStr">
        <is>
          <t xml:space="preserve">2026-09 (Sept)</t>
        </is>
      </c>
      <c r="S4346">
        <f>IF(M4346="Not an error",0,IF(COUNTIFS($A$2:$A4346,$A4346,$D$2:$D4346,$D4346,$M$2:$M4346,"&lt;&gt;Not an error")=1,1,0))</f>
        <v>0</v>
      </c>
      <c r="T4346">
        <f>IF(M4346&lt;&gt;"Major",0,IF(COUNTIFS($A$2:$A4346,$A4346,$D$2:$D4346,$D4346,$M$2:$M4346,"Major")=1,1,0))</f>
        <v>0</v>
      </c>
      <c r="U4346">
        <f>IF(M4346&lt;&gt;"Minor",0,IF(COUNTIFS($A$2:$A4346,$A4346,$D$2:$D4346,$D4346,$M$2:$M4346,"Minor")=1,1,0))</f>
        <v>0</v>
      </c>
    </row>
    <row r="4347">
      <c r="A4347" t="inlineStr">
        <is>
          <t xml:space="preserve">806152088c4f0f13e40c0788e7bc440106d13b1a</t>
        </is>
      </c>
      <c r="B4347" t="inlineStr">
        <is>
          <t xml:space="preserve">The Secret Life of an Accidental Heiress</t>
        </is>
      </c>
      <c r="C4347" t="inlineStr">
        <is>
          <t xml:space="preserve">The Secret Life of an Accidental Heiress</t>
        </is>
      </c>
      <c r="D4347" t="inlineStr">
        <is>
          <t xml:space="preserve">8597ee9524596e8ce392639902d14f0e0eb5bd94</t>
        </is>
      </c>
      <c r="E4347" t="inlineStr">
        <is>
          <t xml:space="preserve">Episode 38: Handschellen Und Konsequenzen</t>
        </is>
      </c>
      <c r="F4347">
        <v>38</v>
      </c>
      <c r="G4347" t="inlineStr">
        <is>
          <t xml:space="preserve">9:03-9:05</t>
        </is>
      </c>
      <c r="H4347" t="inlineStr">
        <is>
          <t xml:space="preserve">Pending</t>
        </is>
      </c>
      <c r="I4347" t="inlineStr">
        <is>
          <t xml:space="preserve">[â€œSimonâ€_x009d_] - Line from script: â€œVerachtung blitzte in Simons Augen auf.â€_x009d_ - Note: needs an American pronunciation</t>
        </is>
      </c>
      <c r="J4347" t="inlineStr">
        <is>
          <t xml:space="preserve">VOA</t>
        </is>
      </c>
      <c r="K4347" t="inlineStr">
        <is>
          <t xml:space="preserve">Mispronunciation</t>
        </is>
      </c>
      <c r="L4347" t="inlineStr">
        <is>
          <t xml:space="preserve">Mispronunciation</t>
        </is>
      </c>
      <c r="M4347" t="str">
        <f>IFERROR(IF(VLOOKUP(L4347,'Quantification'!$A:$B,2,FALSE)&amp;""="","Unclassified",VLOOKUP(L4347,'Quantification'!$A:$B,2,FALSE)),"Unclassified")</f>
        <v>Major</v>
      </c>
      <c r="N4347" t="inlineStr">
        <is>
          <t xml:space="preserve">frl-stefanie.gartmaier@pocketfm.com</t>
        </is>
      </c>
      <c r="O4347" t="inlineStr">
        <is>
          <t xml:space="preserve">Issues found in raw</t>
        </is>
      </c>
      <c r="P4347" t="str">
        <f>IF(OR(O4347="Issues found in master",O4347="Final master"),"Master",IF(OR(O4347="Ready for Master",O4347="Issues found in raw",O4347="Raw under QC",O4347="Issues resolved in raw"),"Raw","-"))</f>
        <v>Raw</v>
      </c>
      <c r="Q4347" s="13">
        <v>46287.54375</v>
      </c>
      <c r="R4347" t="inlineStr">
        <is>
          <t xml:space="preserve">2026-09 (Sept)</t>
        </is>
      </c>
      <c r="S4347">
        <f>IF(M4347="Not an error",0,IF(COUNTIFS($A$2:$A4347,$A4347,$D$2:$D4347,$D4347,$M$2:$M4347,"&lt;&gt;Not an error")=1,1,0))</f>
        <v>0</v>
      </c>
      <c r="T4347">
        <f>IF(M4347&lt;&gt;"Major",0,IF(COUNTIFS($A$2:$A4347,$A4347,$D$2:$D4347,$D4347,$M$2:$M4347,"Major")=1,1,0))</f>
        <v>0</v>
      </c>
      <c r="U4347">
        <f>IF(M4347&lt;&gt;"Minor",0,IF(COUNTIFS($A$2:$A4347,$A4347,$D$2:$D4347,$D4347,$M$2:$M4347,"Minor")=1,1,0))</f>
        <v>0</v>
      </c>
    </row>
    <row r="4348">
      <c r="A4348" t="inlineStr">
        <is>
          <t xml:space="preserve">806152088c4f0f13e40c0788e7bc440106d13b1a</t>
        </is>
      </c>
      <c r="B4348" t="inlineStr">
        <is>
          <t xml:space="preserve">The Secret Life of an Accidental Heiress</t>
        </is>
      </c>
      <c r="C4348" t="inlineStr">
        <is>
          <t xml:space="preserve">The Secret Life of an Accidental Heiress</t>
        </is>
      </c>
      <c r="D4348" t="inlineStr">
        <is>
          <t xml:space="preserve">8597ee9524596e8ce392639902d14f0e0eb5bd94</t>
        </is>
      </c>
      <c r="E4348" t="inlineStr">
        <is>
          <t xml:space="preserve">Episode 38: Handschellen Und Konsequenzen</t>
        </is>
      </c>
      <c r="F4348">
        <v>38</v>
      </c>
      <c r="G4348" t="inlineStr">
        <is>
          <t xml:space="preserve">9:35-9:44</t>
        </is>
      </c>
      <c r="H4348" t="inlineStr">
        <is>
          <t xml:space="preserve">Pending</t>
        </is>
      </c>
      <c r="I4348" t="inlineStr">
        <is>
          <t xml:space="preserve">[â€œVictoriaâ€_x009d_] - Line from script: â€œQuinn besuchte selten den Hauptsitz der Momentum-Group in Chicago, aber Victoria hatte einen privaten Aufzug ausschlieÃŸlich fÃ¼r sie installieren lassen.â€_x009d_ - Note: needs an American pronunciation</t>
        </is>
      </c>
      <c r="J4348" t="inlineStr">
        <is>
          <t xml:space="preserve">VOA</t>
        </is>
      </c>
      <c r="K4348" t="inlineStr">
        <is>
          <t xml:space="preserve">Mispronunciation</t>
        </is>
      </c>
      <c r="L4348" t="inlineStr">
        <is>
          <t xml:space="preserve">Mispronunciation</t>
        </is>
      </c>
      <c r="M4348" t="str">
        <f>IFERROR(IF(VLOOKUP(L4348,'Quantification'!$A:$B,2,FALSE)&amp;""="","Unclassified",VLOOKUP(L4348,'Quantification'!$A:$B,2,FALSE)),"Unclassified")</f>
        <v>Major</v>
      </c>
      <c r="N4348" t="inlineStr">
        <is>
          <t xml:space="preserve">frl-stefanie.gartmaier@pocketfm.com</t>
        </is>
      </c>
      <c r="O4348" t="inlineStr">
        <is>
          <t xml:space="preserve">Issues found in raw</t>
        </is>
      </c>
      <c r="P4348" t="str">
        <f>IF(OR(O4348="Issues found in master",O4348="Final master"),"Master",IF(OR(O4348="Ready for Master",O4348="Issues found in raw",O4348="Raw under QC",O4348="Issues resolved in raw"),"Raw","-"))</f>
        <v>Raw</v>
      </c>
      <c r="Q4348" s="13">
        <v>46287.54375</v>
      </c>
      <c r="R4348" t="inlineStr">
        <is>
          <t xml:space="preserve">2026-09 (Sept)</t>
        </is>
      </c>
      <c r="S4348">
        <f>IF(M4348="Not an error",0,IF(COUNTIFS($A$2:$A4348,$A4348,$D$2:$D4348,$D4348,$M$2:$M4348,"&lt;&gt;Not an error")=1,1,0))</f>
        <v>0</v>
      </c>
      <c r="T4348">
        <f>IF(M4348&lt;&gt;"Major",0,IF(COUNTIFS($A$2:$A4348,$A4348,$D$2:$D4348,$D4348,$M$2:$M4348,"Major")=1,1,0))</f>
        <v>0</v>
      </c>
      <c r="U4348">
        <f>IF(M4348&lt;&gt;"Minor",0,IF(COUNTIFS($A$2:$A4348,$A4348,$D$2:$D4348,$D4348,$M$2:$M4348,"Minor")=1,1,0))</f>
        <v>0</v>
      </c>
    </row>
    <row r="4349">
      <c r="A4349" t="inlineStr">
        <is>
          <t xml:space="preserve">806152088c4f0f13e40c0788e7bc440106d13b1a</t>
        </is>
      </c>
      <c r="B4349" t="inlineStr">
        <is>
          <t xml:space="preserve">The Secret Life of an Accidental Heiress</t>
        </is>
      </c>
      <c r="C4349" t="inlineStr">
        <is>
          <t xml:space="preserve">The Secret Life of an Accidental Heiress</t>
        </is>
      </c>
      <c r="D4349" t="inlineStr">
        <is>
          <t xml:space="preserve">8597ee9524596e8ce392639902d14f0e0eb5bd94</t>
        </is>
      </c>
      <c r="E4349" t="inlineStr">
        <is>
          <t xml:space="preserve">Episode 38: Handschellen Und Konsequenzen</t>
        </is>
      </c>
      <c r="F4349">
        <v>38</v>
      </c>
      <c r="G4349" t="inlineStr">
        <is>
          <t xml:space="preserve">9:50-9:54</t>
        </is>
      </c>
      <c r="H4349" t="inlineStr">
        <is>
          <t xml:space="preserve">Pending</t>
        </is>
      </c>
      <c r="I4349" t="inlineStr">
        <is>
          <t xml:space="preserve">[â€œVictoriaâ€_x009d_] - Line from script: â€œAls sich die TÃ¼ren Ã¶ffneten, lief Victoria bereits auf und ab.â€_x009d_ - Note: needs an American pronunciation</t>
        </is>
      </c>
      <c r="J4349" t="inlineStr">
        <is>
          <t xml:space="preserve">VOA</t>
        </is>
      </c>
      <c r="K4349" t="inlineStr">
        <is>
          <t xml:space="preserve">Mispronunciation</t>
        </is>
      </c>
      <c r="L4349" t="inlineStr">
        <is>
          <t xml:space="preserve">Mispronunciation</t>
        </is>
      </c>
      <c r="M4349" t="str">
        <f>IFERROR(IF(VLOOKUP(L4349,'Quantification'!$A:$B,2,FALSE)&amp;""="","Unclassified",VLOOKUP(L4349,'Quantification'!$A:$B,2,FALSE)),"Unclassified")</f>
        <v>Major</v>
      </c>
      <c r="N4349" t="inlineStr">
        <is>
          <t xml:space="preserve">frl-stefanie.gartmaier@pocketfm.com</t>
        </is>
      </c>
      <c r="O4349" t="inlineStr">
        <is>
          <t xml:space="preserve">Issues found in raw</t>
        </is>
      </c>
      <c r="P4349" t="str">
        <f>IF(OR(O4349="Issues found in master",O4349="Final master"),"Master",IF(OR(O4349="Ready for Master",O4349="Issues found in raw",O4349="Raw under QC",O4349="Issues resolved in raw"),"Raw","-"))</f>
        <v>Raw</v>
      </c>
      <c r="Q4349" s="13">
        <v>46287.54375</v>
      </c>
      <c r="R4349" t="inlineStr">
        <is>
          <t xml:space="preserve">2026-09 (Sept)</t>
        </is>
      </c>
      <c r="S4349">
        <f>IF(M4349="Not an error",0,IF(COUNTIFS($A$2:$A4349,$A4349,$D$2:$D4349,$D4349,$M$2:$M4349,"&lt;&gt;Not an error")=1,1,0))</f>
        <v>0</v>
      </c>
      <c r="T4349">
        <f>IF(M4349&lt;&gt;"Major",0,IF(COUNTIFS($A$2:$A4349,$A4349,$D$2:$D4349,$D4349,$M$2:$M4349,"Major")=1,1,0))</f>
        <v>0</v>
      </c>
      <c r="U4349">
        <f>IF(M4349&lt;&gt;"Minor",0,IF(COUNTIFS($A$2:$A4349,$A4349,$D$2:$D4349,$D4349,$M$2:$M4349,"Minor")=1,1,0))</f>
        <v>0</v>
      </c>
    </row>
    <row r="4350">
      <c r="A4350" t="inlineStr">
        <is>
          <t xml:space="preserve">806152088c4f0f13e40c0788e7bc440106d13b1a</t>
        </is>
      </c>
      <c r="B4350" t="inlineStr">
        <is>
          <t xml:space="preserve">The Secret Life of an Accidental Heiress</t>
        </is>
      </c>
      <c r="C4350" t="inlineStr">
        <is>
          <t xml:space="preserve">The Secret Life of an Accidental Heiress</t>
        </is>
      </c>
      <c r="D4350" t="inlineStr">
        <is>
          <t xml:space="preserve">8597ee9524596e8ce392639902d14f0e0eb5bd94</t>
        </is>
      </c>
      <c r="E4350" t="inlineStr">
        <is>
          <t xml:space="preserve">Episode 38: Handschellen Und Konsequenzen</t>
        </is>
      </c>
      <c r="F4350">
        <v>38</v>
      </c>
      <c r="G4350" t="inlineStr">
        <is>
          <t xml:space="preserve">9:58-10:03</t>
        </is>
      </c>
      <c r="H4350" t="inlineStr">
        <is>
          <t xml:space="preserve">Pending</t>
        </is>
      </c>
      <c r="I4350" t="inlineStr">
        <is>
          <t xml:space="preserve">[â€œVictoriaâ€_x009d_] - Line from script: â€œVictoria trug einen magentafarbenen Hosenanzug, der ihre Figur betonte.â€_x009d_ - Note: needs an American pronunciation</t>
        </is>
      </c>
      <c r="J4350" t="inlineStr">
        <is>
          <t xml:space="preserve">VOA</t>
        </is>
      </c>
      <c r="K4350" t="inlineStr">
        <is>
          <t xml:space="preserve">Mispronunciation</t>
        </is>
      </c>
      <c r="L4350" t="inlineStr">
        <is>
          <t xml:space="preserve">Mispronunciation</t>
        </is>
      </c>
      <c r="M4350" t="str">
        <f>IFERROR(IF(VLOOKUP(L4350,'Quantification'!$A:$B,2,FALSE)&amp;""="","Unclassified",VLOOKUP(L4350,'Quantification'!$A:$B,2,FALSE)),"Unclassified")</f>
        <v>Major</v>
      </c>
      <c r="N4350" t="inlineStr">
        <is>
          <t xml:space="preserve">frl-stefanie.gartmaier@pocketfm.com</t>
        </is>
      </c>
      <c r="O4350" t="inlineStr">
        <is>
          <t xml:space="preserve">Issues found in raw</t>
        </is>
      </c>
      <c r="P4350" t="str">
        <f>IF(OR(O4350="Issues found in master",O4350="Final master"),"Master",IF(OR(O4350="Ready for Master",O4350="Issues found in raw",O4350="Raw under QC",O4350="Issues resolved in raw"),"Raw","-"))</f>
        <v>Raw</v>
      </c>
      <c r="Q4350" s="13">
        <v>46287.54375</v>
      </c>
      <c r="R4350" t="inlineStr">
        <is>
          <t xml:space="preserve">2026-09 (Sept)</t>
        </is>
      </c>
      <c r="S4350">
        <f>IF(M4350="Not an error",0,IF(COUNTIFS($A$2:$A4350,$A4350,$D$2:$D4350,$D4350,$M$2:$M4350,"&lt;&gt;Not an error")=1,1,0))</f>
        <v>0</v>
      </c>
      <c r="T4350">
        <f>IF(M4350&lt;&gt;"Major",0,IF(COUNTIFS($A$2:$A4350,$A4350,$D$2:$D4350,$D4350,$M$2:$M4350,"Major")=1,1,0))</f>
        <v>0</v>
      </c>
      <c r="U4350">
        <f>IF(M4350&lt;&gt;"Minor",0,IF(COUNTIFS($A$2:$A4350,$A4350,$D$2:$D4350,$D4350,$M$2:$M4350,"Minor")=1,1,0))</f>
        <v>0</v>
      </c>
    </row>
    <row r="4351">
      <c r="A4351" t="inlineStr">
        <is>
          <t xml:space="preserve">806152088c4f0f13e40c0788e7bc440106d13b1a</t>
        </is>
      </c>
      <c r="B4351" t="inlineStr">
        <is>
          <t xml:space="preserve">The Secret Life of an Accidental Heiress</t>
        </is>
      </c>
      <c r="C4351" t="inlineStr">
        <is>
          <t xml:space="preserve">The Secret Life of an Accidental Heiress</t>
        </is>
      </c>
      <c r="D4351" t="inlineStr">
        <is>
          <t xml:space="preserve">8597ee9524596e8ce392639902d14f0e0eb5bd94</t>
        </is>
      </c>
      <c r="E4351" t="inlineStr">
        <is>
          <t xml:space="preserve">Episode 38: Handschellen Und Konsequenzen</t>
        </is>
      </c>
      <c r="F4351">
        <v>38</v>
      </c>
      <c r="G4351" t="inlineStr">
        <is>
          <t xml:space="preserve">10:11-10:18</t>
        </is>
      </c>
      <c r="H4351" t="inlineStr">
        <is>
          <t xml:space="preserve">Pending</t>
        </is>
      </c>
      <c r="I4351" t="inlineStr">
        <is>
          <t xml:space="preserve">[â€œVictoriaâ€_x009d_] - Line from script: â€œIn den Vorstandsetagen war Victoria Vance eine Legende, eine rÃ¼cksichtslose Strategin, deren Wort Gesetz war.â€_x009d_ - Note: needs an American pronunciation</t>
        </is>
      </c>
      <c r="J4351" t="inlineStr">
        <is>
          <t xml:space="preserve">VOA</t>
        </is>
      </c>
      <c r="K4351" t="inlineStr">
        <is>
          <t xml:space="preserve">Mispronunciation</t>
        </is>
      </c>
      <c r="L4351" t="inlineStr">
        <is>
          <t xml:space="preserve">Mispronunciation</t>
        </is>
      </c>
      <c r="M4351" t="str">
        <f>IFERROR(IF(VLOOKUP(L4351,'Quantification'!$A:$B,2,FALSE)&amp;""="","Unclassified",VLOOKUP(L4351,'Quantification'!$A:$B,2,FALSE)),"Unclassified")</f>
        <v>Major</v>
      </c>
      <c r="N4351" t="inlineStr">
        <is>
          <t xml:space="preserve">frl-stefanie.gartmaier@pocketfm.com</t>
        </is>
      </c>
      <c r="O4351" t="inlineStr">
        <is>
          <t xml:space="preserve">Issues found in raw</t>
        </is>
      </c>
      <c r="P4351" t="str">
        <f>IF(OR(O4351="Issues found in master",O4351="Final master"),"Master",IF(OR(O4351="Ready for Master",O4351="Issues found in raw",O4351="Raw under QC",O4351="Issues resolved in raw"),"Raw","-"))</f>
        <v>Raw</v>
      </c>
      <c r="Q4351" s="13">
        <v>46287.54375</v>
      </c>
      <c r="R4351" t="inlineStr">
        <is>
          <t xml:space="preserve">2026-09 (Sept)</t>
        </is>
      </c>
      <c r="S4351">
        <f>IF(M4351="Not an error",0,IF(COUNTIFS($A$2:$A4351,$A4351,$D$2:$D4351,$D4351,$M$2:$M4351,"&lt;&gt;Not an error")=1,1,0))</f>
        <v>0</v>
      </c>
      <c r="T4351">
        <f>IF(M4351&lt;&gt;"Major",0,IF(COUNTIFS($A$2:$A4351,$A4351,$D$2:$D4351,$D4351,$M$2:$M4351,"Major")=1,1,0))</f>
        <v>0</v>
      </c>
      <c r="U4351">
        <f>IF(M4351&lt;&gt;"Minor",0,IF(COUNTIFS($A$2:$A4351,$A4351,$D$2:$D4351,$D4351,$M$2:$M4351,"Minor")=1,1,0))</f>
        <v>0</v>
      </c>
    </row>
    <row r="4352">
      <c r="A4352" t="inlineStr">
        <is>
          <t xml:space="preserve">806152088c4f0f13e40c0788e7bc440106d13b1a</t>
        </is>
      </c>
      <c r="B4352" t="inlineStr">
        <is>
          <t xml:space="preserve">The Secret Life of an Accidental Heiress</t>
        </is>
      </c>
      <c r="C4352" t="inlineStr">
        <is>
          <t xml:space="preserve">The Secret Life of an Accidental Heiress</t>
        </is>
      </c>
      <c r="D4352" t="inlineStr">
        <is>
          <t xml:space="preserve">8597ee9524596e8ce392639902d14f0e0eb5bd94</t>
        </is>
      </c>
      <c r="E4352" t="inlineStr">
        <is>
          <t xml:space="preserve">Episode 38: Handschellen Und Konsequenzen</t>
        </is>
      </c>
      <c r="F4352">
        <v>38</v>
      </c>
      <c r="G4352" t="inlineStr">
        <is>
          <t xml:space="preserve">10:37-10:40</t>
        </is>
      </c>
      <c r="H4352" t="inlineStr">
        <is>
          <t xml:space="preserve">Pending</t>
        </is>
      </c>
      <c r="I4352" t="inlineStr">
        <is>
          <t xml:space="preserve">[Script error] - Line from script: â€œDeine Handâ€_x009d_, sagte sie besorgt.â€_x009d_ - Note: inconsistency â€œDein Armâ€œ, sagte sie besorgt.â€_x009d_</t>
        </is>
      </c>
      <c r="J4352" t="inlineStr">
        <is>
          <t xml:space="preserve">AI</t>
        </is>
      </c>
      <c r="K4352" t="inlineStr">
        <is>
          <t xml:space="preserve">Script error</t>
        </is>
      </c>
      <c r="L4352" t="inlineStr">
        <is>
          <t xml:space="preserve">Script error</t>
        </is>
      </c>
      <c r="M4352" t="str">
        <f>IFERROR(IF(VLOOKUP(L4352,'Quantification'!$A:$B,2,FALSE)&amp;""="","Unclassified",VLOOKUP(L4352,'Quantification'!$A:$B,2,FALSE)),"Unclassified")</f>
        <v>Major</v>
      </c>
      <c r="N4352" t="inlineStr">
        <is>
          <t xml:space="preserve">frl-stefanie.gartmaier@pocketfm.com</t>
        </is>
      </c>
      <c r="O4352" t="inlineStr">
        <is>
          <t xml:space="preserve">Issues found in raw</t>
        </is>
      </c>
      <c r="P4352" t="str">
        <f>IF(OR(O4352="Issues found in master",O4352="Final master"),"Master",IF(OR(O4352="Ready for Master",O4352="Issues found in raw",O4352="Raw under QC",O4352="Issues resolved in raw"),"Raw","-"))</f>
        <v>Raw</v>
      </c>
      <c r="Q4352" s="13">
        <v>46287.54375</v>
      </c>
      <c r="R4352" t="inlineStr">
        <is>
          <t xml:space="preserve">2026-09 (Sept)</t>
        </is>
      </c>
      <c r="S4352">
        <f>IF(M4352="Not an error",0,IF(COUNTIFS($A$2:$A4352,$A4352,$D$2:$D4352,$D4352,$M$2:$M4352,"&lt;&gt;Not an error")=1,1,0))</f>
        <v>0</v>
      </c>
      <c r="T4352">
        <f>IF(M4352&lt;&gt;"Major",0,IF(COUNTIFS($A$2:$A4352,$A4352,$D$2:$D4352,$D4352,$M$2:$M4352,"Major")=1,1,0))</f>
        <v>0</v>
      </c>
      <c r="U4352">
        <f>IF(M4352&lt;&gt;"Minor",0,IF(COUNTIFS($A$2:$A4352,$A4352,$D$2:$D4352,$D4352,$M$2:$M4352,"Minor")=1,1,0))</f>
        <v>0</v>
      </c>
    </row>
    <row r="4353">
      <c r="A4353" t="inlineStr">
        <is>
          <t xml:space="preserve">806152088c4f0f13e40c0788e7bc440106d13b1a</t>
        </is>
      </c>
      <c r="B4353" t="inlineStr">
        <is>
          <t xml:space="preserve">The Secret Life of an Accidental Heiress</t>
        </is>
      </c>
      <c r="C4353" t="inlineStr">
        <is>
          <t xml:space="preserve">The Secret Life of an Accidental Heiress</t>
        </is>
      </c>
      <c r="D4353" t="inlineStr">
        <is>
          <t xml:space="preserve">8597ee9524596e8ce392639902d14f0e0eb5bd94</t>
        </is>
      </c>
      <c r="E4353" t="inlineStr">
        <is>
          <t xml:space="preserve">Episode 38: Handschellen Und Konsequenzen</t>
        </is>
      </c>
      <c r="F4353">
        <v>38</v>
      </c>
      <c r="G4353" t="inlineStr">
        <is>
          <t xml:space="preserve">10:57-11:01</t>
        </is>
      </c>
      <c r="H4353" t="inlineStr">
        <is>
          <t xml:space="preserve">Pending</t>
        </is>
      </c>
      <c r="I4353" t="inlineStr">
        <is>
          <t xml:space="preserve">[â€œVictoriaâ€_x009d_] - Line from script: â€œVictoria schlug sich gegen die Stirn und lachte Ã¼ber sich selbst.â€_x009d_ - Note: needs an American pronunciation</t>
        </is>
      </c>
      <c r="J4353" t="inlineStr">
        <is>
          <t xml:space="preserve">VOA</t>
        </is>
      </c>
      <c r="K4353" t="inlineStr">
        <is>
          <t xml:space="preserve">Mispronunciation</t>
        </is>
      </c>
      <c r="L4353" t="inlineStr">
        <is>
          <t xml:space="preserve">Mispronunciation</t>
        </is>
      </c>
      <c r="M4353" t="str">
        <f>IFERROR(IF(VLOOKUP(L4353,'Quantification'!$A:$B,2,FALSE)&amp;""="","Unclassified",VLOOKUP(L4353,'Quantification'!$A:$B,2,FALSE)),"Unclassified")</f>
        <v>Major</v>
      </c>
      <c r="N4353" t="inlineStr">
        <is>
          <t xml:space="preserve">frl-stefanie.gartmaier@pocketfm.com</t>
        </is>
      </c>
      <c r="O4353" t="inlineStr">
        <is>
          <t xml:space="preserve">Issues found in raw</t>
        </is>
      </c>
      <c r="P4353" t="str">
        <f>IF(OR(O4353="Issues found in master",O4353="Final master"),"Master",IF(OR(O4353="Ready for Master",O4353="Issues found in raw",O4353="Raw under QC",O4353="Issues resolved in raw"),"Raw","-"))</f>
        <v>Raw</v>
      </c>
      <c r="Q4353" s="13">
        <v>46287.54375</v>
      </c>
      <c r="R4353" t="inlineStr">
        <is>
          <t xml:space="preserve">2026-09 (Sept)</t>
        </is>
      </c>
      <c r="S4353">
        <f>IF(M4353="Not an error",0,IF(COUNTIFS($A$2:$A4353,$A4353,$D$2:$D4353,$D4353,$M$2:$M4353,"&lt;&gt;Not an error")=1,1,0))</f>
        <v>0</v>
      </c>
      <c r="T4353">
        <f>IF(M4353&lt;&gt;"Major",0,IF(COUNTIFS($A$2:$A4353,$A4353,$D$2:$D4353,$D4353,$M$2:$M4353,"Major")=1,1,0))</f>
        <v>0</v>
      </c>
      <c r="U4353">
        <f>IF(M4353&lt;&gt;"Minor",0,IF(COUNTIFS($A$2:$A4353,$A4353,$D$2:$D4353,$D4353,$M$2:$M4353,"Minor")=1,1,0))</f>
        <v>0</v>
      </c>
    </row>
    <row r="4354">
      <c r="A4354" t="inlineStr">
        <is>
          <t xml:space="preserve">806152088c4f0f13e40c0788e7bc440106d13b1a</t>
        </is>
      </c>
      <c r="B4354" t="inlineStr">
        <is>
          <t xml:space="preserve">The Secret Life of an Accidental Heiress</t>
        </is>
      </c>
      <c r="C4354" t="inlineStr">
        <is>
          <t xml:space="preserve">The Secret Life of an Accidental Heiress</t>
        </is>
      </c>
      <c r="D4354" t="inlineStr">
        <is>
          <t xml:space="preserve">8597ee9524596e8ce392639902d14f0e0eb5bd94</t>
        </is>
      </c>
      <c r="E4354" t="inlineStr">
        <is>
          <t xml:space="preserve">Episode 38: Handschellen Und Konsequenzen</t>
        </is>
      </c>
      <c r="F4354">
        <v>38</v>
      </c>
      <c r="G4354" t="inlineStr">
        <is>
          <t xml:space="preserve">5:38-5:51</t>
        </is>
      </c>
      <c r="H4354" t="inlineStr">
        <is>
          <t xml:space="preserve">Pending</t>
        </is>
      </c>
      <c r="I4354" t="inlineStr">
        <is>
          <t xml:space="preserve">[â€œVictoriaâ€_x009d_] - Line from script: â€œIn den letzten zwei Jahren hatte Victoria Vance Chicago systematisch zum zweiten Hauptsitz von Momentum ausgebaut, erstklassige Immobilien erworben und so ein Monument ihres Ehrgeizes errichtet. - Note: needs a German pronunciation</t>
        </is>
      </c>
      <c r="J4354" t="inlineStr">
        <is>
          <t xml:space="preserve">VOA</t>
        </is>
      </c>
      <c r="K4354" t="inlineStr">
        <is>
          <t xml:space="preserve">Mispronunciation</t>
        </is>
      </c>
      <c r="L4354" t="inlineStr">
        <is>
          <t xml:space="preserve">Mispronunciation</t>
        </is>
      </c>
      <c r="M4354" t="str">
        <f>IFERROR(IF(VLOOKUP(L4354,'Quantification'!$A:$B,2,FALSE)&amp;""="","Unclassified",VLOOKUP(L4354,'Quantification'!$A:$B,2,FALSE)),"Unclassified")</f>
        <v>Major</v>
      </c>
      <c r="N4354" t="inlineStr">
        <is>
          <t xml:space="preserve">frl-stefanie.gartmaier@pocketfm.com</t>
        </is>
      </c>
      <c r="O4354" t="inlineStr">
        <is>
          <t xml:space="preserve">Issues found in raw</t>
        </is>
      </c>
      <c r="P4354" t="str">
        <f>IF(OR(O4354="Issues found in master",O4354="Final master"),"Master",IF(OR(O4354="Ready for Master",O4354="Issues found in raw",O4354="Raw under QC",O4354="Issues resolved in raw"),"Raw","-"))</f>
        <v>Raw</v>
      </c>
      <c r="Q4354" s="13">
        <v>46287.54375</v>
      </c>
      <c r="R4354" t="inlineStr">
        <is>
          <t xml:space="preserve">2026-09 (Sept)</t>
        </is>
      </c>
      <c r="S4354">
        <f>IF(M4354="Not an error",0,IF(COUNTIFS($A$2:$A4354,$A4354,$D$2:$D4354,$D4354,$M$2:$M4354,"&lt;&gt;Not an error")=1,1,0))</f>
        <v>0</v>
      </c>
      <c r="T4354">
        <f>IF(M4354&lt;&gt;"Major",0,IF(COUNTIFS($A$2:$A4354,$A4354,$D$2:$D4354,$D4354,$M$2:$M4354,"Major")=1,1,0))</f>
        <v>0</v>
      </c>
      <c r="U4354">
        <f>IF(M4354&lt;&gt;"Minor",0,IF(COUNTIFS($A$2:$A4354,$A4354,$D$2:$D4354,$D4354,$M$2:$M4354,"Minor")=1,1,0))</f>
        <v>0</v>
      </c>
    </row>
    <row r="4355">
      <c r="A4355" t="inlineStr">
        <is>
          <t xml:space="preserve">806152088c4f0f13e40c0788e7bc440106d13b1a</t>
        </is>
      </c>
      <c r="B4355" t="inlineStr">
        <is>
          <t xml:space="preserve">The Secret Life of an Accidental Heiress</t>
        </is>
      </c>
      <c r="C4355" t="inlineStr">
        <is>
          <t xml:space="preserve">The Secret Life of an Accidental Heiress</t>
        </is>
      </c>
      <c r="D4355" t="inlineStr">
        <is>
          <t xml:space="preserve">8597ee9524596e8ce392639902d14f0e0eb5bd94</t>
        </is>
      </c>
      <c r="E4355" t="inlineStr">
        <is>
          <t xml:space="preserve">Episode 38: Handschellen Und Konsequenzen</t>
        </is>
      </c>
      <c r="F4355">
        <v>38</v>
      </c>
      <c r="G4355" t="inlineStr">
        <is>
          <t xml:space="preserve">7:01-7:10</t>
        </is>
      </c>
      <c r="H4355" t="inlineStr">
        <is>
          <t xml:space="preserve">Pending</t>
        </is>
      </c>
      <c r="I4355" t="inlineStr">
        <is>
          <t xml:space="preserve">[â€œVictoriaâ€_x009d_] - Line from script: â€œSimon war seit Ã¼ber einem Jahrzehnt die rechte Hand von Victoria Vance, sein Gesicht war William von unzÃ¤hligen GeschÃ¤ftsabschlÃ¼ssen vertraut.â€_x009d_ - Note: needs a German pronunciation</t>
        </is>
      </c>
      <c r="J4355" t="inlineStr">
        <is>
          <t xml:space="preserve">VOA</t>
        </is>
      </c>
      <c r="K4355" t="inlineStr">
        <is>
          <t xml:space="preserve">Mispronunciation</t>
        </is>
      </c>
      <c r="L4355" t="inlineStr">
        <is>
          <t xml:space="preserve">Mispronunciation</t>
        </is>
      </c>
      <c r="M4355" t="str">
        <f>IFERROR(IF(VLOOKUP(L4355,'Quantification'!$A:$B,2,FALSE)&amp;""="","Unclassified",VLOOKUP(L4355,'Quantification'!$A:$B,2,FALSE)),"Unclassified")</f>
        <v>Major</v>
      </c>
      <c r="N4355" t="inlineStr">
        <is>
          <t xml:space="preserve">frl-stefanie.gartmaier@pocketfm.com</t>
        </is>
      </c>
      <c r="O4355" t="inlineStr">
        <is>
          <t xml:space="preserve">Issues found in raw</t>
        </is>
      </c>
      <c r="P4355" t="str">
        <f>IF(OR(O4355="Issues found in master",O4355="Final master"),"Master",IF(OR(O4355="Ready for Master",O4355="Issues found in raw",O4355="Raw under QC",O4355="Issues resolved in raw"),"Raw","-"))</f>
        <v>Raw</v>
      </c>
      <c r="Q4355" s="13">
        <v>46287.54375</v>
      </c>
      <c r="R4355" t="inlineStr">
        <is>
          <t xml:space="preserve">2026-09 (Sept)</t>
        </is>
      </c>
      <c r="S4355">
        <f>IF(M4355="Not an error",0,IF(COUNTIFS($A$2:$A4355,$A4355,$D$2:$D4355,$D4355,$M$2:$M4355,"&lt;&gt;Not an error")=1,1,0))</f>
        <v>0</v>
      </c>
      <c r="T4355">
        <f>IF(M4355&lt;&gt;"Major",0,IF(COUNTIFS($A$2:$A4355,$A4355,$D$2:$D4355,$D4355,$M$2:$M4355,"Major")=1,1,0))</f>
        <v>0</v>
      </c>
      <c r="U4355">
        <f>IF(M4355&lt;&gt;"Minor",0,IF(COUNTIFS($A$2:$A4355,$A4355,$D$2:$D4355,$D4355,$M$2:$M4355,"Minor")=1,1,0))</f>
        <v>0</v>
      </c>
    </row>
    <row r="4356">
      <c r="A4356" t="inlineStr">
        <is>
          <t xml:space="preserve">806152088c4f0f13e40c0788e7bc440106d13b1a</t>
        </is>
      </c>
      <c r="B4356" t="inlineStr">
        <is>
          <t xml:space="preserve">The Secret Life of an Accidental Heiress</t>
        </is>
      </c>
      <c r="C4356" t="inlineStr">
        <is>
          <t xml:space="preserve">The Secret Life of an Accidental Heiress</t>
        </is>
      </c>
      <c r="D4356" t="inlineStr">
        <is>
          <t xml:space="preserve">34032c4c0af099ddc6f4065bb7d8a72a8fe38a0c</t>
        </is>
      </c>
      <c r="E4356" t="inlineStr">
        <is>
          <t xml:space="preserve">Episode 39: Der Designer in Verkleidung</t>
        </is>
      </c>
      <c r="F4356">
        <v>39</v>
      </c>
      <c r="G4356" t="inlineStr">
        <is>
          <t xml:space="preserve">0:00</t>
        </is>
      </c>
      <c r="H4356" t="inlineStr">
        <is>
          <t xml:space="preserve">Pending</t>
        </is>
      </c>
      <c r="I4356" t="inlineStr">
        <is>
          <t xml:space="preserve">[Episode title] - Line from script: â€œDer Designer in Verkleidungâ€_x009d_ - Note: â€œDer Designer In Verkleidungâ€_x009d_</t>
        </is>
      </c>
      <c r="J4356" t="inlineStr">
        <is>
          <t xml:space="preserve">AI</t>
        </is>
      </c>
      <c r="K4356" t="inlineStr">
        <is>
          <t xml:space="preserve">Script error</t>
        </is>
      </c>
      <c r="L4356" t="inlineStr">
        <is>
          <t xml:space="preserve">Script error</t>
        </is>
      </c>
      <c r="M4356" t="str">
        <f>IFERROR(IF(VLOOKUP(L4356,'Quantification'!$A:$B,2,FALSE)&amp;""="","Unclassified",VLOOKUP(L4356,'Quantification'!$A:$B,2,FALSE)),"Unclassified")</f>
        <v>Major</v>
      </c>
      <c r="N4356" t="inlineStr">
        <is>
          <t xml:space="preserve">frl-stefanie.gartmaier@pocketfm.com</t>
        </is>
      </c>
      <c r="O4356" t="inlineStr">
        <is>
          <t xml:space="preserve">Issues found in raw</t>
        </is>
      </c>
      <c r="P4356" t="str">
        <f>IF(OR(O4356="Issues found in master",O4356="Final master"),"Master",IF(OR(O4356="Ready for Master",O4356="Issues found in raw",O4356="Raw under QC",O4356="Issues resolved in raw"),"Raw","-"))</f>
        <v>Raw</v>
      </c>
      <c r="Q4356" s="13">
        <v>46287.54375</v>
      </c>
      <c r="R4356" t="inlineStr">
        <is>
          <t xml:space="preserve">2026-09 (Sept)</t>
        </is>
      </c>
      <c r="S4356">
        <f>IF(M4356="Not an error",0,IF(COUNTIFS($A$2:$A4356,$A4356,$D$2:$D4356,$D4356,$M$2:$M4356,"&lt;&gt;Not an error")=1,1,0))</f>
        <v>1</v>
      </c>
      <c r="T4356">
        <f>IF(M4356&lt;&gt;"Major",0,IF(COUNTIFS($A$2:$A4356,$A4356,$D$2:$D4356,$D4356,$M$2:$M4356,"Major")=1,1,0))</f>
        <v>1</v>
      </c>
      <c r="U4356">
        <f>IF(M4356&lt;&gt;"Minor",0,IF(COUNTIFS($A$2:$A4356,$A4356,$D$2:$D4356,$D4356,$M$2:$M4356,"Minor")=1,1,0))</f>
        <v>0</v>
      </c>
    </row>
    <row r="4357">
      <c r="A4357" t="inlineStr">
        <is>
          <t xml:space="preserve">806152088c4f0f13e40c0788e7bc440106d13b1a</t>
        </is>
      </c>
      <c r="B4357" t="inlineStr">
        <is>
          <t xml:space="preserve">The Secret Life of an Accidental Heiress</t>
        </is>
      </c>
      <c r="C4357" t="inlineStr">
        <is>
          <t xml:space="preserve">The Secret Life of an Accidental Heiress</t>
        </is>
      </c>
      <c r="D4357" t="inlineStr">
        <is>
          <t xml:space="preserve">34032c4c0af099ddc6f4065bb7d8a72a8fe38a0c</t>
        </is>
      </c>
      <c r="E4357" t="inlineStr">
        <is>
          <t xml:space="preserve">Episode 39: Der Designer in Verkleidung</t>
        </is>
      </c>
      <c r="F4357">
        <v>39</v>
      </c>
      <c r="G4357" t="inlineStr">
        <is>
          <t xml:space="preserve">0:36-0:38</t>
        </is>
      </c>
      <c r="H4357" t="inlineStr">
        <is>
          <t xml:space="preserve">Pending</t>
        </is>
      </c>
      <c r="I4357" t="inlineStr">
        <is>
          <t xml:space="preserve">[Script error] - Line from script: â€œNicht im Geringsten.â€_x009d_ - Note: incomplete sentence â€œEs interessierte sie nicht im Geringsten.â€_x009d_</t>
        </is>
      </c>
      <c r="J4357" t="inlineStr">
        <is>
          <t xml:space="preserve">AI</t>
        </is>
      </c>
      <c r="K4357" t="inlineStr">
        <is>
          <t xml:space="preserve">Script error</t>
        </is>
      </c>
      <c r="L4357" t="inlineStr">
        <is>
          <t xml:space="preserve">Script error</t>
        </is>
      </c>
      <c r="M4357" t="str">
        <f>IFERROR(IF(VLOOKUP(L4357,'Quantification'!$A:$B,2,FALSE)&amp;""="","Unclassified",VLOOKUP(L4357,'Quantification'!$A:$B,2,FALSE)),"Unclassified")</f>
        <v>Major</v>
      </c>
      <c r="N4357" t="inlineStr">
        <is>
          <t xml:space="preserve">frl-stefanie.gartmaier@pocketfm.com</t>
        </is>
      </c>
      <c r="O4357" t="inlineStr">
        <is>
          <t xml:space="preserve">Issues found in raw</t>
        </is>
      </c>
      <c r="P4357" t="str">
        <f>IF(OR(O4357="Issues found in master",O4357="Final master"),"Master",IF(OR(O4357="Ready for Master",O4357="Issues found in raw",O4357="Raw under QC",O4357="Issues resolved in raw"),"Raw","-"))</f>
        <v>Raw</v>
      </c>
      <c r="Q4357" s="13">
        <v>46287.54375</v>
      </c>
      <c r="R4357" t="inlineStr">
        <is>
          <t xml:space="preserve">2026-09 (Sept)</t>
        </is>
      </c>
      <c r="S4357">
        <f>IF(M4357="Not an error",0,IF(COUNTIFS($A$2:$A4357,$A4357,$D$2:$D4357,$D4357,$M$2:$M4357,"&lt;&gt;Not an error")=1,1,0))</f>
        <v>0</v>
      </c>
      <c r="T4357">
        <f>IF(M4357&lt;&gt;"Major",0,IF(COUNTIFS($A$2:$A4357,$A4357,$D$2:$D4357,$D4357,$M$2:$M4357,"Major")=1,1,0))</f>
        <v>0</v>
      </c>
      <c r="U4357">
        <f>IF(M4357&lt;&gt;"Minor",0,IF(COUNTIFS($A$2:$A4357,$A4357,$D$2:$D4357,$D4357,$M$2:$M4357,"Minor")=1,1,0))</f>
        <v>0</v>
      </c>
    </row>
    <row r="4358">
      <c r="A4358" t="inlineStr">
        <is>
          <t xml:space="preserve">806152088c4f0f13e40c0788e7bc440106d13b1a</t>
        </is>
      </c>
      <c r="B4358" t="inlineStr">
        <is>
          <t xml:space="preserve">The Secret Life of an Accidental Heiress</t>
        </is>
      </c>
      <c r="C4358" t="inlineStr">
        <is>
          <t xml:space="preserve">The Secret Life of an Accidental Heiress</t>
        </is>
      </c>
      <c r="D4358" t="inlineStr">
        <is>
          <t xml:space="preserve">34032c4c0af099ddc6f4065bb7d8a72a8fe38a0c</t>
        </is>
      </c>
      <c r="E4358" t="inlineStr">
        <is>
          <t xml:space="preserve">Episode 39: Der Designer in Verkleidung</t>
        </is>
      </c>
      <c r="F4358">
        <v>39</v>
      </c>
      <c r="G4358" t="inlineStr">
        <is>
          <t xml:space="preserve">1:07-1:12</t>
        </is>
      </c>
      <c r="H4358" t="inlineStr">
        <is>
          <t xml:space="preserve">Pending</t>
        </is>
      </c>
      <c r="I4358" t="inlineStr">
        <is>
          <t xml:space="preserve">[Script error] - Line from script: â€œIch wollte dich sofort besuchen, wusste aber, dass du bei deinem Bruder bist.â€_x009d_ - Note: inconsistency â€œIch wollte dich sofort besuchen, wusste aber, dass du bei deinem Cousin bist.â€_x009d_</t>
        </is>
      </c>
      <c r="J4358" t="inlineStr">
        <is>
          <t xml:space="preserve">AI</t>
        </is>
      </c>
      <c r="K4358" t="inlineStr">
        <is>
          <t xml:space="preserve">Script error</t>
        </is>
      </c>
      <c r="L4358" t="inlineStr">
        <is>
          <t xml:space="preserve">Script error</t>
        </is>
      </c>
      <c r="M4358" t="str">
        <f>IFERROR(IF(VLOOKUP(L4358,'Quantification'!$A:$B,2,FALSE)&amp;""="","Unclassified",VLOOKUP(L4358,'Quantification'!$A:$B,2,FALSE)),"Unclassified")</f>
        <v>Major</v>
      </c>
      <c r="N4358" t="inlineStr">
        <is>
          <t xml:space="preserve">frl-stefanie.gartmaier@pocketfm.com</t>
        </is>
      </c>
      <c r="O4358" t="inlineStr">
        <is>
          <t xml:space="preserve">Issues found in raw</t>
        </is>
      </c>
      <c r="P4358" t="str">
        <f>IF(OR(O4358="Issues found in master",O4358="Final master"),"Master",IF(OR(O4358="Ready for Master",O4358="Issues found in raw",O4358="Raw under QC",O4358="Issues resolved in raw"),"Raw","-"))</f>
        <v>Raw</v>
      </c>
      <c r="Q4358" s="13">
        <v>46287.54375</v>
      </c>
      <c r="R4358" t="inlineStr">
        <is>
          <t xml:space="preserve">2026-09 (Sept)</t>
        </is>
      </c>
      <c r="S4358">
        <f>IF(M4358="Not an error",0,IF(COUNTIFS($A$2:$A4358,$A4358,$D$2:$D4358,$D4358,$M$2:$M4358,"&lt;&gt;Not an error")=1,1,0))</f>
        <v>0</v>
      </c>
      <c r="T4358">
        <f>IF(M4358&lt;&gt;"Major",0,IF(COUNTIFS($A$2:$A4358,$A4358,$D$2:$D4358,$D4358,$M$2:$M4358,"Major")=1,1,0))</f>
        <v>0</v>
      </c>
      <c r="U4358">
        <f>IF(M4358&lt;&gt;"Minor",0,IF(COUNTIFS($A$2:$A4358,$A4358,$D$2:$D4358,$D4358,$M$2:$M4358,"Minor")=1,1,0))</f>
        <v>0</v>
      </c>
    </row>
    <row r="4359">
      <c r="A4359" t="inlineStr">
        <is>
          <t xml:space="preserve">806152088c4f0f13e40c0788e7bc440106d13b1a</t>
        </is>
      </c>
      <c r="B4359" t="inlineStr">
        <is>
          <t xml:space="preserve">The Secret Life of an Accidental Heiress</t>
        </is>
      </c>
      <c r="C4359" t="inlineStr">
        <is>
          <t xml:space="preserve">The Secret Life of an Accidental Heiress</t>
        </is>
      </c>
      <c r="D4359" t="inlineStr">
        <is>
          <t xml:space="preserve">34032c4c0af099ddc6f4065bb7d8a72a8fe38a0c</t>
        </is>
      </c>
      <c r="E4359" t="inlineStr">
        <is>
          <t xml:space="preserve">Episode 39: Der Designer in Verkleidung</t>
        </is>
      </c>
      <c r="F4359">
        <v>39</v>
      </c>
      <c r="G4359" t="inlineStr">
        <is>
          <t xml:space="preserve">6:05-6:12</t>
        </is>
      </c>
      <c r="H4359" t="inlineStr">
        <is>
          <t xml:space="preserve">Pending</t>
        </is>
      </c>
      <c r="I4359" t="inlineStr">
        <is>
          <t xml:space="preserve">[â€œNathanâ€_x009d_] - Line from script: â€œDer spitzbÃ¼bische Junge, Nathan, schoss ihr immer wieder durch den Kopf und zauberte ihr ein unerwartetes LÃ¤cheln auf die Lippen.â€_x009d_ - Note: needs an American pronunciation</t>
        </is>
      </c>
      <c r="J4359" t="inlineStr">
        <is>
          <t xml:space="preserve">VOA</t>
        </is>
      </c>
      <c r="K4359" t="inlineStr">
        <is>
          <t xml:space="preserve">Mispronunciation</t>
        </is>
      </c>
      <c r="L4359" t="inlineStr">
        <is>
          <t xml:space="preserve">Mispronunciation</t>
        </is>
      </c>
      <c r="M4359" t="str">
        <f>IFERROR(IF(VLOOKUP(L4359,'Quantification'!$A:$B,2,FALSE)&amp;""="","Unclassified",VLOOKUP(L4359,'Quantification'!$A:$B,2,FALSE)),"Unclassified")</f>
        <v>Major</v>
      </c>
      <c r="N4359" t="inlineStr">
        <is>
          <t xml:space="preserve">frl-stefanie.gartmaier@pocketfm.com</t>
        </is>
      </c>
      <c r="O4359" t="inlineStr">
        <is>
          <t xml:space="preserve">Issues found in raw</t>
        </is>
      </c>
      <c r="P4359" t="str">
        <f>IF(OR(O4359="Issues found in master",O4359="Final master"),"Master",IF(OR(O4359="Ready for Master",O4359="Issues found in raw",O4359="Raw under QC",O4359="Issues resolved in raw"),"Raw","-"))</f>
        <v>Raw</v>
      </c>
      <c r="Q4359" s="13">
        <v>46287.54375</v>
      </c>
      <c r="R4359" t="inlineStr">
        <is>
          <t xml:space="preserve">2026-09 (Sept)</t>
        </is>
      </c>
      <c r="S4359">
        <f>IF(M4359="Not an error",0,IF(COUNTIFS($A$2:$A4359,$A4359,$D$2:$D4359,$D4359,$M$2:$M4359,"&lt;&gt;Not an error")=1,1,0))</f>
        <v>0</v>
      </c>
      <c r="T4359">
        <f>IF(M4359&lt;&gt;"Major",0,IF(COUNTIFS($A$2:$A4359,$A4359,$D$2:$D4359,$D4359,$M$2:$M4359,"Major")=1,1,0))</f>
        <v>0</v>
      </c>
      <c r="U4359">
        <f>IF(M4359&lt;&gt;"Minor",0,IF(COUNTIFS($A$2:$A4359,$A4359,$D$2:$D4359,$D4359,$M$2:$M4359,"Minor")=1,1,0))</f>
        <v>0</v>
      </c>
    </row>
    <row r="4360">
      <c r="A4360" t="inlineStr">
        <is>
          <t xml:space="preserve">806152088c4f0f13e40c0788e7bc440106d13b1a</t>
        </is>
      </c>
      <c r="B4360" t="inlineStr">
        <is>
          <t xml:space="preserve">The Secret Life of an Accidental Heiress</t>
        </is>
      </c>
      <c r="C4360" t="inlineStr">
        <is>
          <t xml:space="preserve">The Secret Life of an Accidental Heiress</t>
        </is>
      </c>
      <c r="D4360" t="inlineStr">
        <is>
          <t xml:space="preserve">34032c4c0af099ddc6f4065bb7d8a72a8fe38a0c</t>
        </is>
      </c>
      <c r="E4360" t="inlineStr">
        <is>
          <t xml:space="preserve">Episode 39: Der Designer in Verkleidung</t>
        </is>
      </c>
      <c r="F4360">
        <v>39</v>
      </c>
      <c r="G4360" t="inlineStr">
        <is>
          <t xml:space="preserve">7:52-7:59</t>
        </is>
      </c>
      <c r="H4360" t="inlineStr">
        <is>
          <t xml:space="preserve">Pending</t>
        </is>
      </c>
      <c r="I4360" t="inlineStr">
        <is>
          <t xml:space="preserve">[â€œZiellosâ€_x009d_] - Line from script: â€œZiellos schlenderte sie durch das Erdgeschoss, bevor sie in die zweite Etage ging, wo sich die Luxusboutiquen befanden.â€_x009d_</t>
        </is>
      </c>
      <c r="J4360" t="inlineStr">
        <is>
          <t xml:space="preserve">VOA</t>
        </is>
      </c>
      <c r="K4360" t="inlineStr">
        <is>
          <t xml:space="preserve">Mispronunciation</t>
        </is>
      </c>
      <c r="L4360" t="inlineStr">
        <is>
          <t xml:space="preserve">Mispronunciation</t>
        </is>
      </c>
      <c r="M4360" t="str">
        <f>IFERROR(IF(VLOOKUP(L4360,'Quantification'!$A:$B,2,FALSE)&amp;""="","Unclassified",VLOOKUP(L4360,'Quantification'!$A:$B,2,FALSE)),"Unclassified")</f>
        <v>Major</v>
      </c>
      <c r="N4360" t="inlineStr">
        <is>
          <t xml:space="preserve">frl-stefanie.gartmaier@pocketfm.com</t>
        </is>
      </c>
      <c r="O4360" t="inlineStr">
        <is>
          <t xml:space="preserve">Issues found in raw</t>
        </is>
      </c>
      <c r="P4360" t="str">
        <f>IF(OR(O4360="Issues found in master",O4360="Final master"),"Master",IF(OR(O4360="Ready for Master",O4360="Issues found in raw",O4360="Raw under QC",O4360="Issues resolved in raw"),"Raw","-"))</f>
        <v>Raw</v>
      </c>
      <c r="Q4360" s="13">
        <v>46287.54375</v>
      </c>
      <c r="R4360" t="inlineStr">
        <is>
          <t xml:space="preserve">2026-09 (Sept)</t>
        </is>
      </c>
      <c r="S4360">
        <f>IF(M4360="Not an error",0,IF(COUNTIFS($A$2:$A4360,$A4360,$D$2:$D4360,$D4360,$M$2:$M4360,"&lt;&gt;Not an error")=1,1,0))</f>
        <v>0</v>
      </c>
      <c r="T4360">
        <f>IF(M4360&lt;&gt;"Major",0,IF(COUNTIFS($A$2:$A4360,$A4360,$D$2:$D4360,$D4360,$M$2:$M4360,"Major")=1,1,0))</f>
        <v>0</v>
      </c>
      <c r="U4360">
        <f>IF(M4360&lt;&gt;"Minor",0,IF(COUNTIFS($A$2:$A4360,$A4360,$D$2:$D4360,$D4360,$M$2:$M4360,"Minor")=1,1,0))</f>
        <v>0</v>
      </c>
    </row>
    <row r="4361">
      <c r="A4361" t="inlineStr">
        <is>
          <t xml:space="preserve">806152088c4f0f13e40c0788e7bc440106d13b1a</t>
        </is>
      </c>
      <c r="B4361" t="inlineStr">
        <is>
          <t xml:space="preserve">The Secret Life of an Accidental Heiress</t>
        </is>
      </c>
      <c r="C4361" t="inlineStr">
        <is>
          <t xml:space="preserve">The Secret Life of an Accidental Heiress</t>
        </is>
      </c>
      <c r="D4361" t="inlineStr">
        <is>
          <t xml:space="preserve">34032c4c0af099ddc6f4065bb7d8a72a8fe38a0c</t>
        </is>
      </c>
      <c r="E4361" t="inlineStr">
        <is>
          <t xml:space="preserve">Episode 39: Der Designer in Verkleidung</t>
        </is>
      </c>
      <c r="F4361">
        <v>39</v>
      </c>
      <c r="G4361" t="inlineStr">
        <is>
          <t xml:space="preserve">7:52-7:59</t>
        </is>
      </c>
      <c r="H4361" t="inlineStr">
        <is>
          <t xml:space="preserve">Pending</t>
        </is>
      </c>
      <c r="I4361" t="inlineStr">
        <is>
          <t xml:space="preserve">[Voice processing &amp; editing] - Line from script: â€œZiellos schlenderte sie durch das Erdgeschoss, bevor sie in die zweite Etage ging, wo sich die Luxusboutiquen befanden.â€_x009d_</t>
        </is>
      </c>
      <c r="J4361" t="inlineStr">
        <is>
          <t xml:space="preserve">VOA</t>
        </is>
      </c>
      <c r="K4361" t="inlineStr">
        <is>
          <t xml:space="preserve">Voice processing &amp; editing</t>
        </is>
      </c>
      <c r="L4361" t="inlineStr">
        <is>
          <t xml:space="preserve">Voice processing &amp; editing</t>
        </is>
      </c>
      <c r="M4361" t="str">
        <f>IFERROR(IF(VLOOKUP(L4361,'Quantification'!$A:$B,2,FALSE)&amp;""="","Unclassified",VLOOKUP(L4361,'Quantification'!$A:$B,2,FALSE)),"Unclassified")</f>
        <v>Minor</v>
      </c>
      <c r="N4361" t="inlineStr">
        <is>
          <t xml:space="preserve">frl-stefanie.gartmaier@pocketfm.com</t>
        </is>
      </c>
      <c r="O4361" t="inlineStr">
        <is>
          <t xml:space="preserve">Issues found in raw</t>
        </is>
      </c>
      <c r="P4361" t="str">
        <f>IF(OR(O4361="Issues found in master",O4361="Final master"),"Master",IF(OR(O4361="Ready for Master",O4361="Issues found in raw",O4361="Raw under QC",O4361="Issues resolved in raw"),"Raw","-"))</f>
        <v>Raw</v>
      </c>
      <c r="Q4361" s="13">
        <v>46287.54375</v>
      </c>
      <c r="R4361" t="inlineStr">
        <is>
          <t xml:space="preserve">2026-09 (Sept)</t>
        </is>
      </c>
      <c r="S4361">
        <f>IF(M4361="Not an error",0,IF(COUNTIFS($A$2:$A4361,$A4361,$D$2:$D4361,$D4361,$M$2:$M4361,"&lt;&gt;Not an error")=1,1,0))</f>
        <v>0</v>
      </c>
      <c r="T4361">
        <f>IF(M4361&lt;&gt;"Major",0,IF(COUNTIFS($A$2:$A4361,$A4361,$D$2:$D4361,$D4361,$M$2:$M4361,"Major")=1,1,0))</f>
        <v>0</v>
      </c>
      <c r="U4361">
        <f>IF(M4361&lt;&gt;"Minor",0,IF(COUNTIFS($A$2:$A4361,$A4361,$D$2:$D4361,$D4361,$M$2:$M4361,"Minor")=1,1,0))</f>
        <v>1</v>
      </c>
    </row>
    <row r="4362">
      <c r="A4362" t="inlineStr">
        <is>
          <t xml:space="preserve">806152088c4f0f13e40c0788e7bc440106d13b1a</t>
        </is>
      </c>
      <c r="B4362" t="inlineStr">
        <is>
          <t xml:space="preserve">The Secret Life of an Accidental Heiress</t>
        </is>
      </c>
      <c r="C4362" t="inlineStr">
        <is>
          <t xml:space="preserve">The Secret Life of an Accidental Heiress</t>
        </is>
      </c>
      <c r="D4362" t="inlineStr">
        <is>
          <t xml:space="preserve">34032c4c0af099ddc6f4065bb7d8a72a8fe38a0c</t>
        </is>
      </c>
      <c r="E4362" t="inlineStr">
        <is>
          <t xml:space="preserve">Episode 39: Der Designer in Verkleidung</t>
        </is>
      </c>
      <c r="F4362">
        <v>39</v>
      </c>
      <c r="G4362" t="inlineStr">
        <is>
          <t xml:space="preserve">9:18-9:20</t>
        </is>
      </c>
      <c r="H4362" t="inlineStr">
        <is>
          <t xml:space="preserve">Pending</t>
        </is>
      </c>
      <c r="I4362" t="inlineStr">
        <is>
          <t xml:space="preserve">[â€œNathanâ€_x009d_] - Line from script: â€œSie war nur hier, um etwas fÃ¼r Nathan zu finden.â€_x009d_ - Note: needs an American pronunciation</t>
        </is>
      </c>
      <c r="J4362" t="inlineStr">
        <is>
          <t xml:space="preserve">VOA</t>
        </is>
      </c>
      <c r="K4362" t="inlineStr">
        <is>
          <t xml:space="preserve">Mispronunciation</t>
        </is>
      </c>
      <c r="L4362" t="inlineStr">
        <is>
          <t xml:space="preserve">Mispronunciation</t>
        </is>
      </c>
      <c r="M4362" t="str">
        <f>IFERROR(IF(VLOOKUP(L4362,'Quantification'!$A:$B,2,FALSE)&amp;""="","Unclassified",VLOOKUP(L4362,'Quantification'!$A:$B,2,FALSE)),"Unclassified")</f>
        <v>Major</v>
      </c>
      <c r="N4362" t="inlineStr">
        <is>
          <t xml:space="preserve">frl-stefanie.gartmaier@pocketfm.com</t>
        </is>
      </c>
      <c r="O4362" t="inlineStr">
        <is>
          <t xml:space="preserve">Issues found in raw</t>
        </is>
      </c>
      <c r="P4362" t="str">
        <f>IF(OR(O4362="Issues found in master",O4362="Final master"),"Master",IF(OR(O4362="Ready for Master",O4362="Issues found in raw",O4362="Raw under QC",O4362="Issues resolved in raw"),"Raw","-"))</f>
        <v>Raw</v>
      </c>
      <c r="Q4362" s="13">
        <v>46287.54375</v>
      </c>
      <c r="R4362" t="inlineStr">
        <is>
          <t xml:space="preserve">2026-09 (Sept)</t>
        </is>
      </c>
      <c r="S4362">
        <f>IF(M4362="Not an error",0,IF(COUNTIFS($A$2:$A4362,$A4362,$D$2:$D4362,$D4362,$M$2:$M4362,"&lt;&gt;Not an error")=1,1,0))</f>
        <v>0</v>
      </c>
      <c r="T4362">
        <f>IF(M4362&lt;&gt;"Major",0,IF(COUNTIFS($A$2:$A4362,$A4362,$D$2:$D4362,$D4362,$M$2:$M4362,"Major")=1,1,0))</f>
        <v>0</v>
      </c>
      <c r="U4362">
        <f>IF(M4362&lt;&gt;"Minor",0,IF(COUNTIFS($A$2:$A4362,$A4362,$D$2:$D4362,$D4362,$M$2:$M4362,"Minor")=1,1,0))</f>
        <v>0</v>
      </c>
    </row>
    <row r="4363">
      <c r="A4363" t="inlineStr">
        <is>
          <t xml:space="preserve">806152088c4f0f13e40c0788e7bc440106d13b1a</t>
        </is>
      </c>
      <c r="B4363" t="inlineStr">
        <is>
          <t xml:space="preserve">The Secret Life of an Accidental Heiress</t>
        </is>
      </c>
      <c r="C4363" t="inlineStr">
        <is>
          <t xml:space="preserve">The Secret Life of an Accidental Heiress</t>
        </is>
      </c>
      <c r="D4363" t="inlineStr">
        <is>
          <t xml:space="preserve">9700f70bb1a6f2c0d9bd7ecb3164c2ecbd74fac8</t>
        </is>
      </c>
      <c r="E4363" t="inlineStr">
        <is>
          <t xml:space="preserve">Episode 40: Beurteile Niemals Einen Hoodie</t>
        </is>
      </c>
      <c r="F4363">
        <v>40</v>
      </c>
      <c r="G4363" t="inlineStr">
        <is>
          <t xml:space="preserve">1:57-1:59</t>
        </is>
      </c>
      <c r="H4363" t="inlineStr">
        <is>
          <t xml:space="preserve">Pending</t>
        </is>
      </c>
      <c r="I4363" t="inlineStr">
        <is>
          <t xml:space="preserve">[â€œNathanâ€_x009d_] - Line from script: â€œNathan wÃ¼rde sie lieben, dachte sie. - Note: needs an American pronunciation</t>
        </is>
      </c>
      <c r="J4363" t="inlineStr">
        <is>
          <t xml:space="preserve">VOA</t>
        </is>
      </c>
      <c r="K4363" t="inlineStr">
        <is>
          <t xml:space="preserve">Mispronunciation</t>
        </is>
      </c>
      <c r="L4363" t="inlineStr">
        <is>
          <t xml:space="preserve">Mispronunciation</t>
        </is>
      </c>
      <c r="M4363" t="str">
        <f>IFERROR(IF(VLOOKUP(L4363,'Quantification'!$A:$B,2,FALSE)&amp;""="","Unclassified",VLOOKUP(L4363,'Quantification'!$A:$B,2,FALSE)),"Unclassified")</f>
        <v>Major</v>
      </c>
      <c r="N4363" t="inlineStr">
        <is>
          <t xml:space="preserve">frl-stefanie.gartmaier@pocketfm.com</t>
        </is>
      </c>
      <c r="O4363" t="inlineStr">
        <is>
          <t xml:space="preserve">Issues found in raw</t>
        </is>
      </c>
      <c r="P4363" t="str">
        <f>IF(OR(O4363="Issues found in master",O4363="Final master"),"Master",IF(OR(O4363="Ready for Master",O4363="Issues found in raw",O4363="Raw under QC",O4363="Issues resolved in raw"),"Raw","-"))</f>
        <v>Raw</v>
      </c>
      <c r="Q4363" s="13">
        <v>46287.54375</v>
      </c>
      <c r="R4363" t="inlineStr">
        <is>
          <t xml:space="preserve">2026-09 (Sept)</t>
        </is>
      </c>
      <c r="S4363">
        <f>IF(M4363="Not an error",0,IF(COUNTIFS($A$2:$A4363,$A4363,$D$2:$D4363,$D4363,$M$2:$M4363,"&lt;&gt;Not an error")=1,1,0))</f>
        <v>1</v>
      </c>
      <c r="T4363">
        <f>IF(M4363&lt;&gt;"Major",0,IF(COUNTIFS($A$2:$A4363,$A4363,$D$2:$D4363,$D4363,$M$2:$M4363,"Major")=1,1,0))</f>
        <v>1</v>
      </c>
      <c r="U4363">
        <f>IF(M4363&lt;&gt;"Minor",0,IF(COUNTIFS($A$2:$A4363,$A4363,$D$2:$D4363,$D4363,$M$2:$M4363,"Minor")=1,1,0))</f>
        <v>0</v>
      </c>
    </row>
    <row r="4364">
      <c r="A4364" t="inlineStr">
        <is>
          <t xml:space="preserve">806152088c4f0f13e40c0788e7bc440106d13b1a</t>
        </is>
      </c>
      <c r="B4364" t="inlineStr">
        <is>
          <t xml:space="preserve">The Secret Life of an Accidental Heiress</t>
        </is>
      </c>
      <c r="C4364" t="inlineStr">
        <is>
          <t xml:space="preserve">The Secret Life of an Accidental Heiress</t>
        </is>
      </c>
      <c r="D4364" t="inlineStr">
        <is>
          <t xml:space="preserve">9700f70bb1a6f2c0d9bd7ecb3164c2ecbd74fac8</t>
        </is>
      </c>
      <c r="E4364" t="inlineStr">
        <is>
          <t xml:space="preserve">Episode 40: Beurteile Niemals Einen Hoodie</t>
        </is>
      </c>
      <c r="F4364">
        <v>40</v>
      </c>
      <c r="G4364" t="inlineStr">
        <is>
          <t xml:space="preserve">4:14-4:19</t>
        </is>
      </c>
      <c r="H4364" t="inlineStr">
        <is>
          <t xml:space="preserve">Pending</t>
        </is>
      </c>
      <c r="I4364" t="inlineStr">
        <is>
          <t xml:space="preserve">[â€œVictoriaâ€_x009d_] - Line from script: â€œSeit wann stellt Victoria so voreingenommene und unhÃ¶fliche Mitarbeiter ein? - Note: needs a German pronunciation</t>
        </is>
      </c>
      <c r="J4364" t="inlineStr">
        <is>
          <t xml:space="preserve">VOA</t>
        </is>
      </c>
      <c r="K4364" t="inlineStr">
        <is>
          <t xml:space="preserve">Mispronunciation</t>
        </is>
      </c>
      <c r="L4364" t="inlineStr">
        <is>
          <t xml:space="preserve">Mispronunciation</t>
        </is>
      </c>
      <c r="M4364" t="str">
        <f>IFERROR(IF(VLOOKUP(L4364,'Quantification'!$A:$B,2,FALSE)&amp;""="","Unclassified",VLOOKUP(L4364,'Quantification'!$A:$B,2,FALSE)),"Unclassified")</f>
        <v>Major</v>
      </c>
      <c r="N4364" t="inlineStr">
        <is>
          <t xml:space="preserve">frl-stefanie.gartmaier@pocketfm.com</t>
        </is>
      </c>
      <c r="O4364" t="inlineStr">
        <is>
          <t xml:space="preserve">Issues found in raw</t>
        </is>
      </c>
      <c r="P4364" t="str">
        <f>IF(OR(O4364="Issues found in master",O4364="Final master"),"Master",IF(OR(O4364="Ready for Master",O4364="Issues found in raw",O4364="Raw under QC",O4364="Issues resolved in raw"),"Raw","-"))</f>
        <v>Raw</v>
      </c>
      <c r="Q4364" s="13">
        <v>46287.54375</v>
      </c>
      <c r="R4364" t="inlineStr">
        <is>
          <t xml:space="preserve">2026-09 (Sept)</t>
        </is>
      </c>
      <c r="S4364">
        <f>IF(M4364="Not an error",0,IF(COUNTIFS($A$2:$A4364,$A4364,$D$2:$D4364,$D4364,$M$2:$M4364,"&lt;&gt;Not an error")=1,1,0))</f>
        <v>0</v>
      </c>
      <c r="T4364">
        <f>IF(M4364&lt;&gt;"Major",0,IF(COUNTIFS($A$2:$A4364,$A4364,$D$2:$D4364,$D4364,$M$2:$M4364,"Major")=1,1,0))</f>
        <v>0</v>
      </c>
      <c r="U4364">
        <f>IF(M4364&lt;&gt;"Minor",0,IF(COUNTIFS($A$2:$A4364,$A4364,$D$2:$D4364,$D4364,$M$2:$M4364,"Minor")=1,1,0))</f>
        <v>0</v>
      </c>
    </row>
    <row r="4365">
      <c r="A4365" t="inlineStr">
        <is>
          <t xml:space="preserve">806152088c4f0f13e40c0788e7bc440106d13b1a</t>
        </is>
      </c>
      <c r="B4365" t="inlineStr">
        <is>
          <t xml:space="preserve">The Secret Life of an Accidental Heiress</t>
        </is>
      </c>
      <c r="C4365" t="inlineStr">
        <is>
          <t xml:space="preserve">The Secret Life of an Accidental Heiress</t>
        </is>
      </c>
      <c r="D4365" t="inlineStr">
        <is>
          <t xml:space="preserve">9700f70bb1a6f2c0d9bd7ecb3164c2ecbd74fac8</t>
        </is>
      </c>
      <c r="E4365" t="inlineStr">
        <is>
          <t xml:space="preserve">Episode 40: Beurteile Niemals Einen Hoodie</t>
        </is>
      </c>
      <c r="F4365">
        <v>40</v>
      </c>
      <c r="G4365" t="inlineStr">
        <is>
          <t xml:space="preserve">3:49-3:52</t>
        </is>
      </c>
      <c r="H4365" t="inlineStr">
        <is>
          <t xml:space="preserve">Pending</t>
        </is>
      </c>
      <c r="I4365" t="inlineStr">
        <is>
          <t xml:space="preserve">[Script error] - Line from script: â€œHÃ¶r mal, SÃ¼ÃŸe, das hier ist die Seven Boutique.â€_x009d_ - Note: incorrect form of address â€œHÃ¶ren Sie mal, SÃ¼ÃŸe, das hier ist die Seven Boutique.â€_x009d_</t>
        </is>
      </c>
      <c r="J4365" t="inlineStr">
        <is>
          <t xml:space="preserve">AI</t>
        </is>
      </c>
      <c r="K4365" t="inlineStr">
        <is>
          <t xml:space="preserve">Script error</t>
        </is>
      </c>
      <c r="L4365" t="inlineStr">
        <is>
          <t xml:space="preserve">Script error</t>
        </is>
      </c>
      <c r="M4365" t="str">
        <f>IFERROR(IF(VLOOKUP(L4365,'Quantification'!$A:$B,2,FALSE)&amp;""="","Unclassified",VLOOKUP(L4365,'Quantification'!$A:$B,2,FALSE)),"Unclassified")</f>
        <v>Major</v>
      </c>
      <c r="N4365" t="inlineStr">
        <is>
          <t xml:space="preserve">frl-stefanie.gartmaier@pocketfm.com</t>
        </is>
      </c>
      <c r="O4365" t="inlineStr">
        <is>
          <t xml:space="preserve">Issues found in raw</t>
        </is>
      </c>
      <c r="P4365" t="str">
        <f>IF(OR(O4365="Issues found in master",O4365="Final master"),"Master",IF(OR(O4365="Ready for Master",O4365="Issues found in raw",O4365="Raw under QC",O4365="Issues resolved in raw"),"Raw","-"))</f>
        <v>Raw</v>
      </c>
      <c r="Q4365" s="13">
        <v>46287.54375</v>
      </c>
      <c r="R4365" t="inlineStr">
        <is>
          <t xml:space="preserve">2026-09 (Sept)</t>
        </is>
      </c>
      <c r="S4365">
        <f>IF(M4365="Not an error",0,IF(COUNTIFS($A$2:$A4365,$A4365,$D$2:$D4365,$D4365,$M$2:$M4365,"&lt;&gt;Not an error")=1,1,0))</f>
        <v>0</v>
      </c>
      <c r="T4365">
        <f>IF(M4365&lt;&gt;"Major",0,IF(COUNTIFS($A$2:$A4365,$A4365,$D$2:$D4365,$D4365,$M$2:$M4365,"Major")=1,1,0))</f>
        <v>0</v>
      </c>
      <c r="U4365">
        <f>IF(M4365&lt;&gt;"Minor",0,IF(COUNTIFS($A$2:$A4365,$A4365,$D$2:$D4365,$D4365,$M$2:$M4365,"Minor")=1,1,0))</f>
        <v>0</v>
      </c>
    </row>
    <row r="4366">
      <c r="A4366" t="inlineStr">
        <is>
          <t xml:space="preserve">806152088c4f0f13e40c0788e7bc440106d13b1a</t>
        </is>
      </c>
      <c r="B4366" t="inlineStr">
        <is>
          <t xml:space="preserve">The Secret Life of an Accidental Heiress</t>
        </is>
      </c>
      <c r="C4366" t="inlineStr">
        <is>
          <t xml:space="preserve">The Secret Life of an Accidental Heiress</t>
        </is>
      </c>
      <c r="D4366" t="inlineStr">
        <is>
          <t xml:space="preserve">9700f70bb1a6f2c0d9bd7ecb3164c2ecbd74fac8</t>
        </is>
      </c>
      <c r="E4366" t="inlineStr">
        <is>
          <t xml:space="preserve">Episode 40: Beurteile Niemals Einen Hoodie</t>
        </is>
      </c>
      <c r="F4366">
        <v>40</v>
      </c>
      <c r="G4366" t="inlineStr">
        <is>
          <t xml:space="preserve">3:52-3:58</t>
        </is>
      </c>
      <c r="H4366" t="inlineStr">
        <is>
          <t xml:space="preserve">Pending</t>
        </is>
      </c>
      <c r="I4366" t="inlineStr">
        <is>
          <t xml:space="preserve">[Script error] - Line from script: â€œVielleicht kennst du die Marke nicht, aber unsere Preise sind nicht gerade fÃ¼r ein Studentenbudget geeignet.â€_x009d_ - Note: incorrect form of address â€œVielleicht kennen Sie die Marke nicht, aber unsere Preise sind nicht gerade fÃ¼r ein Studentenbudget geeignet.â€_x009d_</t>
        </is>
      </c>
      <c r="J4366" t="inlineStr">
        <is>
          <t xml:space="preserve">AI</t>
        </is>
      </c>
      <c r="K4366" t="inlineStr">
        <is>
          <t xml:space="preserve">Script error</t>
        </is>
      </c>
      <c r="L4366" t="inlineStr">
        <is>
          <t xml:space="preserve">Script error</t>
        </is>
      </c>
      <c r="M4366" t="str">
        <f>IFERROR(IF(VLOOKUP(L4366,'Quantification'!$A:$B,2,FALSE)&amp;""="","Unclassified",VLOOKUP(L4366,'Quantification'!$A:$B,2,FALSE)),"Unclassified")</f>
        <v>Major</v>
      </c>
      <c r="N4366" t="inlineStr">
        <is>
          <t xml:space="preserve">frl-stefanie.gartmaier@pocketfm.com</t>
        </is>
      </c>
      <c r="O4366" t="inlineStr">
        <is>
          <t xml:space="preserve">Issues found in raw</t>
        </is>
      </c>
      <c r="P4366" t="str">
        <f>IF(OR(O4366="Issues found in master",O4366="Final master"),"Master",IF(OR(O4366="Ready for Master",O4366="Issues found in raw",O4366="Raw under QC",O4366="Issues resolved in raw"),"Raw","-"))</f>
        <v>Raw</v>
      </c>
      <c r="Q4366" s="13">
        <v>46287.54375</v>
      </c>
      <c r="R4366" t="inlineStr">
        <is>
          <t xml:space="preserve">2026-09 (Sept)</t>
        </is>
      </c>
      <c r="S4366">
        <f>IF(M4366="Not an error",0,IF(COUNTIFS($A$2:$A4366,$A4366,$D$2:$D4366,$D4366,$M$2:$M4366,"&lt;&gt;Not an error")=1,1,0))</f>
        <v>0</v>
      </c>
      <c r="T4366">
        <f>IF(M4366&lt;&gt;"Major",0,IF(COUNTIFS($A$2:$A4366,$A4366,$D$2:$D4366,$D4366,$M$2:$M4366,"Major")=1,1,0))</f>
        <v>0</v>
      </c>
      <c r="U4366">
        <f>IF(M4366&lt;&gt;"Minor",0,IF(COUNTIFS($A$2:$A4366,$A4366,$D$2:$D4366,$D4366,$M$2:$M4366,"Minor")=1,1,0))</f>
        <v>0</v>
      </c>
    </row>
    <row r="4367">
      <c r="A4367" t="inlineStr">
        <is>
          <t xml:space="preserve">806152088c4f0f13e40c0788e7bc440106d13b1a</t>
        </is>
      </c>
      <c r="B4367" t="inlineStr">
        <is>
          <t xml:space="preserve">The Secret Life of an Accidental Heiress</t>
        </is>
      </c>
      <c r="C4367" t="inlineStr">
        <is>
          <t xml:space="preserve">The Secret Life of an Accidental Heiress</t>
        </is>
      </c>
      <c r="D4367" t="inlineStr">
        <is>
          <t xml:space="preserve">9700f70bb1a6f2c0d9bd7ecb3164c2ecbd74fac8</t>
        </is>
      </c>
      <c r="E4367" t="inlineStr">
        <is>
          <t xml:space="preserve">Episode 40: Beurteile Niemals Einen Hoodie</t>
        </is>
      </c>
      <c r="F4367">
        <v>40</v>
      </c>
      <c r="G4367" t="inlineStr">
        <is>
          <t xml:space="preserve">3:58-4:02</t>
        </is>
      </c>
      <c r="H4367" t="inlineStr">
        <is>
          <t xml:space="preserve">Pending</t>
        </is>
      </c>
      <c r="I4367" t="inlineStr">
        <is>
          <t xml:space="preserve">[Script error] - Line from script: â€œWenn du ein Geburtstagsgeschenk suchst, gibt es im Untergeschoss einen hÃ¼bschen kleinen Laden.â€_x009d_ - Note: incorrect form of address â€œWenn Sie ein Geburtstagsgeschenk suchen, gibt es im Untergeschoss einen hÃ¼bschen kleinen Laden.â€_x009d_</t>
        </is>
      </c>
      <c r="J4367" t="inlineStr">
        <is>
          <t xml:space="preserve">AI</t>
        </is>
      </c>
      <c r="K4367" t="inlineStr">
        <is>
          <t xml:space="preserve">Script error</t>
        </is>
      </c>
      <c r="L4367" t="inlineStr">
        <is>
          <t xml:space="preserve">Script error</t>
        </is>
      </c>
      <c r="M4367" t="str">
        <f>IFERROR(IF(VLOOKUP(L4367,'Quantification'!$A:$B,2,FALSE)&amp;""="","Unclassified",VLOOKUP(L4367,'Quantification'!$A:$B,2,FALSE)),"Unclassified")</f>
        <v>Major</v>
      </c>
      <c r="N4367" t="inlineStr">
        <is>
          <t xml:space="preserve">frl-stefanie.gartmaier@pocketfm.com</t>
        </is>
      </c>
      <c r="O4367" t="inlineStr">
        <is>
          <t xml:space="preserve">Issues found in raw</t>
        </is>
      </c>
      <c r="P4367" t="str">
        <f>IF(OR(O4367="Issues found in master",O4367="Final master"),"Master",IF(OR(O4367="Ready for Master",O4367="Issues found in raw",O4367="Raw under QC",O4367="Issues resolved in raw"),"Raw","-"))</f>
        <v>Raw</v>
      </c>
      <c r="Q4367" s="13">
        <v>46287.54375</v>
      </c>
      <c r="R4367" t="inlineStr">
        <is>
          <t xml:space="preserve">2026-09 (Sept)</t>
        </is>
      </c>
      <c r="S4367">
        <f>IF(M4367="Not an error",0,IF(COUNTIFS($A$2:$A4367,$A4367,$D$2:$D4367,$D4367,$M$2:$M4367,"&lt;&gt;Not an error")=1,1,0))</f>
        <v>0</v>
      </c>
      <c r="T4367">
        <f>IF(M4367&lt;&gt;"Major",0,IF(COUNTIFS($A$2:$A4367,$A4367,$D$2:$D4367,$D4367,$M$2:$M4367,"Major")=1,1,0))</f>
        <v>0</v>
      </c>
      <c r="U4367">
        <f>IF(M4367&lt;&gt;"Minor",0,IF(COUNTIFS($A$2:$A4367,$A4367,$D$2:$D4367,$D4367,$M$2:$M4367,"Minor")=1,1,0))</f>
        <v>0</v>
      </c>
    </row>
    <row r="4368">
      <c r="A4368" t="inlineStr">
        <is>
          <t xml:space="preserve">806152088c4f0f13e40c0788e7bc440106d13b1a</t>
        </is>
      </c>
      <c r="B4368" t="inlineStr">
        <is>
          <t xml:space="preserve">The Secret Life of an Accidental Heiress</t>
        </is>
      </c>
      <c r="C4368" t="inlineStr">
        <is>
          <t xml:space="preserve">The Secret Life of an Accidental Heiress</t>
        </is>
      </c>
      <c r="D4368" t="inlineStr">
        <is>
          <t xml:space="preserve">9700f70bb1a6f2c0d9bd7ecb3164c2ecbd74fac8</t>
        </is>
      </c>
      <c r="E4368" t="inlineStr">
        <is>
          <t xml:space="preserve">Episode 40: Beurteile Niemals Einen Hoodie</t>
        </is>
      </c>
      <c r="F4368">
        <v>40</v>
      </c>
      <c r="G4368" t="inlineStr">
        <is>
          <t xml:space="preserve">4:03-4:07</t>
        </is>
      </c>
      <c r="H4368" t="inlineStr">
        <is>
          <t xml:space="preserve">Pending</t>
        </is>
      </c>
      <c r="I4368" t="inlineStr">
        <is>
          <t xml:space="preserve">[Script error] - Line from script: â€œDa findest du bestimmt eine sÃ¼ÃŸe Kette fÃ¼r zwanzig, vielleicht fÃ¼nfzig Dollar.â€_x009d_ - Note: incorrect form of address â€œDa finden Sie bestimmt eine sÃ¼ÃŸe Kette fÃ¼r zwanzig, vielleicht fÃ¼nfzig Dollar.â€_x009d_</t>
        </is>
      </c>
      <c r="J4368" t="inlineStr">
        <is>
          <t xml:space="preserve">AI</t>
        </is>
      </c>
      <c r="K4368" t="inlineStr">
        <is>
          <t xml:space="preserve">Script error</t>
        </is>
      </c>
      <c r="L4368" t="inlineStr">
        <is>
          <t xml:space="preserve">Script error</t>
        </is>
      </c>
      <c r="M4368" t="str">
        <f>IFERROR(IF(VLOOKUP(L4368,'Quantification'!$A:$B,2,FALSE)&amp;""="","Unclassified",VLOOKUP(L4368,'Quantification'!$A:$B,2,FALSE)),"Unclassified")</f>
        <v>Major</v>
      </c>
      <c r="N4368" t="inlineStr">
        <is>
          <t xml:space="preserve">frl-stefanie.gartmaier@pocketfm.com</t>
        </is>
      </c>
      <c r="O4368" t="inlineStr">
        <is>
          <t xml:space="preserve">Issues found in raw</t>
        </is>
      </c>
      <c r="P4368" t="str">
        <f>IF(OR(O4368="Issues found in master",O4368="Final master"),"Master",IF(OR(O4368="Ready for Master",O4368="Issues found in raw",O4368="Raw under QC",O4368="Issues resolved in raw"),"Raw","-"))</f>
        <v>Raw</v>
      </c>
      <c r="Q4368" s="13">
        <v>46287.54375</v>
      </c>
      <c r="R4368" t="inlineStr">
        <is>
          <t xml:space="preserve">2026-09 (Sept)</t>
        </is>
      </c>
      <c r="S4368">
        <f>IF(M4368="Not an error",0,IF(COUNTIFS($A$2:$A4368,$A4368,$D$2:$D4368,$D4368,$M$2:$M4368,"&lt;&gt;Not an error")=1,1,0))</f>
        <v>0</v>
      </c>
      <c r="T4368">
        <f>IF(M4368&lt;&gt;"Major",0,IF(COUNTIFS($A$2:$A4368,$A4368,$D$2:$D4368,$D4368,$M$2:$M4368,"Major")=1,1,0))</f>
        <v>0</v>
      </c>
      <c r="U4368">
        <f>IF(M4368&lt;&gt;"Minor",0,IF(COUNTIFS($A$2:$A4368,$A4368,$D$2:$D4368,$D4368,$M$2:$M4368,"Minor")=1,1,0))</f>
        <v>0</v>
      </c>
    </row>
    <row r="4369">
      <c r="A4369" t="inlineStr">
        <is>
          <t xml:space="preserve">806152088c4f0f13e40c0788e7bc440106d13b1a</t>
        </is>
      </c>
      <c r="B4369" t="inlineStr">
        <is>
          <t xml:space="preserve">The Secret Life of an Accidental Heiress</t>
        </is>
      </c>
      <c r="C4369" t="inlineStr">
        <is>
          <t xml:space="preserve">The Secret Life of an Accidental Heiress</t>
        </is>
      </c>
      <c r="D4369" t="inlineStr">
        <is>
          <t xml:space="preserve">9700f70bb1a6f2c0d9bd7ecb3164c2ecbd74fac8</t>
        </is>
      </c>
      <c r="E4369" t="inlineStr">
        <is>
          <t xml:space="preserve">Episode 40: Beurteile Niemals Einen Hoodie</t>
        </is>
      </c>
      <c r="F4369">
        <v>40</v>
      </c>
      <c r="G4369" t="inlineStr">
        <is>
          <t xml:space="preserve">4:34-4:36</t>
        </is>
      </c>
      <c r="H4369" t="inlineStr">
        <is>
          <t xml:space="preserve">Pending</t>
        </is>
      </c>
      <c r="I4369" t="inlineStr">
        <is>
          <t xml:space="preserve">[Script error] - Line from script: â€œDas glaube ich dir sofort, SchÃ¤tzchen.â€_x009d_ - Note: incorrect form of address â€œDas glaube ich Ihnen sofort, SchÃ¤tzchen.â€_x009d_</t>
        </is>
      </c>
      <c r="J4369" t="inlineStr">
        <is>
          <t xml:space="preserve">AI</t>
        </is>
      </c>
      <c r="K4369" t="inlineStr">
        <is>
          <t xml:space="preserve">Script error</t>
        </is>
      </c>
      <c r="L4369" t="inlineStr">
        <is>
          <t xml:space="preserve">Script error</t>
        </is>
      </c>
      <c r="M4369" t="str">
        <f>IFERROR(IF(VLOOKUP(L4369,'Quantification'!$A:$B,2,FALSE)&amp;""="","Unclassified",VLOOKUP(L4369,'Quantification'!$A:$B,2,FALSE)),"Unclassified")</f>
        <v>Major</v>
      </c>
      <c r="N4369" t="inlineStr">
        <is>
          <t xml:space="preserve">frl-stefanie.gartmaier@pocketfm.com</t>
        </is>
      </c>
      <c r="O4369" t="inlineStr">
        <is>
          <t xml:space="preserve">Issues found in raw</t>
        </is>
      </c>
      <c r="P4369" t="str">
        <f>IF(OR(O4369="Issues found in master",O4369="Final master"),"Master",IF(OR(O4369="Ready for Master",O4369="Issues found in raw",O4369="Raw under QC",O4369="Issues resolved in raw"),"Raw","-"))</f>
        <v>Raw</v>
      </c>
      <c r="Q4369" s="13">
        <v>46287.54375</v>
      </c>
      <c r="R4369" t="inlineStr">
        <is>
          <t xml:space="preserve">2026-09 (Sept)</t>
        </is>
      </c>
      <c r="S4369">
        <f>IF(M4369="Not an error",0,IF(COUNTIFS($A$2:$A4369,$A4369,$D$2:$D4369,$D4369,$M$2:$M4369,"&lt;&gt;Not an error")=1,1,0))</f>
        <v>0</v>
      </c>
      <c r="T4369">
        <f>IF(M4369&lt;&gt;"Major",0,IF(COUNTIFS($A$2:$A4369,$A4369,$D$2:$D4369,$D4369,$M$2:$M4369,"Major")=1,1,0))</f>
        <v>0</v>
      </c>
      <c r="U4369">
        <f>IF(M4369&lt;&gt;"Minor",0,IF(COUNTIFS($A$2:$A4369,$A4369,$D$2:$D4369,$D4369,$M$2:$M4369,"Minor")=1,1,0))</f>
        <v>0</v>
      </c>
    </row>
    <row r="4370">
      <c r="A4370" t="inlineStr">
        <is>
          <t xml:space="preserve">806152088c4f0f13e40c0788e7bc440106d13b1a</t>
        </is>
      </c>
      <c r="B4370" t="inlineStr">
        <is>
          <t xml:space="preserve">The Secret Life of an Accidental Heiress</t>
        </is>
      </c>
      <c r="C4370" t="inlineStr">
        <is>
          <t xml:space="preserve">The Secret Life of an Accidental Heiress</t>
        </is>
      </c>
      <c r="D4370" t="inlineStr">
        <is>
          <t xml:space="preserve">9700f70bb1a6f2c0d9bd7ecb3164c2ecbd74fac8</t>
        </is>
      </c>
      <c r="E4370" t="inlineStr">
        <is>
          <t xml:space="preserve">Episode 40: Beurteile Niemals Einen Hoodie</t>
        </is>
      </c>
      <c r="F4370">
        <v>40</v>
      </c>
      <c r="G4370" t="inlineStr">
        <is>
          <t xml:space="preserve">4:36-4:41</t>
        </is>
      </c>
      <c r="H4370" t="inlineStr">
        <is>
          <t xml:space="preserve">Pending</t>
        </is>
      </c>
      <c r="I4370" t="inlineStr">
        <is>
          <t xml:space="preserve">[Script error] - Line from script: â€œDeine Eltern geben dir bestimmt ein nettes Taschengeld und du hast sicher dein Geburtstagsgeld gespart.â€_x009d_ - Note: incorrect form of address â€œIhre Eltern geben Ihnen bestimmt ein nettes Taschengeld und Sie haben sicher Ihr Geburtstagsgeld gespart.â€_x009d_</t>
        </is>
      </c>
      <c r="J4370" t="inlineStr">
        <is>
          <t xml:space="preserve">AI</t>
        </is>
      </c>
      <c r="K4370" t="inlineStr">
        <is>
          <t xml:space="preserve">Script error</t>
        </is>
      </c>
      <c r="L4370" t="inlineStr">
        <is>
          <t xml:space="preserve">Script error</t>
        </is>
      </c>
      <c r="M4370" t="str">
        <f>IFERROR(IF(VLOOKUP(L4370,'Quantification'!$A:$B,2,FALSE)&amp;""="","Unclassified",VLOOKUP(L4370,'Quantification'!$A:$B,2,FALSE)),"Unclassified")</f>
        <v>Major</v>
      </c>
      <c r="N4370" t="inlineStr">
        <is>
          <t xml:space="preserve">frl-stefanie.gartmaier@pocketfm.com</t>
        </is>
      </c>
      <c r="O4370" t="inlineStr">
        <is>
          <t xml:space="preserve">Issues found in raw</t>
        </is>
      </c>
      <c r="P4370" t="str">
        <f>IF(OR(O4370="Issues found in master",O4370="Final master"),"Master",IF(OR(O4370="Ready for Master",O4370="Issues found in raw",O4370="Raw under QC",O4370="Issues resolved in raw"),"Raw","-"))</f>
        <v>Raw</v>
      </c>
      <c r="Q4370" s="13">
        <v>46287.54375</v>
      </c>
      <c r="R4370" t="inlineStr">
        <is>
          <t xml:space="preserve">2026-09 (Sept)</t>
        </is>
      </c>
      <c r="S4370">
        <f>IF(M4370="Not an error",0,IF(COUNTIFS($A$2:$A4370,$A4370,$D$2:$D4370,$D4370,$M$2:$M4370,"&lt;&gt;Not an error")=1,1,0))</f>
        <v>0</v>
      </c>
      <c r="T4370">
        <f>IF(M4370&lt;&gt;"Major",0,IF(COUNTIFS($A$2:$A4370,$A4370,$D$2:$D4370,$D4370,$M$2:$M4370,"Major")=1,1,0))</f>
        <v>0</v>
      </c>
      <c r="U4370">
        <f>IF(M4370&lt;&gt;"Minor",0,IF(COUNTIFS($A$2:$A4370,$A4370,$D$2:$D4370,$D4370,$M$2:$M4370,"Minor")=1,1,0))</f>
        <v>0</v>
      </c>
    </row>
    <row r="4371">
      <c r="A4371" t="inlineStr">
        <is>
          <t xml:space="preserve">806152088c4f0f13e40c0788e7bc440106d13b1a</t>
        </is>
      </c>
      <c r="B4371" t="inlineStr">
        <is>
          <t xml:space="preserve">The Secret Life of an Accidental Heiress</t>
        </is>
      </c>
      <c r="C4371" t="inlineStr">
        <is>
          <t xml:space="preserve">The Secret Life of an Accidental Heiress</t>
        </is>
      </c>
      <c r="D4371" t="inlineStr">
        <is>
          <t xml:space="preserve">9700f70bb1a6f2c0d9bd7ecb3164c2ecbd74fac8</t>
        </is>
      </c>
      <c r="E4371" t="inlineStr">
        <is>
          <t xml:space="preserve">Episode 40: Beurteile Niemals Einen Hoodie</t>
        </is>
      </c>
      <c r="F4371">
        <v>40</v>
      </c>
      <c r="G4371" t="inlineStr">
        <is>
          <t xml:space="preserve">4:47-4:51</t>
        </is>
      </c>
      <c r="H4371" t="inlineStr">
        <is>
          <t xml:space="preserve">Pending</t>
        </is>
      </c>
      <c r="I4371" t="inlineStr">
        <is>
          <t xml:space="preserve">[Script error] - Line from script: â€œAber glaub mir, das hier ist einfach nicht der richtige Laden fÃ¼r dich.â€_x009d_ - Note: incorrect form of address â€œAber glauben Sie mir, das hier ist einfach nicht der richtige Laden fÃ¼r Sie.â€_x009d_</t>
        </is>
      </c>
      <c r="J4371" t="inlineStr">
        <is>
          <t xml:space="preserve">AI</t>
        </is>
      </c>
      <c r="K4371" t="inlineStr">
        <is>
          <t xml:space="preserve">Script error</t>
        </is>
      </c>
      <c r="L4371" t="inlineStr">
        <is>
          <t xml:space="preserve">Script error</t>
        </is>
      </c>
      <c r="M4371" t="str">
        <f>IFERROR(IF(VLOOKUP(L4371,'Quantification'!$A:$B,2,FALSE)&amp;""="","Unclassified",VLOOKUP(L4371,'Quantification'!$A:$B,2,FALSE)),"Unclassified")</f>
        <v>Major</v>
      </c>
      <c r="N4371" t="inlineStr">
        <is>
          <t xml:space="preserve">frl-stefanie.gartmaier@pocketfm.com</t>
        </is>
      </c>
      <c r="O4371" t="inlineStr">
        <is>
          <t xml:space="preserve">Issues found in raw</t>
        </is>
      </c>
      <c r="P4371" t="str">
        <f>IF(OR(O4371="Issues found in master",O4371="Final master"),"Master",IF(OR(O4371="Ready for Master",O4371="Issues found in raw",O4371="Raw under QC",O4371="Issues resolved in raw"),"Raw","-"))</f>
        <v>Raw</v>
      </c>
      <c r="Q4371" s="13">
        <v>46287.54375</v>
      </c>
      <c r="R4371" t="inlineStr">
        <is>
          <t xml:space="preserve">2026-09 (Sept)</t>
        </is>
      </c>
      <c r="S4371">
        <f>IF(M4371="Not an error",0,IF(COUNTIFS($A$2:$A4371,$A4371,$D$2:$D4371,$D4371,$M$2:$M4371,"&lt;&gt;Not an error")=1,1,0))</f>
        <v>0</v>
      </c>
      <c r="T4371">
        <f>IF(M4371&lt;&gt;"Major",0,IF(COUNTIFS($A$2:$A4371,$A4371,$D$2:$D4371,$D4371,$M$2:$M4371,"Major")=1,1,0))</f>
        <v>0</v>
      </c>
      <c r="U4371">
        <f>IF(M4371&lt;&gt;"Minor",0,IF(COUNTIFS($A$2:$A4371,$A4371,$D$2:$D4371,$D4371,$M$2:$M4371,"Minor")=1,1,0))</f>
        <v>0</v>
      </c>
    </row>
    <row r="4372">
      <c r="A4372" t="inlineStr">
        <is>
          <t xml:space="preserve">806152088c4f0f13e40c0788e7bc440106d13b1a</t>
        </is>
      </c>
      <c r="B4372" t="inlineStr">
        <is>
          <t xml:space="preserve">The Secret Life of an Accidental Heiress</t>
        </is>
      </c>
      <c r="C4372" t="inlineStr">
        <is>
          <t xml:space="preserve">The Secret Life of an Accidental Heiress</t>
        </is>
      </c>
      <c r="D4372" t="inlineStr">
        <is>
          <t xml:space="preserve">9700f70bb1a6f2c0d9bd7ecb3164c2ecbd74fac8</t>
        </is>
      </c>
      <c r="E4372" t="inlineStr">
        <is>
          <t xml:space="preserve">Episode 40: Beurteile Niemals Einen Hoodie</t>
        </is>
      </c>
      <c r="F4372">
        <v>40</v>
      </c>
      <c r="G4372" t="inlineStr">
        <is>
          <t xml:space="preserve">7:34-7:40</t>
        </is>
      </c>
      <c r="H4372" t="inlineStr">
        <is>
          <t xml:space="preserve">Pending</t>
        </is>
      </c>
      <c r="I4372" t="inlineStr">
        <is>
          <t xml:space="preserve">[Voice processing &amp; editing] - Line from script: â€œMit einem Ã¼berglÃ¼cklichen Grinsen im Gesicht wickelte sie die Zahlung ab und veranlasste die Geschenkverpackung.â€_x009d_</t>
        </is>
      </c>
      <c r="J4372" t="inlineStr">
        <is>
          <t xml:space="preserve">VOA</t>
        </is>
      </c>
      <c r="K4372" t="inlineStr">
        <is>
          <t xml:space="preserve">Voice processing &amp; editing</t>
        </is>
      </c>
      <c r="L4372" t="inlineStr">
        <is>
          <t xml:space="preserve">Voice processing &amp; editing</t>
        </is>
      </c>
      <c r="M4372" t="str">
        <f>IFERROR(IF(VLOOKUP(L4372,'Quantification'!$A:$B,2,FALSE)&amp;""="","Unclassified",VLOOKUP(L4372,'Quantification'!$A:$B,2,FALSE)),"Unclassified")</f>
        <v>Minor</v>
      </c>
      <c r="N4372" t="inlineStr">
        <is>
          <t xml:space="preserve">frl-stefanie.gartmaier@pocketfm.com</t>
        </is>
      </c>
      <c r="O4372" t="inlineStr">
        <is>
          <t xml:space="preserve">Issues found in raw</t>
        </is>
      </c>
      <c r="P4372" t="str">
        <f>IF(OR(O4372="Issues found in master",O4372="Final master"),"Master",IF(OR(O4372="Ready for Master",O4372="Issues found in raw",O4372="Raw under QC",O4372="Issues resolved in raw"),"Raw","-"))</f>
        <v>Raw</v>
      </c>
      <c r="Q4372" s="13">
        <v>46287.54375</v>
      </c>
      <c r="R4372" t="inlineStr">
        <is>
          <t xml:space="preserve">2026-09 (Sept)</t>
        </is>
      </c>
      <c r="S4372">
        <f>IF(M4372="Not an error",0,IF(COUNTIFS($A$2:$A4372,$A4372,$D$2:$D4372,$D4372,$M$2:$M4372,"&lt;&gt;Not an error")=1,1,0))</f>
        <v>0</v>
      </c>
      <c r="T4372">
        <f>IF(M4372&lt;&gt;"Major",0,IF(COUNTIFS($A$2:$A4372,$A4372,$D$2:$D4372,$D4372,$M$2:$M4372,"Major")=1,1,0))</f>
        <v>0</v>
      </c>
      <c r="U4372">
        <f>IF(M4372&lt;&gt;"Minor",0,IF(COUNTIFS($A$2:$A4372,$A4372,$D$2:$D4372,$D4372,$M$2:$M4372,"Minor")=1,1,0))</f>
        <v>1</v>
      </c>
    </row>
    <row r="4373">
      <c r="A4373" t="inlineStr">
        <is>
          <t xml:space="preserve">806152088c4f0f13e40c0788e7bc440106d13b1a</t>
        </is>
      </c>
      <c r="B4373" t="inlineStr">
        <is>
          <t xml:space="preserve">The Secret Life of an Accidental Heiress</t>
        </is>
      </c>
      <c r="C4373" t="inlineStr">
        <is>
          <t xml:space="preserve">The Secret Life of an Accidental Heiress</t>
        </is>
      </c>
      <c r="D4373" t="inlineStr">
        <is>
          <t xml:space="preserve">15243fa381dd04fdec50b7d8d7b18677ddbe5387</t>
        </is>
      </c>
      <c r="E4373" t="inlineStr">
        <is>
          <t xml:space="preserve">Episode 41: Das Juilliard Angebot</t>
        </is>
      </c>
      <c r="F4373">
        <v>41</v>
      </c>
      <c r="G4373" t="inlineStr">
        <is>
          <t xml:space="preserve">0:48-0:56</t>
        </is>
      </c>
      <c r="H4373" t="inlineStr">
        <is>
          <t xml:space="preserve">Pending</t>
        </is>
      </c>
      <c r="I4373" t="inlineStr">
        <is>
          <t xml:space="preserve">[â€œS-A-Tâ€_x009d_] - Line from script: â€œEin garantierter Platz ist doch unendlich viel besser, als sich durch die S-A-T-PrÃ¼fungen zu quÃ¤len und auf Zusagen zu hoffen, meinst du nicht auch?â€_x009d_ - Note: needs an American pronunciation</t>
        </is>
      </c>
      <c r="J4373" t="inlineStr">
        <is>
          <t xml:space="preserve">VOA</t>
        </is>
      </c>
      <c r="K4373" t="inlineStr">
        <is>
          <t xml:space="preserve">Mispronunciation</t>
        </is>
      </c>
      <c r="L4373" t="inlineStr">
        <is>
          <t xml:space="preserve">Mispronunciation</t>
        </is>
      </c>
      <c r="M4373" t="str">
        <f>IFERROR(IF(VLOOKUP(L4373,'Quantification'!$A:$B,2,FALSE)&amp;""="","Unclassified",VLOOKUP(L4373,'Quantification'!$A:$B,2,FALSE)),"Unclassified")</f>
        <v>Major</v>
      </c>
      <c r="N4373" t="inlineStr">
        <is>
          <t xml:space="preserve">frl-stefanie.gartmaier@pocketfm.com</t>
        </is>
      </c>
      <c r="O4373" t="inlineStr">
        <is>
          <t xml:space="preserve">Issues found in raw</t>
        </is>
      </c>
      <c r="P4373" t="str">
        <f>IF(OR(O4373="Issues found in master",O4373="Final master"),"Master",IF(OR(O4373="Ready for Master",O4373="Issues found in raw",O4373="Raw under QC",O4373="Issues resolved in raw"),"Raw","-"))</f>
        <v>Raw</v>
      </c>
      <c r="Q4373" s="13">
        <v>46287.54375</v>
      </c>
      <c r="R4373" t="inlineStr">
        <is>
          <t xml:space="preserve">2026-09 (Sept)</t>
        </is>
      </c>
      <c r="S4373">
        <f>IF(M4373="Not an error",0,IF(COUNTIFS($A$2:$A4373,$A4373,$D$2:$D4373,$D4373,$M$2:$M4373,"&lt;&gt;Not an error")=1,1,0))</f>
        <v>1</v>
      </c>
      <c r="T4373">
        <f>IF(M4373&lt;&gt;"Major",0,IF(COUNTIFS($A$2:$A4373,$A4373,$D$2:$D4373,$D4373,$M$2:$M4373,"Major")=1,1,0))</f>
        <v>1</v>
      </c>
      <c r="U4373">
        <f>IF(M4373&lt;&gt;"Minor",0,IF(COUNTIFS($A$2:$A4373,$A4373,$D$2:$D4373,$D4373,$M$2:$M4373,"Minor")=1,1,0))</f>
        <v>0</v>
      </c>
    </row>
    <row r="4374">
      <c r="A4374" t="inlineStr">
        <is>
          <t xml:space="preserve">806152088c4f0f13e40c0788e7bc440106d13b1a</t>
        </is>
      </c>
      <c r="B4374" t="inlineStr">
        <is>
          <t xml:space="preserve">The Secret Life of an Accidental Heiress</t>
        </is>
      </c>
      <c r="C4374" t="inlineStr">
        <is>
          <t xml:space="preserve">The Secret Life of an Accidental Heiress</t>
        </is>
      </c>
      <c r="D4374" t="inlineStr">
        <is>
          <t xml:space="preserve">15243fa381dd04fdec50b7d8d7b18677ddbe5387</t>
        </is>
      </c>
      <c r="E4374" t="inlineStr">
        <is>
          <t xml:space="preserve">Episode 41: Das Juilliard Angebot</t>
        </is>
      </c>
      <c r="F4374">
        <v>41</v>
      </c>
      <c r="G4374" t="inlineStr">
        <is>
          <t xml:space="preserve">1:49-1:55</t>
        </is>
      </c>
      <c r="H4374" t="inlineStr">
        <is>
          <t xml:space="preserve">Pending</t>
        </is>
      </c>
      <c r="I4374" t="inlineStr">
        <is>
          <t xml:space="preserve">[Script error] - Line from script: â€œIhre Eltern wissen, dass das, was Jessica getan hat, falsch war, aber sie ist jung, ja sogar unreif.â€_x009d_ - Note: inconsistency â€œIhre Mutter weiÃŸ, dass das, was Jessica getan hat, falsch war, aber sie ist jung, ja sogar unreif.â€_x009d_</t>
        </is>
      </c>
      <c r="J4374" t="inlineStr">
        <is>
          <t xml:space="preserve">AI</t>
        </is>
      </c>
      <c r="K4374" t="inlineStr">
        <is>
          <t xml:space="preserve">Script error</t>
        </is>
      </c>
      <c r="L4374" t="inlineStr">
        <is>
          <t xml:space="preserve">Script error</t>
        </is>
      </c>
      <c r="M4374" t="str">
        <f>IFERROR(IF(VLOOKUP(L4374,'Quantification'!$A:$B,2,FALSE)&amp;""="","Unclassified",VLOOKUP(L4374,'Quantification'!$A:$B,2,FALSE)),"Unclassified")</f>
        <v>Major</v>
      </c>
      <c r="N4374" t="inlineStr">
        <is>
          <t xml:space="preserve">frl-stefanie.gartmaier@pocketfm.com</t>
        </is>
      </c>
      <c r="O4374" t="inlineStr">
        <is>
          <t xml:space="preserve">Issues found in raw</t>
        </is>
      </c>
      <c r="P4374" t="str">
        <f>IF(OR(O4374="Issues found in master",O4374="Final master"),"Master",IF(OR(O4374="Ready for Master",O4374="Issues found in raw",O4374="Raw under QC",O4374="Issues resolved in raw"),"Raw","-"))</f>
        <v>Raw</v>
      </c>
      <c r="Q4374" s="13">
        <v>46287.54375</v>
      </c>
      <c r="R4374" t="inlineStr">
        <is>
          <t xml:space="preserve">2026-09 (Sept)</t>
        </is>
      </c>
      <c r="S4374">
        <f>IF(M4374="Not an error",0,IF(COUNTIFS($A$2:$A4374,$A4374,$D$2:$D4374,$D4374,$M$2:$M4374,"&lt;&gt;Not an error")=1,1,0))</f>
        <v>0</v>
      </c>
      <c r="T4374">
        <f>IF(M4374&lt;&gt;"Major",0,IF(COUNTIFS($A$2:$A4374,$A4374,$D$2:$D4374,$D4374,$M$2:$M4374,"Major")=1,1,0))</f>
        <v>0</v>
      </c>
      <c r="U4374">
        <f>IF(M4374&lt;&gt;"Minor",0,IF(COUNTIFS($A$2:$A4374,$A4374,$D$2:$D4374,$D4374,$M$2:$M4374,"Minor")=1,1,0))</f>
        <v>0</v>
      </c>
    </row>
    <row r="4375">
      <c r="A4375" t="inlineStr">
        <is>
          <t xml:space="preserve">806152088c4f0f13e40c0788e7bc440106d13b1a</t>
        </is>
      </c>
      <c r="B4375" t="inlineStr">
        <is>
          <t xml:space="preserve">The Secret Life of an Accidental Heiress</t>
        </is>
      </c>
      <c r="C4375" t="inlineStr">
        <is>
          <t xml:space="preserve">The Secret Life of an Accidental Heiress</t>
        </is>
      </c>
      <c r="D4375" t="inlineStr">
        <is>
          <t xml:space="preserve">15243fa381dd04fdec50b7d8d7b18677ddbe5387</t>
        </is>
      </c>
      <c r="E4375" t="inlineStr">
        <is>
          <t xml:space="preserve">Episode 41: Das Juilliard Angebot</t>
        </is>
      </c>
      <c r="F4375">
        <v>41</v>
      </c>
      <c r="G4375" t="inlineStr">
        <is>
          <t xml:space="preserve">1:56-2:02</t>
        </is>
      </c>
      <c r="H4375" t="inlineStr">
        <is>
          <t xml:space="preserve">Pending</t>
        </is>
      </c>
      <c r="I4375" t="inlineStr">
        <is>
          <t xml:space="preserve">[Script error] - Line from script: â€œSie hoffen nur, dass es bei einer einfachen DisziplinarmaÃŸnahme bleibt und die Sache nicht grÃ¶ÃŸer wird als nÃ¶tig.â€_x009d_ - Note: inconsistency â€œSie hofft nur, dass es bei einer einfachen DisziplinarmaÃŸnahme bleibt und die Sache nicht grÃ¶ÃŸer wird als nÃ¶tig.â€_x009d_</t>
        </is>
      </c>
      <c r="J4375" t="inlineStr">
        <is>
          <t xml:space="preserve">AI</t>
        </is>
      </c>
      <c r="K4375" t="inlineStr">
        <is>
          <t xml:space="preserve">Script error</t>
        </is>
      </c>
      <c r="L4375" t="inlineStr">
        <is>
          <t xml:space="preserve">Script error</t>
        </is>
      </c>
      <c r="M4375" t="str">
        <f>IFERROR(IF(VLOOKUP(L4375,'Quantification'!$A:$B,2,FALSE)&amp;""="","Unclassified",VLOOKUP(L4375,'Quantification'!$A:$B,2,FALSE)),"Unclassified")</f>
        <v>Major</v>
      </c>
      <c r="N4375" t="inlineStr">
        <is>
          <t xml:space="preserve">frl-stefanie.gartmaier@pocketfm.com</t>
        </is>
      </c>
      <c r="O4375" t="inlineStr">
        <is>
          <t xml:space="preserve">Issues found in raw</t>
        </is>
      </c>
      <c r="P4375" t="str">
        <f>IF(OR(O4375="Issues found in master",O4375="Final master"),"Master",IF(OR(O4375="Ready for Master",O4375="Issues found in raw",O4375="Raw under QC",O4375="Issues resolved in raw"),"Raw","-"))</f>
        <v>Raw</v>
      </c>
      <c r="Q4375" s="13">
        <v>46287.54375</v>
      </c>
      <c r="R4375" t="inlineStr">
        <is>
          <t xml:space="preserve">2026-09 (Sept)</t>
        </is>
      </c>
      <c r="S4375">
        <f>IF(M4375="Not an error",0,IF(COUNTIFS($A$2:$A4375,$A4375,$D$2:$D4375,$D4375,$M$2:$M4375,"&lt;&gt;Not an error")=1,1,0))</f>
        <v>0</v>
      </c>
      <c r="T4375">
        <f>IF(M4375&lt;&gt;"Major",0,IF(COUNTIFS($A$2:$A4375,$A4375,$D$2:$D4375,$D4375,$M$2:$M4375,"Major")=1,1,0))</f>
        <v>0</v>
      </c>
      <c r="U4375">
        <f>IF(M4375&lt;&gt;"Minor",0,IF(COUNTIFS($A$2:$A4375,$A4375,$D$2:$D4375,$D4375,$M$2:$M4375,"Minor")=1,1,0))</f>
        <v>0</v>
      </c>
    </row>
    <row r="4376">
      <c r="A4376" t="inlineStr">
        <is>
          <t xml:space="preserve">806152088c4f0f13e40c0788e7bc440106d13b1a</t>
        </is>
      </c>
      <c r="B4376" t="inlineStr">
        <is>
          <t xml:space="preserve">The Secret Life of an Accidental Heiress</t>
        </is>
      </c>
      <c r="C4376" t="inlineStr">
        <is>
          <t xml:space="preserve">The Secret Life of an Accidental Heiress</t>
        </is>
      </c>
      <c r="D4376" t="inlineStr">
        <is>
          <t xml:space="preserve">15243fa381dd04fdec50b7d8d7b18677ddbe5387</t>
        </is>
      </c>
      <c r="E4376" t="inlineStr">
        <is>
          <t xml:space="preserve">Episode 41: Das Juilliard Angebot</t>
        </is>
      </c>
      <c r="F4376">
        <v>41</v>
      </c>
      <c r="G4376" t="inlineStr">
        <is>
          <t xml:space="preserve">7:05-7:09</t>
        </is>
      </c>
      <c r="H4376" t="inlineStr">
        <is>
          <t xml:space="preserve">Pending</t>
        </is>
      </c>
      <c r="I4376" t="inlineStr">
        <is>
          <t xml:space="preserve">[â€œNathanâ€_x009d_] - Line from script: â€œAdrian, seit wann freut sich Nathan nicht mehr Ã¼ber Legos?â€_x009d_ - Note: needs an American pronunciation</t>
        </is>
      </c>
      <c r="J4376" t="inlineStr">
        <is>
          <t xml:space="preserve">VOA</t>
        </is>
      </c>
      <c r="K4376" t="inlineStr">
        <is>
          <t xml:space="preserve">Mispronunciation</t>
        </is>
      </c>
      <c r="L4376" t="inlineStr">
        <is>
          <t xml:space="preserve">Mispronunciation</t>
        </is>
      </c>
      <c r="M4376" t="str">
        <f>IFERROR(IF(VLOOKUP(L4376,'Quantification'!$A:$B,2,FALSE)&amp;""="","Unclassified",VLOOKUP(L4376,'Quantification'!$A:$B,2,FALSE)),"Unclassified")</f>
        <v>Major</v>
      </c>
      <c r="N4376" t="inlineStr">
        <is>
          <t xml:space="preserve">frl-stefanie.gartmaier@pocketfm.com</t>
        </is>
      </c>
      <c r="O4376" t="inlineStr">
        <is>
          <t xml:space="preserve">Issues found in raw</t>
        </is>
      </c>
      <c r="P4376" t="str">
        <f>IF(OR(O4376="Issues found in master",O4376="Final master"),"Master",IF(OR(O4376="Ready for Master",O4376="Issues found in raw",O4376="Raw under QC",O4376="Issues resolved in raw"),"Raw","-"))</f>
        <v>Raw</v>
      </c>
      <c r="Q4376" s="13">
        <v>46287.54375</v>
      </c>
      <c r="R4376" t="inlineStr">
        <is>
          <t xml:space="preserve">2026-09 (Sept)</t>
        </is>
      </c>
      <c r="S4376">
        <f>IF(M4376="Not an error",0,IF(COUNTIFS($A$2:$A4376,$A4376,$D$2:$D4376,$D4376,$M$2:$M4376,"&lt;&gt;Not an error")=1,1,0))</f>
        <v>0</v>
      </c>
      <c r="T4376">
        <f>IF(M4376&lt;&gt;"Major",0,IF(COUNTIFS($A$2:$A4376,$A4376,$D$2:$D4376,$D4376,$M$2:$M4376,"Major")=1,1,0))</f>
        <v>0</v>
      </c>
      <c r="U4376">
        <f>IF(M4376&lt;&gt;"Minor",0,IF(COUNTIFS($A$2:$A4376,$A4376,$D$2:$D4376,$D4376,$M$2:$M4376,"Minor")=1,1,0))</f>
        <v>0</v>
      </c>
    </row>
    <row r="4377">
      <c r="A4377" t="inlineStr">
        <is>
          <t xml:space="preserve">806152088c4f0f13e40c0788e7bc440106d13b1a</t>
        </is>
      </c>
      <c r="B4377" t="inlineStr">
        <is>
          <t xml:space="preserve">The Secret Life of an Accidental Heiress</t>
        </is>
      </c>
      <c r="C4377" t="inlineStr">
        <is>
          <t xml:space="preserve">The Secret Life of an Accidental Heiress</t>
        </is>
      </c>
      <c r="D4377" t="inlineStr">
        <is>
          <t xml:space="preserve">15243fa381dd04fdec50b7d8d7b18677ddbe5387</t>
        </is>
      </c>
      <c r="E4377" t="inlineStr">
        <is>
          <t xml:space="preserve">Episode 41: Das Juilliard Angebot</t>
        </is>
      </c>
      <c r="F4377">
        <v>41</v>
      </c>
      <c r="G4377" t="inlineStr">
        <is>
          <t xml:space="preserve">7:05-7:09</t>
        </is>
      </c>
      <c r="H4377" t="inlineStr">
        <is>
          <t xml:space="preserve">Pending</t>
        </is>
      </c>
      <c r="I4377" t="inlineStr">
        <is>
          <t xml:space="preserve">[â€œAdrianâ€_x009d_] - Line from script: â€œAdrian, seit wann freut sich Nathan nicht mehr Ã¼ber Legos?â€_x009d_ - Note: needs an American pronunciation</t>
        </is>
      </c>
      <c r="J4377" t="inlineStr">
        <is>
          <t xml:space="preserve">VOA</t>
        </is>
      </c>
      <c r="K4377" t="inlineStr">
        <is>
          <t xml:space="preserve">Mispronunciation</t>
        </is>
      </c>
      <c r="L4377" t="inlineStr">
        <is>
          <t xml:space="preserve">Mispronunciation</t>
        </is>
      </c>
      <c r="M4377" t="str">
        <f>IFERROR(IF(VLOOKUP(L4377,'Quantification'!$A:$B,2,FALSE)&amp;""="","Unclassified",VLOOKUP(L4377,'Quantification'!$A:$B,2,FALSE)),"Unclassified")</f>
        <v>Major</v>
      </c>
      <c r="N4377" t="inlineStr">
        <is>
          <t xml:space="preserve">frl-stefanie.gartmaier@pocketfm.com</t>
        </is>
      </c>
      <c r="O4377" t="inlineStr">
        <is>
          <t xml:space="preserve">Issues found in raw</t>
        </is>
      </c>
      <c r="P4377" t="str">
        <f>IF(OR(O4377="Issues found in master",O4377="Final master"),"Master",IF(OR(O4377="Ready for Master",O4377="Issues found in raw",O4377="Raw under QC",O4377="Issues resolved in raw"),"Raw","-"))</f>
        <v>Raw</v>
      </c>
      <c r="Q4377" s="13">
        <v>46287.54375</v>
      </c>
      <c r="R4377" t="inlineStr">
        <is>
          <t xml:space="preserve">2026-09 (Sept)</t>
        </is>
      </c>
      <c r="S4377">
        <f>IF(M4377="Not an error",0,IF(COUNTIFS($A$2:$A4377,$A4377,$D$2:$D4377,$D4377,$M$2:$M4377,"&lt;&gt;Not an error")=1,1,0))</f>
        <v>0</v>
      </c>
      <c r="T4377">
        <f>IF(M4377&lt;&gt;"Major",0,IF(COUNTIFS($A$2:$A4377,$A4377,$D$2:$D4377,$D4377,$M$2:$M4377,"Major")=1,1,0))</f>
        <v>0</v>
      </c>
      <c r="U4377">
        <f>IF(M4377&lt;&gt;"Minor",0,IF(COUNTIFS($A$2:$A4377,$A4377,$D$2:$D4377,$D4377,$M$2:$M4377,"Minor")=1,1,0))</f>
        <v>0</v>
      </c>
    </row>
    <row r="4378">
      <c r="A4378" t="inlineStr">
        <is>
          <t xml:space="preserve">806152088c4f0f13e40c0788e7bc440106d13b1a</t>
        </is>
      </c>
      <c r="B4378" t="inlineStr">
        <is>
          <t xml:space="preserve">The Secret Life of an Accidental Heiress</t>
        </is>
      </c>
      <c r="C4378" t="inlineStr">
        <is>
          <t xml:space="preserve">The Secret Life of an Accidental Heiress</t>
        </is>
      </c>
      <c r="D4378" t="inlineStr">
        <is>
          <t xml:space="preserve">15243fa381dd04fdec50b7d8d7b18677ddbe5387</t>
        </is>
      </c>
      <c r="E4378" t="inlineStr">
        <is>
          <t xml:space="preserve">Episode 41: Das Juilliard Angebot</t>
        </is>
      </c>
      <c r="F4378">
        <v>41</v>
      </c>
      <c r="G4378" t="inlineStr">
        <is>
          <t xml:space="preserve">7:46-7:51</t>
        </is>
      </c>
      <c r="H4378" t="inlineStr">
        <is>
          <t xml:space="preserve">Pending</t>
        </is>
      </c>
      <c r="I4378" t="inlineStr">
        <is>
          <t xml:space="preserve">[â€œNathanâ€_x009d_] - Line from script: â€œBevor Trey antworten konnte, schoss Nathan im Bett hoch.â€_x009d_ - Note: needs an American pronunciation</t>
        </is>
      </c>
      <c r="J4378" t="inlineStr">
        <is>
          <t xml:space="preserve">VOA</t>
        </is>
      </c>
      <c r="K4378" t="inlineStr">
        <is>
          <t xml:space="preserve">Mispronunciation</t>
        </is>
      </c>
      <c r="L4378" t="inlineStr">
        <is>
          <t xml:space="preserve">Mispronunciation</t>
        </is>
      </c>
      <c r="M4378" t="str">
        <f>IFERROR(IF(VLOOKUP(L4378,'Quantification'!$A:$B,2,FALSE)&amp;""="","Unclassified",VLOOKUP(L4378,'Quantification'!$A:$B,2,FALSE)),"Unclassified")</f>
        <v>Major</v>
      </c>
      <c r="N4378" t="inlineStr">
        <is>
          <t xml:space="preserve">frl-stefanie.gartmaier@pocketfm.com</t>
        </is>
      </c>
      <c r="O4378" t="inlineStr">
        <is>
          <t xml:space="preserve">Issues found in raw</t>
        </is>
      </c>
      <c r="P4378" t="str">
        <f>IF(OR(O4378="Issues found in master",O4378="Final master"),"Master",IF(OR(O4378="Ready for Master",O4378="Issues found in raw",O4378="Raw under QC",O4378="Issues resolved in raw"),"Raw","-"))</f>
        <v>Raw</v>
      </c>
      <c r="Q4378" s="13">
        <v>46287.54375</v>
      </c>
      <c r="R4378" t="inlineStr">
        <is>
          <t xml:space="preserve">2026-09 (Sept)</t>
        </is>
      </c>
      <c r="S4378">
        <f>IF(M4378="Not an error",0,IF(COUNTIFS($A$2:$A4378,$A4378,$D$2:$D4378,$D4378,$M$2:$M4378,"&lt;&gt;Not an error")=1,1,0))</f>
        <v>0</v>
      </c>
      <c r="T4378">
        <f>IF(M4378&lt;&gt;"Major",0,IF(COUNTIFS($A$2:$A4378,$A4378,$D$2:$D4378,$D4378,$M$2:$M4378,"Major")=1,1,0))</f>
        <v>0</v>
      </c>
      <c r="U4378">
        <f>IF(M4378&lt;&gt;"Minor",0,IF(COUNTIFS($A$2:$A4378,$A4378,$D$2:$D4378,$D4378,$M$2:$M4378,"Minor")=1,1,0))</f>
        <v>0</v>
      </c>
    </row>
    <row r="4379">
      <c r="A4379" t="inlineStr">
        <is>
          <t xml:space="preserve">806152088c4f0f13e40c0788e7bc440106d13b1a</t>
        </is>
      </c>
      <c r="B4379" t="inlineStr">
        <is>
          <t xml:space="preserve">The Secret Life of an Accidental Heiress</t>
        </is>
      </c>
      <c r="C4379" t="inlineStr">
        <is>
          <t xml:space="preserve">The Secret Life of an Accidental Heiress</t>
        </is>
      </c>
      <c r="D4379" t="inlineStr">
        <is>
          <t xml:space="preserve">15243fa381dd04fdec50b7d8d7b18677ddbe5387</t>
        </is>
      </c>
      <c r="E4379" t="inlineStr">
        <is>
          <t xml:space="preserve">Episode 41: Das Juilliard Angebot</t>
        </is>
      </c>
      <c r="F4379">
        <v>41</v>
      </c>
      <c r="G4379" t="inlineStr">
        <is>
          <t xml:space="preserve">8:13-8:16</t>
        </is>
      </c>
      <c r="H4379" t="inlineStr">
        <is>
          <t xml:space="preserve">Pending</t>
        </is>
      </c>
      <c r="I4379" t="inlineStr">
        <is>
          <t xml:space="preserve">[â€œAdrianâ€_x009d_] - Line from script: â€œEr wandte sich an Adrian, Sorge schwang in seiner Stimme mit.â€_x009d_ - Note: needs an American pronunciation</t>
        </is>
      </c>
      <c r="J4379" t="inlineStr">
        <is>
          <t xml:space="preserve">VOA</t>
        </is>
      </c>
      <c r="K4379" t="inlineStr">
        <is>
          <t xml:space="preserve">Mispronunciation</t>
        </is>
      </c>
      <c r="L4379" t="inlineStr">
        <is>
          <t xml:space="preserve">Mispronunciation</t>
        </is>
      </c>
      <c r="M4379" t="str">
        <f>IFERROR(IF(VLOOKUP(L4379,'Quantification'!$A:$B,2,FALSE)&amp;""="","Unclassified",VLOOKUP(L4379,'Quantification'!$A:$B,2,FALSE)),"Unclassified")</f>
        <v>Major</v>
      </c>
      <c r="N4379" t="inlineStr">
        <is>
          <t xml:space="preserve">frl-stefanie.gartmaier@pocketfm.com</t>
        </is>
      </c>
      <c r="O4379" t="inlineStr">
        <is>
          <t xml:space="preserve">Issues found in raw</t>
        </is>
      </c>
      <c r="P4379" t="str">
        <f>IF(OR(O4379="Issues found in master",O4379="Final master"),"Master",IF(OR(O4379="Ready for Master",O4379="Issues found in raw",O4379="Raw under QC",O4379="Issues resolved in raw"),"Raw","-"))</f>
        <v>Raw</v>
      </c>
      <c r="Q4379" s="13">
        <v>46287.54375</v>
      </c>
      <c r="R4379" t="inlineStr">
        <is>
          <t xml:space="preserve">2026-09 (Sept)</t>
        </is>
      </c>
      <c r="S4379">
        <f>IF(M4379="Not an error",0,IF(COUNTIFS($A$2:$A4379,$A4379,$D$2:$D4379,$D4379,$M$2:$M4379,"&lt;&gt;Not an error")=1,1,0))</f>
        <v>0</v>
      </c>
      <c r="T4379">
        <f>IF(M4379&lt;&gt;"Major",0,IF(COUNTIFS($A$2:$A4379,$A4379,$D$2:$D4379,$D4379,$M$2:$M4379,"Major")=1,1,0))</f>
        <v>0</v>
      </c>
      <c r="U4379">
        <f>IF(M4379&lt;&gt;"Minor",0,IF(COUNTIFS($A$2:$A4379,$A4379,$D$2:$D4379,$D4379,$M$2:$M4379,"Minor")=1,1,0))</f>
        <v>0</v>
      </c>
    </row>
    <row r="4380">
      <c r="A4380" t="inlineStr">
        <is>
          <t xml:space="preserve">806152088c4f0f13e40c0788e7bc440106d13b1a</t>
        </is>
      </c>
      <c r="B4380" t="inlineStr">
        <is>
          <t xml:space="preserve">The Secret Life of an Accidental Heiress</t>
        </is>
      </c>
      <c r="C4380" t="inlineStr">
        <is>
          <t xml:space="preserve">The Secret Life of an Accidental Heiress</t>
        </is>
      </c>
      <c r="D4380" t="inlineStr">
        <is>
          <t xml:space="preserve">15243fa381dd04fdec50b7d8d7b18677ddbe5387</t>
        </is>
      </c>
      <c r="E4380" t="inlineStr">
        <is>
          <t xml:space="preserve">Episode 41: Das Juilliard Angebot</t>
        </is>
      </c>
      <c r="F4380">
        <v>41</v>
      </c>
      <c r="G4380" t="inlineStr">
        <is>
          <t xml:space="preserve">8:17-8:20</t>
        </is>
      </c>
      <c r="H4380" t="inlineStr">
        <is>
          <t xml:space="preserve">Pending</t>
        </is>
      </c>
      <c r="I4380" t="inlineStr">
        <is>
          <t xml:space="preserve">[â€œAdrianâ€_x009d_] - Line from script: â€œAdrian, von wem redet er?â€_x009d_ - Note: needs an American pronunciation</t>
        </is>
      </c>
      <c r="J4380" t="inlineStr">
        <is>
          <t xml:space="preserve">VOA</t>
        </is>
      </c>
      <c r="K4380" t="inlineStr">
        <is>
          <t xml:space="preserve">Mispronunciation</t>
        </is>
      </c>
      <c r="L4380" t="inlineStr">
        <is>
          <t xml:space="preserve">Mispronunciation</t>
        </is>
      </c>
      <c r="M4380" t="str">
        <f>IFERROR(IF(VLOOKUP(L4380,'Quantification'!$A:$B,2,FALSE)&amp;""="","Unclassified",VLOOKUP(L4380,'Quantification'!$A:$B,2,FALSE)),"Unclassified")</f>
        <v>Major</v>
      </c>
      <c r="N4380" t="inlineStr">
        <is>
          <t xml:space="preserve">frl-stefanie.gartmaier@pocketfm.com</t>
        </is>
      </c>
      <c r="O4380" t="inlineStr">
        <is>
          <t xml:space="preserve">Issues found in raw</t>
        </is>
      </c>
      <c r="P4380" t="str">
        <f>IF(OR(O4380="Issues found in master",O4380="Final master"),"Master",IF(OR(O4380="Ready for Master",O4380="Issues found in raw",O4380="Raw under QC",O4380="Issues resolved in raw"),"Raw","-"))</f>
        <v>Raw</v>
      </c>
      <c r="Q4380" s="13">
        <v>46287.54375</v>
      </c>
      <c r="R4380" t="inlineStr">
        <is>
          <t xml:space="preserve">2026-09 (Sept)</t>
        </is>
      </c>
      <c r="S4380">
        <f>IF(M4380="Not an error",0,IF(COUNTIFS($A$2:$A4380,$A4380,$D$2:$D4380,$D4380,$M$2:$M4380,"&lt;&gt;Not an error")=1,1,0))</f>
        <v>0</v>
      </c>
      <c r="T4380">
        <f>IF(M4380&lt;&gt;"Major",0,IF(COUNTIFS($A$2:$A4380,$A4380,$D$2:$D4380,$D4380,$M$2:$M4380,"Major")=1,1,0))</f>
        <v>0</v>
      </c>
      <c r="U4380">
        <f>IF(M4380&lt;&gt;"Minor",0,IF(COUNTIFS($A$2:$A4380,$A4380,$D$2:$D4380,$D4380,$M$2:$M4380,"Minor")=1,1,0))</f>
        <v>0</v>
      </c>
    </row>
    <row r="4381">
      <c r="A4381" t="inlineStr">
        <is>
          <t xml:space="preserve">806152088c4f0f13e40c0788e7bc440106d13b1a</t>
        </is>
      </c>
      <c r="B4381" t="inlineStr">
        <is>
          <t xml:space="preserve">The Secret Life of an Accidental Heiress</t>
        </is>
      </c>
      <c r="C4381" t="inlineStr">
        <is>
          <t xml:space="preserve">The Secret Life of an Accidental Heiress</t>
        </is>
      </c>
      <c r="D4381" t="inlineStr">
        <is>
          <t xml:space="preserve">15243fa381dd04fdec50b7d8d7b18677ddbe5387</t>
        </is>
      </c>
      <c r="E4381" t="inlineStr">
        <is>
          <t xml:space="preserve">Episode 41: Das Juilliard Angebot</t>
        </is>
      </c>
      <c r="F4381">
        <v>41</v>
      </c>
      <c r="G4381" t="inlineStr">
        <is>
          <t xml:space="preserve">8:20-8:24</t>
        </is>
      </c>
      <c r="H4381" t="inlineStr">
        <is>
          <t xml:space="preserve">Pending</t>
        </is>
      </c>
      <c r="I4381" t="inlineStr">
        <is>
          <t xml:space="preserve">[â€œNathanâ€_x009d_] - Line from script: â€œSag mir bitte nicht, dass du eine Freundin hast und Nathan sie jetzt seine Schwester nennt.â€_x009d_ - Note: needs an American pronunciation</t>
        </is>
      </c>
      <c r="J4381" t="inlineStr">
        <is>
          <t xml:space="preserve">VOA</t>
        </is>
      </c>
      <c r="K4381" t="inlineStr">
        <is>
          <t xml:space="preserve">Mispronunciation</t>
        </is>
      </c>
      <c r="L4381" t="inlineStr">
        <is>
          <t xml:space="preserve">Mispronunciation</t>
        </is>
      </c>
      <c r="M4381" t="str">
        <f>IFERROR(IF(VLOOKUP(L4381,'Quantification'!$A:$B,2,FALSE)&amp;""="","Unclassified",VLOOKUP(L4381,'Quantification'!$A:$B,2,FALSE)),"Unclassified")</f>
        <v>Major</v>
      </c>
      <c r="N4381" t="inlineStr">
        <is>
          <t xml:space="preserve">frl-stefanie.gartmaier@pocketfm.com</t>
        </is>
      </c>
      <c r="O4381" t="inlineStr">
        <is>
          <t xml:space="preserve">Issues found in raw</t>
        </is>
      </c>
      <c r="P4381" t="str">
        <f>IF(OR(O4381="Issues found in master",O4381="Final master"),"Master",IF(OR(O4381="Ready for Master",O4381="Issues found in raw",O4381="Raw under QC",O4381="Issues resolved in raw"),"Raw","-"))</f>
        <v>Raw</v>
      </c>
      <c r="Q4381" s="13">
        <v>46287.54375</v>
      </c>
      <c r="R4381" t="inlineStr">
        <is>
          <t xml:space="preserve">2026-09 (Sept)</t>
        </is>
      </c>
      <c r="S4381">
        <f>IF(M4381="Not an error",0,IF(COUNTIFS($A$2:$A4381,$A4381,$D$2:$D4381,$D4381,$M$2:$M4381,"&lt;&gt;Not an error")=1,1,0))</f>
        <v>0</v>
      </c>
      <c r="T4381">
        <f>IF(M4381&lt;&gt;"Major",0,IF(COUNTIFS($A$2:$A4381,$A4381,$D$2:$D4381,$D4381,$M$2:$M4381,"Major")=1,1,0))</f>
        <v>0</v>
      </c>
      <c r="U4381">
        <f>IF(M4381&lt;&gt;"Minor",0,IF(COUNTIFS($A$2:$A4381,$A4381,$D$2:$D4381,$D4381,$M$2:$M4381,"Minor")=1,1,0))</f>
        <v>0</v>
      </c>
    </row>
    <row r="4382">
      <c r="A4382" t="inlineStr">
        <is>
          <t xml:space="preserve">806152088c4f0f13e40c0788e7bc440106d13b1a</t>
        </is>
      </c>
      <c r="B4382" t="inlineStr">
        <is>
          <t xml:space="preserve">The Secret Life of an Accidental Heiress</t>
        </is>
      </c>
      <c r="C4382" t="inlineStr">
        <is>
          <t xml:space="preserve">The Secret Life of an Accidental Heiress</t>
        </is>
      </c>
      <c r="D4382" t="inlineStr">
        <is>
          <t xml:space="preserve">15243fa381dd04fdec50b7d8d7b18677ddbe5387</t>
        </is>
      </c>
      <c r="E4382" t="inlineStr">
        <is>
          <t xml:space="preserve">Episode 41: Das Juilliard Angebot</t>
        </is>
      </c>
      <c r="F4382">
        <v>41</v>
      </c>
      <c r="G4382" t="inlineStr">
        <is>
          <t xml:space="preserve">8:25-8:35</t>
        </is>
      </c>
      <c r="H4382" t="inlineStr">
        <is>
          <t xml:space="preserve">Pending</t>
        </is>
      </c>
      <c r="I4382" t="inlineStr">
        <is>
          <t xml:space="preserve">[â€œAdrianâ€_x009d_] - Line from script: â€œSchlimmer noch, er befÃ¼rchtete, irgendeine GlÃ¼cksritterin versuche, Ã¼ber Nathan an Adrian heranzukommen, was fÃ¼r den Jungen traumatisierend wÃ¤re.â€_x009d_ - Note: needs an American pronunciation</t>
        </is>
      </c>
      <c r="J4382" t="inlineStr">
        <is>
          <t xml:space="preserve">VOA</t>
        </is>
      </c>
      <c r="K4382" t="inlineStr">
        <is>
          <t xml:space="preserve">Mispronunciation</t>
        </is>
      </c>
      <c r="L4382" t="inlineStr">
        <is>
          <t xml:space="preserve">Mispronunciation</t>
        </is>
      </c>
      <c r="M4382" t="str">
        <f>IFERROR(IF(VLOOKUP(L4382,'Quantification'!$A:$B,2,FALSE)&amp;""="","Unclassified",VLOOKUP(L4382,'Quantification'!$A:$B,2,FALSE)),"Unclassified")</f>
        <v>Major</v>
      </c>
      <c r="N4382" t="inlineStr">
        <is>
          <t xml:space="preserve">frl-stefanie.gartmaier@pocketfm.com</t>
        </is>
      </c>
      <c r="O4382" t="inlineStr">
        <is>
          <t xml:space="preserve">Issues found in raw</t>
        </is>
      </c>
      <c r="P4382" t="str">
        <f>IF(OR(O4382="Issues found in master",O4382="Final master"),"Master",IF(OR(O4382="Ready for Master",O4382="Issues found in raw",O4382="Raw under QC",O4382="Issues resolved in raw"),"Raw","-"))</f>
        <v>Raw</v>
      </c>
      <c r="Q4382" s="13">
        <v>46287.54375</v>
      </c>
      <c r="R4382" t="inlineStr">
        <is>
          <t xml:space="preserve">2026-09 (Sept)</t>
        </is>
      </c>
      <c r="S4382">
        <f>IF(M4382="Not an error",0,IF(COUNTIFS($A$2:$A4382,$A4382,$D$2:$D4382,$D4382,$M$2:$M4382,"&lt;&gt;Not an error")=1,1,0))</f>
        <v>0</v>
      </c>
      <c r="T4382">
        <f>IF(M4382&lt;&gt;"Major",0,IF(COUNTIFS($A$2:$A4382,$A4382,$D$2:$D4382,$D4382,$M$2:$M4382,"Major")=1,1,0))</f>
        <v>0</v>
      </c>
      <c r="U4382">
        <f>IF(M4382&lt;&gt;"Minor",0,IF(COUNTIFS($A$2:$A4382,$A4382,$D$2:$D4382,$D4382,$M$2:$M4382,"Minor")=1,1,0))</f>
        <v>0</v>
      </c>
    </row>
    <row r="4383">
      <c r="A4383" t="inlineStr">
        <is>
          <t xml:space="preserve">806152088c4f0f13e40c0788e7bc440106d13b1a</t>
        </is>
      </c>
      <c r="B4383" t="inlineStr">
        <is>
          <t xml:space="preserve">The Secret Life of an Accidental Heiress</t>
        </is>
      </c>
      <c r="C4383" t="inlineStr">
        <is>
          <t xml:space="preserve">The Secret Life of an Accidental Heiress</t>
        </is>
      </c>
      <c r="D4383" t="inlineStr">
        <is>
          <t xml:space="preserve">15243fa381dd04fdec50b7d8d7b18677ddbe5387</t>
        </is>
      </c>
      <c r="E4383" t="inlineStr">
        <is>
          <t xml:space="preserve">Episode 41: Das Juilliard Angebot</t>
        </is>
      </c>
      <c r="F4383">
        <v>41</v>
      </c>
      <c r="G4383" t="inlineStr">
        <is>
          <t xml:space="preserve">8:36-8:44</t>
        </is>
      </c>
      <c r="H4383" t="inlineStr">
        <is>
          <t xml:space="preserve">Pending</t>
        </is>
      </c>
      <c r="I4383" t="inlineStr">
        <is>
          <t xml:space="preserve">[â€œAdrianâ€_x009d_] - Line from script: â€œLeider wÃ¤re es nicht das erste Mal. Frauen warfen sich Adrian stÃ¤ndig an den Hals, und da sie nicht direkt an ihn herankamen, war Nate ihre einzige AbkÃ¼rzung.â€_x009d_ - Note: needs an American pronunciation</t>
        </is>
      </c>
      <c r="J4383" t="inlineStr">
        <is>
          <t xml:space="preserve">VOA</t>
        </is>
      </c>
      <c r="K4383" t="inlineStr">
        <is>
          <t xml:space="preserve">Mispronunciation</t>
        </is>
      </c>
      <c r="L4383" t="inlineStr">
        <is>
          <t xml:space="preserve">Mispronunciation</t>
        </is>
      </c>
      <c r="M4383" t="str">
        <f>IFERROR(IF(VLOOKUP(L4383,'Quantification'!$A:$B,2,FALSE)&amp;""="","Unclassified",VLOOKUP(L4383,'Quantification'!$A:$B,2,FALSE)),"Unclassified")</f>
        <v>Major</v>
      </c>
      <c r="N4383" t="inlineStr">
        <is>
          <t xml:space="preserve">frl-stefanie.gartmaier@pocketfm.com</t>
        </is>
      </c>
      <c r="O4383" t="inlineStr">
        <is>
          <t xml:space="preserve">Issues found in raw</t>
        </is>
      </c>
      <c r="P4383" t="str">
        <f>IF(OR(O4383="Issues found in master",O4383="Final master"),"Master",IF(OR(O4383="Ready for Master",O4383="Issues found in raw",O4383="Raw under QC",O4383="Issues resolved in raw"),"Raw","-"))</f>
        <v>Raw</v>
      </c>
      <c r="Q4383" s="13">
        <v>46287.54375</v>
      </c>
      <c r="R4383" t="inlineStr">
        <is>
          <t xml:space="preserve">2026-09 (Sept)</t>
        </is>
      </c>
      <c r="S4383">
        <f>IF(M4383="Not an error",0,IF(COUNTIFS($A$2:$A4383,$A4383,$D$2:$D4383,$D4383,$M$2:$M4383,"&lt;&gt;Not an error")=1,1,0))</f>
        <v>0</v>
      </c>
      <c r="T4383">
        <f>IF(M4383&lt;&gt;"Major",0,IF(COUNTIFS($A$2:$A4383,$A4383,$D$2:$D4383,$D4383,$M$2:$M4383,"Major")=1,1,0))</f>
        <v>0</v>
      </c>
      <c r="U4383">
        <f>IF(M4383&lt;&gt;"Minor",0,IF(COUNTIFS($A$2:$A4383,$A4383,$D$2:$D4383,$D4383,$M$2:$M4383,"Minor")=1,1,0))</f>
        <v>0</v>
      </c>
    </row>
    <row r="4384">
      <c r="A4384" t="inlineStr">
        <is>
          <t xml:space="preserve">806152088c4f0f13e40c0788e7bc440106d13b1a</t>
        </is>
      </c>
      <c r="B4384" t="inlineStr">
        <is>
          <t xml:space="preserve">The Secret Life of an Accidental Heiress</t>
        </is>
      </c>
      <c r="C4384" t="inlineStr">
        <is>
          <t xml:space="preserve">The Secret Life of an Accidental Heiress</t>
        </is>
      </c>
      <c r="D4384" t="inlineStr">
        <is>
          <t xml:space="preserve">15243fa381dd04fdec50b7d8d7b18677ddbe5387</t>
        </is>
      </c>
      <c r="E4384" t="inlineStr">
        <is>
          <t xml:space="preserve">Episode 41: Das Juilliard Angebot</t>
        </is>
      </c>
      <c r="F4384">
        <v>41</v>
      </c>
      <c r="G4384" t="inlineStr">
        <is>
          <t xml:space="preserve">9:35-9:39</t>
        </is>
      </c>
      <c r="H4384" t="inlineStr">
        <is>
          <t xml:space="preserve">Pending</t>
        </is>
      </c>
      <c r="I4384" t="inlineStr">
        <is>
          <t xml:space="preserve">[â€œAdrianâ€_x009d_] - Line from script: â€œBevor er die Frage stellen konnte, kam Adrian in Bewegung.â€_x009d_ - Note: needs an American pronunciation</t>
        </is>
      </c>
      <c r="J4384" t="inlineStr">
        <is>
          <t xml:space="preserve">VOA</t>
        </is>
      </c>
      <c r="K4384" t="inlineStr">
        <is>
          <t xml:space="preserve">Mispronunciation</t>
        </is>
      </c>
      <c r="L4384" t="inlineStr">
        <is>
          <t xml:space="preserve">Mispronunciation</t>
        </is>
      </c>
      <c r="M4384" t="str">
        <f>IFERROR(IF(VLOOKUP(L4384,'Quantification'!$A:$B,2,FALSE)&amp;""="","Unclassified",VLOOKUP(L4384,'Quantification'!$A:$B,2,FALSE)),"Unclassified")</f>
        <v>Major</v>
      </c>
      <c r="N4384" t="inlineStr">
        <is>
          <t xml:space="preserve">frl-stefanie.gartmaier@pocketfm.com</t>
        </is>
      </c>
      <c r="O4384" t="inlineStr">
        <is>
          <t xml:space="preserve">Issues found in raw</t>
        </is>
      </c>
      <c r="P4384" t="str">
        <f>IF(OR(O4384="Issues found in master",O4384="Final master"),"Master",IF(OR(O4384="Ready for Master",O4384="Issues found in raw",O4384="Raw under QC",O4384="Issues resolved in raw"),"Raw","-"))</f>
        <v>Raw</v>
      </c>
      <c r="Q4384" s="13">
        <v>46287.54375</v>
      </c>
      <c r="R4384" t="inlineStr">
        <is>
          <t xml:space="preserve">2026-09 (Sept)</t>
        </is>
      </c>
      <c r="S4384">
        <f>IF(M4384="Not an error",0,IF(COUNTIFS($A$2:$A4384,$A4384,$D$2:$D4384,$D4384,$M$2:$M4384,"&lt;&gt;Not an error")=1,1,0))</f>
        <v>0</v>
      </c>
      <c r="T4384">
        <f>IF(M4384&lt;&gt;"Major",0,IF(COUNTIFS($A$2:$A4384,$A4384,$D$2:$D4384,$D4384,$M$2:$M4384,"Major")=1,1,0))</f>
        <v>0</v>
      </c>
      <c r="U4384">
        <f>IF(M4384&lt;&gt;"Minor",0,IF(COUNTIFS($A$2:$A4384,$A4384,$D$2:$D4384,$D4384,$M$2:$M4384,"Minor")=1,1,0))</f>
        <v>0</v>
      </c>
    </row>
    <row r="4385">
      <c r="A4385" t="inlineStr">
        <is>
          <t xml:space="preserve">806152088c4f0f13e40c0788e7bc440106d13b1a</t>
        </is>
      </c>
      <c r="B4385" t="inlineStr">
        <is>
          <t xml:space="preserve">The Secret Life of an Accidental Heiress</t>
        </is>
      </c>
      <c r="C4385" t="inlineStr">
        <is>
          <t xml:space="preserve">The Secret Life of an Accidental Heiress</t>
        </is>
      </c>
      <c r="D4385" t="inlineStr">
        <is>
          <t xml:space="preserve">15243fa381dd04fdec50b7d8d7b18677ddbe5387</t>
        </is>
      </c>
      <c r="E4385" t="inlineStr">
        <is>
          <t xml:space="preserve">Episode 41: Das Juilliard Angebot</t>
        </is>
      </c>
      <c r="F4385">
        <v>41</v>
      </c>
      <c r="G4385" t="inlineStr">
        <is>
          <t xml:space="preserve">9:55-10:00</t>
        </is>
      </c>
      <c r="H4385" t="inlineStr">
        <is>
          <t xml:space="preserve">Pending</t>
        </is>
      </c>
      <c r="I4385" t="inlineStr">
        <is>
          <t xml:space="preserve">[â€œAdrianâ€_x009d_] - Line from script: â€œDie sehen schwer ausâ€_x009d_, sagte Adrian mit leiser, vertrauter Stimme.â€_x009d_ - Note: needs an American pronunciation</t>
        </is>
      </c>
      <c r="J4385" t="inlineStr">
        <is>
          <t xml:space="preserve">VOA</t>
        </is>
      </c>
      <c r="K4385" t="inlineStr">
        <is>
          <t xml:space="preserve">Mispronunciation</t>
        </is>
      </c>
      <c r="L4385" t="inlineStr">
        <is>
          <t xml:space="preserve">Mispronunciation</t>
        </is>
      </c>
      <c r="M4385" t="str">
        <f>IFERROR(IF(VLOOKUP(L4385,'Quantification'!$A:$B,2,FALSE)&amp;""="","Unclassified",VLOOKUP(L4385,'Quantification'!$A:$B,2,FALSE)),"Unclassified")</f>
        <v>Major</v>
      </c>
      <c r="N4385" t="inlineStr">
        <is>
          <t xml:space="preserve">frl-stefanie.gartmaier@pocketfm.com</t>
        </is>
      </c>
      <c r="O4385" t="inlineStr">
        <is>
          <t xml:space="preserve">Issues found in raw</t>
        </is>
      </c>
      <c r="P4385" t="str">
        <f>IF(OR(O4385="Issues found in master",O4385="Final master"),"Master",IF(OR(O4385="Ready for Master",O4385="Issues found in raw",O4385="Raw under QC",O4385="Issues resolved in raw"),"Raw","-"))</f>
        <v>Raw</v>
      </c>
      <c r="Q4385" s="13">
        <v>46287.54375</v>
      </c>
      <c r="R4385" t="inlineStr">
        <is>
          <t xml:space="preserve">2026-09 (Sept)</t>
        </is>
      </c>
      <c r="S4385">
        <f>IF(M4385="Not an error",0,IF(COUNTIFS($A$2:$A4385,$A4385,$D$2:$D4385,$D4385,$M$2:$M4385,"&lt;&gt;Not an error")=1,1,0))</f>
        <v>0</v>
      </c>
      <c r="T4385">
        <f>IF(M4385&lt;&gt;"Major",0,IF(COUNTIFS($A$2:$A4385,$A4385,$D$2:$D4385,$D4385,$M$2:$M4385,"Major")=1,1,0))</f>
        <v>0</v>
      </c>
      <c r="U4385">
        <f>IF(M4385&lt;&gt;"Minor",0,IF(COUNTIFS($A$2:$A4385,$A4385,$D$2:$D4385,$D4385,$M$2:$M4385,"Minor")=1,1,0))</f>
        <v>0</v>
      </c>
    </row>
    <row r="4386">
      <c r="A4386" t="inlineStr">
        <is>
          <t xml:space="preserve">806152088c4f0f13e40c0788e7bc440106d13b1a</t>
        </is>
      </c>
      <c r="B4386" t="inlineStr">
        <is>
          <t xml:space="preserve">The Secret Life of an Accidental Heiress</t>
        </is>
      </c>
      <c r="C4386" t="inlineStr">
        <is>
          <t xml:space="preserve">The Secret Life of an Accidental Heiress</t>
        </is>
      </c>
      <c r="D4386" t="inlineStr">
        <is>
          <t xml:space="preserve">fd06690f07d928c78c86296874e6cfe164a2840e</t>
        </is>
      </c>
      <c r="E4386" t="inlineStr">
        <is>
          <t xml:space="preserve">Episode 42: Geschenke Und Blicke</t>
        </is>
      </c>
      <c r="F4386">
        <v>42</v>
      </c>
      <c r="G4386" t="inlineStr">
        <is>
          <t xml:space="preserve">0:23-0:25</t>
        </is>
      </c>
      <c r="H4386" t="inlineStr">
        <is>
          <t xml:space="preserve">Pending</t>
        </is>
      </c>
      <c r="I4386" t="inlineStr">
        <is>
          <t xml:space="preserve">[â€œNathanâ€_x009d_] - Line from script: â€œSie ging weiter in die Suite hinein. â€žHallo, Nathan.â€_x009d_ - Note: needs an American pronunciation</t>
        </is>
      </c>
      <c r="J4386" t="inlineStr">
        <is>
          <t xml:space="preserve">VOA</t>
        </is>
      </c>
      <c r="K4386" t="inlineStr">
        <is>
          <t xml:space="preserve">Mispronunciation</t>
        </is>
      </c>
      <c r="L4386" t="inlineStr">
        <is>
          <t xml:space="preserve">Mispronunciation</t>
        </is>
      </c>
      <c r="M4386" t="str">
        <f>IFERROR(IF(VLOOKUP(L4386,'Quantification'!$A:$B,2,FALSE)&amp;""="","Unclassified",VLOOKUP(L4386,'Quantification'!$A:$B,2,FALSE)),"Unclassified")</f>
        <v>Major</v>
      </c>
      <c r="N4386" t="inlineStr">
        <is>
          <t xml:space="preserve">frl-stefanie.gartmaier@pocketfm.com</t>
        </is>
      </c>
      <c r="O4386" t="inlineStr">
        <is>
          <t xml:space="preserve">Issues found in raw</t>
        </is>
      </c>
      <c r="P4386" t="str">
        <f>IF(OR(O4386="Issues found in master",O4386="Final master"),"Master",IF(OR(O4386="Ready for Master",O4386="Issues found in raw",O4386="Raw under QC",O4386="Issues resolved in raw"),"Raw","-"))</f>
        <v>Raw</v>
      </c>
      <c r="Q4386" s="13">
        <v>46287.54375</v>
      </c>
      <c r="R4386" t="inlineStr">
        <is>
          <t xml:space="preserve">2026-09 (Sept)</t>
        </is>
      </c>
      <c r="S4386">
        <f>IF(M4386="Not an error",0,IF(COUNTIFS($A$2:$A4386,$A4386,$D$2:$D4386,$D4386,$M$2:$M4386,"&lt;&gt;Not an error")=1,1,0))</f>
        <v>1</v>
      </c>
      <c r="T4386">
        <f>IF(M4386&lt;&gt;"Major",0,IF(COUNTIFS($A$2:$A4386,$A4386,$D$2:$D4386,$D4386,$M$2:$M4386,"Major")=1,1,0))</f>
        <v>1</v>
      </c>
      <c r="U4386">
        <f>IF(M4386&lt;&gt;"Minor",0,IF(COUNTIFS($A$2:$A4386,$A4386,$D$2:$D4386,$D4386,$M$2:$M4386,"Minor")=1,1,0))</f>
        <v>0</v>
      </c>
    </row>
    <row r="4387">
      <c r="A4387" t="inlineStr">
        <is>
          <t xml:space="preserve">806152088c4f0f13e40c0788e7bc440106d13b1a</t>
        </is>
      </c>
      <c r="B4387" t="inlineStr">
        <is>
          <t xml:space="preserve">The Secret Life of an Accidental Heiress</t>
        </is>
      </c>
      <c r="C4387" t="inlineStr">
        <is>
          <t xml:space="preserve">The Secret Life of an Accidental Heiress</t>
        </is>
      </c>
      <c r="D4387" t="inlineStr">
        <is>
          <t xml:space="preserve">fd06690f07d928c78c86296874e6cfe164a2840e</t>
        </is>
      </c>
      <c r="E4387" t="inlineStr">
        <is>
          <t xml:space="preserve">Episode 42: Geschenke Und Blicke</t>
        </is>
      </c>
      <c r="F4387">
        <v>42</v>
      </c>
      <c r="G4387" t="inlineStr">
        <is>
          <t xml:space="preserve">0:25-0:28</t>
        </is>
      </c>
      <c r="H4387" t="inlineStr">
        <is>
          <t xml:space="preserve">Pending</t>
        </is>
      </c>
      <c r="I4387" t="inlineStr">
        <is>
          <t xml:space="preserve">[â€œNathanâ€_x009d_] - Line from script: â€œSobald Nathan sie vom Bett aus sah, leuchteten seine Augen auf.â€_x009d_ - Note: needs an American pronunciation</t>
        </is>
      </c>
      <c r="J4387" t="inlineStr">
        <is>
          <t xml:space="preserve">VOA</t>
        </is>
      </c>
      <c r="K4387" t="inlineStr">
        <is>
          <t xml:space="preserve">Modulation</t>
        </is>
      </c>
      <c r="L4387" t="inlineStr">
        <is>
          <t xml:space="preserve">Modulation</t>
        </is>
      </c>
      <c r="M4387" t="str">
        <f>IFERROR(IF(VLOOKUP(L4387,'Quantification'!$A:$B,2,FALSE)&amp;""="","Unclassified",VLOOKUP(L4387,'Quantification'!$A:$B,2,FALSE)),"Unclassified")</f>
        <v>Minor</v>
      </c>
      <c r="N4387" t="inlineStr">
        <is>
          <t xml:space="preserve">frl-stefanie.gartmaier@pocketfm.com</t>
        </is>
      </c>
      <c r="O4387" t="inlineStr">
        <is>
          <t xml:space="preserve">Issues found in raw</t>
        </is>
      </c>
      <c r="P4387" t="str">
        <f>IF(OR(O4387="Issues found in master",O4387="Final master"),"Master",IF(OR(O4387="Ready for Master",O4387="Issues found in raw",O4387="Raw under QC",O4387="Issues resolved in raw"),"Raw","-"))</f>
        <v>Raw</v>
      </c>
      <c r="Q4387" s="13">
        <v>46287.54375</v>
      </c>
      <c r="R4387" t="inlineStr">
        <is>
          <t xml:space="preserve">2026-09 (Sept)</t>
        </is>
      </c>
      <c r="S4387">
        <f>IF(M4387="Not an error",0,IF(COUNTIFS($A$2:$A4387,$A4387,$D$2:$D4387,$D4387,$M$2:$M4387,"&lt;&gt;Not an error")=1,1,0))</f>
        <v>0</v>
      </c>
      <c r="T4387">
        <f>IF(M4387&lt;&gt;"Major",0,IF(COUNTIFS($A$2:$A4387,$A4387,$D$2:$D4387,$D4387,$M$2:$M4387,"Major")=1,1,0))</f>
        <v>0</v>
      </c>
      <c r="U4387">
        <f>IF(M4387&lt;&gt;"Minor",0,IF(COUNTIFS($A$2:$A4387,$A4387,$D$2:$D4387,$D4387,$M$2:$M4387,"Minor")=1,1,0))</f>
        <v>1</v>
      </c>
    </row>
    <row r="4388">
      <c r="A4388" t="inlineStr">
        <is>
          <t xml:space="preserve">806152088c4f0f13e40c0788e7bc440106d13b1a</t>
        </is>
      </c>
      <c r="B4388" t="inlineStr">
        <is>
          <t xml:space="preserve">The Secret Life of an Accidental Heiress</t>
        </is>
      </c>
      <c r="C4388" t="inlineStr">
        <is>
          <t xml:space="preserve">The Secret Life of an Accidental Heiress</t>
        </is>
      </c>
      <c r="D4388" t="inlineStr">
        <is>
          <t xml:space="preserve">fd06690f07d928c78c86296874e6cfe164a2840e</t>
        </is>
      </c>
      <c r="E4388" t="inlineStr">
        <is>
          <t xml:space="preserve">Episode 42: Geschenke Und Blicke</t>
        </is>
      </c>
      <c r="F4388">
        <v>42</v>
      </c>
      <c r="G4388" t="inlineStr">
        <is>
          <t xml:space="preserve">0:49-0:51</t>
        </is>
      </c>
      <c r="H4388" t="inlineStr">
        <is>
          <t xml:space="preserve">Pending</t>
        </is>
      </c>
      <c r="I4388" t="inlineStr">
        <is>
          <t xml:space="preserve">[Script error] - Line from script: â€œMein Onkel kann es bezeugen.â€_x009d_ - Note: is not something a five-year-old would say â€œFrag meinen Onkel.â€_x009d_</t>
        </is>
      </c>
      <c r="J4388" t="inlineStr">
        <is>
          <t xml:space="preserve">AI</t>
        </is>
      </c>
      <c r="K4388" t="inlineStr">
        <is>
          <t xml:space="preserve">Script error</t>
        </is>
      </c>
      <c r="L4388" t="inlineStr">
        <is>
          <t xml:space="preserve">Script error</t>
        </is>
      </c>
      <c r="M4388" t="str">
        <f>IFERROR(IF(VLOOKUP(L4388,'Quantification'!$A:$B,2,FALSE)&amp;""="","Unclassified",VLOOKUP(L4388,'Quantification'!$A:$B,2,FALSE)),"Unclassified")</f>
        <v>Major</v>
      </c>
      <c r="N4388" t="inlineStr">
        <is>
          <t xml:space="preserve">frl-stefanie.gartmaier@pocketfm.com</t>
        </is>
      </c>
      <c r="O4388" t="inlineStr">
        <is>
          <t xml:space="preserve">Issues found in raw</t>
        </is>
      </c>
      <c r="P4388" t="str">
        <f>IF(OR(O4388="Issues found in master",O4388="Final master"),"Master",IF(OR(O4388="Ready for Master",O4388="Issues found in raw",O4388="Raw under QC",O4388="Issues resolved in raw"),"Raw","-"))</f>
        <v>Raw</v>
      </c>
      <c r="Q4388" s="13">
        <v>46287.54375</v>
      </c>
      <c r="R4388" t="inlineStr">
        <is>
          <t xml:space="preserve">2026-09 (Sept)</t>
        </is>
      </c>
      <c r="S4388">
        <f>IF(M4388="Not an error",0,IF(COUNTIFS($A$2:$A4388,$A4388,$D$2:$D4388,$D4388,$M$2:$M4388,"&lt;&gt;Not an error")=1,1,0))</f>
        <v>0</v>
      </c>
      <c r="T4388">
        <f>IF(M4388&lt;&gt;"Major",0,IF(COUNTIFS($A$2:$A4388,$A4388,$D$2:$D4388,$D4388,$M$2:$M4388,"Major")=1,1,0))</f>
        <v>0</v>
      </c>
      <c r="U4388">
        <f>IF(M4388&lt;&gt;"Minor",0,IF(COUNTIFS($A$2:$A4388,$A4388,$D$2:$D4388,$D4388,$M$2:$M4388,"Minor")=1,1,0))</f>
        <v>0</v>
      </c>
    </row>
    <row r="4389">
      <c r="A4389" t="inlineStr">
        <is>
          <t xml:space="preserve">806152088c4f0f13e40c0788e7bc440106d13b1a</t>
        </is>
      </c>
      <c r="B4389" t="inlineStr">
        <is>
          <t xml:space="preserve">The Secret Life of an Accidental Heiress</t>
        </is>
      </c>
      <c r="C4389" t="inlineStr">
        <is>
          <t xml:space="preserve">The Secret Life of an Accidental Heiress</t>
        </is>
      </c>
      <c r="D4389" t="inlineStr">
        <is>
          <t xml:space="preserve">fd06690f07d928c78c86296874e6cfe164a2840e</t>
        </is>
      </c>
      <c r="E4389" t="inlineStr">
        <is>
          <t xml:space="preserve">Episode 42: Geschenke Und Blicke</t>
        </is>
      </c>
      <c r="F4389">
        <v>42</v>
      </c>
      <c r="G4389" t="inlineStr">
        <is>
          <t xml:space="preserve">1:20-1:23</t>
        </is>
      </c>
      <c r="H4389" t="inlineStr">
        <is>
          <t xml:space="preserve">Pending</t>
        </is>
      </c>
      <c r="I4389" t="inlineStr">
        <is>
          <t xml:space="preserve">[â€œNathanâ€_x009d_] - Line from script: â€œQuinns Blick wurde weicher, als sie Nathan ansah.â€_x009d_ - Note: needs an American pronunciation</t>
        </is>
      </c>
      <c r="J4389" t="inlineStr">
        <is>
          <t xml:space="preserve">VOA</t>
        </is>
      </c>
      <c r="K4389" t="inlineStr">
        <is>
          <t xml:space="preserve">Mispronunciation</t>
        </is>
      </c>
      <c r="L4389" t="inlineStr">
        <is>
          <t xml:space="preserve">Mispronunciation</t>
        </is>
      </c>
      <c r="M4389" t="str">
        <f>IFERROR(IF(VLOOKUP(L4389,'Quantification'!$A:$B,2,FALSE)&amp;""="","Unclassified",VLOOKUP(L4389,'Quantification'!$A:$B,2,FALSE)),"Unclassified")</f>
        <v>Major</v>
      </c>
      <c r="N4389" t="inlineStr">
        <is>
          <t xml:space="preserve">frl-stefanie.gartmaier@pocketfm.com</t>
        </is>
      </c>
      <c r="O4389" t="inlineStr">
        <is>
          <t xml:space="preserve">Issues found in raw</t>
        </is>
      </c>
      <c r="P4389" t="str">
        <f>IF(OR(O4389="Issues found in master",O4389="Final master"),"Master",IF(OR(O4389="Ready for Master",O4389="Issues found in raw",O4389="Raw under QC",O4389="Issues resolved in raw"),"Raw","-"))</f>
        <v>Raw</v>
      </c>
      <c r="Q4389" s="13">
        <v>46287.54375</v>
      </c>
      <c r="R4389" t="inlineStr">
        <is>
          <t xml:space="preserve">2026-09 (Sept)</t>
        </is>
      </c>
      <c r="S4389">
        <f>IF(M4389="Not an error",0,IF(COUNTIFS($A$2:$A4389,$A4389,$D$2:$D4389,$D4389,$M$2:$M4389,"&lt;&gt;Not an error")=1,1,0))</f>
        <v>0</v>
      </c>
      <c r="T4389">
        <f>IF(M4389&lt;&gt;"Major",0,IF(COUNTIFS($A$2:$A4389,$A4389,$D$2:$D4389,$D4389,$M$2:$M4389,"Major")=1,1,0))</f>
        <v>0</v>
      </c>
      <c r="U4389">
        <f>IF(M4389&lt;&gt;"Minor",0,IF(COUNTIFS($A$2:$A4389,$A4389,$D$2:$D4389,$D4389,$M$2:$M4389,"Minor")=1,1,0))</f>
        <v>0</v>
      </c>
    </row>
    <row r="4390">
      <c r="A4390" t="inlineStr">
        <is>
          <t xml:space="preserve">806152088c4f0f13e40c0788e7bc440106d13b1a</t>
        </is>
      </c>
      <c r="B4390" t="inlineStr">
        <is>
          <t xml:space="preserve">The Secret Life of an Accidental Heiress</t>
        </is>
      </c>
      <c r="C4390" t="inlineStr">
        <is>
          <t xml:space="preserve">The Secret Life of an Accidental Heiress</t>
        </is>
      </c>
      <c r="D4390" t="inlineStr">
        <is>
          <t xml:space="preserve">fd06690f07d928c78c86296874e6cfe164a2840e</t>
        </is>
      </c>
      <c r="E4390" t="inlineStr">
        <is>
          <t xml:space="preserve">Episode 42: Geschenke Und Blicke</t>
        </is>
      </c>
      <c r="F4390">
        <v>42</v>
      </c>
      <c r="G4390" t="inlineStr">
        <is>
          <t xml:space="preserve">1:34-1:40</t>
        </is>
      </c>
      <c r="H4390" t="inlineStr">
        <is>
          <t xml:space="preserve">Pending</t>
        </is>
      </c>
      <c r="I4390" t="inlineStr">
        <is>
          <t xml:space="preserve">[â€œNathanâ€_x009d_] - Line from script: â€œSie ging auf Nathan zu, reichte ihm die MarkentÃ¼ten und wuschelte ihm liebevoll durchs Haar.â€_x009d_ - Note: needs an American pronunciation</t>
        </is>
      </c>
      <c r="J4390" t="inlineStr">
        <is>
          <t xml:space="preserve">VOA</t>
        </is>
      </c>
      <c r="K4390" t="inlineStr">
        <is>
          <t xml:space="preserve">Mispronunciation</t>
        </is>
      </c>
      <c r="L4390" t="inlineStr">
        <is>
          <t xml:space="preserve">Mispronunciation</t>
        </is>
      </c>
      <c r="M4390" t="str">
        <f>IFERROR(IF(VLOOKUP(L4390,'Quantification'!$A:$B,2,FALSE)&amp;""="","Unclassified",VLOOKUP(L4390,'Quantification'!$A:$B,2,FALSE)),"Unclassified")</f>
        <v>Major</v>
      </c>
      <c r="N4390" t="inlineStr">
        <is>
          <t xml:space="preserve">frl-stefanie.gartmaier@pocketfm.com</t>
        </is>
      </c>
      <c r="O4390" t="inlineStr">
        <is>
          <t xml:space="preserve">Issues found in raw</t>
        </is>
      </c>
      <c r="P4390" t="str">
        <f>IF(OR(O4390="Issues found in master",O4390="Final master"),"Master",IF(OR(O4390="Ready for Master",O4390="Issues found in raw",O4390="Raw under QC",O4390="Issues resolved in raw"),"Raw","-"))</f>
        <v>Raw</v>
      </c>
      <c r="Q4390" s="13">
        <v>46287.54375</v>
      </c>
      <c r="R4390" t="inlineStr">
        <is>
          <t xml:space="preserve">2026-09 (Sept)</t>
        </is>
      </c>
      <c r="S4390">
        <f>IF(M4390="Not an error",0,IF(COUNTIFS($A$2:$A4390,$A4390,$D$2:$D4390,$D4390,$M$2:$M4390,"&lt;&gt;Not an error")=1,1,0))</f>
        <v>0</v>
      </c>
      <c r="T4390">
        <f>IF(M4390&lt;&gt;"Major",0,IF(COUNTIFS($A$2:$A4390,$A4390,$D$2:$D4390,$D4390,$M$2:$M4390,"Major")=1,1,0))</f>
        <v>0</v>
      </c>
      <c r="U4390">
        <f>IF(M4390&lt;&gt;"Minor",0,IF(COUNTIFS($A$2:$A4390,$A4390,$D$2:$D4390,$D4390,$M$2:$M4390,"Minor")=1,1,0))</f>
        <v>0</v>
      </c>
    </row>
    <row r="4391">
      <c r="A4391" t="inlineStr">
        <is>
          <t xml:space="preserve">806152088c4f0f13e40c0788e7bc440106d13b1a</t>
        </is>
      </c>
      <c r="B4391" t="inlineStr">
        <is>
          <t xml:space="preserve">The Secret Life of an Accidental Heiress</t>
        </is>
      </c>
      <c r="C4391" t="inlineStr">
        <is>
          <t xml:space="preserve">The Secret Life of an Accidental Heiress</t>
        </is>
      </c>
      <c r="D4391" t="inlineStr">
        <is>
          <t xml:space="preserve">fd06690f07d928c78c86296874e6cfe164a2840e</t>
        </is>
      </c>
      <c r="E4391" t="inlineStr">
        <is>
          <t xml:space="preserve">Episode 42: Geschenke Und Blicke</t>
        </is>
      </c>
      <c r="F4391">
        <v>42</v>
      </c>
      <c r="G4391" t="inlineStr">
        <is>
          <t xml:space="preserve">1:45-1:47</t>
        </is>
      </c>
      <c r="H4391" t="inlineStr">
        <is>
          <t xml:space="preserve">Pending</t>
        </is>
      </c>
      <c r="I4391" t="inlineStr">
        <is>
          <t xml:space="preserve">[â€œNathanâ€_x009d_] - Line from script: â€œNathan sah aus, als wÃ¼rde er vor Aufregung platzen.â€_x009d_ - Note: needs an American pronunciation</t>
        </is>
      </c>
      <c r="J4391" t="inlineStr">
        <is>
          <t xml:space="preserve">VOA</t>
        </is>
      </c>
      <c r="K4391" t="inlineStr">
        <is>
          <t xml:space="preserve">Mispronunciation</t>
        </is>
      </c>
      <c r="L4391" t="inlineStr">
        <is>
          <t xml:space="preserve">Mispronunciation</t>
        </is>
      </c>
      <c r="M4391" t="str">
        <f>IFERROR(IF(VLOOKUP(L4391,'Quantification'!$A:$B,2,FALSE)&amp;""="","Unclassified",VLOOKUP(L4391,'Quantification'!$A:$B,2,FALSE)),"Unclassified")</f>
        <v>Major</v>
      </c>
      <c r="N4391" t="inlineStr">
        <is>
          <t xml:space="preserve">frl-stefanie.gartmaier@pocketfm.com</t>
        </is>
      </c>
      <c r="O4391" t="inlineStr">
        <is>
          <t xml:space="preserve">Issues found in raw</t>
        </is>
      </c>
      <c r="P4391" t="str">
        <f>IF(OR(O4391="Issues found in master",O4391="Final master"),"Master",IF(OR(O4391="Ready for Master",O4391="Issues found in raw",O4391="Raw under QC",O4391="Issues resolved in raw"),"Raw","-"))</f>
        <v>Raw</v>
      </c>
      <c r="Q4391" s="13">
        <v>46287.54375</v>
      </c>
      <c r="R4391" t="inlineStr">
        <is>
          <t xml:space="preserve">2026-09 (Sept)</t>
        </is>
      </c>
      <c r="S4391">
        <f>IF(M4391="Not an error",0,IF(COUNTIFS($A$2:$A4391,$A4391,$D$2:$D4391,$D4391,$M$2:$M4391,"&lt;&gt;Not an error")=1,1,0))</f>
        <v>0</v>
      </c>
      <c r="T4391">
        <f>IF(M4391&lt;&gt;"Major",0,IF(COUNTIFS($A$2:$A4391,$A4391,$D$2:$D4391,$D4391,$M$2:$M4391,"Major")=1,1,0))</f>
        <v>0</v>
      </c>
      <c r="U4391">
        <f>IF(M4391&lt;&gt;"Minor",0,IF(COUNTIFS($A$2:$A4391,$A4391,$D$2:$D4391,$D4391,$M$2:$M4391,"Minor")=1,1,0))</f>
        <v>0</v>
      </c>
    </row>
    <row r="4392">
      <c r="A4392" t="inlineStr">
        <is>
          <t xml:space="preserve">806152088c4f0f13e40c0788e7bc440106d13b1a</t>
        </is>
      </c>
      <c r="B4392" t="inlineStr">
        <is>
          <t xml:space="preserve">The Secret Life of an Accidental Heiress</t>
        </is>
      </c>
      <c r="C4392" t="inlineStr">
        <is>
          <t xml:space="preserve">The Secret Life of an Accidental Heiress</t>
        </is>
      </c>
      <c r="D4392" t="inlineStr">
        <is>
          <t xml:space="preserve">fd06690f07d928c78c86296874e6cfe164a2840e</t>
        </is>
      </c>
      <c r="E4392" t="inlineStr">
        <is>
          <t xml:space="preserve">Episode 42: Geschenke Und Blicke</t>
        </is>
      </c>
      <c r="F4392">
        <v>42</v>
      </c>
      <c r="G4392" t="inlineStr">
        <is>
          <t xml:space="preserve">1:53-1:57</t>
        </is>
      </c>
      <c r="H4392" t="inlineStr">
        <is>
          <t xml:space="preserve">Pending</t>
        </is>
      </c>
      <c r="I4392" t="inlineStr">
        <is>
          <t xml:space="preserve">[Script error] - Line from script: â€œEr umklammerte die TÃ¼ten, als enthielten sie die Kronjuwelen, und schaute sofort hinein.â€_x009d_ - Note: grammar â€œEr umklammerte die TÃ¼ten, als enthielten sie Kronjuwelen, und schaute sofort hinein.â€_x009d_</t>
        </is>
      </c>
      <c r="J4392" t="inlineStr">
        <is>
          <t xml:space="preserve">AI</t>
        </is>
      </c>
      <c r="K4392" t="inlineStr">
        <is>
          <t xml:space="preserve">Script error</t>
        </is>
      </c>
      <c r="L4392" t="inlineStr">
        <is>
          <t xml:space="preserve">Script error</t>
        </is>
      </c>
      <c r="M4392" t="str">
        <f>IFERROR(IF(VLOOKUP(L4392,'Quantification'!$A:$B,2,FALSE)&amp;""="","Unclassified",VLOOKUP(L4392,'Quantification'!$A:$B,2,FALSE)),"Unclassified")</f>
        <v>Major</v>
      </c>
      <c r="N4392" t="inlineStr">
        <is>
          <t xml:space="preserve">frl-stefanie.gartmaier@pocketfm.com</t>
        </is>
      </c>
      <c r="O4392" t="inlineStr">
        <is>
          <t xml:space="preserve">Issues found in raw</t>
        </is>
      </c>
      <c r="P4392" t="str">
        <f>IF(OR(O4392="Issues found in master",O4392="Final master"),"Master",IF(OR(O4392="Ready for Master",O4392="Issues found in raw",O4392="Raw under QC",O4392="Issues resolved in raw"),"Raw","-"))</f>
        <v>Raw</v>
      </c>
      <c r="Q4392" s="13">
        <v>46287.54375</v>
      </c>
      <c r="R4392" t="inlineStr">
        <is>
          <t xml:space="preserve">2026-09 (Sept)</t>
        </is>
      </c>
      <c r="S4392">
        <f>IF(M4392="Not an error",0,IF(COUNTIFS($A$2:$A4392,$A4392,$D$2:$D4392,$D4392,$M$2:$M4392,"&lt;&gt;Not an error")=1,1,0))</f>
        <v>0</v>
      </c>
      <c r="T4392">
        <f>IF(M4392&lt;&gt;"Major",0,IF(COUNTIFS($A$2:$A4392,$A4392,$D$2:$D4392,$D4392,$M$2:$M4392,"Major")=1,1,0))</f>
        <v>0</v>
      </c>
      <c r="U4392">
        <f>IF(M4392&lt;&gt;"Minor",0,IF(COUNTIFS($A$2:$A4392,$A4392,$D$2:$D4392,$D4392,$M$2:$M4392,"Minor")=1,1,0))</f>
        <v>0</v>
      </c>
    </row>
    <row r="4393">
      <c r="A4393" t="inlineStr">
        <is>
          <t xml:space="preserve">806152088c4f0f13e40c0788e7bc440106d13b1a</t>
        </is>
      </c>
      <c r="B4393" t="inlineStr">
        <is>
          <t xml:space="preserve">The Secret Life of an Accidental Heiress</t>
        </is>
      </c>
      <c r="C4393" t="inlineStr">
        <is>
          <t xml:space="preserve">The Secret Life of an Accidental Heiress</t>
        </is>
      </c>
      <c r="D4393" t="inlineStr">
        <is>
          <t xml:space="preserve">fd06690f07d928c78c86296874e6cfe164a2840e</t>
        </is>
      </c>
      <c r="E4393" t="inlineStr">
        <is>
          <t xml:space="preserve">Episode 42: Geschenke Und Blicke</t>
        </is>
      </c>
      <c r="F4393">
        <v>42</v>
      </c>
      <c r="G4393" t="inlineStr">
        <is>
          <t xml:space="preserve">2:36-2:42</t>
        </is>
      </c>
      <c r="H4393" t="inlineStr">
        <is>
          <t xml:space="preserve">Pending</t>
        </is>
      </c>
      <c r="I4393" t="inlineStr">
        <is>
          <t xml:space="preserve">[â€œNathanâ€_x009d_] - Line from script: â€œNathan drÃ¼ckte die Schachteln an seine Brust und schÃ¼ttelte den Kopf so heftig, dass seine Haare in alle Richtungen flogen.â€_x009d_ - Note: needs an American pronunciation</t>
        </is>
      </c>
      <c r="J4393" t="inlineStr">
        <is>
          <t xml:space="preserve">VOA</t>
        </is>
      </c>
      <c r="K4393" t="inlineStr">
        <is>
          <t xml:space="preserve">Mispronunciation</t>
        </is>
      </c>
      <c r="L4393" t="inlineStr">
        <is>
          <t xml:space="preserve">Mispronunciation</t>
        </is>
      </c>
      <c r="M4393" t="str">
        <f>IFERROR(IF(VLOOKUP(L4393,'Quantification'!$A:$B,2,FALSE)&amp;""="","Unclassified",VLOOKUP(L4393,'Quantification'!$A:$B,2,FALSE)),"Unclassified")</f>
        <v>Major</v>
      </c>
      <c r="N4393" t="inlineStr">
        <is>
          <t xml:space="preserve">frl-stefanie.gartmaier@pocketfm.com</t>
        </is>
      </c>
      <c r="O4393" t="inlineStr">
        <is>
          <t xml:space="preserve">Issues found in raw</t>
        </is>
      </c>
      <c r="P4393" t="str">
        <f>IF(OR(O4393="Issues found in master",O4393="Final master"),"Master",IF(OR(O4393="Ready for Master",O4393="Issues found in raw",O4393="Raw under QC",O4393="Issues resolved in raw"),"Raw","-"))</f>
        <v>Raw</v>
      </c>
      <c r="Q4393" s="13">
        <v>46287.54375</v>
      </c>
      <c r="R4393" t="inlineStr">
        <is>
          <t xml:space="preserve">2026-09 (Sept)</t>
        </is>
      </c>
      <c r="S4393">
        <f>IF(M4393="Not an error",0,IF(COUNTIFS($A$2:$A4393,$A4393,$D$2:$D4393,$D4393,$M$2:$M4393,"&lt;&gt;Not an error")=1,1,0))</f>
        <v>0</v>
      </c>
      <c r="T4393">
        <f>IF(M4393&lt;&gt;"Major",0,IF(COUNTIFS($A$2:$A4393,$A4393,$D$2:$D4393,$D4393,$M$2:$M4393,"Major")=1,1,0))</f>
        <v>0</v>
      </c>
      <c r="U4393">
        <f>IF(M4393&lt;&gt;"Minor",0,IF(COUNTIFS($A$2:$A4393,$A4393,$D$2:$D4393,$D4393,$M$2:$M4393,"Minor")=1,1,0))</f>
        <v>0</v>
      </c>
    </row>
    <row r="4394">
      <c r="A4394" t="inlineStr">
        <is>
          <t xml:space="preserve">806152088c4f0f13e40c0788e7bc440106d13b1a</t>
        </is>
      </c>
      <c r="B4394" t="inlineStr">
        <is>
          <t xml:space="preserve">The Secret Life of an Accidental Heiress</t>
        </is>
      </c>
      <c r="C4394" t="inlineStr">
        <is>
          <t xml:space="preserve">The Secret Life of an Accidental Heiress</t>
        </is>
      </c>
      <c r="D4394" t="inlineStr">
        <is>
          <t xml:space="preserve">fd06690f07d928c78c86296874e6cfe164a2840e</t>
        </is>
      </c>
      <c r="E4394" t="inlineStr">
        <is>
          <t xml:space="preserve">Episode 42: Geschenke Und Blicke</t>
        </is>
      </c>
      <c r="F4394">
        <v>42</v>
      </c>
      <c r="G4394" t="inlineStr">
        <is>
          <t xml:space="preserve">2:57-2:59</t>
        </is>
      </c>
      <c r="H4394" t="inlineStr">
        <is>
          <t xml:space="preserve">Pending</t>
        </is>
      </c>
      <c r="I4394" t="inlineStr">
        <is>
          <t xml:space="preserve">[â€œNathanâ€_x009d_] - Line from script: â€œNathan stampfte mit dem FuÃŸ auf.â€_x009d_ - Note: needs an American pronunciation</t>
        </is>
      </c>
      <c r="J4394" t="inlineStr">
        <is>
          <t xml:space="preserve">VOA</t>
        </is>
      </c>
      <c r="K4394" t="inlineStr">
        <is>
          <t xml:space="preserve">Mispronunciation</t>
        </is>
      </c>
      <c r="L4394" t="inlineStr">
        <is>
          <t xml:space="preserve">Mispronunciation</t>
        </is>
      </c>
      <c r="M4394" t="str">
        <f>IFERROR(IF(VLOOKUP(L4394,'Quantification'!$A:$B,2,FALSE)&amp;""="","Unclassified",VLOOKUP(L4394,'Quantification'!$A:$B,2,FALSE)),"Unclassified")</f>
        <v>Major</v>
      </c>
      <c r="N4394" t="inlineStr">
        <is>
          <t xml:space="preserve">frl-stefanie.gartmaier@pocketfm.com</t>
        </is>
      </c>
      <c r="O4394" t="inlineStr">
        <is>
          <t xml:space="preserve">Issues found in raw</t>
        </is>
      </c>
      <c r="P4394" t="str">
        <f>IF(OR(O4394="Issues found in master",O4394="Final master"),"Master",IF(OR(O4394="Ready for Master",O4394="Issues found in raw",O4394="Raw under QC",O4394="Issues resolved in raw"),"Raw","-"))</f>
        <v>Raw</v>
      </c>
      <c r="Q4394" s="13">
        <v>46287.54375</v>
      </c>
      <c r="R4394" t="inlineStr">
        <is>
          <t xml:space="preserve">2026-09 (Sept)</t>
        </is>
      </c>
      <c r="S4394">
        <f>IF(M4394="Not an error",0,IF(COUNTIFS($A$2:$A4394,$A4394,$D$2:$D4394,$D4394,$M$2:$M4394,"&lt;&gt;Not an error")=1,1,0))</f>
        <v>0</v>
      </c>
      <c r="T4394">
        <f>IF(M4394&lt;&gt;"Major",0,IF(COUNTIFS($A$2:$A4394,$A4394,$D$2:$D4394,$D4394,$M$2:$M4394,"Major")=1,1,0))</f>
        <v>0</v>
      </c>
      <c r="U4394">
        <f>IF(M4394&lt;&gt;"Minor",0,IF(COUNTIFS($A$2:$A4394,$A4394,$D$2:$D4394,$D4394,$M$2:$M4394,"Minor")=1,1,0))</f>
        <v>0</v>
      </c>
    </row>
    <row r="4395">
      <c r="A4395" t="inlineStr">
        <is>
          <t xml:space="preserve">806152088c4f0f13e40c0788e7bc440106d13b1a</t>
        </is>
      </c>
      <c r="B4395" t="inlineStr">
        <is>
          <t xml:space="preserve">The Secret Life of an Accidental Heiress</t>
        </is>
      </c>
      <c r="C4395" t="inlineStr">
        <is>
          <t xml:space="preserve">The Secret Life of an Accidental Heiress</t>
        </is>
      </c>
      <c r="D4395" t="inlineStr">
        <is>
          <t xml:space="preserve">fd06690f07d928c78c86296874e6cfe164a2840e</t>
        </is>
      </c>
      <c r="E4395" t="inlineStr">
        <is>
          <t xml:space="preserve">Episode 42: Geschenke Und Blicke</t>
        </is>
      </c>
      <c r="F4395">
        <v>42</v>
      </c>
      <c r="G4395" t="inlineStr">
        <is>
          <t xml:space="preserve">3:05-3:14</t>
        </is>
      </c>
      <c r="H4395" t="inlineStr">
        <is>
          <t xml:space="preserve">Pending</t>
        </is>
      </c>
      <c r="I4395" t="inlineStr">
        <is>
          <t xml:space="preserve">[â€œNathanâ€_x009d_] - Line from script: â€œAls Harrison Blackwood ihm letztes Jahr eine ganze Sammlung Stofftiere gekauft hatte, hatte Nathan jedes einzelne ohne mit der Wimper zu zucken im Lager verstaut.â€_x009d_ - Note: needs an American pronunciation</t>
        </is>
      </c>
      <c r="J4395" t="inlineStr">
        <is>
          <t xml:space="preserve">VOA</t>
        </is>
      </c>
      <c r="K4395" t="inlineStr">
        <is>
          <t xml:space="preserve">Mispronunciation</t>
        </is>
      </c>
      <c r="L4395" t="inlineStr">
        <is>
          <t xml:space="preserve">Mispronunciation</t>
        </is>
      </c>
      <c r="M4395" t="str">
        <f>IFERROR(IF(VLOOKUP(L4395,'Quantification'!$A:$B,2,FALSE)&amp;""="","Unclassified",VLOOKUP(L4395,'Quantification'!$A:$B,2,FALSE)),"Unclassified")</f>
        <v>Major</v>
      </c>
      <c r="N4395" t="inlineStr">
        <is>
          <t xml:space="preserve">frl-stefanie.gartmaier@pocketfm.com</t>
        </is>
      </c>
      <c r="O4395" t="inlineStr">
        <is>
          <t xml:space="preserve">Issues found in raw</t>
        </is>
      </c>
      <c r="P4395" t="str">
        <f>IF(OR(O4395="Issues found in master",O4395="Final master"),"Master",IF(OR(O4395="Ready for Master",O4395="Issues found in raw",O4395="Raw under QC",O4395="Issues resolved in raw"),"Raw","-"))</f>
        <v>Raw</v>
      </c>
      <c r="Q4395" s="13">
        <v>46287.54375</v>
      </c>
      <c r="R4395" t="inlineStr">
        <is>
          <t xml:space="preserve">2026-09 (Sept)</t>
        </is>
      </c>
      <c r="S4395">
        <f>IF(M4395="Not an error",0,IF(COUNTIFS($A$2:$A4395,$A4395,$D$2:$D4395,$D4395,$M$2:$M4395,"&lt;&gt;Not an error")=1,1,0))</f>
        <v>0</v>
      </c>
      <c r="T4395">
        <f>IF(M4395&lt;&gt;"Major",0,IF(COUNTIFS($A$2:$A4395,$A4395,$D$2:$D4395,$D4395,$M$2:$M4395,"Major")=1,1,0))</f>
        <v>0</v>
      </c>
      <c r="U4395">
        <f>IF(M4395&lt;&gt;"Minor",0,IF(COUNTIFS($A$2:$A4395,$A4395,$D$2:$D4395,$D4395,$M$2:$M4395,"Minor")=1,1,0))</f>
        <v>0</v>
      </c>
    </row>
    <row r="4396">
      <c r="A4396" t="inlineStr">
        <is>
          <t xml:space="preserve">806152088c4f0f13e40c0788e7bc440106d13b1a</t>
        </is>
      </c>
      <c r="B4396" t="inlineStr">
        <is>
          <t xml:space="preserve">The Secret Life of an Accidental Heiress</t>
        </is>
      </c>
      <c r="C4396" t="inlineStr">
        <is>
          <t xml:space="preserve">The Secret Life of an Accidental Heiress</t>
        </is>
      </c>
      <c r="D4396" t="inlineStr">
        <is>
          <t xml:space="preserve">fd06690f07d928c78c86296874e6cfe164a2840e</t>
        </is>
      </c>
      <c r="E4396" t="inlineStr">
        <is>
          <t xml:space="preserve">Episode 42: Geschenke Und Blicke</t>
        </is>
      </c>
      <c r="F4396">
        <v>42</v>
      </c>
      <c r="G4396" t="inlineStr">
        <is>
          <t xml:space="preserve">3:23-3:27</t>
        </is>
      </c>
      <c r="H4396" t="inlineStr">
        <is>
          <t xml:space="preserve">Pending</t>
        </is>
      </c>
      <c r="I4396" t="inlineStr">
        <is>
          <t xml:space="preserve">[â€œNathanâ€_x009d_] - Line from script: â€œLiams Blick schoss zwischen Nathan und seiner Schwester hin und her.â€_x009d_ - Note: needs an American pronunciation</t>
        </is>
      </c>
      <c r="J4396" t="inlineStr">
        <is>
          <t xml:space="preserve">VOA</t>
        </is>
      </c>
      <c r="K4396" t="inlineStr">
        <is>
          <t xml:space="preserve">Mispronunciation</t>
        </is>
      </c>
      <c r="L4396" t="inlineStr">
        <is>
          <t xml:space="preserve">Mispronunciation</t>
        </is>
      </c>
      <c r="M4396" t="str">
        <f>IFERROR(IF(VLOOKUP(L4396,'Quantification'!$A:$B,2,FALSE)&amp;""="","Unclassified",VLOOKUP(L4396,'Quantification'!$A:$B,2,FALSE)),"Unclassified")</f>
        <v>Major</v>
      </c>
      <c r="N4396" t="inlineStr">
        <is>
          <t xml:space="preserve">frl-stefanie.gartmaier@pocketfm.com</t>
        </is>
      </c>
      <c r="O4396" t="inlineStr">
        <is>
          <t xml:space="preserve">Issues found in raw</t>
        </is>
      </c>
      <c r="P4396" t="str">
        <f>IF(OR(O4396="Issues found in master",O4396="Final master"),"Master",IF(OR(O4396="Ready for Master",O4396="Issues found in raw",O4396="Raw under QC",O4396="Issues resolved in raw"),"Raw","-"))</f>
        <v>Raw</v>
      </c>
      <c r="Q4396" s="13">
        <v>46287.54375</v>
      </c>
      <c r="R4396" t="inlineStr">
        <is>
          <t xml:space="preserve">2026-09 (Sept)</t>
        </is>
      </c>
      <c r="S4396">
        <f>IF(M4396="Not an error",0,IF(COUNTIFS($A$2:$A4396,$A4396,$D$2:$D4396,$D4396,$M$2:$M4396,"&lt;&gt;Not an error")=1,1,0))</f>
        <v>0</v>
      </c>
      <c r="T4396">
        <f>IF(M4396&lt;&gt;"Major",0,IF(COUNTIFS($A$2:$A4396,$A4396,$D$2:$D4396,$D4396,$M$2:$M4396,"Major")=1,1,0))</f>
        <v>0</v>
      </c>
      <c r="U4396">
        <f>IF(M4396&lt;&gt;"Minor",0,IF(COUNTIFS($A$2:$A4396,$A4396,$D$2:$D4396,$D4396,$M$2:$M4396,"Minor")=1,1,0))</f>
        <v>0</v>
      </c>
    </row>
    <row r="4397">
      <c r="A4397" t="inlineStr">
        <is>
          <t xml:space="preserve">806152088c4f0f13e40c0788e7bc440106d13b1a</t>
        </is>
      </c>
      <c r="B4397" t="inlineStr">
        <is>
          <t xml:space="preserve">The Secret Life of an Accidental Heiress</t>
        </is>
      </c>
      <c r="C4397" t="inlineStr">
        <is>
          <t xml:space="preserve">The Secret Life of an Accidental Heiress</t>
        </is>
      </c>
      <c r="D4397" t="inlineStr">
        <is>
          <t xml:space="preserve">fd06690f07d928c78c86296874e6cfe164a2840e</t>
        </is>
      </c>
      <c r="E4397" t="inlineStr">
        <is>
          <t xml:space="preserve">Episode 42: Geschenke Und Blicke</t>
        </is>
      </c>
      <c r="F4397">
        <v>42</v>
      </c>
      <c r="G4397" t="inlineStr">
        <is>
          <t xml:space="preserve">3:23-3:27</t>
        </is>
      </c>
      <c r="H4397" t="inlineStr">
        <is>
          <t xml:space="preserve">Pending</t>
        </is>
      </c>
      <c r="I4397" t="inlineStr">
        <is>
          <t xml:space="preserve">[Script error] - Line from script: â€œLiams Blick schoss zwischen Nathan und seiner Schwester hin und her.â€_x009d_ - Note: inconsistency â€œLiams Blick schoss zwischen Nathan und Quinn hin und her.â€_x009d_</t>
        </is>
      </c>
      <c r="J4397" t="inlineStr">
        <is>
          <t xml:space="preserve">AI</t>
        </is>
      </c>
      <c r="K4397" t="inlineStr">
        <is>
          <t xml:space="preserve">Script error</t>
        </is>
      </c>
      <c r="L4397" t="inlineStr">
        <is>
          <t xml:space="preserve">Script error</t>
        </is>
      </c>
      <c r="M4397" t="str">
        <f>IFERROR(IF(VLOOKUP(L4397,'Quantification'!$A:$B,2,FALSE)&amp;""="","Unclassified",VLOOKUP(L4397,'Quantification'!$A:$B,2,FALSE)),"Unclassified")</f>
        <v>Major</v>
      </c>
      <c r="N4397" t="inlineStr">
        <is>
          <t xml:space="preserve">frl-stefanie.gartmaier@pocketfm.com</t>
        </is>
      </c>
      <c r="O4397" t="inlineStr">
        <is>
          <t xml:space="preserve">Issues found in raw</t>
        </is>
      </c>
      <c r="P4397" t="str">
        <f>IF(OR(O4397="Issues found in master",O4397="Final master"),"Master",IF(OR(O4397="Ready for Master",O4397="Issues found in raw",O4397="Raw under QC",O4397="Issues resolved in raw"),"Raw","-"))</f>
        <v>Raw</v>
      </c>
      <c r="Q4397" s="13">
        <v>46287.54375</v>
      </c>
      <c r="R4397" t="inlineStr">
        <is>
          <t xml:space="preserve">2026-09 (Sept)</t>
        </is>
      </c>
      <c r="S4397">
        <f>IF(M4397="Not an error",0,IF(COUNTIFS($A$2:$A4397,$A4397,$D$2:$D4397,$D4397,$M$2:$M4397,"&lt;&gt;Not an error")=1,1,0))</f>
        <v>0</v>
      </c>
      <c r="T4397">
        <f>IF(M4397&lt;&gt;"Major",0,IF(COUNTIFS($A$2:$A4397,$A4397,$D$2:$D4397,$D4397,$M$2:$M4397,"Major")=1,1,0))</f>
        <v>0</v>
      </c>
      <c r="U4397">
        <f>IF(M4397&lt;&gt;"Minor",0,IF(COUNTIFS($A$2:$A4397,$A4397,$D$2:$D4397,$D4397,$M$2:$M4397,"Minor")=1,1,0))</f>
        <v>0</v>
      </c>
    </row>
    <row r="4398">
      <c r="A4398" t="inlineStr">
        <is>
          <t xml:space="preserve">806152088c4f0f13e40c0788e7bc440106d13b1a</t>
        </is>
      </c>
      <c r="B4398" t="inlineStr">
        <is>
          <t xml:space="preserve">The Secret Life of an Accidental Heiress</t>
        </is>
      </c>
      <c r="C4398" t="inlineStr">
        <is>
          <t xml:space="preserve">The Secret Life of an Accidental Heiress</t>
        </is>
      </c>
      <c r="D4398" t="inlineStr">
        <is>
          <t xml:space="preserve">fd06690f07d928c78c86296874e6cfe164a2840e</t>
        </is>
      </c>
      <c r="E4398" t="inlineStr">
        <is>
          <t xml:space="preserve">Episode 42: Geschenke Und Blicke</t>
        </is>
      </c>
      <c r="F4398">
        <v>42</v>
      </c>
      <c r="G4398" t="inlineStr">
        <is>
          <t xml:space="preserve">3:35-3:40</t>
        </is>
      </c>
      <c r="H4398" t="inlineStr">
        <is>
          <t xml:space="preserve">Pending</t>
        </is>
      </c>
      <c r="I4398" t="inlineStr">
        <is>
          <t xml:space="preserve">[â€œNathanâ€_x009d_] - Line from script: â€œNathan funkelte Liam wÃ¼tend an, als wÃ¤re er durch die bloÃŸe Frage beleidigt.â€_x009d_ - Note: needs an American pronunciation</t>
        </is>
      </c>
      <c r="J4398" t="inlineStr">
        <is>
          <t xml:space="preserve">VOA</t>
        </is>
      </c>
      <c r="K4398" t="inlineStr">
        <is>
          <t xml:space="preserve">Mispronunciation</t>
        </is>
      </c>
      <c r="L4398" t="inlineStr">
        <is>
          <t xml:space="preserve">Mispronunciation</t>
        </is>
      </c>
      <c r="M4398" t="str">
        <f>IFERROR(IF(VLOOKUP(L4398,'Quantification'!$A:$B,2,FALSE)&amp;""="","Unclassified",VLOOKUP(L4398,'Quantification'!$A:$B,2,FALSE)),"Unclassified")</f>
        <v>Major</v>
      </c>
      <c r="N4398" t="inlineStr">
        <is>
          <t xml:space="preserve">frl-stefanie.gartmaier@pocketfm.com</t>
        </is>
      </c>
      <c r="O4398" t="inlineStr">
        <is>
          <t xml:space="preserve">Issues found in raw</t>
        </is>
      </c>
      <c r="P4398" t="str">
        <f>IF(OR(O4398="Issues found in master",O4398="Final master"),"Master",IF(OR(O4398="Ready for Master",O4398="Issues found in raw",O4398="Raw under QC",O4398="Issues resolved in raw"),"Raw","-"))</f>
        <v>Raw</v>
      </c>
      <c r="Q4398" s="13">
        <v>46287.54375</v>
      </c>
      <c r="R4398" t="inlineStr">
        <is>
          <t xml:space="preserve">2026-09 (Sept)</t>
        </is>
      </c>
      <c r="S4398">
        <f>IF(M4398="Not an error",0,IF(COUNTIFS($A$2:$A4398,$A4398,$D$2:$D4398,$D4398,$M$2:$M4398,"&lt;&gt;Not an error")=1,1,0))</f>
        <v>0</v>
      </c>
      <c r="T4398">
        <f>IF(M4398&lt;&gt;"Major",0,IF(COUNTIFS($A$2:$A4398,$A4398,$D$2:$D4398,$D4398,$M$2:$M4398,"Major")=1,1,0))</f>
        <v>0</v>
      </c>
      <c r="U4398">
        <f>IF(M4398&lt;&gt;"Minor",0,IF(COUNTIFS($A$2:$A4398,$A4398,$D$2:$D4398,$D4398,$M$2:$M4398,"Minor")=1,1,0))</f>
        <v>0</v>
      </c>
    </row>
    <row r="4399">
      <c r="A4399" t="inlineStr">
        <is>
          <t xml:space="preserve">806152088c4f0f13e40c0788e7bc440106d13b1a</t>
        </is>
      </c>
      <c r="B4399" t="inlineStr">
        <is>
          <t xml:space="preserve">The Secret Life of an Accidental Heiress</t>
        </is>
      </c>
      <c r="C4399" t="inlineStr">
        <is>
          <t xml:space="preserve">The Secret Life of an Accidental Heiress</t>
        </is>
      </c>
      <c r="D4399" t="inlineStr">
        <is>
          <t xml:space="preserve">fd06690f07d928c78c86296874e6cfe164a2840e</t>
        </is>
      </c>
      <c r="E4399" t="inlineStr">
        <is>
          <t xml:space="preserve">Episode 42: Geschenke Und Blicke</t>
        </is>
      </c>
      <c r="F4399">
        <v>42</v>
      </c>
      <c r="G4399" t="inlineStr">
        <is>
          <t xml:space="preserve">3:51-3:56</t>
        </is>
      </c>
      <c r="H4399" t="inlineStr">
        <is>
          <t xml:space="preserve">Pending</t>
        </is>
      </c>
      <c r="I4399" t="inlineStr">
        <is>
          <t xml:space="preserve">[â€œNathanâ€_x009d_] - Line from script: â€œNathan hielt die Brosche schÃ¼chtern hoch und seine Stimme wurde fast verlegen.â€_x009d_ - Note: needs an American pronunciation</t>
        </is>
      </c>
      <c r="J4399" t="inlineStr">
        <is>
          <t xml:space="preserve">VOA</t>
        </is>
      </c>
      <c r="K4399" t="inlineStr">
        <is>
          <t xml:space="preserve">Mispronunciation</t>
        </is>
      </c>
      <c r="L4399" t="inlineStr">
        <is>
          <t xml:space="preserve">Mispronunciation</t>
        </is>
      </c>
      <c r="M4399" t="str">
        <f>IFERROR(IF(VLOOKUP(L4399,'Quantification'!$A:$B,2,FALSE)&amp;""="","Unclassified",VLOOKUP(L4399,'Quantification'!$A:$B,2,FALSE)),"Unclassified")</f>
        <v>Major</v>
      </c>
      <c r="N4399" t="inlineStr">
        <is>
          <t xml:space="preserve">frl-stefanie.gartmaier@pocketfm.com</t>
        </is>
      </c>
      <c r="O4399" t="inlineStr">
        <is>
          <t xml:space="preserve">Issues found in raw</t>
        </is>
      </c>
      <c r="P4399" t="str">
        <f>IF(OR(O4399="Issues found in master",O4399="Final master"),"Master",IF(OR(O4399="Ready for Master",O4399="Issues found in raw",O4399="Raw under QC",O4399="Issues resolved in raw"),"Raw","-"))</f>
        <v>Raw</v>
      </c>
      <c r="Q4399" s="13">
        <v>46287.54375</v>
      </c>
      <c r="R4399" t="inlineStr">
        <is>
          <t xml:space="preserve">2026-09 (Sept)</t>
        </is>
      </c>
      <c r="S4399">
        <f>IF(M4399="Not an error",0,IF(COUNTIFS($A$2:$A4399,$A4399,$D$2:$D4399,$D4399,$M$2:$M4399,"&lt;&gt;Not an error")=1,1,0))</f>
        <v>0</v>
      </c>
      <c r="T4399">
        <f>IF(M4399&lt;&gt;"Major",0,IF(COUNTIFS($A$2:$A4399,$A4399,$D$2:$D4399,$D4399,$M$2:$M4399,"Major")=1,1,0))</f>
        <v>0</v>
      </c>
      <c r="U4399">
        <f>IF(M4399&lt;&gt;"Minor",0,IF(COUNTIFS($A$2:$A4399,$A4399,$D$2:$D4399,$D4399,$M$2:$M4399,"Minor")=1,1,0))</f>
        <v>0</v>
      </c>
    </row>
    <row r="4400">
      <c r="A4400" t="inlineStr">
        <is>
          <t xml:space="preserve">806152088c4f0f13e40c0788e7bc440106d13b1a</t>
        </is>
      </c>
      <c r="B4400" t="inlineStr">
        <is>
          <t xml:space="preserve">The Secret Life of an Accidental Heiress</t>
        </is>
      </c>
      <c r="C4400" t="inlineStr">
        <is>
          <t xml:space="preserve">The Secret Life of an Accidental Heiress</t>
        </is>
      </c>
      <c r="D4400" t="inlineStr">
        <is>
          <t xml:space="preserve">fd06690f07d928c78c86296874e6cfe164a2840e</t>
        </is>
      </c>
      <c r="E4400" t="inlineStr">
        <is>
          <t xml:space="preserve">Episode 42: Geschenke Und Blicke</t>
        </is>
      </c>
      <c r="F4400">
        <v>42</v>
      </c>
      <c r="G4400" t="inlineStr">
        <is>
          <t xml:space="preserve">4:07-4:09</t>
        </is>
      </c>
      <c r="H4400" t="inlineStr">
        <is>
          <t xml:space="preserve">Pending</t>
        </is>
      </c>
      <c r="I4400" t="inlineStr">
        <is>
          <t xml:space="preserve">[Voice processing &amp; editing] - Line from script: â€œDer Junge ist ein Genie.â€_x009d_</t>
        </is>
      </c>
      <c r="J4400" t="inlineStr">
        <is>
          <t xml:space="preserve">VOA</t>
        </is>
      </c>
      <c r="K4400" t="inlineStr">
        <is>
          <t xml:space="preserve">Voice processing &amp; editing</t>
        </is>
      </c>
      <c r="L4400" t="inlineStr">
        <is>
          <t xml:space="preserve">Voice processing &amp; editing</t>
        </is>
      </c>
      <c r="M4400" t="str">
        <f>IFERROR(IF(VLOOKUP(L4400,'Quantification'!$A:$B,2,FALSE)&amp;""="","Unclassified",VLOOKUP(L4400,'Quantification'!$A:$B,2,FALSE)),"Unclassified")</f>
        <v>Minor</v>
      </c>
      <c r="N4400" t="inlineStr">
        <is>
          <t xml:space="preserve">frl-stefanie.gartmaier@pocketfm.com</t>
        </is>
      </c>
      <c r="O4400" t="inlineStr">
        <is>
          <t xml:space="preserve">Issues found in raw</t>
        </is>
      </c>
      <c r="P4400" t="str">
        <f>IF(OR(O4400="Issues found in master",O4400="Final master"),"Master",IF(OR(O4400="Ready for Master",O4400="Issues found in raw",O4400="Raw under QC",O4400="Issues resolved in raw"),"Raw","-"))</f>
        <v>Raw</v>
      </c>
      <c r="Q4400" s="13">
        <v>46287.54375</v>
      </c>
      <c r="R4400" t="inlineStr">
        <is>
          <t xml:space="preserve">2026-09 (Sept)</t>
        </is>
      </c>
      <c r="S4400">
        <f>IF(M4400="Not an error",0,IF(COUNTIFS($A$2:$A4400,$A4400,$D$2:$D4400,$D4400,$M$2:$M4400,"&lt;&gt;Not an error")=1,1,0))</f>
        <v>0</v>
      </c>
      <c r="T4400">
        <f>IF(M4400&lt;&gt;"Major",0,IF(COUNTIFS($A$2:$A4400,$A4400,$D$2:$D4400,$D4400,$M$2:$M4400,"Major")=1,1,0))</f>
        <v>0</v>
      </c>
      <c r="U4400">
        <f>IF(M4400&lt;&gt;"Minor",0,IF(COUNTIFS($A$2:$A4400,$A4400,$D$2:$D4400,$D4400,$M$2:$M4400,"Minor")=1,1,0))</f>
        <v>0</v>
      </c>
    </row>
    <row r="4401">
      <c r="A4401" t="inlineStr">
        <is>
          <t xml:space="preserve">806152088c4f0f13e40c0788e7bc440106d13b1a</t>
        </is>
      </c>
      <c r="B4401" t="inlineStr">
        <is>
          <t xml:space="preserve">The Secret Life of an Accidental Heiress</t>
        </is>
      </c>
      <c r="C4401" t="inlineStr">
        <is>
          <t xml:space="preserve">The Secret Life of an Accidental Heiress</t>
        </is>
      </c>
      <c r="D4401" t="inlineStr">
        <is>
          <t xml:space="preserve">fd06690f07d928c78c86296874e6cfe164a2840e</t>
        </is>
      </c>
      <c r="E4401" t="inlineStr">
        <is>
          <t xml:space="preserve">Episode 42: Geschenke Und Blicke</t>
        </is>
      </c>
      <c r="F4401">
        <v>42</v>
      </c>
      <c r="G4401" t="inlineStr">
        <is>
          <t xml:space="preserve">4:28-4:30</t>
        </is>
      </c>
      <c r="H4401" t="inlineStr">
        <is>
          <t xml:space="preserve">Pending</t>
        </is>
      </c>
      <c r="I4401" t="inlineStr">
        <is>
          <t xml:space="preserve">[â€œNathanâ€_x009d_] - Line from script: â€œNathan hielt die Katzenbrosche hoch.â€_x009d_ - Note: needs an American pronunciation</t>
        </is>
      </c>
      <c r="J4401" t="inlineStr">
        <is>
          <t xml:space="preserve">VOA</t>
        </is>
      </c>
      <c r="K4401" t="inlineStr">
        <is>
          <t xml:space="preserve">Mispronunciation</t>
        </is>
      </c>
      <c r="L4401" t="inlineStr">
        <is>
          <t xml:space="preserve">Mispronunciation</t>
        </is>
      </c>
      <c r="M4401" t="str">
        <f>IFERROR(IF(VLOOKUP(L4401,'Quantification'!$A:$B,2,FALSE)&amp;""="","Unclassified",VLOOKUP(L4401,'Quantification'!$A:$B,2,FALSE)),"Unclassified")</f>
        <v>Major</v>
      </c>
      <c r="N4401" t="inlineStr">
        <is>
          <t xml:space="preserve">frl-stefanie.gartmaier@pocketfm.com</t>
        </is>
      </c>
      <c r="O4401" t="inlineStr">
        <is>
          <t xml:space="preserve">Issues found in raw</t>
        </is>
      </c>
      <c r="P4401" t="str">
        <f>IF(OR(O4401="Issues found in master",O4401="Final master"),"Master",IF(OR(O4401="Ready for Master",O4401="Issues found in raw",O4401="Raw under QC",O4401="Issues resolved in raw"),"Raw","-"))</f>
        <v>Raw</v>
      </c>
      <c r="Q4401" s="13">
        <v>46287.54375</v>
      </c>
      <c r="R4401" t="inlineStr">
        <is>
          <t xml:space="preserve">2026-09 (Sept)</t>
        </is>
      </c>
      <c r="S4401">
        <f>IF(M4401="Not an error",0,IF(COUNTIFS($A$2:$A4401,$A4401,$D$2:$D4401,$D4401,$M$2:$M4401,"&lt;&gt;Not an error")=1,1,0))</f>
        <v>0</v>
      </c>
      <c r="T4401">
        <f>IF(M4401&lt;&gt;"Major",0,IF(COUNTIFS($A$2:$A4401,$A4401,$D$2:$D4401,$D4401,$M$2:$M4401,"Major")=1,1,0))</f>
        <v>0</v>
      </c>
      <c r="U4401">
        <f>IF(M4401&lt;&gt;"Minor",0,IF(COUNTIFS($A$2:$A4401,$A4401,$D$2:$D4401,$D4401,$M$2:$M4401,"Minor")=1,1,0))</f>
        <v>0</v>
      </c>
    </row>
    <row r="4402">
      <c r="A4402" t="inlineStr">
        <is>
          <t xml:space="preserve">806152088c4f0f13e40c0788e7bc440106d13b1a</t>
        </is>
      </c>
      <c r="B4402" t="inlineStr">
        <is>
          <t xml:space="preserve">The Secret Life of an Accidental Heiress</t>
        </is>
      </c>
      <c r="C4402" t="inlineStr">
        <is>
          <t xml:space="preserve">The Secret Life of an Accidental Heiress</t>
        </is>
      </c>
      <c r="D4402" t="inlineStr">
        <is>
          <t xml:space="preserve">fd06690f07d928c78c86296874e6cfe164a2840e</t>
        </is>
      </c>
      <c r="E4402" t="inlineStr">
        <is>
          <t xml:space="preserve">Episode 42: Geschenke Und Blicke</t>
        </is>
      </c>
      <c r="F4402">
        <v>42</v>
      </c>
      <c r="G4402" t="inlineStr">
        <is>
          <t xml:space="preserve">5:04-5:07</t>
        </is>
      </c>
      <c r="H4402" t="inlineStr">
        <is>
          <t xml:space="preserve">Pending</t>
        </is>
      </c>
      <c r="I4402" t="inlineStr">
        <is>
          <t xml:space="preserve">[â€œNathanâ€_x009d_] - Line from script: â€œNathan wirbelte sofort zu Adrian herum.â€_x009d_ - Note: needs an American pronunciation</t>
        </is>
      </c>
      <c r="J4402" t="inlineStr">
        <is>
          <t xml:space="preserve">VOA</t>
        </is>
      </c>
      <c r="K4402" t="inlineStr">
        <is>
          <t xml:space="preserve">Mispronunciation</t>
        </is>
      </c>
      <c r="L4402" t="inlineStr">
        <is>
          <t xml:space="preserve">Mispronunciation</t>
        </is>
      </c>
      <c r="M4402" t="str">
        <f>IFERROR(IF(VLOOKUP(L4402,'Quantification'!$A:$B,2,FALSE)&amp;""="","Unclassified",VLOOKUP(L4402,'Quantification'!$A:$B,2,FALSE)),"Unclassified")</f>
        <v>Major</v>
      </c>
      <c r="N4402" t="inlineStr">
        <is>
          <t xml:space="preserve">frl-stefanie.gartmaier@pocketfm.com</t>
        </is>
      </c>
      <c r="O4402" t="inlineStr">
        <is>
          <t xml:space="preserve">Issues found in raw</t>
        </is>
      </c>
      <c r="P4402" t="str">
        <f>IF(OR(O4402="Issues found in master",O4402="Final master"),"Master",IF(OR(O4402="Ready for Master",O4402="Issues found in raw",O4402="Raw under QC",O4402="Issues resolved in raw"),"Raw","-"))</f>
        <v>Raw</v>
      </c>
      <c r="Q4402" s="13">
        <v>46287.54375</v>
      </c>
      <c r="R4402" t="inlineStr">
        <is>
          <t xml:space="preserve">2026-09 (Sept)</t>
        </is>
      </c>
      <c r="S4402">
        <f>IF(M4402="Not an error",0,IF(COUNTIFS($A$2:$A4402,$A4402,$D$2:$D4402,$D4402,$M$2:$M4402,"&lt;&gt;Not an error")=1,1,0))</f>
        <v>0</v>
      </c>
      <c r="T4402">
        <f>IF(M4402&lt;&gt;"Major",0,IF(COUNTIFS($A$2:$A4402,$A4402,$D$2:$D4402,$D4402,$M$2:$M4402,"Major")=1,1,0))</f>
        <v>0</v>
      </c>
      <c r="U4402">
        <f>IF(M4402&lt;&gt;"Minor",0,IF(COUNTIFS($A$2:$A4402,$A4402,$D$2:$D4402,$D4402,$M$2:$M4402,"Minor")=1,1,0))</f>
        <v>0</v>
      </c>
    </row>
    <row r="4403">
      <c r="A4403" t="inlineStr">
        <is>
          <t xml:space="preserve">806152088c4f0f13e40c0788e7bc440106d13b1a</t>
        </is>
      </c>
      <c r="B4403" t="inlineStr">
        <is>
          <t xml:space="preserve">The Secret Life of an Accidental Heiress</t>
        </is>
      </c>
      <c r="C4403" t="inlineStr">
        <is>
          <t xml:space="preserve">The Secret Life of an Accidental Heiress</t>
        </is>
      </c>
      <c r="D4403" t="inlineStr">
        <is>
          <t xml:space="preserve">fd06690f07d928c78c86296874e6cfe164a2840e</t>
        </is>
      </c>
      <c r="E4403" t="inlineStr">
        <is>
          <t xml:space="preserve">Episode 42: Geschenke Und Blicke</t>
        </is>
      </c>
      <c r="F4403">
        <v>42</v>
      </c>
      <c r="G4403" t="inlineStr">
        <is>
          <t xml:space="preserve">5:33-5:36</t>
        </is>
      </c>
      <c r="H4403" t="inlineStr">
        <is>
          <t xml:space="preserve">Pending</t>
        </is>
      </c>
      <c r="I4403" t="inlineStr">
        <is>
          <t xml:space="preserve">[â€œNathanâ€_x009d_] - Line from script: â€œOh!â€_x009d_, strahlte Nathan und wandte sich an Trey.â€_x009d_ - Note: needs an American pronunciation</t>
        </is>
      </c>
      <c r="J4403" t="inlineStr">
        <is>
          <t xml:space="preserve">VOA</t>
        </is>
      </c>
      <c r="K4403" t="inlineStr">
        <is>
          <t xml:space="preserve">Mispronunciation</t>
        </is>
      </c>
      <c r="L4403" t="inlineStr">
        <is>
          <t xml:space="preserve">Mispronunciation</t>
        </is>
      </c>
      <c r="M4403" t="str">
        <f>IFERROR(IF(VLOOKUP(L4403,'Quantification'!$A:$B,2,FALSE)&amp;""="","Unclassified",VLOOKUP(L4403,'Quantification'!$A:$B,2,FALSE)),"Unclassified")</f>
        <v>Major</v>
      </c>
      <c r="N4403" t="inlineStr">
        <is>
          <t xml:space="preserve">frl-stefanie.gartmaier@pocketfm.com</t>
        </is>
      </c>
      <c r="O4403" t="inlineStr">
        <is>
          <t xml:space="preserve">Issues found in raw</t>
        </is>
      </c>
      <c r="P4403" t="str">
        <f>IF(OR(O4403="Issues found in master",O4403="Final master"),"Master",IF(OR(O4403="Ready for Master",O4403="Issues found in raw",O4403="Raw under QC",O4403="Issues resolved in raw"),"Raw","-"))</f>
        <v>Raw</v>
      </c>
      <c r="Q4403" s="13">
        <v>46287.54375</v>
      </c>
      <c r="R4403" t="inlineStr">
        <is>
          <t xml:space="preserve">2026-09 (Sept)</t>
        </is>
      </c>
      <c r="S4403">
        <f>IF(M4403="Not an error",0,IF(COUNTIFS($A$2:$A4403,$A4403,$D$2:$D4403,$D4403,$M$2:$M4403,"&lt;&gt;Not an error")=1,1,0))</f>
        <v>0</v>
      </c>
      <c r="T4403">
        <f>IF(M4403&lt;&gt;"Major",0,IF(COUNTIFS($A$2:$A4403,$A4403,$D$2:$D4403,$D4403,$M$2:$M4403,"Major")=1,1,0))</f>
        <v>0</v>
      </c>
      <c r="U4403">
        <f>IF(M4403&lt;&gt;"Minor",0,IF(COUNTIFS($A$2:$A4403,$A4403,$D$2:$D4403,$D4403,$M$2:$M4403,"Minor")=1,1,0))</f>
        <v>0</v>
      </c>
    </row>
    <row r="4404">
      <c r="A4404" t="inlineStr">
        <is>
          <t xml:space="preserve">806152088c4f0f13e40c0788e7bc440106d13b1a</t>
        </is>
      </c>
      <c r="B4404" t="inlineStr">
        <is>
          <t xml:space="preserve">The Secret Life of an Accidental Heiress</t>
        </is>
      </c>
      <c r="C4404" t="inlineStr">
        <is>
          <t xml:space="preserve">The Secret Life of an Accidental Heiress</t>
        </is>
      </c>
      <c r="D4404" t="inlineStr">
        <is>
          <t xml:space="preserve">fd06690f07d928c78c86296874e6cfe164a2840e</t>
        </is>
      </c>
      <c r="E4404" t="inlineStr">
        <is>
          <t xml:space="preserve">Episode 42: Geschenke Und Blicke</t>
        </is>
      </c>
      <c r="F4404">
        <v>42</v>
      </c>
      <c r="G4404" t="inlineStr">
        <is>
          <t xml:space="preserve">7:04-7:06</t>
        </is>
      </c>
      <c r="H4404" t="inlineStr">
        <is>
          <t xml:space="preserve">Pending</t>
        </is>
      </c>
      <c r="I4404" t="inlineStr">
        <is>
          <t xml:space="preserve">[Script error] - Line from script: â€œWoher hat Miss Rhodes so viel Geld?â€_x009d_ - Note: inconsistency â€œWoher hat Miss Scott so viel Geld?â€_x009d_</t>
        </is>
      </c>
      <c r="J4404" t="inlineStr">
        <is>
          <t xml:space="preserve">AI</t>
        </is>
      </c>
      <c r="K4404" t="inlineStr">
        <is>
          <t xml:space="preserve">Script error</t>
        </is>
      </c>
      <c r="L4404" t="inlineStr">
        <is>
          <t xml:space="preserve">Script error</t>
        </is>
      </c>
      <c r="M4404" t="str">
        <f>IFERROR(IF(VLOOKUP(L4404,'Quantification'!$A:$B,2,FALSE)&amp;""="","Unclassified",VLOOKUP(L4404,'Quantification'!$A:$B,2,FALSE)),"Unclassified")</f>
        <v>Major</v>
      </c>
      <c r="N4404" t="inlineStr">
        <is>
          <t xml:space="preserve">frl-stefanie.gartmaier@pocketfm.com</t>
        </is>
      </c>
      <c r="O4404" t="inlineStr">
        <is>
          <t xml:space="preserve">Issues found in raw</t>
        </is>
      </c>
      <c r="P4404" t="str">
        <f>IF(OR(O4404="Issues found in master",O4404="Final master"),"Master",IF(OR(O4404="Ready for Master",O4404="Issues found in raw",O4404="Raw under QC",O4404="Issues resolved in raw"),"Raw","-"))</f>
        <v>Raw</v>
      </c>
      <c r="Q4404" s="13">
        <v>46287.54375</v>
      </c>
      <c r="R4404" t="inlineStr">
        <is>
          <t xml:space="preserve">2026-09 (Sept)</t>
        </is>
      </c>
      <c r="S4404">
        <f>IF(M4404="Not an error",0,IF(COUNTIFS($A$2:$A4404,$A4404,$D$2:$D4404,$D4404,$M$2:$M4404,"&lt;&gt;Not an error")=1,1,0))</f>
        <v>0</v>
      </c>
      <c r="T4404">
        <f>IF(M4404&lt;&gt;"Major",0,IF(COUNTIFS($A$2:$A4404,$A4404,$D$2:$D4404,$D4404,$M$2:$M4404,"Major")=1,1,0))</f>
        <v>0</v>
      </c>
      <c r="U4404">
        <f>IF(M4404&lt;&gt;"Minor",0,IF(COUNTIFS($A$2:$A4404,$A4404,$D$2:$D4404,$D4404,$M$2:$M4404,"Minor")=1,1,0))</f>
        <v>0</v>
      </c>
    </row>
    <row r="4405">
      <c r="A4405" t="inlineStr">
        <is>
          <t xml:space="preserve">f855eae3dfc9aadc286f38e8d5e70cc6a599f238</t>
        </is>
      </c>
      <c r="B4405" t="inlineStr">
        <is>
          <t xml:space="preserve">The Silent Rebirth</t>
        </is>
      </c>
      <c r="C4405" t="inlineStr">
        <is>
          <t xml:space="preserve">Wiedergeboren Für Rache</t>
        </is>
      </c>
      <c r="D4405" t="inlineStr">
        <is>
          <t xml:space="preserve">a9e490d9b00dee19ef2e0b3a6e7c0d0f922326f9</t>
        </is>
      </c>
      <c r="E4405" t="inlineStr">
        <is>
          <t xml:space="preserve">Episode 1: Verrat Und Wiedergeburt</t>
        </is>
      </c>
      <c r="F4405">
        <v>1</v>
      </c>
      <c r="G4405" t="inlineStr">
        <is>
          <t xml:space="preserve">0:46-0:50</t>
        </is>
      </c>
      <c r="H4405" t="inlineStr">
        <is>
          <t xml:space="preserve">Ignore</t>
        </is>
      </c>
      <c r="I4405" t="inlineStr">
        <is>
          <t xml:space="preserve">[Modulation] - Line from script: â€œAber sie braucht doch mein Herz?â€_x009d_ - Note: voice should go up to match the script</t>
        </is>
      </c>
      <c r="J4405" t="inlineStr">
        <is>
          <t xml:space="preserve">VOA</t>
        </is>
      </c>
      <c r="K4405" t="inlineStr">
        <is>
          <t xml:space="preserve">Modulation</t>
        </is>
      </c>
      <c r="L4405" t="inlineStr">
        <is>
          <t xml:space="preserve">Modulation</t>
        </is>
      </c>
      <c r="M4405" t="str">
        <f>IFERROR(IF(VLOOKUP(L4405,'Quantification'!$A:$B,2,FALSE)&amp;""="","Unclassified",VLOOKUP(L4405,'Quantification'!$A:$B,2,FALSE)),"Unclassified")</f>
        <v>Minor</v>
      </c>
      <c r="N4405" t="inlineStr">
        <is>
          <t xml:space="preserve">frl-stefanie.gartmaier@pocketfm.com</t>
        </is>
      </c>
      <c r="O4405" t="inlineStr">
        <is>
          <t xml:space="preserve">Issues found in raw</t>
        </is>
      </c>
      <c r="P4405" t="str">
        <f>IF(OR(O4405="Issues found in master",O4405="Final master"),"Master",IF(OR(O4405="Ready for Master",O4405="Issues found in raw",O4405="Raw under QC",O4405="Issues resolved in raw"),"Raw","-"))</f>
        <v>Raw</v>
      </c>
      <c r="Q4405" s="13">
        <v>46280.61111111111</v>
      </c>
      <c r="R4405" t="inlineStr">
        <is>
          <t xml:space="preserve">2026-09 (Sept)</t>
        </is>
      </c>
      <c r="S4405">
        <f>IF(M4405="Not an error",0,IF(COUNTIFS($A$2:$A4405,$A4405,$D$2:$D4405,$D4405,$M$2:$M4405,"&lt;&gt;Not an error")=1,1,0))</f>
        <v>1</v>
      </c>
      <c r="T4405">
        <f>IF(M4405&lt;&gt;"Major",0,IF(COUNTIFS($A$2:$A4405,$A4405,$D$2:$D4405,$D4405,$M$2:$M4405,"Major")=1,1,0))</f>
        <v>0</v>
      </c>
      <c r="U4405">
        <f>IF(M4405&lt;&gt;"Minor",0,IF(COUNTIFS($A$2:$A4405,$A4405,$D$2:$D4405,$D4405,$M$2:$M4405,"Minor")=1,1,0))</f>
        <v>1</v>
      </c>
    </row>
    <row r="4406">
      <c r="A4406" t="inlineStr">
        <is>
          <t xml:space="preserve">f855eae3dfc9aadc286f38e8d5e70cc6a599f238</t>
        </is>
      </c>
      <c r="B4406" t="inlineStr">
        <is>
          <t xml:space="preserve">The Silent Rebirth</t>
        </is>
      </c>
      <c r="C4406" t="inlineStr">
        <is>
          <t xml:space="preserve">Wiedergeboren Für Rache</t>
        </is>
      </c>
      <c r="D4406" t="inlineStr">
        <is>
          <t xml:space="preserve">a9e490d9b00dee19ef2e0b3a6e7c0d0f922326f9</t>
        </is>
      </c>
      <c r="E4406" t="inlineStr">
        <is>
          <t xml:space="preserve">Episode 1: Verrat Und Wiedergeburt</t>
        </is>
      </c>
      <c r="F4406">
        <v>1</v>
      </c>
      <c r="G4406" t="inlineStr">
        <is>
          <t xml:space="preserve">0:50-0:56</t>
        </is>
      </c>
      <c r="H4406" t="inlineStr">
        <is>
          <t xml:space="preserve">Ignore</t>
        </is>
      </c>
      <c r="I4406" t="inlineStr">
        <is>
          <t xml:space="preserve">[Script error] - Line from script: â€œIhre zitternden Finger strichen Ã¼ber ihre Wange, wo seine harschen Worte noch brannten.â€_x009d_ - Note: modulation â€œMit zitternden Fingern strich sie sich Ã¼ber die Wange, als hÃ¤tten Dominics Worte ihr eine schallende Ohrfeige verpasst.â€_x009d_</t>
        </is>
      </c>
      <c r="J4406" t="inlineStr">
        <is>
          <t xml:space="preserve">AI</t>
        </is>
      </c>
      <c r="K4406" t="inlineStr">
        <is>
          <t xml:space="preserve">Script error</t>
        </is>
      </c>
      <c r="L4406" t="inlineStr">
        <is>
          <t xml:space="preserve">Script error</t>
        </is>
      </c>
      <c r="M4406" t="str">
        <f>IFERROR(IF(VLOOKUP(L4406,'Quantification'!$A:$B,2,FALSE)&amp;""="","Unclassified",VLOOKUP(L4406,'Quantification'!$A:$B,2,FALSE)),"Unclassified")</f>
        <v>Major</v>
      </c>
      <c r="N4406" t="inlineStr">
        <is>
          <t xml:space="preserve">frl-stefanie.gartmaier@pocketfm.com</t>
        </is>
      </c>
      <c r="O4406" t="inlineStr">
        <is>
          <t xml:space="preserve">Issues found in raw</t>
        </is>
      </c>
      <c r="P4406" t="str">
        <f>IF(OR(O4406="Issues found in master",O4406="Final master"),"Master",IF(OR(O4406="Ready for Master",O4406="Issues found in raw",O4406="Raw under QC",O4406="Issues resolved in raw"),"Raw","-"))</f>
        <v>Raw</v>
      </c>
      <c r="Q4406" s="13">
        <v>46280.61111111111</v>
      </c>
      <c r="R4406" t="inlineStr">
        <is>
          <t xml:space="preserve">2026-09 (Sept)</t>
        </is>
      </c>
      <c r="S4406">
        <f>IF(M4406="Not an error",0,IF(COUNTIFS($A$2:$A4406,$A4406,$D$2:$D4406,$D4406,$M$2:$M4406,"&lt;&gt;Not an error")=1,1,0))</f>
        <v>0</v>
      </c>
      <c r="T4406">
        <f>IF(M4406&lt;&gt;"Major",0,IF(COUNTIFS($A$2:$A4406,$A4406,$D$2:$D4406,$D4406,$M$2:$M4406,"Major")=1,1,0))</f>
        <v>1</v>
      </c>
      <c r="U4406">
        <f>IF(M4406&lt;&gt;"Minor",0,IF(COUNTIFS($A$2:$A4406,$A4406,$D$2:$D4406,$D4406,$M$2:$M4406,"Minor")=1,1,0))</f>
        <v>0</v>
      </c>
    </row>
    <row r="4407">
      <c r="A4407" t="inlineStr">
        <is>
          <t xml:space="preserve">f855eae3dfc9aadc286f38e8d5e70cc6a599f238</t>
        </is>
      </c>
      <c r="B4407" t="inlineStr">
        <is>
          <t xml:space="preserve">The Silent Rebirth</t>
        </is>
      </c>
      <c r="C4407" t="inlineStr">
        <is>
          <t xml:space="preserve">Wiedergeboren Für Rache</t>
        </is>
      </c>
      <c r="D4407" t="inlineStr">
        <is>
          <t xml:space="preserve">a9e490d9b00dee19ef2e0b3a6e7c0d0f922326f9</t>
        </is>
      </c>
      <c r="E4407" t="inlineStr">
        <is>
          <t xml:space="preserve">Episode 1: Verrat Und Wiedergeburt</t>
        </is>
      </c>
      <c r="F4407">
        <v>1</v>
      </c>
      <c r="G4407" t="inlineStr">
        <is>
          <t xml:space="preserve">1:18-1:22</t>
        </is>
      </c>
      <c r="H4407" t="inlineStr">
        <is>
          <t xml:space="preserve">Ignore</t>
        </is>
      </c>
      <c r="I4407" t="inlineStr">
        <is>
          <t xml:space="preserve">[Script error] - Line from script: â€œSein Blick wanderte mit grausamer Verachtung Ã¼ber sie.â€_x009d_ - Note: modulation â€œMit grausamer Verachtung lieÃŸ er seinen Blick Ã¼ber sie wandern.â€_x009d_</t>
        </is>
      </c>
      <c r="J4407" t="inlineStr">
        <is>
          <t xml:space="preserve">AI</t>
        </is>
      </c>
      <c r="K4407" t="inlineStr">
        <is>
          <t xml:space="preserve">Script error</t>
        </is>
      </c>
      <c r="L4407" t="inlineStr">
        <is>
          <t xml:space="preserve">Script error</t>
        </is>
      </c>
      <c r="M4407" t="str">
        <f>IFERROR(IF(VLOOKUP(L4407,'Quantification'!$A:$B,2,FALSE)&amp;""="","Unclassified",VLOOKUP(L4407,'Quantification'!$A:$B,2,FALSE)),"Unclassified")</f>
        <v>Major</v>
      </c>
      <c r="N4407" t="inlineStr">
        <is>
          <t xml:space="preserve">frl-stefanie.gartmaier@pocketfm.com</t>
        </is>
      </c>
      <c r="O4407" t="inlineStr">
        <is>
          <t xml:space="preserve">Issues found in raw</t>
        </is>
      </c>
      <c r="P4407" t="str">
        <f>IF(OR(O4407="Issues found in master",O4407="Final master"),"Master",IF(OR(O4407="Ready for Master",O4407="Issues found in raw",O4407="Raw under QC",O4407="Issues resolved in raw"),"Raw","-"))</f>
        <v>Raw</v>
      </c>
      <c r="Q4407" s="13">
        <v>46280.61111111111</v>
      </c>
      <c r="R4407" t="inlineStr">
        <is>
          <t xml:space="preserve">2026-09 (Sept)</t>
        </is>
      </c>
      <c r="S4407">
        <f>IF(M4407="Not an error",0,IF(COUNTIFS($A$2:$A4407,$A4407,$D$2:$D4407,$D4407,$M$2:$M4407,"&lt;&gt;Not an error")=1,1,0))</f>
        <v>0</v>
      </c>
      <c r="T4407">
        <f>IF(M4407&lt;&gt;"Major",0,IF(COUNTIFS($A$2:$A4407,$A4407,$D$2:$D4407,$D4407,$M$2:$M4407,"Major")=1,1,0))</f>
        <v>0</v>
      </c>
      <c r="U4407">
        <f>IF(M4407&lt;&gt;"Minor",0,IF(COUNTIFS($A$2:$A4407,$A4407,$D$2:$D4407,$D4407,$M$2:$M4407,"Minor")=1,1,0))</f>
        <v>0</v>
      </c>
    </row>
    <row r="4408">
      <c r="A4408" t="inlineStr">
        <is>
          <t xml:space="preserve">f855eae3dfc9aadc286f38e8d5e70cc6a599f238</t>
        </is>
      </c>
      <c r="B4408" t="inlineStr">
        <is>
          <t xml:space="preserve">The Silent Rebirth</t>
        </is>
      </c>
      <c r="C4408" t="inlineStr">
        <is>
          <t xml:space="preserve">Wiedergeboren Für Rache</t>
        </is>
      </c>
      <c r="D4408" t="inlineStr">
        <is>
          <t xml:space="preserve">a9e490d9b00dee19ef2e0b3a6e7c0d0f922326f9</t>
        </is>
      </c>
      <c r="E4408" t="inlineStr">
        <is>
          <t xml:space="preserve">Episode 1: Verrat Und Wiedergeburt</t>
        </is>
      </c>
      <c r="F4408">
        <v>1</v>
      </c>
      <c r="G4408" t="inlineStr">
        <is>
          <t xml:space="preserve">1:51-1:59</t>
        </is>
      </c>
      <c r="H4408" t="inlineStr">
        <is>
          <t xml:space="preserve">Ignore</t>
        </is>
      </c>
      <c r="I4408" t="inlineStr">
        <is>
          <t xml:space="preserve">[Script error] - Line from script: â€œDer Anruf der Sterlings hallte in ihrem Kopf wider: Talias Herzinfarkt, die Transplantation als einzige LÃ¶sung.â€_x009d_ - Note: missing translation / name change for â€œSterlingâ€_x009d_</t>
        </is>
      </c>
      <c r="J4408" t="inlineStr">
        <is>
          <t xml:space="preserve">AI</t>
        </is>
      </c>
      <c r="K4408" t="inlineStr">
        <is>
          <t xml:space="preserve">Script error</t>
        </is>
      </c>
      <c r="L4408" t="inlineStr">
        <is>
          <t xml:space="preserve">Script error</t>
        </is>
      </c>
      <c r="M4408" t="str">
        <f>IFERROR(IF(VLOOKUP(L4408,'Quantification'!$A:$B,2,FALSE)&amp;""="","Unclassified",VLOOKUP(L4408,'Quantification'!$A:$B,2,FALSE)),"Unclassified")</f>
        <v>Major</v>
      </c>
      <c r="N4408" t="inlineStr">
        <is>
          <t xml:space="preserve">frl-stefanie.gartmaier@pocketfm.com</t>
        </is>
      </c>
      <c r="O4408" t="inlineStr">
        <is>
          <t xml:space="preserve">Issues found in raw</t>
        </is>
      </c>
      <c r="P4408" t="str">
        <f>IF(OR(O4408="Issues found in master",O4408="Final master"),"Master",IF(OR(O4408="Ready for Master",O4408="Issues found in raw",O4408="Raw under QC",O4408="Issues resolved in raw"),"Raw","-"))</f>
        <v>Raw</v>
      </c>
      <c r="Q4408" s="13">
        <v>46280.61111111111</v>
      </c>
      <c r="R4408" t="inlineStr">
        <is>
          <t xml:space="preserve">2026-09 (Sept)</t>
        </is>
      </c>
      <c r="S4408">
        <f>IF(M4408="Not an error",0,IF(COUNTIFS($A$2:$A4408,$A4408,$D$2:$D4408,$D4408,$M$2:$M4408,"&lt;&gt;Not an error")=1,1,0))</f>
        <v>0</v>
      </c>
      <c r="T4408">
        <f>IF(M4408&lt;&gt;"Major",0,IF(COUNTIFS($A$2:$A4408,$A4408,$D$2:$D4408,$D4408,$M$2:$M4408,"Major")=1,1,0))</f>
        <v>0</v>
      </c>
      <c r="U4408">
        <f>IF(M4408&lt;&gt;"Minor",0,IF(COUNTIFS($A$2:$A4408,$A4408,$D$2:$D4408,$D4408,$M$2:$M4408,"Minor")=1,1,0))</f>
        <v>0</v>
      </c>
    </row>
    <row r="4409">
      <c r="A4409" t="inlineStr">
        <is>
          <t xml:space="preserve">f855eae3dfc9aadc286f38e8d5e70cc6a599f238</t>
        </is>
      </c>
      <c r="B4409" t="inlineStr">
        <is>
          <t xml:space="preserve">The Silent Rebirth</t>
        </is>
      </c>
      <c r="C4409" t="inlineStr">
        <is>
          <t xml:space="preserve">Wiedergeboren Für Rache</t>
        </is>
      </c>
      <c r="D4409" t="inlineStr">
        <is>
          <t xml:space="preserve">a9e490d9b00dee19ef2e0b3a6e7c0d0f922326f9</t>
        </is>
      </c>
      <c r="E4409" t="inlineStr">
        <is>
          <t xml:space="preserve">Episode 1: Verrat Und Wiedergeburt</t>
        </is>
      </c>
      <c r="F4409">
        <v>1</v>
      </c>
      <c r="G4409" t="inlineStr">
        <is>
          <t xml:space="preserve">2:12-2:17</t>
        </is>
      </c>
      <c r="H4409" t="inlineStr">
        <is>
          <t xml:space="preserve">Ignore</t>
        </is>
      </c>
      <c r="I4409" t="inlineStr">
        <is>
          <t xml:space="preserve">[Script error] - Line from script: â€œMein Gottâ€œ, flÃ¼sterte sie, die Stimme zitterte vor Verzweiflung.â€_x009d_ - Note: modulation â€œMein Gottâ€œ, flÃ¼sterte sie, ihre Stimme zitterte vor Verzweiflung.â€_x009d_</t>
        </is>
      </c>
      <c r="J4409" t="inlineStr">
        <is>
          <t xml:space="preserve">AI</t>
        </is>
      </c>
      <c r="K4409" t="inlineStr">
        <is>
          <t xml:space="preserve">Script error</t>
        </is>
      </c>
      <c r="L4409" t="inlineStr">
        <is>
          <t xml:space="preserve">Script error</t>
        </is>
      </c>
      <c r="M4409" t="str">
        <f>IFERROR(IF(VLOOKUP(L4409,'Quantification'!$A:$B,2,FALSE)&amp;""="","Unclassified",VLOOKUP(L4409,'Quantification'!$A:$B,2,FALSE)),"Unclassified")</f>
        <v>Major</v>
      </c>
      <c r="N4409" t="inlineStr">
        <is>
          <t xml:space="preserve">frl-stefanie.gartmaier@pocketfm.com</t>
        </is>
      </c>
      <c r="O4409" t="inlineStr">
        <is>
          <t xml:space="preserve">Issues found in raw</t>
        </is>
      </c>
      <c r="P4409" t="str">
        <f>IF(OR(O4409="Issues found in master",O4409="Final master"),"Master",IF(OR(O4409="Ready for Master",O4409="Issues found in raw",O4409="Raw under QC",O4409="Issues resolved in raw"),"Raw","-"))</f>
        <v>Raw</v>
      </c>
      <c r="Q4409" s="13">
        <v>46280.61111111111</v>
      </c>
      <c r="R4409" t="inlineStr">
        <is>
          <t xml:space="preserve">2026-09 (Sept)</t>
        </is>
      </c>
      <c r="S4409">
        <f>IF(M4409="Not an error",0,IF(COUNTIFS($A$2:$A4409,$A4409,$D$2:$D4409,$D4409,$M$2:$M4409,"&lt;&gt;Not an error")=1,1,0))</f>
        <v>0</v>
      </c>
      <c r="T4409">
        <f>IF(M4409&lt;&gt;"Major",0,IF(COUNTIFS($A$2:$A4409,$A4409,$D$2:$D4409,$D4409,$M$2:$M4409,"Major")=1,1,0))</f>
        <v>0</v>
      </c>
      <c r="U4409">
        <f>IF(M4409&lt;&gt;"Minor",0,IF(COUNTIFS($A$2:$A4409,$A4409,$D$2:$D4409,$D4409,$M$2:$M4409,"Minor")=1,1,0))</f>
        <v>0</v>
      </c>
    </row>
    <row r="4410">
      <c r="A4410" t="inlineStr">
        <is>
          <t xml:space="preserve">f855eae3dfc9aadc286f38e8d5e70cc6a599f238</t>
        </is>
      </c>
      <c r="B4410" t="inlineStr">
        <is>
          <t xml:space="preserve">The Silent Rebirth</t>
        </is>
      </c>
      <c r="C4410" t="inlineStr">
        <is>
          <t xml:space="preserve">Wiedergeboren Für Rache</t>
        </is>
      </c>
      <c r="D4410" t="inlineStr">
        <is>
          <t xml:space="preserve">a9e490d9b00dee19ef2e0b3a6e7c0d0f922326f9</t>
        </is>
      </c>
      <c r="E4410" t="inlineStr">
        <is>
          <t xml:space="preserve">Episode 1: Verrat Und Wiedergeburt</t>
        </is>
      </c>
      <c r="F4410">
        <v>1</v>
      </c>
      <c r="G4410" t="inlineStr">
        <is>
          <t xml:space="preserve">2:33-2:36</t>
        </is>
      </c>
      <c r="H4410" t="inlineStr">
        <is>
          <t xml:space="preserve">Ignore</t>
        </is>
      </c>
      <c r="I4410" t="inlineStr">
        <is>
          <t xml:space="preserve">[Script error] - Line from script: â€œMein schlimmster Albtraum wird schon wieder wahr.â€_x009d_ - Note: modulation â€œMein schlimmster Albtraum hat sich erneut bewahrheitet.â€_x009d_</t>
        </is>
      </c>
      <c r="J4410" t="inlineStr">
        <is>
          <t xml:space="preserve">AI</t>
        </is>
      </c>
      <c r="K4410" t="inlineStr">
        <is>
          <t xml:space="preserve">Script error</t>
        </is>
      </c>
      <c r="L4410" t="inlineStr">
        <is>
          <t xml:space="preserve">Script error</t>
        </is>
      </c>
      <c r="M4410" t="str">
        <f>IFERROR(IF(VLOOKUP(L4410,'Quantification'!$A:$B,2,FALSE)&amp;""="","Unclassified",VLOOKUP(L4410,'Quantification'!$A:$B,2,FALSE)),"Unclassified")</f>
        <v>Major</v>
      </c>
      <c r="N4410" t="inlineStr">
        <is>
          <t xml:space="preserve">frl-stefanie.gartmaier@pocketfm.com</t>
        </is>
      </c>
      <c r="O4410" t="inlineStr">
        <is>
          <t xml:space="preserve">Issues found in raw</t>
        </is>
      </c>
      <c r="P4410" t="str">
        <f>IF(OR(O4410="Issues found in master",O4410="Final master"),"Master",IF(OR(O4410="Ready for Master",O4410="Issues found in raw",O4410="Raw under QC",O4410="Issues resolved in raw"),"Raw","-"))</f>
        <v>Raw</v>
      </c>
      <c r="Q4410" s="13">
        <v>46280.61111111111</v>
      </c>
      <c r="R4410" t="inlineStr">
        <is>
          <t xml:space="preserve">2026-09 (Sept)</t>
        </is>
      </c>
      <c r="S4410">
        <f>IF(M4410="Not an error",0,IF(COUNTIFS($A$2:$A4410,$A4410,$D$2:$D4410,$D4410,$M$2:$M4410,"&lt;&gt;Not an error")=1,1,0))</f>
        <v>0</v>
      </c>
      <c r="T4410">
        <f>IF(M4410&lt;&gt;"Major",0,IF(COUNTIFS($A$2:$A4410,$A4410,$D$2:$D4410,$D4410,$M$2:$M4410,"Major")=1,1,0))</f>
        <v>0</v>
      </c>
      <c r="U4410">
        <f>IF(M4410&lt;&gt;"Minor",0,IF(COUNTIFS($A$2:$A4410,$A4410,$D$2:$D4410,$D4410,$M$2:$M4410,"Minor")=1,1,0))</f>
        <v>0</v>
      </c>
    </row>
    <row r="4411">
      <c r="A4411" t="inlineStr">
        <is>
          <t xml:space="preserve">f855eae3dfc9aadc286f38e8d5e70cc6a599f238</t>
        </is>
      </c>
      <c r="B4411" t="inlineStr">
        <is>
          <t xml:space="preserve">The Silent Rebirth</t>
        </is>
      </c>
      <c r="C4411" t="inlineStr">
        <is>
          <t xml:space="preserve">Wiedergeboren Für Rache</t>
        </is>
      </c>
      <c r="D4411" t="inlineStr">
        <is>
          <t xml:space="preserve">a9e490d9b00dee19ef2e0b3a6e7c0d0f922326f9</t>
        </is>
      </c>
      <c r="E4411" t="inlineStr">
        <is>
          <t xml:space="preserve">Episode 1: Verrat Und Wiedergeburt</t>
        </is>
      </c>
      <c r="F4411">
        <v>1</v>
      </c>
      <c r="G4411" t="inlineStr">
        <is>
          <t xml:space="preserve">3:09-3:12</t>
        </is>
      </c>
      <c r="H4411" t="inlineStr">
        <is>
          <t xml:space="preserve">Ignore</t>
        </is>
      </c>
      <c r="I4411" t="inlineStr">
        <is>
          <t xml:space="preserve">[Modulation] - Line from script: “Änna, unterschreib einfach.“ Note: voice needs to sound harsher</t>
        </is>
      </c>
      <c r="J4411" t="inlineStr">
        <is>
          <t xml:space="preserve">VOA</t>
        </is>
      </c>
      <c r="K4411" t="inlineStr">
        <is>
          <t xml:space="preserve">Modulation</t>
        </is>
      </c>
      <c r="L4411" t="inlineStr">
        <is>
          <t xml:space="preserve">Modulation</t>
        </is>
      </c>
      <c r="M4411" t="str">
        <f>IFERROR(IF(VLOOKUP(L4411,'Quantification'!$A:$B,2,FALSE)&amp;""="","Unclassified",VLOOKUP(L4411,'Quantification'!$A:$B,2,FALSE)),"Unclassified")</f>
        <v>Minor</v>
      </c>
      <c r="N4411" t="inlineStr">
        <is>
          <t xml:space="preserve">frl-stefanie.gartmaier@pocketfm.com</t>
        </is>
      </c>
      <c r="O4411" t="inlineStr">
        <is>
          <t xml:space="preserve">Issues found in raw</t>
        </is>
      </c>
      <c r="P4411" t="str">
        <f>IF(OR(O4411="Issues found in master",O4411="Final master"),"Master",IF(OR(O4411="Ready for Master",O4411="Issues found in raw",O4411="Raw under QC",O4411="Issues resolved in raw"),"Raw","-"))</f>
        <v>Raw</v>
      </c>
      <c r="Q4411" s="13">
        <v>46280.61111111111</v>
      </c>
      <c r="R4411" t="inlineStr">
        <is>
          <t xml:space="preserve">2026-09 (Sept)</t>
        </is>
      </c>
      <c r="S4411">
        <f>IF(M4411="Not an error",0,IF(COUNTIFS($A$2:$A4411,$A4411,$D$2:$D4411,$D4411,$M$2:$M4411,"&lt;&gt;Not an error")=1,1,0))</f>
        <v>0</v>
      </c>
      <c r="T4411">
        <f>IF(M4411&lt;&gt;"Major",0,IF(COUNTIFS($A$2:$A4411,$A4411,$D$2:$D4411,$D4411,$M$2:$M4411,"Major")=1,1,0))</f>
        <v>0</v>
      </c>
      <c r="U4411">
        <f>IF(M4411&lt;&gt;"Minor",0,IF(COUNTIFS($A$2:$A4411,$A4411,$D$2:$D4411,$D4411,$M$2:$M4411,"Minor")=1,1,0))</f>
        <v>0</v>
      </c>
    </row>
    <row r="4412">
      <c r="A4412" t="inlineStr">
        <is>
          <t xml:space="preserve">f855eae3dfc9aadc286f38e8d5e70cc6a599f238</t>
        </is>
      </c>
      <c r="B4412" t="inlineStr">
        <is>
          <t xml:space="preserve">The Silent Rebirth</t>
        </is>
      </c>
      <c r="C4412" t="inlineStr">
        <is>
          <t xml:space="preserve">Wiedergeboren Für Rache</t>
        </is>
      </c>
      <c r="D4412" t="inlineStr">
        <is>
          <t xml:space="preserve">a9e490d9b00dee19ef2e0b3a6e7c0d0f922326f9</t>
        </is>
      </c>
      <c r="E4412" t="inlineStr">
        <is>
          <t xml:space="preserve">Episode 1: Verrat Und Wiedergeburt</t>
        </is>
      </c>
      <c r="F4412">
        <v>1</v>
      </c>
      <c r="G4412" t="inlineStr">
        <is>
          <t xml:space="preserve">3:21-3:27</t>
        </is>
      </c>
      <c r="H4412" t="inlineStr">
        <is>
          <t xml:space="preserve">Ignore</t>
        </is>
      </c>
      <c r="I4412" t="inlineStr">
        <is>
          <t xml:space="preserve">[Script error] - Line from script: â€œTriumph leuchtete auf seinem Gesicht, als er das Dokument an sich riss und es einem Diener hinhielt.â€_x009d_ - Note: modulation â€œEin triumphierendes LÃ¤cheln zeichnete sich auf seinem Gesicht ab, als er das Dokument an sich riss und es einem Diener hinhielt.â€_x009d_</t>
        </is>
      </c>
      <c r="J4412" t="inlineStr">
        <is>
          <t xml:space="preserve">AI</t>
        </is>
      </c>
      <c r="K4412" t="inlineStr">
        <is>
          <t xml:space="preserve">Script error</t>
        </is>
      </c>
      <c r="L4412" t="inlineStr">
        <is>
          <t xml:space="preserve">Script error</t>
        </is>
      </c>
      <c r="M4412" t="str">
        <f>IFERROR(IF(VLOOKUP(L4412,'Quantification'!$A:$B,2,FALSE)&amp;""="","Unclassified",VLOOKUP(L4412,'Quantification'!$A:$B,2,FALSE)),"Unclassified")</f>
        <v>Major</v>
      </c>
      <c r="N4412" t="inlineStr">
        <is>
          <t xml:space="preserve">frl-stefanie.gartmaier@pocketfm.com</t>
        </is>
      </c>
      <c r="O4412" t="inlineStr">
        <is>
          <t xml:space="preserve">Issues found in raw</t>
        </is>
      </c>
      <c r="P4412" t="str">
        <f>IF(OR(O4412="Issues found in master",O4412="Final master"),"Master",IF(OR(O4412="Ready for Master",O4412="Issues found in raw",O4412="Raw under QC",O4412="Issues resolved in raw"),"Raw","-"))</f>
        <v>Raw</v>
      </c>
      <c r="Q4412" s="13">
        <v>46280.61111111111</v>
      </c>
      <c r="R4412" t="inlineStr">
        <is>
          <t xml:space="preserve">2026-09 (Sept)</t>
        </is>
      </c>
      <c r="S4412">
        <f>IF(M4412="Not an error",0,IF(COUNTIFS($A$2:$A4412,$A4412,$D$2:$D4412,$D4412,$M$2:$M4412,"&lt;&gt;Not an error")=1,1,0))</f>
        <v>0</v>
      </c>
      <c r="T4412">
        <f>IF(M4412&lt;&gt;"Major",0,IF(COUNTIFS($A$2:$A4412,$A4412,$D$2:$D4412,$D4412,$M$2:$M4412,"Major")=1,1,0))</f>
        <v>0</v>
      </c>
      <c r="U4412">
        <f>IF(M4412&lt;&gt;"Minor",0,IF(COUNTIFS($A$2:$A4412,$A4412,$D$2:$D4412,$D4412,$M$2:$M4412,"Minor")=1,1,0))</f>
        <v>0</v>
      </c>
    </row>
    <row r="4413">
      <c r="A4413" t="inlineStr">
        <is>
          <t xml:space="preserve">f855eae3dfc9aadc286f38e8d5e70cc6a599f238</t>
        </is>
      </c>
      <c r="B4413" t="inlineStr">
        <is>
          <t xml:space="preserve">The Silent Rebirth</t>
        </is>
      </c>
      <c r="C4413" t="inlineStr">
        <is>
          <t xml:space="preserve">Wiedergeboren Für Rache</t>
        </is>
      </c>
      <c r="D4413" t="inlineStr">
        <is>
          <t xml:space="preserve">a9e490d9b00dee19ef2e0b3a6e7c0d0f922326f9</t>
        </is>
      </c>
      <c r="E4413" t="inlineStr">
        <is>
          <t xml:space="preserve">Episode 1: Verrat Und Wiedergeburt</t>
        </is>
      </c>
      <c r="F4413">
        <v>1</v>
      </c>
      <c r="G4413" t="inlineStr">
        <is>
          <t xml:space="preserve">3:32-3:36</t>
        </is>
      </c>
      <c r="H4413" t="inlineStr">
        <is>
          <t xml:space="preserve">Ignore</t>
        </is>
      </c>
      <c r="I4413" t="inlineStr">
        <is>
          <t xml:space="preserve">[Script error] - Line from script: â€œSofort, Sir!â€œ, erwiderte der Diener und stÃ¼rzte aus dem Zimmer.â€_x009d_ - Note: translation missing â€œSehr wohl!â€œ, erwiderte der Diener und stÃ¼rzte aus dem Zimmer.â€_x009d_</t>
        </is>
      </c>
      <c r="J4413" t="inlineStr">
        <is>
          <t xml:space="preserve">AI</t>
        </is>
      </c>
      <c r="K4413" t="inlineStr">
        <is>
          <t xml:space="preserve">Script error</t>
        </is>
      </c>
      <c r="L4413" t="inlineStr">
        <is>
          <t xml:space="preserve">Script error</t>
        </is>
      </c>
      <c r="M4413" t="str">
        <f>IFERROR(IF(VLOOKUP(L4413,'Quantification'!$A:$B,2,FALSE)&amp;""="","Unclassified",VLOOKUP(L4413,'Quantification'!$A:$B,2,FALSE)),"Unclassified")</f>
        <v>Major</v>
      </c>
      <c r="N4413" t="inlineStr">
        <is>
          <t xml:space="preserve">frl-stefanie.gartmaier@pocketfm.com</t>
        </is>
      </c>
      <c r="O4413" t="inlineStr">
        <is>
          <t xml:space="preserve">Issues found in raw</t>
        </is>
      </c>
      <c r="P4413" t="str">
        <f>IF(OR(O4413="Issues found in master",O4413="Final master"),"Master",IF(OR(O4413="Ready for Master",O4413="Issues found in raw",O4413="Raw under QC",O4413="Issues resolved in raw"),"Raw","-"))</f>
        <v>Raw</v>
      </c>
      <c r="Q4413" s="13">
        <v>46280.61111111111</v>
      </c>
      <c r="R4413" t="inlineStr">
        <is>
          <t xml:space="preserve">2026-09 (Sept)</t>
        </is>
      </c>
      <c r="S4413">
        <f>IF(M4413="Not an error",0,IF(COUNTIFS($A$2:$A4413,$A4413,$D$2:$D4413,$D4413,$M$2:$M4413,"&lt;&gt;Not an error")=1,1,0))</f>
        <v>0</v>
      </c>
      <c r="T4413">
        <f>IF(M4413&lt;&gt;"Major",0,IF(COUNTIFS($A$2:$A4413,$A4413,$D$2:$D4413,$D4413,$M$2:$M4413,"Major")=1,1,0))</f>
        <v>0</v>
      </c>
      <c r="U4413">
        <f>IF(M4413&lt;&gt;"Minor",0,IF(COUNTIFS($A$2:$A4413,$A4413,$D$2:$D4413,$D4413,$M$2:$M4413,"Minor")=1,1,0))</f>
        <v>0</v>
      </c>
    </row>
    <row r="4414">
      <c r="A4414" t="inlineStr">
        <is>
          <t xml:space="preserve">f855eae3dfc9aadc286f38e8d5e70cc6a599f238</t>
        </is>
      </c>
      <c r="B4414" t="inlineStr">
        <is>
          <t xml:space="preserve">The Silent Rebirth</t>
        </is>
      </c>
      <c r="C4414" t="inlineStr">
        <is>
          <t xml:space="preserve">Wiedergeboren Für Rache</t>
        </is>
      </c>
      <c r="D4414" t="inlineStr">
        <is>
          <t xml:space="preserve">a9e490d9b00dee19ef2e0b3a6e7c0d0f922326f9</t>
        </is>
      </c>
      <c r="E4414" t="inlineStr">
        <is>
          <t xml:space="preserve">Episode 1: Verrat Und Wiedergeburt</t>
        </is>
      </c>
      <c r="F4414">
        <v>1</v>
      </c>
      <c r="G4414" t="inlineStr">
        <is>
          <t xml:space="preserve">3:39-3:44</t>
        </is>
      </c>
      <c r="H4414" t="inlineStr">
        <is>
          <t xml:space="preserve">Ignore</t>
        </is>
      </c>
      <c r="I4414" t="inlineStr">
        <is>
          <t xml:space="preserve">[Script error] - Line from script: â€œMan ignorierte Ã„nnas Proteste und zerrte sie in Richtung Operationssaal.â€_x009d_ - Note: repetition â€œMan ignorierte ihre Proteste und zerrte sie in Richtung Operationssaal.â€_x009d_</t>
        </is>
      </c>
      <c r="J4414" t="inlineStr">
        <is>
          <t xml:space="preserve">AI</t>
        </is>
      </c>
      <c r="K4414" t="inlineStr">
        <is>
          <t xml:space="preserve">Script error</t>
        </is>
      </c>
      <c r="L4414" t="inlineStr">
        <is>
          <t xml:space="preserve">Script error</t>
        </is>
      </c>
      <c r="M4414" t="str">
        <f>IFERROR(IF(VLOOKUP(L4414,'Quantification'!$A:$B,2,FALSE)&amp;""="","Unclassified",VLOOKUP(L4414,'Quantification'!$A:$B,2,FALSE)),"Unclassified")</f>
        <v>Major</v>
      </c>
      <c r="N4414" t="inlineStr">
        <is>
          <t xml:space="preserve">frl-stefanie.gartmaier@pocketfm.com</t>
        </is>
      </c>
      <c r="O4414" t="inlineStr">
        <is>
          <t xml:space="preserve">Issues found in raw</t>
        </is>
      </c>
      <c r="P4414" t="str">
        <f>IF(OR(O4414="Issues found in master",O4414="Final master"),"Master",IF(OR(O4414="Ready for Master",O4414="Issues found in raw",O4414="Raw under QC",O4414="Issues resolved in raw"),"Raw","-"))</f>
        <v>Raw</v>
      </c>
      <c r="Q4414" s="13">
        <v>46280.61111111111</v>
      </c>
      <c r="R4414" t="inlineStr">
        <is>
          <t xml:space="preserve">2026-09 (Sept)</t>
        </is>
      </c>
      <c r="S4414">
        <f>IF(M4414="Not an error",0,IF(COUNTIFS($A$2:$A4414,$A4414,$D$2:$D4414,$D4414,$M$2:$M4414,"&lt;&gt;Not an error")=1,1,0))</f>
        <v>0</v>
      </c>
      <c r="T4414">
        <f>IF(M4414&lt;&gt;"Major",0,IF(COUNTIFS($A$2:$A4414,$A4414,$D$2:$D4414,$D4414,$M$2:$M4414,"Major")=1,1,0))</f>
        <v>0</v>
      </c>
      <c r="U4414">
        <f>IF(M4414&lt;&gt;"Minor",0,IF(COUNTIFS($A$2:$A4414,$A4414,$D$2:$D4414,$D4414,$M$2:$M4414,"Minor")=1,1,0))</f>
        <v>0</v>
      </c>
    </row>
    <row r="4415">
      <c r="A4415" t="inlineStr">
        <is>
          <t xml:space="preserve">f855eae3dfc9aadc286f38e8d5e70cc6a599f238</t>
        </is>
      </c>
      <c r="B4415" t="inlineStr">
        <is>
          <t xml:space="preserve">The Silent Rebirth</t>
        </is>
      </c>
      <c r="C4415" t="inlineStr">
        <is>
          <t xml:space="preserve">Wiedergeboren Für Rache</t>
        </is>
      </c>
      <c r="D4415" t="inlineStr">
        <is>
          <t xml:space="preserve">a9e490d9b00dee19ef2e0b3a6e7c0d0f922326f9</t>
        </is>
      </c>
      <c r="E4415" t="inlineStr">
        <is>
          <t xml:space="preserve">Episode 1: Verrat Und Wiedergeburt</t>
        </is>
      </c>
      <c r="F4415">
        <v>1</v>
      </c>
      <c r="G4415" t="inlineStr">
        <is>
          <t xml:space="preserve">3:45-3:52</t>
        </is>
      </c>
      <c r="H4415" t="inlineStr">
        <is>
          <t xml:space="preserve">Ignore</t>
        </is>
      </c>
      <c r="I4415" t="inlineStr">
        <is>
          <t xml:space="preserve">[Script error] - Line from script: â€œDer sterile Geruch des Krankenhauses jagte ihr einen Schauer Ã¼ber den RÃ¼cken, ihre Schreie verhallten ungehÃ¶rt in den kalten GÃ¤ngen.â€_x009d_ - Note: modulation â€œDer sterile Geruch des Krankenhauses jagte ihr einen Schauer Ã¼ber den RÃ¼cken, wÃ¤hrend ihre Schreie unbeachtet durch die kalten GÃ¤ngen hallten.â€_x009d_</t>
        </is>
      </c>
      <c r="J4415" t="inlineStr">
        <is>
          <t xml:space="preserve">AI</t>
        </is>
      </c>
      <c r="K4415" t="inlineStr">
        <is>
          <t xml:space="preserve">Script error</t>
        </is>
      </c>
      <c r="L4415" t="inlineStr">
        <is>
          <t xml:space="preserve">Script error</t>
        </is>
      </c>
      <c r="M4415" t="str">
        <f>IFERROR(IF(VLOOKUP(L4415,'Quantification'!$A:$B,2,FALSE)&amp;""="","Unclassified",VLOOKUP(L4415,'Quantification'!$A:$B,2,FALSE)),"Unclassified")</f>
        <v>Major</v>
      </c>
      <c r="N4415" t="inlineStr">
        <is>
          <t xml:space="preserve">frl-stefanie.gartmaier@pocketfm.com</t>
        </is>
      </c>
      <c r="O4415" t="inlineStr">
        <is>
          <t xml:space="preserve">Issues found in raw</t>
        </is>
      </c>
      <c r="P4415" t="str">
        <f>IF(OR(O4415="Issues found in master",O4415="Final master"),"Master",IF(OR(O4415="Ready for Master",O4415="Issues found in raw",O4415="Raw under QC",O4415="Issues resolved in raw"),"Raw","-"))</f>
        <v>Raw</v>
      </c>
      <c r="Q4415" s="13">
        <v>46280.61111111111</v>
      </c>
      <c r="R4415" t="inlineStr">
        <is>
          <t xml:space="preserve">2026-09 (Sept)</t>
        </is>
      </c>
      <c r="S4415">
        <f>IF(M4415="Not an error",0,IF(COUNTIFS($A$2:$A4415,$A4415,$D$2:$D4415,$D4415,$M$2:$M4415,"&lt;&gt;Not an error")=1,1,0))</f>
        <v>0</v>
      </c>
      <c r="T4415">
        <f>IF(M4415&lt;&gt;"Major",0,IF(COUNTIFS($A$2:$A4415,$A4415,$D$2:$D4415,$D4415,$M$2:$M4415,"Major")=1,1,0))</f>
        <v>0</v>
      </c>
      <c r="U4415">
        <f>IF(M4415&lt;&gt;"Minor",0,IF(COUNTIFS($A$2:$A4415,$A4415,$D$2:$D4415,$D4415,$M$2:$M4415,"Minor")=1,1,0))</f>
        <v>0</v>
      </c>
    </row>
    <row r="4416">
      <c r="A4416" t="inlineStr">
        <is>
          <t xml:space="preserve">f855eae3dfc9aadc286f38e8d5e70cc6a599f238</t>
        </is>
      </c>
      <c r="B4416" t="inlineStr">
        <is>
          <t xml:space="preserve">The Silent Rebirth</t>
        </is>
      </c>
      <c r="C4416" t="inlineStr">
        <is>
          <t xml:space="preserve">Wiedergeboren Für Rache</t>
        </is>
      </c>
      <c r="D4416" t="inlineStr">
        <is>
          <t xml:space="preserve">a9e490d9b00dee19ef2e0b3a6e7c0d0f922326f9</t>
        </is>
      </c>
      <c r="E4416" t="inlineStr">
        <is>
          <t xml:space="preserve">Episode 1: Verrat Und Wiedergeburt</t>
        </is>
      </c>
      <c r="F4416">
        <v>1</v>
      </c>
      <c r="G4416" t="inlineStr">
        <is>
          <t xml:space="preserve">4:05-4:11</t>
        </is>
      </c>
      <c r="H4416" t="inlineStr">
        <is>
          <t xml:space="preserve">Ignore</t>
        </is>
      </c>
      <c r="I4416" t="inlineStr">
        <is>
          <t xml:space="preserve">[Script error] - Line from script: â€œÃ„nnas Herz hÃ¤mmerte, als das Narkosemittel in ihre Venen sickerte und die Welt verschwimmen lieÃŸ.â€_x009d_ - Note: modulation â€œÃ„nnas Herz hÃ¤mmerte, als das Narkosemittel durch ihre Adern strÃ¶mte und die Welt langsam vor ihren Augen verschwimmen lieÃŸ.â€_x009d_</t>
        </is>
      </c>
      <c r="J4416" t="inlineStr">
        <is>
          <t xml:space="preserve">AI</t>
        </is>
      </c>
      <c r="K4416" t="inlineStr">
        <is>
          <t xml:space="preserve">Script error</t>
        </is>
      </c>
      <c r="L4416" t="inlineStr">
        <is>
          <t xml:space="preserve">Script error</t>
        </is>
      </c>
      <c r="M4416" t="str">
        <f>IFERROR(IF(VLOOKUP(L4416,'Quantification'!$A:$B,2,FALSE)&amp;""="","Unclassified",VLOOKUP(L4416,'Quantification'!$A:$B,2,FALSE)),"Unclassified")</f>
        <v>Major</v>
      </c>
      <c r="N4416" t="inlineStr">
        <is>
          <t xml:space="preserve">frl-stefanie.gartmaier@pocketfm.com</t>
        </is>
      </c>
      <c r="O4416" t="inlineStr">
        <is>
          <t xml:space="preserve">Issues found in raw</t>
        </is>
      </c>
      <c r="P4416" t="str">
        <f>IF(OR(O4416="Issues found in master",O4416="Final master"),"Master",IF(OR(O4416="Ready for Master",O4416="Issues found in raw",O4416="Raw under QC",O4416="Issues resolved in raw"),"Raw","-"))</f>
        <v>Raw</v>
      </c>
      <c r="Q4416" s="13">
        <v>46280.61111111111</v>
      </c>
      <c r="R4416" t="inlineStr">
        <is>
          <t xml:space="preserve">2026-09 (Sept)</t>
        </is>
      </c>
      <c r="S4416">
        <f>IF(M4416="Not an error",0,IF(COUNTIFS($A$2:$A4416,$A4416,$D$2:$D4416,$D4416,$M$2:$M4416,"&lt;&gt;Not an error")=1,1,0))</f>
        <v>0</v>
      </c>
      <c r="T4416">
        <f>IF(M4416&lt;&gt;"Major",0,IF(COUNTIFS($A$2:$A4416,$A4416,$D$2:$D4416,$D4416,$M$2:$M4416,"Major")=1,1,0))</f>
        <v>0</v>
      </c>
      <c r="U4416">
        <f>IF(M4416&lt;&gt;"Minor",0,IF(COUNTIFS($A$2:$A4416,$A4416,$D$2:$D4416,$D4416,$M$2:$M4416,"Minor")=1,1,0))</f>
        <v>0</v>
      </c>
    </row>
    <row r="4417">
      <c r="A4417" t="inlineStr">
        <is>
          <t xml:space="preserve">f855eae3dfc9aadc286f38e8d5e70cc6a599f238</t>
        </is>
      </c>
      <c r="B4417" t="inlineStr">
        <is>
          <t xml:space="preserve">The Silent Rebirth</t>
        </is>
      </c>
      <c r="C4417" t="inlineStr">
        <is>
          <t xml:space="preserve">Wiedergeboren Für Rache</t>
        </is>
      </c>
      <c r="D4417" t="inlineStr">
        <is>
          <t xml:space="preserve">a9e490d9b00dee19ef2e0b3a6e7c0d0f922326f9</t>
        </is>
      </c>
      <c r="E4417" t="inlineStr">
        <is>
          <t xml:space="preserve">Episode 1: Verrat Und Wiedergeburt</t>
        </is>
      </c>
      <c r="F4417">
        <v>1</v>
      </c>
      <c r="G4417" t="inlineStr">
        <is>
          <t xml:space="preserve">4:12-4:20</t>
        </is>
      </c>
      <c r="H4417" t="inlineStr">
        <is>
          <t xml:space="preserve">Ignore</t>
        </is>
      </c>
      <c r="I4417" t="inlineStr">
        <is>
          <t xml:space="preserve">[Script error] - Line from script: â€œAls die TÃ¼r des Operationssaals ins Schloss klickte, vergingen einige Minuten in drÃ¼ckender Stille, bevor eine zweite TÃ¼r aufging.â€_x009d_ - Note: incorrect word â€œAls die TÃ¼r des Operationssaals ins Schloss fiel, vergingen einige Minuten in drÃ¼ckender Stille, bevor eine zweite TÃ¼r aufging.â€_x009d_</t>
        </is>
      </c>
      <c r="J4417" t="inlineStr">
        <is>
          <t xml:space="preserve">AI</t>
        </is>
      </c>
      <c r="K4417" t="inlineStr">
        <is>
          <t xml:space="preserve">Script error</t>
        </is>
      </c>
      <c r="L4417" t="inlineStr">
        <is>
          <t xml:space="preserve">Script error</t>
        </is>
      </c>
      <c r="M4417" t="str">
        <f>IFERROR(IF(VLOOKUP(L4417,'Quantification'!$A:$B,2,FALSE)&amp;""="","Unclassified",VLOOKUP(L4417,'Quantification'!$A:$B,2,FALSE)),"Unclassified")</f>
        <v>Major</v>
      </c>
      <c r="N4417" t="inlineStr">
        <is>
          <t xml:space="preserve">frl-stefanie.gartmaier@pocketfm.com</t>
        </is>
      </c>
      <c r="O4417" t="inlineStr">
        <is>
          <t xml:space="preserve">Issues found in raw</t>
        </is>
      </c>
      <c r="P4417" t="str">
        <f>IF(OR(O4417="Issues found in master",O4417="Final master"),"Master",IF(OR(O4417="Ready for Master",O4417="Issues found in raw",O4417="Raw under QC",O4417="Issues resolved in raw"),"Raw","-"))</f>
        <v>Raw</v>
      </c>
      <c r="Q4417" s="13">
        <v>46280.61111111111</v>
      </c>
      <c r="R4417" t="inlineStr">
        <is>
          <t xml:space="preserve">2026-09 (Sept)</t>
        </is>
      </c>
      <c r="S4417">
        <f>IF(M4417="Not an error",0,IF(COUNTIFS($A$2:$A4417,$A4417,$D$2:$D4417,$D4417,$M$2:$M4417,"&lt;&gt;Not an error")=1,1,0))</f>
        <v>0</v>
      </c>
      <c r="T4417">
        <f>IF(M4417&lt;&gt;"Major",0,IF(COUNTIFS($A$2:$A4417,$A4417,$D$2:$D4417,$D4417,$M$2:$M4417,"Major")=1,1,0))</f>
        <v>0</v>
      </c>
      <c r="U4417">
        <f>IF(M4417&lt;&gt;"Minor",0,IF(COUNTIFS($A$2:$A4417,$A4417,$D$2:$D4417,$D4417,$M$2:$M4417,"Minor")=1,1,0))</f>
        <v>0</v>
      </c>
    </row>
    <row r="4418">
      <c r="A4418" t="inlineStr">
        <is>
          <t xml:space="preserve">f855eae3dfc9aadc286f38e8d5e70cc6a599f238</t>
        </is>
      </c>
      <c r="B4418" t="inlineStr">
        <is>
          <t xml:space="preserve">The Silent Rebirth</t>
        </is>
      </c>
      <c r="C4418" t="inlineStr">
        <is>
          <t xml:space="preserve">Wiedergeboren Für Rache</t>
        </is>
      </c>
      <c r="D4418" t="inlineStr">
        <is>
          <t xml:space="preserve">a9e490d9b00dee19ef2e0b3a6e7c0d0f922326f9</t>
        </is>
      </c>
      <c r="E4418" t="inlineStr">
        <is>
          <t xml:space="preserve">Episode 1: Verrat Und Wiedergeburt</t>
        </is>
      </c>
      <c r="F4418">
        <v>1</v>
      </c>
      <c r="G4418" t="inlineStr">
        <is>
          <t xml:space="preserve">4:20-4:27</t>
        </is>
      </c>
      <c r="H4418" t="inlineStr">
        <is>
          <t xml:space="preserve">Ignore</t>
        </is>
      </c>
      <c r="I4418" t="inlineStr">
        <is>
          <t xml:space="preserve">[Script error] - Line from script: â€œIhre Stiefmutter Megan trat ein, ihr LÃ¤cheln war eine Fratze bÃ¶sartiger Schadenfreude.â€_x009d_ - Note: missing translation / name change for â€œMeganâ€_x009d_</t>
        </is>
      </c>
      <c r="J4418" t="inlineStr">
        <is>
          <t xml:space="preserve">AI</t>
        </is>
      </c>
      <c r="K4418" t="inlineStr">
        <is>
          <t xml:space="preserve">Script error</t>
        </is>
      </c>
      <c r="L4418" t="inlineStr">
        <is>
          <t xml:space="preserve">Script error</t>
        </is>
      </c>
      <c r="M4418" t="str">
        <f>IFERROR(IF(VLOOKUP(L4418,'Quantification'!$A:$B,2,FALSE)&amp;""="","Unclassified",VLOOKUP(L4418,'Quantification'!$A:$B,2,FALSE)),"Unclassified")</f>
        <v>Major</v>
      </c>
      <c r="N4418" t="inlineStr">
        <is>
          <t xml:space="preserve">frl-stefanie.gartmaier@pocketfm.com</t>
        </is>
      </c>
      <c r="O4418" t="inlineStr">
        <is>
          <t xml:space="preserve">Issues found in raw</t>
        </is>
      </c>
      <c r="P4418" t="str">
        <f>IF(OR(O4418="Issues found in master",O4418="Final master"),"Master",IF(OR(O4418="Ready for Master",O4418="Issues found in raw",O4418="Raw under QC",O4418="Issues resolved in raw"),"Raw","-"))</f>
        <v>Raw</v>
      </c>
      <c r="Q4418" s="13">
        <v>46280.61111111111</v>
      </c>
      <c r="R4418" t="inlineStr">
        <is>
          <t xml:space="preserve">2026-09 (Sept)</t>
        </is>
      </c>
      <c r="S4418">
        <f>IF(M4418="Not an error",0,IF(COUNTIFS($A$2:$A4418,$A4418,$D$2:$D4418,$D4418,$M$2:$M4418,"&lt;&gt;Not an error")=1,1,0))</f>
        <v>0</v>
      </c>
      <c r="T4418">
        <f>IF(M4418&lt;&gt;"Major",0,IF(COUNTIFS($A$2:$A4418,$A4418,$D$2:$D4418,$D4418,$M$2:$M4418,"Major")=1,1,0))</f>
        <v>0</v>
      </c>
      <c r="U4418">
        <f>IF(M4418&lt;&gt;"Minor",0,IF(COUNTIFS($A$2:$A4418,$A4418,$D$2:$D4418,$D4418,$M$2:$M4418,"Minor")=1,1,0))</f>
        <v>0</v>
      </c>
    </row>
    <row r="4419">
      <c r="A4419" t="inlineStr">
        <is>
          <t xml:space="preserve">f855eae3dfc9aadc286f38e8d5e70cc6a599f238</t>
        </is>
      </c>
      <c r="B4419" t="inlineStr">
        <is>
          <t xml:space="preserve">The Silent Rebirth</t>
        </is>
      </c>
      <c r="C4419" t="inlineStr">
        <is>
          <t xml:space="preserve">Wiedergeboren Für Rache</t>
        </is>
      </c>
      <c r="D4419" t="inlineStr">
        <is>
          <t xml:space="preserve">a9e490d9b00dee19ef2e0b3a6e7c0d0f922326f9</t>
        </is>
      </c>
      <c r="E4419" t="inlineStr">
        <is>
          <t xml:space="preserve">Episode 1: Verrat Und Wiedergeburt</t>
        </is>
      </c>
      <c r="F4419">
        <v>1</v>
      </c>
      <c r="G4419" t="inlineStr">
        <is>
          <t xml:space="preserve">4:27-4:31</t>
        </is>
      </c>
      <c r="H4419" t="inlineStr">
        <is>
          <t xml:space="preserve">Ignore</t>
        </is>
      </c>
      <c r="I4419" t="inlineStr">
        <is>
          <t xml:space="preserve">[Script error] - Line from script: â€œNa, meine liebe Ã„nnaâ€œ, sagte Megan gedehnt.â€_x009d_ - Note: missing translation / name change for â€œMeganâ€_x009d_</t>
        </is>
      </c>
      <c r="J4419" t="inlineStr">
        <is>
          <t xml:space="preserve">AI</t>
        </is>
      </c>
      <c r="K4419" t="inlineStr">
        <is>
          <t xml:space="preserve">Script error</t>
        </is>
      </c>
      <c r="L4419" t="inlineStr">
        <is>
          <t xml:space="preserve">Script error</t>
        </is>
      </c>
      <c r="M4419" t="str">
        <f>IFERROR(IF(VLOOKUP(L4419,'Quantification'!$A:$B,2,FALSE)&amp;""="","Unclassified",VLOOKUP(L4419,'Quantification'!$A:$B,2,FALSE)),"Unclassified")</f>
        <v>Major</v>
      </c>
      <c r="N4419" t="inlineStr">
        <is>
          <t xml:space="preserve">frl-stefanie.gartmaier@pocketfm.com</t>
        </is>
      </c>
      <c r="O4419" t="inlineStr">
        <is>
          <t xml:space="preserve">Issues found in raw</t>
        </is>
      </c>
      <c r="P4419" t="str">
        <f>IF(OR(O4419="Issues found in master",O4419="Final master"),"Master",IF(OR(O4419="Ready for Master",O4419="Issues found in raw",O4419="Raw under QC",O4419="Issues resolved in raw"),"Raw","-"))</f>
        <v>Raw</v>
      </c>
      <c r="Q4419" s="13">
        <v>46280.61111111111</v>
      </c>
      <c r="R4419" t="inlineStr">
        <is>
          <t xml:space="preserve">2026-09 (Sept)</t>
        </is>
      </c>
      <c r="S4419">
        <f>IF(M4419="Not an error",0,IF(COUNTIFS($A$2:$A4419,$A4419,$D$2:$D4419,$D4419,$M$2:$M4419,"&lt;&gt;Not an error")=1,1,0))</f>
        <v>0</v>
      </c>
      <c r="T4419">
        <f>IF(M4419&lt;&gt;"Major",0,IF(COUNTIFS($A$2:$A4419,$A4419,$D$2:$D4419,$D4419,$M$2:$M4419,"Major")=1,1,0))</f>
        <v>0</v>
      </c>
      <c r="U4419">
        <f>IF(M4419&lt;&gt;"Minor",0,IF(COUNTIFS($A$2:$A4419,$A4419,$D$2:$D4419,$D4419,$M$2:$M4419,"Minor")=1,1,0))</f>
        <v>0</v>
      </c>
    </row>
    <row r="4420">
      <c r="A4420" t="inlineStr">
        <is>
          <t xml:space="preserve">f855eae3dfc9aadc286f38e8d5e70cc6a599f238</t>
        </is>
      </c>
      <c r="B4420" t="inlineStr">
        <is>
          <t xml:space="preserve">The Silent Rebirth</t>
        </is>
      </c>
      <c r="C4420" t="inlineStr">
        <is>
          <t xml:space="preserve">Wiedergeboren Für Rache</t>
        </is>
      </c>
      <c r="D4420" t="inlineStr">
        <is>
          <t xml:space="preserve">a9e490d9b00dee19ef2e0b3a6e7c0d0f922326f9</t>
        </is>
      </c>
      <c r="E4420" t="inlineStr">
        <is>
          <t xml:space="preserve">Episode 1: Verrat Und Wiedergeburt</t>
        </is>
      </c>
      <c r="F4420">
        <v>1</v>
      </c>
      <c r="G4420" t="inlineStr">
        <is>
          <t xml:space="preserve">4:37-4:40</t>
        </is>
      </c>
      <c r="H4420" t="inlineStr">
        <is>
          <t xml:space="preserve">Ignore</t>
        </is>
      </c>
      <c r="I4420" t="inlineStr">
        <is>
          <t xml:space="preserve">[Script error] - Line from script: â€œÃ„nnas verschwommener Blick wanderte zu einem zweiten Bett.â€_x009d_ - Note: modulation â€œÃ„nnas verschwommener Blick wanderte zu dem anderen Metalltisch im Raum.â€_x009d_</t>
        </is>
      </c>
      <c r="J4420" t="inlineStr">
        <is>
          <t xml:space="preserve">AI</t>
        </is>
      </c>
      <c r="K4420" t="inlineStr">
        <is>
          <t xml:space="preserve">Script error</t>
        </is>
      </c>
      <c r="L4420" t="inlineStr">
        <is>
          <t xml:space="preserve">Script error</t>
        </is>
      </c>
      <c r="M4420" t="str">
        <f>IFERROR(IF(VLOOKUP(L4420,'Quantification'!$A:$B,2,FALSE)&amp;""="","Unclassified",VLOOKUP(L4420,'Quantification'!$A:$B,2,FALSE)),"Unclassified")</f>
        <v>Major</v>
      </c>
      <c r="N4420" t="inlineStr">
        <is>
          <t xml:space="preserve">frl-stefanie.gartmaier@pocketfm.com</t>
        </is>
      </c>
      <c r="O4420" t="inlineStr">
        <is>
          <t xml:space="preserve">Issues found in raw</t>
        </is>
      </c>
      <c r="P4420" t="str">
        <f>IF(OR(O4420="Issues found in master",O4420="Final master"),"Master",IF(OR(O4420="Ready for Master",O4420="Issues found in raw",O4420="Raw under QC",O4420="Issues resolved in raw"),"Raw","-"))</f>
        <v>Raw</v>
      </c>
      <c r="Q4420" s="13">
        <v>46280.61111111111</v>
      </c>
      <c r="R4420" t="inlineStr">
        <is>
          <t xml:space="preserve">2026-09 (Sept)</t>
        </is>
      </c>
      <c r="S4420">
        <f>IF(M4420="Not an error",0,IF(COUNTIFS($A$2:$A4420,$A4420,$D$2:$D4420,$D4420,$M$2:$M4420,"&lt;&gt;Not an error")=1,1,0))</f>
        <v>0</v>
      </c>
      <c r="T4420">
        <f>IF(M4420&lt;&gt;"Major",0,IF(COUNTIFS($A$2:$A4420,$A4420,$D$2:$D4420,$D4420,$M$2:$M4420,"Major")=1,1,0))</f>
        <v>0</v>
      </c>
      <c r="U4420">
        <f>IF(M4420&lt;&gt;"Minor",0,IF(COUNTIFS($A$2:$A4420,$A4420,$D$2:$D4420,$D4420,$M$2:$M4420,"Minor")=1,1,0))</f>
        <v>0</v>
      </c>
    </row>
    <row r="4421">
      <c r="A4421" t="inlineStr">
        <is>
          <t xml:space="preserve">f855eae3dfc9aadc286f38e8d5e70cc6a599f238</t>
        </is>
      </c>
      <c r="B4421" t="inlineStr">
        <is>
          <t xml:space="preserve">The Silent Rebirth</t>
        </is>
      </c>
      <c r="C4421" t="inlineStr">
        <is>
          <t xml:space="preserve">Wiedergeboren Für Rache</t>
        </is>
      </c>
      <c r="D4421" t="inlineStr">
        <is>
          <t xml:space="preserve">a9e490d9b00dee19ef2e0b3a6e7c0d0f922326f9</t>
        </is>
      </c>
      <c r="E4421" t="inlineStr">
        <is>
          <t xml:space="preserve">Episode 1: Verrat Und Wiedergeburt</t>
        </is>
      </c>
      <c r="F4421">
        <v>1</v>
      </c>
      <c r="G4421" t="inlineStr">
        <is>
          <t xml:space="preserve">4:49-4:51</t>
        </is>
      </c>
      <c r="H4421" t="inlineStr">
        <is>
          <t xml:space="preserve">Ignore</t>
        </is>
      </c>
      <c r="I4421" t="inlineStr">
        <is>
          <t xml:space="preserve">[Script error] - Line from script: â€œDu auch? KÃ¤mpfst du nicht um dein Leben?â€_x009d_ - Note: modulation â€œIch dachte, du kÃ¤mpfst um dein Leben?â€_x009d_</t>
        </is>
      </c>
      <c r="J4421" t="inlineStr">
        <is>
          <t xml:space="preserve">AI</t>
        </is>
      </c>
      <c r="K4421" t="inlineStr">
        <is>
          <t xml:space="preserve">Script error</t>
        </is>
      </c>
      <c r="L4421" t="inlineStr">
        <is>
          <t xml:space="preserve">Script error</t>
        </is>
      </c>
      <c r="M4421" t="str">
        <f>IFERROR(IF(VLOOKUP(L4421,'Quantification'!$A:$B,2,FALSE)&amp;""="","Unclassified",VLOOKUP(L4421,'Quantification'!$A:$B,2,FALSE)),"Unclassified")</f>
        <v>Major</v>
      </c>
      <c r="N4421" t="inlineStr">
        <is>
          <t xml:space="preserve">frl-stefanie.gartmaier@pocketfm.com</t>
        </is>
      </c>
      <c r="O4421" t="inlineStr">
        <is>
          <t xml:space="preserve">Issues found in raw</t>
        </is>
      </c>
      <c r="P4421" t="str">
        <f>IF(OR(O4421="Issues found in master",O4421="Final master"),"Master",IF(OR(O4421="Ready for Master",O4421="Issues found in raw",O4421="Raw under QC",O4421="Issues resolved in raw"),"Raw","-"))</f>
        <v>Raw</v>
      </c>
      <c r="Q4421" s="13">
        <v>46280.61111111111</v>
      </c>
      <c r="R4421" t="inlineStr">
        <is>
          <t xml:space="preserve">2026-09 (Sept)</t>
        </is>
      </c>
      <c r="S4421">
        <f>IF(M4421="Not an error",0,IF(COUNTIFS($A$2:$A4421,$A4421,$D$2:$D4421,$D4421,$M$2:$M4421,"&lt;&gt;Not an error")=1,1,0))</f>
        <v>0</v>
      </c>
      <c r="T4421">
        <f>IF(M4421&lt;&gt;"Major",0,IF(COUNTIFS($A$2:$A4421,$A4421,$D$2:$D4421,$D4421,$M$2:$M4421,"Major")=1,1,0))</f>
        <v>0</v>
      </c>
      <c r="U4421">
        <f>IF(M4421&lt;&gt;"Minor",0,IF(COUNTIFS($A$2:$A4421,$A4421,$D$2:$D4421,$D4421,$M$2:$M4421,"Minor")=1,1,0))</f>
        <v>0</v>
      </c>
    </row>
    <row r="4422">
      <c r="A4422" t="inlineStr">
        <is>
          <t xml:space="preserve">f855eae3dfc9aadc286f38e8d5e70cc6a599f238</t>
        </is>
      </c>
      <c r="B4422" t="inlineStr">
        <is>
          <t xml:space="preserve">The Silent Rebirth</t>
        </is>
      </c>
      <c r="C4422" t="inlineStr">
        <is>
          <t xml:space="preserve">Wiedergeboren Für Rache</t>
        </is>
      </c>
      <c r="D4422" t="inlineStr">
        <is>
          <t xml:space="preserve">a9e490d9b00dee19ef2e0b3a6e7c0d0f922326f9</t>
        </is>
      </c>
      <c r="E4422" t="inlineStr">
        <is>
          <t xml:space="preserve">Episode 1: Verrat Und Wiedergeburt</t>
        </is>
      </c>
      <c r="F4422">
        <v>1</v>
      </c>
      <c r="G4422" t="inlineStr">
        <is>
          <t xml:space="preserve">4:52-4:54</t>
        </is>
      </c>
      <c r="H4422" t="inlineStr">
        <is>
          <t xml:space="preserve">Ignore</t>
        </is>
      </c>
      <c r="I4422" t="inlineStr">
        <is>
          <t xml:space="preserve">[Script error] - Line from script: â€œOh, mein sÃ¼ÃŸes Schwesterchen.â€_x009d_ - Note: modulation â€œOh, mein sÃ¼ÃŸes, naives Schwesterchen.â€_x009d_</t>
        </is>
      </c>
      <c r="J4422" t="inlineStr">
        <is>
          <t xml:space="preserve">AI</t>
        </is>
      </c>
      <c r="K4422" t="inlineStr">
        <is>
          <t xml:space="preserve">Script error</t>
        </is>
      </c>
      <c r="L4422" t="inlineStr">
        <is>
          <t xml:space="preserve">Script error</t>
        </is>
      </c>
      <c r="M4422" t="str">
        <f>IFERROR(IF(VLOOKUP(L4422,'Quantification'!$A:$B,2,FALSE)&amp;""="","Unclassified",VLOOKUP(L4422,'Quantification'!$A:$B,2,FALSE)),"Unclassified")</f>
        <v>Major</v>
      </c>
      <c r="N4422" t="inlineStr">
        <is>
          <t xml:space="preserve">frl-stefanie.gartmaier@pocketfm.com</t>
        </is>
      </c>
      <c r="O4422" t="inlineStr">
        <is>
          <t xml:space="preserve">Issues found in raw</t>
        </is>
      </c>
      <c r="P4422" t="str">
        <f>IF(OR(O4422="Issues found in master",O4422="Final master"),"Master",IF(OR(O4422="Ready for Master",O4422="Issues found in raw",O4422="Raw under QC",O4422="Issues resolved in raw"),"Raw","-"))</f>
        <v>Raw</v>
      </c>
      <c r="Q4422" s="13">
        <v>46280.61111111111</v>
      </c>
      <c r="R4422" t="inlineStr">
        <is>
          <t xml:space="preserve">2026-09 (Sept)</t>
        </is>
      </c>
      <c r="S4422">
        <f>IF(M4422="Not an error",0,IF(COUNTIFS($A$2:$A4422,$A4422,$D$2:$D4422,$D4422,$M$2:$M4422,"&lt;&gt;Not an error")=1,1,0))</f>
        <v>0</v>
      </c>
      <c r="T4422">
        <f>IF(M4422&lt;&gt;"Major",0,IF(COUNTIFS($A$2:$A4422,$A4422,$D$2:$D4422,$D4422,$M$2:$M4422,"Major")=1,1,0))</f>
        <v>0</v>
      </c>
      <c r="U4422">
        <f>IF(M4422&lt;&gt;"Minor",0,IF(COUNTIFS($A$2:$A4422,$A4422,$D$2:$D4422,$D4422,$M$2:$M4422,"Minor")=1,1,0))</f>
        <v>0</v>
      </c>
    </row>
    <row r="4423">
      <c r="A4423" t="inlineStr">
        <is>
          <t xml:space="preserve">f855eae3dfc9aadc286f38e8d5e70cc6a599f238</t>
        </is>
      </c>
      <c r="B4423" t="inlineStr">
        <is>
          <t xml:space="preserve">The Silent Rebirth</t>
        </is>
      </c>
      <c r="C4423" t="inlineStr">
        <is>
          <t xml:space="preserve">Wiedergeboren Für Rache</t>
        </is>
      </c>
      <c r="D4423" t="inlineStr">
        <is>
          <t xml:space="preserve">a9e490d9b00dee19ef2e0b3a6e7c0d0f922326f9</t>
        </is>
      </c>
      <c r="E4423" t="inlineStr">
        <is>
          <t xml:space="preserve">Episode 1: Verrat Und Wiedergeburt</t>
        </is>
      </c>
      <c r="F4423">
        <v>1</v>
      </c>
      <c r="G4423" t="inlineStr">
        <is>
          <t xml:space="preserve">5:29-5:35</t>
        </is>
      </c>
      <c r="H4423" t="inlineStr">
        <is>
          <t xml:space="preserve">Ignore</t>
        </is>
      </c>
      <c r="I4423" t="inlineStr">
        <is>
          <t xml:space="preserve">[Script error] - Line from script: â€œOh, arme Ã„nnaâ€œ, sÃ¤uselte sie und tupfte sich eine imaginÃ¤re TrÃ¤ne ab.â€_x009d_ - Note: incorrect word â€œOh, arme Ã„nnaâ€œ, sÃ¤uselte sie und wischte sich eine imaginÃ¤re TrÃ¤ne von der Wange.â€_x009d_</t>
        </is>
      </c>
      <c r="J4423" t="inlineStr">
        <is>
          <t xml:space="preserve">AI</t>
        </is>
      </c>
      <c r="K4423" t="inlineStr">
        <is>
          <t xml:space="preserve">Script error</t>
        </is>
      </c>
      <c r="L4423" t="inlineStr">
        <is>
          <t xml:space="preserve">Script error</t>
        </is>
      </c>
      <c r="M4423" t="str">
        <f>IFERROR(IF(VLOOKUP(L4423,'Quantification'!$A:$B,2,FALSE)&amp;""="","Unclassified",VLOOKUP(L4423,'Quantification'!$A:$B,2,FALSE)),"Unclassified")</f>
        <v>Major</v>
      </c>
      <c r="N4423" t="inlineStr">
        <is>
          <t xml:space="preserve">frl-stefanie.gartmaier@pocketfm.com</t>
        </is>
      </c>
      <c r="O4423" t="inlineStr">
        <is>
          <t xml:space="preserve">Issues found in raw</t>
        </is>
      </c>
      <c r="P4423" t="str">
        <f>IF(OR(O4423="Issues found in master",O4423="Final master"),"Master",IF(OR(O4423="Ready for Master",O4423="Issues found in raw",O4423="Raw under QC",O4423="Issues resolved in raw"),"Raw","-"))</f>
        <v>Raw</v>
      </c>
      <c r="Q4423" s="13">
        <v>46280.61111111111</v>
      </c>
      <c r="R4423" t="inlineStr">
        <is>
          <t xml:space="preserve">2026-09 (Sept)</t>
        </is>
      </c>
      <c r="S4423">
        <f>IF(M4423="Not an error",0,IF(COUNTIFS($A$2:$A4423,$A4423,$D$2:$D4423,$D4423,$M$2:$M4423,"&lt;&gt;Not an error")=1,1,0))</f>
        <v>0</v>
      </c>
      <c r="T4423">
        <f>IF(M4423&lt;&gt;"Major",0,IF(COUNTIFS($A$2:$A4423,$A4423,$D$2:$D4423,$D4423,$M$2:$M4423,"Major")=1,1,0))</f>
        <v>0</v>
      </c>
      <c r="U4423">
        <f>IF(M4423&lt;&gt;"Minor",0,IF(COUNTIFS($A$2:$A4423,$A4423,$D$2:$D4423,$D4423,$M$2:$M4423,"Minor")=1,1,0))</f>
        <v>0</v>
      </c>
    </row>
    <row r="4424">
      <c r="A4424" t="inlineStr">
        <is>
          <t xml:space="preserve">f855eae3dfc9aadc286f38e8d5e70cc6a599f238</t>
        </is>
      </c>
      <c r="B4424" t="inlineStr">
        <is>
          <t xml:space="preserve">The Silent Rebirth</t>
        </is>
      </c>
      <c r="C4424" t="inlineStr">
        <is>
          <t xml:space="preserve">Wiedergeboren Für Rache</t>
        </is>
      </c>
      <c r="D4424" t="inlineStr">
        <is>
          <t xml:space="preserve">a9e490d9b00dee19ef2e0b3a6e7c0d0f922326f9</t>
        </is>
      </c>
      <c r="E4424" t="inlineStr">
        <is>
          <t xml:space="preserve">Episode 1: Verrat Und Wiedergeburt</t>
        </is>
      </c>
      <c r="F4424">
        <v>1</v>
      </c>
      <c r="G4424" t="inlineStr">
        <is>
          <t xml:space="preserve">6:21-6:29</t>
        </is>
      </c>
      <c r="H4424" t="inlineStr">
        <is>
          <t xml:space="preserve">Ignore</t>
        </is>
      </c>
      <c r="I4424" t="inlineStr">
        <is>
          <t xml:space="preserve">[Script error] - Line from script: â€œDer Teufel, den ich geheiratet habe, zwingt mich, mein Herz fÃ¼r meine Hexenschwester zu spendenâ€œ, flÃ¼sterte sie kaum hÃ¶rbar.â€_x009d_ - Note: incorrect word â€œDer Teufel, den ich geheiratet habe, zwingt mich, mein Herz fÃ¼r meine Hexenschwester zu opfernâ€œ, flÃ¼sterte sie kaum hÃ¶rbar.â€_x009d_</t>
        </is>
      </c>
      <c r="J4424" t="inlineStr">
        <is>
          <t xml:space="preserve">AI</t>
        </is>
      </c>
      <c r="K4424" t="inlineStr">
        <is>
          <t xml:space="preserve">Script error</t>
        </is>
      </c>
      <c r="L4424" t="inlineStr">
        <is>
          <t xml:space="preserve">Script error</t>
        </is>
      </c>
      <c r="M4424" t="str">
        <f>IFERROR(IF(VLOOKUP(L4424,'Quantification'!$A:$B,2,FALSE)&amp;""="","Unclassified",VLOOKUP(L4424,'Quantification'!$A:$B,2,FALSE)),"Unclassified")</f>
        <v>Major</v>
      </c>
      <c r="N4424" t="inlineStr">
        <is>
          <t xml:space="preserve">frl-stefanie.gartmaier@pocketfm.com</t>
        </is>
      </c>
      <c r="O4424" t="inlineStr">
        <is>
          <t xml:space="preserve">Issues found in raw</t>
        </is>
      </c>
      <c r="P4424" t="str">
        <f>IF(OR(O4424="Issues found in master",O4424="Final master"),"Master",IF(OR(O4424="Ready for Master",O4424="Issues found in raw",O4424="Raw under QC",O4424="Issues resolved in raw"),"Raw","-"))</f>
        <v>Raw</v>
      </c>
      <c r="Q4424" s="13">
        <v>46280.61111111111</v>
      </c>
      <c r="R4424" t="inlineStr">
        <is>
          <t xml:space="preserve">2026-09 (Sept)</t>
        </is>
      </c>
      <c r="S4424">
        <f>IF(M4424="Not an error",0,IF(COUNTIFS($A$2:$A4424,$A4424,$D$2:$D4424,$D4424,$M$2:$M4424,"&lt;&gt;Not an error")=1,1,0))</f>
        <v>0</v>
      </c>
      <c r="T4424">
        <f>IF(M4424&lt;&gt;"Major",0,IF(COUNTIFS($A$2:$A4424,$A4424,$D$2:$D4424,$D4424,$M$2:$M4424,"Major")=1,1,0))</f>
        <v>0</v>
      </c>
      <c r="U4424">
        <f>IF(M4424&lt;&gt;"Minor",0,IF(COUNTIFS($A$2:$A4424,$A4424,$D$2:$D4424,$D4424,$M$2:$M4424,"Minor")=1,1,0))</f>
        <v>0</v>
      </c>
    </row>
    <row r="4425">
      <c r="A4425" t="inlineStr">
        <is>
          <t xml:space="preserve">f855eae3dfc9aadc286f38e8d5e70cc6a599f238</t>
        </is>
      </c>
      <c r="B4425" t="inlineStr">
        <is>
          <t xml:space="preserve">The Silent Rebirth</t>
        </is>
      </c>
      <c r="C4425" t="inlineStr">
        <is>
          <t xml:space="preserve">Wiedergeboren Für Rache</t>
        </is>
      </c>
      <c r="D4425" t="inlineStr">
        <is>
          <t xml:space="preserve">a9e490d9b00dee19ef2e0b3a6e7c0d0f922326f9</t>
        </is>
      </c>
      <c r="E4425" t="inlineStr">
        <is>
          <t xml:space="preserve">Episode 1: Verrat Und Wiedergeburt</t>
        </is>
      </c>
      <c r="F4425">
        <v>1</v>
      </c>
      <c r="G4425" t="inlineStr">
        <is>
          <t xml:space="preserve">6:32-6:37</t>
        </is>
      </c>
      <c r="H4425" t="inlineStr">
        <is>
          <t xml:space="preserve">Ignore</t>
        </is>
      </c>
      <c r="I4425" t="inlineStr">
        <is>
          <t xml:space="preserve">[Script error] - Line from script: â€œWenn du so aussiehst, wird mich niemand mehr beachtenâ€œ, zischte Talia.â€_x009d_ - Note: modulation â€œSo wie du jetzt aussiehst, wÃ¼rde mich niemand mehr beachtenâ€œ, zischte Talia.â€_x009d_</t>
        </is>
      </c>
      <c r="J4425" t="inlineStr">
        <is>
          <t xml:space="preserve">AI</t>
        </is>
      </c>
      <c r="K4425" t="inlineStr">
        <is>
          <t xml:space="preserve">Script error</t>
        </is>
      </c>
      <c r="L4425" t="inlineStr">
        <is>
          <t xml:space="preserve">Script error</t>
        </is>
      </c>
      <c r="M4425" t="str">
        <f>IFERROR(IF(VLOOKUP(L4425,'Quantification'!$A:$B,2,FALSE)&amp;""="","Unclassified",VLOOKUP(L4425,'Quantification'!$A:$B,2,FALSE)),"Unclassified")</f>
        <v>Major</v>
      </c>
      <c r="N4425" t="inlineStr">
        <is>
          <t xml:space="preserve">frl-stefanie.gartmaier@pocketfm.com</t>
        </is>
      </c>
      <c r="O4425" t="inlineStr">
        <is>
          <t xml:space="preserve">Issues found in raw</t>
        </is>
      </c>
      <c r="P4425" t="str">
        <f>IF(OR(O4425="Issues found in master",O4425="Final master"),"Master",IF(OR(O4425="Ready for Master",O4425="Issues found in raw",O4425="Raw under QC",O4425="Issues resolved in raw"),"Raw","-"))</f>
        <v>Raw</v>
      </c>
      <c r="Q4425" s="13">
        <v>46280.61111111111</v>
      </c>
      <c r="R4425" t="inlineStr">
        <is>
          <t xml:space="preserve">2026-09 (Sept)</t>
        </is>
      </c>
      <c r="S4425">
        <f>IF(M4425="Not an error",0,IF(COUNTIFS($A$2:$A4425,$A4425,$D$2:$D4425,$D4425,$M$2:$M4425,"&lt;&gt;Not an error")=1,1,0))</f>
        <v>0</v>
      </c>
      <c r="T4425">
        <f>IF(M4425&lt;&gt;"Major",0,IF(COUNTIFS($A$2:$A4425,$A4425,$D$2:$D4425,$D4425,$M$2:$M4425,"Major")=1,1,0))</f>
        <v>0</v>
      </c>
      <c r="U4425">
        <f>IF(M4425&lt;&gt;"Minor",0,IF(COUNTIFS($A$2:$A4425,$A4425,$D$2:$D4425,$D4425,$M$2:$M4425,"Minor")=1,1,0))</f>
        <v>0</v>
      </c>
    </row>
    <row r="4426">
      <c r="A4426" t="inlineStr">
        <is>
          <t xml:space="preserve">f855eae3dfc9aadc286f38e8d5e70cc6a599f238</t>
        </is>
      </c>
      <c r="B4426" t="inlineStr">
        <is>
          <t xml:space="preserve">The Silent Rebirth</t>
        </is>
      </c>
      <c r="C4426" t="inlineStr">
        <is>
          <t xml:space="preserve">Wiedergeboren Für Rache</t>
        </is>
      </c>
      <c r="D4426" t="inlineStr">
        <is>
          <t xml:space="preserve">a9e490d9b00dee19ef2e0b3a6e7c0d0f922326f9</t>
        </is>
      </c>
      <c r="E4426" t="inlineStr">
        <is>
          <t xml:space="preserve">Episode 1: Verrat Und Wiedergeburt</t>
        </is>
      </c>
      <c r="F4426">
        <v>1</v>
      </c>
      <c r="G4426" t="inlineStr">
        <is>
          <t xml:space="preserve">6:48-6:51</t>
        </is>
      </c>
      <c r="H4426" t="inlineStr">
        <is>
          <t xml:space="preserve">Ignore</t>
        </is>
      </c>
      <c r="I4426" t="inlineStr">
        <is>
          <t xml:space="preserve">[Script error] - Line from script: â€œMegans kaltes Lachen hallte durch den Raum.â€_x009d_ - - Note: missing translation / name change for â€œMeganâ€_x009d_</t>
        </is>
      </c>
      <c r="J4426" t="inlineStr">
        <is>
          <t xml:space="preserve">AI</t>
        </is>
      </c>
      <c r="K4426" t="inlineStr">
        <is>
          <t xml:space="preserve">Script error</t>
        </is>
      </c>
      <c r="L4426" t="inlineStr">
        <is>
          <t xml:space="preserve">Script error</t>
        </is>
      </c>
      <c r="M4426" t="str">
        <f>IFERROR(IF(VLOOKUP(L4426,'Quantification'!$A:$B,2,FALSE)&amp;""="","Unclassified",VLOOKUP(L4426,'Quantification'!$A:$B,2,FALSE)),"Unclassified")</f>
        <v>Major</v>
      </c>
      <c r="N4426" t="inlineStr">
        <is>
          <t xml:space="preserve">frl-stefanie.gartmaier@pocketfm.com</t>
        </is>
      </c>
      <c r="O4426" t="inlineStr">
        <is>
          <t xml:space="preserve">Issues found in raw</t>
        </is>
      </c>
      <c r="P4426" t="str">
        <f>IF(OR(O4426="Issues found in master",O4426="Final master"),"Master",IF(OR(O4426="Ready for Master",O4426="Issues found in raw",O4426="Raw under QC",O4426="Issues resolved in raw"),"Raw","-"))</f>
        <v>Raw</v>
      </c>
      <c r="Q4426" s="13">
        <v>46280.61111111111</v>
      </c>
      <c r="R4426" t="inlineStr">
        <is>
          <t xml:space="preserve">2026-09 (Sept)</t>
        </is>
      </c>
      <c r="S4426">
        <f>IF(M4426="Not an error",0,IF(COUNTIFS($A$2:$A4426,$A4426,$D$2:$D4426,$D4426,$M$2:$M4426,"&lt;&gt;Not an error")=1,1,0))</f>
        <v>0</v>
      </c>
      <c r="T4426">
        <f>IF(M4426&lt;&gt;"Major",0,IF(COUNTIFS($A$2:$A4426,$A4426,$D$2:$D4426,$D4426,$M$2:$M4426,"Major")=1,1,0))</f>
        <v>0</v>
      </c>
      <c r="U4426">
        <f>IF(M4426&lt;&gt;"Minor",0,IF(COUNTIFS($A$2:$A4426,$A4426,$D$2:$D4426,$D4426,$M$2:$M4426,"Minor")=1,1,0))</f>
        <v>0</v>
      </c>
    </row>
    <row r="4427">
      <c r="A4427" t="inlineStr">
        <is>
          <t xml:space="preserve">f855eae3dfc9aadc286f38e8d5e70cc6a599f238</t>
        </is>
      </c>
      <c r="B4427" t="inlineStr">
        <is>
          <t xml:space="preserve">The Silent Rebirth</t>
        </is>
      </c>
      <c r="C4427" t="inlineStr">
        <is>
          <t xml:space="preserve">Wiedergeboren Für Rache</t>
        </is>
      </c>
      <c r="D4427" t="inlineStr">
        <is>
          <t xml:space="preserve">a9e490d9b00dee19ef2e0b3a6e7c0d0f922326f9</t>
        </is>
      </c>
      <c r="E4427" t="inlineStr">
        <is>
          <t xml:space="preserve">Episode 1: Verrat Und Wiedergeburt</t>
        </is>
      </c>
      <c r="F4427">
        <v>1</v>
      </c>
      <c r="G4427" t="inlineStr">
        <is>
          <t xml:space="preserve">6:51-6:58</t>
        </is>
      </c>
      <c r="H4427" t="inlineStr">
        <is>
          <t xml:space="preserve">Ignore</t>
        </is>
      </c>
      <c r="I4427" t="inlineStr">
        <is>
          <t xml:space="preserve">[Script error] - Line from script: â€œWorauf wartet ihr? Tut es! Wir haben hier jeden gekauft. Niemand wird es erfahren.â€_x009d_ - Note: modulation â€œWorauf wartet ihr? Macht schon! Wir haben dafÃ¼r gesorgt, dass jeder hier das Schweigen wahrt. Niemand wird davon erfahren.â€_x009d_</t>
        </is>
      </c>
      <c r="J4427" t="inlineStr">
        <is>
          <t xml:space="preserve">AI</t>
        </is>
      </c>
      <c r="K4427" t="inlineStr">
        <is>
          <t xml:space="preserve">Script error</t>
        </is>
      </c>
      <c r="L4427" t="inlineStr">
        <is>
          <t xml:space="preserve">Script error</t>
        </is>
      </c>
      <c r="M4427" t="str">
        <f>IFERROR(IF(VLOOKUP(L4427,'Quantification'!$A:$B,2,FALSE)&amp;""="","Unclassified",VLOOKUP(L4427,'Quantification'!$A:$B,2,FALSE)),"Unclassified")</f>
        <v>Major</v>
      </c>
      <c r="N4427" t="inlineStr">
        <is>
          <t xml:space="preserve">frl-stefanie.gartmaier@pocketfm.com</t>
        </is>
      </c>
      <c r="O4427" t="inlineStr">
        <is>
          <t xml:space="preserve">Issues found in raw</t>
        </is>
      </c>
      <c r="P4427" t="str">
        <f>IF(OR(O4427="Issues found in master",O4427="Final master"),"Master",IF(OR(O4427="Ready for Master",O4427="Issues found in raw",O4427="Raw under QC",O4427="Issues resolved in raw"),"Raw","-"))</f>
        <v>Raw</v>
      </c>
      <c r="Q4427" s="13">
        <v>46280.61111111111</v>
      </c>
      <c r="R4427" t="inlineStr">
        <is>
          <t xml:space="preserve">2026-09 (Sept)</t>
        </is>
      </c>
      <c r="S4427">
        <f>IF(M4427="Not an error",0,IF(COUNTIFS($A$2:$A4427,$A4427,$D$2:$D4427,$D4427,$M$2:$M4427,"&lt;&gt;Not an error")=1,1,0))</f>
        <v>0</v>
      </c>
      <c r="T4427">
        <f>IF(M4427&lt;&gt;"Major",0,IF(COUNTIFS($A$2:$A4427,$A4427,$D$2:$D4427,$D4427,$M$2:$M4427,"Major")=1,1,0))</f>
        <v>0</v>
      </c>
      <c r="U4427">
        <f>IF(M4427&lt;&gt;"Minor",0,IF(COUNTIFS($A$2:$A4427,$A4427,$D$2:$D4427,$D4427,$M$2:$M4427,"Minor")=1,1,0))</f>
        <v>0</v>
      </c>
    </row>
    <row r="4428">
      <c r="A4428" t="inlineStr">
        <is>
          <t xml:space="preserve">f855eae3dfc9aadc286f38e8d5e70cc6a599f238</t>
        </is>
      </c>
      <c r="B4428" t="inlineStr">
        <is>
          <t xml:space="preserve">The Silent Rebirth</t>
        </is>
      </c>
      <c r="C4428" t="inlineStr">
        <is>
          <t xml:space="preserve">Wiedergeboren Für Rache</t>
        </is>
      </c>
      <c r="D4428" t="inlineStr">
        <is>
          <t xml:space="preserve">a9e490d9b00dee19ef2e0b3a6e7c0d0f922326f9</t>
        </is>
      </c>
      <c r="E4428" t="inlineStr">
        <is>
          <t xml:space="preserve">Episode 1: Verrat Und Wiedergeburt</t>
        </is>
      </c>
      <c r="F4428">
        <v>1</v>
      </c>
      <c r="G4428" t="inlineStr">
        <is>
          <t xml:space="preserve">7:02-7:05</t>
        </is>
      </c>
      <c r="H4428" t="inlineStr">
        <is>
          <t xml:space="preserve">Ignore</t>
        </is>
      </c>
      <c r="I4428" t="inlineStr">
        <is>
          <t xml:space="preserve">[Script error] - Line from script: â€œTalia, Meganâ€œ, flÃ¼sterte sie.â€_x009d_ - Note: missing translation / name change for â€œMeganâ€_x009d_</t>
        </is>
      </c>
      <c r="J4428" t="inlineStr">
        <is>
          <t xml:space="preserve">AI</t>
        </is>
      </c>
      <c r="K4428" t="inlineStr">
        <is>
          <t xml:space="preserve">Script error</t>
        </is>
      </c>
      <c r="L4428" t="inlineStr">
        <is>
          <t xml:space="preserve">Script error</t>
        </is>
      </c>
      <c r="M4428" t="str">
        <f>IFERROR(IF(VLOOKUP(L4428,'Quantification'!$A:$B,2,FALSE)&amp;""="","Unclassified",VLOOKUP(L4428,'Quantification'!$A:$B,2,FALSE)),"Unclassified")</f>
        <v>Major</v>
      </c>
      <c r="N4428" t="inlineStr">
        <is>
          <t xml:space="preserve">frl-stefanie.gartmaier@pocketfm.com</t>
        </is>
      </c>
      <c r="O4428" t="inlineStr">
        <is>
          <t xml:space="preserve">Issues found in raw</t>
        </is>
      </c>
      <c r="P4428" t="str">
        <f>IF(OR(O4428="Issues found in master",O4428="Final master"),"Master",IF(OR(O4428="Ready for Master",O4428="Issues found in raw",O4428="Raw under QC",O4428="Issues resolved in raw"),"Raw","-"))</f>
        <v>Raw</v>
      </c>
      <c r="Q4428" s="13">
        <v>46280.61111111111</v>
      </c>
      <c r="R4428" t="inlineStr">
        <is>
          <t xml:space="preserve">2026-09 (Sept)</t>
        </is>
      </c>
      <c r="S4428">
        <f>IF(M4428="Not an error",0,IF(COUNTIFS($A$2:$A4428,$A4428,$D$2:$D4428,$D4428,$M$2:$M4428,"&lt;&gt;Not an error")=1,1,0))</f>
        <v>0</v>
      </c>
      <c r="T4428">
        <f>IF(M4428&lt;&gt;"Major",0,IF(COUNTIFS($A$2:$A4428,$A4428,$D$2:$D4428,$D4428,$M$2:$M4428,"Major")=1,1,0))</f>
        <v>0</v>
      </c>
      <c r="U4428">
        <f>IF(M4428&lt;&gt;"Minor",0,IF(COUNTIFS($A$2:$A4428,$A4428,$D$2:$D4428,$D4428,$M$2:$M4428,"Minor")=1,1,0))</f>
        <v>0</v>
      </c>
    </row>
    <row r="4429">
      <c r="A4429" t="inlineStr">
        <is>
          <t xml:space="preserve">f855eae3dfc9aadc286f38e8d5e70cc6a599f238</t>
        </is>
      </c>
      <c r="B4429" t="inlineStr">
        <is>
          <t xml:space="preserve">The Silent Rebirth</t>
        </is>
      </c>
      <c r="C4429" t="inlineStr">
        <is>
          <t xml:space="preserve">Wiedergeboren Für Rache</t>
        </is>
      </c>
      <c r="D4429" t="inlineStr">
        <is>
          <t xml:space="preserve">a9e490d9b00dee19ef2e0b3a6e7c0d0f922326f9</t>
        </is>
      </c>
      <c r="E4429" t="inlineStr">
        <is>
          <t xml:space="preserve">Episode 1: Verrat Und Wiedergeburt</t>
        </is>
      </c>
      <c r="F4429">
        <v>1</v>
      </c>
      <c r="G4429" t="inlineStr">
        <is>
          <t xml:space="preserve">7:06-7:11</t>
        </is>
      </c>
      <c r="H4429" t="inlineStr">
        <is>
          <t xml:space="preserve">Ignore</t>
        </is>
      </c>
      <c r="I4429" t="inlineStr">
        <is>
          <t xml:space="preserve">[Script error] - Line from script: â€œAuch wenn ihr mich vernichtet, meine Seele wird keine Ruhe geben.â€_x009d_ - Note: â€œSelbst wenn ihr mich vernichtet, meine Seele wird nicht ruhen, ehe ich Vergeltung gefunden habe.â€_x009d_</t>
        </is>
      </c>
      <c r="J4429" t="inlineStr">
        <is>
          <t xml:space="preserve">AI</t>
        </is>
      </c>
      <c r="K4429" t="inlineStr">
        <is>
          <t xml:space="preserve">Script error</t>
        </is>
      </c>
      <c r="L4429" t="inlineStr">
        <is>
          <t xml:space="preserve">Script error</t>
        </is>
      </c>
      <c r="M4429" t="str">
        <f>IFERROR(IF(VLOOKUP(L4429,'Quantification'!$A:$B,2,FALSE)&amp;""="","Unclassified",VLOOKUP(L4429,'Quantification'!$A:$B,2,FALSE)),"Unclassified")</f>
        <v>Major</v>
      </c>
      <c r="N4429" t="inlineStr">
        <is>
          <t xml:space="preserve">frl-stefanie.gartmaier@pocketfm.com</t>
        </is>
      </c>
      <c r="O4429" t="inlineStr">
        <is>
          <t xml:space="preserve">Issues found in raw</t>
        </is>
      </c>
      <c r="P4429" t="str">
        <f>IF(OR(O4429="Issues found in master",O4429="Final master"),"Master",IF(OR(O4429="Ready for Master",O4429="Issues found in raw",O4429="Raw under QC",O4429="Issues resolved in raw"),"Raw","-"))</f>
        <v>Raw</v>
      </c>
      <c r="Q4429" s="13">
        <v>46280.61111111111</v>
      </c>
      <c r="R4429" t="inlineStr">
        <is>
          <t xml:space="preserve">2026-09 (Sept)</t>
        </is>
      </c>
      <c r="S4429">
        <f>IF(M4429="Not an error",0,IF(COUNTIFS($A$2:$A4429,$A4429,$D$2:$D4429,$D4429,$M$2:$M4429,"&lt;&gt;Not an error")=1,1,0))</f>
        <v>0</v>
      </c>
      <c r="T4429">
        <f>IF(M4429&lt;&gt;"Major",0,IF(COUNTIFS($A$2:$A4429,$A4429,$D$2:$D4429,$D4429,$M$2:$M4429,"Major")=1,1,0))</f>
        <v>0</v>
      </c>
      <c r="U4429">
        <f>IF(M4429&lt;&gt;"Minor",0,IF(COUNTIFS($A$2:$A4429,$A4429,$D$2:$D4429,$D4429,$M$2:$M4429,"Minor")=1,1,0))</f>
        <v>0</v>
      </c>
    </row>
    <row r="4430">
      <c r="A4430" t="inlineStr">
        <is>
          <t xml:space="preserve">f855eae3dfc9aadc286f38e8d5e70cc6a599f238</t>
        </is>
      </c>
      <c r="B4430" t="inlineStr">
        <is>
          <t xml:space="preserve">The Silent Rebirth</t>
        </is>
      </c>
      <c r="C4430" t="inlineStr">
        <is>
          <t xml:space="preserve">Wiedergeboren Für Rache</t>
        </is>
      </c>
      <c r="D4430" t="inlineStr">
        <is>
          <t xml:space="preserve">a9e490d9b00dee19ef2e0b3a6e7c0d0f922326f9</t>
        </is>
      </c>
      <c r="E4430" t="inlineStr">
        <is>
          <t xml:space="preserve">Episode 1: Verrat Und Wiedergeburt</t>
        </is>
      </c>
      <c r="F4430">
        <v>1</v>
      </c>
      <c r="G4430" t="inlineStr">
        <is>
          <t xml:space="preserve">7:12-7:14</t>
        </is>
      </c>
      <c r="H4430" t="inlineStr">
        <is>
          <t xml:space="preserve">Ignore</t>
        </is>
      </c>
      <c r="I4430" t="inlineStr">
        <is>
          <t xml:space="preserve">[Script error] - Line from script: â€œMegans Lachen schnitt Ã„nna ins Herz.â€_x009d_ - Note: missing translation / name change for â€œMeganâ€_x009d_</t>
        </is>
      </c>
      <c r="J4430" t="inlineStr">
        <is>
          <t xml:space="preserve">AI</t>
        </is>
      </c>
      <c r="K4430" t="inlineStr">
        <is>
          <t xml:space="preserve">Script error</t>
        </is>
      </c>
      <c r="L4430" t="inlineStr">
        <is>
          <t xml:space="preserve">Script error</t>
        </is>
      </c>
      <c r="M4430" t="str">
        <f>IFERROR(IF(VLOOKUP(L4430,'Quantification'!$A:$B,2,FALSE)&amp;""="","Unclassified",VLOOKUP(L4430,'Quantification'!$A:$B,2,FALSE)),"Unclassified")</f>
        <v>Major</v>
      </c>
      <c r="N4430" t="inlineStr">
        <is>
          <t xml:space="preserve">frl-stefanie.gartmaier@pocketfm.com</t>
        </is>
      </c>
      <c r="O4430" t="inlineStr">
        <is>
          <t xml:space="preserve">Issues found in raw</t>
        </is>
      </c>
      <c r="P4430" t="str">
        <f>IF(OR(O4430="Issues found in master",O4430="Final master"),"Master",IF(OR(O4430="Ready for Master",O4430="Issues found in raw",O4430="Raw under QC",O4430="Issues resolved in raw"),"Raw","-"))</f>
        <v>Raw</v>
      </c>
      <c r="Q4430" s="13">
        <v>46280.61111111111</v>
      </c>
      <c r="R4430" t="inlineStr">
        <is>
          <t xml:space="preserve">2026-09 (Sept)</t>
        </is>
      </c>
      <c r="S4430">
        <f>IF(M4430="Not an error",0,IF(COUNTIFS($A$2:$A4430,$A4430,$D$2:$D4430,$D4430,$M$2:$M4430,"&lt;&gt;Not an error")=1,1,0))</f>
        <v>0</v>
      </c>
      <c r="T4430">
        <f>IF(M4430&lt;&gt;"Major",0,IF(COUNTIFS($A$2:$A4430,$A4430,$D$2:$D4430,$D4430,$M$2:$M4430,"Major")=1,1,0))</f>
        <v>0</v>
      </c>
      <c r="U4430">
        <f>IF(M4430&lt;&gt;"Minor",0,IF(COUNTIFS($A$2:$A4430,$A4430,$D$2:$D4430,$D4430,$M$2:$M4430,"Minor")=1,1,0))</f>
        <v>0</v>
      </c>
    </row>
    <row r="4431">
      <c r="A4431" t="inlineStr">
        <is>
          <t xml:space="preserve">f855eae3dfc9aadc286f38e8d5e70cc6a599f238</t>
        </is>
      </c>
      <c r="B4431" t="inlineStr">
        <is>
          <t xml:space="preserve">The Silent Rebirth</t>
        </is>
      </c>
      <c r="C4431" t="inlineStr">
        <is>
          <t xml:space="preserve">Wiedergeboren Für Rache</t>
        </is>
      </c>
      <c r="D4431" t="inlineStr">
        <is>
          <t xml:space="preserve">a9e490d9b00dee19ef2e0b3a6e7c0d0f922326f9</t>
        </is>
      </c>
      <c r="E4431" t="inlineStr">
        <is>
          <t xml:space="preserve">Episode 1: Verrat Und Wiedergeburt</t>
        </is>
      </c>
      <c r="F4431">
        <v>1</v>
      </c>
      <c r="G4431" t="inlineStr">
        <is>
          <t xml:space="preserve">7:12-7:14</t>
        </is>
      </c>
      <c r="H4431" t="inlineStr">
        <is>
          <t xml:space="preserve">Ignore</t>
        </is>
      </c>
      <c r="I4431" t="inlineStr">
        <is>
          <t xml:space="preserve">[Script error] - Line from script: â€œMegans Lachen schnitt Ã„nna ins Herz.â€_x009d_ - Note: modulation â€œ[name to be changed] unbarmherziges Lachen versetzte Ã„nnas Herz einen tiefen Stich.â€_x009d_</t>
        </is>
      </c>
      <c r="J4431" t="inlineStr">
        <is>
          <t xml:space="preserve">AI</t>
        </is>
      </c>
      <c r="K4431" t="inlineStr">
        <is>
          <t xml:space="preserve">Script error</t>
        </is>
      </c>
      <c r="L4431" t="inlineStr">
        <is>
          <t xml:space="preserve">Script error</t>
        </is>
      </c>
      <c r="M4431" t="str">
        <f>IFERROR(IF(VLOOKUP(L4431,'Quantification'!$A:$B,2,FALSE)&amp;""="","Unclassified",VLOOKUP(L4431,'Quantification'!$A:$B,2,FALSE)),"Unclassified")</f>
        <v>Major</v>
      </c>
      <c r="N4431" t="inlineStr">
        <is>
          <t xml:space="preserve">frl-stefanie.gartmaier@pocketfm.com</t>
        </is>
      </c>
      <c r="O4431" t="inlineStr">
        <is>
          <t xml:space="preserve">Issues found in raw</t>
        </is>
      </c>
      <c r="P4431" t="str">
        <f>IF(OR(O4431="Issues found in master",O4431="Final master"),"Master",IF(OR(O4431="Ready for Master",O4431="Issues found in raw",O4431="Raw under QC",O4431="Issues resolved in raw"),"Raw","-"))</f>
        <v>Raw</v>
      </c>
      <c r="Q4431" s="13">
        <v>46280.61111111111</v>
      </c>
      <c r="R4431" t="inlineStr">
        <is>
          <t xml:space="preserve">2026-09 (Sept)</t>
        </is>
      </c>
      <c r="S4431">
        <f>IF(M4431="Not an error",0,IF(COUNTIFS($A$2:$A4431,$A4431,$D$2:$D4431,$D4431,$M$2:$M4431,"&lt;&gt;Not an error")=1,1,0))</f>
        <v>0</v>
      </c>
      <c r="T4431">
        <f>IF(M4431&lt;&gt;"Major",0,IF(COUNTIFS($A$2:$A4431,$A4431,$D$2:$D4431,$D4431,$M$2:$M4431,"Major")=1,1,0))</f>
        <v>0</v>
      </c>
      <c r="U4431">
        <f>IF(M4431&lt;&gt;"Minor",0,IF(COUNTIFS($A$2:$A4431,$A4431,$D$2:$D4431,$D4431,$M$2:$M4431,"Minor")=1,1,0))</f>
        <v>0</v>
      </c>
    </row>
    <row r="4432">
      <c r="A4432" t="inlineStr">
        <is>
          <t xml:space="preserve">f855eae3dfc9aadc286f38e8d5e70cc6a599f238</t>
        </is>
      </c>
      <c r="B4432" t="inlineStr">
        <is>
          <t xml:space="preserve">The Silent Rebirth</t>
        </is>
      </c>
      <c r="C4432" t="inlineStr">
        <is>
          <t xml:space="preserve">Wiedergeboren Für Rache</t>
        </is>
      </c>
      <c r="D4432" t="inlineStr">
        <is>
          <t xml:space="preserve">a9e490d9b00dee19ef2e0b3a6e7c0d0f922326f9</t>
        </is>
      </c>
      <c r="E4432" t="inlineStr">
        <is>
          <t xml:space="preserve">Episode 1: Verrat Und Wiedergeburt</t>
        </is>
      </c>
      <c r="F4432">
        <v>1</v>
      </c>
      <c r="G4432" t="inlineStr">
        <is>
          <t xml:space="preserve">7:15-7:21</t>
        </is>
      </c>
      <c r="H4432" t="inlineStr">
        <is>
          <t xml:space="preserve">Ignore</t>
        </is>
      </c>
      <c r="I4432" t="inlineStr">
        <is>
          <t xml:space="preserve">[Script error] - Line from script: â€œGeister? Oh, Liebes. Wenn Geister Rache nehmen kÃ¶nnten, hÃ¤tte deine Mutter mich schon lÃ¤ngst geholt.â€_x009d_ - Note: modulation â€œOh, Liebes. Wenn Tote Rache nehmen kÃ¶nnten, hÃ¤tte deine Mutter mich schon lÃ¤ngst geholt.â€_x009d_</t>
        </is>
      </c>
      <c r="J4432" t="inlineStr">
        <is>
          <t xml:space="preserve">AI</t>
        </is>
      </c>
      <c r="K4432" t="inlineStr">
        <is>
          <t xml:space="preserve">Script error</t>
        </is>
      </c>
      <c r="L4432" t="inlineStr">
        <is>
          <t xml:space="preserve">Script error</t>
        </is>
      </c>
      <c r="M4432" t="str">
        <f>IFERROR(IF(VLOOKUP(L4432,'Quantification'!$A:$B,2,FALSE)&amp;""="","Unclassified",VLOOKUP(L4432,'Quantification'!$A:$B,2,FALSE)),"Unclassified")</f>
        <v>Major</v>
      </c>
      <c r="N4432" t="inlineStr">
        <is>
          <t xml:space="preserve">frl-stefanie.gartmaier@pocketfm.com</t>
        </is>
      </c>
      <c r="O4432" t="inlineStr">
        <is>
          <t xml:space="preserve">Issues found in raw</t>
        </is>
      </c>
      <c r="P4432" t="str">
        <f>IF(OR(O4432="Issues found in master",O4432="Final master"),"Master",IF(OR(O4432="Ready for Master",O4432="Issues found in raw",O4432="Raw under QC",O4432="Issues resolved in raw"),"Raw","-"))</f>
        <v>Raw</v>
      </c>
      <c r="Q4432" s="13">
        <v>46280.61111111111</v>
      </c>
      <c r="R4432" t="inlineStr">
        <is>
          <t xml:space="preserve">2026-09 (Sept)</t>
        </is>
      </c>
      <c r="S4432">
        <f>IF(M4432="Not an error",0,IF(COUNTIFS($A$2:$A4432,$A4432,$D$2:$D4432,$D4432,$M$2:$M4432,"&lt;&gt;Not an error")=1,1,0))</f>
        <v>0</v>
      </c>
      <c r="T4432">
        <f>IF(M4432&lt;&gt;"Major",0,IF(COUNTIFS($A$2:$A4432,$A4432,$D$2:$D4432,$D4432,$M$2:$M4432,"Major")=1,1,0))</f>
        <v>0</v>
      </c>
      <c r="U4432">
        <f>IF(M4432&lt;&gt;"Minor",0,IF(COUNTIFS($A$2:$A4432,$A4432,$D$2:$D4432,$D4432,$M$2:$M4432,"Minor")=1,1,0))</f>
        <v>0</v>
      </c>
    </row>
    <row r="4433">
      <c r="A4433" t="inlineStr">
        <is>
          <t xml:space="preserve">f855eae3dfc9aadc286f38e8d5e70cc6a599f238</t>
        </is>
      </c>
      <c r="B4433" t="inlineStr">
        <is>
          <t xml:space="preserve">The Silent Rebirth</t>
        </is>
      </c>
      <c r="C4433" t="inlineStr">
        <is>
          <t xml:space="preserve">Wiedergeboren Für Rache</t>
        </is>
      </c>
      <c r="D4433" t="inlineStr">
        <is>
          <t xml:space="preserve">a9e490d9b00dee19ef2e0b3a6e7c0d0f922326f9</t>
        </is>
      </c>
      <c r="E4433" t="inlineStr">
        <is>
          <t xml:space="preserve">Episode 1: Verrat Und Wiedergeburt</t>
        </is>
      </c>
      <c r="F4433">
        <v>1</v>
      </c>
      <c r="G4433" t="inlineStr">
        <is>
          <t xml:space="preserve">7:21-7:25</t>
        </is>
      </c>
      <c r="H4433" t="inlineStr">
        <is>
          <t xml:space="preserve">Ignore</t>
        </is>
      </c>
      <c r="I4433" t="inlineStr">
        <is>
          <t xml:space="preserve">[Script error] - Line from script: â€œSie hat mir vertraut, und sieh nur, wohin das sie gebracht hat.â€_x009d_ - Note: modulation â€œSie hat mir vertraut, und sieh nur, wohin sie das gebracht hat.â€_x009d_</t>
        </is>
      </c>
      <c r="J4433" t="inlineStr">
        <is>
          <t xml:space="preserve">AI</t>
        </is>
      </c>
      <c r="K4433" t="inlineStr">
        <is>
          <t xml:space="preserve">Script error</t>
        </is>
      </c>
      <c r="L4433" t="inlineStr">
        <is>
          <t xml:space="preserve">Script error</t>
        </is>
      </c>
      <c r="M4433" t="str">
        <f>IFERROR(IF(VLOOKUP(L4433,'Quantification'!$A:$B,2,FALSE)&amp;""="","Unclassified",VLOOKUP(L4433,'Quantification'!$A:$B,2,FALSE)),"Unclassified")</f>
        <v>Major</v>
      </c>
      <c r="N4433" t="inlineStr">
        <is>
          <t xml:space="preserve">frl-stefanie.gartmaier@pocketfm.com</t>
        </is>
      </c>
      <c r="O4433" t="inlineStr">
        <is>
          <t xml:space="preserve">Issues found in raw</t>
        </is>
      </c>
      <c r="P4433" t="str">
        <f>IF(OR(O4433="Issues found in master",O4433="Final master"),"Master",IF(OR(O4433="Ready for Master",O4433="Issues found in raw",O4433="Raw under QC",O4433="Issues resolved in raw"),"Raw","-"))</f>
        <v>Raw</v>
      </c>
      <c r="Q4433" s="13">
        <v>46280.61111111111</v>
      </c>
      <c r="R4433" t="inlineStr">
        <is>
          <t xml:space="preserve">2026-09 (Sept)</t>
        </is>
      </c>
      <c r="S4433">
        <f>IF(M4433="Not an error",0,IF(COUNTIFS($A$2:$A4433,$A4433,$D$2:$D4433,$D4433,$M$2:$M4433,"&lt;&gt;Not an error")=1,1,0))</f>
        <v>0</v>
      </c>
      <c r="T4433">
        <f>IF(M4433&lt;&gt;"Major",0,IF(COUNTIFS($A$2:$A4433,$A4433,$D$2:$D4433,$D4433,$M$2:$M4433,"Major")=1,1,0))</f>
        <v>0</v>
      </c>
      <c r="U4433">
        <f>IF(M4433&lt;&gt;"Minor",0,IF(COUNTIFS($A$2:$A4433,$A4433,$D$2:$D4433,$D4433,$M$2:$M4433,"Minor")=1,1,0))</f>
        <v>0</v>
      </c>
    </row>
    <row r="4434">
      <c r="A4434" t="inlineStr">
        <is>
          <t xml:space="preserve">f855eae3dfc9aadc286f38e8d5e70cc6a599f238</t>
        </is>
      </c>
      <c r="B4434" t="inlineStr">
        <is>
          <t xml:space="preserve">The Silent Rebirth</t>
        </is>
      </c>
      <c r="C4434" t="inlineStr">
        <is>
          <t xml:space="preserve">Wiedergeboren Für Rache</t>
        </is>
      </c>
      <c r="D4434" t="inlineStr">
        <is>
          <t xml:space="preserve">a9e490d9b00dee19ef2e0b3a6e7c0d0f922326f9</t>
        </is>
      </c>
      <c r="E4434" t="inlineStr">
        <is>
          <t xml:space="preserve">Episode 1: Verrat Und Wiedergeburt</t>
        </is>
      </c>
      <c r="F4434">
        <v>1</v>
      </c>
      <c r="G4434" t="inlineStr">
        <is>
          <t xml:space="preserve">7:28-7:33</t>
        </is>
      </c>
      <c r="H4434" t="inlineStr">
        <is>
          <t xml:space="preserve">Ignore</t>
        </is>
      </c>
      <c r="I4434" t="inlineStr">
        <is>
          <t xml:space="preserve">[Script error] - Line from script: â€œÃ„nna erstarrte. Ihre Augen weiteten sich, als die Worte einsickerten.â€_x009d_ - Note: modulation â€œÃ„nna erstarrte. Ihre Augen weiteten sich, als die Worte langsam in ihr Bewusstsein vordrangen.â€_x009d_</t>
        </is>
      </c>
      <c r="J4434" t="inlineStr">
        <is>
          <t xml:space="preserve">AI</t>
        </is>
      </c>
      <c r="K4434" t="inlineStr">
        <is>
          <t xml:space="preserve">Script error</t>
        </is>
      </c>
      <c r="L4434" t="inlineStr">
        <is>
          <t xml:space="preserve">Script error</t>
        </is>
      </c>
      <c r="M4434" t="str">
        <f>IFERROR(IF(VLOOKUP(L4434,'Quantification'!$A:$B,2,FALSE)&amp;""="","Unclassified",VLOOKUP(L4434,'Quantification'!$A:$B,2,FALSE)),"Unclassified")</f>
        <v>Major</v>
      </c>
      <c r="N4434" t="inlineStr">
        <is>
          <t xml:space="preserve">frl-stefanie.gartmaier@pocketfm.com</t>
        </is>
      </c>
      <c r="O4434" t="inlineStr">
        <is>
          <t xml:space="preserve">Issues found in raw</t>
        </is>
      </c>
      <c r="P4434" t="str">
        <f>IF(OR(O4434="Issues found in master",O4434="Final master"),"Master",IF(OR(O4434="Ready for Master",O4434="Issues found in raw",O4434="Raw under QC",O4434="Issues resolved in raw"),"Raw","-"))</f>
        <v>Raw</v>
      </c>
      <c r="Q4434" s="13">
        <v>46280.61111111111</v>
      </c>
      <c r="R4434" t="inlineStr">
        <is>
          <t xml:space="preserve">2026-09 (Sept)</t>
        </is>
      </c>
      <c r="S4434">
        <f>IF(M4434="Not an error",0,IF(COUNTIFS($A$2:$A4434,$A4434,$D$2:$D4434,$D4434,$M$2:$M4434,"&lt;&gt;Not an error")=1,1,0))</f>
        <v>0</v>
      </c>
      <c r="T4434">
        <f>IF(M4434&lt;&gt;"Major",0,IF(COUNTIFS($A$2:$A4434,$A4434,$D$2:$D4434,$D4434,$M$2:$M4434,"Major")=1,1,0))</f>
        <v>0</v>
      </c>
      <c r="U4434">
        <f>IF(M4434&lt;&gt;"Minor",0,IF(COUNTIFS($A$2:$A4434,$A4434,$D$2:$D4434,$D4434,$M$2:$M4434,"Minor")=1,1,0))</f>
        <v>0</v>
      </c>
    </row>
    <row r="4435">
      <c r="A4435" t="inlineStr">
        <is>
          <t xml:space="preserve">f855eae3dfc9aadc286f38e8d5e70cc6a599f238</t>
        </is>
      </c>
      <c r="B4435" t="inlineStr">
        <is>
          <t xml:space="preserve">The Silent Rebirth</t>
        </is>
      </c>
      <c r="C4435" t="inlineStr">
        <is>
          <t xml:space="preserve">Wiedergeboren Für Rache</t>
        </is>
      </c>
      <c r="D4435" t="inlineStr">
        <is>
          <t xml:space="preserve">a9e490d9b00dee19ef2e0b3a6e7c0d0f922326f9</t>
        </is>
      </c>
      <c r="E4435" t="inlineStr">
        <is>
          <t xml:space="preserve">Episode 1: Verrat Und Wiedergeburt</t>
        </is>
      </c>
      <c r="F4435">
        <v>1</v>
      </c>
      <c r="G4435" t="inlineStr">
        <is>
          <t xml:space="preserve">7:39-7:42</t>
        </is>
      </c>
      <c r="H4435" t="inlineStr">
        <is>
          <t xml:space="preserve">Ignore</t>
        </is>
      </c>
      <c r="I4435" t="inlineStr">
        <is>
          <t xml:space="preserve">[Script error] - Line from script: â€œReine Wut brannte sich durch den Nebel der Narkose.â€_x009d_ - â€œUngezÃ¤hmte Wut loderte in ihr auf und kÃ¤mpfte sich durch den schweren Nebel der Narkose.â€_x009d_</t>
        </is>
      </c>
      <c r="J4435" t="inlineStr">
        <is>
          <t xml:space="preserve">AI</t>
        </is>
      </c>
      <c r="K4435" t="inlineStr">
        <is>
          <t xml:space="preserve">Script error</t>
        </is>
      </c>
      <c r="L4435" t="inlineStr">
        <is>
          <t xml:space="preserve">Script error</t>
        </is>
      </c>
      <c r="M4435" t="str">
        <f>IFERROR(IF(VLOOKUP(L4435,'Quantification'!$A:$B,2,FALSE)&amp;""="","Unclassified",VLOOKUP(L4435,'Quantification'!$A:$B,2,FALSE)),"Unclassified")</f>
        <v>Major</v>
      </c>
      <c r="N4435" t="inlineStr">
        <is>
          <t xml:space="preserve">frl-stefanie.gartmaier@pocketfm.com</t>
        </is>
      </c>
      <c r="O4435" t="inlineStr">
        <is>
          <t xml:space="preserve">Issues found in raw</t>
        </is>
      </c>
      <c r="P4435" t="str">
        <f>IF(OR(O4435="Issues found in master",O4435="Final master"),"Master",IF(OR(O4435="Ready for Master",O4435="Issues found in raw",O4435="Raw under QC",O4435="Issues resolved in raw"),"Raw","-"))</f>
        <v>Raw</v>
      </c>
      <c r="Q4435" s="13">
        <v>46280.61111111111</v>
      </c>
      <c r="R4435" t="inlineStr">
        <is>
          <t xml:space="preserve">2026-09 (Sept)</t>
        </is>
      </c>
      <c r="S4435">
        <f>IF(M4435="Not an error",0,IF(COUNTIFS($A$2:$A4435,$A4435,$D$2:$D4435,$D4435,$M$2:$M4435,"&lt;&gt;Not an error")=1,1,0))</f>
        <v>0</v>
      </c>
      <c r="T4435">
        <f>IF(M4435&lt;&gt;"Major",0,IF(COUNTIFS($A$2:$A4435,$A4435,$D$2:$D4435,$D4435,$M$2:$M4435,"Major")=1,1,0))</f>
        <v>0</v>
      </c>
      <c r="U4435">
        <f>IF(M4435&lt;&gt;"Minor",0,IF(COUNTIFS($A$2:$A4435,$A4435,$D$2:$D4435,$D4435,$M$2:$M4435,"Minor")=1,1,0))</f>
        <v>0</v>
      </c>
    </row>
    <row r="4436">
      <c r="A4436" t="inlineStr">
        <is>
          <t xml:space="preserve">f855eae3dfc9aadc286f38e8d5e70cc6a599f238</t>
        </is>
      </c>
      <c r="B4436" t="inlineStr">
        <is>
          <t xml:space="preserve">The Silent Rebirth</t>
        </is>
      </c>
      <c r="C4436" t="inlineStr">
        <is>
          <t xml:space="preserve">Wiedergeboren Für Rache</t>
        </is>
      </c>
      <c r="D4436" t="inlineStr">
        <is>
          <t xml:space="preserve">a9e490d9b00dee19ef2e0b3a6e7c0d0f922326f9</t>
        </is>
      </c>
      <c r="E4436" t="inlineStr">
        <is>
          <t xml:space="preserve">Episode 1: Verrat Und Wiedergeburt</t>
        </is>
      </c>
      <c r="F4436">
        <v>1</v>
      </c>
      <c r="G4436" t="inlineStr">
        <is>
          <t xml:space="preserve">7:47-7:49</t>
        </is>
      </c>
      <c r="H4436" t="inlineStr">
        <is>
          <t xml:space="preserve">Ignore</t>
        </is>
      </c>
      <c r="I4436" t="inlineStr">
        <is>
          <t xml:space="preserve">[Script error] - Line from script: â€œDu Monster!â€œ, spuckte sie.â€_x009d_ - Note: incorrect word â€œDu Monster!â€œ, spie sie.â€_x009d_</t>
        </is>
      </c>
      <c r="J4436" t="inlineStr">
        <is>
          <t xml:space="preserve">AI</t>
        </is>
      </c>
      <c r="K4436" t="inlineStr">
        <is>
          <t xml:space="preserve">Script error</t>
        </is>
      </c>
      <c r="L4436" t="inlineStr">
        <is>
          <t xml:space="preserve">Script error</t>
        </is>
      </c>
      <c r="M4436" t="str">
        <f>IFERROR(IF(VLOOKUP(L4436,'Quantification'!$A:$B,2,FALSE)&amp;""="","Unclassified",VLOOKUP(L4436,'Quantification'!$A:$B,2,FALSE)),"Unclassified")</f>
        <v>Major</v>
      </c>
      <c r="N4436" t="inlineStr">
        <is>
          <t xml:space="preserve">frl-stefanie.gartmaier@pocketfm.com</t>
        </is>
      </c>
      <c r="O4436" t="inlineStr">
        <is>
          <t xml:space="preserve">Issues found in raw</t>
        </is>
      </c>
      <c r="P4436" t="str">
        <f>IF(OR(O4436="Issues found in master",O4436="Final master"),"Master",IF(OR(O4436="Ready for Master",O4436="Issues found in raw",O4436="Raw under QC",O4436="Issues resolved in raw"),"Raw","-"))</f>
        <v>Raw</v>
      </c>
      <c r="Q4436" s="13">
        <v>46280.61111111111</v>
      </c>
      <c r="R4436" t="inlineStr">
        <is>
          <t xml:space="preserve">2026-09 (Sept)</t>
        </is>
      </c>
      <c r="S4436">
        <f>IF(M4436="Not an error",0,IF(COUNTIFS($A$2:$A4436,$A4436,$D$2:$D4436,$D4436,$M$2:$M4436,"&lt;&gt;Not an error")=1,1,0))</f>
        <v>0</v>
      </c>
      <c r="T4436">
        <f>IF(M4436&lt;&gt;"Major",0,IF(COUNTIFS($A$2:$A4436,$A4436,$D$2:$D4436,$D4436,$M$2:$M4436,"Major")=1,1,0))</f>
        <v>0</v>
      </c>
      <c r="U4436">
        <f>IF(M4436&lt;&gt;"Minor",0,IF(COUNTIFS($A$2:$A4436,$A4436,$D$2:$D4436,$D4436,$M$2:$M4436,"Minor")=1,1,0))</f>
        <v>0</v>
      </c>
    </row>
    <row r="4437">
      <c r="A4437" t="inlineStr">
        <is>
          <t xml:space="preserve">f855eae3dfc9aadc286f38e8d5e70cc6a599f238</t>
        </is>
      </c>
      <c r="B4437" t="inlineStr">
        <is>
          <t xml:space="preserve">The Silent Rebirth</t>
        </is>
      </c>
      <c r="C4437" t="inlineStr">
        <is>
          <t xml:space="preserve">Wiedergeboren Für Rache</t>
        </is>
      </c>
      <c r="D4437" t="inlineStr">
        <is>
          <t xml:space="preserve">a9e490d9b00dee19ef2e0b3a6e7c0d0f922326f9</t>
        </is>
      </c>
      <c r="E4437" t="inlineStr">
        <is>
          <t xml:space="preserve">Episode 1: Verrat Und Wiedergeburt</t>
        </is>
      </c>
      <c r="F4437">
        <v>1</v>
      </c>
      <c r="G4437" t="inlineStr">
        <is>
          <t xml:space="preserve">7:49-7:52</t>
        </is>
      </c>
      <c r="H4437" t="inlineStr">
        <is>
          <t xml:space="preserve">Ignore</t>
        </is>
      </c>
      <c r="I4437" t="inlineStr">
        <is>
          <t xml:space="preserve">[Script error] - Line from script: â€œMegan beugte sich dicht zu ihr.â€_x009d_ - Note: missing translation / name change for â€œMeganâ€_x009d_</t>
        </is>
      </c>
      <c r="J4437" t="inlineStr">
        <is>
          <t xml:space="preserve">AI</t>
        </is>
      </c>
      <c r="K4437" t="inlineStr">
        <is>
          <t xml:space="preserve">Script error</t>
        </is>
      </c>
      <c r="L4437" t="inlineStr">
        <is>
          <t xml:space="preserve">Script error</t>
        </is>
      </c>
      <c r="M4437" t="str">
        <f>IFERROR(IF(VLOOKUP(L4437,'Quantification'!$A:$B,2,FALSE)&amp;""="","Unclassified",VLOOKUP(L4437,'Quantification'!$A:$B,2,FALSE)),"Unclassified")</f>
        <v>Major</v>
      </c>
      <c r="N4437" t="inlineStr">
        <is>
          <t xml:space="preserve">frl-stefanie.gartmaier@pocketfm.com</t>
        </is>
      </c>
      <c r="O4437" t="inlineStr">
        <is>
          <t xml:space="preserve">Issues found in raw</t>
        </is>
      </c>
      <c r="P4437" t="str">
        <f>IF(OR(O4437="Issues found in master",O4437="Final master"),"Master",IF(OR(O4437="Ready for Master",O4437="Issues found in raw",O4437="Raw under QC",O4437="Issues resolved in raw"),"Raw","-"))</f>
        <v>Raw</v>
      </c>
      <c r="Q4437" s="13">
        <v>46280.61111111111</v>
      </c>
      <c r="R4437" t="inlineStr">
        <is>
          <t xml:space="preserve">2026-09 (Sept)</t>
        </is>
      </c>
      <c r="S4437">
        <f>IF(M4437="Not an error",0,IF(COUNTIFS($A$2:$A4437,$A4437,$D$2:$D4437,$D4437,$M$2:$M4437,"&lt;&gt;Not an error")=1,1,0))</f>
        <v>0</v>
      </c>
      <c r="T4437">
        <f>IF(M4437&lt;&gt;"Major",0,IF(COUNTIFS($A$2:$A4437,$A4437,$D$2:$D4437,$D4437,$M$2:$M4437,"Major")=1,1,0))</f>
        <v>0</v>
      </c>
      <c r="U4437">
        <f>IF(M4437&lt;&gt;"Minor",0,IF(COUNTIFS($A$2:$A4437,$A4437,$D$2:$D4437,$D4437,$M$2:$M4437,"Minor")=1,1,0))</f>
        <v>0</v>
      </c>
    </row>
    <row r="4438">
      <c r="A4438" t="inlineStr">
        <is>
          <t xml:space="preserve">f855eae3dfc9aadc286f38e8d5e70cc6a599f238</t>
        </is>
      </c>
      <c r="B4438" t="inlineStr">
        <is>
          <t xml:space="preserve">The Silent Rebirth</t>
        </is>
      </c>
      <c r="C4438" t="inlineStr">
        <is>
          <t xml:space="preserve">Wiedergeboren Für Rache</t>
        </is>
      </c>
      <c r="D4438" t="inlineStr">
        <is>
          <t xml:space="preserve">a9e490d9b00dee19ef2e0b3a6e7c0d0f922326f9</t>
        </is>
      </c>
      <c r="E4438" t="inlineStr">
        <is>
          <t xml:space="preserve">Episode 1: Verrat Und Wiedergeburt</t>
        </is>
      </c>
      <c r="F4438">
        <v>1</v>
      </c>
      <c r="G4438" t="inlineStr">
        <is>
          <t xml:space="preserve">7:49-7:52</t>
        </is>
      </c>
      <c r="H4438" t="inlineStr">
        <is>
          <t xml:space="preserve">Ignore</t>
        </is>
      </c>
      <c r="I4438" t="inlineStr">
        <is>
          <t xml:space="preserve">[Script error] - Line from script: â€œMegan beugte sich dicht zu ihr.â€_x009d_ - Note: modulation â€œ[name to be changed] beugte sich dicht Ã¼ber sie.â€_x009d_</t>
        </is>
      </c>
      <c r="J4438" t="inlineStr">
        <is>
          <t xml:space="preserve">AI</t>
        </is>
      </c>
      <c r="K4438" t="inlineStr">
        <is>
          <t xml:space="preserve">Script error</t>
        </is>
      </c>
      <c r="L4438" t="inlineStr">
        <is>
          <t xml:space="preserve">Script error</t>
        </is>
      </c>
      <c r="M4438" t="str">
        <f>IFERROR(IF(VLOOKUP(L4438,'Quantification'!$A:$B,2,FALSE)&amp;""="","Unclassified",VLOOKUP(L4438,'Quantification'!$A:$B,2,FALSE)),"Unclassified")</f>
        <v>Major</v>
      </c>
      <c r="N4438" t="inlineStr">
        <is>
          <t xml:space="preserve">frl-stefanie.gartmaier@pocketfm.com</t>
        </is>
      </c>
      <c r="O4438" t="inlineStr">
        <is>
          <t xml:space="preserve">Issues found in raw</t>
        </is>
      </c>
      <c r="P4438" t="str">
        <f>IF(OR(O4438="Issues found in master",O4438="Final master"),"Master",IF(OR(O4438="Ready for Master",O4438="Issues found in raw",O4438="Raw under QC",O4438="Issues resolved in raw"),"Raw","-"))</f>
        <v>Raw</v>
      </c>
      <c r="Q4438" s="13">
        <v>46280.61111111111</v>
      </c>
      <c r="R4438" t="inlineStr">
        <is>
          <t xml:space="preserve">2026-09 (Sept)</t>
        </is>
      </c>
      <c r="S4438">
        <f>IF(M4438="Not an error",0,IF(COUNTIFS($A$2:$A4438,$A4438,$D$2:$D4438,$D4438,$M$2:$M4438,"&lt;&gt;Not an error")=1,1,0))</f>
        <v>0</v>
      </c>
      <c r="T4438">
        <f>IF(M4438&lt;&gt;"Major",0,IF(COUNTIFS($A$2:$A4438,$A4438,$D$2:$D4438,$D4438,$M$2:$M4438,"Major")=1,1,0))</f>
        <v>0</v>
      </c>
      <c r="U4438">
        <f>IF(M4438&lt;&gt;"Minor",0,IF(COUNTIFS($A$2:$A4438,$A4438,$D$2:$D4438,$D4438,$M$2:$M4438,"Minor")=1,1,0))</f>
        <v>0</v>
      </c>
    </row>
    <row r="4439">
      <c r="A4439" t="inlineStr">
        <is>
          <t xml:space="preserve">f855eae3dfc9aadc286f38e8d5e70cc6a599f238</t>
        </is>
      </c>
      <c r="B4439" t="inlineStr">
        <is>
          <t xml:space="preserve">The Silent Rebirth</t>
        </is>
      </c>
      <c r="C4439" t="inlineStr">
        <is>
          <t xml:space="preserve">Wiedergeboren Für Rache</t>
        </is>
      </c>
      <c r="D4439" t="inlineStr">
        <is>
          <t xml:space="preserve">a9e490d9b00dee19ef2e0b3a6e7c0d0f922326f9</t>
        </is>
      </c>
      <c r="E4439" t="inlineStr">
        <is>
          <t xml:space="preserve">Episode 1: Verrat Und Wiedergeburt</t>
        </is>
      </c>
      <c r="F4439">
        <v>1</v>
      </c>
      <c r="G4439" t="inlineStr">
        <is>
          <t xml:space="preserve">7:53-7:57</t>
        </is>
      </c>
      <c r="H4439" t="inlineStr">
        <is>
          <t xml:space="preserve">Ignore</t>
        </is>
      </c>
      <c r="I4439" t="inlineStr">
        <is>
          <t xml:space="preserve">[Script error] - Line from script: â€œDu wirst nicht entkommen, Ã„nna. Nicht dieses Mal.â€_x009d_ - Note: modulation â€œDu wirst nicht entkommen, Ã„nna. Dieses Mal nicht.â€_x009d_</t>
        </is>
      </c>
      <c r="J4439" t="inlineStr">
        <is>
          <t xml:space="preserve">AI</t>
        </is>
      </c>
      <c r="K4439" t="inlineStr">
        <is>
          <t xml:space="preserve">Script error</t>
        </is>
      </c>
      <c r="L4439" t="inlineStr">
        <is>
          <t xml:space="preserve">Script error</t>
        </is>
      </c>
      <c r="M4439" t="str">
        <f>IFERROR(IF(VLOOKUP(L4439,'Quantification'!$A:$B,2,FALSE)&amp;""="","Unclassified",VLOOKUP(L4439,'Quantification'!$A:$B,2,FALSE)),"Unclassified")</f>
        <v>Major</v>
      </c>
      <c r="N4439" t="inlineStr">
        <is>
          <t xml:space="preserve">frl-stefanie.gartmaier@pocketfm.com</t>
        </is>
      </c>
      <c r="O4439" t="inlineStr">
        <is>
          <t xml:space="preserve">Issues found in raw</t>
        </is>
      </c>
      <c r="P4439" t="str">
        <f>IF(OR(O4439="Issues found in master",O4439="Final master"),"Master",IF(OR(O4439="Ready for Master",O4439="Issues found in raw",O4439="Raw under QC",O4439="Issues resolved in raw"),"Raw","-"))</f>
        <v>Raw</v>
      </c>
      <c r="Q4439" s="13">
        <v>46280.61111111111</v>
      </c>
      <c r="R4439" t="inlineStr">
        <is>
          <t xml:space="preserve">2026-09 (Sept)</t>
        </is>
      </c>
      <c r="S4439">
        <f>IF(M4439="Not an error",0,IF(COUNTIFS($A$2:$A4439,$A4439,$D$2:$D4439,$D4439,$M$2:$M4439,"&lt;&gt;Not an error")=1,1,0))</f>
        <v>0</v>
      </c>
      <c r="T4439">
        <f>IF(M4439&lt;&gt;"Major",0,IF(COUNTIFS($A$2:$A4439,$A4439,$D$2:$D4439,$D4439,$M$2:$M4439,"Major")=1,1,0))</f>
        <v>0</v>
      </c>
      <c r="U4439">
        <f>IF(M4439&lt;&gt;"Minor",0,IF(COUNTIFS($A$2:$A4439,$A4439,$D$2:$D4439,$D4439,$M$2:$M4439,"Minor")=1,1,0))</f>
        <v>0</v>
      </c>
    </row>
    <row r="4440">
      <c r="A4440" t="inlineStr">
        <is>
          <t xml:space="preserve">f855eae3dfc9aadc286f38e8d5e70cc6a599f238</t>
        </is>
      </c>
      <c r="B4440" t="inlineStr">
        <is>
          <t xml:space="preserve">The Silent Rebirth</t>
        </is>
      </c>
      <c r="C4440" t="inlineStr">
        <is>
          <t xml:space="preserve">Wiedergeboren Für Rache</t>
        </is>
      </c>
      <c r="D4440" t="inlineStr">
        <is>
          <t xml:space="preserve">a9e490d9b00dee19ef2e0b3a6e7c0d0f922326f9</t>
        </is>
      </c>
      <c r="E4440" t="inlineStr">
        <is>
          <t xml:space="preserve">Episode 1: Verrat Und Wiedergeburt</t>
        </is>
      </c>
      <c r="F4440">
        <v>1</v>
      </c>
      <c r="G4440" t="inlineStr">
        <is>
          <t xml:space="preserve">7:58-8:02</t>
        </is>
      </c>
      <c r="H4440" t="inlineStr">
        <is>
          <t xml:space="preserve">Ignore</t>
        </is>
      </c>
      <c r="I4440" t="inlineStr">
        <is>
          <t xml:space="preserve">[Script error] - Line from script: â€œAls Megan nÃ¤herkam, verdunkelte sich Ã„nnas Sicht und ihr Bewusstsein schwand.â€_x009d_ - Note: missing translation / name change for â€œMeganâ€_x009d_</t>
        </is>
      </c>
      <c r="J4440" t="inlineStr">
        <is>
          <t xml:space="preserve">AI</t>
        </is>
      </c>
      <c r="K4440" t="inlineStr">
        <is>
          <t xml:space="preserve">Script error</t>
        </is>
      </c>
      <c r="L4440" t="inlineStr">
        <is>
          <t xml:space="preserve">Script error</t>
        </is>
      </c>
      <c r="M4440" t="str">
        <f>IFERROR(IF(VLOOKUP(L4440,'Quantification'!$A:$B,2,FALSE)&amp;""="","Unclassified",VLOOKUP(L4440,'Quantification'!$A:$B,2,FALSE)),"Unclassified")</f>
        <v>Major</v>
      </c>
      <c r="N4440" t="inlineStr">
        <is>
          <t xml:space="preserve">frl-stefanie.gartmaier@pocketfm.com</t>
        </is>
      </c>
      <c r="O4440" t="inlineStr">
        <is>
          <t xml:space="preserve">Issues found in raw</t>
        </is>
      </c>
      <c r="P4440" t="str">
        <f>IF(OR(O4440="Issues found in master",O4440="Final master"),"Master",IF(OR(O4440="Ready for Master",O4440="Issues found in raw",O4440="Raw under QC",O4440="Issues resolved in raw"),"Raw","-"))</f>
        <v>Raw</v>
      </c>
      <c r="Q4440" s="13">
        <v>46280.61111111111</v>
      </c>
      <c r="R4440" t="inlineStr">
        <is>
          <t xml:space="preserve">2026-09 (Sept)</t>
        </is>
      </c>
      <c r="S4440">
        <f>IF(M4440="Not an error",0,IF(COUNTIFS($A$2:$A4440,$A4440,$D$2:$D4440,$D4440,$M$2:$M4440,"&lt;&gt;Not an error")=1,1,0))</f>
        <v>0</v>
      </c>
      <c r="T4440">
        <f>IF(M4440&lt;&gt;"Major",0,IF(COUNTIFS($A$2:$A4440,$A4440,$D$2:$D4440,$D4440,$M$2:$M4440,"Major")=1,1,0))</f>
        <v>0</v>
      </c>
      <c r="U4440">
        <f>IF(M4440&lt;&gt;"Minor",0,IF(COUNTIFS($A$2:$A4440,$A4440,$D$2:$D4440,$D4440,$M$2:$M4440,"Minor")=1,1,0))</f>
        <v>0</v>
      </c>
    </row>
    <row r="4441">
      <c r="A4441" t="inlineStr">
        <is>
          <t xml:space="preserve">f855eae3dfc9aadc286f38e8d5e70cc6a599f238</t>
        </is>
      </c>
      <c r="B4441" t="inlineStr">
        <is>
          <t xml:space="preserve">The Silent Rebirth</t>
        </is>
      </c>
      <c r="C4441" t="inlineStr">
        <is>
          <t xml:space="preserve">Wiedergeboren Für Rache</t>
        </is>
      </c>
      <c r="D4441" t="inlineStr">
        <is>
          <t xml:space="preserve">a9e490d9b00dee19ef2e0b3a6e7c0d0f922326f9</t>
        </is>
      </c>
      <c r="E4441" t="inlineStr">
        <is>
          <t xml:space="preserve">Episode 1: Verrat Und Wiedergeburt</t>
        </is>
      </c>
      <c r="F4441">
        <v>1</v>
      </c>
      <c r="G4441" t="inlineStr">
        <is>
          <t xml:space="preserve">7:58-8:02</t>
        </is>
      </c>
      <c r="H4441" t="inlineStr">
        <is>
          <t xml:space="preserve">Ignore</t>
        </is>
      </c>
      <c r="I4441" t="inlineStr">
        <is>
          <t xml:space="preserve">[Script error] - Line from script: â€œAls Megan nÃ¤herkam, verdunkelte sich Ã„nnas Sicht und ihr Bewusstsein schwand.â€_x009d_ - Note: modulation â€œWÃ¤hrend Megan immer nÃ¤herkam, verschwammen die Konturen vor Ã„nnas Augen, bis sie schlieÃŸlich einer schwarzen Leere wichen.â€_x009d_</t>
        </is>
      </c>
      <c r="J4441" t="inlineStr">
        <is>
          <t xml:space="preserve">AI</t>
        </is>
      </c>
      <c r="K4441" t="inlineStr">
        <is>
          <t xml:space="preserve">Script error</t>
        </is>
      </c>
      <c r="L4441" t="inlineStr">
        <is>
          <t xml:space="preserve">Script error</t>
        </is>
      </c>
      <c r="M4441" t="str">
        <f>IFERROR(IF(VLOOKUP(L4441,'Quantification'!$A:$B,2,FALSE)&amp;""="","Unclassified",VLOOKUP(L4441,'Quantification'!$A:$B,2,FALSE)),"Unclassified")</f>
        <v>Major</v>
      </c>
      <c r="N4441" t="inlineStr">
        <is>
          <t xml:space="preserve">frl-stefanie.gartmaier@pocketfm.com</t>
        </is>
      </c>
      <c r="O4441" t="inlineStr">
        <is>
          <t xml:space="preserve">Issues found in raw</t>
        </is>
      </c>
      <c r="P4441" t="str">
        <f>IF(OR(O4441="Issues found in master",O4441="Final master"),"Master",IF(OR(O4441="Ready for Master",O4441="Issues found in raw",O4441="Raw under QC",O4441="Issues resolved in raw"),"Raw","-"))</f>
        <v>Raw</v>
      </c>
      <c r="Q4441" s="13">
        <v>46280.61111111111</v>
      </c>
      <c r="R4441" t="inlineStr">
        <is>
          <t xml:space="preserve">2026-09 (Sept)</t>
        </is>
      </c>
      <c r="S4441">
        <f>IF(M4441="Not an error",0,IF(COUNTIFS($A$2:$A4441,$A4441,$D$2:$D4441,$D4441,$M$2:$M4441,"&lt;&gt;Not an error")=1,1,0))</f>
        <v>0</v>
      </c>
      <c r="T4441">
        <f>IF(M4441&lt;&gt;"Major",0,IF(COUNTIFS($A$2:$A4441,$A4441,$D$2:$D4441,$D4441,$M$2:$M4441,"Major")=1,1,0))</f>
        <v>0</v>
      </c>
      <c r="U4441">
        <f>IF(M4441&lt;&gt;"Minor",0,IF(COUNTIFS($A$2:$A4441,$A4441,$D$2:$D4441,$D4441,$M$2:$M4441,"Minor")=1,1,0))</f>
        <v>0</v>
      </c>
    </row>
    <row r="4442">
      <c r="A4442" t="inlineStr">
        <is>
          <t xml:space="preserve">f855eae3dfc9aadc286f38e8d5e70cc6a599f238</t>
        </is>
      </c>
      <c r="B4442" t="inlineStr">
        <is>
          <t xml:space="preserve">The Silent Rebirth</t>
        </is>
      </c>
      <c r="C4442" t="inlineStr">
        <is>
          <t xml:space="preserve">Wiedergeboren Für Rache</t>
        </is>
      </c>
      <c r="D4442" t="inlineStr">
        <is>
          <t xml:space="preserve">a9e490d9b00dee19ef2e0b3a6e7c0d0f922326f9</t>
        </is>
      </c>
      <c r="E4442" t="inlineStr">
        <is>
          <t xml:space="preserve">Episode 1: Verrat Und Wiedergeburt</t>
        </is>
      </c>
      <c r="F4442">
        <v>1</v>
      </c>
      <c r="G4442" t="inlineStr">
        <is>
          <t xml:space="preserve">8:07-8:11</t>
        </is>
      </c>
      <c r="H4442" t="inlineStr">
        <is>
          <t xml:space="preserve">Ignore</t>
        </is>
      </c>
      <c r="I4442" t="inlineStr">
        <is>
          <t xml:space="preserve">[Script error] - Line from script: â€œWo bin ich?â€œ, murmelte sie und blinzelte gegen grelles Licht.â€_x009d_ - Note: modulation â€œWo bin ich?â€œ, murmelte sie und blinzelte gegen ein grelles Licht an.â€_x009d_</t>
        </is>
      </c>
      <c r="J4442" t="inlineStr">
        <is>
          <t xml:space="preserve">AI</t>
        </is>
      </c>
      <c r="K4442" t="inlineStr">
        <is>
          <t xml:space="preserve">Script error</t>
        </is>
      </c>
      <c r="L4442" t="inlineStr">
        <is>
          <t xml:space="preserve">Script error</t>
        </is>
      </c>
      <c r="M4442" t="str">
        <f>IFERROR(IF(VLOOKUP(L4442,'Quantification'!$A:$B,2,FALSE)&amp;""="","Unclassified",VLOOKUP(L4442,'Quantification'!$A:$B,2,FALSE)),"Unclassified")</f>
        <v>Major</v>
      </c>
      <c r="N4442" t="inlineStr">
        <is>
          <t xml:space="preserve">frl-stefanie.gartmaier@pocketfm.com</t>
        </is>
      </c>
      <c r="O4442" t="inlineStr">
        <is>
          <t xml:space="preserve">Issues found in raw</t>
        </is>
      </c>
      <c r="P4442" t="str">
        <f>IF(OR(O4442="Issues found in master",O4442="Final master"),"Master",IF(OR(O4442="Ready for Master",O4442="Issues found in raw",O4442="Raw under QC",O4442="Issues resolved in raw"),"Raw","-"))</f>
        <v>Raw</v>
      </c>
      <c r="Q4442" s="13">
        <v>46280.61111111111</v>
      </c>
      <c r="R4442" t="inlineStr">
        <is>
          <t xml:space="preserve">2026-09 (Sept)</t>
        </is>
      </c>
      <c r="S4442">
        <f>IF(M4442="Not an error",0,IF(COUNTIFS($A$2:$A4442,$A4442,$D$2:$D4442,$D4442,$M$2:$M4442,"&lt;&gt;Not an error")=1,1,0))</f>
        <v>0</v>
      </c>
      <c r="T4442">
        <f>IF(M4442&lt;&gt;"Major",0,IF(COUNTIFS($A$2:$A4442,$A4442,$D$2:$D4442,$D4442,$M$2:$M4442,"Major")=1,1,0))</f>
        <v>0</v>
      </c>
      <c r="U4442">
        <f>IF(M4442&lt;&gt;"Minor",0,IF(COUNTIFS($A$2:$A4442,$A4442,$D$2:$D4442,$D4442,$M$2:$M4442,"Minor")=1,1,0))</f>
        <v>0</v>
      </c>
    </row>
    <row r="4443">
      <c r="A4443" t="inlineStr">
        <is>
          <t xml:space="preserve">f855eae3dfc9aadc286f38e8d5e70cc6a599f238</t>
        </is>
      </c>
      <c r="B4443" t="inlineStr">
        <is>
          <t xml:space="preserve">The Silent Rebirth</t>
        </is>
      </c>
      <c r="C4443" t="inlineStr">
        <is>
          <t xml:space="preserve">Wiedergeboren Für Rache</t>
        </is>
      </c>
      <c r="D4443" t="inlineStr">
        <is>
          <t xml:space="preserve">a9e490d9b00dee19ef2e0b3a6e7c0d0f922326f9</t>
        </is>
      </c>
      <c r="E4443" t="inlineStr">
        <is>
          <t xml:space="preserve">Episode 1: Verrat Und Wiedergeburt</t>
        </is>
      </c>
      <c r="F4443">
        <v>1</v>
      </c>
      <c r="G4443" t="inlineStr">
        <is>
          <t xml:space="preserve">8:21-8:29</t>
        </is>
      </c>
      <c r="H4443" t="inlineStr">
        <is>
          <t xml:space="preserve">Ignore</t>
        </is>
      </c>
      <c r="I4443" t="inlineStr">
        <is>
          <t xml:space="preserve">[Script error] - Line from script: â€œSie Ã¼berflog ihre Umgebung und erkannte das leichte Schwanken eines Schiffes, des Kreuzfahrtschiffes, das sie vor drei Jahren nach Silver Crest gebracht hatte.â€_x009d_ - Note: â€œSie musterte ihre Umgebung und bemerkte das leichte Schwanken eines Schiffes, jenen Kreuzfahrtschiffes, das sie vor drei Jahren nach Silver Crest gebracht hatte.â€_x009d_</t>
        </is>
      </c>
      <c r="J4443" t="inlineStr">
        <is>
          <t xml:space="preserve">AI</t>
        </is>
      </c>
      <c r="K4443" t="inlineStr">
        <is>
          <t xml:space="preserve">Script error</t>
        </is>
      </c>
      <c r="L4443" t="inlineStr">
        <is>
          <t xml:space="preserve">Script error</t>
        </is>
      </c>
      <c r="M4443" t="str">
        <f>IFERROR(IF(VLOOKUP(L4443,'Quantification'!$A:$B,2,FALSE)&amp;""="","Unclassified",VLOOKUP(L4443,'Quantification'!$A:$B,2,FALSE)),"Unclassified")</f>
        <v>Major</v>
      </c>
      <c r="N4443" t="inlineStr">
        <is>
          <t xml:space="preserve">frl-stefanie.gartmaier@pocketfm.com</t>
        </is>
      </c>
      <c r="O4443" t="inlineStr">
        <is>
          <t xml:space="preserve">Issues found in raw</t>
        </is>
      </c>
      <c r="P4443" t="str">
        <f>IF(OR(O4443="Issues found in master",O4443="Final master"),"Master",IF(OR(O4443="Ready for Master",O4443="Issues found in raw",O4443="Raw under QC",O4443="Issues resolved in raw"),"Raw","-"))</f>
        <v>Raw</v>
      </c>
      <c r="Q4443" s="13">
        <v>46280.61111111111</v>
      </c>
      <c r="R4443" t="inlineStr">
        <is>
          <t xml:space="preserve">2026-09 (Sept)</t>
        </is>
      </c>
      <c r="S4443">
        <f>IF(M4443="Not an error",0,IF(COUNTIFS($A$2:$A4443,$A4443,$D$2:$D4443,$D4443,$M$2:$M4443,"&lt;&gt;Not an error")=1,1,0))</f>
        <v>0</v>
      </c>
      <c r="T4443">
        <f>IF(M4443&lt;&gt;"Major",0,IF(COUNTIFS($A$2:$A4443,$A4443,$D$2:$D4443,$D4443,$M$2:$M4443,"Major")=1,1,0))</f>
        <v>0</v>
      </c>
      <c r="U4443">
        <f>IF(M4443&lt;&gt;"Minor",0,IF(COUNTIFS($A$2:$A4443,$A4443,$D$2:$D4443,$D4443,$M$2:$M4443,"Minor")=1,1,0))</f>
        <v>0</v>
      </c>
    </row>
    <row r="4444">
      <c r="A4444" t="inlineStr">
        <is>
          <t xml:space="preserve">f855eae3dfc9aadc286f38e8d5e70cc6a599f238</t>
        </is>
      </c>
      <c r="B4444" t="inlineStr">
        <is>
          <t xml:space="preserve">The Silent Rebirth</t>
        </is>
      </c>
      <c r="C4444" t="inlineStr">
        <is>
          <t xml:space="preserve">Wiedergeboren Für Rache</t>
        </is>
      </c>
      <c r="D4444" t="inlineStr">
        <is>
          <t xml:space="preserve">a9e490d9b00dee19ef2e0b3a6e7c0d0f922326f9</t>
        </is>
      </c>
      <c r="E4444" t="inlineStr">
        <is>
          <t xml:space="preserve">Episode 1: Verrat Und Wiedergeburt</t>
        </is>
      </c>
      <c r="F4444">
        <v>1</v>
      </c>
      <c r="G4444" t="inlineStr">
        <is>
          <t xml:space="preserve">8:30-8:35</t>
        </is>
      </c>
      <c r="H4444" t="inlineStr">
        <is>
          <t xml:space="preserve">Ignore</t>
        </is>
      </c>
      <c r="I4444" t="inlineStr">
        <is>
          <t xml:space="preserve">[Script error] - Line from script: â€œSie lebte. In ihrem Kopf hing der dicke, erstickende Geruch von Blut.â€_x009d_ - Note: modulation â€œSie war am Leben. In ihrer Nase machte sich der dicke, erstickende Geruch von Blut breit.â€_x009d_</t>
        </is>
      </c>
      <c r="J4444" t="inlineStr">
        <is>
          <t xml:space="preserve">AI</t>
        </is>
      </c>
      <c r="K4444" t="inlineStr">
        <is>
          <t xml:space="preserve">Script error</t>
        </is>
      </c>
      <c r="L4444" t="inlineStr">
        <is>
          <t xml:space="preserve">Script error</t>
        </is>
      </c>
      <c r="M4444" t="str">
        <f>IFERROR(IF(VLOOKUP(L4444,'Quantification'!$A:$B,2,FALSE)&amp;""="","Unclassified",VLOOKUP(L4444,'Quantification'!$A:$B,2,FALSE)),"Unclassified")</f>
        <v>Major</v>
      </c>
      <c r="N4444" t="inlineStr">
        <is>
          <t xml:space="preserve">frl-stefanie.gartmaier@pocketfm.com</t>
        </is>
      </c>
      <c r="O4444" t="inlineStr">
        <is>
          <t xml:space="preserve">Issues found in raw</t>
        </is>
      </c>
      <c r="P4444" t="str">
        <f>IF(OR(O4444="Issues found in master",O4444="Final master"),"Master",IF(OR(O4444="Ready for Master",O4444="Issues found in raw",O4444="Raw under QC",O4444="Issues resolved in raw"),"Raw","-"))</f>
        <v>Raw</v>
      </c>
      <c r="Q4444" s="13">
        <v>46280.61111111111</v>
      </c>
      <c r="R4444" t="inlineStr">
        <is>
          <t xml:space="preserve">2026-09 (Sept)</t>
        </is>
      </c>
      <c r="S4444">
        <f>IF(M4444="Not an error",0,IF(COUNTIFS($A$2:$A4444,$A4444,$D$2:$D4444,$D4444,$M$2:$M4444,"&lt;&gt;Not an error")=1,1,0))</f>
        <v>0</v>
      </c>
      <c r="T4444">
        <f>IF(M4444&lt;&gt;"Major",0,IF(COUNTIFS($A$2:$A4444,$A4444,$D$2:$D4444,$D4444,$M$2:$M4444,"Major")=1,1,0))</f>
        <v>0</v>
      </c>
      <c r="U4444">
        <f>IF(M4444&lt;&gt;"Minor",0,IF(COUNTIFS($A$2:$A4444,$A4444,$D$2:$D4444,$D4444,$M$2:$M4444,"Minor")=1,1,0))</f>
        <v>0</v>
      </c>
    </row>
    <row r="4445">
      <c r="A4445" t="inlineStr">
        <is>
          <t xml:space="preserve">f855eae3dfc9aadc286f38e8d5e70cc6a599f238</t>
        </is>
      </c>
      <c r="B4445" t="inlineStr">
        <is>
          <t xml:space="preserve">The Silent Rebirth</t>
        </is>
      </c>
      <c r="C4445" t="inlineStr">
        <is>
          <t xml:space="preserve">Wiedergeboren Für Rache</t>
        </is>
      </c>
      <c r="D4445" t="inlineStr">
        <is>
          <t xml:space="preserve">bb2752b5499c62c99fb3b21f9de4e8a742b5421c</t>
        </is>
      </c>
      <c r="E4445" t="inlineStr">
        <is>
          <t xml:space="preserve">Episode 2: Die Flucht</t>
        </is>
      </c>
      <c r="F4445">
        <v>2</v>
      </c>
      <c r="G4445" t="inlineStr">
        <is>
          <t xml:space="preserve">1:51-1:59</t>
        </is>
      </c>
      <c r="H4445" t="inlineStr">
        <is>
          <t xml:space="preserve">Resolved</t>
        </is>
      </c>
      <c r="I4445" t="inlineStr">
        <is>
          <t xml:space="preserve">[Script error] - Line from script: â€œNoch bevor sie ihren Satz beenden konnte, hallte das GerÃ¤usch schwerer Schritte durch den Korridor, das mit jeder Sekunde lauter wurde.â€_x009d_ - Note: modulation â€œNoch bevor sie ihren Satz beenden konnte, hallte das GerÃ¤usch schwerer und zunehmend lauter werdender Schritte durch den Korridor.â€_x009d_</t>
        </is>
      </c>
      <c r="J4445" t="inlineStr">
        <is>
          <t xml:space="preserve">AI</t>
        </is>
      </c>
      <c r="K4445" t="inlineStr">
        <is>
          <t xml:space="preserve">Script error</t>
        </is>
      </c>
      <c r="L4445" t="inlineStr">
        <is>
          <t xml:space="preserve">Script error</t>
        </is>
      </c>
      <c r="M4445" t="str">
        <f>IFERROR(IF(VLOOKUP(L4445,'Quantification'!$A:$B,2,FALSE)&amp;""="","Unclassified",VLOOKUP(L4445,'Quantification'!$A:$B,2,FALSE)),"Unclassified")</f>
        <v>Major</v>
      </c>
      <c r="N4445" t="inlineStr">
        <is>
          <t xml:space="preserve">frl-stefanie.gartmaier@pocketfm.com</t>
        </is>
      </c>
      <c r="O4445" t="inlineStr">
        <is>
          <t xml:space="preserve">Issues found in raw</t>
        </is>
      </c>
      <c r="P4445" t="str">
        <f>IF(OR(O4445="Issues found in master",O4445="Final master"),"Master",IF(OR(O4445="Ready for Master",O4445="Issues found in raw",O4445="Raw under QC",O4445="Issues resolved in raw"),"Raw","-"))</f>
        <v>Raw</v>
      </c>
      <c r="Q4445" s="13">
        <v>46280.61111111111</v>
      </c>
      <c r="R4445" t="inlineStr">
        <is>
          <t xml:space="preserve">2026-09 (Sept)</t>
        </is>
      </c>
      <c r="S4445">
        <f>IF(M4445="Not an error",0,IF(COUNTIFS($A$2:$A4445,$A4445,$D$2:$D4445,$D4445,$M$2:$M4445,"&lt;&gt;Not an error")=1,1,0))</f>
        <v>1</v>
      </c>
      <c r="T4445">
        <f>IF(M4445&lt;&gt;"Major",0,IF(COUNTIFS($A$2:$A4445,$A4445,$D$2:$D4445,$D4445,$M$2:$M4445,"Major")=1,1,0))</f>
        <v>1</v>
      </c>
      <c r="U4445">
        <f>IF(M4445&lt;&gt;"Minor",0,IF(COUNTIFS($A$2:$A4445,$A4445,$D$2:$D4445,$D4445,$M$2:$M4445,"Minor")=1,1,0))</f>
        <v>0</v>
      </c>
    </row>
    <row r="4446">
      <c r="A4446" t="inlineStr">
        <is>
          <t xml:space="preserve">f855eae3dfc9aadc286f38e8d5e70cc6a599f238</t>
        </is>
      </c>
      <c r="B4446" t="inlineStr">
        <is>
          <t xml:space="preserve">The Silent Rebirth</t>
        </is>
      </c>
      <c r="C4446" t="inlineStr">
        <is>
          <t xml:space="preserve">Wiedergeboren Für Rache</t>
        </is>
      </c>
      <c r="D4446" t="inlineStr">
        <is>
          <t xml:space="preserve">bb2752b5499c62c99fb3b21f9de4e8a742b5421c</t>
        </is>
      </c>
      <c r="E4446" t="inlineStr">
        <is>
          <t xml:space="preserve">Episode 2: Die Flucht</t>
        </is>
      </c>
      <c r="F4446">
        <v>2</v>
      </c>
      <c r="G4446" t="inlineStr">
        <is>
          <t xml:space="preserve">2:39-2:43</t>
        </is>
      </c>
      <c r="H4446" t="inlineStr">
        <is>
          <t xml:space="preserve">Resolved</t>
        </is>
      </c>
      <c r="I4446" t="inlineStr">
        <is>
          <t xml:space="preserve">[Script error] - Line from script: â€œAngst packte sie, wÃ¤hrend ihr Verstand nach einem Ausweg raste.â€_x009d_ - Note: modulation â€œAngst packte sie, wÃ¤hrend ihr Verstand fieberhaft nach einem Ausweg suchte.â€_x009d_</t>
        </is>
      </c>
      <c r="J4446" t="inlineStr">
        <is>
          <t xml:space="preserve">AI</t>
        </is>
      </c>
      <c r="K4446" t="inlineStr">
        <is>
          <t xml:space="preserve">Script error</t>
        </is>
      </c>
      <c r="L4446" t="inlineStr">
        <is>
          <t xml:space="preserve">Script error</t>
        </is>
      </c>
      <c r="M4446" t="str">
        <f>IFERROR(IF(VLOOKUP(L4446,'Quantification'!$A:$B,2,FALSE)&amp;""="","Unclassified",VLOOKUP(L4446,'Quantification'!$A:$B,2,FALSE)),"Unclassified")</f>
        <v>Major</v>
      </c>
      <c r="N4446" t="inlineStr">
        <is>
          <t xml:space="preserve">frl-stefanie.gartmaier@pocketfm.com</t>
        </is>
      </c>
      <c r="O4446" t="inlineStr">
        <is>
          <t xml:space="preserve">Issues found in raw</t>
        </is>
      </c>
      <c r="P4446" t="str">
        <f>IF(OR(O4446="Issues found in master",O4446="Final master"),"Master",IF(OR(O4446="Ready for Master",O4446="Issues found in raw",O4446="Raw under QC",O4446="Issues resolved in raw"),"Raw","-"))</f>
        <v>Raw</v>
      </c>
      <c r="Q4446" s="13">
        <v>46280.61111111111</v>
      </c>
      <c r="R4446" t="inlineStr">
        <is>
          <t xml:space="preserve">2026-09 (Sept)</t>
        </is>
      </c>
      <c r="S4446">
        <f>IF(M4446="Not an error",0,IF(COUNTIFS($A$2:$A4446,$A4446,$D$2:$D4446,$D4446,$M$2:$M4446,"&lt;&gt;Not an error")=1,1,0))</f>
        <v>0</v>
      </c>
      <c r="T4446">
        <f>IF(M4446&lt;&gt;"Major",0,IF(COUNTIFS($A$2:$A4446,$A4446,$D$2:$D4446,$D4446,$M$2:$M4446,"Major")=1,1,0))</f>
        <v>0</v>
      </c>
      <c r="U4446">
        <f>IF(M4446&lt;&gt;"Minor",0,IF(COUNTIFS($A$2:$A4446,$A4446,$D$2:$D4446,$D4446,$M$2:$M4446,"Minor")=1,1,0))</f>
        <v>0</v>
      </c>
    </row>
    <row r="4447">
      <c r="A4447" t="inlineStr">
        <is>
          <t xml:space="preserve">f855eae3dfc9aadc286f38e8d5e70cc6a599f238</t>
        </is>
      </c>
      <c r="B4447" t="inlineStr">
        <is>
          <t xml:space="preserve">The Silent Rebirth</t>
        </is>
      </c>
      <c r="C4447" t="inlineStr">
        <is>
          <t xml:space="preserve">Wiedergeboren Für Rache</t>
        </is>
      </c>
      <c r="D4447" t="inlineStr">
        <is>
          <t xml:space="preserve">bb2752b5499c62c99fb3b21f9de4e8a742b5421c</t>
        </is>
      </c>
      <c r="E4447" t="inlineStr">
        <is>
          <t xml:space="preserve">Episode 2: Die Flucht</t>
        </is>
      </c>
      <c r="F4447">
        <v>2</v>
      </c>
      <c r="G4447" t="inlineStr">
        <is>
          <t xml:space="preserve">4:35-4:42</t>
        </is>
      </c>
      <c r="H4447" t="inlineStr">
        <is>
          <t xml:space="preserve">Resolved</t>
        </is>
      </c>
      <c r="I4447" t="inlineStr">
        <is>
          <t xml:space="preserve">[Script error] - Line from script: â€œJunge Dame, das haben Sie gut gemachtâ€œ, sagte er schlieÃŸlich, setzte sich ebenfalls auf, ohne sie dabei anzusehen.â€_x009d_ - Note: modulation â€œJunge Dame, das haben Sie gut gemachtâ€œ, sagte er schlieÃŸlich und setzte sich ebenfalls auf, ohne sie dabei anzusehen.â€_x009d_</t>
        </is>
      </c>
      <c r="J4447" t="inlineStr">
        <is>
          <t xml:space="preserve">AI</t>
        </is>
      </c>
      <c r="K4447" t="inlineStr">
        <is>
          <t xml:space="preserve">Script error</t>
        </is>
      </c>
      <c r="L4447" t="inlineStr">
        <is>
          <t xml:space="preserve">Script error</t>
        </is>
      </c>
      <c r="M4447" t="str">
        <f>IFERROR(IF(VLOOKUP(L4447,'Quantification'!$A:$B,2,FALSE)&amp;""="","Unclassified",VLOOKUP(L4447,'Quantification'!$A:$B,2,FALSE)),"Unclassified")</f>
        <v>Major</v>
      </c>
      <c r="N4447" t="inlineStr">
        <is>
          <t xml:space="preserve">frl-stefanie.gartmaier@pocketfm.com</t>
        </is>
      </c>
      <c r="O4447" t="inlineStr">
        <is>
          <t xml:space="preserve">Issues found in raw</t>
        </is>
      </c>
      <c r="P4447" t="str">
        <f>IF(OR(O4447="Issues found in master",O4447="Final master"),"Master",IF(OR(O4447="Ready for Master",O4447="Issues found in raw",O4447="Raw under QC",O4447="Issues resolved in raw"),"Raw","-"))</f>
        <v>Raw</v>
      </c>
      <c r="Q4447" s="13">
        <v>46280.61111111111</v>
      </c>
      <c r="R4447" t="inlineStr">
        <is>
          <t xml:space="preserve">2026-09 (Sept)</t>
        </is>
      </c>
      <c r="S4447">
        <f>IF(M4447="Not an error",0,IF(COUNTIFS($A$2:$A4447,$A4447,$D$2:$D4447,$D4447,$M$2:$M4447,"&lt;&gt;Not an error")=1,1,0))</f>
        <v>0</v>
      </c>
      <c r="T4447">
        <f>IF(M4447&lt;&gt;"Major",0,IF(COUNTIFS($A$2:$A4447,$A4447,$D$2:$D4447,$D4447,$M$2:$M4447,"Major")=1,1,0))</f>
        <v>0</v>
      </c>
      <c r="U4447">
        <f>IF(M4447&lt;&gt;"Minor",0,IF(COUNTIFS($A$2:$A4447,$A4447,$D$2:$D4447,$D4447,$M$2:$M4447,"Minor")=1,1,0))</f>
        <v>0</v>
      </c>
    </row>
    <row r="4448">
      <c r="A4448" t="inlineStr">
        <is>
          <t xml:space="preserve">f855eae3dfc9aadc286f38e8d5e70cc6a599f238</t>
        </is>
      </c>
      <c r="B4448" t="inlineStr">
        <is>
          <t xml:space="preserve">The Silent Rebirth</t>
        </is>
      </c>
      <c r="C4448" t="inlineStr">
        <is>
          <t xml:space="preserve">Wiedergeboren Für Rache</t>
        </is>
      </c>
      <c r="D4448" t="inlineStr">
        <is>
          <t xml:space="preserve">bb2752b5499c62c99fb3b21f9de4e8a742b5421c</t>
        </is>
      </c>
      <c r="E4448" t="inlineStr">
        <is>
          <t xml:space="preserve">Episode 2: Die Flucht</t>
        </is>
      </c>
      <c r="F4448">
        <v>2</v>
      </c>
      <c r="G4448" t="inlineStr">
        <is>
          <t xml:space="preserve">8:08-8:15</t>
        </is>
      </c>
      <c r="H4448" t="inlineStr">
        <is>
          <t xml:space="preserve">Resolved</t>
        </is>
      </c>
      <c r="I4448" t="inlineStr">
        <is>
          <t xml:space="preserve">[Distorted sound] - Line from script: â€œSieht so aus, als wÃ¤re ich nicht die Einzige, die etwas verloren hatâ€œ, murmelte Ã„nna, und ein listiges Grinsen huschte Ã¼ber ihre Lippen.â€_x009d_</t>
        </is>
      </c>
      <c r="J4448" t="inlineStr">
        <is>
          <t xml:space="preserve">VOA</t>
        </is>
      </c>
      <c r="K4448" t="inlineStr">
        <is>
          <t xml:space="preserve">Distorted sound</t>
        </is>
      </c>
      <c r="L4448" t="inlineStr">
        <is>
          <t xml:space="preserve">Distorted sound</t>
        </is>
      </c>
      <c r="M4448" t="str">
        <f>IFERROR(IF(VLOOKUP(L4448,'Quantification'!$A:$B,2,FALSE)&amp;""="","Unclassified",VLOOKUP(L4448,'Quantification'!$A:$B,2,FALSE)),"Unclassified")</f>
        <v>Minor</v>
      </c>
      <c r="N4448" t="inlineStr">
        <is>
          <t xml:space="preserve">frl-stefanie.gartmaier@pocketfm.com</t>
        </is>
      </c>
      <c r="O4448" t="inlineStr">
        <is>
          <t xml:space="preserve">Issues found in raw</t>
        </is>
      </c>
      <c r="P4448" t="str">
        <f>IF(OR(O4448="Issues found in master",O4448="Final master"),"Master",IF(OR(O4448="Ready for Master",O4448="Issues found in raw",O4448="Raw under QC",O4448="Issues resolved in raw"),"Raw","-"))</f>
        <v>Raw</v>
      </c>
      <c r="Q4448" s="13">
        <v>46280.61111111111</v>
      </c>
      <c r="R4448" t="inlineStr">
        <is>
          <t xml:space="preserve">2026-09 (Sept)</t>
        </is>
      </c>
      <c r="S4448">
        <f>IF(M4448="Not an error",0,IF(COUNTIFS($A$2:$A4448,$A4448,$D$2:$D4448,$D4448,$M$2:$M4448,"&lt;&gt;Not an error")=1,1,0))</f>
        <v>0</v>
      </c>
      <c r="T4448">
        <f>IF(M4448&lt;&gt;"Major",0,IF(COUNTIFS($A$2:$A4448,$A4448,$D$2:$D4448,$D4448,$M$2:$M4448,"Major")=1,1,0))</f>
        <v>0</v>
      </c>
      <c r="U4448">
        <f>IF(M4448&lt;&gt;"Minor",0,IF(COUNTIFS($A$2:$A4448,$A4448,$D$2:$D4448,$D4448,$M$2:$M4448,"Minor")=1,1,0))</f>
        <v>1</v>
      </c>
    </row>
    <row r="4449">
      <c r="A4449" t="inlineStr">
        <is>
          <t xml:space="preserve">f855eae3dfc9aadc286f38e8d5e70cc6a599f238</t>
        </is>
      </c>
      <c r="B4449" t="inlineStr">
        <is>
          <t xml:space="preserve">The Silent Rebirth</t>
        </is>
      </c>
      <c r="C4449" t="inlineStr">
        <is>
          <t xml:space="preserve">Wiedergeboren Für Rache</t>
        </is>
      </c>
      <c r="D4449" t="inlineStr">
        <is>
          <t xml:space="preserve">bb2752b5499c62c99fb3b21f9de4e8a742b5421c</t>
        </is>
      </c>
      <c r="E4449" t="inlineStr">
        <is>
          <t xml:space="preserve">Episode 2: Die Flucht</t>
        </is>
      </c>
      <c r="F4449">
        <v>2</v>
      </c>
      <c r="G4449" t="inlineStr">
        <is>
          <t xml:space="preserve">8:16-8:22</t>
        </is>
      </c>
      <c r="H4449" t="inlineStr">
        <is>
          <t xml:space="preserve">Resolved</t>
        </is>
      </c>
      <c r="I4449" t="inlineStr">
        <is>
          <t xml:space="preserve">[Script error] - Line from script: â€œDie rasiermesserscharfe Klinge des Dolches glÃ¤nzte; seine Verarbeitung war ein VermÃ¶gen wert.â€_x009d_ - Note: â€œDie rasiermesserscharfe Klinge des Dolches glÃ¤nzte; seine edle Verarbeitung deutete darauf hin, dass es ein VermÃ¶gen wert war.â€_x009d_</t>
        </is>
      </c>
      <c r="J4449" t="inlineStr">
        <is>
          <t xml:space="preserve">AI</t>
        </is>
      </c>
      <c r="K4449" t="inlineStr">
        <is>
          <t xml:space="preserve">Script error</t>
        </is>
      </c>
      <c r="L4449" t="inlineStr">
        <is>
          <t xml:space="preserve">Script error</t>
        </is>
      </c>
      <c r="M4449" t="str">
        <f>IFERROR(IF(VLOOKUP(L4449,'Quantification'!$A:$B,2,FALSE)&amp;""="","Unclassified",VLOOKUP(L4449,'Quantification'!$A:$B,2,FALSE)),"Unclassified")</f>
        <v>Major</v>
      </c>
      <c r="N4449" t="inlineStr">
        <is>
          <t xml:space="preserve">frl-stefanie.gartmaier@pocketfm.com</t>
        </is>
      </c>
      <c r="O4449" t="inlineStr">
        <is>
          <t xml:space="preserve">Issues found in raw</t>
        </is>
      </c>
      <c r="P4449" t="str">
        <f>IF(OR(O4449="Issues found in master",O4449="Final master"),"Master",IF(OR(O4449="Ready for Master",O4449="Issues found in raw",O4449="Raw under QC",O4449="Issues resolved in raw"),"Raw","-"))</f>
        <v>Raw</v>
      </c>
      <c r="Q4449" s="13">
        <v>46280.61111111111</v>
      </c>
      <c r="R4449" t="inlineStr">
        <is>
          <t xml:space="preserve">2026-09 (Sept)</t>
        </is>
      </c>
      <c r="S4449">
        <f>IF(M4449="Not an error",0,IF(COUNTIFS($A$2:$A4449,$A4449,$D$2:$D4449,$D4449,$M$2:$M4449,"&lt;&gt;Not an error")=1,1,0))</f>
        <v>0</v>
      </c>
      <c r="T4449">
        <f>IF(M4449&lt;&gt;"Major",0,IF(COUNTIFS($A$2:$A4449,$A4449,$D$2:$D4449,$D4449,$M$2:$M4449,"Major")=1,1,0))</f>
        <v>0</v>
      </c>
      <c r="U4449">
        <f>IF(M4449&lt;&gt;"Minor",0,IF(COUNTIFS($A$2:$A4449,$A4449,$D$2:$D4449,$D4449,$M$2:$M4449,"Minor")=1,1,0))</f>
        <v>0</v>
      </c>
    </row>
    <row r="4450">
      <c r="A4450" t="inlineStr">
        <is>
          <t xml:space="preserve">f855eae3dfc9aadc286f38e8d5e70cc6a599f238</t>
        </is>
      </c>
      <c r="B4450" t="inlineStr">
        <is>
          <t xml:space="preserve">The Silent Rebirth</t>
        </is>
      </c>
      <c r="C4450" t="inlineStr">
        <is>
          <t xml:space="preserve">Wiedergeboren Für Rache</t>
        </is>
      </c>
      <c r="D4450" t="inlineStr">
        <is>
          <t xml:space="preserve">60c78271fb85f5122b1b816dabe34d355c76ca2b</t>
        </is>
      </c>
      <c r="E4450" t="inlineStr">
        <is>
          <t xml:space="preserve">Episode 3: Die Rückkehr</t>
        </is>
      </c>
      <c r="F4450">
        <v>3</v>
      </c>
      <c r="G4450" t="inlineStr">
        <is>
          <t xml:space="preserve">2:13-2:20</t>
        </is>
      </c>
      <c r="H4450" t="inlineStr">
        <is>
          <t xml:space="preserve">Resolved</t>
        </is>
      </c>
      <c r="I4450" t="inlineStr">
        <is>
          <t xml:space="preserve">[Script error] - Line from script: â€œObwohl diese sie nicht besonders ins Herz geschlossen hatte, war sie doch das NÃ¤chste, was fÃ¼r Ã„nna einer Familie gleichkam.â€_x009d_ - Note: modulation â€œObwohl diese sie nicht besonders ins Herz geschlossen hatte, war sie doch am ehesten das, was fÃ¼r Ã„nna einer Familie gleichkam.â€_x009d_</t>
        </is>
      </c>
      <c r="J4450" t="inlineStr">
        <is>
          <t xml:space="preserve">AI</t>
        </is>
      </c>
      <c r="K4450" t="inlineStr">
        <is>
          <t xml:space="preserve">Script error</t>
        </is>
      </c>
      <c r="L4450" t="inlineStr">
        <is>
          <t xml:space="preserve">Script error</t>
        </is>
      </c>
      <c r="M4450" t="str">
        <f>IFERROR(IF(VLOOKUP(L4450,'Quantification'!$A:$B,2,FALSE)&amp;""="","Unclassified",VLOOKUP(L4450,'Quantification'!$A:$B,2,FALSE)),"Unclassified")</f>
        <v>Major</v>
      </c>
      <c r="N4450" t="inlineStr">
        <is>
          <t xml:space="preserve">frl-stefanie.gartmaier@pocketfm.com</t>
        </is>
      </c>
      <c r="O4450" t="inlineStr">
        <is>
          <t xml:space="preserve">Issues found in raw</t>
        </is>
      </c>
      <c r="P4450" t="str">
        <f>IF(OR(O4450="Issues found in master",O4450="Final master"),"Master",IF(OR(O4450="Ready for Master",O4450="Issues found in raw",O4450="Raw under QC",O4450="Issues resolved in raw"),"Raw","-"))</f>
        <v>Raw</v>
      </c>
      <c r="Q4450" s="13">
        <v>46280.61111111111</v>
      </c>
      <c r="R4450" t="inlineStr">
        <is>
          <t xml:space="preserve">2026-09 (Sept)</t>
        </is>
      </c>
      <c r="S4450">
        <f>IF(M4450="Not an error",0,IF(COUNTIFS($A$2:$A4450,$A4450,$D$2:$D4450,$D4450,$M$2:$M4450,"&lt;&gt;Not an error")=1,1,0))</f>
        <v>1</v>
      </c>
      <c r="T4450">
        <f>IF(M4450&lt;&gt;"Major",0,IF(COUNTIFS($A$2:$A4450,$A4450,$D$2:$D4450,$D4450,$M$2:$M4450,"Major")=1,1,0))</f>
        <v>1</v>
      </c>
      <c r="U4450">
        <f>IF(M4450&lt;&gt;"Minor",0,IF(COUNTIFS($A$2:$A4450,$A4450,$D$2:$D4450,$D4450,$M$2:$M4450,"Minor")=1,1,0))</f>
        <v>0</v>
      </c>
    </row>
    <row r="4451">
      <c r="A4451" t="inlineStr">
        <is>
          <t xml:space="preserve">f855eae3dfc9aadc286f38e8d5e70cc6a599f238</t>
        </is>
      </c>
      <c r="B4451" t="inlineStr">
        <is>
          <t xml:space="preserve">The Silent Rebirth</t>
        </is>
      </c>
      <c r="C4451" t="inlineStr">
        <is>
          <t xml:space="preserve">Wiedergeboren Für Rache</t>
        </is>
      </c>
      <c r="D4451" t="inlineStr">
        <is>
          <t xml:space="preserve">60c78271fb85f5122b1b816dabe34d355c76ca2b</t>
        </is>
      </c>
      <c r="E4451" t="inlineStr">
        <is>
          <t xml:space="preserve">Episode 3: Die Rückkehr</t>
        </is>
      </c>
      <c r="F4451">
        <v>3</v>
      </c>
      <c r="G4451" t="inlineStr">
        <is>
          <t xml:space="preserve">6:17-6:24</t>
        </is>
      </c>
      <c r="H4451" t="inlineStr">
        <is>
          <t xml:space="preserve">Resolved</t>
        </is>
      </c>
      <c r="I4451" t="inlineStr">
        <is>
          <t xml:space="preserve">[Script error] - Line from script: â€œSie betrachtete die Falten im gealterten Gesicht der alten Dame, und eine seltsame Traurigkeit zog ihr die Brust zusammen.â€_x009d_ - Note: repetition â€œSie betrachtete die Falten im von den Jahren gezeichneten Gesicht der alten Dame, und eine seltsame Traurigkeit zog ihr die Brust zusammen.â€_x009d_</t>
        </is>
      </c>
      <c r="J4451" t="inlineStr">
        <is>
          <t xml:space="preserve">AI</t>
        </is>
      </c>
      <c r="K4451" t="inlineStr">
        <is>
          <t xml:space="preserve">Script error</t>
        </is>
      </c>
      <c r="L4451" t="inlineStr">
        <is>
          <t xml:space="preserve">Script error</t>
        </is>
      </c>
      <c r="M4451" t="str">
        <f>IFERROR(IF(VLOOKUP(L4451,'Quantification'!$A:$B,2,FALSE)&amp;""="","Unclassified",VLOOKUP(L4451,'Quantification'!$A:$B,2,FALSE)),"Unclassified")</f>
        <v>Major</v>
      </c>
      <c r="N4451" t="inlineStr">
        <is>
          <t xml:space="preserve">frl-stefanie.gartmaier@pocketfm.com</t>
        </is>
      </c>
      <c r="O4451" t="inlineStr">
        <is>
          <t xml:space="preserve">Issues found in raw</t>
        </is>
      </c>
      <c r="P4451" t="str">
        <f>IF(OR(O4451="Issues found in master",O4451="Final master"),"Master",IF(OR(O4451="Ready for Master",O4451="Issues found in raw",O4451="Raw under QC",O4451="Issues resolved in raw"),"Raw","-"))</f>
        <v>Raw</v>
      </c>
      <c r="Q4451" s="13">
        <v>46280.61111111111</v>
      </c>
      <c r="R4451" t="inlineStr">
        <is>
          <t xml:space="preserve">2026-09 (Sept)</t>
        </is>
      </c>
      <c r="S4451">
        <f>IF(M4451="Not an error",0,IF(COUNTIFS($A$2:$A4451,$A4451,$D$2:$D4451,$D4451,$M$2:$M4451,"&lt;&gt;Not an error")=1,1,0))</f>
        <v>0</v>
      </c>
      <c r="T4451">
        <f>IF(M4451&lt;&gt;"Major",0,IF(COUNTIFS($A$2:$A4451,$A4451,$D$2:$D4451,$D4451,$M$2:$M4451,"Major")=1,1,0))</f>
        <v>0</v>
      </c>
      <c r="U4451">
        <f>IF(M4451&lt;&gt;"Minor",0,IF(COUNTIFS($A$2:$A4451,$A4451,$D$2:$D4451,$D4451,$M$2:$M4451,"Minor")=1,1,0))</f>
        <v>0</v>
      </c>
    </row>
    <row r="4452">
      <c r="A4452" t="inlineStr">
        <is>
          <t xml:space="preserve">f855eae3dfc9aadc286f38e8d5e70cc6a599f238</t>
        </is>
      </c>
      <c r="B4452" t="inlineStr">
        <is>
          <t xml:space="preserve">The Silent Rebirth</t>
        </is>
      </c>
      <c r="C4452" t="inlineStr">
        <is>
          <t xml:space="preserve">Wiedergeboren Für Rache</t>
        </is>
      </c>
      <c r="D4452" t="inlineStr">
        <is>
          <t xml:space="preserve">60c78271fb85f5122b1b816dabe34d355c76ca2b</t>
        </is>
      </c>
      <c r="E4452" t="inlineStr">
        <is>
          <t xml:space="preserve">Episode 3: Die Rückkehr</t>
        </is>
      </c>
      <c r="F4452">
        <v>3</v>
      </c>
      <c r="G4452" t="inlineStr">
        <is>
          <t xml:space="preserve">7:29-7:31</t>
        </is>
      </c>
      <c r="H4452" t="inlineStr">
        <is>
          <t xml:space="preserve">Resolved</t>
        </is>
      </c>
      <c r="I4452" t="inlineStr">
        <is>
          <t xml:space="preserve">[Script error] - Line from script: â€œDie Reise war nichts, Oma.â€_x009d_ - Note: translation error â€œDie Reise ist nicht der Rede wert, Oma.â€_x009d_</t>
        </is>
      </c>
      <c r="J4452" t="inlineStr">
        <is>
          <t xml:space="preserve">AI</t>
        </is>
      </c>
      <c r="K4452" t="inlineStr">
        <is>
          <t xml:space="preserve">Script error</t>
        </is>
      </c>
      <c r="L4452" t="inlineStr">
        <is>
          <t xml:space="preserve">Script error</t>
        </is>
      </c>
      <c r="M4452" t="str">
        <f>IFERROR(IF(VLOOKUP(L4452,'Quantification'!$A:$B,2,FALSE)&amp;""="","Unclassified",VLOOKUP(L4452,'Quantification'!$A:$B,2,FALSE)),"Unclassified")</f>
        <v>Major</v>
      </c>
      <c r="N4452" t="inlineStr">
        <is>
          <t xml:space="preserve">frl-stefanie.gartmaier@pocketfm.com</t>
        </is>
      </c>
      <c r="O4452" t="inlineStr">
        <is>
          <t xml:space="preserve">Issues found in raw</t>
        </is>
      </c>
      <c r="P4452" t="str">
        <f>IF(OR(O4452="Issues found in master",O4452="Final master"),"Master",IF(OR(O4452="Ready for Master",O4452="Issues found in raw",O4452="Raw under QC",O4452="Issues resolved in raw"),"Raw","-"))</f>
        <v>Raw</v>
      </c>
      <c r="Q4452" s="13">
        <v>46280.61111111111</v>
      </c>
      <c r="R4452" t="inlineStr">
        <is>
          <t xml:space="preserve">2026-09 (Sept)</t>
        </is>
      </c>
      <c r="S4452">
        <f>IF(M4452="Not an error",0,IF(COUNTIFS($A$2:$A4452,$A4452,$D$2:$D4452,$D4452,$M$2:$M4452,"&lt;&gt;Not an error")=1,1,0))</f>
        <v>0</v>
      </c>
      <c r="T4452">
        <f>IF(M4452&lt;&gt;"Major",0,IF(COUNTIFS($A$2:$A4452,$A4452,$D$2:$D4452,$D4452,$M$2:$M4452,"Major")=1,1,0))</f>
        <v>0</v>
      </c>
      <c r="U4452">
        <f>IF(M4452&lt;&gt;"Minor",0,IF(COUNTIFS($A$2:$A4452,$A4452,$D$2:$D4452,$D4452,$M$2:$M4452,"Minor")=1,1,0))</f>
        <v>0</v>
      </c>
    </row>
    <row r="4453">
      <c r="A4453" t="inlineStr">
        <is>
          <t xml:space="preserve">f855eae3dfc9aadc286f38e8d5e70cc6a599f238</t>
        </is>
      </c>
      <c r="B4453" t="inlineStr">
        <is>
          <t xml:space="preserve">The Silent Rebirth</t>
        </is>
      </c>
      <c r="C4453" t="inlineStr">
        <is>
          <t xml:space="preserve">Wiedergeboren Für Rache</t>
        </is>
      </c>
      <c r="D4453" t="inlineStr">
        <is>
          <t xml:space="preserve">60c78271fb85f5122b1b816dabe34d355c76ca2b</t>
        </is>
      </c>
      <c r="E4453" t="inlineStr">
        <is>
          <t xml:space="preserve">Episode 3: Die Rückkehr</t>
        </is>
      </c>
      <c r="F4453">
        <v>3</v>
      </c>
      <c r="G4453" t="inlineStr">
        <is>
          <t xml:space="preserve">7:50-8:00</t>
        </is>
      </c>
      <c r="H4453" t="inlineStr">
        <is>
          <t xml:space="preserve">Resolved</t>
        </is>
      </c>
      <c r="I4453" t="inlineStr">
        <is>
          <t xml:space="preserve">[Script error] - Line from script: â€œIhre Augen verrieten eine Mischung aus Wut und Unglauben, als kÃ¶nnte sie nicht begreifen, wie ein MÃ¤dchen vom Land wie Ã„nna solchen Respekt gebieten konnte.â€_x009d_ - Note: missing word â€œIhre Augen verrieten eine Mischung aus Wut und Unglauben, als kÃ¶nnte sie nicht begreifen, wie man einem MÃ¤dchen vom Land wie Ã„nna solchen Respekt gebieten konnte.â€_x009d_</t>
        </is>
      </c>
      <c r="J4453" t="inlineStr">
        <is>
          <t xml:space="preserve">AI</t>
        </is>
      </c>
      <c r="K4453" t="inlineStr">
        <is>
          <t xml:space="preserve">Script error</t>
        </is>
      </c>
      <c r="L4453" t="inlineStr">
        <is>
          <t xml:space="preserve">Script error</t>
        </is>
      </c>
      <c r="M4453" t="str">
        <f>IFERROR(IF(VLOOKUP(L4453,'Quantification'!$A:$B,2,FALSE)&amp;""="","Unclassified",VLOOKUP(L4453,'Quantification'!$A:$B,2,FALSE)),"Unclassified")</f>
        <v>Major</v>
      </c>
      <c r="N4453" t="inlineStr">
        <is>
          <t xml:space="preserve">frl-stefanie.gartmaier@pocketfm.com</t>
        </is>
      </c>
      <c r="O4453" t="inlineStr">
        <is>
          <t xml:space="preserve">Issues found in raw</t>
        </is>
      </c>
      <c r="P4453" t="str">
        <f>IF(OR(O4453="Issues found in master",O4453="Final master"),"Master",IF(OR(O4453="Ready for Master",O4453="Issues found in raw",O4453="Raw under QC",O4453="Issues resolved in raw"),"Raw","-"))</f>
        <v>Raw</v>
      </c>
      <c r="Q4453" s="13">
        <v>46280.61111111111</v>
      </c>
      <c r="R4453" t="inlineStr">
        <is>
          <t xml:space="preserve">2026-09 (Sept)</t>
        </is>
      </c>
      <c r="S4453">
        <f>IF(M4453="Not an error",0,IF(COUNTIFS($A$2:$A4453,$A4453,$D$2:$D4453,$D4453,$M$2:$M4453,"&lt;&gt;Not an error")=1,1,0))</f>
        <v>0</v>
      </c>
      <c r="T4453">
        <f>IF(M4453&lt;&gt;"Major",0,IF(COUNTIFS($A$2:$A4453,$A4453,$D$2:$D4453,$D4453,$M$2:$M4453,"Major")=1,1,0))</f>
        <v>0</v>
      </c>
      <c r="U4453">
        <f>IF(M4453&lt;&gt;"Minor",0,IF(COUNTIFS($A$2:$A4453,$A4453,$D$2:$D4453,$D4453,$M$2:$M4453,"Minor")=1,1,0))</f>
        <v>0</v>
      </c>
    </row>
    <row r="4454">
      <c r="A4454" t="inlineStr">
        <is>
          <t xml:space="preserve">f855eae3dfc9aadc286f38e8d5e70cc6a599f238</t>
        </is>
      </c>
      <c r="B4454" t="inlineStr">
        <is>
          <t xml:space="preserve">The Silent Rebirth</t>
        </is>
      </c>
      <c r="C4454" t="inlineStr">
        <is>
          <t xml:space="preserve">Wiedergeboren Für Rache</t>
        </is>
      </c>
      <c r="D4454" t="inlineStr">
        <is>
          <t xml:space="preserve">60c78271fb85f5122b1b816dabe34d355c76ca2b</t>
        </is>
      </c>
      <c r="E4454" t="inlineStr">
        <is>
          <t xml:space="preserve">Episode 3: Die Rückkehr</t>
        </is>
      </c>
      <c r="F4454">
        <v>3</v>
      </c>
      <c r="G4454" t="inlineStr">
        <is>
          <t xml:space="preserve">8:07-8:09</t>
        </is>
      </c>
      <c r="H4454" t="inlineStr">
        <is>
          <t xml:space="preserve">Resolved</t>
        </is>
      </c>
      <c r="I4454" t="inlineStr">
        <is>
          <t xml:space="preserve">[Script error] - Line from script: â€œEs ist so lange her, dass du weg warst.â€_x009d_ - Note: misleading â€œDu warst eine ganze Weile weg.â€_x009d_</t>
        </is>
      </c>
      <c r="J4454" t="inlineStr">
        <is>
          <t xml:space="preserve">AI</t>
        </is>
      </c>
      <c r="K4454" t="inlineStr">
        <is>
          <t xml:space="preserve">Script error</t>
        </is>
      </c>
      <c r="L4454" t="inlineStr">
        <is>
          <t xml:space="preserve">Script error</t>
        </is>
      </c>
      <c r="M4454" t="str">
        <f>IFERROR(IF(VLOOKUP(L4454,'Quantification'!$A:$B,2,FALSE)&amp;""="","Unclassified",VLOOKUP(L4454,'Quantification'!$A:$B,2,FALSE)),"Unclassified")</f>
        <v>Major</v>
      </c>
      <c r="N4454" t="inlineStr">
        <is>
          <t xml:space="preserve">frl-stefanie.gartmaier@pocketfm.com</t>
        </is>
      </c>
      <c r="O4454" t="inlineStr">
        <is>
          <t xml:space="preserve">Issues found in raw</t>
        </is>
      </c>
      <c r="P4454" t="str">
        <f>IF(OR(O4454="Issues found in master",O4454="Final master"),"Master",IF(OR(O4454="Ready for Master",O4454="Issues found in raw",O4454="Raw under QC",O4454="Issues resolved in raw"),"Raw","-"))</f>
        <v>Raw</v>
      </c>
      <c r="Q4454" s="13">
        <v>46280.61111111111</v>
      </c>
      <c r="R4454" t="inlineStr">
        <is>
          <t xml:space="preserve">2026-09 (Sept)</t>
        </is>
      </c>
      <c r="S4454">
        <f>IF(M4454="Not an error",0,IF(COUNTIFS($A$2:$A4454,$A4454,$D$2:$D4454,$D4454,$M$2:$M4454,"&lt;&gt;Not an error")=1,1,0))</f>
        <v>0</v>
      </c>
      <c r="T4454">
        <f>IF(M4454&lt;&gt;"Major",0,IF(COUNTIFS($A$2:$A4454,$A4454,$D$2:$D4454,$D4454,$M$2:$M4454,"Major")=1,1,0))</f>
        <v>0</v>
      </c>
      <c r="U4454">
        <f>IF(M4454&lt;&gt;"Minor",0,IF(COUNTIFS($A$2:$A4454,$A4454,$D$2:$D4454,$D4454,$M$2:$M4454,"Minor")=1,1,0))</f>
        <v>0</v>
      </c>
    </row>
    <row r="4455">
      <c r="A4455" t="inlineStr">
        <is>
          <t xml:space="preserve">f855eae3dfc9aadc286f38e8d5e70cc6a599f238</t>
        </is>
      </c>
      <c r="B4455" t="inlineStr">
        <is>
          <t xml:space="preserve">The Silent Rebirth</t>
        </is>
      </c>
      <c r="C4455" t="inlineStr">
        <is>
          <t xml:space="preserve">Wiedergeboren Für Rache</t>
        </is>
      </c>
      <c r="D4455" t="inlineStr">
        <is>
          <t xml:space="preserve">60c78271fb85f5122b1b816dabe34d355c76ca2b</t>
        </is>
      </c>
      <c r="E4455" t="inlineStr">
        <is>
          <t xml:space="preserve">Episode 3: Die Rückkehr</t>
        </is>
      </c>
      <c r="F4455">
        <v>3</v>
      </c>
      <c r="G4455" t="inlineStr">
        <is>
          <t xml:space="preserve">8:20-8:36</t>
        </is>
      </c>
      <c r="H4455" t="inlineStr">
        <is>
          <t xml:space="preserve">Resolved</t>
        </is>
      </c>
      <c r="I4455" t="inlineStr">
        <is>
          <t xml:space="preserve">[Script error] - Line from script: â€œAber natÃ¼rlich nicht, Frau Sterlingâ€_x009d_, erwiderte sie mit einem Tonfall, der gerade genug SchÃ¤rfe besaÃŸ, um Megan zu verÃ¤rgern. â€œAber ich glaube, das grÃ¶ÃŸte Geschenk ist meine Anwesenheit, finden Sie nicht auch?â€_x009d_ - Note: address needs to be informal â€œAber natÃ¼rlich nicht, Meganâ€_x009d_, erwiderte sie mit einem Tonfall, der gerade genug SchÃ¤rfe besaÃŸ, um Megan zu verÃ¤rgern. â€œAber ich glaube, das grÃ¶ÃŸte Geschenk ist meine Anwesenheit, findest du nicht auch?â€_x009d_</t>
        </is>
      </c>
      <c r="J4455" t="inlineStr">
        <is>
          <t xml:space="preserve">AI</t>
        </is>
      </c>
      <c r="K4455" t="inlineStr">
        <is>
          <t xml:space="preserve">Script error</t>
        </is>
      </c>
      <c r="L4455" t="inlineStr">
        <is>
          <t xml:space="preserve">Script error</t>
        </is>
      </c>
      <c r="M4455" t="str">
        <f>IFERROR(IF(VLOOKUP(L4455,'Quantification'!$A:$B,2,FALSE)&amp;""="","Unclassified",VLOOKUP(L4455,'Quantification'!$A:$B,2,FALSE)),"Unclassified")</f>
        <v>Major</v>
      </c>
      <c r="N4455" t="inlineStr">
        <is>
          <t xml:space="preserve">frl-stefanie.gartmaier@pocketfm.com</t>
        </is>
      </c>
      <c r="O4455" t="inlineStr">
        <is>
          <t xml:space="preserve">Issues found in raw</t>
        </is>
      </c>
      <c r="P4455" t="str">
        <f>IF(OR(O4455="Issues found in master",O4455="Final master"),"Master",IF(OR(O4455="Ready for Master",O4455="Issues found in raw",O4455="Raw under QC",O4455="Issues resolved in raw"),"Raw","-"))</f>
        <v>Raw</v>
      </c>
      <c r="Q4455" s="13">
        <v>46280.61111111111</v>
      </c>
      <c r="R4455" t="inlineStr">
        <is>
          <t xml:space="preserve">2026-09 (Sept)</t>
        </is>
      </c>
      <c r="S4455">
        <f>IF(M4455="Not an error",0,IF(COUNTIFS($A$2:$A4455,$A4455,$D$2:$D4455,$D4455,$M$2:$M4455,"&lt;&gt;Not an error")=1,1,0))</f>
        <v>0</v>
      </c>
      <c r="T4455">
        <f>IF(M4455&lt;&gt;"Major",0,IF(COUNTIFS($A$2:$A4455,$A4455,$D$2:$D4455,$D4455,$M$2:$M4455,"Major")=1,1,0))</f>
        <v>0</v>
      </c>
      <c r="U4455">
        <f>IF(M4455&lt;&gt;"Minor",0,IF(COUNTIFS($A$2:$A4455,$A4455,$D$2:$D4455,$D4455,$M$2:$M4455,"Minor")=1,1,0))</f>
        <v>0</v>
      </c>
    </row>
    <row r="4456">
      <c r="A4456" t="inlineStr">
        <is>
          <t xml:space="preserve">f855eae3dfc9aadc286f38e8d5e70cc6a599f238</t>
        </is>
      </c>
      <c r="B4456" t="inlineStr">
        <is>
          <t xml:space="preserve">The Silent Rebirth</t>
        </is>
      </c>
      <c r="C4456" t="inlineStr">
        <is>
          <t xml:space="preserve">Wiedergeboren Für Rache</t>
        </is>
      </c>
      <c r="D4456" t="inlineStr">
        <is>
          <t xml:space="preserve">11fc8e466cbfb45fb71a6aac7fe20546fc9356f2</t>
        </is>
      </c>
      <c r="E4456" t="inlineStr">
        <is>
          <t xml:space="preserve">Episode 4: Das Geschenk</t>
        </is>
      </c>
      <c r="F4456">
        <v>4</v>
      </c>
      <c r="G4456" t="inlineStr">
        <is>
          <t xml:space="preserve">0:50-0:56</t>
        </is>
      </c>
      <c r="H4456" t="inlineStr">
        <is>
          <t xml:space="preserve">Resolved</t>
        </is>
      </c>
      <c r="I4456" t="inlineStr">
        <is>
          <t xml:space="preserve">[Script error] - Line from script: â€œSie machte dem Butler eine unauffÃ¤llige Geste, der ihr ein sorgfÃ¤ltig verpacktes PÃ¤ckchen reichte.â€_x009d_ - Note: misleading â€œSie gab dem Butler ein unauffÃ¤lliges Zeichen, der ihr ein sorgfÃ¤ltig verpacktes PÃ¤ckchen reichte.â€_x009d_</t>
        </is>
      </c>
      <c r="J4456" t="inlineStr">
        <is>
          <t xml:space="preserve">AI</t>
        </is>
      </c>
      <c r="K4456" t="inlineStr">
        <is>
          <t xml:space="preserve">Script error</t>
        </is>
      </c>
      <c r="L4456" t="inlineStr">
        <is>
          <t xml:space="preserve">Script error</t>
        </is>
      </c>
      <c r="M4456" t="str">
        <f>IFERROR(IF(VLOOKUP(L4456,'Quantification'!$A:$B,2,FALSE)&amp;""="","Unclassified",VLOOKUP(L4456,'Quantification'!$A:$B,2,FALSE)),"Unclassified")</f>
        <v>Major</v>
      </c>
      <c r="N4456" t="inlineStr">
        <is>
          <t xml:space="preserve">frl-stefanie.gartmaier@pocketfm.com</t>
        </is>
      </c>
      <c r="O4456" t="inlineStr">
        <is>
          <t xml:space="preserve">Issues found in raw</t>
        </is>
      </c>
      <c r="P4456" t="str">
        <f>IF(OR(O4456="Issues found in master",O4456="Final master"),"Master",IF(OR(O4456="Ready for Master",O4456="Issues found in raw",O4456="Raw under QC",O4456="Issues resolved in raw"),"Raw","-"))</f>
        <v>Raw</v>
      </c>
      <c r="Q4456" s="13">
        <v>46280.61111111111</v>
      </c>
      <c r="R4456" t="inlineStr">
        <is>
          <t xml:space="preserve">2026-09 (Sept)</t>
        </is>
      </c>
      <c r="S4456">
        <f>IF(M4456="Not an error",0,IF(COUNTIFS($A$2:$A4456,$A4456,$D$2:$D4456,$D4456,$M$2:$M4456,"&lt;&gt;Not an error")=1,1,0))</f>
        <v>1</v>
      </c>
      <c r="T4456">
        <f>IF(M4456&lt;&gt;"Major",0,IF(COUNTIFS($A$2:$A4456,$A4456,$D$2:$D4456,$D4456,$M$2:$M4456,"Major")=1,1,0))</f>
        <v>1</v>
      </c>
      <c r="U4456">
        <f>IF(M4456&lt;&gt;"Minor",0,IF(COUNTIFS($A$2:$A4456,$A4456,$D$2:$D4456,$D4456,$M$2:$M4456,"Minor")=1,1,0))</f>
        <v>0</v>
      </c>
    </row>
    <row r="4457">
      <c r="A4457" t="inlineStr">
        <is>
          <t xml:space="preserve">f855eae3dfc9aadc286f38e8d5e70cc6a599f238</t>
        </is>
      </c>
      <c r="B4457" t="inlineStr">
        <is>
          <t xml:space="preserve">The Silent Rebirth</t>
        </is>
      </c>
      <c r="C4457" t="inlineStr">
        <is>
          <t xml:space="preserve">Wiedergeboren Für Rache</t>
        </is>
      </c>
      <c r="D4457" t="inlineStr">
        <is>
          <t xml:space="preserve">11fc8e466cbfb45fb71a6aac7fe20546fc9356f2</t>
        </is>
      </c>
      <c r="E4457" t="inlineStr">
        <is>
          <t xml:space="preserve">Episode 4: Das Geschenk</t>
        </is>
      </c>
      <c r="F4457">
        <v>4</v>
      </c>
      <c r="G4457" t="inlineStr">
        <is>
          <t xml:space="preserve">1:23-1:26</t>
        </is>
      </c>
      <c r="H4457" t="inlineStr">
        <is>
          <t xml:space="preserve">Resolved</t>
        </is>
      </c>
      <c r="I4457" t="inlineStr">
        <is>
          <t xml:space="preserve">[Script error] - Line from script: â€œIhr Tonfall troff vor Spott.â€_x009d_ - Note: grammar issue â€œIhr Tonfall triefte vor Spott.â€_x009d_</t>
        </is>
      </c>
      <c r="J4457" t="inlineStr">
        <is>
          <t xml:space="preserve">AI</t>
        </is>
      </c>
      <c r="K4457" t="inlineStr">
        <is>
          <t xml:space="preserve">Script error</t>
        </is>
      </c>
      <c r="L4457" t="inlineStr">
        <is>
          <t xml:space="preserve">Script error</t>
        </is>
      </c>
      <c r="M4457" t="str">
        <f>IFERROR(IF(VLOOKUP(L4457,'Quantification'!$A:$B,2,FALSE)&amp;""="","Unclassified",VLOOKUP(L4457,'Quantification'!$A:$B,2,FALSE)),"Unclassified")</f>
        <v>Major</v>
      </c>
      <c r="N4457" t="inlineStr">
        <is>
          <t xml:space="preserve">frl-stefanie.gartmaier@pocketfm.com</t>
        </is>
      </c>
      <c r="O4457" t="inlineStr">
        <is>
          <t xml:space="preserve">Issues found in raw</t>
        </is>
      </c>
      <c r="P4457" t="str">
        <f>IF(OR(O4457="Issues found in master",O4457="Final master"),"Master",IF(OR(O4457="Ready for Master",O4457="Issues found in raw",O4457="Raw under QC",O4457="Issues resolved in raw"),"Raw","-"))</f>
        <v>Raw</v>
      </c>
      <c r="Q4457" s="13">
        <v>46280.61111111111</v>
      </c>
      <c r="R4457" t="inlineStr">
        <is>
          <t xml:space="preserve">2026-09 (Sept)</t>
        </is>
      </c>
      <c r="S4457">
        <f>IF(M4457="Not an error",0,IF(COUNTIFS($A$2:$A4457,$A4457,$D$2:$D4457,$D4457,$M$2:$M4457,"&lt;&gt;Not an error")=1,1,0))</f>
        <v>0</v>
      </c>
      <c r="T4457">
        <f>IF(M4457&lt;&gt;"Major",0,IF(COUNTIFS($A$2:$A4457,$A4457,$D$2:$D4457,$D4457,$M$2:$M4457,"Major")=1,1,0))</f>
        <v>0</v>
      </c>
      <c r="U4457">
        <f>IF(M4457&lt;&gt;"Minor",0,IF(COUNTIFS($A$2:$A4457,$A4457,$D$2:$D4457,$D4457,$M$2:$M4457,"Minor")=1,1,0))</f>
        <v>0</v>
      </c>
    </row>
    <row r="4458">
      <c r="A4458" t="inlineStr">
        <is>
          <t xml:space="preserve">f855eae3dfc9aadc286f38e8d5e70cc6a599f238</t>
        </is>
      </c>
      <c r="B4458" t="inlineStr">
        <is>
          <t xml:space="preserve">The Silent Rebirth</t>
        </is>
      </c>
      <c r="C4458" t="inlineStr">
        <is>
          <t xml:space="preserve">Wiedergeboren Für Rache</t>
        </is>
      </c>
      <c r="D4458" t="inlineStr">
        <is>
          <t xml:space="preserve">11fc8e466cbfb45fb71a6aac7fe20546fc9356f2</t>
        </is>
      </c>
      <c r="E4458" t="inlineStr">
        <is>
          <t xml:space="preserve">Episode 4: Das Geschenk</t>
        </is>
      </c>
      <c r="F4458">
        <v>4</v>
      </c>
      <c r="G4458" t="inlineStr">
        <is>
          <t xml:space="preserve">4:18-4:23</t>
        </is>
      </c>
      <c r="H4458" t="inlineStr">
        <is>
          <t xml:space="preserve">Resolved</t>
        </is>
      </c>
      <c r="I4458" t="inlineStr">
        <is>
          <t xml:space="preserve">[Script error] - Line from script: â€œDie Spannung im Raum wurde dichter, als ihre GroÃŸmutter kurz nickte.â€_x009d_ - Note: modulation â€œDie Spannung nahm merklich zu, als ihre GroÃŸmutter kurz nickte.â€_x009d_</t>
        </is>
      </c>
      <c r="J4458" t="inlineStr">
        <is>
          <t xml:space="preserve">AI</t>
        </is>
      </c>
      <c r="K4458" t="inlineStr">
        <is>
          <t xml:space="preserve">Script error</t>
        </is>
      </c>
      <c r="L4458" t="inlineStr">
        <is>
          <t xml:space="preserve">Script error</t>
        </is>
      </c>
      <c r="M4458" t="str">
        <f>IFERROR(IF(VLOOKUP(L4458,'Quantification'!$A:$B,2,FALSE)&amp;""="","Unclassified",VLOOKUP(L4458,'Quantification'!$A:$B,2,FALSE)),"Unclassified")</f>
        <v>Major</v>
      </c>
      <c r="N4458" t="inlineStr">
        <is>
          <t xml:space="preserve">frl-stefanie.gartmaier@pocketfm.com</t>
        </is>
      </c>
      <c r="O4458" t="inlineStr">
        <is>
          <t xml:space="preserve">Issues found in raw</t>
        </is>
      </c>
      <c r="P4458" t="str">
        <f>IF(OR(O4458="Issues found in master",O4458="Final master"),"Master",IF(OR(O4458="Ready for Master",O4458="Issues found in raw",O4458="Raw under QC",O4458="Issues resolved in raw"),"Raw","-"))</f>
        <v>Raw</v>
      </c>
      <c r="Q4458" s="13">
        <v>46280.61111111111</v>
      </c>
      <c r="R4458" t="inlineStr">
        <is>
          <t xml:space="preserve">2026-09 (Sept)</t>
        </is>
      </c>
      <c r="S4458">
        <f>IF(M4458="Not an error",0,IF(COUNTIFS($A$2:$A4458,$A4458,$D$2:$D4458,$D4458,$M$2:$M4458,"&lt;&gt;Not an error")=1,1,0))</f>
        <v>0</v>
      </c>
      <c r="T4458">
        <f>IF(M4458&lt;&gt;"Major",0,IF(COUNTIFS($A$2:$A4458,$A4458,$D$2:$D4458,$D4458,$M$2:$M4458,"Major")=1,1,0))</f>
        <v>0</v>
      </c>
      <c r="U4458">
        <f>IF(M4458&lt;&gt;"Minor",0,IF(COUNTIFS($A$2:$A4458,$A4458,$D$2:$D4458,$D4458,$M$2:$M4458,"Minor")=1,1,0))</f>
        <v>0</v>
      </c>
    </row>
    <row r="4459">
      <c r="A4459" t="inlineStr">
        <is>
          <t xml:space="preserve">f855eae3dfc9aadc286f38e8d5e70cc6a599f238</t>
        </is>
      </c>
      <c r="B4459" t="inlineStr">
        <is>
          <t xml:space="preserve">The Silent Rebirth</t>
        </is>
      </c>
      <c r="C4459" t="inlineStr">
        <is>
          <t xml:space="preserve">Wiedergeboren Für Rache</t>
        </is>
      </c>
      <c r="D4459" t="inlineStr">
        <is>
          <t xml:space="preserve">11fc8e466cbfb45fb71a6aac7fe20546fc9356f2</t>
        </is>
      </c>
      <c r="E4459" t="inlineStr">
        <is>
          <t xml:space="preserve">Episode 4: Das Geschenk</t>
        </is>
      </c>
      <c r="F4459">
        <v>4</v>
      </c>
      <c r="G4459" t="inlineStr">
        <is>
          <t xml:space="preserve">7:02-7:08</t>
        </is>
      </c>
      <c r="H4459" t="inlineStr">
        <is>
          <t xml:space="preserve">Resolved</t>
        </is>
      </c>
      <c r="I4459" t="inlineStr">
        <is>
          <t xml:space="preserve">[Script error] - Line from script: â€œÃ„nnas Finger strichen Ã¼ber die glatte, blutrote Jade, deren WÃ¤rme von ihrer Geschichte zeugte. - Note: gibberish â€œÃ„nnas Finger strichen Ã¼ber die glatte, blutrote Jade.â€_x009d_</t>
        </is>
      </c>
      <c r="J4459" t="inlineStr">
        <is>
          <t xml:space="preserve">AI</t>
        </is>
      </c>
      <c r="K4459" t="inlineStr">
        <is>
          <t xml:space="preserve">Script error</t>
        </is>
      </c>
      <c r="L4459" t="inlineStr">
        <is>
          <t xml:space="preserve">Script error</t>
        </is>
      </c>
      <c r="M4459" t="str">
        <f>IFERROR(IF(VLOOKUP(L4459,'Quantification'!$A:$B,2,FALSE)&amp;""="","Unclassified",VLOOKUP(L4459,'Quantification'!$A:$B,2,FALSE)),"Unclassified")</f>
        <v>Major</v>
      </c>
      <c r="N4459" t="inlineStr">
        <is>
          <t xml:space="preserve">frl-stefanie.gartmaier@pocketfm.com</t>
        </is>
      </c>
      <c r="O4459" t="inlineStr">
        <is>
          <t xml:space="preserve">Issues found in raw</t>
        </is>
      </c>
      <c r="P4459" t="str">
        <f>IF(OR(O4459="Issues found in master",O4459="Final master"),"Master",IF(OR(O4459="Ready for Master",O4459="Issues found in raw",O4459="Raw under QC",O4459="Issues resolved in raw"),"Raw","-"))</f>
        <v>Raw</v>
      </c>
      <c r="Q4459" s="13">
        <v>46280.61111111111</v>
      </c>
      <c r="R4459" t="inlineStr">
        <is>
          <t xml:space="preserve">2026-09 (Sept)</t>
        </is>
      </c>
      <c r="S4459">
        <f>IF(M4459="Not an error",0,IF(COUNTIFS($A$2:$A4459,$A4459,$D$2:$D4459,$D4459,$M$2:$M4459,"&lt;&gt;Not an error")=1,1,0))</f>
        <v>0</v>
      </c>
      <c r="T4459">
        <f>IF(M4459&lt;&gt;"Major",0,IF(COUNTIFS($A$2:$A4459,$A4459,$D$2:$D4459,$D4459,$M$2:$M4459,"Major")=1,1,0))</f>
        <v>0</v>
      </c>
      <c r="U4459">
        <f>IF(M4459&lt;&gt;"Minor",0,IF(COUNTIFS($A$2:$A4459,$A4459,$D$2:$D4459,$D4459,$M$2:$M4459,"Minor")=1,1,0))</f>
        <v>0</v>
      </c>
    </row>
    <row r="4460">
      <c r="A4460" t="inlineStr">
        <is>
          <t xml:space="preserve">f855eae3dfc9aadc286f38e8d5e70cc6a599f238</t>
        </is>
      </c>
      <c r="B4460" t="inlineStr">
        <is>
          <t xml:space="preserve">The Silent Rebirth</t>
        </is>
      </c>
      <c r="C4460" t="inlineStr">
        <is>
          <t xml:space="preserve">Wiedergeboren Für Rache</t>
        </is>
      </c>
      <c r="D4460" t="inlineStr">
        <is>
          <t xml:space="preserve">20baae8f63c6c08c04a40a0d5d581b708293998a</t>
        </is>
      </c>
      <c r="E4460" t="inlineStr">
        <is>
          <t xml:space="preserve">Episode 5: Nadel Im Mantel</t>
        </is>
      </c>
      <c r="F4460">
        <v>5</v>
      </c>
      <c r="G4460" t="inlineStr">
        <is>
          <t xml:space="preserve">2:22-2:26</t>
        </is>
      </c>
      <c r="H4460" t="inlineStr">
        <is>
          <t xml:space="preserve">Resolved</t>
        </is>
      </c>
      <c r="I4460" t="inlineStr">
        <is>
          <t xml:space="preserve">[Script error] - Line from script: â€œNein, Mama! Ich schwÃ¶re, ich habe diese Nadeln nicht hineingesteckt.â€_x009d_ - Note: check the relation between Megan and the grandmother and change â€œMamaâ€_x009d_ if necessary</t>
        </is>
      </c>
      <c r="J4460" t="inlineStr">
        <is>
          <t xml:space="preserve">AI</t>
        </is>
      </c>
      <c r="K4460" t="inlineStr">
        <is>
          <t xml:space="preserve">Script error</t>
        </is>
      </c>
      <c r="L4460" t="inlineStr">
        <is>
          <t xml:space="preserve">Script error</t>
        </is>
      </c>
      <c r="M4460" t="str">
        <f>IFERROR(IF(VLOOKUP(L4460,'Quantification'!$A:$B,2,FALSE)&amp;""="","Unclassified",VLOOKUP(L4460,'Quantification'!$A:$B,2,FALSE)),"Unclassified")</f>
        <v>Major</v>
      </c>
      <c r="N4460" t="inlineStr">
        <is>
          <t xml:space="preserve">frl-stefanie.gartmaier@pocketfm.com</t>
        </is>
      </c>
      <c r="O4460" t="inlineStr">
        <is>
          <t xml:space="preserve">Issues found in raw</t>
        </is>
      </c>
      <c r="P4460" t="str">
        <f>IF(OR(O4460="Issues found in master",O4460="Final master"),"Master",IF(OR(O4460="Ready for Master",O4460="Issues found in raw",O4460="Raw under QC",O4460="Issues resolved in raw"),"Raw","-"))</f>
        <v>Raw</v>
      </c>
      <c r="Q4460" s="13">
        <v>46280.61111111111</v>
      </c>
      <c r="R4460" t="inlineStr">
        <is>
          <t xml:space="preserve">2026-09 (Sept)</t>
        </is>
      </c>
      <c r="S4460">
        <f>IF(M4460="Not an error",0,IF(COUNTIFS($A$2:$A4460,$A4460,$D$2:$D4460,$D4460,$M$2:$M4460,"&lt;&gt;Not an error")=1,1,0))</f>
        <v>1</v>
      </c>
      <c r="T4460">
        <f>IF(M4460&lt;&gt;"Major",0,IF(COUNTIFS($A$2:$A4460,$A4460,$D$2:$D4460,$D4460,$M$2:$M4460,"Major")=1,1,0))</f>
        <v>1</v>
      </c>
      <c r="U4460">
        <f>IF(M4460&lt;&gt;"Minor",0,IF(COUNTIFS($A$2:$A4460,$A4460,$D$2:$D4460,$D4460,$M$2:$M4460,"Minor")=1,1,0))</f>
        <v>0</v>
      </c>
    </row>
    <row r="4461">
      <c r="A4461" t="inlineStr">
        <is>
          <t xml:space="preserve">f855eae3dfc9aadc286f38e8d5e70cc6a599f238</t>
        </is>
      </c>
      <c r="B4461" t="inlineStr">
        <is>
          <t xml:space="preserve">The Silent Rebirth</t>
        </is>
      </c>
      <c r="C4461" t="inlineStr">
        <is>
          <t xml:space="preserve">Wiedergeboren Für Rache</t>
        </is>
      </c>
      <c r="D4461" t="inlineStr">
        <is>
          <t xml:space="preserve">20baae8f63c6c08c04a40a0d5d581b708293998a</t>
        </is>
      </c>
      <c r="E4461" t="inlineStr">
        <is>
          <t xml:space="preserve">Episode 5: Nadel Im Mantel</t>
        </is>
      </c>
      <c r="F4461">
        <v>5</v>
      </c>
      <c r="G4461" t="inlineStr">
        <is>
          <t xml:space="preserve">2:39-2:43</t>
        </is>
      </c>
      <c r="H4461" t="inlineStr">
        <is>
          <t xml:space="preserve">Resolved</t>
        </is>
      </c>
      <c r="I4461" t="inlineStr">
        <is>
          <t xml:space="preserve">[Script error] - Line from script: â€œMit zitternder Stimme flÃ¼sterte sie: â€œTante Megan.â€_x009d_ - Note: Megan is introduced as Ã„nnas stepmother in episode 1 &amp; 2 â€œMit zitternder Stimme flÃ¼sterte sie: â€œMegan.â€_x009d_</t>
        </is>
      </c>
      <c r="J4461" t="inlineStr">
        <is>
          <t xml:space="preserve">AI</t>
        </is>
      </c>
      <c r="K4461" t="inlineStr">
        <is>
          <t xml:space="preserve">Script error</t>
        </is>
      </c>
      <c r="L4461" t="inlineStr">
        <is>
          <t xml:space="preserve">Script error</t>
        </is>
      </c>
      <c r="M4461" t="str">
        <f>IFERROR(IF(VLOOKUP(L4461,'Quantification'!$A:$B,2,FALSE)&amp;""="","Unclassified",VLOOKUP(L4461,'Quantification'!$A:$B,2,FALSE)),"Unclassified")</f>
        <v>Major</v>
      </c>
      <c r="N4461" t="inlineStr">
        <is>
          <t xml:space="preserve">frl-stefanie.gartmaier@pocketfm.com</t>
        </is>
      </c>
      <c r="O4461" t="inlineStr">
        <is>
          <t xml:space="preserve">Issues found in raw</t>
        </is>
      </c>
      <c r="P4461" t="str">
        <f>IF(OR(O4461="Issues found in master",O4461="Final master"),"Master",IF(OR(O4461="Ready for Master",O4461="Issues found in raw",O4461="Raw under QC",O4461="Issues resolved in raw"),"Raw","-"))</f>
        <v>Raw</v>
      </c>
      <c r="Q4461" s="13">
        <v>46280.61111111111</v>
      </c>
      <c r="R4461" t="inlineStr">
        <is>
          <t xml:space="preserve">2026-09 (Sept)</t>
        </is>
      </c>
      <c r="S4461">
        <f>IF(M4461="Not an error",0,IF(COUNTIFS($A$2:$A4461,$A4461,$D$2:$D4461,$D4461,$M$2:$M4461,"&lt;&gt;Not an error")=1,1,0))</f>
        <v>0</v>
      </c>
      <c r="T4461">
        <f>IF(M4461&lt;&gt;"Major",0,IF(COUNTIFS($A$2:$A4461,$A4461,$D$2:$D4461,$D4461,$M$2:$M4461,"Major")=1,1,0))</f>
        <v>0</v>
      </c>
      <c r="U4461">
        <f>IF(M4461&lt;&gt;"Minor",0,IF(COUNTIFS($A$2:$A4461,$A4461,$D$2:$D4461,$D4461,$M$2:$M4461,"Minor")=1,1,0))</f>
        <v>0</v>
      </c>
    </row>
    <row r="4462">
      <c r="A4462" t="inlineStr">
        <is>
          <t xml:space="preserve">f855eae3dfc9aadc286f38e8d5e70cc6a599f238</t>
        </is>
      </c>
      <c r="B4462" t="inlineStr">
        <is>
          <t xml:space="preserve">The Silent Rebirth</t>
        </is>
      </c>
      <c r="C4462" t="inlineStr">
        <is>
          <t xml:space="preserve">Wiedergeboren Für Rache</t>
        </is>
      </c>
      <c r="D4462" t="inlineStr">
        <is>
          <t xml:space="preserve">20baae8f63c6c08c04a40a0d5d581b708293998a</t>
        </is>
      </c>
      <c r="E4462" t="inlineStr">
        <is>
          <t xml:space="preserve">Episode 5: Nadel Im Mantel</t>
        </is>
      </c>
      <c r="F4462">
        <v>5</v>
      </c>
      <c r="G4462" t="inlineStr">
        <is>
          <t xml:space="preserve">2:56-3:03</t>
        </is>
      </c>
      <c r="H4462" t="inlineStr">
        <is>
          <t xml:space="preserve">Resolved</t>
        </is>
      </c>
      <c r="I4462" t="inlineStr">
        <is>
          <t xml:space="preserve">[Script error] - Line from script: â€œWas willst du damit sagen, Ã„nna?â€_x009d_, fuhr sie ihre Nichte an, und Wut loderte in ihren Augen auf.â€_x009d_ - Note: Megan is introduced as Ã„nnas stepmother in episode 1 &amp; 2 â€œWas willst du damit sagen, Ã„nna?â€_x009d_, fuhr sie ihre Stieftochter an, und Wut loderte in ihren Augen auf.â€_x009d_</t>
        </is>
      </c>
      <c r="J4462" t="inlineStr">
        <is>
          <t xml:space="preserve">AI</t>
        </is>
      </c>
      <c r="K4462" t="inlineStr">
        <is>
          <t xml:space="preserve">Audio Regenerated</t>
        </is>
      </c>
      <c r="L4462" t="inlineStr">
        <is>
          <t xml:space="preserve">Audio Regenerated</t>
        </is>
      </c>
      <c r="M4462" t="str">
        <f>IFERROR(IF(VLOOKUP(L4462,'Quantification'!$A:$B,2,FALSE)&amp;""="","Unclassified",VLOOKUP(L4462,'Quantification'!$A:$B,2,FALSE)),"Unclassified")</f>
        <v>Minor</v>
      </c>
      <c r="N4462" t="inlineStr">
        <is>
          <t xml:space="preserve">frl-stefanie.gartmaier@pocketfm.com</t>
        </is>
      </c>
      <c r="O4462" t="inlineStr">
        <is>
          <t xml:space="preserve">Issues found in raw</t>
        </is>
      </c>
      <c r="P4462" t="str">
        <f>IF(OR(O4462="Issues found in master",O4462="Final master"),"Master",IF(OR(O4462="Ready for Master",O4462="Issues found in raw",O4462="Raw under QC",O4462="Issues resolved in raw"),"Raw","-"))</f>
        <v>Raw</v>
      </c>
      <c r="Q4462" s="13">
        <v>46280.61111111111</v>
      </c>
      <c r="R4462" t="inlineStr">
        <is>
          <t xml:space="preserve">2026-09 (Sept)</t>
        </is>
      </c>
      <c r="S4462">
        <f>IF(M4462="Not an error",0,IF(COUNTIFS($A$2:$A4462,$A4462,$D$2:$D4462,$D4462,$M$2:$M4462,"&lt;&gt;Not an error")=1,1,0))</f>
        <v>0</v>
      </c>
      <c r="T4462">
        <f>IF(M4462&lt;&gt;"Major",0,IF(COUNTIFS($A$2:$A4462,$A4462,$D$2:$D4462,$D4462,$M$2:$M4462,"Major")=1,1,0))</f>
        <v>0</v>
      </c>
      <c r="U4462">
        <f>IF(M4462&lt;&gt;"Minor",0,IF(COUNTIFS($A$2:$A4462,$A4462,$D$2:$D4462,$D4462,$M$2:$M4462,"Minor")=1,1,0))</f>
        <v>1</v>
      </c>
    </row>
    <row r="4463">
      <c r="A4463" t="inlineStr">
        <is>
          <t xml:space="preserve">f855eae3dfc9aadc286f38e8d5e70cc6a599f238</t>
        </is>
      </c>
      <c r="B4463" t="inlineStr">
        <is>
          <t xml:space="preserve">The Silent Rebirth</t>
        </is>
      </c>
      <c r="C4463" t="inlineStr">
        <is>
          <t xml:space="preserve">Wiedergeboren Für Rache</t>
        </is>
      </c>
      <c r="D4463" t="inlineStr">
        <is>
          <t xml:space="preserve">20baae8f63c6c08c04a40a0d5d581b708293998a</t>
        </is>
      </c>
      <c r="E4463" t="inlineStr">
        <is>
          <t xml:space="preserve">Episode 5: Nadel Im Mantel</t>
        </is>
      </c>
      <c r="F4463">
        <v>5</v>
      </c>
      <c r="G4463" t="inlineStr">
        <is>
          <t xml:space="preserve">4:22-4:28</t>
        </is>
      </c>
      <c r="H4463" t="inlineStr">
        <is>
          <t xml:space="preserve">Resolved</t>
        </is>
      </c>
      <c r="I4463" t="inlineStr">
        <is>
          <t xml:space="preserve">[Distorted sound] - Line from script: â€œWie kannst du nur so viel Hass in deinem Herzen tragen, Megan? Das ist eine Schande.â€_x009d_</t>
        </is>
      </c>
      <c r="J4463" t="inlineStr">
        <is>
          <t xml:space="preserve">VOA</t>
        </is>
      </c>
      <c r="K4463" t="inlineStr">
        <is>
          <t xml:space="preserve">Distorted sound</t>
        </is>
      </c>
      <c r="L4463" t="inlineStr">
        <is>
          <t xml:space="preserve">Distorted sound</t>
        </is>
      </c>
      <c r="M4463" t="str">
        <f>IFERROR(IF(VLOOKUP(L4463,'Quantification'!$A:$B,2,FALSE)&amp;""="","Unclassified",VLOOKUP(L4463,'Quantification'!$A:$B,2,FALSE)),"Unclassified")</f>
        <v>Minor</v>
      </c>
      <c r="N4463" t="inlineStr">
        <is>
          <t xml:space="preserve">frl-stefanie.gartmaier@pocketfm.com</t>
        </is>
      </c>
      <c r="O4463" t="inlineStr">
        <is>
          <t xml:space="preserve">Issues found in raw</t>
        </is>
      </c>
      <c r="P4463" t="str">
        <f>IF(OR(O4463="Issues found in master",O4463="Final master"),"Master",IF(OR(O4463="Ready for Master",O4463="Issues found in raw",O4463="Raw under QC",O4463="Issues resolved in raw"),"Raw","-"))</f>
        <v>Raw</v>
      </c>
      <c r="Q4463" s="13">
        <v>46280.61111111111</v>
      </c>
      <c r="R4463" t="inlineStr">
        <is>
          <t xml:space="preserve">2026-09 (Sept)</t>
        </is>
      </c>
      <c r="S4463">
        <f>IF(M4463="Not an error",0,IF(COUNTIFS($A$2:$A4463,$A4463,$D$2:$D4463,$D4463,$M$2:$M4463,"&lt;&gt;Not an error")=1,1,0))</f>
        <v>0</v>
      </c>
      <c r="T4463">
        <f>IF(M4463&lt;&gt;"Major",0,IF(COUNTIFS($A$2:$A4463,$A4463,$D$2:$D4463,$D4463,$M$2:$M4463,"Major")=1,1,0))</f>
        <v>0</v>
      </c>
      <c r="U4463">
        <f>IF(M4463&lt;&gt;"Minor",0,IF(COUNTIFS($A$2:$A4463,$A4463,$D$2:$D4463,$D4463,$M$2:$M4463,"Minor")=1,1,0))</f>
        <v>0</v>
      </c>
    </row>
    <row r="4464">
      <c r="A4464" t="inlineStr">
        <is>
          <t xml:space="preserve">f855eae3dfc9aadc286f38e8d5e70cc6a599f238</t>
        </is>
      </c>
      <c r="B4464" t="inlineStr">
        <is>
          <t xml:space="preserve">The Silent Rebirth</t>
        </is>
      </c>
      <c r="C4464" t="inlineStr">
        <is>
          <t xml:space="preserve">Wiedergeboren Für Rache</t>
        </is>
      </c>
      <c r="D4464" t="inlineStr">
        <is>
          <t xml:space="preserve">20baae8f63c6c08c04a40a0d5d581b708293998a</t>
        </is>
      </c>
      <c r="E4464" t="inlineStr">
        <is>
          <t xml:space="preserve">Episode 5: Nadel Im Mantel</t>
        </is>
      </c>
      <c r="F4464">
        <v>5</v>
      </c>
      <c r="G4464" t="inlineStr">
        <is>
          <t xml:space="preserve">4:28-4:30</t>
        </is>
      </c>
      <c r="H4464" t="inlineStr">
        <is>
          <t xml:space="preserve">Resolved</t>
        </is>
      </c>
      <c r="I4464" t="inlineStr">
        <is>
          <t xml:space="preserve">[Script error] - Line from script: â€œMegan sah ihre Mutter panisch an.â€_x009d_ - Note: check the relation between Megan and the grandmother and change â€œMamaâ€_x009d_ if necessary</t>
        </is>
      </c>
      <c r="J4464" t="inlineStr">
        <is>
          <t xml:space="preserve">AI</t>
        </is>
      </c>
      <c r="K4464" t="inlineStr">
        <is>
          <t xml:space="preserve">Script error</t>
        </is>
      </c>
      <c r="L4464" t="inlineStr">
        <is>
          <t xml:space="preserve">Script error</t>
        </is>
      </c>
      <c r="M4464" t="str">
        <f>IFERROR(IF(VLOOKUP(L4464,'Quantification'!$A:$B,2,FALSE)&amp;""="","Unclassified",VLOOKUP(L4464,'Quantification'!$A:$B,2,FALSE)),"Unclassified")</f>
        <v>Major</v>
      </c>
      <c r="N4464" t="inlineStr">
        <is>
          <t xml:space="preserve">frl-stefanie.gartmaier@pocketfm.com</t>
        </is>
      </c>
      <c r="O4464" t="inlineStr">
        <is>
          <t xml:space="preserve">Issues found in raw</t>
        </is>
      </c>
      <c r="P4464" t="str">
        <f>IF(OR(O4464="Issues found in master",O4464="Final master"),"Master",IF(OR(O4464="Ready for Master",O4464="Issues found in raw",O4464="Raw under QC",O4464="Issues resolved in raw"),"Raw","-"))</f>
        <v>Raw</v>
      </c>
      <c r="Q4464" s="13">
        <v>46280.61111111111</v>
      </c>
      <c r="R4464" t="inlineStr">
        <is>
          <t xml:space="preserve">2026-09 (Sept)</t>
        </is>
      </c>
      <c r="S4464">
        <f>IF(M4464="Not an error",0,IF(COUNTIFS($A$2:$A4464,$A4464,$D$2:$D4464,$D4464,$M$2:$M4464,"&lt;&gt;Not an error")=1,1,0))</f>
        <v>0</v>
      </c>
      <c r="T4464">
        <f>IF(M4464&lt;&gt;"Major",0,IF(COUNTIFS($A$2:$A4464,$A4464,$D$2:$D4464,$D4464,$M$2:$M4464,"Major")=1,1,0))</f>
        <v>0</v>
      </c>
      <c r="U4464">
        <f>IF(M4464&lt;&gt;"Minor",0,IF(COUNTIFS($A$2:$A4464,$A4464,$D$2:$D4464,$D4464,$M$2:$M4464,"Minor")=1,1,0))</f>
        <v>0</v>
      </c>
    </row>
    <row r="4465">
      <c r="A4465" t="inlineStr">
        <is>
          <t xml:space="preserve">f855eae3dfc9aadc286f38e8d5e70cc6a599f238</t>
        </is>
      </c>
      <c r="B4465" t="inlineStr">
        <is>
          <t xml:space="preserve">The Silent Rebirth</t>
        </is>
      </c>
      <c r="C4465" t="inlineStr">
        <is>
          <t xml:space="preserve">Wiedergeboren Für Rache</t>
        </is>
      </c>
      <c r="D4465" t="inlineStr">
        <is>
          <t xml:space="preserve">20baae8f63c6c08c04a40a0d5d581b708293998a</t>
        </is>
      </c>
      <c r="E4465" t="inlineStr">
        <is>
          <t xml:space="preserve">Episode 5: Nadel Im Mantel</t>
        </is>
      </c>
      <c r="F4465">
        <v>5</v>
      </c>
      <c r="G4465" t="inlineStr">
        <is>
          <t xml:space="preserve">4:32-4:34</t>
        </is>
      </c>
      <c r="H4465" t="inlineStr">
        <is>
          <t xml:space="preserve">Resolved</t>
        </is>
      </c>
      <c r="I4465" t="inlineStr">
        <is>
          <t xml:space="preserve">[Script error] - Line from script: â€œDas wÃ¼rde ich nicht tun, Mama!â€_x009d_ - Note: check the relation between Megan and the grandmother and change â€œMamaâ€_x009d_ if necessary</t>
        </is>
      </c>
      <c r="J4465" t="inlineStr">
        <is>
          <t xml:space="preserve">AI</t>
        </is>
      </c>
      <c r="K4465" t="inlineStr">
        <is>
          <t xml:space="preserve">Script error</t>
        </is>
      </c>
      <c r="L4465" t="inlineStr">
        <is>
          <t xml:space="preserve">Script error</t>
        </is>
      </c>
      <c r="M4465" t="str">
        <f>IFERROR(IF(VLOOKUP(L4465,'Quantification'!$A:$B,2,FALSE)&amp;""="","Unclassified",VLOOKUP(L4465,'Quantification'!$A:$B,2,FALSE)),"Unclassified")</f>
        <v>Major</v>
      </c>
      <c r="N4465" t="inlineStr">
        <is>
          <t xml:space="preserve">frl-stefanie.gartmaier@pocketfm.com</t>
        </is>
      </c>
      <c r="O4465" t="inlineStr">
        <is>
          <t xml:space="preserve">Issues found in raw</t>
        </is>
      </c>
      <c r="P4465" t="str">
        <f>IF(OR(O4465="Issues found in master",O4465="Final master"),"Master",IF(OR(O4465="Ready for Master",O4465="Issues found in raw",O4465="Raw under QC",O4465="Issues resolved in raw"),"Raw","-"))</f>
        <v>Raw</v>
      </c>
      <c r="Q4465" s="13">
        <v>46280.61111111111</v>
      </c>
      <c r="R4465" t="inlineStr">
        <is>
          <t xml:space="preserve">2026-09 (Sept)</t>
        </is>
      </c>
      <c r="S4465">
        <f>IF(M4465="Not an error",0,IF(COUNTIFS($A$2:$A4465,$A4465,$D$2:$D4465,$D4465,$M$2:$M4465,"&lt;&gt;Not an error")=1,1,0))</f>
        <v>0</v>
      </c>
      <c r="T4465">
        <f>IF(M4465&lt;&gt;"Major",0,IF(COUNTIFS($A$2:$A4465,$A4465,$D$2:$D4465,$D4465,$M$2:$M4465,"Major")=1,1,0))</f>
        <v>0</v>
      </c>
      <c r="U4465">
        <f>IF(M4465&lt;&gt;"Minor",0,IF(COUNTIFS($A$2:$A4465,$A4465,$D$2:$D4465,$D4465,$M$2:$M4465,"Minor")=1,1,0))</f>
        <v>0</v>
      </c>
    </row>
    <row r="4466">
      <c r="A4466" t="inlineStr">
        <is>
          <t xml:space="preserve">f855eae3dfc9aadc286f38e8d5e70cc6a599f238</t>
        </is>
      </c>
      <c r="B4466" t="inlineStr">
        <is>
          <t xml:space="preserve">The Silent Rebirth</t>
        </is>
      </c>
      <c r="C4466" t="inlineStr">
        <is>
          <t xml:space="preserve">Wiedergeboren Für Rache</t>
        </is>
      </c>
      <c r="D4466" t="inlineStr">
        <is>
          <t xml:space="preserve">20baae8f63c6c08c04a40a0d5d581b708293998a</t>
        </is>
      </c>
      <c r="E4466" t="inlineStr">
        <is>
          <t xml:space="preserve">Episode 5: Nadel Im Mantel</t>
        </is>
      </c>
      <c r="F4466">
        <v>5</v>
      </c>
      <c r="G4466" t="inlineStr">
        <is>
          <t xml:space="preserve">5:44-5:51</t>
        </is>
      </c>
      <c r="H4466" t="inlineStr">
        <is>
          <t xml:space="preserve">Resolved</t>
        </is>
      </c>
      <c r="I4466" t="inlineStr">
        <is>
          <t xml:space="preserve">[Script error] - Line from script: â€œMegans Gesicht rÃ¶tete sich vor DemÃ¼tigung, doch ihre Proteste erstickten unter dem unnachgiebigen Blick ihrer Mutter.â€_x009d_ - Note: check the relation between Megan and the grandmother and change â€œMamaâ€_x009d_ if necessary</t>
        </is>
      </c>
      <c r="J4466" t="inlineStr">
        <is>
          <t xml:space="preserve">AI</t>
        </is>
      </c>
      <c r="K4466" t="inlineStr">
        <is>
          <t xml:space="preserve">Script error</t>
        </is>
      </c>
      <c r="L4466" t="inlineStr">
        <is>
          <t xml:space="preserve">Script error</t>
        </is>
      </c>
      <c r="M4466" t="str">
        <f>IFERROR(IF(VLOOKUP(L4466,'Quantification'!$A:$B,2,FALSE)&amp;""="","Unclassified",VLOOKUP(L4466,'Quantification'!$A:$B,2,FALSE)),"Unclassified")</f>
        <v>Major</v>
      </c>
      <c r="N4466" t="inlineStr">
        <is>
          <t xml:space="preserve">frl-stefanie.gartmaier@pocketfm.com</t>
        </is>
      </c>
      <c r="O4466" t="inlineStr">
        <is>
          <t xml:space="preserve">Issues found in raw</t>
        </is>
      </c>
      <c r="P4466" t="str">
        <f>IF(OR(O4466="Issues found in master",O4466="Final master"),"Master",IF(OR(O4466="Ready for Master",O4466="Issues found in raw",O4466="Raw under QC",O4466="Issues resolved in raw"),"Raw","-"))</f>
        <v>Raw</v>
      </c>
      <c r="Q4466" s="13">
        <v>46280.61111111111</v>
      </c>
      <c r="R4466" t="inlineStr">
        <is>
          <t xml:space="preserve">2026-09 (Sept)</t>
        </is>
      </c>
      <c r="S4466">
        <f>IF(M4466="Not an error",0,IF(COUNTIFS($A$2:$A4466,$A4466,$D$2:$D4466,$D4466,$M$2:$M4466,"&lt;&gt;Not an error")=1,1,0))</f>
        <v>0</v>
      </c>
      <c r="T4466">
        <f>IF(M4466&lt;&gt;"Major",0,IF(COUNTIFS($A$2:$A4466,$A4466,$D$2:$D4466,$D4466,$M$2:$M4466,"Major")=1,1,0))</f>
        <v>0</v>
      </c>
      <c r="U4466">
        <f>IF(M4466&lt;&gt;"Minor",0,IF(COUNTIFS($A$2:$A4466,$A4466,$D$2:$D4466,$D4466,$M$2:$M4466,"Minor")=1,1,0))</f>
        <v>0</v>
      </c>
    </row>
    <row r="4467">
      <c r="A4467" t="inlineStr">
        <is>
          <t xml:space="preserve">f855eae3dfc9aadc286f38e8d5e70cc6a599f238</t>
        </is>
      </c>
      <c r="B4467" t="inlineStr">
        <is>
          <t xml:space="preserve">The Silent Rebirth</t>
        </is>
      </c>
      <c r="C4467" t="inlineStr">
        <is>
          <t xml:space="preserve">Wiedergeboren Für Rache</t>
        </is>
      </c>
      <c r="D4467" t="inlineStr">
        <is>
          <t xml:space="preserve">75ff950ef6bf88d3f584e2858413dc4185a97b40</t>
        </is>
      </c>
      <c r="E4467" t="inlineStr">
        <is>
          <t xml:space="preserve">Episode 6: Verstecktes Gift</t>
        </is>
      </c>
      <c r="F4467">
        <v>6</v>
      </c>
      <c r="G4467" t="inlineStr">
        <is>
          <t xml:space="preserve">4:30-4:38</t>
        </is>
      </c>
      <c r="H4467" t="inlineStr">
        <is>
          <t xml:space="preserve">Resolved</t>
        </is>
      </c>
      <c r="I4467" t="inlineStr">
        <is>
          <t xml:space="preserve">[Script error] - Line from script: â€œDie Augen der alten Frau funkelten amÃ¼siert, und sie wechselte einen wissenden Blick mit Tante Jane, der Dienerin der Familie.â€_x009d_ - Note: â€œDie Augen der alten Frau funkelten amÃ¼siert, und sie wechselte einen wissenden Blick mit Jane, der dienstÃ¤ltesten Hausdame der Familie.â€_x009d_</t>
        </is>
      </c>
      <c r="J4467" t="inlineStr">
        <is>
          <t xml:space="preserve">AI</t>
        </is>
      </c>
      <c r="K4467" t="inlineStr">
        <is>
          <t xml:space="preserve">Script error</t>
        </is>
      </c>
      <c r="L4467" t="inlineStr">
        <is>
          <t xml:space="preserve">Script error</t>
        </is>
      </c>
      <c r="M4467" t="str">
        <f>IFERROR(IF(VLOOKUP(L4467,'Quantification'!$A:$B,2,FALSE)&amp;""="","Unclassified",VLOOKUP(L4467,'Quantification'!$A:$B,2,FALSE)),"Unclassified")</f>
        <v>Major</v>
      </c>
      <c r="N4467" t="inlineStr">
        <is>
          <t xml:space="preserve">frl-stefanie.gartmaier@pocketfm.com</t>
        </is>
      </c>
      <c r="O4467" t="inlineStr">
        <is>
          <t xml:space="preserve">Issues found in raw</t>
        </is>
      </c>
      <c r="P4467" t="str">
        <f>IF(OR(O4467="Issues found in master",O4467="Final master"),"Master",IF(OR(O4467="Ready for Master",O4467="Issues found in raw",O4467="Raw under QC",O4467="Issues resolved in raw"),"Raw","-"))</f>
        <v>Raw</v>
      </c>
      <c r="Q4467" s="13">
        <v>46280.61111111111</v>
      </c>
      <c r="R4467" t="inlineStr">
        <is>
          <t xml:space="preserve">2026-09 (Sept)</t>
        </is>
      </c>
      <c r="S4467">
        <f>IF(M4467="Not an error",0,IF(COUNTIFS($A$2:$A4467,$A4467,$D$2:$D4467,$D4467,$M$2:$M4467,"&lt;&gt;Not an error")=1,1,0))</f>
        <v>1</v>
      </c>
      <c r="T4467">
        <f>IF(M4467&lt;&gt;"Major",0,IF(COUNTIFS($A$2:$A4467,$A4467,$D$2:$D4467,$D4467,$M$2:$M4467,"Major")=1,1,0))</f>
        <v>1</v>
      </c>
      <c r="U4467">
        <f>IF(M4467&lt;&gt;"Minor",0,IF(COUNTIFS($A$2:$A4467,$A4467,$D$2:$D4467,$D4467,$M$2:$M4467,"Minor")=1,1,0))</f>
        <v>0</v>
      </c>
    </row>
    <row r="4468">
      <c r="A4468" t="inlineStr">
        <is>
          <t xml:space="preserve">f855eae3dfc9aadc286f38e8d5e70cc6a599f238</t>
        </is>
      </c>
      <c r="B4468" t="inlineStr">
        <is>
          <t xml:space="preserve">The Silent Rebirth</t>
        </is>
      </c>
      <c r="C4468" t="inlineStr">
        <is>
          <t xml:space="preserve">Wiedergeboren Für Rache</t>
        </is>
      </c>
      <c r="D4468" t="inlineStr">
        <is>
          <t xml:space="preserve">75ff950ef6bf88d3f584e2858413dc4185a97b40</t>
        </is>
      </c>
      <c r="E4468" t="inlineStr">
        <is>
          <t xml:space="preserve">Episode 6: Verstecktes Gift</t>
        </is>
      </c>
      <c r="F4468">
        <v>6</v>
      </c>
      <c r="G4468" t="inlineStr">
        <is>
          <t xml:space="preserve">8:29-8:37</t>
        </is>
      </c>
      <c r="H4468" t="inlineStr">
        <is>
          <t xml:space="preserve">Resolved</t>
        </is>
      </c>
      <c r="I4468" t="inlineStr">
        <is>
          <t xml:space="preserve">[Distorted sound] - Line from script: â€œSie wusste, dass ihre schlimmsten BefÃ¼rchtungen wahr wurden; die arrangierte Ehe rÃ¼ckte mit jedem Augenblick nÃ¤her.â€_x009d_</t>
        </is>
      </c>
      <c r="J4468" t="inlineStr">
        <is>
          <t xml:space="preserve">VOA</t>
        </is>
      </c>
      <c r="K4468" t="inlineStr">
        <is>
          <t xml:space="preserve">Distorted sound</t>
        </is>
      </c>
      <c r="L4468" t="inlineStr">
        <is>
          <t xml:space="preserve">Distorted sound</t>
        </is>
      </c>
      <c r="M4468" t="str">
        <f>IFERROR(IF(VLOOKUP(L4468,'Quantification'!$A:$B,2,FALSE)&amp;""="","Unclassified",VLOOKUP(L4468,'Quantification'!$A:$B,2,FALSE)),"Unclassified")</f>
        <v>Minor</v>
      </c>
      <c r="N4468" t="inlineStr">
        <is>
          <t xml:space="preserve">frl-stefanie.gartmaier@pocketfm.com</t>
        </is>
      </c>
      <c r="O4468" t="inlineStr">
        <is>
          <t xml:space="preserve">Issues found in raw</t>
        </is>
      </c>
      <c r="P4468" t="str">
        <f>IF(OR(O4468="Issues found in master",O4468="Final master"),"Master",IF(OR(O4468="Ready for Master",O4468="Issues found in raw",O4468="Raw under QC",O4468="Issues resolved in raw"),"Raw","-"))</f>
        <v>Raw</v>
      </c>
      <c r="Q4468" s="13">
        <v>46280.61111111111</v>
      </c>
      <c r="R4468" t="inlineStr">
        <is>
          <t xml:space="preserve">2026-09 (Sept)</t>
        </is>
      </c>
      <c r="S4468">
        <f>IF(M4468="Not an error",0,IF(COUNTIFS($A$2:$A4468,$A4468,$D$2:$D4468,$D4468,$M$2:$M4468,"&lt;&gt;Not an error")=1,1,0))</f>
        <v>0</v>
      </c>
      <c r="T4468">
        <f>IF(M4468&lt;&gt;"Major",0,IF(COUNTIFS($A$2:$A4468,$A4468,$D$2:$D4468,$D4468,$M$2:$M4468,"Major")=1,1,0))</f>
        <v>0</v>
      </c>
      <c r="U4468">
        <f>IF(M4468&lt;&gt;"Minor",0,IF(COUNTIFS($A$2:$A4468,$A4468,$D$2:$D4468,$D4468,$M$2:$M4468,"Minor")=1,1,0))</f>
        <v>1</v>
      </c>
    </row>
    <row r="4469">
      <c r="A4469" t="inlineStr">
        <is>
          <t xml:space="preserve">f855eae3dfc9aadc286f38e8d5e70cc6a599f238</t>
        </is>
      </c>
      <c r="B4469" t="inlineStr">
        <is>
          <t xml:space="preserve">The Silent Rebirth</t>
        </is>
      </c>
      <c r="C4469" t="inlineStr">
        <is>
          <t xml:space="preserve">Wiedergeboren Für Rache</t>
        </is>
      </c>
      <c r="D4469" t="inlineStr">
        <is>
          <t xml:space="preserve">75ff950ef6bf88d3f584e2858413dc4185a97b40</t>
        </is>
      </c>
      <c r="E4469" t="inlineStr">
        <is>
          <t xml:space="preserve">Episode 6: Verstecktes Gift</t>
        </is>
      </c>
      <c r="F4469">
        <v>6</v>
      </c>
      <c r="G4469" t="inlineStr">
        <is>
          <t xml:space="preserve">9:22-9:30</t>
        </is>
      </c>
      <c r="H4469" t="inlineStr">
        <is>
          <t xml:space="preserve">Resolved</t>
        </is>
      </c>
      <c r="I4469" t="inlineStr">
        <is>
          <t xml:space="preserve">[Script error] - Line from script: â€œSie war hier, um sich zu rÃ¤chen, und die Vorstellung, den jÃ¼ngsten Alpha Dominic zu treffen, erfÃ¼llte sie mit einer Mischung aus Schrecken und Aufregung.â€_x009d_ - Note: make sure â€œjÃ¼ngsterâ€_x009d_ is correct here; so far Dominic has been called â€œzweiter junger Alpha des Storm-Rudelsâ€_x009d_</t>
        </is>
      </c>
      <c r="J4469" t="inlineStr">
        <is>
          <t xml:space="preserve">AI</t>
        </is>
      </c>
      <c r="K4469" t="inlineStr">
        <is>
          <t xml:space="preserve">Script error</t>
        </is>
      </c>
      <c r="L4469" t="inlineStr">
        <is>
          <t xml:space="preserve">Script error</t>
        </is>
      </c>
      <c r="M4469" t="str">
        <f>IFERROR(IF(VLOOKUP(L4469,'Quantification'!$A:$B,2,FALSE)&amp;""="","Unclassified",VLOOKUP(L4469,'Quantification'!$A:$B,2,FALSE)),"Unclassified")</f>
        <v>Major</v>
      </c>
      <c r="N4469" t="inlineStr">
        <is>
          <t xml:space="preserve">frl-stefanie.gartmaier@pocketfm.com</t>
        </is>
      </c>
      <c r="O4469" t="inlineStr">
        <is>
          <t xml:space="preserve">Issues found in raw</t>
        </is>
      </c>
      <c r="P4469" t="str">
        <f>IF(OR(O4469="Issues found in master",O4469="Final master"),"Master",IF(OR(O4469="Ready for Master",O4469="Issues found in raw",O4469="Raw under QC",O4469="Issues resolved in raw"),"Raw","-"))</f>
        <v>Raw</v>
      </c>
      <c r="Q4469" s="13">
        <v>46280.61111111111</v>
      </c>
      <c r="R4469" t="inlineStr">
        <is>
          <t xml:space="preserve">2026-09 (Sept)</t>
        </is>
      </c>
      <c r="S4469">
        <f>IF(M4469="Not an error",0,IF(COUNTIFS($A$2:$A4469,$A4469,$D$2:$D4469,$D4469,$M$2:$M4469,"&lt;&gt;Not an error")=1,1,0))</f>
        <v>0</v>
      </c>
      <c r="T4469">
        <f>IF(M4469&lt;&gt;"Major",0,IF(COUNTIFS($A$2:$A4469,$A4469,$D$2:$D4469,$D4469,$M$2:$M4469,"Major")=1,1,0))</f>
        <v>0</v>
      </c>
      <c r="U4469">
        <f>IF(M4469&lt;&gt;"Minor",0,IF(COUNTIFS($A$2:$A4469,$A4469,$D$2:$D4469,$D4469,$M$2:$M4469,"Minor")=1,1,0))</f>
        <v>0</v>
      </c>
    </row>
    <row r="4470">
      <c r="A4470" t="inlineStr">
        <is>
          <t xml:space="preserve">f855eae3dfc9aadc286f38e8d5e70cc6a599f238</t>
        </is>
      </c>
      <c r="B4470" t="inlineStr">
        <is>
          <t xml:space="preserve">The Silent Rebirth</t>
        </is>
      </c>
      <c r="C4470" t="inlineStr">
        <is>
          <t xml:space="preserve">Wiedergeboren Für Rache</t>
        </is>
      </c>
      <c r="D4470" t="inlineStr">
        <is>
          <t xml:space="preserve">cfcfde59f603cdd888705754cd3ef4d6c4cda352</t>
        </is>
      </c>
      <c r="E4470" t="inlineStr">
        <is>
          <t xml:space="preserve">Episode 7: Trügerische Absicht</t>
        </is>
      </c>
      <c r="F4470">
        <v>7</v>
      </c>
      <c r="G4470" t="inlineStr">
        <is>
          <t xml:space="preserve">0:00-0:11</t>
        </is>
      </c>
      <c r="H4470" t="inlineStr">
        <is>
          <t xml:space="preserve">Resolved</t>
        </is>
      </c>
      <c r="I4470" t="inlineStr">
        <is>
          <t xml:space="preserve">[Script error] - Line from script: â€œDas Storm-Rudel war eine Dynastie von beispiellosem Einfluss, deren Macht weit Ã¼ber die GeschÃ¤ftswelt hinausreichte und tief in der Gesellschaft von Seraphis verwoben war.â€_x009d_ - Note: make sure â€œSeraphisâ€_x009d_ is correct here; might have to be replaced by â€œSilver Crestâ€_x009d_</t>
        </is>
      </c>
      <c r="J4470" t="inlineStr">
        <is>
          <t xml:space="preserve">AI</t>
        </is>
      </c>
      <c r="K4470" t="inlineStr">
        <is>
          <t xml:space="preserve">Script error</t>
        </is>
      </c>
      <c r="L4470" t="inlineStr">
        <is>
          <t xml:space="preserve">Script error</t>
        </is>
      </c>
      <c r="M4470" t="str">
        <f>IFERROR(IF(VLOOKUP(L4470,'Quantification'!$A:$B,2,FALSE)&amp;""="","Unclassified",VLOOKUP(L4470,'Quantification'!$A:$B,2,FALSE)),"Unclassified")</f>
        <v>Major</v>
      </c>
      <c r="N4470" t="inlineStr">
        <is>
          <t xml:space="preserve">frl-stefanie.gartmaier@pocketfm.com</t>
        </is>
      </c>
      <c r="O4470" t="inlineStr">
        <is>
          <t xml:space="preserve">Issues found in raw</t>
        </is>
      </c>
      <c r="P4470" t="str">
        <f>IF(OR(O4470="Issues found in master",O4470="Final master"),"Master",IF(OR(O4470="Ready for Master",O4470="Issues found in raw",O4470="Raw under QC",O4470="Issues resolved in raw"),"Raw","-"))</f>
        <v>Raw</v>
      </c>
      <c r="Q4470" s="13">
        <v>46280.61111111111</v>
      </c>
      <c r="R4470" t="inlineStr">
        <is>
          <t xml:space="preserve">2026-09 (Sept)</t>
        </is>
      </c>
      <c r="S4470">
        <f>IF(M4470="Not an error",0,IF(COUNTIFS($A$2:$A4470,$A4470,$D$2:$D4470,$D4470,$M$2:$M4470,"&lt;&gt;Not an error")=1,1,0))</f>
        <v>1</v>
      </c>
      <c r="T4470">
        <f>IF(M4470&lt;&gt;"Major",0,IF(COUNTIFS($A$2:$A4470,$A4470,$D$2:$D4470,$D4470,$M$2:$M4470,"Major")=1,1,0))</f>
        <v>1</v>
      </c>
      <c r="U4470">
        <f>IF(M4470&lt;&gt;"Minor",0,IF(COUNTIFS($A$2:$A4470,$A4470,$D$2:$D4470,$D4470,$M$2:$M4470,"Minor")=1,1,0))</f>
        <v>0</v>
      </c>
    </row>
    <row r="4471">
      <c r="A4471" t="inlineStr">
        <is>
          <t xml:space="preserve">f855eae3dfc9aadc286f38e8d5e70cc6a599f238</t>
        </is>
      </c>
      <c r="B4471" t="inlineStr">
        <is>
          <t xml:space="preserve">The Silent Rebirth</t>
        </is>
      </c>
      <c r="C4471" t="inlineStr">
        <is>
          <t xml:space="preserve">Wiedergeboren Für Rache</t>
        </is>
      </c>
      <c r="D4471" t="inlineStr">
        <is>
          <t xml:space="preserve">cfcfde59f603cdd888705754cd3ef4d6c4cda352</t>
        </is>
      </c>
      <c r="E4471" t="inlineStr">
        <is>
          <t xml:space="preserve">Episode 7: Trügerische Absicht</t>
        </is>
      </c>
      <c r="F4471">
        <v>7</v>
      </c>
      <c r="G4471" t="inlineStr">
        <is>
          <t xml:space="preserve">2:32-2:36</t>
        </is>
      </c>
      <c r="H4471" t="inlineStr">
        <is>
          <t xml:space="preserve">Resolved</t>
        </is>
      </c>
      <c r="I4471" t="inlineStr">
        <is>
          <t xml:space="preserve">[Script error] - Line from script: â€œÃ„nna, meine Liebe, bitte versteh deine Mutter nicht falsch.â€_x009d_ - Note: check if â€œMamaâ€_x009d_ should be used her knowing that Megan is Ã„nnaâ€™s stepmom; alternative: â€œStiefmutterâ€_x009d_</t>
        </is>
      </c>
      <c r="J4471" t="inlineStr">
        <is>
          <t xml:space="preserve">AI</t>
        </is>
      </c>
      <c r="K4471" t="inlineStr">
        <is>
          <t xml:space="preserve">Script error</t>
        </is>
      </c>
      <c r="L4471" t="inlineStr">
        <is>
          <t xml:space="preserve">Script error</t>
        </is>
      </c>
      <c r="M4471" t="str">
        <f>IFERROR(IF(VLOOKUP(L4471,'Quantification'!$A:$B,2,FALSE)&amp;""="","Unclassified",VLOOKUP(L4471,'Quantification'!$A:$B,2,FALSE)),"Unclassified")</f>
        <v>Major</v>
      </c>
      <c r="N4471" t="inlineStr">
        <is>
          <t xml:space="preserve">frl-stefanie.gartmaier@pocketfm.com</t>
        </is>
      </c>
      <c r="O4471" t="inlineStr">
        <is>
          <t xml:space="preserve">Issues found in raw</t>
        </is>
      </c>
      <c r="P4471" t="str">
        <f>IF(OR(O4471="Issues found in master",O4471="Final master"),"Master",IF(OR(O4471="Ready for Master",O4471="Issues found in raw",O4471="Raw under QC",O4471="Issues resolved in raw"),"Raw","-"))</f>
        <v>Raw</v>
      </c>
      <c r="Q4471" s="13">
        <v>46280.61111111111</v>
      </c>
      <c r="R4471" t="inlineStr">
        <is>
          <t xml:space="preserve">2026-09 (Sept)</t>
        </is>
      </c>
      <c r="S4471">
        <f>IF(M4471="Not an error",0,IF(COUNTIFS($A$2:$A4471,$A4471,$D$2:$D4471,$D4471,$M$2:$M4471,"&lt;&gt;Not an error")=1,1,0))</f>
        <v>0</v>
      </c>
      <c r="T4471">
        <f>IF(M4471&lt;&gt;"Major",0,IF(COUNTIFS($A$2:$A4471,$A4471,$D$2:$D4471,$D4471,$M$2:$M4471,"Major")=1,1,0))</f>
        <v>0</v>
      </c>
      <c r="U4471">
        <f>IF(M4471&lt;&gt;"Minor",0,IF(COUNTIFS($A$2:$A4471,$A4471,$D$2:$D4471,$D4471,$M$2:$M4471,"Minor")=1,1,0))</f>
        <v>0</v>
      </c>
    </row>
    <row r="4472">
      <c r="A4472" t="inlineStr">
        <is>
          <t xml:space="preserve">f855eae3dfc9aadc286f38e8d5e70cc6a599f238</t>
        </is>
      </c>
      <c r="B4472" t="inlineStr">
        <is>
          <t xml:space="preserve">The Silent Rebirth</t>
        </is>
      </c>
      <c r="C4472" t="inlineStr">
        <is>
          <t xml:space="preserve">Wiedergeboren Für Rache</t>
        </is>
      </c>
      <c r="D4472" t="inlineStr">
        <is>
          <t xml:space="preserve">cfcfde59f603cdd888705754cd3ef4d6c4cda352</t>
        </is>
      </c>
      <c r="E4472" t="inlineStr">
        <is>
          <t xml:space="preserve">Episode 7: Trügerische Absicht</t>
        </is>
      </c>
      <c r="F4472">
        <v>7</v>
      </c>
      <c r="G4472" t="inlineStr">
        <is>
          <t xml:space="preserve">2:56-2:58</t>
        </is>
      </c>
      <c r="H4472" t="inlineStr">
        <is>
          <t xml:space="preserve">Resolved</t>
        </is>
      </c>
      <c r="I4472" t="inlineStr">
        <is>
          <t xml:space="preserve">[Script error] - Line from script: â€œIch habe Mama doch so lieb.â€_x009d_ - Note: check if â€œMamaâ€_x009d_ should be used her knowing that Megan is Ã„nnaâ€™s stepmom; alternative: â€œMeganâ€_x009d_</t>
        </is>
      </c>
      <c r="J4472" t="inlineStr">
        <is>
          <t xml:space="preserve">AI</t>
        </is>
      </c>
      <c r="K4472" t="inlineStr">
        <is>
          <t xml:space="preserve">Script error</t>
        </is>
      </c>
      <c r="L4472" t="inlineStr">
        <is>
          <t xml:space="preserve">Script error</t>
        </is>
      </c>
      <c r="M4472" t="str">
        <f>IFERROR(IF(VLOOKUP(L4472,'Quantification'!$A:$B,2,FALSE)&amp;""="","Unclassified",VLOOKUP(L4472,'Quantification'!$A:$B,2,FALSE)),"Unclassified")</f>
        <v>Major</v>
      </c>
      <c r="N4472" t="inlineStr">
        <is>
          <t xml:space="preserve">frl-stefanie.gartmaier@pocketfm.com</t>
        </is>
      </c>
      <c r="O4472" t="inlineStr">
        <is>
          <t xml:space="preserve">Issues found in raw</t>
        </is>
      </c>
      <c r="P4472" t="str">
        <f>IF(OR(O4472="Issues found in master",O4472="Final master"),"Master",IF(OR(O4472="Ready for Master",O4472="Issues found in raw",O4472="Raw under QC",O4472="Issues resolved in raw"),"Raw","-"))</f>
        <v>Raw</v>
      </c>
      <c r="Q4472" s="13">
        <v>46280.61111111111</v>
      </c>
      <c r="R4472" t="inlineStr">
        <is>
          <t xml:space="preserve">2026-09 (Sept)</t>
        </is>
      </c>
      <c r="S4472">
        <f>IF(M4472="Not an error",0,IF(COUNTIFS($A$2:$A4472,$A4472,$D$2:$D4472,$D4472,$M$2:$M4472,"&lt;&gt;Not an error")=1,1,0))</f>
        <v>0</v>
      </c>
      <c r="T4472">
        <f>IF(M4472&lt;&gt;"Major",0,IF(COUNTIFS($A$2:$A4472,$A4472,$D$2:$D4472,$D4472,$M$2:$M4472,"Major")=1,1,0))</f>
        <v>0</v>
      </c>
      <c r="U4472">
        <f>IF(M4472&lt;&gt;"Minor",0,IF(COUNTIFS($A$2:$A4472,$A4472,$D$2:$D4472,$D4472,$M$2:$M4472,"Minor")=1,1,0))</f>
        <v>0</v>
      </c>
    </row>
    <row r="4473">
      <c r="A4473" t="inlineStr">
        <is>
          <t xml:space="preserve">f855eae3dfc9aadc286f38e8d5e70cc6a599f238</t>
        </is>
      </c>
      <c r="B4473" t="inlineStr">
        <is>
          <t xml:space="preserve">The Silent Rebirth</t>
        </is>
      </c>
      <c r="C4473" t="inlineStr">
        <is>
          <t xml:space="preserve">Wiedergeboren Für Rache</t>
        </is>
      </c>
      <c r="D4473" t="inlineStr">
        <is>
          <t xml:space="preserve">cfcfde59f603cdd888705754cd3ef4d6c4cda352</t>
        </is>
      </c>
      <c r="E4473" t="inlineStr">
        <is>
          <t xml:space="preserve">Episode 7: Trügerische Absicht</t>
        </is>
      </c>
      <c r="F4473">
        <v>7</v>
      </c>
      <c r="G4473" t="inlineStr">
        <is>
          <t xml:space="preserve">4:32-4:36</t>
        </is>
      </c>
      <c r="H4473" t="inlineStr">
        <is>
          <t xml:space="preserve">Resolved</t>
        </is>
      </c>
      <c r="I4473" t="inlineStr">
        <is>
          <t xml:space="preserve">[Script error] - Line from script: â€œIch darf nicht einmal einen FuÃŸ in die Villa der Storms setzen, und Ã„nna darf einfach so mit?â€_x009d_ - Note: contradictory as Ã„nnaâ€™s grandmother specifically invited Megan and Talia to come along as well</t>
        </is>
      </c>
      <c r="J4473" t="inlineStr">
        <is>
          <t xml:space="preserve">AI</t>
        </is>
      </c>
      <c r="K4473" t="inlineStr">
        <is>
          <t xml:space="preserve">Script error</t>
        </is>
      </c>
      <c r="L4473" t="inlineStr">
        <is>
          <t xml:space="preserve">Script error</t>
        </is>
      </c>
      <c r="M4473" t="str">
        <f>IFERROR(IF(VLOOKUP(L4473,'Quantification'!$A:$B,2,FALSE)&amp;""="","Unclassified",VLOOKUP(L4473,'Quantification'!$A:$B,2,FALSE)),"Unclassified")</f>
        <v>Major</v>
      </c>
      <c r="N4473" t="inlineStr">
        <is>
          <t xml:space="preserve">frl-stefanie.gartmaier@pocketfm.com</t>
        </is>
      </c>
      <c r="O4473" t="inlineStr">
        <is>
          <t xml:space="preserve">Issues found in raw</t>
        </is>
      </c>
      <c r="P4473" t="str">
        <f>IF(OR(O4473="Issues found in master",O4473="Final master"),"Master",IF(OR(O4473="Ready for Master",O4473="Issues found in raw",O4473="Raw under QC",O4473="Issues resolved in raw"),"Raw","-"))</f>
        <v>Raw</v>
      </c>
      <c r="Q4473" s="13">
        <v>46280.61111111111</v>
      </c>
      <c r="R4473" t="inlineStr">
        <is>
          <t xml:space="preserve">2026-09 (Sept)</t>
        </is>
      </c>
      <c r="S4473">
        <f>IF(M4473="Not an error",0,IF(COUNTIFS($A$2:$A4473,$A4473,$D$2:$D4473,$D4473,$M$2:$M4473,"&lt;&gt;Not an error")=1,1,0))</f>
        <v>0</v>
      </c>
      <c r="T4473">
        <f>IF(M4473&lt;&gt;"Major",0,IF(COUNTIFS($A$2:$A4473,$A4473,$D$2:$D4473,$D4473,$M$2:$M4473,"Major")=1,1,0))</f>
        <v>0</v>
      </c>
      <c r="U4473">
        <f>IF(M4473&lt;&gt;"Minor",0,IF(COUNTIFS($A$2:$A4473,$A4473,$D$2:$D4473,$D4473,$M$2:$M4473,"Minor")=1,1,0))</f>
        <v>0</v>
      </c>
    </row>
    <row r="4474">
      <c r="A4474" t="inlineStr">
        <is>
          <t xml:space="preserve">f855eae3dfc9aadc286f38e8d5e70cc6a599f238</t>
        </is>
      </c>
      <c r="B4474" t="inlineStr">
        <is>
          <t xml:space="preserve">The Silent Rebirth</t>
        </is>
      </c>
      <c r="C4474" t="inlineStr">
        <is>
          <t xml:space="preserve">Wiedergeboren Für Rache</t>
        </is>
      </c>
      <c r="D4474" t="inlineStr">
        <is>
          <t xml:space="preserve">cfcfde59f603cdd888705754cd3ef4d6c4cda352</t>
        </is>
      </c>
      <c r="E4474" t="inlineStr">
        <is>
          <t xml:space="preserve">Episode 7: Trügerische Absicht</t>
        </is>
      </c>
      <c r="F4474">
        <v>7</v>
      </c>
      <c r="G4474" t="inlineStr">
        <is>
          <t xml:space="preserve">8:08-8:11</t>
        </is>
      </c>
      <c r="H4474" t="inlineStr">
        <is>
          <t xml:space="preserve">Resolved</t>
        </is>
      </c>
      <c r="I4474" t="inlineStr">
        <is>
          <t xml:space="preserve">[Script error] - Line from script: â€œSchlieÃŸlich entdeckte sie es: ein einziges StÃ¼ck Andrographis.â€_x009d_ - Note: contradictory as the next episode mentions that several pieces of the plant are hidden in the mixture</t>
        </is>
      </c>
      <c r="J4474" t="inlineStr">
        <is>
          <t xml:space="preserve">AI</t>
        </is>
      </c>
      <c r="K4474" t="inlineStr">
        <is>
          <t xml:space="preserve">Script error</t>
        </is>
      </c>
      <c r="L4474" t="inlineStr">
        <is>
          <t xml:space="preserve">Script error</t>
        </is>
      </c>
      <c r="M4474" t="str">
        <f>IFERROR(IF(VLOOKUP(L4474,'Quantification'!$A:$B,2,FALSE)&amp;""="","Unclassified",VLOOKUP(L4474,'Quantification'!$A:$B,2,FALSE)),"Unclassified")</f>
        <v>Major</v>
      </c>
      <c r="N4474" t="inlineStr">
        <is>
          <t xml:space="preserve">frl-stefanie.gartmaier@pocketfm.com</t>
        </is>
      </c>
      <c r="O4474" t="inlineStr">
        <is>
          <t xml:space="preserve">Issues found in raw</t>
        </is>
      </c>
      <c r="P4474" t="str">
        <f>IF(OR(O4474="Issues found in master",O4474="Final master"),"Master",IF(OR(O4474="Ready for Master",O4474="Issues found in raw",O4474="Raw under QC",O4474="Issues resolved in raw"),"Raw","-"))</f>
        <v>Raw</v>
      </c>
      <c r="Q4474" s="13">
        <v>46280.61111111111</v>
      </c>
      <c r="R4474" t="inlineStr">
        <is>
          <t xml:space="preserve">2026-09 (Sept)</t>
        </is>
      </c>
      <c r="S4474">
        <f>IF(M4474="Not an error",0,IF(COUNTIFS($A$2:$A4474,$A4474,$D$2:$D4474,$D4474,$M$2:$M4474,"&lt;&gt;Not an error")=1,1,0))</f>
        <v>0</v>
      </c>
      <c r="T4474">
        <f>IF(M4474&lt;&gt;"Major",0,IF(COUNTIFS($A$2:$A4474,$A4474,$D$2:$D4474,$D4474,$M$2:$M4474,"Major")=1,1,0))</f>
        <v>0</v>
      </c>
      <c r="U4474">
        <f>IF(M4474&lt;&gt;"Minor",0,IF(COUNTIFS($A$2:$A4474,$A4474,$D$2:$D4474,$D4474,$M$2:$M4474,"Minor")=1,1,0))</f>
        <v>0</v>
      </c>
    </row>
    <row r="4475">
      <c r="A4475" t="inlineStr">
        <is>
          <t xml:space="preserve">f855eae3dfc9aadc286f38e8d5e70cc6a599f238</t>
        </is>
      </c>
      <c r="B4475" t="inlineStr">
        <is>
          <t xml:space="preserve">The Silent Rebirth</t>
        </is>
      </c>
      <c r="C4475" t="inlineStr">
        <is>
          <t xml:space="preserve">Wiedergeboren Für Rache</t>
        </is>
      </c>
      <c r="D4475" t="inlineStr">
        <is>
          <t xml:space="preserve">241525f7fc00d203f68c64fdc499a979f9649433</t>
        </is>
      </c>
      <c r="E4475" t="inlineStr">
        <is>
          <t xml:space="preserve">Episode 8: Rückkehr Des Mysteriösen Fremden</t>
        </is>
      </c>
      <c r="F4475">
        <v>8</v>
      </c>
      <c r="G4475" t="inlineStr">
        <is>
          <t xml:space="preserve">6:06-6:09</t>
        </is>
      </c>
      <c r="H4475" t="inlineStr">
        <is>
          <t xml:space="preserve">Ignore</t>
        </is>
      </c>
      <c r="I4475" t="inlineStr">
        <is>
          <t xml:space="preserve">[Script error] - Line from script: â€œIch bin die GefÃ¤hrtin des jÃ¼ngsten Alphas des Storm-Rudels.â€_x009d_ - Note: make sure â€œjÃ¼ngsterâ€_x009d_ is correct here; so far Dominic has been called â€œzweiter junger Alpha des Storm-Rudelsâ€_x009d_</t>
        </is>
      </c>
      <c r="J4475" t="inlineStr">
        <is>
          <t xml:space="preserve">AI</t>
        </is>
      </c>
      <c r="K4475" t="inlineStr">
        <is>
          <t xml:space="preserve">Script error</t>
        </is>
      </c>
      <c r="L4475" t="inlineStr">
        <is>
          <t xml:space="preserve">Script error</t>
        </is>
      </c>
      <c r="M4475" t="str">
        <f>IFERROR(IF(VLOOKUP(L4475,'Quantification'!$A:$B,2,FALSE)&amp;""="","Unclassified",VLOOKUP(L4475,'Quantification'!$A:$B,2,FALSE)),"Unclassified")</f>
        <v>Major</v>
      </c>
      <c r="N4475" t="inlineStr">
        <is>
          <t xml:space="preserve">frl-stefanie.gartmaier@pocketfm.com</t>
        </is>
      </c>
      <c r="O4475" t="inlineStr">
        <is>
          <t xml:space="preserve">Issues found in raw</t>
        </is>
      </c>
      <c r="P4475" t="str">
        <f>IF(OR(O4475="Issues found in master",O4475="Final master"),"Master",IF(OR(O4475="Ready for Master",O4475="Issues found in raw",O4475="Raw under QC",O4475="Issues resolved in raw"),"Raw","-"))</f>
        <v>Raw</v>
      </c>
      <c r="Q4475" s="13">
        <v>46280.61111111111</v>
      </c>
      <c r="R4475" t="inlineStr">
        <is>
          <t xml:space="preserve">2026-09 (Sept)</t>
        </is>
      </c>
      <c r="S4475">
        <f>IF(M4475="Not an error",0,IF(COUNTIFS($A$2:$A4475,$A4475,$D$2:$D4475,$D4475,$M$2:$M4475,"&lt;&gt;Not an error")=1,1,0))</f>
        <v>1</v>
      </c>
      <c r="T4475">
        <f>IF(M4475&lt;&gt;"Major",0,IF(COUNTIFS($A$2:$A4475,$A4475,$D$2:$D4475,$D4475,$M$2:$M4475,"Major")=1,1,0))</f>
        <v>1</v>
      </c>
      <c r="U4475">
        <f>IF(M4475&lt;&gt;"Minor",0,IF(COUNTIFS($A$2:$A4475,$A4475,$D$2:$D4475,$D4475,$M$2:$M4475,"Minor")=1,1,0))</f>
        <v>0</v>
      </c>
    </row>
    <row r="4476">
      <c r="A4476" t="inlineStr">
        <is>
          <t xml:space="preserve">f855eae3dfc9aadc286f38e8d5e70cc6a599f238</t>
        </is>
      </c>
      <c r="B4476" t="inlineStr">
        <is>
          <t xml:space="preserve">The Silent Rebirth</t>
        </is>
      </c>
      <c r="C4476" t="inlineStr">
        <is>
          <t xml:space="preserve">Wiedergeboren Für Rache</t>
        </is>
      </c>
      <c r="D4476" t="inlineStr">
        <is>
          <t xml:space="preserve">5fb53f43eebf1bbeeeed8d8a00a19fdf851c26e5</t>
        </is>
      </c>
      <c r="E4476" t="inlineStr">
        <is>
          <t xml:space="preserve">Episode 9: Gefangen Zwischen Zwei Gefahren</t>
        </is>
      </c>
      <c r="F4476">
        <v>9</v>
      </c>
      <c r="G4476" t="inlineStr">
        <is>
          <t xml:space="preserve">4:16-4:20</t>
        </is>
      </c>
      <c r="H4476" t="inlineStr">
        <is>
          <t xml:space="preserve">Resolved</t>
        </is>
      </c>
      <c r="I4476" t="inlineStr">
        <is>
          <t xml:space="preserve">[Distorted sound] - Line from script: â€œWas sollte ein altes Landei wie ich um diese Uhrzeit hier drauÃŸen schon tun?â€_x009d_</t>
        </is>
      </c>
      <c r="J4476" t="inlineStr">
        <is>
          <t xml:space="preserve">VOA</t>
        </is>
      </c>
      <c r="K4476" t="inlineStr">
        <is>
          <t xml:space="preserve">Distorted sound</t>
        </is>
      </c>
      <c r="L4476" t="inlineStr">
        <is>
          <t xml:space="preserve">Distorted sound</t>
        </is>
      </c>
      <c r="M4476" t="str">
        <f>IFERROR(IF(VLOOKUP(L4476,'Quantification'!$A:$B,2,FALSE)&amp;""="","Unclassified",VLOOKUP(L4476,'Quantification'!$A:$B,2,FALSE)),"Unclassified")</f>
        <v>Minor</v>
      </c>
      <c r="N4476" t="inlineStr">
        <is>
          <t xml:space="preserve">frl-stefanie.gartmaier@pocketfm.com</t>
        </is>
      </c>
      <c r="O4476" t="inlineStr">
        <is>
          <t xml:space="preserve">Issues found in raw</t>
        </is>
      </c>
      <c r="P4476" t="str">
        <f>IF(OR(O4476="Issues found in master",O4476="Final master"),"Master",IF(OR(O4476="Ready for Master",O4476="Issues found in raw",O4476="Raw under QC",O4476="Issues resolved in raw"),"Raw","-"))</f>
        <v>Raw</v>
      </c>
      <c r="Q4476" s="13">
        <v>46280.61111111111</v>
      </c>
      <c r="R4476" t="inlineStr">
        <is>
          <t xml:space="preserve">2026-09 (Sept)</t>
        </is>
      </c>
      <c r="S4476">
        <f>IF(M4476="Not an error",0,IF(COUNTIFS($A$2:$A4476,$A4476,$D$2:$D4476,$D4476,$M$2:$M4476,"&lt;&gt;Not an error")=1,1,0))</f>
        <v>1</v>
      </c>
      <c r="T4476">
        <f>IF(M4476&lt;&gt;"Major",0,IF(COUNTIFS($A$2:$A4476,$A4476,$D$2:$D4476,$D4476,$M$2:$M4476,"Major")=1,1,0))</f>
        <v>0</v>
      </c>
      <c r="U4476">
        <f>IF(M4476&lt;&gt;"Minor",0,IF(COUNTIFS($A$2:$A4476,$A4476,$D$2:$D4476,$D4476,$M$2:$M4476,"Minor")=1,1,0))</f>
        <v>1</v>
      </c>
    </row>
    <row r="4477">
      <c r="A4477" t="inlineStr">
        <is>
          <t xml:space="preserve">f855eae3dfc9aadc286f38e8d5e70cc6a599f238</t>
        </is>
      </c>
      <c r="B4477" t="inlineStr">
        <is>
          <t xml:space="preserve">The Silent Rebirth</t>
        </is>
      </c>
      <c r="C4477" t="inlineStr">
        <is>
          <t xml:space="preserve">Wiedergeboren Für Rache</t>
        </is>
      </c>
      <c r="D4477" t="inlineStr">
        <is>
          <t xml:space="preserve">5fb53f43eebf1bbeeeed8d8a00a19fdf851c26e5</t>
        </is>
      </c>
      <c r="E4477" t="inlineStr">
        <is>
          <t xml:space="preserve">Episode 9: Gefangen Zwischen Zwei Gefahren</t>
        </is>
      </c>
      <c r="F4477">
        <v>9</v>
      </c>
      <c r="G4477" t="inlineStr">
        <is>
          <t xml:space="preserve">6:56-7:00</t>
        </is>
      </c>
      <c r="H4477" t="inlineStr">
        <is>
          <t xml:space="preserve">Resolved</t>
        </is>
      </c>
      <c r="I4477" t="inlineStr">
        <is>
          <t xml:space="preserve">[Script error] - Line from script: â€œDie Halskette der dritten jungen Dame, die sie morgen zum Geburtstagsbankett tragen wollte.â€_x009d_ - Note: make sure â€œdritte junge Dameâ€_x009d_ is correct here</t>
        </is>
      </c>
      <c r="J4477" t="inlineStr">
        <is>
          <t xml:space="preserve">AI</t>
        </is>
      </c>
      <c r="K4477" t="inlineStr">
        <is>
          <t xml:space="preserve">Script error</t>
        </is>
      </c>
      <c r="L4477" t="inlineStr">
        <is>
          <t xml:space="preserve">Script error</t>
        </is>
      </c>
      <c r="M4477" t="str">
        <f>IFERROR(IF(VLOOKUP(L4477,'Quantification'!$A:$B,2,FALSE)&amp;""="","Unclassified",VLOOKUP(L4477,'Quantification'!$A:$B,2,FALSE)),"Unclassified")</f>
        <v>Major</v>
      </c>
      <c r="N4477" t="inlineStr">
        <is>
          <t xml:space="preserve">frl-stefanie.gartmaier@pocketfm.com</t>
        </is>
      </c>
      <c r="O4477" t="inlineStr">
        <is>
          <t xml:space="preserve">Issues found in raw</t>
        </is>
      </c>
      <c r="P4477" t="str">
        <f>IF(OR(O4477="Issues found in master",O4477="Final master"),"Master",IF(OR(O4477="Ready for Master",O4477="Issues found in raw",O4477="Raw under QC",O4477="Issues resolved in raw"),"Raw","-"))</f>
        <v>Raw</v>
      </c>
      <c r="Q4477" s="13">
        <v>46280.61111111111</v>
      </c>
      <c r="R4477" t="inlineStr">
        <is>
          <t xml:space="preserve">2026-09 (Sept)</t>
        </is>
      </c>
      <c r="S4477">
        <f>IF(M4477="Not an error",0,IF(COUNTIFS($A$2:$A4477,$A4477,$D$2:$D4477,$D4477,$M$2:$M4477,"&lt;&gt;Not an error")=1,1,0))</f>
        <v>0</v>
      </c>
      <c r="T4477">
        <f>IF(M4477&lt;&gt;"Major",0,IF(COUNTIFS($A$2:$A4477,$A4477,$D$2:$D4477,$D4477,$M$2:$M4477,"Major")=1,1,0))</f>
        <v>1</v>
      </c>
      <c r="U4477">
        <f>IF(M4477&lt;&gt;"Minor",0,IF(COUNTIFS($A$2:$A4477,$A4477,$D$2:$D4477,$D4477,$M$2:$M4477,"Minor")=1,1,0))</f>
        <v>0</v>
      </c>
    </row>
    <row r="4478">
      <c r="A4478" t="inlineStr">
        <is>
          <t xml:space="preserve">f855eae3dfc9aadc286f38e8d5e70cc6a599f238</t>
        </is>
      </c>
      <c r="B4478" t="inlineStr">
        <is>
          <t xml:space="preserve">The Silent Rebirth</t>
        </is>
      </c>
      <c r="C4478" t="inlineStr">
        <is>
          <t xml:space="preserve">Wiedergeboren Für Rache</t>
        </is>
      </c>
      <c r="D4478" t="inlineStr">
        <is>
          <t xml:space="preserve">75c676a7acf156b443adfd7d864c5b4da373ff2e</t>
        </is>
      </c>
      <c r="E4478" t="inlineStr">
        <is>
          <t xml:space="preserve">Episode 10: Im Eigenen Heim Reingelegt</t>
        </is>
      </c>
      <c r="F4478">
        <v>10</v>
      </c>
      <c r="G4478" t="inlineStr">
        <is>
          <t xml:space="preserve">0:10-0:18</t>
        </is>
      </c>
      <c r="H4478" t="inlineStr">
        <is>
          <t xml:space="preserve">Resolved</t>
        </is>
      </c>
      <c r="I4478" t="inlineStr">
        <is>
          <t xml:space="preserve">[Script error] - Line from script: â€œNoch vor dreiÃŸig Minuten war alles in Ordnung gewesen, und jetzt war eine Halskette im Wert von fÃ¼nfzig Millionen Dollar verschwunden.â€_x009d_ - Note: make sure â€œDollarâ€_x009d_ makes sense here</t>
        </is>
      </c>
      <c r="J4478" t="inlineStr">
        <is>
          <t xml:space="preserve">AI</t>
        </is>
      </c>
      <c r="K4478" t="inlineStr">
        <is>
          <t xml:space="preserve">Script error</t>
        </is>
      </c>
      <c r="L4478" t="inlineStr">
        <is>
          <t xml:space="preserve">Script error</t>
        </is>
      </c>
      <c r="M4478" t="str">
        <f>IFERROR(IF(VLOOKUP(L4478,'Quantification'!$A:$B,2,FALSE)&amp;""="","Unclassified",VLOOKUP(L4478,'Quantification'!$A:$B,2,FALSE)),"Unclassified")</f>
        <v>Major</v>
      </c>
      <c r="N4478" t="inlineStr">
        <is>
          <t xml:space="preserve">frl-stefanie.gartmaier@pocketfm.com</t>
        </is>
      </c>
      <c r="O4478" t="inlineStr">
        <is>
          <t xml:space="preserve">Issues found in raw</t>
        </is>
      </c>
      <c r="P4478" t="str">
        <f>IF(OR(O4478="Issues found in master",O4478="Final master"),"Master",IF(OR(O4478="Ready for Master",O4478="Issues found in raw",O4478="Raw under QC",O4478="Issues resolved in raw"),"Raw","-"))</f>
        <v>Raw</v>
      </c>
      <c r="Q4478" s="13">
        <v>46280.61111111111</v>
      </c>
      <c r="R4478" t="inlineStr">
        <is>
          <t xml:space="preserve">2026-09 (Sept)</t>
        </is>
      </c>
      <c r="S4478">
        <f>IF(M4478="Not an error",0,IF(COUNTIFS($A$2:$A4478,$A4478,$D$2:$D4478,$D4478,$M$2:$M4478,"&lt;&gt;Not an error")=1,1,0))</f>
        <v>1</v>
      </c>
      <c r="T4478">
        <f>IF(M4478&lt;&gt;"Major",0,IF(COUNTIFS($A$2:$A4478,$A4478,$D$2:$D4478,$D4478,$M$2:$M4478,"Major")=1,1,0))</f>
        <v>1</v>
      </c>
      <c r="U4478">
        <f>IF(M4478&lt;&gt;"Minor",0,IF(COUNTIFS($A$2:$A4478,$A4478,$D$2:$D4478,$D4478,$M$2:$M4478,"Minor")=1,1,0))</f>
        <v>0</v>
      </c>
    </row>
    <row r="4479">
      <c r="A4479" t="inlineStr">
        <is>
          <t xml:space="preserve">f855eae3dfc9aadc286f38e8d5e70cc6a599f238</t>
        </is>
      </c>
      <c r="B4479" t="inlineStr">
        <is>
          <t xml:space="preserve">The Silent Rebirth</t>
        </is>
      </c>
      <c r="C4479" t="inlineStr">
        <is>
          <t xml:space="preserve">Wiedergeboren Für Rache</t>
        </is>
      </c>
      <c r="D4479" t="inlineStr">
        <is>
          <t xml:space="preserve">75c676a7acf156b443adfd7d864c5b4da373ff2e</t>
        </is>
      </c>
      <c r="E4479" t="inlineStr">
        <is>
          <t xml:space="preserve">Episode 10: Im Eigenen Heim Reingelegt</t>
        </is>
      </c>
      <c r="F4479">
        <v>10</v>
      </c>
      <c r="G4479" t="inlineStr">
        <is>
          <t xml:space="preserve">3:02-3:07</t>
        </is>
      </c>
      <c r="H4479" t="inlineStr">
        <is>
          <t xml:space="preserve">Resolved</t>
        </is>
      </c>
      <c r="I4479" t="inlineStr">
        <is>
          <t xml:space="preserve">Millionen Dollar in meinem Haus verschwinden?â€_x009d_ - Note: make sure â€œDollarâ€_x009d_ makes sense here</t>
        </is>
      </c>
      <c r="J4479" t="inlineStr">
        <is>
          <t xml:space="preserve">AI</t>
        </is>
      </c>
      <c r="K4479" t="inlineStr">
        <is>
          <t xml:space="preserve">Script error</t>
        </is>
      </c>
      <c r="L4479" t="inlineStr">
        <is>
          <t xml:space="preserve">Script error</t>
        </is>
      </c>
      <c r="M4479" t="str">
        <f>IFERROR(IF(VLOOKUP(L4479,'Quantification'!$A:$B,2,FALSE)&amp;""="","Unclassified",VLOOKUP(L4479,'Quantification'!$A:$B,2,FALSE)),"Unclassified")</f>
        <v>Major</v>
      </c>
      <c r="N4479" t="inlineStr">
        <is>
          <t xml:space="preserve">frl-stefanie.gartmaier@pocketfm.com</t>
        </is>
      </c>
      <c r="O4479" t="inlineStr">
        <is>
          <t xml:space="preserve">Issues found in raw</t>
        </is>
      </c>
      <c r="P4479" t="str">
        <f>IF(OR(O4479="Issues found in master",O4479="Final master"),"Master",IF(OR(O4479="Ready for Master",O4479="Issues found in raw",O4479="Raw under QC",O4479="Issues resolved in raw"),"Raw","-"))</f>
        <v>Raw</v>
      </c>
      <c r="Q4479" s="13">
        <v>46280.61111111111</v>
      </c>
      <c r="R4479" t="inlineStr">
        <is>
          <t xml:space="preserve">2026-09 (Sept)</t>
        </is>
      </c>
      <c r="S4479">
        <f>IF(M4479="Not an error",0,IF(COUNTIFS($A$2:$A4479,$A4479,$D$2:$D4479,$D4479,$M$2:$M4479,"&lt;&gt;Not an error")=1,1,0))</f>
        <v>0</v>
      </c>
      <c r="T4479">
        <f>IF(M4479&lt;&gt;"Major",0,IF(COUNTIFS($A$2:$A4479,$A4479,$D$2:$D4479,$D4479,$M$2:$M4479,"Major")=1,1,0))</f>
        <v>0</v>
      </c>
      <c r="U4479">
        <f>IF(M4479&lt;&gt;"Minor",0,IF(COUNTIFS($A$2:$A4479,$A4479,$D$2:$D4479,$D4479,$M$2:$M4479,"Minor")=1,1,0))</f>
        <v>0</v>
      </c>
    </row>
    <row r="4480">
      <c r="A4480" t="inlineStr">
        <is>
          <t xml:space="preserve">f855eae3dfc9aadc286f38e8d5e70cc6a599f238</t>
        </is>
      </c>
      <c r="B4480" t="inlineStr">
        <is>
          <t xml:space="preserve">The Silent Rebirth</t>
        </is>
      </c>
      <c r="C4480" t="inlineStr">
        <is>
          <t xml:space="preserve">Wiedergeboren Für Rache</t>
        </is>
      </c>
      <c r="D4480" t="inlineStr">
        <is>
          <t xml:space="preserve">75c676a7acf156b443adfd7d864c5b4da373ff2e</t>
        </is>
      </c>
      <c r="E4480" t="inlineStr">
        <is>
          <t xml:space="preserve">Episode 10: Im Eigenen Heim Reingelegt</t>
        </is>
      </c>
      <c r="F4480">
        <v>10</v>
      </c>
      <c r="G4480" t="inlineStr">
        <is>
          <t xml:space="preserve">3:36-3:46</t>
        </is>
      </c>
      <c r="H4480" t="inlineStr">
        <is>
          <t xml:space="preserve">Resolved</t>
        </is>
      </c>
      <c r="I4480" t="inlineStr">
        <is>
          <t xml:space="preserve">[Script error] - Line from script: â€œGnÃ¤dige Frau, ich war mittags nicht in der Villa. Ich hatte am frÃ¼hen Morgen Dienst, antwortete er mit fester, aber leicht nervÃ¶ser Stimme.â€_x009d_ - Note: misleading as the jewelry disappeared in the evening; alternative: â€œGnÃ¤dige Frau, ich war seit heute Mittag nicht mehr in der Villa. Ich hatte heute FrÃ¼hdienst, antwortete er mit fester, aber leicht nervÃ¶ser Stimme.â€_x009d_</t>
        </is>
      </c>
      <c r="J4480" t="inlineStr">
        <is>
          <t xml:space="preserve">AI</t>
        </is>
      </c>
      <c r="K4480" t="inlineStr">
        <is>
          <t xml:space="preserve">Script error</t>
        </is>
      </c>
      <c r="L4480" t="inlineStr">
        <is>
          <t xml:space="preserve">Script error</t>
        </is>
      </c>
      <c r="M4480" t="str">
        <f>IFERROR(IF(VLOOKUP(L4480,'Quantification'!$A:$B,2,FALSE)&amp;""="","Unclassified",VLOOKUP(L4480,'Quantification'!$A:$B,2,FALSE)),"Unclassified")</f>
        <v>Major</v>
      </c>
      <c r="N4480" t="inlineStr">
        <is>
          <t xml:space="preserve">frl-stefanie.gartmaier@pocketfm.com</t>
        </is>
      </c>
      <c r="O4480" t="inlineStr">
        <is>
          <t xml:space="preserve">Issues found in raw</t>
        </is>
      </c>
      <c r="P4480" t="str">
        <f>IF(OR(O4480="Issues found in master",O4480="Final master"),"Master",IF(OR(O4480="Ready for Master",O4480="Issues found in raw",O4480="Raw under QC",O4480="Issues resolved in raw"),"Raw","-"))</f>
        <v>Raw</v>
      </c>
      <c r="Q4480" s="13">
        <v>46280.61111111111</v>
      </c>
      <c r="R4480" t="inlineStr">
        <is>
          <t xml:space="preserve">2026-09 (Sept)</t>
        </is>
      </c>
      <c r="S4480">
        <f>IF(M4480="Not an error",0,IF(COUNTIFS($A$2:$A4480,$A4480,$D$2:$D4480,$D4480,$M$2:$M4480,"&lt;&gt;Not an error")=1,1,0))</f>
        <v>0</v>
      </c>
      <c r="T4480">
        <f>IF(M4480&lt;&gt;"Major",0,IF(COUNTIFS($A$2:$A4480,$A4480,$D$2:$D4480,$D4480,$M$2:$M4480,"Major")=1,1,0))</f>
        <v>0</v>
      </c>
      <c r="U4480">
        <f>IF(M4480&lt;&gt;"Minor",0,IF(COUNTIFS($A$2:$A4480,$A4480,$D$2:$D4480,$D4480,$M$2:$M4480,"Minor")=1,1,0))</f>
        <v>0</v>
      </c>
    </row>
    <row r="4481">
      <c r="A4481" t="inlineStr">
        <is>
          <t xml:space="preserve">f855eae3dfc9aadc286f38e8d5e70cc6a599f238</t>
        </is>
      </c>
      <c r="B4481" t="inlineStr">
        <is>
          <t xml:space="preserve">The Silent Rebirth</t>
        </is>
      </c>
      <c r="C4481" t="inlineStr">
        <is>
          <t xml:space="preserve">Wiedergeboren Für Rache</t>
        </is>
      </c>
      <c r="D4481" t="inlineStr">
        <is>
          <t xml:space="preserve">75c676a7acf156b443adfd7d864c5b4da373ff2e</t>
        </is>
      </c>
      <c r="E4481" t="inlineStr">
        <is>
          <t xml:space="preserve">Episode 10: Im Eigenen Heim Reingelegt</t>
        </is>
      </c>
      <c r="F4481">
        <v>10</v>
      </c>
      <c r="G4481" t="inlineStr">
        <is>
          <t xml:space="preserve">4:02-4:04</t>
        </is>
      </c>
      <c r="H4481" t="inlineStr">
        <is>
          <t xml:space="preserve">Resolved</t>
        </is>
      </c>
      <c r="I4481" t="inlineStr">
        <is>
          <t xml:space="preserve">[Distorted sound] - Line from script: â€œIch war nach meiner Nachmittagsschicht erschÃ¶pft.â€_x009d_</t>
        </is>
      </c>
      <c r="J4481" t="inlineStr">
        <is>
          <t xml:space="preserve">VOA</t>
        </is>
      </c>
      <c r="K4481" t="inlineStr">
        <is>
          <t xml:space="preserve">Distorted sound</t>
        </is>
      </c>
      <c r="L4481" t="inlineStr">
        <is>
          <t xml:space="preserve">Distorted sound</t>
        </is>
      </c>
      <c r="M4481" t="str">
        <f>IFERROR(IF(VLOOKUP(L4481,'Quantification'!$A:$B,2,FALSE)&amp;""="","Unclassified",VLOOKUP(L4481,'Quantification'!$A:$B,2,FALSE)),"Unclassified")</f>
        <v>Minor</v>
      </c>
      <c r="N4481" t="inlineStr">
        <is>
          <t xml:space="preserve">frl-stefanie.gartmaier@pocketfm.com</t>
        </is>
      </c>
      <c r="O4481" t="inlineStr">
        <is>
          <t xml:space="preserve">Issues found in raw</t>
        </is>
      </c>
      <c r="P4481" t="str">
        <f>IF(OR(O4481="Issues found in master",O4481="Final master"),"Master",IF(OR(O4481="Ready for Master",O4481="Issues found in raw",O4481="Raw under QC",O4481="Issues resolved in raw"),"Raw","-"))</f>
        <v>Raw</v>
      </c>
      <c r="Q4481" s="13">
        <v>46280.61111111111</v>
      </c>
      <c r="R4481" t="inlineStr">
        <is>
          <t xml:space="preserve">2026-09 (Sept)</t>
        </is>
      </c>
      <c r="S4481">
        <f>IF(M4481="Not an error",0,IF(COUNTIFS($A$2:$A4481,$A4481,$D$2:$D4481,$D4481,$M$2:$M4481,"&lt;&gt;Not an error")=1,1,0))</f>
        <v>0</v>
      </c>
      <c r="T4481">
        <f>IF(M4481&lt;&gt;"Major",0,IF(COUNTIFS($A$2:$A4481,$A4481,$D$2:$D4481,$D4481,$M$2:$M4481,"Major")=1,1,0))</f>
        <v>0</v>
      </c>
      <c r="U4481">
        <f>IF(M4481&lt;&gt;"Minor",0,IF(COUNTIFS($A$2:$A4481,$A4481,$D$2:$D4481,$D4481,$M$2:$M4481,"Minor")=1,1,0))</f>
        <v>1</v>
      </c>
    </row>
    <row r="4482">
      <c r="A4482" t="inlineStr">
        <is>
          <t xml:space="preserve">f855eae3dfc9aadc286f38e8d5e70cc6a599f238</t>
        </is>
      </c>
      <c r="B4482" t="inlineStr">
        <is>
          <t xml:space="preserve">The Silent Rebirth</t>
        </is>
      </c>
      <c r="C4482" t="inlineStr">
        <is>
          <t xml:space="preserve">Wiedergeboren Für Rache</t>
        </is>
      </c>
      <c r="D4482" t="inlineStr">
        <is>
          <t xml:space="preserve">663199debbb1561996bfd7e8d3d6af6160682719</t>
        </is>
      </c>
      <c r="E4482" t="inlineStr">
        <is>
          <t xml:space="preserve">Episode 11: Vermisste Jade-Halskette</t>
        </is>
      </c>
      <c r="F4482">
        <v>11</v>
      </c>
      <c r="G4482" t="inlineStr">
        <is>
          <t xml:space="preserve">2:40-2:44</t>
        </is>
      </c>
      <c r="H4482" t="inlineStr">
        <is>
          <t xml:space="preserve">Resolved</t>
        </is>
      </c>
      <c r="I4482" t="inlineStr">
        <is>
          <t xml:space="preserve">[Script error] - Line from script: â€œOma, ich schlage vor, wir lassen den Zigarettenstummel untersuchen.â€_x009d_ - Note: incorrect form of address â€œGnÃ¤dige Frau, ich schlage vor, wir lassen den Zigarettenstummel untersuchen.â€_x009d_</t>
        </is>
      </c>
      <c r="J4482" t="inlineStr">
        <is>
          <t xml:space="preserve">AI</t>
        </is>
      </c>
      <c r="K4482" t="inlineStr">
        <is>
          <t xml:space="preserve">Script error</t>
        </is>
      </c>
      <c r="L4482" t="inlineStr">
        <is>
          <t xml:space="preserve">Script error</t>
        </is>
      </c>
      <c r="M4482" t="str">
        <f>IFERROR(IF(VLOOKUP(L4482,'Quantification'!$A:$B,2,FALSE)&amp;""="","Unclassified",VLOOKUP(L4482,'Quantification'!$A:$B,2,FALSE)),"Unclassified")</f>
        <v>Major</v>
      </c>
      <c r="N4482" t="inlineStr">
        <is>
          <t xml:space="preserve">frl-stefanie.gartmaier@pocketfm.com</t>
        </is>
      </c>
      <c r="O4482" t="inlineStr">
        <is>
          <t xml:space="preserve">Issues found in raw</t>
        </is>
      </c>
      <c r="P4482" t="str">
        <f>IF(OR(O4482="Issues found in master",O4482="Final master"),"Master",IF(OR(O4482="Ready for Master",O4482="Issues found in raw",O4482="Raw under QC",O4482="Issues resolved in raw"),"Raw","-"))</f>
        <v>Raw</v>
      </c>
      <c r="Q4482" s="13">
        <v>46280.61111111111</v>
      </c>
      <c r="R4482" t="inlineStr">
        <is>
          <t xml:space="preserve">2026-09 (Sept)</t>
        </is>
      </c>
      <c r="S4482">
        <f>IF(M4482="Not an error",0,IF(COUNTIFS($A$2:$A4482,$A4482,$D$2:$D4482,$D4482,$M$2:$M4482,"&lt;&gt;Not an error")=1,1,0))</f>
        <v>1</v>
      </c>
      <c r="T4482">
        <f>IF(M4482&lt;&gt;"Major",0,IF(COUNTIFS($A$2:$A4482,$A4482,$D$2:$D4482,$D4482,$M$2:$M4482,"Major")=1,1,0))</f>
        <v>1</v>
      </c>
      <c r="U4482">
        <f>IF(M4482&lt;&gt;"Minor",0,IF(COUNTIFS($A$2:$A4482,$A4482,$D$2:$D4482,$D4482,$M$2:$M4482,"Minor")=1,1,0))</f>
        <v>0</v>
      </c>
    </row>
    <row r="4483">
      <c r="A4483" t="inlineStr">
        <is>
          <t xml:space="preserve">f855eae3dfc9aadc286f38e8d5e70cc6a599f238</t>
        </is>
      </c>
      <c r="B4483" t="inlineStr">
        <is>
          <t xml:space="preserve">The Silent Rebirth</t>
        </is>
      </c>
      <c r="C4483" t="inlineStr">
        <is>
          <t xml:space="preserve">Wiedergeboren Für Rache</t>
        </is>
      </c>
      <c r="D4483" t="inlineStr">
        <is>
          <t xml:space="preserve">663199debbb1561996bfd7e8d3d6af6160682719</t>
        </is>
      </c>
      <c r="E4483" t="inlineStr">
        <is>
          <t xml:space="preserve">Episode 11: Vermisste Jade-Halskette</t>
        </is>
      </c>
      <c r="F4483">
        <v>11</v>
      </c>
      <c r="G4483" t="inlineStr">
        <is>
          <t xml:space="preserve">3:15-3:17</t>
        </is>
      </c>
      <c r="H4483" t="inlineStr">
        <is>
          <t xml:space="preserve">Resolved</t>
        </is>
      </c>
      <c r="I4483" t="inlineStr">
        <is>
          <t xml:space="preserve">[Script error] - Line from script: â€œWarten Sie, Tante Jane!â€_x009d_ - Note: should be informal, as every family member has used informal address with Jane so far â€œWarte, Tante Jane!â€_x009d_</t>
        </is>
      </c>
      <c r="J4483" t="inlineStr">
        <is>
          <t xml:space="preserve">AI</t>
        </is>
      </c>
      <c r="K4483" t="inlineStr">
        <is>
          <t xml:space="preserve">Script error</t>
        </is>
      </c>
      <c r="L4483" t="inlineStr">
        <is>
          <t xml:space="preserve">Script error</t>
        </is>
      </c>
      <c r="M4483" t="str">
        <f>IFERROR(IF(VLOOKUP(L4483,'Quantification'!$A:$B,2,FALSE)&amp;""="","Unclassified",VLOOKUP(L4483,'Quantification'!$A:$B,2,FALSE)),"Unclassified")</f>
        <v>Major</v>
      </c>
      <c r="N4483" t="inlineStr">
        <is>
          <t xml:space="preserve">frl-stefanie.gartmaier@pocketfm.com</t>
        </is>
      </c>
      <c r="O4483" t="inlineStr">
        <is>
          <t xml:space="preserve">Issues found in raw</t>
        </is>
      </c>
      <c r="P4483" t="str">
        <f>IF(OR(O4483="Issues found in master",O4483="Final master"),"Master",IF(OR(O4483="Ready for Master",O4483="Issues found in raw",O4483="Raw under QC",O4483="Issues resolved in raw"),"Raw","-"))</f>
        <v>Raw</v>
      </c>
      <c r="Q4483" s="13">
        <v>46280.61111111111</v>
      </c>
      <c r="R4483" t="inlineStr">
        <is>
          <t xml:space="preserve">2026-09 (Sept)</t>
        </is>
      </c>
      <c r="S4483">
        <f>IF(M4483="Not an error",0,IF(COUNTIFS($A$2:$A4483,$A4483,$D$2:$D4483,$D4483,$M$2:$M4483,"&lt;&gt;Not an error")=1,1,0))</f>
        <v>0</v>
      </c>
      <c r="T4483">
        <f>IF(M4483&lt;&gt;"Major",0,IF(COUNTIFS($A$2:$A4483,$A4483,$D$2:$D4483,$D4483,$M$2:$M4483,"Major")=1,1,0))</f>
        <v>0</v>
      </c>
      <c r="U4483">
        <f>IF(M4483&lt;&gt;"Minor",0,IF(COUNTIFS($A$2:$A4483,$A4483,$D$2:$D4483,$D4483,$M$2:$M4483,"Minor")=1,1,0))</f>
        <v>0</v>
      </c>
    </row>
    <row r="4484">
      <c r="A4484" t="inlineStr">
        <is>
          <t xml:space="preserve">f855eae3dfc9aadc286f38e8d5e70cc6a599f238</t>
        </is>
      </c>
      <c r="B4484" t="inlineStr">
        <is>
          <t xml:space="preserve">The Silent Rebirth</t>
        </is>
      </c>
      <c r="C4484" t="inlineStr">
        <is>
          <t xml:space="preserve">Wiedergeboren Für Rache</t>
        </is>
      </c>
      <c r="D4484" t="inlineStr">
        <is>
          <t xml:space="preserve">663199debbb1561996bfd7e8d3d6af6160682719</t>
        </is>
      </c>
      <c r="E4484" t="inlineStr">
        <is>
          <t xml:space="preserve">Episode 11: Vermisste Jade-Halskette</t>
        </is>
      </c>
      <c r="F4484">
        <v>11</v>
      </c>
      <c r="G4484" t="inlineStr">
        <is>
          <t xml:space="preserve">3:20-3:25</t>
        </is>
      </c>
      <c r="H4484" t="inlineStr">
        <is>
          <t xml:space="preserve">Resolved</t>
        </is>
      </c>
      <c r="I4484" t="inlineStr">
        <is>
          <t xml:space="preserve">[Script error] - Line from script: â€œIch schwÃ¶re, ich erinnere mich, heute frÃ¼her jemanden im Hinterhof gesehen zu haben.â€_x009d_ - Note: incorrect word â€œIch schwÃ¶re, ich erinnere mich, vorhin jemanden im Hinterhof gesehen zu haben.â€_x009d_</t>
        </is>
      </c>
      <c r="J4484" t="inlineStr">
        <is>
          <t xml:space="preserve">AI</t>
        </is>
      </c>
      <c r="K4484" t="inlineStr">
        <is>
          <t xml:space="preserve">Script error</t>
        </is>
      </c>
      <c r="L4484" t="inlineStr">
        <is>
          <t xml:space="preserve">Script error</t>
        </is>
      </c>
      <c r="M4484" t="str">
        <f>IFERROR(IF(VLOOKUP(L4484,'Quantification'!$A:$B,2,FALSE)&amp;""="","Unclassified",VLOOKUP(L4484,'Quantification'!$A:$B,2,FALSE)),"Unclassified")</f>
        <v>Major</v>
      </c>
      <c r="N4484" t="inlineStr">
        <is>
          <t xml:space="preserve">frl-stefanie.gartmaier@pocketfm.com</t>
        </is>
      </c>
      <c r="O4484" t="inlineStr">
        <is>
          <t xml:space="preserve">Issues found in raw</t>
        </is>
      </c>
      <c r="P4484" t="str">
        <f>IF(OR(O4484="Issues found in master",O4484="Final master"),"Master",IF(OR(O4484="Ready for Master",O4484="Issues found in raw",O4484="Raw under QC",O4484="Issues resolved in raw"),"Raw","-"))</f>
        <v>Raw</v>
      </c>
      <c r="Q4484" s="13">
        <v>46280.61111111111</v>
      </c>
      <c r="R4484" t="inlineStr">
        <is>
          <t xml:space="preserve">2026-09 (Sept)</t>
        </is>
      </c>
      <c r="S4484">
        <f>IF(M4484="Not an error",0,IF(COUNTIFS($A$2:$A4484,$A4484,$D$2:$D4484,$D4484,$M$2:$M4484,"&lt;&gt;Not an error")=1,1,0))</f>
        <v>0</v>
      </c>
      <c r="T4484">
        <f>IF(M4484&lt;&gt;"Major",0,IF(COUNTIFS($A$2:$A4484,$A4484,$D$2:$D4484,$D4484,$M$2:$M4484,"Major")=1,1,0))</f>
        <v>0</v>
      </c>
      <c r="U4484">
        <f>IF(M4484&lt;&gt;"Minor",0,IF(COUNTIFS($A$2:$A4484,$A4484,$D$2:$D4484,$D4484,$M$2:$M4484,"Minor")=1,1,0))</f>
        <v>0</v>
      </c>
    </row>
    <row r="4485">
      <c r="A4485" t="inlineStr">
        <is>
          <t xml:space="preserve">f855eae3dfc9aadc286f38e8d5e70cc6a599f238</t>
        </is>
      </c>
      <c r="B4485" t="inlineStr">
        <is>
          <t xml:space="preserve">The Silent Rebirth</t>
        </is>
      </c>
      <c r="C4485" t="inlineStr">
        <is>
          <t xml:space="preserve">Wiedergeboren Für Rache</t>
        </is>
      </c>
      <c r="D4485" t="inlineStr">
        <is>
          <t xml:space="preserve">663199debbb1561996bfd7e8d3d6af6160682719</t>
        </is>
      </c>
      <c r="E4485" t="inlineStr">
        <is>
          <t xml:space="preserve">Episode 11: Vermisste Jade-Halskette</t>
        </is>
      </c>
      <c r="F4485">
        <v>11</v>
      </c>
      <c r="G4485" t="inlineStr">
        <is>
          <t xml:space="preserve">3:58-4:03</t>
        </is>
      </c>
      <c r="H4485" t="inlineStr">
        <is>
          <t xml:space="preserve">Resolved</t>
        </is>
      </c>
      <c r="I4485" t="inlineStr">
        <is>
          <t xml:space="preserve">[Distorted sound] - Line from script: â€œTante Jane schÃ¼ttelte Talias Hand ab und eilte mit dem Zigarettenstummel davon.â€_x009d_ - Note: distorted sound and muffled / changed voice</t>
        </is>
      </c>
      <c r="J4485" t="inlineStr">
        <is>
          <t xml:space="preserve">VOA</t>
        </is>
      </c>
      <c r="K4485" t="inlineStr">
        <is>
          <t xml:space="preserve">Distorted sound</t>
        </is>
      </c>
      <c r="L4485" t="inlineStr">
        <is>
          <t xml:space="preserve">Distorted sound</t>
        </is>
      </c>
      <c r="M4485" t="str">
        <f>IFERROR(IF(VLOOKUP(L4485,'Quantification'!$A:$B,2,FALSE)&amp;""="","Unclassified",VLOOKUP(L4485,'Quantification'!$A:$B,2,FALSE)),"Unclassified")</f>
        <v>Minor</v>
      </c>
      <c r="N4485" t="inlineStr">
        <is>
          <t xml:space="preserve">frl-stefanie.gartmaier@pocketfm.com</t>
        </is>
      </c>
      <c r="O4485" t="inlineStr">
        <is>
          <t xml:space="preserve">Issues found in raw</t>
        </is>
      </c>
      <c r="P4485" t="str">
        <f>IF(OR(O4485="Issues found in master",O4485="Final master"),"Master",IF(OR(O4485="Ready for Master",O4485="Issues found in raw",O4485="Raw under QC",O4485="Issues resolved in raw"),"Raw","-"))</f>
        <v>Raw</v>
      </c>
      <c r="Q4485" s="13">
        <v>46280.61111111111</v>
      </c>
      <c r="R4485" t="inlineStr">
        <is>
          <t xml:space="preserve">2026-09 (Sept)</t>
        </is>
      </c>
      <c r="S4485">
        <f>IF(M4485="Not an error",0,IF(COUNTIFS($A$2:$A4485,$A4485,$D$2:$D4485,$D4485,$M$2:$M4485,"&lt;&gt;Not an error")=1,1,0))</f>
        <v>0</v>
      </c>
      <c r="T4485">
        <f>IF(M4485&lt;&gt;"Major",0,IF(COUNTIFS($A$2:$A4485,$A4485,$D$2:$D4485,$D4485,$M$2:$M4485,"Major")=1,1,0))</f>
        <v>0</v>
      </c>
      <c r="U4485">
        <f>IF(M4485&lt;&gt;"Minor",0,IF(COUNTIFS($A$2:$A4485,$A4485,$D$2:$D4485,$D4485,$M$2:$M4485,"Minor")=1,1,0))</f>
        <v>1</v>
      </c>
    </row>
    <row r="4486">
      <c r="A4486" t="inlineStr">
        <is>
          <t xml:space="preserve">f855eae3dfc9aadc286f38e8d5e70cc6a599f238</t>
        </is>
      </c>
      <c r="B4486" t="inlineStr">
        <is>
          <t xml:space="preserve">The Silent Rebirth</t>
        </is>
      </c>
      <c r="C4486" t="inlineStr">
        <is>
          <t xml:space="preserve">Wiedergeboren Für Rache</t>
        </is>
      </c>
      <c r="D4486" t="inlineStr">
        <is>
          <t xml:space="preserve">663199debbb1561996bfd7e8d3d6af6160682719</t>
        </is>
      </c>
      <c r="E4486" t="inlineStr">
        <is>
          <t xml:space="preserve">Episode 11: Vermisste Jade-Halskette</t>
        </is>
      </c>
      <c r="F4486">
        <v>11</v>
      </c>
      <c r="G4486" t="inlineStr">
        <is>
          <t xml:space="preserve">5:29-5:34</t>
        </is>
      </c>
      <c r="H4486" t="inlineStr">
        <is>
          <t xml:space="preserve">Resolved</t>
        </is>
      </c>
      <c r="I4486" t="inlineStr">
        <is>
          <t xml:space="preserve">[Script error] - Line from script: â€œMama, hier stimmt etwas nichtâ€_x009d_, sagte sie mit anklagendem Unterton.â€_x009d_ - Note: incorrect form of address</t>
        </is>
      </c>
      <c r="J4486" t="inlineStr">
        <is>
          <t xml:space="preserve">AI</t>
        </is>
      </c>
      <c r="K4486" t="inlineStr">
        <is>
          <t xml:space="preserve">Script error</t>
        </is>
      </c>
      <c r="L4486" t="inlineStr">
        <is>
          <t xml:space="preserve">Script error</t>
        </is>
      </c>
      <c r="M4486" t="str">
        <f>IFERROR(IF(VLOOKUP(L4486,'Quantification'!$A:$B,2,FALSE)&amp;""="","Unclassified",VLOOKUP(L4486,'Quantification'!$A:$B,2,FALSE)),"Unclassified")</f>
        <v>Major</v>
      </c>
      <c r="N4486" t="inlineStr">
        <is>
          <t xml:space="preserve">frl-stefanie.gartmaier@pocketfm.com</t>
        </is>
      </c>
      <c r="O4486" t="inlineStr">
        <is>
          <t xml:space="preserve">Issues found in raw</t>
        </is>
      </c>
      <c r="P4486" t="str">
        <f>IF(OR(O4486="Issues found in master",O4486="Final master"),"Master",IF(OR(O4486="Ready for Master",O4486="Issues found in raw",O4486="Raw under QC",O4486="Issues resolved in raw"),"Raw","-"))</f>
        <v>Raw</v>
      </c>
      <c r="Q4486" s="13">
        <v>46280.61111111111</v>
      </c>
      <c r="R4486" t="inlineStr">
        <is>
          <t xml:space="preserve">2026-09 (Sept)</t>
        </is>
      </c>
      <c r="S4486">
        <f>IF(M4486="Not an error",0,IF(COUNTIFS($A$2:$A4486,$A4486,$D$2:$D4486,$D4486,$M$2:$M4486,"&lt;&gt;Not an error")=1,1,0))</f>
        <v>0</v>
      </c>
      <c r="T4486">
        <f>IF(M4486&lt;&gt;"Major",0,IF(COUNTIFS($A$2:$A4486,$A4486,$D$2:$D4486,$D4486,$M$2:$M4486,"Major")=1,1,0))</f>
        <v>0</v>
      </c>
      <c r="U4486">
        <f>IF(M4486&lt;&gt;"Minor",0,IF(COUNTIFS($A$2:$A4486,$A4486,$D$2:$D4486,$D4486,$M$2:$M4486,"Minor")=1,1,0))</f>
        <v>0</v>
      </c>
    </row>
    <row r="4487">
      <c r="A4487" t="inlineStr">
        <is>
          <t xml:space="preserve">f855eae3dfc9aadc286f38e8d5e70cc6a599f238</t>
        </is>
      </c>
      <c r="B4487" t="inlineStr">
        <is>
          <t xml:space="preserve">The Silent Rebirth</t>
        </is>
      </c>
      <c r="C4487" t="inlineStr">
        <is>
          <t xml:space="preserve">Wiedergeboren Für Rache</t>
        </is>
      </c>
      <c r="D4487" t="inlineStr">
        <is>
          <t xml:space="preserve">663199debbb1561996bfd7e8d3d6af6160682719</t>
        </is>
      </c>
      <c r="E4487" t="inlineStr">
        <is>
          <t xml:space="preserve">Episode 11: Vermisste Jade-Halskette</t>
        </is>
      </c>
      <c r="F4487">
        <v>11</v>
      </c>
      <c r="G4487" t="inlineStr">
        <is>
          <t xml:space="preserve">8:09-8:19</t>
        </is>
      </c>
      <c r="H4487" t="inlineStr">
        <is>
          <t xml:space="preserve">Resolved</t>
        </is>
      </c>
      <c r="I4487" t="inlineStr">
        <is>
          <t xml:space="preserve">[Distorted sound] - Line from script: â€œDie DNA auf dem Zigarettenstummel stammt von Taliaâ€œ, sagte sie schlieÃŸlich, â€žund die einzigen FingerabdrÃ¼cke auf der Halskette sind ebenfalls ihre.â€_x009d_ - Note: distorted sound and muffled / changed voice</t>
        </is>
      </c>
      <c r="J4487" t="inlineStr">
        <is>
          <t xml:space="preserve">VOA</t>
        </is>
      </c>
      <c r="K4487" t="inlineStr">
        <is>
          <t xml:space="preserve">Distorted sound</t>
        </is>
      </c>
      <c r="L4487" t="inlineStr">
        <is>
          <t xml:space="preserve">Distorted sound</t>
        </is>
      </c>
      <c r="M4487" t="str">
        <f>IFERROR(IF(VLOOKUP(L4487,'Quantification'!$A:$B,2,FALSE)&amp;""="","Unclassified",VLOOKUP(L4487,'Quantification'!$A:$B,2,FALSE)),"Unclassified")</f>
        <v>Minor</v>
      </c>
      <c r="N4487" t="inlineStr">
        <is>
          <t xml:space="preserve">frl-stefanie.gartmaier@pocketfm.com</t>
        </is>
      </c>
      <c r="O4487" t="inlineStr">
        <is>
          <t xml:space="preserve">Issues found in raw</t>
        </is>
      </c>
      <c r="P4487" t="str">
        <f>IF(OR(O4487="Issues found in master",O4487="Final master"),"Master",IF(OR(O4487="Ready for Master",O4487="Issues found in raw",O4487="Raw under QC",O4487="Issues resolved in raw"),"Raw","-"))</f>
        <v>Raw</v>
      </c>
      <c r="Q4487" s="13">
        <v>46280.61111111111</v>
      </c>
      <c r="R4487" t="inlineStr">
        <is>
          <t xml:space="preserve">2026-09 (Sept)</t>
        </is>
      </c>
      <c r="S4487">
        <f>IF(M4487="Not an error",0,IF(COUNTIFS($A$2:$A4487,$A4487,$D$2:$D4487,$D4487,$M$2:$M4487,"&lt;&gt;Not an error")=1,1,0))</f>
        <v>0</v>
      </c>
      <c r="T4487">
        <f>IF(M4487&lt;&gt;"Major",0,IF(COUNTIFS($A$2:$A4487,$A4487,$D$2:$D4487,$D4487,$M$2:$M4487,"Major")=1,1,0))</f>
        <v>0</v>
      </c>
      <c r="U4487">
        <f>IF(M4487&lt;&gt;"Minor",0,IF(COUNTIFS($A$2:$A4487,$A4487,$D$2:$D4487,$D4487,$M$2:$M4487,"Minor")=1,1,0))</f>
        <v>0</v>
      </c>
    </row>
    <row r="4488">
      <c r="A4488" t="inlineStr">
        <is>
          <t xml:space="preserve">f855eae3dfc9aadc286f38e8d5e70cc6a599f238</t>
        </is>
      </c>
      <c r="B4488" t="inlineStr">
        <is>
          <t xml:space="preserve">The Silent Rebirth</t>
        </is>
      </c>
      <c r="C4488" t="inlineStr">
        <is>
          <t xml:space="preserve">Wiedergeboren Für Rache</t>
        </is>
      </c>
      <c r="D4488" t="inlineStr">
        <is>
          <t xml:space="preserve">663199debbb1561996bfd7e8d3d6af6160682719</t>
        </is>
      </c>
      <c r="E4488" t="inlineStr">
        <is>
          <t xml:space="preserve">Episode 11: Vermisste Jade-Halskette</t>
        </is>
      </c>
      <c r="F4488">
        <v>11</v>
      </c>
      <c r="G4488" t="inlineStr">
        <is>
          <t xml:space="preserve">8:20-8:21</t>
        </is>
      </c>
      <c r="H4488" t="inlineStr">
        <is>
          <t xml:space="preserve">Resolved</t>
        </is>
      </c>
      <c r="I4488" t="inlineStr">
        <is>
          <t xml:space="preserve">[Script error] - Line from script: â€œVon niemand anderem.â€_x009d_ - Note: doesnâ€™t match the previous sentence; can be left out</t>
        </is>
      </c>
      <c r="J4488" t="inlineStr">
        <is>
          <t xml:space="preserve">AI</t>
        </is>
      </c>
      <c r="K4488" t="inlineStr">
        <is>
          <t xml:space="preserve">Script error</t>
        </is>
      </c>
      <c r="L4488" t="inlineStr">
        <is>
          <t xml:space="preserve">Script error</t>
        </is>
      </c>
      <c r="M4488" t="str">
        <f>IFERROR(IF(VLOOKUP(L4488,'Quantification'!$A:$B,2,FALSE)&amp;""="","Unclassified",VLOOKUP(L4488,'Quantification'!$A:$B,2,FALSE)),"Unclassified")</f>
        <v>Major</v>
      </c>
      <c r="N4488" t="inlineStr">
        <is>
          <t xml:space="preserve">frl-stefanie.gartmaier@pocketfm.com</t>
        </is>
      </c>
      <c r="O4488" t="inlineStr">
        <is>
          <t xml:space="preserve">Issues found in raw</t>
        </is>
      </c>
      <c r="P4488" t="str">
        <f>IF(OR(O4488="Issues found in master",O4488="Final master"),"Master",IF(OR(O4488="Ready for Master",O4488="Issues found in raw",O4488="Raw under QC",O4488="Issues resolved in raw"),"Raw","-"))</f>
        <v>Raw</v>
      </c>
      <c r="Q4488" s="13">
        <v>46280.61111111111</v>
      </c>
      <c r="R4488" t="inlineStr">
        <is>
          <t xml:space="preserve">2026-09 (Sept)</t>
        </is>
      </c>
      <c r="S4488">
        <f>IF(M4488="Not an error",0,IF(COUNTIFS($A$2:$A4488,$A4488,$D$2:$D4488,$D4488,$M$2:$M4488,"&lt;&gt;Not an error")=1,1,0))</f>
        <v>0</v>
      </c>
      <c r="T4488">
        <f>IF(M4488&lt;&gt;"Major",0,IF(COUNTIFS($A$2:$A4488,$A4488,$D$2:$D4488,$D4488,$M$2:$M4488,"Major")=1,1,0))</f>
        <v>0</v>
      </c>
      <c r="U4488">
        <f>IF(M4488&lt;&gt;"Minor",0,IF(COUNTIFS($A$2:$A4488,$A4488,$D$2:$D4488,$D4488,$M$2:$M4488,"Minor")=1,1,0))</f>
        <v>0</v>
      </c>
    </row>
    <row r="4489">
      <c r="A4489" t="inlineStr">
        <is>
          <t xml:space="preserve">f855eae3dfc9aadc286f38e8d5e70cc6a599f238</t>
        </is>
      </c>
      <c r="B4489" t="inlineStr">
        <is>
          <t xml:space="preserve">The Silent Rebirth</t>
        </is>
      </c>
      <c r="C4489" t="inlineStr">
        <is>
          <t xml:space="preserve">Wiedergeboren Für Rache</t>
        </is>
      </c>
      <c r="D4489" t="inlineStr">
        <is>
          <t xml:space="preserve">663199debbb1561996bfd7e8d3d6af6160682719</t>
        </is>
      </c>
      <c r="E4489" t="inlineStr">
        <is>
          <t xml:space="preserve">Episode 11: Vermisste Jade-Halskette</t>
        </is>
      </c>
      <c r="F4489">
        <v>11</v>
      </c>
      <c r="G4489" t="inlineStr">
        <is>
          <t xml:space="preserve">8:46-8:49</t>
        </is>
      </c>
      <c r="H4489" t="inlineStr">
        <is>
          <t xml:space="preserve">Resolved</t>
        </is>
      </c>
      <c r="I4489" t="inlineStr">
        <is>
          <t xml:space="preserve">[Script error] - Line from script: â€œMama, bitte, sei nicht bÃ¶se auf Talia.â€_x009d_ - Note: incorrect form of address</t>
        </is>
      </c>
      <c r="J4489" t="inlineStr">
        <is>
          <t xml:space="preserve">AI</t>
        </is>
      </c>
      <c r="K4489" t="inlineStr">
        <is>
          <t xml:space="preserve">Script error</t>
        </is>
      </c>
      <c r="L4489" t="inlineStr">
        <is>
          <t xml:space="preserve">Script error</t>
        </is>
      </c>
      <c r="M4489" t="str">
        <f>IFERROR(IF(VLOOKUP(L4489,'Quantification'!$A:$B,2,FALSE)&amp;""="","Unclassified",VLOOKUP(L4489,'Quantification'!$A:$B,2,FALSE)),"Unclassified")</f>
        <v>Major</v>
      </c>
      <c r="N4489" t="inlineStr">
        <is>
          <t xml:space="preserve">frl-stefanie.gartmaier@pocketfm.com</t>
        </is>
      </c>
      <c r="O4489" t="inlineStr">
        <is>
          <t xml:space="preserve">Issues found in raw</t>
        </is>
      </c>
      <c r="P4489" t="str">
        <f>IF(OR(O4489="Issues found in master",O4489="Final master"),"Master",IF(OR(O4489="Ready for Master",O4489="Issues found in raw",O4489="Raw under QC",O4489="Issues resolved in raw"),"Raw","-"))</f>
        <v>Raw</v>
      </c>
      <c r="Q4489" s="13">
        <v>46280.61111111111</v>
      </c>
      <c r="R4489" t="inlineStr">
        <is>
          <t xml:space="preserve">2026-09 (Sept)</t>
        </is>
      </c>
      <c r="S4489">
        <f>IF(M4489="Not an error",0,IF(COUNTIFS($A$2:$A4489,$A4489,$D$2:$D4489,$D4489,$M$2:$M4489,"&lt;&gt;Not an error")=1,1,0))</f>
        <v>0</v>
      </c>
      <c r="T4489">
        <f>IF(M4489&lt;&gt;"Major",0,IF(COUNTIFS($A$2:$A4489,$A4489,$D$2:$D4489,$D4489,$M$2:$M4489,"Major")=1,1,0))</f>
        <v>0</v>
      </c>
      <c r="U4489">
        <f>IF(M4489&lt;&gt;"Minor",0,IF(COUNTIFS($A$2:$A4489,$A4489,$D$2:$D4489,$D4489,$M$2:$M4489,"Minor")=1,1,0))</f>
        <v>0</v>
      </c>
    </row>
    <row r="4490">
      <c r="A4490" t="inlineStr">
        <is>
          <t xml:space="preserve">f855eae3dfc9aadc286f38e8d5e70cc6a599f238</t>
        </is>
      </c>
      <c r="B4490" t="inlineStr">
        <is>
          <t xml:space="preserve">The Silent Rebirth</t>
        </is>
      </c>
      <c r="C4490" t="inlineStr">
        <is>
          <t xml:space="preserve">Wiedergeboren Für Rache</t>
        </is>
      </c>
      <c r="D4490" t="inlineStr">
        <is>
          <t xml:space="preserve">7d30ccf7fd417e73adb7047cc0413793ef7ff48e</t>
        </is>
      </c>
      <c r="E4490" t="inlineStr">
        <is>
          <t xml:space="preserve">Episode 12: Täuschung Und Treue</t>
        </is>
      </c>
      <c r="F4490">
        <v>12</v>
      </c>
      <c r="G4490" t="inlineStr">
        <is>
          <t xml:space="preserve">3:13-3:16</t>
        </is>
      </c>
      <c r="H4490" t="inlineStr">
        <is>
          <t xml:space="preserve">Ignore</t>
        </is>
      </c>
      <c r="I4490" t="inlineStr">
        <is>
          <t xml:space="preserve">[Script error] - Line from script: â€œMom?â€_x009d_, murmelte sie noch desorientiert.â€_x009d_ - Note: translation missing â€œMama?â€_x009d_, murmelte sie noch desorientiert.â€_x009d_</t>
        </is>
      </c>
      <c r="J4490" t="inlineStr">
        <is>
          <t xml:space="preserve">AI</t>
        </is>
      </c>
      <c r="K4490" t="inlineStr">
        <is>
          <t xml:space="preserve">Script error</t>
        </is>
      </c>
      <c r="L4490" t="inlineStr">
        <is>
          <t xml:space="preserve">Script error</t>
        </is>
      </c>
      <c r="M4490" t="str">
        <f>IFERROR(IF(VLOOKUP(L4490,'Quantification'!$A:$B,2,FALSE)&amp;""="","Unclassified",VLOOKUP(L4490,'Quantification'!$A:$B,2,FALSE)),"Unclassified")</f>
        <v>Major</v>
      </c>
      <c r="N4490" t="inlineStr">
        <is>
          <t xml:space="preserve">frl-stefanie.gartmaier@pocketfm.com</t>
        </is>
      </c>
      <c r="O4490" t="inlineStr">
        <is>
          <t xml:space="preserve">Issues found in raw</t>
        </is>
      </c>
      <c r="P4490" t="str">
        <f>IF(OR(O4490="Issues found in master",O4490="Final master"),"Master",IF(OR(O4490="Ready for Master",O4490="Issues found in raw",O4490="Raw under QC",O4490="Issues resolved in raw"),"Raw","-"))</f>
        <v>Raw</v>
      </c>
      <c r="Q4490" s="13">
        <v>46280.61111111111</v>
      </c>
      <c r="R4490" t="inlineStr">
        <is>
          <t xml:space="preserve">2026-09 (Sept)</t>
        </is>
      </c>
      <c r="S4490">
        <f>IF(M4490="Not an error",0,IF(COUNTIFS($A$2:$A4490,$A4490,$D$2:$D4490,$D4490,$M$2:$M4490,"&lt;&gt;Not an error")=1,1,0))</f>
        <v>1</v>
      </c>
      <c r="T4490">
        <f>IF(M4490&lt;&gt;"Major",0,IF(COUNTIFS($A$2:$A4490,$A4490,$D$2:$D4490,$D4490,$M$2:$M4490,"Major")=1,1,0))</f>
        <v>1</v>
      </c>
      <c r="U4490">
        <f>IF(M4490&lt;&gt;"Minor",0,IF(COUNTIFS($A$2:$A4490,$A4490,$D$2:$D4490,$D4490,$M$2:$M4490,"Minor")=1,1,0))</f>
        <v>0</v>
      </c>
    </row>
    <row r="4491">
      <c r="A4491" t="inlineStr">
        <is>
          <t xml:space="preserve">f855eae3dfc9aadc286f38e8d5e70cc6a599f238</t>
        </is>
      </c>
      <c r="B4491" t="inlineStr">
        <is>
          <t xml:space="preserve">The Silent Rebirth</t>
        </is>
      </c>
      <c r="C4491" t="inlineStr">
        <is>
          <t xml:space="preserve">Wiedergeboren Für Rache</t>
        </is>
      </c>
      <c r="D4491" t="inlineStr">
        <is>
          <t xml:space="preserve">7d30ccf7fd417e73adb7047cc0413793ef7ff48e</t>
        </is>
      </c>
      <c r="E4491" t="inlineStr">
        <is>
          <t xml:space="preserve">Episode 12: Täuschung Und Treue</t>
        </is>
      </c>
      <c r="F4491">
        <v>12</v>
      </c>
      <c r="G4491" t="inlineStr">
        <is>
          <t xml:space="preserve">3:22-3:26</t>
        </is>
      </c>
      <c r="H4491" t="inlineStr">
        <is>
          <t xml:space="preserve">Ignore</t>
        </is>
      </c>
      <c r="I4491" t="inlineStr">
        <is>
          <t xml:space="preserve">[Script error] - Line from script: â€œMom?â€_x009d_, keuchte Talia und fasste sich schockiert an die Wange.â€_x009d_ - Note: translation missing â€œMama?â€_x009d_, keuchte Talia und fasste sich schockiert an die Wange.â€_x009d_</t>
        </is>
      </c>
      <c r="J4491" t="inlineStr">
        <is>
          <t xml:space="preserve">AI</t>
        </is>
      </c>
      <c r="K4491" t="inlineStr">
        <is>
          <t xml:space="preserve">Script error</t>
        </is>
      </c>
      <c r="L4491" t="inlineStr">
        <is>
          <t xml:space="preserve">Script error</t>
        </is>
      </c>
      <c r="M4491" t="str">
        <f>IFERROR(IF(VLOOKUP(L4491,'Quantification'!$A:$B,2,FALSE)&amp;""="","Unclassified",VLOOKUP(L4491,'Quantification'!$A:$B,2,FALSE)),"Unclassified")</f>
        <v>Major</v>
      </c>
      <c r="N4491" t="inlineStr">
        <is>
          <t xml:space="preserve">frl-stefanie.gartmaier@pocketfm.com</t>
        </is>
      </c>
      <c r="O4491" t="inlineStr">
        <is>
          <t xml:space="preserve">Issues found in raw</t>
        </is>
      </c>
      <c r="P4491" t="str">
        <f>IF(OR(O4491="Issues found in master",O4491="Final master"),"Master",IF(OR(O4491="Ready for Master",O4491="Issues found in raw",O4491="Raw under QC",O4491="Issues resolved in raw"),"Raw","-"))</f>
        <v>Raw</v>
      </c>
      <c r="Q4491" s="13">
        <v>46280.61111111111</v>
      </c>
      <c r="R4491" t="inlineStr">
        <is>
          <t xml:space="preserve">2026-09 (Sept)</t>
        </is>
      </c>
      <c r="S4491">
        <f>IF(M4491="Not an error",0,IF(COUNTIFS($A$2:$A4491,$A4491,$D$2:$D4491,$D4491,$M$2:$M4491,"&lt;&gt;Not an error")=1,1,0))</f>
        <v>0</v>
      </c>
      <c r="T4491">
        <f>IF(M4491&lt;&gt;"Major",0,IF(COUNTIFS($A$2:$A4491,$A4491,$D$2:$D4491,$D4491,$M$2:$M4491,"Major")=1,1,0))</f>
        <v>0</v>
      </c>
      <c r="U4491">
        <f>IF(M4491&lt;&gt;"Minor",0,IF(COUNTIFS($A$2:$A4491,$A4491,$D$2:$D4491,$D4491,$M$2:$M4491,"Minor")=1,1,0))</f>
        <v>0</v>
      </c>
    </row>
    <row r="4492">
      <c r="A4492" t="inlineStr">
        <is>
          <t xml:space="preserve">f855eae3dfc9aadc286f38e8d5e70cc6a599f238</t>
        </is>
      </c>
      <c r="B4492" t="inlineStr">
        <is>
          <t xml:space="preserve">The Silent Rebirth</t>
        </is>
      </c>
      <c r="C4492" t="inlineStr">
        <is>
          <t xml:space="preserve">Wiedergeboren Für Rache</t>
        </is>
      </c>
      <c r="D4492" t="inlineStr">
        <is>
          <t xml:space="preserve">7d30ccf7fd417e73adb7047cc0413793ef7ff48e</t>
        </is>
      </c>
      <c r="E4492" t="inlineStr">
        <is>
          <t xml:space="preserve">Episode 12: Täuschung Und Treue</t>
        </is>
      </c>
      <c r="F4492">
        <v>12</v>
      </c>
      <c r="G4492" t="inlineStr">
        <is>
          <t xml:space="preserve">4:39-4:42</t>
        </is>
      </c>
      <c r="H4492" t="inlineStr">
        <is>
          <t xml:space="preserve">Ignore</t>
        </is>
      </c>
      <c r="I4492" t="inlineStr">
        <is>
          <t xml:space="preserve">[Script error] - Line from script: â€œMom, nicht schon wieder.â€_x009d_ - Note: translation missing : â€œMama, nicht schon wieder.â€_x009d_ -</t>
        </is>
      </c>
      <c r="J4492" t="inlineStr">
        <is>
          <t xml:space="preserve">AI</t>
        </is>
      </c>
      <c r="K4492" t="inlineStr">
        <is>
          <t xml:space="preserve">Script error</t>
        </is>
      </c>
      <c r="L4492" t="inlineStr">
        <is>
          <t xml:space="preserve">Script error</t>
        </is>
      </c>
      <c r="M4492" t="str">
        <f>IFERROR(IF(VLOOKUP(L4492,'Quantification'!$A:$B,2,FALSE)&amp;""="","Unclassified",VLOOKUP(L4492,'Quantification'!$A:$B,2,FALSE)),"Unclassified")</f>
        <v>Major</v>
      </c>
      <c r="N4492" t="inlineStr">
        <is>
          <t xml:space="preserve">frl-stefanie.gartmaier@pocketfm.com</t>
        </is>
      </c>
      <c r="O4492" t="inlineStr">
        <is>
          <t xml:space="preserve">Issues found in raw</t>
        </is>
      </c>
      <c r="P4492" t="str">
        <f>IF(OR(O4492="Issues found in master",O4492="Final master"),"Master",IF(OR(O4492="Ready for Master",O4492="Issues found in raw",O4492="Raw under QC",O4492="Issues resolved in raw"),"Raw","-"))</f>
        <v>Raw</v>
      </c>
      <c r="Q4492" s="13">
        <v>46280.61111111111</v>
      </c>
      <c r="R4492" t="inlineStr">
        <is>
          <t xml:space="preserve">2026-09 (Sept)</t>
        </is>
      </c>
      <c r="S4492">
        <f>IF(M4492="Not an error",0,IF(COUNTIFS($A$2:$A4492,$A4492,$D$2:$D4492,$D4492,$M$2:$M4492,"&lt;&gt;Not an error")=1,1,0))</f>
        <v>0</v>
      </c>
      <c r="T4492">
        <f>IF(M4492&lt;&gt;"Major",0,IF(COUNTIFS($A$2:$A4492,$A4492,$D$2:$D4492,$D4492,$M$2:$M4492,"Major")=1,1,0))</f>
        <v>0</v>
      </c>
      <c r="U4492">
        <f>IF(M4492&lt;&gt;"Minor",0,IF(COUNTIFS($A$2:$A4492,$A4492,$D$2:$D4492,$D4492,$M$2:$M4492,"Minor")=1,1,0))</f>
        <v>0</v>
      </c>
    </row>
    <row r="4493">
      <c r="A4493" t="inlineStr">
        <is>
          <t xml:space="preserve">f855eae3dfc9aadc286f38e8d5e70cc6a599f238</t>
        </is>
      </c>
      <c r="B4493" t="inlineStr">
        <is>
          <t xml:space="preserve">The Silent Rebirth</t>
        </is>
      </c>
      <c r="C4493" t="inlineStr">
        <is>
          <t xml:space="preserve">Wiedergeboren Für Rache</t>
        </is>
      </c>
      <c r="D4493" t="inlineStr">
        <is>
          <t xml:space="preserve">7d30ccf7fd417e73adb7047cc0413793ef7ff48e</t>
        </is>
      </c>
      <c r="E4493" t="inlineStr">
        <is>
          <t xml:space="preserve">Episode 12: Täuschung Und Treue</t>
        </is>
      </c>
      <c r="F4493">
        <v>12</v>
      </c>
      <c r="G4493" t="inlineStr">
        <is>
          <t xml:space="preserve">5:26-5:31</t>
        </is>
      </c>
      <c r="H4493" t="inlineStr">
        <is>
          <t xml:space="preserve">Ignore</t>
        </is>
      </c>
      <c r="I4493" t="inlineStr">
        <is>
          <t xml:space="preserve">[Script error] - Line from script: â€œMomâ€_x009d_, flÃ¼sterte Talia und Angst schlich sich in ihre Stimme.â€_x009d_ - Note: translation missing â€œMamaâ€_x009d_, flÃ¼sterte Talia und Angst schlich sich in ihre Stimme.â€_x009d_</t>
        </is>
      </c>
      <c r="J4493" t="inlineStr">
        <is>
          <t xml:space="preserve">AI</t>
        </is>
      </c>
      <c r="K4493" t="inlineStr">
        <is>
          <t xml:space="preserve">Script error</t>
        </is>
      </c>
      <c r="L4493" t="inlineStr">
        <is>
          <t xml:space="preserve">Script error</t>
        </is>
      </c>
      <c r="M4493" t="str">
        <f>IFERROR(IF(VLOOKUP(L4493,'Quantification'!$A:$B,2,FALSE)&amp;""="","Unclassified",VLOOKUP(L4493,'Quantification'!$A:$B,2,FALSE)),"Unclassified")</f>
        <v>Major</v>
      </c>
      <c r="N4493" t="inlineStr">
        <is>
          <t xml:space="preserve">frl-stefanie.gartmaier@pocketfm.com</t>
        </is>
      </c>
      <c r="O4493" t="inlineStr">
        <is>
          <t xml:space="preserve">Issues found in raw</t>
        </is>
      </c>
      <c r="P4493" t="str">
        <f>IF(OR(O4493="Issues found in master",O4493="Final master"),"Master",IF(OR(O4493="Ready for Master",O4493="Issues found in raw",O4493="Raw under QC",O4493="Issues resolved in raw"),"Raw","-"))</f>
        <v>Raw</v>
      </c>
      <c r="Q4493" s="13">
        <v>46280.61111111111</v>
      </c>
      <c r="R4493" t="inlineStr">
        <is>
          <t xml:space="preserve">2026-09 (Sept)</t>
        </is>
      </c>
      <c r="S4493">
        <f>IF(M4493="Not an error",0,IF(COUNTIFS($A$2:$A4493,$A4493,$D$2:$D4493,$D4493,$M$2:$M4493,"&lt;&gt;Not an error")=1,1,0))</f>
        <v>0</v>
      </c>
      <c r="T4493">
        <f>IF(M4493&lt;&gt;"Major",0,IF(COUNTIFS($A$2:$A4493,$A4493,$D$2:$D4493,$D4493,$M$2:$M4493,"Major")=1,1,0))</f>
        <v>0</v>
      </c>
      <c r="U4493">
        <f>IF(M4493&lt;&gt;"Minor",0,IF(COUNTIFS($A$2:$A4493,$A4493,$D$2:$D4493,$D4493,$M$2:$M4493,"Minor")=1,1,0))</f>
        <v>0</v>
      </c>
    </row>
    <row r="4494">
      <c r="A4494" t="inlineStr">
        <is>
          <t xml:space="preserve">f855eae3dfc9aadc286f38e8d5e70cc6a599f238</t>
        </is>
      </c>
      <c r="B4494" t="inlineStr">
        <is>
          <t xml:space="preserve">The Silent Rebirth</t>
        </is>
      </c>
      <c r="C4494" t="inlineStr">
        <is>
          <t xml:space="preserve">Wiedergeboren Für Rache</t>
        </is>
      </c>
      <c r="D4494" t="inlineStr">
        <is>
          <t xml:space="preserve">7d30ccf7fd417e73adb7047cc0413793ef7ff48e</t>
        </is>
      </c>
      <c r="E4494" t="inlineStr">
        <is>
          <t xml:space="preserve">Episode 12: Täuschung Und Treue</t>
        </is>
      </c>
      <c r="F4494">
        <v>12</v>
      </c>
      <c r="G4494" t="inlineStr">
        <is>
          <t xml:space="preserve">5:31-5:34</t>
        </is>
      </c>
      <c r="H4494" t="inlineStr">
        <is>
          <t xml:space="preserve">Resolved</t>
        </is>
      </c>
      <c r="I4494" t="inlineStr">
        <is>
          <t xml:space="preserve">[Script error] - Line from script: â€œGlaubst du, Oma wird Dad vom Rauchen erzÃ¤hlen?â€_x009d_ - Note: translation missing â€œGlaubst du, Oma wird Papa vom Rauchen erzÃ¤hlen?â€_x009d_</t>
        </is>
      </c>
      <c r="J4494" t="inlineStr">
        <is>
          <t xml:space="preserve">AI</t>
        </is>
      </c>
      <c r="K4494" t="inlineStr">
        <is>
          <t xml:space="preserve">Script error</t>
        </is>
      </c>
      <c r="L4494" t="inlineStr">
        <is>
          <t xml:space="preserve">Script error</t>
        </is>
      </c>
      <c r="M4494" t="str">
        <f>IFERROR(IF(VLOOKUP(L4494,'Quantification'!$A:$B,2,FALSE)&amp;""="","Unclassified",VLOOKUP(L4494,'Quantification'!$A:$B,2,FALSE)),"Unclassified")</f>
        <v>Major</v>
      </c>
      <c r="N4494" t="inlineStr">
        <is>
          <t xml:space="preserve">frl-stefanie.gartmaier@pocketfm.com</t>
        </is>
      </c>
      <c r="O4494" t="inlineStr">
        <is>
          <t xml:space="preserve">Issues found in raw</t>
        </is>
      </c>
      <c r="P4494" t="str">
        <f>IF(OR(O4494="Issues found in master",O4494="Final master"),"Master",IF(OR(O4494="Ready for Master",O4494="Issues found in raw",O4494="Raw under QC",O4494="Issues resolved in raw"),"Raw","-"))</f>
        <v>Raw</v>
      </c>
      <c r="Q4494" s="13">
        <v>46280.61111111111</v>
      </c>
      <c r="R4494" t="inlineStr">
        <is>
          <t xml:space="preserve">2026-09 (Sept)</t>
        </is>
      </c>
      <c r="S4494">
        <f>IF(M4494="Not an error",0,IF(COUNTIFS($A$2:$A4494,$A4494,$D$2:$D4494,$D4494,$M$2:$M4494,"&lt;&gt;Not an error")=1,1,0))</f>
        <v>0</v>
      </c>
      <c r="T4494">
        <f>IF(M4494&lt;&gt;"Major",0,IF(COUNTIFS($A$2:$A4494,$A4494,$D$2:$D4494,$D4494,$M$2:$M4494,"Major")=1,1,0))</f>
        <v>0</v>
      </c>
      <c r="U4494">
        <f>IF(M4494&lt;&gt;"Minor",0,IF(COUNTIFS($A$2:$A4494,$A4494,$D$2:$D4494,$D4494,$M$2:$M4494,"Minor")=1,1,0))</f>
        <v>0</v>
      </c>
    </row>
    <row r="4495">
      <c r="A4495" t="inlineStr">
        <is>
          <t xml:space="preserve">f855eae3dfc9aadc286f38e8d5e70cc6a599f238</t>
        </is>
      </c>
      <c r="B4495" t="inlineStr">
        <is>
          <t xml:space="preserve">The Silent Rebirth</t>
        </is>
      </c>
      <c r="C4495" t="inlineStr">
        <is>
          <t xml:space="preserve">Wiedergeboren Für Rache</t>
        </is>
      </c>
      <c r="D4495" t="inlineStr">
        <is>
          <t xml:space="preserve">7d30ccf7fd417e73adb7047cc0413793ef7ff48e</t>
        </is>
      </c>
      <c r="E4495" t="inlineStr">
        <is>
          <t xml:space="preserve">Episode 12: Täuschung Und Treue</t>
        </is>
      </c>
      <c r="F4495">
        <v>12</v>
      </c>
      <c r="G4495" t="inlineStr">
        <is>
          <t xml:space="preserve">8:30-8:37</t>
        </is>
      </c>
      <c r="H4495" t="inlineStr">
        <is>
          <t xml:space="preserve">Ignore</t>
        </is>
      </c>
      <c r="I4495" t="inlineStr">
        <is>
          <t xml:space="preserve">[Distorted sound] - Line from script: â€œWie sicher sind wir, dass sie Talia heiÃŸt?â€_x009d_, murmelte er, seine Stimme kaum mehr als ein FlÃ¼stern. - Note: only the part â€œWie sicher sind wir, dass sie Talia heiÃŸt?â€_x009d_ is concerned</t>
        </is>
      </c>
      <c r="J4495" t="inlineStr">
        <is>
          <t xml:space="preserve">VOA</t>
        </is>
      </c>
      <c r="K4495" t="inlineStr">
        <is>
          <t xml:space="preserve">Distorted sound</t>
        </is>
      </c>
      <c r="L4495" t="inlineStr">
        <is>
          <t xml:space="preserve">Distorted sound</t>
        </is>
      </c>
      <c r="M4495" t="str">
        <f>IFERROR(IF(VLOOKUP(L4495,'Quantification'!$A:$B,2,FALSE)&amp;""="","Unclassified",VLOOKUP(L4495,'Quantification'!$A:$B,2,FALSE)),"Unclassified")</f>
        <v>Minor</v>
      </c>
      <c r="N4495" t="inlineStr">
        <is>
          <t xml:space="preserve">frl-stefanie.gartmaier@pocketfm.com</t>
        </is>
      </c>
      <c r="O4495" t="inlineStr">
        <is>
          <t xml:space="preserve">Issues found in raw</t>
        </is>
      </c>
      <c r="P4495" t="str">
        <f>IF(OR(O4495="Issues found in master",O4495="Final master"),"Master",IF(OR(O4495="Ready for Master",O4495="Issues found in raw",O4495="Raw under QC",O4495="Issues resolved in raw"),"Raw","-"))</f>
        <v>Raw</v>
      </c>
      <c r="Q4495" s="13">
        <v>46280.61111111111</v>
      </c>
      <c r="R4495" t="inlineStr">
        <is>
          <t xml:space="preserve">2026-09 (Sept)</t>
        </is>
      </c>
      <c r="S4495">
        <f>IF(M4495="Not an error",0,IF(COUNTIFS($A$2:$A4495,$A4495,$D$2:$D4495,$D4495,$M$2:$M4495,"&lt;&gt;Not an error")=1,1,0))</f>
        <v>0</v>
      </c>
      <c r="T4495">
        <f>IF(M4495&lt;&gt;"Major",0,IF(COUNTIFS($A$2:$A4495,$A4495,$D$2:$D4495,$D4495,$M$2:$M4495,"Major")=1,1,0))</f>
        <v>0</v>
      </c>
      <c r="U4495">
        <f>IF(M4495&lt;&gt;"Minor",0,IF(COUNTIFS($A$2:$A4495,$A4495,$D$2:$D4495,$D4495,$M$2:$M4495,"Minor")=1,1,0))</f>
        <v>1</v>
      </c>
    </row>
    <row r="4496">
      <c r="A4496" t="inlineStr">
        <is>
          <t xml:space="preserve">f855eae3dfc9aadc286f38e8d5e70cc6a599f238</t>
        </is>
      </c>
      <c r="B4496" t="inlineStr">
        <is>
          <t xml:space="preserve">The Silent Rebirth</t>
        </is>
      </c>
      <c r="C4496" t="inlineStr">
        <is>
          <t xml:space="preserve">Wiedergeboren Für Rache</t>
        </is>
      </c>
      <c r="D4496" t="inlineStr">
        <is>
          <t xml:space="preserve">7d30ccf7fd417e73adb7047cc0413793ef7ff48e</t>
        </is>
      </c>
      <c r="E4496" t="inlineStr">
        <is>
          <t xml:space="preserve">Episode 12: Täuschung Und Treue</t>
        </is>
      </c>
      <c r="F4496">
        <v>12</v>
      </c>
      <c r="G4496" t="inlineStr">
        <is>
          <t xml:space="preserve">12:24-12:29</t>
        </is>
      </c>
      <c r="H4496" t="inlineStr">
        <is>
          <t xml:space="preserve">Resolved</t>
        </is>
      </c>
      <c r="I4496" t="inlineStr">
        <is>
          <t xml:space="preserve">[Script error] - Line from script: â€œAls die alte Frau sich zum Gehen wandte, brodelte Talias Eifersucht in der Ecke. - Note: modulation â€œWÃ¤hrend die alte Frau sich zum Gehen wandte, verharrte Talia, brodelnd vor Eifersucht, in der Ecke.â€_x009d_</t>
        </is>
      </c>
      <c r="J4496" t="inlineStr">
        <is>
          <t xml:space="preserve">AI</t>
        </is>
      </c>
      <c r="K4496" t="inlineStr">
        <is>
          <t xml:space="preserve">Script error</t>
        </is>
      </c>
      <c r="L4496" t="inlineStr">
        <is>
          <t xml:space="preserve">Script error</t>
        </is>
      </c>
      <c r="M4496" t="str">
        <f>IFERROR(IF(VLOOKUP(L4496,'Quantification'!$A:$B,2,FALSE)&amp;""="","Unclassified",VLOOKUP(L4496,'Quantification'!$A:$B,2,FALSE)),"Unclassified")</f>
        <v>Major</v>
      </c>
      <c r="N4496" t="inlineStr">
        <is>
          <t xml:space="preserve">frl-stefanie.gartmaier@pocketfm.com</t>
        </is>
      </c>
      <c r="O4496" t="inlineStr">
        <is>
          <t xml:space="preserve">Issues found in raw</t>
        </is>
      </c>
      <c r="P4496" t="str">
        <f>IF(OR(O4496="Issues found in master",O4496="Final master"),"Master",IF(OR(O4496="Ready for Master",O4496="Issues found in raw",O4496="Raw under QC",O4496="Issues resolved in raw"),"Raw","-"))</f>
        <v>Raw</v>
      </c>
      <c r="Q4496" s="13">
        <v>46280.61111111111</v>
      </c>
      <c r="R4496" t="inlineStr">
        <is>
          <t xml:space="preserve">2026-09 (Sept)</t>
        </is>
      </c>
      <c r="S4496">
        <f>IF(M4496="Not an error",0,IF(COUNTIFS($A$2:$A4496,$A4496,$D$2:$D4496,$D4496,$M$2:$M4496,"&lt;&gt;Not an error")=1,1,0))</f>
        <v>0</v>
      </c>
      <c r="T4496">
        <f>IF(M4496&lt;&gt;"Major",0,IF(COUNTIFS($A$2:$A4496,$A4496,$D$2:$D4496,$D4496,$M$2:$M4496,"Major")=1,1,0))</f>
        <v>0</v>
      </c>
      <c r="U4496">
        <f>IF(M4496&lt;&gt;"Minor",0,IF(COUNTIFS($A$2:$A4496,$A4496,$D$2:$D4496,$D4496,$M$2:$M4496,"Minor")=1,1,0))</f>
        <v>0</v>
      </c>
    </row>
    <row r="4497">
      <c r="A4497" t="inlineStr">
        <is>
          <t xml:space="preserve">f855eae3dfc9aadc286f38e8d5e70cc6a599f238</t>
        </is>
      </c>
      <c r="B4497" t="inlineStr">
        <is>
          <t xml:space="preserve">The Silent Rebirth</t>
        </is>
      </c>
      <c r="C4497" t="inlineStr">
        <is>
          <t xml:space="preserve">Wiedergeboren Für Rache</t>
        </is>
      </c>
      <c r="D4497" t="inlineStr">
        <is>
          <t xml:space="preserve">7d30ccf7fd417e73adb7047cc0413793ef7ff48e</t>
        </is>
      </c>
      <c r="E4497" t="inlineStr">
        <is>
          <t xml:space="preserve">Episode 12: Täuschung Und Treue</t>
        </is>
      </c>
      <c r="F4497">
        <v>12</v>
      </c>
      <c r="G4497" t="inlineStr">
        <is>
          <t xml:space="preserve">12:51-12:55</t>
        </is>
      </c>
      <c r="H4497" t="inlineStr">
        <is>
          <t xml:space="preserve">Resolved</t>
        </is>
      </c>
      <c r="I4497" t="inlineStr">
        <is>
          <t xml:space="preserve">[Distorted sound] - Line from script: â€œIch habe einen Fehler gemacht. Ich war respektlos zu dir und ich habe meine Lektion gelernt. Bitte, vergib mir.â€_x009d_ - Note: voice change</t>
        </is>
      </c>
      <c r="J4497" t="inlineStr">
        <is>
          <t xml:space="preserve">VOA</t>
        </is>
      </c>
      <c r="K4497" t="inlineStr">
        <is>
          <t xml:space="preserve">Distorted sound</t>
        </is>
      </c>
      <c r="L4497" t="inlineStr">
        <is>
          <t xml:space="preserve">Distorted sound</t>
        </is>
      </c>
      <c r="M4497" t="str">
        <f>IFERROR(IF(VLOOKUP(L4497,'Quantification'!$A:$B,2,FALSE)&amp;""="","Unclassified",VLOOKUP(L4497,'Quantification'!$A:$B,2,FALSE)),"Unclassified")</f>
        <v>Minor</v>
      </c>
      <c r="N4497" t="inlineStr">
        <is>
          <t xml:space="preserve">frl-stefanie.gartmaier@pocketfm.com</t>
        </is>
      </c>
      <c r="O4497" t="inlineStr">
        <is>
          <t xml:space="preserve">Issues found in raw</t>
        </is>
      </c>
      <c r="P4497" t="str">
        <f>IF(OR(O4497="Issues found in master",O4497="Final master"),"Master",IF(OR(O4497="Ready for Master",O4497="Issues found in raw",O4497="Raw under QC",O4497="Issues resolved in raw"),"Raw","-"))</f>
        <v>Raw</v>
      </c>
      <c r="Q4497" s="13">
        <v>46280.61111111111</v>
      </c>
      <c r="R4497" t="inlineStr">
        <is>
          <t xml:space="preserve">2026-09 (Sept)</t>
        </is>
      </c>
      <c r="S4497">
        <f>IF(M4497="Not an error",0,IF(COUNTIFS($A$2:$A4497,$A4497,$D$2:$D4497,$D4497,$M$2:$M4497,"&lt;&gt;Not an error")=1,1,0))</f>
        <v>0</v>
      </c>
      <c r="T4497">
        <f>IF(M4497&lt;&gt;"Major",0,IF(COUNTIFS($A$2:$A4497,$A4497,$D$2:$D4497,$D4497,$M$2:$M4497,"Major")=1,1,0))</f>
        <v>0</v>
      </c>
      <c r="U4497">
        <f>IF(M4497&lt;&gt;"Minor",0,IF(COUNTIFS($A$2:$A4497,$A4497,$D$2:$D4497,$D4497,$M$2:$M4497,"Minor")=1,1,0))</f>
        <v>0</v>
      </c>
    </row>
    <row r="4498">
      <c r="A4498" t="inlineStr">
        <is>
          <t xml:space="preserve">f855eae3dfc9aadc286f38e8d5e70cc6a599f238</t>
        </is>
      </c>
      <c r="B4498" t="inlineStr">
        <is>
          <t xml:space="preserve">The Silent Rebirth</t>
        </is>
      </c>
      <c r="C4498" t="inlineStr">
        <is>
          <t xml:space="preserve">Wiedergeboren Für Rache</t>
        </is>
      </c>
      <c r="D4498" t="inlineStr">
        <is>
          <t xml:space="preserve">db23911c4deaf12c5ecdda48fcbf8c5cef5b5c09</t>
        </is>
      </c>
      <c r="E4498" t="inlineStr">
        <is>
          <t xml:space="preserve">Episode 13: Annas Medizinische Fähigkeit Verursacht Den Tod</t>
        </is>
      </c>
      <c r="F4498">
        <v>13</v>
      </c>
      <c r="G4498" t="inlineStr">
        <is>
          <t xml:space="preserve">3:22-3:27</t>
        </is>
      </c>
      <c r="H4498" t="inlineStr">
        <is>
          <t xml:space="preserve">Resolved</t>
        </is>
      </c>
      <c r="I4498" t="inlineStr">
        <is>
          <t xml:space="preserve">[Script error] - Line from script: â€œWas wÃ¼rden ihre Fans sagen, wenn sie herausfÃ¤nden, dass ihre Schwester ein hÃ¤ssliches Entlein war?â€_x009d_ - Note: â€œFansâ€_x009d_ is misleading; â€œWas wÃ¼rden ihre Bewunderer sagen, wenn sie herausfÃ¤nden, dass ihre Schwester ein hÃ¤ssliches Entlein war?â€_x009d_</t>
        </is>
      </c>
      <c r="J4498" t="inlineStr">
        <is>
          <t xml:space="preserve">VOA</t>
        </is>
      </c>
      <c r="K4498" t="inlineStr">
        <is>
          <t xml:space="preserve">Script Error</t>
        </is>
      </c>
      <c r="L4498" t="inlineStr">
        <is>
          <t xml:space="preserve">Script error</t>
        </is>
      </c>
      <c r="M4498" t="str">
        <f>IFERROR(IF(VLOOKUP(L4498,'Quantification'!$A:$B,2,FALSE)&amp;""="","Unclassified",VLOOKUP(L4498,'Quantification'!$A:$B,2,FALSE)),"Unclassified")</f>
        <v>Major</v>
      </c>
      <c r="N4498" t="inlineStr">
        <is>
          <t xml:space="preserve">frl-stefanie.gartmaier@pocketfm.com</t>
        </is>
      </c>
      <c r="O4498" t="inlineStr">
        <is>
          <t xml:space="preserve">Issues found in raw</t>
        </is>
      </c>
      <c r="P4498" t="str">
        <f>IF(OR(O4498="Issues found in master",O4498="Final master"),"Master",IF(OR(O4498="Ready for Master",O4498="Issues found in raw",O4498="Raw under QC",O4498="Issues resolved in raw"),"Raw","-"))</f>
        <v>Raw</v>
      </c>
      <c r="Q4498" s="13">
        <v>46280.61111111111</v>
      </c>
      <c r="R4498" t="inlineStr">
        <is>
          <t xml:space="preserve">2026-09 (Sept)</t>
        </is>
      </c>
      <c r="S4498">
        <f>IF(M4498="Not an error",0,IF(COUNTIFS($A$2:$A4498,$A4498,$D$2:$D4498,$D4498,$M$2:$M4498,"&lt;&gt;Not an error")=1,1,0))</f>
        <v>1</v>
      </c>
      <c r="T4498">
        <f>IF(M4498&lt;&gt;"Major",0,IF(COUNTIFS($A$2:$A4498,$A4498,$D$2:$D4498,$D4498,$M$2:$M4498,"Major")=1,1,0))</f>
        <v>1</v>
      </c>
      <c r="U4498">
        <f>IF(M4498&lt;&gt;"Minor",0,IF(COUNTIFS($A$2:$A4498,$A4498,$D$2:$D4498,$D4498,$M$2:$M4498,"Minor")=1,1,0))</f>
        <v>0</v>
      </c>
    </row>
    <row r="4499">
      <c r="A4499" t="inlineStr">
        <is>
          <t xml:space="preserve">f855eae3dfc9aadc286f38e8d5e70cc6a599f238</t>
        </is>
      </c>
      <c r="B4499" t="inlineStr">
        <is>
          <t xml:space="preserve">The Silent Rebirth</t>
        </is>
      </c>
      <c r="C4499" t="inlineStr">
        <is>
          <t xml:space="preserve">Wiedergeboren Für Rache</t>
        </is>
      </c>
      <c r="D4499" t="inlineStr">
        <is>
          <t xml:space="preserve">db23911c4deaf12c5ecdda48fcbf8c5cef5b5c09</t>
        </is>
      </c>
      <c r="E4499" t="inlineStr">
        <is>
          <t xml:space="preserve">Episode 13: Annas Medizinische Fähigkeit Verursacht Den Tod</t>
        </is>
      </c>
      <c r="F4499">
        <v>13</v>
      </c>
      <c r="G4499" t="inlineStr">
        <is>
          <t xml:space="preserve">4:07-4:11</t>
        </is>
      </c>
      <c r="H4499" t="inlineStr">
        <is>
          <t xml:space="preserve">Resolved</t>
        </is>
      </c>
      <c r="I4499" t="inlineStr">
        <is>
          <t xml:space="preserve">[Distorted sound] - Line from script: â€œMacht Platz, der Junge braucht frische Luft!â€œ, schrie ein anderer. - Note: only â€œMacht Platz, der Junge braucht frische Luft!â€_x009d_ is concerned</t>
        </is>
      </c>
      <c r="J4499" t="inlineStr">
        <is>
          <t xml:space="preserve">VOA</t>
        </is>
      </c>
      <c r="K4499" t="inlineStr">
        <is>
          <t xml:space="preserve">Distorted sound</t>
        </is>
      </c>
      <c r="L4499" t="inlineStr">
        <is>
          <t xml:space="preserve">Distorted sound</t>
        </is>
      </c>
      <c r="M4499" t="str">
        <f>IFERROR(IF(VLOOKUP(L4499,'Quantification'!$A:$B,2,FALSE)&amp;""="","Unclassified",VLOOKUP(L4499,'Quantification'!$A:$B,2,FALSE)),"Unclassified")</f>
        <v>Minor</v>
      </c>
      <c r="N4499" t="inlineStr">
        <is>
          <t xml:space="preserve">frl-stefanie.gartmaier@pocketfm.com</t>
        </is>
      </c>
      <c r="O4499" t="inlineStr">
        <is>
          <t xml:space="preserve">Issues found in raw</t>
        </is>
      </c>
      <c r="P4499" t="str">
        <f>IF(OR(O4499="Issues found in master",O4499="Final master"),"Master",IF(OR(O4499="Ready for Master",O4499="Issues found in raw",O4499="Raw under QC",O4499="Issues resolved in raw"),"Raw","-"))</f>
        <v>Raw</v>
      </c>
      <c r="Q4499" s="13">
        <v>46280.61111111111</v>
      </c>
      <c r="R4499" t="inlineStr">
        <is>
          <t xml:space="preserve">2026-09 (Sept)</t>
        </is>
      </c>
      <c r="S4499">
        <f>IF(M4499="Not an error",0,IF(COUNTIFS($A$2:$A4499,$A4499,$D$2:$D4499,$D4499,$M$2:$M4499,"&lt;&gt;Not an error")=1,1,0))</f>
        <v>0</v>
      </c>
      <c r="T4499">
        <f>IF(M4499&lt;&gt;"Major",0,IF(COUNTIFS($A$2:$A4499,$A4499,$D$2:$D4499,$D4499,$M$2:$M4499,"Major")=1,1,0))</f>
        <v>0</v>
      </c>
      <c r="U4499">
        <f>IF(M4499&lt;&gt;"Minor",0,IF(COUNTIFS($A$2:$A4499,$A4499,$D$2:$D4499,$D4499,$M$2:$M4499,"Minor")=1,1,0))</f>
        <v>1</v>
      </c>
    </row>
    <row r="4500">
      <c r="A4500" t="inlineStr">
        <is>
          <t xml:space="preserve">f855eae3dfc9aadc286f38e8d5e70cc6a599f238</t>
        </is>
      </c>
      <c r="B4500" t="inlineStr">
        <is>
          <t xml:space="preserve">The Silent Rebirth</t>
        </is>
      </c>
      <c r="C4500" t="inlineStr">
        <is>
          <t xml:space="preserve">Wiedergeboren Für Rache</t>
        </is>
      </c>
      <c r="D4500" t="inlineStr">
        <is>
          <t xml:space="preserve">180f82fc40e8f89fbfa98e0e30104aa3af64826d</t>
        </is>
      </c>
      <c r="E4500" t="inlineStr">
        <is>
          <t xml:space="preserve">Episode 14: Er Ist Wach</t>
        </is>
      </c>
      <c r="F4500">
        <v>14</v>
      </c>
      <c r="G4500" t="inlineStr">
        <is>
          <t xml:space="preserve">2:23-2:27</t>
        </is>
      </c>
      <c r="H4500" t="inlineStr">
        <is>
          <t xml:space="preserve">Resolved</t>
        </is>
      </c>
      <c r="I4500" t="inlineStr">
        <is>
          <t xml:space="preserve">[Script error] - Line from script: â€œSie hat meinem einzigen Sohn etwas angetanâ€_x009d_, flehte James.â€_x009d_ - Note: misleading formulation, choose a clearer wording â€œSie hat meinem einzigen Sohn erheblichen Schaden zugefÃ¼gtâ€_x009d_, flehte James.â€_x009d_</t>
        </is>
      </c>
      <c r="J4500" t="inlineStr">
        <is>
          <t xml:space="preserve">AI</t>
        </is>
      </c>
      <c r="K4500" t="inlineStr">
        <is>
          <t xml:space="preserve">Script error</t>
        </is>
      </c>
      <c r="L4500" t="inlineStr">
        <is>
          <t xml:space="preserve">Script error</t>
        </is>
      </c>
      <c r="M4500" t="str">
        <f>IFERROR(IF(VLOOKUP(L4500,'Quantification'!$A:$B,2,FALSE)&amp;""="","Unclassified",VLOOKUP(L4500,'Quantification'!$A:$B,2,FALSE)),"Unclassified")</f>
        <v>Major</v>
      </c>
      <c r="N4500" t="inlineStr">
        <is>
          <t xml:space="preserve">frl-stefanie.gartmaier@pocketfm.com</t>
        </is>
      </c>
      <c r="O4500" t="inlineStr">
        <is>
          <t xml:space="preserve">Issues found in raw</t>
        </is>
      </c>
      <c r="P4500" t="str">
        <f>IF(OR(O4500="Issues found in master",O4500="Final master"),"Master",IF(OR(O4500="Ready for Master",O4500="Issues found in raw",O4500="Raw under QC",O4500="Issues resolved in raw"),"Raw","-"))</f>
        <v>Raw</v>
      </c>
      <c r="Q4500" s="13">
        <v>46280.61111111111</v>
      </c>
      <c r="R4500" t="inlineStr">
        <is>
          <t xml:space="preserve">2026-09 (Sept)</t>
        </is>
      </c>
      <c r="S4500">
        <f>IF(M4500="Not an error",0,IF(COUNTIFS($A$2:$A4500,$A4500,$D$2:$D4500,$D4500,$M$2:$M4500,"&lt;&gt;Not an error")=1,1,0))</f>
        <v>1</v>
      </c>
      <c r="T4500">
        <f>IF(M4500&lt;&gt;"Major",0,IF(COUNTIFS($A$2:$A4500,$A4500,$D$2:$D4500,$D4500,$M$2:$M4500,"Major")=1,1,0))</f>
        <v>1</v>
      </c>
      <c r="U4500">
        <f>IF(M4500&lt;&gt;"Minor",0,IF(COUNTIFS($A$2:$A4500,$A4500,$D$2:$D4500,$D4500,$M$2:$M4500,"Minor")=1,1,0))</f>
        <v>0</v>
      </c>
    </row>
    <row r="4501">
      <c r="A4501" t="inlineStr">
        <is>
          <t xml:space="preserve">f855eae3dfc9aadc286f38e8d5e70cc6a599f238</t>
        </is>
      </c>
      <c r="B4501" t="inlineStr">
        <is>
          <t xml:space="preserve">The Silent Rebirth</t>
        </is>
      </c>
      <c r="C4501" t="inlineStr">
        <is>
          <t xml:space="preserve">Wiedergeboren Für Rache</t>
        </is>
      </c>
      <c r="D4501" t="inlineStr">
        <is>
          <t xml:space="preserve">180f82fc40e8f89fbfa98e0e30104aa3af64826d</t>
        </is>
      </c>
      <c r="E4501" t="inlineStr">
        <is>
          <t xml:space="preserve">Episode 14: Er Ist Wach</t>
        </is>
      </c>
      <c r="F4501">
        <v>14</v>
      </c>
      <c r="G4501" t="inlineStr">
        <is>
          <t xml:space="preserve">4:07-4:09</t>
        </is>
      </c>
      <c r="H4501" t="inlineStr">
        <is>
          <t xml:space="preserve">Resolved</t>
        </is>
      </c>
      <c r="I4501" t="inlineStr">
        <is>
          <t xml:space="preserve">[Distorted sound] - Line from script: â€œJamesâ€™ Herz setzte einen Schlag aus.â€_x009d_</t>
        </is>
      </c>
      <c r="J4501" t="inlineStr">
        <is>
          <t xml:space="preserve">VOA</t>
        </is>
      </c>
      <c r="K4501" t="inlineStr">
        <is>
          <t xml:space="preserve">Distorted sound</t>
        </is>
      </c>
      <c r="L4501" t="inlineStr">
        <is>
          <t xml:space="preserve">Distorted sound</t>
        </is>
      </c>
      <c r="M4501" t="str">
        <f>IFERROR(IF(VLOOKUP(L4501,'Quantification'!$A:$B,2,FALSE)&amp;""="","Unclassified",VLOOKUP(L4501,'Quantification'!$A:$B,2,FALSE)),"Unclassified")</f>
        <v>Minor</v>
      </c>
      <c r="N4501" t="inlineStr">
        <is>
          <t xml:space="preserve">frl-stefanie.gartmaier@pocketfm.com</t>
        </is>
      </c>
      <c r="O4501" t="inlineStr">
        <is>
          <t xml:space="preserve">Issues found in raw</t>
        </is>
      </c>
      <c r="P4501" t="str">
        <f>IF(OR(O4501="Issues found in master",O4501="Final master"),"Master",IF(OR(O4501="Ready for Master",O4501="Issues found in raw",O4501="Raw under QC",O4501="Issues resolved in raw"),"Raw","-"))</f>
        <v>Raw</v>
      </c>
      <c r="Q4501" s="13">
        <v>46280.61111111111</v>
      </c>
      <c r="R4501" t="inlineStr">
        <is>
          <t xml:space="preserve">2026-09 (Sept)</t>
        </is>
      </c>
      <c r="S4501">
        <f>IF(M4501="Not an error",0,IF(COUNTIFS($A$2:$A4501,$A4501,$D$2:$D4501,$D4501,$M$2:$M4501,"&lt;&gt;Not an error")=1,1,0))</f>
        <v>0</v>
      </c>
      <c r="T4501">
        <f>IF(M4501&lt;&gt;"Major",0,IF(COUNTIFS($A$2:$A4501,$A4501,$D$2:$D4501,$D4501,$M$2:$M4501,"Major")=1,1,0))</f>
        <v>0</v>
      </c>
      <c r="U4501">
        <f>IF(M4501&lt;&gt;"Minor",0,IF(COUNTIFS($A$2:$A4501,$A4501,$D$2:$D4501,$D4501,$M$2:$M4501,"Minor")=1,1,0))</f>
        <v>1</v>
      </c>
    </row>
    <row r="4502">
      <c r="A4502" t="inlineStr">
        <is>
          <t xml:space="preserve">f855eae3dfc9aadc286f38e8d5e70cc6a599f238</t>
        </is>
      </c>
      <c r="B4502" t="inlineStr">
        <is>
          <t xml:space="preserve">The Silent Rebirth</t>
        </is>
      </c>
      <c r="C4502" t="inlineStr">
        <is>
          <t xml:space="preserve">Wiedergeboren Für Rache</t>
        </is>
      </c>
      <c r="D4502" t="inlineStr">
        <is>
          <t xml:space="preserve">180f82fc40e8f89fbfa98e0e30104aa3af64826d</t>
        </is>
      </c>
      <c r="E4502" t="inlineStr">
        <is>
          <t xml:space="preserve">Episode 14: Er Ist Wach</t>
        </is>
      </c>
      <c r="F4502">
        <v>14</v>
      </c>
      <c r="G4502" t="inlineStr">
        <is>
          <t xml:space="preserve">2:46-2:50</t>
        </is>
      </c>
      <c r="H4502" t="inlineStr">
        <is>
          <t xml:space="preserve">Resolved</t>
        </is>
      </c>
      <c r="I4502" t="inlineStr">
        <is>
          <t xml:space="preserve">[Script error] - Line from script: â€œDu lÃ¼gst!â€_x009d_, zischte James, seine Stimme zitterte vor Wut.â€_x009d_ - Note: keep formal address â€œSie lÃ¼gen!â€_x009d_, zischte James, seine Stimme zitterte vor Wut.â€_x009d_</t>
        </is>
      </c>
      <c r="J4502" t="inlineStr">
        <is>
          <t xml:space="preserve">AI</t>
        </is>
      </c>
      <c r="K4502" t="inlineStr">
        <is>
          <t xml:space="preserve">Script error</t>
        </is>
      </c>
      <c r="L4502" t="inlineStr">
        <is>
          <t xml:space="preserve">Script error</t>
        </is>
      </c>
      <c r="M4502" t="str">
        <f>IFERROR(IF(VLOOKUP(L4502,'Quantification'!$A:$B,2,FALSE)&amp;""="","Unclassified",VLOOKUP(L4502,'Quantification'!$A:$B,2,FALSE)),"Unclassified")</f>
        <v>Major</v>
      </c>
      <c r="N4502" t="inlineStr">
        <is>
          <t xml:space="preserve">frl-stefanie.gartmaier@pocketfm.com</t>
        </is>
      </c>
      <c r="O4502" t="inlineStr">
        <is>
          <t xml:space="preserve">Issues found in raw</t>
        </is>
      </c>
      <c r="P4502" t="str">
        <f>IF(OR(O4502="Issues found in master",O4502="Final master"),"Master",IF(OR(O4502="Ready for Master",O4502="Issues found in raw",O4502="Raw under QC",O4502="Issues resolved in raw"),"Raw","-"))</f>
        <v>Raw</v>
      </c>
      <c r="Q4502" s="13">
        <v>46280.61111111111</v>
      </c>
      <c r="R4502" t="inlineStr">
        <is>
          <t xml:space="preserve">2026-09 (Sept)</t>
        </is>
      </c>
      <c r="S4502">
        <f>IF(M4502="Not an error",0,IF(COUNTIFS($A$2:$A4502,$A4502,$D$2:$D4502,$D4502,$M$2:$M4502,"&lt;&gt;Not an error")=1,1,0))</f>
        <v>0</v>
      </c>
      <c r="T4502">
        <f>IF(M4502&lt;&gt;"Major",0,IF(COUNTIFS($A$2:$A4502,$A4502,$D$2:$D4502,$D4502,$M$2:$M4502,"Major")=1,1,0))</f>
        <v>0</v>
      </c>
      <c r="U4502">
        <f>IF(M4502&lt;&gt;"Minor",0,IF(COUNTIFS($A$2:$A4502,$A4502,$D$2:$D4502,$D4502,$M$2:$M4502,"Minor")=1,1,0))</f>
        <v>0</v>
      </c>
    </row>
    <row r="4503">
      <c r="A4503" t="inlineStr">
        <is>
          <t xml:space="preserve">f855eae3dfc9aadc286f38e8d5e70cc6a599f238</t>
        </is>
      </c>
      <c r="B4503" t="inlineStr">
        <is>
          <t xml:space="preserve">The Silent Rebirth</t>
        </is>
      </c>
      <c r="C4503" t="inlineStr">
        <is>
          <t xml:space="preserve">Wiedergeboren Für Rache</t>
        </is>
      </c>
      <c r="D4503" t="inlineStr">
        <is>
          <t xml:space="preserve">180f82fc40e8f89fbfa98e0e30104aa3af64826d</t>
        </is>
      </c>
      <c r="E4503" t="inlineStr">
        <is>
          <t xml:space="preserve">Episode 14: Er Ist Wach</t>
        </is>
      </c>
      <c r="F4503">
        <v>14</v>
      </c>
      <c r="G4503" t="inlineStr">
        <is>
          <t xml:space="preserve">2:51-2:54</t>
        </is>
      </c>
      <c r="H4503" t="inlineStr">
        <is>
          <t xml:space="preserve">Resolved</t>
        </is>
      </c>
      <c r="I4503" t="inlineStr">
        <is>
          <t xml:space="preserve">[Script error] - Line from script: â€œDu bist keine Ã„rztin, du bist nur ein DorfmÃ¤dchen!â€_x009d_ - Note: keep formal address â€œ â€œSie sind keine Ã„rztin, Sie sind nur ein DorfmÃ¤dchen!â€_x009d_</t>
        </is>
      </c>
      <c r="J4503" t="inlineStr">
        <is>
          <t xml:space="preserve">AI</t>
        </is>
      </c>
      <c r="K4503" t="inlineStr">
        <is>
          <t xml:space="preserve">Script error</t>
        </is>
      </c>
      <c r="L4503" t="inlineStr">
        <is>
          <t xml:space="preserve">Script error</t>
        </is>
      </c>
      <c r="M4503" t="str">
        <f>IFERROR(IF(VLOOKUP(L4503,'Quantification'!$A:$B,2,FALSE)&amp;""="","Unclassified",VLOOKUP(L4503,'Quantification'!$A:$B,2,FALSE)),"Unclassified")</f>
        <v>Major</v>
      </c>
      <c r="N4503" t="inlineStr">
        <is>
          <t xml:space="preserve">frl-stefanie.gartmaier@pocketfm.com</t>
        </is>
      </c>
      <c r="O4503" t="inlineStr">
        <is>
          <t xml:space="preserve">Issues found in raw</t>
        </is>
      </c>
      <c r="P4503" t="str">
        <f>IF(OR(O4503="Issues found in master",O4503="Final master"),"Master",IF(OR(O4503="Ready for Master",O4503="Issues found in raw",O4503="Raw under QC",O4503="Issues resolved in raw"),"Raw","-"))</f>
        <v>Raw</v>
      </c>
      <c r="Q4503" s="13">
        <v>46280.61111111111</v>
      </c>
      <c r="R4503" t="inlineStr">
        <is>
          <t xml:space="preserve">2026-09 (Sept)</t>
        </is>
      </c>
      <c r="S4503">
        <f>IF(M4503="Not an error",0,IF(COUNTIFS($A$2:$A4503,$A4503,$D$2:$D4503,$D4503,$M$2:$M4503,"&lt;&gt;Not an error")=1,1,0))</f>
        <v>0</v>
      </c>
      <c r="T4503">
        <f>IF(M4503&lt;&gt;"Major",0,IF(COUNTIFS($A$2:$A4503,$A4503,$D$2:$D4503,$D4503,$M$2:$M4503,"Major")=1,1,0))</f>
        <v>0</v>
      </c>
      <c r="U4503">
        <f>IF(M4503&lt;&gt;"Minor",0,IF(COUNTIFS($A$2:$A4503,$A4503,$D$2:$D4503,$D4503,$M$2:$M4503,"Minor")=1,1,0))</f>
        <v>0</v>
      </c>
    </row>
    <row r="4504">
      <c r="A4504" t="inlineStr">
        <is>
          <t xml:space="preserve">f855eae3dfc9aadc286f38e8d5e70cc6a599f238</t>
        </is>
      </c>
      <c r="B4504" t="inlineStr">
        <is>
          <t xml:space="preserve">The Silent Rebirth</t>
        </is>
      </c>
      <c r="C4504" t="inlineStr">
        <is>
          <t xml:space="preserve">Wiedergeboren Für Rache</t>
        </is>
      </c>
      <c r="D4504" t="inlineStr">
        <is>
          <t xml:space="preserve">180f82fc40e8f89fbfa98e0e30104aa3af64826d</t>
        </is>
      </c>
      <c r="E4504" t="inlineStr">
        <is>
          <t xml:space="preserve">Episode 14: Er Ist Wach</t>
        </is>
      </c>
      <c r="F4504">
        <v>14</v>
      </c>
      <c r="G4504" t="inlineStr">
        <is>
          <t xml:space="preserve">2:55-2:57</t>
        </is>
      </c>
      <c r="H4504" t="inlineStr">
        <is>
          <t xml:space="preserve">Resolved</t>
        </is>
      </c>
      <c r="I4504" t="inlineStr">
        <is>
          <t xml:space="preserve">[Script error] - Line from script: â€œDeine Schwester Talia hat mir alles erzÃ¤hlt.â€_x009d_ - Note: keep formal address â€œIhre Schwester Talia hat mir alles erzÃ¤hlt.â€_x009d_</t>
        </is>
      </c>
      <c r="J4504" t="inlineStr">
        <is>
          <t xml:space="preserve">AI</t>
        </is>
      </c>
      <c r="K4504" t="inlineStr">
        <is>
          <t xml:space="preserve">Script error</t>
        </is>
      </c>
      <c r="L4504" t="inlineStr">
        <is>
          <t xml:space="preserve">Script error</t>
        </is>
      </c>
      <c r="M4504" t="str">
        <f>IFERROR(IF(VLOOKUP(L4504,'Quantification'!$A:$B,2,FALSE)&amp;""="","Unclassified",VLOOKUP(L4504,'Quantification'!$A:$B,2,FALSE)),"Unclassified")</f>
        <v>Major</v>
      </c>
      <c r="N4504" t="inlineStr">
        <is>
          <t xml:space="preserve">frl-stefanie.gartmaier@pocketfm.com</t>
        </is>
      </c>
      <c r="O4504" t="inlineStr">
        <is>
          <t xml:space="preserve">Issues found in raw</t>
        </is>
      </c>
      <c r="P4504" t="str">
        <f>IF(OR(O4504="Issues found in master",O4504="Final master"),"Master",IF(OR(O4504="Ready for Master",O4504="Issues found in raw",O4504="Raw under QC",O4504="Issues resolved in raw"),"Raw","-"))</f>
        <v>Raw</v>
      </c>
      <c r="Q4504" s="13">
        <v>46280.61111111111</v>
      </c>
      <c r="R4504" t="inlineStr">
        <is>
          <t xml:space="preserve">2026-09 (Sept)</t>
        </is>
      </c>
      <c r="S4504">
        <f>IF(M4504="Not an error",0,IF(COUNTIFS($A$2:$A4504,$A4504,$D$2:$D4504,$D4504,$M$2:$M4504,"&lt;&gt;Not an error")=1,1,0))</f>
        <v>0</v>
      </c>
      <c r="T4504">
        <f>IF(M4504&lt;&gt;"Major",0,IF(COUNTIFS($A$2:$A4504,$A4504,$D$2:$D4504,$D4504,$M$2:$M4504,"Major")=1,1,0))</f>
        <v>0</v>
      </c>
      <c r="U4504">
        <f>IF(M4504&lt;&gt;"Minor",0,IF(COUNTIFS($A$2:$A4504,$A4504,$D$2:$D4504,$D4504,$M$2:$M4504,"Minor")=1,1,0))</f>
        <v>0</v>
      </c>
    </row>
    <row r="4505">
      <c r="A4505" t="inlineStr">
        <is>
          <t xml:space="preserve">f855eae3dfc9aadc286f38e8d5e70cc6a599f238</t>
        </is>
      </c>
      <c r="B4505" t="inlineStr">
        <is>
          <t xml:space="preserve">The Silent Rebirth</t>
        </is>
      </c>
      <c r="C4505" t="inlineStr">
        <is>
          <t xml:space="preserve">Wiedergeboren Für Rache</t>
        </is>
      </c>
      <c r="D4505" t="inlineStr">
        <is>
          <t xml:space="preserve">180f82fc40e8f89fbfa98e0e30104aa3af64826d</t>
        </is>
      </c>
      <c r="E4505" t="inlineStr">
        <is>
          <t xml:space="preserve">Episode 14: Er Ist Wach</t>
        </is>
      </c>
      <c r="F4505">
        <v>14</v>
      </c>
      <c r="G4505" t="inlineStr">
        <is>
          <t xml:space="preserve">2:57-3:00</t>
        </is>
      </c>
      <c r="H4505" t="inlineStr">
        <is>
          <t xml:space="preserve">Resolved</t>
        </is>
      </c>
      <c r="I4505" t="inlineStr">
        <is>
          <t xml:space="preserve">[Script error] - Line from script: â€œIch habe dich gewarnt, aber du hast dich geweigert.â€_x009d_ - Note: keep formal address â€œIch habe Sie gewarnt, aber Sie haben sich geweigert.â€_x009d_</t>
        </is>
      </c>
      <c r="J4505" t="inlineStr">
        <is>
          <t xml:space="preserve">AI</t>
        </is>
      </c>
      <c r="K4505" t="inlineStr">
        <is>
          <t xml:space="preserve">Script error</t>
        </is>
      </c>
      <c r="L4505" t="inlineStr">
        <is>
          <t xml:space="preserve">Script error</t>
        </is>
      </c>
      <c r="M4505" t="str">
        <f>IFERROR(IF(VLOOKUP(L4505,'Quantification'!$A:$B,2,FALSE)&amp;""="","Unclassified",VLOOKUP(L4505,'Quantification'!$A:$B,2,FALSE)),"Unclassified")</f>
        <v>Major</v>
      </c>
      <c r="N4505" t="inlineStr">
        <is>
          <t xml:space="preserve">frl-stefanie.gartmaier@pocketfm.com</t>
        </is>
      </c>
      <c r="O4505" t="inlineStr">
        <is>
          <t xml:space="preserve">Issues found in raw</t>
        </is>
      </c>
      <c r="P4505" t="str">
        <f>IF(OR(O4505="Issues found in master",O4505="Final master"),"Master",IF(OR(O4505="Ready for Master",O4505="Issues found in raw",O4505="Raw under QC",O4505="Issues resolved in raw"),"Raw","-"))</f>
        <v>Raw</v>
      </c>
      <c r="Q4505" s="13">
        <v>46280.61111111111</v>
      </c>
      <c r="R4505" t="inlineStr">
        <is>
          <t xml:space="preserve">2026-09 (Sept)</t>
        </is>
      </c>
      <c r="S4505">
        <f>IF(M4505="Not an error",0,IF(COUNTIFS($A$2:$A4505,$A4505,$D$2:$D4505,$D4505,$M$2:$M4505,"&lt;&gt;Not an error")=1,1,0))</f>
        <v>0</v>
      </c>
      <c r="T4505">
        <f>IF(M4505&lt;&gt;"Major",0,IF(COUNTIFS($A$2:$A4505,$A4505,$D$2:$D4505,$D4505,$M$2:$M4505,"Major")=1,1,0))</f>
        <v>0</v>
      </c>
      <c r="U4505">
        <f>IF(M4505&lt;&gt;"Minor",0,IF(COUNTIFS($A$2:$A4505,$A4505,$D$2:$D4505,$D4505,$M$2:$M4505,"Minor")=1,1,0))</f>
        <v>0</v>
      </c>
    </row>
    <row r="4506">
      <c r="A4506" t="inlineStr">
        <is>
          <t xml:space="preserve">f855eae3dfc9aadc286f38e8d5e70cc6a599f238</t>
        </is>
      </c>
      <c r="B4506" t="inlineStr">
        <is>
          <t xml:space="preserve">The Silent Rebirth</t>
        </is>
      </c>
      <c r="C4506" t="inlineStr">
        <is>
          <t xml:space="preserve">Wiedergeboren Für Rache</t>
        </is>
      </c>
      <c r="D4506" t="inlineStr">
        <is>
          <t xml:space="preserve">180f82fc40e8f89fbfa98e0e30104aa3af64826d</t>
        </is>
      </c>
      <c r="E4506" t="inlineStr">
        <is>
          <t xml:space="preserve">Episode 14: Er Ist Wach</t>
        </is>
      </c>
      <c r="F4506">
        <v>14</v>
      </c>
      <c r="G4506" t="inlineStr">
        <is>
          <t xml:space="preserve">3:02-3:05</t>
        </is>
      </c>
      <c r="H4506" t="inlineStr">
        <is>
          <t xml:space="preserve">Resolved</t>
        </is>
      </c>
      <c r="I4506" t="inlineStr">
        <is>
          <t xml:space="preserve">[Script error] - Line from script: â€œSieh nur, was du meinem Sohn angetan hast, und jetzt versuchst du, deine Unschuld zu beteuern.â€_x009d_ - Note: keep formal address â€œSehen Sie nur, was Sie meinem Sohn angetan haben, und jetzt versuchen Sie, Ihre Unschuld zu beteuern.â€_x009d_</t>
        </is>
      </c>
      <c r="J4506" t="inlineStr">
        <is>
          <t xml:space="preserve">AI</t>
        </is>
      </c>
      <c r="K4506" t="inlineStr">
        <is>
          <t xml:space="preserve">Script error</t>
        </is>
      </c>
      <c r="L4506" t="inlineStr">
        <is>
          <t xml:space="preserve">Script error</t>
        </is>
      </c>
      <c r="M4506" t="str">
        <f>IFERROR(IF(VLOOKUP(L4506,'Quantification'!$A:$B,2,FALSE)&amp;""="","Unclassified",VLOOKUP(L4506,'Quantification'!$A:$B,2,FALSE)),"Unclassified")</f>
        <v>Major</v>
      </c>
      <c r="N4506" t="inlineStr">
        <is>
          <t xml:space="preserve">frl-stefanie.gartmaier@pocketfm.com</t>
        </is>
      </c>
      <c r="O4506" t="inlineStr">
        <is>
          <t xml:space="preserve">Issues found in raw</t>
        </is>
      </c>
      <c r="P4506" t="str">
        <f>IF(OR(O4506="Issues found in master",O4506="Final master"),"Master",IF(OR(O4506="Ready for Master",O4506="Issues found in raw",O4506="Raw under QC",O4506="Issues resolved in raw"),"Raw","-"))</f>
        <v>Raw</v>
      </c>
      <c r="Q4506" s="13">
        <v>46280.61111111111</v>
      </c>
      <c r="R4506" t="inlineStr">
        <is>
          <t xml:space="preserve">2026-09 (Sept)</t>
        </is>
      </c>
      <c r="S4506">
        <f>IF(M4506="Not an error",0,IF(COUNTIFS($A$2:$A4506,$A4506,$D$2:$D4506,$D4506,$M$2:$M4506,"&lt;&gt;Not an error")=1,1,0))</f>
        <v>0</v>
      </c>
      <c r="T4506">
        <f>IF(M4506&lt;&gt;"Major",0,IF(COUNTIFS($A$2:$A4506,$A4506,$D$2:$D4506,$D4506,$M$2:$M4506,"Major")=1,1,0))</f>
        <v>0</v>
      </c>
      <c r="U4506">
        <f>IF(M4506&lt;&gt;"Minor",0,IF(COUNTIFS($A$2:$A4506,$A4506,$D$2:$D4506,$D4506,$M$2:$M4506,"Minor")=1,1,0))</f>
        <v>0</v>
      </c>
    </row>
    <row r="4507">
      <c r="A4507" t="inlineStr">
        <is>
          <t xml:space="preserve">f855eae3dfc9aadc286f38e8d5e70cc6a599f238</t>
        </is>
      </c>
      <c r="B4507" t="inlineStr">
        <is>
          <t xml:space="preserve">The Silent Rebirth</t>
        </is>
      </c>
      <c r="C4507" t="inlineStr">
        <is>
          <t xml:space="preserve">Wiedergeboren Für Rache</t>
        </is>
      </c>
      <c r="D4507" t="inlineStr">
        <is>
          <t xml:space="preserve">74529058de170b0a2a3f189f7e1602f52b7d0684</t>
        </is>
      </c>
      <c r="E4507" t="inlineStr">
        <is>
          <t xml:space="preserve">Episode 15: Anna Verleugnet Ihre Schwester Talia</t>
        </is>
      </c>
      <c r="F4507">
        <v>15</v>
      </c>
      <c r="G4507" t="inlineStr">
        <is>
          <t xml:space="preserve">0:00</t>
        </is>
      </c>
      <c r="H4507" t="inlineStr">
        <is>
          <t xml:space="preserve">Resolved</t>
        </is>
      </c>
      <c r="I4507" t="inlineStr">
        <is>
          <t xml:space="preserve">[Episode title] - Line from script: â€œAnna Verleugnete Ihre Schwester Taliaâ€_x009d_ - Note: spelling and grammar â€œÃ„nna Verleugnet Ihre Schwester Taliaâ€_x009d_</t>
        </is>
      </c>
      <c r="J4507" t="inlineStr">
        <is>
          <t xml:space="preserve">AI</t>
        </is>
      </c>
      <c r="K4507" t="inlineStr">
        <is>
          <t xml:space="preserve">Script error</t>
        </is>
      </c>
      <c r="L4507" t="inlineStr">
        <is>
          <t xml:space="preserve">Script error</t>
        </is>
      </c>
      <c r="M4507" t="str">
        <f>IFERROR(IF(VLOOKUP(L4507,'Quantification'!$A:$B,2,FALSE)&amp;""="","Unclassified",VLOOKUP(L4507,'Quantification'!$A:$B,2,FALSE)),"Unclassified")</f>
        <v>Major</v>
      </c>
      <c r="N4507" t="inlineStr">
        <is>
          <t xml:space="preserve">frl-stefanie.gartmaier@pocketfm.com</t>
        </is>
      </c>
      <c r="O4507" t="inlineStr">
        <is>
          <t xml:space="preserve">Issues found in raw</t>
        </is>
      </c>
      <c r="P4507" t="str">
        <f>IF(OR(O4507="Issues found in master",O4507="Final master"),"Master",IF(OR(O4507="Ready for Master",O4507="Issues found in raw",O4507="Raw under QC",O4507="Issues resolved in raw"),"Raw","-"))</f>
        <v>Raw</v>
      </c>
      <c r="Q4507" s="13">
        <v>46280.61111111111</v>
      </c>
      <c r="R4507" t="inlineStr">
        <is>
          <t xml:space="preserve">2026-09 (Sept)</t>
        </is>
      </c>
      <c r="S4507">
        <f>IF(M4507="Not an error",0,IF(COUNTIFS($A$2:$A4507,$A4507,$D$2:$D4507,$D4507,$M$2:$M4507,"&lt;&gt;Not an error")=1,1,0))</f>
        <v>1</v>
      </c>
      <c r="T4507">
        <f>IF(M4507&lt;&gt;"Major",0,IF(COUNTIFS($A$2:$A4507,$A4507,$D$2:$D4507,$D4507,$M$2:$M4507,"Major")=1,1,0))</f>
        <v>1</v>
      </c>
      <c r="U4507">
        <f>IF(M4507&lt;&gt;"Minor",0,IF(COUNTIFS($A$2:$A4507,$A4507,$D$2:$D4507,$D4507,$M$2:$M4507,"Minor")=1,1,0))</f>
        <v>0</v>
      </c>
    </row>
    <row r="4508">
      <c r="A4508" t="inlineStr">
        <is>
          <t xml:space="preserve">f855eae3dfc9aadc286f38e8d5e70cc6a599f238</t>
        </is>
      </c>
      <c r="B4508" t="inlineStr">
        <is>
          <t xml:space="preserve">The Silent Rebirth</t>
        </is>
      </c>
      <c r="C4508" t="inlineStr">
        <is>
          <t xml:space="preserve">Wiedergeboren Für Rache</t>
        </is>
      </c>
      <c r="D4508" t="inlineStr">
        <is>
          <t xml:space="preserve">74529058de170b0a2a3f189f7e1602f52b7d0684</t>
        </is>
      </c>
      <c r="E4508" t="inlineStr">
        <is>
          <t xml:space="preserve">Episode 15: Anna Verleugnet Ihre Schwester Talia</t>
        </is>
      </c>
      <c r="F4508">
        <v>15</v>
      </c>
      <c r="G4508" t="inlineStr">
        <is>
          <t xml:space="preserve">4:30-4:39</t>
        </is>
      </c>
      <c r="H4508" t="inlineStr">
        <is>
          <t xml:space="preserve">Resolved</t>
        </is>
      </c>
      <c r="I4508" t="inlineStr">
        <is>
          <t xml:space="preserve">[Script error] - Line from script: â€œIch frage mich nur, wie ein gut aussehender Mann wie Sie sich fÃ¼r ein hÃ¤ssliches, schwÃ¤chliches Ding wie mich interessieren kann. DafÃ¼r sind Sie sich doch zu schade!â€œ - [Script error] - Line from script: keep informal address â€œIch frage mich nur, wie ein gut aussehender Mann wie du sich fÃ¼r ein hÃ¤ssliches, schwÃ¤chliches Ding wie mich interessieren kann. DafÃ¼r bist du dir doch zu schade!â€_x009d_</t>
        </is>
      </c>
      <c r="J4508" t="inlineStr">
        <is>
          <t xml:space="preserve">AI</t>
        </is>
      </c>
      <c r="K4508" t="inlineStr">
        <is>
          <t xml:space="preserve">Script error</t>
        </is>
      </c>
      <c r="L4508" t="inlineStr">
        <is>
          <t xml:space="preserve">Script error</t>
        </is>
      </c>
      <c r="M4508" t="str">
        <f>IFERROR(IF(VLOOKUP(L4508,'Quantification'!$A:$B,2,FALSE)&amp;""="","Unclassified",VLOOKUP(L4508,'Quantification'!$A:$B,2,FALSE)),"Unclassified")</f>
        <v>Major</v>
      </c>
      <c r="N4508" t="inlineStr">
        <is>
          <t xml:space="preserve">frl-stefanie.gartmaier@pocketfm.com</t>
        </is>
      </c>
      <c r="O4508" t="inlineStr">
        <is>
          <t xml:space="preserve">Issues found in raw</t>
        </is>
      </c>
      <c r="P4508" t="str">
        <f>IF(OR(O4508="Issues found in master",O4508="Final master"),"Master",IF(OR(O4508="Ready for Master",O4508="Issues found in raw",O4508="Raw under QC",O4508="Issues resolved in raw"),"Raw","-"))</f>
        <v>Raw</v>
      </c>
      <c r="Q4508" s="13">
        <v>46280.61111111111</v>
      </c>
      <c r="R4508" t="inlineStr">
        <is>
          <t xml:space="preserve">2026-09 (Sept)</t>
        </is>
      </c>
      <c r="S4508">
        <f>IF(M4508="Not an error",0,IF(COUNTIFS($A$2:$A4508,$A4508,$D$2:$D4508,$D4508,$M$2:$M4508,"&lt;&gt;Not an error")=1,1,0))</f>
        <v>0</v>
      </c>
      <c r="T4508">
        <f>IF(M4508&lt;&gt;"Major",0,IF(COUNTIFS($A$2:$A4508,$A4508,$D$2:$D4508,$D4508,$M$2:$M4508,"Major")=1,1,0))</f>
        <v>0</v>
      </c>
      <c r="U4508">
        <f>IF(M4508&lt;&gt;"Minor",0,IF(COUNTIFS($A$2:$A4508,$A4508,$D$2:$D4508,$D4508,$M$2:$M4508,"Minor")=1,1,0))</f>
        <v>0</v>
      </c>
    </row>
    <row r="4509">
      <c r="A4509" t="inlineStr">
        <is>
          <t xml:space="preserve">f855eae3dfc9aadc286f38e8d5e70cc6a599f238</t>
        </is>
      </c>
      <c r="B4509" t="inlineStr">
        <is>
          <t xml:space="preserve">The Silent Rebirth</t>
        </is>
      </c>
      <c r="C4509" t="inlineStr">
        <is>
          <t xml:space="preserve">Wiedergeboren Für Rache</t>
        </is>
      </c>
      <c r="D4509" t="inlineStr">
        <is>
          <t xml:space="preserve">74529058de170b0a2a3f189f7e1602f52b7d0684</t>
        </is>
      </c>
      <c r="E4509" t="inlineStr">
        <is>
          <t xml:space="preserve">Episode 15: Anna Verleugnet Ihre Schwester Talia</t>
        </is>
      </c>
      <c r="F4509">
        <v>15</v>
      </c>
      <c r="G4509" t="inlineStr">
        <is>
          <t xml:space="preserve">5:21-5:26</t>
        </is>
      </c>
      <c r="H4509" t="inlineStr">
        <is>
          <t xml:space="preserve">Resolved</t>
        </is>
      </c>
      <c r="I4509" t="inlineStr">
        <is>
          <t xml:space="preserve">[Script error] - Line from script: â€œWenn Sie das nicht wollten, warum beschweren Sie sich dann? Seien Sie ein Mann.â€_x009d_ - Note: keep informal address â€œWenn du das nicht wolltest, warum beschwerst du dich dann? Sei ein Mann.â€_x009d_</t>
        </is>
      </c>
      <c r="J4509" t="inlineStr">
        <is>
          <t xml:space="preserve">AI</t>
        </is>
      </c>
      <c r="K4509" t="inlineStr">
        <is>
          <t xml:space="preserve">Script error</t>
        </is>
      </c>
      <c r="L4509" t="inlineStr">
        <is>
          <t xml:space="preserve">Script error</t>
        </is>
      </c>
      <c r="M4509" t="str">
        <f>IFERROR(IF(VLOOKUP(L4509,'Quantification'!$A:$B,2,FALSE)&amp;""="","Unclassified",VLOOKUP(L4509,'Quantification'!$A:$B,2,FALSE)),"Unclassified")</f>
        <v>Major</v>
      </c>
      <c r="N4509" t="inlineStr">
        <is>
          <t xml:space="preserve">frl-stefanie.gartmaier@pocketfm.com</t>
        </is>
      </c>
      <c r="O4509" t="inlineStr">
        <is>
          <t xml:space="preserve">Issues found in raw</t>
        </is>
      </c>
      <c r="P4509" t="str">
        <f>IF(OR(O4509="Issues found in master",O4509="Final master"),"Master",IF(OR(O4509="Ready for Master",O4509="Issues found in raw",O4509="Raw under QC",O4509="Issues resolved in raw"),"Raw","-"))</f>
        <v>Raw</v>
      </c>
      <c r="Q4509" s="13">
        <v>46280.61111111111</v>
      </c>
      <c r="R4509" t="inlineStr">
        <is>
          <t xml:space="preserve">2026-09 (Sept)</t>
        </is>
      </c>
      <c r="S4509">
        <f>IF(M4509="Not an error",0,IF(COUNTIFS($A$2:$A4509,$A4509,$D$2:$D4509,$D4509,$M$2:$M4509,"&lt;&gt;Not an error")=1,1,0))</f>
        <v>0</v>
      </c>
      <c r="T4509">
        <f>IF(M4509&lt;&gt;"Major",0,IF(COUNTIFS($A$2:$A4509,$A4509,$D$2:$D4509,$D4509,$M$2:$M4509,"Major")=1,1,0))</f>
        <v>0</v>
      </c>
      <c r="U4509">
        <f>IF(M4509&lt;&gt;"Minor",0,IF(COUNTIFS($A$2:$A4509,$A4509,$D$2:$D4509,$D4509,$M$2:$M4509,"Minor")=1,1,0))</f>
        <v>0</v>
      </c>
    </row>
    <row r="4510">
      <c r="A4510" t="inlineStr">
        <is>
          <t xml:space="preserve">f855eae3dfc9aadc286f38e8d5e70cc6a599f238</t>
        </is>
      </c>
      <c r="B4510" t="inlineStr">
        <is>
          <t xml:space="preserve">The Silent Rebirth</t>
        </is>
      </c>
      <c r="C4510" t="inlineStr">
        <is>
          <t xml:space="preserve">Wiedergeboren Für Rache</t>
        </is>
      </c>
      <c r="D4510" t="inlineStr">
        <is>
          <t xml:space="preserve">74529058de170b0a2a3f189f7e1602f52b7d0684</t>
        </is>
      </c>
      <c r="E4510" t="inlineStr">
        <is>
          <t xml:space="preserve">Episode 15: Anna Verleugnet Ihre Schwester Talia</t>
        </is>
      </c>
      <c r="F4510">
        <v>15</v>
      </c>
      <c r="G4510" t="inlineStr">
        <is>
          <t xml:space="preserve">5:51-5:55</t>
        </is>
      </c>
      <c r="H4510" t="inlineStr">
        <is>
          <t xml:space="preserve">Resolved</t>
        </is>
      </c>
      <c r="I4510" t="inlineStr">
        <is>
          <t xml:space="preserve">[Script error] - Line from script: â€œWarum laufen Sie weg?â€_x009d_, spottete sie mit leichter, hÃ¶hnischer Stimme.â€_x009d_ - Note: keep informal address â€œWarum lÃ¤ufst du weg?â€_x009d_, spottete sie mit leichter, hÃ¶hnischer Stimme.â€_x009d_</t>
        </is>
      </c>
      <c r="J4510" t="inlineStr">
        <is>
          <t xml:space="preserve">AI</t>
        </is>
      </c>
      <c r="K4510" t="inlineStr">
        <is>
          <t xml:space="preserve">Script error</t>
        </is>
      </c>
      <c r="L4510" t="inlineStr">
        <is>
          <t xml:space="preserve">Script error</t>
        </is>
      </c>
      <c r="M4510" t="str">
        <f>IFERROR(IF(VLOOKUP(L4510,'Quantification'!$A:$B,2,FALSE)&amp;""="","Unclassified",VLOOKUP(L4510,'Quantification'!$A:$B,2,FALSE)),"Unclassified")</f>
        <v>Major</v>
      </c>
      <c r="N4510" t="inlineStr">
        <is>
          <t xml:space="preserve">frl-stefanie.gartmaier@pocketfm.com</t>
        </is>
      </c>
      <c r="O4510" t="inlineStr">
        <is>
          <t xml:space="preserve">Issues found in raw</t>
        </is>
      </c>
      <c r="P4510" t="str">
        <f>IF(OR(O4510="Issues found in master",O4510="Final master"),"Master",IF(OR(O4510="Ready for Master",O4510="Issues found in raw",O4510="Raw under QC",O4510="Issues resolved in raw"),"Raw","-"))</f>
        <v>Raw</v>
      </c>
      <c r="Q4510" s="13">
        <v>46280.61111111111</v>
      </c>
      <c r="R4510" t="inlineStr">
        <is>
          <t xml:space="preserve">2026-09 (Sept)</t>
        </is>
      </c>
      <c r="S4510">
        <f>IF(M4510="Not an error",0,IF(COUNTIFS($A$2:$A4510,$A4510,$D$2:$D4510,$D4510,$M$2:$M4510,"&lt;&gt;Not an error")=1,1,0))</f>
        <v>0</v>
      </c>
      <c r="T4510">
        <f>IF(M4510&lt;&gt;"Major",0,IF(COUNTIFS($A$2:$A4510,$A4510,$D$2:$D4510,$D4510,$M$2:$M4510,"Major")=1,1,0))</f>
        <v>0</v>
      </c>
      <c r="U4510">
        <f>IF(M4510&lt;&gt;"Minor",0,IF(COUNTIFS($A$2:$A4510,$A4510,$D$2:$D4510,$D4510,$M$2:$M4510,"Minor")=1,1,0))</f>
        <v>0</v>
      </c>
    </row>
    <row r="4511">
      <c r="A4511" t="inlineStr">
        <is>
          <t xml:space="preserve">f855eae3dfc9aadc286f38e8d5e70cc6a599f238</t>
        </is>
      </c>
      <c r="B4511" t="inlineStr">
        <is>
          <t xml:space="preserve">The Silent Rebirth</t>
        </is>
      </c>
      <c r="C4511" t="inlineStr">
        <is>
          <t xml:space="preserve">Wiedergeboren Für Rache</t>
        </is>
      </c>
      <c r="D4511" t="inlineStr">
        <is>
          <t xml:space="preserve">74529058de170b0a2a3f189f7e1602f52b7d0684</t>
        </is>
      </c>
      <c r="E4511" t="inlineStr">
        <is>
          <t xml:space="preserve">Episode 15: Anna Verleugnet Ihre Schwester Talia</t>
        </is>
      </c>
      <c r="F4511">
        <v>15</v>
      </c>
      <c r="G4511" t="inlineStr">
        <is>
          <t xml:space="preserve">6:47-6:49</t>
        </is>
      </c>
      <c r="H4511" t="inlineStr">
        <is>
          <t xml:space="preserve">Resolved</t>
        </is>
      </c>
      <c r="I4511" t="inlineStr">
        <is>
          <t xml:space="preserve">[Script error] - Line from script: â€œWÃ¤ren Sie bereit, uns zu helfen?â€_x009d_ - Note: keep informal address â€œWÃ¤rst du bereit, uns zu helfen?â€_x009d_</t>
        </is>
      </c>
      <c r="J4511" t="inlineStr">
        <is>
          <t xml:space="preserve">AI</t>
        </is>
      </c>
      <c r="K4511" t="inlineStr">
        <is>
          <t xml:space="preserve">Script error</t>
        </is>
      </c>
      <c r="L4511" t="inlineStr">
        <is>
          <t xml:space="preserve">Script error</t>
        </is>
      </c>
      <c r="M4511" t="str">
        <f>IFERROR(IF(VLOOKUP(L4511,'Quantification'!$A:$B,2,FALSE)&amp;""="","Unclassified",VLOOKUP(L4511,'Quantification'!$A:$B,2,FALSE)),"Unclassified")</f>
        <v>Major</v>
      </c>
      <c r="N4511" t="inlineStr">
        <is>
          <t xml:space="preserve">frl-stefanie.gartmaier@pocketfm.com</t>
        </is>
      </c>
      <c r="O4511" t="inlineStr">
        <is>
          <t xml:space="preserve">Issues found in raw</t>
        </is>
      </c>
      <c r="P4511" t="str">
        <f>IF(OR(O4511="Issues found in master",O4511="Final master"),"Master",IF(OR(O4511="Ready for Master",O4511="Issues found in raw",O4511="Raw under QC",O4511="Issues resolved in raw"),"Raw","-"))</f>
        <v>Raw</v>
      </c>
      <c r="Q4511" s="13">
        <v>46280.61111111111</v>
      </c>
      <c r="R4511" t="inlineStr">
        <is>
          <t xml:space="preserve">2026-09 (Sept)</t>
        </is>
      </c>
      <c r="S4511">
        <f>IF(M4511="Not an error",0,IF(COUNTIFS($A$2:$A4511,$A4511,$D$2:$D4511,$D4511,$M$2:$M4511,"&lt;&gt;Not an error")=1,1,0))</f>
        <v>0</v>
      </c>
      <c r="T4511">
        <f>IF(M4511&lt;&gt;"Major",0,IF(COUNTIFS($A$2:$A4511,$A4511,$D$2:$D4511,$D4511,$M$2:$M4511,"Major")=1,1,0))</f>
        <v>0</v>
      </c>
      <c r="U4511">
        <f>IF(M4511&lt;&gt;"Minor",0,IF(COUNTIFS($A$2:$A4511,$A4511,$D$2:$D4511,$D4511,$M$2:$M4511,"Minor")=1,1,0))</f>
        <v>0</v>
      </c>
    </row>
    <row r="4512">
      <c r="A4512" t="inlineStr">
        <is>
          <t xml:space="preserve">f855eae3dfc9aadc286f38e8d5e70cc6a599f238</t>
        </is>
      </c>
      <c r="B4512" t="inlineStr">
        <is>
          <t xml:space="preserve">The Silent Rebirth</t>
        </is>
      </c>
      <c r="C4512" t="inlineStr">
        <is>
          <t xml:space="preserve">Wiedergeboren Für Rache</t>
        </is>
      </c>
      <c r="D4512" t="inlineStr">
        <is>
          <t xml:space="preserve">74529058de170b0a2a3f189f7e1602f52b7d0684</t>
        </is>
      </c>
      <c r="E4512" t="inlineStr">
        <is>
          <t xml:space="preserve">Episode 15: Anna Verleugnet Ihre Schwester Talia</t>
        </is>
      </c>
      <c r="F4512">
        <v>15</v>
      </c>
      <c r="G4512" t="inlineStr">
        <is>
          <t xml:space="preserve">6:59-7:03</t>
        </is>
      </c>
      <c r="H4512" t="inlineStr">
        <is>
          <t xml:space="preserve">Resolved</t>
        </is>
      </c>
      <c r="I4512" t="inlineStr">
        <is>
          <t xml:space="preserve">[Script error] - Line from script: â€œIch kann nicht versprechen, dass ich Ihre Ã¤ltere Dame behandeln kann.â€_x009d_ - Note: keep informal address â€œIch kann nicht versprechen, dass ich die Ã¤ltere Dame behandeln kann.â€_x009d_</t>
        </is>
      </c>
      <c r="J4512" t="inlineStr">
        <is>
          <t xml:space="preserve">AI</t>
        </is>
      </c>
      <c r="K4512" t="inlineStr">
        <is>
          <t xml:space="preserve">Script error</t>
        </is>
      </c>
      <c r="L4512" t="inlineStr">
        <is>
          <t xml:space="preserve">Script error</t>
        </is>
      </c>
      <c r="M4512" t="str">
        <f>IFERROR(IF(VLOOKUP(L4512,'Quantification'!$A:$B,2,FALSE)&amp;""="","Unclassified",VLOOKUP(L4512,'Quantification'!$A:$B,2,FALSE)),"Unclassified")</f>
        <v>Major</v>
      </c>
      <c r="N4512" t="inlineStr">
        <is>
          <t xml:space="preserve">frl-stefanie.gartmaier@pocketfm.com</t>
        </is>
      </c>
      <c r="O4512" t="inlineStr">
        <is>
          <t xml:space="preserve">Issues found in raw</t>
        </is>
      </c>
      <c r="P4512" t="str">
        <f>IF(OR(O4512="Issues found in master",O4512="Final master"),"Master",IF(OR(O4512="Ready for Master",O4512="Issues found in raw",O4512="Raw under QC",O4512="Issues resolved in raw"),"Raw","-"))</f>
        <v>Raw</v>
      </c>
      <c r="Q4512" s="13">
        <v>46280.61111111111</v>
      </c>
      <c r="R4512" t="inlineStr">
        <is>
          <t xml:space="preserve">2026-09 (Sept)</t>
        </is>
      </c>
      <c r="S4512">
        <f>IF(M4512="Not an error",0,IF(COUNTIFS($A$2:$A4512,$A4512,$D$2:$D4512,$D4512,$M$2:$M4512,"&lt;&gt;Not an error")=1,1,0))</f>
        <v>0</v>
      </c>
      <c r="T4512">
        <f>IF(M4512&lt;&gt;"Major",0,IF(COUNTIFS($A$2:$A4512,$A4512,$D$2:$D4512,$D4512,$M$2:$M4512,"Major")=1,1,0))</f>
        <v>0</v>
      </c>
      <c r="U4512">
        <f>IF(M4512&lt;&gt;"Minor",0,IF(COUNTIFS($A$2:$A4512,$A4512,$D$2:$D4512,$D4512,$M$2:$M4512,"Minor")=1,1,0))</f>
        <v>0</v>
      </c>
    </row>
    <row r="4513">
      <c r="A4513" t="inlineStr">
        <is>
          <t xml:space="preserve">f855eae3dfc9aadc286f38e8d5e70cc6a599f238</t>
        </is>
      </c>
      <c r="B4513" t="inlineStr">
        <is>
          <t xml:space="preserve">The Silent Rebirth</t>
        </is>
      </c>
      <c r="C4513" t="inlineStr">
        <is>
          <t xml:space="preserve">Wiedergeboren Für Rache</t>
        </is>
      </c>
      <c r="D4513" t="inlineStr">
        <is>
          <t xml:space="preserve">74529058de170b0a2a3f189f7e1602f52b7d0684</t>
        </is>
      </c>
      <c r="E4513" t="inlineStr">
        <is>
          <t xml:space="preserve">Episode 15: Anna Verleugnet Ihre Schwester Talia</t>
        </is>
      </c>
      <c r="F4513">
        <v>15</v>
      </c>
      <c r="G4513" t="inlineStr">
        <is>
          <t xml:space="preserve">7:09-7:11</t>
        </is>
      </c>
      <c r="H4513" t="inlineStr">
        <is>
          <t xml:space="preserve">Resolved</t>
        </is>
      </c>
      <c r="I4513" t="inlineStr">
        <is>
          <t xml:space="preserve">[Script error] - Line from script: â€œKÃ¶nnen Sie das bezahlen?â€_x009d_ - Note: keep informal address â€œKannst du das bezahlen?â€_x009d_</t>
        </is>
      </c>
      <c r="J4513" t="inlineStr">
        <is>
          <t xml:space="preserve">AI</t>
        </is>
      </c>
      <c r="K4513" t="inlineStr">
        <is>
          <t xml:space="preserve">Script error</t>
        </is>
      </c>
      <c r="L4513" t="inlineStr">
        <is>
          <t xml:space="preserve">Script error</t>
        </is>
      </c>
      <c r="M4513" t="str">
        <f>IFERROR(IF(VLOOKUP(L4513,'Quantification'!$A:$B,2,FALSE)&amp;""="","Unclassified",VLOOKUP(L4513,'Quantification'!$A:$B,2,FALSE)),"Unclassified")</f>
        <v>Major</v>
      </c>
      <c r="N4513" t="inlineStr">
        <is>
          <t xml:space="preserve">frl-stefanie.gartmaier@pocketfm.com</t>
        </is>
      </c>
      <c r="O4513" t="inlineStr">
        <is>
          <t xml:space="preserve">Issues found in raw</t>
        </is>
      </c>
      <c r="P4513" t="str">
        <f>IF(OR(O4513="Issues found in master",O4513="Final master"),"Master",IF(OR(O4513="Ready for Master",O4513="Issues found in raw",O4513="Raw under QC",O4513="Issues resolved in raw"),"Raw","-"))</f>
        <v>Raw</v>
      </c>
      <c r="Q4513" s="13">
        <v>46280.61111111111</v>
      </c>
      <c r="R4513" t="inlineStr">
        <is>
          <t xml:space="preserve">2026-09 (Sept)</t>
        </is>
      </c>
      <c r="S4513">
        <f>IF(M4513="Not an error",0,IF(COUNTIFS($A$2:$A4513,$A4513,$D$2:$D4513,$D4513,$M$2:$M4513,"&lt;&gt;Not an error")=1,1,0))</f>
        <v>0</v>
      </c>
      <c r="T4513">
        <f>IF(M4513&lt;&gt;"Major",0,IF(COUNTIFS($A$2:$A4513,$A4513,$D$2:$D4513,$D4513,$M$2:$M4513,"Major")=1,1,0))</f>
        <v>0</v>
      </c>
      <c r="U4513">
        <f>IF(M4513&lt;&gt;"Minor",0,IF(COUNTIFS($A$2:$A4513,$A4513,$D$2:$D4513,$D4513,$M$2:$M4513,"Minor")=1,1,0))</f>
        <v>0</v>
      </c>
    </row>
    <row r="4514">
      <c r="A4514" t="inlineStr">
        <is>
          <t xml:space="preserve">f855eae3dfc9aadc286f38e8d5e70cc6a599f238</t>
        </is>
      </c>
      <c r="B4514" t="inlineStr">
        <is>
          <t xml:space="preserve">The Silent Rebirth</t>
        </is>
      </c>
      <c r="C4514" t="inlineStr">
        <is>
          <t xml:space="preserve">Wiedergeboren Für Rache</t>
        </is>
      </c>
      <c r="D4514" t="inlineStr">
        <is>
          <t xml:space="preserve">74529058de170b0a2a3f189f7e1602f52b7d0684</t>
        </is>
      </c>
      <c r="E4514" t="inlineStr">
        <is>
          <t xml:space="preserve">Episode 15: Anna Verleugnet Ihre Schwester Talia</t>
        </is>
      </c>
      <c r="F4514">
        <v>15</v>
      </c>
      <c r="G4514" t="inlineStr">
        <is>
          <t xml:space="preserve">7:23-7:26</t>
        </is>
      </c>
      <c r="H4514" t="inlineStr">
        <is>
          <t xml:space="preserve">Resolved</t>
        </is>
      </c>
      <c r="I4514" t="inlineStr">
        <is>
          <t xml:space="preserve">[Script error] - Line from script: â€œ*So eine ist sie also*, dachte er bitter.â€_x009d_ - Note: leave out â€œ*â€_x009d_</t>
        </is>
      </c>
      <c r="J4514" t="inlineStr">
        <is>
          <t xml:space="preserve">AI</t>
        </is>
      </c>
      <c r="K4514" t="inlineStr">
        <is>
          <t xml:space="preserve">Script error</t>
        </is>
      </c>
      <c r="L4514" t="inlineStr">
        <is>
          <t xml:space="preserve">Script error</t>
        </is>
      </c>
      <c r="M4514" t="str">
        <f>IFERROR(IF(VLOOKUP(L4514,'Quantification'!$A:$B,2,FALSE)&amp;""="","Unclassified",VLOOKUP(L4514,'Quantification'!$A:$B,2,FALSE)),"Unclassified")</f>
        <v>Major</v>
      </c>
      <c r="N4514" t="inlineStr">
        <is>
          <t xml:space="preserve">frl-stefanie.gartmaier@pocketfm.com</t>
        </is>
      </c>
      <c r="O4514" t="inlineStr">
        <is>
          <t xml:space="preserve">Issues found in raw</t>
        </is>
      </c>
      <c r="P4514" t="str">
        <f>IF(OR(O4514="Issues found in master",O4514="Final master"),"Master",IF(OR(O4514="Ready for Master",O4514="Issues found in raw",O4514="Raw under QC",O4514="Issues resolved in raw"),"Raw","-"))</f>
        <v>Raw</v>
      </c>
      <c r="Q4514" s="13">
        <v>46280.61111111111</v>
      </c>
      <c r="R4514" t="inlineStr">
        <is>
          <t xml:space="preserve">2026-09 (Sept)</t>
        </is>
      </c>
      <c r="S4514">
        <f>IF(M4514="Not an error",0,IF(COUNTIFS($A$2:$A4514,$A4514,$D$2:$D4514,$D4514,$M$2:$M4514,"&lt;&gt;Not an error")=1,1,0))</f>
        <v>0</v>
      </c>
      <c r="T4514">
        <f>IF(M4514&lt;&gt;"Major",0,IF(COUNTIFS($A$2:$A4514,$A4514,$D$2:$D4514,$D4514,$M$2:$M4514,"Major")=1,1,0))</f>
        <v>0</v>
      </c>
      <c r="U4514">
        <f>IF(M4514&lt;&gt;"Minor",0,IF(COUNTIFS($A$2:$A4514,$A4514,$D$2:$D4514,$D4514,$M$2:$M4514,"Minor")=1,1,0))</f>
        <v>0</v>
      </c>
    </row>
    <row r="4515">
      <c r="A4515" t="inlineStr">
        <is>
          <t xml:space="preserve">f855eae3dfc9aadc286f38e8d5e70cc6a599f238</t>
        </is>
      </c>
      <c r="B4515" t="inlineStr">
        <is>
          <t xml:space="preserve">The Silent Rebirth</t>
        </is>
      </c>
      <c r="C4515" t="inlineStr">
        <is>
          <t xml:space="preserve">Wiedergeboren Für Rache</t>
        </is>
      </c>
      <c r="D4515" t="inlineStr">
        <is>
          <t xml:space="preserve">74529058de170b0a2a3f189f7e1602f52b7d0684</t>
        </is>
      </c>
      <c r="E4515" t="inlineStr">
        <is>
          <t xml:space="preserve">Episode 15: Anna Verleugnet Ihre Schwester Talia</t>
        </is>
      </c>
      <c r="F4515">
        <v>15</v>
      </c>
      <c r="G4515" t="inlineStr">
        <is>
          <t xml:space="preserve">7:41-7:47</t>
        </is>
      </c>
      <c r="H4515" t="inlineStr">
        <is>
          <t xml:space="preserve">Resolved</t>
        </is>
      </c>
      <c r="I4515" t="inlineStr">
        <is>
          <t xml:space="preserve">[Script error] - Line from script: â€œVergessen Sie es. Ich brauche Ihre Dienste nicht mehr. Sie kÃ¶nnten sie ohnehin nicht heilen.â€_x009d_ - Note: keep informal address â€œVergiss es. Ich brauche deine Dienste nicht mehr. Du kannst sie ohnehin nicht heilen.â€_x009d_</t>
        </is>
      </c>
      <c r="J4515" t="inlineStr">
        <is>
          <t xml:space="preserve">AI</t>
        </is>
      </c>
      <c r="K4515" t="inlineStr">
        <is>
          <t xml:space="preserve">Script error</t>
        </is>
      </c>
      <c r="L4515" t="inlineStr">
        <is>
          <t xml:space="preserve">Script error</t>
        </is>
      </c>
      <c r="M4515" t="str">
        <f>IFERROR(IF(VLOOKUP(L4515,'Quantification'!$A:$B,2,FALSE)&amp;""="","Unclassified",VLOOKUP(L4515,'Quantification'!$A:$B,2,FALSE)),"Unclassified")</f>
        <v>Major</v>
      </c>
      <c r="N4515" t="inlineStr">
        <is>
          <t xml:space="preserve">frl-stefanie.gartmaier@pocketfm.com</t>
        </is>
      </c>
      <c r="O4515" t="inlineStr">
        <is>
          <t xml:space="preserve">Issues found in raw</t>
        </is>
      </c>
      <c r="P4515" t="str">
        <f>IF(OR(O4515="Issues found in master",O4515="Final master"),"Master",IF(OR(O4515="Ready for Master",O4515="Issues found in raw",O4515="Raw under QC",O4515="Issues resolved in raw"),"Raw","-"))</f>
        <v>Raw</v>
      </c>
      <c r="Q4515" s="13">
        <v>46280.61111111111</v>
      </c>
      <c r="R4515" t="inlineStr">
        <is>
          <t xml:space="preserve">2026-09 (Sept)</t>
        </is>
      </c>
      <c r="S4515">
        <f>IF(M4515="Not an error",0,IF(COUNTIFS($A$2:$A4515,$A4515,$D$2:$D4515,$D4515,$M$2:$M4515,"&lt;&gt;Not an error")=1,1,0))</f>
        <v>0</v>
      </c>
      <c r="T4515">
        <f>IF(M4515&lt;&gt;"Major",0,IF(COUNTIFS($A$2:$A4515,$A4515,$D$2:$D4515,$D4515,$M$2:$M4515,"Major")=1,1,0))</f>
        <v>0</v>
      </c>
      <c r="U4515">
        <f>IF(M4515&lt;&gt;"Minor",0,IF(COUNTIFS($A$2:$A4515,$A4515,$D$2:$D4515,$D4515,$M$2:$M4515,"Minor")=1,1,0))</f>
        <v>0</v>
      </c>
    </row>
    <row r="4516">
      <c r="A4516" t="inlineStr">
        <is>
          <t xml:space="preserve">f855eae3dfc9aadc286f38e8d5e70cc6a599f238</t>
        </is>
      </c>
      <c r="B4516" t="inlineStr">
        <is>
          <t xml:space="preserve">The Silent Rebirth</t>
        </is>
      </c>
      <c r="C4516" t="inlineStr">
        <is>
          <t xml:space="preserve">Wiedergeboren Für Rache</t>
        </is>
      </c>
      <c r="D4516" t="inlineStr">
        <is>
          <t xml:space="preserve">74529058de170b0a2a3f189f7e1602f52b7d0684</t>
        </is>
      </c>
      <c r="E4516" t="inlineStr">
        <is>
          <t xml:space="preserve">Episode 15: Anna Verleugnet Ihre Schwester Talia</t>
        </is>
      </c>
      <c r="F4516">
        <v>15</v>
      </c>
      <c r="G4516" t="inlineStr">
        <is>
          <t xml:space="preserve">8:04-8:10</t>
        </is>
      </c>
      <c r="H4516" t="inlineStr">
        <is>
          <t xml:space="preserve">Resolved</t>
        </is>
      </c>
      <c r="I4516" t="inlineStr">
        <is>
          <t xml:space="preserve">[Distorted sound] - Line from script: â€œMit einem entschlossenen Ruck riss er den Scheck heraus und reichte ihn Ã„nna, sein Gesichtsausdruck war unleserlich.â€_x009d_ - Note: voice change</t>
        </is>
      </c>
      <c r="J4516" t="inlineStr">
        <is>
          <t xml:space="preserve">VOA</t>
        </is>
      </c>
      <c r="K4516" t="inlineStr">
        <is>
          <t xml:space="preserve">Distorted sound</t>
        </is>
      </c>
      <c r="L4516" t="inlineStr">
        <is>
          <t xml:space="preserve">Distorted sound</t>
        </is>
      </c>
      <c r="M4516" t="str">
        <f>IFERROR(IF(VLOOKUP(L4516,'Quantification'!$A:$B,2,FALSE)&amp;""="","Unclassified",VLOOKUP(L4516,'Quantification'!$A:$B,2,FALSE)),"Unclassified")</f>
        <v>Minor</v>
      </c>
      <c r="N4516" t="inlineStr">
        <is>
          <t xml:space="preserve">frl-stefanie.gartmaier@pocketfm.com</t>
        </is>
      </c>
      <c r="O4516" t="inlineStr">
        <is>
          <t xml:space="preserve">Issues found in raw</t>
        </is>
      </c>
      <c r="P4516" t="str">
        <f>IF(OR(O4516="Issues found in master",O4516="Final master"),"Master",IF(OR(O4516="Ready for Master",O4516="Issues found in raw",O4516="Raw under QC",O4516="Issues resolved in raw"),"Raw","-"))</f>
        <v>Raw</v>
      </c>
      <c r="Q4516" s="13">
        <v>46280.61111111111</v>
      </c>
      <c r="R4516" t="inlineStr">
        <is>
          <t xml:space="preserve">2026-09 (Sept)</t>
        </is>
      </c>
      <c r="S4516">
        <f>IF(M4516="Not an error",0,IF(COUNTIFS($A$2:$A4516,$A4516,$D$2:$D4516,$D4516,$M$2:$M4516,"&lt;&gt;Not an error")=1,1,0))</f>
        <v>0</v>
      </c>
      <c r="T4516">
        <f>IF(M4516&lt;&gt;"Major",0,IF(COUNTIFS($A$2:$A4516,$A4516,$D$2:$D4516,$D4516,$M$2:$M4516,"Major")=1,1,0))</f>
        <v>0</v>
      </c>
      <c r="U4516">
        <f>IF(M4516&lt;&gt;"Minor",0,IF(COUNTIFS($A$2:$A4516,$A4516,$D$2:$D4516,$D4516,$M$2:$M4516,"Minor")=1,1,0))</f>
        <v>1</v>
      </c>
    </row>
    <row r="4517">
      <c r="A4517" t="inlineStr">
        <is>
          <t xml:space="preserve">f855eae3dfc9aadc286f38e8d5e70cc6a599f238</t>
        </is>
      </c>
      <c r="B4517" t="inlineStr">
        <is>
          <t xml:space="preserve">The Silent Rebirth</t>
        </is>
      </c>
      <c r="C4517" t="inlineStr">
        <is>
          <t xml:space="preserve">Wiedergeboren Für Rache</t>
        </is>
      </c>
      <c r="D4517" t="inlineStr">
        <is>
          <t xml:space="preserve">1cb9e9755c328154a5d5e68f507e49604d2e7c88</t>
        </is>
      </c>
      <c r="E4517" t="inlineStr">
        <is>
          <t xml:space="preserve">Episode 16: Der Besuch</t>
        </is>
      </c>
      <c r="F4517">
        <v>16</v>
      </c>
      <c r="G4517" t="inlineStr">
        <is>
          <t xml:space="preserve">2:34-2:36</t>
        </is>
      </c>
      <c r="H4517" t="inlineStr">
        <is>
          <t xml:space="preserve">Resolved</t>
        </is>
      </c>
      <c r="I4517" t="inlineStr">
        <is>
          <t xml:space="preserve">[Script error] - Line from script: â€œWas lÃ¤sst dich glauben, dass du wieder nach oben kommst?â€_x009d_ - misleading as Ã„nna hasnâ€™t been at the top of society in this lifetime â€œWas lÃ¤sst dich glauben, dass du es nach oben schaffst?â€_x009d_</t>
        </is>
      </c>
      <c r="J4517" t="inlineStr">
        <is>
          <t xml:space="preserve">AI</t>
        </is>
      </c>
      <c r="K4517" t="inlineStr">
        <is>
          <t xml:space="preserve">Script error</t>
        </is>
      </c>
      <c r="L4517" t="inlineStr">
        <is>
          <t xml:space="preserve">Script error</t>
        </is>
      </c>
      <c r="M4517" t="str">
        <f>IFERROR(IF(VLOOKUP(L4517,'Quantification'!$A:$B,2,FALSE)&amp;""="","Unclassified",VLOOKUP(L4517,'Quantification'!$A:$B,2,FALSE)),"Unclassified")</f>
        <v>Major</v>
      </c>
      <c r="N4517" t="inlineStr">
        <is>
          <t xml:space="preserve">frl-stefanie.gartmaier@pocketfm.com</t>
        </is>
      </c>
      <c r="O4517" t="inlineStr">
        <is>
          <t xml:space="preserve">Issues found in raw</t>
        </is>
      </c>
      <c r="P4517" t="str">
        <f>IF(OR(O4517="Issues found in master",O4517="Final master"),"Master",IF(OR(O4517="Ready for Master",O4517="Issues found in raw",O4517="Raw under QC",O4517="Issues resolved in raw"),"Raw","-"))</f>
        <v>Raw</v>
      </c>
      <c r="Q4517" s="13">
        <v>46280.61111111111</v>
      </c>
      <c r="R4517" t="inlineStr">
        <is>
          <t xml:space="preserve">2026-09 (Sept)</t>
        </is>
      </c>
      <c r="S4517">
        <f>IF(M4517="Not an error",0,IF(COUNTIFS($A$2:$A4517,$A4517,$D$2:$D4517,$D4517,$M$2:$M4517,"&lt;&gt;Not an error")=1,1,0))</f>
        <v>1</v>
      </c>
      <c r="T4517">
        <f>IF(M4517&lt;&gt;"Major",0,IF(COUNTIFS($A$2:$A4517,$A4517,$D$2:$D4517,$D4517,$M$2:$M4517,"Major")=1,1,0))</f>
        <v>1</v>
      </c>
      <c r="U4517">
        <f>IF(M4517&lt;&gt;"Minor",0,IF(COUNTIFS($A$2:$A4517,$A4517,$D$2:$D4517,$D4517,$M$2:$M4517,"Minor")=1,1,0))</f>
        <v>0</v>
      </c>
    </row>
    <row r="4518">
      <c r="A4518" t="inlineStr">
        <is>
          <t xml:space="preserve">f855eae3dfc9aadc286f38e8d5e70cc6a599f238</t>
        </is>
      </c>
      <c r="B4518" t="inlineStr">
        <is>
          <t xml:space="preserve">The Silent Rebirth</t>
        </is>
      </c>
      <c r="C4518" t="inlineStr">
        <is>
          <t xml:space="preserve">Wiedergeboren Für Rache</t>
        </is>
      </c>
      <c r="D4518" t="inlineStr">
        <is>
          <t xml:space="preserve">1cb9e9755c328154a5d5e68f507e49604d2e7c88</t>
        </is>
      </c>
      <c r="E4518" t="inlineStr">
        <is>
          <t xml:space="preserve">Episode 16: Der Besuch</t>
        </is>
      </c>
      <c r="F4518">
        <v>16</v>
      </c>
      <c r="G4518" t="inlineStr">
        <is>
          <t xml:space="preserve">3:54-4:00</t>
        </is>
      </c>
      <c r="H4518" t="inlineStr">
        <is>
          <t xml:space="preserve">Resolved</t>
        </is>
      </c>
      <c r="I4518" t="inlineStr">
        <is>
          <t xml:space="preserve">[Script error] - Line from script: â€œOma hat mich gebeten, dir ein paar Kleider zu kaufenâ€_x009d_, sagte sie kÃ¼hl, "aber ich glaube, du brauchst meine Hilfe nicht mehr.â€_x009d_ - Note: inconsistency â€œOma hat mich gebeten, mit dir ein paar Kleider zu kaufenâ€_x009d_, sagte sie kÃ¼hl, "aber ich glaube, du brauchst meine Hilfe nicht mehr.â€_x009d_</t>
        </is>
      </c>
      <c r="J4518" t="inlineStr">
        <is>
          <t xml:space="preserve">AI</t>
        </is>
      </c>
      <c r="K4518" t="inlineStr">
        <is>
          <t xml:space="preserve">Script error</t>
        </is>
      </c>
      <c r="L4518" t="inlineStr">
        <is>
          <t xml:space="preserve">Script error</t>
        </is>
      </c>
      <c r="M4518" t="str">
        <f>IFERROR(IF(VLOOKUP(L4518,'Quantification'!$A:$B,2,FALSE)&amp;""="","Unclassified",VLOOKUP(L4518,'Quantification'!$A:$B,2,FALSE)),"Unclassified")</f>
        <v>Major</v>
      </c>
      <c r="N4518" t="inlineStr">
        <is>
          <t xml:space="preserve">frl-stefanie.gartmaier@pocketfm.com</t>
        </is>
      </c>
      <c r="O4518" t="inlineStr">
        <is>
          <t xml:space="preserve">Issues found in raw</t>
        </is>
      </c>
      <c r="P4518" t="str">
        <f>IF(OR(O4518="Issues found in master",O4518="Final master"),"Master",IF(OR(O4518="Ready for Master",O4518="Issues found in raw",O4518="Raw under QC",O4518="Issues resolved in raw"),"Raw","-"))</f>
        <v>Raw</v>
      </c>
      <c r="Q4518" s="13">
        <v>46280.61111111111</v>
      </c>
      <c r="R4518" t="inlineStr">
        <is>
          <t xml:space="preserve">2026-09 (Sept)</t>
        </is>
      </c>
      <c r="S4518">
        <f>IF(M4518="Not an error",0,IF(COUNTIFS($A$2:$A4518,$A4518,$D$2:$D4518,$D4518,$M$2:$M4518,"&lt;&gt;Not an error")=1,1,0))</f>
        <v>0</v>
      </c>
      <c r="T4518">
        <f>IF(M4518&lt;&gt;"Major",0,IF(COUNTIFS($A$2:$A4518,$A4518,$D$2:$D4518,$D4518,$M$2:$M4518,"Major")=1,1,0))</f>
        <v>0</v>
      </c>
      <c r="U4518">
        <f>IF(M4518&lt;&gt;"Minor",0,IF(COUNTIFS($A$2:$A4518,$A4518,$D$2:$D4518,$D4518,$M$2:$M4518,"Minor")=1,1,0))</f>
        <v>0</v>
      </c>
    </row>
    <row r="4519">
      <c r="A4519" t="inlineStr">
        <is>
          <t xml:space="preserve">f855eae3dfc9aadc286f38e8d5e70cc6a599f238</t>
        </is>
      </c>
      <c r="B4519" t="inlineStr">
        <is>
          <t xml:space="preserve">The Silent Rebirth</t>
        </is>
      </c>
      <c r="C4519" t="inlineStr">
        <is>
          <t xml:space="preserve">Wiedergeboren Für Rache</t>
        </is>
      </c>
      <c r="D4519" t="inlineStr">
        <is>
          <t xml:space="preserve">1cb9e9755c328154a5d5e68f507e49604d2e7c88</t>
        </is>
      </c>
      <c r="E4519" t="inlineStr">
        <is>
          <t xml:space="preserve">Episode 16: Der Besuch</t>
        </is>
      </c>
      <c r="F4519">
        <v>16</v>
      </c>
      <c r="G4519" t="inlineStr">
        <is>
          <t xml:space="preserve">5:53-5:56</t>
        </is>
      </c>
      <c r="H4519" t="inlineStr">
        <is>
          <t xml:space="preserve">Resolved</t>
        </is>
      </c>
      <c r="I4519" t="inlineStr">
        <is>
          <t xml:space="preserve">[Script error] - Line from script: â€œIhr Blick folgte einem weiÃŸen BMW, der vorbeifuhr.â€_x009d_ - Note: potential copyright issue for â€œBMWâ€_x009d_</t>
        </is>
      </c>
      <c r="J4519" t="inlineStr">
        <is>
          <t xml:space="preserve">AI</t>
        </is>
      </c>
      <c r="K4519" t="inlineStr">
        <is>
          <t xml:space="preserve">Script error</t>
        </is>
      </c>
      <c r="L4519" t="inlineStr">
        <is>
          <t xml:space="preserve">Script error</t>
        </is>
      </c>
      <c r="M4519" t="str">
        <f>IFERROR(IF(VLOOKUP(L4519,'Quantification'!$A:$B,2,FALSE)&amp;""="","Unclassified",VLOOKUP(L4519,'Quantification'!$A:$B,2,FALSE)),"Unclassified")</f>
        <v>Major</v>
      </c>
      <c r="N4519" t="inlineStr">
        <is>
          <t xml:space="preserve">frl-stefanie.gartmaier@pocketfm.com</t>
        </is>
      </c>
      <c r="O4519" t="inlineStr">
        <is>
          <t xml:space="preserve">Issues found in raw</t>
        </is>
      </c>
      <c r="P4519" t="str">
        <f>IF(OR(O4519="Issues found in master",O4519="Final master"),"Master",IF(OR(O4519="Ready for Master",O4519="Issues found in raw",O4519="Raw under QC",O4519="Issues resolved in raw"),"Raw","-"))</f>
        <v>Raw</v>
      </c>
      <c r="Q4519" s="13">
        <v>46280.61111111111</v>
      </c>
      <c r="R4519" t="inlineStr">
        <is>
          <t xml:space="preserve">2026-09 (Sept)</t>
        </is>
      </c>
      <c r="S4519">
        <f>IF(M4519="Not an error",0,IF(COUNTIFS($A$2:$A4519,$A4519,$D$2:$D4519,$D4519,$M$2:$M4519,"&lt;&gt;Not an error")=1,1,0))</f>
        <v>0</v>
      </c>
      <c r="T4519">
        <f>IF(M4519&lt;&gt;"Major",0,IF(COUNTIFS($A$2:$A4519,$A4519,$D$2:$D4519,$D4519,$M$2:$M4519,"Major")=1,1,0))</f>
        <v>0</v>
      </c>
      <c r="U4519">
        <f>IF(M4519&lt;&gt;"Minor",0,IF(COUNTIFS($A$2:$A4519,$A4519,$D$2:$D4519,$D4519,$M$2:$M4519,"Minor")=1,1,0))</f>
        <v>0</v>
      </c>
    </row>
    <row r="4520">
      <c r="A4520" t="inlineStr">
        <is>
          <t xml:space="preserve">f855eae3dfc9aadc286f38e8d5e70cc6a599f238</t>
        </is>
      </c>
      <c r="B4520" t="inlineStr">
        <is>
          <t xml:space="preserve">The Silent Rebirth</t>
        </is>
      </c>
      <c r="C4520" t="inlineStr">
        <is>
          <t xml:space="preserve">Wiedergeboren Für Rache</t>
        </is>
      </c>
      <c r="D4520" t="inlineStr">
        <is>
          <t xml:space="preserve">1cb9e9755c328154a5d5e68f507e49604d2e7c88</t>
        </is>
      </c>
      <c r="E4520" t="inlineStr">
        <is>
          <t xml:space="preserve">Episode 16: Der Besuch</t>
        </is>
      </c>
      <c r="F4520">
        <v>16</v>
      </c>
      <c r="G4520" t="inlineStr">
        <is>
          <t xml:space="preserve">7:11-7:17</t>
        </is>
      </c>
      <c r="H4520" t="inlineStr">
        <is>
          <t xml:space="preserve">Resolved</t>
        </is>
      </c>
      <c r="I4520" t="inlineStr">
        <is>
          <t xml:space="preserve">[Script error] - Line from script: â€œSie sah zu, wie der weiÃŸe BMW zu einem verschwommenen Fleck wurde, und wurde unruhig.â€_x009d_ - Note: potential copyright issue for â€œBMWâ€_x009d_</t>
        </is>
      </c>
      <c r="J4520" t="inlineStr">
        <is>
          <t xml:space="preserve">AI</t>
        </is>
      </c>
      <c r="K4520" t="inlineStr">
        <is>
          <t xml:space="preserve">Script error</t>
        </is>
      </c>
      <c r="L4520" t="inlineStr">
        <is>
          <t xml:space="preserve">Script error</t>
        </is>
      </c>
      <c r="M4520" t="str">
        <f>IFERROR(IF(VLOOKUP(L4520,'Quantification'!$A:$B,2,FALSE)&amp;""="","Unclassified",VLOOKUP(L4520,'Quantification'!$A:$B,2,FALSE)),"Unclassified")</f>
        <v>Major</v>
      </c>
      <c r="N4520" t="inlineStr">
        <is>
          <t xml:space="preserve">frl-stefanie.gartmaier@pocketfm.com</t>
        </is>
      </c>
      <c r="O4520" t="inlineStr">
        <is>
          <t xml:space="preserve">Issues found in raw</t>
        </is>
      </c>
      <c r="P4520" t="str">
        <f>IF(OR(O4520="Issues found in master",O4520="Final master"),"Master",IF(OR(O4520="Ready for Master",O4520="Issues found in raw",O4520="Raw under QC",O4520="Issues resolved in raw"),"Raw","-"))</f>
        <v>Raw</v>
      </c>
      <c r="Q4520" s="13">
        <v>46280.61111111111</v>
      </c>
      <c r="R4520" t="inlineStr">
        <is>
          <t xml:space="preserve">2026-09 (Sept)</t>
        </is>
      </c>
      <c r="S4520">
        <f>IF(M4520="Not an error",0,IF(COUNTIFS($A$2:$A4520,$A4520,$D$2:$D4520,$D4520,$M$2:$M4520,"&lt;&gt;Not an error")=1,1,0))</f>
        <v>0</v>
      </c>
      <c r="T4520">
        <f>IF(M4520&lt;&gt;"Major",0,IF(COUNTIFS($A$2:$A4520,$A4520,$D$2:$D4520,$D4520,$M$2:$M4520,"Major")=1,1,0))</f>
        <v>0</v>
      </c>
      <c r="U4520">
        <f>IF(M4520&lt;&gt;"Minor",0,IF(COUNTIFS($A$2:$A4520,$A4520,$D$2:$D4520,$D4520,$M$2:$M4520,"Minor")=1,1,0))</f>
        <v>0</v>
      </c>
    </row>
    <row r="4521">
      <c r="A4521" t="inlineStr">
        <is>
          <t xml:space="preserve">f855eae3dfc9aadc286f38e8d5e70cc6a599f238</t>
        </is>
      </c>
      <c r="B4521" t="inlineStr">
        <is>
          <t xml:space="preserve">The Silent Rebirth</t>
        </is>
      </c>
      <c r="C4521" t="inlineStr">
        <is>
          <t xml:space="preserve">Wiedergeboren Für Rache</t>
        </is>
      </c>
      <c r="D4521" t="inlineStr">
        <is>
          <t xml:space="preserve">1cb9e9755c328154a5d5e68f507e49604d2e7c88</t>
        </is>
      </c>
      <c r="E4521" t="inlineStr">
        <is>
          <t xml:space="preserve">Episode 16: Der Besuch</t>
        </is>
      </c>
      <c r="F4521">
        <v>16</v>
      </c>
      <c r="G4521" t="inlineStr">
        <is>
          <t xml:space="preserve">11:31-11:37</t>
        </is>
      </c>
      <c r="H4521" t="inlineStr">
        <is>
          <t xml:space="preserve">Resolved</t>
        </is>
      </c>
      <c r="I4521" t="inlineStr">
        <is>
          <t xml:space="preserve">[Script error] - Line from script: â€œEs ging ihr nicht darum, dass ihr Kleid hÃ¤tte ruiniert werden sollen; sie war an abfÃ¤llige Urteile gewÃ¶hnt.â€_x009d_ - Note: inconsistency; Ã„nna doesnâ€™t know that â€œEs waren nicht die abfÃ¤lligen Urteile, die sie missmutig stimmten. Sie war bereits daran gewÃ¶hnt.â€_x009d_</t>
        </is>
      </c>
      <c r="J4521" t="inlineStr">
        <is>
          <t xml:space="preserve">AI</t>
        </is>
      </c>
      <c r="K4521" t="inlineStr">
        <is>
          <t xml:space="preserve">Script error</t>
        </is>
      </c>
      <c r="L4521" t="inlineStr">
        <is>
          <t xml:space="preserve">Script error</t>
        </is>
      </c>
      <c r="M4521" t="str">
        <f>IFERROR(IF(VLOOKUP(L4521,'Quantification'!$A:$B,2,FALSE)&amp;""="","Unclassified",VLOOKUP(L4521,'Quantification'!$A:$B,2,FALSE)),"Unclassified")</f>
        <v>Major</v>
      </c>
      <c r="N4521" t="inlineStr">
        <is>
          <t xml:space="preserve">frl-stefanie.gartmaier@pocketfm.com</t>
        </is>
      </c>
      <c r="O4521" t="inlineStr">
        <is>
          <t xml:space="preserve">Issues found in raw</t>
        </is>
      </c>
      <c r="P4521" t="str">
        <f>IF(OR(O4521="Issues found in master",O4521="Final master"),"Master",IF(OR(O4521="Ready for Master",O4521="Issues found in raw",O4521="Raw under QC",O4521="Issues resolved in raw"),"Raw","-"))</f>
        <v>Raw</v>
      </c>
      <c r="Q4521" s="13">
        <v>46280.61111111111</v>
      </c>
      <c r="R4521" t="inlineStr">
        <is>
          <t xml:space="preserve">2026-09 (Sept)</t>
        </is>
      </c>
      <c r="S4521">
        <f>IF(M4521="Not an error",0,IF(COUNTIFS($A$2:$A4521,$A4521,$D$2:$D4521,$D4521,$M$2:$M4521,"&lt;&gt;Not an error")=1,1,0))</f>
        <v>0</v>
      </c>
      <c r="T4521">
        <f>IF(M4521&lt;&gt;"Major",0,IF(COUNTIFS($A$2:$A4521,$A4521,$D$2:$D4521,$D4521,$M$2:$M4521,"Major")=1,1,0))</f>
        <v>0</v>
      </c>
      <c r="U4521">
        <f>IF(M4521&lt;&gt;"Minor",0,IF(COUNTIFS($A$2:$A4521,$A4521,$D$2:$D4521,$D4521,$M$2:$M4521,"Minor")=1,1,0))</f>
        <v>0</v>
      </c>
    </row>
    <row r="4522">
      <c r="A4522" t="inlineStr">
        <is>
          <t xml:space="preserve">f855eae3dfc9aadc286f38e8d5e70cc6a599f238</t>
        </is>
      </c>
      <c r="B4522" t="inlineStr">
        <is>
          <t xml:space="preserve">The Silent Rebirth</t>
        </is>
      </c>
      <c r="C4522" t="inlineStr">
        <is>
          <t xml:space="preserve">Wiedergeboren Für Rache</t>
        </is>
      </c>
      <c r="D4522" t="inlineStr">
        <is>
          <t xml:space="preserve">1cb9e9755c328154a5d5e68f507e49604d2e7c88</t>
        </is>
      </c>
      <c r="E4522" t="inlineStr">
        <is>
          <t xml:space="preserve">Episode 16: Der Besuch</t>
        </is>
      </c>
      <c r="F4522">
        <v>16</v>
      </c>
      <c r="G4522" t="inlineStr">
        <is>
          <t xml:space="preserve">11:52-11:58</t>
        </is>
      </c>
      <c r="H4522" t="inlineStr">
        <is>
          <t xml:space="preserve">Resolved</t>
        </is>
      </c>
      <c r="I4522" t="inlineStr">
        <is>
          <t xml:space="preserve">[Script error] - Line from script: â€œDer Wagen setzte sich wieder in Bewegung und fuhr in Richtung des Anwesens der Storm-Gruppe.â€_x009d_ - Note: inconsistency; this phrase needs to build a bridge between the previous scene and the next one â€œNachdem alle im Wagen untergebracht waren, machte man sich allmÃ¤hlich in Richtung des Anwesens der Storm-Familie auf.â€_x009d_</t>
        </is>
      </c>
      <c r="J4522" t="inlineStr">
        <is>
          <t xml:space="preserve">AI</t>
        </is>
      </c>
      <c r="K4522" t="inlineStr">
        <is>
          <t xml:space="preserve">Script error</t>
        </is>
      </c>
      <c r="L4522" t="inlineStr">
        <is>
          <t xml:space="preserve">Script error</t>
        </is>
      </c>
      <c r="M4522" t="str">
        <f>IFERROR(IF(VLOOKUP(L4522,'Quantification'!$A:$B,2,FALSE)&amp;""="","Unclassified",VLOOKUP(L4522,'Quantification'!$A:$B,2,FALSE)),"Unclassified")</f>
        <v>Major</v>
      </c>
      <c r="N4522" t="inlineStr">
        <is>
          <t xml:space="preserve">frl-stefanie.gartmaier@pocketfm.com</t>
        </is>
      </c>
      <c r="O4522" t="inlineStr">
        <is>
          <t xml:space="preserve">Issues found in raw</t>
        </is>
      </c>
      <c r="P4522" t="str">
        <f>IF(OR(O4522="Issues found in master",O4522="Final master"),"Master",IF(OR(O4522="Ready for Master",O4522="Issues found in raw",O4522="Raw under QC",O4522="Issues resolved in raw"),"Raw","-"))</f>
        <v>Raw</v>
      </c>
      <c r="Q4522" s="13">
        <v>46280.61111111111</v>
      </c>
      <c r="R4522" t="inlineStr">
        <is>
          <t xml:space="preserve">2026-09 (Sept)</t>
        </is>
      </c>
      <c r="S4522">
        <f>IF(M4522="Not an error",0,IF(COUNTIFS($A$2:$A4522,$A4522,$D$2:$D4522,$D4522,$M$2:$M4522,"&lt;&gt;Not an error")=1,1,0))</f>
        <v>0</v>
      </c>
      <c r="T4522">
        <f>IF(M4522&lt;&gt;"Major",0,IF(COUNTIFS($A$2:$A4522,$A4522,$D$2:$D4522,$D4522,$M$2:$M4522,"Major")=1,1,0))</f>
        <v>0</v>
      </c>
      <c r="U4522">
        <f>IF(M4522&lt;&gt;"Minor",0,IF(COUNTIFS($A$2:$A4522,$A4522,$D$2:$D4522,$D4522,$M$2:$M4522,"Minor")=1,1,0))</f>
        <v>0</v>
      </c>
    </row>
    <row r="4523">
      <c r="A4523" t="inlineStr">
        <is>
          <t xml:space="preserve">f855eae3dfc9aadc286f38e8d5e70cc6a599f238</t>
        </is>
      </c>
      <c r="B4523" t="inlineStr">
        <is>
          <t xml:space="preserve">The Silent Rebirth</t>
        </is>
      </c>
      <c r="C4523" t="inlineStr">
        <is>
          <t xml:space="preserve">Wiedergeboren Für Rache</t>
        </is>
      </c>
      <c r="D4523" t="inlineStr">
        <is>
          <t xml:space="preserve">1cb9e9755c328154a5d5e68f507e49604d2e7c88</t>
        </is>
      </c>
      <c r="E4523" t="inlineStr">
        <is>
          <t xml:space="preserve">Episode 16: Der Besuch</t>
        </is>
      </c>
      <c r="F4523">
        <v>16</v>
      </c>
      <c r="G4523" t="inlineStr">
        <is>
          <t xml:space="preserve">12:29-12:39</t>
        </is>
      </c>
      <c r="H4523" t="inlineStr">
        <is>
          <t xml:space="preserve">Resolved</t>
        </is>
      </c>
      <c r="I4523" t="inlineStr">
        <is>
          <t xml:space="preserve">[Script error] - Line from script: â€œSie wusste genau, wer Rebecca war: die scharfsinnige, berechnende Matriarchin der Familie Storm und die Frau, die ihr in ihrem frÃ¼heren Leben die HÃ¶lle heiÃŸ gemacht hatte.â€_x009d_ - Note: inconsistency; â€œMatriarchinâ€_x009d_ has been used previously to refer to the oldest leading family member of the Storm family â€œSie wusste genau, wer Rebecca war: die scharfsinnige und berechnende Frau, die ihr in ihrem frÃ¼heren Leben die HÃ¶lle heiÃŸ gemacht hatte.â€_x009d_</t>
        </is>
      </c>
      <c r="J4523" t="inlineStr">
        <is>
          <t xml:space="preserve">AI</t>
        </is>
      </c>
      <c r="K4523" t="inlineStr">
        <is>
          <t xml:space="preserve">Script error</t>
        </is>
      </c>
      <c r="L4523" t="inlineStr">
        <is>
          <t xml:space="preserve">Script error</t>
        </is>
      </c>
      <c r="M4523" t="str">
        <f>IFERROR(IF(VLOOKUP(L4523,'Quantification'!$A:$B,2,FALSE)&amp;""="","Unclassified",VLOOKUP(L4523,'Quantification'!$A:$B,2,FALSE)),"Unclassified")</f>
        <v>Major</v>
      </c>
      <c r="N4523" t="inlineStr">
        <is>
          <t xml:space="preserve">frl-stefanie.gartmaier@pocketfm.com</t>
        </is>
      </c>
      <c r="O4523" t="inlineStr">
        <is>
          <t xml:space="preserve">Issues found in raw</t>
        </is>
      </c>
      <c r="P4523" t="str">
        <f>IF(OR(O4523="Issues found in master",O4523="Final master"),"Master",IF(OR(O4523="Ready for Master",O4523="Issues found in raw",O4523="Raw under QC",O4523="Issues resolved in raw"),"Raw","-"))</f>
        <v>Raw</v>
      </c>
      <c r="Q4523" s="13">
        <v>46280.61111111111</v>
      </c>
      <c r="R4523" t="inlineStr">
        <is>
          <t xml:space="preserve">2026-09 (Sept)</t>
        </is>
      </c>
      <c r="S4523">
        <f>IF(M4523="Not an error",0,IF(COUNTIFS($A$2:$A4523,$A4523,$D$2:$D4523,$D4523,$M$2:$M4523,"&lt;&gt;Not an error")=1,1,0))</f>
        <v>0</v>
      </c>
      <c r="T4523">
        <f>IF(M4523&lt;&gt;"Major",0,IF(COUNTIFS($A$2:$A4523,$A4523,$D$2:$D4523,$D4523,$M$2:$M4523,"Major")=1,1,0))</f>
        <v>0</v>
      </c>
      <c r="U4523">
        <f>IF(M4523&lt;&gt;"Minor",0,IF(COUNTIFS($A$2:$A4523,$A4523,$D$2:$D4523,$D4523,$M$2:$M4523,"Minor")=1,1,0))</f>
        <v>0</v>
      </c>
    </row>
    <row r="4524">
      <c r="A4524" t="inlineStr">
        <is>
          <t xml:space="preserve">f855eae3dfc9aadc286f38e8d5e70cc6a599f238</t>
        </is>
      </c>
      <c r="B4524" t="inlineStr">
        <is>
          <t xml:space="preserve">The Silent Rebirth</t>
        </is>
      </c>
      <c r="C4524" t="inlineStr">
        <is>
          <t xml:space="preserve">Wiedergeboren Für Rache</t>
        </is>
      </c>
      <c r="D4524" t="inlineStr">
        <is>
          <t xml:space="preserve">1cb9e9755c328154a5d5e68f507e49604d2e7c88</t>
        </is>
      </c>
      <c r="E4524" t="inlineStr">
        <is>
          <t xml:space="preserve">Episode 16: Der Besuch</t>
        </is>
      </c>
      <c r="F4524">
        <v>16</v>
      </c>
      <c r="G4524" t="inlineStr">
        <is>
          <t xml:space="preserve">14:37-14:43</t>
        </is>
      </c>
      <c r="H4524" t="inlineStr">
        <is>
          <t xml:space="preserve">Resolved</t>
        </is>
      </c>
      <c r="I4524" t="inlineStr">
        <is>
          <t xml:space="preserve">[Script error] - Line from script: â€œSie ist meine Tochterâ€_x009d_, sagte Megan mit fester Stimme und reichte ihnen ihre Familieneinladung.â€_x009d_ - Note: incorrect form of address â€œSie gehÃ¶rt zu unsâ€_x009d_, sagte Megan mit fester Stimme und reichte ihnen ihre Familieneinladung.â€_x009d_</t>
        </is>
      </c>
      <c r="J4524" t="inlineStr">
        <is>
          <t xml:space="preserve">AI</t>
        </is>
      </c>
      <c r="K4524" t="inlineStr">
        <is>
          <t xml:space="preserve">Script error</t>
        </is>
      </c>
      <c r="L4524" t="inlineStr">
        <is>
          <t xml:space="preserve">Script error</t>
        </is>
      </c>
      <c r="M4524" t="str">
        <f>IFERROR(IF(VLOOKUP(L4524,'Quantification'!$A:$B,2,FALSE)&amp;""="","Unclassified",VLOOKUP(L4524,'Quantification'!$A:$B,2,FALSE)),"Unclassified")</f>
        <v>Major</v>
      </c>
      <c r="N4524" t="inlineStr">
        <is>
          <t xml:space="preserve">frl-stefanie.gartmaier@pocketfm.com</t>
        </is>
      </c>
      <c r="O4524" t="inlineStr">
        <is>
          <t xml:space="preserve">Issues found in raw</t>
        </is>
      </c>
      <c r="P4524" t="str">
        <f>IF(OR(O4524="Issues found in master",O4524="Final master"),"Master",IF(OR(O4524="Ready for Master",O4524="Issues found in raw",O4524="Raw under QC",O4524="Issues resolved in raw"),"Raw","-"))</f>
        <v>Raw</v>
      </c>
      <c r="Q4524" s="13">
        <v>46280.61111111111</v>
      </c>
      <c r="R4524" t="inlineStr">
        <is>
          <t xml:space="preserve">2026-09 (Sept)</t>
        </is>
      </c>
      <c r="S4524">
        <f>IF(M4524="Not an error",0,IF(COUNTIFS($A$2:$A4524,$A4524,$D$2:$D4524,$D4524,$M$2:$M4524,"&lt;&gt;Not an error")=1,1,0))</f>
        <v>0</v>
      </c>
      <c r="T4524">
        <f>IF(M4524&lt;&gt;"Major",0,IF(COUNTIFS($A$2:$A4524,$A4524,$D$2:$D4524,$D4524,$M$2:$M4524,"Major")=1,1,0))</f>
        <v>0</v>
      </c>
      <c r="U4524">
        <f>IF(M4524&lt;&gt;"Minor",0,IF(COUNTIFS($A$2:$A4524,$A4524,$D$2:$D4524,$D4524,$M$2:$M4524,"Minor")=1,1,0))</f>
        <v>0</v>
      </c>
    </row>
    <row r="4525">
      <c r="A4525" t="inlineStr">
        <is>
          <t xml:space="preserve">f855eae3dfc9aadc286f38e8d5e70cc6a599f238</t>
        </is>
      </c>
      <c r="B4525" t="inlineStr">
        <is>
          <t xml:space="preserve">The Silent Rebirth</t>
        </is>
      </c>
      <c r="C4525" t="inlineStr">
        <is>
          <t xml:space="preserve">Wiedergeboren Für Rache</t>
        </is>
      </c>
      <c r="D4525" t="inlineStr">
        <is>
          <t xml:space="preserve">1cb9e9755c328154a5d5e68f507e49604d2e7c88</t>
        </is>
      </c>
      <c r="E4525" t="inlineStr">
        <is>
          <t xml:space="preserve">Episode 16: Der Besuch</t>
        </is>
      </c>
      <c r="F4525">
        <v>16</v>
      </c>
      <c r="G4525" t="inlineStr">
        <is>
          <t xml:space="preserve">17:34-17:40</t>
        </is>
      </c>
      <c r="H4525" t="inlineStr">
        <is>
          <t xml:space="preserve">Resolved</t>
        </is>
      </c>
      <c r="I4525" t="inlineStr">
        <is>
          <t xml:space="preserve">[Script error] - Line from script: â€œGuten Tag, Tante Rebeccaâ€_x009d_, begrÃ¼ÃŸte Talia sie sÃ¼ÃŸlich, mit dem fÃ¼r sie typischen Charme.â€_x009d_ - Note: incorrect form of address "Guten Tag, Rebeccaâ€_x009d_, begrÃ¼ÃŸte Talia sie sÃ¼ÃŸlich, mit dem fÃ¼r sie typischen Charme.â€_x009d_</t>
        </is>
      </c>
      <c r="J4525" t="inlineStr">
        <is>
          <t xml:space="preserve">AI</t>
        </is>
      </c>
      <c r="K4525" t="inlineStr">
        <is>
          <t xml:space="preserve">Script error</t>
        </is>
      </c>
      <c r="L4525" t="inlineStr">
        <is>
          <t xml:space="preserve">Script error</t>
        </is>
      </c>
      <c r="M4525" t="str">
        <f>IFERROR(IF(VLOOKUP(L4525,'Quantification'!$A:$B,2,FALSE)&amp;""="","Unclassified",VLOOKUP(L4525,'Quantification'!$A:$B,2,FALSE)),"Unclassified")</f>
        <v>Major</v>
      </c>
      <c r="N4525" t="inlineStr">
        <is>
          <t xml:space="preserve">frl-stefanie.gartmaier@pocketfm.com</t>
        </is>
      </c>
      <c r="O4525" t="inlineStr">
        <is>
          <t xml:space="preserve">Issues found in raw</t>
        </is>
      </c>
      <c r="P4525" t="str">
        <f>IF(OR(O4525="Issues found in master",O4525="Final master"),"Master",IF(OR(O4525="Ready for Master",O4525="Issues found in raw",O4525="Raw under QC",O4525="Issues resolved in raw"),"Raw","-"))</f>
        <v>Raw</v>
      </c>
      <c r="Q4525" s="13">
        <v>46280.61111111111</v>
      </c>
      <c r="R4525" t="inlineStr">
        <is>
          <t xml:space="preserve">2026-09 (Sept)</t>
        </is>
      </c>
      <c r="S4525">
        <f>IF(M4525="Not an error",0,IF(COUNTIFS($A$2:$A4525,$A4525,$D$2:$D4525,$D4525,$M$2:$M4525,"&lt;&gt;Not an error")=1,1,0))</f>
        <v>0</v>
      </c>
      <c r="T4525">
        <f>IF(M4525&lt;&gt;"Major",0,IF(COUNTIFS($A$2:$A4525,$A4525,$D$2:$D4525,$D4525,$M$2:$M4525,"Major")=1,1,0))</f>
        <v>0</v>
      </c>
      <c r="U4525">
        <f>IF(M4525&lt;&gt;"Minor",0,IF(COUNTIFS($A$2:$A4525,$A4525,$D$2:$D4525,$D4525,$M$2:$M4525,"Minor")=1,1,0))</f>
        <v>0</v>
      </c>
    </row>
    <row r="4526">
      <c r="A4526" t="inlineStr">
        <is>
          <t xml:space="preserve">f855eae3dfc9aadc286f38e8d5e70cc6a599f238</t>
        </is>
      </c>
      <c r="B4526" t="inlineStr">
        <is>
          <t xml:space="preserve">The Silent Rebirth</t>
        </is>
      </c>
      <c r="C4526" t="inlineStr">
        <is>
          <t xml:space="preserve">Wiedergeboren Für Rache</t>
        </is>
      </c>
      <c r="D4526" t="inlineStr">
        <is>
          <t xml:space="preserve">1cb9e9755c328154a5d5e68f507e49604d2e7c88</t>
        </is>
      </c>
      <c r="E4526" t="inlineStr">
        <is>
          <t xml:space="preserve">Episode 16: Der Besuch</t>
        </is>
      </c>
      <c r="F4526">
        <v>16</v>
      </c>
      <c r="G4526" t="inlineStr">
        <is>
          <t xml:space="preserve">18:24-18:26</t>
        </is>
      </c>
      <c r="H4526" t="inlineStr">
        <is>
          <t xml:space="preserve">Resolved</t>
        </is>
      </c>
      <c r="I4526" t="inlineStr">
        <is>
          <t xml:space="preserve">[Script error] - Line from script: â€œOma, lass uns jetzt nicht darÃ¼ber reden.â€_x009d_ - Note: incorrect form of address â€œLass uns jetzt nicht darÃ¼ber reden.â€_x009d_</t>
        </is>
      </c>
      <c r="J4526" t="inlineStr">
        <is>
          <t xml:space="preserve">AI</t>
        </is>
      </c>
      <c r="K4526" t="inlineStr">
        <is>
          <t xml:space="preserve">Script error</t>
        </is>
      </c>
      <c r="L4526" t="inlineStr">
        <is>
          <t xml:space="preserve">Script error</t>
        </is>
      </c>
      <c r="M4526" t="str">
        <f>IFERROR(IF(VLOOKUP(L4526,'Quantification'!$A:$B,2,FALSE)&amp;""="","Unclassified",VLOOKUP(L4526,'Quantification'!$A:$B,2,FALSE)),"Unclassified")</f>
        <v>Major</v>
      </c>
      <c r="N4526" t="inlineStr">
        <is>
          <t xml:space="preserve">frl-stefanie.gartmaier@pocketfm.com</t>
        </is>
      </c>
      <c r="O4526" t="inlineStr">
        <is>
          <t xml:space="preserve">Issues found in raw</t>
        </is>
      </c>
      <c r="P4526" t="str">
        <f>IF(OR(O4526="Issues found in master",O4526="Final master"),"Master",IF(OR(O4526="Ready for Master",O4526="Issues found in raw",O4526="Raw under QC",O4526="Issues resolved in raw"),"Raw","-"))</f>
        <v>Raw</v>
      </c>
      <c r="Q4526" s="13">
        <v>46280.61111111111</v>
      </c>
      <c r="R4526" t="inlineStr">
        <is>
          <t xml:space="preserve">2026-09 (Sept)</t>
        </is>
      </c>
      <c r="S4526">
        <f>IF(M4526="Not an error",0,IF(COUNTIFS($A$2:$A4526,$A4526,$D$2:$D4526,$D4526,$M$2:$M4526,"&lt;&gt;Not an error")=1,1,0))</f>
        <v>0</v>
      </c>
      <c r="T4526">
        <f>IF(M4526&lt;&gt;"Major",0,IF(COUNTIFS($A$2:$A4526,$A4526,$D$2:$D4526,$D4526,$M$2:$M4526,"Major")=1,1,0))</f>
        <v>0</v>
      </c>
      <c r="U4526">
        <f>IF(M4526&lt;&gt;"Minor",0,IF(COUNTIFS($A$2:$A4526,$A4526,$D$2:$D4526,$D4526,$M$2:$M4526,"Minor")=1,1,0))</f>
        <v>0</v>
      </c>
    </row>
    <row r="4527">
      <c r="A4527" t="inlineStr">
        <is>
          <t xml:space="preserve">f855eae3dfc9aadc286f38e8d5e70cc6a599f238</t>
        </is>
      </c>
      <c r="B4527" t="inlineStr">
        <is>
          <t xml:space="preserve">The Silent Rebirth</t>
        </is>
      </c>
      <c r="C4527" t="inlineStr">
        <is>
          <t xml:space="preserve">Wiedergeboren Für Rache</t>
        </is>
      </c>
      <c r="D4527" t="inlineStr">
        <is>
          <t xml:space="preserve">1cb9e9755c328154a5d5e68f507e49604d2e7c88</t>
        </is>
      </c>
      <c r="E4527" t="inlineStr">
        <is>
          <t xml:space="preserve">Episode 16: Der Besuch</t>
        </is>
      </c>
      <c r="F4527">
        <v>16</v>
      </c>
      <c r="G4527" t="inlineStr">
        <is>
          <t xml:space="preserve">19:09-19:17</t>
        </is>
      </c>
      <c r="H4527" t="inlineStr">
        <is>
          <t xml:space="preserve">Resolved</t>
        </is>
      </c>
      <c r="I4527" t="inlineStr">
        <is>
          <t xml:space="preserve">[Script error] - Line from script: â€œObwohl Rebecca sich ihr gegenÃ¼ber wie eine Enkelin verhielt, war die alte Dame das wahre Oberhaupt der Familie Sterling.â€_x009d_ - Note: gibberish; should be left out</t>
        </is>
      </c>
      <c r="J4527" t="inlineStr">
        <is>
          <t xml:space="preserve">AI</t>
        </is>
      </c>
      <c r="K4527" t="inlineStr">
        <is>
          <t xml:space="preserve">Script error</t>
        </is>
      </c>
      <c r="L4527" t="inlineStr">
        <is>
          <t xml:space="preserve">Script error</t>
        </is>
      </c>
      <c r="M4527" t="str">
        <f>IFERROR(IF(VLOOKUP(L4527,'Quantification'!$A:$B,2,FALSE)&amp;""="","Unclassified",VLOOKUP(L4527,'Quantification'!$A:$B,2,FALSE)),"Unclassified")</f>
        <v>Major</v>
      </c>
      <c r="N4527" t="inlineStr">
        <is>
          <t xml:space="preserve">frl-stefanie.gartmaier@pocketfm.com</t>
        </is>
      </c>
      <c r="O4527" t="inlineStr">
        <is>
          <t xml:space="preserve">Issues found in raw</t>
        </is>
      </c>
      <c r="P4527" t="str">
        <f>IF(OR(O4527="Issues found in master",O4527="Final master"),"Master",IF(OR(O4527="Ready for Master",O4527="Issues found in raw",O4527="Raw under QC",O4527="Issues resolved in raw"),"Raw","-"))</f>
        <v>Raw</v>
      </c>
      <c r="Q4527" s="13">
        <v>46280.61111111111</v>
      </c>
      <c r="R4527" t="inlineStr">
        <is>
          <t xml:space="preserve">2026-09 (Sept)</t>
        </is>
      </c>
      <c r="S4527">
        <f>IF(M4527="Not an error",0,IF(COUNTIFS($A$2:$A4527,$A4527,$D$2:$D4527,$D4527,$M$2:$M4527,"&lt;&gt;Not an error")=1,1,0))</f>
        <v>0</v>
      </c>
      <c r="T4527">
        <f>IF(M4527&lt;&gt;"Major",0,IF(COUNTIFS($A$2:$A4527,$A4527,$D$2:$D4527,$D4527,$M$2:$M4527,"Major")=1,1,0))</f>
        <v>0</v>
      </c>
      <c r="U4527">
        <f>IF(M4527&lt;&gt;"Minor",0,IF(COUNTIFS($A$2:$A4527,$A4527,$D$2:$D4527,$D4527,$M$2:$M4527,"Minor")=1,1,0))</f>
        <v>0</v>
      </c>
    </row>
    <row r="4528">
      <c r="A4528" t="inlineStr">
        <is>
          <t xml:space="preserve">f855eae3dfc9aadc286f38e8d5e70cc6a599f238</t>
        </is>
      </c>
      <c r="B4528" t="inlineStr">
        <is>
          <t xml:space="preserve">The Silent Rebirth</t>
        </is>
      </c>
      <c r="C4528" t="inlineStr">
        <is>
          <t xml:space="preserve">Wiedergeboren Für Rache</t>
        </is>
      </c>
      <c r="D4528" t="inlineStr">
        <is>
          <t xml:space="preserve">1cb9e9755c328154a5d5e68f507e49604d2e7c88</t>
        </is>
      </c>
      <c r="E4528" t="inlineStr">
        <is>
          <t xml:space="preserve">Episode 16: Der Besuch</t>
        </is>
      </c>
      <c r="F4528">
        <v>16</v>
      </c>
      <c r="G4528" t="inlineStr">
        <is>
          <t xml:space="preserve">19:25-19:34</t>
        </is>
      </c>
      <c r="H4528" t="inlineStr">
        <is>
          <t xml:space="preserve">Resolved</t>
        </is>
      </c>
      <c r="I4528" t="inlineStr">
        <is>
          <t xml:space="preserve">[Script error] - Line from script â€œBevor sie gingen, wandte sich die alte Dame an Ã„nna. â€œÃ„nna, mÃ¶chtest du nicht die alte Dame der Familie Storm sehen?â€_x009d_ - Note: a lot of â€œalte Dameâ€_x009d_ in a short amount of time â€œBevor sie gingen, wandte sich die Matriarchin der Sterlings an Ã„nna. â€œÃ„nna, mÃ¶chtest du mich zu unserer Gastgeberin begleiten?â€_x009d_</t>
        </is>
      </c>
      <c r="J4528" t="inlineStr">
        <is>
          <t xml:space="preserve">AI</t>
        </is>
      </c>
      <c r="K4528" t="inlineStr">
        <is>
          <t xml:space="preserve">Script error</t>
        </is>
      </c>
      <c r="L4528" t="inlineStr">
        <is>
          <t xml:space="preserve">Script error</t>
        </is>
      </c>
      <c r="M4528" t="str">
        <f>IFERROR(IF(VLOOKUP(L4528,'Quantification'!$A:$B,2,FALSE)&amp;""="","Unclassified",VLOOKUP(L4528,'Quantification'!$A:$B,2,FALSE)),"Unclassified")</f>
        <v>Major</v>
      </c>
      <c r="N4528" t="inlineStr">
        <is>
          <t xml:space="preserve">frl-stefanie.gartmaier@pocketfm.com</t>
        </is>
      </c>
      <c r="O4528" t="inlineStr">
        <is>
          <t xml:space="preserve">Issues found in raw</t>
        </is>
      </c>
      <c r="P4528" t="str">
        <f>IF(OR(O4528="Issues found in master",O4528="Final master"),"Master",IF(OR(O4528="Ready for Master",O4528="Issues found in raw",O4528="Raw under QC",O4528="Issues resolved in raw"),"Raw","-"))</f>
        <v>Raw</v>
      </c>
      <c r="Q4528" s="13">
        <v>46280.61111111111</v>
      </c>
      <c r="R4528" t="inlineStr">
        <is>
          <t xml:space="preserve">2026-09 (Sept)</t>
        </is>
      </c>
      <c r="S4528">
        <f>IF(M4528="Not an error",0,IF(COUNTIFS($A$2:$A4528,$A4528,$D$2:$D4528,$D4528,$M$2:$M4528,"&lt;&gt;Not an error")=1,1,0))</f>
        <v>0</v>
      </c>
      <c r="T4528">
        <f>IF(M4528&lt;&gt;"Major",0,IF(COUNTIFS($A$2:$A4528,$A4528,$D$2:$D4528,$D4528,$M$2:$M4528,"Major")=1,1,0))</f>
        <v>0</v>
      </c>
      <c r="U4528">
        <f>IF(M4528&lt;&gt;"Minor",0,IF(COUNTIFS($A$2:$A4528,$A4528,$D$2:$D4528,$D4528,$M$2:$M4528,"Minor")=1,1,0))</f>
        <v>0</v>
      </c>
    </row>
    <row r="4529">
      <c r="A4529" t="inlineStr">
        <is>
          <t xml:space="preserve">f855eae3dfc9aadc286f38e8d5e70cc6a599f238</t>
        </is>
      </c>
      <c r="B4529" t="inlineStr">
        <is>
          <t xml:space="preserve">The Silent Rebirth</t>
        </is>
      </c>
      <c r="C4529" t="inlineStr">
        <is>
          <t xml:space="preserve">Wiedergeboren Für Rache</t>
        </is>
      </c>
      <c r="D4529" t="inlineStr">
        <is>
          <t xml:space="preserve">1cb9e9755c328154a5d5e68f507e49604d2e7c88</t>
        </is>
      </c>
      <c r="E4529" t="inlineStr">
        <is>
          <t xml:space="preserve">Episode 16: Der Besuch</t>
        </is>
      </c>
      <c r="F4529">
        <v>16</v>
      </c>
      <c r="G4529" t="inlineStr">
        <is>
          <t xml:space="preserve">19:50-19:53</t>
        </is>
      </c>
      <c r="H4529" t="inlineStr">
        <is>
          <t xml:space="preserve">Resolved</t>
        </is>
      </c>
      <c r="I4529" t="inlineStr">
        <is>
          <t xml:space="preserve">[Script error] - Line from script: â€œOma, der Zustand meiner Mutter ist ziemlich ernst.â€_x009d_ - Note: incorrect form of address â€œIch befÃ¼rchte der Zustand meiner Mutter ist ziemlich ernst.â€_x009d_</t>
        </is>
      </c>
      <c r="J4529" t="inlineStr">
        <is>
          <t xml:space="preserve">AI</t>
        </is>
      </c>
      <c r="K4529" t="inlineStr">
        <is>
          <t xml:space="preserve">Script error</t>
        </is>
      </c>
      <c r="L4529" t="inlineStr">
        <is>
          <t xml:space="preserve">Script error</t>
        </is>
      </c>
      <c r="M4529" t="str">
        <f>IFERROR(IF(VLOOKUP(L4529,'Quantification'!$A:$B,2,FALSE)&amp;""="","Unclassified",VLOOKUP(L4529,'Quantification'!$A:$B,2,FALSE)),"Unclassified")</f>
        <v>Major</v>
      </c>
      <c r="N4529" t="inlineStr">
        <is>
          <t xml:space="preserve">frl-stefanie.gartmaier@pocketfm.com</t>
        </is>
      </c>
      <c r="O4529" t="inlineStr">
        <is>
          <t xml:space="preserve">Issues found in raw</t>
        </is>
      </c>
      <c r="P4529" t="str">
        <f>IF(OR(O4529="Issues found in master",O4529="Final master"),"Master",IF(OR(O4529="Ready for Master",O4529="Issues found in raw",O4529="Raw under QC",O4529="Issues resolved in raw"),"Raw","-"))</f>
        <v>Raw</v>
      </c>
      <c r="Q4529" s="13">
        <v>46280.61111111111</v>
      </c>
      <c r="R4529" t="inlineStr">
        <is>
          <t xml:space="preserve">2026-09 (Sept)</t>
        </is>
      </c>
      <c r="S4529">
        <f>IF(M4529="Not an error",0,IF(COUNTIFS($A$2:$A4529,$A4529,$D$2:$D4529,$D4529,$M$2:$M4529,"&lt;&gt;Not an error")=1,1,0))</f>
        <v>0</v>
      </c>
      <c r="T4529">
        <f>IF(M4529&lt;&gt;"Major",0,IF(COUNTIFS($A$2:$A4529,$A4529,$D$2:$D4529,$D4529,$M$2:$M4529,"Major")=1,1,0))</f>
        <v>0</v>
      </c>
      <c r="U4529">
        <f>IF(M4529&lt;&gt;"Minor",0,IF(COUNTIFS($A$2:$A4529,$A4529,$D$2:$D4529,$D4529,$M$2:$M4529,"Minor")=1,1,0))</f>
        <v>0</v>
      </c>
    </row>
    <row r="4530">
      <c r="A4530" t="inlineStr">
        <is>
          <t xml:space="preserve">f855eae3dfc9aadc286f38e8d5e70cc6a599f238</t>
        </is>
      </c>
      <c r="B4530" t="inlineStr">
        <is>
          <t xml:space="preserve">The Silent Rebirth</t>
        </is>
      </c>
      <c r="C4530" t="inlineStr">
        <is>
          <t xml:space="preserve">Wiedergeboren Für Rache</t>
        </is>
      </c>
      <c r="D4530" t="inlineStr">
        <is>
          <t xml:space="preserve">1cb9e9755c328154a5d5e68f507e49604d2e7c88</t>
        </is>
      </c>
      <c r="E4530" t="inlineStr">
        <is>
          <t xml:space="preserve">Episode 16: Der Besuch</t>
        </is>
      </c>
      <c r="F4530">
        <v>16</v>
      </c>
      <c r="G4530" t="inlineStr">
        <is>
          <t xml:space="preserve">19:53-19:55</t>
        </is>
      </c>
      <c r="H4530" t="inlineStr">
        <is>
          <t xml:space="preserve">Resolved</t>
        </is>
      </c>
      <c r="I4530" t="inlineStr">
        <is>
          <t xml:space="preserve">[Script error] - Line from script: â€œNiemand darf sie im Moment sehen.â€_x009d_ - inconsistency / contradictory â€œâ€_x009d_Sie kann im Moment nicht zu viel Besuch auf einmal empfangen.â€_x009d_</t>
        </is>
      </c>
      <c r="J4530" t="inlineStr">
        <is>
          <t xml:space="preserve">AI</t>
        </is>
      </c>
      <c r="K4530" t="inlineStr">
        <is>
          <t xml:space="preserve">Script error</t>
        </is>
      </c>
      <c r="L4530" t="inlineStr">
        <is>
          <t xml:space="preserve">Script error</t>
        </is>
      </c>
      <c r="M4530" t="str">
        <f>IFERROR(IF(VLOOKUP(L4530,'Quantification'!$A:$B,2,FALSE)&amp;""="","Unclassified",VLOOKUP(L4530,'Quantification'!$A:$B,2,FALSE)),"Unclassified")</f>
        <v>Major</v>
      </c>
      <c r="N4530" t="inlineStr">
        <is>
          <t xml:space="preserve">frl-stefanie.gartmaier@pocketfm.com</t>
        </is>
      </c>
      <c r="O4530" t="inlineStr">
        <is>
          <t xml:space="preserve">Issues found in raw</t>
        </is>
      </c>
      <c r="P4530" t="str">
        <f>IF(OR(O4530="Issues found in master",O4530="Final master"),"Master",IF(OR(O4530="Ready for Master",O4530="Issues found in raw",O4530="Raw under QC",O4530="Issues resolved in raw"),"Raw","-"))</f>
        <v>Raw</v>
      </c>
      <c r="Q4530" s="13">
        <v>46280.61111111111</v>
      </c>
      <c r="R4530" t="inlineStr">
        <is>
          <t xml:space="preserve">2026-09 (Sept)</t>
        </is>
      </c>
      <c r="S4530">
        <f>IF(M4530="Not an error",0,IF(COUNTIFS($A$2:$A4530,$A4530,$D$2:$D4530,$D4530,$M$2:$M4530,"&lt;&gt;Not an error")=1,1,0))</f>
        <v>0</v>
      </c>
      <c r="T4530">
        <f>IF(M4530&lt;&gt;"Major",0,IF(COUNTIFS($A$2:$A4530,$A4530,$D$2:$D4530,$D4530,$M$2:$M4530,"Major")=1,1,0))</f>
        <v>0</v>
      </c>
      <c r="U4530">
        <f>IF(M4530&lt;&gt;"Minor",0,IF(COUNTIFS($A$2:$A4530,$A4530,$D$2:$D4530,$D4530,$M$2:$M4530,"Minor")=1,1,0))</f>
        <v>0</v>
      </c>
    </row>
    <row r="4531">
      <c r="A4531" t="inlineStr">
        <is>
          <t xml:space="preserve">f855eae3dfc9aadc286f38e8d5e70cc6a599f238</t>
        </is>
      </c>
      <c r="B4531" t="inlineStr">
        <is>
          <t xml:space="preserve">The Silent Rebirth</t>
        </is>
      </c>
      <c r="C4531" t="inlineStr">
        <is>
          <t xml:space="preserve">Wiedergeboren Für Rache</t>
        </is>
      </c>
      <c r="D4531" t="inlineStr">
        <is>
          <t xml:space="preserve">1cb9e9755c328154a5d5e68f507e49604d2e7c88</t>
        </is>
      </c>
      <c r="E4531" t="inlineStr">
        <is>
          <t xml:space="preserve">Episode 16: Der Besuch</t>
        </is>
      </c>
      <c r="F4531">
        <v>16</v>
      </c>
      <c r="G4531" t="inlineStr">
        <is>
          <t xml:space="preserve">19:55-20:00</t>
        </is>
      </c>
      <c r="H4531" t="inlineStr">
        <is>
          <t xml:space="preserve">Resolved</t>
        </is>
      </c>
      <c r="I4531" t="inlineStr">
        <is>
          <t xml:space="preserve">[Script error] - Line from script: â€œWie wÃ¤re es, wenn ich Sie zuerst zu ihr bringe, dann komme ich zurÃ¼ck und zeige Ã„nna die Villa?â€_x009d_ - Note: gibberish + incorrect form of address â€œWie wÃ¤re es, wenn ich dich zu ihr bringe und Ã„nna anschlieÃŸend die Villa zeige?â€_x009d_</t>
        </is>
      </c>
      <c r="J4531" t="inlineStr">
        <is>
          <t xml:space="preserve">AI</t>
        </is>
      </c>
      <c r="K4531" t="inlineStr">
        <is>
          <t xml:space="preserve">Script error</t>
        </is>
      </c>
      <c r="L4531" t="inlineStr">
        <is>
          <t xml:space="preserve">Script error</t>
        </is>
      </c>
      <c r="M4531" t="str">
        <f>IFERROR(IF(VLOOKUP(L4531,'Quantification'!$A:$B,2,FALSE)&amp;""="","Unclassified",VLOOKUP(L4531,'Quantification'!$A:$B,2,FALSE)),"Unclassified")</f>
        <v>Major</v>
      </c>
      <c r="N4531" t="inlineStr">
        <is>
          <t xml:space="preserve">frl-stefanie.gartmaier@pocketfm.com</t>
        </is>
      </c>
      <c r="O4531" t="inlineStr">
        <is>
          <t xml:space="preserve">Issues found in raw</t>
        </is>
      </c>
      <c r="P4531" t="str">
        <f>IF(OR(O4531="Issues found in master",O4531="Final master"),"Master",IF(OR(O4531="Ready for Master",O4531="Issues found in raw",O4531="Raw under QC",O4531="Issues resolved in raw"),"Raw","-"))</f>
        <v>Raw</v>
      </c>
      <c r="Q4531" s="13">
        <v>46280.61111111111</v>
      </c>
      <c r="R4531" t="inlineStr">
        <is>
          <t xml:space="preserve">2026-09 (Sept)</t>
        </is>
      </c>
      <c r="S4531">
        <f>IF(M4531="Not an error",0,IF(COUNTIFS($A$2:$A4531,$A4531,$D$2:$D4531,$D4531,$M$2:$M4531,"&lt;&gt;Not an error")=1,1,0))</f>
        <v>0</v>
      </c>
      <c r="T4531">
        <f>IF(M4531&lt;&gt;"Major",0,IF(COUNTIFS($A$2:$A4531,$A4531,$D$2:$D4531,$D4531,$M$2:$M4531,"Major")=1,1,0))</f>
        <v>0</v>
      </c>
      <c r="U4531">
        <f>IF(M4531&lt;&gt;"Minor",0,IF(COUNTIFS($A$2:$A4531,$A4531,$D$2:$D4531,$D4531,$M$2:$M4531,"Minor")=1,1,0))</f>
        <v>0</v>
      </c>
    </row>
    <row r="4532">
      <c r="A4532" t="inlineStr">
        <is>
          <t xml:space="preserve">f855eae3dfc9aadc286f38e8d5e70cc6a599f238</t>
        </is>
      </c>
      <c r="B4532" t="inlineStr">
        <is>
          <t xml:space="preserve">The Silent Rebirth</t>
        </is>
      </c>
      <c r="C4532" t="inlineStr">
        <is>
          <t xml:space="preserve">Wiedergeboren Für Rache</t>
        </is>
      </c>
      <c r="D4532" t="inlineStr">
        <is>
          <t xml:space="preserve">1cb9e9755c328154a5d5e68f507e49604d2e7c88</t>
        </is>
      </c>
      <c r="E4532" t="inlineStr">
        <is>
          <t xml:space="preserve">Episode 16: Der Besuch</t>
        </is>
      </c>
      <c r="F4532">
        <v>16</v>
      </c>
      <c r="G4532" t="inlineStr">
        <is>
          <t xml:space="preserve">20:48-20:53</t>
        </is>
      </c>
      <c r="H4532" t="inlineStr">
        <is>
          <t xml:space="preserve">Resolved</t>
        </is>
      </c>
      <c r="I4532" t="inlineStr">
        <is>
          <t xml:space="preserve">[Script error] - Line from script: â€œSie hatte nicht die Absicht, sich anmerken zu lassen, wie sehr sie die Behandlung traf.â€_x009d_ - Note: incorrect word â€œSie hatte nicht die Absicht, sich anmerken zu lassen, wie sehr sie dieses Verhalten traf.â€_x009d_</t>
        </is>
      </c>
      <c r="J4532" t="inlineStr">
        <is>
          <t xml:space="preserve">AI</t>
        </is>
      </c>
      <c r="K4532" t="inlineStr">
        <is>
          <t xml:space="preserve">Script error</t>
        </is>
      </c>
      <c r="L4532" t="inlineStr">
        <is>
          <t xml:space="preserve">Script error</t>
        </is>
      </c>
      <c r="M4532" t="str">
        <f>IFERROR(IF(VLOOKUP(L4532,'Quantification'!$A:$B,2,FALSE)&amp;""="","Unclassified",VLOOKUP(L4532,'Quantification'!$A:$B,2,FALSE)),"Unclassified")</f>
        <v>Major</v>
      </c>
      <c r="N4532" t="inlineStr">
        <is>
          <t xml:space="preserve">frl-stefanie.gartmaier@pocketfm.com</t>
        </is>
      </c>
      <c r="O4532" t="inlineStr">
        <is>
          <t xml:space="preserve">Issues found in raw</t>
        </is>
      </c>
      <c r="P4532" t="str">
        <f>IF(OR(O4532="Issues found in master",O4532="Final master"),"Master",IF(OR(O4532="Ready for Master",O4532="Issues found in raw",O4532="Raw under QC",O4532="Issues resolved in raw"),"Raw","-"))</f>
        <v>Raw</v>
      </c>
      <c r="Q4532" s="13">
        <v>46280.61111111111</v>
      </c>
      <c r="R4532" t="inlineStr">
        <is>
          <t xml:space="preserve">2026-09 (Sept)</t>
        </is>
      </c>
      <c r="S4532">
        <f>IF(M4532="Not an error",0,IF(COUNTIFS($A$2:$A4532,$A4532,$D$2:$D4532,$D4532,$M$2:$M4532,"&lt;&gt;Not an error")=1,1,0))</f>
        <v>0</v>
      </c>
      <c r="T4532">
        <f>IF(M4532&lt;&gt;"Major",0,IF(COUNTIFS($A$2:$A4532,$A4532,$D$2:$D4532,$D4532,$M$2:$M4532,"Major")=1,1,0))</f>
        <v>0</v>
      </c>
      <c r="U4532">
        <f>IF(M4532&lt;&gt;"Minor",0,IF(COUNTIFS($A$2:$A4532,$A4532,$D$2:$D4532,$D4532,$M$2:$M4532,"Minor")=1,1,0))</f>
        <v>0</v>
      </c>
    </row>
    <row r="4533">
      <c r="A4533" t="inlineStr">
        <is>
          <t xml:space="preserve">f855eae3dfc9aadc286f38e8d5e70cc6a599f238</t>
        </is>
      </c>
      <c r="B4533" t="inlineStr">
        <is>
          <t xml:space="preserve">The Silent Rebirth</t>
        </is>
      </c>
      <c r="C4533" t="inlineStr">
        <is>
          <t xml:space="preserve">Wiedergeboren Für Rache</t>
        </is>
      </c>
      <c r="D4533" t="inlineStr">
        <is>
          <t xml:space="preserve">1cb9e9755c328154a5d5e68f507e49604d2e7c88</t>
        </is>
      </c>
      <c r="E4533" t="inlineStr">
        <is>
          <t xml:space="preserve">Episode 16: Der Besuch</t>
        </is>
      </c>
      <c r="F4533">
        <v>16</v>
      </c>
      <c r="G4533" t="inlineStr">
        <is>
          <t xml:space="preserve">17:01-17:04</t>
        </is>
      </c>
      <c r="H4533" t="inlineStr">
        <is>
          <t xml:space="preserve">Resolved</t>
        </is>
      </c>
      <c r="I4533" t="inlineStr">
        <is>
          <t xml:space="preserve">[Script error] - Line from script: â€œMeine Mutter hat oft von Ihnen gesprochen.â€_x009d_ - Note: check if â€œMutterâ€_x009d_ or â€œGroÃŸmutterâ€_x009d_ needs to be used here</t>
        </is>
      </c>
      <c r="J4533" t="inlineStr">
        <is>
          <t xml:space="preserve">AI</t>
        </is>
      </c>
      <c r="K4533" t="inlineStr">
        <is>
          <t xml:space="preserve">Script error</t>
        </is>
      </c>
      <c r="L4533" t="inlineStr">
        <is>
          <t xml:space="preserve">Script error</t>
        </is>
      </c>
      <c r="M4533" t="str">
        <f>IFERROR(IF(VLOOKUP(L4533,'Quantification'!$A:$B,2,FALSE)&amp;""="","Unclassified",VLOOKUP(L4533,'Quantification'!$A:$B,2,FALSE)),"Unclassified")</f>
        <v>Major</v>
      </c>
      <c r="N4533" t="inlineStr">
        <is>
          <t xml:space="preserve">frl-stefanie.gartmaier@pocketfm.com</t>
        </is>
      </c>
      <c r="O4533" t="inlineStr">
        <is>
          <t xml:space="preserve">Issues found in raw</t>
        </is>
      </c>
      <c r="P4533" t="str">
        <f>IF(OR(O4533="Issues found in master",O4533="Final master"),"Master",IF(OR(O4533="Ready for Master",O4533="Issues found in raw",O4533="Raw under QC",O4533="Issues resolved in raw"),"Raw","-"))</f>
        <v>Raw</v>
      </c>
      <c r="Q4533" s="13">
        <v>46280.61111111111</v>
      </c>
      <c r="R4533" t="inlineStr">
        <is>
          <t xml:space="preserve">2026-09 (Sept)</t>
        </is>
      </c>
      <c r="S4533">
        <f>IF(M4533="Not an error",0,IF(COUNTIFS($A$2:$A4533,$A4533,$D$2:$D4533,$D4533,$M$2:$M4533,"&lt;&gt;Not an error")=1,1,0))</f>
        <v>0</v>
      </c>
      <c r="T4533">
        <f>IF(M4533&lt;&gt;"Major",0,IF(COUNTIFS($A$2:$A4533,$A4533,$D$2:$D4533,$D4533,$M$2:$M4533,"Major")=1,1,0))</f>
        <v>0</v>
      </c>
      <c r="U4533">
        <f>IF(M4533&lt;&gt;"Minor",0,IF(COUNTIFS($A$2:$A4533,$A4533,$D$2:$D4533,$D4533,$M$2:$M4533,"Minor")=1,1,0))</f>
        <v>0</v>
      </c>
    </row>
    <row r="4534">
      <c r="A4534" t="inlineStr">
        <is>
          <t xml:space="preserve">f855eae3dfc9aadc286f38e8d5e70cc6a599f238</t>
        </is>
      </c>
      <c r="B4534" t="inlineStr">
        <is>
          <t xml:space="preserve">The Silent Rebirth</t>
        </is>
      </c>
      <c r="C4534" t="inlineStr">
        <is>
          <t xml:space="preserve">Wiedergeboren Für Rache</t>
        </is>
      </c>
      <c r="D4534" t="inlineStr">
        <is>
          <t xml:space="preserve">1cb9e9755c328154a5d5e68f507e49604d2e7c88</t>
        </is>
      </c>
      <c r="E4534" t="inlineStr">
        <is>
          <t xml:space="preserve">Episode 16: Der Besuch</t>
        </is>
      </c>
      <c r="F4534">
        <v>16</v>
      </c>
      <c r="G4534" t="inlineStr">
        <is>
          <t xml:space="preserve">19:50-19:53</t>
        </is>
      </c>
      <c r="H4534" t="inlineStr">
        <is>
          <t xml:space="preserve">Resolved</t>
        </is>
      </c>
      <c r="I4534" t="inlineStr">
        <is>
          <t xml:space="preserve">[Script error] - Line from script: â€œOma, der Zustand meiner Mutter ist ziemlich ernst.â€_x009d_ - Note: check if â€œMutterâ€_x009d_ or â€œGroÃŸmutterâ€_x009d_ needs to be used here</t>
        </is>
      </c>
      <c r="J4534" t="inlineStr">
        <is>
          <t xml:space="preserve">AI</t>
        </is>
      </c>
      <c r="K4534" t="inlineStr">
        <is>
          <t xml:space="preserve">Script error</t>
        </is>
      </c>
      <c r="L4534" t="inlineStr">
        <is>
          <t xml:space="preserve">Script error</t>
        </is>
      </c>
      <c r="M4534" t="str">
        <f>IFERROR(IF(VLOOKUP(L4534,'Quantification'!$A:$B,2,FALSE)&amp;""="","Unclassified",VLOOKUP(L4534,'Quantification'!$A:$B,2,FALSE)),"Unclassified")</f>
        <v>Major</v>
      </c>
      <c r="N4534" t="inlineStr">
        <is>
          <t xml:space="preserve">frl-stefanie.gartmaier@pocketfm.com</t>
        </is>
      </c>
      <c r="O4534" t="inlineStr">
        <is>
          <t xml:space="preserve">Issues found in raw</t>
        </is>
      </c>
      <c r="P4534" t="str">
        <f>IF(OR(O4534="Issues found in master",O4534="Final master"),"Master",IF(OR(O4534="Ready for Master",O4534="Issues found in raw",O4534="Raw under QC",O4534="Issues resolved in raw"),"Raw","-"))</f>
        <v>Raw</v>
      </c>
      <c r="Q4534" s="13">
        <v>46280.61111111111</v>
      </c>
      <c r="R4534" t="inlineStr">
        <is>
          <t xml:space="preserve">2026-09 (Sept)</t>
        </is>
      </c>
      <c r="S4534">
        <f>IF(M4534="Not an error",0,IF(COUNTIFS($A$2:$A4534,$A4534,$D$2:$D4534,$D4534,$M$2:$M4534,"&lt;&gt;Not an error")=1,1,0))</f>
        <v>0</v>
      </c>
      <c r="T4534">
        <f>IF(M4534&lt;&gt;"Major",0,IF(COUNTIFS($A$2:$A4534,$A4534,$D$2:$D4534,$D4534,$M$2:$M4534,"Major")=1,1,0))</f>
        <v>0</v>
      </c>
      <c r="U4534">
        <f>IF(M4534&lt;&gt;"Minor",0,IF(COUNTIFS($A$2:$A4534,$A4534,$D$2:$D4534,$D4534,$M$2:$M4534,"Minor")=1,1,0))</f>
        <v>0</v>
      </c>
    </row>
    <row r="4535">
      <c r="A4535" t="inlineStr">
        <is>
          <t xml:space="preserve">f855eae3dfc9aadc286f38e8d5e70cc6a599f238</t>
        </is>
      </c>
      <c r="B4535" t="inlineStr">
        <is>
          <t xml:space="preserve">The Silent Rebirth</t>
        </is>
      </c>
      <c r="C4535" t="inlineStr">
        <is>
          <t xml:space="preserve">Wiedergeboren Für Rache</t>
        </is>
      </c>
      <c r="D4535" t="inlineStr">
        <is>
          <t xml:space="preserve">0579ccc0b1e3e3211df7c0f0b815055af259ede8</t>
        </is>
      </c>
      <c r="E4535" t="inlineStr">
        <is>
          <t xml:space="preserve">Episode 17: Die Tee-Zeremonie Teil 1</t>
        </is>
      </c>
      <c r="F4535">
        <v>17</v>
      </c>
      <c r="G4535" t="inlineStr">
        <is>
          <t xml:space="preserve">1:17-1:23</t>
        </is>
      </c>
      <c r="H4535" t="inlineStr">
        <is>
          <t xml:space="preserve">Resolved</t>
        </is>
      </c>
      <c r="I4535" t="inlineStr">
        <is>
          <t xml:space="preserve">[Script error] - Line from script: â€œAls Rebeccas Blick auf Ã„nna fiel, war sie verblÃ¼fft. Ã„nnas Haltung strahlte eine Eleganz und ein Selbstvertrauen aus, die Talias Ã¼bertrÃ¤fen.â€_x009d_ - Note: grammar â€œAls Rebeccas Blick auf Ã„nna fiel, war sie verblÃ¼fft. Ã„nnas Haltung strahlte eine Eleganz und ein Selbstvertrauen aus, die Talias Ã¼bertrafen.â€_x009d_</t>
        </is>
      </c>
      <c r="J4535" t="inlineStr">
        <is>
          <t xml:space="preserve">AI</t>
        </is>
      </c>
      <c r="K4535" t="inlineStr">
        <is>
          <t xml:space="preserve">Script error</t>
        </is>
      </c>
      <c r="L4535" t="inlineStr">
        <is>
          <t xml:space="preserve">Script error</t>
        </is>
      </c>
      <c r="M4535" t="str">
        <f>IFERROR(IF(VLOOKUP(L4535,'Quantification'!$A:$B,2,FALSE)&amp;""="","Unclassified",VLOOKUP(L4535,'Quantification'!$A:$B,2,FALSE)),"Unclassified")</f>
        <v>Major</v>
      </c>
      <c r="N4535" t="inlineStr">
        <is>
          <t xml:space="preserve">frl-stefanie.gartmaier@pocketfm.com</t>
        </is>
      </c>
      <c r="O4535" t="inlineStr">
        <is>
          <t xml:space="preserve">Issues found in raw</t>
        </is>
      </c>
      <c r="P4535" t="str">
        <f>IF(OR(O4535="Issues found in master",O4535="Final master"),"Master",IF(OR(O4535="Ready for Master",O4535="Issues found in raw",O4535="Raw under QC",O4535="Issues resolved in raw"),"Raw","-"))</f>
        <v>Raw</v>
      </c>
      <c r="Q4535" s="13">
        <v>46280.61111111111</v>
      </c>
      <c r="R4535" t="inlineStr">
        <is>
          <t xml:space="preserve">2026-09 (Sept)</t>
        </is>
      </c>
      <c r="S4535">
        <f>IF(M4535="Not an error",0,IF(COUNTIFS($A$2:$A4535,$A4535,$D$2:$D4535,$D4535,$M$2:$M4535,"&lt;&gt;Not an error")=1,1,0))</f>
        <v>1</v>
      </c>
      <c r="T4535">
        <f>IF(M4535&lt;&gt;"Major",0,IF(COUNTIFS($A$2:$A4535,$A4535,$D$2:$D4535,$D4535,$M$2:$M4535,"Major")=1,1,0))</f>
        <v>1</v>
      </c>
      <c r="U4535">
        <f>IF(M4535&lt;&gt;"Minor",0,IF(COUNTIFS($A$2:$A4535,$A4535,$D$2:$D4535,$D4535,$M$2:$M4535,"Minor")=1,1,0))</f>
        <v>0</v>
      </c>
    </row>
    <row r="4536">
      <c r="A4536" t="inlineStr">
        <is>
          <t xml:space="preserve">f855eae3dfc9aadc286f38e8d5e70cc6a599f238</t>
        </is>
      </c>
      <c r="B4536" t="inlineStr">
        <is>
          <t xml:space="preserve">The Silent Rebirth</t>
        </is>
      </c>
      <c r="C4536" t="inlineStr">
        <is>
          <t xml:space="preserve">Wiedergeboren Für Rache</t>
        </is>
      </c>
      <c r="D4536" t="inlineStr">
        <is>
          <t xml:space="preserve">0579ccc0b1e3e3211df7c0f0b815055af259ede8</t>
        </is>
      </c>
      <c r="E4536" t="inlineStr">
        <is>
          <t xml:space="preserve">Episode 17: Die Tee-Zeremonie Teil 1</t>
        </is>
      </c>
      <c r="F4536">
        <v>17</v>
      </c>
      <c r="G4536" t="inlineStr">
        <is>
          <t xml:space="preserve">3:09-3:15</t>
        </is>
      </c>
      <c r="H4536" t="inlineStr">
        <is>
          <t xml:space="preserve">Resolved</t>
        </is>
      </c>
      <c r="I4536" t="inlineStr">
        <is>
          <t xml:space="preserve">[Script error] - Line from script: â€œHerrin der Storms, wenn es um die Teezubereitung geht, ist meine Tochter Talia auÃŸergewÃ¶hnlich talentiert.â€_x009d_ - Note: incorrect form of address â€œWenn ich mir erlauben darf, meine Tochter Talia ist in der Teezubereitung auÃŸergewÃ¶hnlich talentiert.â€_x009d_</t>
        </is>
      </c>
      <c r="J4536" t="inlineStr">
        <is>
          <t xml:space="preserve">AI</t>
        </is>
      </c>
      <c r="K4536" t="inlineStr">
        <is>
          <t xml:space="preserve">Script error</t>
        </is>
      </c>
      <c r="L4536" t="inlineStr">
        <is>
          <t xml:space="preserve">Script error</t>
        </is>
      </c>
      <c r="M4536" t="str">
        <f>IFERROR(IF(VLOOKUP(L4536,'Quantification'!$A:$B,2,FALSE)&amp;""="","Unclassified",VLOOKUP(L4536,'Quantification'!$A:$B,2,FALSE)),"Unclassified")</f>
        <v>Major</v>
      </c>
      <c r="N4536" t="inlineStr">
        <is>
          <t xml:space="preserve">frl-stefanie.gartmaier@pocketfm.com</t>
        </is>
      </c>
      <c r="O4536" t="inlineStr">
        <is>
          <t xml:space="preserve">Issues found in raw</t>
        </is>
      </c>
      <c r="P4536" t="str">
        <f>IF(OR(O4536="Issues found in master",O4536="Final master"),"Master",IF(OR(O4536="Ready for Master",O4536="Issues found in raw",O4536="Raw under QC",O4536="Issues resolved in raw"),"Raw","-"))</f>
        <v>Raw</v>
      </c>
      <c r="Q4536" s="13">
        <v>46280.61111111111</v>
      </c>
      <c r="R4536" t="inlineStr">
        <is>
          <t xml:space="preserve">2026-09 (Sept)</t>
        </is>
      </c>
      <c r="S4536">
        <f>IF(M4536="Not an error",0,IF(COUNTIFS($A$2:$A4536,$A4536,$D$2:$D4536,$D4536,$M$2:$M4536,"&lt;&gt;Not an error")=1,1,0))</f>
        <v>0</v>
      </c>
      <c r="T4536">
        <f>IF(M4536&lt;&gt;"Major",0,IF(COUNTIFS($A$2:$A4536,$A4536,$D$2:$D4536,$D4536,$M$2:$M4536,"Major")=1,1,0))</f>
        <v>0</v>
      </c>
      <c r="U4536">
        <f>IF(M4536&lt;&gt;"Minor",0,IF(COUNTIFS($A$2:$A4536,$A4536,$D$2:$D4536,$D4536,$M$2:$M4536,"Minor")=1,1,0))</f>
        <v>0</v>
      </c>
    </row>
    <row r="4537">
      <c r="A4537" t="inlineStr">
        <is>
          <t xml:space="preserve">f855eae3dfc9aadc286f38e8d5e70cc6a599f238</t>
        </is>
      </c>
      <c r="B4537" t="inlineStr">
        <is>
          <t xml:space="preserve">The Silent Rebirth</t>
        </is>
      </c>
      <c r="C4537" t="inlineStr">
        <is>
          <t xml:space="preserve">Wiedergeboren Für Rache</t>
        </is>
      </c>
      <c r="D4537" t="inlineStr">
        <is>
          <t xml:space="preserve">0579ccc0b1e3e3211df7c0f0b815055af259ede8</t>
        </is>
      </c>
      <c r="E4537" t="inlineStr">
        <is>
          <t xml:space="preserve">Episode 17: Die Tee-Zeremonie Teil 1</t>
        </is>
      </c>
      <c r="F4537">
        <v>17</v>
      </c>
      <c r="G4537" t="inlineStr">
        <is>
          <t xml:space="preserve">4:03-4:08</t>
        </is>
      </c>
      <c r="H4537" t="inlineStr">
        <is>
          <t xml:space="preserve">Resolved</t>
        </is>
      </c>
      <c r="I4537" t="inlineStr">
        <is>
          <t xml:space="preserve">[Script error] - Line from script: â€œSie verfluchte Rebecca dafÃ¼r, Ã„nna mitgebracht zu haben, nur um sie und Talia bloÃŸzustellen.â€_x009d_ - Note: inconsistency â€œSie verfluchte Rebecca dafÃ¼r, Ã„nna in den Vordergrund zu stellen, nur um sie und Talia bloÃŸzustellen.â€_x009d_</t>
        </is>
      </c>
      <c r="J4537" t="inlineStr">
        <is>
          <t xml:space="preserve">AI</t>
        </is>
      </c>
      <c r="K4537" t="inlineStr">
        <is>
          <t xml:space="preserve">Script error</t>
        </is>
      </c>
      <c r="L4537" t="inlineStr">
        <is>
          <t xml:space="preserve">Script error</t>
        </is>
      </c>
      <c r="M4537" t="str">
        <f>IFERROR(IF(VLOOKUP(L4537,'Quantification'!$A:$B,2,FALSE)&amp;""="","Unclassified",VLOOKUP(L4537,'Quantification'!$A:$B,2,FALSE)),"Unclassified")</f>
        <v>Major</v>
      </c>
      <c r="N4537" t="inlineStr">
        <is>
          <t xml:space="preserve">frl-stefanie.gartmaier@pocketfm.com</t>
        </is>
      </c>
      <c r="O4537" t="inlineStr">
        <is>
          <t xml:space="preserve">Issues found in raw</t>
        </is>
      </c>
      <c r="P4537" t="str">
        <f>IF(OR(O4537="Issues found in master",O4537="Final master"),"Master",IF(OR(O4537="Ready for Master",O4537="Issues found in raw",O4537="Raw under QC",O4537="Issues resolved in raw"),"Raw","-"))</f>
        <v>Raw</v>
      </c>
      <c r="Q4537" s="13">
        <v>46280.61111111111</v>
      </c>
      <c r="R4537" t="inlineStr">
        <is>
          <t xml:space="preserve">2026-09 (Sept)</t>
        </is>
      </c>
      <c r="S4537">
        <f>IF(M4537="Not an error",0,IF(COUNTIFS($A$2:$A4537,$A4537,$D$2:$D4537,$D4537,$M$2:$M4537,"&lt;&gt;Not an error")=1,1,0))</f>
        <v>0</v>
      </c>
      <c r="T4537">
        <f>IF(M4537&lt;&gt;"Major",0,IF(COUNTIFS($A$2:$A4537,$A4537,$D$2:$D4537,$D4537,$M$2:$M4537,"Major")=1,1,0))</f>
        <v>0</v>
      </c>
      <c r="U4537">
        <f>IF(M4537&lt;&gt;"Minor",0,IF(COUNTIFS($A$2:$A4537,$A4537,$D$2:$D4537,$D4537,$M$2:$M4537,"Minor")=1,1,0))</f>
        <v>0</v>
      </c>
    </row>
    <row r="4538">
      <c r="A4538" t="inlineStr">
        <is>
          <t xml:space="preserve">f855eae3dfc9aadc286f38e8d5e70cc6a599f238</t>
        </is>
      </c>
      <c r="B4538" t="inlineStr">
        <is>
          <t xml:space="preserve">The Silent Rebirth</t>
        </is>
      </c>
      <c r="C4538" t="inlineStr">
        <is>
          <t xml:space="preserve">Wiedergeboren Für Rache</t>
        </is>
      </c>
      <c r="D4538" t="inlineStr">
        <is>
          <t xml:space="preserve">0579ccc0b1e3e3211df7c0f0b815055af259ede8</t>
        </is>
      </c>
      <c r="E4538" t="inlineStr">
        <is>
          <t xml:space="preserve">Episode 17: Die Tee-Zeremonie Teil 1</t>
        </is>
      </c>
      <c r="F4538">
        <v>17</v>
      </c>
      <c r="G4538" t="inlineStr">
        <is>
          <t xml:space="preserve">4:33-4:36</t>
        </is>
      </c>
      <c r="H4538" t="inlineStr">
        <is>
          <t xml:space="preserve">Resolved</t>
        </is>
      </c>
      <c r="I4538" t="inlineStr">
        <is>
          <t xml:space="preserve">[Script error] - Line from script: â€œDa der Tee fÃ¼r Sie ist, Rebecca, sollte er auch der beste sein.â€_x009d_ - Note: incorrect form of address â€œDa der Tee fÃ¼r dich ist, Rebecca, sollte er auch der beste sein.â€_x009d_</t>
        </is>
      </c>
      <c r="J4538" t="inlineStr">
        <is>
          <t xml:space="preserve">AI</t>
        </is>
      </c>
      <c r="K4538" t="inlineStr">
        <is>
          <t xml:space="preserve">Script error</t>
        </is>
      </c>
      <c r="L4538" t="inlineStr">
        <is>
          <t xml:space="preserve">Script error</t>
        </is>
      </c>
      <c r="M4538" t="str">
        <f>IFERROR(IF(VLOOKUP(L4538,'Quantification'!$A:$B,2,FALSE)&amp;""="","Unclassified",VLOOKUP(L4538,'Quantification'!$A:$B,2,FALSE)),"Unclassified")</f>
        <v>Major</v>
      </c>
      <c r="N4538" t="inlineStr">
        <is>
          <t xml:space="preserve">frl-stefanie.gartmaier@pocketfm.com</t>
        </is>
      </c>
      <c r="O4538" t="inlineStr">
        <is>
          <t xml:space="preserve">Issues found in raw</t>
        </is>
      </c>
      <c r="P4538" t="str">
        <f>IF(OR(O4538="Issues found in master",O4538="Final master"),"Master",IF(OR(O4538="Ready for Master",O4538="Issues found in raw",O4538="Raw under QC",O4538="Issues resolved in raw"),"Raw","-"))</f>
        <v>Raw</v>
      </c>
      <c r="Q4538" s="13">
        <v>46280.61111111111</v>
      </c>
      <c r="R4538" t="inlineStr">
        <is>
          <t xml:space="preserve">2026-09 (Sept)</t>
        </is>
      </c>
      <c r="S4538">
        <f>IF(M4538="Not an error",0,IF(COUNTIFS($A$2:$A4538,$A4538,$D$2:$D4538,$D4538,$M$2:$M4538,"&lt;&gt;Not an error")=1,1,0))</f>
        <v>0</v>
      </c>
      <c r="T4538">
        <f>IF(M4538&lt;&gt;"Major",0,IF(COUNTIFS($A$2:$A4538,$A4538,$D$2:$D4538,$D4538,$M$2:$M4538,"Major")=1,1,0))</f>
        <v>0</v>
      </c>
      <c r="U4538">
        <f>IF(M4538&lt;&gt;"Minor",0,IF(COUNTIFS($A$2:$A4538,$A4538,$D$2:$D4538,$D4538,$M$2:$M4538,"Minor")=1,1,0))</f>
        <v>0</v>
      </c>
    </row>
    <row r="4539">
      <c r="A4539" t="inlineStr">
        <is>
          <t xml:space="preserve">f855eae3dfc9aadc286f38e8d5e70cc6a599f238</t>
        </is>
      </c>
      <c r="B4539" t="inlineStr">
        <is>
          <t xml:space="preserve">The Silent Rebirth</t>
        </is>
      </c>
      <c r="C4539" t="inlineStr">
        <is>
          <t xml:space="preserve">Wiedergeboren Für Rache</t>
        </is>
      </c>
      <c r="D4539" t="inlineStr">
        <is>
          <t xml:space="preserve">0579ccc0b1e3e3211df7c0f0b815055af259ede8</t>
        </is>
      </c>
      <c r="E4539" t="inlineStr">
        <is>
          <t xml:space="preserve">Episode 17: Die Tee-Zeremonie Teil 1</t>
        </is>
      </c>
      <c r="F4539">
        <v>17</v>
      </c>
      <c r="G4539" t="inlineStr">
        <is>
          <t xml:space="preserve">4:45-4:52</t>
        </is>
      </c>
      <c r="H4539" t="inlineStr">
        <is>
          <t xml:space="preserve">Resolved</t>
        </is>
      </c>
      <c r="I4539" t="inlineStr">
        <is>
          <t xml:space="preserve">[Script error] - Line from script: â€œTante Rebecca, wenn es dir nichts ausmacht, wÃ¼rde ich den Tee gern fÃ¼r dich zubereitenâ€_x009d_, bot sie sÃ¼ÃŸlich an.â€_x009d_ - Note: incorrect form of address â€œRebecca, wenn es dir nichts ausmacht, wÃ¼rde ich den Tee gern fÃ¼r dich zubereitenâ€œ, bot sie sÃ¼ÃŸlich an.â€_x009d_</t>
        </is>
      </c>
      <c r="J4539" t="inlineStr">
        <is>
          <t xml:space="preserve">AI</t>
        </is>
      </c>
      <c r="K4539" t="inlineStr">
        <is>
          <t xml:space="preserve">Script error</t>
        </is>
      </c>
      <c r="L4539" t="inlineStr">
        <is>
          <t xml:space="preserve">Script error</t>
        </is>
      </c>
      <c r="M4539" t="str">
        <f>IFERROR(IF(VLOOKUP(L4539,'Quantification'!$A:$B,2,FALSE)&amp;""="","Unclassified",VLOOKUP(L4539,'Quantification'!$A:$B,2,FALSE)),"Unclassified")</f>
        <v>Major</v>
      </c>
      <c r="N4539" t="inlineStr">
        <is>
          <t xml:space="preserve">frl-stefanie.gartmaier@pocketfm.com</t>
        </is>
      </c>
      <c r="O4539" t="inlineStr">
        <is>
          <t xml:space="preserve">Issues found in raw</t>
        </is>
      </c>
      <c r="P4539" t="str">
        <f>IF(OR(O4539="Issues found in master",O4539="Final master"),"Master",IF(OR(O4539="Ready for Master",O4539="Issues found in raw",O4539="Raw under QC",O4539="Issues resolved in raw"),"Raw","-"))</f>
        <v>Raw</v>
      </c>
      <c r="Q4539" s="13">
        <v>46280.61111111111</v>
      </c>
      <c r="R4539" t="inlineStr">
        <is>
          <t xml:space="preserve">2026-09 (Sept)</t>
        </is>
      </c>
      <c r="S4539">
        <f>IF(M4539="Not an error",0,IF(COUNTIFS($A$2:$A4539,$A4539,$D$2:$D4539,$D4539,$M$2:$M4539,"&lt;&gt;Not an error")=1,1,0))</f>
        <v>0</v>
      </c>
      <c r="T4539">
        <f>IF(M4539&lt;&gt;"Major",0,IF(COUNTIFS($A$2:$A4539,$A4539,$D$2:$D4539,$D4539,$M$2:$M4539,"Major")=1,1,0))</f>
        <v>0</v>
      </c>
      <c r="U4539">
        <f>IF(M4539&lt;&gt;"Minor",0,IF(COUNTIFS($A$2:$A4539,$A4539,$D$2:$D4539,$D4539,$M$2:$M4539,"Minor")=1,1,0))</f>
        <v>0</v>
      </c>
    </row>
    <row r="4540">
      <c r="A4540" t="inlineStr">
        <is>
          <t xml:space="preserve">f855eae3dfc9aadc286f38e8d5e70cc6a599f238</t>
        </is>
      </c>
      <c r="B4540" t="inlineStr">
        <is>
          <t xml:space="preserve">The Silent Rebirth</t>
        </is>
      </c>
      <c r="C4540" t="inlineStr">
        <is>
          <t xml:space="preserve">Wiedergeboren Für Rache</t>
        </is>
      </c>
      <c r="D4540" t="inlineStr">
        <is>
          <t xml:space="preserve">0579ccc0b1e3e3211df7c0f0b815055af259ede8</t>
        </is>
      </c>
      <c r="E4540" t="inlineStr">
        <is>
          <t xml:space="preserve">Episode 17: Die Tee-Zeremonie Teil 1</t>
        </is>
      </c>
      <c r="F4540">
        <v>17</v>
      </c>
      <c r="G4540" t="inlineStr">
        <is>
          <t xml:space="preserve">4:57-5:01</t>
        </is>
      </c>
      <c r="H4540" t="inlineStr">
        <is>
          <t xml:space="preserve">Resolved</t>
        </is>
      </c>
      <c r="I4540" t="inlineStr">
        <is>
          <t xml:space="preserve">[Script error] - Line from script: â€œÃ„nna, willst du damit sagen, dass du keinen Tee zubereiten kannst?â€_x009d_ - Note: inconsistency â€œWas meinst du dazu Ã„nna, denkst du, du bist dieser simplen Herausforderung gewachsen?â€_x009d_</t>
        </is>
      </c>
      <c r="J4540" t="inlineStr">
        <is>
          <t xml:space="preserve">AI</t>
        </is>
      </c>
      <c r="K4540" t="inlineStr">
        <is>
          <t xml:space="preserve">Script error</t>
        </is>
      </c>
      <c r="L4540" t="inlineStr">
        <is>
          <t xml:space="preserve">Script error</t>
        </is>
      </c>
      <c r="M4540" t="str">
        <f>IFERROR(IF(VLOOKUP(L4540,'Quantification'!$A:$B,2,FALSE)&amp;""="","Unclassified",VLOOKUP(L4540,'Quantification'!$A:$B,2,FALSE)),"Unclassified")</f>
        <v>Major</v>
      </c>
      <c r="N4540" t="inlineStr">
        <is>
          <t xml:space="preserve">frl-stefanie.gartmaier@pocketfm.com</t>
        </is>
      </c>
      <c r="O4540" t="inlineStr">
        <is>
          <t xml:space="preserve">Issues found in raw</t>
        </is>
      </c>
      <c r="P4540" t="str">
        <f>IF(OR(O4540="Issues found in master",O4540="Final master"),"Master",IF(OR(O4540="Ready for Master",O4540="Issues found in raw",O4540="Raw under QC",O4540="Issues resolved in raw"),"Raw","-"))</f>
        <v>Raw</v>
      </c>
      <c r="Q4540" s="13">
        <v>46280.61111111111</v>
      </c>
      <c r="R4540" t="inlineStr">
        <is>
          <t xml:space="preserve">2026-09 (Sept)</t>
        </is>
      </c>
      <c r="S4540">
        <f>IF(M4540="Not an error",0,IF(COUNTIFS($A$2:$A4540,$A4540,$D$2:$D4540,$D4540,$M$2:$M4540,"&lt;&gt;Not an error")=1,1,0))</f>
        <v>0</v>
      </c>
      <c r="T4540">
        <f>IF(M4540&lt;&gt;"Major",0,IF(COUNTIFS($A$2:$A4540,$A4540,$D$2:$D4540,$D4540,$M$2:$M4540,"Major")=1,1,0))</f>
        <v>0</v>
      </c>
      <c r="U4540">
        <f>IF(M4540&lt;&gt;"Minor",0,IF(COUNTIFS($A$2:$A4540,$A4540,$D$2:$D4540,$D4540,$M$2:$M4540,"Minor")=1,1,0))</f>
        <v>0</v>
      </c>
    </row>
    <row r="4541">
      <c r="A4541" t="inlineStr">
        <is>
          <t xml:space="preserve">f855eae3dfc9aadc286f38e8d5e70cc6a599f238</t>
        </is>
      </c>
      <c r="B4541" t="inlineStr">
        <is>
          <t xml:space="preserve">The Silent Rebirth</t>
        </is>
      </c>
      <c r="C4541" t="inlineStr">
        <is>
          <t xml:space="preserve">Wiedergeboren Für Rache</t>
        </is>
      </c>
      <c r="D4541" t="inlineStr">
        <is>
          <t xml:space="preserve">0579ccc0b1e3e3211df7c0f0b815055af259ede8</t>
        </is>
      </c>
      <c r="E4541" t="inlineStr">
        <is>
          <t xml:space="preserve">Episode 17: Die Tee-Zeremonie Teil 1</t>
        </is>
      </c>
      <c r="F4541">
        <v>17</v>
      </c>
      <c r="G4541" t="inlineStr">
        <is>
          <t xml:space="preserve">5:24-5:36</t>
        </is>
      </c>
      <c r="H4541" t="inlineStr">
        <is>
          <t xml:space="preserve">Resolved</t>
        </is>
      </c>
      <c r="I4541" t="inlineStr">
        <is>
          <t xml:space="preserve">[Script error] - Line from script: â€œObwohl beide TÃ¶chter der Familie Sterling aus Silver Crest waren, fÃ¼hrte Talia, die Stieftochter, ein Leben in Luxus, wÃ¤hrend Ã„nna, die leibliche Tochter, zu einem unbedeutenden Dasein auf dem Land verbannt worden war.â€_x009d_ - Note: Ã„nna and Talia share both the same biologial father, â€œObwohl beide TÃ¶chter der Familie Sterling aus Silver Crest waren, fÃ¼hrte Talia, ein Leben in Luxus, wÃ¤hrend Ã„nna, zu einem unbedeutenden Dasein auf dem Land verbannt worden war.â€_x009d_</t>
        </is>
      </c>
      <c r="J4541" t="inlineStr">
        <is>
          <t xml:space="preserve">AI</t>
        </is>
      </c>
      <c r="K4541" t="inlineStr">
        <is>
          <t xml:space="preserve">Script error</t>
        </is>
      </c>
      <c r="L4541" t="inlineStr">
        <is>
          <t xml:space="preserve">Script error</t>
        </is>
      </c>
      <c r="M4541" t="str">
        <f>IFERROR(IF(VLOOKUP(L4541,'Quantification'!$A:$B,2,FALSE)&amp;""="","Unclassified",VLOOKUP(L4541,'Quantification'!$A:$B,2,FALSE)),"Unclassified")</f>
        <v>Major</v>
      </c>
      <c r="N4541" t="inlineStr">
        <is>
          <t xml:space="preserve">frl-stefanie.gartmaier@pocketfm.com</t>
        </is>
      </c>
      <c r="O4541" t="inlineStr">
        <is>
          <t xml:space="preserve">Issues found in raw</t>
        </is>
      </c>
      <c r="P4541" t="str">
        <f>IF(OR(O4541="Issues found in master",O4541="Final master"),"Master",IF(OR(O4541="Ready for Master",O4541="Issues found in raw",O4541="Raw under QC",O4541="Issues resolved in raw"),"Raw","-"))</f>
        <v>Raw</v>
      </c>
      <c r="Q4541" s="13">
        <v>46280.61111111111</v>
      </c>
      <c r="R4541" t="inlineStr">
        <is>
          <t xml:space="preserve">2026-09 (Sept)</t>
        </is>
      </c>
      <c r="S4541">
        <f>IF(M4541="Not an error",0,IF(COUNTIFS($A$2:$A4541,$A4541,$D$2:$D4541,$D4541,$M$2:$M4541,"&lt;&gt;Not an error")=1,1,0))</f>
        <v>0</v>
      </c>
      <c r="T4541">
        <f>IF(M4541&lt;&gt;"Major",0,IF(COUNTIFS($A$2:$A4541,$A4541,$D$2:$D4541,$D4541,$M$2:$M4541,"Major")=1,1,0))</f>
        <v>0</v>
      </c>
      <c r="U4541">
        <f>IF(M4541&lt;&gt;"Minor",0,IF(COUNTIFS($A$2:$A4541,$A4541,$D$2:$D4541,$D4541,$M$2:$M4541,"Minor")=1,1,0))</f>
        <v>0</v>
      </c>
    </row>
    <row r="4542">
      <c r="A4542" t="inlineStr">
        <is>
          <t xml:space="preserve">f855eae3dfc9aadc286f38e8d5e70cc6a599f238</t>
        </is>
      </c>
      <c r="B4542" t="inlineStr">
        <is>
          <t xml:space="preserve">The Silent Rebirth</t>
        </is>
      </c>
      <c r="C4542" t="inlineStr">
        <is>
          <t xml:space="preserve">Wiedergeboren Für Rache</t>
        </is>
      </c>
      <c r="D4542" t="inlineStr">
        <is>
          <t xml:space="preserve">9826968aa5ea90e2e2d757b701a368bf664b4802</t>
        </is>
      </c>
      <c r="E4542" t="inlineStr">
        <is>
          <t xml:space="preserve">Episode 18: Die Tee-Zeremonie Teil 2</t>
        </is>
      </c>
      <c r="F4542">
        <v>18</v>
      </c>
      <c r="G4542" t="inlineStr">
        <is>
          <t xml:space="preserve">10:07-10:13</t>
        </is>
      </c>
      <c r="H4542" t="inlineStr">
        <is>
          <t xml:space="preserve">Resolved</t>
        </is>
      </c>
      <c r="I4542" t="inlineStr">
        <is>
          <t xml:space="preserve">[Script error] - Line from script: â€œSogar ihre GroÃŸmutter, die Rowan immer nahegestanden hatte, wandte sich von ihm ab.â€_x009d_ - Note: grammar â€œSogar ihre GroÃŸmutter, die Rowan immer nahegestanden hatte, hatte sich von ihm abgewandt.â€_x009d_</t>
        </is>
      </c>
      <c r="J4542" t="inlineStr">
        <is>
          <t xml:space="preserve">AI</t>
        </is>
      </c>
      <c r="K4542" t="inlineStr">
        <is>
          <t xml:space="preserve">Script error</t>
        </is>
      </c>
      <c r="L4542" t="inlineStr">
        <is>
          <t xml:space="preserve">Script error</t>
        </is>
      </c>
      <c r="M4542" t="str">
        <f>IFERROR(IF(VLOOKUP(L4542,'Quantification'!$A:$B,2,FALSE)&amp;""="","Unclassified",VLOOKUP(L4542,'Quantification'!$A:$B,2,FALSE)),"Unclassified")</f>
        <v>Major</v>
      </c>
      <c r="N4542" t="inlineStr">
        <is>
          <t xml:space="preserve">frl-stefanie.gartmaier@pocketfm.com</t>
        </is>
      </c>
      <c r="O4542" t="inlineStr">
        <is>
          <t xml:space="preserve">Issues found in raw</t>
        </is>
      </c>
      <c r="P4542" t="str">
        <f>IF(OR(O4542="Issues found in master",O4542="Final master"),"Master",IF(OR(O4542="Ready for Master",O4542="Issues found in raw",O4542="Raw under QC",O4542="Issues resolved in raw"),"Raw","-"))</f>
        <v>Raw</v>
      </c>
      <c r="Q4542" s="13">
        <v>46280.61111111111</v>
      </c>
      <c r="R4542" t="inlineStr">
        <is>
          <t xml:space="preserve">2026-09 (Sept)</t>
        </is>
      </c>
      <c r="S4542">
        <f>IF(M4542="Not an error",0,IF(COUNTIFS($A$2:$A4542,$A4542,$D$2:$D4542,$D4542,$M$2:$M4542,"&lt;&gt;Not an error")=1,1,0))</f>
        <v>1</v>
      </c>
      <c r="T4542">
        <f>IF(M4542&lt;&gt;"Major",0,IF(COUNTIFS($A$2:$A4542,$A4542,$D$2:$D4542,$D4542,$M$2:$M4542,"Major")=1,1,0))</f>
        <v>1</v>
      </c>
      <c r="U4542">
        <f>IF(M4542&lt;&gt;"Minor",0,IF(COUNTIFS($A$2:$A4542,$A4542,$D$2:$D4542,$D4542,$M$2:$M4542,"Minor")=1,1,0))</f>
        <v>0</v>
      </c>
    </row>
    <row r="4543">
      <c r="A4543" t="inlineStr">
        <is>
          <t xml:space="preserve">f855eae3dfc9aadc286f38e8d5e70cc6a599f238</t>
        </is>
      </c>
      <c r="B4543" t="inlineStr">
        <is>
          <t xml:space="preserve">The Silent Rebirth</t>
        </is>
      </c>
      <c r="C4543" t="inlineStr">
        <is>
          <t xml:space="preserve">Wiedergeboren Für Rache</t>
        </is>
      </c>
      <c r="D4543" t="inlineStr">
        <is>
          <t xml:space="preserve">9826968aa5ea90e2e2d757b701a368bf664b4802</t>
        </is>
      </c>
      <c r="E4543" t="inlineStr">
        <is>
          <t xml:space="preserve">Episode 18: Die Tee-Zeremonie Teil 2</t>
        </is>
      </c>
      <c r="F4543">
        <v>18</v>
      </c>
      <c r="G4543" t="inlineStr">
        <is>
          <t xml:space="preserve">10:26-10:34</t>
        </is>
      </c>
      <c r="H4543" t="inlineStr">
        <is>
          <t xml:space="preserve">Resolved</t>
        </is>
      </c>
      <c r="I4543" t="inlineStr">
        <is>
          <t xml:space="preserve">[Script error] - Line from script: â€œDoch trotz seiner List schÃ¤tzte sein Vater Rowans FÃ¤higkeiten noch immer und Ã¼bertrug ihm die Kontrolle Ã¼ber die GeschÃ¤fte der Familie Storm.â€_x009d_ - Note: grammar â€œDoch trotz seiner List schÃ¤tzte sein Vater Rowans FÃ¤higkeiten noch immer und hatte ihm die Kontrolle Ã¼ber die GeschÃ¤fte der Familie Storm Ã¼bertragen.â€_x009d_</t>
        </is>
      </c>
      <c r="J4543" t="inlineStr">
        <is>
          <t xml:space="preserve">AI</t>
        </is>
      </c>
      <c r="K4543" t="inlineStr">
        <is>
          <t xml:space="preserve">Script error</t>
        </is>
      </c>
      <c r="L4543" t="inlineStr">
        <is>
          <t xml:space="preserve">Script error</t>
        </is>
      </c>
      <c r="M4543" t="str">
        <f>IFERROR(IF(VLOOKUP(L4543,'Quantification'!$A:$B,2,FALSE)&amp;""="","Unclassified",VLOOKUP(L4543,'Quantification'!$A:$B,2,FALSE)),"Unclassified")</f>
        <v>Major</v>
      </c>
      <c r="N4543" t="inlineStr">
        <is>
          <t xml:space="preserve">frl-stefanie.gartmaier@pocketfm.com</t>
        </is>
      </c>
      <c r="O4543" t="inlineStr">
        <is>
          <t xml:space="preserve">Issues found in raw</t>
        </is>
      </c>
      <c r="P4543" t="str">
        <f>IF(OR(O4543="Issues found in master",O4543="Final master"),"Master",IF(OR(O4543="Ready for Master",O4543="Issues found in raw",O4543="Raw under QC",O4543="Issues resolved in raw"),"Raw","-"))</f>
        <v>Raw</v>
      </c>
      <c r="Q4543" s="13">
        <v>46280.61111111111</v>
      </c>
      <c r="R4543" t="inlineStr">
        <is>
          <t xml:space="preserve">2026-09 (Sept)</t>
        </is>
      </c>
      <c r="S4543">
        <f>IF(M4543="Not an error",0,IF(COUNTIFS($A$2:$A4543,$A4543,$D$2:$D4543,$D4543,$M$2:$M4543,"&lt;&gt;Not an error")=1,1,0))</f>
        <v>0</v>
      </c>
      <c r="T4543">
        <f>IF(M4543&lt;&gt;"Major",0,IF(COUNTIFS($A$2:$A4543,$A4543,$D$2:$D4543,$D4543,$M$2:$M4543,"Major")=1,1,0))</f>
        <v>0</v>
      </c>
      <c r="U4543">
        <f>IF(M4543&lt;&gt;"Minor",0,IF(COUNTIFS($A$2:$A4543,$A4543,$D$2:$D4543,$D4543,$M$2:$M4543,"Minor")=1,1,0))</f>
        <v>0</v>
      </c>
    </row>
    <row r="4544">
      <c r="A4544" t="inlineStr">
        <is>
          <t xml:space="preserve">f855eae3dfc9aadc286f38e8d5e70cc6a599f238</t>
        </is>
      </c>
      <c r="B4544" t="inlineStr">
        <is>
          <t xml:space="preserve">The Silent Rebirth</t>
        </is>
      </c>
      <c r="C4544" t="inlineStr">
        <is>
          <t xml:space="preserve">Wiedergeboren Für Rache</t>
        </is>
      </c>
      <c r="D4544" t="inlineStr">
        <is>
          <t xml:space="preserve">9826968aa5ea90e2e2d757b701a368bf664b4802</t>
        </is>
      </c>
      <c r="E4544" t="inlineStr">
        <is>
          <t xml:space="preserve">Episode 18: Die Tee-Zeremonie Teil 2</t>
        </is>
      </c>
      <c r="F4544">
        <v>18</v>
      </c>
      <c r="G4544" t="inlineStr">
        <is>
          <t xml:space="preserve">12:40-12:45</t>
        </is>
      </c>
      <c r="H4544" t="inlineStr">
        <is>
          <t xml:space="preserve">Resolved</t>
        </is>
      </c>
      <c r="I4544" t="inlineStr">
        <is>
          <t xml:space="preserve">[Distorted sound] - Line from script: "Rebecca, die vom Rand aus zugesehen hatte, hielt es nicht mehr auf ihrem Platz aus."</t>
        </is>
      </c>
      <c r="J4544" t="inlineStr">
        <is>
          <t xml:space="preserve">VOA</t>
        </is>
      </c>
      <c r="K4544" t="inlineStr">
        <is>
          <t xml:space="preserve">Distorted sound</t>
        </is>
      </c>
      <c r="L4544" t="inlineStr">
        <is>
          <t xml:space="preserve">Distorted sound</t>
        </is>
      </c>
      <c r="M4544" t="str">
        <f>IFERROR(IF(VLOOKUP(L4544,'Quantification'!$A:$B,2,FALSE)&amp;""="","Unclassified",VLOOKUP(L4544,'Quantification'!$A:$B,2,FALSE)),"Unclassified")</f>
        <v>Minor</v>
      </c>
      <c r="N4544" t="inlineStr">
        <is>
          <t xml:space="preserve">frl-stefanie.gartmaier@pocketfm.com</t>
        </is>
      </c>
      <c r="O4544" t="inlineStr">
        <is>
          <t xml:space="preserve">Issues found in raw</t>
        </is>
      </c>
      <c r="P4544" t="str">
        <f>IF(OR(O4544="Issues found in master",O4544="Final master"),"Master",IF(OR(O4544="Ready for Master",O4544="Issues found in raw",O4544="Raw under QC",O4544="Issues resolved in raw"),"Raw","-"))</f>
        <v>Raw</v>
      </c>
      <c r="Q4544" s="13">
        <v>46280.61111111111</v>
      </c>
      <c r="R4544" t="inlineStr">
        <is>
          <t xml:space="preserve">2026-09 (Sept)</t>
        </is>
      </c>
      <c r="S4544">
        <f>IF(M4544="Not an error",0,IF(COUNTIFS($A$2:$A4544,$A4544,$D$2:$D4544,$D4544,$M$2:$M4544,"&lt;&gt;Not an error")=1,1,0))</f>
        <v>0</v>
      </c>
      <c r="T4544">
        <f>IF(M4544&lt;&gt;"Major",0,IF(COUNTIFS($A$2:$A4544,$A4544,$D$2:$D4544,$D4544,$M$2:$M4544,"Major")=1,1,0))</f>
        <v>0</v>
      </c>
      <c r="U4544">
        <f>IF(M4544&lt;&gt;"Minor",0,IF(COUNTIFS($A$2:$A4544,$A4544,$D$2:$D4544,$D4544,$M$2:$M4544,"Minor")=1,1,0))</f>
        <v>1</v>
      </c>
    </row>
    <row r="4545">
      <c r="A4545" t="inlineStr">
        <is>
          <t xml:space="preserve">f855eae3dfc9aadc286f38e8d5e70cc6a599f238</t>
        </is>
      </c>
      <c r="B4545" t="inlineStr">
        <is>
          <t xml:space="preserve">The Silent Rebirth</t>
        </is>
      </c>
      <c r="C4545" t="inlineStr">
        <is>
          <t xml:space="preserve">Wiedergeboren Für Rache</t>
        </is>
      </c>
      <c r="D4545" t="inlineStr">
        <is>
          <t xml:space="preserve">d1ff9e65801a957ed5fb116937070d4f933fbef0</t>
        </is>
      </c>
      <c r="E4545" t="inlineStr">
        <is>
          <t xml:space="preserve">Episode 19: Gräuel</t>
        </is>
      </c>
      <c r="F4545">
        <v>19</v>
      </c>
      <c r="G4545" t="inlineStr">
        <is>
          <t xml:space="preserve">1:16-1:22</t>
        </is>
      </c>
      <c r="H4545" t="inlineStr">
        <is>
          <t xml:space="preserve">Resolved</t>
        </is>
      </c>
      <c r="I4545" t="inlineStr">
        <is>
          <t xml:space="preserve">[Script error] - Line from script: â€œSie hatte vier Jahre lang ihre FÃ¤higkeiten verfeinert und war in den Kreisen von Ravenport stets als die Beste gelobt worden.â€_x009d_ - Note: inconsistencyy â€œSie hatte vier Jahre lang ihre FÃ¤higkeiten verfeinert und war in den Kreisen von Silver Crest stets als die Beste gelobt worden.â€_x009d_</t>
        </is>
      </c>
      <c r="J4545" t="inlineStr">
        <is>
          <t xml:space="preserve">AI</t>
        </is>
      </c>
      <c r="K4545" t="inlineStr">
        <is>
          <t xml:space="preserve">Script error</t>
        </is>
      </c>
      <c r="L4545" t="inlineStr">
        <is>
          <t xml:space="preserve">Script error</t>
        </is>
      </c>
      <c r="M4545" t="str">
        <f>IFERROR(IF(VLOOKUP(L4545,'Quantification'!$A:$B,2,FALSE)&amp;""="","Unclassified",VLOOKUP(L4545,'Quantification'!$A:$B,2,FALSE)),"Unclassified")</f>
        <v>Major</v>
      </c>
      <c r="N4545" t="inlineStr">
        <is>
          <t xml:space="preserve">frl-stefanie.gartmaier@pocketfm.com</t>
        </is>
      </c>
      <c r="O4545" t="inlineStr">
        <is>
          <t xml:space="preserve">Issues found in raw</t>
        </is>
      </c>
      <c r="P4545" t="str">
        <f>IF(OR(O4545="Issues found in master",O4545="Final master"),"Master",IF(OR(O4545="Ready for Master",O4545="Issues found in raw",O4545="Raw under QC",O4545="Issues resolved in raw"),"Raw","-"))</f>
        <v>Raw</v>
      </c>
      <c r="Q4545" s="13">
        <v>46280.61111111111</v>
      </c>
      <c r="R4545" t="inlineStr">
        <is>
          <t xml:space="preserve">2026-09 (Sept)</t>
        </is>
      </c>
      <c r="S4545">
        <f>IF(M4545="Not an error",0,IF(COUNTIFS($A$2:$A4545,$A4545,$D$2:$D4545,$D4545,$M$2:$M4545,"&lt;&gt;Not an error")=1,1,0))</f>
        <v>1</v>
      </c>
      <c r="T4545">
        <f>IF(M4545&lt;&gt;"Major",0,IF(COUNTIFS($A$2:$A4545,$A4545,$D$2:$D4545,$D4545,$M$2:$M4545,"Major")=1,1,0))</f>
        <v>1</v>
      </c>
      <c r="U4545">
        <f>IF(M4545&lt;&gt;"Minor",0,IF(COUNTIFS($A$2:$A4545,$A4545,$D$2:$D4545,$D4545,$M$2:$M4545,"Minor")=1,1,0))</f>
        <v>0</v>
      </c>
    </row>
    <row r="4546">
      <c r="A4546" t="inlineStr">
        <is>
          <t xml:space="preserve">f855eae3dfc9aadc286f38e8d5e70cc6a599f238</t>
        </is>
      </c>
      <c r="B4546" t="inlineStr">
        <is>
          <t xml:space="preserve">The Silent Rebirth</t>
        </is>
      </c>
      <c r="C4546" t="inlineStr">
        <is>
          <t xml:space="preserve">Wiedergeboren Für Rache</t>
        </is>
      </c>
      <c r="D4546" t="inlineStr">
        <is>
          <t xml:space="preserve">d1ff9e65801a957ed5fb116937070d4f933fbef0</t>
        </is>
      </c>
      <c r="E4546" t="inlineStr">
        <is>
          <t xml:space="preserve">Episode 19: Gräuel</t>
        </is>
      </c>
      <c r="F4546">
        <v>19</v>
      </c>
      <c r="G4546" t="inlineStr">
        <is>
          <t xml:space="preserve">1:33-1:45</t>
        </is>
      </c>
      <c r="H4546" t="inlineStr">
        <is>
          <t xml:space="preserve">Resolved</t>
        </is>
      </c>
      <c r="I4546" t="inlineStr">
        <is>
          <t xml:space="preserve">[Script error] - Line from script: â€œIhre ganze IdentitÃ¤t beruhte darauf, die beste Teemeisterin zu sein, doch nun war da Ã„nna, eine EmporkÃ¶mmling aus dem Dorf, die sie in jeder Hinsicht Ã¼berstrahlte.â€_x009d_ - Note: grammar â€œIhre ganze IdentitÃ¤t beruhte darauf, die beste Teemeisterin zu sein, doch nun war da Ã„nna, ein EmporkÃ¶mmling aus dem Dorf, die sie in jeder Hinsicht Ã¼berstrahlte.â€_x009d_</t>
        </is>
      </c>
      <c r="J4546" t="inlineStr">
        <is>
          <t xml:space="preserve">AI</t>
        </is>
      </c>
      <c r="K4546" t="inlineStr">
        <is>
          <t xml:space="preserve">Script error</t>
        </is>
      </c>
      <c r="L4546" t="inlineStr">
        <is>
          <t xml:space="preserve">Script error</t>
        </is>
      </c>
      <c r="M4546" t="str">
        <f>IFERROR(IF(VLOOKUP(L4546,'Quantification'!$A:$B,2,FALSE)&amp;""="","Unclassified",VLOOKUP(L4546,'Quantification'!$A:$B,2,FALSE)),"Unclassified")</f>
        <v>Major</v>
      </c>
      <c r="N4546" t="inlineStr">
        <is>
          <t xml:space="preserve">frl-stefanie.gartmaier@pocketfm.com</t>
        </is>
      </c>
      <c r="O4546" t="inlineStr">
        <is>
          <t xml:space="preserve">Issues found in raw</t>
        </is>
      </c>
      <c r="P4546" t="str">
        <f>IF(OR(O4546="Issues found in master",O4546="Final master"),"Master",IF(OR(O4546="Ready for Master",O4546="Issues found in raw",O4546="Raw under QC",O4546="Issues resolved in raw"),"Raw","-"))</f>
        <v>Raw</v>
      </c>
      <c r="Q4546" s="13">
        <v>46280.61111111111</v>
      </c>
      <c r="R4546" t="inlineStr">
        <is>
          <t xml:space="preserve">2026-09 (Sept)</t>
        </is>
      </c>
      <c r="S4546">
        <f>IF(M4546="Not an error",0,IF(COUNTIFS($A$2:$A4546,$A4546,$D$2:$D4546,$D4546,$M$2:$M4546,"&lt;&gt;Not an error")=1,1,0))</f>
        <v>0</v>
      </c>
      <c r="T4546">
        <f>IF(M4546&lt;&gt;"Major",0,IF(COUNTIFS($A$2:$A4546,$A4546,$D$2:$D4546,$D4546,$M$2:$M4546,"Major")=1,1,0))</f>
        <v>0</v>
      </c>
      <c r="U4546">
        <f>IF(M4546&lt;&gt;"Minor",0,IF(COUNTIFS($A$2:$A4546,$A4546,$D$2:$D4546,$D4546,$M$2:$M4546,"Minor")=1,1,0))</f>
        <v>0</v>
      </c>
    </row>
    <row r="4547">
      <c r="A4547" t="inlineStr">
        <is>
          <t xml:space="preserve">f855eae3dfc9aadc286f38e8d5e70cc6a599f238</t>
        </is>
      </c>
      <c r="B4547" t="inlineStr">
        <is>
          <t xml:space="preserve">The Silent Rebirth</t>
        </is>
      </c>
      <c r="C4547" t="inlineStr">
        <is>
          <t xml:space="preserve">Wiedergeboren Für Rache</t>
        </is>
      </c>
      <c r="D4547" t="inlineStr">
        <is>
          <t xml:space="preserve">d1ff9e65801a957ed5fb116937070d4f933fbef0</t>
        </is>
      </c>
      <c r="E4547" t="inlineStr">
        <is>
          <t xml:space="preserve">Episode 19: Gräuel</t>
        </is>
      </c>
      <c r="F4547">
        <v>19</v>
      </c>
      <c r="G4547" t="inlineStr">
        <is>
          <t xml:space="preserve">1:45-1:49</t>
        </is>
      </c>
      <c r="H4547" t="inlineStr">
        <is>
          <t xml:space="preserve">Resolved</t>
        </is>
      </c>
      <c r="I4547" t="inlineStr">
        <is>
          <t xml:space="preserve">[Script error] - Line from script: â€œDie Erinnerung an ihr Treffen in der James-Mall schoss ihr durch den Kopf.â€_x009d_ - Note: inconsistency; they went there together â€œDie Erinnerung an das Ereignis in der James-Mall schoss ihr durch den Kopf.â€_x009d_</t>
        </is>
      </c>
      <c r="J4547" t="inlineStr">
        <is>
          <t xml:space="preserve">AI</t>
        </is>
      </c>
      <c r="K4547" t="inlineStr">
        <is>
          <t xml:space="preserve">Script error</t>
        </is>
      </c>
      <c r="L4547" t="inlineStr">
        <is>
          <t xml:space="preserve">Script error</t>
        </is>
      </c>
      <c r="M4547" t="str">
        <f>IFERROR(IF(VLOOKUP(L4547,'Quantification'!$A:$B,2,FALSE)&amp;""="","Unclassified",VLOOKUP(L4547,'Quantification'!$A:$B,2,FALSE)),"Unclassified")</f>
        <v>Major</v>
      </c>
      <c r="N4547" t="inlineStr">
        <is>
          <t xml:space="preserve">frl-stefanie.gartmaier@pocketfm.com</t>
        </is>
      </c>
      <c r="O4547" t="inlineStr">
        <is>
          <t xml:space="preserve">Issues found in raw</t>
        </is>
      </c>
      <c r="P4547" t="str">
        <f>IF(OR(O4547="Issues found in master",O4547="Final master"),"Master",IF(OR(O4547="Ready for Master",O4547="Issues found in raw",O4547="Raw under QC",O4547="Issues resolved in raw"),"Raw","-"))</f>
        <v>Raw</v>
      </c>
      <c r="Q4547" s="13">
        <v>46280.61111111111</v>
      </c>
      <c r="R4547" t="inlineStr">
        <is>
          <t xml:space="preserve">2026-09 (Sept)</t>
        </is>
      </c>
      <c r="S4547">
        <f>IF(M4547="Not an error",0,IF(COUNTIFS($A$2:$A4547,$A4547,$D$2:$D4547,$D4547,$M$2:$M4547,"&lt;&gt;Not an error")=1,1,0))</f>
        <v>0</v>
      </c>
      <c r="T4547">
        <f>IF(M4547&lt;&gt;"Major",0,IF(COUNTIFS($A$2:$A4547,$A4547,$D$2:$D4547,$D4547,$M$2:$M4547,"Major")=1,1,0))</f>
        <v>0</v>
      </c>
      <c r="U4547">
        <f>IF(M4547&lt;&gt;"Minor",0,IF(COUNTIFS($A$2:$A4547,$A4547,$D$2:$D4547,$D4547,$M$2:$M4547,"Minor")=1,1,0))</f>
        <v>0</v>
      </c>
    </row>
    <row r="4548">
      <c r="A4548" t="inlineStr">
        <is>
          <t xml:space="preserve">f855eae3dfc9aadc286f38e8d5e70cc6a599f238</t>
        </is>
      </c>
      <c r="B4548" t="inlineStr">
        <is>
          <t xml:space="preserve">The Silent Rebirth</t>
        </is>
      </c>
      <c r="C4548" t="inlineStr">
        <is>
          <t xml:space="preserve">Wiedergeboren Für Rache</t>
        </is>
      </c>
      <c r="D4548" t="inlineStr">
        <is>
          <t xml:space="preserve">d1ff9e65801a957ed5fb116937070d4f933fbef0</t>
        </is>
      </c>
      <c r="E4548" t="inlineStr">
        <is>
          <t xml:space="preserve">Episode 19: Gräuel</t>
        </is>
      </c>
      <c r="F4548">
        <v>19</v>
      </c>
      <c r="G4548" t="inlineStr">
        <is>
          <t xml:space="preserve">1:52-1:55</t>
        </is>
      </c>
      <c r="H4548" t="inlineStr">
        <is>
          <t xml:space="preserve">Resolved</t>
        </is>
      </c>
      <c r="I4548" t="inlineStr">
        <is>
          <t xml:space="preserve">[Script error] - Line from script: â€œEs war dieselbe Finesse, die sie schon damals gezeigt hatte.â€_x009d_ - Note: timeline issue â€œEs war dieselbe Finesse, die sie schon dort gezeigt hatte.â€_x009d_</t>
        </is>
      </c>
      <c r="J4548" t="inlineStr">
        <is>
          <t xml:space="preserve">AI</t>
        </is>
      </c>
      <c r="K4548" t="inlineStr">
        <is>
          <t xml:space="preserve">Script error</t>
        </is>
      </c>
      <c r="L4548" t="inlineStr">
        <is>
          <t xml:space="preserve">Script error</t>
        </is>
      </c>
      <c r="M4548" t="str">
        <f>IFERROR(IF(VLOOKUP(L4548,'Quantification'!$A:$B,2,FALSE)&amp;""="","Unclassified",VLOOKUP(L4548,'Quantification'!$A:$B,2,FALSE)),"Unclassified")</f>
        <v>Major</v>
      </c>
      <c r="N4548" t="inlineStr">
        <is>
          <t xml:space="preserve">frl-stefanie.gartmaier@pocketfm.com</t>
        </is>
      </c>
      <c r="O4548" t="inlineStr">
        <is>
          <t xml:space="preserve">Issues found in raw</t>
        </is>
      </c>
      <c r="P4548" t="str">
        <f>IF(OR(O4548="Issues found in master",O4548="Final master"),"Master",IF(OR(O4548="Ready for Master",O4548="Issues found in raw",O4548="Raw under QC",O4548="Issues resolved in raw"),"Raw","-"))</f>
        <v>Raw</v>
      </c>
      <c r="Q4548" s="13">
        <v>46280.61111111111</v>
      </c>
      <c r="R4548" t="inlineStr">
        <is>
          <t xml:space="preserve">2026-09 (Sept)</t>
        </is>
      </c>
      <c r="S4548">
        <f>IF(M4548="Not an error",0,IF(COUNTIFS($A$2:$A4548,$A4548,$D$2:$D4548,$D4548,$M$2:$M4548,"&lt;&gt;Not an error")=1,1,0))</f>
        <v>0</v>
      </c>
      <c r="T4548">
        <f>IF(M4548&lt;&gt;"Major",0,IF(COUNTIFS($A$2:$A4548,$A4548,$D$2:$D4548,$D4548,$M$2:$M4548,"Major")=1,1,0))</f>
        <v>0</v>
      </c>
      <c r="U4548">
        <f>IF(M4548&lt;&gt;"Minor",0,IF(COUNTIFS($A$2:$A4548,$A4548,$D$2:$D4548,$D4548,$M$2:$M4548,"Minor")=1,1,0))</f>
        <v>0</v>
      </c>
    </row>
    <row r="4549">
      <c r="A4549" t="inlineStr">
        <is>
          <t xml:space="preserve">f855eae3dfc9aadc286f38e8d5e70cc6a599f238</t>
        </is>
      </c>
      <c r="B4549" t="inlineStr">
        <is>
          <t xml:space="preserve">The Silent Rebirth</t>
        </is>
      </c>
      <c r="C4549" t="inlineStr">
        <is>
          <t xml:space="preserve">Wiedergeboren Für Rache</t>
        </is>
      </c>
      <c r="D4549" t="inlineStr">
        <is>
          <t xml:space="preserve">d1ff9e65801a957ed5fb116937070d4f933fbef0</t>
        </is>
      </c>
      <c r="E4549" t="inlineStr">
        <is>
          <t xml:space="preserve">Episode 19: Gräuel</t>
        </is>
      </c>
      <c r="F4549">
        <v>19</v>
      </c>
      <c r="G4549" t="inlineStr">
        <is>
          <t xml:space="preserve">9:42-9:45</t>
        </is>
      </c>
      <c r="H4549" t="inlineStr">
        <is>
          <t xml:space="preserve">Resolved</t>
        </is>
      </c>
      <c r="I4549" t="inlineStr">
        <is>
          <t xml:space="preserve">[Script error] - Line from script: â€œIch bin gerade erst in Silver Crest angekommen.â€_x009d_ - Note: make sure this matches the future storyline; so far it seems that the Sterlings have been permanently located in Silver Crest</t>
        </is>
      </c>
      <c r="J4549" t="inlineStr">
        <is>
          <t xml:space="preserve">AI</t>
        </is>
      </c>
      <c r="K4549" t="inlineStr">
        <is>
          <t xml:space="preserve">Script error</t>
        </is>
      </c>
      <c r="L4549" t="inlineStr">
        <is>
          <t xml:space="preserve">Script error</t>
        </is>
      </c>
      <c r="M4549" t="str">
        <f>IFERROR(IF(VLOOKUP(L4549,'Quantification'!$A:$B,2,FALSE)&amp;""="","Unclassified",VLOOKUP(L4549,'Quantification'!$A:$B,2,FALSE)),"Unclassified")</f>
        <v>Major</v>
      </c>
      <c r="N4549" t="inlineStr">
        <is>
          <t xml:space="preserve">frl-stefanie.gartmaier@pocketfm.com</t>
        </is>
      </c>
      <c r="O4549" t="inlineStr">
        <is>
          <t xml:space="preserve">Issues found in raw</t>
        </is>
      </c>
      <c r="P4549" t="str">
        <f>IF(OR(O4549="Issues found in master",O4549="Final master"),"Master",IF(OR(O4549="Ready for Master",O4549="Issues found in raw",O4549="Raw under QC",O4549="Issues resolved in raw"),"Raw","-"))</f>
        <v>Raw</v>
      </c>
      <c r="Q4549" s="13">
        <v>46280.61111111111</v>
      </c>
      <c r="R4549" t="inlineStr">
        <is>
          <t xml:space="preserve">2026-09 (Sept)</t>
        </is>
      </c>
      <c r="S4549">
        <f>IF(M4549="Not an error",0,IF(COUNTIFS($A$2:$A4549,$A4549,$D$2:$D4549,$D4549,$M$2:$M4549,"&lt;&gt;Not an error")=1,1,0))</f>
        <v>0</v>
      </c>
      <c r="T4549">
        <f>IF(M4549&lt;&gt;"Major",0,IF(COUNTIFS($A$2:$A4549,$A4549,$D$2:$D4549,$D4549,$M$2:$M4549,"Major")=1,1,0))</f>
        <v>0</v>
      </c>
      <c r="U4549">
        <f>IF(M4549&lt;&gt;"Minor",0,IF(COUNTIFS($A$2:$A4549,$A4549,$D$2:$D4549,$D4549,$M$2:$M4549,"Minor")=1,1,0))</f>
        <v>0</v>
      </c>
    </row>
    <row r="4550">
      <c r="A4550" t="inlineStr">
        <is>
          <t xml:space="preserve">f855eae3dfc9aadc286f38e8d5e70cc6a599f238</t>
        </is>
      </c>
      <c r="B4550" t="inlineStr">
        <is>
          <t xml:space="preserve">The Silent Rebirth</t>
        </is>
      </c>
      <c r="C4550" t="inlineStr">
        <is>
          <t xml:space="preserve">Wiedergeboren Für Rache</t>
        </is>
      </c>
      <c r="D4550" t="inlineStr">
        <is>
          <t xml:space="preserve">d1ff9e65801a957ed5fb116937070d4f933fbef0</t>
        </is>
      </c>
      <c r="E4550" t="inlineStr">
        <is>
          <t xml:space="preserve">Episode 19: Gräuel</t>
        </is>
      </c>
      <c r="F4550">
        <v>19</v>
      </c>
      <c r="G4550" t="inlineStr">
        <is>
          <t xml:space="preserve">16:34-16:38</t>
        </is>
      </c>
      <c r="H4550" t="inlineStr">
        <is>
          <t xml:space="preserve">Resolved</t>
        </is>
      </c>
      <c r="I4550" t="inlineStr">
        <is>
          <t xml:space="preserve">[Script error] - Line from script: â€œDu erinnerst dich vielleicht, dass wir sie einst mit einem deiner SÃ¶hne verlobt haben.â€_x009d_ - Note: incorrect form of address â€œDu erinnerst dich vielleicht, dass wir sie einst mit einem deiner Enkel verlobt haben.â€_x009d_</t>
        </is>
      </c>
      <c r="J4550" t="inlineStr">
        <is>
          <t xml:space="preserve">AI</t>
        </is>
      </c>
      <c r="K4550" t="inlineStr">
        <is>
          <t xml:space="preserve">Script error</t>
        </is>
      </c>
      <c r="L4550" t="inlineStr">
        <is>
          <t xml:space="preserve">Script error</t>
        </is>
      </c>
      <c r="M4550" t="str">
        <f>IFERROR(IF(VLOOKUP(L4550,'Quantification'!$A:$B,2,FALSE)&amp;""="","Unclassified",VLOOKUP(L4550,'Quantification'!$A:$B,2,FALSE)),"Unclassified")</f>
        <v>Major</v>
      </c>
      <c r="N4550" t="inlineStr">
        <is>
          <t xml:space="preserve">frl-stefanie.gartmaier@pocketfm.com</t>
        </is>
      </c>
      <c r="O4550" t="inlineStr">
        <is>
          <t xml:space="preserve">Issues found in raw</t>
        </is>
      </c>
      <c r="P4550" t="str">
        <f>IF(OR(O4550="Issues found in master",O4550="Final master"),"Master",IF(OR(O4550="Ready for Master",O4550="Issues found in raw",O4550="Raw under QC",O4550="Issues resolved in raw"),"Raw","-"))</f>
        <v>Raw</v>
      </c>
      <c r="Q4550" s="13">
        <v>46280.61111111111</v>
      </c>
      <c r="R4550" t="inlineStr">
        <is>
          <t xml:space="preserve">2026-09 (Sept)</t>
        </is>
      </c>
      <c r="S4550">
        <f>IF(M4550="Not an error",0,IF(COUNTIFS($A$2:$A4550,$A4550,$D$2:$D4550,$D4550,$M$2:$M4550,"&lt;&gt;Not an error")=1,1,0))</f>
        <v>0</v>
      </c>
      <c r="T4550">
        <f>IF(M4550&lt;&gt;"Major",0,IF(COUNTIFS($A$2:$A4550,$A4550,$D$2:$D4550,$D4550,$M$2:$M4550,"Major")=1,1,0))</f>
        <v>0</v>
      </c>
      <c r="U4550">
        <f>IF(M4550&lt;&gt;"Minor",0,IF(COUNTIFS($A$2:$A4550,$A4550,$D$2:$D4550,$D4550,$M$2:$M4550,"Minor")=1,1,0))</f>
        <v>0</v>
      </c>
    </row>
    <row r="4551">
      <c r="A4551" t="inlineStr">
        <is>
          <t xml:space="preserve">f855eae3dfc9aadc286f38e8d5e70cc6a599f238</t>
        </is>
      </c>
      <c r="B4551" t="inlineStr">
        <is>
          <t xml:space="preserve">The Silent Rebirth</t>
        </is>
      </c>
      <c r="C4551" t="inlineStr">
        <is>
          <t xml:space="preserve">Wiedergeboren Für Rache</t>
        </is>
      </c>
      <c r="D4551" t="inlineStr">
        <is>
          <t xml:space="preserve">d1ff9e65801a957ed5fb116937070d4f933fbef0</t>
        </is>
      </c>
      <c r="E4551" t="inlineStr">
        <is>
          <t xml:space="preserve">Episode 19: Gräuel</t>
        </is>
      </c>
      <c r="F4551">
        <v>19</v>
      </c>
      <c r="G4551" t="inlineStr">
        <is>
          <t xml:space="preserve">19:39-19:48</t>
        </is>
      </c>
      <c r="H4551" t="inlineStr">
        <is>
          <t xml:space="preserve">Resolved</t>
        </is>
      </c>
      <c r="I4551" t="inlineStr">
        <is>
          <t xml:space="preserve">[Script error] - Line from script: â€œDie danebensitzende Frau Sterling konnte nicht umhin zu fragen: â€œMeidest du deinen Ã¤ltesten Enkel wegen der Sache mit deinem zweiten Sohn?â€_x009d_ - Note: incorrect form of address â€œDie danebensitzende Frau Sterling konnte nicht umhin zu fragen: â€žMeidest du deinen Ã¤ltesten Enkel wegen der Sache mit Dominic?â€_x009d_</t>
        </is>
      </c>
      <c r="J4551" t="inlineStr">
        <is>
          <t xml:space="preserve">AI</t>
        </is>
      </c>
      <c r="K4551" t="inlineStr">
        <is>
          <t xml:space="preserve">Script error</t>
        </is>
      </c>
      <c r="L4551" t="inlineStr">
        <is>
          <t xml:space="preserve">Script error</t>
        </is>
      </c>
      <c r="M4551" t="str">
        <f>IFERROR(IF(VLOOKUP(L4551,'Quantification'!$A:$B,2,FALSE)&amp;""="","Unclassified",VLOOKUP(L4551,'Quantification'!$A:$B,2,FALSE)),"Unclassified")</f>
        <v>Major</v>
      </c>
      <c r="N4551" t="inlineStr">
        <is>
          <t xml:space="preserve">frl-stefanie.gartmaier@pocketfm.com</t>
        </is>
      </c>
      <c r="O4551" t="inlineStr">
        <is>
          <t xml:space="preserve">Issues found in raw</t>
        </is>
      </c>
      <c r="P4551" t="str">
        <f>IF(OR(O4551="Issues found in master",O4551="Final master"),"Master",IF(OR(O4551="Ready for Master",O4551="Issues found in raw",O4551="Raw under QC",O4551="Issues resolved in raw"),"Raw","-"))</f>
        <v>Raw</v>
      </c>
      <c r="Q4551" s="13">
        <v>46280.61111111111</v>
      </c>
      <c r="R4551" t="inlineStr">
        <is>
          <t xml:space="preserve">2026-09 (Sept)</t>
        </is>
      </c>
      <c r="S4551">
        <f>IF(M4551="Not an error",0,IF(COUNTIFS($A$2:$A4551,$A4551,$D$2:$D4551,$D4551,$M$2:$M4551,"&lt;&gt;Not an error")=1,1,0))</f>
        <v>0</v>
      </c>
      <c r="T4551">
        <f>IF(M4551&lt;&gt;"Major",0,IF(COUNTIFS($A$2:$A4551,$A4551,$D$2:$D4551,$D4551,$M$2:$M4551,"Major")=1,1,0))</f>
        <v>0</v>
      </c>
      <c r="U4551">
        <f>IF(M4551&lt;&gt;"Minor",0,IF(COUNTIFS($A$2:$A4551,$A4551,$D$2:$D4551,$D4551,$M$2:$M4551,"Minor")=1,1,0))</f>
        <v>0</v>
      </c>
    </row>
    <row r="4552">
      <c r="A4552" t="inlineStr">
        <is>
          <t xml:space="preserve">f855eae3dfc9aadc286f38e8d5e70cc6a599f238</t>
        </is>
      </c>
      <c r="B4552" t="inlineStr">
        <is>
          <t xml:space="preserve">The Silent Rebirth</t>
        </is>
      </c>
      <c r="C4552" t="inlineStr">
        <is>
          <t xml:space="preserve">Wiedergeboren Für Rache</t>
        </is>
      </c>
      <c r="D4552" t="inlineStr">
        <is>
          <t xml:space="preserve">d1ff9e65801a957ed5fb116937070d4f933fbef0</t>
        </is>
      </c>
      <c r="E4552" t="inlineStr">
        <is>
          <t xml:space="preserve">Episode 19: Gräuel</t>
        </is>
      </c>
      <c r="F4552">
        <v>19</v>
      </c>
      <c r="G4552" t="inlineStr">
        <is>
          <t xml:space="preserve">21:21-21:27</t>
        </is>
      </c>
      <c r="H4552" t="inlineStr">
        <is>
          <t xml:space="preserve">Resolved</t>
        </is>
      </c>
      <c r="I4552" t="inlineStr">
        <is>
          <t xml:space="preserve">[Script error] - Line from script: â€œRowan sah ihn wortlos an, sein Blick kÃ¼hl und distanziert, und ging ohne langsamer zu werden an Dominic vorbei.â€_x009d_ - Note: grammar â€œRowan sah ihn wortlos an, sein Blick kÃ¼hl und distanziert, und er ging ohne langsamer zu werden an Dominic vorbei.â€_x009d_</t>
        </is>
      </c>
      <c r="J4552" t="inlineStr">
        <is>
          <t xml:space="preserve">AI</t>
        </is>
      </c>
      <c r="K4552" t="inlineStr">
        <is>
          <t xml:space="preserve">Script error</t>
        </is>
      </c>
      <c r="L4552" t="inlineStr">
        <is>
          <t xml:space="preserve">Script error</t>
        </is>
      </c>
      <c r="M4552" t="str">
        <f>IFERROR(IF(VLOOKUP(L4552,'Quantification'!$A:$B,2,FALSE)&amp;""="","Unclassified",VLOOKUP(L4552,'Quantification'!$A:$B,2,FALSE)),"Unclassified")</f>
        <v>Major</v>
      </c>
      <c r="N4552" t="inlineStr">
        <is>
          <t xml:space="preserve">frl-stefanie.gartmaier@pocketfm.com</t>
        </is>
      </c>
      <c r="O4552" t="inlineStr">
        <is>
          <t xml:space="preserve">Issues found in raw</t>
        </is>
      </c>
      <c r="P4552" t="str">
        <f>IF(OR(O4552="Issues found in master",O4552="Final master"),"Master",IF(OR(O4552="Ready for Master",O4552="Issues found in raw",O4552="Raw under QC",O4552="Issues resolved in raw"),"Raw","-"))</f>
        <v>Raw</v>
      </c>
      <c r="Q4552" s="13">
        <v>46280.61111111111</v>
      </c>
      <c r="R4552" t="inlineStr">
        <is>
          <t xml:space="preserve">2026-09 (Sept)</t>
        </is>
      </c>
      <c r="S4552">
        <f>IF(M4552="Not an error",0,IF(COUNTIFS($A$2:$A4552,$A4552,$D$2:$D4552,$D4552,$M$2:$M4552,"&lt;&gt;Not an error")=1,1,0))</f>
        <v>0</v>
      </c>
      <c r="T4552">
        <f>IF(M4552&lt;&gt;"Major",0,IF(COUNTIFS($A$2:$A4552,$A4552,$D$2:$D4552,$D4552,$M$2:$M4552,"Major")=1,1,0))</f>
        <v>0</v>
      </c>
      <c r="U4552">
        <f>IF(M4552&lt;&gt;"Minor",0,IF(COUNTIFS($A$2:$A4552,$A4552,$D$2:$D4552,$D4552,$M$2:$M4552,"Minor")=1,1,0))</f>
        <v>0</v>
      </c>
    </row>
    <row r="4553">
      <c r="A4553" t="inlineStr">
        <is>
          <t xml:space="preserve">f855eae3dfc9aadc286f38e8d5e70cc6a599f238</t>
        </is>
      </c>
      <c r="B4553" t="inlineStr">
        <is>
          <t xml:space="preserve">The Silent Rebirth</t>
        </is>
      </c>
      <c r="C4553" t="inlineStr">
        <is>
          <t xml:space="preserve">Wiedergeboren Für Rache</t>
        </is>
      </c>
      <c r="D4553" t="inlineStr">
        <is>
          <t xml:space="preserve">f8f54151dadadca2ecc54dcfad7ccf75599f6f3e</t>
        </is>
      </c>
      <c r="E4553" t="inlineStr">
        <is>
          <t xml:space="preserve">Episode 20: Anna in Gefahr</t>
        </is>
      </c>
      <c r="F4553">
        <v>20</v>
      </c>
      <c r="G4553" t="inlineStr">
        <is>
          <t xml:space="preserve">0:02-0:12</t>
        </is>
      </c>
      <c r="H4553" t="inlineStr">
        <is>
          <t xml:space="preserve">Resolved</t>
        </is>
      </c>
      <c r="I4553" t="inlineStr">
        <is>
          <t xml:space="preserve">[Script error] - Line from script: â€œAnscheinend will die GroÃŸmutter ihren verlorenen Enkel nicht sehen, jenen, der so rÃ¼cksichtslos zu seinem eigenen Bruder war!â€_x009d_, hÃ¶hnte er, seine Stimme troff vor Bosheit.â€_x009d_ - Note: grammar â€œAnscheinend will die GroÃŸmutter ihren verlorenen Enkel nicht sehen, jenen, der so rÃ¼cksichtslos zu seinem eigenen Bruder war!â€_x009d_, hÃ¶hnte er, seine Stimme triefte vor Bosheit.â€_x009d_</t>
        </is>
      </c>
      <c r="J4553" t="inlineStr">
        <is>
          <t xml:space="preserve">AI</t>
        </is>
      </c>
      <c r="K4553" t="inlineStr">
        <is>
          <t xml:space="preserve">Script error</t>
        </is>
      </c>
      <c r="L4553" t="inlineStr">
        <is>
          <t xml:space="preserve">Script error</t>
        </is>
      </c>
      <c r="M4553" t="str">
        <f>IFERROR(IF(VLOOKUP(L4553,'Quantification'!$A:$B,2,FALSE)&amp;""="","Unclassified",VLOOKUP(L4553,'Quantification'!$A:$B,2,FALSE)),"Unclassified")</f>
        <v>Major</v>
      </c>
      <c r="N4553" t="inlineStr">
        <is>
          <t xml:space="preserve">frl-stefanie.gartmaier@pocketfm.com</t>
        </is>
      </c>
      <c r="O4553" t="inlineStr">
        <is>
          <t xml:space="preserve">Issues found in raw</t>
        </is>
      </c>
      <c r="P4553" t="str">
        <f>IF(OR(O4553="Issues found in master",O4553="Final master"),"Master",IF(OR(O4553="Ready for Master",O4553="Issues found in raw",O4553="Raw under QC",O4553="Issues resolved in raw"),"Raw","-"))</f>
        <v>Raw</v>
      </c>
      <c r="Q4553" s="13">
        <v>46280.61111111111</v>
      </c>
      <c r="R4553" t="inlineStr">
        <is>
          <t xml:space="preserve">2026-09 (Sept)</t>
        </is>
      </c>
      <c r="S4553">
        <f>IF(M4553="Not an error",0,IF(COUNTIFS($A$2:$A4553,$A4553,$D$2:$D4553,$D4553,$M$2:$M4553,"&lt;&gt;Not an error")=1,1,0))</f>
        <v>1</v>
      </c>
      <c r="T4553">
        <f>IF(M4553&lt;&gt;"Major",0,IF(COUNTIFS($A$2:$A4553,$A4553,$D$2:$D4553,$D4553,$M$2:$M4553,"Major")=1,1,0))</f>
        <v>1</v>
      </c>
      <c r="U4553">
        <f>IF(M4553&lt;&gt;"Minor",0,IF(COUNTIFS($A$2:$A4553,$A4553,$D$2:$D4553,$D4553,$M$2:$M4553,"Minor")=1,1,0))</f>
        <v>0</v>
      </c>
    </row>
    <row r="4554">
      <c r="A4554" t="inlineStr">
        <is>
          <t xml:space="preserve">f855eae3dfc9aadc286f38e8d5e70cc6a599f238</t>
        </is>
      </c>
      <c r="B4554" t="inlineStr">
        <is>
          <t xml:space="preserve">The Silent Rebirth</t>
        </is>
      </c>
      <c r="C4554" t="inlineStr">
        <is>
          <t xml:space="preserve">Wiedergeboren Für Rache</t>
        </is>
      </c>
      <c r="D4554" t="inlineStr">
        <is>
          <t xml:space="preserve">f8f54151dadadca2ecc54dcfad7ccf75599f6f3e</t>
        </is>
      </c>
      <c r="E4554" t="inlineStr">
        <is>
          <t xml:space="preserve">Episode 20: Anna in Gefahr</t>
        </is>
      </c>
      <c r="F4554">
        <v>20</v>
      </c>
      <c r="G4554" t="inlineStr">
        <is>
          <t xml:space="preserve">1:55-1:59</t>
        </is>
      </c>
      <c r="H4554" t="inlineStr">
        <is>
          <t xml:space="preserve">Resolved</t>
        </is>
      </c>
      <c r="I4554" t="inlineStr">
        <is>
          <t xml:space="preserve">[Script error] - Line from script: â€œJahrelang war Rowan das Goldkind gewesen, der alles Ã¼berragte.â€_x009d_ - Note: error of meaning â€œJahrelang war Rowan das Goldkind gewesen, der in allem Ã¼berragte.â€_x009d_</t>
        </is>
      </c>
      <c r="J4554" t="inlineStr">
        <is>
          <t xml:space="preserve">AI</t>
        </is>
      </c>
      <c r="K4554" t="inlineStr">
        <is>
          <t xml:space="preserve">Script error</t>
        </is>
      </c>
      <c r="L4554" t="inlineStr">
        <is>
          <t xml:space="preserve">Script error</t>
        </is>
      </c>
      <c r="M4554" t="str">
        <f>IFERROR(IF(VLOOKUP(L4554,'Quantification'!$A:$B,2,FALSE)&amp;""="","Unclassified",VLOOKUP(L4554,'Quantification'!$A:$B,2,FALSE)),"Unclassified")</f>
        <v>Major</v>
      </c>
      <c r="N4554" t="inlineStr">
        <is>
          <t xml:space="preserve">frl-stefanie.gartmaier@pocketfm.com</t>
        </is>
      </c>
      <c r="O4554" t="inlineStr">
        <is>
          <t xml:space="preserve">Issues found in raw</t>
        </is>
      </c>
      <c r="P4554" t="str">
        <f>IF(OR(O4554="Issues found in master",O4554="Final master"),"Master",IF(OR(O4554="Ready for Master",O4554="Issues found in raw",O4554="Raw under QC",O4554="Issues resolved in raw"),"Raw","-"))</f>
        <v>Raw</v>
      </c>
      <c r="Q4554" s="13">
        <v>46280.61111111111</v>
      </c>
      <c r="R4554" t="inlineStr">
        <is>
          <t xml:space="preserve">2026-09 (Sept)</t>
        </is>
      </c>
      <c r="S4554">
        <f>IF(M4554="Not an error",0,IF(COUNTIFS($A$2:$A4554,$A4554,$D$2:$D4554,$D4554,$M$2:$M4554,"&lt;&gt;Not an error")=1,1,0))</f>
        <v>0</v>
      </c>
      <c r="T4554">
        <f>IF(M4554&lt;&gt;"Major",0,IF(COUNTIFS($A$2:$A4554,$A4554,$D$2:$D4554,$D4554,$M$2:$M4554,"Major")=1,1,0))</f>
        <v>0</v>
      </c>
      <c r="U4554">
        <f>IF(M4554&lt;&gt;"Minor",0,IF(COUNTIFS($A$2:$A4554,$A4554,$D$2:$D4554,$D4554,$M$2:$M4554,"Minor")=1,1,0))</f>
        <v>0</v>
      </c>
    </row>
    <row r="4555">
      <c r="A4555" t="inlineStr">
        <is>
          <t xml:space="preserve">f855eae3dfc9aadc286f38e8d5e70cc6a599f238</t>
        </is>
      </c>
      <c r="B4555" t="inlineStr">
        <is>
          <t xml:space="preserve">The Silent Rebirth</t>
        </is>
      </c>
      <c r="C4555" t="inlineStr">
        <is>
          <t xml:space="preserve">Wiedergeboren Für Rache</t>
        </is>
      </c>
      <c r="D4555" t="inlineStr">
        <is>
          <t xml:space="preserve">f8f54151dadadca2ecc54dcfad7ccf75599f6f3e</t>
        </is>
      </c>
      <c r="E4555" t="inlineStr">
        <is>
          <t xml:space="preserve">Episode 20: Anna in Gefahr</t>
        </is>
      </c>
      <c r="F4555">
        <v>20</v>
      </c>
      <c r="G4555" t="inlineStr">
        <is>
          <t xml:space="preserve">2:13-2:19</t>
        </is>
      </c>
      <c r="H4555" t="inlineStr">
        <is>
          <t xml:space="preserve">Resolved</t>
        </is>
      </c>
      <c r="I4555" t="inlineStr">
        <is>
          <t xml:space="preserve">[Script error] - Line from script: â€œUnd dann kam der Tag, der alles zerstÃ¶rte: Rowans Zusage von der UniversitÃ¤t Oxford.â€_x009d_ - Note: potential copyright issue for â€œUniversitÃ¤t Oxfordâ€_x009d_</t>
        </is>
      </c>
      <c r="J4555" t="inlineStr">
        <is>
          <t xml:space="preserve">AI</t>
        </is>
      </c>
      <c r="K4555" t="inlineStr">
        <is>
          <t xml:space="preserve">Script error</t>
        </is>
      </c>
      <c r="L4555" t="inlineStr">
        <is>
          <t xml:space="preserve">Script error</t>
        </is>
      </c>
      <c r="M4555" t="str">
        <f>IFERROR(IF(VLOOKUP(L4555,'Quantification'!$A:$B,2,FALSE)&amp;""="","Unclassified",VLOOKUP(L4555,'Quantification'!$A:$B,2,FALSE)),"Unclassified")</f>
        <v>Major</v>
      </c>
      <c r="N4555" t="inlineStr">
        <is>
          <t xml:space="preserve">frl-stefanie.gartmaier@pocketfm.com</t>
        </is>
      </c>
      <c r="O4555" t="inlineStr">
        <is>
          <t xml:space="preserve">Issues found in raw</t>
        </is>
      </c>
      <c r="P4555" t="str">
        <f>IF(OR(O4555="Issues found in master",O4555="Final master"),"Master",IF(OR(O4555="Ready for Master",O4555="Issues found in raw",O4555="Raw under QC",O4555="Issues resolved in raw"),"Raw","-"))</f>
        <v>Raw</v>
      </c>
      <c r="Q4555" s="13">
        <v>46280.61111111111</v>
      </c>
      <c r="R4555" t="inlineStr">
        <is>
          <t xml:space="preserve">2026-09 (Sept)</t>
        </is>
      </c>
      <c r="S4555">
        <f>IF(M4555="Not an error",0,IF(COUNTIFS($A$2:$A4555,$A4555,$D$2:$D4555,$D4555,$M$2:$M4555,"&lt;&gt;Not an error")=1,1,0))</f>
        <v>0</v>
      </c>
      <c r="T4555">
        <f>IF(M4555&lt;&gt;"Major",0,IF(COUNTIFS($A$2:$A4555,$A4555,$D$2:$D4555,$D4555,$M$2:$M4555,"Major")=1,1,0))</f>
        <v>0</v>
      </c>
      <c r="U4555">
        <f>IF(M4555&lt;&gt;"Minor",0,IF(COUNTIFS($A$2:$A4555,$A4555,$D$2:$D4555,$D4555,$M$2:$M4555,"Minor")=1,1,0))</f>
        <v>0</v>
      </c>
    </row>
    <row r="4556">
      <c r="A4556" t="inlineStr">
        <is>
          <t xml:space="preserve">f855eae3dfc9aadc286f38e8d5e70cc6a599f238</t>
        </is>
      </c>
      <c r="B4556" t="inlineStr">
        <is>
          <t xml:space="preserve">The Silent Rebirth</t>
        </is>
      </c>
      <c r="C4556" t="inlineStr">
        <is>
          <t xml:space="preserve">Wiedergeboren Für Rache</t>
        </is>
      </c>
      <c r="D4556" t="inlineStr">
        <is>
          <t xml:space="preserve">f8f54151dadadca2ecc54dcfad7ccf75599f6f3e</t>
        </is>
      </c>
      <c r="E4556" t="inlineStr">
        <is>
          <t xml:space="preserve">Episode 20: Anna in Gefahr</t>
        </is>
      </c>
      <c r="F4556">
        <v>20</v>
      </c>
      <c r="G4556" t="inlineStr">
        <is>
          <t xml:space="preserve">2:31-2:39</t>
        </is>
      </c>
      <c r="H4556" t="inlineStr">
        <is>
          <t xml:space="preserve">Resolved</t>
        </is>
      </c>
      <c r="I4556" t="inlineStr">
        <is>
          <t xml:space="preserve">[Script error] - Line from script: â€œSchlimmer aber war das GerÃ¼cht, das sich in der ganzen Stadt verbreitete: Rowan sei fÃ¼r Dominics verkrÃ¼ppelnde Verletzung verantwortlich.â€_x009d_ - Note: gibberish, doesnâ€™t match the storyline</t>
        </is>
      </c>
      <c r="J4556" t="inlineStr">
        <is>
          <t xml:space="preserve">AI</t>
        </is>
      </c>
      <c r="K4556" t="inlineStr">
        <is>
          <t xml:space="preserve">Script error</t>
        </is>
      </c>
      <c r="L4556" t="inlineStr">
        <is>
          <t xml:space="preserve">Script error</t>
        </is>
      </c>
      <c r="M4556" t="str">
        <f>IFERROR(IF(VLOOKUP(L4556,'Quantification'!$A:$B,2,FALSE)&amp;""="","Unclassified",VLOOKUP(L4556,'Quantification'!$A:$B,2,FALSE)),"Unclassified")</f>
        <v>Major</v>
      </c>
      <c r="N4556" t="inlineStr">
        <is>
          <t xml:space="preserve">frl-stefanie.gartmaier@pocketfm.com</t>
        </is>
      </c>
      <c r="O4556" t="inlineStr">
        <is>
          <t xml:space="preserve">Issues found in raw</t>
        </is>
      </c>
      <c r="P4556" t="str">
        <f>IF(OR(O4556="Issues found in master",O4556="Final master"),"Master",IF(OR(O4556="Ready for Master",O4556="Issues found in raw",O4556="Raw under QC",O4556="Issues resolved in raw"),"Raw","-"))</f>
        <v>Raw</v>
      </c>
      <c r="Q4556" s="13">
        <v>46280.61111111111</v>
      </c>
      <c r="R4556" t="inlineStr">
        <is>
          <t xml:space="preserve">2026-09 (Sept)</t>
        </is>
      </c>
      <c r="S4556">
        <f>IF(M4556="Not an error",0,IF(COUNTIFS($A$2:$A4556,$A4556,$D$2:$D4556,$D4556,$M$2:$M4556,"&lt;&gt;Not an error")=1,1,0))</f>
        <v>0</v>
      </c>
      <c r="T4556">
        <f>IF(M4556&lt;&gt;"Major",0,IF(COUNTIFS($A$2:$A4556,$A4556,$D$2:$D4556,$D4556,$M$2:$M4556,"Major")=1,1,0))</f>
        <v>0</v>
      </c>
      <c r="U4556">
        <f>IF(M4556&lt;&gt;"Minor",0,IF(COUNTIFS($A$2:$A4556,$A4556,$D$2:$D4556,$D4556,$M$2:$M4556,"Minor")=1,1,0))</f>
        <v>0</v>
      </c>
    </row>
    <row r="4557">
      <c r="A4557" t="inlineStr">
        <is>
          <t xml:space="preserve">f855eae3dfc9aadc286f38e8d5e70cc6a599f238</t>
        </is>
      </c>
      <c r="B4557" t="inlineStr">
        <is>
          <t xml:space="preserve">The Silent Rebirth</t>
        </is>
      </c>
      <c r="C4557" t="inlineStr">
        <is>
          <t xml:space="preserve">Wiedergeboren Für Rache</t>
        </is>
      </c>
      <c r="D4557" t="inlineStr">
        <is>
          <t xml:space="preserve">f8f54151dadadca2ecc54dcfad7ccf75599f6f3e</t>
        </is>
      </c>
      <c r="E4557" t="inlineStr">
        <is>
          <t xml:space="preserve">Episode 20: Anna in Gefahr</t>
        </is>
      </c>
      <c r="F4557">
        <v>20</v>
      </c>
      <c r="G4557" t="inlineStr">
        <is>
          <t xml:space="preserve">2:40-2:45</t>
        </is>
      </c>
      <c r="H4557" t="inlineStr">
        <is>
          <t xml:space="preserve">Resolved</t>
        </is>
      </c>
      <c r="I4557" t="inlineStr">
        <is>
          <t xml:space="preserve">[Script error] - Line from script: â€œAusgerechnet der Bruder, mit dem er zu konkurrieren versucht hatte, sollte ihn ruiniert haben.â€_x009d_ - Note: gibberish, doesnâ€™t match the storyline</t>
        </is>
      </c>
      <c r="J4557" t="inlineStr">
        <is>
          <t xml:space="preserve">AI</t>
        </is>
      </c>
      <c r="K4557" t="inlineStr">
        <is>
          <t xml:space="preserve">Script error</t>
        </is>
      </c>
      <c r="L4557" t="inlineStr">
        <is>
          <t xml:space="preserve">Script error</t>
        </is>
      </c>
      <c r="M4557" t="str">
        <f>IFERROR(IF(VLOOKUP(L4557,'Quantification'!$A:$B,2,FALSE)&amp;""="","Unclassified",VLOOKUP(L4557,'Quantification'!$A:$B,2,FALSE)),"Unclassified")</f>
        <v>Major</v>
      </c>
      <c r="N4557" t="inlineStr">
        <is>
          <t xml:space="preserve">frl-stefanie.gartmaier@pocketfm.com</t>
        </is>
      </c>
      <c r="O4557" t="inlineStr">
        <is>
          <t xml:space="preserve">Issues found in raw</t>
        </is>
      </c>
      <c r="P4557" t="str">
        <f>IF(OR(O4557="Issues found in master",O4557="Final master"),"Master",IF(OR(O4557="Ready for Master",O4557="Issues found in raw",O4557="Raw under QC",O4557="Issues resolved in raw"),"Raw","-"))</f>
        <v>Raw</v>
      </c>
      <c r="Q4557" s="13">
        <v>46280.61111111111</v>
      </c>
      <c r="R4557" t="inlineStr">
        <is>
          <t xml:space="preserve">2026-09 (Sept)</t>
        </is>
      </c>
      <c r="S4557">
        <f>IF(M4557="Not an error",0,IF(COUNTIFS($A$2:$A4557,$A4557,$D$2:$D4557,$D4557,$M$2:$M4557,"&lt;&gt;Not an error")=1,1,0))</f>
        <v>0</v>
      </c>
      <c r="T4557">
        <f>IF(M4557&lt;&gt;"Major",0,IF(COUNTIFS($A$2:$A4557,$A4557,$D$2:$D4557,$D4557,$M$2:$M4557,"Major")=1,1,0))</f>
        <v>0</v>
      </c>
      <c r="U4557">
        <f>IF(M4557&lt;&gt;"Minor",0,IF(COUNTIFS($A$2:$A4557,$A4557,$D$2:$D4557,$D4557,$M$2:$M4557,"Minor")=1,1,0))</f>
        <v>0</v>
      </c>
    </row>
    <row r="4558">
      <c r="A4558" t="inlineStr">
        <is>
          <t xml:space="preserve">f855eae3dfc9aadc286f38e8d5e70cc6a599f238</t>
        </is>
      </c>
      <c r="B4558" t="inlineStr">
        <is>
          <t xml:space="preserve">The Silent Rebirth</t>
        </is>
      </c>
      <c r="C4558" t="inlineStr">
        <is>
          <t xml:space="preserve">Wiedergeboren Für Rache</t>
        </is>
      </c>
      <c r="D4558" t="inlineStr">
        <is>
          <t xml:space="preserve">f8f54151dadadca2ecc54dcfad7ccf75599f6f3e</t>
        </is>
      </c>
      <c r="E4558" t="inlineStr">
        <is>
          <t xml:space="preserve">Episode 20: Anna in Gefahr</t>
        </is>
      </c>
      <c r="F4558">
        <v>20</v>
      </c>
      <c r="G4558" t="inlineStr">
        <is>
          <t xml:space="preserve">2:46-2:49</t>
        </is>
      </c>
      <c r="H4558" t="inlineStr">
        <is>
          <t xml:space="preserve">Resolved</t>
        </is>
      </c>
      <c r="I4558" t="inlineStr">
        <is>
          <t xml:space="preserve">[Script error] - Line from script: â€œDamit war das Licht in Dominics Leben erloschen.â€_x009d_ - Note: gibberish, doesnâ€™t match the storyline</t>
        </is>
      </c>
      <c r="J4558" t="inlineStr">
        <is>
          <t xml:space="preserve">AI</t>
        </is>
      </c>
      <c r="K4558" t="inlineStr">
        <is>
          <t xml:space="preserve">Script error</t>
        </is>
      </c>
      <c r="L4558" t="inlineStr">
        <is>
          <t xml:space="preserve">Script error</t>
        </is>
      </c>
      <c r="M4558" t="str">
        <f>IFERROR(IF(VLOOKUP(L4558,'Quantification'!$A:$B,2,FALSE)&amp;""="","Unclassified",VLOOKUP(L4558,'Quantification'!$A:$B,2,FALSE)),"Unclassified")</f>
        <v>Major</v>
      </c>
      <c r="N4558" t="inlineStr">
        <is>
          <t xml:space="preserve">frl-stefanie.gartmaier@pocketfm.com</t>
        </is>
      </c>
      <c r="O4558" t="inlineStr">
        <is>
          <t xml:space="preserve">Issues found in raw</t>
        </is>
      </c>
      <c r="P4558" t="str">
        <f>IF(OR(O4558="Issues found in master",O4558="Final master"),"Master",IF(OR(O4558="Ready for Master",O4558="Issues found in raw",O4558="Raw under QC",O4558="Issues resolved in raw"),"Raw","-"))</f>
        <v>Raw</v>
      </c>
      <c r="Q4558" s="13">
        <v>46280.61111111111</v>
      </c>
      <c r="R4558" t="inlineStr">
        <is>
          <t xml:space="preserve">2026-09 (Sept)</t>
        </is>
      </c>
      <c r="S4558">
        <f>IF(M4558="Not an error",0,IF(COUNTIFS($A$2:$A4558,$A4558,$D$2:$D4558,$D4558,$M$2:$M4558,"&lt;&gt;Not an error")=1,1,0))</f>
        <v>0</v>
      </c>
      <c r="T4558">
        <f>IF(M4558&lt;&gt;"Major",0,IF(COUNTIFS($A$2:$A4558,$A4558,$D$2:$D4558,$D4558,$M$2:$M4558,"Major")=1,1,0))</f>
        <v>0</v>
      </c>
      <c r="U4558">
        <f>IF(M4558&lt;&gt;"Minor",0,IF(COUNTIFS($A$2:$A4558,$A4558,$D$2:$D4558,$D4558,$M$2:$M4558,"Minor")=1,1,0))</f>
        <v>0</v>
      </c>
    </row>
    <row r="4559">
      <c r="A4559" t="inlineStr">
        <is>
          <t xml:space="preserve">f855eae3dfc9aadc286f38e8d5e70cc6a599f238</t>
        </is>
      </c>
      <c r="B4559" t="inlineStr">
        <is>
          <t xml:space="preserve">The Silent Rebirth</t>
        </is>
      </c>
      <c r="C4559" t="inlineStr">
        <is>
          <t xml:space="preserve">Wiedergeboren Für Rache</t>
        </is>
      </c>
      <c r="D4559" t="inlineStr">
        <is>
          <t xml:space="preserve">f8f54151dadadca2ecc54dcfad7ccf75599f6f3e</t>
        </is>
      </c>
      <c r="E4559" t="inlineStr">
        <is>
          <t xml:space="preserve">Episode 20: Anna in Gefahr</t>
        </is>
      </c>
      <c r="F4559">
        <v>20</v>
      </c>
      <c r="G4559" t="inlineStr">
        <is>
          <t xml:space="preserve">7:00-7:02</t>
        </is>
      </c>
      <c r="H4559" t="inlineStr">
        <is>
          <t xml:space="preserve">Resolved</t>
        </is>
      </c>
      <c r="I4559" t="inlineStr">
        <is>
          <t xml:space="preserve">[Script error] - Line from script: â€œHÃ¶ren Sie, was Sie zu sagen haben, ist mir egal.â€_x009d_ - Note: incorrect form of address â€œHÃ¶r zu, es ist mir egal, was du zu mir gesagt hast.â€_x009d_</t>
        </is>
      </c>
      <c r="J4559" t="inlineStr">
        <is>
          <t xml:space="preserve">AI</t>
        </is>
      </c>
      <c r="K4559" t="inlineStr">
        <is>
          <t xml:space="preserve">Script error</t>
        </is>
      </c>
      <c r="L4559" t="inlineStr">
        <is>
          <t xml:space="preserve">Script error</t>
        </is>
      </c>
      <c r="M4559" t="str">
        <f>IFERROR(IF(VLOOKUP(L4559,'Quantification'!$A:$B,2,FALSE)&amp;""="","Unclassified",VLOOKUP(L4559,'Quantification'!$A:$B,2,FALSE)),"Unclassified")</f>
        <v>Major</v>
      </c>
      <c r="N4559" t="inlineStr">
        <is>
          <t xml:space="preserve">frl-stefanie.gartmaier@pocketfm.com</t>
        </is>
      </c>
      <c r="O4559" t="inlineStr">
        <is>
          <t xml:space="preserve">Issues found in raw</t>
        </is>
      </c>
      <c r="P4559" t="str">
        <f>IF(OR(O4559="Issues found in master",O4559="Final master"),"Master",IF(OR(O4559="Ready for Master",O4559="Issues found in raw",O4559="Raw under QC",O4559="Issues resolved in raw"),"Raw","-"))</f>
        <v>Raw</v>
      </c>
      <c r="Q4559" s="13">
        <v>46280.61111111111</v>
      </c>
      <c r="R4559" t="inlineStr">
        <is>
          <t xml:space="preserve">2026-09 (Sept)</t>
        </is>
      </c>
      <c r="S4559">
        <f>IF(M4559="Not an error",0,IF(COUNTIFS($A$2:$A4559,$A4559,$D$2:$D4559,$D4559,$M$2:$M4559,"&lt;&gt;Not an error")=1,1,0))</f>
        <v>0</v>
      </c>
      <c r="T4559">
        <f>IF(M4559&lt;&gt;"Major",0,IF(COUNTIFS($A$2:$A4559,$A4559,$D$2:$D4559,$D4559,$M$2:$M4559,"Major")=1,1,0))</f>
        <v>0</v>
      </c>
      <c r="U4559">
        <f>IF(M4559&lt;&gt;"Minor",0,IF(COUNTIFS($A$2:$A4559,$A4559,$D$2:$D4559,$D4559,$M$2:$M4559,"Minor")=1,1,0))</f>
        <v>0</v>
      </c>
    </row>
    <row r="4560">
      <c r="A4560" t="inlineStr">
        <is>
          <t xml:space="preserve">f855eae3dfc9aadc286f38e8d5e70cc6a599f238</t>
        </is>
      </c>
      <c r="B4560" t="inlineStr">
        <is>
          <t xml:space="preserve">The Silent Rebirth</t>
        </is>
      </c>
      <c r="C4560" t="inlineStr">
        <is>
          <t xml:space="preserve">Wiedergeboren Für Rache</t>
        </is>
      </c>
      <c r="D4560" t="inlineStr">
        <is>
          <t xml:space="preserve">f8f54151dadadca2ecc54dcfad7ccf75599f6f3e</t>
        </is>
      </c>
      <c r="E4560" t="inlineStr">
        <is>
          <t xml:space="preserve">Episode 20: Anna in Gefahr</t>
        </is>
      </c>
      <c r="F4560">
        <v>20</v>
      </c>
      <c r="G4560" t="inlineStr">
        <is>
          <t xml:space="preserve">7:02-7:05</t>
        </is>
      </c>
      <c r="H4560" t="inlineStr">
        <is>
          <t xml:space="preserve">Resolved</t>
        </is>
      </c>
      <c r="I4560" t="inlineStr">
        <is>
          <t xml:space="preserve">[Script error] - Line from script: “Was wollen Sie als Dominics zukünftige Frau von mir?“ - Note: incorrect form of address “Was willst du als Dominics zukünftige Frau von mir?“</t>
        </is>
      </c>
      <c r="J4560" t="inlineStr">
        <is>
          <t xml:space="preserve">AI</t>
        </is>
      </c>
      <c r="K4560" t="inlineStr">
        <is>
          <t xml:space="preserve">Script error</t>
        </is>
      </c>
      <c r="L4560" t="inlineStr">
        <is>
          <t xml:space="preserve">Script error</t>
        </is>
      </c>
      <c r="M4560" t="str">
        <f>IFERROR(IF(VLOOKUP(L4560,'Quantification'!$A:$B,2,FALSE)&amp;""="","Unclassified",VLOOKUP(L4560,'Quantification'!$A:$B,2,FALSE)),"Unclassified")</f>
        <v>Major</v>
      </c>
      <c r="N4560" t="inlineStr">
        <is>
          <t xml:space="preserve">frl-stefanie.gartmaier@pocketfm.com</t>
        </is>
      </c>
      <c r="O4560" t="inlineStr">
        <is>
          <t xml:space="preserve">Issues found in raw</t>
        </is>
      </c>
      <c r="P4560" t="str">
        <f>IF(OR(O4560="Issues found in master",O4560="Final master"),"Master",IF(OR(O4560="Ready for Master",O4560="Issues found in raw",O4560="Raw under QC",O4560="Issues resolved in raw"),"Raw","-"))</f>
        <v>Raw</v>
      </c>
      <c r="Q4560" s="13">
        <v>46280.61111111111</v>
      </c>
      <c r="R4560" t="inlineStr">
        <is>
          <t xml:space="preserve">2026-09 (Sept)</t>
        </is>
      </c>
      <c r="S4560">
        <f>IF(M4560="Not an error",0,IF(COUNTIFS($A$2:$A4560,$A4560,$D$2:$D4560,$D4560,$M$2:$M4560,"&lt;&gt;Not an error")=1,1,0))</f>
        <v>0</v>
      </c>
      <c r="T4560">
        <f>IF(M4560&lt;&gt;"Major",0,IF(COUNTIFS($A$2:$A4560,$A4560,$D$2:$D4560,$D4560,$M$2:$M4560,"Major")=1,1,0))</f>
        <v>0</v>
      </c>
      <c r="U4560">
        <f>IF(M4560&lt;&gt;"Minor",0,IF(COUNTIFS($A$2:$A4560,$A4560,$D$2:$D4560,$D4560,$M$2:$M4560,"Minor")=1,1,0))</f>
        <v>0</v>
      </c>
    </row>
    <row r="4561">
      <c r="A4561" t="inlineStr">
        <is>
          <t xml:space="preserve">f855eae3dfc9aadc286f38e8d5e70cc6a599f238</t>
        </is>
      </c>
      <c r="B4561" t="inlineStr">
        <is>
          <t xml:space="preserve">The Silent Rebirth</t>
        </is>
      </c>
      <c r="C4561" t="inlineStr">
        <is>
          <t xml:space="preserve">Wiedergeboren Für Rache</t>
        </is>
      </c>
      <c r="D4561" t="inlineStr">
        <is>
          <t xml:space="preserve">f8f54151dadadca2ecc54dcfad7ccf75599f6f3e</t>
        </is>
      </c>
      <c r="E4561" t="inlineStr">
        <is>
          <t xml:space="preserve">Episode 20: Anna in Gefahr</t>
        </is>
      </c>
      <c r="F4561">
        <v>20</v>
      </c>
      <c r="G4561" t="inlineStr">
        <is>
          <t xml:space="preserve">12:04-12:09</t>
        </is>
      </c>
      <c r="H4561" t="inlineStr">
        <is>
          <t xml:space="preserve">Resolved</t>
        </is>
      </c>
      <c r="I4561" t="inlineStr">
        <is>
          <t xml:space="preserve">[Script error] - Line from script: â€œScherzen Sie nicht mit mir. Meinen Sie das ernst?â€_x009d_, kam eine schroffe Antwort.â€_x009d_ - Note: incorrect form of address â€œNimm mich besser nicht auf den Arm. Meinst du das ernst?â€_x009d_, kam eine schroffe Antwort.â€_x009d_</t>
        </is>
      </c>
      <c r="J4561" t="inlineStr">
        <is>
          <t xml:space="preserve">AI</t>
        </is>
      </c>
      <c r="K4561" t="inlineStr">
        <is>
          <t xml:space="preserve">Script error</t>
        </is>
      </c>
      <c r="L4561" t="inlineStr">
        <is>
          <t xml:space="preserve">Script error</t>
        </is>
      </c>
      <c r="M4561" t="str">
        <f>IFERROR(IF(VLOOKUP(L4561,'Quantification'!$A:$B,2,FALSE)&amp;""="","Unclassified",VLOOKUP(L4561,'Quantification'!$A:$B,2,FALSE)),"Unclassified")</f>
        <v>Major</v>
      </c>
      <c r="N4561" t="inlineStr">
        <is>
          <t xml:space="preserve">frl-stefanie.gartmaier@pocketfm.com</t>
        </is>
      </c>
      <c r="O4561" t="inlineStr">
        <is>
          <t xml:space="preserve">Issues found in raw</t>
        </is>
      </c>
      <c r="P4561" t="str">
        <f>IF(OR(O4561="Issues found in master",O4561="Final master"),"Master",IF(OR(O4561="Ready for Master",O4561="Issues found in raw",O4561="Raw under QC",O4561="Issues resolved in raw"),"Raw","-"))</f>
        <v>Raw</v>
      </c>
      <c r="Q4561" s="13">
        <v>46280.61111111111</v>
      </c>
      <c r="R4561" t="inlineStr">
        <is>
          <t xml:space="preserve">2026-09 (Sept)</t>
        </is>
      </c>
      <c r="S4561">
        <f>IF(M4561="Not an error",0,IF(COUNTIFS($A$2:$A4561,$A4561,$D$2:$D4561,$D4561,$M$2:$M4561,"&lt;&gt;Not an error")=1,1,0))</f>
        <v>0</v>
      </c>
      <c r="T4561">
        <f>IF(M4561&lt;&gt;"Major",0,IF(COUNTIFS($A$2:$A4561,$A4561,$D$2:$D4561,$D4561,$M$2:$M4561,"Major")=1,1,0))</f>
        <v>0</v>
      </c>
      <c r="U4561">
        <f>IF(M4561&lt;&gt;"Minor",0,IF(COUNTIFS($A$2:$A4561,$A4561,$D$2:$D4561,$D4561,$M$2:$M4561,"Minor")=1,1,0))</f>
        <v>0</v>
      </c>
    </row>
    <row r="4562">
      <c r="A4562" t="inlineStr">
        <is>
          <t xml:space="preserve">f855eae3dfc9aadc286f38e8d5e70cc6a599f238</t>
        </is>
      </c>
      <c r="B4562" t="inlineStr">
        <is>
          <t xml:space="preserve">The Silent Rebirth</t>
        </is>
      </c>
      <c r="C4562" t="inlineStr">
        <is>
          <t xml:space="preserve">Wiedergeboren Für Rache</t>
        </is>
      </c>
      <c r="D4562" t="inlineStr">
        <is>
          <t xml:space="preserve">f8f54151dadadca2ecc54dcfad7ccf75599f6f3e</t>
        </is>
      </c>
      <c r="E4562" t="inlineStr">
        <is>
          <t xml:space="preserve">Episode 20: Anna in Gefahr</t>
        </is>
      </c>
      <c r="F4562">
        <v>20</v>
      </c>
      <c r="G4562" t="inlineStr">
        <is>
          <t xml:space="preserve">13:42-13:46</t>
        </is>
      </c>
      <c r="H4562" t="inlineStr">
        <is>
          <t xml:space="preserve">Resolved</t>
        </is>
      </c>
      <c r="I4562" t="inlineStr">
        <is>
          <t xml:space="preserve">[Script error] - Line from script: â€œFass mich nicht an, oder du wirst es fÃ¼r den Rest deines Lebens bereuen.â€_x009d_ - Note: incorrect form of address â€œFassen Sie mich nicht an, oder Sie werden es fÃ¼r den Rest Ihres Lebens bereuen.â€_x009d_</t>
        </is>
      </c>
      <c r="J4562" t="inlineStr">
        <is>
          <t xml:space="preserve">AI</t>
        </is>
      </c>
      <c r="K4562" t="inlineStr">
        <is>
          <t xml:space="preserve">Script error</t>
        </is>
      </c>
      <c r="L4562" t="inlineStr">
        <is>
          <t xml:space="preserve">Script error</t>
        </is>
      </c>
      <c r="M4562" t="str">
        <f>IFERROR(IF(VLOOKUP(L4562,'Quantification'!$A:$B,2,FALSE)&amp;""="","Unclassified",VLOOKUP(L4562,'Quantification'!$A:$B,2,FALSE)),"Unclassified")</f>
        <v>Major</v>
      </c>
      <c r="N4562" t="inlineStr">
        <is>
          <t xml:space="preserve">frl-stefanie.gartmaier@pocketfm.com</t>
        </is>
      </c>
      <c r="O4562" t="inlineStr">
        <is>
          <t xml:space="preserve">Issues found in raw</t>
        </is>
      </c>
      <c r="P4562" t="str">
        <f>IF(OR(O4562="Issues found in master",O4562="Final master"),"Master",IF(OR(O4562="Ready for Master",O4562="Issues found in raw",O4562="Raw under QC",O4562="Issues resolved in raw"),"Raw","-"))</f>
        <v>Raw</v>
      </c>
      <c r="Q4562" s="13">
        <v>46280.61111111111</v>
      </c>
      <c r="R4562" t="inlineStr">
        <is>
          <t xml:space="preserve">2026-09 (Sept)</t>
        </is>
      </c>
      <c r="S4562">
        <f>IF(M4562="Not an error",0,IF(COUNTIFS($A$2:$A4562,$A4562,$D$2:$D4562,$D4562,$M$2:$M4562,"&lt;&gt;Not an error")=1,1,0))</f>
        <v>0</v>
      </c>
      <c r="T4562">
        <f>IF(M4562&lt;&gt;"Major",0,IF(COUNTIFS($A$2:$A4562,$A4562,$D$2:$D4562,$D4562,$M$2:$M4562,"Major")=1,1,0))</f>
        <v>0</v>
      </c>
      <c r="U4562">
        <f>IF(M4562&lt;&gt;"Minor",0,IF(COUNTIFS($A$2:$A4562,$A4562,$D$2:$D4562,$D4562,$M$2:$M4562,"Minor")=1,1,0))</f>
        <v>0</v>
      </c>
    </row>
    <row r="4563">
      <c r="A4563" t="inlineStr">
        <is>
          <t xml:space="preserve">f855eae3dfc9aadc286f38e8d5e70cc6a599f238</t>
        </is>
      </c>
      <c r="B4563" t="inlineStr">
        <is>
          <t xml:space="preserve">The Silent Rebirth</t>
        </is>
      </c>
      <c r="C4563" t="inlineStr">
        <is>
          <t xml:space="preserve">Wiedergeboren Für Rache</t>
        </is>
      </c>
      <c r="D4563" t="inlineStr">
        <is>
          <t xml:space="preserve">f8f54151dadadca2ecc54dcfad7ccf75599f6f3e</t>
        </is>
      </c>
      <c r="E4563" t="inlineStr">
        <is>
          <t xml:space="preserve">Episode 20: Anna in Gefahr</t>
        </is>
      </c>
      <c r="F4563">
        <v>20</v>
      </c>
      <c r="G4563" t="inlineStr">
        <is>
          <t xml:space="preserve">0:00</t>
        </is>
      </c>
      <c r="H4563" t="inlineStr">
        <is>
          <t xml:space="preserve">Resolved</t>
        </is>
      </c>
      <c r="I4563" t="inlineStr">
        <is>
          <t xml:space="preserve">[Episode title] - Line from script: â€œAnna in Gefahrâ€_x009d_ - Note: â€œÃ„nna In Gefahrâ€_x009d_</t>
        </is>
      </c>
      <c r="J4563" t="inlineStr">
        <is>
          <t xml:space="preserve">AI</t>
        </is>
      </c>
      <c r="K4563" t="inlineStr">
        <is>
          <t xml:space="preserve">Script error</t>
        </is>
      </c>
      <c r="L4563" t="inlineStr">
        <is>
          <t xml:space="preserve">Script error</t>
        </is>
      </c>
      <c r="M4563" t="str">
        <f>IFERROR(IF(VLOOKUP(L4563,'Quantification'!$A:$B,2,FALSE)&amp;""="","Unclassified",VLOOKUP(L4563,'Quantification'!$A:$B,2,FALSE)),"Unclassified")</f>
        <v>Major</v>
      </c>
      <c r="N4563" t="inlineStr">
        <is>
          <t xml:space="preserve">frl-stefanie.gartmaier@pocketfm.com</t>
        </is>
      </c>
      <c r="O4563" t="inlineStr">
        <is>
          <t xml:space="preserve">Issues found in raw</t>
        </is>
      </c>
      <c r="P4563" t="str">
        <f>IF(OR(O4563="Issues found in master",O4563="Final master"),"Master",IF(OR(O4563="Ready for Master",O4563="Issues found in raw",O4563="Raw under QC",O4563="Issues resolved in raw"),"Raw","-"))</f>
        <v>Raw</v>
      </c>
      <c r="Q4563" s="13">
        <v>46280.61111111111</v>
      </c>
      <c r="R4563" t="inlineStr">
        <is>
          <t xml:space="preserve">2026-09 (Sept)</t>
        </is>
      </c>
      <c r="S4563">
        <f>IF(M4563="Not an error",0,IF(COUNTIFS($A$2:$A4563,$A4563,$D$2:$D4563,$D4563,$M$2:$M4563,"&lt;&gt;Not an error")=1,1,0))</f>
        <v>0</v>
      </c>
      <c r="T4563">
        <f>IF(M4563&lt;&gt;"Major",0,IF(COUNTIFS($A$2:$A4563,$A4563,$D$2:$D4563,$D4563,$M$2:$M4563,"Major")=1,1,0))</f>
        <v>0</v>
      </c>
      <c r="U4563">
        <f>IF(M4563&lt;&gt;"Minor",0,IF(COUNTIFS($A$2:$A4563,$A4563,$D$2:$D4563,$D4563,$M$2:$M4563,"Minor")=1,1,0))</f>
        <v>0</v>
      </c>
    </row>
    <row r="4564">
      <c r="A4564" t="inlineStr">
        <is>
          <t xml:space="preserve">f855eae3dfc9aadc286f38e8d5e70cc6a599f238</t>
        </is>
      </c>
      <c r="B4564" t="inlineStr">
        <is>
          <t xml:space="preserve">The Silent Rebirth</t>
        </is>
      </c>
      <c r="C4564" t="inlineStr">
        <is>
          <t xml:space="preserve">Wiedergeboren Für Rache</t>
        </is>
      </c>
      <c r="D4564" t="inlineStr">
        <is>
          <t xml:space="preserve">f8f54151dadadca2ecc54dcfad7ccf75599f6f3e</t>
        </is>
      </c>
      <c r="E4564" t="inlineStr">
        <is>
          <t xml:space="preserve">Episode 20: Anna in Gefahr</t>
        </is>
      </c>
      <c r="F4564">
        <v>20</v>
      </c>
      <c r="G4564" t="inlineStr">
        <is>
          <t xml:space="preserve">11:55-12:03</t>
        </is>
      </c>
      <c r="H4564" t="inlineStr">
        <is>
          <t xml:space="preserve">Resolved</t>
        </is>
      </c>
      <c r="I4564" t="inlineStr">
        <is>
          <t xml:space="preserve">[Script error] - Line from script: â€œWenn du sie jetzt erfolgreich entfÃ¼hrst, verspreche ich dir alles, was du verlangstâ€_x009d_, sagte eine Frauenstimme, leise und finster.â€_x009d_ - Note: inconsistency with next episode â€œWenn du sie jetzt erfolgreich verfÃ¼hrst, verspreche ich dir alles, was du verlangstâ€_x009d_, sagte eine Frauenstimme, leise und finster.â€_x009d_</t>
        </is>
      </c>
      <c r="J4564" t="inlineStr">
        <is>
          <t xml:space="preserve">AI</t>
        </is>
      </c>
      <c r="K4564" t="inlineStr">
        <is>
          <t xml:space="preserve">Script error</t>
        </is>
      </c>
      <c r="L4564" t="inlineStr">
        <is>
          <t xml:space="preserve">Script error</t>
        </is>
      </c>
      <c r="M4564" t="str">
        <f>IFERROR(IF(VLOOKUP(L4564,'Quantification'!$A:$B,2,FALSE)&amp;""="","Unclassified",VLOOKUP(L4564,'Quantification'!$A:$B,2,FALSE)),"Unclassified")</f>
        <v>Major</v>
      </c>
      <c r="N4564" t="inlineStr">
        <is>
          <t xml:space="preserve">frl-stefanie.gartmaier@pocketfm.com</t>
        </is>
      </c>
      <c r="O4564" t="inlineStr">
        <is>
          <t xml:space="preserve">Issues found in raw</t>
        </is>
      </c>
      <c r="P4564" t="str">
        <f>IF(OR(O4564="Issues found in master",O4564="Final master"),"Master",IF(OR(O4564="Ready for Master",O4564="Issues found in raw",O4564="Raw under QC",O4564="Issues resolved in raw"),"Raw","-"))</f>
        <v>Raw</v>
      </c>
      <c r="Q4564" s="13">
        <v>46280.61111111111</v>
      </c>
      <c r="R4564" t="inlineStr">
        <is>
          <t xml:space="preserve">2026-09 (Sept)</t>
        </is>
      </c>
      <c r="S4564">
        <f>IF(M4564="Not an error",0,IF(COUNTIFS($A$2:$A4564,$A4564,$D$2:$D4564,$D4564,$M$2:$M4564,"&lt;&gt;Not an error")=1,1,0))</f>
        <v>0</v>
      </c>
      <c r="T4564">
        <f>IF(M4564&lt;&gt;"Major",0,IF(COUNTIFS($A$2:$A4564,$A4564,$D$2:$D4564,$D4564,$M$2:$M4564,"Major")=1,1,0))</f>
        <v>0</v>
      </c>
      <c r="U4564">
        <f>IF(M4564&lt;&gt;"Minor",0,IF(COUNTIFS($A$2:$A4564,$A4564,$D$2:$D4564,$D4564,$M$2:$M4564,"Minor")=1,1,0))</f>
        <v>0</v>
      </c>
    </row>
    <row r="4565">
      <c r="A4565" t="inlineStr">
        <is>
          <t xml:space="preserve">f855eae3dfc9aadc286f38e8d5e70cc6a599f238</t>
        </is>
      </c>
      <c r="B4565" t="inlineStr">
        <is>
          <t xml:space="preserve">The Silent Rebirth</t>
        </is>
      </c>
      <c r="C4565" t="inlineStr">
        <is>
          <t xml:space="preserve">Wiedergeboren Für Rache</t>
        </is>
      </c>
      <c r="D4565" t="inlineStr">
        <is>
          <t xml:space="preserve">dc8e1d2d4ee508d9c0fa205508a574cb972da8be</t>
        </is>
      </c>
      <c r="E4565" t="inlineStr">
        <is>
          <t xml:space="preserve">Episode 21: Anna Befreit</t>
        </is>
      </c>
      <c r="F4565">
        <v>21</v>
      </c>
      <c r="G4565" t="inlineStr">
        <is>
          <t xml:space="preserve">0:00</t>
        </is>
      </c>
      <c r="H4565" t="inlineStr">
        <is>
          <t xml:space="preserve">Resolved</t>
        </is>
      </c>
      <c r="I4565" t="inlineStr">
        <is>
          <t xml:space="preserve">[Episode title] - Line from script: â€œAnna Befreitâ€_x009d_ - Note: â€œÃ„nna Befreitâ€_x009d_</t>
        </is>
      </c>
      <c r="J4565" t="inlineStr">
        <is>
          <t xml:space="preserve">AI</t>
        </is>
      </c>
      <c r="K4565" t="inlineStr">
        <is>
          <t xml:space="preserve">Script error</t>
        </is>
      </c>
      <c r="L4565" t="inlineStr">
        <is>
          <t xml:space="preserve">Script error</t>
        </is>
      </c>
      <c r="M4565" t="str">
        <f>IFERROR(IF(VLOOKUP(L4565,'Quantification'!$A:$B,2,FALSE)&amp;""="","Unclassified",VLOOKUP(L4565,'Quantification'!$A:$B,2,FALSE)),"Unclassified")</f>
        <v>Major</v>
      </c>
      <c r="N4565" t="inlineStr">
        <is>
          <t xml:space="preserve">frl-stefanie.gartmaier@pocketfm.com</t>
        </is>
      </c>
      <c r="O4565" t="inlineStr">
        <is>
          <t xml:space="preserve">Issues found in raw</t>
        </is>
      </c>
      <c r="P4565" t="str">
        <f>IF(OR(O4565="Issues found in master",O4565="Final master"),"Master",IF(OR(O4565="Ready for Master",O4565="Issues found in raw",O4565="Raw under QC",O4565="Issues resolved in raw"),"Raw","-"))</f>
        <v>Raw</v>
      </c>
      <c r="Q4565" s="13">
        <v>46280.61111111111</v>
      </c>
      <c r="R4565" t="inlineStr">
        <is>
          <t xml:space="preserve">2026-09 (Sept)</t>
        </is>
      </c>
      <c r="S4565">
        <f>IF(M4565="Not an error",0,IF(COUNTIFS($A$2:$A4565,$A4565,$D$2:$D4565,$D4565,$M$2:$M4565,"&lt;&gt;Not an error")=1,1,0))</f>
        <v>1</v>
      </c>
      <c r="T4565">
        <f>IF(M4565&lt;&gt;"Major",0,IF(COUNTIFS($A$2:$A4565,$A4565,$D$2:$D4565,$D4565,$M$2:$M4565,"Major")=1,1,0))</f>
        <v>1</v>
      </c>
      <c r="U4565">
        <f>IF(M4565&lt;&gt;"Minor",0,IF(COUNTIFS($A$2:$A4565,$A4565,$D$2:$D4565,$D4565,$M$2:$M4565,"Minor")=1,1,0))</f>
        <v>0</v>
      </c>
    </row>
    <row r="4566">
      <c r="A4566" t="inlineStr">
        <is>
          <t xml:space="preserve">f855eae3dfc9aadc286f38e8d5e70cc6a599f238</t>
        </is>
      </c>
      <c r="B4566" t="inlineStr">
        <is>
          <t xml:space="preserve">The Silent Rebirth</t>
        </is>
      </c>
      <c r="C4566" t="inlineStr">
        <is>
          <t xml:space="preserve">Wiedergeboren Für Rache</t>
        </is>
      </c>
      <c r="D4566" t="inlineStr">
        <is>
          <t xml:space="preserve">dc8e1d2d4ee508d9c0fa205508a574cb972da8be</t>
        </is>
      </c>
      <c r="E4566" t="inlineStr">
        <is>
          <t xml:space="preserve">Episode 21: Anna Befreit</t>
        </is>
      </c>
      <c r="F4566">
        <v>21</v>
      </c>
      <c r="G4566" t="inlineStr">
        <is>
          <t xml:space="preserve">2:32-2:40</t>
        </is>
      </c>
      <c r="H4566" t="inlineStr">
        <is>
          <t xml:space="preserve">Resolved</t>
        </is>
      </c>
      <c r="I4566" t="inlineStr">
        <is>
          <t xml:space="preserve">[Script error] - Line from script: â€œDachtest du wirklich, du kÃ¶nntest mir entkommen?â€_x009d_, fragte er mit einer Stimme, die vor Spott troff.â€_x009d_ - Note: grammar â€œDachtest du wirklich, du kÃ¶nntest mir entkommen?â€_x009d_, fragte er mit einer Stimme, die vor Spott triefte.â€_x009d_</t>
        </is>
      </c>
      <c r="J4566" t="inlineStr">
        <is>
          <t xml:space="preserve">AI</t>
        </is>
      </c>
      <c r="K4566" t="inlineStr">
        <is>
          <t xml:space="preserve">Script error</t>
        </is>
      </c>
      <c r="L4566" t="inlineStr">
        <is>
          <t xml:space="preserve">Script error</t>
        </is>
      </c>
      <c r="M4566" t="str">
        <f>IFERROR(IF(VLOOKUP(L4566,'Quantification'!$A:$B,2,FALSE)&amp;""="","Unclassified",VLOOKUP(L4566,'Quantification'!$A:$B,2,FALSE)),"Unclassified")</f>
        <v>Major</v>
      </c>
      <c r="N4566" t="inlineStr">
        <is>
          <t xml:space="preserve">frl-stefanie.gartmaier@pocketfm.com</t>
        </is>
      </c>
      <c r="O4566" t="inlineStr">
        <is>
          <t xml:space="preserve">Issues found in raw</t>
        </is>
      </c>
      <c r="P4566" t="str">
        <f>IF(OR(O4566="Issues found in master",O4566="Final master"),"Master",IF(OR(O4566="Ready for Master",O4566="Issues found in raw",O4566="Raw under QC",O4566="Issues resolved in raw"),"Raw","-"))</f>
        <v>Raw</v>
      </c>
      <c r="Q4566" s="13">
        <v>46280.61111111111</v>
      </c>
      <c r="R4566" t="inlineStr">
        <is>
          <t xml:space="preserve">2026-09 (Sept)</t>
        </is>
      </c>
      <c r="S4566">
        <f>IF(M4566="Not an error",0,IF(COUNTIFS($A$2:$A4566,$A4566,$D$2:$D4566,$D4566,$M$2:$M4566,"&lt;&gt;Not an error")=1,1,0))</f>
        <v>0</v>
      </c>
      <c r="T4566">
        <f>IF(M4566&lt;&gt;"Major",0,IF(COUNTIFS($A$2:$A4566,$A4566,$D$2:$D4566,$D4566,$M$2:$M4566,"Major")=1,1,0))</f>
        <v>0</v>
      </c>
      <c r="U4566">
        <f>IF(M4566&lt;&gt;"Minor",0,IF(COUNTIFS($A$2:$A4566,$A4566,$D$2:$D4566,$D4566,$M$2:$M4566,"Minor")=1,1,0))</f>
        <v>0</v>
      </c>
    </row>
    <row r="4567">
      <c r="A4567" t="inlineStr">
        <is>
          <t xml:space="preserve">f855eae3dfc9aadc286f38e8d5e70cc6a599f238</t>
        </is>
      </c>
      <c r="B4567" t="inlineStr">
        <is>
          <t xml:space="preserve">The Silent Rebirth</t>
        </is>
      </c>
      <c r="C4567" t="inlineStr">
        <is>
          <t xml:space="preserve">Wiedergeboren Für Rache</t>
        </is>
      </c>
      <c r="D4567" t="inlineStr">
        <is>
          <t xml:space="preserve">dc8e1d2d4ee508d9c0fa205508a574cb972da8be</t>
        </is>
      </c>
      <c r="E4567" t="inlineStr">
        <is>
          <t xml:space="preserve">Episode 21: Anna Befreit</t>
        </is>
      </c>
      <c r="F4567">
        <v>21</v>
      </c>
      <c r="G4567" t="inlineStr">
        <is>
          <t xml:space="preserve">3:49-3:57</t>
        </is>
      </c>
      <c r="H4567" t="inlineStr">
        <is>
          <t xml:space="preserve">Resolved</t>
        </is>
      </c>
      <c r="I4567" t="inlineStr">
        <is>
          <t xml:space="preserve">[Script error] - Line from script: â€œKÃ¶nnen Sie mich hÃ¶ren?â€_x009d_, durchdrang eine tiefe, ruhige Stimme den Nebel, sanft und doch bestimmt.â€_x009d_ - Note: incorrect form of address â€œKannst du mich hÃ¶ren?â€_x009d_, durchdrang eine tiefe, ruhige Stimme den Nebel, sanft und doch bestimmt.â€_x009d_</t>
        </is>
      </c>
      <c r="J4567" t="inlineStr">
        <is>
          <t xml:space="preserve">AI</t>
        </is>
      </c>
      <c r="K4567" t="inlineStr">
        <is>
          <t xml:space="preserve">Script error</t>
        </is>
      </c>
      <c r="L4567" t="inlineStr">
        <is>
          <t xml:space="preserve">Script error</t>
        </is>
      </c>
      <c r="M4567" t="str">
        <f>IFERROR(IF(VLOOKUP(L4567,'Quantification'!$A:$B,2,FALSE)&amp;""="","Unclassified",VLOOKUP(L4567,'Quantification'!$A:$B,2,FALSE)),"Unclassified")</f>
        <v>Major</v>
      </c>
      <c r="N4567" t="inlineStr">
        <is>
          <t xml:space="preserve">frl-stefanie.gartmaier@pocketfm.com</t>
        </is>
      </c>
      <c r="O4567" t="inlineStr">
        <is>
          <t xml:space="preserve">Issues found in raw</t>
        </is>
      </c>
      <c r="P4567" t="str">
        <f>IF(OR(O4567="Issues found in master",O4567="Final master"),"Master",IF(OR(O4567="Ready for Master",O4567="Issues found in raw",O4567="Raw under QC",O4567="Issues resolved in raw"),"Raw","-"))</f>
        <v>Raw</v>
      </c>
      <c r="Q4567" s="13">
        <v>46280.61111111111</v>
      </c>
      <c r="R4567" t="inlineStr">
        <is>
          <t xml:space="preserve">2026-09 (Sept)</t>
        </is>
      </c>
      <c r="S4567">
        <f>IF(M4567="Not an error",0,IF(COUNTIFS($A$2:$A4567,$A4567,$D$2:$D4567,$D4567,$M$2:$M4567,"&lt;&gt;Not an error")=1,1,0))</f>
        <v>0</v>
      </c>
      <c r="T4567">
        <f>IF(M4567&lt;&gt;"Major",0,IF(COUNTIFS($A$2:$A4567,$A4567,$D$2:$D4567,$D4567,$M$2:$M4567,"Major")=1,1,0))</f>
        <v>0</v>
      </c>
      <c r="U4567">
        <f>IF(M4567&lt;&gt;"Minor",0,IF(COUNTIFS($A$2:$A4567,$A4567,$D$2:$D4567,$D4567,$M$2:$M4567,"Minor")=1,1,0))</f>
        <v>0</v>
      </c>
    </row>
    <row r="4568">
      <c r="A4568" t="inlineStr">
        <is>
          <t xml:space="preserve">f855eae3dfc9aadc286f38e8d5e70cc6a599f238</t>
        </is>
      </c>
      <c r="B4568" t="inlineStr">
        <is>
          <t xml:space="preserve">The Silent Rebirth</t>
        </is>
      </c>
      <c r="C4568" t="inlineStr">
        <is>
          <t xml:space="preserve">Wiedergeboren Für Rache</t>
        </is>
      </c>
      <c r="D4568" t="inlineStr">
        <is>
          <t xml:space="preserve">dc8e1d2d4ee508d9c0fa205508a574cb972da8be</t>
        </is>
      </c>
      <c r="E4568" t="inlineStr">
        <is>
          <t xml:space="preserve">Episode 21: Anna Befreit</t>
        </is>
      </c>
      <c r="F4568">
        <v>21</v>
      </c>
      <c r="G4568" t="inlineStr">
        <is>
          <t xml:space="preserve">6:05-6:10</t>
        </is>
      </c>
      <c r="H4568" t="inlineStr">
        <is>
          <t xml:space="preserve">Resolved</t>
        </is>
      </c>
      <c r="I4568" t="inlineStr">
        <is>
          <t xml:space="preserve">[Script error] - Line from script: â€œIhr Vater war ein mÃ¤chtiger Politiker, einer der einflussreichsten MÃ¤nner in Silver Crest.â€_x009d_ - Note: error of meaning â€œIhr amtierendes Familienoberhaupt, Adams Vater, war ein mÃ¤chtiger Politiker, einer der einflussreichsten MÃ¤nner in Silver Crest.â€_x009d_</t>
        </is>
      </c>
      <c r="J4568" t="inlineStr">
        <is>
          <t xml:space="preserve">AI</t>
        </is>
      </c>
      <c r="K4568" t="inlineStr">
        <is>
          <t xml:space="preserve">Script error</t>
        </is>
      </c>
      <c r="L4568" t="inlineStr">
        <is>
          <t xml:space="preserve">Script error</t>
        </is>
      </c>
      <c r="M4568" t="str">
        <f>IFERROR(IF(VLOOKUP(L4568,'Quantification'!$A:$B,2,FALSE)&amp;""="","Unclassified",VLOOKUP(L4568,'Quantification'!$A:$B,2,FALSE)),"Unclassified")</f>
        <v>Major</v>
      </c>
      <c r="N4568" t="inlineStr">
        <is>
          <t xml:space="preserve">frl-stefanie.gartmaier@pocketfm.com</t>
        </is>
      </c>
      <c r="O4568" t="inlineStr">
        <is>
          <t xml:space="preserve">Issues found in raw</t>
        </is>
      </c>
      <c r="P4568" t="str">
        <f>IF(OR(O4568="Issues found in master",O4568="Final master"),"Master",IF(OR(O4568="Ready for Master",O4568="Issues found in raw",O4568="Raw under QC",O4568="Issues resolved in raw"),"Raw","-"))</f>
        <v>Raw</v>
      </c>
      <c r="Q4568" s="13">
        <v>46280.61111111111</v>
      </c>
      <c r="R4568" t="inlineStr">
        <is>
          <t xml:space="preserve">2026-09 (Sept)</t>
        </is>
      </c>
      <c r="S4568">
        <f>IF(M4568="Not an error",0,IF(COUNTIFS($A$2:$A4568,$A4568,$D$2:$D4568,$D4568,$M$2:$M4568,"&lt;&gt;Not an error")=1,1,0))</f>
        <v>0</v>
      </c>
      <c r="T4568">
        <f>IF(M4568&lt;&gt;"Major",0,IF(COUNTIFS($A$2:$A4568,$A4568,$D$2:$D4568,$D4568,$M$2:$M4568,"Major")=1,1,0))</f>
        <v>0</v>
      </c>
      <c r="U4568">
        <f>IF(M4568&lt;&gt;"Minor",0,IF(COUNTIFS($A$2:$A4568,$A4568,$D$2:$D4568,$D4568,$M$2:$M4568,"Minor")=1,1,0))</f>
        <v>0</v>
      </c>
    </row>
    <row r="4569">
      <c r="A4569" t="inlineStr">
        <is>
          <t xml:space="preserve">f855eae3dfc9aadc286f38e8d5e70cc6a599f238</t>
        </is>
      </c>
      <c r="B4569" t="inlineStr">
        <is>
          <t xml:space="preserve">The Silent Rebirth</t>
        </is>
      </c>
      <c r="C4569" t="inlineStr">
        <is>
          <t xml:space="preserve">Wiedergeboren Für Rache</t>
        </is>
      </c>
      <c r="D4569" t="inlineStr">
        <is>
          <t xml:space="preserve">dc8e1d2d4ee508d9c0fa205508a574cb972da8be</t>
        </is>
      </c>
      <c r="E4569" t="inlineStr">
        <is>
          <t xml:space="preserve">Episode 21: Anna Befreit</t>
        </is>
      </c>
      <c r="F4569">
        <v>21</v>
      </c>
      <c r="G4569" t="inlineStr">
        <is>
          <t xml:space="preserve">6:15-6:18</t>
        </is>
      </c>
      <c r="H4569" t="inlineStr">
        <is>
          <t xml:space="preserve">Resolved</t>
        </is>
      </c>
      <c r="I4569" t="inlineStr">
        <is>
          <t xml:space="preserve">[Script error] - Line from script: â€œAber in diesem Moment war es Ã„nna egal, wer sein Vater war.â€_x009d_ - Note: unprecise â€œAber in diesem Moment war es Ã„nna egal, wer Adams Vater war.â€_x009d_</t>
        </is>
      </c>
      <c r="J4569" t="inlineStr">
        <is>
          <t xml:space="preserve">AI</t>
        </is>
      </c>
      <c r="K4569" t="inlineStr">
        <is>
          <t xml:space="preserve">Script error</t>
        </is>
      </c>
      <c r="L4569" t="inlineStr">
        <is>
          <t xml:space="preserve">Script error</t>
        </is>
      </c>
      <c r="M4569" t="str">
        <f>IFERROR(IF(VLOOKUP(L4569,'Quantification'!$A:$B,2,FALSE)&amp;""="","Unclassified",VLOOKUP(L4569,'Quantification'!$A:$B,2,FALSE)),"Unclassified")</f>
        <v>Major</v>
      </c>
      <c r="N4569" t="inlineStr">
        <is>
          <t xml:space="preserve">frl-stefanie.gartmaier@pocketfm.com</t>
        </is>
      </c>
      <c r="O4569" t="inlineStr">
        <is>
          <t xml:space="preserve">Issues found in raw</t>
        </is>
      </c>
      <c r="P4569" t="str">
        <f>IF(OR(O4569="Issues found in master",O4569="Final master"),"Master",IF(OR(O4569="Ready for Master",O4569="Issues found in raw",O4569="Raw under QC",O4569="Issues resolved in raw"),"Raw","-"))</f>
        <v>Raw</v>
      </c>
      <c r="Q4569" s="13">
        <v>46280.61111111111</v>
      </c>
      <c r="R4569" t="inlineStr">
        <is>
          <t xml:space="preserve">2026-09 (Sept)</t>
        </is>
      </c>
      <c r="S4569">
        <f>IF(M4569="Not an error",0,IF(COUNTIFS($A$2:$A4569,$A4569,$D$2:$D4569,$D4569,$M$2:$M4569,"&lt;&gt;Not an error")=1,1,0))</f>
        <v>0</v>
      </c>
      <c r="T4569">
        <f>IF(M4569&lt;&gt;"Major",0,IF(COUNTIFS($A$2:$A4569,$A4569,$D$2:$D4569,$D4569,$M$2:$M4569,"Major")=1,1,0))</f>
        <v>0</v>
      </c>
      <c r="U4569">
        <f>IF(M4569&lt;&gt;"Minor",0,IF(COUNTIFS($A$2:$A4569,$A4569,$D$2:$D4569,$D4569,$M$2:$M4569,"Minor")=1,1,0))</f>
        <v>0</v>
      </c>
    </row>
    <row r="4570">
      <c r="A4570" t="inlineStr">
        <is>
          <t xml:space="preserve">f855eae3dfc9aadc286f38e8d5e70cc6a599f238</t>
        </is>
      </c>
      <c r="B4570" t="inlineStr">
        <is>
          <t xml:space="preserve">The Silent Rebirth</t>
        </is>
      </c>
      <c r="C4570" t="inlineStr">
        <is>
          <t xml:space="preserve">Wiedergeboren Für Rache</t>
        </is>
      </c>
      <c r="D4570" t="inlineStr">
        <is>
          <t xml:space="preserve">dc8e1d2d4ee508d9c0fa205508a574cb972da8be</t>
        </is>
      </c>
      <c r="E4570" t="inlineStr">
        <is>
          <t xml:space="preserve">Episode 21: Anna Befreit</t>
        </is>
      </c>
      <c r="F4570">
        <v>21</v>
      </c>
      <c r="G4570" t="inlineStr">
        <is>
          <t xml:space="preserve">6:45-6:47</t>
        </is>
      </c>
      <c r="H4570" t="inlineStr">
        <is>
          <t xml:space="preserve">Resolved</t>
        </is>
      </c>
      <c r="I4570" t="inlineStr">
        <is>
          <t xml:space="preserve">[Script error] - Line from script: â€œHeiÃŸen Sie wirklich Ã„nna?â€_x009d_ - Note: incorrect form of address â€œIst dein Name wirklich Ã„nna?â€_x009d_</t>
        </is>
      </c>
      <c r="J4570" t="inlineStr">
        <is>
          <t xml:space="preserve">AI</t>
        </is>
      </c>
      <c r="K4570" t="inlineStr">
        <is>
          <t xml:space="preserve">Script error</t>
        </is>
      </c>
      <c r="L4570" t="inlineStr">
        <is>
          <t xml:space="preserve">Script error</t>
        </is>
      </c>
      <c r="M4570" t="str">
        <f>IFERROR(IF(VLOOKUP(L4570,'Quantification'!$A:$B,2,FALSE)&amp;""="","Unclassified",VLOOKUP(L4570,'Quantification'!$A:$B,2,FALSE)),"Unclassified")</f>
        <v>Major</v>
      </c>
      <c r="N4570" t="inlineStr">
        <is>
          <t xml:space="preserve">frl-stefanie.gartmaier@pocketfm.com</t>
        </is>
      </c>
      <c r="O4570" t="inlineStr">
        <is>
          <t xml:space="preserve">Issues found in raw</t>
        </is>
      </c>
      <c r="P4570" t="str">
        <f>IF(OR(O4570="Issues found in master",O4570="Final master"),"Master",IF(OR(O4570="Ready for Master",O4570="Issues found in raw",O4570="Raw under QC",O4570="Issues resolved in raw"),"Raw","-"))</f>
        <v>Raw</v>
      </c>
      <c r="Q4570" s="13">
        <v>46280.61111111111</v>
      </c>
      <c r="R4570" t="inlineStr">
        <is>
          <t xml:space="preserve">2026-09 (Sept)</t>
        </is>
      </c>
      <c r="S4570">
        <f>IF(M4570="Not an error",0,IF(COUNTIFS($A$2:$A4570,$A4570,$D$2:$D4570,$D4570,$M$2:$M4570,"&lt;&gt;Not an error")=1,1,0))</f>
        <v>0</v>
      </c>
      <c r="T4570">
        <f>IF(M4570&lt;&gt;"Major",0,IF(COUNTIFS($A$2:$A4570,$A4570,$D$2:$D4570,$D4570,$M$2:$M4570,"Major")=1,1,0))</f>
        <v>0</v>
      </c>
      <c r="U4570">
        <f>IF(M4570&lt;&gt;"Minor",0,IF(COUNTIFS($A$2:$A4570,$A4570,$D$2:$D4570,$D4570,$M$2:$M4570,"Minor")=1,1,0))</f>
        <v>0</v>
      </c>
    </row>
    <row r="4571">
      <c r="A4571" t="inlineStr">
        <is>
          <t xml:space="preserve">f855eae3dfc9aadc286f38e8d5e70cc6a599f238</t>
        </is>
      </c>
      <c r="B4571" t="inlineStr">
        <is>
          <t xml:space="preserve">The Silent Rebirth</t>
        </is>
      </c>
      <c r="C4571" t="inlineStr">
        <is>
          <t xml:space="preserve">Wiedergeboren Für Rache</t>
        </is>
      </c>
      <c r="D4571" t="inlineStr">
        <is>
          <t xml:space="preserve">dc8e1d2d4ee508d9c0fa205508a574cb972da8be</t>
        </is>
      </c>
      <c r="E4571" t="inlineStr">
        <is>
          <t xml:space="preserve">Episode 21: Anna Befreit</t>
        </is>
      </c>
      <c r="F4571">
        <v>21</v>
      </c>
      <c r="G4571" t="inlineStr">
        <is>
          <t xml:space="preserve">7:18-7:21</t>
        </is>
      </c>
      <c r="H4571" t="inlineStr">
        <is>
          <t xml:space="preserve">Resolved</t>
        </is>
      </c>
      <c r="I4571" t="inlineStr">
        <is>
          <t xml:space="preserve">[Script error] - Line from script: â€œSie haben mich also angelogen?â€_x009d_ - Note: incorrect form of address â€œDu hast mich also angelogen?â€_x009d_</t>
        </is>
      </c>
      <c r="J4571" t="inlineStr">
        <is>
          <t xml:space="preserve">AI</t>
        </is>
      </c>
      <c r="K4571" t="inlineStr">
        <is>
          <t xml:space="preserve">Script error</t>
        </is>
      </c>
      <c r="L4571" t="inlineStr">
        <is>
          <t xml:space="preserve">Script error</t>
        </is>
      </c>
      <c r="M4571" t="str">
        <f>IFERROR(IF(VLOOKUP(L4571,'Quantification'!$A:$B,2,FALSE)&amp;""="","Unclassified",VLOOKUP(L4571,'Quantification'!$A:$B,2,FALSE)),"Unclassified")</f>
        <v>Major</v>
      </c>
      <c r="N4571" t="inlineStr">
        <is>
          <t xml:space="preserve">frl-stefanie.gartmaier@pocketfm.com</t>
        </is>
      </c>
      <c r="O4571" t="inlineStr">
        <is>
          <t xml:space="preserve">Issues found in raw</t>
        </is>
      </c>
      <c r="P4571" t="str">
        <f>IF(OR(O4571="Issues found in master",O4571="Final master"),"Master",IF(OR(O4571="Ready for Master",O4571="Issues found in raw",O4571="Raw under QC",O4571="Issues resolved in raw"),"Raw","-"))</f>
        <v>Raw</v>
      </c>
      <c r="Q4571" s="13">
        <v>46280.61111111111</v>
      </c>
      <c r="R4571" t="inlineStr">
        <is>
          <t xml:space="preserve">2026-09 (Sept)</t>
        </is>
      </c>
      <c r="S4571">
        <f>IF(M4571="Not an error",0,IF(COUNTIFS($A$2:$A4571,$A4571,$D$2:$D4571,$D4571,$M$2:$M4571,"&lt;&gt;Not an error")=1,1,0))</f>
        <v>0</v>
      </c>
      <c r="T4571">
        <f>IF(M4571&lt;&gt;"Major",0,IF(COUNTIFS($A$2:$A4571,$A4571,$D$2:$D4571,$D4571,$M$2:$M4571,"Major")=1,1,0))</f>
        <v>0</v>
      </c>
      <c r="U4571">
        <f>IF(M4571&lt;&gt;"Minor",0,IF(COUNTIFS($A$2:$A4571,$A4571,$D$2:$D4571,$D4571,$M$2:$M4571,"Minor")=1,1,0))</f>
        <v>0</v>
      </c>
    </row>
    <row r="4572">
      <c r="A4572" t="inlineStr">
        <is>
          <t xml:space="preserve">f855eae3dfc9aadc286f38e8d5e70cc6a599f238</t>
        </is>
      </c>
      <c r="B4572" t="inlineStr">
        <is>
          <t xml:space="preserve">The Silent Rebirth</t>
        </is>
      </c>
      <c r="C4572" t="inlineStr">
        <is>
          <t xml:space="preserve">Wiedergeboren Für Rache</t>
        </is>
      </c>
      <c r="D4572" t="inlineStr">
        <is>
          <t xml:space="preserve">dc8e1d2d4ee508d9c0fa205508a574cb972da8be</t>
        </is>
      </c>
      <c r="E4572" t="inlineStr">
        <is>
          <t xml:space="preserve">Episode 21: Anna Befreit</t>
        </is>
      </c>
      <c r="F4572">
        <v>21</v>
      </c>
      <c r="G4572" t="inlineStr">
        <is>
          <t xml:space="preserve">7:44-7:52</t>
        </is>
      </c>
      <c r="H4572" t="inlineStr">
        <is>
          <t xml:space="preserve">Resolved</t>
        </is>
      </c>
      <c r="I4572" t="inlineStr">
        <is>
          <t xml:space="preserve">[Adam] - Line from script: â€œSie richtete ihren Blick auf Adam, der jetzt auf dem Boden kauerte, sein einst selbstsicheres Gesicht hatte jede Farbe verloren.â€_x009d_ - Note: is suddenly pronounced in a German accent</t>
        </is>
      </c>
      <c r="J4572" t="inlineStr">
        <is>
          <t xml:space="preserve">VOA</t>
        </is>
      </c>
      <c r="K4572" t="inlineStr">
        <is>
          <t xml:space="preserve">Mispronunciation</t>
        </is>
      </c>
      <c r="L4572" t="inlineStr">
        <is>
          <t xml:space="preserve">Mispronunciation</t>
        </is>
      </c>
      <c r="M4572" t="str">
        <f>IFERROR(IF(VLOOKUP(L4572,'Quantification'!$A:$B,2,FALSE)&amp;""="","Unclassified",VLOOKUP(L4572,'Quantification'!$A:$B,2,FALSE)),"Unclassified")</f>
        <v>Major</v>
      </c>
      <c r="N4572" t="inlineStr">
        <is>
          <t xml:space="preserve">frl-stefanie.gartmaier@pocketfm.com</t>
        </is>
      </c>
      <c r="O4572" t="inlineStr">
        <is>
          <t xml:space="preserve">Issues found in raw</t>
        </is>
      </c>
      <c r="P4572" t="str">
        <f>IF(OR(O4572="Issues found in master",O4572="Final master"),"Master",IF(OR(O4572="Ready for Master",O4572="Issues found in raw",O4572="Raw under QC",O4572="Issues resolved in raw"),"Raw","-"))</f>
        <v>Raw</v>
      </c>
      <c r="Q4572" s="13">
        <v>46280.61111111111</v>
      </c>
      <c r="R4572" t="inlineStr">
        <is>
          <t xml:space="preserve">2026-09 (Sept)</t>
        </is>
      </c>
      <c r="S4572">
        <f>IF(M4572="Not an error",0,IF(COUNTIFS($A$2:$A4572,$A4572,$D$2:$D4572,$D4572,$M$2:$M4572,"&lt;&gt;Not an error")=1,1,0))</f>
        <v>0</v>
      </c>
      <c r="T4572">
        <f>IF(M4572&lt;&gt;"Major",0,IF(COUNTIFS($A$2:$A4572,$A4572,$D$2:$D4572,$D4572,$M$2:$M4572,"Major")=1,1,0))</f>
        <v>0</v>
      </c>
      <c r="U4572">
        <f>IF(M4572&lt;&gt;"Minor",0,IF(COUNTIFS($A$2:$A4572,$A4572,$D$2:$D4572,$D4572,$M$2:$M4572,"Minor")=1,1,0))</f>
        <v>0</v>
      </c>
    </row>
    <row r="4573">
      <c r="A4573" t="inlineStr">
        <is>
          <t xml:space="preserve">f855eae3dfc9aadc286f38e8d5e70cc6a599f238</t>
        </is>
      </c>
      <c r="B4573" t="inlineStr">
        <is>
          <t xml:space="preserve">The Silent Rebirth</t>
        </is>
      </c>
      <c r="C4573" t="inlineStr">
        <is>
          <t xml:space="preserve">Wiedergeboren Für Rache</t>
        </is>
      </c>
      <c r="D4573" t="inlineStr">
        <is>
          <t xml:space="preserve">dc8e1d2d4ee508d9c0fa205508a574cb972da8be</t>
        </is>
      </c>
      <c r="E4573" t="inlineStr">
        <is>
          <t xml:space="preserve">Episode 21: Anna Befreit</t>
        </is>
      </c>
      <c r="F4573">
        <v>21</v>
      </c>
      <c r="G4573" t="inlineStr">
        <is>
          <t xml:space="preserve">7:52-8:01</t>
        </is>
      </c>
      <c r="H4573" t="inlineStr">
        <is>
          <t xml:space="preserve">Resolved</t>
        </is>
      </c>
      <c r="I4573" t="inlineStr">
        <is>
          <t xml:space="preserve">[Script error] - Line from script: â€œAls er den Namen seines Vaters genannt hatte, hatte er sofortige Freilassung erwartet, aber die beiden bulligen Wachen hatten nicht aufgehÃ¶rt, ihn zu misshandeln.â€_x009d_ - Note: inconsistency â€œAls er seinen Familiennamen genannt hatte, hatte er sofortige Freilassung erwartet, aber die beiden bulligen Wachen hatten nicht aufgehÃ¶rt, ihn zu misshandeln.â€_x009d_</t>
        </is>
      </c>
      <c r="J4573" t="inlineStr">
        <is>
          <t xml:space="preserve">AI</t>
        </is>
      </c>
      <c r="K4573" t="inlineStr">
        <is>
          <t xml:space="preserve">Script error</t>
        </is>
      </c>
      <c r="L4573" t="inlineStr">
        <is>
          <t xml:space="preserve">Script error</t>
        </is>
      </c>
      <c r="M4573" t="str">
        <f>IFERROR(IF(VLOOKUP(L4573,'Quantification'!$A:$B,2,FALSE)&amp;""="","Unclassified",VLOOKUP(L4573,'Quantification'!$A:$B,2,FALSE)),"Unclassified")</f>
        <v>Major</v>
      </c>
      <c r="N4573" t="inlineStr">
        <is>
          <t xml:space="preserve">frl-stefanie.gartmaier@pocketfm.com</t>
        </is>
      </c>
      <c r="O4573" t="inlineStr">
        <is>
          <t xml:space="preserve">Issues found in raw</t>
        </is>
      </c>
      <c r="P4573" t="str">
        <f>IF(OR(O4573="Issues found in master",O4573="Final master"),"Master",IF(OR(O4573="Ready for Master",O4573="Issues found in raw",O4573="Raw under QC",O4573="Issues resolved in raw"),"Raw","-"))</f>
        <v>Raw</v>
      </c>
      <c r="Q4573" s="13">
        <v>46280.61111111111</v>
      </c>
      <c r="R4573" t="inlineStr">
        <is>
          <t xml:space="preserve">2026-09 (Sept)</t>
        </is>
      </c>
      <c r="S4573">
        <f>IF(M4573="Not an error",0,IF(COUNTIFS($A$2:$A4573,$A4573,$D$2:$D4573,$D4573,$M$2:$M4573,"&lt;&gt;Not an error")=1,1,0))</f>
        <v>0</v>
      </c>
      <c r="T4573">
        <f>IF(M4573&lt;&gt;"Major",0,IF(COUNTIFS($A$2:$A4573,$A4573,$D$2:$D4573,$D4573,$M$2:$M4573,"Major")=1,1,0))</f>
        <v>0</v>
      </c>
      <c r="U4573">
        <f>IF(M4573&lt;&gt;"Minor",0,IF(COUNTIFS($A$2:$A4573,$A4573,$D$2:$D4573,$D4573,$M$2:$M4573,"Minor")=1,1,0))</f>
        <v>0</v>
      </c>
    </row>
    <row r="4574">
      <c r="A4574" t="inlineStr">
        <is>
          <t xml:space="preserve">f855eae3dfc9aadc286f38e8d5e70cc6a599f238</t>
        </is>
      </c>
      <c r="B4574" t="inlineStr">
        <is>
          <t xml:space="preserve">The Silent Rebirth</t>
        </is>
      </c>
      <c r="C4574" t="inlineStr">
        <is>
          <t xml:space="preserve">Wiedergeboren Für Rache</t>
        </is>
      </c>
      <c r="D4574" t="inlineStr">
        <is>
          <t xml:space="preserve">dc8e1d2d4ee508d9c0fa205508a574cb972da8be</t>
        </is>
      </c>
      <c r="E4574" t="inlineStr">
        <is>
          <t xml:space="preserve">Episode 21: Anna Befreit</t>
        </is>
      </c>
      <c r="F4574">
        <v>21</v>
      </c>
      <c r="G4574" t="inlineStr">
        <is>
          <t xml:space="preserve">8:52-9:00</t>
        </is>
      </c>
      <c r="H4574" t="inlineStr">
        <is>
          <t xml:space="preserve">Resolved</t>
        </is>
      </c>
      <c r="I4574" t="inlineStr">
        <is>
          <t xml:space="preserve">[Script error] - Line from script: â€œWer hatte ihn geschickt? Und warum ausgerechnet sie? Soweit sie wusste, hatte sie nie jemandem Unrecht getan.â€_x009d_ - Note: inconsistency &amp; storyline issue; Ã„nna already knows who sent Adam</t>
        </is>
      </c>
      <c r="J4574" t="inlineStr">
        <is>
          <t xml:space="preserve">AI</t>
        </is>
      </c>
      <c r="K4574" t="inlineStr">
        <is>
          <t xml:space="preserve">Script error</t>
        </is>
      </c>
      <c r="L4574" t="inlineStr">
        <is>
          <t xml:space="preserve">Script error</t>
        </is>
      </c>
      <c r="M4574" t="str">
        <f>IFERROR(IF(VLOOKUP(L4574,'Quantification'!$A:$B,2,FALSE)&amp;""="","Unclassified",VLOOKUP(L4574,'Quantification'!$A:$B,2,FALSE)),"Unclassified")</f>
        <v>Major</v>
      </c>
      <c r="N4574" t="inlineStr">
        <is>
          <t xml:space="preserve">frl-stefanie.gartmaier@pocketfm.com</t>
        </is>
      </c>
      <c r="O4574" t="inlineStr">
        <is>
          <t xml:space="preserve">Issues found in raw</t>
        </is>
      </c>
      <c r="P4574" t="str">
        <f>IF(OR(O4574="Issues found in master",O4574="Final master"),"Master",IF(OR(O4574="Ready for Master",O4574="Issues found in raw",O4574="Raw under QC",O4574="Issues resolved in raw"),"Raw","-"))</f>
        <v>Raw</v>
      </c>
      <c r="Q4574" s="13">
        <v>46280.61111111111</v>
      </c>
      <c r="R4574" t="inlineStr">
        <is>
          <t xml:space="preserve">2026-09 (Sept)</t>
        </is>
      </c>
      <c r="S4574">
        <f>IF(M4574="Not an error",0,IF(COUNTIFS($A$2:$A4574,$A4574,$D$2:$D4574,$D4574,$M$2:$M4574,"&lt;&gt;Not an error")=1,1,0))</f>
        <v>0</v>
      </c>
      <c r="T4574">
        <f>IF(M4574&lt;&gt;"Major",0,IF(COUNTIFS($A$2:$A4574,$A4574,$D$2:$D4574,$D4574,$M$2:$M4574,"Major")=1,1,0))</f>
        <v>0</v>
      </c>
      <c r="U4574">
        <f>IF(M4574&lt;&gt;"Minor",0,IF(COUNTIFS($A$2:$A4574,$A4574,$D$2:$D4574,$D4574,$M$2:$M4574,"Minor")=1,1,0))</f>
        <v>0</v>
      </c>
    </row>
    <row r="4575">
      <c r="A4575" t="inlineStr">
        <is>
          <t xml:space="preserve">f855eae3dfc9aadc286f38e8d5e70cc6a599f238</t>
        </is>
      </c>
      <c r="B4575" t="inlineStr">
        <is>
          <t xml:space="preserve">The Silent Rebirth</t>
        </is>
      </c>
      <c r="C4575" t="inlineStr">
        <is>
          <t xml:space="preserve">Wiedergeboren Für Rache</t>
        </is>
      </c>
      <c r="D4575" t="inlineStr">
        <is>
          <t xml:space="preserve">dc8e1d2d4ee508d9c0fa205508a574cb972da8be</t>
        </is>
      </c>
      <c r="E4575" t="inlineStr">
        <is>
          <t xml:space="preserve">Episode 21: Anna Befreit</t>
        </is>
      </c>
      <c r="F4575">
        <v>21</v>
      </c>
      <c r="G4575" t="inlineStr">
        <is>
          <t xml:space="preserve">9:14-11:18</t>
        </is>
      </c>
      <c r="H4575" t="inlineStr">
        <is>
          <t xml:space="preserve">Resolved</t>
        </is>
      </c>
      <c r="I4575" t="inlineStr">
        <is>
          <t xml:space="preserve">[Script error] - Line from script: From â€œHaltâ€_x009d_, murmelte sie und hob eine zitternde Hand.â€_x009d_ to â€œDas ist alles, was ich wissen musste.â€_x009d_ - Note: mayor storyline inconsistency; Ã„nna already knows who sent Adam</t>
        </is>
      </c>
      <c r="J4575" t="inlineStr">
        <is>
          <t xml:space="preserve">AI</t>
        </is>
      </c>
      <c r="K4575" t="inlineStr">
        <is>
          <t xml:space="preserve">Script error</t>
        </is>
      </c>
      <c r="L4575" t="inlineStr">
        <is>
          <t xml:space="preserve">Script error</t>
        </is>
      </c>
      <c r="M4575" t="str">
        <f>IFERROR(IF(VLOOKUP(L4575,'Quantification'!$A:$B,2,FALSE)&amp;""="","Unclassified",VLOOKUP(L4575,'Quantification'!$A:$B,2,FALSE)),"Unclassified")</f>
        <v>Major</v>
      </c>
      <c r="N4575" t="inlineStr">
        <is>
          <t xml:space="preserve">frl-stefanie.gartmaier@pocketfm.com</t>
        </is>
      </c>
      <c r="O4575" t="inlineStr">
        <is>
          <t xml:space="preserve">Issues found in raw</t>
        </is>
      </c>
      <c r="P4575" t="str">
        <f>IF(OR(O4575="Issues found in master",O4575="Final master"),"Master",IF(OR(O4575="Ready for Master",O4575="Issues found in raw",O4575="Raw under QC",O4575="Issues resolved in raw"),"Raw","-"))</f>
        <v>Raw</v>
      </c>
      <c r="Q4575" s="13">
        <v>46280.61111111111</v>
      </c>
      <c r="R4575" t="inlineStr">
        <is>
          <t xml:space="preserve">2026-09 (Sept)</t>
        </is>
      </c>
      <c r="S4575">
        <f>IF(M4575="Not an error",0,IF(COUNTIFS($A$2:$A4575,$A4575,$D$2:$D4575,$D4575,$M$2:$M4575,"&lt;&gt;Not an error")=1,1,0))</f>
        <v>0</v>
      </c>
      <c r="T4575">
        <f>IF(M4575&lt;&gt;"Major",0,IF(COUNTIFS($A$2:$A4575,$A4575,$D$2:$D4575,$D4575,$M$2:$M4575,"Major")=1,1,0))</f>
        <v>0</v>
      </c>
      <c r="U4575">
        <f>IF(M4575&lt;&gt;"Minor",0,IF(COUNTIFS($A$2:$A4575,$A4575,$D$2:$D4575,$D4575,$M$2:$M4575,"Minor")=1,1,0))</f>
        <v>0</v>
      </c>
    </row>
    <row r="4576">
      <c r="A4576" t="inlineStr">
        <is>
          <t xml:space="preserve">f855eae3dfc9aadc286f38e8d5e70cc6a599f238</t>
        </is>
      </c>
      <c r="B4576" t="inlineStr">
        <is>
          <t xml:space="preserve">The Silent Rebirth</t>
        </is>
      </c>
      <c r="C4576" t="inlineStr">
        <is>
          <t xml:space="preserve">Wiedergeboren Für Rache</t>
        </is>
      </c>
      <c r="D4576" t="inlineStr">
        <is>
          <t xml:space="preserve">dc8e1d2d4ee508d9c0fa205508a574cb972da8be</t>
        </is>
      </c>
      <c r="E4576" t="inlineStr">
        <is>
          <t xml:space="preserve">Episode 21: Anna Befreit</t>
        </is>
      </c>
      <c r="F4576">
        <v>21</v>
      </c>
      <c r="G4576" t="inlineStr">
        <is>
          <t xml:space="preserve">11:39-11:44</t>
        </is>
      </c>
      <c r="H4576" t="inlineStr">
        <is>
          <t xml:space="preserve">Resolved</t>
        </is>
      </c>
      <c r="I4576" t="inlineStr">
        <is>
          <t xml:space="preserve">[Script error] - Line from script: â€œDas schulden Sie mirâ€_x009d_, sagte er in einem nun leichteren Ton.â€_x009d_ - Note: incorrect form of address â€œDu bist mir etwas schuldigâ€_x009d_, sagte er in einem nun leichteren Ton.â€_x009d_</t>
        </is>
      </c>
      <c r="J4576" t="inlineStr">
        <is>
          <t xml:space="preserve">AI</t>
        </is>
      </c>
      <c r="K4576" t="inlineStr">
        <is>
          <t xml:space="preserve">Script error</t>
        </is>
      </c>
      <c r="L4576" t="inlineStr">
        <is>
          <t xml:space="preserve">Script error</t>
        </is>
      </c>
      <c r="M4576" t="str">
        <f>IFERROR(IF(VLOOKUP(L4576,'Quantification'!$A:$B,2,FALSE)&amp;""="","Unclassified",VLOOKUP(L4576,'Quantification'!$A:$B,2,FALSE)),"Unclassified")</f>
        <v>Major</v>
      </c>
      <c r="N4576" t="inlineStr">
        <is>
          <t xml:space="preserve">frl-stefanie.gartmaier@pocketfm.com</t>
        </is>
      </c>
      <c r="O4576" t="inlineStr">
        <is>
          <t xml:space="preserve">Issues found in raw</t>
        </is>
      </c>
      <c r="P4576" t="str">
        <f>IF(OR(O4576="Issues found in master",O4576="Final master"),"Master",IF(OR(O4576="Ready for Master",O4576="Issues found in raw",O4576="Raw under QC",O4576="Issues resolved in raw"),"Raw","-"))</f>
        <v>Raw</v>
      </c>
      <c r="Q4576" s="13">
        <v>46280.61111111111</v>
      </c>
      <c r="R4576" t="inlineStr">
        <is>
          <t xml:space="preserve">2026-09 (Sept)</t>
        </is>
      </c>
      <c r="S4576">
        <f>IF(M4576="Not an error",0,IF(COUNTIFS($A$2:$A4576,$A4576,$D$2:$D4576,$D4576,$M$2:$M4576,"&lt;&gt;Not an error")=1,1,0))</f>
        <v>0</v>
      </c>
      <c r="T4576">
        <f>IF(M4576&lt;&gt;"Major",0,IF(COUNTIFS($A$2:$A4576,$A4576,$D$2:$D4576,$D4576,$M$2:$M4576,"Major")=1,1,0))</f>
        <v>0</v>
      </c>
      <c r="U4576">
        <f>IF(M4576&lt;&gt;"Minor",0,IF(COUNTIFS($A$2:$A4576,$A4576,$D$2:$D4576,$D4576,$M$2:$M4576,"Minor")=1,1,0))</f>
        <v>0</v>
      </c>
    </row>
    <row r="4577">
      <c r="A4577" t="inlineStr">
        <is>
          <t xml:space="preserve">f855eae3dfc9aadc286f38e8d5e70cc6a599f238</t>
        </is>
      </c>
      <c r="B4577" t="inlineStr">
        <is>
          <t xml:space="preserve">The Silent Rebirth</t>
        </is>
      </c>
      <c r="C4577" t="inlineStr">
        <is>
          <t xml:space="preserve">Wiedergeboren Für Rache</t>
        </is>
      </c>
      <c r="D4577" t="inlineStr">
        <is>
          <t xml:space="preserve">dc8e1d2d4ee508d9c0fa205508a574cb972da8be</t>
        </is>
      </c>
      <c r="E4577" t="inlineStr">
        <is>
          <t xml:space="preserve">Episode 21: Anna Befreit</t>
        </is>
      </c>
      <c r="F4577">
        <v>21</v>
      </c>
      <c r="G4577" t="inlineStr">
        <is>
          <t xml:space="preserve">11:52-11:56</t>
        </is>
      </c>
      <c r="H4577" t="inlineStr">
        <is>
          <t xml:space="preserve">Resolved</t>
        </is>
      </c>
      <c r="I4577" t="inlineStr">
        <is>
          <t xml:space="preserve">[Script error] - Line from script: â€œIch werde Ihnen helfen, die Krankheit der alten Dame zu heilen.â€_x009d_ - Note: incorrect form of address â€œIch werde dir helfen, die Krankheit der alten Dame zu heilen.â€_x009d_</t>
        </is>
      </c>
      <c r="J4577" t="inlineStr">
        <is>
          <t xml:space="preserve">AI</t>
        </is>
      </c>
      <c r="K4577" t="inlineStr">
        <is>
          <t xml:space="preserve">Script error</t>
        </is>
      </c>
      <c r="L4577" t="inlineStr">
        <is>
          <t xml:space="preserve">Script error</t>
        </is>
      </c>
      <c r="M4577" t="str">
        <f>IFERROR(IF(VLOOKUP(L4577,'Quantification'!$A:$B,2,FALSE)&amp;""="","Unclassified",VLOOKUP(L4577,'Quantification'!$A:$B,2,FALSE)),"Unclassified")</f>
        <v>Major</v>
      </c>
      <c r="N4577" t="inlineStr">
        <is>
          <t xml:space="preserve">frl-stefanie.gartmaier@pocketfm.com</t>
        </is>
      </c>
      <c r="O4577" t="inlineStr">
        <is>
          <t xml:space="preserve">Issues found in raw</t>
        </is>
      </c>
      <c r="P4577" t="str">
        <f>IF(OR(O4577="Issues found in master",O4577="Final master"),"Master",IF(OR(O4577="Ready for Master",O4577="Issues found in raw",O4577="Raw under QC",O4577="Issues resolved in raw"),"Raw","-"))</f>
        <v>Raw</v>
      </c>
      <c r="Q4577" s="13">
        <v>46280.61111111111</v>
      </c>
      <c r="R4577" t="inlineStr">
        <is>
          <t xml:space="preserve">2026-09 (Sept)</t>
        </is>
      </c>
      <c r="S4577">
        <f>IF(M4577="Not an error",0,IF(COUNTIFS($A$2:$A4577,$A4577,$D$2:$D4577,$D4577,$M$2:$M4577,"&lt;&gt;Not an error")=1,1,0))</f>
        <v>0</v>
      </c>
      <c r="T4577">
        <f>IF(M4577&lt;&gt;"Major",0,IF(COUNTIFS($A$2:$A4577,$A4577,$D$2:$D4577,$D4577,$M$2:$M4577,"Major")=1,1,0))</f>
        <v>0</v>
      </c>
      <c r="U4577">
        <f>IF(M4577&lt;&gt;"Minor",0,IF(COUNTIFS($A$2:$A4577,$A4577,$D$2:$D4577,$D4577,$M$2:$M4577,"Minor")=1,1,0))</f>
        <v>0</v>
      </c>
    </row>
    <row r="4578">
      <c r="A4578" t="inlineStr">
        <is>
          <t xml:space="preserve">f855eae3dfc9aadc286f38e8d5e70cc6a599f238</t>
        </is>
      </c>
      <c r="B4578" t="inlineStr">
        <is>
          <t xml:space="preserve">The Silent Rebirth</t>
        </is>
      </c>
      <c r="C4578" t="inlineStr">
        <is>
          <t xml:space="preserve">Wiedergeboren Für Rache</t>
        </is>
      </c>
      <c r="D4578" t="inlineStr">
        <is>
          <t xml:space="preserve">dc8e1d2d4ee508d9c0fa205508a574cb972da8be</t>
        </is>
      </c>
      <c r="E4578" t="inlineStr">
        <is>
          <t xml:space="preserve">Episode 21: Anna Befreit</t>
        </is>
      </c>
      <c r="F4578">
        <v>21</v>
      </c>
      <c r="G4578" t="inlineStr">
        <is>
          <t xml:space="preserve">12:33-12:39</t>
        </is>
      </c>
      <c r="H4578" t="inlineStr">
        <is>
          <t xml:space="preserve">Resolved</t>
        </is>
      </c>
      <c r="I4578" t="inlineStr">
        <is>
          <t xml:space="preserve">[Script error] - Line from script: â€œIch weiÃŸ Ihre guten WÃ¼nsche fÃ¼r meine GroÃŸmutter sehr zu schÃ¤tzen und werde sie ihr selbstverstÃ¤ndlich ausrichten.â€_x009d_ - Note: check if â€œMutterâ€_x009d_ or â€œGroÃŸmutterâ€_x009d_ has to be used</t>
        </is>
      </c>
      <c r="J4578" t="inlineStr">
        <is>
          <t xml:space="preserve">AI</t>
        </is>
      </c>
      <c r="K4578" t="inlineStr">
        <is>
          <t xml:space="preserve">Script error</t>
        </is>
      </c>
      <c r="L4578" t="inlineStr">
        <is>
          <t xml:space="preserve">Script error</t>
        </is>
      </c>
      <c r="M4578" t="str">
        <f>IFERROR(IF(VLOOKUP(L4578,'Quantification'!$A:$B,2,FALSE)&amp;""="","Unclassified",VLOOKUP(L4578,'Quantification'!$A:$B,2,FALSE)),"Unclassified")</f>
        <v>Major</v>
      </c>
      <c r="N4578" t="inlineStr">
        <is>
          <t xml:space="preserve">frl-stefanie.gartmaier@pocketfm.com</t>
        </is>
      </c>
      <c r="O4578" t="inlineStr">
        <is>
          <t xml:space="preserve">Issues found in raw</t>
        </is>
      </c>
      <c r="P4578" t="str">
        <f>IF(OR(O4578="Issues found in master",O4578="Final master"),"Master",IF(OR(O4578="Ready for Master",O4578="Issues found in raw",O4578="Raw under QC",O4578="Issues resolved in raw"),"Raw","-"))</f>
        <v>Raw</v>
      </c>
      <c r="Q4578" s="13">
        <v>46280.61111111111</v>
      </c>
      <c r="R4578" t="inlineStr">
        <is>
          <t xml:space="preserve">2026-09 (Sept)</t>
        </is>
      </c>
      <c r="S4578">
        <f>IF(M4578="Not an error",0,IF(COUNTIFS($A$2:$A4578,$A4578,$D$2:$D4578,$D4578,$M$2:$M4578,"&lt;&gt;Not an error")=1,1,0))</f>
        <v>0</v>
      </c>
      <c r="T4578">
        <f>IF(M4578&lt;&gt;"Major",0,IF(COUNTIFS($A$2:$A4578,$A4578,$D$2:$D4578,$D4578,$M$2:$M4578,"Major")=1,1,0))</f>
        <v>0</v>
      </c>
      <c r="U4578">
        <f>IF(M4578&lt;&gt;"Minor",0,IF(COUNTIFS($A$2:$A4578,$A4578,$D$2:$D4578,$D4578,$M$2:$M4578,"Minor")=1,1,0))</f>
        <v>0</v>
      </c>
    </row>
    <row r="4579">
      <c r="A4579" t="inlineStr">
        <is>
          <t xml:space="preserve">f855eae3dfc9aadc286f38e8d5e70cc6a599f238</t>
        </is>
      </c>
      <c r="B4579" t="inlineStr">
        <is>
          <t xml:space="preserve">The Silent Rebirth</t>
        </is>
      </c>
      <c r="C4579" t="inlineStr">
        <is>
          <t xml:space="preserve">Wiedergeboren Für Rache</t>
        </is>
      </c>
      <c r="D4579" t="inlineStr">
        <is>
          <t xml:space="preserve">dc8e1d2d4ee508d9c0fa205508a574cb972da8be</t>
        </is>
      </c>
      <c r="E4579" t="inlineStr">
        <is>
          <t xml:space="preserve">Episode 21: Anna Befreit</t>
        </is>
      </c>
      <c r="F4579">
        <v>21</v>
      </c>
      <c r="G4579" t="inlineStr">
        <is>
          <t xml:space="preserve">16:59-17:03</t>
        </is>
      </c>
      <c r="H4579" t="inlineStr">
        <is>
          <t xml:space="preserve">Resolved</t>
        </is>
      </c>
      <c r="I4579" t="inlineStr">
        <is>
          <t xml:space="preserve">[Script error] - Line from script: â€œWarum fragen Sie nicht den jungen Mann selbst, was passiert ist?â€_x009d_ - Note: inconsistency with next episode that starts with â€œWarum fragen wir nicht den jungen Mann, was passiert ist?â€_x009d_</t>
        </is>
      </c>
      <c r="J4579" t="inlineStr">
        <is>
          <t xml:space="preserve">AI</t>
        </is>
      </c>
      <c r="K4579" t="inlineStr">
        <is>
          <t xml:space="preserve">Script error</t>
        </is>
      </c>
      <c r="L4579" t="inlineStr">
        <is>
          <t xml:space="preserve">Script error</t>
        </is>
      </c>
      <c r="M4579" t="str">
        <f>IFERROR(IF(VLOOKUP(L4579,'Quantification'!$A:$B,2,FALSE)&amp;""="","Unclassified",VLOOKUP(L4579,'Quantification'!$A:$B,2,FALSE)),"Unclassified")</f>
        <v>Major</v>
      </c>
      <c r="N4579" t="inlineStr">
        <is>
          <t xml:space="preserve">frl-stefanie.gartmaier@pocketfm.com</t>
        </is>
      </c>
      <c r="O4579" t="inlineStr">
        <is>
          <t xml:space="preserve">Issues found in raw</t>
        </is>
      </c>
      <c r="P4579" t="str">
        <f>IF(OR(O4579="Issues found in master",O4579="Final master"),"Master",IF(OR(O4579="Ready for Master",O4579="Issues found in raw",O4579="Raw under QC",O4579="Issues resolved in raw"),"Raw","-"))</f>
        <v>Raw</v>
      </c>
      <c r="Q4579" s="13">
        <v>46280.61111111111</v>
      </c>
      <c r="R4579" t="inlineStr">
        <is>
          <t xml:space="preserve">2026-09 (Sept)</t>
        </is>
      </c>
      <c r="S4579">
        <f>IF(M4579="Not an error",0,IF(COUNTIFS($A$2:$A4579,$A4579,$D$2:$D4579,$D4579,$M$2:$M4579,"&lt;&gt;Not an error")=1,1,0))</f>
        <v>0</v>
      </c>
      <c r="T4579">
        <f>IF(M4579&lt;&gt;"Major",0,IF(COUNTIFS($A$2:$A4579,$A4579,$D$2:$D4579,$D4579,$M$2:$M4579,"Major")=1,1,0))</f>
        <v>0</v>
      </c>
      <c r="U4579">
        <f>IF(M4579&lt;&gt;"Minor",0,IF(COUNTIFS($A$2:$A4579,$A4579,$D$2:$D4579,$D4579,$M$2:$M4579,"Minor")=1,1,0))</f>
        <v>0</v>
      </c>
    </row>
    <row r="4580">
      <c r="A4580" t="inlineStr">
        <is>
          <t xml:space="preserve">f855eae3dfc9aadc286f38e8d5e70cc6a599f238</t>
        </is>
      </c>
      <c r="B4580" t="inlineStr">
        <is>
          <t xml:space="preserve">The Silent Rebirth</t>
        </is>
      </c>
      <c r="C4580" t="inlineStr">
        <is>
          <t xml:space="preserve">Wiedergeboren Für Rache</t>
        </is>
      </c>
      <c r="D4580" t="inlineStr">
        <is>
          <t xml:space="preserve">7dae6497c9f11c5a6ca41124782e9709adc83442</t>
        </is>
      </c>
      <c r="E4580" t="inlineStr">
        <is>
          <t xml:space="preserve">Episode 22: Sprich Dich Aus</t>
        </is>
      </c>
      <c r="F4580">
        <v>22</v>
      </c>
      <c r="G4580" t="inlineStr">
        <is>
          <t xml:space="preserve">4:36-4:41</t>
        </is>
      </c>
      <c r="H4580" t="inlineStr">
        <is>
          <t xml:space="preserve">Resolved</t>
        </is>
      </c>
      <c r="I4580" t="inlineStr">
        <is>
          <t xml:space="preserve">[Script error] - Line from script: â€œTante Megan, irrst du dich da nicht?â€_x009d_, fragte sie mit unheimlich ruhiger Stimme.â€_x009d_ - Note: incorrect form of address â€œMegan, irrst du dich da nicht?â€_x009d_, fragte sie mit unheimlich ruhiger Stimme.â€_x009d_</t>
        </is>
      </c>
      <c r="J4580" t="inlineStr">
        <is>
          <t xml:space="preserve">AI</t>
        </is>
      </c>
      <c r="K4580" t="inlineStr">
        <is>
          <t xml:space="preserve">Script error</t>
        </is>
      </c>
      <c r="L4580" t="inlineStr">
        <is>
          <t xml:space="preserve">Script error</t>
        </is>
      </c>
      <c r="M4580" t="str">
        <f>IFERROR(IF(VLOOKUP(L4580,'Quantification'!$A:$B,2,FALSE)&amp;""="","Unclassified",VLOOKUP(L4580,'Quantification'!$A:$B,2,FALSE)),"Unclassified")</f>
        <v>Major</v>
      </c>
      <c r="N4580" t="inlineStr">
        <is>
          <t xml:space="preserve">frl-stefanie.gartmaier@pocketfm.com</t>
        </is>
      </c>
      <c r="O4580" t="inlineStr">
        <is>
          <t xml:space="preserve">Issues found in raw</t>
        </is>
      </c>
      <c r="P4580" t="str">
        <f>IF(OR(O4580="Issues found in master",O4580="Final master"),"Master",IF(OR(O4580="Ready for Master",O4580="Issues found in raw",O4580="Raw under QC",O4580="Issues resolved in raw"),"Raw","-"))</f>
        <v>Raw</v>
      </c>
      <c r="Q4580" s="13">
        <v>46280.611805555556</v>
      </c>
      <c r="R4580" t="inlineStr">
        <is>
          <t xml:space="preserve">2026-09 (Sept)</t>
        </is>
      </c>
      <c r="S4580">
        <f>IF(M4580="Not an error",0,IF(COUNTIFS($A$2:$A4580,$A4580,$D$2:$D4580,$D4580,$M$2:$M4580,"&lt;&gt;Not an error")=1,1,0))</f>
        <v>1</v>
      </c>
      <c r="T4580">
        <f>IF(M4580&lt;&gt;"Major",0,IF(COUNTIFS($A$2:$A4580,$A4580,$D$2:$D4580,$D4580,$M$2:$M4580,"Major")=1,1,0))</f>
        <v>1</v>
      </c>
      <c r="U4580">
        <f>IF(M4580&lt;&gt;"Minor",0,IF(COUNTIFS($A$2:$A4580,$A4580,$D$2:$D4580,$D4580,$M$2:$M4580,"Minor")=1,1,0))</f>
        <v>0</v>
      </c>
    </row>
    <row r="4581">
      <c r="A4581" t="inlineStr">
        <is>
          <t xml:space="preserve">f855eae3dfc9aadc286f38e8d5e70cc6a599f238</t>
        </is>
      </c>
      <c r="B4581" t="inlineStr">
        <is>
          <t xml:space="preserve">The Silent Rebirth</t>
        </is>
      </c>
      <c r="C4581" t="inlineStr">
        <is>
          <t xml:space="preserve">Wiedergeboren Für Rache</t>
        </is>
      </c>
      <c r="D4581" t="inlineStr">
        <is>
          <t xml:space="preserve">7dae6497c9f11c5a6ca41124782e9709adc83442</t>
        </is>
      </c>
      <c r="E4581" t="inlineStr">
        <is>
          <t xml:space="preserve">Episode 22: Sprich Dich Aus</t>
        </is>
      </c>
      <c r="F4581">
        <v>22</v>
      </c>
      <c r="G4581" t="inlineStr">
        <is>
          <t xml:space="preserve">9:57-10:06</t>
        </is>
      </c>
      <c r="H4581" t="inlineStr">
        <is>
          <t xml:space="preserve">Resolved</t>
        </is>
      </c>
      <c r="I4581" t="inlineStr">
        <is>
          <t xml:space="preserve">[Script error] - Line from script: â€œIn diesem Moment wusste sie: Eine Ex-StrÃ¤fling wie dieses hÃ¤ssliche Ding wÃ¼rde niemals wieder die Chance bekommen, ihren Sohn zu heiraten.â€_x009d_ - Note: grammar â€œIn diesem Moment wusste sie: Ein Ex-StrÃ¤fling wie dieses hÃ¤ssliche Ding wÃ¼rde niemals wieder die Chance bekommen, ihren Sohn zu heiraten.â€_x009d_</t>
        </is>
      </c>
      <c r="J4581" t="inlineStr">
        <is>
          <t xml:space="preserve">AI</t>
        </is>
      </c>
      <c r="K4581" t="inlineStr">
        <is>
          <t xml:space="preserve">Script error</t>
        </is>
      </c>
      <c r="L4581" t="inlineStr">
        <is>
          <t xml:space="preserve">Script error</t>
        </is>
      </c>
      <c r="M4581" t="str">
        <f>IFERROR(IF(VLOOKUP(L4581,'Quantification'!$A:$B,2,FALSE)&amp;""="","Unclassified",VLOOKUP(L4581,'Quantification'!$A:$B,2,FALSE)),"Unclassified")</f>
        <v>Major</v>
      </c>
      <c r="N4581" t="inlineStr">
        <is>
          <t xml:space="preserve">frl-stefanie.gartmaier@pocketfm.com</t>
        </is>
      </c>
      <c r="O4581" t="inlineStr">
        <is>
          <t xml:space="preserve">Issues found in raw</t>
        </is>
      </c>
      <c r="P4581" t="str">
        <f>IF(OR(O4581="Issues found in master",O4581="Final master"),"Master",IF(OR(O4581="Ready for Master",O4581="Issues found in raw",O4581="Raw under QC",O4581="Issues resolved in raw"),"Raw","-"))</f>
        <v>Raw</v>
      </c>
      <c r="Q4581" s="13">
        <v>46280.611805555556</v>
      </c>
      <c r="R4581" t="inlineStr">
        <is>
          <t xml:space="preserve">2026-09 (Sept)</t>
        </is>
      </c>
      <c r="S4581">
        <f>IF(M4581="Not an error",0,IF(COUNTIFS($A$2:$A4581,$A4581,$D$2:$D4581,$D4581,$M$2:$M4581,"&lt;&gt;Not an error")=1,1,0))</f>
        <v>0</v>
      </c>
      <c r="T4581">
        <f>IF(M4581&lt;&gt;"Major",0,IF(COUNTIFS($A$2:$A4581,$A4581,$D$2:$D4581,$D4581,$M$2:$M4581,"Major")=1,1,0))</f>
        <v>0</v>
      </c>
      <c r="U4581">
        <f>IF(M4581&lt;&gt;"Minor",0,IF(COUNTIFS($A$2:$A4581,$A4581,$D$2:$D4581,$D4581,$M$2:$M4581,"Minor")=1,1,0))</f>
        <v>0</v>
      </c>
    </row>
    <row r="4582">
      <c r="A4582" t="inlineStr">
        <is>
          <t xml:space="preserve">f855eae3dfc9aadc286f38e8d5e70cc6a599f238</t>
        </is>
      </c>
      <c r="B4582" t="inlineStr">
        <is>
          <t xml:space="preserve">The Silent Rebirth</t>
        </is>
      </c>
      <c r="C4582" t="inlineStr">
        <is>
          <t xml:space="preserve">Wiedergeboren Für Rache</t>
        </is>
      </c>
      <c r="D4582" t="inlineStr">
        <is>
          <t xml:space="preserve">7dae6497c9f11c5a6ca41124782e9709adc83442</t>
        </is>
      </c>
      <c r="E4582" t="inlineStr">
        <is>
          <t xml:space="preserve">Episode 22: Sprich Dich Aus</t>
        </is>
      </c>
      <c r="F4582">
        <v>22</v>
      </c>
      <c r="G4582" t="inlineStr">
        <is>
          <t xml:space="preserve">18:20-18:26</t>
        </is>
      </c>
      <c r="H4582" t="inlineStr">
        <is>
          <t xml:space="preserve">Resolved</t>
        </is>
      </c>
      <c r="I4582" t="inlineStr">
        <is>
          <t xml:space="preserve">[Script error] - Line from script: â€œSeit seiner Kindheit war er immer ehrlich und anstÃ¤ndig gewesen. Und doch versuchst du hier, seinen Namen durch den Schmutz zu ziehen.â€_x009d_ - Note: grammar â€œSchon seit seiner Kindheit ist er immer ehrlich und anstÃ¤ndig gewesen. Und doch versuchst du hier, seinen Namen durch den Schmutz zu ziehen.â€_x009d_</t>
        </is>
      </c>
      <c r="J4582" t="inlineStr">
        <is>
          <t xml:space="preserve">AI</t>
        </is>
      </c>
      <c r="K4582" t="inlineStr">
        <is>
          <t xml:space="preserve">Script error</t>
        </is>
      </c>
      <c r="L4582" t="inlineStr">
        <is>
          <t xml:space="preserve">Script error</t>
        </is>
      </c>
      <c r="M4582" t="str">
        <f>IFERROR(IF(VLOOKUP(L4582,'Quantification'!$A:$B,2,FALSE)&amp;""="","Unclassified",VLOOKUP(L4582,'Quantification'!$A:$B,2,FALSE)),"Unclassified")</f>
        <v>Major</v>
      </c>
      <c r="N4582" t="inlineStr">
        <is>
          <t xml:space="preserve">frl-stefanie.gartmaier@pocketfm.com</t>
        </is>
      </c>
      <c r="O4582" t="inlineStr">
        <is>
          <t xml:space="preserve">Issues found in raw</t>
        </is>
      </c>
      <c r="P4582" t="str">
        <f>IF(OR(O4582="Issues found in master",O4582="Final master"),"Master",IF(OR(O4582="Ready for Master",O4582="Issues found in raw",O4582="Raw under QC",O4582="Issues resolved in raw"),"Raw","-"))</f>
        <v>Raw</v>
      </c>
      <c r="Q4582" s="13">
        <v>46280.611805555556</v>
      </c>
      <c r="R4582" t="inlineStr">
        <is>
          <t xml:space="preserve">2026-09 (Sept)</t>
        </is>
      </c>
      <c r="S4582">
        <f>IF(M4582="Not an error",0,IF(COUNTIFS($A$2:$A4582,$A4582,$D$2:$D4582,$D4582,$M$2:$M4582,"&lt;&gt;Not an error")=1,1,0))</f>
        <v>0</v>
      </c>
      <c r="T4582">
        <f>IF(M4582&lt;&gt;"Major",0,IF(COUNTIFS($A$2:$A4582,$A4582,$D$2:$D4582,$D4582,$M$2:$M4582,"Major")=1,1,0))</f>
        <v>0</v>
      </c>
      <c r="U4582">
        <f>IF(M4582&lt;&gt;"Minor",0,IF(COUNTIFS($A$2:$A4582,$A4582,$D$2:$D4582,$D4582,$M$2:$M4582,"Minor")=1,1,0))</f>
        <v>0</v>
      </c>
    </row>
    <row r="4583">
      <c r="A4583" t="inlineStr">
        <is>
          <t xml:space="preserve">f855eae3dfc9aadc286f38e8d5e70cc6a599f238</t>
        </is>
      </c>
      <c r="B4583" t="inlineStr">
        <is>
          <t xml:space="preserve">The Silent Rebirth</t>
        </is>
      </c>
      <c r="C4583" t="inlineStr">
        <is>
          <t xml:space="preserve">Wiedergeboren Für Rache</t>
        </is>
      </c>
      <c r="D4583" t="inlineStr">
        <is>
          <t xml:space="preserve">ec400273f439af99da9936b530e7266fd4b75e52</t>
        </is>
      </c>
      <c r="E4583" t="inlineStr">
        <is>
          <t xml:space="preserve">Episode 23: Adam Verraten</t>
        </is>
      </c>
      <c r="F4583">
        <v>23</v>
      </c>
      <c r="G4583" t="inlineStr">
        <is>
          <t xml:space="preserve">0:34-1:24</t>
        </is>
      </c>
      <c r="H4583" t="inlineStr">
        <is>
          <t xml:space="preserve">Resolved</t>
        </is>
      </c>
      <c r="I4583" t="inlineStr">
        <is>
          <t xml:space="preserve">[Script error] - Line from script: â€œWer hat dich beauftragt, mir etwas anzuhÃ¤ngen?â€_x009d_ to â€œSie hat mir versprochen, mit mir auszugehen, wenn ich deinen Ruf ruiniere.â€_x009d_ - Note: make sure the general content matches the scene from episode 21 in consistency [9:14-11:18; From â€œHaltâ€_x009d_, murmelte sie und hob eine zitternde Hand.â€_x009d_ to â€œDas ist alles, was ich wissen musste.â€_x009d_]</t>
        </is>
      </c>
      <c r="J4583" t="inlineStr">
        <is>
          <t xml:space="preserve">AI</t>
        </is>
      </c>
      <c r="K4583" t="inlineStr">
        <is>
          <t xml:space="preserve">Script error</t>
        </is>
      </c>
      <c r="L4583" t="inlineStr">
        <is>
          <t xml:space="preserve">Script error</t>
        </is>
      </c>
      <c r="M4583" t="str">
        <f>IFERROR(IF(VLOOKUP(L4583,'Quantification'!$A:$B,2,FALSE)&amp;""="","Unclassified",VLOOKUP(L4583,'Quantification'!$A:$B,2,FALSE)),"Unclassified")</f>
        <v>Major</v>
      </c>
      <c r="N4583" t="inlineStr">
        <is>
          <t xml:space="preserve">frl-stefanie.gartmaier@pocketfm.com</t>
        </is>
      </c>
      <c r="O4583" t="inlineStr">
        <is>
          <t xml:space="preserve">Issues found in raw</t>
        </is>
      </c>
      <c r="P4583" t="str">
        <f>IF(OR(O4583="Issues found in master",O4583="Final master"),"Master",IF(OR(O4583="Ready for Master",O4583="Issues found in raw",O4583="Raw under QC",O4583="Issues resolved in raw"),"Raw","-"))</f>
        <v>Raw</v>
      </c>
      <c r="Q4583" s="13">
        <v>46280.611805555556</v>
      </c>
      <c r="R4583" t="inlineStr">
        <is>
          <t xml:space="preserve">2026-09 (Sept)</t>
        </is>
      </c>
      <c r="S4583">
        <f>IF(M4583="Not an error",0,IF(COUNTIFS($A$2:$A4583,$A4583,$D$2:$D4583,$D4583,$M$2:$M4583,"&lt;&gt;Not an error")=1,1,0))</f>
        <v>1</v>
      </c>
      <c r="T4583">
        <f>IF(M4583&lt;&gt;"Major",0,IF(COUNTIFS($A$2:$A4583,$A4583,$D$2:$D4583,$D4583,$M$2:$M4583,"Major")=1,1,0))</f>
        <v>1</v>
      </c>
      <c r="U4583">
        <f>IF(M4583&lt;&gt;"Minor",0,IF(COUNTIFS($A$2:$A4583,$A4583,$D$2:$D4583,$D4583,$M$2:$M4583,"Minor")=1,1,0))</f>
        <v>0</v>
      </c>
    </row>
    <row r="4584">
      <c r="A4584" t="inlineStr">
        <is>
          <t xml:space="preserve">f855eae3dfc9aadc286f38e8d5e70cc6a599f238</t>
        </is>
      </c>
      <c r="B4584" t="inlineStr">
        <is>
          <t xml:space="preserve">The Silent Rebirth</t>
        </is>
      </c>
      <c r="C4584" t="inlineStr">
        <is>
          <t xml:space="preserve">Wiedergeboren Für Rache</t>
        </is>
      </c>
      <c r="D4584" t="inlineStr">
        <is>
          <t xml:space="preserve">ec400273f439af99da9936b530e7266fd4b75e52</t>
        </is>
      </c>
      <c r="E4584" t="inlineStr">
        <is>
          <t xml:space="preserve">Episode 23: Adam Verraten</t>
        </is>
      </c>
      <c r="F4584">
        <v>23</v>
      </c>
      <c r="G4584" t="inlineStr">
        <is>
          <t xml:space="preserve">2:31-2:40</t>
        </is>
      </c>
      <c r="H4584" t="inlineStr">
        <is>
          <t xml:space="preserve">Resolved</t>
        </is>
      </c>
      <c r="I4584" t="inlineStr">
        <is>
          <t xml:space="preserve">[Script error] - Line from script: â€œAlso, Taliaâ€_x009d_, sagte sie mit einer Stimme, die vor Gift troff, â€œdu warst diejenige, die das alles angezettelt hat?â€œ - Note: grammar â€œAlso, Taliaâ€_x009d_, sagte sie mit einer Stimme, die vor Gift triefte, â€œdu warst diejenige, die das alles angezettelt hat?â€_x009d_</t>
        </is>
      </c>
      <c r="J4584" t="inlineStr">
        <is>
          <t xml:space="preserve">AI</t>
        </is>
      </c>
      <c r="K4584" t="inlineStr">
        <is>
          <t xml:space="preserve">Script error</t>
        </is>
      </c>
      <c r="L4584" t="inlineStr">
        <is>
          <t xml:space="preserve">Script error</t>
        </is>
      </c>
      <c r="M4584" t="str">
        <f>IFERROR(IF(VLOOKUP(L4584,'Quantification'!$A:$B,2,FALSE)&amp;""="","Unclassified",VLOOKUP(L4584,'Quantification'!$A:$B,2,FALSE)),"Unclassified")</f>
        <v>Major</v>
      </c>
      <c r="N4584" t="inlineStr">
        <is>
          <t xml:space="preserve">frl-stefanie.gartmaier@pocketfm.com</t>
        </is>
      </c>
      <c r="O4584" t="inlineStr">
        <is>
          <t xml:space="preserve">Issues found in raw</t>
        </is>
      </c>
      <c r="P4584" t="str">
        <f>IF(OR(O4584="Issues found in master",O4584="Final master"),"Master",IF(OR(O4584="Ready for Master",O4584="Issues found in raw",O4584="Raw under QC",O4584="Issues resolved in raw"),"Raw","-"))</f>
        <v>Raw</v>
      </c>
      <c r="Q4584" s="13">
        <v>46280.611805555556</v>
      </c>
      <c r="R4584" t="inlineStr">
        <is>
          <t xml:space="preserve">2026-09 (Sept)</t>
        </is>
      </c>
      <c r="S4584">
        <f>IF(M4584="Not an error",0,IF(COUNTIFS($A$2:$A4584,$A4584,$D$2:$D4584,$D4584,$M$2:$M4584,"&lt;&gt;Not an error")=1,1,0))</f>
        <v>0</v>
      </c>
      <c r="T4584">
        <f>IF(M4584&lt;&gt;"Major",0,IF(COUNTIFS($A$2:$A4584,$A4584,$D$2:$D4584,$D4584,$M$2:$M4584,"Major")=1,1,0))</f>
        <v>0</v>
      </c>
      <c r="U4584">
        <f>IF(M4584&lt;&gt;"Minor",0,IF(COUNTIFS($A$2:$A4584,$A4584,$D$2:$D4584,$D4584,$M$2:$M4584,"Minor")=1,1,0))</f>
        <v>0</v>
      </c>
    </row>
    <row r="4585">
      <c r="A4585" t="inlineStr">
        <is>
          <t xml:space="preserve">f855eae3dfc9aadc286f38e8d5e70cc6a599f238</t>
        </is>
      </c>
      <c r="B4585" t="inlineStr">
        <is>
          <t xml:space="preserve">The Silent Rebirth</t>
        </is>
      </c>
      <c r="C4585" t="inlineStr">
        <is>
          <t xml:space="preserve">Wiedergeboren Für Rache</t>
        </is>
      </c>
      <c r="D4585" t="inlineStr">
        <is>
          <t xml:space="preserve">ec400273f439af99da9936b530e7266fd4b75e52</t>
        </is>
      </c>
      <c r="E4585" t="inlineStr">
        <is>
          <t xml:space="preserve">Episode 23: Adam Verraten</t>
        </is>
      </c>
      <c r="F4585">
        <v>23</v>
      </c>
      <c r="G4585" t="inlineStr">
        <is>
          <t xml:space="preserve">3:48-3:57</t>
        </is>
      </c>
      <c r="H4585" t="inlineStr">
        <is>
          <t xml:space="preserve">Resolved</t>
        </is>
      </c>
      <c r="I4585" t="inlineStr">
        <is>
          <t xml:space="preserve">[Script error] - Line from script: â€œMit einem tiefen Atemzug schluckte sie ihre Angst hinunter, wandte sich an Adam und zwang sich zu einem aufgesetzt zuckersÃ¼ÃŸen LÃ¤cheln.â€_x009d_ - Note: grammar â€œMit einem tiefen Atemzug schluckte sie ihre Angst hinunter, wandte sich an Adam und zwang sich zu einem aufgesetzten, zuckersÃ¼ÃŸen LÃ¤cheln.â€_x009d_</t>
        </is>
      </c>
      <c r="J4585" t="inlineStr">
        <is>
          <t xml:space="preserve">AI</t>
        </is>
      </c>
      <c r="K4585" t="inlineStr">
        <is>
          <t xml:space="preserve">Script error</t>
        </is>
      </c>
      <c r="L4585" t="inlineStr">
        <is>
          <t xml:space="preserve">Script error</t>
        </is>
      </c>
      <c r="M4585" t="str">
        <f>IFERROR(IF(VLOOKUP(L4585,'Quantification'!$A:$B,2,FALSE)&amp;""="","Unclassified",VLOOKUP(L4585,'Quantification'!$A:$B,2,FALSE)),"Unclassified")</f>
        <v>Major</v>
      </c>
      <c r="N4585" t="inlineStr">
        <is>
          <t xml:space="preserve">frl-stefanie.gartmaier@pocketfm.com</t>
        </is>
      </c>
      <c r="O4585" t="inlineStr">
        <is>
          <t xml:space="preserve">Issues found in raw</t>
        </is>
      </c>
      <c r="P4585" t="str">
        <f>IF(OR(O4585="Issues found in master",O4585="Final master"),"Master",IF(OR(O4585="Ready for Master",O4585="Issues found in raw",O4585="Raw under QC",O4585="Issues resolved in raw"),"Raw","-"))</f>
        <v>Raw</v>
      </c>
      <c r="Q4585" s="13">
        <v>46280.611805555556</v>
      </c>
      <c r="R4585" t="inlineStr">
        <is>
          <t xml:space="preserve">2026-09 (Sept)</t>
        </is>
      </c>
      <c r="S4585">
        <f>IF(M4585="Not an error",0,IF(COUNTIFS($A$2:$A4585,$A4585,$D$2:$D4585,$D4585,$M$2:$M4585,"&lt;&gt;Not an error")=1,1,0))</f>
        <v>0</v>
      </c>
      <c r="T4585">
        <f>IF(M4585&lt;&gt;"Major",0,IF(COUNTIFS($A$2:$A4585,$A4585,$D$2:$D4585,$D4585,$M$2:$M4585,"Major")=1,1,0))</f>
        <v>0</v>
      </c>
      <c r="U4585">
        <f>IF(M4585&lt;&gt;"Minor",0,IF(COUNTIFS($A$2:$A4585,$A4585,$D$2:$D4585,$D4585,$M$2:$M4585,"Minor")=1,1,0))</f>
        <v>0</v>
      </c>
    </row>
    <row r="4586">
      <c r="A4586" t="inlineStr">
        <is>
          <t xml:space="preserve">f855eae3dfc9aadc286f38e8d5e70cc6a599f238</t>
        </is>
      </c>
      <c r="B4586" t="inlineStr">
        <is>
          <t xml:space="preserve">The Silent Rebirth</t>
        </is>
      </c>
      <c r="C4586" t="inlineStr">
        <is>
          <t xml:space="preserve">Wiedergeboren Für Rache</t>
        </is>
      </c>
      <c r="D4586" t="inlineStr">
        <is>
          <t xml:space="preserve">ec400273f439af99da9936b530e7266fd4b75e52</t>
        </is>
      </c>
      <c r="E4586" t="inlineStr">
        <is>
          <t xml:space="preserve">Episode 23: Adam Verraten</t>
        </is>
      </c>
      <c r="F4586">
        <v>23</v>
      </c>
      <c r="G4586" t="inlineStr">
        <is>
          <t xml:space="preserve">3:58-4:04</t>
        </is>
      </c>
      <c r="H4586" t="inlineStr">
        <is>
          <t xml:space="preserve">Resolved</t>
        </is>
      </c>
      <c r="I4586" t="inlineStr">
        <is>
          <t xml:space="preserve">[Script error] - Line from script: â€œAdamâ€_x009d_, sÃ¤uselte sie mit einer Stimme, die vor falscher Sanftheit troff. - Note: grammar â€œAdamâ€œ, sÃ¤uselte sie mit einer Stimme, die vor falscher Sanftheit triefte.â€_x009d_</t>
        </is>
      </c>
      <c r="J4586" t="inlineStr">
        <is>
          <t xml:space="preserve">AI</t>
        </is>
      </c>
      <c r="K4586" t="inlineStr">
        <is>
          <t xml:space="preserve">Script error</t>
        </is>
      </c>
      <c r="L4586" t="inlineStr">
        <is>
          <t xml:space="preserve">Script error</t>
        </is>
      </c>
      <c r="M4586" t="str">
        <f>IFERROR(IF(VLOOKUP(L4586,'Quantification'!$A:$B,2,FALSE)&amp;""="","Unclassified",VLOOKUP(L4586,'Quantification'!$A:$B,2,FALSE)),"Unclassified")</f>
        <v>Major</v>
      </c>
      <c r="N4586" t="inlineStr">
        <is>
          <t xml:space="preserve">frl-stefanie.gartmaier@pocketfm.com</t>
        </is>
      </c>
      <c r="O4586" t="inlineStr">
        <is>
          <t xml:space="preserve">Issues found in raw</t>
        </is>
      </c>
      <c r="P4586" t="str">
        <f>IF(OR(O4586="Issues found in master",O4586="Final master"),"Master",IF(OR(O4586="Ready for Master",O4586="Issues found in raw",O4586="Raw under QC",O4586="Issues resolved in raw"),"Raw","-"))</f>
        <v>Raw</v>
      </c>
      <c r="Q4586" s="13">
        <v>46280.611805555556</v>
      </c>
      <c r="R4586" t="inlineStr">
        <is>
          <t xml:space="preserve">2026-09 (Sept)</t>
        </is>
      </c>
      <c r="S4586">
        <f>IF(M4586="Not an error",0,IF(COUNTIFS($A$2:$A4586,$A4586,$D$2:$D4586,$D4586,$M$2:$M4586,"&lt;&gt;Not an error")=1,1,0))</f>
        <v>0</v>
      </c>
      <c r="T4586">
        <f>IF(M4586&lt;&gt;"Major",0,IF(COUNTIFS($A$2:$A4586,$A4586,$D$2:$D4586,$D4586,$M$2:$M4586,"Major")=1,1,0))</f>
        <v>0</v>
      </c>
      <c r="U4586">
        <f>IF(M4586&lt;&gt;"Minor",0,IF(COUNTIFS($A$2:$A4586,$A4586,$D$2:$D4586,$D4586,$M$2:$M4586,"Minor")=1,1,0))</f>
        <v>0</v>
      </c>
    </row>
    <row r="4587">
      <c r="A4587" t="inlineStr">
        <is>
          <t xml:space="preserve">f855eae3dfc9aadc286f38e8d5e70cc6a599f238</t>
        </is>
      </c>
      <c r="B4587" t="inlineStr">
        <is>
          <t xml:space="preserve">The Silent Rebirth</t>
        </is>
      </c>
      <c r="C4587" t="inlineStr">
        <is>
          <t xml:space="preserve">Wiedergeboren Für Rache</t>
        </is>
      </c>
      <c r="D4587" t="inlineStr">
        <is>
          <t xml:space="preserve">ec400273f439af99da9936b530e7266fd4b75e52</t>
        </is>
      </c>
      <c r="E4587" t="inlineStr">
        <is>
          <t xml:space="preserve">Episode 23: Adam Verraten</t>
        </is>
      </c>
      <c r="F4587">
        <v>23</v>
      </c>
      <c r="G4587" t="inlineStr">
        <is>
          <t xml:space="preserve">5:39-5:44</t>
        </is>
      </c>
      <c r="H4587" t="inlineStr">
        <is>
          <t xml:space="preserve">Resolved</t>
        </is>
      </c>
      <c r="I4587" t="inlineStr">
        <is>
          <t xml:space="preserve">[Script error] - Line from script: â€œRebecca, eine der anwesenden Damen, trat vor und schÃ¼ttelte den Kopf.â€_x009d_ - Note: inconcistecy; Rebecca is the host â€œRebecca trat vor und schÃ¼ttelte den Kopf.â€_x009d_</t>
        </is>
      </c>
      <c r="J4587" t="inlineStr">
        <is>
          <t xml:space="preserve">AI</t>
        </is>
      </c>
      <c r="K4587" t="inlineStr">
        <is>
          <t xml:space="preserve">Script error</t>
        </is>
      </c>
      <c r="L4587" t="inlineStr">
        <is>
          <t xml:space="preserve">Script error</t>
        </is>
      </c>
      <c r="M4587" t="str">
        <f>IFERROR(IF(VLOOKUP(L4587,'Quantification'!$A:$B,2,FALSE)&amp;""="","Unclassified",VLOOKUP(L4587,'Quantification'!$A:$B,2,FALSE)),"Unclassified")</f>
        <v>Major</v>
      </c>
      <c r="N4587" t="inlineStr">
        <is>
          <t xml:space="preserve">frl-stefanie.gartmaier@pocketfm.com</t>
        </is>
      </c>
      <c r="O4587" t="inlineStr">
        <is>
          <t xml:space="preserve">Issues found in raw</t>
        </is>
      </c>
      <c r="P4587" t="str">
        <f>IF(OR(O4587="Issues found in master",O4587="Final master"),"Master",IF(OR(O4587="Ready for Master",O4587="Issues found in raw",O4587="Raw under QC",O4587="Issues resolved in raw"),"Raw","-"))</f>
        <v>Raw</v>
      </c>
      <c r="Q4587" s="13">
        <v>46280.611805555556</v>
      </c>
      <c r="R4587" t="inlineStr">
        <is>
          <t xml:space="preserve">2026-09 (Sept)</t>
        </is>
      </c>
      <c r="S4587">
        <f>IF(M4587="Not an error",0,IF(COUNTIFS($A$2:$A4587,$A4587,$D$2:$D4587,$D4587,$M$2:$M4587,"&lt;&gt;Not an error")=1,1,0))</f>
        <v>0</v>
      </c>
      <c r="T4587">
        <f>IF(M4587&lt;&gt;"Major",0,IF(COUNTIFS($A$2:$A4587,$A4587,$D$2:$D4587,$D4587,$M$2:$M4587,"Major")=1,1,0))</f>
        <v>0</v>
      </c>
      <c r="U4587">
        <f>IF(M4587&lt;&gt;"Minor",0,IF(COUNTIFS($A$2:$A4587,$A4587,$D$2:$D4587,$D4587,$M$2:$M4587,"Minor")=1,1,0))</f>
        <v>0</v>
      </c>
    </row>
    <row r="4588">
      <c r="A4588" t="inlineStr">
        <is>
          <t xml:space="preserve">f855eae3dfc9aadc286f38e8d5e70cc6a599f238</t>
        </is>
      </c>
      <c r="B4588" t="inlineStr">
        <is>
          <t xml:space="preserve">The Silent Rebirth</t>
        </is>
      </c>
      <c r="C4588" t="inlineStr">
        <is>
          <t xml:space="preserve">Wiedergeboren Für Rache</t>
        </is>
      </c>
      <c r="D4588" t="inlineStr">
        <is>
          <t xml:space="preserve">ec400273f439af99da9936b530e7266fd4b75e52</t>
        </is>
      </c>
      <c r="E4588" t="inlineStr">
        <is>
          <t xml:space="preserve">Episode 23: Adam Verraten</t>
        </is>
      </c>
      <c r="F4588">
        <v>23</v>
      </c>
      <c r="G4588" t="inlineStr">
        <is>
          <t xml:space="preserve">8:22-8:24</t>
        </is>
      </c>
      <c r="H4588" t="inlineStr">
        <is>
          <t xml:space="preserve">Resolved</t>
        </is>
      </c>
      <c r="I4588" t="inlineStr">
        <is>
          <t xml:space="preserve">[Distorted sound] - Line from script: â€œEr war ihnen in die Falle gegangen.â€_x009d_</t>
        </is>
      </c>
      <c r="J4588" t="inlineStr">
        <is>
          <t xml:space="preserve">VOA</t>
        </is>
      </c>
      <c r="K4588" t="inlineStr">
        <is>
          <t xml:space="preserve">Distorted sound</t>
        </is>
      </c>
      <c r="L4588" t="inlineStr">
        <is>
          <t xml:space="preserve">Distorted sound</t>
        </is>
      </c>
      <c r="M4588" t="str">
        <f>IFERROR(IF(VLOOKUP(L4588,'Quantification'!$A:$B,2,FALSE)&amp;""="","Unclassified",VLOOKUP(L4588,'Quantification'!$A:$B,2,FALSE)),"Unclassified")</f>
        <v>Minor</v>
      </c>
      <c r="N4588" t="inlineStr">
        <is>
          <t xml:space="preserve">frl-stefanie.gartmaier@pocketfm.com</t>
        </is>
      </c>
      <c r="O4588" t="inlineStr">
        <is>
          <t xml:space="preserve">Issues found in raw</t>
        </is>
      </c>
      <c r="P4588" t="str">
        <f>IF(OR(O4588="Issues found in master",O4588="Final master"),"Master",IF(OR(O4588="Ready for Master",O4588="Issues found in raw",O4588="Raw under QC",O4588="Issues resolved in raw"),"Raw","-"))</f>
        <v>Raw</v>
      </c>
      <c r="Q4588" s="13">
        <v>46280.611805555556</v>
      </c>
      <c r="R4588" t="inlineStr">
        <is>
          <t xml:space="preserve">2026-09 (Sept)</t>
        </is>
      </c>
      <c r="S4588">
        <f>IF(M4588="Not an error",0,IF(COUNTIFS($A$2:$A4588,$A4588,$D$2:$D4588,$D4588,$M$2:$M4588,"&lt;&gt;Not an error")=1,1,0))</f>
        <v>0</v>
      </c>
      <c r="T4588">
        <f>IF(M4588&lt;&gt;"Major",0,IF(COUNTIFS($A$2:$A4588,$A4588,$D$2:$D4588,$D4588,$M$2:$M4588,"Major")=1,1,0))</f>
        <v>0</v>
      </c>
      <c r="U4588">
        <f>IF(M4588&lt;&gt;"Minor",0,IF(COUNTIFS($A$2:$A4588,$A4588,$D$2:$D4588,$D4588,$M$2:$M4588,"Minor")=1,1,0))</f>
        <v>1</v>
      </c>
    </row>
    <row r="4589">
      <c r="A4589" t="inlineStr">
        <is>
          <t xml:space="preserve">f855eae3dfc9aadc286f38e8d5e70cc6a599f238</t>
        </is>
      </c>
      <c r="B4589" t="inlineStr">
        <is>
          <t xml:space="preserve">The Silent Rebirth</t>
        </is>
      </c>
      <c r="C4589" t="inlineStr">
        <is>
          <t xml:space="preserve">Wiedergeboren Für Rache</t>
        </is>
      </c>
      <c r="D4589" t="inlineStr">
        <is>
          <t xml:space="preserve">ec400273f439af99da9936b530e7266fd4b75e52</t>
        </is>
      </c>
      <c r="E4589" t="inlineStr">
        <is>
          <t xml:space="preserve">Episode 23: Adam Verraten</t>
        </is>
      </c>
      <c r="F4589">
        <v>23</v>
      </c>
      <c r="G4589" t="inlineStr">
        <is>
          <t xml:space="preserve">10:51-10:58</t>
        </is>
      </c>
      <c r="H4589" t="inlineStr">
        <is>
          <t xml:space="preserve">Resolved</t>
        </is>
      </c>
      <c r="I4589" t="inlineStr">
        <is>
          <t xml:space="preserve">[Script error] - Line from script: â€œSie hielt inne und fÃ¼gte hinzu: â€œIch rate dir, Adam zur Behandlung ins Krankenhaus zu bringen.â€_x009d_ - Note: incorrect for of address â€œSie hielt inne und fÃ¼gte hinzu: â€œIch rate Ihnen, Adam zur Behandlung ins Krankenhaus zu bringen.â€_x009d_</t>
        </is>
      </c>
      <c r="J4589" t="inlineStr">
        <is>
          <t xml:space="preserve">AI</t>
        </is>
      </c>
      <c r="K4589" t="inlineStr">
        <is>
          <t xml:space="preserve">Script error</t>
        </is>
      </c>
      <c r="L4589" t="inlineStr">
        <is>
          <t xml:space="preserve">Script error</t>
        </is>
      </c>
      <c r="M4589" t="str">
        <f>IFERROR(IF(VLOOKUP(L4589,'Quantification'!$A:$B,2,FALSE)&amp;""="","Unclassified",VLOOKUP(L4589,'Quantification'!$A:$B,2,FALSE)),"Unclassified")</f>
        <v>Major</v>
      </c>
      <c r="N4589" t="inlineStr">
        <is>
          <t xml:space="preserve">frl-stefanie.gartmaier@pocketfm.com</t>
        </is>
      </c>
      <c r="O4589" t="inlineStr">
        <is>
          <t xml:space="preserve">Issues found in raw</t>
        </is>
      </c>
      <c r="P4589" t="str">
        <f>IF(OR(O4589="Issues found in master",O4589="Final master"),"Master",IF(OR(O4589="Ready for Master",O4589="Issues found in raw",O4589="Raw under QC",O4589="Issues resolved in raw"),"Raw","-"))</f>
        <v>Raw</v>
      </c>
      <c r="Q4589" s="13">
        <v>46280.611805555556</v>
      </c>
      <c r="R4589" t="inlineStr">
        <is>
          <t xml:space="preserve">2026-09 (Sept)</t>
        </is>
      </c>
      <c r="S4589">
        <f>IF(M4589="Not an error",0,IF(COUNTIFS($A$2:$A4589,$A4589,$D$2:$D4589,$D4589,$M$2:$M4589,"&lt;&gt;Not an error")=1,1,0))</f>
        <v>0</v>
      </c>
      <c r="T4589">
        <f>IF(M4589&lt;&gt;"Major",0,IF(COUNTIFS($A$2:$A4589,$A4589,$D$2:$D4589,$D4589,$M$2:$M4589,"Major")=1,1,0))</f>
        <v>0</v>
      </c>
      <c r="U4589">
        <f>IF(M4589&lt;&gt;"Minor",0,IF(COUNTIFS($A$2:$A4589,$A4589,$D$2:$D4589,$D4589,$M$2:$M4589,"Minor")=1,1,0))</f>
        <v>0</v>
      </c>
    </row>
    <row r="4590">
      <c r="A4590" t="inlineStr">
        <is>
          <t xml:space="preserve">f855eae3dfc9aadc286f38e8d5e70cc6a599f238</t>
        </is>
      </c>
      <c r="B4590" t="inlineStr">
        <is>
          <t xml:space="preserve">The Silent Rebirth</t>
        </is>
      </c>
      <c r="C4590" t="inlineStr">
        <is>
          <t xml:space="preserve">Wiedergeboren Für Rache</t>
        </is>
      </c>
      <c r="D4590" t="inlineStr">
        <is>
          <t xml:space="preserve">ec400273f439af99da9936b530e7266fd4b75e52</t>
        </is>
      </c>
      <c r="E4590" t="inlineStr">
        <is>
          <t xml:space="preserve">Episode 23: Adam Verraten</t>
        </is>
      </c>
      <c r="F4590">
        <v>23</v>
      </c>
      <c r="G4590" t="inlineStr">
        <is>
          <t xml:space="preserve">11:04-11:10</t>
        </is>
      </c>
      <c r="H4590" t="inlineStr">
        <is>
          <t xml:space="preserve">Resolved</t>
        </is>
      </c>
      <c r="I4590" t="inlineStr">
        <is>
          <t xml:space="preserve">[Script error] - Line from script: â€œRebecca, glaubst du, die Familie Kelvin kann sich keine Krankenhausrechnung leisten?â€_x009d_, schnauzte sie.â€_x009d_ - Note: incorrect form of address â€œRebecca, glauben Sie, die Familie Kelvin kann sich keine Krankenhausrechnung leisten?â€_x009d_, schnauzte sie.â€_x009d_</t>
        </is>
      </c>
      <c r="J4590" t="inlineStr">
        <is>
          <t xml:space="preserve">AI</t>
        </is>
      </c>
      <c r="K4590" t="inlineStr">
        <is>
          <t xml:space="preserve">Script error</t>
        </is>
      </c>
      <c r="L4590" t="inlineStr">
        <is>
          <t xml:space="preserve">Script error</t>
        </is>
      </c>
      <c r="M4590" t="str">
        <f>IFERROR(IF(VLOOKUP(L4590,'Quantification'!$A:$B,2,FALSE)&amp;""="","Unclassified",VLOOKUP(L4590,'Quantification'!$A:$B,2,FALSE)),"Unclassified")</f>
        <v>Major</v>
      </c>
      <c r="N4590" t="inlineStr">
        <is>
          <t xml:space="preserve">frl-stefanie.gartmaier@pocketfm.com</t>
        </is>
      </c>
      <c r="O4590" t="inlineStr">
        <is>
          <t xml:space="preserve">Issues found in raw</t>
        </is>
      </c>
      <c r="P4590" t="str">
        <f>IF(OR(O4590="Issues found in master",O4590="Final master"),"Master",IF(OR(O4590="Ready for Master",O4590="Issues found in raw",O4590="Raw under QC",O4590="Issues resolved in raw"),"Raw","-"))</f>
        <v>Raw</v>
      </c>
      <c r="Q4590" s="13">
        <v>46280.611805555556</v>
      </c>
      <c r="R4590" t="inlineStr">
        <is>
          <t xml:space="preserve">2026-09 (Sept)</t>
        </is>
      </c>
      <c r="S4590">
        <f>IF(M4590="Not an error",0,IF(COUNTIFS($A$2:$A4590,$A4590,$D$2:$D4590,$D4590,$M$2:$M4590,"&lt;&gt;Not an error")=1,1,0))</f>
        <v>0</v>
      </c>
      <c r="T4590">
        <f>IF(M4590&lt;&gt;"Major",0,IF(COUNTIFS($A$2:$A4590,$A4590,$D$2:$D4590,$D4590,$M$2:$M4590,"Major")=1,1,0))</f>
        <v>0</v>
      </c>
      <c r="U4590">
        <f>IF(M4590&lt;&gt;"Minor",0,IF(COUNTIFS($A$2:$A4590,$A4590,$D$2:$D4590,$D4590,$M$2:$M4590,"Minor")=1,1,0))</f>
        <v>0</v>
      </c>
    </row>
    <row r="4591">
      <c r="A4591" t="inlineStr">
        <is>
          <t xml:space="preserve">f855eae3dfc9aadc286f38e8d5e70cc6a599f238</t>
        </is>
      </c>
      <c r="B4591" t="inlineStr">
        <is>
          <t xml:space="preserve">The Silent Rebirth</t>
        </is>
      </c>
      <c r="C4591" t="inlineStr">
        <is>
          <t xml:space="preserve">Wiedergeboren Für Rache</t>
        </is>
      </c>
      <c r="D4591" t="inlineStr">
        <is>
          <t xml:space="preserve">ec400273f439af99da9936b530e7266fd4b75e52</t>
        </is>
      </c>
      <c r="E4591" t="inlineStr">
        <is>
          <t xml:space="preserve">Episode 23: Adam Verraten</t>
        </is>
      </c>
      <c r="F4591">
        <v>23</v>
      </c>
      <c r="G4591" t="inlineStr">
        <is>
          <t xml:space="preserve">11:50-11:59</t>
        </is>
      </c>
      <c r="H4591" t="inlineStr">
        <is>
          <t xml:space="preserve">Resolved</t>
        </is>
      </c>
      <c r="I4591" t="inlineStr">
        <is>
          <t xml:space="preserve">[Script error] - Line from script: â€œAls die Trage vorbeigerollt wurde, zuckten Lennoxâ€™ HÃ¤nde, als wollte er jemanden schlagen, doch ein warnender Blick von Johanna brachte ihn zum Schweigen.â€_x009d_ - Note: inconsisteny; Lennox (Taliaâ€™s and Ã„nnaâ€™s father) is not at the party; should be left out</t>
        </is>
      </c>
      <c r="J4591" t="inlineStr">
        <is>
          <t xml:space="preserve">AI</t>
        </is>
      </c>
      <c r="K4591" t="inlineStr">
        <is>
          <t xml:space="preserve">Script error</t>
        </is>
      </c>
      <c r="L4591" t="inlineStr">
        <is>
          <t xml:space="preserve">Script error</t>
        </is>
      </c>
      <c r="M4591" t="str">
        <f>IFERROR(IF(VLOOKUP(L4591,'Quantification'!$A:$B,2,FALSE)&amp;""="","Unclassified",VLOOKUP(L4591,'Quantification'!$A:$B,2,FALSE)),"Unclassified")</f>
        <v>Major</v>
      </c>
      <c r="N4591" t="inlineStr">
        <is>
          <t xml:space="preserve">frl-stefanie.gartmaier@pocketfm.com</t>
        </is>
      </c>
      <c r="O4591" t="inlineStr">
        <is>
          <t xml:space="preserve">Issues found in raw</t>
        </is>
      </c>
      <c r="P4591" t="str">
        <f>IF(OR(O4591="Issues found in master",O4591="Final master"),"Master",IF(OR(O4591="Ready for Master",O4591="Issues found in raw",O4591="Raw under QC",O4591="Issues resolved in raw"),"Raw","-"))</f>
        <v>Raw</v>
      </c>
      <c r="Q4591" s="13">
        <v>46280.611805555556</v>
      </c>
      <c r="R4591" t="inlineStr">
        <is>
          <t xml:space="preserve">2026-09 (Sept)</t>
        </is>
      </c>
      <c r="S4591">
        <f>IF(M4591="Not an error",0,IF(COUNTIFS($A$2:$A4591,$A4591,$D$2:$D4591,$D4591,$M$2:$M4591,"&lt;&gt;Not an error")=1,1,0))</f>
        <v>0</v>
      </c>
      <c r="T4591">
        <f>IF(M4591&lt;&gt;"Major",0,IF(COUNTIFS($A$2:$A4591,$A4591,$D$2:$D4591,$D4591,$M$2:$M4591,"Major")=1,1,0))</f>
        <v>0</v>
      </c>
      <c r="U4591">
        <f>IF(M4591&lt;&gt;"Minor",0,IF(COUNTIFS($A$2:$A4591,$A4591,$D$2:$D4591,$D4591,$M$2:$M4591,"Minor")=1,1,0))</f>
        <v>0</v>
      </c>
    </row>
    <row r="4592">
      <c r="A4592" t="inlineStr">
        <is>
          <t xml:space="preserve">f855eae3dfc9aadc286f38e8d5e70cc6a599f238</t>
        </is>
      </c>
      <c r="B4592" t="inlineStr">
        <is>
          <t xml:space="preserve">The Silent Rebirth</t>
        </is>
      </c>
      <c r="C4592" t="inlineStr">
        <is>
          <t xml:space="preserve">Wiedergeboren Für Rache</t>
        </is>
      </c>
      <c r="D4592" t="inlineStr">
        <is>
          <t xml:space="preserve">f74cde98b8fa9efa1366dda5ade6941bd749ef8f</t>
        </is>
      </c>
      <c r="E4592" t="inlineStr">
        <is>
          <t xml:space="preserve">Episode 24: Miriams Bitte</t>
        </is>
      </c>
      <c r="F4592">
        <v>24</v>
      </c>
      <c r="G4592" t="inlineStr">
        <is>
          <t xml:space="preserve">2:01-2:05</t>
        </is>
      </c>
      <c r="H4592" t="inlineStr">
        <is>
          <t xml:space="preserve">Resolved</t>
        </is>
      </c>
      <c r="I4592" t="inlineStr">
        <is>
          <t xml:space="preserve">[Script error] - Line from script: â€œAlte Frau Sterling, der heutige Vorfall tut mir schrecklich leid.â€_x009d_ - Note: incorrect form of address â€œFrau Sterling, der heutige Vorfall tut mir schrecklich leid.â€_x009d_</t>
        </is>
      </c>
      <c r="J4592" t="inlineStr">
        <is>
          <t xml:space="preserve">AI</t>
        </is>
      </c>
      <c r="K4592" t="inlineStr">
        <is>
          <t xml:space="preserve">Script error</t>
        </is>
      </c>
      <c r="L4592" t="inlineStr">
        <is>
          <t xml:space="preserve">Script error</t>
        </is>
      </c>
      <c r="M4592" t="str">
        <f>IFERROR(IF(VLOOKUP(L4592,'Quantification'!$A:$B,2,FALSE)&amp;""="","Unclassified",VLOOKUP(L4592,'Quantification'!$A:$B,2,FALSE)),"Unclassified")</f>
        <v>Major</v>
      </c>
      <c r="N4592" t="inlineStr">
        <is>
          <t xml:space="preserve">frl-stefanie.gartmaier@pocketfm.com</t>
        </is>
      </c>
      <c r="O4592" t="inlineStr">
        <is>
          <t xml:space="preserve">Issues found in raw</t>
        </is>
      </c>
      <c r="P4592" t="str">
        <f>IF(OR(O4592="Issues found in master",O4592="Final master"),"Master",IF(OR(O4592="Ready for Master",O4592="Issues found in raw",O4592="Raw under QC",O4592="Issues resolved in raw"),"Raw","-"))</f>
        <v>Raw</v>
      </c>
      <c r="Q4592" s="13">
        <v>46280.611805555556</v>
      </c>
      <c r="R4592" t="inlineStr">
        <is>
          <t xml:space="preserve">2026-09 (Sept)</t>
        </is>
      </c>
      <c r="S4592">
        <f>IF(M4592="Not an error",0,IF(COUNTIFS($A$2:$A4592,$A4592,$D$2:$D4592,$D4592,$M$2:$M4592,"&lt;&gt;Not an error")=1,1,0))</f>
        <v>1</v>
      </c>
      <c r="T4592">
        <f>IF(M4592&lt;&gt;"Major",0,IF(COUNTIFS($A$2:$A4592,$A4592,$D$2:$D4592,$D4592,$M$2:$M4592,"Major")=1,1,0))</f>
        <v>1</v>
      </c>
      <c r="U4592">
        <f>IF(M4592&lt;&gt;"Minor",0,IF(COUNTIFS($A$2:$A4592,$A4592,$D$2:$D4592,$D4592,$M$2:$M4592,"Minor")=1,1,0))</f>
        <v>0</v>
      </c>
    </row>
    <row r="4593">
      <c r="A4593" t="inlineStr">
        <is>
          <t xml:space="preserve">f855eae3dfc9aadc286f38e8d5e70cc6a599f238</t>
        </is>
      </c>
      <c r="B4593" t="inlineStr">
        <is>
          <t xml:space="preserve">The Silent Rebirth</t>
        </is>
      </c>
      <c r="C4593" t="inlineStr">
        <is>
          <t xml:space="preserve">Wiedergeboren Für Rache</t>
        </is>
      </c>
      <c r="D4593" t="inlineStr">
        <is>
          <t xml:space="preserve">f74cde98b8fa9efa1366dda5ade6941bd749ef8f</t>
        </is>
      </c>
      <c r="E4593" t="inlineStr">
        <is>
          <t xml:space="preserve">Episode 24: Miriams Bitte</t>
        </is>
      </c>
      <c r="F4593">
        <v>24</v>
      </c>
      <c r="G4593" t="inlineStr">
        <is>
          <t xml:space="preserve">3:15-3:21</t>
        </is>
      </c>
      <c r="H4593" t="inlineStr">
        <is>
          <t xml:space="preserve">Resolved</t>
        </is>
      </c>
      <c r="I4593" t="inlineStr">
        <is>
          <t xml:space="preserve">[Script error] - Line from script: â€œAlte Frau Sterlingâ€_x009d_, sagte sie vorsichtig, â€œmeine GroÃŸmutter ruht sich gerade aus.â€_x009d_ - Note: incorrect form of address; also verify if â€œMutterâ€_x009d_ or â€œGroÃŸmutter should be used â€œFrau Sterlingâ€_x009d_, sagte sie vorsichtig, â€œmeine [Mutter / GroÃŸmutter] ruht sich gerade aus.â€_x009d_</t>
        </is>
      </c>
      <c r="J4593" t="inlineStr">
        <is>
          <t xml:space="preserve">AI</t>
        </is>
      </c>
      <c r="K4593" t="inlineStr">
        <is>
          <t xml:space="preserve">Script error</t>
        </is>
      </c>
      <c r="L4593" t="inlineStr">
        <is>
          <t xml:space="preserve">Script error</t>
        </is>
      </c>
      <c r="M4593" t="str">
        <f>IFERROR(IF(VLOOKUP(L4593,'Quantification'!$A:$B,2,FALSE)&amp;""="","Unclassified",VLOOKUP(L4593,'Quantification'!$A:$B,2,FALSE)),"Unclassified")</f>
        <v>Major</v>
      </c>
      <c r="N4593" t="inlineStr">
        <is>
          <t xml:space="preserve">frl-stefanie.gartmaier@pocketfm.com</t>
        </is>
      </c>
      <c r="O4593" t="inlineStr">
        <is>
          <t xml:space="preserve">Issues found in raw</t>
        </is>
      </c>
      <c r="P4593" t="str">
        <f>IF(OR(O4593="Issues found in master",O4593="Final master"),"Master",IF(OR(O4593="Ready for Master",O4593="Issues found in raw",O4593="Raw under QC",O4593="Issues resolved in raw"),"Raw","-"))</f>
        <v>Raw</v>
      </c>
      <c r="Q4593" s="13">
        <v>46280.611805555556</v>
      </c>
      <c r="R4593" t="inlineStr">
        <is>
          <t xml:space="preserve">2026-09 (Sept)</t>
        </is>
      </c>
      <c r="S4593">
        <f>IF(M4593="Not an error",0,IF(COUNTIFS($A$2:$A4593,$A4593,$D$2:$D4593,$D4593,$M$2:$M4593,"&lt;&gt;Not an error")=1,1,0))</f>
        <v>0</v>
      </c>
      <c r="T4593">
        <f>IF(M4593&lt;&gt;"Major",0,IF(COUNTIFS($A$2:$A4593,$A4593,$D$2:$D4593,$D4593,$M$2:$M4593,"Major")=1,1,0))</f>
        <v>0</v>
      </c>
      <c r="U4593">
        <f>IF(M4593&lt;&gt;"Minor",0,IF(COUNTIFS($A$2:$A4593,$A4593,$D$2:$D4593,$D4593,$M$2:$M4593,"Minor")=1,1,0))</f>
        <v>0</v>
      </c>
    </row>
    <row r="4594">
      <c r="A4594" t="inlineStr">
        <is>
          <t xml:space="preserve">f855eae3dfc9aadc286f38e8d5e70cc6a599f238</t>
        </is>
      </c>
      <c r="B4594" t="inlineStr">
        <is>
          <t xml:space="preserve">The Silent Rebirth</t>
        </is>
      </c>
      <c r="C4594" t="inlineStr">
        <is>
          <t xml:space="preserve">Wiedergeboren Für Rache</t>
        </is>
      </c>
      <c r="D4594" t="inlineStr">
        <is>
          <t xml:space="preserve">f74cde98b8fa9efa1366dda5ade6941bd749ef8f</t>
        </is>
      </c>
      <c r="E4594" t="inlineStr">
        <is>
          <t xml:space="preserve">Episode 24: Miriams Bitte</t>
        </is>
      </c>
      <c r="F4594">
        <v>24</v>
      </c>
      <c r="G4594" t="inlineStr">
        <is>
          <t xml:space="preserve">3:58-4:02</t>
        </is>
      </c>
      <c r="H4594" t="inlineStr">
        <is>
          <t xml:space="preserve">Resolved</t>
        </is>
      </c>
      <c r="I4594" t="inlineStr">
        <is>
          <t xml:space="preserve">[Distorted sound] - Line from script: â€œSchlieÃŸlich bin ich mir gewisser Geheimnisse durchaus bewusst.â€_x009d_</t>
        </is>
      </c>
      <c r="J4594" t="inlineStr">
        <is>
          <t xml:space="preserve">VOA</t>
        </is>
      </c>
      <c r="K4594" t="inlineStr">
        <is>
          <t xml:space="preserve">Distorted sound</t>
        </is>
      </c>
      <c r="L4594" t="inlineStr">
        <is>
          <t xml:space="preserve">Distorted sound</t>
        </is>
      </c>
      <c r="M4594" t="str">
        <f>IFERROR(IF(VLOOKUP(L4594,'Quantification'!$A:$B,2,FALSE)&amp;""="","Unclassified",VLOOKUP(L4594,'Quantification'!$A:$B,2,FALSE)),"Unclassified")</f>
        <v>Minor</v>
      </c>
      <c r="N4594" t="inlineStr">
        <is>
          <t xml:space="preserve">frl-stefanie.gartmaier@pocketfm.com</t>
        </is>
      </c>
      <c r="O4594" t="inlineStr">
        <is>
          <t xml:space="preserve">Issues found in raw</t>
        </is>
      </c>
      <c r="P4594" t="str">
        <f>IF(OR(O4594="Issues found in master",O4594="Final master"),"Master",IF(OR(O4594="Ready for Master",O4594="Issues found in raw",O4594="Raw under QC",O4594="Issues resolved in raw"),"Raw","-"))</f>
        <v>Raw</v>
      </c>
      <c r="Q4594" s="13">
        <v>46280.611805555556</v>
      </c>
      <c r="R4594" t="inlineStr">
        <is>
          <t xml:space="preserve">2026-09 (Sept)</t>
        </is>
      </c>
      <c r="S4594">
        <f>IF(M4594="Not an error",0,IF(COUNTIFS($A$2:$A4594,$A4594,$D$2:$D4594,$D4594,$M$2:$M4594,"&lt;&gt;Not an error")=1,1,0))</f>
        <v>0</v>
      </c>
      <c r="T4594">
        <f>IF(M4594&lt;&gt;"Major",0,IF(COUNTIFS($A$2:$A4594,$A4594,$D$2:$D4594,$D4594,$M$2:$M4594,"Major")=1,1,0))</f>
        <v>0</v>
      </c>
      <c r="U4594">
        <f>IF(M4594&lt;&gt;"Minor",0,IF(COUNTIFS($A$2:$A4594,$A4594,$D$2:$D4594,$D4594,$M$2:$M4594,"Minor")=1,1,0))</f>
        <v>1</v>
      </c>
    </row>
    <row r="4595">
      <c r="A4595" t="inlineStr">
        <is>
          <t xml:space="preserve">f855eae3dfc9aadc286f38e8d5e70cc6a599f238</t>
        </is>
      </c>
      <c r="B4595" t="inlineStr">
        <is>
          <t xml:space="preserve">The Silent Rebirth</t>
        </is>
      </c>
      <c r="C4595" t="inlineStr">
        <is>
          <t xml:space="preserve">Wiedergeboren Für Rache</t>
        </is>
      </c>
      <c r="D4595" t="inlineStr">
        <is>
          <t xml:space="preserve">f74cde98b8fa9efa1366dda5ade6941bd749ef8f</t>
        </is>
      </c>
      <c r="E4595" t="inlineStr">
        <is>
          <t xml:space="preserve">Episode 24: Miriams Bitte</t>
        </is>
      </c>
      <c r="F4595">
        <v>24</v>
      </c>
      <c r="G4595" t="inlineStr">
        <is>
          <t xml:space="preserve">5:24-5:31</t>
        </is>
      </c>
      <c r="H4595" t="inlineStr">
        <is>
          <t xml:space="preserve">Resolved</t>
        </is>
      </c>
      <c r="I4595" t="inlineStr">
        <is>
          <t xml:space="preserve">[Script error] - Line from script: â€œGroÃŸmutter, wenn Ihr Ã„nna schon mitnehmt, um die alte Frau Storm zu besuchen, warum nehmt Ihr nicht auch Talia mit?â€_x009d_ - Note: incorrect form of address â€œSchwiegermutter, wenn du Ã„nna schon mitnimmst, um die alte Frau Storm zu besuchen, warum dann nicht auch gleich Talia?â€_x009d_</t>
        </is>
      </c>
      <c r="J4595" t="inlineStr">
        <is>
          <t xml:space="preserve">AI</t>
        </is>
      </c>
      <c r="K4595" t="inlineStr">
        <is>
          <t xml:space="preserve">Script error</t>
        </is>
      </c>
      <c r="L4595" t="inlineStr">
        <is>
          <t xml:space="preserve">Script error</t>
        </is>
      </c>
      <c r="M4595" t="str">
        <f>IFERROR(IF(VLOOKUP(L4595,'Quantification'!$A:$B,2,FALSE)&amp;""="","Unclassified",VLOOKUP(L4595,'Quantification'!$A:$B,2,FALSE)),"Unclassified")</f>
        <v>Major</v>
      </c>
      <c r="N4595" t="inlineStr">
        <is>
          <t xml:space="preserve">frl-stefanie.gartmaier@pocketfm.com</t>
        </is>
      </c>
      <c r="O4595" t="inlineStr">
        <is>
          <t xml:space="preserve">Issues found in raw</t>
        </is>
      </c>
      <c r="P4595" t="str">
        <f>IF(OR(O4595="Issues found in master",O4595="Final master"),"Master",IF(OR(O4595="Ready for Master",O4595="Issues found in raw",O4595="Raw under QC",O4595="Issues resolved in raw"),"Raw","-"))</f>
        <v>Raw</v>
      </c>
      <c r="Q4595" s="13">
        <v>46280.611805555556</v>
      </c>
      <c r="R4595" t="inlineStr">
        <is>
          <t xml:space="preserve">2026-09 (Sept)</t>
        </is>
      </c>
      <c r="S4595">
        <f>IF(M4595="Not an error",0,IF(COUNTIFS($A$2:$A4595,$A4595,$D$2:$D4595,$D4595,$M$2:$M4595,"&lt;&gt;Not an error")=1,1,0))</f>
        <v>0</v>
      </c>
      <c r="T4595">
        <f>IF(M4595&lt;&gt;"Major",0,IF(COUNTIFS($A$2:$A4595,$A4595,$D$2:$D4595,$D4595,$M$2:$M4595,"Major")=1,1,0))</f>
        <v>0</v>
      </c>
      <c r="U4595">
        <f>IF(M4595&lt;&gt;"Minor",0,IF(COUNTIFS($A$2:$A4595,$A4595,$D$2:$D4595,$D4595,$M$2:$M4595,"Minor")=1,1,0))</f>
        <v>0</v>
      </c>
    </row>
    <row r="4596">
      <c r="A4596" t="inlineStr">
        <is>
          <t xml:space="preserve">f855eae3dfc9aadc286f38e8d5e70cc6a599f238</t>
        </is>
      </c>
      <c r="B4596" t="inlineStr">
        <is>
          <t xml:space="preserve">The Silent Rebirth</t>
        </is>
      </c>
      <c r="C4596" t="inlineStr">
        <is>
          <t xml:space="preserve">Wiedergeboren Für Rache</t>
        </is>
      </c>
      <c r="D4596" t="inlineStr">
        <is>
          <t xml:space="preserve">f74cde98b8fa9efa1366dda5ade6941bd749ef8f</t>
        </is>
      </c>
      <c r="E4596" t="inlineStr">
        <is>
          <t xml:space="preserve">Episode 24: Miriams Bitte</t>
        </is>
      </c>
      <c r="F4596">
        <v>24</v>
      </c>
      <c r="G4596" t="inlineStr">
        <is>
          <t xml:space="preserve">6:20-6:24</t>
        </is>
      </c>
      <c r="H4596" t="inlineStr">
        <is>
          <t xml:space="preserve">Resolved</t>
        </is>
      </c>
      <c r="I4596" t="inlineStr">
        <is>
          <t xml:space="preserve">[Script error] - Line from script: â€œIhre Mutter war extrem anpassungsfÃ¤hig und fand immer die richtigen Worte.â€_x009d_ - Note: incorrect form of address â€œIhre Stiefmutter war extrem anpassungsfÃ¤hig und fand immer die richtigen Worte.â€_x009d_</t>
        </is>
      </c>
      <c r="J4596" t="inlineStr">
        <is>
          <t xml:space="preserve">AI</t>
        </is>
      </c>
      <c r="K4596" t="inlineStr">
        <is>
          <t xml:space="preserve">Audio Regenerated</t>
        </is>
      </c>
      <c r="L4596" t="inlineStr">
        <is>
          <t xml:space="preserve">Audio Regenerated</t>
        </is>
      </c>
      <c r="M4596" t="str">
        <f>IFERROR(IF(VLOOKUP(L4596,'Quantification'!$A:$B,2,FALSE)&amp;""="","Unclassified",VLOOKUP(L4596,'Quantification'!$A:$B,2,FALSE)),"Unclassified")</f>
        <v>Minor</v>
      </c>
      <c r="N4596" t="inlineStr">
        <is>
          <t xml:space="preserve">frl-stefanie.gartmaier@pocketfm.com</t>
        </is>
      </c>
      <c r="O4596" t="inlineStr">
        <is>
          <t xml:space="preserve">Issues found in raw</t>
        </is>
      </c>
      <c r="P4596" t="str">
        <f>IF(OR(O4596="Issues found in master",O4596="Final master"),"Master",IF(OR(O4596="Ready for Master",O4596="Issues found in raw",O4596="Raw under QC",O4596="Issues resolved in raw"),"Raw","-"))</f>
        <v>Raw</v>
      </c>
      <c r="Q4596" s="13">
        <v>46280.611805555556</v>
      </c>
      <c r="R4596" t="inlineStr">
        <is>
          <t xml:space="preserve">2026-09 (Sept)</t>
        </is>
      </c>
      <c r="S4596">
        <f>IF(M4596="Not an error",0,IF(COUNTIFS($A$2:$A4596,$A4596,$D$2:$D4596,$D4596,$M$2:$M4596,"&lt;&gt;Not an error")=1,1,0))</f>
        <v>0</v>
      </c>
      <c r="T4596">
        <f>IF(M4596&lt;&gt;"Major",0,IF(COUNTIFS($A$2:$A4596,$A4596,$D$2:$D4596,$D4596,$M$2:$M4596,"Major")=1,1,0))</f>
        <v>0</v>
      </c>
      <c r="U4596">
        <f>IF(M4596&lt;&gt;"Minor",0,IF(COUNTIFS($A$2:$A4596,$A4596,$D$2:$D4596,$D4596,$M$2:$M4596,"Minor")=1,1,0))</f>
        <v>0</v>
      </c>
    </row>
    <row r="4597">
      <c r="A4597" t="inlineStr">
        <is>
          <t xml:space="preserve">f855eae3dfc9aadc286f38e8d5e70cc6a599f238</t>
        </is>
      </c>
      <c r="B4597" t="inlineStr">
        <is>
          <t xml:space="preserve">The Silent Rebirth</t>
        </is>
      </c>
      <c r="C4597" t="inlineStr">
        <is>
          <t xml:space="preserve">Wiedergeboren Für Rache</t>
        </is>
      </c>
      <c r="D4597" t="inlineStr">
        <is>
          <t xml:space="preserve">9fddc4f2d69bdb14095655f21e8301d5be990c03</t>
        </is>
      </c>
      <c r="E4597" t="inlineStr">
        <is>
          <t xml:space="preserve">Episode 25: Anna Besucht Alte Frau Storm</t>
        </is>
      </c>
      <c r="F4597">
        <v>25</v>
      </c>
      <c r="G4597" t="inlineStr">
        <is>
          <t xml:space="preserve">4:28-4:30</t>
        </is>
      </c>
      <c r="H4597" t="inlineStr">
        <is>
          <t xml:space="preserve">Resolved</t>
        </is>
      </c>
      <c r="I4597" t="inlineStr">
        <is>
          <t xml:space="preserve">[Script error] - Line from script: â€œFass mich nicht an.â€_x009d_ - Note: incorrect form of address â€œFassen Sie mich nicht an.â€_x009d_</t>
        </is>
      </c>
      <c r="J4597" t="inlineStr">
        <is>
          <t xml:space="preserve">AI</t>
        </is>
      </c>
      <c r="K4597" t="inlineStr">
        <is>
          <t xml:space="preserve">Script error</t>
        </is>
      </c>
      <c r="L4597" t="inlineStr">
        <is>
          <t xml:space="preserve">Script error</t>
        </is>
      </c>
      <c r="M4597" t="str">
        <f>IFERROR(IF(VLOOKUP(L4597,'Quantification'!$A:$B,2,FALSE)&amp;""="","Unclassified",VLOOKUP(L4597,'Quantification'!$A:$B,2,FALSE)),"Unclassified")</f>
        <v>Major</v>
      </c>
      <c r="N4597" t="inlineStr">
        <is>
          <t xml:space="preserve">frl-stefanie.gartmaier@pocketfm.com</t>
        </is>
      </c>
      <c r="O4597" t="inlineStr">
        <is>
          <t xml:space="preserve">Issues found in raw</t>
        </is>
      </c>
      <c r="P4597" t="str">
        <f>IF(OR(O4597="Issues found in master",O4597="Final master"),"Master",IF(OR(O4597="Ready for Master",O4597="Issues found in raw",O4597="Raw under QC",O4597="Issues resolved in raw"),"Raw","-"))</f>
        <v>Raw</v>
      </c>
      <c r="Q4597" s="13">
        <v>46280.611805555556</v>
      </c>
      <c r="R4597" t="inlineStr">
        <is>
          <t xml:space="preserve">2026-09 (Sept)</t>
        </is>
      </c>
      <c r="S4597">
        <f>IF(M4597="Not an error",0,IF(COUNTIFS($A$2:$A4597,$A4597,$D$2:$D4597,$D4597,$M$2:$M4597,"&lt;&gt;Not an error")=1,1,0))</f>
        <v>1</v>
      </c>
      <c r="T4597">
        <f>IF(M4597&lt;&gt;"Major",0,IF(COUNTIFS($A$2:$A4597,$A4597,$D$2:$D4597,$D4597,$M$2:$M4597,"Major")=1,1,0))</f>
        <v>1</v>
      </c>
      <c r="U4597">
        <f>IF(M4597&lt;&gt;"Minor",0,IF(COUNTIFS($A$2:$A4597,$A4597,$D$2:$D4597,$D4597,$M$2:$M4597,"Minor")=1,1,0))</f>
        <v>0</v>
      </c>
    </row>
    <row r="4598">
      <c r="A4598" t="inlineStr">
        <is>
          <t xml:space="preserve">f855eae3dfc9aadc286f38e8d5e70cc6a599f238</t>
        </is>
      </c>
      <c r="B4598" t="inlineStr">
        <is>
          <t xml:space="preserve">The Silent Rebirth</t>
        </is>
      </c>
      <c r="C4598" t="inlineStr">
        <is>
          <t xml:space="preserve">Wiedergeboren Für Rache</t>
        </is>
      </c>
      <c r="D4598" t="inlineStr">
        <is>
          <t xml:space="preserve">9fddc4f2d69bdb14095655f21e8301d5be990c03</t>
        </is>
      </c>
      <c r="E4598" t="inlineStr">
        <is>
          <t xml:space="preserve">Episode 25: Anna Besucht Alte Frau Storm</t>
        </is>
      </c>
      <c r="F4598">
        <v>25</v>
      </c>
      <c r="G4598" t="inlineStr">
        <is>
          <t xml:space="preserve">6:34-6:47</t>
        </is>
      </c>
      <c r="H4598" t="inlineStr">
        <is>
          <t xml:space="preserve">Resolved</t>
        </is>
      </c>
      <c r="I4598" t="inlineStr">
        <is>
          <t xml:space="preserve">[Script error] - Line from script: â€œWenn die GroÃŸmutter mich immer noch nicht sehen will, komme ich spÃ¤ter wiederâ€_x009d_, sagte er gleichgÃ¼ltig und sprach dabei nur mit der Dienerin, die ihn angefleht hatte, wÃ¤hrend er Rebecca vÃ¶llig ignorierte.â€_x009d_ - Note: grammar â€œWenn GroÃŸmutter mich immer noch nicht sehen will, komme ich spÃ¤ter wiederâ€_x009d_, sagte er gleichgÃ¼ltig und sprach dabei nur mit der Dienerin, die ihn angefleht hatte, wÃ¤hrend er Rebecca vÃ¶llig ignorierte.â€_x009d_</t>
        </is>
      </c>
      <c r="J4598" t="inlineStr">
        <is>
          <t xml:space="preserve">AI</t>
        </is>
      </c>
      <c r="K4598" t="inlineStr">
        <is>
          <t xml:space="preserve">Script error</t>
        </is>
      </c>
      <c r="L4598" t="inlineStr">
        <is>
          <t xml:space="preserve">Script error</t>
        </is>
      </c>
      <c r="M4598" t="str">
        <f>IFERROR(IF(VLOOKUP(L4598,'Quantification'!$A:$B,2,FALSE)&amp;""="","Unclassified",VLOOKUP(L4598,'Quantification'!$A:$B,2,FALSE)),"Unclassified")</f>
        <v>Major</v>
      </c>
      <c r="N4598" t="inlineStr">
        <is>
          <t xml:space="preserve">frl-stefanie.gartmaier@pocketfm.com</t>
        </is>
      </c>
      <c r="O4598" t="inlineStr">
        <is>
          <t xml:space="preserve">Issues found in raw</t>
        </is>
      </c>
      <c r="P4598" t="str">
        <f>IF(OR(O4598="Issues found in master",O4598="Final master"),"Master",IF(OR(O4598="Ready for Master",O4598="Issues found in raw",O4598="Raw under QC",O4598="Issues resolved in raw"),"Raw","-"))</f>
        <v>Raw</v>
      </c>
      <c r="Q4598" s="13">
        <v>46280.611805555556</v>
      </c>
      <c r="R4598" t="inlineStr">
        <is>
          <t xml:space="preserve">2026-09 (Sept)</t>
        </is>
      </c>
      <c r="S4598">
        <f>IF(M4598="Not an error",0,IF(COUNTIFS($A$2:$A4598,$A4598,$D$2:$D4598,$D4598,$M$2:$M4598,"&lt;&gt;Not an error")=1,1,0))</f>
        <v>0</v>
      </c>
      <c r="T4598">
        <f>IF(M4598&lt;&gt;"Major",0,IF(COUNTIFS($A$2:$A4598,$A4598,$D$2:$D4598,$D4598,$M$2:$M4598,"Major")=1,1,0))</f>
        <v>0</v>
      </c>
      <c r="U4598">
        <f>IF(M4598&lt;&gt;"Minor",0,IF(COUNTIFS($A$2:$A4598,$A4598,$D$2:$D4598,$D4598,$M$2:$M4598,"Minor")=1,1,0))</f>
        <v>0</v>
      </c>
    </row>
    <row r="4599">
      <c r="A4599" t="inlineStr">
        <is>
          <t xml:space="preserve">f855eae3dfc9aadc286f38e8d5e70cc6a599f238</t>
        </is>
      </c>
      <c r="B4599" t="inlineStr">
        <is>
          <t xml:space="preserve">The Silent Rebirth</t>
        </is>
      </c>
      <c r="C4599" t="inlineStr">
        <is>
          <t xml:space="preserve">Wiedergeboren Für Rache</t>
        </is>
      </c>
      <c r="D4599" t="inlineStr">
        <is>
          <t xml:space="preserve">9fddc4f2d69bdb14095655f21e8301d5be990c03</t>
        </is>
      </c>
      <c r="E4599" t="inlineStr">
        <is>
          <t xml:space="preserve">Episode 25: Anna Besucht Alte Frau Storm</t>
        </is>
      </c>
      <c r="F4599">
        <v>25</v>
      </c>
      <c r="G4599" t="inlineStr">
        <is>
          <t xml:space="preserve">7:01-7:08</t>
        </is>
      </c>
      <c r="H4599" t="inlineStr">
        <is>
          <t xml:space="preserve">Resolved</t>
        </is>
      </c>
      <c r="I4599" t="inlineStr">
        <is>
          <t xml:space="preserve">[Script error] - Line from script: â€œÃ„ltere Frau Sterling, bitte, gehen wir hineinâ€_x009d_, sagte sie mit einem gezwungenen LÃ¤chelnâ€_x009d_ - Note: incorrect form of address â€œFrau Sterling, bitte, wir kÃ¶nnen jetzt eintretenâ€_x009d_, sagte sie mit einem gezwungenen LÃ¤cheln.â€_x009d_</t>
        </is>
      </c>
      <c r="J4599" t="inlineStr">
        <is>
          <t xml:space="preserve">AI</t>
        </is>
      </c>
      <c r="K4599" t="inlineStr">
        <is>
          <t xml:space="preserve">Script error</t>
        </is>
      </c>
      <c r="L4599" t="inlineStr">
        <is>
          <t xml:space="preserve">Script error</t>
        </is>
      </c>
      <c r="M4599" t="str">
        <f>IFERROR(IF(VLOOKUP(L4599,'Quantification'!$A:$B,2,FALSE)&amp;""="","Unclassified",VLOOKUP(L4599,'Quantification'!$A:$B,2,FALSE)),"Unclassified")</f>
        <v>Major</v>
      </c>
      <c r="N4599" t="inlineStr">
        <is>
          <t xml:space="preserve">frl-stefanie.gartmaier@pocketfm.com</t>
        </is>
      </c>
      <c r="O4599" t="inlineStr">
        <is>
          <t xml:space="preserve">Issues found in raw</t>
        </is>
      </c>
      <c r="P4599" t="str">
        <f>IF(OR(O4599="Issues found in master",O4599="Final master"),"Master",IF(OR(O4599="Ready for Master",O4599="Issues found in raw",O4599="Raw under QC",O4599="Issues resolved in raw"),"Raw","-"))</f>
        <v>Raw</v>
      </c>
      <c r="Q4599" s="13">
        <v>46280.611805555556</v>
      </c>
      <c r="R4599" t="inlineStr">
        <is>
          <t xml:space="preserve">2026-09 (Sept)</t>
        </is>
      </c>
      <c r="S4599">
        <f>IF(M4599="Not an error",0,IF(COUNTIFS($A$2:$A4599,$A4599,$D$2:$D4599,$D4599,$M$2:$M4599,"&lt;&gt;Not an error")=1,1,0))</f>
        <v>0</v>
      </c>
      <c r="T4599">
        <f>IF(M4599&lt;&gt;"Major",0,IF(COUNTIFS($A$2:$A4599,$A4599,$D$2:$D4599,$D4599,$M$2:$M4599,"Major")=1,1,0))</f>
        <v>0</v>
      </c>
      <c r="U4599">
        <f>IF(M4599&lt;&gt;"Minor",0,IF(COUNTIFS($A$2:$A4599,$A4599,$D$2:$D4599,$D4599,$M$2:$M4599,"Minor")=1,1,0))</f>
        <v>0</v>
      </c>
    </row>
    <row r="4600">
      <c r="A4600" t="inlineStr">
        <is>
          <t xml:space="preserve">f855eae3dfc9aadc286f38e8d5e70cc6a599f238</t>
        </is>
      </c>
      <c r="B4600" t="inlineStr">
        <is>
          <t xml:space="preserve">The Silent Rebirth</t>
        </is>
      </c>
      <c r="C4600" t="inlineStr">
        <is>
          <t xml:space="preserve">Wiedergeboren Für Rache</t>
        </is>
      </c>
      <c r="D4600" t="inlineStr">
        <is>
          <t xml:space="preserve">9fddc4f2d69bdb14095655f21e8301d5be990c03</t>
        </is>
      </c>
      <c r="E4600" t="inlineStr">
        <is>
          <t xml:space="preserve">Episode 25: Anna Besucht Alte Frau Storm</t>
        </is>
      </c>
      <c r="F4600">
        <v>25</v>
      </c>
      <c r="G4600" t="inlineStr">
        <is>
          <t xml:space="preserve">8:29-8:34</t>
        </is>
      </c>
      <c r="H4600" t="inlineStr">
        <is>
          <t xml:space="preserve">Resolved</t>
        </is>
      </c>
      <c r="I4600" t="inlineStr">
        <is>
          <t xml:space="preserve">[Script error] - Line from script: â€œGroÃŸmutter, die Ã¤ltere Frau Sterling hat ihre Enkelin mitgebracht.â€_x009d_ - Note: check if â€œMutterâ€_x009d_ or â€œGroÃŸmutterâ€_x009d_ should be used</t>
        </is>
      </c>
      <c r="J4600" t="inlineStr">
        <is>
          <t xml:space="preserve">AI</t>
        </is>
      </c>
      <c r="K4600" t="inlineStr">
        <is>
          <t xml:space="preserve">Script error</t>
        </is>
      </c>
      <c r="L4600" t="inlineStr">
        <is>
          <t xml:space="preserve">Script error</t>
        </is>
      </c>
      <c r="M4600" t="str">
        <f>IFERROR(IF(VLOOKUP(L4600,'Quantification'!$A:$B,2,FALSE)&amp;""="","Unclassified",VLOOKUP(L4600,'Quantification'!$A:$B,2,FALSE)),"Unclassified")</f>
        <v>Major</v>
      </c>
      <c r="N4600" t="inlineStr">
        <is>
          <t xml:space="preserve">frl-stefanie.gartmaier@pocketfm.com</t>
        </is>
      </c>
      <c r="O4600" t="inlineStr">
        <is>
          <t xml:space="preserve">Issues found in raw</t>
        </is>
      </c>
      <c r="P4600" t="str">
        <f>IF(OR(O4600="Issues found in master",O4600="Final master"),"Master",IF(OR(O4600="Ready for Master",O4600="Issues found in raw",O4600="Raw under QC",O4600="Issues resolved in raw"),"Raw","-"))</f>
        <v>Raw</v>
      </c>
      <c r="Q4600" s="13">
        <v>46280.611805555556</v>
      </c>
      <c r="R4600" t="inlineStr">
        <is>
          <t xml:space="preserve">2026-09 (Sept)</t>
        </is>
      </c>
      <c r="S4600">
        <f>IF(M4600="Not an error",0,IF(COUNTIFS($A$2:$A4600,$A4600,$D$2:$D4600,$D4600,$M$2:$M4600,"&lt;&gt;Not an error")=1,1,0))</f>
        <v>0</v>
      </c>
      <c r="T4600">
        <f>IF(M4600&lt;&gt;"Major",0,IF(COUNTIFS($A$2:$A4600,$A4600,$D$2:$D4600,$D4600,$M$2:$M4600,"Major")=1,1,0))</f>
        <v>0</v>
      </c>
      <c r="U4600">
        <f>IF(M4600&lt;&gt;"Minor",0,IF(COUNTIFS($A$2:$A4600,$A4600,$D$2:$D4600,$D4600,$M$2:$M4600,"Minor")=1,1,0))</f>
        <v>0</v>
      </c>
    </row>
    <row r="4601">
      <c r="A4601" t="inlineStr">
        <is>
          <t xml:space="preserve">f855eae3dfc9aadc286f38e8d5e70cc6a599f238</t>
        </is>
      </c>
      <c r="B4601" t="inlineStr">
        <is>
          <t xml:space="preserve">The Silent Rebirth</t>
        </is>
      </c>
      <c r="C4601" t="inlineStr">
        <is>
          <t xml:space="preserve">Wiedergeboren Für Rache</t>
        </is>
      </c>
      <c r="D4601" t="inlineStr">
        <is>
          <t xml:space="preserve">9fddc4f2d69bdb14095655f21e8301d5be990c03</t>
        </is>
      </c>
      <c r="E4601" t="inlineStr">
        <is>
          <t xml:space="preserve">Episode 25: Anna Besucht Alte Frau Storm</t>
        </is>
      </c>
      <c r="F4601">
        <v>25</v>
      </c>
      <c r="G4601" t="inlineStr">
        <is>
          <t xml:space="preserve">9:25-9:29</t>
        </is>
      </c>
      <c r="H4601" t="inlineStr">
        <is>
          <t xml:space="preserve">Resolved</t>
        </is>
      </c>
      <c r="I4601" t="inlineStr">
        <is>
          <t xml:space="preserve">[Script error] - Line from script: â€œRebecca, die in der NÃ¤he stand, bemerkte die Reaktion ihrer GroÃŸmutter.â€_x009d_ - Note: check if â€œMutterâ€_x009d_ or â€œGroÃŸmutterâ€_x009d_ should be used</t>
        </is>
      </c>
      <c r="J4601" t="inlineStr">
        <is>
          <t xml:space="preserve">AI</t>
        </is>
      </c>
      <c r="K4601" t="inlineStr">
        <is>
          <t xml:space="preserve">Script error</t>
        </is>
      </c>
      <c r="L4601" t="inlineStr">
        <is>
          <t xml:space="preserve">Script error</t>
        </is>
      </c>
      <c r="M4601" t="str">
        <f>IFERROR(IF(VLOOKUP(L4601,'Quantification'!$A:$B,2,FALSE)&amp;""="","Unclassified",VLOOKUP(L4601,'Quantification'!$A:$B,2,FALSE)),"Unclassified")</f>
        <v>Major</v>
      </c>
      <c r="N4601" t="inlineStr">
        <is>
          <t xml:space="preserve">frl-stefanie.gartmaier@pocketfm.com</t>
        </is>
      </c>
      <c r="O4601" t="inlineStr">
        <is>
          <t xml:space="preserve">Issues found in raw</t>
        </is>
      </c>
      <c r="P4601" t="str">
        <f>IF(OR(O4601="Issues found in master",O4601="Final master"),"Master",IF(OR(O4601="Ready for Master",O4601="Issues found in raw",O4601="Raw under QC",O4601="Issues resolved in raw"),"Raw","-"))</f>
        <v>Raw</v>
      </c>
      <c r="Q4601" s="13">
        <v>46280.611805555556</v>
      </c>
      <c r="R4601" t="inlineStr">
        <is>
          <t xml:space="preserve">2026-09 (Sept)</t>
        </is>
      </c>
      <c r="S4601">
        <f>IF(M4601="Not an error",0,IF(COUNTIFS($A$2:$A4601,$A4601,$D$2:$D4601,$D4601,$M$2:$M4601,"&lt;&gt;Not an error")=1,1,0))</f>
        <v>0</v>
      </c>
      <c r="T4601">
        <f>IF(M4601&lt;&gt;"Major",0,IF(COUNTIFS($A$2:$A4601,$A4601,$D$2:$D4601,$D4601,$M$2:$M4601,"Major")=1,1,0))</f>
        <v>0</v>
      </c>
      <c r="U4601">
        <f>IF(M4601&lt;&gt;"Minor",0,IF(COUNTIFS($A$2:$A4601,$A4601,$D$2:$D4601,$D4601,$M$2:$M4601,"Minor")=1,1,0))</f>
        <v>0</v>
      </c>
    </row>
    <row r="4602">
      <c r="A4602" t="inlineStr">
        <is>
          <t xml:space="preserve">f855eae3dfc9aadc286f38e8d5e70cc6a599f238</t>
        </is>
      </c>
      <c r="B4602" t="inlineStr">
        <is>
          <t xml:space="preserve">The Silent Rebirth</t>
        </is>
      </c>
      <c r="C4602" t="inlineStr">
        <is>
          <t xml:space="preserve">Wiedergeboren Für Rache</t>
        </is>
      </c>
      <c r="D4602" t="inlineStr">
        <is>
          <t xml:space="preserve">9fddc4f2d69bdb14095655f21e8301d5be990c03</t>
        </is>
      </c>
      <c r="E4602" t="inlineStr">
        <is>
          <t xml:space="preserve">Episode 25: Anna Besucht Alte Frau Storm</t>
        </is>
      </c>
      <c r="F4602">
        <v>25</v>
      </c>
      <c r="G4602" t="inlineStr">
        <is>
          <t xml:space="preserve">9:46-9:48</t>
        </is>
      </c>
      <c r="H4602" t="inlineStr">
        <is>
          <t xml:space="preserve">Resolved</t>
        </is>
      </c>
      <c r="I4602" t="inlineStr">
        <is>
          <t xml:space="preserve">[Script error] - Line from script: â€œJetzt hatte sie die perfekte Gelegenheit.â€_x009d_ - Note: incomplete sentence â€œJetzt hatte sie die perfekte Gelegenheit, um genau das zu verhindern.â€_x009d_</t>
        </is>
      </c>
      <c r="J4602" t="inlineStr">
        <is>
          <t xml:space="preserve">AI</t>
        </is>
      </c>
      <c r="K4602" t="inlineStr">
        <is>
          <t xml:space="preserve">Script error</t>
        </is>
      </c>
      <c r="L4602" t="inlineStr">
        <is>
          <t xml:space="preserve">Script error</t>
        </is>
      </c>
      <c r="M4602" t="str">
        <f>IFERROR(IF(VLOOKUP(L4602,'Quantification'!$A:$B,2,FALSE)&amp;""="","Unclassified",VLOOKUP(L4602,'Quantification'!$A:$B,2,FALSE)),"Unclassified")</f>
        <v>Major</v>
      </c>
      <c r="N4602" t="inlineStr">
        <is>
          <t xml:space="preserve">frl-stefanie.gartmaier@pocketfm.com</t>
        </is>
      </c>
      <c r="O4602" t="inlineStr">
        <is>
          <t xml:space="preserve">Issues found in raw</t>
        </is>
      </c>
      <c r="P4602" t="str">
        <f>IF(OR(O4602="Issues found in master",O4602="Final master"),"Master",IF(OR(O4602="Ready for Master",O4602="Issues found in raw",O4602="Raw under QC",O4602="Issues resolved in raw"),"Raw","-"))</f>
        <v>Raw</v>
      </c>
      <c r="Q4602" s="13">
        <v>46280.611805555556</v>
      </c>
      <c r="R4602" t="inlineStr">
        <is>
          <t xml:space="preserve">2026-09 (Sept)</t>
        </is>
      </c>
      <c r="S4602">
        <f>IF(M4602="Not an error",0,IF(COUNTIFS($A$2:$A4602,$A4602,$D$2:$D4602,$D4602,$M$2:$M4602,"&lt;&gt;Not an error")=1,1,0))</f>
        <v>0</v>
      </c>
      <c r="T4602">
        <f>IF(M4602&lt;&gt;"Major",0,IF(COUNTIFS($A$2:$A4602,$A4602,$D$2:$D4602,$D4602,$M$2:$M4602,"Major")=1,1,0))</f>
        <v>0</v>
      </c>
      <c r="U4602">
        <f>IF(M4602&lt;&gt;"Minor",0,IF(COUNTIFS($A$2:$A4602,$A4602,$D$2:$D4602,$D4602,$M$2:$M4602,"Minor")=1,1,0))</f>
        <v>0</v>
      </c>
    </row>
    <row r="4603">
      <c r="A4603" t="inlineStr">
        <is>
          <t xml:space="preserve">f855eae3dfc9aadc286f38e8d5e70cc6a599f238</t>
        </is>
      </c>
      <c r="B4603" t="inlineStr">
        <is>
          <t xml:space="preserve">The Silent Rebirth</t>
        </is>
      </c>
      <c r="C4603" t="inlineStr">
        <is>
          <t xml:space="preserve">Wiedergeboren Für Rache</t>
        </is>
      </c>
      <c r="D4603" t="inlineStr">
        <is>
          <t xml:space="preserve">9fddc4f2d69bdb14095655f21e8301d5be990c03</t>
        </is>
      </c>
      <c r="E4603" t="inlineStr">
        <is>
          <t xml:space="preserve">Episode 25: Anna Besucht Alte Frau Storm</t>
        </is>
      </c>
      <c r="F4603">
        <v>25</v>
      </c>
      <c r="G4603" t="inlineStr">
        <is>
          <t xml:space="preserve">9:55-9:59</t>
        </is>
      </c>
      <c r="H4603" t="inlineStr">
        <is>
          <t xml:space="preserve">Resolved</t>
        </is>
      </c>
      <c r="I4603" t="inlineStr">
        <is>
          <t xml:space="preserve">[Script error] - Line from script: â€œGroÃŸmutter, das ist Ã„nna Sterling, die Enkelin der Familie Sterling.â€_x009d_ - Note: incorrect form of address + check if â€œMutterâ€_x009d_ or â€œGroÃŸmutterâ€_x009d_ should be used [Mutter / GroÃŸmutter], das ist Ã„nna Sterling, sie gehÃ¶rt zur Familie Sterling.â€_x009d_</t>
        </is>
      </c>
      <c r="J4603" t="inlineStr">
        <is>
          <t xml:space="preserve">AI</t>
        </is>
      </c>
      <c r="K4603" t="inlineStr">
        <is>
          <t xml:space="preserve">Script error</t>
        </is>
      </c>
      <c r="L4603" t="inlineStr">
        <is>
          <t xml:space="preserve">Script error</t>
        </is>
      </c>
      <c r="M4603" t="str">
        <f>IFERROR(IF(VLOOKUP(L4603,'Quantification'!$A:$B,2,FALSE)&amp;""="","Unclassified",VLOOKUP(L4603,'Quantification'!$A:$B,2,FALSE)),"Unclassified")</f>
        <v>Major</v>
      </c>
      <c r="N4603" t="inlineStr">
        <is>
          <t xml:space="preserve">frl-stefanie.gartmaier@pocketfm.com</t>
        </is>
      </c>
      <c r="O4603" t="inlineStr">
        <is>
          <t xml:space="preserve">Issues found in raw</t>
        </is>
      </c>
      <c r="P4603" t="str">
        <f>IF(OR(O4603="Issues found in master",O4603="Final master"),"Master",IF(OR(O4603="Ready for Master",O4603="Issues found in raw",O4603="Raw under QC",O4603="Issues resolved in raw"),"Raw","-"))</f>
        <v>Raw</v>
      </c>
      <c r="Q4603" s="13">
        <v>46280.611805555556</v>
      </c>
      <c r="R4603" t="inlineStr">
        <is>
          <t xml:space="preserve">2026-09 (Sept)</t>
        </is>
      </c>
      <c r="S4603">
        <f>IF(M4603="Not an error",0,IF(COUNTIFS($A$2:$A4603,$A4603,$D$2:$D4603,$D4603,$M$2:$M4603,"&lt;&gt;Not an error")=1,1,0))</f>
        <v>0</v>
      </c>
      <c r="T4603">
        <f>IF(M4603&lt;&gt;"Major",0,IF(COUNTIFS($A$2:$A4603,$A4603,$D$2:$D4603,$D4603,$M$2:$M4603,"Major")=1,1,0))</f>
        <v>0</v>
      </c>
      <c r="U4603">
        <f>IF(M4603&lt;&gt;"Minor",0,IF(COUNTIFS($A$2:$A4603,$A4603,$D$2:$D4603,$D4603,$M$2:$M4603,"Minor")=1,1,0))</f>
        <v>0</v>
      </c>
    </row>
    <row r="4604">
      <c r="A4604" t="inlineStr">
        <is>
          <t xml:space="preserve">f855eae3dfc9aadc286f38e8d5e70cc6a599f238</t>
        </is>
      </c>
      <c r="B4604" t="inlineStr">
        <is>
          <t xml:space="preserve">The Silent Rebirth</t>
        </is>
      </c>
      <c r="C4604" t="inlineStr">
        <is>
          <t xml:space="preserve">Wiedergeboren Für Rache</t>
        </is>
      </c>
      <c r="D4604" t="inlineStr">
        <is>
          <t xml:space="preserve">9fddc4f2d69bdb14095655f21e8301d5be990c03</t>
        </is>
      </c>
      <c r="E4604" t="inlineStr">
        <is>
          <t xml:space="preserve">Episode 25: Anna Besucht Alte Frau Storm</t>
        </is>
      </c>
      <c r="F4604">
        <v>25</v>
      </c>
      <c r="G4604" t="inlineStr">
        <is>
          <t xml:space="preserve">11:57-12:01</t>
        </is>
      </c>
      <c r="H4604" t="inlineStr">
        <is>
          <t xml:space="preserve">Resolved</t>
        </is>
      </c>
      <c r="I4604" t="inlineStr">
        <is>
          <t xml:space="preserve">[Script error] - Line from script: â€œKomm, lass mich mein kostbares TÃ¶chterchen einmal richtig ansehen.â€_x009d_ - Note: incorrect form of address â€œKomm, lass mich dich einmal richtig ansehen.â€_x009d_</t>
        </is>
      </c>
      <c r="J4604" t="inlineStr">
        <is>
          <t xml:space="preserve">AI</t>
        </is>
      </c>
      <c r="K4604" t="inlineStr">
        <is>
          <t xml:space="preserve">Script error</t>
        </is>
      </c>
      <c r="L4604" t="inlineStr">
        <is>
          <t xml:space="preserve">Script error</t>
        </is>
      </c>
      <c r="M4604" t="str">
        <f>IFERROR(IF(VLOOKUP(L4604,'Quantification'!$A:$B,2,FALSE)&amp;""="","Unclassified",VLOOKUP(L4604,'Quantification'!$A:$B,2,FALSE)),"Unclassified")</f>
        <v>Major</v>
      </c>
      <c r="N4604" t="inlineStr">
        <is>
          <t xml:space="preserve">frl-stefanie.gartmaier@pocketfm.com</t>
        </is>
      </c>
      <c r="O4604" t="inlineStr">
        <is>
          <t xml:space="preserve">Issues found in raw</t>
        </is>
      </c>
      <c r="P4604" t="str">
        <f>IF(OR(O4604="Issues found in master",O4604="Final master"),"Master",IF(OR(O4604="Ready for Master",O4604="Issues found in raw",O4604="Raw under QC",O4604="Issues resolved in raw"),"Raw","-"))</f>
        <v>Raw</v>
      </c>
      <c r="Q4604" s="13">
        <v>46280.611805555556</v>
      </c>
      <c r="R4604" t="inlineStr">
        <is>
          <t xml:space="preserve">2026-09 (Sept)</t>
        </is>
      </c>
      <c r="S4604">
        <f>IF(M4604="Not an error",0,IF(COUNTIFS($A$2:$A4604,$A4604,$D$2:$D4604,$D4604,$M$2:$M4604,"&lt;&gt;Not an error")=1,1,0))</f>
        <v>0</v>
      </c>
      <c r="T4604">
        <f>IF(M4604&lt;&gt;"Major",0,IF(COUNTIFS($A$2:$A4604,$A4604,$D$2:$D4604,$D4604,$M$2:$M4604,"Major")=1,1,0))</f>
        <v>0</v>
      </c>
      <c r="U4604">
        <f>IF(M4604&lt;&gt;"Minor",0,IF(COUNTIFS($A$2:$A4604,$A4604,$D$2:$D4604,$D4604,$M$2:$M4604,"Minor")=1,1,0))</f>
        <v>0</v>
      </c>
    </row>
    <row r="4605">
      <c r="A4605" t="inlineStr">
        <is>
          <t xml:space="preserve">f855eae3dfc9aadc286f38e8d5e70cc6a599f238</t>
        </is>
      </c>
      <c r="B4605" t="inlineStr">
        <is>
          <t xml:space="preserve">The Silent Rebirth</t>
        </is>
      </c>
      <c r="C4605" t="inlineStr">
        <is>
          <t xml:space="preserve">Wiedergeboren Für Rache</t>
        </is>
      </c>
      <c r="D4605" t="inlineStr">
        <is>
          <t xml:space="preserve">9fddc4f2d69bdb14095655f21e8301d5be990c03</t>
        </is>
      </c>
      <c r="E4605" t="inlineStr">
        <is>
          <t xml:space="preserve">Episode 25: Anna Besucht Alte Frau Storm</t>
        </is>
      </c>
      <c r="F4605">
        <v>25</v>
      </c>
      <c r="G4605" t="inlineStr">
        <is>
          <t xml:space="preserve">12:36-12:38</t>
        </is>
      </c>
      <c r="H4605" t="inlineStr">
        <is>
          <t xml:space="preserve">Resolved</t>
        </is>
      </c>
      <c r="I4605" t="inlineStr">
        <is>
          <t xml:space="preserve">[Distorted sound] - Line from script: â€œDoch obwohl ihr Verstand aufschrie, zÃ¶gerte ihr Herz.â€_x009d_</t>
        </is>
      </c>
      <c r="J4605" t="inlineStr">
        <is>
          <t xml:space="preserve">VOA</t>
        </is>
      </c>
      <c r="K4605" t="inlineStr">
        <is>
          <t xml:space="preserve">Distorted sound</t>
        </is>
      </c>
      <c r="L4605" t="inlineStr">
        <is>
          <t xml:space="preserve">Distorted sound</t>
        </is>
      </c>
      <c r="M4605" t="str">
        <f>IFERROR(IF(VLOOKUP(L4605,'Quantification'!$A:$B,2,FALSE)&amp;""="","Unclassified",VLOOKUP(L4605,'Quantification'!$A:$B,2,FALSE)),"Unclassified")</f>
        <v>Minor</v>
      </c>
      <c r="N4605" t="inlineStr">
        <is>
          <t xml:space="preserve">frl-stefanie.gartmaier@pocketfm.com</t>
        </is>
      </c>
      <c r="O4605" t="inlineStr">
        <is>
          <t xml:space="preserve">Issues found in raw</t>
        </is>
      </c>
      <c r="P4605" t="str">
        <f>IF(OR(O4605="Issues found in master",O4605="Final master"),"Master",IF(OR(O4605="Ready for Master",O4605="Issues found in raw",O4605="Raw under QC",O4605="Issues resolved in raw"),"Raw","-"))</f>
        <v>Raw</v>
      </c>
      <c r="Q4605" s="13">
        <v>46280.611805555556</v>
      </c>
      <c r="R4605" t="inlineStr">
        <is>
          <t xml:space="preserve">2026-09 (Sept)</t>
        </is>
      </c>
      <c r="S4605">
        <f>IF(M4605="Not an error",0,IF(COUNTIFS($A$2:$A4605,$A4605,$D$2:$D4605,$D4605,$M$2:$M4605,"&lt;&gt;Not an error")=1,1,0))</f>
        <v>0</v>
      </c>
      <c r="T4605">
        <f>IF(M4605&lt;&gt;"Major",0,IF(COUNTIFS($A$2:$A4605,$A4605,$D$2:$D4605,$D4605,$M$2:$M4605,"Major")=1,1,0))</f>
        <v>0</v>
      </c>
      <c r="U4605">
        <f>IF(M4605&lt;&gt;"Minor",0,IF(COUNTIFS($A$2:$A4605,$A4605,$D$2:$D4605,$D4605,$M$2:$M4605,"Minor")=1,1,0))</f>
        <v>1</v>
      </c>
    </row>
    <row r="4606">
      <c r="A4606" t="inlineStr">
        <is>
          <t xml:space="preserve">f855eae3dfc9aadc286f38e8d5e70cc6a599f238</t>
        </is>
      </c>
      <c r="B4606" t="inlineStr">
        <is>
          <t xml:space="preserve">The Silent Rebirth</t>
        </is>
      </c>
      <c r="C4606" t="inlineStr">
        <is>
          <t xml:space="preserve">Wiedergeboren Für Rache</t>
        </is>
      </c>
      <c r="D4606" t="inlineStr">
        <is>
          <t xml:space="preserve">382e08d77d8192e1d6dd0b8a9b4e27ae172d33e9</t>
        </is>
      </c>
      <c r="E4606" t="inlineStr">
        <is>
          <t xml:space="preserve">Episode 26: Sie Sind Nicht Schwanger, Sondern Krank</t>
        </is>
      </c>
      <c r="F4606">
        <v>26</v>
      </c>
      <c r="G4606" t="inlineStr">
        <is>
          <t xml:space="preserve">0:00-0:08</t>
        </is>
      </c>
      <c r="H4606" t="inlineStr">
        <is>
          <t xml:space="preserve">Resolved</t>
        </is>
      </c>
      <c r="I4606" t="inlineStr">
        <is>
          <t xml:space="preserve">[Script error] - Line from script: â€œObwohl Ã„nna ihre GroÃŸmutter nicht enttÃ¤uschen wollte, war ihr der Gedanke an eine Heirat mit Dominic noch nie in den Sinn gekommen.â€_x009d_ - Note: inconsistency â€œObwohl Ã„nna ihre GroÃŸmutter nicht enttÃ¤uschen wollte, war ihr der Gedanke an eine Heirat mit Dominic vollkommen zuwider.â€_x009d_</t>
        </is>
      </c>
      <c r="J4606" t="inlineStr">
        <is>
          <t xml:space="preserve">AI</t>
        </is>
      </c>
      <c r="K4606" t="inlineStr">
        <is>
          <t xml:space="preserve">Script error</t>
        </is>
      </c>
      <c r="L4606" t="inlineStr">
        <is>
          <t xml:space="preserve">Script error</t>
        </is>
      </c>
      <c r="M4606" t="str">
        <f>IFERROR(IF(VLOOKUP(L4606,'Quantification'!$A:$B,2,FALSE)&amp;""="","Unclassified",VLOOKUP(L4606,'Quantification'!$A:$B,2,FALSE)),"Unclassified")</f>
        <v>Major</v>
      </c>
      <c r="N4606" t="inlineStr">
        <is>
          <t xml:space="preserve">frl-stefanie.gartmaier@pocketfm.com</t>
        </is>
      </c>
      <c r="O4606" t="inlineStr">
        <is>
          <t xml:space="preserve">Issues found in raw</t>
        </is>
      </c>
      <c r="P4606" t="str">
        <f>IF(OR(O4606="Issues found in master",O4606="Final master"),"Master",IF(OR(O4606="Ready for Master",O4606="Issues found in raw",O4606="Raw under QC",O4606="Issues resolved in raw"),"Raw","-"))</f>
        <v>Raw</v>
      </c>
      <c r="Q4606" s="13">
        <v>46280.611805555556</v>
      </c>
      <c r="R4606" t="inlineStr">
        <is>
          <t xml:space="preserve">2026-09 (Sept)</t>
        </is>
      </c>
      <c r="S4606">
        <f>IF(M4606="Not an error",0,IF(COUNTIFS($A$2:$A4606,$A4606,$D$2:$D4606,$D4606,$M$2:$M4606,"&lt;&gt;Not an error")=1,1,0))</f>
        <v>1</v>
      </c>
      <c r="T4606">
        <f>IF(M4606&lt;&gt;"Major",0,IF(COUNTIFS($A$2:$A4606,$A4606,$D$2:$D4606,$D4606,$M$2:$M4606,"Major")=1,1,0))</f>
        <v>1</v>
      </c>
      <c r="U4606">
        <f>IF(M4606&lt;&gt;"Minor",0,IF(COUNTIFS($A$2:$A4606,$A4606,$D$2:$D4606,$D4606,$M$2:$M4606,"Minor")=1,1,0))</f>
        <v>0</v>
      </c>
    </row>
    <row r="4607">
      <c r="A4607" t="inlineStr">
        <is>
          <t xml:space="preserve">f855eae3dfc9aadc286f38e8d5e70cc6a599f238</t>
        </is>
      </c>
      <c r="B4607" t="inlineStr">
        <is>
          <t xml:space="preserve">The Silent Rebirth</t>
        </is>
      </c>
      <c r="C4607" t="inlineStr">
        <is>
          <t xml:space="preserve">Wiedergeboren Für Rache</t>
        </is>
      </c>
      <c r="D4607" t="inlineStr">
        <is>
          <t xml:space="preserve">382e08d77d8192e1d6dd0b8a9b4e27ae172d33e9</t>
        </is>
      </c>
      <c r="E4607" t="inlineStr">
        <is>
          <t xml:space="preserve">Episode 26: Sie Sind Nicht Schwanger, Sondern Krank</t>
        </is>
      </c>
      <c r="F4607">
        <v>26</v>
      </c>
      <c r="G4607" t="inlineStr">
        <is>
          <t xml:space="preserve">1:07-1:11</t>
        </is>
      </c>
      <c r="H4607" t="inlineStr">
        <is>
          <t xml:space="preserve">Resolved</t>
        </is>
      </c>
      <c r="I4607" t="inlineStr">
        <is>
          <t xml:space="preserve">[Script error] - Line from script: â€žJa, alte Frau Stormâ€œ, erwiderte Ã„nna mit geÃ¼bter Leichtigkeit. - Note: incorrect form of address â€œJa, Frau Stormâ€_x009d_, erwiderte Ã„nna mit geÃ¼bter Leichtigkeit.â€_x009d_</t>
        </is>
      </c>
      <c r="J4607" t="inlineStr">
        <is>
          <t xml:space="preserve">AI</t>
        </is>
      </c>
      <c r="K4607" t="inlineStr">
        <is>
          <t xml:space="preserve">Script error</t>
        </is>
      </c>
      <c r="L4607" t="inlineStr">
        <is>
          <t xml:space="preserve">Script error</t>
        </is>
      </c>
      <c r="M4607" t="str">
        <f>IFERROR(IF(VLOOKUP(L4607,'Quantification'!$A:$B,2,FALSE)&amp;""="","Unclassified",VLOOKUP(L4607,'Quantification'!$A:$B,2,FALSE)),"Unclassified")</f>
        <v>Major</v>
      </c>
      <c r="N4607" t="inlineStr">
        <is>
          <t xml:space="preserve">frl-stefanie.gartmaier@pocketfm.com</t>
        </is>
      </c>
      <c r="O4607" t="inlineStr">
        <is>
          <t xml:space="preserve">Issues found in raw</t>
        </is>
      </c>
      <c r="P4607" t="str">
        <f>IF(OR(O4607="Issues found in master",O4607="Final master"),"Master",IF(OR(O4607="Ready for Master",O4607="Issues found in raw",O4607="Raw under QC",O4607="Issues resolved in raw"),"Raw","-"))</f>
        <v>Raw</v>
      </c>
      <c r="Q4607" s="13">
        <v>46280.611805555556</v>
      </c>
      <c r="R4607" t="inlineStr">
        <is>
          <t xml:space="preserve">2026-09 (Sept)</t>
        </is>
      </c>
      <c r="S4607">
        <f>IF(M4607="Not an error",0,IF(COUNTIFS($A$2:$A4607,$A4607,$D$2:$D4607,$D4607,$M$2:$M4607,"&lt;&gt;Not an error")=1,1,0))</f>
        <v>0</v>
      </c>
      <c r="T4607">
        <f>IF(M4607&lt;&gt;"Major",0,IF(COUNTIFS($A$2:$A4607,$A4607,$D$2:$D4607,$D4607,$M$2:$M4607,"Major")=1,1,0))</f>
        <v>0</v>
      </c>
      <c r="U4607">
        <f>IF(M4607&lt;&gt;"Minor",0,IF(COUNTIFS($A$2:$A4607,$A4607,$D$2:$D4607,$D4607,$M$2:$M4607,"Minor")=1,1,0))</f>
        <v>0</v>
      </c>
    </row>
    <row r="4608">
      <c r="A4608" t="inlineStr">
        <is>
          <t xml:space="preserve">f855eae3dfc9aadc286f38e8d5e70cc6a599f238</t>
        </is>
      </c>
      <c r="B4608" t="inlineStr">
        <is>
          <t xml:space="preserve">The Silent Rebirth</t>
        </is>
      </c>
      <c r="C4608" t="inlineStr">
        <is>
          <t xml:space="preserve">Wiedergeboren Für Rache</t>
        </is>
      </c>
      <c r="D4608" t="inlineStr">
        <is>
          <t xml:space="preserve">382e08d77d8192e1d6dd0b8a9b4e27ae172d33e9</t>
        </is>
      </c>
      <c r="E4608" t="inlineStr">
        <is>
          <t xml:space="preserve">Episode 26: Sie Sind Nicht Schwanger, Sondern Krank</t>
        </is>
      </c>
      <c r="F4608">
        <v>26</v>
      </c>
      <c r="G4608" t="inlineStr">
        <is>
          <t xml:space="preserve">4:48-4:50</t>
        </is>
      </c>
      <c r="H4608" t="inlineStr">
        <is>
          <t xml:space="preserve">Resolved</t>
        </is>
      </c>
      <c r="I4608" t="inlineStr">
        <is>
          <t xml:space="preserve">[Script error] - Line from script: â€œDer Unfall ist Monate her.â€_x009d_ - Note: error of meaning â€œDer Unfall ist erst ein paar Monate her.â€_x009d_</t>
        </is>
      </c>
      <c r="J4608" t="inlineStr">
        <is>
          <t xml:space="preserve">AI</t>
        </is>
      </c>
      <c r="K4608" t="inlineStr">
        <is>
          <t xml:space="preserve">Script error</t>
        </is>
      </c>
      <c r="L4608" t="inlineStr">
        <is>
          <t xml:space="preserve">Script error</t>
        </is>
      </c>
      <c r="M4608" t="str">
        <f>IFERROR(IF(VLOOKUP(L4608,'Quantification'!$A:$B,2,FALSE)&amp;""="","Unclassified",VLOOKUP(L4608,'Quantification'!$A:$B,2,FALSE)),"Unclassified")</f>
        <v>Major</v>
      </c>
      <c r="N4608" t="inlineStr">
        <is>
          <t xml:space="preserve">frl-stefanie.gartmaier@pocketfm.com</t>
        </is>
      </c>
      <c r="O4608" t="inlineStr">
        <is>
          <t xml:space="preserve">Issues found in raw</t>
        </is>
      </c>
      <c r="P4608" t="str">
        <f>IF(OR(O4608="Issues found in master",O4608="Final master"),"Master",IF(OR(O4608="Ready for Master",O4608="Issues found in raw",O4608="Raw under QC",O4608="Issues resolved in raw"),"Raw","-"))</f>
        <v>Raw</v>
      </c>
      <c r="Q4608" s="13">
        <v>46280.611805555556</v>
      </c>
      <c r="R4608" t="inlineStr">
        <is>
          <t xml:space="preserve">2026-09 (Sept)</t>
        </is>
      </c>
      <c r="S4608">
        <f>IF(M4608="Not an error",0,IF(COUNTIFS($A$2:$A4608,$A4608,$D$2:$D4608,$D4608,$M$2:$M4608,"&lt;&gt;Not an error")=1,1,0))</f>
        <v>0</v>
      </c>
      <c r="T4608">
        <f>IF(M4608&lt;&gt;"Major",0,IF(COUNTIFS($A$2:$A4608,$A4608,$D$2:$D4608,$D4608,$M$2:$M4608,"Major")=1,1,0))</f>
        <v>0</v>
      </c>
      <c r="U4608">
        <f>IF(M4608&lt;&gt;"Minor",0,IF(COUNTIFS($A$2:$A4608,$A4608,$D$2:$D4608,$D4608,$M$2:$M4608,"Minor")=1,1,0))</f>
        <v>0</v>
      </c>
    </row>
    <row r="4609">
      <c r="A4609" t="inlineStr">
        <is>
          <t xml:space="preserve">f855eae3dfc9aadc286f38e8d5e70cc6a599f238</t>
        </is>
      </c>
      <c r="B4609" t="inlineStr">
        <is>
          <t xml:space="preserve">The Silent Rebirth</t>
        </is>
      </c>
      <c r="C4609" t="inlineStr">
        <is>
          <t xml:space="preserve">Wiedergeboren Für Rache</t>
        </is>
      </c>
      <c r="D4609" t="inlineStr">
        <is>
          <t xml:space="preserve">382e08d77d8192e1d6dd0b8a9b4e27ae172d33e9</t>
        </is>
      </c>
      <c r="E4609" t="inlineStr">
        <is>
          <t xml:space="preserve">Episode 26: Sie Sind Nicht Schwanger, Sondern Krank</t>
        </is>
      </c>
      <c r="F4609">
        <v>26</v>
      </c>
      <c r="G4609" t="inlineStr">
        <is>
          <t xml:space="preserve">5:16-5:21</t>
        </is>
      </c>
      <c r="H4609" t="inlineStr">
        <is>
          <t xml:space="preserve">Resolved</t>
        </is>
      </c>
      <c r="I4609" t="inlineStr">
        <is>
          <t xml:space="preserve">[Script error] - Line from script: â€œAll die Jahre habt ihr Dominic und mich behandelt, als gehÃ¶rten wir nicht zur Familie Storm.â€_x009d_ - Note: misleading; Rebecca calling her â€œgrandmotherâ€_x009d_ indicates a blood relation in German; should be left out or altered</t>
        </is>
      </c>
      <c r="J4609" t="inlineStr">
        <is>
          <t xml:space="preserve">AI</t>
        </is>
      </c>
      <c r="K4609" t="inlineStr">
        <is>
          <t xml:space="preserve">Script error</t>
        </is>
      </c>
      <c r="L4609" t="inlineStr">
        <is>
          <t xml:space="preserve">Script error</t>
        </is>
      </c>
      <c r="M4609" t="str">
        <f>IFERROR(IF(VLOOKUP(L4609,'Quantification'!$A:$B,2,FALSE)&amp;""="","Unclassified",VLOOKUP(L4609,'Quantification'!$A:$B,2,FALSE)),"Unclassified")</f>
        <v>Major</v>
      </c>
      <c r="N4609" t="inlineStr">
        <is>
          <t xml:space="preserve">frl-stefanie.gartmaier@pocketfm.com</t>
        </is>
      </c>
      <c r="O4609" t="inlineStr">
        <is>
          <t xml:space="preserve">Issues found in raw</t>
        </is>
      </c>
      <c r="P4609" t="str">
        <f>IF(OR(O4609="Issues found in master",O4609="Final master"),"Master",IF(OR(O4609="Ready for Master",O4609="Issues found in raw",O4609="Raw under QC",O4609="Issues resolved in raw"),"Raw","-"))</f>
        <v>Raw</v>
      </c>
      <c r="Q4609" s="13">
        <v>46280.611805555556</v>
      </c>
      <c r="R4609" t="inlineStr">
        <is>
          <t xml:space="preserve">2026-09 (Sept)</t>
        </is>
      </c>
      <c r="S4609">
        <f>IF(M4609="Not an error",0,IF(COUNTIFS($A$2:$A4609,$A4609,$D$2:$D4609,$D4609,$M$2:$M4609,"&lt;&gt;Not an error")=1,1,0))</f>
        <v>0</v>
      </c>
      <c r="T4609">
        <f>IF(M4609&lt;&gt;"Major",0,IF(COUNTIFS($A$2:$A4609,$A4609,$D$2:$D4609,$D4609,$M$2:$M4609,"Major")=1,1,0))</f>
        <v>0</v>
      </c>
      <c r="U4609">
        <f>IF(M4609&lt;&gt;"Minor",0,IF(COUNTIFS($A$2:$A4609,$A4609,$D$2:$D4609,$D4609,$M$2:$M4609,"Minor")=1,1,0))</f>
        <v>0</v>
      </c>
    </row>
    <row r="4610">
      <c r="A4610" t="inlineStr">
        <is>
          <t xml:space="preserve">f855eae3dfc9aadc286f38e8d5e70cc6a599f238</t>
        </is>
      </c>
      <c r="B4610" t="inlineStr">
        <is>
          <t xml:space="preserve">The Silent Rebirth</t>
        </is>
      </c>
      <c r="C4610" t="inlineStr">
        <is>
          <t xml:space="preserve">Wiedergeboren Für Rache</t>
        </is>
      </c>
      <c r="D4610" t="inlineStr">
        <is>
          <t xml:space="preserve">382e08d77d8192e1d6dd0b8a9b4e27ae172d33e9</t>
        </is>
      </c>
      <c r="E4610" t="inlineStr">
        <is>
          <t xml:space="preserve">Episode 26: Sie Sind Nicht Schwanger, Sondern Krank</t>
        </is>
      </c>
      <c r="F4610">
        <v>26</v>
      </c>
      <c r="G4610" t="inlineStr">
        <is>
          <t xml:space="preserve">8:31-8:41</t>
        </is>
      </c>
      <c r="H4610" t="inlineStr">
        <is>
          <t xml:space="preserve">Resolved</t>
        </is>
      </c>
      <c r="I4610" t="inlineStr">
        <is>
          <t xml:space="preserve">[Script error] - Line from script: â€œAlte Frau Stormâ€_x009d_, sagte Ã„nna kÃ¼hl, â€œwenn Sie wegen Ihres Zustands von mir verlangen, in Ihre Familie einzuheiraten, muss ich ablehnen.â€_x009d_ - Note: incorrect form of address â€œFrau Stormâ€_x009d_, sagte Ã„nna kÃ¼hl, â€œwenn Sie wegen Ihres Zustands von mir verlangen, in Ihre Familie einzuheiraten, muss ich ablehnen.â€_x009d_</t>
        </is>
      </c>
      <c r="J4610" t="inlineStr">
        <is>
          <t xml:space="preserve">AI</t>
        </is>
      </c>
      <c r="K4610" t="inlineStr">
        <is>
          <t xml:space="preserve">Script error</t>
        </is>
      </c>
      <c r="L4610" t="inlineStr">
        <is>
          <t xml:space="preserve">Script error</t>
        </is>
      </c>
      <c r="M4610" t="str">
        <f>IFERROR(IF(VLOOKUP(L4610,'Quantification'!$A:$B,2,FALSE)&amp;""="","Unclassified",VLOOKUP(L4610,'Quantification'!$A:$B,2,FALSE)),"Unclassified")</f>
        <v>Major</v>
      </c>
      <c r="N4610" t="inlineStr">
        <is>
          <t xml:space="preserve">frl-stefanie.gartmaier@pocketfm.com</t>
        </is>
      </c>
      <c r="O4610" t="inlineStr">
        <is>
          <t xml:space="preserve">Issues found in raw</t>
        </is>
      </c>
      <c r="P4610" t="str">
        <f>IF(OR(O4610="Issues found in master",O4610="Final master"),"Master",IF(OR(O4610="Ready for Master",O4610="Issues found in raw",O4610="Raw under QC",O4610="Issues resolved in raw"),"Raw","-"))</f>
        <v>Raw</v>
      </c>
      <c r="Q4610" s="13">
        <v>46280.611805555556</v>
      </c>
      <c r="R4610" t="inlineStr">
        <is>
          <t xml:space="preserve">2026-09 (Sept)</t>
        </is>
      </c>
      <c r="S4610">
        <f>IF(M4610="Not an error",0,IF(COUNTIFS($A$2:$A4610,$A4610,$D$2:$D4610,$D4610,$M$2:$M4610,"&lt;&gt;Not an error")=1,1,0))</f>
        <v>0</v>
      </c>
      <c r="T4610">
        <f>IF(M4610&lt;&gt;"Major",0,IF(COUNTIFS($A$2:$A4610,$A4610,$D$2:$D4610,$D4610,$M$2:$M4610,"Major")=1,1,0))</f>
        <v>0</v>
      </c>
      <c r="U4610">
        <f>IF(M4610&lt;&gt;"Minor",0,IF(COUNTIFS($A$2:$A4610,$A4610,$D$2:$D4610,$D4610,$M$2:$M4610,"Minor")=1,1,0))</f>
        <v>0</v>
      </c>
    </row>
    <row r="4611">
      <c r="A4611" t="inlineStr">
        <is>
          <t xml:space="preserve">f855eae3dfc9aadc286f38e8d5e70cc6a599f238</t>
        </is>
      </c>
      <c r="B4611" t="inlineStr">
        <is>
          <t xml:space="preserve">The Silent Rebirth</t>
        </is>
      </c>
      <c r="C4611" t="inlineStr">
        <is>
          <t xml:space="preserve">Wiedergeboren Für Rache</t>
        </is>
      </c>
      <c r="D4611" t="inlineStr">
        <is>
          <t xml:space="preserve">382e08d77d8192e1d6dd0b8a9b4e27ae172d33e9</t>
        </is>
      </c>
      <c r="E4611" t="inlineStr">
        <is>
          <t xml:space="preserve">Episode 26: Sie Sind Nicht Schwanger, Sondern Krank</t>
        </is>
      </c>
      <c r="F4611">
        <v>26</v>
      </c>
      <c r="G4611" t="inlineStr">
        <is>
          <t xml:space="preserve">9:58-10:03</t>
        </is>
      </c>
      <c r="H4611" t="inlineStr">
        <is>
          <t xml:space="preserve">Resolved</t>
        </is>
      </c>
      <c r="I4611" t="inlineStr">
        <is>
          <t xml:space="preserve">[Script error] - Line from script: â€œAlte Frau Sterling, wenn deine Enkelin nicht helfen will, gibt es nichts mehr zu sagen.â€_x009d_ - Note: incorrect form of address â€œWenn deine Enkelin nicht helfen will, gibt es nichts mehr zu sagen.â€_x009d_</t>
        </is>
      </c>
      <c r="J4611" t="inlineStr">
        <is>
          <t xml:space="preserve">AI</t>
        </is>
      </c>
      <c r="K4611" t="inlineStr">
        <is>
          <t xml:space="preserve">Script error</t>
        </is>
      </c>
      <c r="L4611" t="inlineStr">
        <is>
          <t xml:space="preserve">Script error</t>
        </is>
      </c>
      <c r="M4611" t="str">
        <f>IFERROR(IF(VLOOKUP(L4611,'Quantification'!$A:$B,2,FALSE)&amp;""="","Unclassified",VLOOKUP(L4611,'Quantification'!$A:$B,2,FALSE)),"Unclassified")</f>
        <v>Major</v>
      </c>
      <c r="N4611" t="inlineStr">
        <is>
          <t xml:space="preserve">frl-stefanie.gartmaier@pocketfm.com</t>
        </is>
      </c>
      <c r="O4611" t="inlineStr">
        <is>
          <t xml:space="preserve">Issues found in raw</t>
        </is>
      </c>
      <c r="P4611" t="str">
        <f>IF(OR(O4611="Issues found in master",O4611="Final master"),"Master",IF(OR(O4611="Ready for Master",O4611="Issues found in raw",O4611="Raw under QC",O4611="Issues resolved in raw"),"Raw","-"))</f>
        <v>Raw</v>
      </c>
      <c r="Q4611" s="13">
        <v>46280.611805555556</v>
      </c>
      <c r="R4611" t="inlineStr">
        <is>
          <t xml:space="preserve">2026-09 (Sept)</t>
        </is>
      </c>
      <c r="S4611">
        <f>IF(M4611="Not an error",0,IF(COUNTIFS($A$2:$A4611,$A4611,$D$2:$D4611,$D4611,$M$2:$M4611,"&lt;&gt;Not an error")=1,1,0))</f>
        <v>0</v>
      </c>
      <c r="T4611">
        <f>IF(M4611&lt;&gt;"Major",0,IF(COUNTIFS($A$2:$A4611,$A4611,$D$2:$D4611,$D4611,$M$2:$M4611,"Major")=1,1,0))</f>
        <v>0</v>
      </c>
      <c r="U4611">
        <f>IF(M4611&lt;&gt;"Minor",0,IF(COUNTIFS($A$2:$A4611,$A4611,$D$2:$D4611,$D4611,$M$2:$M4611,"Minor")=1,1,0))</f>
        <v>0</v>
      </c>
    </row>
    <row r="4612">
      <c r="A4612" t="inlineStr">
        <is>
          <t xml:space="preserve">f855eae3dfc9aadc286f38e8d5e70cc6a599f238</t>
        </is>
      </c>
      <c r="B4612" t="inlineStr">
        <is>
          <t xml:space="preserve">The Silent Rebirth</t>
        </is>
      </c>
      <c r="C4612" t="inlineStr">
        <is>
          <t xml:space="preserve">Wiedergeboren Für Rache</t>
        </is>
      </c>
      <c r="D4612" t="inlineStr">
        <is>
          <t xml:space="preserve">382e08d77d8192e1d6dd0b8a9b4e27ae172d33e9</t>
        </is>
      </c>
      <c r="E4612" t="inlineStr">
        <is>
          <t xml:space="preserve">Episode 26: Sie Sind Nicht Schwanger, Sondern Krank</t>
        </is>
      </c>
      <c r="F4612">
        <v>26</v>
      </c>
      <c r="G4612" t="inlineStr">
        <is>
          <t xml:space="preserve">11:33-11:42</t>
        </is>
      </c>
      <c r="H4612" t="inlineStr">
        <is>
          <t xml:space="preserve">Resolved</t>
        </is>
      </c>
      <c r="I4612" t="inlineStr">
        <is>
          <t xml:space="preserve">[Script error] - Line from script: â€œAlte Frau Storm, Sie sind nicht schwanger, Sie sind krankâ€_x009d_, sagte Ã„nna, ihr Blick war ruhig, aber voller Mitleid.â€_x009d_ - Note: incorrect form of address â€œFrau Storm, Sie sind nicht schwanger, Sie sind krankâ€_x009d_, sagte Ã„nna, ihr Blick war ruhig, aber voller Mitleid.â€_x009d_</t>
        </is>
      </c>
      <c r="J4612" t="inlineStr">
        <is>
          <t xml:space="preserve">AI</t>
        </is>
      </c>
      <c r="K4612" t="inlineStr">
        <is>
          <t xml:space="preserve">Script error</t>
        </is>
      </c>
      <c r="L4612" t="inlineStr">
        <is>
          <t xml:space="preserve">Script error</t>
        </is>
      </c>
      <c r="M4612" t="str">
        <f>IFERROR(IF(VLOOKUP(L4612,'Quantification'!$A:$B,2,FALSE)&amp;""="","Unclassified",VLOOKUP(L4612,'Quantification'!$A:$B,2,FALSE)),"Unclassified")</f>
        <v>Major</v>
      </c>
      <c r="N4612" t="inlineStr">
        <is>
          <t xml:space="preserve">frl-stefanie.gartmaier@pocketfm.com</t>
        </is>
      </c>
      <c r="O4612" t="inlineStr">
        <is>
          <t xml:space="preserve">Issues found in raw</t>
        </is>
      </c>
      <c r="P4612" t="str">
        <f>IF(OR(O4612="Issues found in master",O4612="Final master"),"Master",IF(OR(O4612="Ready for Master",O4612="Issues found in raw",O4612="Raw under QC",O4612="Issues resolved in raw"),"Raw","-"))</f>
        <v>Raw</v>
      </c>
      <c r="Q4612" s="13">
        <v>46280.611805555556</v>
      </c>
      <c r="R4612" t="inlineStr">
        <is>
          <t xml:space="preserve">2026-09 (Sept)</t>
        </is>
      </c>
      <c r="S4612">
        <f>IF(M4612="Not an error",0,IF(COUNTIFS($A$2:$A4612,$A4612,$D$2:$D4612,$D4612,$M$2:$M4612,"&lt;&gt;Not an error")=1,1,0))</f>
        <v>0</v>
      </c>
      <c r="T4612">
        <f>IF(M4612&lt;&gt;"Major",0,IF(COUNTIFS($A$2:$A4612,$A4612,$D$2:$D4612,$D4612,$M$2:$M4612,"Major")=1,1,0))</f>
        <v>0</v>
      </c>
      <c r="U4612">
        <f>IF(M4612&lt;&gt;"Minor",0,IF(COUNTIFS($A$2:$A4612,$A4612,$D$2:$D4612,$D4612,$M$2:$M4612,"Minor")=1,1,0))</f>
        <v>0</v>
      </c>
    </row>
    <row r="4613">
      <c r="A4613" t="inlineStr">
        <is>
          <t xml:space="preserve">f855eae3dfc9aadc286f38e8d5e70cc6a599f238</t>
        </is>
      </c>
      <c r="B4613" t="inlineStr">
        <is>
          <t xml:space="preserve">The Silent Rebirth</t>
        </is>
      </c>
      <c r="C4613" t="inlineStr">
        <is>
          <t xml:space="preserve">Wiedergeboren Für Rache</t>
        </is>
      </c>
      <c r="D4613" t="inlineStr">
        <is>
          <t xml:space="preserve">382e08d77d8192e1d6dd0b8a9b4e27ae172d33e9</t>
        </is>
      </c>
      <c r="E4613" t="inlineStr">
        <is>
          <t xml:space="preserve">Episode 26: Sie Sind Nicht Schwanger, Sondern Krank</t>
        </is>
      </c>
      <c r="F4613">
        <v>26</v>
      </c>
      <c r="G4613" t="inlineStr">
        <is>
          <t xml:space="preserve">14:36-14:40</t>
        </is>
      </c>
      <c r="H4613" t="inlineStr">
        <is>
          <t xml:space="preserve">Resolved</t>
        </is>
      </c>
      <c r="I4613" t="inlineStr">
        <is>
          <t xml:space="preserve">[Script error] - Line from script: â€œAlte Frau Storm, diese Tests sind nur kleine GerÃ¤te.â€_x009d_ - Note: incorrect form of address â€œFrau Storm, diese Tests sind nur kleine GerÃ¤te.â€_x009d_</t>
        </is>
      </c>
      <c r="J4613" t="inlineStr">
        <is>
          <t xml:space="preserve">AI</t>
        </is>
      </c>
      <c r="K4613" t="inlineStr">
        <is>
          <t xml:space="preserve">Script error</t>
        </is>
      </c>
      <c r="L4613" t="inlineStr">
        <is>
          <t xml:space="preserve">Script error</t>
        </is>
      </c>
      <c r="M4613" t="str">
        <f>IFERROR(IF(VLOOKUP(L4613,'Quantification'!$A:$B,2,FALSE)&amp;""="","Unclassified",VLOOKUP(L4613,'Quantification'!$A:$B,2,FALSE)),"Unclassified")</f>
        <v>Major</v>
      </c>
      <c r="N4613" t="inlineStr">
        <is>
          <t xml:space="preserve">frl-stefanie.gartmaier@pocketfm.com</t>
        </is>
      </c>
      <c r="O4613" t="inlineStr">
        <is>
          <t xml:space="preserve">Issues found in raw</t>
        </is>
      </c>
      <c r="P4613" t="str">
        <f>IF(OR(O4613="Issues found in master",O4613="Final master"),"Master",IF(OR(O4613="Ready for Master",O4613="Issues found in raw",O4613="Raw under QC",O4613="Issues resolved in raw"),"Raw","-"))</f>
        <v>Raw</v>
      </c>
      <c r="Q4613" s="13">
        <v>46280.611805555556</v>
      </c>
      <c r="R4613" t="inlineStr">
        <is>
          <t xml:space="preserve">2026-09 (Sept)</t>
        </is>
      </c>
      <c r="S4613">
        <f>IF(M4613="Not an error",0,IF(COUNTIFS($A$2:$A4613,$A4613,$D$2:$D4613,$D4613,$M$2:$M4613,"&lt;&gt;Not an error")=1,1,0))</f>
        <v>0</v>
      </c>
      <c r="T4613">
        <f>IF(M4613&lt;&gt;"Major",0,IF(COUNTIFS($A$2:$A4613,$A4613,$D$2:$D4613,$D4613,$M$2:$M4613,"Major")=1,1,0))</f>
        <v>0</v>
      </c>
      <c r="U4613">
        <f>IF(M4613&lt;&gt;"Minor",0,IF(COUNTIFS($A$2:$A4613,$A4613,$D$2:$D4613,$D4613,$M$2:$M4613,"Minor")=1,1,0))</f>
        <v>0</v>
      </c>
    </row>
    <row r="4614">
      <c r="A4614" t="inlineStr">
        <is>
          <t xml:space="preserve">f855eae3dfc9aadc286f38e8d5e70cc6a599f238</t>
        </is>
      </c>
      <c r="B4614" t="inlineStr">
        <is>
          <t xml:space="preserve">The Silent Rebirth</t>
        </is>
      </c>
      <c r="C4614" t="inlineStr">
        <is>
          <t xml:space="preserve">Wiedergeboren Für Rache</t>
        </is>
      </c>
      <c r="D4614" t="inlineStr">
        <is>
          <t xml:space="preserve">382e08d77d8192e1d6dd0b8a9b4e27ae172d33e9</t>
        </is>
      </c>
      <c r="E4614" t="inlineStr">
        <is>
          <t xml:space="preserve">Episode 26: Sie Sind Nicht Schwanger, Sondern Krank</t>
        </is>
      </c>
      <c r="F4614">
        <v>26</v>
      </c>
      <c r="G4614" t="inlineStr">
        <is>
          <t xml:space="preserve">16:55-17:05</t>
        </is>
      </c>
      <c r="H4614" t="inlineStr">
        <is>
          <t xml:space="preserve">Resolved</t>
        </is>
      </c>
      <c r="I4614" t="inlineStr">
        <is>
          <t xml:space="preserve">[Script error] - Line from script: â€œAlte Frau Storm, Ihre Krankheit kann geheilt werdenâ€_x009d_, sagte Ã„nna ruhig, ihre Stimme fest und reif wie die einer weitaus Ã¤lteren Person.â€_x009d_ - Note: incorrect form of address â€œFrau Storm, Ihre Krankheit kann geheilt werdenâ€_x009d_, sagte Ã„nna ruhig, ihre Stimme fest und reif wie die einer weitaus Ã¤lteren Person.â€_x009d_</t>
        </is>
      </c>
      <c r="J4614" t="inlineStr">
        <is>
          <t xml:space="preserve">AI</t>
        </is>
      </c>
      <c r="K4614" t="inlineStr">
        <is>
          <t xml:space="preserve">Script error</t>
        </is>
      </c>
      <c r="L4614" t="inlineStr">
        <is>
          <t xml:space="preserve">Script error</t>
        </is>
      </c>
      <c r="M4614" t="str">
        <f>IFERROR(IF(VLOOKUP(L4614,'Quantification'!$A:$B,2,FALSE)&amp;""="","Unclassified",VLOOKUP(L4614,'Quantification'!$A:$B,2,FALSE)),"Unclassified")</f>
        <v>Major</v>
      </c>
      <c r="N4614" t="inlineStr">
        <is>
          <t xml:space="preserve">frl-stefanie.gartmaier@pocketfm.com</t>
        </is>
      </c>
      <c r="O4614" t="inlineStr">
        <is>
          <t xml:space="preserve">Issues found in raw</t>
        </is>
      </c>
      <c r="P4614" t="str">
        <f>IF(OR(O4614="Issues found in master",O4614="Final master"),"Master",IF(OR(O4614="Ready for Master",O4614="Issues found in raw",O4614="Raw under QC",O4614="Issues resolved in raw"),"Raw","-"))</f>
        <v>Raw</v>
      </c>
      <c r="Q4614" s="13">
        <v>46280.611805555556</v>
      </c>
      <c r="R4614" t="inlineStr">
        <is>
          <t xml:space="preserve">2026-09 (Sept)</t>
        </is>
      </c>
      <c r="S4614">
        <f>IF(M4614="Not an error",0,IF(COUNTIFS($A$2:$A4614,$A4614,$D$2:$D4614,$D4614,$M$2:$M4614,"&lt;&gt;Not an error")=1,1,0))</f>
        <v>0</v>
      </c>
      <c r="T4614">
        <f>IF(M4614&lt;&gt;"Major",0,IF(COUNTIFS($A$2:$A4614,$A4614,$D$2:$D4614,$D4614,$M$2:$M4614,"Major")=1,1,0))</f>
        <v>0</v>
      </c>
      <c r="U4614">
        <f>IF(M4614&lt;&gt;"Minor",0,IF(COUNTIFS($A$2:$A4614,$A4614,$D$2:$D4614,$D4614,$M$2:$M4614,"Minor")=1,1,0))</f>
        <v>0</v>
      </c>
    </row>
    <row r="4615">
      <c r="A4615" t="inlineStr">
        <is>
          <t xml:space="preserve">f855eae3dfc9aadc286f38e8d5e70cc6a599f238</t>
        </is>
      </c>
      <c r="B4615" t="inlineStr">
        <is>
          <t xml:space="preserve">The Silent Rebirth</t>
        </is>
      </c>
      <c r="C4615" t="inlineStr">
        <is>
          <t xml:space="preserve">Wiedergeboren Für Rache</t>
        </is>
      </c>
      <c r="D4615" t="inlineStr">
        <is>
          <t xml:space="preserve">382e08d77d8192e1d6dd0b8a9b4e27ae172d33e9</t>
        </is>
      </c>
      <c r="E4615" t="inlineStr">
        <is>
          <t xml:space="preserve">Episode 26: Sie Sind Nicht Schwanger, Sondern Krank</t>
        </is>
      </c>
      <c r="F4615">
        <v>26</v>
      </c>
      <c r="G4615" t="inlineStr">
        <is>
          <t xml:space="preserve">3:07-3:11</t>
        </is>
      </c>
      <c r="H4615" t="inlineStr">
        <is>
          <t xml:space="preserve">Resolved</t>
        </is>
      </c>
      <c r="I4615" t="inlineStr">
        <is>
          <t xml:space="preserve">[Script error] - Line from script: â€œWarum fing Oma an, dieses MÃ¤dchen zu mÃ¶gen?â€_x009d_ - Note: â€œWarum fing Mutter an, dieses MÃ¤dchen zu mÃ¶gen?â€_x009d_</t>
        </is>
      </c>
      <c r="J4615" t="inlineStr">
        <is>
          <t xml:space="preserve">AI</t>
        </is>
      </c>
      <c r="K4615" t="inlineStr">
        <is>
          <t xml:space="preserve">Script error</t>
        </is>
      </c>
      <c r="L4615" t="inlineStr">
        <is>
          <t xml:space="preserve">Script error</t>
        </is>
      </c>
      <c r="M4615" t="str">
        <f>IFERROR(IF(VLOOKUP(L4615,'Quantification'!$A:$B,2,FALSE)&amp;""="","Unclassified",VLOOKUP(L4615,'Quantification'!$A:$B,2,FALSE)),"Unclassified")</f>
        <v>Major</v>
      </c>
      <c r="N4615" t="inlineStr">
        <is>
          <t xml:space="preserve">frl-stefanie.gartmaier@pocketfm.com</t>
        </is>
      </c>
      <c r="O4615" t="inlineStr">
        <is>
          <t xml:space="preserve">Issues found in raw</t>
        </is>
      </c>
      <c r="P4615" t="str">
        <f>IF(OR(O4615="Issues found in master",O4615="Final master"),"Master",IF(OR(O4615="Ready for Master",O4615="Issues found in raw",O4615="Raw under QC",O4615="Issues resolved in raw"),"Raw","-"))</f>
        <v>Raw</v>
      </c>
      <c r="Q4615" s="13">
        <v>46280.611805555556</v>
      </c>
      <c r="R4615" t="inlineStr">
        <is>
          <t xml:space="preserve">2026-09 (Sept)</t>
        </is>
      </c>
      <c r="S4615">
        <f>IF(M4615="Not an error",0,IF(COUNTIFS($A$2:$A4615,$A4615,$D$2:$D4615,$D4615,$M$2:$M4615,"&lt;&gt;Not an error")=1,1,0))</f>
        <v>0</v>
      </c>
      <c r="T4615">
        <f>IF(M4615&lt;&gt;"Major",0,IF(COUNTIFS($A$2:$A4615,$A4615,$D$2:$D4615,$D4615,$M$2:$M4615,"Major")=1,1,0))</f>
        <v>0</v>
      </c>
      <c r="U4615">
        <f>IF(M4615&lt;&gt;"Minor",0,IF(COUNTIFS($A$2:$A4615,$A4615,$D$2:$D4615,$D4615,$M$2:$M4615,"Minor")=1,1,0))</f>
        <v>0</v>
      </c>
    </row>
    <row r="4616">
      <c r="A4616" t="inlineStr">
        <is>
          <t xml:space="preserve">f855eae3dfc9aadc286f38e8d5e70cc6a599f238</t>
        </is>
      </c>
      <c r="B4616" t="inlineStr">
        <is>
          <t xml:space="preserve">The Silent Rebirth</t>
        </is>
      </c>
      <c r="C4616" t="inlineStr">
        <is>
          <t xml:space="preserve">Wiedergeboren Für Rache</t>
        </is>
      </c>
      <c r="D4616" t="inlineStr">
        <is>
          <t xml:space="preserve">382e08d77d8192e1d6dd0b8a9b4e27ae172d33e9</t>
        </is>
      </c>
      <c r="E4616" t="inlineStr">
        <is>
          <t xml:space="preserve">Episode 26: Sie Sind Nicht Schwanger, Sondern Krank</t>
        </is>
      </c>
      <c r="F4616">
        <v>26</v>
      </c>
      <c r="G4616" t="inlineStr">
        <is>
          <t xml:space="preserve">3:12-3:17</t>
        </is>
      </c>
      <c r="H4616" t="inlineStr">
        <is>
          <t xml:space="preserve">Resolved</t>
        </is>
      </c>
      <c r="I4616" t="inlineStr">
        <is>
          <t xml:space="preserve">[Script error] - Line from script: â€œIst Oma blind? Sieht sie nicht, wie hÃ¤sslich dieses nutzlose MÃ¤dchen ist?â€_x009d_, murmelte sie kaum hÃ¶rbar.â€_x009d_ - Note: â€œIst Mutter blind? Sieht sie nicht, wie hÃ¤sslich dieses nutzlose MÃ¤dchen ist?â€_x009d_, murmelte sie kaum hÃ¶rbar.â€_x009d_</t>
        </is>
      </c>
      <c r="J4616" t="inlineStr">
        <is>
          <t xml:space="preserve">AI</t>
        </is>
      </c>
      <c r="K4616" t="inlineStr">
        <is>
          <t xml:space="preserve">Script error</t>
        </is>
      </c>
      <c r="L4616" t="inlineStr">
        <is>
          <t xml:space="preserve">Script error</t>
        </is>
      </c>
      <c r="M4616" t="str">
        <f>IFERROR(IF(VLOOKUP(L4616,'Quantification'!$A:$B,2,FALSE)&amp;""="","Unclassified",VLOOKUP(L4616,'Quantification'!$A:$B,2,FALSE)),"Unclassified")</f>
        <v>Major</v>
      </c>
      <c r="N4616" t="inlineStr">
        <is>
          <t xml:space="preserve">frl-stefanie.gartmaier@pocketfm.com</t>
        </is>
      </c>
      <c r="O4616" t="inlineStr">
        <is>
          <t xml:space="preserve">Issues found in raw</t>
        </is>
      </c>
      <c r="P4616" t="str">
        <f>IF(OR(O4616="Issues found in master",O4616="Final master"),"Master",IF(OR(O4616="Ready for Master",O4616="Issues found in raw",O4616="Raw under QC",O4616="Issues resolved in raw"),"Raw","-"))</f>
        <v>Raw</v>
      </c>
      <c r="Q4616" s="13">
        <v>46280.611805555556</v>
      </c>
      <c r="R4616" t="inlineStr">
        <is>
          <t xml:space="preserve">2026-09 (Sept)</t>
        </is>
      </c>
      <c r="S4616">
        <f>IF(M4616="Not an error",0,IF(COUNTIFS($A$2:$A4616,$A4616,$D$2:$D4616,$D4616,$M$2:$M4616,"&lt;&gt;Not an error")=1,1,0))</f>
        <v>0</v>
      </c>
      <c r="T4616">
        <f>IF(M4616&lt;&gt;"Major",0,IF(COUNTIFS($A$2:$A4616,$A4616,$D$2:$D4616,$D4616,$M$2:$M4616,"Major")=1,1,0))</f>
        <v>0</v>
      </c>
      <c r="U4616">
        <f>IF(M4616&lt;&gt;"Minor",0,IF(COUNTIFS($A$2:$A4616,$A4616,$D$2:$D4616,$D4616,$M$2:$M4616,"Minor")=1,1,0))</f>
        <v>0</v>
      </c>
    </row>
    <row r="4617">
      <c r="A4617" t="inlineStr">
        <is>
          <t xml:space="preserve">f855eae3dfc9aadc286f38e8d5e70cc6a599f238</t>
        </is>
      </c>
      <c r="B4617" t="inlineStr">
        <is>
          <t xml:space="preserve">The Silent Rebirth</t>
        </is>
      </c>
      <c r="C4617" t="inlineStr">
        <is>
          <t xml:space="preserve">Wiedergeboren Für Rache</t>
        </is>
      </c>
      <c r="D4617" t="inlineStr">
        <is>
          <t xml:space="preserve">382e08d77d8192e1d6dd0b8a9b4e27ae172d33e9</t>
        </is>
      </c>
      <c r="E4617" t="inlineStr">
        <is>
          <t xml:space="preserve">Episode 26: Sie Sind Nicht Schwanger, Sondern Krank</t>
        </is>
      </c>
      <c r="F4617">
        <v>26</v>
      </c>
      <c r="G4617" t="inlineStr">
        <is>
          <t xml:space="preserve">3:28-3:35</t>
        </is>
      </c>
      <c r="H4617" t="inlineStr">
        <is>
          <t xml:space="preserve">Resolved</t>
        </is>
      </c>
      <c r="I4617" t="inlineStr">
        <is>
          <t xml:space="preserve">[Script error] - Line from script: â€œBevor Ã„nna antworten konnte, unterbrach Rebecca sie scharf: â€œOma, warum stellst du eine solche Frage?â€_x009d_ - Note: â€œBevor Ã„nna antworten konnte, unterbrach Rebecca sie scharf: â€œMutter, warum stellst du eine solche Frage?â€_x009d_</t>
        </is>
      </c>
      <c r="J4617" t="inlineStr">
        <is>
          <t xml:space="preserve">AI</t>
        </is>
      </c>
      <c r="K4617" t="inlineStr">
        <is>
          <t xml:space="preserve">Script error</t>
        </is>
      </c>
      <c r="L4617" t="inlineStr">
        <is>
          <t xml:space="preserve">Script error</t>
        </is>
      </c>
      <c r="M4617" t="str">
        <f>IFERROR(IF(VLOOKUP(L4617,'Quantification'!$A:$B,2,FALSE)&amp;""="","Unclassified",VLOOKUP(L4617,'Quantification'!$A:$B,2,FALSE)),"Unclassified")</f>
        <v>Major</v>
      </c>
      <c r="N4617" t="inlineStr">
        <is>
          <t xml:space="preserve">frl-stefanie.gartmaier@pocketfm.com</t>
        </is>
      </c>
      <c r="O4617" t="inlineStr">
        <is>
          <t xml:space="preserve">Issues found in raw</t>
        </is>
      </c>
      <c r="P4617" t="str">
        <f>IF(OR(O4617="Issues found in master",O4617="Final master"),"Master",IF(OR(O4617="Ready for Master",O4617="Issues found in raw",O4617="Raw under QC",O4617="Issues resolved in raw"),"Raw","-"))</f>
        <v>Raw</v>
      </c>
      <c r="Q4617" s="13">
        <v>46280.611805555556</v>
      </c>
      <c r="R4617" t="inlineStr">
        <is>
          <t xml:space="preserve">2026-09 (Sept)</t>
        </is>
      </c>
      <c r="S4617">
        <f>IF(M4617="Not an error",0,IF(COUNTIFS($A$2:$A4617,$A4617,$D$2:$D4617,$D4617,$M$2:$M4617,"&lt;&gt;Not an error")=1,1,0))</f>
        <v>0</v>
      </c>
      <c r="T4617">
        <f>IF(M4617&lt;&gt;"Major",0,IF(COUNTIFS($A$2:$A4617,$A4617,$D$2:$D4617,$D4617,$M$2:$M4617,"Major")=1,1,0))</f>
        <v>0</v>
      </c>
      <c r="U4617">
        <f>IF(M4617&lt;&gt;"Minor",0,IF(COUNTIFS($A$2:$A4617,$A4617,$D$2:$D4617,$D4617,$M$2:$M4617,"Minor")=1,1,0))</f>
        <v>0</v>
      </c>
    </row>
    <row r="4618">
      <c r="A4618" t="inlineStr">
        <is>
          <t xml:space="preserve">f855eae3dfc9aadc286f38e8d5e70cc6a599f238</t>
        </is>
      </c>
      <c r="B4618" t="inlineStr">
        <is>
          <t xml:space="preserve">The Silent Rebirth</t>
        </is>
      </c>
      <c r="C4618" t="inlineStr">
        <is>
          <t xml:space="preserve">Wiedergeboren Für Rache</t>
        </is>
      </c>
      <c r="D4618" t="inlineStr">
        <is>
          <t xml:space="preserve">382e08d77d8192e1d6dd0b8a9b4e27ae172d33e9</t>
        </is>
      </c>
      <c r="E4618" t="inlineStr">
        <is>
          <t xml:space="preserve">Episode 26: Sie Sind Nicht Schwanger, Sondern Krank</t>
        </is>
      </c>
      <c r="F4618">
        <v>26</v>
      </c>
      <c r="G4618" t="inlineStr">
        <is>
          <t xml:space="preserve">4:16-4:25</t>
        </is>
      </c>
      <c r="H4618" t="inlineStr">
        <is>
          <t xml:space="preserve">Resolved</t>
        </is>
      </c>
      <c r="I4618" t="inlineStr">
        <is>
          <t xml:space="preserve">[Script error] - Line from script: â€œVerzeihung, Oma. Das war falsch von mirâ€_x009d_, murmelte Rebecca mit zusammengebissenen ZÃ¤hnen, ihre Stimme troff vor Bitterkeit.â€_x009d_ - Note: â€œVerzeihung, Mutter. Das war falsch von mirâ€_x009d_, murmelte Rebecca mit zusammengebissenen ZÃ¤hnen, ihre Stimme troff vor Bitterkeit.â€_x009d_</t>
        </is>
      </c>
      <c r="J4618" t="inlineStr">
        <is>
          <t xml:space="preserve">AI</t>
        </is>
      </c>
      <c r="K4618" t="inlineStr">
        <is>
          <t xml:space="preserve">Script error</t>
        </is>
      </c>
      <c r="L4618" t="inlineStr">
        <is>
          <t xml:space="preserve">Script error</t>
        </is>
      </c>
      <c r="M4618" t="str">
        <f>IFERROR(IF(VLOOKUP(L4618,'Quantification'!$A:$B,2,FALSE)&amp;""="","Unclassified",VLOOKUP(L4618,'Quantification'!$A:$B,2,FALSE)),"Unclassified")</f>
        <v>Major</v>
      </c>
      <c r="N4618" t="inlineStr">
        <is>
          <t xml:space="preserve">frl-stefanie.gartmaier@pocketfm.com</t>
        </is>
      </c>
      <c r="O4618" t="inlineStr">
        <is>
          <t xml:space="preserve">Issues found in raw</t>
        </is>
      </c>
      <c r="P4618" t="str">
        <f>IF(OR(O4618="Issues found in master",O4618="Final master"),"Master",IF(OR(O4618="Ready for Master",O4618="Issues found in raw",O4618="Raw under QC",O4618="Issues resolved in raw"),"Raw","-"))</f>
        <v>Raw</v>
      </c>
      <c r="Q4618" s="13">
        <v>46280.611805555556</v>
      </c>
      <c r="R4618" t="inlineStr">
        <is>
          <t xml:space="preserve">2026-09 (Sept)</t>
        </is>
      </c>
      <c r="S4618">
        <f>IF(M4618="Not an error",0,IF(COUNTIFS($A$2:$A4618,$A4618,$D$2:$D4618,$D4618,$M$2:$M4618,"&lt;&gt;Not an error")=1,1,0))</f>
        <v>0</v>
      </c>
      <c r="T4618">
        <f>IF(M4618&lt;&gt;"Major",0,IF(COUNTIFS($A$2:$A4618,$A4618,$D$2:$D4618,$D4618,$M$2:$M4618,"Major")=1,1,0))</f>
        <v>0</v>
      </c>
      <c r="U4618">
        <f>IF(M4618&lt;&gt;"Minor",0,IF(COUNTIFS($A$2:$A4618,$A4618,$D$2:$D4618,$D4618,$M$2:$M4618,"Minor")=1,1,0))</f>
        <v>0</v>
      </c>
    </row>
    <row r="4619">
      <c r="A4619" t="inlineStr">
        <is>
          <t xml:space="preserve">f855eae3dfc9aadc286f38e8d5e70cc6a599f238</t>
        </is>
      </c>
      <c r="B4619" t="inlineStr">
        <is>
          <t xml:space="preserve">The Silent Rebirth</t>
        </is>
      </c>
      <c r="C4619" t="inlineStr">
        <is>
          <t xml:space="preserve">Wiedergeboren Für Rache</t>
        </is>
      </c>
      <c r="D4619" t="inlineStr">
        <is>
          <t xml:space="preserve">382e08d77d8192e1d6dd0b8a9b4e27ae172d33e9</t>
        </is>
      </c>
      <c r="E4619" t="inlineStr">
        <is>
          <t xml:space="preserve">Episode 26: Sie Sind Nicht Schwanger, Sondern Krank</t>
        </is>
      </c>
      <c r="F4619">
        <v>26</v>
      </c>
      <c r="G4619" t="inlineStr">
        <is>
          <t xml:space="preserve">4:45-4:48</t>
        </is>
      </c>
      <c r="H4619" t="inlineStr">
        <is>
          <t xml:space="preserve">Resolved</t>
        </is>
      </c>
      <c r="I4619" t="inlineStr">
        <is>
          <t xml:space="preserve">[Script error] - Line from script: â€œOma, du kennst Dominics Zustand.â€_x009d_ - Note: â€œMutter, du kennst Dominics Zustand.â€_x009d_</t>
        </is>
      </c>
      <c r="J4619" t="inlineStr">
        <is>
          <t xml:space="preserve">AI</t>
        </is>
      </c>
      <c r="K4619" t="inlineStr">
        <is>
          <t xml:space="preserve">Script error</t>
        </is>
      </c>
      <c r="L4619" t="inlineStr">
        <is>
          <t xml:space="preserve">Script error</t>
        </is>
      </c>
      <c r="M4619" t="str">
        <f>IFERROR(IF(VLOOKUP(L4619,'Quantification'!$A:$B,2,FALSE)&amp;""="","Unclassified",VLOOKUP(L4619,'Quantification'!$A:$B,2,FALSE)),"Unclassified")</f>
        <v>Major</v>
      </c>
      <c r="N4619" t="inlineStr">
        <is>
          <t xml:space="preserve">frl-stefanie.gartmaier@pocketfm.com</t>
        </is>
      </c>
      <c r="O4619" t="inlineStr">
        <is>
          <t xml:space="preserve">Issues found in raw</t>
        </is>
      </c>
      <c r="P4619" t="str">
        <f>IF(OR(O4619="Issues found in master",O4619="Final master"),"Master",IF(OR(O4619="Ready for Master",O4619="Issues found in raw",O4619="Raw under QC",O4619="Issues resolved in raw"),"Raw","-"))</f>
        <v>Raw</v>
      </c>
      <c r="Q4619" s="13">
        <v>46280.611805555556</v>
      </c>
      <c r="R4619" t="inlineStr">
        <is>
          <t xml:space="preserve">2026-09 (Sept)</t>
        </is>
      </c>
      <c r="S4619">
        <f>IF(M4619="Not an error",0,IF(COUNTIFS($A$2:$A4619,$A4619,$D$2:$D4619,$D4619,$M$2:$M4619,"&lt;&gt;Not an error")=1,1,0))</f>
        <v>0</v>
      </c>
      <c r="T4619">
        <f>IF(M4619&lt;&gt;"Major",0,IF(COUNTIFS($A$2:$A4619,$A4619,$D$2:$D4619,$D4619,$M$2:$M4619,"Major")=1,1,0))</f>
        <v>0</v>
      </c>
      <c r="U4619">
        <f>IF(M4619&lt;&gt;"Minor",0,IF(COUNTIFS($A$2:$A4619,$A4619,$D$2:$D4619,$D4619,$M$2:$M4619,"Minor")=1,1,0))</f>
        <v>0</v>
      </c>
    </row>
    <row r="4620">
      <c r="A4620" t="inlineStr">
        <is>
          <t xml:space="preserve">f855eae3dfc9aadc286f38e8d5e70cc6a599f238</t>
        </is>
      </c>
      <c r="B4620" t="inlineStr">
        <is>
          <t xml:space="preserve">The Silent Rebirth</t>
        </is>
      </c>
      <c r="C4620" t="inlineStr">
        <is>
          <t xml:space="preserve">Wiedergeboren Für Rache</t>
        </is>
      </c>
      <c r="D4620" t="inlineStr">
        <is>
          <t xml:space="preserve">382e08d77d8192e1d6dd0b8a9b4e27ae172d33e9</t>
        </is>
      </c>
      <c r="E4620" t="inlineStr">
        <is>
          <t xml:space="preserve">Episode 26: Sie Sind Nicht Schwanger, Sondern Krank</t>
        </is>
      </c>
      <c r="F4620">
        <v>26</v>
      </c>
      <c r="G4620" t="inlineStr">
        <is>
          <t xml:space="preserve">6:12-6:16</t>
        </is>
      </c>
      <c r="H4620" t="inlineStr">
        <is>
          <t xml:space="preserve">Resolved</t>
        </is>
      </c>
      <c r="I4620" t="inlineStr">
        <is>
          <t xml:space="preserve">[Script error] - Line from script: â€œOma!â€_x009d_, rief sie, ihre Stimme zitterte. - Note: â€œMutter!â€_x009d_, rief sie, ihre Stimme zitterte.â€_x009d_</t>
        </is>
      </c>
      <c r="J4620" t="inlineStr">
        <is>
          <t xml:space="preserve">AI</t>
        </is>
      </c>
      <c r="K4620" t="inlineStr">
        <is>
          <t xml:space="preserve">Script error</t>
        </is>
      </c>
      <c r="L4620" t="inlineStr">
        <is>
          <t xml:space="preserve">Script error</t>
        </is>
      </c>
      <c r="M4620" t="str">
        <f>IFERROR(IF(VLOOKUP(L4620,'Quantification'!$A:$B,2,FALSE)&amp;""="","Unclassified",VLOOKUP(L4620,'Quantification'!$A:$B,2,FALSE)),"Unclassified")</f>
        <v>Major</v>
      </c>
      <c r="N4620" t="inlineStr">
        <is>
          <t xml:space="preserve">frl-stefanie.gartmaier@pocketfm.com</t>
        </is>
      </c>
      <c r="O4620" t="inlineStr">
        <is>
          <t xml:space="preserve">Issues found in raw</t>
        </is>
      </c>
      <c r="P4620" t="str">
        <f>IF(OR(O4620="Issues found in master",O4620="Final master"),"Master",IF(OR(O4620="Ready for Master",O4620="Issues found in raw",O4620="Raw under QC",O4620="Issues resolved in raw"),"Raw","-"))</f>
        <v>Raw</v>
      </c>
      <c r="Q4620" s="13">
        <v>46280.611805555556</v>
      </c>
      <c r="R4620" t="inlineStr">
        <is>
          <t xml:space="preserve">2026-09 (Sept)</t>
        </is>
      </c>
      <c r="S4620">
        <f>IF(M4620="Not an error",0,IF(COUNTIFS($A$2:$A4620,$A4620,$D$2:$D4620,$D4620,$M$2:$M4620,"&lt;&gt;Not an error")=1,1,0))</f>
        <v>0</v>
      </c>
      <c r="T4620">
        <f>IF(M4620&lt;&gt;"Major",0,IF(COUNTIFS($A$2:$A4620,$A4620,$D$2:$D4620,$D4620,$M$2:$M4620,"Major")=1,1,0))</f>
        <v>0</v>
      </c>
      <c r="U4620">
        <f>IF(M4620&lt;&gt;"Minor",0,IF(COUNTIFS($A$2:$A4620,$A4620,$D$2:$D4620,$D4620,$M$2:$M4620,"Minor")=1,1,0))</f>
        <v>0</v>
      </c>
    </row>
    <row r="4621">
      <c r="A4621" t="inlineStr">
        <is>
          <t xml:space="preserve">f855eae3dfc9aadc286f38e8d5e70cc6a599f238</t>
        </is>
      </c>
      <c r="B4621" t="inlineStr">
        <is>
          <t xml:space="preserve">The Silent Rebirth</t>
        </is>
      </c>
      <c r="C4621" t="inlineStr">
        <is>
          <t xml:space="preserve">Wiedergeboren Für Rache</t>
        </is>
      </c>
      <c r="D4621" t="inlineStr">
        <is>
          <t xml:space="preserve">382e08d77d8192e1d6dd0b8a9b4e27ae172d33e9</t>
        </is>
      </c>
      <c r="E4621" t="inlineStr">
        <is>
          <t xml:space="preserve">Episode 26: Sie Sind Nicht Schwanger, Sondern Krank</t>
        </is>
      </c>
      <c r="F4621">
        <v>26</v>
      </c>
      <c r="G4621" t="inlineStr">
        <is>
          <t xml:space="preserve">9:05-9:10</t>
        </is>
      </c>
      <c r="H4621" t="inlineStr">
        <is>
          <t xml:space="preserve">Resolved</t>
        </is>
      </c>
      <c r="I4621" t="inlineStr">
        <is>
          <t xml:space="preserve">[Script error] - Line from script: â€œOma, siehst du das? Dieses kleine MÃ¤dchen schaut auf uns herab.â€_x009d_ - Note: â€œMutter, siehst du das? Dieses kleine MÃ¤dchen schaut auf uns herab.â€_x009d_</t>
        </is>
      </c>
      <c r="J4621" t="inlineStr">
        <is>
          <t xml:space="preserve">AI</t>
        </is>
      </c>
      <c r="K4621" t="inlineStr">
        <is>
          <t xml:space="preserve">Script error</t>
        </is>
      </c>
      <c r="L4621" t="inlineStr">
        <is>
          <t xml:space="preserve">Script error</t>
        </is>
      </c>
      <c r="M4621" t="str">
        <f>IFERROR(IF(VLOOKUP(L4621,'Quantification'!$A:$B,2,FALSE)&amp;""="","Unclassified",VLOOKUP(L4621,'Quantification'!$A:$B,2,FALSE)),"Unclassified")</f>
        <v>Major</v>
      </c>
      <c r="N4621" t="inlineStr">
        <is>
          <t xml:space="preserve">frl-stefanie.gartmaier@pocketfm.com</t>
        </is>
      </c>
      <c r="O4621" t="inlineStr">
        <is>
          <t xml:space="preserve">Issues found in raw</t>
        </is>
      </c>
      <c r="P4621" t="str">
        <f>IF(OR(O4621="Issues found in master",O4621="Final master"),"Master",IF(OR(O4621="Ready for Master",O4621="Issues found in raw",O4621="Raw under QC",O4621="Issues resolved in raw"),"Raw","-"))</f>
        <v>Raw</v>
      </c>
      <c r="Q4621" s="13">
        <v>46280.611805555556</v>
      </c>
      <c r="R4621" t="inlineStr">
        <is>
          <t xml:space="preserve">2026-09 (Sept)</t>
        </is>
      </c>
      <c r="S4621">
        <f>IF(M4621="Not an error",0,IF(COUNTIFS($A$2:$A4621,$A4621,$D$2:$D4621,$D4621,$M$2:$M4621,"&lt;&gt;Not an error")=1,1,0))</f>
        <v>0</v>
      </c>
      <c r="T4621">
        <f>IF(M4621&lt;&gt;"Major",0,IF(COUNTIFS($A$2:$A4621,$A4621,$D$2:$D4621,$D4621,$M$2:$M4621,"Major")=1,1,0))</f>
        <v>0</v>
      </c>
      <c r="U4621">
        <f>IF(M4621&lt;&gt;"Minor",0,IF(COUNTIFS($A$2:$A4621,$A4621,$D$2:$D4621,$D4621,$M$2:$M4621,"Minor")=1,1,0))</f>
        <v>0</v>
      </c>
    </row>
    <row r="4622">
      <c r="A4622" t="inlineStr">
        <is>
          <t xml:space="preserve">f855eae3dfc9aadc286f38e8d5e70cc6a599f238</t>
        </is>
      </c>
      <c r="B4622" t="inlineStr">
        <is>
          <t xml:space="preserve">The Silent Rebirth</t>
        </is>
      </c>
      <c r="C4622" t="inlineStr">
        <is>
          <t xml:space="preserve">Wiedergeboren Für Rache</t>
        </is>
      </c>
      <c r="D4622" t="inlineStr">
        <is>
          <t xml:space="preserve">382e08d77d8192e1d6dd0b8a9b4e27ae172d33e9</t>
        </is>
      </c>
      <c r="E4622" t="inlineStr">
        <is>
          <t xml:space="preserve">Episode 26: Sie Sind Nicht Schwanger, Sondern Krank</t>
        </is>
      </c>
      <c r="F4622">
        <v>26</v>
      </c>
      <c r="G4622" t="inlineStr">
        <is>
          <t xml:space="preserve">15:50-15:55</t>
        </is>
      </c>
      <c r="H4622" t="inlineStr">
        <is>
          <t xml:space="preserve">Resolved</t>
        </is>
      </c>
      <c r="I4622" t="inlineStr">
        <is>
          <t xml:space="preserve">[Script error] - Line from script: â€œHat Oma den Verstand verloren?â€_x009d_, murmelte sie vor sich hin,â€_x009d_ - Note: â€œHat Mutter den Verstand verloren?â€_x009d_, murmelte sie vor sich hin.â€_x009d_</t>
        </is>
      </c>
      <c r="J4622" t="inlineStr">
        <is>
          <t xml:space="preserve">AI</t>
        </is>
      </c>
      <c r="K4622" t="inlineStr">
        <is>
          <t xml:space="preserve">Script error</t>
        </is>
      </c>
      <c r="L4622" t="inlineStr">
        <is>
          <t xml:space="preserve">Script error</t>
        </is>
      </c>
      <c r="M4622" t="str">
        <f>IFERROR(IF(VLOOKUP(L4622,'Quantification'!$A:$B,2,FALSE)&amp;""="","Unclassified",VLOOKUP(L4622,'Quantification'!$A:$B,2,FALSE)),"Unclassified")</f>
        <v>Major</v>
      </c>
      <c r="N4622" t="inlineStr">
        <is>
          <t xml:space="preserve">frl-stefanie.gartmaier@pocketfm.com</t>
        </is>
      </c>
      <c r="O4622" t="inlineStr">
        <is>
          <t xml:space="preserve">Issues found in raw</t>
        </is>
      </c>
      <c r="P4622" t="str">
        <f>IF(OR(O4622="Issues found in master",O4622="Final master"),"Master",IF(OR(O4622="Ready for Master",O4622="Issues found in raw",O4622="Raw under QC",O4622="Issues resolved in raw"),"Raw","-"))</f>
        <v>Raw</v>
      </c>
      <c r="Q4622" s="13">
        <v>46280.611805555556</v>
      </c>
      <c r="R4622" t="inlineStr">
        <is>
          <t xml:space="preserve">2026-09 (Sept)</t>
        </is>
      </c>
      <c r="S4622">
        <f>IF(M4622="Not an error",0,IF(COUNTIFS($A$2:$A4622,$A4622,$D$2:$D4622,$D4622,$M$2:$M4622,"&lt;&gt;Not an error")=1,1,0))</f>
        <v>0</v>
      </c>
      <c r="T4622">
        <f>IF(M4622&lt;&gt;"Major",0,IF(COUNTIFS($A$2:$A4622,$A4622,$D$2:$D4622,$D4622,$M$2:$M4622,"Major")=1,1,0))</f>
        <v>0</v>
      </c>
      <c r="U4622">
        <f>IF(M4622&lt;&gt;"Minor",0,IF(COUNTIFS($A$2:$A4622,$A4622,$D$2:$D4622,$D4622,$M$2:$M4622,"Minor")=1,1,0))</f>
        <v>0</v>
      </c>
    </row>
    <row r="4623">
      <c r="A4623" t="inlineStr">
        <is>
          <t xml:space="preserve">f855eae3dfc9aadc286f38e8d5e70cc6a599f238</t>
        </is>
      </c>
      <c r="B4623" t="inlineStr">
        <is>
          <t xml:space="preserve">The Silent Rebirth</t>
        </is>
      </c>
      <c r="C4623" t="inlineStr">
        <is>
          <t xml:space="preserve">Wiedergeboren Für Rache</t>
        </is>
      </c>
      <c r="D4623" t="inlineStr">
        <is>
          <t xml:space="preserve">382e08d77d8192e1d6dd0b8a9b4e27ae172d33e9</t>
        </is>
      </c>
      <c r="E4623" t="inlineStr">
        <is>
          <t xml:space="preserve">Episode 26: Sie Sind Nicht Schwanger, Sondern Krank</t>
        </is>
      </c>
      <c r="F4623">
        <v>26</v>
      </c>
      <c r="G4623" t="inlineStr">
        <is>
          <t xml:space="preserve">16:14-16:20</t>
        </is>
      </c>
      <c r="H4623" t="inlineStr">
        <is>
          <t xml:space="preserve">Resolved</t>
        </is>
      </c>
      <c r="I4623" t="inlineStr">
        <is>
          <t xml:space="preserve">[Script error] - Line from script: â€œOma, wie kannst du diesem MÃ¤dchen glauben?â€_x009d_, wurde Rebeccas Stimme panisch.â€_x009d_ - Note; â€œMutter, wie kannst du diesem MÃ¤dchen glauben?â€_x009d_, wurde Rebeccas Stimme panisch.â€_x009d_</t>
        </is>
      </c>
      <c r="J4623" t="inlineStr">
        <is>
          <t xml:space="preserve">AI</t>
        </is>
      </c>
      <c r="K4623" t="inlineStr">
        <is>
          <t xml:space="preserve">Script error</t>
        </is>
      </c>
      <c r="L4623" t="inlineStr">
        <is>
          <t xml:space="preserve">Script error</t>
        </is>
      </c>
      <c r="M4623" t="str">
        <f>IFERROR(IF(VLOOKUP(L4623,'Quantification'!$A:$B,2,FALSE)&amp;""="","Unclassified",VLOOKUP(L4623,'Quantification'!$A:$B,2,FALSE)),"Unclassified")</f>
        <v>Major</v>
      </c>
      <c r="N4623" t="inlineStr">
        <is>
          <t xml:space="preserve">frl-stefanie.gartmaier@pocketfm.com</t>
        </is>
      </c>
      <c r="O4623" t="inlineStr">
        <is>
          <t xml:space="preserve">Issues found in raw</t>
        </is>
      </c>
      <c r="P4623" t="str">
        <f>IF(OR(O4623="Issues found in master",O4623="Final master"),"Master",IF(OR(O4623="Ready for Master",O4623="Issues found in raw",O4623="Raw under QC",O4623="Issues resolved in raw"),"Raw","-"))</f>
        <v>Raw</v>
      </c>
      <c r="Q4623" s="13">
        <v>46280.611805555556</v>
      </c>
      <c r="R4623" t="inlineStr">
        <is>
          <t xml:space="preserve">2026-09 (Sept)</t>
        </is>
      </c>
      <c r="S4623">
        <f>IF(M4623="Not an error",0,IF(COUNTIFS($A$2:$A4623,$A4623,$D$2:$D4623,$D4623,$M$2:$M4623,"&lt;&gt;Not an error")=1,1,0))</f>
        <v>0</v>
      </c>
      <c r="T4623">
        <f>IF(M4623&lt;&gt;"Major",0,IF(COUNTIFS($A$2:$A4623,$A4623,$D$2:$D4623,$D4623,$M$2:$M4623,"Major")=1,1,0))</f>
        <v>0</v>
      </c>
      <c r="U4623">
        <f>IF(M4623&lt;&gt;"Minor",0,IF(COUNTIFS($A$2:$A4623,$A4623,$D$2:$D4623,$D4623,$M$2:$M4623,"Minor")=1,1,0))</f>
        <v>0</v>
      </c>
    </row>
    <row r="4624">
      <c r="A4624" t="inlineStr">
        <is>
          <t xml:space="preserve">f855eae3dfc9aadc286f38e8d5e70cc6a599f238</t>
        </is>
      </c>
      <c r="B4624" t="inlineStr">
        <is>
          <t xml:space="preserve">The Silent Rebirth</t>
        </is>
      </c>
      <c r="C4624" t="inlineStr">
        <is>
          <t xml:space="preserve">Wiedergeboren Für Rache</t>
        </is>
      </c>
      <c r="D4624" t="inlineStr">
        <is>
          <t xml:space="preserve">30fa4ffb5ee257125ee8bf213c4e40bf7004c843</t>
        </is>
      </c>
      <c r="E4624" t="inlineStr">
        <is>
          <t xml:space="preserve">Episode 27: Heilung Der Alten Frau Storm</t>
        </is>
      </c>
      <c r="F4624">
        <v>27</v>
      </c>
      <c r="G4624" t="inlineStr">
        <is>
          <t xml:space="preserve">0:00</t>
        </is>
      </c>
      <c r="H4624" t="inlineStr">
        <is>
          <t xml:space="preserve">Resolved</t>
        </is>
      </c>
      <c r="I4624" t="inlineStr">
        <is>
          <t xml:space="preserve">[Episode title] - Line from script: â€œIch Kann Alte Frau Storm Heilenâ€_x009d_ - Note: inconsistency; change in perspective compared to the other episode titles â€œHeilung Der Alten Frau Stormâ€_x009d_</t>
        </is>
      </c>
      <c r="J4624" t="inlineStr">
        <is>
          <t xml:space="preserve">AI</t>
        </is>
      </c>
      <c r="K4624" t="inlineStr">
        <is>
          <t xml:space="preserve">Script error</t>
        </is>
      </c>
      <c r="L4624" t="inlineStr">
        <is>
          <t xml:space="preserve">Script error</t>
        </is>
      </c>
      <c r="M4624" t="str">
        <f>IFERROR(IF(VLOOKUP(L4624,'Quantification'!$A:$B,2,FALSE)&amp;""="","Unclassified",VLOOKUP(L4624,'Quantification'!$A:$B,2,FALSE)),"Unclassified")</f>
        <v>Major</v>
      </c>
      <c r="N4624" t="inlineStr">
        <is>
          <t xml:space="preserve">frl-stefanie.gartmaier@pocketfm.com</t>
        </is>
      </c>
      <c r="O4624" t="inlineStr">
        <is>
          <t xml:space="preserve">Issues found in raw</t>
        </is>
      </c>
      <c r="P4624" t="str">
        <f>IF(OR(O4624="Issues found in master",O4624="Final master"),"Master",IF(OR(O4624="Ready for Master",O4624="Issues found in raw",O4624="Raw under QC",O4624="Issues resolved in raw"),"Raw","-"))</f>
        <v>Raw</v>
      </c>
      <c r="Q4624" s="13">
        <v>46280.611805555556</v>
      </c>
      <c r="R4624" t="inlineStr">
        <is>
          <t xml:space="preserve">2026-09 (Sept)</t>
        </is>
      </c>
      <c r="S4624">
        <f>IF(M4624="Not an error",0,IF(COUNTIFS($A$2:$A4624,$A4624,$D$2:$D4624,$D4624,$M$2:$M4624,"&lt;&gt;Not an error")=1,1,0))</f>
        <v>1</v>
      </c>
      <c r="T4624">
        <f>IF(M4624&lt;&gt;"Major",0,IF(COUNTIFS($A$2:$A4624,$A4624,$D$2:$D4624,$D4624,$M$2:$M4624,"Major")=1,1,0))</f>
        <v>1</v>
      </c>
      <c r="U4624">
        <f>IF(M4624&lt;&gt;"Minor",0,IF(COUNTIFS($A$2:$A4624,$A4624,$D$2:$D4624,$D4624,$M$2:$M4624,"Minor")=1,1,0))</f>
        <v>0</v>
      </c>
    </row>
    <row r="4625">
      <c r="A4625" t="inlineStr">
        <is>
          <t xml:space="preserve">f855eae3dfc9aadc286f38e8d5e70cc6a599f238</t>
        </is>
      </c>
      <c r="B4625" t="inlineStr">
        <is>
          <t xml:space="preserve">The Silent Rebirth</t>
        </is>
      </c>
      <c r="C4625" t="inlineStr">
        <is>
          <t xml:space="preserve">Wiedergeboren Für Rache</t>
        </is>
      </c>
      <c r="D4625" t="inlineStr">
        <is>
          <t xml:space="preserve">30fa4ffb5ee257125ee8bf213c4e40bf7004c843</t>
        </is>
      </c>
      <c r="E4625" t="inlineStr">
        <is>
          <t xml:space="preserve">Episode 27: Heilung Der Alten Frau Storm</t>
        </is>
      </c>
      <c r="F4625">
        <v>27</v>
      </c>
      <c r="G4625" t="inlineStr">
        <is>
          <t xml:space="preserve">0:13-0:17</t>
        </is>
      </c>
      <c r="H4625" t="inlineStr">
        <is>
          <t xml:space="preserve">Resolved</t>
        </is>
      </c>
      <c r="I4625" t="inlineStr">
        <is>
          <t xml:space="preserve">[Script error] - Line from script: â€œDiese unerwartete ErklÃ¤rung erfÃ¼llte Rebecca mit Wut.â€_x009d_ - Note: incorrect word â€œDiese unerwartete GefÃ¼hlsregung erfÃ¼llte Rebecca mit Wut.â€_x009d_</t>
        </is>
      </c>
      <c r="J4625" t="inlineStr">
        <is>
          <t xml:space="preserve">AI</t>
        </is>
      </c>
      <c r="K4625" t="inlineStr">
        <is>
          <t xml:space="preserve">Script error</t>
        </is>
      </c>
      <c r="L4625" t="inlineStr">
        <is>
          <t xml:space="preserve">Script error</t>
        </is>
      </c>
      <c r="M4625" t="str">
        <f>IFERROR(IF(VLOOKUP(L4625,'Quantification'!$A:$B,2,FALSE)&amp;""="","Unclassified",VLOOKUP(L4625,'Quantification'!$A:$B,2,FALSE)),"Unclassified")</f>
        <v>Major</v>
      </c>
      <c r="N4625" t="inlineStr">
        <is>
          <t xml:space="preserve">frl-stefanie.gartmaier@pocketfm.com</t>
        </is>
      </c>
      <c r="O4625" t="inlineStr">
        <is>
          <t xml:space="preserve">Issues found in raw</t>
        </is>
      </c>
      <c r="P4625" t="str">
        <f>IF(OR(O4625="Issues found in master",O4625="Final master"),"Master",IF(OR(O4625="Ready for Master",O4625="Issues found in raw",O4625="Raw under QC",O4625="Issues resolved in raw"),"Raw","-"))</f>
        <v>Raw</v>
      </c>
      <c r="Q4625" s="13">
        <v>46280.611805555556</v>
      </c>
      <c r="R4625" t="inlineStr">
        <is>
          <t xml:space="preserve">2026-09 (Sept)</t>
        </is>
      </c>
      <c r="S4625">
        <f>IF(M4625="Not an error",0,IF(COUNTIFS($A$2:$A4625,$A4625,$D$2:$D4625,$D4625,$M$2:$M4625,"&lt;&gt;Not an error")=1,1,0))</f>
        <v>0</v>
      </c>
      <c r="T4625">
        <f>IF(M4625&lt;&gt;"Major",0,IF(COUNTIFS($A$2:$A4625,$A4625,$D$2:$D4625,$D4625,$M$2:$M4625,"Major")=1,1,0))</f>
        <v>0</v>
      </c>
      <c r="U4625">
        <f>IF(M4625&lt;&gt;"Minor",0,IF(COUNTIFS($A$2:$A4625,$A4625,$D$2:$D4625,$D4625,$M$2:$M4625,"Minor")=1,1,0))</f>
        <v>0</v>
      </c>
    </row>
    <row r="4626">
      <c r="A4626" t="inlineStr">
        <is>
          <t xml:space="preserve">f855eae3dfc9aadc286f38e8d5e70cc6a599f238</t>
        </is>
      </c>
      <c r="B4626" t="inlineStr">
        <is>
          <t xml:space="preserve">The Silent Rebirth</t>
        </is>
      </c>
      <c r="C4626" t="inlineStr">
        <is>
          <t xml:space="preserve">Wiedergeboren Für Rache</t>
        </is>
      </c>
      <c r="D4626" t="inlineStr">
        <is>
          <t xml:space="preserve">30fa4ffb5ee257125ee8bf213c4e40bf7004c843</t>
        </is>
      </c>
      <c r="E4626" t="inlineStr">
        <is>
          <t xml:space="preserve">Episode 27: Heilung Der Alten Frau Storm</t>
        </is>
      </c>
      <c r="F4626">
        <v>27</v>
      </c>
      <c r="G4626" t="inlineStr">
        <is>
          <t xml:space="preserve">1:13-1:18</t>
        </is>
      </c>
      <c r="H4626" t="inlineStr">
        <is>
          <t xml:space="preserve">Resolved</t>
        </is>
      </c>
      <c r="I4626" t="inlineStr">
        <is>
          <t xml:space="preserve">[Script error] - Line from script: â€œÃ„nna, du kannst jederzeit mit der Behandlung meiner GroÃŸmutter beginnen.â€_x009d_ - Note: â€œÃ„nna, du kannst jederzeit mit der Behandlung meiner Mutter beginnen.â€_x009d_</t>
        </is>
      </c>
      <c r="J4626" t="inlineStr">
        <is>
          <t xml:space="preserve">AI</t>
        </is>
      </c>
      <c r="K4626" t="inlineStr">
        <is>
          <t xml:space="preserve">Script error</t>
        </is>
      </c>
      <c r="L4626" t="inlineStr">
        <is>
          <t xml:space="preserve">Script error</t>
        </is>
      </c>
      <c r="M4626" t="str">
        <f>IFERROR(IF(VLOOKUP(L4626,'Quantification'!$A:$B,2,FALSE)&amp;""="","Unclassified",VLOOKUP(L4626,'Quantification'!$A:$B,2,FALSE)),"Unclassified")</f>
        <v>Major</v>
      </c>
      <c r="N4626" t="inlineStr">
        <is>
          <t xml:space="preserve">frl-stefanie.gartmaier@pocketfm.com</t>
        </is>
      </c>
      <c r="O4626" t="inlineStr">
        <is>
          <t xml:space="preserve">Issues found in raw</t>
        </is>
      </c>
      <c r="P4626" t="str">
        <f>IF(OR(O4626="Issues found in master",O4626="Final master"),"Master",IF(OR(O4626="Ready for Master",O4626="Issues found in raw",O4626="Raw under QC",O4626="Issues resolved in raw"),"Raw","-"))</f>
        <v>Raw</v>
      </c>
      <c r="Q4626" s="13">
        <v>46280.611805555556</v>
      </c>
      <c r="R4626" t="inlineStr">
        <is>
          <t xml:space="preserve">2026-09 (Sept)</t>
        </is>
      </c>
      <c r="S4626">
        <f>IF(M4626="Not an error",0,IF(COUNTIFS($A$2:$A4626,$A4626,$D$2:$D4626,$D4626,$M$2:$M4626,"&lt;&gt;Not an error")=1,1,0))</f>
        <v>0</v>
      </c>
      <c r="T4626">
        <f>IF(M4626&lt;&gt;"Major",0,IF(COUNTIFS($A$2:$A4626,$A4626,$D$2:$D4626,$D4626,$M$2:$M4626,"Major")=1,1,0))</f>
        <v>0</v>
      </c>
      <c r="U4626">
        <f>IF(M4626&lt;&gt;"Minor",0,IF(COUNTIFS($A$2:$A4626,$A4626,$D$2:$D4626,$D4626,$M$2:$M4626,"Minor")=1,1,0))</f>
        <v>0</v>
      </c>
    </row>
    <row r="4627">
      <c r="A4627" t="inlineStr">
        <is>
          <t xml:space="preserve">f855eae3dfc9aadc286f38e8d5e70cc6a599f238</t>
        </is>
      </c>
      <c r="B4627" t="inlineStr">
        <is>
          <t xml:space="preserve">The Silent Rebirth</t>
        </is>
      </c>
      <c r="C4627" t="inlineStr">
        <is>
          <t xml:space="preserve">Wiedergeboren Für Rache</t>
        </is>
      </c>
      <c r="D4627" t="inlineStr">
        <is>
          <t xml:space="preserve">30fa4ffb5ee257125ee8bf213c4e40bf7004c843</t>
        </is>
      </c>
      <c r="E4627" t="inlineStr">
        <is>
          <t xml:space="preserve">Episode 27: Heilung Der Alten Frau Storm</t>
        </is>
      </c>
      <c r="F4627">
        <v>27</v>
      </c>
      <c r="G4627" t="inlineStr">
        <is>
          <t xml:space="preserve">1:53-2:00</t>
        </is>
      </c>
      <c r="H4627" t="inlineStr">
        <is>
          <t xml:space="preserve">Resolved</t>
        </is>
      </c>
      <c r="I4627" t="inlineStr">
        <is>
          <t xml:space="preserve">[Script error] - Line from script: â€œEgal, wie teuer sie sind, ich Ã¼bernehme alles, solange sie helfen, die Krankheit meiner GroÃŸmutter zu heilen.â€_x009d_ - Note: â€œEgal, wie teuer sie sind, ich Ã¼bernehme alles, solange sie helfen, die Krankheit meiner Mutter zu heilen.â€_x009d_</t>
        </is>
      </c>
      <c r="J4627" t="inlineStr">
        <is>
          <t xml:space="preserve">AI</t>
        </is>
      </c>
      <c r="K4627" t="inlineStr">
        <is>
          <t xml:space="preserve">Script error</t>
        </is>
      </c>
      <c r="L4627" t="inlineStr">
        <is>
          <t xml:space="preserve">Script error</t>
        </is>
      </c>
      <c r="M4627" t="str">
        <f>IFERROR(IF(VLOOKUP(L4627,'Quantification'!$A:$B,2,FALSE)&amp;""="","Unclassified",VLOOKUP(L4627,'Quantification'!$A:$B,2,FALSE)),"Unclassified")</f>
        <v>Major</v>
      </c>
      <c r="N4627" t="inlineStr">
        <is>
          <t xml:space="preserve">frl-stefanie.gartmaier@pocketfm.com</t>
        </is>
      </c>
      <c r="O4627" t="inlineStr">
        <is>
          <t xml:space="preserve">Issues found in raw</t>
        </is>
      </c>
      <c r="P4627" t="str">
        <f>IF(OR(O4627="Issues found in master",O4627="Final master"),"Master",IF(OR(O4627="Ready for Master",O4627="Issues found in raw",O4627="Raw under QC",O4627="Issues resolved in raw"),"Raw","-"))</f>
        <v>Raw</v>
      </c>
      <c r="Q4627" s="13">
        <v>46280.611805555556</v>
      </c>
      <c r="R4627" t="inlineStr">
        <is>
          <t xml:space="preserve">2026-09 (Sept)</t>
        </is>
      </c>
      <c r="S4627">
        <f>IF(M4627="Not an error",0,IF(COUNTIFS($A$2:$A4627,$A4627,$D$2:$D4627,$D4627,$M$2:$M4627,"&lt;&gt;Not an error")=1,1,0))</f>
        <v>0</v>
      </c>
      <c r="T4627">
        <f>IF(M4627&lt;&gt;"Major",0,IF(COUNTIFS($A$2:$A4627,$A4627,$D$2:$D4627,$D4627,$M$2:$M4627,"Major")=1,1,0))</f>
        <v>0</v>
      </c>
      <c r="U4627">
        <f>IF(M4627&lt;&gt;"Minor",0,IF(COUNTIFS($A$2:$A4627,$A4627,$D$2:$D4627,$D4627,$M$2:$M4627,"Minor")=1,1,0))</f>
        <v>0</v>
      </c>
    </row>
    <row r="4628">
      <c r="A4628" t="inlineStr">
        <is>
          <t xml:space="preserve">f855eae3dfc9aadc286f38e8d5e70cc6a599f238</t>
        </is>
      </c>
      <c r="B4628" t="inlineStr">
        <is>
          <t xml:space="preserve">The Silent Rebirth</t>
        </is>
      </c>
      <c r="C4628" t="inlineStr">
        <is>
          <t xml:space="preserve">Wiedergeboren Für Rache</t>
        </is>
      </c>
      <c r="D4628" t="inlineStr">
        <is>
          <t xml:space="preserve">30fa4ffb5ee257125ee8bf213c4e40bf7004c843</t>
        </is>
      </c>
      <c r="E4628" t="inlineStr">
        <is>
          <t xml:space="preserve">Episode 27: Heilung Der Alten Frau Storm</t>
        </is>
      </c>
      <c r="F4628">
        <v>27</v>
      </c>
      <c r="G4628" t="inlineStr">
        <is>
          <t xml:space="preserve">3:23-3:29</t>
        </is>
      </c>
      <c r="H4628" t="inlineStr">
        <is>
          <t xml:space="preserve">Resolved</t>
        </is>
      </c>
      <c r="I4628" t="inlineStr">
        <is>
          <t xml:space="preserve">[Script error] - Line from script: â€œGroÃŸmutter hat dir vielleicht versprochen, dir jeden Wunsch zu erfÃ¼llen, wenn du sie heilst, vielleicht sogar einen ihrer SÃ¶hne.â€_x009d_ - Note: incorrect form of address â€œMutter hat dir vielleicht versprochen, dir jeden Wunsch zu erfÃ¼llen, wenn du sie heilst, vielleicht sogar einen ihrer Enkel.â€_x009d_</t>
        </is>
      </c>
      <c r="J4628" t="inlineStr">
        <is>
          <t xml:space="preserve">AI</t>
        </is>
      </c>
      <c r="K4628" t="inlineStr">
        <is>
          <t xml:space="preserve">Script error</t>
        </is>
      </c>
      <c r="L4628" t="inlineStr">
        <is>
          <t xml:space="preserve">Script error</t>
        </is>
      </c>
      <c r="M4628" t="str">
        <f>IFERROR(IF(VLOOKUP(L4628,'Quantification'!$A:$B,2,FALSE)&amp;""="","Unclassified",VLOOKUP(L4628,'Quantification'!$A:$B,2,FALSE)),"Unclassified")</f>
        <v>Major</v>
      </c>
      <c r="N4628" t="inlineStr">
        <is>
          <t xml:space="preserve">frl-stefanie.gartmaier@pocketfm.com</t>
        </is>
      </c>
      <c r="O4628" t="inlineStr">
        <is>
          <t xml:space="preserve">Issues found in raw</t>
        </is>
      </c>
      <c r="P4628" t="str">
        <f>IF(OR(O4628="Issues found in master",O4628="Final master"),"Master",IF(OR(O4628="Ready for Master",O4628="Issues found in raw",O4628="Raw under QC",O4628="Issues resolved in raw"),"Raw","-"))</f>
        <v>Raw</v>
      </c>
      <c r="Q4628" s="13">
        <v>46280.611805555556</v>
      </c>
      <c r="R4628" t="inlineStr">
        <is>
          <t xml:space="preserve">2026-09 (Sept)</t>
        </is>
      </c>
      <c r="S4628">
        <f>IF(M4628="Not an error",0,IF(COUNTIFS($A$2:$A4628,$A4628,$D$2:$D4628,$D4628,$M$2:$M4628,"&lt;&gt;Not an error")=1,1,0))</f>
        <v>0</v>
      </c>
      <c r="T4628">
        <f>IF(M4628&lt;&gt;"Major",0,IF(COUNTIFS($A$2:$A4628,$A4628,$D$2:$D4628,$D4628,$M$2:$M4628,"Major")=1,1,0))</f>
        <v>0</v>
      </c>
      <c r="U4628">
        <f>IF(M4628&lt;&gt;"Minor",0,IF(COUNTIFS($A$2:$A4628,$A4628,$D$2:$D4628,$D4628,$M$2:$M4628,"Minor")=1,1,0))</f>
        <v>0</v>
      </c>
    </row>
    <row r="4629">
      <c r="A4629" t="inlineStr">
        <is>
          <t xml:space="preserve">f855eae3dfc9aadc286f38e8d5e70cc6a599f238</t>
        </is>
      </c>
      <c r="B4629" t="inlineStr">
        <is>
          <t xml:space="preserve">The Silent Rebirth</t>
        </is>
      </c>
      <c r="C4629" t="inlineStr">
        <is>
          <t xml:space="preserve">Wiedergeboren Für Rache</t>
        </is>
      </c>
      <c r="D4629" t="inlineStr">
        <is>
          <t xml:space="preserve">30fa4ffb5ee257125ee8bf213c4e40bf7004c843</t>
        </is>
      </c>
      <c r="E4629" t="inlineStr">
        <is>
          <t xml:space="preserve">Episode 27: Heilung Der Alten Frau Storm</t>
        </is>
      </c>
      <c r="F4629">
        <v>27</v>
      </c>
      <c r="G4629" t="inlineStr">
        <is>
          <t xml:space="preserve">3:50-3:52</t>
        </is>
      </c>
      <c r="H4629" t="inlineStr">
        <is>
          <t xml:space="preserve">Resolved</t>
        </is>
      </c>
      <c r="I4629" t="inlineStr">
        <is>
          <t xml:space="preserve">[Script error] - Line from script: â€œDeiner GroÃŸmutter wird es gut gehen.â€_x009d_ - Note: â€œDeiner Mutter wird es gut gehen.â€_x009d_</t>
        </is>
      </c>
      <c r="J4629" t="inlineStr">
        <is>
          <t xml:space="preserve">AI</t>
        </is>
      </c>
      <c r="K4629" t="inlineStr">
        <is>
          <t xml:space="preserve">Script error</t>
        </is>
      </c>
      <c r="L4629" t="inlineStr">
        <is>
          <t xml:space="preserve">Script error</t>
        </is>
      </c>
      <c r="M4629" t="str">
        <f>IFERROR(IF(VLOOKUP(L4629,'Quantification'!$A:$B,2,FALSE)&amp;""="","Unclassified",VLOOKUP(L4629,'Quantification'!$A:$B,2,FALSE)),"Unclassified")</f>
        <v>Major</v>
      </c>
      <c r="N4629" t="inlineStr">
        <is>
          <t xml:space="preserve">frl-stefanie.gartmaier@pocketfm.com</t>
        </is>
      </c>
      <c r="O4629" t="inlineStr">
        <is>
          <t xml:space="preserve">Issues found in raw</t>
        </is>
      </c>
      <c r="P4629" t="str">
        <f>IF(OR(O4629="Issues found in master",O4629="Final master"),"Master",IF(OR(O4629="Ready for Master",O4629="Issues found in raw",O4629="Raw under QC",O4629="Issues resolved in raw"),"Raw","-"))</f>
        <v>Raw</v>
      </c>
      <c r="Q4629" s="13">
        <v>46280.611805555556</v>
      </c>
      <c r="R4629" t="inlineStr">
        <is>
          <t xml:space="preserve">2026-09 (Sept)</t>
        </is>
      </c>
      <c r="S4629">
        <f>IF(M4629="Not an error",0,IF(COUNTIFS($A$2:$A4629,$A4629,$D$2:$D4629,$D4629,$M$2:$M4629,"&lt;&gt;Not an error")=1,1,0))</f>
        <v>0</v>
      </c>
      <c r="T4629">
        <f>IF(M4629&lt;&gt;"Major",0,IF(COUNTIFS($A$2:$A4629,$A4629,$D$2:$D4629,$D4629,$M$2:$M4629,"Major")=1,1,0))</f>
        <v>0</v>
      </c>
      <c r="U4629">
        <f>IF(M4629&lt;&gt;"Minor",0,IF(COUNTIFS($A$2:$A4629,$A4629,$D$2:$D4629,$D4629,$M$2:$M4629,"Minor")=1,1,0))</f>
        <v>0</v>
      </c>
    </row>
    <row r="4630">
      <c r="A4630" t="inlineStr">
        <is>
          <t xml:space="preserve">f855eae3dfc9aadc286f38e8d5e70cc6a599f238</t>
        </is>
      </c>
      <c r="B4630" t="inlineStr">
        <is>
          <t xml:space="preserve">The Silent Rebirth</t>
        </is>
      </c>
      <c r="C4630" t="inlineStr">
        <is>
          <t xml:space="preserve">Wiedergeboren Für Rache</t>
        </is>
      </c>
      <c r="D4630" t="inlineStr">
        <is>
          <t xml:space="preserve">30fa4ffb5ee257125ee8bf213c4e40bf7004c843</t>
        </is>
      </c>
      <c r="E4630" t="inlineStr">
        <is>
          <t xml:space="preserve">Episode 27: Heilung Der Alten Frau Storm</t>
        </is>
      </c>
      <c r="F4630">
        <v>27</v>
      </c>
      <c r="G4630" t="inlineStr">
        <is>
          <t xml:space="preserve">4:16-4:24</t>
        </is>
      </c>
      <c r="H4630" t="inlineStr">
        <is>
          <t xml:space="preserve">Resolved</t>
        </is>
      </c>
      <c r="I4630" t="inlineStr">
        <is>
          <t xml:space="preserve">[Script error] - Line from script: â€œAber betrachte dies als eine Warnung: Wenn meiner GroÃŸmutter etwas zustÃ¶ÃŸt, erwarte keine Gnade von der Familie Storm.â€_x009d_ - Note: â€œAber betrachte dies als eine Warnung: Wenn meiner Mutter etwas zustÃ¶ÃŸt, erwarte keine Gnade von der Familie Storm.â€_x009d_</t>
        </is>
      </c>
      <c r="J4630" t="inlineStr">
        <is>
          <t xml:space="preserve">AI</t>
        </is>
      </c>
      <c r="K4630" t="inlineStr">
        <is>
          <t xml:space="preserve">Script error</t>
        </is>
      </c>
      <c r="L4630" t="inlineStr">
        <is>
          <t xml:space="preserve">Script error</t>
        </is>
      </c>
      <c r="M4630" t="str">
        <f>IFERROR(IF(VLOOKUP(L4630,'Quantification'!$A:$B,2,FALSE)&amp;""="","Unclassified",VLOOKUP(L4630,'Quantification'!$A:$B,2,FALSE)),"Unclassified")</f>
        <v>Major</v>
      </c>
      <c r="N4630" t="inlineStr">
        <is>
          <t xml:space="preserve">frl-stefanie.gartmaier@pocketfm.com</t>
        </is>
      </c>
      <c r="O4630" t="inlineStr">
        <is>
          <t xml:space="preserve">Issues found in raw</t>
        </is>
      </c>
      <c r="P4630" t="str">
        <f>IF(OR(O4630="Issues found in master",O4630="Final master"),"Master",IF(OR(O4630="Ready for Master",O4630="Issues found in raw",O4630="Raw under QC",O4630="Issues resolved in raw"),"Raw","-"))</f>
        <v>Raw</v>
      </c>
      <c r="Q4630" s="13">
        <v>46280.611805555556</v>
      </c>
      <c r="R4630" t="inlineStr">
        <is>
          <t xml:space="preserve">2026-09 (Sept)</t>
        </is>
      </c>
      <c r="S4630">
        <f>IF(M4630="Not an error",0,IF(COUNTIFS($A$2:$A4630,$A4630,$D$2:$D4630,$D4630,$M$2:$M4630,"&lt;&gt;Not an error")=1,1,0))</f>
        <v>0</v>
      </c>
      <c r="T4630">
        <f>IF(M4630&lt;&gt;"Major",0,IF(COUNTIFS($A$2:$A4630,$A4630,$D$2:$D4630,$D4630,$M$2:$M4630,"Major")=1,1,0))</f>
        <v>0</v>
      </c>
      <c r="U4630">
        <f>IF(M4630&lt;&gt;"Minor",0,IF(COUNTIFS($A$2:$A4630,$A4630,$D$2:$D4630,$D4630,$M$2:$M4630,"Minor")=1,1,0))</f>
        <v>0</v>
      </c>
    </row>
    <row r="4631">
      <c r="A4631" t="inlineStr">
        <is>
          <t xml:space="preserve">f855eae3dfc9aadc286f38e8d5e70cc6a599f238</t>
        </is>
      </c>
      <c r="B4631" t="inlineStr">
        <is>
          <t xml:space="preserve">The Silent Rebirth</t>
        </is>
      </c>
      <c r="C4631" t="inlineStr">
        <is>
          <t xml:space="preserve">Wiedergeboren Für Rache</t>
        </is>
      </c>
      <c r="D4631" t="inlineStr">
        <is>
          <t xml:space="preserve">30fa4ffb5ee257125ee8bf213c4e40bf7004c843</t>
        </is>
      </c>
      <c r="E4631" t="inlineStr">
        <is>
          <t xml:space="preserve">Episode 27: Heilung Der Alten Frau Storm</t>
        </is>
      </c>
      <c r="F4631">
        <v>27</v>
      </c>
      <c r="G4631" t="inlineStr">
        <is>
          <t xml:space="preserve">13:19-13:24</t>
        </is>
      </c>
      <c r="H4631" t="inlineStr">
        <is>
          <t xml:space="preserve">Resolved</t>
        </is>
      </c>
      <c r="I4631" t="inlineStr">
        <is>
          <t xml:space="preserve">[Script error] - Line from script: â€œSie hatte nicht erwartet, Dominic hier zu sehen, nicht jetzt, niemals.â€_x009d_ - Note: misleading â€œSie hatte nicht erwartet, Dominic hier zu sehen, nicht jetzt.â€_x009d_</t>
        </is>
      </c>
      <c r="J4631" t="inlineStr">
        <is>
          <t xml:space="preserve">AI</t>
        </is>
      </c>
      <c r="K4631" t="inlineStr">
        <is>
          <t xml:space="preserve">Script error</t>
        </is>
      </c>
      <c r="L4631" t="inlineStr">
        <is>
          <t xml:space="preserve">Script error</t>
        </is>
      </c>
      <c r="M4631" t="str">
        <f>IFERROR(IF(VLOOKUP(L4631,'Quantification'!$A:$B,2,FALSE)&amp;""="","Unclassified",VLOOKUP(L4631,'Quantification'!$A:$B,2,FALSE)),"Unclassified")</f>
        <v>Major</v>
      </c>
      <c r="N4631" t="inlineStr">
        <is>
          <t xml:space="preserve">frl-stefanie.gartmaier@pocketfm.com</t>
        </is>
      </c>
      <c r="O4631" t="inlineStr">
        <is>
          <t xml:space="preserve">Issues found in raw</t>
        </is>
      </c>
      <c r="P4631" t="str">
        <f>IF(OR(O4631="Issues found in master",O4631="Final master"),"Master",IF(OR(O4631="Ready for Master",O4631="Issues found in raw",O4631="Raw under QC",O4631="Issues resolved in raw"),"Raw","-"))</f>
        <v>Raw</v>
      </c>
      <c r="Q4631" s="13">
        <v>46280.611805555556</v>
      </c>
      <c r="R4631" t="inlineStr">
        <is>
          <t xml:space="preserve">2026-09 (Sept)</t>
        </is>
      </c>
      <c r="S4631">
        <f>IF(M4631="Not an error",0,IF(COUNTIFS($A$2:$A4631,$A4631,$D$2:$D4631,$D4631,$M$2:$M4631,"&lt;&gt;Not an error")=1,1,0))</f>
        <v>0</v>
      </c>
      <c r="T4631">
        <f>IF(M4631&lt;&gt;"Major",0,IF(COUNTIFS($A$2:$A4631,$A4631,$D$2:$D4631,$D4631,$M$2:$M4631,"Major")=1,1,0))</f>
        <v>0</v>
      </c>
      <c r="U4631">
        <f>IF(M4631&lt;&gt;"Minor",0,IF(COUNTIFS($A$2:$A4631,$A4631,$D$2:$D4631,$D4631,$M$2:$M4631,"Minor")=1,1,0))</f>
        <v>0</v>
      </c>
    </row>
    <row r="4632">
      <c r="A4632" t="inlineStr">
        <is>
          <t xml:space="preserve">f855eae3dfc9aadc286f38e8d5e70cc6a599f238</t>
        </is>
      </c>
      <c r="B4632" t="inlineStr">
        <is>
          <t xml:space="preserve">The Silent Rebirth</t>
        </is>
      </c>
      <c r="C4632" t="inlineStr">
        <is>
          <t xml:space="preserve">Wiedergeboren Für Rache</t>
        </is>
      </c>
      <c r="D4632" t="inlineStr">
        <is>
          <t xml:space="preserve">30fa4ffb5ee257125ee8bf213c4e40bf7004c843</t>
        </is>
      </c>
      <c r="E4632" t="inlineStr">
        <is>
          <t xml:space="preserve">Episode 27: Heilung Der Alten Frau Storm</t>
        </is>
      </c>
      <c r="F4632">
        <v>27</v>
      </c>
      <c r="G4632" t="inlineStr">
        <is>
          <t xml:space="preserve">17:05-17:11</t>
        </is>
      </c>
      <c r="H4632" t="inlineStr">
        <is>
          <t xml:space="preserve">Resolved</t>
        </is>
      </c>
      <c r="I4632" t="inlineStr">
        <is>
          <t xml:space="preserve">[Script error] - Line from script: â€œAls sie sich umdrehte, sah sie Talia hinter sich stehen, ein verschlagenes LÃ¤cheln auf den Lippen.â€_x009d_ - Note: inconsistency; Ã„nna is still sitting in the car â€œAls sie sich umdrehte, erblickte sie Talia, die ein verschlagenes LÃ¤cheln auf den Lippen trug.â€_x009d_</t>
        </is>
      </c>
      <c r="J4632" t="inlineStr">
        <is>
          <t xml:space="preserve">AI</t>
        </is>
      </c>
      <c r="K4632" t="inlineStr">
        <is>
          <t xml:space="preserve">Script error</t>
        </is>
      </c>
      <c r="L4632" t="inlineStr">
        <is>
          <t xml:space="preserve">Script error</t>
        </is>
      </c>
      <c r="M4632" t="str">
        <f>IFERROR(IF(VLOOKUP(L4632,'Quantification'!$A:$B,2,FALSE)&amp;""="","Unclassified",VLOOKUP(L4632,'Quantification'!$A:$B,2,FALSE)),"Unclassified")</f>
        <v>Major</v>
      </c>
      <c r="N4632" t="inlineStr">
        <is>
          <t xml:space="preserve">frl-stefanie.gartmaier@pocketfm.com</t>
        </is>
      </c>
      <c r="O4632" t="inlineStr">
        <is>
          <t xml:space="preserve">Issues found in raw</t>
        </is>
      </c>
      <c r="P4632" t="str">
        <f>IF(OR(O4632="Issues found in master",O4632="Final master"),"Master",IF(OR(O4632="Ready for Master",O4632="Issues found in raw",O4632="Raw under QC",O4632="Issues resolved in raw"),"Raw","-"))</f>
        <v>Raw</v>
      </c>
      <c r="Q4632" s="13">
        <v>46280.611805555556</v>
      </c>
      <c r="R4632" t="inlineStr">
        <is>
          <t xml:space="preserve">2026-09 (Sept)</t>
        </is>
      </c>
      <c r="S4632">
        <f>IF(M4632="Not an error",0,IF(COUNTIFS($A$2:$A4632,$A4632,$D$2:$D4632,$D4632,$M$2:$M4632,"&lt;&gt;Not an error")=1,1,0))</f>
        <v>0</v>
      </c>
      <c r="T4632">
        <f>IF(M4632&lt;&gt;"Major",0,IF(COUNTIFS($A$2:$A4632,$A4632,$D$2:$D4632,$D4632,$M$2:$M4632,"Major")=1,1,0))</f>
        <v>0</v>
      </c>
      <c r="U4632">
        <f>IF(M4632&lt;&gt;"Minor",0,IF(COUNTIFS($A$2:$A4632,$A4632,$D$2:$D4632,$D4632,$M$2:$M4632,"Minor")=1,1,0))</f>
        <v>0</v>
      </c>
    </row>
    <row r="4633">
      <c r="A4633" t="inlineStr">
        <is>
          <t xml:space="preserve">f855eae3dfc9aadc286f38e8d5e70cc6a599f238</t>
        </is>
      </c>
      <c r="B4633" t="inlineStr">
        <is>
          <t xml:space="preserve">The Silent Rebirth</t>
        </is>
      </c>
      <c r="C4633" t="inlineStr">
        <is>
          <t xml:space="preserve">Wiedergeboren Für Rache</t>
        </is>
      </c>
      <c r="D4633" t="inlineStr">
        <is>
          <t xml:space="preserve">30fa4ffb5ee257125ee8bf213c4e40bf7004c843</t>
        </is>
      </c>
      <c r="E4633" t="inlineStr">
        <is>
          <t xml:space="preserve">Episode 27: Heilung Der Alten Frau Storm</t>
        </is>
      </c>
      <c r="F4633">
        <v>27</v>
      </c>
      <c r="G4633" t="inlineStr">
        <is>
          <t xml:space="preserve">17:16-17:22</t>
        </is>
      </c>
      <c r="H4633" t="inlineStr">
        <is>
          <t xml:space="preserve">Resolved</t>
        </is>
      </c>
      <c r="I4633" t="inlineStr">
        <is>
          <t xml:space="preserve">[Script error] - Line from script: â€œIch weiÃŸ nicht, welchen Zauber du Ã¼ber Oma gewirkt hast, aber seit du aufgetaucht bist, tut sie alles fÃ¼r dich.â€_x009d_ - Note: incorrect word â€œIch weiÃŸ nicht, welchen Zauber du bei Oma angewandt hast, aber seit du aufgetaucht bist, tut sie alles fÃ¼r dich.â€_x009d_</t>
        </is>
      </c>
      <c r="J4633" t="inlineStr">
        <is>
          <t xml:space="preserve">AI</t>
        </is>
      </c>
      <c r="K4633" t="inlineStr">
        <is>
          <t xml:space="preserve">Script error</t>
        </is>
      </c>
      <c r="L4633" t="inlineStr">
        <is>
          <t xml:space="preserve">Script error</t>
        </is>
      </c>
      <c r="M4633" t="str">
        <f>IFERROR(IF(VLOOKUP(L4633,'Quantification'!$A:$B,2,FALSE)&amp;""="","Unclassified",VLOOKUP(L4633,'Quantification'!$A:$B,2,FALSE)),"Unclassified")</f>
        <v>Major</v>
      </c>
      <c r="N4633" t="inlineStr">
        <is>
          <t xml:space="preserve">frl-stefanie.gartmaier@pocketfm.com</t>
        </is>
      </c>
      <c r="O4633" t="inlineStr">
        <is>
          <t xml:space="preserve">Issues found in raw</t>
        </is>
      </c>
      <c r="P4633" t="str">
        <f>IF(OR(O4633="Issues found in master",O4633="Final master"),"Master",IF(OR(O4633="Ready for Master",O4633="Issues found in raw",O4633="Raw under QC",O4633="Issues resolved in raw"),"Raw","-"))</f>
        <v>Raw</v>
      </c>
      <c r="Q4633" s="13">
        <v>46280.611805555556</v>
      </c>
      <c r="R4633" t="inlineStr">
        <is>
          <t xml:space="preserve">2026-09 (Sept)</t>
        </is>
      </c>
      <c r="S4633">
        <f>IF(M4633="Not an error",0,IF(COUNTIFS($A$2:$A4633,$A4633,$D$2:$D4633,$D4633,$M$2:$M4633,"&lt;&gt;Not an error")=1,1,0))</f>
        <v>0</v>
      </c>
      <c r="T4633">
        <f>IF(M4633&lt;&gt;"Major",0,IF(COUNTIFS($A$2:$A4633,$A4633,$D$2:$D4633,$D4633,$M$2:$M4633,"Major")=1,1,0))</f>
        <v>0</v>
      </c>
      <c r="U4633">
        <f>IF(M4633&lt;&gt;"Minor",0,IF(COUNTIFS($A$2:$A4633,$A4633,$D$2:$D4633,$D4633,$M$2:$M4633,"Minor")=1,1,0))</f>
        <v>0</v>
      </c>
    </row>
    <row r="4634">
      <c r="A4634" t="inlineStr">
        <is>
          <t xml:space="preserve">f855eae3dfc9aadc286f38e8d5e70cc6a599f238</t>
        </is>
      </c>
      <c r="B4634" t="inlineStr">
        <is>
          <t xml:space="preserve">The Silent Rebirth</t>
        </is>
      </c>
      <c r="C4634" t="inlineStr">
        <is>
          <t xml:space="preserve">Wiedergeboren Für Rache</t>
        </is>
      </c>
      <c r="D4634" t="inlineStr">
        <is>
          <t xml:space="preserve">30fa4ffb5ee257125ee8bf213c4e40bf7004c843</t>
        </is>
      </c>
      <c r="E4634" t="inlineStr">
        <is>
          <t xml:space="preserve">Episode 27: Heilung Der Alten Frau Storm</t>
        </is>
      </c>
      <c r="F4634">
        <v>27</v>
      </c>
      <c r="G4634" t="inlineStr">
        <is>
          <t xml:space="preserve">18:32-18:34</t>
        </is>
      </c>
      <c r="H4634" t="inlineStr">
        <is>
          <t xml:space="preserve">Resolved</t>
        </is>
      </c>
      <c r="I4634" t="inlineStr">
        <is>
          <t xml:space="preserve">[Script error] - Line from script: â€œBringt sie sofort herein!â€_x009d_, schnappte sie.â€_x009d_ - Note: inconsistency â€œBringt sie sofort auf mein Zimmer!â€_x009d_, schnappte sie.â€_x009d_</t>
        </is>
      </c>
      <c r="J4634" t="inlineStr">
        <is>
          <t xml:space="preserve">AI</t>
        </is>
      </c>
      <c r="K4634" t="inlineStr">
        <is>
          <t xml:space="preserve">Script error</t>
        </is>
      </c>
      <c r="L4634" t="inlineStr">
        <is>
          <t xml:space="preserve">Script error</t>
        </is>
      </c>
      <c r="M4634" t="str">
        <f>IFERROR(IF(VLOOKUP(L4634,'Quantification'!$A:$B,2,FALSE)&amp;""="","Unclassified",VLOOKUP(L4634,'Quantification'!$A:$B,2,FALSE)),"Unclassified")</f>
        <v>Major</v>
      </c>
      <c r="N4634" t="inlineStr">
        <is>
          <t xml:space="preserve">frl-stefanie.gartmaier@pocketfm.com</t>
        </is>
      </c>
      <c r="O4634" t="inlineStr">
        <is>
          <t xml:space="preserve">Issues found in raw</t>
        </is>
      </c>
      <c r="P4634" t="str">
        <f>IF(OR(O4634="Issues found in master",O4634="Final master"),"Master",IF(OR(O4634="Ready for Master",O4634="Issues found in raw",O4634="Raw under QC",O4634="Issues resolved in raw"),"Raw","-"))</f>
        <v>Raw</v>
      </c>
      <c r="Q4634" s="13">
        <v>46280.611805555556</v>
      </c>
      <c r="R4634" t="inlineStr">
        <is>
          <t xml:space="preserve">2026-09 (Sept)</t>
        </is>
      </c>
      <c r="S4634">
        <f>IF(M4634="Not an error",0,IF(COUNTIFS($A$2:$A4634,$A4634,$D$2:$D4634,$D4634,$M$2:$M4634,"&lt;&gt;Not an error")=1,1,0))</f>
        <v>0</v>
      </c>
      <c r="T4634">
        <f>IF(M4634&lt;&gt;"Major",0,IF(COUNTIFS($A$2:$A4634,$A4634,$D$2:$D4634,$D4634,$M$2:$M4634,"Major")=1,1,0))</f>
        <v>0</v>
      </c>
      <c r="U4634">
        <f>IF(M4634&lt;&gt;"Minor",0,IF(COUNTIFS($A$2:$A4634,$A4634,$D$2:$D4634,$D4634,$M$2:$M4634,"Minor")=1,1,0))</f>
        <v>0</v>
      </c>
    </row>
    <row r="4635">
      <c r="A4635" t="inlineStr">
        <is>
          <t xml:space="preserve">f855eae3dfc9aadc286f38e8d5e70cc6a599f238</t>
        </is>
      </c>
      <c r="B4635" t="inlineStr">
        <is>
          <t xml:space="preserve">The Silent Rebirth</t>
        </is>
      </c>
      <c r="C4635" t="inlineStr">
        <is>
          <t xml:space="preserve">Wiedergeboren Für Rache</t>
        </is>
      </c>
      <c r="D4635" t="inlineStr">
        <is>
          <t xml:space="preserve">30fa4ffb5ee257125ee8bf213c4e40bf7004c843</t>
        </is>
      </c>
      <c r="E4635" t="inlineStr">
        <is>
          <t xml:space="preserve">Episode 27: Heilung Der Alten Frau Storm</t>
        </is>
      </c>
      <c r="F4635">
        <v>27</v>
      </c>
      <c r="G4635" t="inlineStr">
        <is>
          <t xml:space="preserve">20:25-20:41</t>
        </is>
      </c>
      <c r="H4635" t="inlineStr">
        <is>
          <t xml:space="preserve">Resolved</t>
        </is>
      </c>
      <c r="I4635" t="inlineStr">
        <is>
          <t xml:space="preserve">[Script error] - Line from script: â€œGerade als sie vor Wut kochte, trat der Butler der Familie Storm mit einem Haufen Geschenke in den HÃ¤nden ein.â€_x009d_ - Note: inconsistency â€œGerade als sie vor Wut kochte, trat der Butler der Familie Storm mit einem Haufen Geschenke in den HÃ¤nden vor sie.â€_x009d_</t>
        </is>
      </c>
      <c r="J4635" t="inlineStr">
        <is>
          <t xml:space="preserve">AI</t>
        </is>
      </c>
      <c r="K4635" t="inlineStr">
        <is>
          <t xml:space="preserve">Script error</t>
        </is>
      </c>
      <c r="L4635" t="inlineStr">
        <is>
          <t xml:space="preserve">Script error</t>
        </is>
      </c>
      <c r="M4635" t="str">
        <f>IFERROR(IF(VLOOKUP(L4635,'Quantification'!$A:$B,2,FALSE)&amp;""="","Unclassified",VLOOKUP(L4635,'Quantification'!$A:$B,2,FALSE)),"Unclassified")</f>
        <v>Major</v>
      </c>
      <c r="N4635" t="inlineStr">
        <is>
          <t xml:space="preserve">frl-stefanie.gartmaier@pocketfm.com</t>
        </is>
      </c>
      <c r="O4635" t="inlineStr">
        <is>
          <t xml:space="preserve">Issues found in raw</t>
        </is>
      </c>
      <c r="P4635" t="str">
        <f>IF(OR(O4635="Issues found in master",O4635="Final master"),"Master",IF(OR(O4635="Ready for Master",O4635="Issues found in raw",O4635="Raw under QC",O4635="Issues resolved in raw"),"Raw","-"))</f>
        <v>Raw</v>
      </c>
      <c r="Q4635" s="13">
        <v>46280.611805555556</v>
      </c>
      <c r="R4635" t="inlineStr">
        <is>
          <t xml:space="preserve">2026-09 (Sept)</t>
        </is>
      </c>
      <c r="S4635">
        <f>IF(M4635="Not an error",0,IF(COUNTIFS($A$2:$A4635,$A4635,$D$2:$D4635,$D4635,$M$2:$M4635,"&lt;&gt;Not an error")=1,1,0))</f>
        <v>0</v>
      </c>
      <c r="T4635">
        <f>IF(M4635&lt;&gt;"Major",0,IF(COUNTIFS($A$2:$A4635,$A4635,$D$2:$D4635,$D4635,$M$2:$M4635,"Major")=1,1,0))</f>
        <v>0</v>
      </c>
      <c r="U4635">
        <f>IF(M4635&lt;&gt;"Minor",0,IF(COUNTIFS($A$2:$A4635,$A4635,$D$2:$D4635,$D4635,$M$2:$M4635,"Minor")=1,1,0))</f>
        <v>0</v>
      </c>
    </row>
    <row r="4636">
      <c r="A4636" t="inlineStr">
        <is>
          <t xml:space="preserve">f855eae3dfc9aadc286f38e8d5e70cc6a599f238</t>
        </is>
      </c>
      <c r="B4636" t="inlineStr">
        <is>
          <t xml:space="preserve">The Silent Rebirth</t>
        </is>
      </c>
      <c r="C4636" t="inlineStr">
        <is>
          <t xml:space="preserve">Wiedergeboren Für Rache</t>
        </is>
      </c>
      <c r="D4636" t="inlineStr">
        <is>
          <t xml:space="preserve">e38255331f1881e22f28f33b09535fb3219c4af6</t>
        </is>
      </c>
      <c r="E4636" t="inlineStr">
        <is>
          <t xml:space="preserve">Episode 28: Die Rückkehr Von Lennox</t>
        </is>
      </c>
      <c r="F4636">
        <v>28</v>
      </c>
      <c r="G4636" t="inlineStr">
        <is>
          <t xml:space="preserve">2:51-2:57</t>
        </is>
      </c>
      <c r="H4636" t="inlineStr">
        <is>
          <t xml:space="preserve">Resolved</t>
        </is>
      </c>
      <c r="I4636" t="inlineStr">
        <is>
          <t xml:space="preserve">[Script error] - Line from script: â€œTante Megan, ich habe kein Interesse daran, mit dir zu streitenâ€_x009d_, sagte sie gleichmÃ¤ÃŸig.â€_x009d_ - Note: incorrect form of address + incorrect word â€œMegan, ich habe kein Interesse daran, mit dir zu streitenâ€_x009d_, sagte sie gleichgÃ¼ltig.â€_x009d_</t>
        </is>
      </c>
      <c r="J4636" t="inlineStr">
        <is>
          <t xml:space="preserve">AI</t>
        </is>
      </c>
      <c r="K4636" t="inlineStr">
        <is>
          <t xml:space="preserve">Script error</t>
        </is>
      </c>
      <c r="L4636" t="inlineStr">
        <is>
          <t xml:space="preserve">Script error</t>
        </is>
      </c>
      <c r="M4636" t="str">
        <f>IFERROR(IF(VLOOKUP(L4636,'Quantification'!$A:$B,2,FALSE)&amp;""="","Unclassified",VLOOKUP(L4636,'Quantification'!$A:$B,2,FALSE)),"Unclassified")</f>
        <v>Major</v>
      </c>
      <c r="N4636" t="inlineStr">
        <is>
          <t xml:space="preserve">frl-stefanie.gartmaier@pocketfm.com</t>
        </is>
      </c>
      <c r="O4636" t="inlineStr">
        <is>
          <t xml:space="preserve">Issues found in raw</t>
        </is>
      </c>
      <c r="P4636" t="str">
        <f>IF(OR(O4636="Issues found in master",O4636="Final master"),"Master",IF(OR(O4636="Ready for Master",O4636="Issues found in raw",O4636="Raw under QC",O4636="Issues resolved in raw"),"Raw","-"))</f>
        <v>Raw</v>
      </c>
      <c r="Q4636" s="13">
        <v>46280.611805555556</v>
      </c>
      <c r="R4636" t="inlineStr">
        <is>
          <t xml:space="preserve">2026-09 (Sept)</t>
        </is>
      </c>
      <c r="S4636">
        <f>IF(M4636="Not an error",0,IF(COUNTIFS($A$2:$A4636,$A4636,$D$2:$D4636,$D4636,$M$2:$M4636,"&lt;&gt;Not an error")=1,1,0))</f>
        <v>1</v>
      </c>
      <c r="T4636">
        <f>IF(M4636&lt;&gt;"Major",0,IF(COUNTIFS($A$2:$A4636,$A4636,$D$2:$D4636,$D4636,$M$2:$M4636,"Major")=1,1,0))</f>
        <v>1</v>
      </c>
      <c r="U4636">
        <f>IF(M4636&lt;&gt;"Minor",0,IF(COUNTIFS($A$2:$A4636,$A4636,$D$2:$D4636,$D4636,$M$2:$M4636,"Minor")=1,1,0))</f>
        <v>0</v>
      </c>
    </row>
    <row r="4637">
      <c r="A4637" t="inlineStr">
        <is>
          <t xml:space="preserve">f855eae3dfc9aadc286f38e8d5e70cc6a599f238</t>
        </is>
      </c>
      <c r="B4637" t="inlineStr">
        <is>
          <t xml:space="preserve">The Silent Rebirth</t>
        </is>
      </c>
      <c r="C4637" t="inlineStr">
        <is>
          <t xml:space="preserve">Wiedergeboren Für Rache</t>
        </is>
      </c>
      <c r="D4637" t="inlineStr">
        <is>
          <t xml:space="preserve">e38255331f1881e22f28f33b09535fb3219c4af6</t>
        </is>
      </c>
      <c r="E4637" t="inlineStr">
        <is>
          <t xml:space="preserve">Episode 28: Die Rückkehr Von Lennox</t>
        </is>
      </c>
      <c r="F4637">
        <v>28</v>
      </c>
      <c r="G4637" t="inlineStr">
        <is>
          <t xml:space="preserve">9:06-9:09</t>
        </is>
      </c>
      <c r="H4637" t="inlineStr">
        <is>
          <t xml:space="preserve">Resolved</t>
        </is>
      </c>
      <c r="I4637" t="inlineStr">
        <is>
          <t xml:space="preserve">[Script error] - Line from script: â€œIch hoffe, Mutter und Talia kÃ¶nnen mir verzeihen.â€_x009d_ - Note: incorrect form of address â€œIch hoffe, Megan und Talia kÃ¶nnen mir verzeihen.â€_x009d_</t>
        </is>
      </c>
      <c r="J4637" t="inlineStr">
        <is>
          <t xml:space="preserve">AI</t>
        </is>
      </c>
      <c r="K4637" t="inlineStr">
        <is>
          <t xml:space="preserve">Script error</t>
        </is>
      </c>
      <c r="L4637" t="inlineStr">
        <is>
          <t xml:space="preserve">Script error</t>
        </is>
      </c>
      <c r="M4637" t="str">
        <f>IFERROR(IF(VLOOKUP(L4637,'Quantification'!$A:$B,2,FALSE)&amp;""="","Unclassified",VLOOKUP(L4637,'Quantification'!$A:$B,2,FALSE)),"Unclassified")</f>
        <v>Major</v>
      </c>
      <c r="N4637" t="inlineStr">
        <is>
          <t xml:space="preserve">frl-stefanie.gartmaier@pocketfm.com</t>
        </is>
      </c>
      <c r="O4637" t="inlineStr">
        <is>
          <t xml:space="preserve">Issues found in raw</t>
        </is>
      </c>
      <c r="P4637" t="str">
        <f>IF(OR(O4637="Issues found in master",O4637="Final master"),"Master",IF(OR(O4637="Ready for Master",O4637="Issues found in raw",O4637="Raw under QC",O4637="Issues resolved in raw"),"Raw","-"))</f>
        <v>Raw</v>
      </c>
      <c r="Q4637" s="13">
        <v>46280.611805555556</v>
      </c>
      <c r="R4637" t="inlineStr">
        <is>
          <t xml:space="preserve">2026-09 (Sept)</t>
        </is>
      </c>
      <c r="S4637">
        <f>IF(M4637="Not an error",0,IF(COUNTIFS($A$2:$A4637,$A4637,$D$2:$D4637,$D4637,$M$2:$M4637,"&lt;&gt;Not an error")=1,1,0))</f>
        <v>0</v>
      </c>
      <c r="T4637">
        <f>IF(M4637&lt;&gt;"Major",0,IF(COUNTIFS($A$2:$A4637,$A4637,$D$2:$D4637,$D4637,$M$2:$M4637,"Major")=1,1,0))</f>
        <v>0</v>
      </c>
      <c r="U4637">
        <f>IF(M4637&lt;&gt;"Minor",0,IF(COUNTIFS($A$2:$A4637,$A4637,$D$2:$D4637,$D4637,$M$2:$M4637,"Minor")=1,1,0))</f>
        <v>0</v>
      </c>
    </row>
    <row r="4638">
      <c r="A4638" t="inlineStr">
        <is>
          <t xml:space="preserve">f855eae3dfc9aadc286f38e8d5e70cc6a599f238</t>
        </is>
      </c>
      <c r="B4638" t="inlineStr">
        <is>
          <t xml:space="preserve">The Silent Rebirth</t>
        </is>
      </c>
      <c r="C4638" t="inlineStr">
        <is>
          <t xml:space="preserve">Wiedergeboren Für Rache</t>
        </is>
      </c>
      <c r="D4638" t="inlineStr">
        <is>
          <t xml:space="preserve">e38255331f1881e22f28f33b09535fb3219c4af6</t>
        </is>
      </c>
      <c r="E4638" t="inlineStr">
        <is>
          <t xml:space="preserve">Episode 28: Die Rückkehr Von Lennox</t>
        </is>
      </c>
      <c r="F4638">
        <v>28</v>
      </c>
      <c r="G4638" t="inlineStr">
        <is>
          <t xml:space="preserve">10:14-10:19</t>
        </is>
      </c>
      <c r="H4638" t="inlineStr">
        <is>
          <t xml:space="preserve">Resolved</t>
        </is>
      </c>
      <c r="I4638" t="inlineStr">
        <is>
          <t xml:space="preserve">[Script error] - Line from script: â€œAber denk daran, Megan ist deine Mutter und Talia ist deine einzige Schwester.â€_x009d_ - â€œAber denk daran, Megan ist deine Stiefmutter und Talia ist deine einzige Schwester.â€_x009d_</t>
        </is>
      </c>
      <c r="J4638" t="inlineStr">
        <is>
          <t xml:space="preserve">AI</t>
        </is>
      </c>
      <c r="K4638" t="inlineStr">
        <is>
          <t xml:space="preserve">Script error</t>
        </is>
      </c>
      <c r="L4638" t="inlineStr">
        <is>
          <t xml:space="preserve">Script error</t>
        </is>
      </c>
      <c r="M4638" t="str">
        <f>IFERROR(IF(VLOOKUP(L4638,'Quantification'!$A:$B,2,FALSE)&amp;""="","Unclassified",VLOOKUP(L4638,'Quantification'!$A:$B,2,FALSE)),"Unclassified")</f>
        <v>Major</v>
      </c>
      <c r="N4638" t="inlineStr">
        <is>
          <t xml:space="preserve">frl-stefanie.gartmaier@pocketfm.com</t>
        </is>
      </c>
      <c r="O4638" t="inlineStr">
        <is>
          <t xml:space="preserve">Issues found in raw</t>
        </is>
      </c>
      <c r="P4638" t="str">
        <f>IF(OR(O4638="Issues found in master",O4638="Final master"),"Master",IF(OR(O4638="Ready for Master",O4638="Issues found in raw",O4638="Raw under QC",O4638="Issues resolved in raw"),"Raw","-"))</f>
        <v>Raw</v>
      </c>
      <c r="Q4638" s="13">
        <v>46280.611805555556</v>
      </c>
      <c r="R4638" t="inlineStr">
        <is>
          <t xml:space="preserve">2026-09 (Sept)</t>
        </is>
      </c>
      <c r="S4638">
        <f>IF(M4638="Not an error",0,IF(COUNTIFS($A$2:$A4638,$A4638,$D$2:$D4638,$D4638,$M$2:$M4638,"&lt;&gt;Not an error")=1,1,0))</f>
        <v>0</v>
      </c>
      <c r="T4638">
        <f>IF(M4638&lt;&gt;"Major",0,IF(COUNTIFS($A$2:$A4638,$A4638,$D$2:$D4638,$D4638,$M$2:$M4638,"Major")=1,1,0))</f>
        <v>0</v>
      </c>
      <c r="U4638">
        <f>IF(M4638&lt;&gt;"Minor",0,IF(COUNTIFS($A$2:$A4638,$A4638,$D$2:$D4638,$D4638,$M$2:$M4638,"Minor")=1,1,0))</f>
        <v>0</v>
      </c>
    </row>
    <row r="4639">
      <c r="A4639" t="inlineStr">
        <is>
          <t xml:space="preserve">f855eae3dfc9aadc286f38e8d5e70cc6a599f238</t>
        </is>
      </c>
      <c r="B4639" t="inlineStr">
        <is>
          <t xml:space="preserve">The Silent Rebirth</t>
        </is>
      </c>
      <c r="C4639" t="inlineStr">
        <is>
          <t xml:space="preserve">Wiedergeboren Für Rache</t>
        </is>
      </c>
      <c r="D4639" t="inlineStr">
        <is>
          <t xml:space="preserve">e38255331f1881e22f28f33b09535fb3219c4af6</t>
        </is>
      </c>
      <c r="E4639" t="inlineStr">
        <is>
          <t xml:space="preserve">Episode 28: Die Rückkehr Von Lennox</t>
        </is>
      </c>
      <c r="F4639">
        <v>28</v>
      </c>
      <c r="G4639" t="inlineStr">
        <is>
          <t xml:space="preserve">12:38-12:48</t>
        </is>
      </c>
      <c r="H4639" t="inlineStr">
        <is>
          <t xml:space="preserve">Resolved</t>
        </is>
      </c>
      <c r="I4639" t="inlineStr">
        <is>
          <t xml:space="preserve">[Script error] - Line from script: â€œAm selben Abend wurde das Abendessen serviert, aber die alte Frau Sterling konnte nicht daran teilnehmen; die Ereignisse des Tages hatten sie zu sehr erschÃ¶pft.â€_x009d_ - Note: misleading â€œAls spÃ¤ter am Tag das Abendessen serviert wurde, konnte die alte Frau Sterling nicht daran teilnehmen; die Ereignisse des Tages hatten sie zu sehr erschÃ¶pft.â€_x009d_</t>
        </is>
      </c>
      <c r="J4639" t="inlineStr">
        <is>
          <t xml:space="preserve">AI</t>
        </is>
      </c>
      <c r="K4639" t="inlineStr">
        <is>
          <t xml:space="preserve">Script error</t>
        </is>
      </c>
      <c r="L4639" t="inlineStr">
        <is>
          <t xml:space="preserve">Script error</t>
        </is>
      </c>
      <c r="M4639" t="str">
        <f>IFERROR(IF(VLOOKUP(L4639,'Quantification'!$A:$B,2,FALSE)&amp;""="","Unclassified",VLOOKUP(L4639,'Quantification'!$A:$B,2,FALSE)),"Unclassified")</f>
        <v>Major</v>
      </c>
      <c r="N4639" t="inlineStr">
        <is>
          <t xml:space="preserve">frl-stefanie.gartmaier@pocketfm.com</t>
        </is>
      </c>
      <c r="O4639" t="inlineStr">
        <is>
          <t xml:space="preserve">Issues found in raw</t>
        </is>
      </c>
      <c r="P4639" t="str">
        <f>IF(OR(O4639="Issues found in master",O4639="Final master"),"Master",IF(OR(O4639="Ready for Master",O4639="Issues found in raw",O4639="Raw under QC",O4639="Issues resolved in raw"),"Raw","-"))</f>
        <v>Raw</v>
      </c>
      <c r="Q4639" s="13">
        <v>46280.611805555556</v>
      </c>
      <c r="R4639" t="inlineStr">
        <is>
          <t xml:space="preserve">2026-09 (Sept)</t>
        </is>
      </c>
      <c r="S4639">
        <f>IF(M4639="Not an error",0,IF(COUNTIFS($A$2:$A4639,$A4639,$D$2:$D4639,$D4639,$M$2:$M4639,"&lt;&gt;Not an error")=1,1,0))</f>
        <v>0</v>
      </c>
      <c r="T4639">
        <f>IF(M4639&lt;&gt;"Major",0,IF(COUNTIFS($A$2:$A4639,$A4639,$D$2:$D4639,$D4639,$M$2:$M4639,"Major")=1,1,0))</f>
        <v>0</v>
      </c>
      <c r="U4639">
        <f>IF(M4639&lt;&gt;"Minor",0,IF(COUNTIFS($A$2:$A4639,$A4639,$D$2:$D4639,$D4639,$M$2:$M4639,"Minor")=1,1,0))</f>
        <v>0</v>
      </c>
    </row>
    <row r="4640">
      <c r="A4640" t="inlineStr">
        <is>
          <t xml:space="preserve">f855eae3dfc9aadc286f38e8d5e70cc6a599f238</t>
        </is>
      </c>
      <c r="B4640" t="inlineStr">
        <is>
          <t xml:space="preserve">The Silent Rebirth</t>
        </is>
      </c>
      <c r="C4640" t="inlineStr">
        <is>
          <t xml:space="preserve">Wiedergeboren Für Rache</t>
        </is>
      </c>
      <c r="D4640" t="inlineStr">
        <is>
          <t xml:space="preserve">e38255331f1881e22f28f33b09535fb3219c4af6</t>
        </is>
      </c>
      <c r="E4640" t="inlineStr">
        <is>
          <t xml:space="preserve">Episode 28: Die Rückkehr Von Lennox</t>
        </is>
      </c>
      <c r="F4640">
        <v>28</v>
      </c>
      <c r="G4640" t="inlineStr">
        <is>
          <t xml:space="preserve">16:31-16:35</t>
        </is>
      </c>
      <c r="H4640" t="inlineStr">
        <is>
          <t xml:space="preserve">Resolved</t>
        </is>
      </c>
      <c r="I4640" t="inlineStr">
        <is>
          <t xml:space="preserve">[Distorted sound] - Line from script: â€œTante Jane schÃ¼ttelte mit einem leisen Seufzer den Kopf.â€_x009d_</t>
        </is>
      </c>
      <c r="J4640" t="inlineStr">
        <is>
          <t xml:space="preserve">VOA</t>
        </is>
      </c>
      <c r="K4640" t="inlineStr">
        <is>
          <t xml:space="preserve">Distorted sound</t>
        </is>
      </c>
      <c r="L4640" t="inlineStr">
        <is>
          <t xml:space="preserve">Distorted sound</t>
        </is>
      </c>
      <c r="M4640" t="str">
        <f>IFERROR(IF(VLOOKUP(L4640,'Quantification'!$A:$B,2,FALSE)&amp;""="","Unclassified",VLOOKUP(L4640,'Quantification'!$A:$B,2,FALSE)),"Unclassified")</f>
        <v>Minor</v>
      </c>
      <c r="N4640" t="inlineStr">
        <is>
          <t xml:space="preserve">frl-stefanie.gartmaier@pocketfm.com</t>
        </is>
      </c>
      <c r="O4640" t="inlineStr">
        <is>
          <t xml:space="preserve">Issues found in raw</t>
        </is>
      </c>
      <c r="P4640" t="str">
        <f>IF(OR(O4640="Issues found in master",O4640="Final master"),"Master",IF(OR(O4640="Ready for Master",O4640="Issues found in raw",O4640="Raw under QC",O4640="Issues resolved in raw"),"Raw","-"))</f>
        <v>Raw</v>
      </c>
      <c r="Q4640" s="13">
        <v>46280.611805555556</v>
      </c>
      <c r="R4640" t="inlineStr">
        <is>
          <t xml:space="preserve">2026-09 (Sept)</t>
        </is>
      </c>
      <c r="S4640">
        <f>IF(M4640="Not an error",0,IF(COUNTIFS($A$2:$A4640,$A4640,$D$2:$D4640,$D4640,$M$2:$M4640,"&lt;&gt;Not an error")=1,1,0))</f>
        <v>0</v>
      </c>
      <c r="T4640">
        <f>IF(M4640&lt;&gt;"Major",0,IF(COUNTIFS($A$2:$A4640,$A4640,$D$2:$D4640,$D4640,$M$2:$M4640,"Major")=1,1,0))</f>
        <v>0</v>
      </c>
      <c r="U4640">
        <f>IF(M4640&lt;&gt;"Minor",0,IF(COUNTIFS($A$2:$A4640,$A4640,$D$2:$D4640,$D4640,$M$2:$M4640,"Minor")=1,1,0))</f>
        <v>1</v>
      </c>
    </row>
    <row r="4641">
      <c r="A4641" t="inlineStr">
        <is>
          <t xml:space="preserve">f855eae3dfc9aadc286f38e8d5e70cc6a599f238</t>
        </is>
      </c>
      <c r="B4641" t="inlineStr">
        <is>
          <t xml:space="preserve">The Silent Rebirth</t>
        </is>
      </c>
      <c r="C4641" t="inlineStr">
        <is>
          <t xml:space="preserve">Wiedergeboren Für Rache</t>
        </is>
      </c>
      <c r="D4641" t="inlineStr">
        <is>
          <t xml:space="preserve">e38255331f1881e22f28f33b09535fb3219c4af6</t>
        </is>
      </c>
      <c r="E4641" t="inlineStr">
        <is>
          <t xml:space="preserve">Episode 28: Die Rückkehr Von Lennox</t>
        </is>
      </c>
      <c r="F4641">
        <v>28</v>
      </c>
      <c r="G4641" t="inlineStr">
        <is>
          <t xml:space="preserve">17:18-17:22</t>
        </is>
      </c>
      <c r="H4641" t="inlineStr">
        <is>
          <t xml:space="preserve">Resolved</t>
        </is>
      </c>
      <c r="I4641" t="inlineStr">
        <is>
          <t xml:space="preserve">[Script error] - Line from script: â€œDiese Narbe lÃ¤sst sich nicht einfach so beheben, jedenfalls nicht im Moment.â€_x009d_ - Note: inconsistency â€œDiese Narben lÃ¤ssen sich nicht einfach so beheben, jedenfalls nicht im Moment.â€_x009d_</t>
        </is>
      </c>
      <c r="J4641" t="inlineStr">
        <is>
          <t xml:space="preserve">AI</t>
        </is>
      </c>
      <c r="K4641" t="inlineStr">
        <is>
          <t xml:space="preserve">Script error</t>
        </is>
      </c>
      <c r="L4641" t="inlineStr">
        <is>
          <t xml:space="preserve">Script error</t>
        </is>
      </c>
      <c r="M4641" t="str">
        <f>IFERROR(IF(VLOOKUP(L4641,'Quantification'!$A:$B,2,FALSE)&amp;""="","Unclassified",VLOOKUP(L4641,'Quantification'!$A:$B,2,FALSE)),"Unclassified")</f>
        <v>Major</v>
      </c>
      <c r="N4641" t="inlineStr">
        <is>
          <t xml:space="preserve">frl-stefanie.gartmaier@pocketfm.com</t>
        </is>
      </c>
      <c r="O4641" t="inlineStr">
        <is>
          <t xml:space="preserve">Issues found in raw</t>
        </is>
      </c>
      <c r="P4641" t="str">
        <f>IF(OR(O4641="Issues found in master",O4641="Final master"),"Master",IF(OR(O4641="Ready for Master",O4641="Issues found in raw",O4641="Raw under QC",O4641="Issues resolved in raw"),"Raw","-"))</f>
        <v>Raw</v>
      </c>
      <c r="Q4641" s="13">
        <v>46280.611805555556</v>
      </c>
      <c r="R4641" t="inlineStr">
        <is>
          <t xml:space="preserve">2026-09 (Sept)</t>
        </is>
      </c>
      <c r="S4641">
        <f>IF(M4641="Not an error",0,IF(COUNTIFS($A$2:$A4641,$A4641,$D$2:$D4641,$D4641,$M$2:$M4641,"&lt;&gt;Not an error")=1,1,0))</f>
        <v>0</v>
      </c>
      <c r="T4641">
        <f>IF(M4641&lt;&gt;"Major",0,IF(COUNTIFS($A$2:$A4641,$A4641,$D$2:$D4641,$D4641,$M$2:$M4641,"Major")=1,1,0))</f>
        <v>0</v>
      </c>
      <c r="U4641">
        <f>IF(M4641&lt;&gt;"Minor",0,IF(COUNTIFS($A$2:$A4641,$A4641,$D$2:$D4641,$D4641,$M$2:$M4641,"Minor")=1,1,0))</f>
        <v>0</v>
      </c>
    </row>
    <row r="4642">
      <c r="A4642" t="inlineStr">
        <is>
          <t xml:space="preserve">f855eae3dfc9aadc286f38e8d5e70cc6a599f238</t>
        </is>
      </c>
      <c r="B4642" t="inlineStr">
        <is>
          <t xml:space="preserve">The Silent Rebirth</t>
        </is>
      </c>
      <c r="C4642" t="inlineStr">
        <is>
          <t xml:space="preserve">Wiedergeboren Für Rache</t>
        </is>
      </c>
      <c r="D4642" t="inlineStr">
        <is>
          <t xml:space="preserve">858e70ef001335b518a965d3aab9c4063bb2b5a5</t>
        </is>
      </c>
      <c r="E4642" t="inlineStr">
        <is>
          <t xml:space="preserve">Episode 29: Zufälliger Unfall</t>
        </is>
      </c>
      <c r="F4642">
        <v>29</v>
      </c>
      <c r="G4642" t="inlineStr">
        <is>
          <t xml:space="preserve">1:28-1:32</t>
        </is>
      </c>
      <c r="H4642" t="inlineStr">
        <is>
          <t xml:space="preserve">Resolved</t>
        </is>
      </c>
      <c r="I4642" t="inlineStr">
        <is>
          <t xml:space="preserve">[Script error] - Line from script: â€œDeine Mutter sollte dir diesen Monat doch etwas Taschengeld gegeben haben, oder?â€_x009d_ - Note: incorrect form of address â€œMegan sollte dir diesen Monat doch etwas Taschengeld gegeben haben, oder?â€_x009d_</t>
        </is>
      </c>
      <c r="J4642" t="inlineStr">
        <is>
          <t xml:space="preserve">AI</t>
        </is>
      </c>
      <c r="K4642" t="inlineStr">
        <is>
          <t xml:space="preserve">Script error</t>
        </is>
      </c>
      <c r="L4642" t="inlineStr">
        <is>
          <t xml:space="preserve">Script error</t>
        </is>
      </c>
      <c r="M4642" t="str">
        <f>IFERROR(IF(VLOOKUP(L4642,'Quantification'!$A:$B,2,FALSE)&amp;""="","Unclassified",VLOOKUP(L4642,'Quantification'!$A:$B,2,FALSE)),"Unclassified")</f>
        <v>Major</v>
      </c>
      <c r="N4642" t="inlineStr">
        <is>
          <t xml:space="preserve">frl-stefanie.gartmaier@pocketfm.com</t>
        </is>
      </c>
      <c r="O4642" t="inlineStr">
        <is>
          <t xml:space="preserve">Issues found in raw</t>
        </is>
      </c>
      <c r="P4642" t="str">
        <f>IF(OR(O4642="Issues found in master",O4642="Final master"),"Master",IF(OR(O4642="Ready for Master",O4642="Issues found in raw",O4642="Raw under QC",O4642="Issues resolved in raw"),"Raw","-"))</f>
        <v>Raw</v>
      </c>
      <c r="Q4642" s="13">
        <v>46280.611805555556</v>
      </c>
      <c r="R4642" t="inlineStr">
        <is>
          <t xml:space="preserve">2026-09 (Sept)</t>
        </is>
      </c>
      <c r="S4642">
        <f>IF(M4642="Not an error",0,IF(COUNTIFS($A$2:$A4642,$A4642,$D$2:$D4642,$D4642,$M$2:$M4642,"&lt;&gt;Not an error")=1,1,0))</f>
        <v>1</v>
      </c>
      <c r="T4642">
        <f>IF(M4642&lt;&gt;"Major",0,IF(COUNTIFS($A$2:$A4642,$A4642,$D$2:$D4642,$D4642,$M$2:$M4642,"Major")=1,1,0))</f>
        <v>1</v>
      </c>
      <c r="U4642">
        <f>IF(M4642&lt;&gt;"Minor",0,IF(COUNTIFS($A$2:$A4642,$A4642,$D$2:$D4642,$D4642,$M$2:$M4642,"Minor")=1,1,0))</f>
        <v>0</v>
      </c>
    </row>
    <row r="4643">
      <c r="A4643" t="inlineStr">
        <is>
          <t xml:space="preserve">f855eae3dfc9aadc286f38e8d5e70cc6a599f238</t>
        </is>
      </c>
      <c r="B4643" t="inlineStr">
        <is>
          <t xml:space="preserve">The Silent Rebirth</t>
        </is>
      </c>
      <c r="C4643" t="inlineStr">
        <is>
          <t xml:space="preserve">Wiedergeboren Für Rache</t>
        </is>
      </c>
      <c r="D4643" t="inlineStr">
        <is>
          <t xml:space="preserve">858e70ef001335b518a965d3aab9c4063bb2b5a5</t>
        </is>
      </c>
      <c r="E4643" t="inlineStr">
        <is>
          <t xml:space="preserve">Episode 29: Zufälliger Unfall</t>
        </is>
      </c>
      <c r="F4643">
        <v>29</v>
      </c>
      <c r="G4643" t="inlineStr">
        <is>
          <t xml:space="preserve">9:38-9:43</t>
        </is>
      </c>
      <c r="H4643" t="inlineStr">
        <is>
          <t xml:space="preserve">Resolved</t>
        </is>
      </c>
      <c r="I4643" t="inlineStr">
        <is>
          <t xml:space="preserve">[Script error] - Line from script: â€œJa, es war ihre Schuld, dass sie vorhin versehentlich auf ihn gefallen war.â€_x009d_ - Note: timeline issue â€œJa, es war ihre Schuld, dass sie versehentlich auf ihn gefallen war.â€_x009d_</t>
        </is>
      </c>
      <c r="J4643" t="inlineStr">
        <is>
          <t xml:space="preserve">AI</t>
        </is>
      </c>
      <c r="K4643" t="inlineStr">
        <is>
          <t xml:space="preserve">Script error</t>
        </is>
      </c>
      <c r="L4643" t="inlineStr">
        <is>
          <t xml:space="preserve">Script error</t>
        </is>
      </c>
      <c r="M4643" t="str">
        <f>IFERROR(IF(VLOOKUP(L4643,'Quantification'!$A:$B,2,FALSE)&amp;""="","Unclassified",VLOOKUP(L4643,'Quantification'!$A:$B,2,FALSE)),"Unclassified")</f>
        <v>Major</v>
      </c>
      <c r="N4643" t="inlineStr">
        <is>
          <t xml:space="preserve">frl-stefanie.gartmaier@pocketfm.com</t>
        </is>
      </c>
      <c r="O4643" t="inlineStr">
        <is>
          <t xml:space="preserve">Issues found in raw</t>
        </is>
      </c>
      <c r="P4643" t="str">
        <f>IF(OR(O4643="Issues found in master",O4643="Final master"),"Master",IF(OR(O4643="Ready for Master",O4643="Issues found in raw",O4643="Raw under QC",O4643="Issues resolved in raw"),"Raw","-"))</f>
        <v>Raw</v>
      </c>
      <c r="Q4643" s="13">
        <v>46280.611805555556</v>
      </c>
      <c r="R4643" t="inlineStr">
        <is>
          <t xml:space="preserve">2026-09 (Sept)</t>
        </is>
      </c>
      <c r="S4643">
        <f>IF(M4643="Not an error",0,IF(COUNTIFS($A$2:$A4643,$A4643,$D$2:$D4643,$D4643,$M$2:$M4643,"&lt;&gt;Not an error")=1,1,0))</f>
        <v>0</v>
      </c>
      <c r="T4643">
        <f>IF(M4643&lt;&gt;"Major",0,IF(COUNTIFS($A$2:$A4643,$A4643,$D$2:$D4643,$D4643,$M$2:$M4643,"Major")=1,1,0))</f>
        <v>0</v>
      </c>
      <c r="U4643">
        <f>IF(M4643&lt;&gt;"Minor",0,IF(COUNTIFS($A$2:$A4643,$A4643,$D$2:$D4643,$D4643,$M$2:$M4643,"Minor")=1,1,0))</f>
        <v>0</v>
      </c>
    </row>
    <row r="4644">
      <c r="A4644" t="inlineStr">
        <is>
          <t xml:space="preserve">f855eae3dfc9aadc286f38e8d5e70cc6a599f238</t>
        </is>
      </c>
      <c r="B4644" t="inlineStr">
        <is>
          <t xml:space="preserve">The Silent Rebirth</t>
        </is>
      </c>
      <c r="C4644" t="inlineStr">
        <is>
          <t xml:space="preserve">Wiedergeboren Für Rache</t>
        </is>
      </c>
      <c r="D4644" t="inlineStr">
        <is>
          <t xml:space="preserve">858e70ef001335b518a965d3aab9c4063bb2b5a5</t>
        </is>
      </c>
      <c r="E4644" t="inlineStr">
        <is>
          <t xml:space="preserve">Episode 29: Zufälliger Unfall</t>
        </is>
      </c>
      <c r="F4644">
        <v>29</v>
      </c>
      <c r="G4644" t="inlineStr">
        <is>
          <t xml:space="preserve">12:16-12:22</t>
        </is>
      </c>
      <c r="H4644" t="inlineStr">
        <is>
          <t xml:space="preserve">Resolved</t>
        </is>
      </c>
      <c r="I4644" t="inlineStr">
        <is>
          <t xml:space="preserve">[Script error] - Line from script: â€œOhne ein weiteres Wort zu sagen, widmete er sich wieder seinem Handy und zeigte damit deutlich sein Desinteresse.â€_x009d_ - Note: inconsistency; doesnâ€™t match next episode â€œOhne ein weiteres Wort zu sagen, widmete er sich wieder seinem Tablet und zeigte damit deutlich sein Desinteresse.â€_x009d_</t>
        </is>
      </c>
      <c r="J4644" t="inlineStr">
        <is>
          <t xml:space="preserve">AI</t>
        </is>
      </c>
      <c r="K4644" t="inlineStr">
        <is>
          <t xml:space="preserve">Script error</t>
        </is>
      </c>
      <c r="L4644" t="inlineStr">
        <is>
          <t xml:space="preserve">Script error</t>
        </is>
      </c>
      <c r="M4644" t="str">
        <f>IFERROR(IF(VLOOKUP(L4644,'Quantification'!$A:$B,2,FALSE)&amp;""="","Unclassified",VLOOKUP(L4644,'Quantification'!$A:$B,2,FALSE)),"Unclassified")</f>
        <v>Major</v>
      </c>
      <c r="N4644" t="inlineStr">
        <is>
          <t xml:space="preserve">frl-stefanie.gartmaier@pocketfm.com</t>
        </is>
      </c>
      <c r="O4644" t="inlineStr">
        <is>
          <t xml:space="preserve">Issues found in raw</t>
        </is>
      </c>
      <c r="P4644" t="str">
        <f>IF(OR(O4644="Issues found in master",O4644="Final master"),"Master",IF(OR(O4644="Ready for Master",O4644="Issues found in raw",O4644="Raw under QC",O4644="Issues resolved in raw"),"Raw","-"))</f>
        <v>Raw</v>
      </c>
      <c r="Q4644" s="13">
        <v>46280.611805555556</v>
      </c>
      <c r="R4644" t="inlineStr">
        <is>
          <t xml:space="preserve">2026-09 (Sept)</t>
        </is>
      </c>
      <c r="S4644">
        <f>IF(M4644="Not an error",0,IF(COUNTIFS($A$2:$A4644,$A4644,$D$2:$D4644,$D4644,$M$2:$M4644,"&lt;&gt;Not an error")=1,1,0))</f>
        <v>0</v>
      </c>
      <c r="T4644">
        <f>IF(M4644&lt;&gt;"Major",0,IF(COUNTIFS($A$2:$A4644,$A4644,$D$2:$D4644,$D4644,$M$2:$M4644,"Major")=1,1,0))</f>
        <v>0</v>
      </c>
      <c r="U4644">
        <f>IF(M4644&lt;&gt;"Minor",0,IF(COUNTIFS($A$2:$A4644,$A4644,$D$2:$D4644,$D4644,$M$2:$M4644,"Minor")=1,1,0))</f>
        <v>0</v>
      </c>
    </row>
    <row r="4645">
      <c r="A4645" t="inlineStr">
        <is>
          <t xml:space="preserve">f855eae3dfc9aadc286f38e8d5e70cc6a599f238</t>
        </is>
      </c>
      <c r="B4645" t="inlineStr">
        <is>
          <t xml:space="preserve">The Silent Rebirth</t>
        </is>
      </c>
      <c r="C4645" t="inlineStr">
        <is>
          <t xml:space="preserve">Wiedergeboren Für Rache</t>
        </is>
      </c>
      <c r="D4645" t="inlineStr">
        <is>
          <t xml:space="preserve">cf3290fb21eb4947c66acab02c2e545d4e9fb426</t>
        </is>
      </c>
      <c r="E4645" t="inlineStr">
        <is>
          <t xml:space="preserve">Episode 30: Auf Der Suche Nach Dem Heilkraut</t>
        </is>
      </c>
      <c r="F4645">
        <v>30</v>
      </c>
      <c r="G4645" t="inlineStr">
        <is>
          <t xml:space="preserve">0:30-0:35</t>
        </is>
      </c>
      <c r="H4645" t="inlineStr">
        <is>
          <t xml:space="preserve">Resolved</t>
        </is>
      </c>
      <c r="I4645" t="inlineStr">
        <is>
          <t xml:space="preserve">[Script error] - Line from script: â€œWie war Rowan da nur hineingeraten? Ihre Gedanken Ã¼berschlugen sich.â€_x009d_ - Note: gibberish; should be left out</t>
        </is>
      </c>
      <c r="J4645" t="inlineStr">
        <is>
          <t xml:space="preserve">AI</t>
        </is>
      </c>
      <c r="K4645" t="inlineStr">
        <is>
          <t xml:space="preserve">Script error</t>
        </is>
      </c>
      <c r="L4645" t="inlineStr">
        <is>
          <t xml:space="preserve">Script error</t>
        </is>
      </c>
      <c r="M4645" t="str">
        <f>IFERROR(IF(VLOOKUP(L4645,'Quantification'!$A:$B,2,FALSE)&amp;""="","Unclassified",VLOOKUP(L4645,'Quantification'!$A:$B,2,FALSE)),"Unclassified")</f>
        <v>Major</v>
      </c>
      <c r="N4645" t="inlineStr">
        <is>
          <t xml:space="preserve">frl-stefanie.gartmaier@pocketfm.com</t>
        </is>
      </c>
      <c r="O4645" t="inlineStr">
        <is>
          <t xml:space="preserve">Issues found in raw</t>
        </is>
      </c>
      <c r="P4645" t="str">
        <f>IF(OR(O4645="Issues found in master",O4645="Final master"),"Master",IF(OR(O4645="Ready for Master",O4645="Issues found in raw",O4645="Raw under QC",O4645="Issues resolved in raw"),"Raw","-"))</f>
        <v>Raw</v>
      </c>
      <c r="Q4645" s="13">
        <v>46280.611805555556</v>
      </c>
      <c r="R4645" t="inlineStr">
        <is>
          <t xml:space="preserve">2026-09 (Sept)</t>
        </is>
      </c>
      <c r="S4645">
        <f>IF(M4645="Not an error",0,IF(COUNTIFS($A$2:$A4645,$A4645,$D$2:$D4645,$D4645,$M$2:$M4645,"&lt;&gt;Not an error")=1,1,0))</f>
        <v>1</v>
      </c>
      <c r="T4645">
        <f>IF(M4645&lt;&gt;"Major",0,IF(COUNTIFS($A$2:$A4645,$A4645,$D$2:$D4645,$D4645,$M$2:$M4645,"Major")=1,1,0))</f>
        <v>1</v>
      </c>
      <c r="U4645">
        <f>IF(M4645&lt;&gt;"Minor",0,IF(COUNTIFS($A$2:$A4645,$A4645,$D$2:$D4645,$D4645,$M$2:$M4645,"Minor")=1,1,0))</f>
        <v>0</v>
      </c>
    </row>
    <row r="4646">
      <c r="A4646" t="inlineStr">
        <is>
          <t xml:space="preserve">f855eae3dfc9aadc286f38e8d5e70cc6a599f238</t>
        </is>
      </c>
      <c r="B4646" t="inlineStr">
        <is>
          <t xml:space="preserve">The Silent Rebirth</t>
        </is>
      </c>
      <c r="C4646" t="inlineStr">
        <is>
          <t xml:space="preserve">Wiedergeboren Für Rache</t>
        </is>
      </c>
      <c r="D4646" t="inlineStr">
        <is>
          <t xml:space="preserve">cf3290fb21eb4947c66acab02c2e545d4e9fb426</t>
        </is>
      </c>
      <c r="E4646" t="inlineStr">
        <is>
          <t xml:space="preserve">Episode 30: Auf Der Suche Nach Dem Heilkraut</t>
        </is>
      </c>
      <c r="F4646">
        <v>30</v>
      </c>
      <c r="G4646" t="inlineStr">
        <is>
          <t xml:space="preserve">5:03-5:08</t>
        </is>
      </c>
      <c r="H4646" t="inlineStr">
        <is>
          <t xml:space="preserve">Resolved</t>
        </is>
      </c>
      <c r="I4646" t="inlineStr">
        <is>
          <t xml:space="preserve">[Script error] - Line from script: â€œJunge Dame, Sie haben mir nicht gesagt, dass es bei HeilkrÃ¤utern wie bei GemÃ¼se ist: je frischer, desto besser.â€_x009d_ - Note: incorrect form of address â€œDu hast mir nicht gesagt, dass es bei HeilkrÃ¤utern wie bei GemÃ¼se ist: je frischer, desto besser.â€œ</t>
        </is>
      </c>
      <c r="J4646" t="inlineStr">
        <is>
          <t xml:space="preserve">AI</t>
        </is>
      </c>
      <c r="K4646" t="inlineStr">
        <is>
          <t xml:space="preserve">Script error</t>
        </is>
      </c>
      <c r="L4646" t="inlineStr">
        <is>
          <t xml:space="preserve">Script error</t>
        </is>
      </c>
      <c r="M4646" t="str">
        <f>IFERROR(IF(VLOOKUP(L4646,'Quantification'!$A:$B,2,FALSE)&amp;""="","Unclassified",VLOOKUP(L4646,'Quantification'!$A:$B,2,FALSE)),"Unclassified")</f>
        <v>Major</v>
      </c>
      <c r="N4646" t="inlineStr">
        <is>
          <t xml:space="preserve">frl-stefanie.gartmaier@pocketfm.com</t>
        </is>
      </c>
      <c r="O4646" t="inlineStr">
        <is>
          <t xml:space="preserve">Issues found in raw</t>
        </is>
      </c>
      <c r="P4646" t="str">
        <f>IF(OR(O4646="Issues found in master",O4646="Final master"),"Master",IF(OR(O4646="Ready for Master",O4646="Issues found in raw",O4646="Raw under QC",O4646="Issues resolved in raw"),"Raw","-"))</f>
        <v>Raw</v>
      </c>
      <c r="Q4646" s="13">
        <v>46280.611805555556</v>
      </c>
      <c r="R4646" t="inlineStr">
        <is>
          <t xml:space="preserve">2026-09 (Sept)</t>
        </is>
      </c>
      <c r="S4646">
        <f>IF(M4646="Not an error",0,IF(COUNTIFS($A$2:$A4646,$A4646,$D$2:$D4646,$D4646,$M$2:$M4646,"&lt;&gt;Not an error")=1,1,0))</f>
        <v>0</v>
      </c>
      <c r="T4646">
        <f>IF(M4646&lt;&gt;"Major",0,IF(COUNTIFS($A$2:$A4646,$A4646,$D$2:$D4646,$D4646,$M$2:$M4646,"Major")=1,1,0))</f>
        <v>0</v>
      </c>
      <c r="U4646">
        <f>IF(M4646&lt;&gt;"Minor",0,IF(COUNTIFS($A$2:$A4646,$A4646,$D$2:$D4646,$D4646,$M$2:$M4646,"Minor")=1,1,0))</f>
        <v>0</v>
      </c>
    </row>
    <row r="4647">
      <c r="A4647" t="inlineStr">
        <is>
          <t xml:space="preserve">f855eae3dfc9aadc286f38e8d5e70cc6a599f238</t>
        </is>
      </c>
      <c r="B4647" t="inlineStr">
        <is>
          <t xml:space="preserve">The Silent Rebirth</t>
        </is>
      </c>
      <c r="C4647" t="inlineStr">
        <is>
          <t xml:space="preserve">Wiedergeboren Für Rache</t>
        </is>
      </c>
      <c r="D4647" t="inlineStr">
        <is>
          <t xml:space="preserve">cf3290fb21eb4947c66acab02c2e545d4e9fb426</t>
        </is>
      </c>
      <c r="E4647" t="inlineStr">
        <is>
          <t xml:space="preserve">Episode 30: Auf Der Suche Nach Dem Heilkraut</t>
        </is>
      </c>
      <c r="F4647">
        <v>30</v>
      </c>
      <c r="G4647" t="inlineStr">
        <is>
          <t xml:space="preserve">6:11-6:22</t>
        </is>
      </c>
      <c r="H4647" t="inlineStr">
        <is>
          <t xml:space="preserve">Resolved</t>
        </is>
      </c>
      <c r="I4647" t="inlineStr">
        <is>
          <t xml:space="preserve">[Script error] - Line from script: â€œSie behaupten, erst seit ein paar Tagen in Silver Crest zu sein. Woher wollen Sie dann wissen, was es in Antons Apotheke nicht gibt, und vor allem, dass diese KrÃ¤uter hier im Wald zu finden sind?â€_x009d_ - Note: incorrect form of address â€œDu behauptest, erst seit ein paar Tagen in Silver Crest zu sein. Woher willst du dann wissen, was es in Antons Apotheke nicht gibt, und vor allem, dass diese KrÃ¤uter hier im Wald zu finden sind?â€_x009d_</t>
        </is>
      </c>
      <c r="J4647" t="inlineStr">
        <is>
          <t xml:space="preserve">AI</t>
        </is>
      </c>
      <c r="K4647" t="inlineStr">
        <is>
          <t xml:space="preserve">Script error</t>
        </is>
      </c>
      <c r="L4647" t="inlineStr">
        <is>
          <t xml:space="preserve">Script error</t>
        </is>
      </c>
      <c r="M4647" t="str">
        <f>IFERROR(IF(VLOOKUP(L4647,'Quantification'!$A:$B,2,FALSE)&amp;""="","Unclassified",VLOOKUP(L4647,'Quantification'!$A:$B,2,FALSE)),"Unclassified")</f>
        <v>Major</v>
      </c>
      <c r="N4647" t="inlineStr">
        <is>
          <t xml:space="preserve">frl-stefanie.gartmaier@pocketfm.com</t>
        </is>
      </c>
      <c r="O4647" t="inlineStr">
        <is>
          <t xml:space="preserve">Issues found in raw</t>
        </is>
      </c>
      <c r="P4647" t="str">
        <f>IF(OR(O4647="Issues found in master",O4647="Final master"),"Master",IF(OR(O4647="Ready for Master",O4647="Issues found in raw",O4647="Raw under QC",O4647="Issues resolved in raw"),"Raw","-"))</f>
        <v>Raw</v>
      </c>
      <c r="Q4647" s="13">
        <v>46280.611805555556</v>
      </c>
      <c r="R4647" t="inlineStr">
        <is>
          <t xml:space="preserve">2026-09 (Sept)</t>
        </is>
      </c>
      <c r="S4647">
        <f>IF(M4647="Not an error",0,IF(COUNTIFS($A$2:$A4647,$A4647,$D$2:$D4647,$D4647,$M$2:$M4647,"&lt;&gt;Not an error")=1,1,0))</f>
        <v>0</v>
      </c>
      <c r="T4647">
        <f>IF(M4647&lt;&gt;"Major",0,IF(COUNTIFS($A$2:$A4647,$A4647,$D$2:$D4647,$D4647,$M$2:$M4647,"Major")=1,1,0))</f>
        <v>0</v>
      </c>
      <c r="U4647">
        <f>IF(M4647&lt;&gt;"Minor",0,IF(COUNTIFS($A$2:$A4647,$A4647,$D$2:$D4647,$D4647,$M$2:$M4647,"Minor")=1,1,0))</f>
        <v>0</v>
      </c>
    </row>
    <row r="4648">
      <c r="A4648" t="inlineStr">
        <is>
          <t xml:space="preserve">f855eae3dfc9aadc286f38e8d5e70cc6a599f238</t>
        </is>
      </c>
      <c r="B4648" t="inlineStr">
        <is>
          <t xml:space="preserve">The Silent Rebirth</t>
        </is>
      </c>
      <c r="C4648" t="inlineStr">
        <is>
          <t xml:space="preserve">Wiedergeboren Für Rache</t>
        </is>
      </c>
      <c r="D4648" t="inlineStr">
        <is>
          <t xml:space="preserve">cf3290fb21eb4947c66acab02c2e545d4e9fb426</t>
        </is>
      </c>
      <c r="E4648" t="inlineStr">
        <is>
          <t xml:space="preserve">Episode 30: Auf Der Suche Nach Dem Heilkraut</t>
        </is>
      </c>
      <c r="F4648">
        <v>30</v>
      </c>
      <c r="G4648" t="inlineStr">
        <is>
          <t xml:space="preserve">7:09-7:15</t>
        </is>
      </c>
      <c r="H4648" t="inlineStr">
        <is>
          <t xml:space="preserve">Resolved</t>
        </is>
      </c>
      <c r="I4648" t="inlineStr">
        <is>
          <t xml:space="preserve">[Script error] - Line from script: â€œBeten Sie, dass das, was Sie gesagt haben, wahr istâ€œ, warnte er mit kalter Stimme..â€_x009d_ - Note: incorrect form of address â€œIch hoffe fÃ¼r dich, dass das wahr istâ€_x009d_, warnte er mit kalter Stimme.â€_x009d_</t>
        </is>
      </c>
      <c r="J4648" t="inlineStr">
        <is>
          <t xml:space="preserve">AI</t>
        </is>
      </c>
      <c r="K4648" t="inlineStr">
        <is>
          <t xml:space="preserve">Script error</t>
        </is>
      </c>
      <c r="L4648" t="inlineStr">
        <is>
          <t xml:space="preserve">Script error</t>
        </is>
      </c>
      <c r="M4648" t="str">
        <f>IFERROR(IF(VLOOKUP(L4648,'Quantification'!$A:$B,2,FALSE)&amp;""="","Unclassified",VLOOKUP(L4648,'Quantification'!$A:$B,2,FALSE)),"Unclassified")</f>
        <v>Major</v>
      </c>
      <c r="N4648" t="inlineStr">
        <is>
          <t xml:space="preserve">frl-stefanie.gartmaier@pocketfm.com</t>
        </is>
      </c>
      <c r="O4648" t="inlineStr">
        <is>
          <t xml:space="preserve">Issues found in raw</t>
        </is>
      </c>
      <c r="P4648" t="str">
        <f>IF(OR(O4648="Issues found in master",O4648="Final master"),"Master",IF(OR(O4648="Ready for Master",O4648="Issues found in raw",O4648="Raw under QC",O4648="Issues resolved in raw"),"Raw","-"))</f>
        <v>Raw</v>
      </c>
      <c r="Q4648" s="13">
        <v>46280.611805555556</v>
      </c>
      <c r="R4648" t="inlineStr">
        <is>
          <t xml:space="preserve">2026-09 (Sept)</t>
        </is>
      </c>
      <c r="S4648">
        <f>IF(M4648="Not an error",0,IF(COUNTIFS($A$2:$A4648,$A4648,$D$2:$D4648,$D4648,$M$2:$M4648,"&lt;&gt;Not an error")=1,1,0))</f>
        <v>0</v>
      </c>
      <c r="T4648">
        <f>IF(M4648&lt;&gt;"Major",0,IF(COUNTIFS($A$2:$A4648,$A4648,$D$2:$D4648,$D4648,$M$2:$M4648,"Major")=1,1,0))</f>
        <v>0</v>
      </c>
      <c r="U4648">
        <f>IF(M4648&lt;&gt;"Minor",0,IF(COUNTIFS($A$2:$A4648,$A4648,$D$2:$D4648,$D4648,$M$2:$M4648,"Minor")=1,1,0))</f>
        <v>0</v>
      </c>
    </row>
    <row r="4649">
      <c r="A4649" t="inlineStr">
        <is>
          <t xml:space="preserve">f855eae3dfc9aadc286f38e8d5e70cc6a599f238</t>
        </is>
      </c>
      <c r="B4649" t="inlineStr">
        <is>
          <t xml:space="preserve">The Silent Rebirth</t>
        </is>
      </c>
      <c r="C4649" t="inlineStr">
        <is>
          <t xml:space="preserve">Wiedergeboren Für Rache</t>
        </is>
      </c>
      <c r="D4649" t="inlineStr">
        <is>
          <t xml:space="preserve">cf3290fb21eb4947c66acab02c2e545d4e9fb426</t>
        </is>
      </c>
      <c r="E4649" t="inlineStr">
        <is>
          <t xml:space="preserve">Episode 30: Auf Der Suche Nach Dem Heilkraut</t>
        </is>
      </c>
      <c r="F4649">
        <v>30</v>
      </c>
      <c r="G4649" t="inlineStr">
        <is>
          <t xml:space="preserve">7:16-7:20</t>
        </is>
      </c>
      <c r="H4649" t="inlineStr">
        <is>
          <t xml:space="preserve">Resolved</t>
        </is>
      </c>
      <c r="I4649" t="inlineStr">
        <is>
          <t xml:space="preserve">[Script error] - Line from script: â€œWehe, ich finde heraus, dass Sie irgendeine versteckte Absicht verfolgen.â€_x009d_ - Note: incorrect form of address â€œWehe, ich finde heraus, dass du irgendeine versteckte Absicht verfolgst.â€_x009d_</t>
        </is>
      </c>
      <c r="J4649" t="inlineStr">
        <is>
          <t xml:space="preserve">AI</t>
        </is>
      </c>
      <c r="K4649" t="inlineStr">
        <is>
          <t xml:space="preserve">Script error</t>
        </is>
      </c>
      <c r="L4649" t="inlineStr">
        <is>
          <t xml:space="preserve">Script error</t>
        </is>
      </c>
      <c r="M4649" t="str">
        <f>IFERROR(IF(VLOOKUP(L4649,'Quantification'!$A:$B,2,FALSE)&amp;""="","Unclassified",VLOOKUP(L4649,'Quantification'!$A:$B,2,FALSE)),"Unclassified")</f>
        <v>Major</v>
      </c>
      <c r="N4649" t="inlineStr">
        <is>
          <t xml:space="preserve">frl-stefanie.gartmaier@pocketfm.com</t>
        </is>
      </c>
      <c r="O4649" t="inlineStr">
        <is>
          <t xml:space="preserve">Issues found in raw</t>
        </is>
      </c>
      <c r="P4649" t="str">
        <f>IF(OR(O4649="Issues found in master",O4649="Final master"),"Master",IF(OR(O4649="Ready for Master",O4649="Issues found in raw",O4649="Raw under QC",O4649="Issues resolved in raw"),"Raw","-"))</f>
        <v>Raw</v>
      </c>
      <c r="Q4649" s="13">
        <v>46280.611805555556</v>
      </c>
      <c r="R4649" t="inlineStr">
        <is>
          <t xml:space="preserve">2026-09 (Sept)</t>
        </is>
      </c>
      <c r="S4649">
        <f>IF(M4649="Not an error",0,IF(COUNTIFS($A$2:$A4649,$A4649,$D$2:$D4649,$D4649,$M$2:$M4649,"&lt;&gt;Not an error")=1,1,0))</f>
        <v>0</v>
      </c>
      <c r="T4649">
        <f>IF(M4649&lt;&gt;"Major",0,IF(COUNTIFS($A$2:$A4649,$A4649,$D$2:$D4649,$D4649,$M$2:$M4649,"Major")=1,1,0))</f>
        <v>0</v>
      </c>
      <c r="U4649">
        <f>IF(M4649&lt;&gt;"Minor",0,IF(COUNTIFS($A$2:$A4649,$A4649,$D$2:$D4649,$D4649,$M$2:$M4649,"Minor")=1,1,0))</f>
        <v>0</v>
      </c>
    </row>
    <row r="4650">
      <c r="A4650" t="inlineStr">
        <is>
          <t xml:space="preserve">f855eae3dfc9aadc286f38e8d5e70cc6a599f238</t>
        </is>
      </c>
      <c r="B4650" t="inlineStr">
        <is>
          <t xml:space="preserve">The Silent Rebirth</t>
        </is>
      </c>
      <c r="C4650" t="inlineStr">
        <is>
          <t xml:space="preserve">Wiedergeboren Für Rache</t>
        </is>
      </c>
      <c r="D4650" t="inlineStr">
        <is>
          <t xml:space="preserve">cf3290fb21eb4947c66acab02c2e545d4e9fb426</t>
        </is>
      </c>
      <c r="E4650" t="inlineStr">
        <is>
          <t xml:space="preserve">Episode 30: Auf Der Suche Nach Dem Heilkraut</t>
        </is>
      </c>
      <c r="F4650">
        <v>30</v>
      </c>
      <c r="G4650" t="inlineStr">
        <is>
          <t xml:space="preserve">8:00-8:05</t>
        </is>
      </c>
      <c r="H4650" t="inlineStr">
        <is>
          <t xml:space="preserve">Resolved</t>
        </is>
      </c>
      <c r="I4650" t="inlineStr">
        <is>
          <t xml:space="preserve">[Script error] - Line from script: â€œMit dem Handy in der Hand wirkte er sowohl skeptisch als auch fasziniert.â€_x009d_ - Note: gibberish; should be left out</t>
        </is>
      </c>
      <c r="J4650" t="inlineStr">
        <is>
          <t xml:space="preserve">AI</t>
        </is>
      </c>
      <c r="K4650" t="inlineStr">
        <is>
          <t xml:space="preserve">Script error</t>
        </is>
      </c>
      <c r="L4650" t="inlineStr">
        <is>
          <t xml:space="preserve">Script error</t>
        </is>
      </c>
      <c r="M4650" t="str">
        <f>IFERROR(IF(VLOOKUP(L4650,'Quantification'!$A:$B,2,FALSE)&amp;""="","Unclassified",VLOOKUP(L4650,'Quantification'!$A:$B,2,FALSE)),"Unclassified")</f>
        <v>Major</v>
      </c>
      <c r="N4650" t="inlineStr">
        <is>
          <t xml:space="preserve">frl-stefanie.gartmaier@pocketfm.com</t>
        </is>
      </c>
      <c r="O4650" t="inlineStr">
        <is>
          <t xml:space="preserve">Issues found in raw</t>
        </is>
      </c>
      <c r="P4650" t="str">
        <f>IF(OR(O4650="Issues found in master",O4650="Final master"),"Master",IF(OR(O4650="Ready for Master",O4650="Issues found in raw",O4650="Raw under QC",O4650="Issues resolved in raw"),"Raw","-"))</f>
        <v>Raw</v>
      </c>
      <c r="Q4650" s="13">
        <v>46280.611805555556</v>
      </c>
      <c r="R4650" t="inlineStr">
        <is>
          <t xml:space="preserve">2026-09 (Sept)</t>
        </is>
      </c>
      <c r="S4650">
        <f>IF(M4650="Not an error",0,IF(COUNTIFS($A$2:$A4650,$A4650,$D$2:$D4650,$D4650,$M$2:$M4650,"&lt;&gt;Not an error")=1,1,0))</f>
        <v>0</v>
      </c>
      <c r="T4650">
        <f>IF(M4650&lt;&gt;"Major",0,IF(COUNTIFS($A$2:$A4650,$A4650,$D$2:$D4650,$D4650,$M$2:$M4650,"Major")=1,1,0))</f>
        <v>0</v>
      </c>
      <c r="U4650">
        <f>IF(M4650&lt;&gt;"Minor",0,IF(COUNTIFS($A$2:$A4650,$A4650,$D$2:$D4650,$D4650,$M$2:$M4650,"Minor")=1,1,0))</f>
        <v>0</v>
      </c>
    </row>
    <row r="4651">
      <c r="A4651" t="inlineStr">
        <is>
          <t xml:space="preserve">f855eae3dfc9aadc286f38e8d5e70cc6a599f238</t>
        </is>
      </c>
      <c r="B4651" t="inlineStr">
        <is>
          <t xml:space="preserve">The Silent Rebirth</t>
        </is>
      </c>
      <c r="C4651" t="inlineStr">
        <is>
          <t xml:space="preserve">Wiedergeboren Für Rache</t>
        </is>
      </c>
      <c r="D4651" t="inlineStr">
        <is>
          <t xml:space="preserve">cf3290fb21eb4947c66acab02c2e545d4e9fb426</t>
        </is>
      </c>
      <c r="E4651" t="inlineStr">
        <is>
          <t xml:space="preserve">Episode 30: Auf Der Suche Nach Dem Heilkraut</t>
        </is>
      </c>
      <c r="F4651">
        <v>30</v>
      </c>
      <c r="G4651" t="inlineStr">
        <is>
          <t xml:space="preserve">8:52-9:00</t>
        </is>
      </c>
      <c r="H4651" t="inlineStr">
        <is>
          <t xml:space="preserve">Resolved</t>
        </is>
      </c>
      <c r="I4651" t="inlineStr">
        <is>
          <t xml:space="preserve">[Script error] - Line from script: â€œRowan runzelte bei ihren Worten die Stirn und zischte: â€œÃ„nna, ich habe wirklich keine Zeit, um sie hier mit Ihnen zu vergeuden.â€_x009d_ - Note: incorrect form of address â€œRowan runzelte bei ihren Worten die Stirn und zischte: â€œÃ„nna, ich habe wirklich keine Zeit, um sie hier mit dir zu vergeuden.â€_x009d_</t>
        </is>
      </c>
      <c r="J4651" t="inlineStr">
        <is>
          <t xml:space="preserve">AI</t>
        </is>
      </c>
      <c r="K4651" t="inlineStr">
        <is>
          <t xml:space="preserve">Script error</t>
        </is>
      </c>
      <c r="L4651" t="inlineStr">
        <is>
          <t xml:space="preserve">Script error</t>
        </is>
      </c>
      <c r="M4651" t="str">
        <f>IFERROR(IF(VLOOKUP(L4651,'Quantification'!$A:$B,2,FALSE)&amp;""="","Unclassified",VLOOKUP(L4651,'Quantification'!$A:$B,2,FALSE)),"Unclassified")</f>
        <v>Major</v>
      </c>
      <c r="N4651" t="inlineStr">
        <is>
          <t xml:space="preserve">frl-stefanie.gartmaier@pocketfm.com</t>
        </is>
      </c>
      <c r="O4651" t="inlineStr">
        <is>
          <t xml:space="preserve">Issues found in raw</t>
        </is>
      </c>
      <c r="P4651" t="str">
        <f>IF(OR(O4651="Issues found in master",O4651="Final master"),"Master",IF(OR(O4651="Ready for Master",O4651="Issues found in raw",O4651="Raw under QC",O4651="Issues resolved in raw"),"Raw","-"))</f>
        <v>Raw</v>
      </c>
      <c r="Q4651" s="13">
        <v>46280.611805555556</v>
      </c>
      <c r="R4651" t="inlineStr">
        <is>
          <t xml:space="preserve">2026-09 (Sept)</t>
        </is>
      </c>
      <c r="S4651">
        <f>IF(M4651="Not an error",0,IF(COUNTIFS($A$2:$A4651,$A4651,$D$2:$D4651,$D4651,$M$2:$M4651,"&lt;&gt;Not an error")=1,1,0))</f>
        <v>0</v>
      </c>
      <c r="T4651">
        <f>IF(M4651&lt;&gt;"Major",0,IF(COUNTIFS($A$2:$A4651,$A4651,$D$2:$D4651,$D4651,$M$2:$M4651,"Major")=1,1,0))</f>
        <v>0</v>
      </c>
      <c r="U4651">
        <f>IF(M4651&lt;&gt;"Minor",0,IF(COUNTIFS($A$2:$A4651,$A4651,$D$2:$D4651,$D4651,$M$2:$M4651,"Minor")=1,1,0))</f>
        <v>0</v>
      </c>
    </row>
    <row r="4652">
      <c r="A4652" t="inlineStr">
        <is>
          <t xml:space="preserve">f855eae3dfc9aadc286f38e8d5e70cc6a599f238</t>
        </is>
      </c>
      <c r="B4652" t="inlineStr">
        <is>
          <t xml:space="preserve">The Silent Rebirth</t>
        </is>
      </c>
      <c r="C4652" t="inlineStr">
        <is>
          <t xml:space="preserve">Wiedergeboren Für Rache</t>
        </is>
      </c>
      <c r="D4652" t="inlineStr">
        <is>
          <t xml:space="preserve">cf3290fb21eb4947c66acab02c2e545d4e9fb426</t>
        </is>
      </c>
      <c r="E4652" t="inlineStr">
        <is>
          <t xml:space="preserve">Episode 30: Auf Der Suche Nach Dem Heilkraut</t>
        </is>
      </c>
      <c r="F4652">
        <v>30</v>
      </c>
      <c r="G4652" t="inlineStr">
        <is>
          <t xml:space="preserve">9:42-9:45</t>
        </is>
      </c>
      <c r="H4652" t="inlineStr">
        <is>
          <t xml:space="preserve">Resolved</t>
        </is>
      </c>
      <c r="I4652" t="inlineStr">
        <is>
          <t xml:space="preserve">[Script error] - Line from script: â€œJunge Dame, sind Sie sich da sicher?â€_x009d_ - Note: incorrect form of address â€œBist du dir da absolut sicher?â€_x009d_</t>
        </is>
      </c>
      <c r="J4652" t="inlineStr">
        <is>
          <t xml:space="preserve">AI</t>
        </is>
      </c>
      <c r="K4652" t="inlineStr">
        <is>
          <t xml:space="preserve">Script error</t>
        </is>
      </c>
      <c r="L4652" t="inlineStr">
        <is>
          <t xml:space="preserve">Script error</t>
        </is>
      </c>
      <c r="M4652" t="str">
        <f>IFERROR(IF(VLOOKUP(L4652,'Quantification'!$A:$B,2,FALSE)&amp;""="","Unclassified",VLOOKUP(L4652,'Quantification'!$A:$B,2,FALSE)),"Unclassified")</f>
        <v>Major</v>
      </c>
      <c r="N4652" t="inlineStr">
        <is>
          <t xml:space="preserve">frl-stefanie.gartmaier@pocketfm.com</t>
        </is>
      </c>
      <c r="O4652" t="inlineStr">
        <is>
          <t xml:space="preserve">Issues found in raw</t>
        </is>
      </c>
      <c r="P4652" t="str">
        <f>IF(OR(O4652="Issues found in master",O4652="Final master"),"Master",IF(OR(O4652="Ready for Master",O4652="Issues found in raw",O4652="Raw under QC",O4652="Issues resolved in raw"),"Raw","-"))</f>
        <v>Raw</v>
      </c>
      <c r="Q4652" s="13">
        <v>46280.611805555556</v>
      </c>
      <c r="R4652" t="inlineStr">
        <is>
          <t xml:space="preserve">2026-09 (Sept)</t>
        </is>
      </c>
      <c r="S4652">
        <f>IF(M4652="Not an error",0,IF(COUNTIFS($A$2:$A4652,$A4652,$D$2:$D4652,$D4652,$M$2:$M4652,"&lt;&gt;Not an error")=1,1,0))</f>
        <v>0</v>
      </c>
      <c r="T4652">
        <f>IF(M4652&lt;&gt;"Major",0,IF(COUNTIFS($A$2:$A4652,$A4652,$D$2:$D4652,$D4652,$M$2:$M4652,"Major")=1,1,0))</f>
        <v>0</v>
      </c>
      <c r="U4652">
        <f>IF(M4652&lt;&gt;"Minor",0,IF(COUNTIFS($A$2:$A4652,$A4652,$D$2:$D4652,$D4652,$M$2:$M4652,"Minor")=1,1,0))</f>
        <v>0</v>
      </c>
    </row>
    <row r="4653">
      <c r="A4653" t="inlineStr">
        <is>
          <t xml:space="preserve">f855eae3dfc9aadc286f38e8d5e70cc6a599f238</t>
        </is>
      </c>
      <c r="B4653" t="inlineStr">
        <is>
          <t xml:space="preserve">The Silent Rebirth</t>
        </is>
      </c>
      <c r="C4653" t="inlineStr">
        <is>
          <t xml:space="preserve">Wiedergeboren Für Rache</t>
        </is>
      </c>
      <c r="D4653" t="inlineStr">
        <is>
          <t xml:space="preserve">cf3290fb21eb4947c66acab02c2e545d4e9fb426</t>
        </is>
      </c>
      <c r="E4653" t="inlineStr">
        <is>
          <t xml:space="preserve">Episode 30: Auf Der Suche Nach Dem Heilkraut</t>
        </is>
      </c>
      <c r="F4653">
        <v>30</v>
      </c>
      <c r="G4653" t="inlineStr">
        <is>
          <t xml:space="preserve">9:54-9:56</t>
        </is>
      </c>
      <c r="H4653" t="inlineStr">
        <is>
          <t xml:space="preserve">Resolved</t>
        </is>
      </c>
      <c r="I4653" t="inlineStr">
        <is>
          <t xml:space="preserve">[Script error] - Line from script: â€œAber Sie sagten, Sie wÃ¤ren noch nie hier gewesen.â€_x009d_ - Note: incorrect form of address â€œAber du sagtest, du wÃ¤rst noch nie hier gewesen.â€_x009d_</t>
        </is>
      </c>
      <c r="J4653" t="inlineStr">
        <is>
          <t xml:space="preserve">AI</t>
        </is>
      </c>
      <c r="K4653" t="inlineStr">
        <is>
          <t xml:space="preserve">Script error</t>
        </is>
      </c>
      <c r="L4653" t="inlineStr">
        <is>
          <t xml:space="preserve">Script error</t>
        </is>
      </c>
      <c r="M4653" t="str">
        <f>IFERROR(IF(VLOOKUP(L4653,'Quantification'!$A:$B,2,FALSE)&amp;""="","Unclassified",VLOOKUP(L4653,'Quantification'!$A:$B,2,FALSE)),"Unclassified")</f>
        <v>Major</v>
      </c>
      <c r="N4653" t="inlineStr">
        <is>
          <t xml:space="preserve">frl-stefanie.gartmaier@pocketfm.com</t>
        </is>
      </c>
      <c r="O4653" t="inlineStr">
        <is>
          <t xml:space="preserve">Issues found in raw</t>
        </is>
      </c>
      <c r="P4653" t="str">
        <f>IF(OR(O4653="Issues found in master",O4653="Final master"),"Master",IF(OR(O4653="Ready for Master",O4653="Issues found in raw",O4653="Raw under QC",O4653="Issues resolved in raw"),"Raw","-"))</f>
        <v>Raw</v>
      </c>
      <c r="Q4653" s="13">
        <v>46280.611805555556</v>
      </c>
      <c r="R4653" t="inlineStr">
        <is>
          <t xml:space="preserve">2026-09 (Sept)</t>
        </is>
      </c>
      <c r="S4653">
        <f>IF(M4653="Not an error",0,IF(COUNTIFS($A$2:$A4653,$A4653,$D$2:$D4653,$D4653,$M$2:$M4653,"&lt;&gt;Not an error")=1,1,0))</f>
        <v>0</v>
      </c>
      <c r="T4653">
        <f>IF(M4653&lt;&gt;"Major",0,IF(COUNTIFS($A$2:$A4653,$A4653,$D$2:$D4653,$D4653,$M$2:$M4653,"Major")=1,1,0))</f>
        <v>0</v>
      </c>
      <c r="U4653">
        <f>IF(M4653&lt;&gt;"Minor",0,IF(COUNTIFS($A$2:$A4653,$A4653,$D$2:$D4653,$D4653,$M$2:$M4653,"Minor")=1,1,0))</f>
        <v>0</v>
      </c>
    </row>
    <row r="4654">
      <c r="A4654" t="inlineStr">
        <is>
          <t xml:space="preserve">f855eae3dfc9aadc286f38e8d5e70cc6a599f238</t>
        </is>
      </c>
      <c r="B4654" t="inlineStr">
        <is>
          <t xml:space="preserve">The Silent Rebirth</t>
        </is>
      </c>
      <c r="C4654" t="inlineStr">
        <is>
          <t xml:space="preserve">Wiedergeboren Für Rache</t>
        </is>
      </c>
      <c r="D4654" t="inlineStr">
        <is>
          <t xml:space="preserve">cf3290fb21eb4947c66acab02c2e545d4e9fb426</t>
        </is>
      </c>
      <c r="E4654" t="inlineStr">
        <is>
          <t xml:space="preserve">Episode 30: Auf Der Suche Nach Dem Heilkraut</t>
        </is>
      </c>
      <c r="F4654">
        <v>30</v>
      </c>
      <c r="G4654" t="inlineStr">
        <is>
          <t xml:space="preserve">9:57-9:59</t>
        </is>
      </c>
      <c r="H4654" t="inlineStr">
        <is>
          <t xml:space="preserve">Resolved</t>
        </is>
      </c>
      <c r="I4654" t="inlineStr">
        <is>
          <t xml:space="preserve">[Script error] - Line from script: â€œWoher wollen Sie dann wissen, wo die KrÃ¤uter sind?â€_x009d_ - Note: incorrect form of address â€œWoher willst du dann wissen, wo die KrÃ¤uter sind?â€_x009d_</t>
        </is>
      </c>
      <c r="J4654" t="inlineStr">
        <is>
          <t xml:space="preserve">AI</t>
        </is>
      </c>
      <c r="K4654" t="inlineStr">
        <is>
          <t xml:space="preserve">Script error</t>
        </is>
      </c>
      <c r="L4654" t="inlineStr">
        <is>
          <t xml:space="preserve">Script error</t>
        </is>
      </c>
      <c r="M4654" t="str">
        <f>IFERROR(IF(VLOOKUP(L4654,'Quantification'!$A:$B,2,FALSE)&amp;""="","Unclassified",VLOOKUP(L4654,'Quantification'!$A:$B,2,FALSE)),"Unclassified")</f>
        <v>Major</v>
      </c>
      <c r="N4654" t="inlineStr">
        <is>
          <t xml:space="preserve">frl-stefanie.gartmaier@pocketfm.com</t>
        </is>
      </c>
      <c r="O4654" t="inlineStr">
        <is>
          <t xml:space="preserve">Issues found in raw</t>
        </is>
      </c>
      <c r="P4654" t="str">
        <f>IF(OR(O4654="Issues found in master",O4654="Final master"),"Master",IF(OR(O4654="Ready for Master",O4654="Issues found in raw",O4654="Raw under QC",O4654="Issues resolved in raw"),"Raw","-"))</f>
        <v>Raw</v>
      </c>
      <c r="Q4654" s="13">
        <v>46280.611805555556</v>
      </c>
      <c r="R4654" t="inlineStr">
        <is>
          <t xml:space="preserve">2026-09 (Sept)</t>
        </is>
      </c>
      <c r="S4654">
        <f>IF(M4654="Not an error",0,IF(COUNTIFS($A$2:$A4654,$A4654,$D$2:$D4654,$D4654,$M$2:$M4654,"&lt;&gt;Not an error")=1,1,0))</f>
        <v>0</v>
      </c>
      <c r="T4654">
        <f>IF(M4654&lt;&gt;"Major",0,IF(COUNTIFS($A$2:$A4654,$A4654,$D$2:$D4654,$D4654,$M$2:$M4654,"Major")=1,1,0))</f>
        <v>0</v>
      </c>
      <c r="U4654">
        <f>IF(M4654&lt;&gt;"Minor",0,IF(COUNTIFS($A$2:$A4654,$A4654,$D$2:$D4654,$D4654,$M$2:$M4654,"Minor")=1,1,0))</f>
        <v>0</v>
      </c>
    </row>
    <row r="4655">
      <c r="A4655" t="inlineStr">
        <is>
          <t xml:space="preserve">f855eae3dfc9aadc286f38e8d5e70cc6a599f238</t>
        </is>
      </c>
      <c r="B4655" t="inlineStr">
        <is>
          <t xml:space="preserve">The Silent Rebirth</t>
        </is>
      </c>
      <c r="C4655" t="inlineStr">
        <is>
          <t xml:space="preserve">Wiedergeboren Für Rache</t>
        </is>
      </c>
      <c r="D4655" t="inlineStr">
        <is>
          <t xml:space="preserve">cf3290fb21eb4947c66acab02c2e545d4e9fb426</t>
        </is>
      </c>
      <c r="E4655" t="inlineStr">
        <is>
          <t xml:space="preserve">Episode 30: Auf Der Suche Nach Dem Heilkraut</t>
        </is>
      </c>
      <c r="F4655">
        <v>30</v>
      </c>
      <c r="G4655" t="inlineStr">
        <is>
          <t xml:space="preserve">10:13-10:16</t>
        </is>
      </c>
      <c r="H4655" t="inlineStr">
        <is>
          <t xml:space="preserve">Pending</t>
        </is>
      </c>
      <c r="I4655" t="inlineStr">
        <is>
          <t xml:space="preserve">[Script error] - Line from script: â€œWarten Sie einfach eine Stunde, ich bin dann wieder zurÃ¼ck.â€_x009d_ - Note: incorrect form of address â€œWarte einfach eine Stunde, ich bin dann wieder zurÃ¼ck.â€œ</t>
        </is>
      </c>
      <c r="J4655" t="inlineStr">
        <is>
          <t xml:space="preserve">AI</t>
        </is>
      </c>
      <c r="K4655" t="inlineStr">
        <is>
          <t xml:space="preserve">Script error</t>
        </is>
      </c>
      <c r="L4655" t="inlineStr">
        <is>
          <t xml:space="preserve">Script error</t>
        </is>
      </c>
      <c r="M4655" t="str">
        <f>IFERROR(IF(VLOOKUP(L4655,'Quantification'!$A:$B,2,FALSE)&amp;""="","Unclassified",VLOOKUP(L4655,'Quantification'!$A:$B,2,FALSE)),"Unclassified")</f>
        <v>Major</v>
      </c>
      <c r="N4655" t="inlineStr">
        <is>
          <t xml:space="preserve">frl-stefanie.gartmaier@pocketfm.com</t>
        </is>
      </c>
      <c r="O4655" t="inlineStr">
        <is>
          <t xml:space="preserve">Issues found in raw</t>
        </is>
      </c>
      <c r="P4655" t="str">
        <f>IF(OR(O4655="Issues found in master",O4655="Final master"),"Master",IF(OR(O4655="Ready for Master",O4655="Issues found in raw",O4655="Raw under QC",O4655="Issues resolved in raw"),"Raw","-"))</f>
        <v>Raw</v>
      </c>
      <c r="Q4655" s="13">
        <v>46280.611805555556</v>
      </c>
      <c r="R4655" t="inlineStr">
        <is>
          <t xml:space="preserve">2026-09 (Sept)</t>
        </is>
      </c>
      <c r="S4655">
        <f>IF(M4655="Not an error",0,IF(COUNTIFS($A$2:$A4655,$A4655,$D$2:$D4655,$D4655,$M$2:$M4655,"&lt;&gt;Not an error")=1,1,0))</f>
        <v>0</v>
      </c>
      <c r="T4655">
        <f>IF(M4655&lt;&gt;"Major",0,IF(COUNTIFS($A$2:$A4655,$A4655,$D$2:$D4655,$D4655,$M$2:$M4655,"Major")=1,1,0))</f>
        <v>0</v>
      </c>
      <c r="U4655">
        <f>IF(M4655&lt;&gt;"Minor",0,IF(COUNTIFS($A$2:$A4655,$A4655,$D$2:$D4655,$D4655,$M$2:$M4655,"Minor")=1,1,0))</f>
        <v>0</v>
      </c>
    </row>
    <row r="4656">
      <c r="A4656" t="inlineStr">
        <is>
          <t xml:space="preserve">f855eae3dfc9aadc286f38e8d5e70cc6a599f238</t>
        </is>
      </c>
      <c r="B4656" t="inlineStr">
        <is>
          <t xml:space="preserve">The Silent Rebirth</t>
        </is>
      </c>
      <c r="C4656" t="inlineStr">
        <is>
          <t xml:space="preserve">Wiedergeboren Für Rache</t>
        </is>
      </c>
      <c r="D4656" t="inlineStr">
        <is>
          <t xml:space="preserve">b3923b7e37594e644ac0c5da1ceb1f38b4e71bb6</t>
        </is>
      </c>
      <c r="E4656" t="inlineStr">
        <is>
          <t xml:space="preserve">Episode 31: Verloren Auf Der Suche Nach Dem Heilkraut</t>
        </is>
      </c>
      <c r="F4656">
        <v>31</v>
      </c>
      <c r="G4656" t="inlineStr">
        <is>
          <t xml:space="preserve">0:00</t>
        </is>
      </c>
      <c r="H4656" t="inlineStr">
        <is>
          <t xml:space="preserve">Resolved</t>
        </is>
      </c>
      <c r="I4656" t="inlineStr">
        <is>
          <t xml:space="preserve">[Episode title] - Line from script: â€œVerloren Auf Der Suche Nach Einem Heilkrautâ€_x009d_ - Note: inconsistency â€œVerloren Auf Der Suche Nach Dem Heilkrautâ€_x009d_</t>
        </is>
      </c>
      <c r="J4656" t="inlineStr">
        <is>
          <t xml:space="preserve">AI</t>
        </is>
      </c>
      <c r="K4656" t="inlineStr">
        <is>
          <t xml:space="preserve">Script error</t>
        </is>
      </c>
      <c r="L4656" t="inlineStr">
        <is>
          <t xml:space="preserve">Script error</t>
        </is>
      </c>
      <c r="M4656" t="str">
        <f>IFERROR(IF(VLOOKUP(L4656,'Quantification'!$A:$B,2,FALSE)&amp;""="","Unclassified",VLOOKUP(L4656,'Quantification'!$A:$B,2,FALSE)),"Unclassified")</f>
        <v>Major</v>
      </c>
      <c r="N4656" t="inlineStr">
        <is>
          <t xml:space="preserve">frl-stefanie.gartmaier@pocketfm.com</t>
        </is>
      </c>
      <c r="O4656" t="inlineStr">
        <is>
          <t xml:space="preserve">Issues found in raw</t>
        </is>
      </c>
      <c r="P4656" t="str">
        <f>IF(OR(O4656="Issues found in master",O4656="Final master"),"Master",IF(OR(O4656="Ready for Master",O4656="Issues found in raw",O4656="Raw under QC",O4656="Issues resolved in raw"),"Raw","-"))</f>
        <v>Raw</v>
      </c>
      <c r="Q4656" s="13">
        <v>46280.611805555556</v>
      </c>
      <c r="R4656" t="inlineStr">
        <is>
          <t xml:space="preserve">2026-09 (Sept)</t>
        </is>
      </c>
      <c r="S4656">
        <f>IF(M4656="Not an error",0,IF(COUNTIFS($A$2:$A4656,$A4656,$D$2:$D4656,$D4656,$M$2:$M4656,"&lt;&gt;Not an error")=1,1,0))</f>
        <v>1</v>
      </c>
      <c r="T4656">
        <f>IF(M4656&lt;&gt;"Major",0,IF(COUNTIFS($A$2:$A4656,$A4656,$D$2:$D4656,$D4656,$M$2:$M4656,"Major")=1,1,0))</f>
        <v>1</v>
      </c>
      <c r="U4656">
        <f>IF(M4656&lt;&gt;"Minor",0,IF(COUNTIFS($A$2:$A4656,$A4656,$D$2:$D4656,$D4656,$M$2:$M4656,"Minor")=1,1,0))</f>
        <v>0</v>
      </c>
    </row>
    <row r="4657">
      <c r="A4657" t="inlineStr">
        <is>
          <t xml:space="preserve">f855eae3dfc9aadc286f38e8d5e70cc6a599f238</t>
        </is>
      </c>
      <c r="B4657" t="inlineStr">
        <is>
          <t xml:space="preserve">The Silent Rebirth</t>
        </is>
      </c>
      <c r="C4657" t="inlineStr">
        <is>
          <t xml:space="preserve">Wiedergeboren Für Rache</t>
        </is>
      </c>
      <c r="D4657" t="inlineStr">
        <is>
          <t xml:space="preserve">b3923b7e37594e644ac0c5da1ceb1f38b4e71bb6</t>
        </is>
      </c>
      <c r="E4657" t="inlineStr">
        <is>
          <t xml:space="preserve">Episode 31: Verloren Auf Der Suche Nach Dem Heilkraut</t>
        </is>
      </c>
      <c r="F4657">
        <v>31</v>
      </c>
      <c r="G4657" t="inlineStr">
        <is>
          <t xml:space="preserve">0:05-0:17</t>
        </is>
      </c>
      <c r="H4657" t="inlineStr">
        <is>
          <t xml:space="preserve">Pending</t>
        </is>
      </c>
      <c r="I4657" t="inlineStr">
        <is>
          <t xml:space="preserve">[Script error] - Line from script: â€œNoch bevor Ã„nna auÃŸer Sichtweite war, rief der Fahrer ihr mit besorgter Stimme nach. â€œFrau Sterling, da ist noch nie jemand hinaufgegangen. Ich habe gehÃ¶rt, dass es dort wilde Tiere gibt und der Weg tÃ¼ckisch ist. Bitte, warten Sie! Lassen Sie mich mit Ihnen gehen.â€_x009d_ Warten Sie, ich komme mit Ihnen!â€œ - Note: to avoid inconsistency with the previous episode, I recommend shorten it down to â€œWarten Sie, ich komme mit Ihnen!â€_x009d_ -&gt; last line of the previous episode</t>
        </is>
      </c>
      <c r="J4657" t="inlineStr">
        <is>
          <t xml:space="preserve">AI</t>
        </is>
      </c>
      <c r="K4657" t="inlineStr">
        <is>
          <t xml:space="preserve">Script error</t>
        </is>
      </c>
      <c r="L4657" t="inlineStr">
        <is>
          <t xml:space="preserve">Script error</t>
        </is>
      </c>
      <c r="M4657" t="str">
        <f>IFERROR(IF(VLOOKUP(L4657,'Quantification'!$A:$B,2,FALSE)&amp;""="","Unclassified",VLOOKUP(L4657,'Quantification'!$A:$B,2,FALSE)),"Unclassified")</f>
        <v>Major</v>
      </c>
      <c r="N4657" t="inlineStr">
        <is>
          <t xml:space="preserve">frl-stefanie.gartmaier@pocketfm.com</t>
        </is>
      </c>
      <c r="O4657" t="inlineStr">
        <is>
          <t xml:space="preserve">Issues found in raw</t>
        </is>
      </c>
      <c r="P4657" t="str">
        <f>IF(OR(O4657="Issues found in master",O4657="Final master"),"Master",IF(OR(O4657="Ready for Master",O4657="Issues found in raw",O4657="Raw under QC",O4657="Issues resolved in raw"),"Raw","-"))</f>
        <v>Raw</v>
      </c>
      <c r="Q4657" s="13">
        <v>46280.611805555556</v>
      </c>
      <c r="R4657" t="inlineStr">
        <is>
          <t xml:space="preserve">2026-09 (Sept)</t>
        </is>
      </c>
      <c r="S4657">
        <f>IF(M4657="Not an error",0,IF(COUNTIFS($A$2:$A4657,$A4657,$D$2:$D4657,$D4657,$M$2:$M4657,"&lt;&gt;Not an error")=1,1,0))</f>
        <v>0</v>
      </c>
      <c r="T4657">
        <f>IF(M4657&lt;&gt;"Major",0,IF(COUNTIFS($A$2:$A4657,$A4657,$D$2:$D4657,$D4657,$M$2:$M4657,"Major")=1,1,0))</f>
        <v>0</v>
      </c>
      <c r="U4657">
        <f>IF(M4657&lt;&gt;"Minor",0,IF(COUNTIFS($A$2:$A4657,$A4657,$D$2:$D4657,$D4657,$M$2:$M4657,"Minor")=1,1,0))</f>
        <v>0</v>
      </c>
    </row>
    <row r="4658">
      <c r="A4658" t="inlineStr">
        <is>
          <t xml:space="preserve">f855eae3dfc9aadc286f38e8d5e70cc6a599f238</t>
        </is>
      </c>
      <c r="B4658" t="inlineStr">
        <is>
          <t xml:space="preserve">The Silent Rebirth</t>
        </is>
      </c>
      <c r="C4658" t="inlineStr">
        <is>
          <t xml:space="preserve">Wiedergeboren Für Rache</t>
        </is>
      </c>
      <c r="D4658" t="inlineStr">
        <is>
          <t xml:space="preserve">b3923b7e37594e644ac0c5da1ceb1f38b4e71bb6</t>
        </is>
      </c>
      <c r="E4658" t="inlineStr">
        <is>
          <t xml:space="preserve">Episode 31: Verloren Auf Der Suche Nach Dem Heilkraut</t>
        </is>
      </c>
      <c r="F4658">
        <v>31</v>
      </c>
      <c r="G4658" t="inlineStr">
        <is>
          <t xml:space="preserve">1:28-1:45</t>
        </is>
      </c>
      <c r="H4658" t="inlineStr">
        <is>
          <t xml:space="preserve">Resolved</t>
        </is>
      </c>
      <c r="I4658" t="inlineStr">
        <is>
          <t xml:space="preserve">[Script error] - Line from script: â€œSie ahnte jedoch nicht, dass er, kaum beim Auto angekommen, sofort zum Telefon griff.â€_x009d_ to â€œAm anderen Ende der Leitung verfinsterte sich Rowan Storms Gesicht.â€_x009d_ - Note: mayor inconsistency issue as Rowan is still waiting in the car</t>
        </is>
      </c>
      <c r="J4658" t="inlineStr">
        <is>
          <t xml:space="preserve">AI</t>
        </is>
      </c>
      <c r="K4658" t="inlineStr">
        <is>
          <t xml:space="preserve">Script error</t>
        </is>
      </c>
      <c r="L4658" t="inlineStr">
        <is>
          <t xml:space="preserve">Script error</t>
        </is>
      </c>
      <c r="M4658" t="str">
        <f>IFERROR(IF(VLOOKUP(L4658,'Quantification'!$A:$B,2,FALSE)&amp;""="","Unclassified",VLOOKUP(L4658,'Quantification'!$A:$B,2,FALSE)),"Unclassified")</f>
        <v>Major</v>
      </c>
      <c r="N4658" t="inlineStr">
        <is>
          <t xml:space="preserve">frl-stefanie.gartmaier@pocketfm.com</t>
        </is>
      </c>
      <c r="O4658" t="inlineStr">
        <is>
          <t xml:space="preserve">Issues found in raw</t>
        </is>
      </c>
      <c r="P4658" t="str">
        <f>IF(OR(O4658="Issues found in master",O4658="Final master"),"Master",IF(OR(O4658="Ready for Master",O4658="Issues found in raw",O4658="Raw under QC",O4658="Issues resolved in raw"),"Raw","-"))</f>
        <v>Raw</v>
      </c>
      <c r="Q4658" s="13">
        <v>46280.611805555556</v>
      </c>
      <c r="R4658" t="inlineStr">
        <is>
          <t xml:space="preserve">2026-09 (Sept)</t>
        </is>
      </c>
      <c r="S4658">
        <f>IF(M4658="Not an error",0,IF(COUNTIFS($A$2:$A4658,$A4658,$D$2:$D4658,$D4658,$M$2:$M4658,"&lt;&gt;Not an error")=1,1,0))</f>
        <v>0</v>
      </c>
      <c r="T4658">
        <f>IF(M4658&lt;&gt;"Major",0,IF(COUNTIFS($A$2:$A4658,$A4658,$D$2:$D4658,$D4658,$M$2:$M4658,"Major")=1,1,0))</f>
        <v>0</v>
      </c>
      <c r="U4658">
        <f>IF(M4658&lt;&gt;"Minor",0,IF(COUNTIFS($A$2:$A4658,$A4658,$D$2:$D4658,$D4658,$M$2:$M4658,"Minor")=1,1,0))</f>
        <v>0</v>
      </c>
    </row>
    <row r="4659">
      <c r="A4659" t="inlineStr">
        <is>
          <t xml:space="preserve">f855eae3dfc9aadc286f38e8d5e70cc6a599f238</t>
        </is>
      </c>
      <c r="B4659" t="inlineStr">
        <is>
          <t xml:space="preserve">The Silent Rebirth</t>
        </is>
      </c>
      <c r="C4659" t="inlineStr">
        <is>
          <t xml:space="preserve">Wiedergeboren Für Rache</t>
        </is>
      </c>
      <c r="D4659" t="inlineStr">
        <is>
          <t xml:space="preserve">b3923b7e37594e644ac0c5da1ceb1f38b4e71bb6</t>
        </is>
      </c>
      <c r="E4659" t="inlineStr">
        <is>
          <t xml:space="preserve">Episode 31: Verloren Auf Der Suche Nach Dem Heilkraut</t>
        </is>
      </c>
      <c r="F4659">
        <v>31</v>
      </c>
      <c r="G4659" t="inlineStr">
        <is>
          <t xml:space="preserve">5:08-5:11</t>
        </is>
      </c>
      <c r="H4659" t="inlineStr">
        <is>
          <t xml:space="preserve">Resolved</t>
        </is>
      </c>
      <c r="I4659" t="inlineStr">
        <is>
          <t xml:space="preserve">[Script error] - Line from script: â€œHallo, ich komme heute etwas spÃ¤ter vom Berg zurÃ¼ck.â€_x009d_ - Note: timeline issue â€œHallo, ich komme doch etwas spÃ¤ter vom Berg zurÃ¼ck.â€_x009d_</t>
        </is>
      </c>
      <c r="J4659" t="inlineStr">
        <is>
          <t xml:space="preserve">AI</t>
        </is>
      </c>
      <c r="K4659" t="inlineStr">
        <is>
          <t xml:space="preserve">Script error</t>
        </is>
      </c>
      <c r="L4659" t="inlineStr">
        <is>
          <t xml:space="preserve">Script error</t>
        </is>
      </c>
      <c r="M4659" t="str">
        <f>IFERROR(IF(VLOOKUP(L4659,'Quantification'!$A:$B,2,FALSE)&amp;""="","Unclassified",VLOOKUP(L4659,'Quantification'!$A:$B,2,FALSE)),"Unclassified")</f>
        <v>Major</v>
      </c>
      <c r="N4659" t="inlineStr">
        <is>
          <t xml:space="preserve">frl-stefanie.gartmaier@pocketfm.com</t>
        </is>
      </c>
      <c r="O4659" t="inlineStr">
        <is>
          <t xml:space="preserve">Issues found in raw</t>
        </is>
      </c>
      <c r="P4659" t="str">
        <f>IF(OR(O4659="Issues found in master",O4659="Final master"),"Master",IF(OR(O4659="Ready for Master",O4659="Issues found in raw",O4659="Raw under QC",O4659="Issues resolved in raw"),"Raw","-"))</f>
        <v>Raw</v>
      </c>
      <c r="Q4659" s="13">
        <v>46280.611805555556</v>
      </c>
      <c r="R4659" t="inlineStr">
        <is>
          <t xml:space="preserve">2026-09 (Sept)</t>
        </is>
      </c>
      <c r="S4659">
        <f>IF(M4659="Not an error",0,IF(COUNTIFS($A$2:$A4659,$A4659,$D$2:$D4659,$D4659,$M$2:$M4659,"&lt;&gt;Not an error")=1,1,0))</f>
        <v>0</v>
      </c>
      <c r="T4659">
        <f>IF(M4659&lt;&gt;"Major",0,IF(COUNTIFS($A$2:$A4659,$A4659,$D$2:$D4659,$D4659,$M$2:$M4659,"Major")=1,1,0))</f>
        <v>0</v>
      </c>
      <c r="U4659">
        <f>IF(M4659&lt;&gt;"Minor",0,IF(COUNTIFS($A$2:$A4659,$A4659,$D$2:$D4659,$D4659,$M$2:$M4659,"Minor")=1,1,0))</f>
        <v>0</v>
      </c>
    </row>
    <row r="4660">
      <c r="A4660" t="inlineStr">
        <is>
          <t xml:space="preserve">f855eae3dfc9aadc286f38e8d5e70cc6a599f238</t>
        </is>
      </c>
      <c r="B4660" t="inlineStr">
        <is>
          <t xml:space="preserve">The Silent Rebirth</t>
        </is>
      </c>
      <c r="C4660" t="inlineStr">
        <is>
          <t xml:space="preserve">Wiedergeboren Für Rache</t>
        </is>
      </c>
      <c r="D4660" t="inlineStr">
        <is>
          <t xml:space="preserve">74b9304d07ae3b7084b275c0a91185d5603a6178</t>
        </is>
      </c>
      <c r="E4660" t="inlineStr">
        <is>
          <t xml:space="preserve">Episode 32: Retter</t>
        </is>
      </c>
      <c r="F4660">
        <v>32</v>
      </c>
      <c r="G4660" t="inlineStr">
        <is>
          <t xml:space="preserve">6:44-6:47</t>
        </is>
      </c>
      <c r="H4660" t="inlineStr">
        <is>
          <t xml:space="preserve">Resolved</t>
        </is>
      </c>
      <c r="I4660" t="inlineStr">
        <is>
          <t xml:space="preserve">[Script error] - Line from script: â€œDas ist keine Pilzblume, das ist Adlerholz.â€_x009d_ - Note: inconsistency â€œDas ist keine Pilzblume, das ist Andrographis-Kraut.â€_x009d_</t>
        </is>
      </c>
      <c r="J4660" t="inlineStr">
        <is>
          <t xml:space="preserve">AI</t>
        </is>
      </c>
      <c r="K4660" t="inlineStr">
        <is>
          <t xml:space="preserve">Script error</t>
        </is>
      </c>
      <c r="L4660" t="inlineStr">
        <is>
          <t xml:space="preserve">Script error</t>
        </is>
      </c>
      <c r="M4660" t="str">
        <f>IFERROR(IF(VLOOKUP(L4660,'Quantification'!$A:$B,2,FALSE)&amp;""="","Unclassified",VLOOKUP(L4660,'Quantification'!$A:$B,2,FALSE)),"Unclassified")</f>
        <v>Major</v>
      </c>
      <c r="N4660" t="inlineStr">
        <is>
          <t xml:space="preserve">frl-stefanie.gartmaier@pocketfm.com</t>
        </is>
      </c>
      <c r="O4660" t="inlineStr">
        <is>
          <t xml:space="preserve">Issues found in raw</t>
        </is>
      </c>
      <c r="P4660" t="str">
        <f>IF(OR(O4660="Issues found in master",O4660="Final master"),"Master",IF(OR(O4660="Ready for Master",O4660="Issues found in raw",O4660="Raw under QC",O4660="Issues resolved in raw"),"Raw","-"))</f>
        <v>Raw</v>
      </c>
      <c r="Q4660" s="13">
        <v>46280.611805555556</v>
      </c>
      <c r="R4660" t="inlineStr">
        <is>
          <t xml:space="preserve">2026-09 (Sept)</t>
        </is>
      </c>
      <c r="S4660">
        <f>IF(M4660="Not an error",0,IF(COUNTIFS($A$2:$A4660,$A4660,$D$2:$D4660,$D4660,$M$2:$M4660,"&lt;&gt;Not an error")=1,1,0))</f>
        <v>1</v>
      </c>
      <c r="T4660">
        <f>IF(M4660&lt;&gt;"Major",0,IF(COUNTIFS($A$2:$A4660,$A4660,$D$2:$D4660,$D4660,$M$2:$M4660,"Major")=1,1,0))</f>
        <v>1</v>
      </c>
      <c r="U4660">
        <f>IF(M4660&lt;&gt;"Minor",0,IF(COUNTIFS($A$2:$A4660,$A4660,$D$2:$D4660,$D4660,$M$2:$M4660,"Minor")=1,1,0))</f>
        <v>0</v>
      </c>
    </row>
    <row r="4661">
      <c r="A4661" t="inlineStr">
        <is>
          <t xml:space="preserve">f855eae3dfc9aadc286f38e8d5e70cc6a599f238</t>
        </is>
      </c>
      <c r="B4661" t="inlineStr">
        <is>
          <t xml:space="preserve">The Silent Rebirth</t>
        </is>
      </c>
      <c r="C4661" t="inlineStr">
        <is>
          <t xml:space="preserve">Wiedergeboren Für Rache</t>
        </is>
      </c>
      <c r="D4661" t="inlineStr">
        <is>
          <t xml:space="preserve">74b9304d07ae3b7084b275c0a91185d5603a6178</t>
        </is>
      </c>
      <c r="E4661" t="inlineStr">
        <is>
          <t xml:space="preserve">Episode 32: Retter</t>
        </is>
      </c>
      <c r="F4661">
        <v>32</v>
      </c>
      <c r="G4661" t="inlineStr">
        <is>
          <t xml:space="preserve">7:03-7:09</t>
        </is>
      </c>
      <c r="H4661" t="inlineStr">
        <is>
          <t xml:space="preserve">Resolved</t>
        </is>
      </c>
      <c r="I4661" t="inlineStr">
        <is>
          <t xml:space="preserve">[Script error] - Line from script: â€œDas leuchtende GrÃ¼n des Adlerholzes war mit keiner gewÃ¶hnlichen Pflanze zu vergleichen.â€_x009d_ - Note: inconsistency â€œDas leuchtende GrÃ¼n des Andrographis-Krauts war mit keiner gewÃ¶hnlichen Pflanze zu vergleichen.â€_x009d_</t>
        </is>
      </c>
      <c r="J4661" t="inlineStr">
        <is>
          <t xml:space="preserve">AI</t>
        </is>
      </c>
      <c r="K4661" t="inlineStr">
        <is>
          <t xml:space="preserve">Script error</t>
        </is>
      </c>
      <c r="L4661" t="inlineStr">
        <is>
          <t xml:space="preserve">Script error</t>
        </is>
      </c>
      <c r="M4661" t="str">
        <f>IFERROR(IF(VLOOKUP(L4661,'Quantification'!$A:$B,2,FALSE)&amp;""="","Unclassified",VLOOKUP(L4661,'Quantification'!$A:$B,2,FALSE)),"Unclassified")</f>
        <v>Major</v>
      </c>
      <c r="N4661" t="inlineStr">
        <is>
          <t xml:space="preserve">frl-stefanie.gartmaier@pocketfm.com</t>
        </is>
      </c>
      <c r="O4661" t="inlineStr">
        <is>
          <t xml:space="preserve">Issues found in raw</t>
        </is>
      </c>
      <c r="P4661" t="str">
        <f>IF(OR(O4661="Issues found in master",O4661="Final master"),"Master",IF(OR(O4661="Ready for Master",O4661="Issues found in raw",O4661="Raw under QC",O4661="Issues resolved in raw"),"Raw","-"))</f>
        <v>Raw</v>
      </c>
      <c r="Q4661" s="13">
        <v>46280.611805555556</v>
      </c>
      <c r="R4661" t="inlineStr">
        <is>
          <t xml:space="preserve">2026-09 (Sept)</t>
        </is>
      </c>
      <c r="S4661">
        <f>IF(M4661="Not an error",0,IF(COUNTIFS($A$2:$A4661,$A4661,$D$2:$D4661,$D4661,$M$2:$M4661,"&lt;&gt;Not an error")=1,1,0))</f>
        <v>0</v>
      </c>
      <c r="T4661">
        <f>IF(M4661&lt;&gt;"Major",0,IF(COUNTIFS($A$2:$A4661,$A4661,$D$2:$D4661,$D4661,$M$2:$M4661,"Major")=1,1,0))</f>
        <v>0</v>
      </c>
      <c r="U4661">
        <f>IF(M4661&lt;&gt;"Minor",0,IF(COUNTIFS($A$2:$A4661,$A4661,$D$2:$D4661,$D4661,$M$2:$M4661,"Minor")=1,1,0))</f>
        <v>0</v>
      </c>
    </row>
    <row r="4662">
      <c r="A4662" t="inlineStr">
        <is>
          <t xml:space="preserve">f855eae3dfc9aadc286f38e8d5e70cc6a599f238</t>
        </is>
      </c>
      <c r="B4662" t="inlineStr">
        <is>
          <t xml:space="preserve">The Silent Rebirth</t>
        </is>
      </c>
      <c r="C4662" t="inlineStr">
        <is>
          <t xml:space="preserve">Wiedergeboren Für Rache</t>
        </is>
      </c>
      <c r="D4662" t="inlineStr">
        <is>
          <t xml:space="preserve">74b9304d07ae3b7084b275c0a91185d5603a6178</t>
        </is>
      </c>
      <c r="E4662" t="inlineStr">
        <is>
          <t xml:space="preserve">Episode 32: Retter</t>
        </is>
      </c>
      <c r="F4662">
        <v>32</v>
      </c>
      <c r="G4662" t="inlineStr">
        <is>
          <t xml:space="preserve">8:08-8:14</t>
        </is>
      </c>
      <c r="H4662" t="inlineStr">
        <is>
          <t xml:space="preserve">Resolved</t>
        </is>
      </c>
      <c r="I4662" t="inlineStr">
        <is>
          <t xml:space="preserve">[Script error] - Line from script: â€œHÃ¤tten wir frÃ¼her gehandelt, hÃ¤tten wir das Adlerholz vielleicht bergen kÃ¶nnenâ€_x009d_, gab sie zu.â€_x009d_ - Note: inconsistency â€œHÃ¤tten wir frÃ¼her gehandelt, hÃ¤tten wir das Andrographis-Kraut vielleicht bergen kÃ¶nnenâ€_x009d_, gab sie zu.â€_x009d_</t>
        </is>
      </c>
      <c r="J4662" t="inlineStr">
        <is>
          <t xml:space="preserve">AI</t>
        </is>
      </c>
      <c r="K4662" t="inlineStr">
        <is>
          <t xml:space="preserve">Script error</t>
        </is>
      </c>
      <c r="L4662" t="inlineStr">
        <is>
          <t xml:space="preserve">Script error</t>
        </is>
      </c>
      <c r="M4662" t="str">
        <f>IFERROR(IF(VLOOKUP(L4662,'Quantification'!$A:$B,2,FALSE)&amp;""="","Unclassified",VLOOKUP(L4662,'Quantification'!$A:$B,2,FALSE)),"Unclassified")</f>
        <v>Major</v>
      </c>
      <c r="N4662" t="inlineStr">
        <is>
          <t xml:space="preserve">frl-stefanie.gartmaier@pocketfm.com</t>
        </is>
      </c>
      <c r="O4662" t="inlineStr">
        <is>
          <t xml:space="preserve">Issues found in raw</t>
        </is>
      </c>
      <c r="P4662" t="str">
        <f>IF(OR(O4662="Issues found in master",O4662="Final master"),"Master",IF(OR(O4662="Ready for Master",O4662="Issues found in raw",O4662="Raw under QC",O4662="Issues resolved in raw"),"Raw","-"))</f>
        <v>Raw</v>
      </c>
      <c r="Q4662" s="13">
        <v>46280.611805555556</v>
      </c>
      <c r="R4662" t="inlineStr">
        <is>
          <t xml:space="preserve">2026-09 (Sept)</t>
        </is>
      </c>
      <c r="S4662">
        <f>IF(M4662="Not an error",0,IF(COUNTIFS($A$2:$A4662,$A4662,$D$2:$D4662,$D4662,$M$2:$M4662,"&lt;&gt;Not an error")=1,1,0))</f>
        <v>0</v>
      </c>
      <c r="T4662">
        <f>IF(M4662&lt;&gt;"Major",0,IF(COUNTIFS($A$2:$A4662,$A4662,$D$2:$D4662,$D4662,$M$2:$M4662,"Major")=1,1,0))</f>
        <v>0</v>
      </c>
      <c r="U4662">
        <f>IF(M4662&lt;&gt;"Minor",0,IF(COUNTIFS($A$2:$A4662,$A4662,$D$2:$D4662,$D4662,$M$2:$M4662,"Minor")=1,1,0))</f>
        <v>0</v>
      </c>
    </row>
    <row r="4663">
      <c r="A4663" t="inlineStr">
        <is>
          <t xml:space="preserve">f855eae3dfc9aadc286f38e8d5e70cc6a599f238</t>
        </is>
      </c>
      <c r="B4663" t="inlineStr">
        <is>
          <t xml:space="preserve">The Silent Rebirth</t>
        </is>
      </c>
      <c r="C4663" t="inlineStr">
        <is>
          <t xml:space="preserve">Wiedergeboren Für Rache</t>
        </is>
      </c>
      <c r="D4663" t="inlineStr">
        <is>
          <t xml:space="preserve">1df246d7edc94626f22c443d08753bc1aabd66a1</t>
        </is>
      </c>
      <c r="E4663" t="inlineStr">
        <is>
          <t xml:space="preserve">Episode 33: Kauf Des Berggebiets</t>
        </is>
      </c>
      <c r="F4663">
        <v>33</v>
      </c>
      <c r="G4663" t="inlineStr">
        <is>
          <t xml:space="preserve">1:24-1:30</t>
        </is>
      </c>
      <c r="H4663" t="inlineStr">
        <is>
          <t xml:space="preserve">Resolved</t>
        </is>
      </c>
      <c r="I4663" t="inlineStr">
        <is>
          <t xml:space="preserve">[Script error] - Line from script: â€œIch habe gestern Abend einen Termin mit Herrn Logan ausgemacht. Wir kÃ¶nnen zu ihm fahren, um die restlichen Sachen abzuholen.â€_x009d_ - Note: gibberish &amp; inconsistency â€œIch habe heute Morgen online eine Bestellung bei Antons Apotheke aufgegeben. Wir kÃ¶nnen die restlichen Sachen direkt dort abholen.â€_x009d_</t>
        </is>
      </c>
      <c r="J4663" t="inlineStr">
        <is>
          <t xml:space="preserve">AI</t>
        </is>
      </c>
      <c r="K4663" t="inlineStr">
        <is>
          <t xml:space="preserve">Script error</t>
        </is>
      </c>
      <c r="L4663" t="inlineStr">
        <is>
          <t xml:space="preserve">Script error</t>
        </is>
      </c>
      <c r="M4663" t="str">
        <f>IFERROR(IF(VLOOKUP(L4663,'Quantification'!$A:$B,2,FALSE)&amp;""="","Unclassified",VLOOKUP(L4663,'Quantification'!$A:$B,2,FALSE)),"Unclassified")</f>
        <v>Major</v>
      </c>
      <c r="N4663" t="inlineStr">
        <is>
          <t xml:space="preserve">frl-stefanie.gartmaier@pocketfm.com</t>
        </is>
      </c>
      <c r="O4663" t="inlineStr">
        <is>
          <t xml:space="preserve">Issues found in raw</t>
        </is>
      </c>
      <c r="P4663" t="str">
        <f>IF(OR(O4663="Issues found in master",O4663="Final master"),"Master",IF(OR(O4663="Ready for Master",O4663="Issues found in raw",O4663="Raw under QC",O4663="Issues resolved in raw"),"Raw","-"))</f>
        <v>Raw</v>
      </c>
      <c r="Q4663" s="13">
        <v>46280.611805555556</v>
      </c>
      <c r="R4663" t="inlineStr">
        <is>
          <t xml:space="preserve">2026-09 (Sept)</t>
        </is>
      </c>
      <c r="S4663">
        <f>IF(M4663="Not an error",0,IF(COUNTIFS($A$2:$A4663,$A4663,$D$2:$D4663,$D4663,$M$2:$M4663,"&lt;&gt;Not an error")=1,1,0))</f>
        <v>1</v>
      </c>
      <c r="T4663">
        <f>IF(M4663&lt;&gt;"Major",0,IF(COUNTIFS($A$2:$A4663,$A4663,$D$2:$D4663,$D4663,$M$2:$M4663,"Major")=1,1,0))</f>
        <v>1</v>
      </c>
      <c r="U4663">
        <f>IF(M4663&lt;&gt;"Minor",0,IF(COUNTIFS($A$2:$A4663,$A4663,$D$2:$D4663,$D4663,$M$2:$M4663,"Minor")=1,1,0))</f>
        <v>0</v>
      </c>
    </row>
    <row r="4664">
      <c r="A4664" t="inlineStr">
        <is>
          <t xml:space="preserve">f855eae3dfc9aadc286f38e8d5e70cc6a599f238</t>
        </is>
      </c>
      <c r="B4664" t="inlineStr">
        <is>
          <t xml:space="preserve">The Silent Rebirth</t>
        </is>
      </c>
      <c r="C4664" t="inlineStr">
        <is>
          <t xml:space="preserve">Wiedergeboren Für Rache</t>
        </is>
      </c>
      <c r="D4664" t="inlineStr">
        <is>
          <t xml:space="preserve">104ac62c2abe942997ec46f68f4349b7f798a48f</t>
        </is>
      </c>
      <c r="E4664" t="inlineStr">
        <is>
          <t xml:space="preserve">Episode 34: Das Falsche Kraut</t>
        </is>
      </c>
      <c r="F4664">
        <v>34</v>
      </c>
      <c r="G4664" t="inlineStr">
        <is>
          <t xml:space="preserve">4:11-4:15</t>
        </is>
      </c>
      <c r="H4664" t="inlineStr">
        <is>
          <t xml:space="preserve">Resolved</t>
        </is>
      </c>
      <c r="I4664" t="inlineStr">
        <is>
          <t xml:space="preserve">[Rowan] - Line from script: â€œRowans Miene verfinsterte sich augenblicklich.â€_x009d_</t>
        </is>
      </c>
      <c r="J4664" t="inlineStr">
        <is>
          <t xml:space="preserve">VOA</t>
        </is>
      </c>
      <c r="K4664" t="inlineStr">
        <is>
          <t xml:space="preserve">Mispronunciation</t>
        </is>
      </c>
      <c r="L4664" t="inlineStr">
        <is>
          <t xml:space="preserve">Mispronunciation</t>
        </is>
      </c>
      <c r="M4664" t="str">
        <f>IFERROR(IF(VLOOKUP(L4664,'Quantification'!$A:$B,2,FALSE)&amp;""="","Unclassified",VLOOKUP(L4664,'Quantification'!$A:$B,2,FALSE)),"Unclassified")</f>
        <v>Major</v>
      </c>
      <c r="N4664" t="inlineStr">
        <is>
          <t xml:space="preserve">frl-stefanie.gartmaier@pocketfm.com</t>
        </is>
      </c>
      <c r="O4664" t="inlineStr">
        <is>
          <t xml:space="preserve">Issues found in raw</t>
        </is>
      </c>
      <c r="P4664" t="str">
        <f>IF(OR(O4664="Issues found in master",O4664="Final master"),"Master",IF(OR(O4664="Ready for Master",O4664="Issues found in raw",O4664="Raw under QC",O4664="Issues resolved in raw"),"Raw","-"))</f>
        <v>Raw</v>
      </c>
      <c r="Q4664" s="13">
        <v>46280.611805555556</v>
      </c>
      <c r="R4664" t="inlineStr">
        <is>
          <t xml:space="preserve">2026-09 (Sept)</t>
        </is>
      </c>
      <c r="S4664">
        <f>IF(M4664="Not an error",0,IF(COUNTIFS($A$2:$A4664,$A4664,$D$2:$D4664,$D4664,$M$2:$M4664,"&lt;&gt;Not an error")=1,1,0))</f>
        <v>1</v>
      </c>
      <c r="T4664">
        <f>IF(M4664&lt;&gt;"Major",0,IF(COUNTIFS($A$2:$A4664,$A4664,$D$2:$D4664,$D4664,$M$2:$M4664,"Major")=1,1,0))</f>
        <v>1</v>
      </c>
      <c r="U4664">
        <f>IF(M4664&lt;&gt;"Minor",0,IF(COUNTIFS($A$2:$A4664,$A4664,$D$2:$D4664,$D4664,$M$2:$M4664,"Minor")=1,1,0))</f>
        <v>0</v>
      </c>
    </row>
    <row r="4665">
      <c r="A4665" t="inlineStr">
        <is>
          <t xml:space="preserve">f855eae3dfc9aadc286f38e8d5e70cc6a599f238</t>
        </is>
      </c>
      <c r="B4665" t="inlineStr">
        <is>
          <t xml:space="preserve">The Silent Rebirth</t>
        </is>
      </c>
      <c r="C4665" t="inlineStr">
        <is>
          <t xml:space="preserve">Wiedergeboren Für Rache</t>
        </is>
      </c>
      <c r="D4665" t="inlineStr">
        <is>
          <t xml:space="preserve">104ac62c2abe942997ec46f68f4349b7f798a48f</t>
        </is>
      </c>
      <c r="E4665" t="inlineStr">
        <is>
          <t xml:space="preserve">Episode 34: Das Falsche Kraut</t>
        </is>
      </c>
      <c r="F4665">
        <v>34</v>
      </c>
      <c r="G4665" t="inlineStr">
        <is>
          <t xml:space="preserve">5:53-5:57</t>
        </is>
      </c>
      <c r="H4665" t="inlineStr">
        <is>
          <t xml:space="preserve">Resolved</t>
        </is>
      </c>
      <c r="I4665" t="inlineStr">
        <is>
          <t xml:space="preserve">[Rowan] - Line from script: â€œDa schnitt Rowans heisere Stimme wie eine Klinge durch die Luft.â€_x009d_</t>
        </is>
      </c>
      <c r="J4665" t="inlineStr">
        <is>
          <t xml:space="preserve">VOA</t>
        </is>
      </c>
      <c r="K4665" t="inlineStr">
        <is>
          <t xml:space="preserve">Mispronunciation</t>
        </is>
      </c>
      <c r="L4665" t="inlineStr">
        <is>
          <t xml:space="preserve">Mispronunciation</t>
        </is>
      </c>
      <c r="M4665" t="str">
        <f>IFERROR(IF(VLOOKUP(L4665,'Quantification'!$A:$B,2,FALSE)&amp;""="","Unclassified",VLOOKUP(L4665,'Quantification'!$A:$B,2,FALSE)),"Unclassified")</f>
        <v>Major</v>
      </c>
      <c r="N4665" t="inlineStr">
        <is>
          <t xml:space="preserve">frl-stefanie.gartmaier@pocketfm.com</t>
        </is>
      </c>
      <c r="O4665" t="inlineStr">
        <is>
          <t xml:space="preserve">Issues found in raw</t>
        </is>
      </c>
      <c r="P4665" t="str">
        <f>IF(OR(O4665="Issues found in master",O4665="Final master"),"Master",IF(OR(O4665="Ready for Master",O4665="Issues found in raw",O4665="Raw under QC",O4665="Issues resolved in raw"),"Raw","-"))</f>
        <v>Raw</v>
      </c>
      <c r="Q4665" s="13">
        <v>46280.611805555556</v>
      </c>
      <c r="R4665" t="inlineStr">
        <is>
          <t xml:space="preserve">2026-09 (Sept)</t>
        </is>
      </c>
      <c r="S4665">
        <f>IF(M4665="Not an error",0,IF(COUNTIFS($A$2:$A4665,$A4665,$D$2:$D4665,$D4665,$M$2:$M4665,"&lt;&gt;Not an error")=1,1,0))</f>
        <v>0</v>
      </c>
      <c r="T4665">
        <f>IF(M4665&lt;&gt;"Major",0,IF(COUNTIFS($A$2:$A4665,$A4665,$D$2:$D4665,$D4665,$M$2:$M4665,"Major")=1,1,0))</f>
        <v>0</v>
      </c>
      <c r="U4665">
        <f>IF(M4665&lt;&gt;"Minor",0,IF(COUNTIFS($A$2:$A4665,$A4665,$D$2:$D4665,$D4665,$M$2:$M4665,"Minor")=1,1,0))</f>
        <v>0</v>
      </c>
    </row>
    <row r="4666">
      <c r="A4666" t="inlineStr">
        <is>
          <t xml:space="preserve">f855eae3dfc9aadc286f38e8d5e70cc6a599f238</t>
        </is>
      </c>
      <c r="B4666" t="inlineStr">
        <is>
          <t xml:space="preserve">The Silent Rebirth</t>
        </is>
      </c>
      <c r="C4666" t="inlineStr">
        <is>
          <t xml:space="preserve">Wiedergeboren Für Rache</t>
        </is>
      </c>
      <c r="D4666" t="inlineStr">
        <is>
          <t xml:space="preserve">104ac62c2abe942997ec46f68f4349b7f798a48f</t>
        </is>
      </c>
      <c r="E4666" t="inlineStr">
        <is>
          <t xml:space="preserve">Episode 34: Das Falsche Kraut</t>
        </is>
      </c>
      <c r="F4666">
        <v>34</v>
      </c>
      <c r="G4666" t="inlineStr">
        <is>
          <t xml:space="preserve">5:58-6:00</t>
        </is>
      </c>
      <c r="H4666" t="inlineStr">
        <is>
          <t xml:space="preserve">Resolved</t>
        </is>
      </c>
      <c r="I4666" t="inlineStr">
        <is>
          <t xml:space="preserve">[Script error] - Line from script: â€œHast du gerade â€šEntschuldigungâ€˜ gesagt?â€_x009d_ - Note: inconsisteny â€œEs tut Ihnen leid?â€_x009d_</t>
        </is>
      </c>
      <c r="J4666" t="inlineStr">
        <is>
          <t xml:space="preserve">AI</t>
        </is>
      </c>
      <c r="K4666" t="inlineStr">
        <is>
          <t xml:space="preserve">Script error</t>
        </is>
      </c>
      <c r="L4666" t="inlineStr">
        <is>
          <t xml:space="preserve">Script error</t>
        </is>
      </c>
      <c r="M4666" t="str">
        <f>IFERROR(IF(VLOOKUP(L4666,'Quantification'!$A:$B,2,FALSE)&amp;""="","Unclassified",VLOOKUP(L4666,'Quantification'!$A:$B,2,FALSE)),"Unclassified")</f>
        <v>Major</v>
      </c>
      <c r="N4666" t="inlineStr">
        <is>
          <t xml:space="preserve">frl-stefanie.gartmaier@pocketfm.com</t>
        </is>
      </c>
      <c r="O4666" t="inlineStr">
        <is>
          <t xml:space="preserve">Issues found in raw</t>
        </is>
      </c>
      <c r="P4666" t="str">
        <f>IF(OR(O4666="Issues found in master",O4666="Final master"),"Master",IF(OR(O4666="Ready for Master",O4666="Issues found in raw",O4666="Raw under QC",O4666="Issues resolved in raw"),"Raw","-"))</f>
        <v>Raw</v>
      </c>
      <c r="Q4666" s="13">
        <v>46280.611805555556</v>
      </c>
      <c r="R4666" t="inlineStr">
        <is>
          <t xml:space="preserve">2026-09 (Sept)</t>
        </is>
      </c>
      <c r="S4666">
        <f>IF(M4666="Not an error",0,IF(COUNTIFS($A$2:$A4666,$A4666,$D$2:$D4666,$D4666,$M$2:$M4666,"&lt;&gt;Not an error")=1,1,0))</f>
        <v>0</v>
      </c>
      <c r="T4666">
        <f>IF(M4666&lt;&gt;"Major",0,IF(COUNTIFS($A$2:$A4666,$A4666,$D$2:$D4666,$D4666,$M$2:$M4666,"Major")=1,1,0))</f>
        <v>0</v>
      </c>
      <c r="U4666">
        <f>IF(M4666&lt;&gt;"Minor",0,IF(COUNTIFS($A$2:$A4666,$A4666,$D$2:$D4666,$D4666,$M$2:$M4666,"Minor")=1,1,0))</f>
        <v>0</v>
      </c>
    </row>
    <row r="4667">
      <c r="A4667" t="inlineStr">
        <is>
          <t xml:space="preserve">f855eae3dfc9aadc286f38e8d5e70cc6a599f238</t>
        </is>
      </c>
      <c r="B4667" t="inlineStr">
        <is>
          <t xml:space="preserve">The Silent Rebirth</t>
        </is>
      </c>
      <c r="C4667" t="inlineStr">
        <is>
          <t xml:space="preserve">Wiedergeboren Für Rache</t>
        </is>
      </c>
      <c r="D4667" t="inlineStr">
        <is>
          <t xml:space="preserve">104ac62c2abe942997ec46f68f4349b7f798a48f</t>
        </is>
      </c>
      <c r="E4667" t="inlineStr">
        <is>
          <t xml:space="preserve">Episode 34: Das Falsche Kraut</t>
        </is>
      </c>
      <c r="F4667">
        <v>34</v>
      </c>
      <c r="G4667" t="inlineStr">
        <is>
          <t xml:space="preserve">6:23-6:26</t>
        </is>
      </c>
      <c r="H4667" t="inlineStr">
        <is>
          <t xml:space="preserve">Resolved</t>
        </is>
      </c>
      <c r="I4667" t="inlineStr">
        <is>
          <t xml:space="preserve">[Script error] - Line from script: â€œIst das alles, was du zu sagen hast?â€_x009d_ - Note: â€œIst das alles, was Sie zu sagen haben?â€_x009d_</t>
        </is>
      </c>
      <c r="J4667" t="inlineStr">
        <is>
          <t xml:space="preserve">AI</t>
        </is>
      </c>
      <c r="K4667" t="inlineStr">
        <is>
          <t xml:space="preserve">Script error</t>
        </is>
      </c>
      <c r="L4667" t="inlineStr">
        <is>
          <t xml:space="preserve">Script error</t>
        </is>
      </c>
      <c r="M4667" t="str">
        <f>IFERROR(IF(VLOOKUP(L4667,'Quantification'!$A:$B,2,FALSE)&amp;""="","Unclassified",VLOOKUP(L4667,'Quantification'!$A:$B,2,FALSE)),"Unclassified")</f>
        <v>Major</v>
      </c>
      <c r="N4667" t="inlineStr">
        <is>
          <t xml:space="preserve">frl-stefanie.gartmaier@pocketfm.com</t>
        </is>
      </c>
      <c r="O4667" t="inlineStr">
        <is>
          <t xml:space="preserve">Issues found in raw</t>
        </is>
      </c>
      <c r="P4667" t="str">
        <f>IF(OR(O4667="Issues found in master",O4667="Final master"),"Master",IF(OR(O4667="Ready for Master",O4667="Issues found in raw",O4667="Raw under QC",O4667="Issues resolved in raw"),"Raw","-"))</f>
        <v>Raw</v>
      </c>
      <c r="Q4667" s="13">
        <v>46280.611805555556</v>
      </c>
      <c r="R4667" t="inlineStr">
        <is>
          <t xml:space="preserve">2026-09 (Sept)</t>
        </is>
      </c>
      <c r="S4667">
        <f>IF(M4667="Not an error",0,IF(COUNTIFS($A$2:$A4667,$A4667,$D$2:$D4667,$D4667,$M$2:$M4667,"&lt;&gt;Not an error")=1,1,0))</f>
        <v>0</v>
      </c>
      <c r="T4667">
        <f>IF(M4667&lt;&gt;"Major",0,IF(COUNTIFS($A$2:$A4667,$A4667,$D$2:$D4667,$D4667,$M$2:$M4667,"Major")=1,1,0))</f>
        <v>0</v>
      </c>
      <c r="U4667">
        <f>IF(M4667&lt;&gt;"Minor",0,IF(COUNTIFS($A$2:$A4667,$A4667,$D$2:$D4667,$D4667,$M$2:$M4667,"Minor")=1,1,0))</f>
        <v>0</v>
      </c>
    </row>
    <row r="4668">
      <c r="A4668" t="inlineStr">
        <is>
          <t xml:space="preserve">f855eae3dfc9aadc286f38e8d5e70cc6a599f238</t>
        </is>
      </c>
      <c r="B4668" t="inlineStr">
        <is>
          <t xml:space="preserve">The Silent Rebirth</t>
        </is>
      </c>
      <c r="C4668" t="inlineStr">
        <is>
          <t xml:space="preserve">Wiedergeboren Für Rache</t>
        </is>
      </c>
      <c r="D4668" t="inlineStr">
        <is>
          <t xml:space="preserve">104ac62c2abe942997ec46f68f4349b7f798a48f</t>
        </is>
      </c>
      <c r="E4668" t="inlineStr">
        <is>
          <t xml:space="preserve">Episode 34: Das Falsche Kraut</t>
        </is>
      </c>
      <c r="F4668">
        <v>34</v>
      </c>
      <c r="G4668" t="inlineStr">
        <is>
          <t xml:space="preserve">6:40-6:44</t>
        </is>
      </c>
      <c r="H4668" t="inlineStr">
        <is>
          <t xml:space="preserve">Resolved</t>
        </is>
      </c>
      <c r="I4668" t="inlineStr">
        <is>
          <t xml:space="preserve">[Script error] - Line from script: â€œHerr, bitteâ€_x009d_, seine Stimme brach. - â€œIch bitte Sieâ€_x009d_, seine Stimme brach.â€_x009d_</t>
        </is>
      </c>
      <c r="J4668" t="inlineStr">
        <is>
          <t xml:space="preserve">AI</t>
        </is>
      </c>
      <c r="K4668" t="inlineStr">
        <is>
          <t xml:space="preserve">Script error</t>
        </is>
      </c>
      <c r="L4668" t="inlineStr">
        <is>
          <t xml:space="preserve">Script error</t>
        </is>
      </c>
      <c r="M4668" t="str">
        <f>IFERROR(IF(VLOOKUP(L4668,'Quantification'!$A:$B,2,FALSE)&amp;""="","Unclassified",VLOOKUP(L4668,'Quantification'!$A:$B,2,FALSE)),"Unclassified")</f>
        <v>Major</v>
      </c>
      <c r="N4668" t="inlineStr">
        <is>
          <t xml:space="preserve">frl-stefanie.gartmaier@pocketfm.com</t>
        </is>
      </c>
      <c r="O4668" t="inlineStr">
        <is>
          <t xml:space="preserve">Issues found in raw</t>
        </is>
      </c>
      <c r="P4668" t="str">
        <f>IF(OR(O4668="Issues found in master",O4668="Final master"),"Master",IF(OR(O4668="Ready for Master",O4668="Issues found in raw",O4668="Raw under QC",O4668="Issues resolved in raw"),"Raw","-"))</f>
        <v>Raw</v>
      </c>
      <c r="Q4668" s="13">
        <v>46280.611805555556</v>
      </c>
      <c r="R4668" t="inlineStr">
        <is>
          <t xml:space="preserve">2026-09 (Sept)</t>
        </is>
      </c>
      <c r="S4668">
        <f>IF(M4668="Not an error",0,IF(COUNTIFS($A$2:$A4668,$A4668,$D$2:$D4668,$D4668,$M$2:$M4668,"&lt;&gt;Not an error")=1,1,0))</f>
        <v>0</v>
      </c>
      <c r="T4668">
        <f>IF(M4668&lt;&gt;"Major",0,IF(COUNTIFS($A$2:$A4668,$A4668,$D$2:$D4668,$D4668,$M$2:$M4668,"Major")=1,1,0))</f>
        <v>0</v>
      </c>
      <c r="U4668">
        <f>IF(M4668&lt;&gt;"Minor",0,IF(COUNTIFS($A$2:$A4668,$A4668,$D$2:$D4668,$D4668,$M$2:$M4668,"Minor")=1,1,0))</f>
        <v>0</v>
      </c>
    </row>
    <row r="4669">
      <c r="A4669" t="inlineStr">
        <is>
          <t xml:space="preserve">f855eae3dfc9aadc286f38e8d5e70cc6a599f238</t>
        </is>
      </c>
      <c r="B4669" t="inlineStr">
        <is>
          <t xml:space="preserve">The Silent Rebirth</t>
        </is>
      </c>
      <c r="C4669" t="inlineStr">
        <is>
          <t xml:space="preserve">Wiedergeboren Für Rache</t>
        </is>
      </c>
      <c r="D4669" t="inlineStr">
        <is>
          <t xml:space="preserve">104ac62c2abe942997ec46f68f4349b7f798a48f</t>
        </is>
      </c>
      <c r="E4669" t="inlineStr">
        <is>
          <t xml:space="preserve">Episode 34: Das Falsche Kraut</t>
        </is>
      </c>
      <c r="F4669">
        <v>34</v>
      </c>
      <c r="G4669" t="inlineStr">
        <is>
          <t xml:space="preserve">8:31-8:35</t>
        </is>
      </c>
      <c r="H4669" t="inlineStr">
        <is>
          <t xml:space="preserve">Resolved</t>
        </is>
      </c>
      <c r="I4669" t="inlineStr">
        <is>
          <t xml:space="preserve">[Script error] - Line from script: â€œWir wollen nicht, dass die GroÃŸmutter noch mehr GerÃ¼chte Ã¼ber dich zu hÃ¶ren bekommt.â€_x009d_ - Note: grammar â€œWir wollen nicht, dass deine GroÃŸmutter noch mehr GerÃ¼chte Ã¼ber dich zu hÃ¶ren bekommt.â€_x009d_</t>
        </is>
      </c>
      <c r="J4669" t="inlineStr">
        <is>
          <t xml:space="preserve">AI</t>
        </is>
      </c>
      <c r="K4669" t="inlineStr">
        <is>
          <t xml:space="preserve">Script error</t>
        </is>
      </c>
      <c r="L4669" t="inlineStr">
        <is>
          <t xml:space="preserve">Script error</t>
        </is>
      </c>
      <c r="M4669" t="str">
        <f>IFERROR(IF(VLOOKUP(L4669,'Quantification'!$A:$B,2,FALSE)&amp;""="","Unclassified",VLOOKUP(L4669,'Quantification'!$A:$B,2,FALSE)),"Unclassified")</f>
        <v>Major</v>
      </c>
      <c r="N4669" t="inlineStr">
        <is>
          <t xml:space="preserve">frl-stefanie.gartmaier@pocketfm.com</t>
        </is>
      </c>
      <c r="O4669" t="inlineStr">
        <is>
          <t xml:space="preserve">Issues found in raw</t>
        </is>
      </c>
      <c r="P4669" t="str">
        <f>IF(OR(O4669="Issues found in master",O4669="Final master"),"Master",IF(OR(O4669="Ready for Master",O4669="Issues found in raw",O4669="Raw under QC",O4669="Issues resolved in raw"),"Raw","-"))</f>
        <v>Raw</v>
      </c>
      <c r="Q4669" s="13">
        <v>46280.611805555556</v>
      </c>
      <c r="R4669" t="inlineStr">
        <is>
          <t xml:space="preserve">2026-09 (Sept)</t>
        </is>
      </c>
      <c r="S4669">
        <f>IF(M4669="Not an error",0,IF(COUNTIFS($A$2:$A4669,$A4669,$D$2:$D4669,$D4669,$M$2:$M4669,"&lt;&gt;Not an error")=1,1,0))</f>
        <v>0</v>
      </c>
      <c r="T4669">
        <f>IF(M4669&lt;&gt;"Major",0,IF(COUNTIFS($A$2:$A4669,$A4669,$D$2:$D4669,$D4669,$M$2:$M4669,"Major")=1,1,0))</f>
        <v>0</v>
      </c>
      <c r="U4669">
        <f>IF(M4669&lt;&gt;"Minor",0,IF(COUNTIFS($A$2:$A4669,$A4669,$D$2:$D4669,$D4669,$M$2:$M4669,"Minor")=1,1,0))</f>
        <v>0</v>
      </c>
    </row>
    <row r="4670">
      <c r="A4670" t="inlineStr">
        <is>
          <t xml:space="preserve">f855eae3dfc9aadc286f38e8d5e70cc6a599f238</t>
        </is>
      </c>
      <c r="B4670" t="inlineStr">
        <is>
          <t xml:space="preserve">The Silent Rebirth</t>
        </is>
      </c>
      <c r="C4670" t="inlineStr">
        <is>
          <t xml:space="preserve">Wiedergeboren Für Rache</t>
        </is>
      </c>
      <c r="D4670" t="inlineStr">
        <is>
          <t xml:space="preserve">104ac62c2abe942997ec46f68f4349b7f798a48f</t>
        </is>
      </c>
      <c r="E4670" t="inlineStr">
        <is>
          <t xml:space="preserve">Episode 34: Das Falsche Kraut</t>
        </is>
      </c>
      <c r="F4670">
        <v>34</v>
      </c>
      <c r="G4670" t="inlineStr">
        <is>
          <t xml:space="preserve">9:22-9:29</t>
        </is>
      </c>
      <c r="H4670" t="inlineStr">
        <is>
          <t xml:space="preserve">Resolved</t>
        </is>
      </c>
      <c r="I4670" t="inlineStr">
        <is>
          <t xml:space="preserve">[Script error] - Line from script: â€œJunger Mann, ich weiÃŸ nicht, wie oft Ihnen ein solcher Fehler schon unterlaufen ist, aber das war das letzte Mal.â€_x009d_ - Note: â€œIch weiÃŸ nicht, wie oft Ihnen ein solcher Fehler schon unterlaufen ist, aber das war das letzte Mal.â€_x009d_</t>
        </is>
      </c>
      <c r="J4670" t="inlineStr">
        <is>
          <t xml:space="preserve">AI</t>
        </is>
      </c>
      <c r="K4670" t="inlineStr">
        <is>
          <t xml:space="preserve">Script error</t>
        </is>
      </c>
      <c r="L4670" t="inlineStr">
        <is>
          <t xml:space="preserve">Script error</t>
        </is>
      </c>
      <c r="M4670" t="str">
        <f>IFERROR(IF(VLOOKUP(L4670,'Quantification'!$A:$B,2,FALSE)&amp;""="","Unclassified",VLOOKUP(L4670,'Quantification'!$A:$B,2,FALSE)),"Unclassified")</f>
        <v>Major</v>
      </c>
      <c r="N4670" t="inlineStr">
        <is>
          <t xml:space="preserve">frl-stefanie.gartmaier@pocketfm.com</t>
        </is>
      </c>
      <c r="O4670" t="inlineStr">
        <is>
          <t xml:space="preserve">Issues found in raw</t>
        </is>
      </c>
      <c r="P4670" t="str">
        <f>IF(OR(O4670="Issues found in master",O4670="Final master"),"Master",IF(OR(O4670="Ready for Master",O4670="Issues found in raw",O4670="Raw under QC",O4670="Issues resolved in raw"),"Raw","-"))</f>
        <v>Raw</v>
      </c>
      <c r="Q4670" s="13">
        <v>46280.611805555556</v>
      </c>
      <c r="R4670" t="inlineStr">
        <is>
          <t xml:space="preserve">2026-09 (Sept)</t>
        </is>
      </c>
      <c r="S4670">
        <f>IF(M4670="Not an error",0,IF(COUNTIFS($A$2:$A4670,$A4670,$D$2:$D4670,$D4670,$M$2:$M4670,"&lt;&gt;Not an error")=1,1,0))</f>
        <v>0</v>
      </c>
      <c r="T4670">
        <f>IF(M4670&lt;&gt;"Major",0,IF(COUNTIFS($A$2:$A4670,$A4670,$D$2:$D4670,$D4670,$M$2:$M4670,"Major")=1,1,0))</f>
        <v>0</v>
      </c>
      <c r="U4670">
        <f>IF(M4670&lt;&gt;"Minor",0,IF(COUNTIFS($A$2:$A4670,$A4670,$D$2:$D4670,$D4670,$M$2:$M4670,"Minor")=1,1,0))</f>
        <v>0</v>
      </c>
    </row>
    <row r="4671">
      <c r="A4671" t="inlineStr">
        <is>
          <t xml:space="preserve">f855eae3dfc9aadc286f38e8d5e70cc6a599f238</t>
        </is>
      </c>
      <c r="B4671" t="inlineStr">
        <is>
          <t xml:space="preserve">The Silent Rebirth</t>
        </is>
      </c>
      <c r="C4671" t="inlineStr">
        <is>
          <t xml:space="preserve">Wiedergeboren Für Rache</t>
        </is>
      </c>
      <c r="D4671" t="inlineStr">
        <is>
          <t xml:space="preserve">104ac62c2abe942997ec46f68f4349b7f798a48f</t>
        </is>
      </c>
      <c r="E4671" t="inlineStr">
        <is>
          <t xml:space="preserve">Episode 34: Das Falsche Kraut</t>
        </is>
      </c>
      <c r="F4671">
        <v>34</v>
      </c>
      <c r="G4671" t="inlineStr">
        <is>
          <t xml:space="preserve">11:11-11:17</t>
        </is>
      </c>
      <c r="H4671" t="inlineStr">
        <is>
          <t xml:space="preserve">Resolved</t>
        </is>
      </c>
      <c r="I4671" t="inlineStr">
        <is>
          <t xml:space="preserve">[Script error] - Line from script: â€œJunger Mann, ich behalte dich im Augeâ€_x009d_, sagte Rowan mit leisem, drohendem Ton.â€_x009d_ - Note: â€œIch behalte Sie im Augeâ€_x009d_, sagte Rowan mit leisem, drohendem Ton.â€_x009d_</t>
        </is>
      </c>
      <c r="J4671" t="inlineStr">
        <is>
          <t xml:space="preserve">AI</t>
        </is>
      </c>
      <c r="K4671" t="inlineStr">
        <is>
          <t xml:space="preserve">Script error</t>
        </is>
      </c>
      <c r="L4671" t="inlineStr">
        <is>
          <t xml:space="preserve">Script error</t>
        </is>
      </c>
      <c r="M4671" t="str">
        <f>IFERROR(IF(VLOOKUP(L4671,'Quantification'!$A:$B,2,FALSE)&amp;""="","Unclassified",VLOOKUP(L4671,'Quantification'!$A:$B,2,FALSE)),"Unclassified")</f>
        <v>Major</v>
      </c>
      <c r="N4671" t="inlineStr">
        <is>
          <t xml:space="preserve">frl-stefanie.gartmaier@pocketfm.com</t>
        </is>
      </c>
      <c r="O4671" t="inlineStr">
        <is>
          <t xml:space="preserve">Issues found in raw</t>
        </is>
      </c>
      <c r="P4671" t="str">
        <f>IF(OR(O4671="Issues found in master",O4671="Final master"),"Master",IF(OR(O4671="Ready for Master",O4671="Issues found in raw",O4671="Raw under QC",O4671="Issues resolved in raw"),"Raw","-"))</f>
        <v>Raw</v>
      </c>
      <c r="Q4671" s="13">
        <v>46280.611805555556</v>
      </c>
      <c r="R4671" t="inlineStr">
        <is>
          <t xml:space="preserve">2026-09 (Sept)</t>
        </is>
      </c>
      <c r="S4671">
        <f>IF(M4671="Not an error",0,IF(COUNTIFS($A$2:$A4671,$A4671,$D$2:$D4671,$D4671,$M$2:$M4671,"&lt;&gt;Not an error")=1,1,0))</f>
        <v>0</v>
      </c>
      <c r="T4671">
        <f>IF(M4671&lt;&gt;"Major",0,IF(COUNTIFS($A$2:$A4671,$A4671,$D$2:$D4671,$D4671,$M$2:$M4671,"Major")=1,1,0))</f>
        <v>0</v>
      </c>
      <c r="U4671">
        <f>IF(M4671&lt;&gt;"Minor",0,IF(COUNTIFS($A$2:$A4671,$A4671,$D$2:$D4671,$D4671,$M$2:$M4671,"Minor")=1,1,0))</f>
        <v>0</v>
      </c>
    </row>
    <row r="4672">
      <c r="A4672" t="inlineStr">
        <is>
          <t xml:space="preserve">f855eae3dfc9aadc286f38e8d5e70cc6a599f238</t>
        </is>
      </c>
      <c r="B4672" t="inlineStr">
        <is>
          <t xml:space="preserve">The Silent Rebirth</t>
        </is>
      </c>
      <c r="C4672" t="inlineStr">
        <is>
          <t xml:space="preserve">Wiedergeboren Für Rache</t>
        </is>
      </c>
      <c r="D4672" t="inlineStr">
        <is>
          <t xml:space="preserve">104ac62c2abe942997ec46f68f4349b7f798a48f</t>
        </is>
      </c>
      <c r="E4672" t="inlineStr">
        <is>
          <t xml:space="preserve">Episode 34: Das Falsche Kraut</t>
        </is>
      </c>
      <c r="F4672">
        <v>34</v>
      </c>
      <c r="G4672" t="inlineStr">
        <is>
          <t xml:space="preserve">11:17-11:20</t>
        </is>
      </c>
      <c r="H4672" t="inlineStr">
        <is>
          <t xml:space="preserve">Resolved</t>
        </is>
      </c>
      <c r="I4672" t="inlineStr">
        <is>
          <t xml:space="preserve">[Script error] - Line from script: â€œDenk nicht, dass die Sache damit erledigt ist.â€_x009d_ - Note: â€œDenken Sie nicht, dass die Sache damit erledigt ist.â€_x009d_</t>
        </is>
      </c>
      <c r="J4672" t="inlineStr">
        <is>
          <t xml:space="preserve">AI</t>
        </is>
      </c>
      <c r="K4672" t="inlineStr">
        <is>
          <t xml:space="preserve">Script error</t>
        </is>
      </c>
      <c r="L4672" t="inlineStr">
        <is>
          <t xml:space="preserve">Script error</t>
        </is>
      </c>
      <c r="M4672" t="str">
        <f>IFERROR(IF(VLOOKUP(L4672,'Quantification'!$A:$B,2,FALSE)&amp;""="","Unclassified",VLOOKUP(L4672,'Quantification'!$A:$B,2,FALSE)),"Unclassified")</f>
        <v>Major</v>
      </c>
      <c r="N4672" t="inlineStr">
        <is>
          <t xml:space="preserve">frl-stefanie.gartmaier@pocketfm.com</t>
        </is>
      </c>
      <c r="O4672" t="inlineStr">
        <is>
          <t xml:space="preserve">Issues found in raw</t>
        </is>
      </c>
      <c r="P4672" t="str">
        <f>IF(OR(O4672="Issues found in master",O4672="Final master"),"Master",IF(OR(O4672="Ready for Master",O4672="Issues found in raw",O4672="Raw under QC",O4672="Issues resolved in raw"),"Raw","-"))</f>
        <v>Raw</v>
      </c>
      <c r="Q4672" s="13">
        <v>46280.611805555556</v>
      </c>
      <c r="R4672" t="inlineStr">
        <is>
          <t xml:space="preserve">2026-09 (Sept)</t>
        </is>
      </c>
      <c r="S4672">
        <f>IF(M4672="Not an error",0,IF(COUNTIFS($A$2:$A4672,$A4672,$D$2:$D4672,$D4672,$M$2:$M4672,"&lt;&gt;Not an error")=1,1,0))</f>
        <v>0</v>
      </c>
      <c r="T4672">
        <f>IF(M4672&lt;&gt;"Major",0,IF(COUNTIFS($A$2:$A4672,$A4672,$D$2:$D4672,$D4672,$M$2:$M4672,"Major")=1,1,0))</f>
        <v>0</v>
      </c>
      <c r="U4672">
        <f>IF(M4672&lt;&gt;"Minor",0,IF(COUNTIFS($A$2:$A4672,$A4672,$D$2:$D4672,$D4672,$M$2:$M4672,"Minor")=1,1,0))</f>
        <v>0</v>
      </c>
    </row>
    <row r="4673">
      <c r="A4673" t="inlineStr">
        <is>
          <t xml:space="preserve">f855eae3dfc9aadc286f38e8d5e70cc6a599f238</t>
        </is>
      </c>
      <c r="B4673" t="inlineStr">
        <is>
          <t xml:space="preserve">The Silent Rebirth</t>
        </is>
      </c>
      <c r="C4673" t="inlineStr">
        <is>
          <t xml:space="preserve">Wiedergeboren Für Rache</t>
        </is>
      </c>
      <c r="D4673" t="inlineStr">
        <is>
          <t xml:space="preserve">104ac62c2abe942997ec46f68f4349b7f798a48f</t>
        </is>
      </c>
      <c r="E4673" t="inlineStr">
        <is>
          <t xml:space="preserve">Episode 34: Das Falsche Kraut</t>
        </is>
      </c>
      <c r="F4673">
        <v>34</v>
      </c>
      <c r="G4673" t="inlineStr">
        <is>
          <t xml:space="preserve">11:21-11:24</t>
        </is>
      </c>
      <c r="H4673" t="inlineStr">
        <is>
          <t xml:space="preserve">Resolved</t>
        </is>
      </c>
      <c r="I4673" t="inlineStr">
        <is>
          <t xml:space="preserve">[Script error] - Line from script: â€œBete, dass meiner GroÃŸmutter nichts zustÃ¶ÃŸt.â€_x009d_ - Note: â€œBeten Sie, dass meiner GroÃŸmutter nichts zustÃ¶ÃŸt.â€_x009d_</t>
        </is>
      </c>
      <c r="J4673" t="inlineStr">
        <is>
          <t xml:space="preserve">AI</t>
        </is>
      </c>
      <c r="K4673" t="inlineStr">
        <is>
          <t xml:space="preserve">Script error</t>
        </is>
      </c>
      <c r="L4673" t="inlineStr">
        <is>
          <t xml:space="preserve">Script error</t>
        </is>
      </c>
      <c r="M4673" t="str">
        <f>IFERROR(IF(VLOOKUP(L4673,'Quantification'!$A:$B,2,FALSE)&amp;""="","Unclassified",VLOOKUP(L4673,'Quantification'!$A:$B,2,FALSE)),"Unclassified")</f>
        <v>Major</v>
      </c>
      <c r="N4673" t="inlineStr">
        <is>
          <t xml:space="preserve">frl-stefanie.gartmaier@pocketfm.com</t>
        </is>
      </c>
      <c r="O4673" t="inlineStr">
        <is>
          <t xml:space="preserve">Issues found in raw</t>
        </is>
      </c>
      <c r="P4673" t="str">
        <f>IF(OR(O4673="Issues found in master",O4673="Final master"),"Master",IF(OR(O4673="Ready for Master",O4673="Issues found in raw",O4673="Raw under QC",O4673="Issues resolved in raw"),"Raw","-"))</f>
        <v>Raw</v>
      </c>
      <c r="Q4673" s="13">
        <v>46280.611805555556</v>
      </c>
      <c r="R4673" t="inlineStr">
        <is>
          <t xml:space="preserve">2026-09 (Sept)</t>
        </is>
      </c>
      <c r="S4673">
        <f>IF(M4673="Not an error",0,IF(COUNTIFS($A$2:$A4673,$A4673,$D$2:$D4673,$D4673,$M$2:$M4673,"&lt;&gt;Not an error")=1,1,0))</f>
        <v>0</v>
      </c>
      <c r="T4673">
        <f>IF(M4673&lt;&gt;"Major",0,IF(COUNTIFS($A$2:$A4673,$A4673,$D$2:$D4673,$D4673,$M$2:$M4673,"Major")=1,1,0))</f>
        <v>0</v>
      </c>
      <c r="U4673">
        <f>IF(M4673&lt;&gt;"Minor",0,IF(COUNTIFS($A$2:$A4673,$A4673,$D$2:$D4673,$D4673,$M$2:$M4673,"Minor")=1,1,0))</f>
        <v>0</v>
      </c>
    </row>
    <row r="4674">
      <c r="A4674" t="inlineStr">
        <is>
          <t xml:space="preserve">f855eae3dfc9aadc286f38e8d5e70cc6a599f238</t>
        </is>
      </c>
      <c r="B4674" t="inlineStr">
        <is>
          <t xml:space="preserve">The Silent Rebirth</t>
        </is>
      </c>
      <c r="C4674" t="inlineStr">
        <is>
          <t xml:space="preserve">Wiedergeboren Für Rache</t>
        </is>
      </c>
      <c r="D4674" t="inlineStr">
        <is>
          <t xml:space="preserve">21e388594592f0a8ee0f63fd8c6a7636d34706f0</t>
        </is>
      </c>
      <c r="E4674" t="inlineStr">
        <is>
          <t xml:space="preserve">Episode 35: Wer Steckt Hinter Dem Giftigen Kraut</t>
        </is>
      </c>
      <c r="F4674">
        <v>35</v>
      </c>
      <c r="G4674" t="inlineStr">
        <is>
          <t xml:space="preserve">2:44-2:50</t>
        </is>
      </c>
      <c r="H4674" t="inlineStr">
        <is>
          <t xml:space="preserve">Resolved</t>
        </is>
      </c>
      <c r="I4674" t="inlineStr">
        <is>
          <t xml:space="preserve">[Script error] - Line from script: “Du meinst, der Mitarbeiter hat das falsche Kraut absichtlich dorthin gelegt, auf Befehl von jemandem?“ - Note: misleading; hat makes the employee still guilty and doesn’t explain Änna’s forgiveness; alternative: “Du meinst, jemand hat das falsche Kraut absichtlich dorthin gelegt, auf Befehl von jemandem?“</t>
        </is>
      </c>
      <c r="J4674" t="inlineStr">
        <is>
          <t xml:space="preserve">AI</t>
        </is>
      </c>
      <c r="K4674" t="inlineStr">
        <is>
          <t xml:space="preserve">Script error</t>
        </is>
      </c>
      <c r="L4674" t="inlineStr">
        <is>
          <t xml:space="preserve">Script error</t>
        </is>
      </c>
      <c r="M4674" t="str">
        <f>IFERROR(IF(VLOOKUP(L4674,'Quantification'!$A:$B,2,FALSE)&amp;""="","Unclassified",VLOOKUP(L4674,'Quantification'!$A:$B,2,FALSE)),"Unclassified")</f>
        <v>Major</v>
      </c>
      <c r="N4674" t="inlineStr">
        <is>
          <t xml:space="preserve">frl-stefanie.gartmaier@pocketfm.com</t>
        </is>
      </c>
      <c r="O4674" t="inlineStr">
        <is>
          <t xml:space="preserve">Issues found in raw</t>
        </is>
      </c>
      <c r="P4674" t="str">
        <f>IF(OR(O4674="Issues found in master",O4674="Final master"),"Master",IF(OR(O4674="Ready for Master",O4674="Issues found in raw",O4674="Raw under QC",O4674="Issues resolved in raw"),"Raw","-"))</f>
        <v>Raw</v>
      </c>
      <c r="Q4674" s="13">
        <v>46280.611805555556</v>
      </c>
      <c r="R4674" t="inlineStr">
        <is>
          <t xml:space="preserve">2026-09 (Sept)</t>
        </is>
      </c>
      <c r="S4674">
        <f>IF(M4674="Not an error",0,IF(COUNTIFS($A$2:$A4674,$A4674,$D$2:$D4674,$D4674,$M$2:$M4674,"&lt;&gt;Not an error")=1,1,0))</f>
        <v>1</v>
      </c>
      <c r="T4674">
        <f>IF(M4674&lt;&gt;"Major",0,IF(COUNTIFS($A$2:$A4674,$A4674,$D$2:$D4674,$D4674,$M$2:$M4674,"Major")=1,1,0))</f>
        <v>1</v>
      </c>
      <c r="U4674">
        <f>IF(M4674&lt;&gt;"Minor",0,IF(COUNTIFS($A$2:$A4674,$A4674,$D$2:$D4674,$D4674,$M$2:$M4674,"Minor")=1,1,0))</f>
        <v>0</v>
      </c>
    </row>
    <row r="4675">
      <c r="A4675" t="inlineStr">
        <is>
          <t xml:space="preserve">f855eae3dfc9aadc286f38e8d5e70cc6a599f238</t>
        </is>
      </c>
      <c r="B4675" t="inlineStr">
        <is>
          <t xml:space="preserve">The Silent Rebirth</t>
        </is>
      </c>
      <c r="C4675" t="inlineStr">
        <is>
          <t xml:space="preserve">Wiedergeboren Für Rache</t>
        </is>
      </c>
      <c r="D4675" t="inlineStr">
        <is>
          <t xml:space="preserve">21e388594592f0a8ee0f63fd8c6a7636d34706f0</t>
        </is>
      </c>
      <c r="E4675" t="inlineStr">
        <is>
          <t xml:space="preserve">Episode 35: Wer Steckt Hinter Dem Giftigen Kraut</t>
        </is>
      </c>
      <c r="F4675">
        <v>35</v>
      </c>
      <c r="G4675" t="inlineStr">
        <is>
          <t xml:space="preserve">9:39-9:41</t>
        </is>
      </c>
      <c r="H4675" t="inlineStr">
        <is>
          <t xml:space="preserve">Resolved</t>
        </is>
      </c>
      <c r="I4675" t="inlineStr">
        <is>
          <t xml:space="preserve">[Script error] - Line from script: â€œWir haben schon genug verschwendet.â€_x009d_ - Note: missing word â€œWir haben schon genug getrÃ¶delt.â€_x009d_</t>
        </is>
      </c>
      <c r="J4675" t="inlineStr">
        <is>
          <t xml:space="preserve">AI</t>
        </is>
      </c>
      <c r="K4675" t="inlineStr">
        <is>
          <t xml:space="preserve">Script error</t>
        </is>
      </c>
      <c r="L4675" t="inlineStr">
        <is>
          <t xml:space="preserve">Script error</t>
        </is>
      </c>
      <c r="M4675" t="str">
        <f>IFERROR(IF(VLOOKUP(L4675,'Quantification'!$A:$B,2,FALSE)&amp;""="","Unclassified",VLOOKUP(L4675,'Quantification'!$A:$B,2,FALSE)),"Unclassified")</f>
        <v>Major</v>
      </c>
      <c r="N4675" t="inlineStr">
        <is>
          <t xml:space="preserve">frl-stefanie.gartmaier@pocketfm.com</t>
        </is>
      </c>
      <c r="O4675" t="inlineStr">
        <is>
          <t xml:space="preserve">Issues found in raw</t>
        </is>
      </c>
      <c r="P4675" t="str">
        <f>IF(OR(O4675="Issues found in master",O4675="Final master"),"Master",IF(OR(O4675="Ready for Master",O4675="Issues found in raw",O4675="Raw under QC",O4675="Issues resolved in raw"),"Raw","-"))</f>
        <v>Raw</v>
      </c>
      <c r="Q4675" s="13">
        <v>46280.611805555556</v>
      </c>
      <c r="R4675" t="inlineStr">
        <is>
          <t xml:space="preserve">2026-09 (Sept)</t>
        </is>
      </c>
      <c r="S4675">
        <f>IF(M4675="Not an error",0,IF(COUNTIFS($A$2:$A4675,$A4675,$D$2:$D4675,$D4675,$M$2:$M4675,"&lt;&gt;Not an error")=1,1,0))</f>
        <v>0</v>
      </c>
      <c r="T4675">
        <f>IF(M4675&lt;&gt;"Major",0,IF(COUNTIFS($A$2:$A4675,$A4675,$D$2:$D4675,$D4675,$M$2:$M4675,"Major")=1,1,0))</f>
        <v>0</v>
      </c>
      <c r="U4675">
        <f>IF(M4675&lt;&gt;"Minor",0,IF(COUNTIFS($A$2:$A4675,$A4675,$D$2:$D4675,$D4675,$M$2:$M4675,"Minor")=1,1,0))</f>
        <v>0</v>
      </c>
    </row>
    <row r="4676">
      <c r="A4676" t="inlineStr">
        <is>
          <t xml:space="preserve">f855eae3dfc9aadc286f38e8d5e70cc6a599f238</t>
        </is>
      </c>
      <c r="B4676" t="inlineStr">
        <is>
          <t xml:space="preserve">The Silent Rebirth</t>
        </is>
      </c>
      <c r="C4676" t="inlineStr">
        <is>
          <t xml:space="preserve">Wiedergeboren Für Rache</t>
        </is>
      </c>
      <c r="D4676" t="inlineStr">
        <is>
          <t xml:space="preserve">30cdb95a9f60282f704f0edb8ee5559c04292917</t>
        </is>
      </c>
      <c r="E4676" t="inlineStr">
        <is>
          <t xml:space="preserve">Episode 36: Neue Besucher</t>
        </is>
      </c>
      <c r="F4676">
        <v>36</v>
      </c>
      <c r="G4676" t="inlineStr">
        <is>
          <t xml:space="preserve">5:41-5:49</t>
        </is>
      </c>
      <c r="H4676" t="inlineStr">
        <is>
          <t xml:space="preserve">Resolved</t>
        </is>
      </c>
      <c r="I4676" t="inlineStr">
        <is>
          <t xml:space="preserve">[Script error] - Line from script: â€œNach all den Risiken, die sie eingegangen war, um die HeilkrÃ¤uter zu beschaffen, was war sie dann? Ein Narr?â€_x009d_ - Note: gibberish â€œNach all den Risiken, die sie eingegangen war, um die HeilkrÃ¤uter zu beschaffen, fÃ¼hlte sie sich wie ein Narr.â€_x009d_</t>
        </is>
      </c>
      <c r="J4676" t="inlineStr">
        <is>
          <t xml:space="preserve">AI</t>
        </is>
      </c>
      <c r="K4676" t="inlineStr">
        <is>
          <t xml:space="preserve">Script error</t>
        </is>
      </c>
      <c r="L4676" t="inlineStr">
        <is>
          <t xml:space="preserve">Script error</t>
        </is>
      </c>
      <c r="M4676" t="str">
        <f>IFERROR(IF(VLOOKUP(L4676,'Quantification'!$A:$B,2,FALSE)&amp;""="","Unclassified",VLOOKUP(L4676,'Quantification'!$A:$B,2,FALSE)),"Unclassified")</f>
        <v>Major</v>
      </c>
      <c r="N4676" t="inlineStr">
        <is>
          <t xml:space="preserve">frl-stefanie.gartmaier@pocketfm.com</t>
        </is>
      </c>
      <c r="O4676" t="inlineStr">
        <is>
          <t xml:space="preserve">Issues found in raw</t>
        </is>
      </c>
      <c r="P4676" t="str">
        <f>IF(OR(O4676="Issues found in master",O4676="Final master"),"Master",IF(OR(O4676="Ready for Master",O4676="Issues found in raw",O4676="Raw under QC",O4676="Issues resolved in raw"),"Raw","-"))</f>
        <v>Raw</v>
      </c>
      <c r="Q4676" s="13">
        <v>46280.611805555556</v>
      </c>
      <c r="R4676" t="inlineStr">
        <is>
          <t xml:space="preserve">2026-09 (Sept)</t>
        </is>
      </c>
      <c r="S4676">
        <f>IF(M4676="Not an error",0,IF(COUNTIFS($A$2:$A4676,$A4676,$D$2:$D4676,$D4676,$M$2:$M4676,"&lt;&gt;Not an error")=1,1,0))</f>
        <v>1</v>
      </c>
      <c r="T4676">
        <f>IF(M4676&lt;&gt;"Major",0,IF(COUNTIFS($A$2:$A4676,$A4676,$D$2:$D4676,$D4676,$M$2:$M4676,"Major")=1,1,0))</f>
        <v>1</v>
      </c>
      <c r="U4676">
        <f>IF(M4676&lt;&gt;"Minor",0,IF(COUNTIFS($A$2:$A4676,$A4676,$D$2:$D4676,$D4676,$M$2:$M4676,"Minor")=1,1,0))</f>
        <v>0</v>
      </c>
    </row>
    <row r="4677">
      <c r="A4677" t="inlineStr">
        <is>
          <t xml:space="preserve">f855eae3dfc9aadc286f38e8d5e70cc6a599f238</t>
        </is>
      </c>
      <c r="B4677" t="inlineStr">
        <is>
          <t xml:space="preserve">The Silent Rebirth</t>
        </is>
      </c>
      <c r="C4677" t="inlineStr">
        <is>
          <t xml:space="preserve">Wiedergeboren Für Rache</t>
        </is>
      </c>
      <c r="D4677" t="inlineStr">
        <is>
          <t xml:space="preserve">30cdb95a9f60282f704f0edb8ee5559c04292917</t>
        </is>
      </c>
      <c r="E4677" t="inlineStr">
        <is>
          <t xml:space="preserve">Episode 36: Neue Besucher</t>
        </is>
      </c>
      <c r="F4677">
        <v>36</v>
      </c>
      <c r="G4677" t="inlineStr">
        <is>
          <t xml:space="preserve">6:08-6:16</t>
        </is>
      </c>
      <c r="H4677" t="inlineStr">
        <is>
          <t xml:space="preserve">Resolved</t>
        </is>
      </c>
      <c r="I4677" t="inlineStr">
        <is>
          <t xml:space="preserve">[Script error] - Line from script: â€œEs war nur logisch, dass sie echte, in Harvard ausgebildete Spezialisten fÃ¼r die Behandlung der alten Dame hinzugezogen hatten.â€_x009d_ - Note: potential copyright issues for â€œHarvardâ€_x009d_</t>
        </is>
      </c>
      <c r="J4677" t="inlineStr">
        <is>
          <t xml:space="preserve">AI</t>
        </is>
      </c>
      <c r="K4677" t="inlineStr">
        <is>
          <t xml:space="preserve">Script error</t>
        </is>
      </c>
      <c r="L4677" t="inlineStr">
        <is>
          <t xml:space="preserve">Script error</t>
        </is>
      </c>
      <c r="M4677" t="str">
        <f>IFERROR(IF(VLOOKUP(L4677,'Quantification'!$A:$B,2,FALSE)&amp;""="","Unclassified",VLOOKUP(L4677,'Quantification'!$A:$B,2,FALSE)),"Unclassified")</f>
        <v>Major</v>
      </c>
      <c r="N4677" t="inlineStr">
        <is>
          <t xml:space="preserve">frl-stefanie.gartmaier@pocketfm.com</t>
        </is>
      </c>
      <c r="O4677" t="inlineStr">
        <is>
          <t xml:space="preserve">Issues found in raw</t>
        </is>
      </c>
      <c r="P4677" t="str">
        <f>IF(OR(O4677="Issues found in master",O4677="Final master"),"Master",IF(OR(O4677="Ready for Master",O4677="Issues found in raw",O4677="Raw under QC",O4677="Issues resolved in raw"),"Raw","-"))</f>
        <v>Raw</v>
      </c>
      <c r="Q4677" s="13">
        <v>46280.611805555556</v>
      </c>
      <c r="R4677" t="inlineStr">
        <is>
          <t xml:space="preserve">2026-09 (Sept)</t>
        </is>
      </c>
      <c r="S4677">
        <f>IF(M4677="Not an error",0,IF(COUNTIFS($A$2:$A4677,$A4677,$D$2:$D4677,$D4677,$M$2:$M4677,"&lt;&gt;Not an error")=1,1,0))</f>
        <v>0</v>
      </c>
      <c r="T4677">
        <f>IF(M4677&lt;&gt;"Major",0,IF(COUNTIFS($A$2:$A4677,$A4677,$D$2:$D4677,$D4677,$M$2:$M4677,"Major")=1,1,0))</f>
        <v>0</v>
      </c>
      <c r="U4677">
        <f>IF(M4677&lt;&gt;"Minor",0,IF(COUNTIFS($A$2:$A4677,$A4677,$D$2:$D4677,$D4677,$M$2:$M4677,"Minor")=1,1,0))</f>
        <v>0</v>
      </c>
    </row>
    <row r="4678">
      <c r="A4678" t="inlineStr">
        <is>
          <t xml:space="preserve">f855eae3dfc9aadc286f38e8d5e70cc6a599f238</t>
        </is>
      </c>
      <c r="B4678" t="inlineStr">
        <is>
          <t xml:space="preserve">The Silent Rebirth</t>
        </is>
      </c>
      <c r="C4678" t="inlineStr">
        <is>
          <t xml:space="preserve">Wiedergeboren Für Rache</t>
        </is>
      </c>
      <c r="D4678" t="inlineStr">
        <is>
          <t xml:space="preserve">30cdb95a9f60282f704f0edb8ee5559c04292917</t>
        </is>
      </c>
      <c r="E4678" t="inlineStr">
        <is>
          <t xml:space="preserve">Episode 36: Neue Besucher</t>
        </is>
      </c>
      <c r="F4678">
        <v>36</v>
      </c>
      <c r="G4678" t="inlineStr">
        <is>
          <t xml:space="preserve">7:04-7:12</t>
        </is>
      </c>
      <c r="H4678" t="inlineStr">
        <is>
          <t xml:space="preserve">Resolved</t>
        </is>
      </c>
      <c r="I4678" t="inlineStr">
        <is>
          <t xml:space="preserve">[Script error] - Line from script: â€œSein Gesicht verdÃ¼sterte sich kurz, als er die roten Flecken auf der Haut seiner Mutter sah, doch er Ã¼berspielte es schnell mit einem leichten LÃ¤cheln.â€_x009d_ - Note: â€œSein Gesicht verdÃ¼sterte sich kurz, als er die roten Flecken auf Ã„nnas Haut sah, doch er Ã¼berspielte es schnell mit einem leichten LÃ¤cheln.â€_x009d_</t>
        </is>
      </c>
      <c r="J4678" t="inlineStr">
        <is>
          <t xml:space="preserve">AI</t>
        </is>
      </c>
      <c r="K4678" t="inlineStr">
        <is>
          <t xml:space="preserve">Script error</t>
        </is>
      </c>
      <c r="L4678" t="inlineStr">
        <is>
          <t xml:space="preserve">Script error</t>
        </is>
      </c>
      <c r="M4678" t="str">
        <f>IFERROR(IF(VLOOKUP(L4678,'Quantification'!$A:$B,2,FALSE)&amp;""="","Unclassified",VLOOKUP(L4678,'Quantification'!$A:$B,2,FALSE)),"Unclassified")</f>
        <v>Major</v>
      </c>
      <c r="N4678" t="inlineStr">
        <is>
          <t xml:space="preserve">frl-stefanie.gartmaier@pocketfm.com</t>
        </is>
      </c>
      <c r="O4678" t="inlineStr">
        <is>
          <t xml:space="preserve">Issues found in raw</t>
        </is>
      </c>
      <c r="P4678" t="str">
        <f>IF(OR(O4678="Issues found in master",O4678="Final master"),"Master",IF(OR(O4678="Ready for Master",O4678="Issues found in raw",O4678="Raw under QC",O4678="Issues resolved in raw"),"Raw","-"))</f>
        <v>Raw</v>
      </c>
      <c r="Q4678" s="13">
        <v>46280.611805555556</v>
      </c>
      <c r="R4678" t="inlineStr">
        <is>
          <t xml:space="preserve">2026-09 (Sept)</t>
        </is>
      </c>
      <c r="S4678">
        <f>IF(M4678="Not an error",0,IF(COUNTIFS($A$2:$A4678,$A4678,$D$2:$D4678,$D4678,$M$2:$M4678,"&lt;&gt;Not an error")=1,1,0))</f>
        <v>0</v>
      </c>
      <c r="T4678">
        <f>IF(M4678&lt;&gt;"Major",0,IF(COUNTIFS($A$2:$A4678,$A4678,$D$2:$D4678,$D4678,$M$2:$M4678,"Major")=1,1,0))</f>
        <v>0</v>
      </c>
      <c r="U4678">
        <f>IF(M4678&lt;&gt;"Minor",0,IF(COUNTIFS($A$2:$A4678,$A4678,$D$2:$D4678,$D4678,$M$2:$M4678,"Minor")=1,1,0))</f>
        <v>0</v>
      </c>
    </row>
    <row r="4679">
      <c r="A4679" t="inlineStr">
        <is>
          <t xml:space="preserve">f855eae3dfc9aadc286f38e8d5e70cc6a599f238</t>
        </is>
      </c>
      <c r="B4679" t="inlineStr">
        <is>
          <t xml:space="preserve">The Silent Rebirth</t>
        </is>
      </c>
      <c r="C4679" t="inlineStr">
        <is>
          <t xml:space="preserve">Wiedergeboren Für Rache</t>
        </is>
      </c>
      <c r="D4679" t="inlineStr">
        <is>
          <t xml:space="preserve">f7010331b13f6e7e76bb1feb1e9dce06c8a40547</t>
        </is>
      </c>
      <c r="E4679" t="inlineStr">
        <is>
          <t xml:space="preserve">Episode 37: Unbehagliches Gespräch</t>
        </is>
      </c>
      <c r="F4679">
        <v>37</v>
      </c>
      <c r="G4679" t="inlineStr">
        <is>
          <t xml:space="preserve">0:02-0:08</t>
        </is>
      </c>
      <c r="H4679" t="inlineStr">
        <is>
          <t xml:space="preserve">Resolved</t>
        </is>
      </c>
      <c r="I4679" t="inlineStr">
        <is>
          <t xml:space="preserve">[Script error] - Line from script: â€œÃ„nna, das ist Doctor Miles, der Leiter des Silver Crest General Hospital und der renommierteste Chirurg der Welt.â€_x009d_ - Note: spelling â€œÃ„nna, das ist Doktor Miles, der Leiter des Silver Crest General Hospital und der renommierteste Chirurg der Welt.â€_x009d_</t>
        </is>
      </c>
      <c r="J4679" t="inlineStr">
        <is>
          <t xml:space="preserve">AI</t>
        </is>
      </c>
      <c r="K4679" t="inlineStr">
        <is>
          <t xml:space="preserve">Script error</t>
        </is>
      </c>
      <c r="L4679" t="inlineStr">
        <is>
          <t xml:space="preserve">Script error</t>
        </is>
      </c>
      <c r="M4679" t="str">
        <f>IFERROR(IF(VLOOKUP(L4679,'Quantification'!$A:$B,2,FALSE)&amp;""="","Unclassified",VLOOKUP(L4679,'Quantification'!$A:$B,2,FALSE)),"Unclassified")</f>
        <v>Major</v>
      </c>
      <c r="N4679" t="inlineStr">
        <is>
          <t xml:space="preserve">frl-stefanie.gartmaier@pocketfm.com</t>
        </is>
      </c>
      <c r="O4679" t="inlineStr">
        <is>
          <t xml:space="preserve">Issues found in raw</t>
        </is>
      </c>
      <c r="P4679" t="str">
        <f>IF(OR(O4679="Issues found in master",O4679="Final master"),"Master",IF(OR(O4679="Ready for Master",O4679="Issues found in raw",O4679="Raw under QC",O4679="Issues resolved in raw"),"Raw","-"))</f>
        <v>Raw</v>
      </c>
      <c r="Q4679" s="13">
        <v>46280.611805555556</v>
      </c>
      <c r="R4679" t="inlineStr">
        <is>
          <t xml:space="preserve">2026-09 (Sept)</t>
        </is>
      </c>
      <c r="S4679">
        <f>IF(M4679="Not an error",0,IF(COUNTIFS($A$2:$A4679,$A4679,$D$2:$D4679,$D4679,$M$2:$M4679,"&lt;&gt;Not an error")=1,1,0))</f>
        <v>1</v>
      </c>
      <c r="T4679">
        <f>IF(M4679&lt;&gt;"Major",0,IF(COUNTIFS($A$2:$A4679,$A4679,$D$2:$D4679,$D4679,$M$2:$M4679,"Major")=1,1,0))</f>
        <v>1</v>
      </c>
      <c r="U4679">
        <f>IF(M4679&lt;&gt;"Minor",0,IF(COUNTIFS($A$2:$A4679,$A4679,$D$2:$D4679,$D4679,$M$2:$M4679,"Minor")=1,1,0))</f>
        <v>0</v>
      </c>
    </row>
    <row r="4680">
      <c r="A4680" t="inlineStr">
        <is>
          <t xml:space="preserve">f855eae3dfc9aadc286f38e8d5e70cc6a599f238</t>
        </is>
      </c>
      <c r="B4680" t="inlineStr">
        <is>
          <t xml:space="preserve">The Silent Rebirth</t>
        </is>
      </c>
      <c r="C4680" t="inlineStr">
        <is>
          <t xml:space="preserve">Wiedergeboren Für Rache</t>
        </is>
      </c>
      <c r="D4680" t="inlineStr">
        <is>
          <t xml:space="preserve">f7010331b13f6e7e76bb1feb1e9dce06c8a40547</t>
        </is>
      </c>
      <c r="E4680" t="inlineStr">
        <is>
          <t xml:space="preserve">Episode 37: Unbehagliches Gespräch</t>
        </is>
      </c>
      <c r="F4680">
        <v>37</v>
      </c>
      <c r="G4680" t="inlineStr">
        <is>
          <t xml:space="preserve">0:11-0:16</t>
        </is>
      </c>
      <c r="H4680" t="inlineStr">
        <is>
          <t xml:space="preserve">Resolved</t>
        </is>
      </c>
      <c r="I4680" t="inlineStr">
        <is>
          <t xml:space="preserve">[Script error] - Line from script: â€œUnd das ist Doctor Benjamin, Asiens fÃ¼hrender medizinischer Experte.â€_x009d_ - Note: spelling and translation error â€œUnd das ist Doktor Benjamin, ein weltweit anerkannter Experte auf seinem Fachgebiet.â€_x009d_</t>
        </is>
      </c>
      <c r="J4680" t="inlineStr">
        <is>
          <t xml:space="preserve">AI</t>
        </is>
      </c>
      <c r="K4680" t="inlineStr">
        <is>
          <t xml:space="preserve">Script error</t>
        </is>
      </c>
      <c r="L4680" t="inlineStr">
        <is>
          <t xml:space="preserve">Script error</t>
        </is>
      </c>
      <c r="M4680" t="str">
        <f>IFERROR(IF(VLOOKUP(L4680,'Quantification'!$A:$B,2,FALSE)&amp;""="","Unclassified",VLOOKUP(L4680,'Quantification'!$A:$B,2,FALSE)),"Unclassified")</f>
        <v>Major</v>
      </c>
      <c r="N4680" t="inlineStr">
        <is>
          <t xml:space="preserve">frl-stefanie.gartmaier@pocketfm.com</t>
        </is>
      </c>
      <c r="O4680" t="inlineStr">
        <is>
          <t xml:space="preserve">Issues found in raw</t>
        </is>
      </c>
      <c r="P4680" t="str">
        <f>IF(OR(O4680="Issues found in master",O4680="Final master"),"Master",IF(OR(O4680="Ready for Master",O4680="Issues found in raw",O4680="Raw under QC",O4680="Issues resolved in raw"),"Raw","-"))</f>
        <v>Raw</v>
      </c>
      <c r="Q4680" s="13">
        <v>46280.611805555556</v>
      </c>
      <c r="R4680" t="inlineStr">
        <is>
          <t xml:space="preserve">2026-09 (Sept)</t>
        </is>
      </c>
      <c r="S4680">
        <f>IF(M4680="Not an error",0,IF(COUNTIFS($A$2:$A4680,$A4680,$D$2:$D4680,$D4680,$M$2:$M4680,"&lt;&gt;Not an error")=1,1,0))</f>
        <v>0</v>
      </c>
      <c r="T4680">
        <f>IF(M4680&lt;&gt;"Major",0,IF(COUNTIFS($A$2:$A4680,$A4680,$D$2:$D4680,$D4680,$M$2:$M4680,"Major")=1,1,0))</f>
        <v>0</v>
      </c>
      <c r="U4680">
        <f>IF(M4680&lt;&gt;"Minor",0,IF(COUNTIFS($A$2:$A4680,$A4680,$D$2:$D4680,$D4680,$M$2:$M4680,"Minor")=1,1,0))</f>
        <v>0</v>
      </c>
    </row>
    <row r="4681">
      <c r="A4681" t="inlineStr">
        <is>
          <t xml:space="preserve">f855eae3dfc9aadc286f38e8d5e70cc6a599f238</t>
        </is>
      </c>
      <c r="B4681" t="inlineStr">
        <is>
          <t xml:space="preserve">The Silent Rebirth</t>
        </is>
      </c>
      <c r="C4681" t="inlineStr">
        <is>
          <t xml:space="preserve">Wiedergeboren Für Rache</t>
        </is>
      </c>
      <c r="D4681" t="inlineStr">
        <is>
          <t xml:space="preserve">f7010331b13f6e7e76bb1feb1e9dce06c8a40547</t>
        </is>
      </c>
      <c r="E4681" t="inlineStr">
        <is>
          <t xml:space="preserve">Episode 37: Unbehagliches Gespräch</t>
        </is>
      </c>
      <c r="F4681">
        <v>37</v>
      </c>
      <c r="G4681" t="inlineStr">
        <is>
          <t xml:space="preserve">0:34-0:37</t>
        </is>
      </c>
      <c r="H4681" t="inlineStr">
        <is>
          <t xml:space="preserve">Resolved</t>
        </is>
      </c>
      <c r="I4681" t="inlineStr">
        <is>
          <t xml:space="preserve">[Script error] - Line from script: â€œDoctor Miles zog neugierig eine Augenbraue hoch.â€_x009d_ - Note: spelling â€œDoktor Miles zog neugierig eine Augenbraue hoch.â€_x009d_</t>
        </is>
      </c>
      <c r="J4681" t="inlineStr">
        <is>
          <t xml:space="preserve">AI</t>
        </is>
      </c>
      <c r="K4681" t="inlineStr">
        <is>
          <t xml:space="preserve">Script error</t>
        </is>
      </c>
      <c r="L4681" t="inlineStr">
        <is>
          <t xml:space="preserve">Script error</t>
        </is>
      </c>
      <c r="M4681" t="str">
        <f>IFERROR(IF(VLOOKUP(L4681,'Quantification'!$A:$B,2,FALSE)&amp;""="","Unclassified",VLOOKUP(L4681,'Quantification'!$A:$B,2,FALSE)),"Unclassified")</f>
        <v>Major</v>
      </c>
      <c r="N4681" t="inlineStr">
        <is>
          <t xml:space="preserve">frl-stefanie.gartmaier@pocketfm.com</t>
        </is>
      </c>
      <c r="O4681" t="inlineStr">
        <is>
          <t xml:space="preserve">Issues found in raw</t>
        </is>
      </c>
      <c r="P4681" t="str">
        <f>IF(OR(O4681="Issues found in master",O4681="Final master"),"Master",IF(OR(O4681="Ready for Master",O4681="Issues found in raw",O4681="Raw under QC",O4681="Issues resolved in raw"),"Raw","-"))</f>
        <v>Raw</v>
      </c>
      <c r="Q4681" s="13">
        <v>46280.611805555556</v>
      </c>
      <c r="R4681" t="inlineStr">
        <is>
          <t xml:space="preserve">2026-09 (Sept)</t>
        </is>
      </c>
      <c r="S4681">
        <f>IF(M4681="Not an error",0,IF(COUNTIFS($A$2:$A4681,$A4681,$D$2:$D4681,$D4681,$M$2:$M4681,"&lt;&gt;Not an error")=1,1,0))</f>
        <v>0</v>
      </c>
      <c r="T4681">
        <f>IF(M4681&lt;&gt;"Major",0,IF(COUNTIFS($A$2:$A4681,$A4681,$D$2:$D4681,$D4681,$M$2:$M4681,"Major")=1,1,0))</f>
        <v>0</v>
      </c>
      <c r="U4681">
        <f>IF(M4681&lt;&gt;"Minor",0,IF(COUNTIFS($A$2:$A4681,$A4681,$D$2:$D4681,$D4681,$M$2:$M4681,"Minor")=1,1,0))</f>
        <v>0</v>
      </c>
    </row>
    <row r="4682">
      <c r="A4682" t="inlineStr">
        <is>
          <t xml:space="preserve">f855eae3dfc9aadc286f38e8d5e70cc6a599f238</t>
        </is>
      </c>
      <c r="B4682" t="inlineStr">
        <is>
          <t xml:space="preserve">The Silent Rebirth</t>
        </is>
      </c>
      <c r="C4682" t="inlineStr">
        <is>
          <t xml:space="preserve">Wiedergeboren Für Rache</t>
        </is>
      </c>
      <c r="D4682" t="inlineStr">
        <is>
          <t xml:space="preserve">f7010331b13f6e7e76bb1feb1e9dce06c8a40547</t>
        </is>
      </c>
      <c r="E4682" t="inlineStr">
        <is>
          <t xml:space="preserve">Episode 37: Unbehagliches Gespräch</t>
        </is>
      </c>
      <c r="F4682">
        <v>37</v>
      </c>
      <c r="G4682" t="inlineStr">
        <is>
          <t xml:space="preserve">0:38-0:40</t>
        </is>
      </c>
      <c r="H4682" t="inlineStr">
        <is>
          <t xml:space="preserve">Resolved</t>
        </is>
      </c>
      <c r="I4682" t="inlineStr">
        <is>
          <t xml:space="preserve">[Script error] - Line from script: â€œHerr Edward, ist sie ebenfalls eine Ã„rztin?â€_x009d_ - Note: â€œHerr Storm, ist sie ebenfalls eine Ã„rztin?â€_x009d_</t>
        </is>
      </c>
      <c r="J4682" t="inlineStr">
        <is>
          <t xml:space="preserve">AI</t>
        </is>
      </c>
      <c r="K4682" t="inlineStr">
        <is>
          <t xml:space="preserve">Script error</t>
        </is>
      </c>
      <c r="L4682" t="inlineStr">
        <is>
          <t xml:space="preserve">Script error</t>
        </is>
      </c>
      <c r="M4682" t="str">
        <f>IFERROR(IF(VLOOKUP(L4682,'Quantification'!$A:$B,2,FALSE)&amp;""="","Unclassified",VLOOKUP(L4682,'Quantification'!$A:$B,2,FALSE)),"Unclassified")</f>
        <v>Major</v>
      </c>
      <c r="N4682" t="inlineStr">
        <is>
          <t xml:space="preserve">frl-stefanie.gartmaier@pocketfm.com</t>
        </is>
      </c>
      <c r="O4682" t="inlineStr">
        <is>
          <t xml:space="preserve">Issues found in raw</t>
        </is>
      </c>
      <c r="P4682" t="str">
        <f>IF(OR(O4682="Issues found in master",O4682="Final master"),"Master",IF(OR(O4682="Ready for Master",O4682="Issues found in raw",O4682="Raw under QC",O4682="Issues resolved in raw"),"Raw","-"))</f>
        <v>Raw</v>
      </c>
      <c r="Q4682" s="13">
        <v>46280.611805555556</v>
      </c>
      <c r="R4682" t="inlineStr">
        <is>
          <t xml:space="preserve">2026-09 (Sept)</t>
        </is>
      </c>
      <c r="S4682">
        <f>IF(M4682="Not an error",0,IF(COUNTIFS($A$2:$A4682,$A4682,$D$2:$D4682,$D4682,$M$2:$M4682,"&lt;&gt;Not an error")=1,1,0))</f>
        <v>0</v>
      </c>
      <c r="T4682">
        <f>IF(M4682&lt;&gt;"Major",0,IF(COUNTIFS($A$2:$A4682,$A4682,$D$2:$D4682,$D4682,$M$2:$M4682,"Major")=1,1,0))</f>
        <v>0</v>
      </c>
      <c r="U4682">
        <f>IF(M4682&lt;&gt;"Minor",0,IF(COUNTIFS($A$2:$A4682,$A4682,$D$2:$D4682,$D4682,$M$2:$M4682,"Minor")=1,1,0))</f>
        <v>0</v>
      </c>
    </row>
    <row r="4683">
      <c r="A4683" t="inlineStr">
        <is>
          <t xml:space="preserve">f855eae3dfc9aadc286f38e8d5e70cc6a599f238</t>
        </is>
      </c>
      <c r="B4683" t="inlineStr">
        <is>
          <t xml:space="preserve">The Silent Rebirth</t>
        </is>
      </c>
      <c r="C4683" t="inlineStr">
        <is>
          <t xml:space="preserve">Wiedergeboren Für Rache</t>
        </is>
      </c>
      <c r="D4683" t="inlineStr">
        <is>
          <t xml:space="preserve">f7010331b13f6e7e76bb1feb1e9dce06c8a40547</t>
        </is>
      </c>
      <c r="E4683" t="inlineStr">
        <is>
          <t xml:space="preserve">Episode 37: Unbehagliches Gespräch</t>
        </is>
      </c>
      <c r="F4683">
        <v>37</v>
      </c>
      <c r="G4683" t="inlineStr">
        <is>
          <t xml:space="preserve">0:58-1:01</t>
        </is>
      </c>
      <c r="H4683" t="inlineStr">
        <is>
          <t xml:space="preserve">Resolved</t>
        </is>
      </c>
      <c r="I4683" t="inlineStr">
        <is>
          <t xml:space="preserve">[Script error] - Line from script: â€œJa, Oma!â€_x009d_, antwortete Ã„nna sofort.â€_x009d_ - Note: â€œJa, Frau Storm!â€_x009d_, antwortete Ã„nna sofort.â€_x009d_</t>
        </is>
      </c>
      <c r="J4683" t="inlineStr">
        <is>
          <t xml:space="preserve">AI</t>
        </is>
      </c>
      <c r="K4683" t="inlineStr">
        <is>
          <t xml:space="preserve">Script error</t>
        </is>
      </c>
      <c r="L4683" t="inlineStr">
        <is>
          <t xml:space="preserve">Script error</t>
        </is>
      </c>
      <c r="M4683" t="str">
        <f>IFERROR(IF(VLOOKUP(L4683,'Quantification'!$A:$B,2,FALSE)&amp;""="","Unclassified",VLOOKUP(L4683,'Quantification'!$A:$B,2,FALSE)),"Unclassified")</f>
        <v>Major</v>
      </c>
      <c r="N4683" t="inlineStr">
        <is>
          <t xml:space="preserve">frl-stefanie.gartmaier@pocketfm.com</t>
        </is>
      </c>
      <c r="O4683" t="inlineStr">
        <is>
          <t xml:space="preserve">Issues found in raw</t>
        </is>
      </c>
      <c r="P4683" t="str">
        <f>IF(OR(O4683="Issues found in master",O4683="Final master"),"Master",IF(OR(O4683="Ready for Master",O4683="Issues found in raw",O4683="Raw under QC",O4683="Issues resolved in raw"),"Raw","-"))</f>
        <v>Raw</v>
      </c>
      <c r="Q4683" s="13">
        <v>46280.611805555556</v>
      </c>
      <c r="R4683" t="inlineStr">
        <is>
          <t xml:space="preserve">2026-09 (Sept)</t>
        </is>
      </c>
      <c r="S4683">
        <f>IF(M4683="Not an error",0,IF(COUNTIFS($A$2:$A4683,$A4683,$D$2:$D4683,$D4683,$M$2:$M4683,"&lt;&gt;Not an error")=1,1,0))</f>
        <v>0</v>
      </c>
      <c r="T4683">
        <f>IF(M4683&lt;&gt;"Major",0,IF(COUNTIFS($A$2:$A4683,$A4683,$D$2:$D4683,$D4683,$M$2:$M4683,"Major")=1,1,0))</f>
        <v>0</v>
      </c>
      <c r="U4683">
        <f>IF(M4683&lt;&gt;"Minor",0,IF(COUNTIFS($A$2:$A4683,$A4683,$D$2:$D4683,$D4683,$M$2:$M4683,"Minor")=1,1,0))</f>
        <v>0</v>
      </c>
    </row>
    <row r="4684">
      <c r="A4684" t="inlineStr">
        <is>
          <t xml:space="preserve">f855eae3dfc9aadc286f38e8d5e70cc6a599f238</t>
        </is>
      </c>
      <c r="B4684" t="inlineStr">
        <is>
          <t xml:space="preserve">The Silent Rebirth</t>
        </is>
      </c>
      <c r="C4684" t="inlineStr">
        <is>
          <t xml:space="preserve">Wiedergeboren Für Rache</t>
        </is>
      </c>
      <c r="D4684" t="inlineStr">
        <is>
          <t xml:space="preserve">f7010331b13f6e7e76bb1feb1e9dce06c8a40547</t>
        </is>
      </c>
      <c r="E4684" t="inlineStr">
        <is>
          <t xml:space="preserve">Episode 37: Unbehagliches Gespräch</t>
        </is>
      </c>
      <c r="F4684">
        <v>37</v>
      </c>
      <c r="G4684" t="inlineStr">
        <is>
          <t xml:space="preserve">2:31-2:39</t>
        </is>
      </c>
      <c r="H4684" t="inlineStr">
        <is>
          <t xml:space="preserve">Resolved</t>
        </is>
      </c>
      <c r="I4684" t="inlineStr">
        <is>
          <t xml:space="preserve">[Script error] - Line from script: â€œSie wandte sich an die Frau, die neben dem Bett saÃŸ, und begrÃ¼ÃŸte sie warmherzig: â€œGuten Morgen, Tante Rebecca.â€_x009d_ - Note: â€œSie wandte sich an die Frau, die neben dem Bett saÃŸ, und begrÃ¼ÃŸte sie warmherzig: â€œGuten Morgen, Rebecca.â€_x009d_</t>
        </is>
      </c>
      <c r="J4684" t="inlineStr">
        <is>
          <t xml:space="preserve">AI</t>
        </is>
      </c>
      <c r="K4684" t="inlineStr">
        <is>
          <t xml:space="preserve">Script error</t>
        </is>
      </c>
      <c r="L4684" t="inlineStr">
        <is>
          <t xml:space="preserve">Script error</t>
        </is>
      </c>
      <c r="M4684" t="str">
        <f>IFERROR(IF(VLOOKUP(L4684,'Quantification'!$A:$B,2,FALSE)&amp;""="","Unclassified",VLOOKUP(L4684,'Quantification'!$A:$B,2,FALSE)),"Unclassified")</f>
        <v>Major</v>
      </c>
      <c r="N4684" t="inlineStr">
        <is>
          <t xml:space="preserve">frl-stefanie.gartmaier@pocketfm.com</t>
        </is>
      </c>
      <c r="O4684" t="inlineStr">
        <is>
          <t xml:space="preserve">Issues found in raw</t>
        </is>
      </c>
      <c r="P4684" t="str">
        <f>IF(OR(O4684="Issues found in master",O4684="Final master"),"Master",IF(OR(O4684="Ready for Master",O4684="Issues found in raw",O4684="Raw under QC",O4684="Issues resolved in raw"),"Raw","-"))</f>
        <v>Raw</v>
      </c>
      <c r="Q4684" s="13">
        <v>46280.611805555556</v>
      </c>
      <c r="R4684" t="inlineStr">
        <is>
          <t xml:space="preserve">2026-09 (Sept)</t>
        </is>
      </c>
      <c r="S4684">
        <f>IF(M4684="Not an error",0,IF(COUNTIFS($A$2:$A4684,$A4684,$D$2:$D4684,$D4684,$M$2:$M4684,"&lt;&gt;Not an error")=1,1,0))</f>
        <v>0</v>
      </c>
      <c r="T4684">
        <f>IF(M4684&lt;&gt;"Major",0,IF(COUNTIFS($A$2:$A4684,$A4684,$D$2:$D4684,$D4684,$M$2:$M4684,"Major")=1,1,0))</f>
        <v>0</v>
      </c>
      <c r="U4684">
        <f>IF(M4684&lt;&gt;"Minor",0,IF(COUNTIFS($A$2:$A4684,$A4684,$D$2:$D4684,$D4684,$M$2:$M4684,"Minor")=1,1,0))</f>
        <v>0</v>
      </c>
    </row>
    <row r="4685">
      <c r="A4685" t="inlineStr">
        <is>
          <t xml:space="preserve">f855eae3dfc9aadc286f38e8d5e70cc6a599f238</t>
        </is>
      </c>
      <c r="B4685" t="inlineStr">
        <is>
          <t xml:space="preserve">The Silent Rebirth</t>
        </is>
      </c>
      <c r="C4685" t="inlineStr">
        <is>
          <t xml:space="preserve">Wiedergeboren Für Rache</t>
        </is>
      </c>
      <c r="D4685" t="inlineStr">
        <is>
          <t xml:space="preserve">f7010331b13f6e7e76bb1feb1e9dce06c8a40547</t>
        </is>
      </c>
      <c r="E4685" t="inlineStr">
        <is>
          <t xml:space="preserve">Episode 37: Unbehagliches Gespräch</t>
        </is>
      </c>
      <c r="F4685">
        <v>37</v>
      </c>
      <c r="G4685" t="inlineStr">
        <is>
          <t xml:space="preserve">5:08-5:12</t>
        </is>
      </c>
      <c r="H4685" t="inlineStr">
        <is>
          <t xml:space="preserve">Resolved</t>
        </is>
      </c>
      <c r="I4685" t="inlineStr">
        <is>
          <t xml:space="preserve">[Script error] - Line from script: â€œEs war das LÃ¤cheln von jemandem, der ihm etwas voraushÃ¤tte.â€_x009d_ - Note: grammar â€œEs war das LÃ¤cheln von jemandem, der ihm etwas voraushatte.â€_x009d_</t>
        </is>
      </c>
      <c r="J4685" t="inlineStr">
        <is>
          <t xml:space="preserve">AI</t>
        </is>
      </c>
      <c r="K4685" t="inlineStr">
        <is>
          <t xml:space="preserve">Script error</t>
        </is>
      </c>
      <c r="L4685" t="inlineStr">
        <is>
          <t xml:space="preserve">Script error</t>
        </is>
      </c>
      <c r="M4685" t="str">
        <f>IFERROR(IF(VLOOKUP(L4685,'Quantification'!$A:$B,2,FALSE)&amp;""="","Unclassified",VLOOKUP(L4685,'Quantification'!$A:$B,2,FALSE)),"Unclassified")</f>
        <v>Major</v>
      </c>
      <c r="N4685" t="inlineStr">
        <is>
          <t xml:space="preserve">frl-stefanie.gartmaier@pocketfm.com</t>
        </is>
      </c>
      <c r="O4685" t="inlineStr">
        <is>
          <t xml:space="preserve">Issues found in raw</t>
        </is>
      </c>
      <c r="P4685" t="str">
        <f>IF(OR(O4685="Issues found in master",O4685="Final master"),"Master",IF(OR(O4685="Ready for Master",O4685="Issues found in raw",O4685="Raw under QC",O4685="Issues resolved in raw"),"Raw","-"))</f>
        <v>Raw</v>
      </c>
      <c r="Q4685" s="13">
        <v>46280.611805555556</v>
      </c>
      <c r="R4685" t="inlineStr">
        <is>
          <t xml:space="preserve">2026-09 (Sept)</t>
        </is>
      </c>
      <c r="S4685">
        <f>IF(M4685="Not an error",0,IF(COUNTIFS($A$2:$A4685,$A4685,$D$2:$D4685,$D4685,$M$2:$M4685,"&lt;&gt;Not an error")=1,1,0))</f>
        <v>0</v>
      </c>
      <c r="T4685">
        <f>IF(M4685&lt;&gt;"Major",0,IF(COUNTIFS($A$2:$A4685,$A4685,$D$2:$D4685,$D4685,$M$2:$M4685,"Major")=1,1,0))</f>
        <v>0</v>
      </c>
      <c r="U4685">
        <f>IF(M4685&lt;&gt;"Minor",0,IF(COUNTIFS($A$2:$A4685,$A4685,$D$2:$D4685,$D4685,$M$2:$M4685,"Minor")=1,1,0))</f>
        <v>0</v>
      </c>
    </row>
    <row r="4686">
      <c r="A4686" t="inlineStr">
        <is>
          <t xml:space="preserve">f855eae3dfc9aadc286f38e8d5e70cc6a599f238</t>
        </is>
      </c>
      <c r="B4686" t="inlineStr">
        <is>
          <t xml:space="preserve">The Silent Rebirth</t>
        </is>
      </c>
      <c r="C4686" t="inlineStr">
        <is>
          <t xml:space="preserve">Wiedergeboren Für Rache</t>
        </is>
      </c>
      <c r="D4686" t="inlineStr">
        <is>
          <t xml:space="preserve">f7010331b13f6e7e76bb1feb1e9dce06c8a40547</t>
        </is>
      </c>
      <c r="E4686" t="inlineStr">
        <is>
          <t xml:space="preserve">Episode 37: Unbehagliches Gespräch</t>
        </is>
      </c>
      <c r="F4686">
        <v>37</v>
      </c>
      <c r="G4686" t="inlineStr">
        <is>
          <t xml:space="preserve">8:12-8:15</t>
        </is>
      </c>
      <c r="H4686" t="inlineStr">
        <is>
          <t xml:space="preserve">Resolved</t>
        </is>
      </c>
      <c r="I4686" t="inlineStr">
        <is>
          <t xml:space="preserve">[Distorted sound] - Line from script: â€œAber dieses junge MÃ¤dchen war anders.â€_x009d_</t>
        </is>
      </c>
      <c r="J4686" t="inlineStr">
        <is>
          <t xml:space="preserve">VOA</t>
        </is>
      </c>
      <c r="K4686" t="inlineStr">
        <is>
          <t xml:space="preserve">Distorted sound</t>
        </is>
      </c>
      <c r="L4686" t="inlineStr">
        <is>
          <t xml:space="preserve">Distorted sound</t>
        </is>
      </c>
      <c r="M4686" t="str">
        <f>IFERROR(IF(VLOOKUP(L4686,'Quantification'!$A:$B,2,FALSE)&amp;""="","Unclassified",VLOOKUP(L4686,'Quantification'!$A:$B,2,FALSE)),"Unclassified")</f>
        <v>Minor</v>
      </c>
      <c r="N4686" t="inlineStr">
        <is>
          <t xml:space="preserve">frl-stefanie.gartmaier@pocketfm.com</t>
        </is>
      </c>
      <c r="O4686" t="inlineStr">
        <is>
          <t xml:space="preserve">Issues found in raw</t>
        </is>
      </c>
      <c r="P4686" t="str">
        <f>IF(OR(O4686="Issues found in master",O4686="Final master"),"Master",IF(OR(O4686="Ready for Master",O4686="Issues found in raw",O4686="Raw under QC",O4686="Issues resolved in raw"),"Raw","-"))</f>
        <v>Raw</v>
      </c>
      <c r="Q4686" s="13">
        <v>46280.611805555556</v>
      </c>
      <c r="R4686" t="inlineStr">
        <is>
          <t xml:space="preserve">2026-09 (Sept)</t>
        </is>
      </c>
      <c r="S4686">
        <f>IF(M4686="Not an error",0,IF(COUNTIFS($A$2:$A4686,$A4686,$D$2:$D4686,$D4686,$M$2:$M4686,"&lt;&gt;Not an error")=1,1,0))</f>
        <v>0</v>
      </c>
      <c r="T4686">
        <f>IF(M4686&lt;&gt;"Major",0,IF(COUNTIFS($A$2:$A4686,$A4686,$D$2:$D4686,$D4686,$M$2:$M4686,"Major")=1,1,0))</f>
        <v>0</v>
      </c>
      <c r="U4686">
        <f>IF(M4686&lt;&gt;"Minor",0,IF(COUNTIFS($A$2:$A4686,$A4686,$D$2:$D4686,$D4686,$M$2:$M4686,"Minor")=1,1,0))</f>
        <v>1</v>
      </c>
    </row>
    <row r="4687">
      <c r="A4687" t="inlineStr">
        <is>
          <t xml:space="preserve">f855eae3dfc9aadc286f38e8d5e70cc6a599f238</t>
        </is>
      </c>
      <c r="B4687" t="inlineStr">
        <is>
          <t xml:space="preserve">The Silent Rebirth</t>
        </is>
      </c>
      <c r="C4687" t="inlineStr">
        <is>
          <t xml:space="preserve">Wiedergeboren Für Rache</t>
        </is>
      </c>
      <c r="D4687" t="inlineStr">
        <is>
          <t xml:space="preserve">3c1fae983bffe23120cfce8dc176500a2f00c89b</t>
        </is>
      </c>
      <c r="E4687" t="inlineStr">
        <is>
          <t xml:space="preserve">Episode 38: Sind Sie Qualifiziert</t>
        </is>
      </c>
      <c r="F4687">
        <v>38</v>
      </c>
      <c r="G4687" t="inlineStr">
        <is>
          <t xml:space="preserve">0:44-0:48</t>
        </is>
      </c>
      <c r="H4687" t="inlineStr">
        <is>
          <t xml:space="preserve">Resolved</t>
        </is>
      </c>
      <c r="I4687" t="inlineStr">
        <is>
          <t xml:space="preserve">[Script error] - Line from script: â€œÃ„nna, was meinst du dazu?â€œ, fragte Edward und wandte sich ihr zu.â€_x009d_ - â€œÃ„nna, was meinen Sie dazu?â€œ, fragte Edward und wandte sich ihr zu.â€_x009d_</t>
        </is>
      </c>
      <c r="J4687" t="inlineStr">
        <is>
          <t xml:space="preserve">AI</t>
        </is>
      </c>
      <c r="K4687" t="inlineStr">
        <is>
          <t xml:space="preserve">Script error</t>
        </is>
      </c>
      <c r="L4687" t="inlineStr">
        <is>
          <t xml:space="preserve">Script error</t>
        </is>
      </c>
      <c r="M4687" t="str">
        <f>IFERROR(IF(VLOOKUP(L4687,'Quantification'!$A:$B,2,FALSE)&amp;""="","Unclassified",VLOOKUP(L4687,'Quantification'!$A:$B,2,FALSE)),"Unclassified")</f>
        <v>Major</v>
      </c>
      <c r="N4687" t="inlineStr">
        <is>
          <t xml:space="preserve">frl-stefanie.gartmaier@pocketfm.com</t>
        </is>
      </c>
      <c r="O4687" t="inlineStr">
        <is>
          <t xml:space="preserve">Issues found in raw</t>
        </is>
      </c>
      <c r="P4687" t="str">
        <f>IF(OR(O4687="Issues found in master",O4687="Final master"),"Master",IF(OR(O4687="Ready for Master",O4687="Issues found in raw",O4687="Raw under QC",O4687="Issues resolved in raw"),"Raw","-"))</f>
        <v>Raw</v>
      </c>
      <c r="Q4687" s="13">
        <v>46280.611805555556</v>
      </c>
      <c r="R4687" t="inlineStr">
        <is>
          <t xml:space="preserve">2026-09 (Sept)</t>
        </is>
      </c>
      <c r="S4687">
        <f>IF(M4687="Not an error",0,IF(COUNTIFS($A$2:$A4687,$A4687,$D$2:$D4687,$D4687,$M$2:$M4687,"&lt;&gt;Not an error")=1,1,0))</f>
        <v>1</v>
      </c>
      <c r="T4687">
        <f>IF(M4687&lt;&gt;"Major",0,IF(COUNTIFS($A$2:$A4687,$A4687,$D$2:$D4687,$D4687,$M$2:$M4687,"Major")=1,1,0))</f>
        <v>1</v>
      </c>
      <c r="U4687">
        <f>IF(M4687&lt;&gt;"Minor",0,IF(COUNTIFS($A$2:$A4687,$A4687,$D$2:$D4687,$D4687,$M$2:$M4687,"Minor")=1,1,0))</f>
        <v>0</v>
      </c>
    </row>
    <row r="4688">
      <c r="A4688" t="inlineStr">
        <is>
          <t xml:space="preserve">f855eae3dfc9aadc286f38e8d5e70cc6a599f238</t>
        </is>
      </c>
      <c r="B4688" t="inlineStr">
        <is>
          <t xml:space="preserve">The Silent Rebirth</t>
        </is>
      </c>
      <c r="C4688" t="inlineStr">
        <is>
          <t xml:space="preserve">Wiedergeboren Für Rache</t>
        </is>
      </c>
      <c r="D4688" t="inlineStr">
        <is>
          <t xml:space="preserve">3c1fae983bffe23120cfce8dc176500a2f00c89b</t>
        </is>
      </c>
      <c r="E4688" t="inlineStr">
        <is>
          <t xml:space="preserve">Episode 38: Sind Sie Qualifiziert</t>
        </is>
      </c>
      <c r="F4688">
        <v>38</v>
      </c>
      <c r="G4688" t="inlineStr">
        <is>
          <t xml:space="preserve">0:58-1:07</t>
        </is>
      </c>
      <c r="H4688" t="inlineStr">
        <is>
          <t xml:space="preserve">Resolved</t>
        </is>
      </c>
      <c r="I4688" t="inlineStr">
        <is>
          <t xml:space="preserve">[Script error] - Line from script: â€œAn Edward gewandt, sagte sie: â€œHerr Edward, ich bin ebenfalls Ã„rztin, aber alles hÃ¤ngt von den WÃ¼nschen der gnÃ¤digen Frau ab.â€_x009d_ - Note: â€œAn Edward gewandt, sagte sie: â€œHerr Storm, ich bin ebenfalls Ã„rztin, aber alles hÃ¤ngt von den WÃ¼nschen der gnÃ¤digen Frau ab.â€_x009d_</t>
        </is>
      </c>
      <c r="J4688" t="inlineStr">
        <is>
          <t xml:space="preserve">AI</t>
        </is>
      </c>
      <c r="K4688" t="inlineStr">
        <is>
          <t xml:space="preserve">Script error</t>
        </is>
      </c>
      <c r="L4688" t="inlineStr">
        <is>
          <t xml:space="preserve">Script error</t>
        </is>
      </c>
      <c r="M4688" t="str">
        <f>IFERROR(IF(VLOOKUP(L4688,'Quantification'!$A:$B,2,FALSE)&amp;""="","Unclassified",VLOOKUP(L4688,'Quantification'!$A:$B,2,FALSE)),"Unclassified")</f>
        <v>Major</v>
      </c>
      <c r="N4688" t="inlineStr">
        <is>
          <t xml:space="preserve">frl-stefanie.gartmaier@pocketfm.com</t>
        </is>
      </c>
      <c r="O4688" t="inlineStr">
        <is>
          <t xml:space="preserve">Issues found in raw</t>
        </is>
      </c>
      <c r="P4688" t="str">
        <f>IF(OR(O4688="Issues found in master",O4688="Final master"),"Master",IF(OR(O4688="Ready for Master",O4688="Issues found in raw",O4688="Raw under QC",O4688="Issues resolved in raw"),"Raw","-"))</f>
        <v>Raw</v>
      </c>
      <c r="Q4688" s="13">
        <v>46280.611805555556</v>
      </c>
      <c r="R4688" t="inlineStr">
        <is>
          <t xml:space="preserve">2026-09 (Sept)</t>
        </is>
      </c>
      <c r="S4688">
        <f>IF(M4688="Not an error",0,IF(COUNTIFS($A$2:$A4688,$A4688,$D$2:$D4688,$D4688,$M$2:$M4688,"&lt;&gt;Not an error")=1,1,0))</f>
        <v>0</v>
      </c>
      <c r="T4688">
        <f>IF(M4688&lt;&gt;"Major",0,IF(COUNTIFS($A$2:$A4688,$A4688,$D$2:$D4688,$D4688,$M$2:$M4688,"Major")=1,1,0))</f>
        <v>0</v>
      </c>
      <c r="U4688">
        <f>IF(M4688&lt;&gt;"Minor",0,IF(COUNTIFS($A$2:$A4688,$A4688,$D$2:$D4688,$D4688,$M$2:$M4688,"Minor")=1,1,0))</f>
        <v>0</v>
      </c>
    </row>
    <row r="4689">
      <c r="A4689" t="inlineStr">
        <is>
          <t xml:space="preserve">f855eae3dfc9aadc286f38e8d5e70cc6a599f238</t>
        </is>
      </c>
      <c r="B4689" t="inlineStr">
        <is>
          <t xml:space="preserve">The Silent Rebirth</t>
        </is>
      </c>
      <c r="C4689" t="inlineStr">
        <is>
          <t xml:space="preserve">Wiedergeboren Für Rache</t>
        </is>
      </c>
      <c r="D4689" t="inlineStr">
        <is>
          <t xml:space="preserve">3c1fae983bffe23120cfce8dc176500a2f00c89b</t>
        </is>
      </c>
      <c r="E4689" t="inlineStr">
        <is>
          <t xml:space="preserve">Episode 38: Sind Sie Qualifiziert</t>
        </is>
      </c>
      <c r="F4689">
        <v>38</v>
      </c>
      <c r="G4689" t="inlineStr">
        <is>
          <t xml:space="preserve">1:10-1:13</t>
        </is>
      </c>
      <c r="H4689" t="inlineStr">
        <is>
          <t xml:space="preserve">Resolved</t>
        </is>
      </c>
      <c r="I4689" t="inlineStr">
        <is>
          <t xml:space="preserve">[Script error] - Line from script: â€œIch sehe schon, du bist wirklich rÃ¼cksichtsvoll.â€_x009d_ - Note: â€œIch sehe schon, Sie sind wirklich rÃ¼cksichtsvoll.â€_x009d_</t>
        </is>
      </c>
      <c r="J4689" t="inlineStr">
        <is>
          <t xml:space="preserve">AI</t>
        </is>
      </c>
      <c r="K4689" t="inlineStr">
        <is>
          <t xml:space="preserve">Script error</t>
        </is>
      </c>
      <c r="L4689" t="inlineStr">
        <is>
          <t xml:space="preserve">Script error</t>
        </is>
      </c>
      <c r="M4689" t="str">
        <f>IFERROR(IF(VLOOKUP(L4689,'Quantification'!$A:$B,2,FALSE)&amp;""="","Unclassified",VLOOKUP(L4689,'Quantification'!$A:$B,2,FALSE)),"Unclassified")</f>
        <v>Major</v>
      </c>
      <c r="N4689" t="inlineStr">
        <is>
          <t xml:space="preserve">frl-stefanie.gartmaier@pocketfm.com</t>
        </is>
      </c>
      <c r="O4689" t="inlineStr">
        <is>
          <t xml:space="preserve">Issues found in raw</t>
        </is>
      </c>
      <c r="P4689" t="str">
        <f>IF(OR(O4689="Issues found in master",O4689="Final master"),"Master",IF(OR(O4689="Ready for Master",O4689="Issues found in raw",O4689="Raw under QC",O4689="Issues resolved in raw"),"Raw","-"))</f>
        <v>Raw</v>
      </c>
      <c r="Q4689" s="13">
        <v>46280.611805555556</v>
      </c>
      <c r="R4689" t="inlineStr">
        <is>
          <t xml:space="preserve">2026-09 (Sept)</t>
        </is>
      </c>
      <c r="S4689">
        <f>IF(M4689="Not an error",0,IF(COUNTIFS($A$2:$A4689,$A4689,$D$2:$D4689,$D4689,$M$2:$M4689,"&lt;&gt;Not an error")=1,1,0))</f>
        <v>0</v>
      </c>
      <c r="T4689">
        <f>IF(M4689&lt;&gt;"Major",0,IF(COUNTIFS($A$2:$A4689,$A4689,$D$2:$D4689,$D4689,$M$2:$M4689,"Major")=1,1,0))</f>
        <v>0</v>
      </c>
      <c r="U4689">
        <f>IF(M4689&lt;&gt;"Minor",0,IF(COUNTIFS($A$2:$A4689,$A4689,$D$2:$D4689,$D4689,$M$2:$M4689,"Minor")=1,1,0))</f>
        <v>0</v>
      </c>
    </row>
    <row r="4690">
      <c r="A4690" t="inlineStr">
        <is>
          <t xml:space="preserve">f855eae3dfc9aadc286f38e8d5e70cc6a599f238</t>
        </is>
      </c>
      <c r="B4690" t="inlineStr">
        <is>
          <t xml:space="preserve">The Silent Rebirth</t>
        </is>
      </c>
      <c r="C4690" t="inlineStr">
        <is>
          <t xml:space="preserve">Wiedergeboren Für Rache</t>
        </is>
      </c>
      <c r="D4690" t="inlineStr">
        <is>
          <t xml:space="preserve">3c1fae983bffe23120cfce8dc176500a2f00c89b</t>
        </is>
      </c>
      <c r="E4690" t="inlineStr">
        <is>
          <t xml:space="preserve">Episode 38: Sind Sie Qualifiziert</t>
        </is>
      </c>
      <c r="F4690">
        <v>38</v>
      </c>
      <c r="G4690" t="inlineStr">
        <is>
          <t xml:space="preserve">1:26-1:38</t>
        </is>
      </c>
      <c r="H4690" t="inlineStr">
        <is>
          <t xml:space="preserve">Resolved</t>
        </is>
      </c>
      <c r="I4690" t="inlineStr">
        <is>
          <t xml:space="preserve">[Script error] - Line from script: â€œDoktor Benjamin trat vor, stellte sich vor Ã„nna und sagte mit einem verschlagenen LÃ¤cheln auf den Lippen: â€œGnÃ¤dige Frau, Ihre Krankheit ist glÃ¼cklicherweise sehr selten und wird bald geheilt sein.â€_x009d_ - Note: misleading â€œDoktor Benjamin trat vor, stellte sich vor Ã„nna und sagte mit einem verschlagenen LÃ¤cheln auf den Lippen: â€œGnÃ¤dige Frau, Ihre Krankheit tritt glÃ¼cklicherweise sehr hÃ¤ufig auf und hat gute Heilungschancen.â€_x009d_</t>
        </is>
      </c>
      <c r="J4690" t="inlineStr">
        <is>
          <t xml:space="preserve">AI</t>
        </is>
      </c>
      <c r="K4690" t="inlineStr">
        <is>
          <t xml:space="preserve">Script error</t>
        </is>
      </c>
      <c r="L4690" t="inlineStr">
        <is>
          <t xml:space="preserve">Script error</t>
        </is>
      </c>
      <c r="M4690" t="str">
        <f>IFERROR(IF(VLOOKUP(L4690,'Quantification'!$A:$B,2,FALSE)&amp;""="","Unclassified",VLOOKUP(L4690,'Quantification'!$A:$B,2,FALSE)),"Unclassified")</f>
        <v>Major</v>
      </c>
      <c r="N4690" t="inlineStr">
        <is>
          <t xml:space="preserve">frl-stefanie.gartmaier@pocketfm.com</t>
        </is>
      </c>
      <c r="O4690" t="inlineStr">
        <is>
          <t xml:space="preserve">Issues found in raw</t>
        </is>
      </c>
      <c r="P4690" t="str">
        <f>IF(OR(O4690="Issues found in master",O4690="Final master"),"Master",IF(OR(O4690="Ready for Master",O4690="Issues found in raw",O4690="Raw under QC",O4690="Issues resolved in raw"),"Raw","-"))</f>
        <v>Raw</v>
      </c>
      <c r="Q4690" s="13">
        <v>46280.611805555556</v>
      </c>
      <c r="R4690" t="inlineStr">
        <is>
          <t xml:space="preserve">2026-09 (Sept)</t>
        </is>
      </c>
      <c r="S4690">
        <f>IF(M4690="Not an error",0,IF(COUNTIFS($A$2:$A4690,$A4690,$D$2:$D4690,$D4690,$M$2:$M4690,"&lt;&gt;Not an error")=1,1,0))</f>
        <v>0</v>
      </c>
      <c r="T4690">
        <f>IF(M4690&lt;&gt;"Major",0,IF(COUNTIFS($A$2:$A4690,$A4690,$D$2:$D4690,$D4690,$M$2:$M4690,"Major")=1,1,0))</f>
        <v>0</v>
      </c>
      <c r="U4690">
        <f>IF(M4690&lt;&gt;"Minor",0,IF(COUNTIFS($A$2:$A4690,$A4690,$D$2:$D4690,$D4690,$M$2:$M4690,"Minor")=1,1,0))</f>
        <v>0</v>
      </c>
    </row>
    <row r="4691">
      <c r="A4691" t="inlineStr">
        <is>
          <t xml:space="preserve">f855eae3dfc9aadc286f38e8d5e70cc6a599f238</t>
        </is>
      </c>
      <c r="B4691" t="inlineStr">
        <is>
          <t xml:space="preserve">The Silent Rebirth</t>
        </is>
      </c>
      <c r="C4691" t="inlineStr">
        <is>
          <t xml:space="preserve">Wiedergeboren Für Rache</t>
        </is>
      </c>
      <c r="D4691" t="inlineStr">
        <is>
          <t xml:space="preserve">3c1fae983bffe23120cfce8dc176500a2f00c89b</t>
        </is>
      </c>
      <c r="E4691" t="inlineStr">
        <is>
          <t xml:space="preserve">Episode 38: Sind Sie Qualifiziert</t>
        </is>
      </c>
      <c r="F4691">
        <v>38</v>
      </c>
      <c r="G4691" t="inlineStr">
        <is>
          <t xml:space="preserve">2:39-2:46</t>
        </is>
      </c>
      <c r="H4691" t="inlineStr">
        <is>
          <t xml:space="preserve">Resolved</t>
        </is>
      </c>
      <c r="I4691" t="inlineStr">
        <is>
          <t xml:space="preserve">[Script error] - Line from script: â€œWÃ¤re es sich bei der Patientin nicht um Frau Storm gehandelt, hÃ¤tten sie vielleicht etwas AbfÃ¤lliges gesagt und den Raum verlassen.â€_x009d_ - Note: grammar â€œHÃ¤tte es sich bei der Patientin nicht um Frau Storm gehandelt, hÃ¤tten sie vielleicht etwas AbfÃ¤lliges gesagt und den Raum verlassen.â€_x009d_</t>
        </is>
      </c>
      <c r="J4691" t="inlineStr">
        <is>
          <t xml:space="preserve">AI</t>
        </is>
      </c>
      <c r="K4691" t="inlineStr">
        <is>
          <t xml:space="preserve">Script error</t>
        </is>
      </c>
      <c r="L4691" t="inlineStr">
        <is>
          <t xml:space="preserve">Script error</t>
        </is>
      </c>
      <c r="M4691" t="str">
        <f>IFERROR(IF(VLOOKUP(L4691,'Quantification'!$A:$B,2,FALSE)&amp;""="","Unclassified",VLOOKUP(L4691,'Quantification'!$A:$B,2,FALSE)),"Unclassified")</f>
        <v>Major</v>
      </c>
      <c r="N4691" t="inlineStr">
        <is>
          <t xml:space="preserve">frl-stefanie.gartmaier@pocketfm.com</t>
        </is>
      </c>
      <c r="O4691" t="inlineStr">
        <is>
          <t xml:space="preserve">Issues found in raw</t>
        </is>
      </c>
      <c r="P4691" t="str">
        <f>IF(OR(O4691="Issues found in master",O4691="Final master"),"Master",IF(OR(O4691="Ready for Master",O4691="Issues found in raw",O4691="Raw under QC",O4691="Issues resolved in raw"),"Raw","-"))</f>
        <v>Raw</v>
      </c>
      <c r="Q4691" s="13">
        <v>46280.611805555556</v>
      </c>
      <c r="R4691" t="inlineStr">
        <is>
          <t xml:space="preserve">2026-09 (Sept)</t>
        </is>
      </c>
      <c r="S4691">
        <f>IF(M4691="Not an error",0,IF(COUNTIFS($A$2:$A4691,$A4691,$D$2:$D4691,$D4691,$M$2:$M4691,"&lt;&gt;Not an error")=1,1,0))</f>
        <v>0</v>
      </c>
      <c r="T4691">
        <f>IF(M4691&lt;&gt;"Major",0,IF(COUNTIFS($A$2:$A4691,$A4691,$D$2:$D4691,$D4691,$M$2:$M4691,"Major")=1,1,0))</f>
        <v>0</v>
      </c>
      <c r="U4691">
        <f>IF(M4691&lt;&gt;"Minor",0,IF(COUNTIFS($A$2:$A4691,$A4691,$D$2:$D4691,$D4691,$M$2:$M4691,"Minor")=1,1,0))</f>
        <v>0</v>
      </c>
    </row>
    <row r="4692">
      <c r="A4692" t="inlineStr">
        <is>
          <t xml:space="preserve">f855eae3dfc9aadc286f38e8d5e70cc6a599f238</t>
        </is>
      </c>
      <c r="B4692" t="inlineStr">
        <is>
          <t xml:space="preserve">The Silent Rebirth</t>
        </is>
      </c>
      <c r="C4692" t="inlineStr">
        <is>
          <t xml:space="preserve">Wiedergeboren Für Rache</t>
        </is>
      </c>
      <c r="D4692" t="inlineStr">
        <is>
          <t xml:space="preserve">3c1fae983bffe23120cfce8dc176500a2f00c89b</t>
        </is>
      </c>
      <c r="E4692" t="inlineStr">
        <is>
          <t xml:space="preserve">Episode 38: Sind Sie Qualifiziert</t>
        </is>
      </c>
      <c r="F4692">
        <v>38</v>
      </c>
      <c r="G4692" t="inlineStr">
        <is>
          <t xml:space="preserve">2:59-3:07</t>
        </is>
      </c>
      <c r="H4692" t="inlineStr">
        <is>
          <t xml:space="preserve">Resolved</t>
        </is>
      </c>
      <c r="I4692" t="inlineStr">
        <is>
          <t xml:space="preserve">[Script error] - Line from script: â€œDoktor Miles, der VizeprÃ¤sident des Allgemeinen Krankenhauses Silver Crest, rÃ¤usperte sich und zwang sich ein schwaches LÃ¤cheln ab.â€_x009d_ - Note: â€œDoktor Miles, der Leiter des Silver Crest General Hospitals, rÃ¤usperte sich und zwang sich ein schwaches LÃ¤cheln ab.â€_x009d_</t>
        </is>
      </c>
      <c r="J4692" t="inlineStr">
        <is>
          <t xml:space="preserve">AI</t>
        </is>
      </c>
      <c r="K4692" t="inlineStr">
        <is>
          <t xml:space="preserve">Script error</t>
        </is>
      </c>
      <c r="L4692" t="inlineStr">
        <is>
          <t xml:space="preserve">Script error</t>
        </is>
      </c>
      <c r="M4692" t="str">
        <f>IFERROR(IF(VLOOKUP(L4692,'Quantification'!$A:$B,2,FALSE)&amp;""="","Unclassified",VLOOKUP(L4692,'Quantification'!$A:$B,2,FALSE)),"Unclassified")</f>
        <v>Major</v>
      </c>
      <c r="N4692" t="inlineStr">
        <is>
          <t xml:space="preserve">frl-stefanie.gartmaier@pocketfm.com</t>
        </is>
      </c>
      <c r="O4692" t="inlineStr">
        <is>
          <t xml:space="preserve">Issues found in raw</t>
        </is>
      </c>
      <c r="P4692" t="str">
        <f>IF(OR(O4692="Issues found in master",O4692="Final master"),"Master",IF(OR(O4692="Ready for Master",O4692="Issues found in raw",O4692="Raw under QC",O4692="Issues resolved in raw"),"Raw","-"))</f>
        <v>Raw</v>
      </c>
      <c r="Q4692" s="13">
        <v>46280.611805555556</v>
      </c>
      <c r="R4692" t="inlineStr">
        <is>
          <t xml:space="preserve">2026-09 (Sept)</t>
        </is>
      </c>
      <c r="S4692">
        <f>IF(M4692="Not an error",0,IF(COUNTIFS($A$2:$A4692,$A4692,$D$2:$D4692,$D4692,$M$2:$M4692,"&lt;&gt;Not an error")=1,1,0))</f>
        <v>0</v>
      </c>
      <c r="T4692">
        <f>IF(M4692&lt;&gt;"Major",0,IF(COUNTIFS($A$2:$A4692,$A4692,$D$2:$D4692,$D4692,$M$2:$M4692,"Major")=1,1,0))</f>
        <v>0</v>
      </c>
      <c r="U4692">
        <f>IF(M4692&lt;&gt;"Minor",0,IF(COUNTIFS($A$2:$A4692,$A4692,$D$2:$D4692,$D4692,$M$2:$M4692,"Minor")=1,1,0))</f>
        <v>0</v>
      </c>
    </row>
    <row r="4693">
      <c r="A4693" t="inlineStr">
        <is>
          <t xml:space="preserve">f855eae3dfc9aadc286f38e8d5e70cc6a599f238</t>
        </is>
      </c>
      <c r="B4693" t="inlineStr">
        <is>
          <t xml:space="preserve">The Silent Rebirth</t>
        </is>
      </c>
      <c r="C4693" t="inlineStr">
        <is>
          <t xml:space="preserve">Wiedergeboren Für Rache</t>
        </is>
      </c>
      <c r="D4693" t="inlineStr">
        <is>
          <t xml:space="preserve">3c1fae983bffe23120cfce8dc176500a2f00c89b</t>
        </is>
      </c>
      <c r="E4693" t="inlineStr">
        <is>
          <t xml:space="preserve">Episode 38: Sind Sie Qualifiziert</t>
        </is>
      </c>
      <c r="F4693">
        <v>38</v>
      </c>
      <c r="G4693" t="inlineStr">
        <is>
          <t xml:space="preserve">9:28-9:33</t>
        </is>
      </c>
      <c r="H4693" t="inlineStr">
        <is>
          <t xml:space="preserve">Resolved</t>
        </is>
      </c>
      <c r="I4693" t="inlineStr">
        <is>
          <t xml:space="preserve">[Script error] - Line from script: â€œ*Diese Frau*, dachte er, wÃ¤hrend seine Finger leicht zuckten.â€_x009d_ - Note: leave out â€œ*â€_x009d_</t>
        </is>
      </c>
      <c r="J4693" t="inlineStr">
        <is>
          <t xml:space="preserve">AI</t>
        </is>
      </c>
      <c r="K4693" t="inlineStr">
        <is>
          <t xml:space="preserve">Script error</t>
        </is>
      </c>
      <c r="L4693" t="inlineStr">
        <is>
          <t xml:space="preserve">Script error</t>
        </is>
      </c>
      <c r="M4693" t="str">
        <f>IFERROR(IF(VLOOKUP(L4693,'Quantification'!$A:$B,2,FALSE)&amp;""="","Unclassified",VLOOKUP(L4693,'Quantification'!$A:$B,2,FALSE)),"Unclassified")</f>
        <v>Major</v>
      </c>
      <c r="N4693" t="inlineStr">
        <is>
          <t xml:space="preserve">frl-stefanie.gartmaier@pocketfm.com</t>
        </is>
      </c>
      <c r="O4693" t="inlineStr">
        <is>
          <t xml:space="preserve">Issues found in raw</t>
        </is>
      </c>
      <c r="P4693" t="str">
        <f>IF(OR(O4693="Issues found in master",O4693="Final master"),"Master",IF(OR(O4693="Ready for Master",O4693="Issues found in raw",O4693="Raw under QC",O4693="Issues resolved in raw"),"Raw","-"))</f>
        <v>Raw</v>
      </c>
      <c r="Q4693" s="13">
        <v>46280.611805555556</v>
      </c>
      <c r="R4693" t="inlineStr">
        <is>
          <t xml:space="preserve">2026-09 (Sept)</t>
        </is>
      </c>
      <c r="S4693">
        <f>IF(M4693="Not an error",0,IF(COUNTIFS($A$2:$A4693,$A4693,$D$2:$D4693,$D4693,$M$2:$M4693,"&lt;&gt;Not an error")=1,1,0))</f>
        <v>0</v>
      </c>
      <c r="T4693">
        <f>IF(M4693&lt;&gt;"Major",0,IF(COUNTIFS($A$2:$A4693,$A4693,$D$2:$D4693,$D4693,$M$2:$M4693,"Major")=1,1,0))</f>
        <v>0</v>
      </c>
      <c r="U4693">
        <f>IF(M4693&lt;&gt;"Minor",0,IF(COUNTIFS($A$2:$A4693,$A4693,$D$2:$D4693,$D4693,$M$2:$M4693,"Minor")=1,1,0))</f>
        <v>0</v>
      </c>
    </row>
    <row r="4694">
      <c r="A4694" t="inlineStr">
        <is>
          <t xml:space="preserve">f855eae3dfc9aadc286f38e8d5e70cc6a599f238</t>
        </is>
      </c>
      <c r="B4694" t="inlineStr">
        <is>
          <t xml:space="preserve">The Silent Rebirth</t>
        </is>
      </c>
      <c r="C4694" t="inlineStr">
        <is>
          <t xml:space="preserve">Wiedergeboren Für Rache</t>
        </is>
      </c>
      <c r="D4694" t="inlineStr">
        <is>
          <t xml:space="preserve">3c1fae983bffe23120cfce8dc176500a2f00c89b</t>
        </is>
      </c>
      <c r="E4694" t="inlineStr">
        <is>
          <t xml:space="preserve">Episode 38: Sind Sie Qualifiziert</t>
        </is>
      </c>
      <c r="F4694">
        <v>38</v>
      </c>
      <c r="G4694" t="inlineStr">
        <is>
          <t xml:space="preserve">10:15-10:17</t>
        </is>
      </c>
      <c r="H4694" t="inlineStr">
        <is>
          <t xml:space="preserve">Resolved</t>
        </is>
      </c>
      <c r="I4694" t="inlineStr">
        <is>
          <t xml:space="preserve">[Script error] - Line from script: â€œ*Sie hat also wirklich etwas drauf.*â€_x009d_ - Note: leave out â€œ*â€_x009d_</t>
        </is>
      </c>
      <c r="J4694" t="inlineStr">
        <is>
          <t xml:space="preserve">AI</t>
        </is>
      </c>
      <c r="K4694" t="inlineStr">
        <is>
          <t xml:space="preserve">Script error</t>
        </is>
      </c>
      <c r="L4694" t="inlineStr">
        <is>
          <t xml:space="preserve">Script error</t>
        </is>
      </c>
      <c r="M4694" t="str">
        <f>IFERROR(IF(VLOOKUP(L4694,'Quantification'!$A:$B,2,FALSE)&amp;""="","Unclassified",VLOOKUP(L4694,'Quantification'!$A:$B,2,FALSE)),"Unclassified")</f>
        <v>Major</v>
      </c>
      <c r="N4694" t="inlineStr">
        <is>
          <t xml:space="preserve">frl-stefanie.gartmaier@pocketfm.com</t>
        </is>
      </c>
      <c r="O4694" t="inlineStr">
        <is>
          <t xml:space="preserve">Issues found in raw</t>
        </is>
      </c>
      <c r="P4694" t="str">
        <f>IF(OR(O4694="Issues found in master",O4694="Final master"),"Master",IF(OR(O4694="Ready for Master",O4694="Issues found in raw",O4694="Raw under QC",O4694="Issues resolved in raw"),"Raw","-"))</f>
        <v>Raw</v>
      </c>
      <c r="Q4694" s="13">
        <v>46280.611805555556</v>
      </c>
      <c r="R4694" t="inlineStr">
        <is>
          <t xml:space="preserve">2026-09 (Sept)</t>
        </is>
      </c>
      <c r="S4694">
        <f>IF(M4694="Not an error",0,IF(COUNTIFS($A$2:$A4694,$A4694,$D$2:$D4694,$D4694,$M$2:$M4694,"&lt;&gt;Not an error")=1,1,0))</f>
        <v>0</v>
      </c>
      <c r="T4694">
        <f>IF(M4694&lt;&gt;"Major",0,IF(COUNTIFS($A$2:$A4694,$A4694,$D$2:$D4694,$D4694,$M$2:$M4694,"Major")=1,1,0))</f>
        <v>0</v>
      </c>
      <c r="U4694">
        <f>IF(M4694&lt;&gt;"Minor",0,IF(COUNTIFS($A$2:$A4694,$A4694,$D$2:$D4694,$D4694,$M$2:$M4694,"Minor")=1,1,0))</f>
        <v>0</v>
      </c>
    </row>
    <row r="4695">
      <c r="A4695" t="inlineStr">
        <is>
          <t xml:space="preserve">f855eae3dfc9aadc286f38e8d5e70cc6a599f238</t>
        </is>
      </c>
      <c r="B4695" t="inlineStr">
        <is>
          <t xml:space="preserve">The Silent Rebirth</t>
        </is>
      </c>
      <c r="C4695" t="inlineStr">
        <is>
          <t xml:space="preserve">Wiedergeboren Für Rache</t>
        </is>
      </c>
      <c r="D4695" t="inlineStr">
        <is>
          <t xml:space="preserve">3c1fae983bffe23120cfce8dc176500a2f00c89b</t>
        </is>
      </c>
      <c r="E4695" t="inlineStr">
        <is>
          <t xml:space="preserve">Episode 38: Sind Sie Qualifiziert</t>
        </is>
      </c>
      <c r="F4695">
        <v>38</v>
      </c>
      <c r="G4695" t="inlineStr">
        <is>
          <t xml:space="preserve">10:46-10:48</t>
        </is>
      </c>
      <c r="H4695" t="inlineStr">
        <is>
          <t xml:space="preserve">Resolved</t>
        </is>
      </c>
      <c r="I4695" t="inlineStr">
        <is>
          <t xml:space="preserve">[Script error] - Line from script: â€œ*KÃ¶nnte es sein, haben sie nur den gleichen Namen?*â€_x009d_ - Note: grammar + leave out â€œ*â€_x009d_ â€œKÃ¶nnte es sein, dass sie nur den gleichen Namen haben?â€_x009d_</t>
        </is>
      </c>
      <c r="J4695" t="inlineStr">
        <is>
          <t xml:space="preserve">AI</t>
        </is>
      </c>
      <c r="K4695" t="inlineStr">
        <is>
          <t xml:space="preserve">Script error</t>
        </is>
      </c>
      <c r="L4695" t="inlineStr">
        <is>
          <t xml:space="preserve">Script error</t>
        </is>
      </c>
      <c r="M4695" t="str">
        <f>IFERROR(IF(VLOOKUP(L4695,'Quantification'!$A:$B,2,FALSE)&amp;""="","Unclassified",VLOOKUP(L4695,'Quantification'!$A:$B,2,FALSE)),"Unclassified")</f>
        <v>Major</v>
      </c>
      <c r="N4695" t="inlineStr">
        <is>
          <t xml:space="preserve">frl-stefanie.gartmaier@pocketfm.com</t>
        </is>
      </c>
      <c r="O4695" t="inlineStr">
        <is>
          <t xml:space="preserve">Issues found in raw</t>
        </is>
      </c>
      <c r="P4695" t="str">
        <f>IF(OR(O4695="Issues found in master",O4695="Final master"),"Master",IF(OR(O4695="Ready for Master",O4695="Issues found in raw",O4695="Raw under QC",O4695="Issues resolved in raw"),"Raw","-"))</f>
        <v>Raw</v>
      </c>
      <c r="Q4695" s="13">
        <v>46280.611805555556</v>
      </c>
      <c r="R4695" t="inlineStr">
        <is>
          <t xml:space="preserve">2026-09 (Sept)</t>
        </is>
      </c>
      <c r="S4695">
        <f>IF(M4695="Not an error",0,IF(COUNTIFS($A$2:$A4695,$A4695,$D$2:$D4695,$D4695,$M$2:$M4695,"&lt;&gt;Not an error")=1,1,0))</f>
        <v>0</v>
      </c>
      <c r="T4695">
        <f>IF(M4695&lt;&gt;"Major",0,IF(COUNTIFS($A$2:$A4695,$A4695,$D$2:$D4695,$D4695,$M$2:$M4695,"Major")=1,1,0))</f>
        <v>0</v>
      </c>
      <c r="U4695">
        <f>IF(M4695&lt;&gt;"Minor",0,IF(COUNTIFS($A$2:$A4695,$A4695,$D$2:$D4695,$D4695,$M$2:$M4695,"Minor")=1,1,0))</f>
        <v>0</v>
      </c>
    </row>
    <row r="4696">
      <c r="A4696" t="inlineStr">
        <is>
          <t xml:space="preserve">f855eae3dfc9aadc286f38e8d5e70cc6a599f238</t>
        </is>
      </c>
      <c r="B4696" t="inlineStr">
        <is>
          <t xml:space="preserve">The Silent Rebirth</t>
        </is>
      </c>
      <c r="C4696" t="inlineStr">
        <is>
          <t xml:space="preserve">Wiedergeboren Für Rache</t>
        </is>
      </c>
      <c r="D4696" t="inlineStr">
        <is>
          <t xml:space="preserve">8d215da0c48aa2033cd34c2d38ab2a1558684e2b</t>
        </is>
      </c>
      <c r="E4696" t="inlineStr">
        <is>
          <t xml:space="preserve">Episode 39: Keine Operation Nötig</t>
        </is>
      </c>
      <c r="F4696">
        <v>39</v>
      </c>
      <c r="G4696" t="inlineStr">
        <is>
          <t xml:space="preserve">0:00-0:05</t>
        </is>
      </c>
      <c r="H4696" t="inlineStr">
        <is>
          <t xml:space="preserve">Resolved</t>
        </is>
      </c>
      <c r="I4696" t="inlineStr">
        <is>
          <t xml:space="preserve">[Script error] - Line from script: â€œAber muss die alte Dame operiert werden?â€_x009d_, fragte Edward neugierig.â€_x009d_ - Note: inconsistency â€œAber muss meine Mutter nun operiert werden?â€œ</t>
        </is>
      </c>
      <c r="J4696" t="inlineStr">
        <is>
          <t xml:space="preserve">AI</t>
        </is>
      </c>
      <c r="K4696" t="inlineStr">
        <is>
          <t xml:space="preserve">Script error</t>
        </is>
      </c>
      <c r="L4696" t="inlineStr">
        <is>
          <t xml:space="preserve">Script error</t>
        </is>
      </c>
      <c r="M4696" t="str">
        <f>IFERROR(IF(VLOOKUP(L4696,'Quantification'!$A:$B,2,FALSE)&amp;""="","Unclassified",VLOOKUP(L4696,'Quantification'!$A:$B,2,FALSE)),"Unclassified")</f>
        <v>Major</v>
      </c>
      <c r="N4696" t="inlineStr">
        <is>
          <t xml:space="preserve">frl-stefanie.gartmaier@pocketfm.com</t>
        </is>
      </c>
      <c r="O4696" t="inlineStr">
        <is>
          <t xml:space="preserve">Issues found in raw</t>
        </is>
      </c>
      <c r="P4696" t="str">
        <f>IF(OR(O4696="Issues found in master",O4696="Final master"),"Master",IF(OR(O4696="Ready for Master",O4696="Issues found in raw",O4696="Raw under QC",O4696="Issues resolved in raw"),"Raw","-"))</f>
        <v>Raw</v>
      </c>
      <c r="Q4696" s="13">
        <v>46280.611805555556</v>
      </c>
      <c r="R4696" t="inlineStr">
        <is>
          <t xml:space="preserve">2026-09 (Sept)</t>
        </is>
      </c>
      <c r="S4696">
        <f>IF(M4696="Not an error",0,IF(COUNTIFS($A$2:$A4696,$A4696,$D$2:$D4696,$D4696,$M$2:$M4696,"&lt;&gt;Not an error")=1,1,0))</f>
        <v>1</v>
      </c>
      <c r="T4696">
        <f>IF(M4696&lt;&gt;"Major",0,IF(COUNTIFS($A$2:$A4696,$A4696,$D$2:$D4696,$D4696,$M$2:$M4696,"Major")=1,1,0))</f>
        <v>1</v>
      </c>
      <c r="U4696">
        <f>IF(M4696&lt;&gt;"Minor",0,IF(COUNTIFS($A$2:$A4696,$A4696,$D$2:$D4696,$D4696,$M$2:$M4696,"Minor")=1,1,0))</f>
        <v>0</v>
      </c>
    </row>
    <row r="4697">
      <c r="A4697" t="inlineStr">
        <is>
          <t xml:space="preserve">f855eae3dfc9aadc286f38e8d5e70cc6a599f238</t>
        </is>
      </c>
      <c r="B4697" t="inlineStr">
        <is>
          <t xml:space="preserve">The Silent Rebirth</t>
        </is>
      </c>
      <c r="C4697" t="inlineStr">
        <is>
          <t xml:space="preserve">Wiedergeboren Für Rache</t>
        </is>
      </c>
      <c r="D4697" t="inlineStr">
        <is>
          <t xml:space="preserve">8d215da0c48aa2033cd34c2d38ab2a1558684e2b</t>
        </is>
      </c>
      <c r="E4697" t="inlineStr">
        <is>
          <t xml:space="preserve">Episode 39: Keine Operation Nötig</t>
        </is>
      </c>
      <c r="F4697">
        <v>39</v>
      </c>
      <c r="G4697" t="inlineStr">
        <is>
          <t xml:space="preserve">1:44-1:49</t>
        </is>
      </c>
      <c r="H4697" t="inlineStr">
        <is>
          <t xml:space="preserve">Resolved</t>
        </is>
      </c>
      <c r="I4697" t="inlineStr">
        <is>
          <t xml:space="preserve">[Script error] - Line from script: â€œEr konnte einfach nicht glauben, dass ein MÃ¤dchen vom Land die FÃ¤higkeit besaÃŸ, seine Mutter zu behandeln.â€_x009d_ - Note: grammar â€œEr konnte einfach nicht glauben, dass ein MÃ¤dchen vom Land die FÃ¤higkeit besitzen sollte, seine Mutter zu behandeln.â€_x009d_</t>
        </is>
      </c>
      <c r="J4697" t="inlineStr">
        <is>
          <t xml:space="preserve">AI</t>
        </is>
      </c>
      <c r="K4697" t="inlineStr">
        <is>
          <t xml:space="preserve">Script error</t>
        </is>
      </c>
      <c r="L4697" t="inlineStr">
        <is>
          <t xml:space="preserve">Script error</t>
        </is>
      </c>
      <c r="M4697" t="str">
        <f>IFERROR(IF(VLOOKUP(L4697,'Quantification'!$A:$B,2,FALSE)&amp;""="","Unclassified",VLOOKUP(L4697,'Quantification'!$A:$B,2,FALSE)),"Unclassified")</f>
        <v>Major</v>
      </c>
      <c r="N4697" t="inlineStr">
        <is>
          <t xml:space="preserve">frl-stefanie.gartmaier@pocketfm.com</t>
        </is>
      </c>
      <c r="O4697" t="inlineStr">
        <is>
          <t xml:space="preserve">Issues found in raw</t>
        </is>
      </c>
      <c r="P4697" t="str">
        <f>IF(OR(O4697="Issues found in master",O4697="Final master"),"Master",IF(OR(O4697="Ready for Master",O4697="Issues found in raw",O4697="Raw under QC",O4697="Issues resolved in raw"),"Raw","-"))</f>
        <v>Raw</v>
      </c>
      <c r="Q4697" s="13">
        <v>46280.611805555556</v>
      </c>
      <c r="R4697" t="inlineStr">
        <is>
          <t xml:space="preserve">2026-09 (Sept)</t>
        </is>
      </c>
      <c r="S4697">
        <f>IF(M4697="Not an error",0,IF(COUNTIFS($A$2:$A4697,$A4697,$D$2:$D4697,$D4697,$M$2:$M4697,"&lt;&gt;Not an error")=1,1,0))</f>
        <v>0</v>
      </c>
      <c r="T4697">
        <f>IF(M4697&lt;&gt;"Major",0,IF(COUNTIFS($A$2:$A4697,$A4697,$D$2:$D4697,$D4697,$M$2:$M4697,"Major")=1,1,0))</f>
        <v>0</v>
      </c>
      <c r="U4697">
        <f>IF(M4697&lt;&gt;"Minor",0,IF(COUNTIFS($A$2:$A4697,$A4697,$D$2:$D4697,$D4697,$M$2:$M4697,"Minor")=1,1,0))</f>
        <v>0</v>
      </c>
    </row>
    <row r="4698">
      <c r="A4698" t="inlineStr">
        <is>
          <t xml:space="preserve">f855eae3dfc9aadc286f38e8d5e70cc6a599f238</t>
        </is>
      </c>
      <c r="B4698" t="inlineStr">
        <is>
          <t xml:space="preserve">The Silent Rebirth</t>
        </is>
      </c>
      <c r="C4698" t="inlineStr">
        <is>
          <t xml:space="preserve">Wiedergeboren Für Rache</t>
        </is>
      </c>
      <c r="D4698" t="inlineStr">
        <is>
          <t xml:space="preserve">8d215da0c48aa2033cd34c2d38ab2a1558684e2b</t>
        </is>
      </c>
      <c r="E4698" t="inlineStr">
        <is>
          <t xml:space="preserve">Episode 39: Keine Operation Nötig</t>
        </is>
      </c>
      <c r="F4698">
        <v>39</v>
      </c>
      <c r="G4698" t="inlineStr">
        <is>
          <t xml:space="preserve">1:53-1:58</t>
        </is>
      </c>
      <c r="H4698" t="inlineStr">
        <is>
          <t xml:space="preserve">Resolved</t>
        </is>
      </c>
      <c r="I4698" t="inlineStr">
        <is>
          <t xml:space="preserve">[Script error] - Line from script: â€œIch kenne dich nicht und habe keine Ahnung, wozu du fÃ¤hig bist.â€_x009d_ - Note: â€œIch kenne Sie nicht und habe keine Ahnung, wozu Sie fÃ¤hig sind.â€_x009d_</t>
        </is>
      </c>
      <c r="J4698" t="inlineStr">
        <is>
          <t xml:space="preserve">AI</t>
        </is>
      </c>
      <c r="K4698" t="inlineStr">
        <is>
          <t xml:space="preserve">Script error</t>
        </is>
      </c>
      <c r="L4698" t="inlineStr">
        <is>
          <t xml:space="preserve">Script error</t>
        </is>
      </c>
      <c r="M4698" t="str">
        <f>IFERROR(IF(VLOOKUP(L4698,'Quantification'!$A:$B,2,FALSE)&amp;""="","Unclassified",VLOOKUP(L4698,'Quantification'!$A:$B,2,FALSE)),"Unclassified")</f>
        <v>Major</v>
      </c>
      <c r="N4698" t="inlineStr">
        <is>
          <t xml:space="preserve">frl-stefanie.gartmaier@pocketfm.com</t>
        </is>
      </c>
      <c r="O4698" t="inlineStr">
        <is>
          <t xml:space="preserve">Issues found in raw</t>
        </is>
      </c>
      <c r="P4698" t="str">
        <f>IF(OR(O4698="Issues found in master",O4698="Final master"),"Master",IF(OR(O4698="Ready for Master",O4698="Issues found in raw",O4698="Raw under QC",O4698="Issues resolved in raw"),"Raw","-"))</f>
        <v>Raw</v>
      </c>
      <c r="Q4698" s="13">
        <v>46280.611805555556</v>
      </c>
      <c r="R4698" t="inlineStr">
        <is>
          <t xml:space="preserve">2026-09 (Sept)</t>
        </is>
      </c>
      <c r="S4698">
        <f>IF(M4698="Not an error",0,IF(COUNTIFS($A$2:$A4698,$A4698,$D$2:$D4698,$D4698,$M$2:$M4698,"&lt;&gt;Not an error")=1,1,0))</f>
        <v>0</v>
      </c>
      <c r="T4698">
        <f>IF(M4698&lt;&gt;"Major",0,IF(COUNTIFS($A$2:$A4698,$A4698,$D$2:$D4698,$D4698,$M$2:$M4698,"Major")=1,1,0))</f>
        <v>0</v>
      </c>
      <c r="U4698">
        <f>IF(M4698&lt;&gt;"Minor",0,IF(COUNTIFS($A$2:$A4698,$A4698,$D$2:$D4698,$D4698,$M$2:$M4698,"Minor")=1,1,0))</f>
        <v>0</v>
      </c>
    </row>
    <row r="4699">
      <c r="A4699" t="inlineStr">
        <is>
          <t xml:space="preserve">f855eae3dfc9aadc286f38e8d5e70cc6a599f238</t>
        </is>
      </c>
      <c r="B4699" t="inlineStr">
        <is>
          <t xml:space="preserve">The Silent Rebirth</t>
        </is>
      </c>
      <c r="C4699" t="inlineStr">
        <is>
          <t xml:space="preserve">Wiedergeboren Für Rache</t>
        </is>
      </c>
      <c r="D4699" t="inlineStr">
        <is>
          <t xml:space="preserve">8d215da0c48aa2033cd34c2d38ab2a1558684e2b</t>
        </is>
      </c>
      <c r="E4699" t="inlineStr">
        <is>
          <t xml:space="preserve">Episode 39: Keine Operation Nötig</t>
        </is>
      </c>
      <c r="F4699">
        <v>39</v>
      </c>
      <c r="G4699" t="inlineStr">
        <is>
          <t xml:space="preserve">1:59-2:03</t>
        </is>
      </c>
      <c r="H4699" t="inlineStr">
        <is>
          <t xml:space="preserve">Resolved</t>
        </is>
      </c>
      <c r="I4699" t="inlineStr">
        <is>
          <t xml:space="preserve">[Script error] - Line from script: â€œAber da meine Mutter dir so sehr vertraut, gebe ich dir eine Chance.â€_x009d_ - Note: â€œAber da meine Mutter Ihnen so sehr vertraut, gebe ich Ihnen eine Chance.â€_x009d_</t>
        </is>
      </c>
      <c r="J4699" t="inlineStr">
        <is>
          <t xml:space="preserve">AI</t>
        </is>
      </c>
      <c r="K4699" t="inlineStr">
        <is>
          <t xml:space="preserve">Script error</t>
        </is>
      </c>
      <c r="L4699" t="inlineStr">
        <is>
          <t xml:space="preserve">Script error</t>
        </is>
      </c>
      <c r="M4699" t="str">
        <f>IFERROR(IF(VLOOKUP(L4699,'Quantification'!$A:$B,2,FALSE)&amp;""="","Unclassified",VLOOKUP(L4699,'Quantification'!$A:$B,2,FALSE)),"Unclassified")</f>
        <v>Major</v>
      </c>
      <c r="N4699" t="inlineStr">
        <is>
          <t xml:space="preserve">frl-stefanie.gartmaier@pocketfm.com</t>
        </is>
      </c>
      <c r="O4699" t="inlineStr">
        <is>
          <t xml:space="preserve">Issues found in raw</t>
        </is>
      </c>
      <c r="P4699" t="str">
        <f>IF(OR(O4699="Issues found in master",O4699="Final master"),"Master",IF(OR(O4699="Ready for Master",O4699="Issues found in raw",O4699="Raw under QC",O4699="Issues resolved in raw"),"Raw","-"))</f>
        <v>Raw</v>
      </c>
      <c r="Q4699" s="13">
        <v>46280.611805555556</v>
      </c>
      <c r="R4699" t="inlineStr">
        <is>
          <t xml:space="preserve">2026-09 (Sept)</t>
        </is>
      </c>
      <c r="S4699">
        <f>IF(M4699="Not an error",0,IF(COUNTIFS($A$2:$A4699,$A4699,$D$2:$D4699,$D4699,$M$2:$M4699,"&lt;&gt;Not an error")=1,1,0))</f>
        <v>0</v>
      </c>
      <c r="T4699">
        <f>IF(M4699&lt;&gt;"Major",0,IF(COUNTIFS($A$2:$A4699,$A4699,$D$2:$D4699,$D4699,$M$2:$M4699,"Major")=1,1,0))</f>
        <v>0</v>
      </c>
      <c r="U4699">
        <f>IF(M4699&lt;&gt;"Minor",0,IF(COUNTIFS($A$2:$A4699,$A4699,$D$2:$D4699,$D4699,$M$2:$M4699,"Minor")=1,1,0))</f>
        <v>0</v>
      </c>
    </row>
    <row r="4700">
      <c r="A4700" t="inlineStr">
        <is>
          <t xml:space="preserve">f855eae3dfc9aadc286f38e8d5e70cc6a599f238</t>
        </is>
      </c>
      <c r="B4700" t="inlineStr">
        <is>
          <t xml:space="preserve">The Silent Rebirth</t>
        </is>
      </c>
      <c r="C4700" t="inlineStr">
        <is>
          <t xml:space="preserve">Wiedergeboren Für Rache</t>
        </is>
      </c>
      <c r="D4700" t="inlineStr">
        <is>
          <t xml:space="preserve">8d215da0c48aa2033cd34c2d38ab2a1558684e2b</t>
        </is>
      </c>
      <c r="E4700" t="inlineStr">
        <is>
          <t xml:space="preserve">Episode 39: Keine Operation Nötig</t>
        </is>
      </c>
      <c r="F4700">
        <v>39</v>
      </c>
      <c r="G4700" t="inlineStr">
        <is>
          <t xml:space="preserve">2:12-2:17</t>
        </is>
      </c>
      <c r="H4700" t="inlineStr">
        <is>
          <t xml:space="preserve">Resolved</t>
        </is>
      </c>
      <c r="I4700" t="inlineStr">
        <is>
          <t xml:space="preserve">[Script error] - Line from script: â€œWenn du versagst, werde ich dafÃ¼r sorgen, dass die Familie Sterling den Preis dafÃ¼r zahlt.â€_x009d_ - Note: â€œWenn Sie versagen, werde ich dafÃ¼r sorgen, dass die Familie Sterling den Preis dafÃ¼r zahlt.â€_x009d_</t>
        </is>
      </c>
      <c r="J4700" t="inlineStr">
        <is>
          <t xml:space="preserve">AI</t>
        </is>
      </c>
      <c r="K4700" t="inlineStr">
        <is>
          <t xml:space="preserve">Script error</t>
        </is>
      </c>
      <c r="L4700" t="inlineStr">
        <is>
          <t xml:space="preserve">Script error</t>
        </is>
      </c>
      <c r="M4700" t="str">
        <f>IFERROR(IF(VLOOKUP(L4700,'Quantification'!$A:$B,2,FALSE)&amp;""="","Unclassified",VLOOKUP(L4700,'Quantification'!$A:$B,2,FALSE)),"Unclassified")</f>
        <v>Major</v>
      </c>
      <c r="N4700" t="inlineStr">
        <is>
          <t xml:space="preserve">frl-stefanie.gartmaier@pocketfm.com</t>
        </is>
      </c>
      <c r="O4700" t="inlineStr">
        <is>
          <t xml:space="preserve">Issues found in raw</t>
        </is>
      </c>
      <c r="P4700" t="str">
        <f>IF(OR(O4700="Issues found in master",O4700="Final master"),"Master",IF(OR(O4700="Ready for Master",O4700="Issues found in raw",O4700="Raw under QC",O4700="Issues resolved in raw"),"Raw","-"))</f>
        <v>Raw</v>
      </c>
      <c r="Q4700" s="13">
        <v>46280.611805555556</v>
      </c>
      <c r="R4700" t="inlineStr">
        <is>
          <t xml:space="preserve">2026-09 (Sept)</t>
        </is>
      </c>
      <c r="S4700">
        <f>IF(M4700="Not an error",0,IF(COUNTIFS($A$2:$A4700,$A4700,$D$2:$D4700,$D4700,$M$2:$M4700,"&lt;&gt;Not an error")=1,1,0))</f>
        <v>0</v>
      </c>
      <c r="T4700">
        <f>IF(M4700&lt;&gt;"Major",0,IF(COUNTIFS($A$2:$A4700,$A4700,$D$2:$D4700,$D4700,$M$2:$M4700,"Major")=1,1,0))</f>
        <v>0</v>
      </c>
      <c r="U4700">
        <f>IF(M4700&lt;&gt;"Minor",0,IF(COUNTIFS($A$2:$A4700,$A4700,$D$2:$D4700,$D4700,$M$2:$M4700,"Minor")=1,1,0))</f>
        <v>0</v>
      </c>
    </row>
    <row r="4701">
      <c r="A4701" t="inlineStr">
        <is>
          <t xml:space="preserve">f855eae3dfc9aadc286f38e8d5e70cc6a599f238</t>
        </is>
      </c>
      <c r="B4701" t="inlineStr">
        <is>
          <t xml:space="preserve">The Silent Rebirth</t>
        </is>
      </c>
      <c r="C4701" t="inlineStr">
        <is>
          <t xml:space="preserve">Wiedergeboren Für Rache</t>
        </is>
      </c>
      <c r="D4701" t="inlineStr">
        <is>
          <t xml:space="preserve">8d215da0c48aa2033cd34c2d38ab2a1558684e2b</t>
        </is>
      </c>
      <c r="E4701" t="inlineStr">
        <is>
          <t xml:space="preserve">Episode 39: Keine Operation Nötig</t>
        </is>
      </c>
      <c r="F4701">
        <v>39</v>
      </c>
      <c r="G4701" t="inlineStr">
        <is>
          <t xml:space="preserve">2:18-2:35</t>
        </is>
      </c>
      <c r="H4701" t="inlineStr">
        <is>
          <t xml:space="preserve">Resolved</t>
        </is>
      </c>
      <c r="I4701" t="inlineStr">
        <is>
          <t xml:space="preserve">[Script error] - Line from script: â€œÃ„nna erwiderte seinen Blick mit unerschÃ¼tterlicher Miene und fester Stimme. â€œKeine Sorge, Herr Edward.â€_x009d_ - Note: â€œÃ„nna erwiderte seinen Blick mit unerschÃ¼tterlicher Miene und fester Stimme. â€œKeine Sorge, Herr Storm.â€_x009d_</t>
        </is>
      </c>
      <c r="J4701" t="inlineStr">
        <is>
          <t xml:space="preserve">AI</t>
        </is>
      </c>
      <c r="K4701" t="inlineStr">
        <is>
          <t xml:space="preserve">Script error</t>
        </is>
      </c>
      <c r="L4701" t="inlineStr">
        <is>
          <t xml:space="preserve">Script error</t>
        </is>
      </c>
      <c r="M4701" t="str">
        <f>IFERROR(IF(VLOOKUP(L4701,'Quantification'!$A:$B,2,FALSE)&amp;""="","Unclassified",VLOOKUP(L4701,'Quantification'!$A:$B,2,FALSE)),"Unclassified")</f>
        <v>Major</v>
      </c>
      <c r="N4701" t="inlineStr">
        <is>
          <t xml:space="preserve">frl-stefanie.gartmaier@pocketfm.com</t>
        </is>
      </c>
      <c r="O4701" t="inlineStr">
        <is>
          <t xml:space="preserve">Issues found in raw</t>
        </is>
      </c>
      <c r="P4701" t="str">
        <f>IF(OR(O4701="Issues found in master",O4701="Final master"),"Master",IF(OR(O4701="Ready for Master",O4701="Issues found in raw",O4701="Raw under QC",O4701="Issues resolved in raw"),"Raw","-"))</f>
        <v>Raw</v>
      </c>
      <c r="Q4701" s="13">
        <v>46280.611805555556</v>
      </c>
      <c r="R4701" t="inlineStr">
        <is>
          <t xml:space="preserve">2026-09 (Sept)</t>
        </is>
      </c>
      <c r="S4701">
        <f>IF(M4701="Not an error",0,IF(COUNTIFS($A$2:$A4701,$A4701,$D$2:$D4701,$D4701,$M$2:$M4701,"&lt;&gt;Not an error")=1,1,0))</f>
        <v>0</v>
      </c>
      <c r="T4701">
        <f>IF(M4701&lt;&gt;"Major",0,IF(COUNTIFS($A$2:$A4701,$A4701,$D$2:$D4701,$D4701,$M$2:$M4701,"Major")=1,1,0))</f>
        <v>0</v>
      </c>
      <c r="U4701">
        <f>IF(M4701&lt;&gt;"Minor",0,IF(COUNTIFS($A$2:$A4701,$A4701,$D$2:$D4701,$D4701,$M$2:$M4701,"Minor")=1,1,0))</f>
        <v>0</v>
      </c>
    </row>
    <row r="4702">
      <c r="A4702" t="inlineStr">
        <is>
          <t xml:space="preserve">f855eae3dfc9aadc286f38e8d5e70cc6a599f238</t>
        </is>
      </c>
      <c r="B4702" t="inlineStr">
        <is>
          <t xml:space="preserve">The Silent Rebirth</t>
        </is>
      </c>
      <c r="C4702" t="inlineStr">
        <is>
          <t xml:space="preserve">Wiedergeboren Für Rache</t>
        </is>
      </c>
      <c r="D4702" t="inlineStr">
        <is>
          <t xml:space="preserve">8d215da0c48aa2033cd34c2d38ab2a1558684e2b</t>
        </is>
      </c>
      <c r="E4702" t="inlineStr">
        <is>
          <t xml:space="preserve">Episode 39: Keine Operation Nötig</t>
        </is>
      </c>
      <c r="F4702">
        <v>39</v>
      </c>
      <c r="G4702" t="inlineStr">
        <is>
          <t xml:space="preserve">2:46-2:50</t>
        </is>
      </c>
      <c r="H4702" t="inlineStr">
        <is>
          <t xml:space="preserve">Resolved</t>
        </is>
      </c>
      <c r="I4702" t="inlineStr">
        <is>
          <t xml:space="preserve">[Script error] - Line from script: â€œWenn du so zuversichtlich bist, werde ich dir vorerst vertrauen.â€_x009d_ - Note: â€œWenn Sie so zuversichtlich sind, werde ich Ihnen vorerst vertrauen.â€_x009d_</t>
        </is>
      </c>
      <c r="J4702" t="inlineStr">
        <is>
          <t xml:space="preserve">AI</t>
        </is>
      </c>
      <c r="K4702" t="inlineStr">
        <is>
          <t xml:space="preserve">Script error</t>
        </is>
      </c>
      <c r="L4702" t="inlineStr">
        <is>
          <t xml:space="preserve">Script error</t>
        </is>
      </c>
      <c r="M4702" t="str">
        <f>IFERROR(IF(VLOOKUP(L4702,'Quantification'!$A:$B,2,FALSE)&amp;""="","Unclassified",VLOOKUP(L4702,'Quantification'!$A:$B,2,FALSE)),"Unclassified")</f>
        <v>Major</v>
      </c>
      <c r="N4702" t="inlineStr">
        <is>
          <t xml:space="preserve">frl-stefanie.gartmaier@pocketfm.com</t>
        </is>
      </c>
      <c r="O4702" t="inlineStr">
        <is>
          <t xml:space="preserve">Issues found in raw</t>
        </is>
      </c>
      <c r="P4702" t="str">
        <f>IF(OR(O4702="Issues found in master",O4702="Final master"),"Master",IF(OR(O4702="Ready for Master",O4702="Issues found in raw",O4702="Raw under QC",O4702="Issues resolved in raw"),"Raw","-"))</f>
        <v>Raw</v>
      </c>
      <c r="Q4702" s="13">
        <v>46280.611805555556</v>
      </c>
      <c r="R4702" t="inlineStr">
        <is>
          <t xml:space="preserve">2026-09 (Sept)</t>
        </is>
      </c>
      <c r="S4702">
        <f>IF(M4702="Not an error",0,IF(COUNTIFS($A$2:$A4702,$A4702,$D$2:$D4702,$D4702,$M$2:$M4702,"&lt;&gt;Not an error")=1,1,0))</f>
        <v>0</v>
      </c>
      <c r="T4702">
        <f>IF(M4702&lt;&gt;"Major",0,IF(COUNTIFS($A$2:$A4702,$A4702,$D$2:$D4702,$D4702,$M$2:$M4702,"Major")=1,1,0))</f>
        <v>0</v>
      </c>
      <c r="U4702">
        <f>IF(M4702&lt;&gt;"Minor",0,IF(COUNTIFS($A$2:$A4702,$A4702,$D$2:$D4702,$D4702,$M$2:$M4702,"Minor")=1,1,0))</f>
        <v>0</v>
      </c>
    </row>
    <row r="4703">
      <c r="A4703" t="inlineStr">
        <is>
          <t xml:space="preserve">f855eae3dfc9aadc286f38e8d5e70cc6a599f238</t>
        </is>
      </c>
      <c r="B4703" t="inlineStr">
        <is>
          <t xml:space="preserve">The Silent Rebirth</t>
        </is>
      </c>
      <c r="C4703" t="inlineStr">
        <is>
          <t xml:space="preserve">Wiedergeboren Für Rache</t>
        </is>
      </c>
      <c r="D4703" t="inlineStr">
        <is>
          <t xml:space="preserve">8d215da0c48aa2033cd34c2d38ab2a1558684e2b</t>
        </is>
      </c>
      <c r="E4703" t="inlineStr">
        <is>
          <t xml:space="preserve">Episode 39: Keine Operation Nötig</t>
        </is>
      </c>
      <c r="F4703">
        <v>39</v>
      </c>
      <c r="G4703" t="inlineStr">
        <is>
          <t xml:space="preserve">2:51-2:53</t>
        </is>
      </c>
      <c r="H4703" t="inlineStr">
        <is>
          <t xml:space="preserve">Resolved</t>
        </is>
      </c>
      <c r="I4703" t="inlineStr">
        <is>
          <t xml:space="preserve">[Script error] - Line from script: â€œAber ich werde dich genau beobachten.â€_x009d_ - Note: â€œAber ich werde Sie genau beobachten.â€_x009d_</t>
        </is>
      </c>
      <c r="J4703" t="inlineStr">
        <is>
          <t xml:space="preserve">AI</t>
        </is>
      </c>
      <c r="K4703" t="inlineStr">
        <is>
          <t xml:space="preserve">Script error</t>
        </is>
      </c>
      <c r="L4703" t="inlineStr">
        <is>
          <t xml:space="preserve">Script error</t>
        </is>
      </c>
      <c r="M4703" t="str">
        <f>IFERROR(IF(VLOOKUP(L4703,'Quantification'!$A:$B,2,FALSE)&amp;""="","Unclassified",VLOOKUP(L4703,'Quantification'!$A:$B,2,FALSE)),"Unclassified")</f>
        <v>Major</v>
      </c>
      <c r="N4703" t="inlineStr">
        <is>
          <t xml:space="preserve">frl-stefanie.gartmaier@pocketfm.com</t>
        </is>
      </c>
      <c r="O4703" t="inlineStr">
        <is>
          <t xml:space="preserve">Issues found in raw</t>
        </is>
      </c>
      <c r="P4703" t="str">
        <f>IF(OR(O4703="Issues found in master",O4703="Final master"),"Master",IF(OR(O4703="Ready for Master",O4703="Issues found in raw",O4703="Raw under QC",O4703="Issues resolved in raw"),"Raw","-"))</f>
        <v>Raw</v>
      </c>
      <c r="Q4703" s="13">
        <v>46280.611805555556</v>
      </c>
      <c r="R4703" t="inlineStr">
        <is>
          <t xml:space="preserve">2026-09 (Sept)</t>
        </is>
      </c>
      <c r="S4703">
        <f>IF(M4703="Not an error",0,IF(COUNTIFS($A$2:$A4703,$A4703,$D$2:$D4703,$D4703,$M$2:$M4703,"&lt;&gt;Not an error")=1,1,0))</f>
        <v>0</v>
      </c>
      <c r="T4703">
        <f>IF(M4703&lt;&gt;"Major",0,IF(COUNTIFS($A$2:$A4703,$A4703,$D$2:$D4703,$D4703,$M$2:$M4703,"Major")=1,1,0))</f>
        <v>0</v>
      </c>
      <c r="U4703">
        <f>IF(M4703&lt;&gt;"Minor",0,IF(COUNTIFS($A$2:$A4703,$A4703,$D$2:$D4703,$D4703,$M$2:$M4703,"Minor")=1,1,0))</f>
        <v>0</v>
      </c>
    </row>
    <row r="4704">
      <c r="A4704" t="inlineStr">
        <is>
          <t xml:space="preserve">f855eae3dfc9aadc286f38e8d5e70cc6a599f238</t>
        </is>
      </c>
      <c r="B4704" t="inlineStr">
        <is>
          <t xml:space="preserve">The Silent Rebirth</t>
        </is>
      </c>
      <c r="C4704" t="inlineStr">
        <is>
          <t xml:space="preserve">Wiedergeboren Für Rache</t>
        </is>
      </c>
      <c r="D4704" t="inlineStr">
        <is>
          <t xml:space="preserve">8d215da0c48aa2033cd34c2d38ab2a1558684e2b</t>
        </is>
      </c>
      <c r="E4704" t="inlineStr">
        <is>
          <t xml:space="preserve">Episode 39: Keine Operation Nötig</t>
        </is>
      </c>
      <c r="F4704">
        <v>39</v>
      </c>
      <c r="G4704" t="inlineStr">
        <is>
          <t xml:space="preserve">2:54-2:59</t>
        </is>
      </c>
      <c r="H4704" t="inlineStr">
        <is>
          <t xml:space="preserve">Resolved</t>
        </is>
      </c>
      <c r="I4704" t="inlineStr">
        <is>
          <t xml:space="preserve">[Script error] - Line from script: â€œUnd wenn du es nach sieben Tagen nicht geschafft hast, meine Mutter zu heilen, brichst du die Behandlung sofort ab.â€_x009d_ - Note: â€œUnd wenn Sie es nach sieben Tagen nicht geschafft haben, meine Mutter zu heilen, brechen Sie die Behandlung sofort ab.â€_x009d_</t>
        </is>
      </c>
      <c r="J4704" t="inlineStr">
        <is>
          <t xml:space="preserve">AI</t>
        </is>
      </c>
      <c r="K4704" t="inlineStr">
        <is>
          <t xml:space="preserve">Script error</t>
        </is>
      </c>
      <c r="L4704" t="inlineStr">
        <is>
          <t xml:space="preserve">Script error</t>
        </is>
      </c>
      <c r="M4704" t="str">
        <f>IFERROR(IF(VLOOKUP(L4704,'Quantification'!$A:$B,2,FALSE)&amp;""="","Unclassified",VLOOKUP(L4704,'Quantification'!$A:$B,2,FALSE)),"Unclassified")</f>
        <v>Major</v>
      </c>
      <c r="N4704" t="inlineStr">
        <is>
          <t xml:space="preserve">frl-stefanie.gartmaier@pocketfm.com</t>
        </is>
      </c>
      <c r="O4704" t="inlineStr">
        <is>
          <t xml:space="preserve">Issues found in raw</t>
        </is>
      </c>
      <c r="P4704" t="str">
        <f>IF(OR(O4704="Issues found in master",O4704="Final master"),"Master",IF(OR(O4704="Ready for Master",O4704="Issues found in raw",O4704="Raw under QC",O4704="Issues resolved in raw"),"Raw","-"))</f>
        <v>Raw</v>
      </c>
      <c r="Q4704" s="13">
        <v>46280.611805555556</v>
      </c>
      <c r="R4704" t="inlineStr">
        <is>
          <t xml:space="preserve">2026-09 (Sept)</t>
        </is>
      </c>
      <c r="S4704">
        <f>IF(M4704="Not an error",0,IF(COUNTIFS($A$2:$A4704,$A4704,$D$2:$D4704,$D4704,$M$2:$M4704,"&lt;&gt;Not an error")=1,1,0))</f>
        <v>0</v>
      </c>
      <c r="T4704">
        <f>IF(M4704&lt;&gt;"Major",0,IF(COUNTIFS($A$2:$A4704,$A4704,$D$2:$D4704,$D4704,$M$2:$M4704,"Major")=1,1,0))</f>
        <v>0</v>
      </c>
      <c r="U4704">
        <f>IF(M4704&lt;&gt;"Minor",0,IF(COUNTIFS($A$2:$A4704,$A4704,$D$2:$D4704,$D4704,$M$2:$M4704,"Minor")=1,1,0))</f>
        <v>0</v>
      </c>
    </row>
    <row r="4705">
      <c r="A4705" t="inlineStr">
        <is>
          <t xml:space="preserve">f855eae3dfc9aadc286f38e8d5e70cc6a599f238</t>
        </is>
      </c>
      <c r="B4705" t="inlineStr">
        <is>
          <t xml:space="preserve">The Silent Rebirth</t>
        </is>
      </c>
      <c r="C4705" t="inlineStr">
        <is>
          <t xml:space="preserve">Wiedergeboren Für Rache</t>
        </is>
      </c>
      <c r="D4705" t="inlineStr">
        <is>
          <t xml:space="preserve">8d215da0c48aa2033cd34c2d38ab2a1558684e2b</t>
        </is>
      </c>
      <c r="E4705" t="inlineStr">
        <is>
          <t xml:space="preserve">Episode 39: Keine Operation Nötig</t>
        </is>
      </c>
      <c r="F4705">
        <v>39</v>
      </c>
      <c r="G4705" t="inlineStr">
        <is>
          <t xml:space="preserve">3:03-3:07</t>
        </is>
      </c>
      <c r="H4705" t="inlineStr">
        <is>
          <t xml:space="preserve">Resolved</t>
        </is>
      </c>
      <c r="I4705" t="inlineStr">
        <is>
          <t xml:space="preserve">[Script error] - Line from script: â€œÃ„nna nickte ohne zu zÃ¶gern. â€œVerstanden, Herr Edward.â€_x009d_ - Note: Ã„nna nickte ohne zu zÃ¶gern. â€œVerstanden, Herr Storm.â€_x009d_</t>
        </is>
      </c>
      <c r="J4705" t="inlineStr">
        <is>
          <t xml:space="preserve">AI</t>
        </is>
      </c>
      <c r="K4705" t="inlineStr">
        <is>
          <t xml:space="preserve">Script error</t>
        </is>
      </c>
      <c r="L4705" t="inlineStr">
        <is>
          <t xml:space="preserve">Script error</t>
        </is>
      </c>
      <c r="M4705" t="str">
        <f>IFERROR(IF(VLOOKUP(L4705,'Quantification'!$A:$B,2,FALSE)&amp;""="","Unclassified",VLOOKUP(L4705,'Quantification'!$A:$B,2,FALSE)),"Unclassified")</f>
        <v>Major</v>
      </c>
      <c r="N4705" t="inlineStr">
        <is>
          <t xml:space="preserve">frl-stefanie.gartmaier@pocketfm.com</t>
        </is>
      </c>
      <c r="O4705" t="inlineStr">
        <is>
          <t xml:space="preserve">Issues found in raw</t>
        </is>
      </c>
      <c r="P4705" t="str">
        <f>IF(OR(O4705="Issues found in master",O4705="Final master"),"Master",IF(OR(O4705="Ready for Master",O4705="Issues found in raw",O4705="Raw under QC",O4705="Issues resolved in raw"),"Raw","-"))</f>
        <v>Raw</v>
      </c>
      <c r="Q4705" s="13">
        <v>46280.611805555556</v>
      </c>
      <c r="R4705" t="inlineStr">
        <is>
          <t xml:space="preserve">2026-09 (Sept)</t>
        </is>
      </c>
      <c r="S4705">
        <f>IF(M4705="Not an error",0,IF(COUNTIFS($A$2:$A4705,$A4705,$D$2:$D4705,$D4705,$M$2:$M4705,"&lt;&gt;Not an error")=1,1,0))</f>
        <v>0</v>
      </c>
      <c r="T4705">
        <f>IF(M4705&lt;&gt;"Major",0,IF(COUNTIFS($A$2:$A4705,$A4705,$D$2:$D4705,$D4705,$M$2:$M4705,"Major")=1,1,0))</f>
        <v>0</v>
      </c>
      <c r="U4705">
        <f>IF(M4705&lt;&gt;"Minor",0,IF(COUNTIFS($A$2:$A4705,$A4705,$D$2:$D4705,$D4705,$M$2:$M4705,"Minor")=1,1,0))</f>
        <v>0</v>
      </c>
    </row>
    <row r="4706">
      <c r="A4706" t="inlineStr">
        <is>
          <t xml:space="preserve">f855eae3dfc9aadc286f38e8d5e70cc6a599f238</t>
        </is>
      </c>
      <c r="B4706" t="inlineStr">
        <is>
          <t xml:space="preserve">The Silent Rebirth</t>
        </is>
      </c>
      <c r="C4706" t="inlineStr">
        <is>
          <t xml:space="preserve">Wiedergeboren Für Rache</t>
        </is>
      </c>
      <c r="D4706" t="inlineStr">
        <is>
          <t xml:space="preserve">8d215da0c48aa2033cd34c2d38ab2a1558684e2b</t>
        </is>
      </c>
      <c r="E4706" t="inlineStr">
        <is>
          <t xml:space="preserve">Episode 39: Keine Operation Nötig</t>
        </is>
      </c>
      <c r="F4706">
        <v>39</v>
      </c>
      <c r="G4706" t="inlineStr">
        <is>
          <t xml:space="preserve">3:26-3:35</t>
        </is>
      </c>
      <c r="H4706" t="inlineStr">
        <is>
          <t xml:space="preserve">Resolved</t>
        </is>
      </c>
      <c r="I4706" t="inlineStr">
        <is>
          <t xml:space="preserve">[Script error] - Line from script: â€œDoch der PrÃ¤sident des Krankenhauses Silver Crest blieb regungslos, sein Blick auf Edward gerichtet, und zeigte keinerlei Absicht, sich einzumischen.â€_x009d_ - â€œDoch der Leiter des Silver Crest General Hospitals blieb regungslos, sein Blick auf Edward gerichtet, und zeigte keinerlei Absicht, sich einzumischen.â€_x009d_</t>
        </is>
      </c>
      <c r="J4706" t="inlineStr">
        <is>
          <t xml:space="preserve">AI</t>
        </is>
      </c>
      <c r="K4706" t="inlineStr">
        <is>
          <t xml:space="preserve">Script error</t>
        </is>
      </c>
      <c r="L4706" t="inlineStr">
        <is>
          <t xml:space="preserve">Script error</t>
        </is>
      </c>
      <c r="M4706" t="str">
        <f>IFERROR(IF(VLOOKUP(L4706,'Quantification'!$A:$B,2,FALSE)&amp;""="","Unclassified",VLOOKUP(L4706,'Quantification'!$A:$B,2,FALSE)),"Unclassified")</f>
        <v>Major</v>
      </c>
      <c r="N4706" t="inlineStr">
        <is>
          <t xml:space="preserve">frl-stefanie.gartmaier@pocketfm.com</t>
        </is>
      </c>
      <c r="O4706" t="inlineStr">
        <is>
          <t xml:space="preserve">Issues found in raw</t>
        </is>
      </c>
      <c r="P4706" t="str">
        <f>IF(OR(O4706="Issues found in master",O4706="Final master"),"Master",IF(OR(O4706="Ready for Master",O4706="Issues found in raw",O4706="Raw under QC",O4706="Issues resolved in raw"),"Raw","-"))</f>
        <v>Raw</v>
      </c>
      <c r="Q4706" s="13">
        <v>46280.611805555556</v>
      </c>
      <c r="R4706" t="inlineStr">
        <is>
          <t xml:space="preserve">2026-09 (Sept)</t>
        </is>
      </c>
      <c r="S4706">
        <f>IF(M4706="Not an error",0,IF(COUNTIFS($A$2:$A4706,$A4706,$D$2:$D4706,$D4706,$M$2:$M4706,"&lt;&gt;Not an error")=1,1,0))</f>
        <v>0</v>
      </c>
      <c r="T4706">
        <f>IF(M4706&lt;&gt;"Major",0,IF(COUNTIFS($A$2:$A4706,$A4706,$D$2:$D4706,$D4706,$M$2:$M4706,"Major")=1,1,0))</f>
        <v>0</v>
      </c>
      <c r="U4706">
        <f>IF(M4706&lt;&gt;"Minor",0,IF(COUNTIFS($A$2:$A4706,$A4706,$D$2:$D4706,$D4706,$M$2:$M4706,"Minor")=1,1,0))</f>
        <v>0</v>
      </c>
    </row>
    <row r="4707">
      <c r="A4707" t="inlineStr">
        <is>
          <t xml:space="preserve">f855eae3dfc9aadc286f38e8d5e70cc6a599f238</t>
        </is>
      </c>
      <c r="B4707" t="inlineStr">
        <is>
          <t xml:space="preserve">The Silent Rebirth</t>
        </is>
      </c>
      <c r="C4707" t="inlineStr">
        <is>
          <t xml:space="preserve">Wiedergeboren Für Rache</t>
        </is>
      </c>
      <c r="D4707" t="inlineStr">
        <is>
          <t xml:space="preserve">8d215da0c48aa2033cd34c2d38ab2a1558684e2b</t>
        </is>
      </c>
      <c r="E4707" t="inlineStr">
        <is>
          <t xml:space="preserve">Episode 39: Keine Operation Nötig</t>
        </is>
      </c>
      <c r="F4707">
        <v>39</v>
      </c>
      <c r="G4707" t="inlineStr">
        <is>
          <t xml:space="preserve">4:16-4:20</t>
        </is>
      </c>
      <c r="H4707" t="inlineStr">
        <is>
          <t xml:space="preserve">Resolved</t>
        </is>
      </c>
      <c r="I4707" t="inlineStr">
        <is>
          <t xml:space="preserve">[Script error] - Line from script: â€œSchlieÃŸlich ergriff der PrÃ¤sident das Wort, seine Stimme ruhig und gefasst.â€_x009d_ - Note: â€œSchlieÃŸlich ergriff der Krankenhausleiter das Wort, seine Stimme ruhig und gefasst.â€_x009d_</t>
        </is>
      </c>
      <c r="J4707" t="inlineStr">
        <is>
          <t xml:space="preserve">AI</t>
        </is>
      </c>
      <c r="K4707" t="inlineStr">
        <is>
          <t xml:space="preserve">Script error</t>
        </is>
      </c>
      <c r="L4707" t="inlineStr">
        <is>
          <t xml:space="preserve">Script error</t>
        </is>
      </c>
      <c r="M4707" t="str">
        <f>IFERROR(IF(VLOOKUP(L4707,'Quantification'!$A:$B,2,FALSE)&amp;""="","Unclassified",VLOOKUP(L4707,'Quantification'!$A:$B,2,FALSE)),"Unclassified")</f>
        <v>Major</v>
      </c>
      <c r="N4707" t="inlineStr">
        <is>
          <t xml:space="preserve">frl-stefanie.gartmaier@pocketfm.com</t>
        </is>
      </c>
      <c r="O4707" t="inlineStr">
        <is>
          <t xml:space="preserve">Issues found in raw</t>
        </is>
      </c>
      <c r="P4707" t="str">
        <f>IF(OR(O4707="Issues found in master",O4707="Final master"),"Master",IF(OR(O4707="Ready for Master",O4707="Issues found in raw",O4707="Raw under QC",O4707="Issues resolved in raw"),"Raw","-"))</f>
        <v>Raw</v>
      </c>
      <c r="Q4707" s="13">
        <v>46280.611805555556</v>
      </c>
      <c r="R4707" t="inlineStr">
        <is>
          <t xml:space="preserve">2026-09 (Sept)</t>
        </is>
      </c>
      <c r="S4707">
        <f>IF(M4707="Not an error",0,IF(COUNTIFS($A$2:$A4707,$A4707,$D$2:$D4707,$D4707,$M$2:$M4707,"&lt;&gt;Not an error")=1,1,0))</f>
        <v>0</v>
      </c>
      <c r="T4707">
        <f>IF(M4707&lt;&gt;"Major",0,IF(COUNTIFS($A$2:$A4707,$A4707,$D$2:$D4707,$D4707,$M$2:$M4707,"Major")=1,1,0))</f>
        <v>0</v>
      </c>
      <c r="U4707">
        <f>IF(M4707&lt;&gt;"Minor",0,IF(COUNTIFS($A$2:$A4707,$A4707,$D$2:$D4707,$D4707,$M$2:$M4707,"Minor")=1,1,0))</f>
        <v>0</v>
      </c>
    </row>
    <row r="4708">
      <c r="A4708" t="inlineStr">
        <is>
          <t xml:space="preserve">f855eae3dfc9aadc286f38e8d5e70cc6a599f238</t>
        </is>
      </c>
      <c r="B4708" t="inlineStr">
        <is>
          <t xml:space="preserve">The Silent Rebirth</t>
        </is>
      </c>
      <c r="C4708" t="inlineStr">
        <is>
          <t xml:space="preserve">Wiedergeboren Für Rache</t>
        </is>
      </c>
      <c r="D4708" t="inlineStr">
        <is>
          <t xml:space="preserve">8d215da0c48aa2033cd34c2d38ab2a1558684e2b</t>
        </is>
      </c>
      <c r="E4708" t="inlineStr">
        <is>
          <t xml:space="preserve">Episode 39: Keine Operation Nötig</t>
        </is>
      </c>
      <c r="F4708">
        <v>39</v>
      </c>
      <c r="G4708" t="inlineStr">
        <is>
          <t xml:space="preserve">4:42-4:44</t>
        </is>
      </c>
      <c r="H4708" t="inlineStr">
        <is>
          <t xml:space="preserve">Resolved</t>
        </is>
      </c>
      <c r="I4708" t="inlineStr">
        <is>
          <t xml:space="preserve">[Script error] - Line from script: â€œBring sie hinaus.â€_x009d_ - Note: â€œBegleiten Sie sie zur TÃ¼r.â€_x009d_</t>
        </is>
      </c>
      <c r="J4708" t="inlineStr">
        <is>
          <t xml:space="preserve">AI</t>
        </is>
      </c>
      <c r="K4708" t="inlineStr">
        <is>
          <t xml:space="preserve">Script error</t>
        </is>
      </c>
      <c r="L4708" t="inlineStr">
        <is>
          <t xml:space="preserve">Script error</t>
        </is>
      </c>
      <c r="M4708" t="str">
        <f>IFERROR(IF(VLOOKUP(L4708,'Quantification'!$A:$B,2,FALSE)&amp;""="","Unclassified",VLOOKUP(L4708,'Quantification'!$A:$B,2,FALSE)),"Unclassified")</f>
        <v>Major</v>
      </c>
      <c r="N4708" t="inlineStr">
        <is>
          <t xml:space="preserve">frl-stefanie.gartmaier@pocketfm.com</t>
        </is>
      </c>
      <c r="O4708" t="inlineStr">
        <is>
          <t xml:space="preserve">Issues found in raw</t>
        </is>
      </c>
      <c r="P4708" t="str">
        <f>IF(OR(O4708="Issues found in master",O4708="Final master"),"Master",IF(OR(O4708="Ready for Master",O4708="Issues found in raw",O4708="Raw under QC",O4708="Issues resolved in raw"),"Raw","-"))</f>
        <v>Raw</v>
      </c>
      <c r="Q4708" s="13">
        <v>46280.611805555556</v>
      </c>
      <c r="R4708" t="inlineStr">
        <is>
          <t xml:space="preserve">2026-09 (Sept)</t>
        </is>
      </c>
      <c r="S4708">
        <f>IF(M4708="Not an error",0,IF(COUNTIFS($A$2:$A4708,$A4708,$D$2:$D4708,$D4708,$M$2:$M4708,"&lt;&gt;Not an error")=1,1,0))</f>
        <v>0</v>
      </c>
      <c r="T4708">
        <f>IF(M4708&lt;&gt;"Major",0,IF(COUNTIFS($A$2:$A4708,$A4708,$D$2:$D4708,$D4708,$M$2:$M4708,"Major")=1,1,0))</f>
        <v>0</v>
      </c>
      <c r="U4708">
        <f>IF(M4708&lt;&gt;"Minor",0,IF(COUNTIFS($A$2:$A4708,$A4708,$D$2:$D4708,$D4708,$M$2:$M4708,"Minor")=1,1,0))</f>
        <v>0</v>
      </c>
    </row>
    <row r="4709">
      <c r="A4709" t="inlineStr">
        <is>
          <t xml:space="preserve">f855eae3dfc9aadc286f38e8d5e70cc6a599f238</t>
        </is>
      </c>
      <c r="B4709" t="inlineStr">
        <is>
          <t xml:space="preserve">The Silent Rebirth</t>
        </is>
      </c>
      <c r="C4709" t="inlineStr">
        <is>
          <t xml:space="preserve">Wiedergeboren Für Rache</t>
        </is>
      </c>
      <c r="D4709" t="inlineStr">
        <is>
          <t xml:space="preserve">8d215da0c48aa2033cd34c2d38ab2a1558684e2b</t>
        </is>
      </c>
      <c r="E4709" t="inlineStr">
        <is>
          <t xml:space="preserve">Episode 39: Keine Operation Nötig</t>
        </is>
      </c>
      <c r="F4709">
        <v>39</v>
      </c>
      <c r="G4709" t="inlineStr">
        <is>
          <t xml:space="preserve">4:50-5:00</t>
        </is>
      </c>
      <c r="H4709" t="inlineStr">
        <is>
          <t xml:space="preserve">Resolved</t>
        </is>
      </c>
      <c r="I4709" t="inlineStr">
        <is>
          <t xml:space="preserve">[Script error] - Line from script: â€œIhre Stimmen waren eine Mischung aus EnttÃ¤uschung und Unglauben, als sie PrÃ¤sident Miles dafÃ¼r kritisierten, nicht hÃ¤rter um diese einmalige Gelegenheit gekÃ¤mpft zu haben.â€_x009d_ - Note: â€œIhre Stimmen waren eine Mischung aus EnttÃ¤uschung und Unglauben, als sie den Doktor Miles dafÃ¼r kritisierten, nicht hÃ¤rter um diese einmalige Gelegenheit gekÃ¤mpft zu haben.â€_x009d_</t>
        </is>
      </c>
      <c r="J4709" t="inlineStr">
        <is>
          <t xml:space="preserve">AI</t>
        </is>
      </c>
      <c r="K4709" t="inlineStr">
        <is>
          <t xml:space="preserve">Script error</t>
        </is>
      </c>
      <c r="L4709" t="inlineStr">
        <is>
          <t xml:space="preserve">Script error</t>
        </is>
      </c>
      <c r="M4709" t="str">
        <f>IFERROR(IF(VLOOKUP(L4709,'Quantification'!$A:$B,2,FALSE)&amp;""="","Unclassified",VLOOKUP(L4709,'Quantification'!$A:$B,2,FALSE)),"Unclassified")</f>
        <v>Major</v>
      </c>
      <c r="N4709" t="inlineStr">
        <is>
          <t xml:space="preserve">frl-stefanie.gartmaier@pocketfm.com</t>
        </is>
      </c>
      <c r="O4709" t="inlineStr">
        <is>
          <t xml:space="preserve">Issues found in raw</t>
        </is>
      </c>
      <c r="P4709" t="str">
        <f>IF(OR(O4709="Issues found in master",O4709="Final master"),"Master",IF(OR(O4709="Ready for Master",O4709="Issues found in raw",O4709="Raw under QC",O4709="Issues resolved in raw"),"Raw","-"))</f>
        <v>Raw</v>
      </c>
      <c r="Q4709" s="13">
        <v>46280.611805555556</v>
      </c>
      <c r="R4709" t="inlineStr">
        <is>
          <t xml:space="preserve">2026-09 (Sept)</t>
        </is>
      </c>
      <c r="S4709">
        <f>IF(M4709="Not an error",0,IF(COUNTIFS($A$2:$A4709,$A4709,$D$2:$D4709,$D4709,$M$2:$M4709,"&lt;&gt;Not an error")=1,1,0))</f>
        <v>0</v>
      </c>
      <c r="T4709">
        <f>IF(M4709&lt;&gt;"Major",0,IF(COUNTIFS($A$2:$A4709,$A4709,$D$2:$D4709,$D4709,$M$2:$M4709,"Major")=1,1,0))</f>
        <v>0</v>
      </c>
      <c r="U4709">
        <f>IF(M4709&lt;&gt;"Minor",0,IF(COUNTIFS($A$2:$A4709,$A4709,$D$2:$D4709,$D4709,$M$2:$M4709,"Minor")=1,1,0))</f>
        <v>0</v>
      </c>
    </row>
    <row r="4710">
      <c r="A4710" t="inlineStr">
        <is>
          <t xml:space="preserve">f855eae3dfc9aadc286f38e8d5e70cc6a599f238</t>
        </is>
      </c>
      <c r="B4710" t="inlineStr">
        <is>
          <t xml:space="preserve">The Silent Rebirth</t>
        </is>
      </c>
      <c r="C4710" t="inlineStr">
        <is>
          <t xml:space="preserve">Wiedergeboren Für Rache</t>
        </is>
      </c>
      <c r="D4710" t="inlineStr">
        <is>
          <t xml:space="preserve">8d215da0c48aa2033cd34c2d38ab2a1558684e2b</t>
        </is>
      </c>
      <c r="E4710" t="inlineStr">
        <is>
          <t xml:space="preserve">Episode 39: Keine Operation Nötig</t>
        </is>
      </c>
      <c r="F4710">
        <v>39</v>
      </c>
      <c r="G4710" t="inlineStr">
        <is>
          <t xml:space="preserve">5:00-5:04</t>
        </is>
      </c>
      <c r="H4710" t="inlineStr">
        <is>
          <t xml:space="preserve">Resolved</t>
        </is>
      </c>
      <c r="I4710" t="inlineStr">
        <is>
          <t xml:space="preserve">[Script error] - Line from script: â€œPrÃ¤sident, warum haben Sie da drin geschwiegen?â€_x009d_, beschwerte sich ein Arzt.â€_x009d_ - Note: â€œDoktor Miles, warum haben Sie da drin geschwiegen?â€_x009d_, beschwerte sich ein Arzt.â€_x009d_</t>
        </is>
      </c>
      <c r="J4710" t="inlineStr">
        <is>
          <t xml:space="preserve">AI</t>
        </is>
      </c>
      <c r="K4710" t="inlineStr">
        <is>
          <t xml:space="preserve">Script error</t>
        </is>
      </c>
      <c r="L4710" t="inlineStr">
        <is>
          <t xml:space="preserve">Script error</t>
        </is>
      </c>
      <c r="M4710" t="str">
        <f>IFERROR(IF(VLOOKUP(L4710,'Quantification'!$A:$B,2,FALSE)&amp;""="","Unclassified",VLOOKUP(L4710,'Quantification'!$A:$B,2,FALSE)),"Unclassified")</f>
        <v>Major</v>
      </c>
      <c r="N4710" t="inlineStr">
        <is>
          <t xml:space="preserve">frl-stefanie.gartmaier@pocketfm.com</t>
        </is>
      </c>
      <c r="O4710" t="inlineStr">
        <is>
          <t xml:space="preserve">Issues found in raw</t>
        </is>
      </c>
      <c r="P4710" t="str">
        <f>IF(OR(O4710="Issues found in master",O4710="Final master"),"Master",IF(OR(O4710="Ready for Master",O4710="Issues found in raw",O4710="Raw under QC",O4710="Issues resolved in raw"),"Raw","-"))</f>
        <v>Raw</v>
      </c>
      <c r="Q4710" s="13">
        <v>46280.611805555556</v>
      </c>
      <c r="R4710" t="inlineStr">
        <is>
          <t xml:space="preserve">2026-09 (Sept)</t>
        </is>
      </c>
      <c r="S4710">
        <f>IF(M4710="Not an error",0,IF(COUNTIFS($A$2:$A4710,$A4710,$D$2:$D4710,$D4710,$M$2:$M4710,"&lt;&gt;Not an error")=1,1,0))</f>
        <v>0</v>
      </c>
      <c r="T4710">
        <f>IF(M4710&lt;&gt;"Major",0,IF(COUNTIFS($A$2:$A4710,$A4710,$D$2:$D4710,$D4710,$M$2:$M4710,"Major")=1,1,0))</f>
        <v>0</v>
      </c>
      <c r="U4710">
        <f>IF(M4710&lt;&gt;"Minor",0,IF(COUNTIFS($A$2:$A4710,$A4710,$D$2:$D4710,$D4710,$M$2:$M4710,"Minor")=1,1,0))</f>
        <v>0</v>
      </c>
    </row>
    <row r="4711">
      <c r="A4711" t="inlineStr">
        <is>
          <t xml:space="preserve">f855eae3dfc9aadc286f38e8d5e70cc6a599f238</t>
        </is>
      </c>
      <c r="B4711" t="inlineStr">
        <is>
          <t xml:space="preserve">The Silent Rebirth</t>
        </is>
      </c>
      <c r="C4711" t="inlineStr">
        <is>
          <t xml:space="preserve">Wiedergeboren Für Rache</t>
        </is>
      </c>
      <c r="D4711" t="inlineStr">
        <is>
          <t xml:space="preserve">8d215da0c48aa2033cd34c2d38ab2a1558684e2b</t>
        </is>
      </c>
      <c r="E4711" t="inlineStr">
        <is>
          <t xml:space="preserve">Episode 39: Keine Operation Nötig</t>
        </is>
      </c>
      <c r="F4711">
        <v>39</v>
      </c>
      <c r="G4711" t="inlineStr">
        <is>
          <t xml:space="preserve">5:10-5:15</t>
        </is>
      </c>
      <c r="H4711" t="inlineStr">
        <is>
          <t xml:space="preserve">Resolved</t>
        </is>
      </c>
      <c r="I4711" t="inlineStr">
        <is>
          <t xml:space="preserve">[Script error] - Line from script: â€œPrÃ¤sident Miles spottete kalt und schÃ¼ttelte den Kopf Ã¼ber ihre Ignoranz.â€_x009d_ - Note: â€œDoktor Miles spottete kalt und schÃ¼ttelte den Kopf Ã¼ber ihre Ignoranz.â€_x009d_</t>
        </is>
      </c>
      <c r="J4711" t="inlineStr">
        <is>
          <t xml:space="preserve">AI</t>
        </is>
      </c>
      <c r="K4711" t="inlineStr">
        <is>
          <t xml:space="preserve">Script error</t>
        </is>
      </c>
      <c r="L4711" t="inlineStr">
        <is>
          <t xml:space="preserve">Script error</t>
        </is>
      </c>
      <c r="M4711" t="str">
        <f>IFERROR(IF(VLOOKUP(L4711,'Quantification'!$A:$B,2,FALSE)&amp;""="","Unclassified",VLOOKUP(L4711,'Quantification'!$A:$B,2,FALSE)),"Unclassified")</f>
        <v>Major</v>
      </c>
      <c r="N4711" t="inlineStr">
        <is>
          <t xml:space="preserve">frl-stefanie.gartmaier@pocketfm.com</t>
        </is>
      </c>
      <c r="O4711" t="inlineStr">
        <is>
          <t xml:space="preserve">Issues found in raw</t>
        </is>
      </c>
      <c r="P4711" t="str">
        <f>IF(OR(O4711="Issues found in master",O4711="Final master"),"Master",IF(OR(O4711="Ready for Master",O4711="Issues found in raw",O4711="Raw under QC",O4711="Issues resolved in raw"),"Raw","-"))</f>
        <v>Raw</v>
      </c>
      <c r="Q4711" s="13">
        <v>46280.611805555556</v>
      </c>
      <c r="R4711" t="inlineStr">
        <is>
          <t xml:space="preserve">2026-09 (Sept)</t>
        </is>
      </c>
      <c r="S4711">
        <f>IF(M4711="Not an error",0,IF(COUNTIFS($A$2:$A4711,$A4711,$D$2:$D4711,$D4711,$M$2:$M4711,"&lt;&gt;Not an error")=1,1,0))</f>
        <v>0</v>
      </c>
      <c r="T4711">
        <f>IF(M4711&lt;&gt;"Major",0,IF(COUNTIFS($A$2:$A4711,$A4711,$D$2:$D4711,$D4711,$M$2:$M4711,"Major")=1,1,0))</f>
        <v>0</v>
      </c>
      <c r="U4711">
        <f>IF(M4711&lt;&gt;"Minor",0,IF(COUNTIFS($A$2:$A4711,$A4711,$D$2:$D4711,$D4711,$M$2:$M4711,"Minor")=1,1,0))</f>
        <v>0</v>
      </c>
    </row>
    <row r="4712">
      <c r="A4712" t="inlineStr">
        <is>
          <t xml:space="preserve">f855eae3dfc9aadc286f38e8d5e70cc6a599f238</t>
        </is>
      </c>
      <c r="B4712" t="inlineStr">
        <is>
          <t xml:space="preserve">The Silent Rebirth</t>
        </is>
      </c>
      <c r="C4712" t="inlineStr">
        <is>
          <t xml:space="preserve">Wiedergeboren Für Rache</t>
        </is>
      </c>
      <c r="D4712" t="inlineStr">
        <is>
          <t xml:space="preserve">8d215da0c48aa2033cd34c2d38ab2a1558684e2b</t>
        </is>
      </c>
      <c r="E4712" t="inlineStr">
        <is>
          <t xml:space="preserve">Episode 39: Keine Operation Nötig</t>
        </is>
      </c>
      <c r="F4712">
        <v>39</v>
      </c>
      <c r="G4712" t="inlineStr">
        <is>
          <t xml:space="preserve">5:15-5:20</t>
        </is>
      </c>
      <c r="H4712" t="inlineStr">
        <is>
          <t xml:space="preserve">Resolved</t>
        </is>
      </c>
      <c r="I4712" t="inlineStr">
        <is>
          <t xml:space="preserve">[Script error] - Line from script: â€œIhr nennt euch alle Ã„rzte und benehmt euch doch wie HÃ¤ndler auf der Jagd nach Profit.â€_x009d_ - Note: â€œSie nennen sich alle Ã„rzte und benehmen sich doch wie HÃ¤ndler auf der Jagd nach Profit.â€_x009d_</t>
        </is>
      </c>
      <c r="J4712" t="inlineStr">
        <is>
          <t xml:space="preserve">AI</t>
        </is>
      </c>
      <c r="K4712" t="inlineStr">
        <is>
          <t xml:space="preserve">Script error</t>
        </is>
      </c>
      <c r="L4712" t="inlineStr">
        <is>
          <t xml:space="preserve">Script error</t>
        </is>
      </c>
      <c r="M4712" t="str">
        <f>IFERROR(IF(VLOOKUP(L4712,'Quantification'!$A:$B,2,FALSE)&amp;""="","Unclassified",VLOOKUP(L4712,'Quantification'!$A:$B,2,FALSE)),"Unclassified")</f>
        <v>Major</v>
      </c>
      <c r="N4712" t="inlineStr">
        <is>
          <t xml:space="preserve">frl-stefanie.gartmaier@pocketfm.com</t>
        </is>
      </c>
      <c r="O4712" t="inlineStr">
        <is>
          <t xml:space="preserve">Issues found in raw</t>
        </is>
      </c>
      <c r="P4712" t="str">
        <f>IF(OR(O4712="Issues found in master",O4712="Final master"),"Master",IF(OR(O4712="Ready for Master",O4712="Issues found in raw",O4712="Raw under QC",O4712="Issues resolved in raw"),"Raw","-"))</f>
        <v>Raw</v>
      </c>
      <c r="Q4712" s="13">
        <v>46280.611805555556</v>
      </c>
      <c r="R4712" t="inlineStr">
        <is>
          <t xml:space="preserve">2026-09 (Sept)</t>
        </is>
      </c>
      <c r="S4712">
        <f>IF(M4712="Not an error",0,IF(COUNTIFS($A$2:$A4712,$A4712,$D$2:$D4712,$D4712,$M$2:$M4712,"&lt;&gt;Not an error")=1,1,0))</f>
        <v>0</v>
      </c>
      <c r="T4712">
        <f>IF(M4712&lt;&gt;"Major",0,IF(COUNTIFS($A$2:$A4712,$A4712,$D$2:$D4712,$D4712,$M$2:$M4712,"Major")=1,1,0))</f>
        <v>0</v>
      </c>
      <c r="U4712">
        <f>IF(M4712&lt;&gt;"Minor",0,IF(COUNTIFS($A$2:$A4712,$A4712,$D$2:$D4712,$D4712,$M$2:$M4712,"Minor")=1,1,0))</f>
        <v>0</v>
      </c>
    </row>
    <row r="4713">
      <c r="A4713" t="inlineStr">
        <is>
          <t xml:space="preserve">f855eae3dfc9aadc286f38e8d5e70cc6a599f238</t>
        </is>
      </c>
      <c r="B4713" t="inlineStr">
        <is>
          <t xml:space="preserve">The Silent Rebirth</t>
        </is>
      </c>
      <c r="C4713" t="inlineStr">
        <is>
          <t xml:space="preserve">Wiedergeboren Für Rache</t>
        </is>
      </c>
      <c r="D4713" t="inlineStr">
        <is>
          <t xml:space="preserve">8d215da0c48aa2033cd34c2d38ab2a1558684e2b</t>
        </is>
      </c>
      <c r="E4713" t="inlineStr">
        <is>
          <t xml:space="preserve">Episode 39: Keine Operation Nötig</t>
        </is>
      </c>
      <c r="F4713">
        <v>39</v>
      </c>
      <c r="G4713" t="inlineStr">
        <is>
          <t xml:space="preserve">5:21-5:25</t>
        </is>
      </c>
      <c r="H4713" t="inlineStr">
        <is>
          <t xml:space="preserve">Resolved</t>
        </is>
      </c>
      <c r="I4713" t="inlineStr">
        <is>
          <t xml:space="preserve">[Script error] - Line from script: â€œGlaubt ihr ernsthaft, dieses kleine MÃ¤dchen kann die alte Frau Storm heilen?â€_x009d_ - Note: â€œGlauben Sie ernsthaft, dieses kleine MÃ¤dchen kann die alte Frau Storm heilen?â€_x009d_</t>
        </is>
      </c>
      <c r="J4713" t="inlineStr">
        <is>
          <t xml:space="preserve">AI</t>
        </is>
      </c>
      <c r="K4713" t="inlineStr">
        <is>
          <t xml:space="preserve">Script error</t>
        </is>
      </c>
      <c r="L4713" t="inlineStr">
        <is>
          <t xml:space="preserve">Script error</t>
        </is>
      </c>
      <c r="M4713" t="str">
        <f>IFERROR(IF(VLOOKUP(L4713,'Quantification'!$A:$B,2,FALSE)&amp;""="","Unclassified",VLOOKUP(L4713,'Quantification'!$A:$B,2,FALSE)),"Unclassified")</f>
        <v>Major</v>
      </c>
      <c r="N4713" t="inlineStr">
        <is>
          <t xml:space="preserve">frl-stefanie.gartmaier@pocketfm.com</t>
        </is>
      </c>
      <c r="O4713" t="inlineStr">
        <is>
          <t xml:space="preserve">Issues found in raw</t>
        </is>
      </c>
      <c r="P4713" t="str">
        <f>IF(OR(O4713="Issues found in master",O4713="Final master"),"Master",IF(OR(O4713="Ready for Master",O4713="Issues found in raw",O4713="Raw under QC",O4713="Issues resolved in raw"),"Raw","-"))</f>
        <v>Raw</v>
      </c>
      <c r="Q4713" s="13">
        <v>46280.611805555556</v>
      </c>
      <c r="R4713" t="inlineStr">
        <is>
          <t xml:space="preserve">2026-09 (Sept)</t>
        </is>
      </c>
      <c r="S4713">
        <f>IF(M4713="Not an error",0,IF(COUNTIFS($A$2:$A4713,$A4713,$D$2:$D4713,$D4713,$M$2:$M4713,"&lt;&gt;Not an error")=1,1,0))</f>
        <v>0</v>
      </c>
      <c r="T4713">
        <f>IF(M4713&lt;&gt;"Major",0,IF(COUNTIFS($A$2:$A4713,$A4713,$D$2:$D4713,$D4713,$M$2:$M4713,"Major")=1,1,0))</f>
        <v>0</v>
      </c>
      <c r="U4713">
        <f>IF(M4713&lt;&gt;"Minor",0,IF(COUNTIFS($A$2:$A4713,$A4713,$D$2:$D4713,$D4713,$M$2:$M4713,"Minor")=1,1,0))</f>
        <v>0</v>
      </c>
    </row>
    <row r="4714">
      <c r="A4714" t="inlineStr">
        <is>
          <t xml:space="preserve">f855eae3dfc9aadc286f38e8d5e70cc6a599f238</t>
        </is>
      </c>
      <c r="B4714" t="inlineStr">
        <is>
          <t xml:space="preserve">The Silent Rebirth</t>
        </is>
      </c>
      <c r="C4714" t="inlineStr">
        <is>
          <t xml:space="preserve">Wiedergeboren Für Rache</t>
        </is>
      </c>
      <c r="D4714" t="inlineStr">
        <is>
          <t xml:space="preserve">8d215da0c48aa2033cd34c2d38ab2a1558684e2b</t>
        </is>
      </c>
      <c r="E4714" t="inlineStr">
        <is>
          <t xml:space="preserve">Episode 39: Keine Operation Nötig</t>
        </is>
      </c>
      <c r="F4714">
        <v>39</v>
      </c>
      <c r="G4714" t="inlineStr">
        <is>
          <t xml:space="preserve">5:34-5:36</t>
        </is>
      </c>
      <c r="H4714" t="inlineStr">
        <is>
          <t xml:space="preserve">Resolved</t>
        </is>
      </c>
      <c r="I4714" t="inlineStr">
        <is>
          <t xml:space="preserve">[Script error] - Line from script: â€œDenkt doch mal nach.â€_x009d_ - Note: â€œDenken Sie doch mal nach.â€_x009d_</t>
        </is>
      </c>
      <c r="J4714" t="inlineStr">
        <is>
          <t xml:space="preserve">AI</t>
        </is>
      </c>
      <c r="K4714" t="inlineStr">
        <is>
          <t xml:space="preserve">Script error</t>
        </is>
      </c>
      <c r="L4714" t="inlineStr">
        <is>
          <t xml:space="preserve">Script error</t>
        </is>
      </c>
      <c r="M4714" t="str">
        <f>IFERROR(IF(VLOOKUP(L4714,'Quantification'!$A:$B,2,FALSE)&amp;""="","Unclassified",VLOOKUP(L4714,'Quantification'!$A:$B,2,FALSE)),"Unclassified")</f>
        <v>Major</v>
      </c>
      <c r="N4714" t="inlineStr">
        <is>
          <t xml:space="preserve">frl-stefanie.gartmaier@pocketfm.com</t>
        </is>
      </c>
      <c r="O4714" t="inlineStr">
        <is>
          <t xml:space="preserve">Issues found in raw</t>
        </is>
      </c>
      <c r="P4714" t="str">
        <f>IF(OR(O4714="Issues found in master",O4714="Final master"),"Master",IF(OR(O4714="Ready for Master",O4714="Issues found in raw",O4714="Raw under QC",O4714="Issues resolved in raw"),"Raw","-"))</f>
        <v>Raw</v>
      </c>
      <c r="Q4714" s="13">
        <v>46280.611805555556</v>
      </c>
      <c r="R4714" t="inlineStr">
        <is>
          <t xml:space="preserve">2026-09 (Sept)</t>
        </is>
      </c>
      <c r="S4714">
        <f>IF(M4714="Not an error",0,IF(COUNTIFS($A$2:$A4714,$A4714,$D$2:$D4714,$D4714,$M$2:$M4714,"&lt;&gt;Not an error")=1,1,0))</f>
        <v>0</v>
      </c>
      <c r="T4714">
        <f>IF(M4714&lt;&gt;"Major",0,IF(COUNTIFS($A$2:$A4714,$A4714,$D$2:$D4714,$D4714,$M$2:$M4714,"Major")=1,1,0))</f>
        <v>0</v>
      </c>
      <c r="U4714">
        <f>IF(M4714&lt;&gt;"Minor",0,IF(COUNTIFS($A$2:$A4714,$A4714,$D$2:$D4714,$D4714,$M$2:$M4714,"Minor")=1,1,0))</f>
        <v>0</v>
      </c>
    </row>
    <row r="4715">
      <c r="A4715" t="inlineStr">
        <is>
          <t xml:space="preserve">f855eae3dfc9aadc286f38e8d5e70cc6a599f238</t>
        </is>
      </c>
      <c r="B4715" t="inlineStr">
        <is>
          <t xml:space="preserve">The Silent Rebirth</t>
        </is>
      </c>
      <c r="C4715" t="inlineStr">
        <is>
          <t xml:space="preserve">Wiedergeboren Für Rache</t>
        </is>
      </c>
      <c r="D4715" t="inlineStr">
        <is>
          <t xml:space="preserve">8d215da0c48aa2033cd34c2d38ab2a1558684e2b</t>
        </is>
      </c>
      <c r="E4715" t="inlineStr">
        <is>
          <t xml:space="preserve">Episode 39: Keine Operation Nötig</t>
        </is>
      </c>
      <c r="F4715">
        <v>39</v>
      </c>
      <c r="G4715" t="inlineStr">
        <is>
          <t xml:space="preserve">5:52-5:57</t>
        </is>
      </c>
      <c r="H4715" t="inlineStr">
        <is>
          <t xml:space="preserve">Resolved</t>
        </is>
      </c>
      <c r="I4715" t="inlineStr">
        <is>
          <t xml:space="preserve">[Script error] - Line from script: â€œUnd jetzt sagt mir, glaubt ihr immer noch, dass sie die FÃ¤higkeit hat, die alte Dame zu heilen?â€_x009d_ - Note: â€œUnd jetzt sagen Sie mir, glauben Sie immer noch, dass sie die FÃ¤higkeit hat, die alte Dame zu heilen?â€_x009d_</t>
        </is>
      </c>
      <c r="J4715" t="inlineStr">
        <is>
          <t xml:space="preserve">AI</t>
        </is>
      </c>
      <c r="K4715" t="inlineStr">
        <is>
          <t xml:space="preserve">Script error</t>
        </is>
      </c>
      <c r="L4715" t="inlineStr">
        <is>
          <t xml:space="preserve">Script error</t>
        </is>
      </c>
      <c r="M4715" t="str">
        <f>IFERROR(IF(VLOOKUP(L4715,'Quantification'!$A:$B,2,FALSE)&amp;""="","Unclassified",VLOOKUP(L4715,'Quantification'!$A:$B,2,FALSE)),"Unclassified")</f>
        <v>Major</v>
      </c>
      <c r="N4715" t="inlineStr">
        <is>
          <t xml:space="preserve">frl-stefanie.gartmaier@pocketfm.com</t>
        </is>
      </c>
      <c r="O4715" t="inlineStr">
        <is>
          <t xml:space="preserve">Issues found in raw</t>
        </is>
      </c>
      <c r="P4715" t="str">
        <f>IF(OR(O4715="Issues found in master",O4715="Final master"),"Master",IF(OR(O4715="Ready for Master",O4715="Issues found in raw",O4715="Raw under QC",O4715="Issues resolved in raw"),"Raw","-"))</f>
        <v>Raw</v>
      </c>
      <c r="Q4715" s="13">
        <v>46280.611805555556</v>
      </c>
      <c r="R4715" t="inlineStr">
        <is>
          <t xml:space="preserve">2026-09 (Sept)</t>
        </is>
      </c>
      <c r="S4715">
        <f>IF(M4715="Not an error",0,IF(COUNTIFS($A$2:$A4715,$A4715,$D$2:$D4715,$D4715,$M$2:$M4715,"&lt;&gt;Not an error")=1,1,0))</f>
        <v>0</v>
      </c>
      <c r="T4715">
        <f>IF(M4715&lt;&gt;"Major",0,IF(COUNTIFS($A$2:$A4715,$A4715,$D$2:$D4715,$D4715,$M$2:$M4715,"Major")=1,1,0))</f>
        <v>0</v>
      </c>
      <c r="U4715">
        <f>IF(M4715&lt;&gt;"Minor",0,IF(COUNTIFS($A$2:$A4715,$A4715,$D$2:$D4715,$D4715,$M$2:$M4715,"Minor")=1,1,0))</f>
        <v>0</v>
      </c>
    </row>
    <row r="4716">
      <c r="A4716" t="inlineStr">
        <is>
          <t xml:space="preserve">f855eae3dfc9aadc286f38e8d5e70cc6a599f238</t>
        </is>
      </c>
      <c r="B4716" t="inlineStr">
        <is>
          <t xml:space="preserve">The Silent Rebirth</t>
        </is>
      </c>
      <c r="C4716" t="inlineStr">
        <is>
          <t xml:space="preserve">Wiedergeboren Für Rache</t>
        </is>
      </c>
      <c r="D4716" t="inlineStr">
        <is>
          <t xml:space="preserve">8d215da0c48aa2033cd34c2d38ab2a1558684e2b</t>
        </is>
      </c>
      <c r="E4716" t="inlineStr">
        <is>
          <t xml:space="preserve">Episode 39: Keine Operation Nötig</t>
        </is>
      </c>
      <c r="F4716">
        <v>39</v>
      </c>
      <c r="G4716" t="inlineStr">
        <is>
          <t xml:space="preserve">6:11-6:16</t>
        </is>
      </c>
      <c r="H4716" t="inlineStr">
        <is>
          <t xml:space="preserve">Resolved</t>
        </is>
      </c>
      <c r="I4716" t="inlineStr">
        <is>
          <t xml:space="preserve">[Script error] - Line from script: â€œHat irgendjemand von euch jemals von einem Kraut gehÃ¶rt, das Tumore heilt?â€_x009d_ - Note: â€œHat irgendjemand von Ihnen jemals von einem Kraut gehÃ¶rt, das Tumore heilt?â€_x009d_</t>
        </is>
      </c>
      <c r="J4716" t="inlineStr">
        <is>
          <t xml:space="preserve">AI</t>
        </is>
      </c>
      <c r="K4716" t="inlineStr">
        <is>
          <t xml:space="preserve">Script error</t>
        </is>
      </c>
      <c r="L4716" t="inlineStr">
        <is>
          <t xml:space="preserve">Script error</t>
        </is>
      </c>
      <c r="M4716" t="str">
        <f>IFERROR(IF(VLOOKUP(L4716,'Quantification'!$A:$B,2,FALSE)&amp;""="","Unclassified",VLOOKUP(L4716,'Quantification'!$A:$B,2,FALSE)),"Unclassified")</f>
        <v>Major</v>
      </c>
      <c r="N4716" t="inlineStr">
        <is>
          <t xml:space="preserve">frl-stefanie.gartmaier@pocketfm.com</t>
        </is>
      </c>
      <c r="O4716" t="inlineStr">
        <is>
          <t xml:space="preserve">Issues found in raw</t>
        </is>
      </c>
      <c r="P4716" t="str">
        <f>IF(OR(O4716="Issues found in master",O4716="Final master"),"Master",IF(OR(O4716="Ready for Master",O4716="Issues found in raw",O4716="Raw under QC",O4716="Issues resolved in raw"),"Raw","-"))</f>
        <v>Raw</v>
      </c>
      <c r="Q4716" s="13">
        <v>46280.611805555556</v>
      </c>
      <c r="R4716" t="inlineStr">
        <is>
          <t xml:space="preserve">2026-09 (Sept)</t>
        </is>
      </c>
      <c r="S4716">
        <f>IF(M4716="Not an error",0,IF(COUNTIFS($A$2:$A4716,$A4716,$D$2:$D4716,$D4716,$M$2:$M4716,"&lt;&gt;Not an error")=1,1,0))</f>
        <v>0</v>
      </c>
      <c r="T4716">
        <f>IF(M4716&lt;&gt;"Major",0,IF(COUNTIFS($A$2:$A4716,$A4716,$D$2:$D4716,$D4716,$M$2:$M4716,"Major")=1,1,0))</f>
        <v>0</v>
      </c>
      <c r="U4716">
        <f>IF(M4716&lt;&gt;"Minor",0,IF(COUNTIFS($A$2:$A4716,$A4716,$D$2:$D4716,$D4716,$M$2:$M4716,"Minor")=1,1,0))</f>
        <v>0</v>
      </c>
    </row>
    <row r="4717">
      <c r="A4717" t="inlineStr">
        <is>
          <t xml:space="preserve">f855eae3dfc9aadc286f38e8d5e70cc6a599f238</t>
        </is>
      </c>
      <c r="B4717" t="inlineStr">
        <is>
          <t xml:space="preserve">The Silent Rebirth</t>
        </is>
      </c>
      <c r="C4717" t="inlineStr">
        <is>
          <t xml:space="preserve">Wiedergeboren Für Rache</t>
        </is>
      </c>
      <c r="D4717" t="inlineStr">
        <is>
          <t xml:space="preserve">8d215da0c48aa2033cd34c2d38ab2a1558684e2b</t>
        </is>
      </c>
      <c r="E4717" t="inlineStr">
        <is>
          <t xml:space="preserve">Episode 39: Keine Operation Nötig</t>
        </is>
      </c>
      <c r="F4717">
        <v>39</v>
      </c>
      <c r="G4717" t="inlineStr">
        <is>
          <t xml:space="preserve">6:57-7:03</t>
        </is>
      </c>
      <c r="H4717" t="inlineStr">
        <is>
          <t xml:space="preserve">Resolved</t>
        </is>
      </c>
      <c r="I4717" t="inlineStr">
        <is>
          <t xml:space="preserve">[Script error] - Line from script: â€œAber, PrÃ¤sident Miles, wenn Sie wissen, dass sie eine BetrÃ¼gerin ist, sollten wir sie dann nicht entlarven?â€_x009d_ - Note: â€œAber, werter Herr Kollege, wenn wir wissen, dass sie eine BetrÃ¼gerin ist, sollten wir sie dann nicht entlarven?â€_x009d_</t>
        </is>
      </c>
      <c r="J4717" t="inlineStr">
        <is>
          <t xml:space="preserve">AI</t>
        </is>
      </c>
      <c r="K4717" t="inlineStr">
        <is>
          <t xml:space="preserve">Script error</t>
        </is>
      </c>
      <c r="L4717" t="inlineStr">
        <is>
          <t xml:space="preserve">Script error</t>
        </is>
      </c>
      <c r="M4717" t="str">
        <f>IFERROR(IF(VLOOKUP(L4717,'Quantification'!$A:$B,2,FALSE)&amp;""="","Unclassified",VLOOKUP(L4717,'Quantification'!$A:$B,2,FALSE)),"Unclassified")</f>
        <v>Major</v>
      </c>
      <c r="N4717" t="inlineStr">
        <is>
          <t xml:space="preserve">frl-stefanie.gartmaier@pocketfm.com</t>
        </is>
      </c>
      <c r="O4717" t="inlineStr">
        <is>
          <t xml:space="preserve">Issues found in raw</t>
        </is>
      </c>
      <c r="P4717" t="str">
        <f>IF(OR(O4717="Issues found in master",O4717="Final master"),"Master",IF(OR(O4717="Ready for Master",O4717="Issues found in raw",O4717="Raw under QC",O4717="Issues resolved in raw"),"Raw","-"))</f>
        <v>Raw</v>
      </c>
      <c r="Q4717" s="13">
        <v>46280.611805555556</v>
      </c>
      <c r="R4717" t="inlineStr">
        <is>
          <t xml:space="preserve">2026-09 (Sept)</t>
        </is>
      </c>
      <c r="S4717">
        <f>IF(M4717="Not an error",0,IF(COUNTIFS($A$2:$A4717,$A4717,$D$2:$D4717,$D4717,$M$2:$M4717,"&lt;&gt;Not an error")=1,1,0))</f>
        <v>0</v>
      </c>
      <c r="T4717">
        <f>IF(M4717&lt;&gt;"Major",0,IF(COUNTIFS($A$2:$A4717,$A4717,$D$2:$D4717,$D4717,$M$2:$M4717,"Major")=1,1,0))</f>
        <v>0</v>
      </c>
      <c r="U4717">
        <f>IF(M4717&lt;&gt;"Minor",0,IF(COUNTIFS($A$2:$A4717,$A4717,$D$2:$D4717,$D4717,$M$2:$M4717,"Minor")=1,1,0))</f>
        <v>0</v>
      </c>
    </row>
    <row r="4718">
      <c r="A4718" t="inlineStr">
        <is>
          <t xml:space="preserve">f855eae3dfc9aadc286f38e8d5e70cc6a599f238</t>
        </is>
      </c>
      <c r="B4718" t="inlineStr">
        <is>
          <t xml:space="preserve">The Silent Rebirth</t>
        </is>
      </c>
      <c r="C4718" t="inlineStr">
        <is>
          <t xml:space="preserve">Wiedergeboren Für Rache</t>
        </is>
      </c>
      <c r="D4718" t="inlineStr">
        <is>
          <t xml:space="preserve">8d215da0c48aa2033cd34c2d38ab2a1558684e2b</t>
        </is>
      </c>
      <c r="E4718" t="inlineStr">
        <is>
          <t xml:space="preserve">Episode 39: Keine Operation Nötig</t>
        </is>
      </c>
      <c r="F4718">
        <v>39</v>
      </c>
      <c r="G4718" t="inlineStr">
        <is>
          <t xml:space="preserve">8:07-8:12</t>
        </is>
      </c>
      <c r="H4718" t="inlineStr">
        <is>
          <t xml:space="preserve">Resolved</t>
        </is>
      </c>
      <c r="I4718" t="inlineStr">
        <is>
          <t xml:space="preserve">[Distorted sound] - Line from script: â€œOb die alte Dame Ã¼berlebte oder nicht, allein der Versuch wÃ¼rde ihm Anerkennung bringen.â€_x009d_</t>
        </is>
      </c>
      <c r="J4718" t="inlineStr">
        <is>
          <t xml:space="preserve">VOA</t>
        </is>
      </c>
      <c r="K4718" t="inlineStr">
        <is>
          <t xml:space="preserve">Distorted sound</t>
        </is>
      </c>
      <c r="L4718" t="inlineStr">
        <is>
          <t xml:space="preserve">Distorted sound</t>
        </is>
      </c>
      <c r="M4718" t="str">
        <f>IFERROR(IF(VLOOKUP(L4718,'Quantification'!$A:$B,2,FALSE)&amp;""="","Unclassified",VLOOKUP(L4718,'Quantification'!$A:$B,2,FALSE)),"Unclassified")</f>
        <v>Minor</v>
      </c>
      <c r="N4718" t="inlineStr">
        <is>
          <t xml:space="preserve">frl-stefanie.gartmaier@pocketfm.com</t>
        </is>
      </c>
      <c r="O4718" t="inlineStr">
        <is>
          <t xml:space="preserve">Issues found in raw</t>
        </is>
      </c>
      <c r="P4718" t="str">
        <f>IF(OR(O4718="Issues found in master",O4718="Final master"),"Master",IF(OR(O4718="Ready for Master",O4718="Issues found in raw",O4718="Raw under QC",O4718="Issues resolved in raw"),"Raw","-"))</f>
        <v>Raw</v>
      </c>
      <c r="Q4718" s="13">
        <v>46280.611805555556</v>
      </c>
      <c r="R4718" t="inlineStr">
        <is>
          <t xml:space="preserve">2026-09 (Sept)</t>
        </is>
      </c>
      <c r="S4718">
        <f>IF(M4718="Not an error",0,IF(COUNTIFS($A$2:$A4718,$A4718,$D$2:$D4718,$D4718,$M$2:$M4718,"&lt;&gt;Not an error")=1,1,0))</f>
        <v>0</v>
      </c>
      <c r="T4718">
        <f>IF(M4718&lt;&gt;"Major",0,IF(COUNTIFS($A$2:$A4718,$A4718,$D$2:$D4718,$D4718,$M$2:$M4718,"Major")=1,1,0))</f>
        <v>0</v>
      </c>
      <c r="U4718">
        <f>IF(M4718&lt;&gt;"Minor",0,IF(COUNTIFS($A$2:$A4718,$A4718,$D$2:$D4718,$D4718,$M$2:$M4718,"Minor")=1,1,0))</f>
        <v>1</v>
      </c>
    </row>
    <row r="4719">
      <c r="A4719" t="inlineStr">
        <is>
          <t xml:space="preserve">f855eae3dfc9aadc286f38e8d5e70cc6a599f238</t>
        </is>
      </c>
      <c r="B4719" t="inlineStr">
        <is>
          <t xml:space="preserve">The Silent Rebirth</t>
        </is>
      </c>
      <c r="C4719" t="inlineStr">
        <is>
          <t xml:space="preserve">Wiedergeboren Für Rache</t>
        </is>
      </c>
      <c r="D4719" t="inlineStr">
        <is>
          <t xml:space="preserve">8d215da0c48aa2033cd34c2d38ab2a1558684e2b</t>
        </is>
      </c>
      <c r="E4719" t="inlineStr">
        <is>
          <t xml:space="preserve">Episode 39: Keine Operation Nötig</t>
        </is>
      </c>
      <c r="F4719">
        <v>39</v>
      </c>
      <c r="G4719" t="inlineStr">
        <is>
          <t xml:space="preserve">8:49-8:51</t>
        </is>
      </c>
      <c r="H4719" t="inlineStr">
        <is>
          <t xml:space="preserve">Resolved</t>
        </is>
      </c>
      <c r="I4719" t="inlineStr">
        <is>
          <t xml:space="preserve">[Script error] - Line from script: â€œKeine Sorge, Oma.â€_x009d_ - Note: â€œKeine Sorge, Frau Storm.â€_x009d_</t>
        </is>
      </c>
      <c r="J4719" t="inlineStr">
        <is>
          <t xml:space="preserve">AI</t>
        </is>
      </c>
      <c r="K4719" t="inlineStr">
        <is>
          <t xml:space="preserve">Script error</t>
        </is>
      </c>
      <c r="L4719" t="inlineStr">
        <is>
          <t xml:space="preserve">Script error</t>
        </is>
      </c>
      <c r="M4719" t="str">
        <f>IFERROR(IF(VLOOKUP(L4719,'Quantification'!$A:$B,2,FALSE)&amp;""="","Unclassified",VLOOKUP(L4719,'Quantification'!$A:$B,2,FALSE)),"Unclassified")</f>
        <v>Major</v>
      </c>
      <c r="N4719" t="inlineStr">
        <is>
          <t xml:space="preserve">frl-stefanie.gartmaier@pocketfm.com</t>
        </is>
      </c>
      <c r="O4719" t="inlineStr">
        <is>
          <t xml:space="preserve">Issues found in raw</t>
        </is>
      </c>
      <c r="P4719" t="str">
        <f>IF(OR(O4719="Issues found in master",O4719="Final master"),"Master",IF(OR(O4719="Ready for Master",O4719="Issues found in raw",O4719="Raw under QC",O4719="Issues resolved in raw"),"Raw","-"))</f>
        <v>Raw</v>
      </c>
      <c r="Q4719" s="13">
        <v>46280.611805555556</v>
      </c>
      <c r="R4719" t="inlineStr">
        <is>
          <t xml:space="preserve">2026-09 (Sept)</t>
        </is>
      </c>
      <c r="S4719">
        <f>IF(M4719="Not an error",0,IF(COUNTIFS($A$2:$A4719,$A4719,$D$2:$D4719,$D4719,$M$2:$M4719,"&lt;&gt;Not an error")=1,1,0))</f>
        <v>0</v>
      </c>
      <c r="T4719">
        <f>IF(M4719&lt;&gt;"Major",0,IF(COUNTIFS($A$2:$A4719,$A4719,$D$2:$D4719,$D4719,$M$2:$M4719,"Major")=1,1,0))</f>
        <v>0</v>
      </c>
      <c r="U4719">
        <f>IF(M4719&lt;&gt;"Minor",0,IF(COUNTIFS($A$2:$A4719,$A4719,$D$2:$D4719,$D4719,$M$2:$M4719,"Minor")=1,1,0))</f>
        <v>0</v>
      </c>
    </row>
    <row r="4720">
      <c r="A4720" t="inlineStr">
        <is>
          <t xml:space="preserve">f855eae3dfc9aadc286f38e8d5e70cc6a599f238</t>
        </is>
      </c>
      <c r="B4720" t="inlineStr">
        <is>
          <t xml:space="preserve">The Silent Rebirth</t>
        </is>
      </c>
      <c r="C4720" t="inlineStr">
        <is>
          <t xml:space="preserve">Wiedergeboren Für Rache</t>
        </is>
      </c>
      <c r="D4720" t="inlineStr">
        <is>
          <t xml:space="preserve">8d215da0c48aa2033cd34c2d38ab2a1558684e2b</t>
        </is>
      </c>
      <c r="E4720" t="inlineStr">
        <is>
          <t xml:space="preserve">Episode 39: Keine Operation Nötig</t>
        </is>
      </c>
      <c r="F4720">
        <v>39</v>
      </c>
      <c r="G4720" t="inlineStr">
        <is>
          <t xml:space="preserve">9:42-9:53</t>
        </is>
      </c>
      <c r="H4720" t="inlineStr">
        <is>
          <t xml:space="preserve">Resolved</t>
        </is>
      </c>
      <c r="I4720" t="inlineStr">
        <is>
          <t xml:space="preserve">[Script error] - Line from script: â€œÃ„nnaâ€_x009d_, sagte sie mit trÃ¼gerisch ruhiger Stimme, â€œdie Gesundheit meiner Schwiegermutter liegt nun in Ihren HÃ¤nden. Ich hoffe, Sie werden Ihr Allerbestes fÃ¼r ihre vollstÃ¤ndige Genesung tun.â€_x009d_ - Note: â€œÃ„nnaâ€_x009d_, sagte sie mit trÃ¼gerisch ruhiger Stimme, â€œdie Gesundheit meiner Schwiegermutter liegt nun in deinen HÃ¤nden. Ich hoffe, du wirst dein Allerbestes fÃ¼r ihre vollstÃ¤ndige Genesung tun.â€_x009d_</t>
        </is>
      </c>
      <c r="J4720" t="inlineStr">
        <is>
          <t xml:space="preserve">AI</t>
        </is>
      </c>
      <c r="K4720" t="inlineStr">
        <is>
          <t xml:space="preserve">Script error</t>
        </is>
      </c>
      <c r="L4720" t="inlineStr">
        <is>
          <t xml:space="preserve">Script error</t>
        </is>
      </c>
      <c r="M4720" t="str">
        <f>IFERROR(IF(VLOOKUP(L4720,'Quantification'!$A:$B,2,FALSE)&amp;""="","Unclassified",VLOOKUP(L4720,'Quantification'!$A:$B,2,FALSE)),"Unclassified")</f>
        <v>Major</v>
      </c>
      <c r="N4720" t="inlineStr">
        <is>
          <t xml:space="preserve">frl-stefanie.gartmaier@pocketfm.com</t>
        </is>
      </c>
      <c r="O4720" t="inlineStr">
        <is>
          <t xml:space="preserve">Issues found in raw</t>
        </is>
      </c>
      <c r="P4720" t="str">
        <f>IF(OR(O4720="Issues found in master",O4720="Final master"),"Master",IF(OR(O4720="Ready for Master",O4720="Issues found in raw",O4720="Raw under QC",O4720="Issues resolved in raw"),"Raw","-"))</f>
        <v>Raw</v>
      </c>
      <c r="Q4720" s="13">
        <v>46280.611805555556</v>
      </c>
      <c r="R4720" t="inlineStr">
        <is>
          <t xml:space="preserve">2026-09 (Sept)</t>
        </is>
      </c>
      <c r="S4720">
        <f>IF(M4720="Not an error",0,IF(COUNTIFS($A$2:$A4720,$A4720,$D$2:$D4720,$D4720,$M$2:$M4720,"&lt;&gt;Not an error")=1,1,0))</f>
        <v>0</v>
      </c>
      <c r="T4720">
        <f>IF(M4720&lt;&gt;"Major",0,IF(COUNTIFS($A$2:$A4720,$A4720,$D$2:$D4720,$D4720,$M$2:$M4720,"Major")=1,1,0))</f>
        <v>0</v>
      </c>
      <c r="U4720">
        <f>IF(M4720&lt;&gt;"Minor",0,IF(COUNTIFS($A$2:$A4720,$A4720,$D$2:$D4720,$D4720,$M$2:$M4720,"Minor")=1,1,0))</f>
        <v>0</v>
      </c>
    </row>
    <row r="4721">
      <c r="A4721" t="inlineStr">
        <is>
          <t xml:space="preserve">f855eae3dfc9aadc286f38e8d5e70cc6a599f238</t>
        </is>
      </c>
      <c r="B4721" t="inlineStr">
        <is>
          <t xml:space="preserve">The Silent Rebirth</t>
        </is>
      </c>
      <c r="C4721" t="inlineStr">
        <is>
          <t xml:space="preserve">Wiedergeboren Für Rache</t>
        </is>
      </c>
      <c r="D4721" t="inlineStr">
        <is>
          <t xml:space="preserve">8d215da0c48aa2033cd34c2d38ab2a1558684e2b</t>
        </is>
      </c>
      <c r="E4721" t="inlineStr">
        <is>
          <t xml:space="preserve">Episode 39: Keine Operation Nötig</t>
        </is>
      </c>
      <c r="F4721">
        <v>39</v>
      </c>
      <c r="G4721" t="inlineStr">
        <is>
          <t xml:space="preserve">10:43-10:45</t>
        </is>
      </c>
      <c r="H4721" t="inlineStr">
        <is>
          <t xml:space="preserve">Resolved</t>
        </is>
      </c>
      <c r="I4721" t="inlineStr">
        <is>
          <t xml:space="preserve">[Script error] - Line from script: â€œKeine Sorge, Tante Rebeccaâ€_x009d_, sagte sie mit einem leichten LÃ¤cheln.â€_x009d_ - Note: â€œKeine Sorge, Rebeccaâ€_x009d_, sagte sie mit einem leichten LÃ¤cheln.â€_x009d_</t>
        </is>
      </c>
      <c r="J4721" t="inlineStr">
        <is>
          <t xml:space="preserve">AI</t>
        </is>
      </c>
      <c r="K4721" t="inlineStr">
        <is>
          <t xml:space="preserve">Script error</t>
        </is>
      </c>
      <c r="L4721" t="inlineStr">
        <is>
          <t xml:space="preserve">Script error</t>
        </is>
      </c>
      <c r="M4721" t="str">
        <f>IFERROR(IF(VLOOKUP(L4721,'Quantification'!$A:$B,2,FALSE)&amp;""="","Unclassified",VLOOKUP(L4721,'Quantification'!$A:$B,2,FALSE)),"Unclassified")</f>
        <v>Major</v>
      </c>
      <c r="N4721" t="inlineStr">
        <is>
          <t xml:space="preserve">frl-stefanie.gartmaier@pocketfm.com</t>
        </is>
      </c>
      <c r="O4721" t="inlineStr">
        <is>
          <t xml:space="preserve">Issues found in raw</t>
        </is>
      </c>
      <c r="P4721" t="str">
        <f>IF(OR(O4721="Issues found in master",O4721="Final master"),"Master",IF(OR(O4721="Ready for Master",O4721="Issues found in raw",O4721="Raw under QC",O4721="Issues resolved in raw"),"Raw","-"))</f>
        <v>Raw</v>
      </c>
      <c r="Q4721" s="13">
        <v>46280.611805555556</v>
      </c>
      <c r="R4721" t="inlineStr">
        <is>
          <t xml:space="preserve">2026-09 (Sept)</t>
        </is>
      </c>
      <c r="S4721">
        <f>IF(M4721="Not an error",0,IF(COUNTIFS($A$2:$A4721,$A4721,$D$2:$D4721,$D4721,$M$2:$M4721,"&lt;&gt;Not an error")=1,1,0))</f>
        <v>0</v>
      </c>
      <c r="T4721">
        <f>IF(M4721&lt;&gt;"Major",0,IF(COUNTIFS($A$2:$A4721,$A4721,$D$2:$D4721,$D4721,$M$2:$M4721,"Major")=1,1,0))</f>
        <v>0</v>
      </c>
      <c r="U4721">
        <f>IF(M4721&lt;&gt;"Minor",0,IF(COUNTIFS($A$2:$A4721,$A4721,$D$2:$D4721,$D4721,$M$2:$M4721,"Minor")=1,1,0))</f>
        <v>0</v>
      </c>
    </row>
    <row r="4722">
      <c r="A4722" t="inlineStr">
        <is>
          <t xml:space="preserve">f855eae3dfc9aadc286f38e8d5e70cc6a599f238</t>
        </is>
      </c>
      <c r="B4722" t="inlineStr">
        <is>
          <t xml:space="preserve">The Silent Rebirth</t>
        </is>
      </c>
      <c r="C4722" t="inlineStr">
        <is>
          <t xml:space="preserve">Wiedergeboren Für Rache</t>
        </is>
      </c>
      <c r="D4722" t="inlineStr">
        <is>
          <t xml:space="preserve">11e28fda4430d00b3f8d7b4eac9427593170fa46</t>
        </is>
      </c>
      <c r="E4722" t="inlineStr">
        <is>
          <t xml:space="preserve">Episode 40: Einen Spaziergang Machen</t>
        </is>
      </c>
      <c r="F4722">
        <v>40</v>
      </c>
      <c r="G4722" t="inlineStr">
        <is>
          <t xml:space="preserve">0:00-0:09</t>
        </is>
      </c>
      <c r="H4722" t="inlineStr">
        <is>
          <t xml:space="preserve">Resolved</t>
        </is>
      </c>
      <c r="I4722" t="inlineStr">
        <is>
          <t xml:space="preserve">[Script error] - Line from script: â€œKeine Sorge, Tante Rebecca.â€_x009d_ - Note: â€œKeine Sorge, Rebecca.â€_x009d_</t>
        </is>
      </c>
      <c r="J4722" t="inlineStr">
        <is>
          <t xml:space="preserve">AI</t>
        </is>
      </c>
      <c r="K4722" t="inlineStr">
        <is>
          <t xml:space="preserve">Script error</t>
        </is>
      </c>
      <c r="L4722" t="inlineStr">
        <is>
          <t xml:space="preserve">Script error</t>
        </is>
      </c>
      <c r="M4722" t="str">
        <f>IFERROR(IF(VLOOKUP(L4722,'Quantification'!$A:$B,2,FALSE)&amp;""="","Unclassified",VLOOKUP(L4722,'Quantification'!$A:$B,2,FALSE)),"Unclassified")</f>
        <v>Major</v>
      </c>
      <c r="N4722" t="inlineStr">
        <is>
          <t xml:space="preserve">frl-stefanie.gartmaier@pocketfm.com</t>
        </is>
      </c>
      <c r="O4722" t="inlineStr">
        <is>
          <t xml:space="preserve">Issues found in raw</t>
        </is>
      </c>
      <c r="P4722" t="str">
        <f>IF(OR(O4722="Issues found in master",O4722="Final master"),"Master",IF(OR(O4722="Ready for Master",O4722="Issues found in raw",O4722="Raw under QC",O4722="Issues resolved in raw"),"Raw","-"))</f>
        <v>Raw</v>
      </c>
      <c r="Q4722" s="13">
        <v>46280.611805555556</v>
      </c>
      <c r="R4722" t="inlineStr">
        <is>
          <t xml:space="preserve">2026-09 (Sept)</t>
        </is>
      </c>
      <c r="S4722">
        <f>IF(M4722="Not an error",0,IF(COUNTIFS($A$2:$A4722,$A4722,$D$2:$D4722,$D4722,$M$2:$M4722,"&lt;&gt;Not an error")=1,1,0))</f>
        <v>1</v>
      </c>
      <c r="T4722">
        <f>IF(M4722&lt;&gt;"Major",0,IF(COUNTIFS($A$2:$A4722,$A4722,$D$2:$D4722,$D4722,$M$2:$M4722,"Major")=1,1,0))</f>
        <v>1</v>
      </c>
      <c r="U4722">
        <f>IF(M4722&lt;&gt;"Minor",0,IF(COUNTIFS($A$2:$A4722,$A4722,$D$2:$D4722,$D4722,$M$2:$M4722,"Minor")=1,1,0))</f>
        <v>0</v>
      </c>
    </row>
    <row r="4723">
      <c r="A4723" t="inlineStr">
        <is>
          <t xml:space="preserve">f855eae3dfc9aadc286f38e8d5e70cc6a599f238</t>
        </is>
      </c>
      <c r="B4723" t="inlineStr">
        <is>
          <t xml:space="preserve">The Silent Rebirth</t>
        </is>
      </c>
      <c r="C4723" t="inlineStr">
        <is>
          <t xml:space="preserve">Wiedergeboren Für Rache</t>
        </is>
      </c>
      <c r="D4723" t="inlineStr">
        <is>
          <t xml:space="preserve">11e28fda4430d00b3f8d7b4eac9427593170fa46</t>
        </is>
      </c>
      <c r="E4723" t="inlineStr">
        <is>
          <t xml:space="preserve">Episode 40: Einen Spaziergang Machen</t>
        </is>
      </c>
      <c r="F4723">
        <v>40</v>
      </c>
      <c r="G4723" t="inlineStr">
        <is>
          <t xml:space="preserve">0:41-0:46</t>
        </is>
      </c>
      <c r="H4723" t="inlineStr">
        <is>
          <t xml:space="preserve">Resolved</t>
        </is>
      </c>
      <c r="I4723" t="inlineStr">
        <is>
          <t xml:space="preserve">[Script error] - Line from script: â€œAls Frau Storm Ã„nnas Rat hÃ¶rte, gab sie ihrer Zofe sofort ein Zeichen.â€_x009d_ - Note: incorrect word â€œAls Frau Storm Ã„nnas Rat hÃ¶rte, gab sie einer ihrer Bediensteten sofort ein Zeichen.â€_x009d_</t>
        </is>
      </c>
      <c r="J4723" t="inlineStr">
        <is>
          <t xml:space="preserve">AI</t>
        </is>
      </c>
      <c r="K4723" t="inlineStr">
        <is>
          <t xml:space="preserve">Script error</t>
        </is>
      </c>
      <c r="L4723" t="inlineStr">
        <is>
          <t xml:space="preserve">Script error</t>
        </is>
      </c>
      <c r="M4723" t="str">
        <f>IFERROR(IF(VLOOKUP(L4723,'Quantification'!$A:$B,2,FALSE)&amp;""="","Unclassified",VLOOKUP(L4723,'Quantification'!$A:$B,2,FALSE)),"Unclassified")</f>
        <v>Major</v>
      </c>
      <c r="N4723" t="inlineStr">
        <is>
          <t xml:space="preserve">frl-stefanie.gartmaier@pocketfm.com</t>
        </is>
      </c>
      <c r="O4723" t="inlineStr">
        <is>
          <t xml:space="preserve">Issues found in raw</t>
        </is>
      </c>
      <c r="P4723" t="str">
        <f>IF(OR(O4723="Issues found in master",O4723="Final master"),"Master",IF(OR(O4723="Ready for Master",O4723="Issues found in raw",O4723="Raw under QC",O4723="Issues resolved in raw"),"Raw","-"))</f>
        <v>Raw</v>
      </c>
      <c r="Q4723" s="13">
        <v>46280.611805555556</v>
      </c>
      <c r="R4723" t="inlineStr">
        <is>
          <t xml:space="preserve">2026-09 (Sept)</t>
        </is>
      </c>
      <c r="S4723">
        <f>IF(M4723="Not an error",0,IF(COUNTIFS($A$2:$A4723,$A4723,$D$2:$D4723,$D4723,$M$2:$M4723,"&lt;&gt;Not an error")=1,1,0))</f>
        <v>0</v>
      </c>
      <c r="T4723">
        <f>IF(M4723&lt;&gt;"Major",0,IF(COUNTIFS($A$2:$A4723,$A4723,$D$2:$D4723,$D4723,$M$2:$M4723,"Major")=1,1,0))</f>
        <v>0</v>
      </c>
      <c r="U4723">
        <f>IF(M4723&lt;&gt;"Minor",0,IF(COUNTIFS($A$2:$A4723,$A4723,$D$2:$D4723,$D4723,$M$2:$M4723,"Minor")=1,1,0))</f>
        <v>0</v>
      </c>
    </row>
    <row r="4724">
      <c r="A4724" t="inlineStr">
        <is>
          <t xml:space="preserve">f855eae3dfc9aadc286f38e8d5e70cc6a599f238</t>
        </is>
      </c>
      <c r="B4724" t="inlineStr">
        <is>
          <t xml:space="preserve">The Silent Rebirth</t>
        </is>
      </c>
      <c r="C4724" t="inlineStr">
        <is>
          <t xml:space="preserve">Wiedergeboren Für Rache</t>
        </is>
      </c>
      <c r="D4724" t="inlineStr">
        <is>
          <t xml:space="preserve">11e28fda4430d00b3f8d7b4eac9427593170fa46</t>
        </is>
      </c>
      <c r="E4724" t="inlineStr">
        <is>
          <t xml:space="preserve">Episode 40: Einen Spaziergang Machen</t>
        </is>
      </c>
      <c r="F4724">
        <v>40</v>
      </c>
      <c r="G4724" t="inlineStr">
        <is>
          <t xml:space="preserve">0:47-0:49</t>
        </is>
      </c>
      <c r="H4724" t="inlineStr">
        <is>
          <t xml:space="preserve">Resolved</t>
        </is>
      </c>
      <c r="I4724" t="inlineStr">
        <is>
          <t xml:space="preserve">[Script error] - Line from script: â€œBring meinen Gehstockâ€_x009d_, befahl sie.â€_x009d_ - Note: â€œBringe Sie meinen Gehstockâ€_x009d_, befahl sie.â€_x009d_</t>
        </is>
      </c>
      <c r="J4724" t="inlineStr">
        <is>
          <t xml:space="preserve">AI</t>
        </is>
      </c>
      <c r="K4724" t="inlineStr">
        <is>
          <t xml:space="preserve">Script error</t>
        </is>
      </c>
      <c r="L4724" t="inlineStr">
        <is>
          <t xml:space="preserve">Script error</t>
        </is>
      </c>
      <c r="M4724" t="str">
        <f>IFERROR(IF(VLOOKUP(L4724,'Quantification'!$A:$B,2,FALSE)&amp;""="","Unclassified",VLOOKUP(L4724,'Quantification'!$A:$B,2,FALSE)),"Unclassified")</f>
        <v>Major</v>
      </c>
      <c r="N4724" t="inlineStr">
        <is>
          <t xml:space="preserve">frl-stefanie.gartmaier@pocketfm.com</t>
        </is>
      </c>
      <c r="O4724" t="inlineStr">
        <is>
          <t xml:space="preserve">Issues found in raw</t>
        </is>
      </c>
      <c r="P4724" t="str">
        <f>IF(OR(O4724="Issues found in master",O4724="Final master"),"Master",IF(OR(O4724="Ready for Master",O4724="Issues found in raw",O4724="Raw under QC",O4724="Issues resolved in raw"),"Raw","-"))</f>
        <v>Raw</v>
      </c>
      <c r="Q4724" s="13">
        <v>46280.611805555556</v>
      </c>
      <c r="R4724" t="inlineStr">
        <is>
          <t xml:space="preserve">2026-09 (Sept)</t>
        </is>
      </c>
      <c r="S4724">
        <f>IF(M4724="Not an error",0,IF(COUNTIFS($A$2:$A4724,$A4724,$D$2:$D4724,$D4724,$M$2:$M4724,"&lt;&gt;Not an error")=1,1,0))</f>
        <v>0</v>
      </c>
      <c r="T4724">
        <f>IF(M4724&lt;&gt;"Major",0,IF(COUNTIFS($A$2:$A4724,$A4724,$D$2:$D4724,$D4724,$M$2:$M4724,"Major")=1,1,0))</f>
        <v>0</v>
      </c>
      <c r="U4724">
        <f>IF(M4724&lt;&gt;"Minor",0,IF(COUNTIFS($A$2:$A4724,$A4724,$D$2:$D4724,$D4724,$M$2:$M4724,"Minor")=1,1,0))</f>
        <v>0</v>
      </c>
    </row>
    <row r="4725">
      <c r="A4725" t="inlineStr">
        <is>
          <t xml:space="preserve">f855eae3dfc9aadc286f38e8d5e70cc6a599f238</t>
        </is>
      </c>
      <c r="B4725" t="inlineStr">
        <is>
          <t xml:space="preserve">The Silent Rebirth</t>
        </is>
      </c>
      <c r="C4725" t="inlineStr">
        <is>
          <t xml:space="preserve">Wiedergeboren Für Rache</t>
        </is>
      </c>
      <c r="D4725" t="inlineStr">
        <is>
          <t xml:space="preserve">11e28fda4430d00b3f8d7b4eac9427593170fa46</t>
        </is>
      </c>
      <c r="E4725" t="inlineStr">
        <is>
          <t xml:space="preserve">Episode 40: Einen Spaziergang Machen</t>
        </is>
      </c>
      <c r="F4725">
        <v>40</v>
      </c>
      <c r="G4725" t="inlineStr">
        <is>
          <t xml:space="preserve">4:17-4:21</t>
        </is>
      </c>
      <c r="H4725" t="inlineStr">
        <is>
          <t xml:space="preserve">Resolved</t>
        </is>
      </c>
      <c r="I4725" t="inlineStr">
        <is>
          <t xml:space="preserve">[Script error] - Line from script: â€œRowan ist endlich zurÃ¼ckâ€_x009d_, sagte sie mit leiser, drÃ¤ngender Stimme.â€_x009d_ - Note: inconsistency â€œRowan ist zurÃ¼ckgekehrtâ€œ, sagte sie mit leiser, drÃ¤ngender Stimme.â€_x009d_</t>
        </is>
      </c>
      <c r="J4725" t="inlineStr">
        <is>
          <t xml:space="preserve">AI</t>
        </is>
      </c>
      <c r="K4725" t="inlineStr">
        <is>
          <t xml:space="preserve">Script error</t>
        </is>
      </c>
      <c r="L4725" t="inlineStr">
        <is>
          <t xml:space="preserve">Script error</t>
        </is>
      </c>
      <c r="M4725" t="str">
        <f>IFERROR(IF(VLOOKUP(L4725,'Quantification'!$A:$B,2,FALSE)&amp;""="","Unclassified",VLOOKUP(L4725,'Quantification'!$A:$B,2,FALSE)),"Unclassified")</f>
        <v>Major</v>
      </c>
      <c r="N4725" t="inlineStr">
        <is>
          <t xml:space="preserve">frl-stefanie.gartmaier@pocketfm.com</t>
        </is>
      </c>
      <c r="O4725" t="inlineStr">
        <is>
          <t xml:space="preserve">Issues found in raw</t>
        </is>
      </c>
      <c r="P4725" t="str">
        <f>IF(OR(O4725="Issues found in master",O4725="Final master"),"Master",IF(OR(O4725="Ready for Master",O4725="Issues found in raw",O4725="Raw under QC",O4725="Issues resolved in raw"),"Raw","-"))</f>
        <v>Raw</v>
      </c>
      <c r="Q4725" s="13">
        <v>46280.611805555556</v>
      </c>
      <c r="R4725" t="inlineStr">
        <is>
          <t xml:space="preserve">2026-09 (Sept)</t>
        </is>
      </c>
      <c r="S4725">
        <f>IF(M4725="Not an error",0,IF(COUNTIFS($A$2:$A4725,$A4725,$D$2:$D4725,$D4725,$M$2:$M4725,"&lt;&gt;Not an error")=1,1,0))</f>
        <v>0</v>
      </c>
      <c r="T4725">
        <f>IF(M4725&lt;&gt;"Major",0,IF(COUNTIFS($A$2:$A4725,$A4725,$D$2:$D4725,$D4725,$M$2:$M4725,"Major")=1,1,0))</f>
        <v>0</v>
      </c>
      <c r="U4725">
        <f>IF(M4725&lt;&gt;"Minor",0,IF(COUNTIFS($A$2:$A4725,$A4725,$D$2:$D4725,$D4725,$M$2:$M4725,"Minor")=1,1,0))</f>
        <v>0</v>
      </c>
    </row>
    <row r="4726">
      <c r="A4726" t="inlineStr">
        <is>
          <t xml:space="preserve">f855eae3dfc9aadc286f38e8d5e70cc6a599f238</t>
        </is>
      </c>
      <c r="B4726" t="inlineStr">
        <is>
          <t xml:space="preserve">The Silent Rebirth</t>
        </is>
      </c>
      <c r="C4726" t="inlineStr">
        <is>
          <t xml:space="preserve">Wiedergeboren Für Rache</t>
        </is>
      </c>
      <c r="D4726" t="inlineStr">
        <is>
          <t xml:space="preserve">11e28fda4430d00b3f8d7b4eac9427593170fa46</t>
        </is>
      </c>
      <c r="E4726" t="inlineStr">
        <is>
          <t xml:space="preserve">Episode 40: Einen Spaziergang Machen</t>
        </is>
      </c>
      <c r="F4726">
        <v>40</v>
      </c>
      <c r="G4726" t="inlineStr">
        <is>
          <t xml:space="preserve">4:26-4:31</t>
        </is>
      </c>
      <c r="H4726" t="inlineStr">
        <is>
          <t xml:space="preserve">Resolved</t>
        </is>
      </c>
      <c r="I4726" t="inlineStr">
        <is>
          <t xml:space="preserve">[Script error] - Line from script: â€œHaben sie herausgefunden, wie er entkommen ist, warum er zurÃ¼ckkam und wie lange er in Ocean Place bleiben will?â€_x009d_ - Note: inconsistency â€œHaben sie herausgefunden, wie er entkommen ist, warum er zurÃ¼ckkam und wie lange er in Ocean City bleiben will?â€_x009d_</t>
        </is>
      </c>
      <c r="J4726" t="inlineStr">
        <is>
          <t xml:space="preserve">AI</t>
        </is>
      </c>
      <c r="K4726" t="inlineStr">
        <is>
          <t xml:space="preserve">Script error</t>
        </is>
      </c>
      <c r="L4726" t="inlineStr">
        <is>
          <t xml:space="preserve">Script error</t>
        </is>
      </c>
      <c r="M4726" t="str">
        <f>IFERROR(IF(VLOOKUP(L4726,'Quantification'!$A:$B,2,FALSE)&amp;""="","Unclassified",VLOOKUP(L4726,'Quantification'!$A:$B,2,FALSE)),"Unclassified")</f>
        <v>Major</v>
      </c>
      <c r="N4726" t="inlineStr">
        <is>
          <t xml:space="preserve">frl-stefanie.gartmaier@pocketfm.com</t>
        </is>
      </c>
      <c r="O4726" t="inlineStr">
        <is>
          <t xml:space="preserve">Issues found in raw</t>
        </is>
      </c>
      <c r="P4726" t="str">
        <f>IF(OR(O4726="Issues found in master",O4726="Final master"),"Master",IF(OR(O4726="Ready for Master",O4726="Issues found in raw",O4726="Raw under QC",O4726="Issues resolved in raw"),"Raw","-"))</f>
        <v>Raw</v>
      </c>
      <c r="Q4726" s="13">
        <v>46280.611805555556</v>
      </c>
      <c r="R4726" t="inlineStr">
        <is>
          <t xml:space="preserve">2026-09 (Sept)</t>
        </is>
      </c>
      <c r="S4726">
        <f>IF(M4726="Not an error",0,IF(COUNTIFS($A$2:$A4726,$A4726,$D$2:$D4726,$D4726,$M$2:$M4726,"&lt;&gt;Not an error")=1,1,0))</f>
        <v>0</v>
      </c>
      <c r="T4726">
        <f>IF(M4726&lt;&gt;"Major",0,IF(COUNTIFS($A$2:$A4726,$A4726,$D$2:$D4726,$D4726,$M$2:$M4726,"Major")=1,1,0))</f>
        <v>0</v>
      </c>
      <c r="U4726">
        <f>IF(M4726&lt;&gt;"Minor",0,IF(COUNTIFS($A$2:$A4726,$A4726,$D$2:$D4726,$D4726,$M$2:$M4726,"Minor")=1,1,0))</f>
        <v>0</v>
      </c>
    </row>
    <row r="4727">
      <c r="A4727" t="inlineStr">
        <is>
          <t xml:space="preserve">f855eae3dfc9aadc286f38e8d5e70cc6a599f238</t>
        </is>
      </c>
      <c r="B4727" t="inlineStr">
        <is>
          <t xml:space="preserve">The Silent Rebirth</t>
        </is>
      </c>
      <c r="C4727" t="inlineStr">
        <is>
          <t xml:space="preserve">Wiedergeboren Für Rache</t>
        </is>
      </c>
      <c r="D4727" t="inlineStr">
        <is>
          <t xml:space="preserve">11e28fda4430d00b3f8d7b4eac9427593170fa46</t>
        </is>
      </c>
      <c r="E4727" t="inlineStr">
        <is>
          <t xml:space="preserve">Episode 40: Einen Spaziergang Machen</t>
        </is>
      </c>
      <c r="F4727">
        <v>40</v>
      </c>
      <c r="G4727" t="inlineStr">
        <is>
          <t xml:space="preserve">8:27-8:31</t>
        </is>
      </c>
      <c r="H4727" t="inlineStr">
        <is>
          <t xml:space="preserve">Resolved</t>
        </is>
      </c>
      <c r="I4727" t="inlineStr">
        <is>
          <t xml:space="preserve">[Script error] - Line from script: â€œJetzt verstehe ich, was Oma betrifftâ€_x009d_, murmelte er und senkte den Kopf.â€_x009d_ - Note: gibberish; should be left out</t>
        </is>
      </c>
      <c r="J4727" t="inlineStr">
        <is>
          <t xml:space="preserve">AI</t>
        </is>
      </c>
      <c r="K4727" t="inlineStr">
        <is>
          <t xml:space="preserve">Script error</t>
        </is>
      </c>
      <c r="L4727" t="inlineStr">
        <is>
          <t xml:space="preserve">Script error</t>
        </is>
      </c>
      <c r="M4727" t="str">
        <f>IFERROR(IF(VLOOKUP(L4727,'Quantification'!$A:$B,2,FALSE)&amp;""="","Unclassified",VLOOKUP(L4727,'Quantification'!$A:$B,2,FALSE)),"Unclassified")</f>
        <v>Major</v>
      </c>
      <c r="N4727" t="inlineStr">
        <is>
          <t xml:space="preserve">frl-stefanie.gartmaier@pocketfm.com</t>
        </is>
      </c>
      <c r="O4727" t="inlineStr">
        <is>
          <t xml:space="preserve">Issues found in raw</t>
        </is>
      </c>
      <c r="P4727" t="str">
        <f>IF(OR(O4727="Issues found in master",O4727="Final master"),"Master",IF(OR(O4727="Ready for Master",O4727="Issues found in raw",O4727="Raw under QC",O4727="Issues resolved in raw"),"Raw","-"))</f>
        <v>Raw</v>
      </c>
      <c r="Q4727" s="13">
        <v>46280.611805555556</v>
      </c>
      <c r="R4727" t="inlineStr">
        <is>
          <t xml:space="preserve">2026-09 (Sept)</t>
        </is>
      </c>
      <c r="S4727">
        <f>IF(M4727="Not an error",0,IF(COUNTIFS($A$2:$A4727,$A4727,$D$2:$D4727,$D4727,$M$2:$M4727,"&lt;&gt;Not an error")=1,1,0))</f>
        <v>0</v>
      </c>
      <c r="T4727">
        <f>IF(M4727&lt;&gt;"Major",0,IF(COUNTIFS($A$2:$A4727,$A4727,$D$2:$D4727,$D4727,$M$2:$M4727,"Major")=1,1,0))</f>
        <v>0</v>
      </c>
      <c r="U4727">
        <f>IF(M4727&lt;&gt;"Minor",0,IF(COUNTIFS($A$2:$A4727,$A4727,$D$2:$D4727,$D4727,$M$2:$M4727,"Minor")=1,1,0))</f>
        <v>0</v>
      </c>
    </row>
    <row r="4728">
      <c r="A4728" t="inlineStr">
        <is>
          <t xml:space="preserve">f855eae3dfc9aadc286f38e8d5e70cc6a599f238</t>
        </is>
      </c>
      <c r="B4728" t="inlineStr">
        <is>
          <t xml:space="preserve">The Silent Rebirth</t>
        </is>
      </c>
      <c r="C4728" t="inlineStr">
        <is>
          <t xml:space="preserve">Wiedergeboren Für Rache</t>
        </is>
      </c>
      <c r="D4728" t="inlineStr">
        <is>
          <t xml:space="preserve">11e28fda4430d00b3f8d7b4eac9427593170fa46</t>
        </is>
      </c>
      <c r="E4728" t="inlineStr">
        <is>
          <t xml:space="preserve">Episode 40: Einen Spaziergang Machen</t>
        </is>
      </c>
      <c r="F4728">
        <v>40</v>
      </c>
      <c r="G4728" t="inlineStr">
        <is>
          <t xml:space="preserve">8:32-8:35</t>
        </is>
      </c>
      <c r="H4728" t="inlineStr">
        <is>
          <t xml:space="preserve">Resolved</t>
        </is>
      </c>
      <c r="I4728" t="inlineStr">
        <is>
          <t xml:space="preserve">[Script error] - Line from script: â€œRebecca legte ihm leicht, aber fest die Hand auf die Schulter.â€_x009d_ - Note: gibberish; â€œRebecca legte ihm sanft aber bestimmt die Hand auf die Schulter.â€_x009d_</t>
        </is>
      </c>
      <c r="J4728" t="inlineStr">
        <is>
          <t xml:space="preserve">AI</t>
        </is>
      </c>
      <c r="K4728" t="inlineStr">
        <is>
          <t xml:space="preserve">Script error</t>
        </is>
      </c>
      <c r="L4728" t="inlineStr">
        <is>
          <t xml:space="preserve">Script error</t>
        </is>
      </c>
      <c r="M4728" t="str">
        <f>IFERROR(IF(VLOOKUP(L4728,'Quantification'!$A:$B,2,FALSE)&amp;""="","Unclassified",VLOOKUP(L4728,'Quantification'!$A:$B,2,FALSE)),"Unclassified")</f>
        <v>Major</v>
      </c>
      <c r="N4728" t="inlineStr">
        <is>
          <t xml:space="preserve">frl-stefanie.gartmaier@pocketfm.com</t>
        </is>
      </c>
      <c r="O4728" t="inlineStr">
        <is>
          <t xml:space="preserve">Issues found in raw</t>
        </is>
      </c>
      <c r="P4728" t="str">
        <f>IF(OR(O4728="Issues found in master",O4728="Final master"),"Master",IF(OR(O4728="Ready for Master",O4728="Issues found in raw",O4728="Raw under QC",O4728="Issues resolved in raw"),"Raw","-"))</f>
        <v>Raw</v>
      </c>
      <c r="Q4728" s="13">
        <v>46280.611805555556</v>
      </c>
      <c r="R4728" t="inlineStr">
        <is>
          <t xml:space="preserve">2026-09 (Sept)</t>
        </is>
      </c>
      <c r="S4728">
        <f>IF(M4728="Not an error",0,IF(COUNTIFS($A$2:$A4728,$A4728,$D$2:$D4728,$D4728,$M$2:$M4728,"&lt;&gt;Not an error")=1,1,0))</f>
        <v>0</v>
      </c>
      <c r="T4728">
        <f>IF(M4728&lt;&gt;"Major",0,IF(COUNTIFS($A$2:$A4728,$A4728,$D$2:$D4728,$D4728,$M$2:$M4728,"Major")=1,1,0))</f>
        <v>0</v>
      </c>
      <c r="U4728">
        <f>IF(M4728&lt;&gt;"Minor",0,IF(COUNTIFS($A$2:$A4728,$A4728,$D$2:$D4728,$D4728,$M$2:$M4728,"Minor")=1,1,0))</f>
        <v>0</v>
      </c>
    </row>
    <row r="4729">
      <c r="A4729" t="inlineStr">
        <is>
          <t xml:space="preserve">f855eae3dfc9aadc286f38e8d5e70cc6a599f238</t>
        </is>
      </c>
      <c r="B4729" t="inlineStr">
        <is>
          <t xml:space="preserve">The Silent Rebirth</t>
        </is>
      </c>
      <c r="C4729" t="inlineStr">
        <is>
          <t xml:space="preserve">Wiedergeboren Für Rache</t>
        </is>
      </c>
      <c r="D4729" t="inlineStr">
        <is>
          <t xml:space="preserve">137873171d7ad7b952d0c1453118798f77c72761</t>
        </is>
      </c>
      <c r="E4729" t="inlineStr">
        <is>
          <t xml:space="preserve">Episode 41: Das Traurige Kind</t>
        </is>
      </c>
      <c r="F4729">
        <v>41</v>
      </c>
      <c r="G4729" t="inlineStr">
        <is>
          <t xml:space="preserve">0:00-0:09</t>
        </is>
      </c>
      <c r="H4729" t="inlineStr">
        <is>
          <t xml:space="preserve">Resolved</t>
        </is>
      </c>
      <c r="I4729" t="inlineStr">
        <is>
          <t xml:space="preserve">[Script error] - Line from script: â€œEdward nickte zustimmend. â€œStimmt, mein Sohn. Du warst jetzt acht Jahre weg. Es ist an der Zeit, dass du mehr Zeit mit ihr verbringst.â€_x009d_ - Note: inconsisteny with the previous episode â€œEdward nickte und seufzte leise. â€œDu hast recht, Sohn. Du warst acht Jahre lang weg. Es ist an der Zeit, dass du bei ihr bist.â€_x009d_</t>
        </is>
      </c>
      <c r="J4729" t="inlineStr">
        <is>
          <t xml:space="preserve">AI</t>
        </is>
      </c>
      <c r="K4729" t="inlineStr">
        <is>
          <t xml:space="preserve">Script error</t>
        </is>
      </c>
      <c r="L4729" t="inlineStr">
        <is>
          <t xml:space="preserve">Script error</t>
        </is>
      </c>
      <c r="M4729" t="str">
        <f>IFERROR(IF(VLOOKUP(L4729,'Quantification'!$A:$B,2,FALSE)&amp;""="","Unclassified",VLOOKUP(L4729,'Quantification'!$A:$B,2,FALSE)),"Unclassified")</f>
        <v>Major</v>
      </c>
      <c r="N4729" t="inlineStr">
        <is>
          <t xml:space="preserve">frl-stefanie.gartmaier@pocketfm.com</t>
        </is>
      </c>
      <c r="O4729" t="inlineStr">
        <is>
          <t xml:space="preserve">Issues found in raw</t>
        </is>
      </c>
      <c r="P4729" t="str">
        <f>IF(OR(O4729="Issues found in master",O4729="Final master"),"Master",IF(OR(O4729="Ready for Master",O4729="Issues found in raw",O4729="Raw under QC",O4729="Issues resolved in raw"),"Raw","-"))</f>
        <v>Raw</v>
      </c>
      <c r="Q4729" s="13">
        <v>46280.611805555556</v>
      </c>
      <c r="R4729" t="inlineStr">
        <is>
          <t xml:space="preserve">2026-09 (Sept)</t>
        </is>
      </c>
      <c r="S4729">
        <f>IF(M4729="Not an error",0,IF(COUNTIFS($A$2:$A4729,$A4729,$D$2:$D4729,$D4729,$M$2:$M4729,"&lt;&gt;Not an error")=1,1,0))</f>
        <v>1</v>
      </c>
      <c r="T4729">
        <f>IF(M4729&lt;&gt;"Major",0,IF(COUNTIFS($A$2:$A4729,$A4729,$D$2:$D4729,$D4729,$M$2:$M4729,"Major")=1,1,0))</f>
        <v>1</v>
      </c>
      <c r="U4729">
        <f>IF(M4729&lt;&gt;"Minor",0,IF(COUNTIFS($A$2:$A4729,$A4729,$D$2:$D4729,$D4729,$M$2:$M4729,"Minor")=1,1,0))</f>
        <v>0</v>
      </c>
    </row>
    <row r="4730">
      <c r="A4730" t="inlineStr">
        <is>
          <t xml:space="preserve">f855eae3dfc9aadc286f38e8d5e70cc6a599f238</t>
        </is>
      </c>
      <c r="B4730" t="inlineStr">
        <is>
          <t xml:space="preserve">The Silent Rebirth</t>
        </is>
      </c>
      <c r="C4730" t="inlineStr">
        <is>
          <t xml:space="preserve">Wiedergeboren Für Rache</t>
        </is>
      </c>
      <c r="D4730" t="inlineStr">
        <is>
          <t xml:space="preserve">137873171d7ad7b952d0c1453118798f77c72761</t>
        </is>
      </c>
      <c r="E4730" t="inlineStr">
        <is>
          <t xml:space="preserve">Episode 41: Das Traurige Kind</t>
        </is>
      </c>
      <c r="F4730">
        <v>41</v>
      </c>
      <c r="G4730" t="inlineStr">
        <is>
          <t xml:space="preserve">2:03-2:06</t>
        </is>
      </c>
      <c r="H4730" t="inlineStr">
        <is>
          <t xml:space="preserve">Resolved</t>
        </is>
      </c>
      <c r="I4730" t="inlineStr">
        <is>
          <t xml:space="preserve">[Script error] - Line from script: â€œIch werde Ã„nna Pharmaceuticals im Auge behalten.â€_x009d_ - Note: translation error â€œIch werde Ã„nna die KrÃ¤uterhexe im Auge behalten.â€_x009d_</t>
        </is>
      </c>
      <c r="J4730" t="inlineStr">
        <is>
          <t xml:space="preserve">AI</t>
        </is>
      </c>
      <c r="K4730" t="inlineStr">
        <is>
          <t xml:space="preserve">Script error</t>
        </is>
      </c>
      <c r="L4730" t="inlineStr">
        <is>
          <t xml:space="preserve">Script error</t>
        </is>
      </c>
      <c r="M4730" t="str">
        <f>IFERROR(IF(VLOOKUP(L4730,'Quantification'!$A:$B,2,FALSE)&amp;""="","Unclassified",VLOOKUP(L4730,'Quantification'!$A:$B,2,FALSE)),"Unclassified")</f>
        <v>Major</v>
      </c>
      <c r="N4730" t="inlineStr">
        <is>
          <t xml:space="preserve">frl-stefanie.gartmaier@pocketfm.com</t>
        </is>
      </c>
      <c r="O4730" t="inlineStr">
        <is>
          <t xml:space="preserve">Issues found in raw</t>
        </is>
      </c>
      <c r="P4730" t="str">
        <f>IF(OR(O4730="Issues found in master",O4730="Final master"),"Master",IF(OR(O4730="Ready for Master",O4730="Issues found in raw",O4730="Raw under QC",O4730="Issues resolved in raw"),"Raw","-"))</f>
        <v>Raw</v>
      </c>
      <c r="Q4730" s="13">
        <v>46280.611805555556</v>
      </c>
      <c r="R4730" t="inlineStr">
        <is>
          <t xml:space="preserve">2026-09 (Sept)</t>
        </is>
      </c>
      <c r="S4730">
        <f>IF(M4730="Not an error",0,IF(COUNTIFS($A$2:$A4730,$A4730,$D$2:$D4730,$D4730,$M$2:$M4730,"&lt;&gt;Not an error")=1,1,0))</f>
        <v>0</v>
      </c>
      <c r="T4730">
        <f>IF(M4730&lt;&gt;"Major",0,IF(COUNTIFS($A$2:$A4730,$A4730,$D$2:$D4730,$D4730,$M$2:$M4730,"Major")=1,1,0))</f>
        <v>0</v>
      </c>
      <c r="U4730">
        <f>IF(M4730&lt;&gt;"Minor",0,IF(COUNTIFS($A$2:$A4730,$A4730,$D$2:$D4730,$D4730,$M$2:$M4730,"Minor")=1,1,0))</f>
        <v>0</v>
      </c>
    </row>
    <row r="4731">
      <c r="A4731" t="inlineStr">
        <is>
          <t xml:space="preserve">f855eae3dfc9aadc286f38e8d5e70cc6a599f238</t>
        </is>
      </c>
      <c r="B4731" t="inlineStr">
        <is>
          <t xml:space="preserve">The Silent Rebirth</t>
        </is>
      </c>
      <c r="C4731" t="inlineStr">
        <is>
          <t xml:space="preserve">Wiedergeboren Für Rache</t>
        </is>
      </c>
      <c r="D4731" t="inlineStr">
        <is>
          <t xml:space="preserve">137873171d7ad7b952d0c1453118798f77c72761</t>
        </is>
      </c>
      <c r="E4731" t="inlineStr">
        <is>
          <t xml:space="preserve">Episode 41: Das Traurige Kind</t>
        </is>
      </c>
      <c r="F4731">
        <v>41</v>
      </c>
      <c r="G4731" t="inlineStr">
        <is>
          <t xml:space="preserve">8:17-8:21</t>
        </is>
      </c>
      <c r="H4731" t="inlineStr">
        <is>
          <t xml:space="preserve">Resolved</t>
        </is>
      </c>
      <c r="I4731" t="inlineStr">
        <is>
          <t xml:space="preserve">[Distorted sound] - Line from script: â€œDieses MÃ¤dchen kann ihn zum LÃ¤cheln bringen, warum also nicht?â€_x009d_</t>
        </is>
      </c>
      <c r="J4731" t="inlineStr">
        <is>
          <t xml:space="preserve">VOA</t>
        </is>
      </c>
      <c r="K4731" t="inlineStr">
        <is>
          <t xml:space="preserve">Distorted sound</t>
        </is>
      </c>
      <c r="L4731" t="inlineStr">
        <is>
          <t xml:space="preserve">Distorted sound</t>
        </is>
      </c>
      <c r="M4731" t="str">
        <f>IFERROR(IF(VLOOKUP(L4731,'Quantification'!$A:$B,2,FALSE)&amp;""="","Unclassified",VLOOKUP(L4731,'Quantification'!$A:$B,2,FALSE)),"Unclassified")</f>
        <v>Minor</v>
      </c>
      <c r="N4731" t="inlineStr">
        <is>
          <t xml:space="preserve">frl-stefanie.gartmaier@pocketfm.com</t>
        </is>
      </c>
      <c r="O4731" t="inlineStr">
        <is>
          <t xml:space="preserve">Issues found in raw</t>
        </is>
      </c>
      <c r="P4731" t="str">
        <f>IF(OR(O4731="Issues found in master",O4731="Final master"),"Master",IF(OR(O4731="Ready for Master",O4731="Issues found in raw",O4731="Raw under QC",O4731="Issues resolved in raw"),"Raw","-"))</f>
        <v>Raw</v>
      </c>
      <c r="Q4731" s="13">
        <v>46280.611805555556</v>
      </c>
      <c r="R4731" t="inlineStr">
        <is>
          <t xml:space="preserve">2026-09 (Sept)</t>
        </is>
      </c>
      <c r="S4731">
        <f>IF(M4731="Not an error",0,IF(COUNTIFS($A$2:$A4731,$A4731,$D$2:$D4731,$D4731,$M$2:$M4731,"&lt;&gt;Not an error")=1,1,0))</f>
        <v>0</v>
      </c>
      <c r="T4731">
        <f>IF(M4731&lt;&gt;"Major",0,IF(COUNTIFS($A$2:$A4731,$A4731,$D$2:$D4731,$D4731,$M$2:$M4731,"Major")=1,1,0))</f>
        <v>0</v>
      </c>
      <c r="U4731">
        <f>IF(M4731&lt;&gt;"Minor",0,IF(COUNTIFS($A$2:$A4731,$A4731,$D$2:$D4731,$D4731,$M$2:$M4731,"Minor")=1,1,0))</f>
        <v>1</v>
      </c>
    </row>
    <row r="4732">
      <c r="A4732" t="inlineStr">
        <is>
          <t xml:space="preserve">f855eae3dfc9aadc286f38e8d5e70cc6a599f238</t>
        </is>
      </c>
      <c r="B4732" t="inlineStr">
        <is>
          <t xml:space="preserve">The Silent Rebirth</t>
        </is>
      </c>
      <c r="C4732" t="inlineStr">
        <is>
          <t xml:space="preserve">Wiedergeboren Für Rache</t>
        </is>
      </c>
      <c r="D4732" t="inlineStr">
        <is>
          <t xml:space="preserve">137873171d7ad7b952d0c1453118798f77c72761</t>
        </is>
      </c>
      <c r="E4732" t="inlineStr">
        <is>
          <t xml:space="preserve">Episode 41: Das Traurige Kind</t>
        </is>
      </c>
      <c r="F4732">
        <v>41</v>
      </c>
      <c r="G4732" t="inlineStr">
        <is>
          <t xml:space="preserve">9:22-9:40</t>
        </is>
      </c>
      <c r="H4732" t="inlineStr">
        <is>
          <t xml:space="preserve">Resolved</t>
        </is>
      </c>
      <c r="I4732" t="inlineStr">
        <is>
          <t xml:space="preserve">[Script error] - Line from script: â€œWÃ¤re es eine andere Dame aus der Gesellschaft gewesen, hÃ¤tte sie es aus Angst vor Miriams Krankheit nicht gewagt, sich mit ihr einzulassen. Sie hÃ¤tten Abstand gehalten, aus Furcht, dass jeglicher Ã„rger, der sie umgab, auf sie abfÃ¤rben kÃ¶nnte. Allein aus diesen GrÃ¼nden war die alte Dame mit ihr zufrieden.â€_x009d_ - Note: very hard to understand â€œWÃ¤re es eine andere Dame aus der Gesellschaft gewesen, hÃ¤tte Miriam es aufgrund ihrer Krankheit nicht gewagt, sich mit ihr einzulassen. Sie hÃ¤tte Abstand gehalten, aus Furcht, dass jeglicher Ã„rger, der sie umgab, auf sie abfÃ¤rben kÃ¶nnte.â€_x009d_</t>
        </is>
      </c>
      <c r="J4732" t="inlineStr">
        <is>
          <t xml:space="preserve">AI</t>
        </is>
      </c>
      <c r="K4732" t="inlineStr">
        <is>
          <t xml:space="preserve">Script error</t>
        </is>
      </c>
      <c r="L4732" t="inlineStr">
        <is>
          <t xml:space="preserve">Script error</t>
        </is>
      </c>
      <c r="M4732" t="str">
        <f>IFERROR(IF(VLOOKUP(L4732,'Quantification'!$A:$B,2,FALSE)&amp;""="","Unclassified",VLOOKUP(L4732,'Quantification'!$A:$B,2,FALSE)),"Unclassified")</f>
        <v>Major</v>
      </c>
      <c r="N4732" t="inlineStr">
        <is>
          <t xml:space="preserve">frl-stefanie.gartmaier@pocketfm.com</t>
        </is>
      </c>
      <c r="O4732" t="inlineStr">
        <is>
          <t xml:space="preserve">Issues found in raw</t>
        </is>
      </c>
      <c r="P4732" t="str">
        <f>IF(OR(O4732="Issues found in master",O4732="Final master"),"Master",IF(OR(O4732="Ready for Master",O4732="Issues found in raw",O4732="Raw under QC",O4732="Issues resolved in raw"),"Raw","-"))</f>
        <v>Raw</v>
      </c>
      <c r="Q4732" s="13">
        <v>46280.611805555556</v>
      </c>
      <c r="R4732" t="inlineStr">
        <is>
          <t xml:space="preserve">2026-09 (Sept)</t>
        </is>
      </c>
      <c r="S4732">
        <f>IF(M4732="Not an error",0,IF(COUNTIFS($A$2:$A4732,$A4732,$D$2:$D4732,$D4732,$M$2:$M4732,"&lt;&gt;Not an error")=1,1,0))</f>
        <v>0</v>
      </c>
      <c r="T4732">
        <f>IF(M4732&lt;&gt;"Major",0,IF(COUNTIFS($A$2:$A4732,$A4732,$D$2:$D4732,$D4732,$M$2:$M4732,"Major")=1,1,0))</f>
        <v>0</v>
      </c>
      <c r="U4732">
        <f>IF(M4732&lt;&gt;"Minor",0,IF(COUNTIFS($A$2:$A4732,$A4732,$D$2:$D4732,$D4732,$M$2:$M4732,"Minor")=1,1,0))</f>
        <v>0</v>
      </c>
    </row>
    <row r="4733">
      <c r="A4733" t="inlineStr">
        <is>
          <t xml:space="preserve">f855eae3dfc9aadc286f38e8d5e70cc6a599f238</t>
        </is>
      </c>
      <c r="B4733" t="inlineStr">
        <is>
          <t xml:space="preserve">The Silent Rebirth</t>
        </is>
      </c>
      <c r="C4733" t="inlineStr">
        <is>
          <t xml:space="preserve">Wiedergeboren Für Rache</t>
        </is>
      </c>
      <c r="D4733" t="inlineStr">
        <is>
          <t xml:space="preserve">137873171d7ad7b952d0c1453118798f77c72761</t>
        </is>
      </c>
      <c r="E4733" t="inlineStr">
        <is>
          <t xml:space="preserve">Episode 41: Das Traurige Kind</t>
        </is>
      </c>
      <c r="F4733">
        <v>41</v>
      </c>
      <c r="G4733" t="inlineStr">
        <is>
          <t xml:space="preserve">10:21-10:26</t>
        </is>
      </c>
      <c r="H4733" t="inlineStr">
        <is>
          <t xml:space="preserve">Resolved</t>
        </is>
      </c>
      <c r="I4733" t="inlineStr">
        <is>
          <t xml:space="preserve">[Script error] - Line from script: â€œAuÃŸerdem war die alte Frau Sterling seit Jahren ihre engste Vertraute.â€_x009d_ - Note: inconsistency â€œAuÃŸerdem war die alte Frau Sterling seit Jahrzehnten ihre engste Vertraute.â€_x009d_</t>
        </is>
      </c>
      <c r="J4733" t="inlineStr">
        <is>
          <t xml:space="preserve">AI</t>
        </is>
      </c>
      <c r="K4733" t="inlineStr">
        <is>
          <t xml:space="preserve">Script error</t>
        </is>
      </c>
      <c r="L4733" t="inlineStr">
        <is>
          <t xml:space="preserve">Script error</t>
        </is>
      </c>
      <c r="M4733" t="str">
        <f>IFERROR(IF(VLOOKUP(L4733,'Quantification'!$A:$B,2,FALSE)&amp;""="","Unclassified",VLOOKUP(L4733,'Quantification'!$A:$B,2,FALSE)),"Unclassified")</f>
        <v>Major</v>
      </c>
      <c r="N4733" t="inlineStr">
        <is>
          <t xml:space="preserve">frl-stefanie.gartmaier@pocketfm.com</t>
        </is>
      </c>
      <c r="O4733" t="inlineStr">
        <is>
          <t xml:space="preserve">Issues found in raw</t>
        </is>
      </c>
      <c r="P4733" t="str">
        <f>IF(OR(O4733="Issues found in master",O4733="Final master"),"Master",IF(OR(O4733="Ready for Master",O4733="Issues found in raw",O4733="Raw under QC",O4733="Issues resolved in raw"),"Raw","-"))</f>
        <v>Raw</v>
      </c>
      <c r="Q4733" s="13">
        <v>46280.611805555556</v>
      </c>
      <c r="R4733" t="inlineStr">
        <is>
          <t xml:space="preserve">2026-09 (Sept)</t>
        </is>
      </c>
      <c r="S4733">
        <f>IF(M4733="Not an error",0,IF(COUNTIFS($A$2:$A4733,$A4733,$D$2:$D4733,$D4733,$M$2:$M4733,"&lt;&gt;Not an error")=1,1,0))</f>
        <v>0</v>
      </c>
      <c r="T4733">
        <f>IF(M4733&lt;&gt;"Major",0,IF(COUNTIFS($A$2:$A4733,$A4733,$D$2:$D4733,$D4733,$M$2:$M4733,"Major")=1,1,0))</f>
        <v>0</v>
      </c>
      <c r="U4733">
        <f>IF(M4733&lt;&gt;"Minor",0,IF(COUNTIFS($A$2:$A4733,$A4733,$D$2:$D4733,$D4733,$M$2:$M4733,"Minor")=1,1,0))</f>
        <v>0</v>
      </c>
    </row>
    <row r="4734">
      <c r="A4734" t="inlineStr">
        <is>
          <t xml:space="preserve">f855eae3dfc9aadc286f38e8d5e70cc6a599f238</t>
        </is>
      </c>
      <c r="B4734" t="inlineStr">
        <is>
          <t xml:space="preserve">The Silent Rebirth</t>
        </is>
      </c>
      <c r="C4734" t="inlineStr">
        <is>
          <t xml:space="preserve">Wiedergeboren Für Rache</t>
        </is>
      </c>
      <c r="D4734" t="inlineStr">
        <is>
          <t xml:space="preserve">137873171d7ad7b952d0c1453118798f77c72761</t>
        </is>
      </c>
      <c r="E4734" t="inlineStr">
        <is>
          <t xml:space="preserve">Episode 41: Das Traurige Kind</t>
        </is>
      </c>
      <c r="F4734">
        <v>41</v>
      </c>
      <c r="G4734" t="inlineStr">
        <is>
          <t xml:space="preserve">10:34-10:39</t>
        </is>
      </c>
      <c r="H4734" t="inlineStr">
        <is>
          <t xml:space="preserve">Resolved</t>
        </is>
      </c>
      <c r="I4734" t="inlineStr">
        <is>
          <t xml:space="preserve">[Script error] - Line from script: â€œSie sind beide Nachkommen der Familie Storm, und die Familie Sterling sollte keine EinwÃ¤nde haben.â€_x009d_ - Note: gibberish; should be left out or altered</t>
        </is>
      </c>
      <c r="J4734" t="inlineStr">
        <is>
          <t xml:space="preserve">AI</t>
        </is>
      </c>
      <c r="K4734" t="inlineStr">
        <is>
          <t xml:space="preserve">Script error</t>
        </is>
      </c>
      <c r="L4734" t="inlineStr">
        <is>
          <t xml:space="preserve">Script error</t>
        </is>
      </c>
      <c r="M4734" t="str">
        <f>IFERROR(IF(VLOOKUP(L4734,'Quantification'!$A:$B,2,FALSE)&amp;""="","Unclassified",VLOOKUP(L4734,'Quantification'!$A:$B,2,FALSE)),"Unclassified")</f>
        <v>Major</v>
      </c>
      <c r="N4734" t="inlineStr">
        <is>
          <t xml:space="preserve">frl-stefanie.gartmaier@pocketfm.com</t>
        </is>
      </c>
      <c r="O4734" t="inlineStr">
        <is>
          <t xml:space="preserve">Issues found in raw</t>
        </is>
      </c>
      <c r="P4734" t="str">
        <f>IF(OR(O4734="Issues found in master",O4734="Final master"),"Master",IF(OR(O4734="Ready for Master",O4734="Issues found in raw",O4734="Raw under QC",O4734="Issues resolved in raw"),"Raw","-"))</f>
        <v>Raw</v>
      </c>
      <c r="Q4734" s="13">
        <v>46280.611805555556</v>
      </c>
      <c r="R4734" t="inlineStr">
        <is>
          <t xml:space="preserve">2026-09 (Sept)</t>
        </is>
      </c>
      <c r="S4734">
        <f>IF(M4734="Not an error",0,IF(COUNTIFS($A$2:$A4734,$A4734,$D$2:$D4734,$D4734,$M$2:$M4734,"&lt;&gt;Not an error")=1,1,0))</f>
        <v>0</v>
      </c>
      <c r="T4734">
        <f>IF(M4734&lt;&gt;"Major",0,IF(COUNTIFS($A$2:$A4734,$A4734,$D$2:$D4734,$D4734,$M$2:$M4734,"Major")=1,1,0))</f>
        <v>0</v>
      </c>
      <c r="U4734">
        <f>IF(M4734&lt;&gt;"Minor",0,IF(COUNTIFS($A$2:$A4734,$A4734,$D$2:$D4734,$D4734,$M$2:$M4734,"Minor")=1,1,0))</f>
        <v>0</v>
      </c>
    </row>
    <row r="4735">
      <c r="A4735" t="inlineStr">
        <is>
          <t xml:space="preserve">f855eae3dfc9aadc286f38e8d5e70cc6a599f238</t>
        </is>
      </c>
      <c r="B4735" t="inlineStr">
        <is>
          <t xml:space="preserve">The Silent Rebirth</t>
        </is>
      </c>
      <c r="C4735" t="inlineStr">
        <is>
          <t xml:space="preserve">Wiedergeboren Für Rache</t>
        </is>
      </c>
      <c r="D4735" t="inlineStr">
        <is>
          <t xml:space="preserve">137873171d7ad7b952d0c1453118798f77c72761</t>
        </is>
      </c>
      <c r="E4735" t="inlineStr">
        <is>
          <t xml:space="preserve">Episode 41: Das Traurige Kind</t>
        </is>
      </c>
      <c r="F4735">
        <v>41</v>
      </c>
      <c r="G4735" t="inlineStr">
        <is>
          <t xml:space="preserve">13:36-13:42</t>
        </is>
      </c>
      <c r="H4735" t="inlineStr">
        <is>
          <t xml:space="preserve">Resolved</t>
        </is>
      </c>
      <c r="I4735" t="inlineStr">
        <is>
          <t xml:space="preserve">[Script error] - Line from script: â€œDie Worte, die sie ihm in der Gasse gesagt hatte, hallten in seinem Kopf wider: â€œIch mag dich.â€_x009d_ - Note: inconsistency â€œDie Worte, die sie ihm neulich gesagt hatte, hallten in seinem Kopf wider: â€œIch mag dich.â€_x009d_</t>
        </is>
      </c>
      <c r="J4735" t="inlineStr">
        <is>
          <t xml:space="preserve">AI</t>
        </is>
      </c>
      <c r="K4735" t="inlineStr">
        <is>
          <t xml:space="preserve">Script error</t>
        </is>
      </c>
      <c r="L4735" t="inlineStr">
        <is>
          <t xml:space="preserve">Script error</t>
        </is>
      </c>
      <c r="M4735" t="str">
        <f>IFERROR(IF(VLOOKUP(L4735,'Quantification'!$A:$B,2,FALSE)&amp;""="","Unclassified",VLOOKUP(L4735,'Quantification'!$A:$B,2,FALSE)),"Unclassified")</f>
        <v>Major</v>
      </c>
      <c r="N4735" t="inlineStr">
        <is>
          <t xml:space="preserve">frl-stefanie.gartmaier@pocketfm.com</t>
        </is>
      </c>
      <c r="O4735" t="inlineStr">
        <is>
          <t xml:space="preserve">Issues found in raw</t>
        </is>
      </c>
      <c r="P4735" t="str">
        <f>IF(OR(O4735="Issues found in master",O4735="Final master"),"Master",IF(OR(O4735="Ready for Master",O4735="Issues found in raw",O4735="Raw under QC",O4735="Issues resolved in raw"),"Raw","-"))</f>
        <v>Raw</v>
      </c>
      <c r="Q4735" s="13">
        <v>46280.611805555556</v>
      </c>
      <c r="R4735" t="inlineStr">
        <is>
          <t xml:space="preserve">2026-09 (Sept)</t>
        </is>
      </c>
      <c r="S4735">
        <f>IF(M4735="Not an error",0,IF(COUNTIFS($A$2:$A4735,$A4735,$D$2:$D4735,$D4735,$M$2:$M4735,"&lt;&gt;Not an error")=1,1,0))</f>
        <v>0</v>
      </c>
      <c r="T4735">
        <f>IF(M4735&lt;&gt;"Major",0,IF(COUNTIFS($A$2:$A4735,$A4735,$D$2:$D4735,$D4735,$M$2:$M4735,"Major")=1,1,0))</f>
        <v>0</v>
      </c>
      <c r="U4735">
        <f>IF(M4735&lt;&gt;"Minor",0,IF(COUNTIFS($A$2:$A4735,$A4735,$D$2:$D4735,$D4735,$M$2:$M4735,"Minor")=1,1,0))</f>
        <v>0</v>
      </c>
    </row>
    <row r="4736">
      <c r="A4736" t="inlineStr">
        <is>
          <t xml:space="preserve">f855eae3dfc9aadc286f38e8d5e70cc6a599f238</t>
        </is>
      </c>
      <c r="B4736" t="inlineStr">
        <is>
          <t xml:space="preserve">The Silent Rebirth</t>
        </is>
      </c>
      <c r="C4736" t="inlineStr">
        <is>
          <t xml:space="preserve">Wiedergeboren Für Rache</t>
        </is>
      </c>
      <c r="D4736" t="inlineStr">
        <is>
          <t xml:space="preserve">f3ae2531b04863664bb82c13b7c35f67696d9112</t>
        </is>
      </c>
      <c r="E4736" t="inlineStr">
        <is>
          <t xml:space="preserve">Episode 42: Du Willst Das Kraut Vergiften</t>
        </is>
      </c>
      <c r="F4736">
        <v>42</v>
      </c>
      <c r="G4736" t="inlineStr">
        <is>
          <t xml:space="preserve">1:24-1:25</t>
        </is>
      </c>
      <c r="H4736" t="inlineStr">
        <is>
          <t xml:space="preserve">Resolved</t>
        </is>
      </c>
      <c r="I4736" t="inlineStr">
        <is>
          <t xml:space="preserve">[Script error] - Line from script: â€œHier, nimm das.â€_x009d_ - Note: â€œHier, nehmen Sie das.â€_x009d_</t>
        </is>
      </c>
      <c r="J4736" t="inlineStr">
        <is>
          <t xml:space="preserve">AI</t>
        </is>
      </c>
      <c r="K4736" t="inlineStr">
        <is>
          <t xml:space="preserve">Script error</t>
        </is>
      </c>
      <c r="L4736" t="inlineStr">
        <is>
          <t xml:space="preserve">Script error</t>
        </is>
      </c>
      <c r="M4736" t="str">
        <f>IFERROR(IF(VLOOKUP(L4736,'Quantification'!$A:$B,2,FALSE)&amp;""="","Unclassified",VLOOKUP(L4736,'Quantification'!$A:$B,2,FALSE)),"Unclassified")</f>
        <v>Major</v>
      </c>
      <c r="N4736" t="inlineStr">
        <is>
          <t xml:space="preserve">frl-stefanie.gartmaier@pocketfm.com</t>
        </is>
      </c>
      <c r="O4736" t="inlineStr">
        <is>
          <t xml:space="preserve">Issues found in raw</t>
        </is>
      </c>
      <c r="P4736" t="str">
        <f>IF(OR(O4736="Issues found in master",O4736="Final master"),"Master",IF(OR(O4736="Ready for Master",O4736="Issues found in raw",O4736="Raw under QC",O4736="Issues resolved in raw"),"Raw","-"))</f>
        <v>Raw</v>
      </c>
      <c r="Q4736" s="13">
        <v>46280.611805555556</v>
      </c>
      <c r="R4736" t="inlineStr">
        <is>
          <t xml:space="preserve">2026-09 (Sept)</t>
        </is>
      </c>
      <c r="S4736">
        <f>IF(M4736="Not an error",0,IF(COUNTIFS($A$2:$A4736,$A4736,$D$2:$D4736,$D4736,$M$2:$M4736,"&lt;&gt;Not an error")=1,1,0))</f>
        <v>1</v>
      </c>
      <c r="T4736">
        <f>IF(M4736&lt;&gt;"Major",0,IF(COUNTIFS($A$2:$A4736,$A4736,$D$2:$D4736,$D4736,$M$2:$M4736,"Major")=1,1,0))</f>
        <v>1</v>
      </c>
      <c r="U4736">
        <f>IF(M4736&lt;&gt;"Minor",0,IF(COUNTIFS($A$2:$A4736,$A4736,$D$2:$D4736,$D4736,$M$2:$M4736,"Minor")=1,1,0))</f>
        <v>0</v>
      </c>
    </row>
    <row r="4737">
      <c r="A4737" t="inlineStr">
        <is>
          <t xml:space="preserve">f855eae3dfc9aadc286f38e8d5e70cc6a599f238</t>
        </is>
      </c>
      <c r="B4737" t="inlineStr">
        <is>
          <t xml:space="preserve">The Silent Rebirth</t>
        </is>
      </c>
      <c r="C4737" t="inlineStr">
        <is>
          <t xml:space="preserve">Wiedergeboren Für Rache</t>
        </is>
      </c>
      <c r="D4737" t="inlineStr">
        <is>
          <t xml:space="preserve">f3ae2531b04863664bb82c13b7c35f67696d9112</t>
        </is>
      </c>
      <c r="E4737" t="inlineStr">
        <is>
          <t xml:space="preserve">Episode 42: Du Willst Das Kraut Vergiften</t>
        </is>
      </c>
      <c r="F4737">
        <v>42</v>
      </c>
      <c r="G4737" t="inlineStr">
        <is>
          <t xml:space="preserve">5:15-5:34</t>
        </is>
      </c>
      <c r="H4737" t="inlineStr">
        <is>
          <t xml:space="preserve">Resolved</t>
        </is>
      </c>
      <c r="I4737" t="inlineStr">
        <is>
          <t xml:space="preserve">[Script error] - Line from script: â€œWas war das?â€_x009d_, zischte der Diener mit zusammengebissenen ZÃ¤hnen. Ã„nnas Blick wurde schÃ¤rfer. â€œDas sollte ich Sie fragen. Jeder weiÃŸ, dass KrÃ¤utermedizin am wirksamsten ist, wenn sie heiÃŸ eingenommen wird, und doch halten Sie mich hier auf und machen mir Schwierigkeiten.â€_x009d_ - Note; gibberish; should be left out</t>
        </is>
      </c>
      <c r="J4737" t="inlineStr">
        <is>
          <t xml:space="preserve">AI</t>
        </is>
      </c>
      <c r="K4737" t="inlineStr">
        <is>
          <t xml:space="preserve">Script error</t>
        </is>
      </c>
      <c r="L4737" t="inlineStr">
        <is>
          <t xml:space="preserve">Script error</t>
        </is>
      </c>
      <c r="M4737" t="str">
        <f>IFERROR(IF(VLOOKUP(L4737,'Quantification'!$A:$B,2,FALSE)&amp;""="","Unclassified",VLOOKUP(L4737,'Quantification'!$A:$B,2,FALSE)),"Unclassified")</f>
        <v>Major</v>
      </c>
      <c r="N4737" t="inlineStr">
        <is>
          <t xml:space="preserve">frl-stefanie.gartmaier@pocketfm.com</t>
        </is>
      </c>
      <c r="O4737" t="inlineStr">
        <is>
          <t xml:space="preserve">Issues found in raw</t>
        </is>
      </c>
      <c r="P4737" t="str">
        <f>IF(OR(O4737="Issues found in master",O4737="Final master"),"Master",IF(OR(O4737="Ready for Master",O4737="Issues found in raw",O4737="Raw under QC",O4737="Issues resolved in raw"),"Raw","-"))</f>
        <v>Raw</v>
      </c>
      <c r="Q4737" s="13">
        <v>46280.611805555556</v>
      </c>
      <c r="R4737" t="inlineStr">
        <is>
          <t xml:space="preserve">2026-09 (Sept)</t>
        </is>
      </c>
      <c r="S4737">
        <f>IF(M4737="Not an error",0,IF(COUNTIFS($A$2:$A4737,$A4737,$D$2:$D4737,$D4737,$M$2:$M4737,"&lt;&gt;Not an error")=1,1,0))</f>
        <v>0</v>
      </c>
      <c r="T4737">
        <f>IF(M4737&lt;&gt;"Major",0,IF(COUNTIFS($A$2:$A4737,$A4737,$D$2:$D4737,$D4737,$M$2:$M4737,"Major")=1,1,0))</f>
        <v>0</v>
      </c>
      <c r="U4737">
        <f>IF(M4737&lt;&gt;"Minor",0,IF(COUNTIFS($A$2:$A4737,$A4737,$D$2:$D4737,$D4737,$M$2:$M4737,"Minor")=1,1,0))</f>
        <v>0</v>
      </c>
    </row>
    <row r="4738">
      <c r="A4738" t="inlineStr">
        <is>
          <t xml:space="preserve">f855eae3dfc9aadc286f38e8d5e70cc6a599f238</t>
        </is>
      </c>
      <c r="B4738" t="inlineStr">
        <is>
          <t xml:space="preserve">The Silent Rebirth</t>
        </is>
      </c>
      <c r="C4738" t="inlineStr">
        <is>
          <t xml:space="preserve">Wiedergeboren Für Rache</t>
        </is>
      </c>
      <c r="D4738" t="inlineStr">
        <is>
          <t xml:space="preserve">f3ae2531b04863664bb82c13b7c35f67696d9112</t>
        </is>
      </c>
      <c r="E4738" t="inlineStr">
        <is>
          <t xml:space="preserve">Episode 42: Du Willst Das Kraut Vergiften</t>
        </is>
      </c>
      <c r="F4738">
        <v>42</v>
      </c>
      <c r="G4738" t="inlineStr">
        <is>
          <t xml:space="preserve">7:03-7:09</t>
        </is>
      </c>
      <c r="H4738" t="inlineStr">
        <is>
          <t xml:space="preserve">Resolved</t>
        </is>
      </c>
      <c r="I4738" t="inlineStr">
        <is>
          <t xml:space="preserve">[Script error] - Line from script: â€œDoch so schnell, wie sich die Spannung aufgebaut hatte, blitzte ein strahlendes LÃ¤cheln Ã¼ber Ã„nnas Gesicht.â€_x009d_ - Note: incomplete sentence â€œDoch so schnell, wie sich die Spannung aufgebaut hatte, war sie auch schon wieder versflogen und ein strahlendes LÃ¤cheln blitzte Ã¼ber Ã„nnas Gesicht.â€_x009d_</t>
        </is>
      </c>
      <c r="J4738" t="inlineStr">
        <is>
          <t xml:space="preserve">AI</t>
        </is>
      </c>
      <c r="K4738" t="inlineStr">
        <is>
          <t xml:space="preserve">Script error</t>
        </is>
      </c>
      <c r="L4738" t="inlineStr">
        <is>
          <t xml:space="preserve">Script error</t>
        </is>
      </c>
      <c r="M4738" t="str">
        <f>IFERROR(IF(VLOOKUP(L4738,'Quantification'!$A:$B,2,FALSE)&amp;""="","Unclassified",VLOOKUP(L4738,'Quantification'!$A:$B,2,FALSE)),"Unclassified")</f>
        <v>Major</v>
      </c>
      <c r="N4738" t="inlineStr">
        <is>
          <t xml:space="preserve">frl-stefanie.gartmaier@pocketfm.com</t>
        </is>
      </c>
      <c r="O4738" t="inlineStr">
        <is>
          <t xml:space="preserve">Issues found in raw</t>
        </is>
      </c>
      <c r="P4738" t="str">
        <f>IF(OR(O4738="Issues found in master",O4738="Final master"),"Master",IF(OR(O4738="Ready for Master",O4738="Issues found in raw",O4738="Raw under QC",O4738="Issues resolved in raw"),"Raw","-"))</f>
        <v>Raw</v>
      </c>
      <c r="Q4738" s="13">
        <v>46280.611805555556</v>
      </c>
      <c r="R4738" t="inlineStr">
        <is>
          <t xml:space="preserve">2026-09 (Sept)</t>
        </is>
      </c>
      <c r="S4738">
        <f>IF(M4738="Not an error",0,IF(COUNTIFS($A$2:$A4738,$A4738,$D$2:$D4738,$D4738,$M$2:$M4738,"&lt;&gt;Not an error")=1,1,0))</f>
        <v>0</v>
      </c>
      <c r="T4738">
        <f>IF(M4738&lt;&gt;"Major",0,IF(COUNTIFS($A$2:$A4738,$A4738,$D$2:$D4738,$D4738,$M$2:$M4738,"Major")=1,1,0))</f>
        <v>0</v>
      </c>
      <c r="U4738">
        <f>IF(M4738&lt;&gt;"Minor",0,IF(COUNTIFS($A$2:$A4738,$A4738,$D$2:$D4738,$D4738,$M$2:$M4738,"Minor")=1,1,0))</f>
        <v>0</v>
      </c>
    </row>
    <row r="4739">
      <c r="A4739" t="inlineStr">
        <is>
          <t xml:space="preserve">f855eae3dfc9aadc286f38e8d5e70cc6a599f238</t>
        </is>
      </c>
      <c r="B4739" t="inlineStr">
        <is>
          <t xml:space="preserve">The Silent Rebirth</t>
        </is>
      </c>
      <c r="C4739" t="inlineStr">
        <is>
          <t xml:space="preserve">Wiedergeboren Für Rache</t>
        </is>
      </c>
      <c r="D4739" t="inlineStr">
        <is>
          <t xml:space="preserve">0621ac917e090b8b7c83e6422436589a778e0c3f</t>
        </is>
      </c>
      <c r="E4739" t="inlineStr">
        <is>
          <t xml:space="preserve">Episode 43: Erste Gescheiterte Versuche</t>
        </is>
      </c>
      <c r="F4739">
        <v>43</v>
      </c>
      <c r="G4739" t="inlineStr">
        <is>
          <t xml:space="preserve">0:00-0:07</t>
        </is>
      </c>
      <c r="H4739" t="inlineStr">
        <is>
          <t xml:space="preserve">Resolved</t>
        </is>
      </c>
      <c r="I4739" t="inlineStr">
        <is>
          <t xml:space="preserve">[Script error] - Line from script: â€œOder habt Ihr und Eure gnÃ¤dige Frau etwa vor, die Medizin zu manipulieren, wÃ¤hrend ich nicht da bin?â€_x009d_ - Note: â€œOder haben Sie und Ihre gnÃ¤dige Frau etwa vor, die Medizin zu manipulieren, wÃ¤hrend ich nicht da bin?â€_x009d_</t>
        </is>
      </c>
      <c r="J4739" t="inlineStr">
        <is>
          <t xml:space="preserve">AI</t>
        </is>
      </c>
      <c r="K4739" t="inlineStr">
        <is>
          <t xml:space="preserve">Script error</t>
        </is>
      </c>
      <c r="L4739" t="inlineStr">
        <is>
          <t xml:space="preserve">Script error</t>
        </is>
      </c>
      <c r="M4739" t="str">
        <f>IFERROR(IF(VLOOKUP(L4739,'Quantification'!$A:$B,2,FALSE)&amp;""="","Unclassified",VLOOKUP(L4739,'Quantification'!$A:$B,2,FALSE)),"Unclassified")</f>
        <v>Major</v>
      </c>
      <c r="N4739" t="inlineStr">
        <is>
          <t xml:space="preserve">frl-stefanie.gartmaier@pocketfm.com</t>
        </is>
      </c>
      <c r="O4739" t="inlineStr">
        <is>
          <t xml:space="preserve">Issues found in raw</t>
        </is>
      </c>
      <c r="P4739" t="str">
        <f>IF(OR(O4739="Issues found in master",O4739="Final master"),"Master",IF(OR(O4739="Ready for Master",O4739="Issues found in raw",O4739="Raw under QC",O4739="Issues resolved in raw"),"Raw","-"))</f>
        <v>Raw</v>
      </c>
      <c r="Q4739" s="13">
        <v>46280.611805555556</v>
      </c>
      <c r="R4739" t="inlineStr">
        <is>
          <t xml:space="preserve">2026-09 (Sept)</t>
        </is>
      </c>
      <c r="S4739">
        <f>IF(M4739="Not an error",0,IF(COUNTIFS($A$2:$A4739,$A4739,$D$2:$D4739,$D4739,$M$2:$M4739,"&lt;&gt;Not an error")=1,1,0))</f>
        <v>1</v>
      </c>
      <c r="T4739">
        <f>IF(M4739&lt;&gt;"Major",0,IF(COUNTIFS($A$2:$A4739,$A4739,$D$2:$D4739,$D4739,$M$2:$M4739,"Major")=1,1,0))</f>
        <v>1</v>
      </c>
      <c r="U4739">
        <f>IF(M4739&lt;&gt;"Minor",0,IF(COUNTIFS($A$2:$A4739,$A4739,$D$2:$D4739,$D4739,$M$2:$M4739,"Minor")=1,1,0))</f>
        <v>0</v>
      </c>
    </row>
    <row r="4740">
      <c r="A4740" t="inlineStr">
        <is>
          <t xml:space="preserve">f855eae3dfc9aadc286f38e8d5e70cc6a599f238</t>
        </is>
      </c>
      <c r="B4740" t="inlineStr">
        <is>
          <t xml:space="preserve">The Silent Rebirth</t>
        </is>
      </c>
      <c r="C4740" t="inlineStr">
        <is>
          <t xml:space="preserve">Wiedergeboren Für Rache</t>
        </is>
      </c>
      <c r="D4740" t="inlineStr">
        <is>
          <t xml:space="preserve">0621ac917e090b8b7c83e6422436589a778e0c3f</t>
        </is>
      </c>
      <c r="E4740" t="inlineStr">
        <is>
          <t xml:space="preserve">Episode 43: Erste Gescheiterte Versuche</t>
        </is>
      </c>
      <c r="F4740">
        <v>43</v>
      </c>
      <c r="G4740" t="inlineStr">
        <is>
          <t xml:space="preserve">0:25-0:35</t>
        </is>
      </c>
      <c r="H4740" t="inlineStr">
        <is>
          <t xml:space="preserve">Resolved</t>
        </is>
      </c>
      <c r="I4740" t="inlineStr">
        <is>
          <t xml:space="preserve">[Script error] - Line from script: â€œDann habt Ihr sicher nichts dagegen, wenn ich sie direkt ins Zimmer der alten Dame bringe und der Hausarzt der Familie Storm die KrÃ¤uter dort untersucht.â€_x009d_ - Dann haben Sie sicher nichts dagegen, wenn ich sie direkt ins Zimmer der alten Dame bringe und der Hausarzt der Familie Storm die KrÃ¤uter dort untersucht.â€œ</t>
        </is>
      </c>
      <c r="J4740" t="inlineStr">
        <is>
          <t xml:space="preserve">AI</t>
        </is>
      </c>
      <c r="K4740" t="inlineStr">
        <is>
          <t xml:space="preserve">Script error</t>
        </is>
      </c>
      <c r="L4740" t="inlineStr">
        <is>
          <t xml:space="preserve">Script error</t>
        </is>
      </c>
      <c r="M4740" t="str">
        <f>IFERROR(IF(VLOOKUP(L4740,'Quantification'!$A:$B,2,FALSE)&amp;""="","Unclassified",VLOOKUP(L4740,'Quantification'!$A:$B,2,FALSE)),"Unclassified")</f>
        <v>Major</v>
      </c>
      <c r="N4740" t="inlineStr">
        <is>
          <t xml:space="preserve">frl-stefanie.gartmaier@pocketfm.com</t>
        </is>
      </c>
      <c r="O4740" t="inlineStr">
        <is>
          <t xml:space="preserve">Issues found in raw</t>
        </is>
      </c>
      <c r="P4740" t="str">
        <f>IF(OR(O4740="Issues found in master",O4740="Final master"),"Master",IF(OR(O4740="Ready for Master",O4740="Issues found in raw",O4740="Raw under QC",O4740="Issues resolved in raw"),"Raw","-"))</f>
        <v>Raw</v>
      </c>
      <c r="Q4740" s="13">
        <v>46280.611805555556</v>
      </c>
      <c r="R4740" t="inlineStr">
        <is>
          <t xml:space="preserve">2026-09 (Sept)</t>
        </is>
      </c>
      <c r="S4740">
        <f>IF(M4740="Not an error",0,IF(COUNTIFS($A$2:$A4740,$A4740,$D$2:$D4740,$D4740,$M$2:$M4740,"&lt;&gt;Not an error")=1,1,0))</f>
        <v>0</v>
      </c>
      <c r="T4740">
        <f>IF(M4740&lt;&gt;"Major",0,IF(COUNTIFS($A$2:$A4740,$A4740,$D$2:$D4740,$D4740,$M$2:$M4740,"Major")=1,1,0))</f>
        <v>0</v>
      </c>
      <c r="U4740">
        <f>IF(M4740&lt;&gt;"Minor",0,IF(COUNTIFS($A$2:$A4740,$A4740,$D$2:$D4740,$D4740,$M$2:$M4740,"Minor")=1,1,0))</f>
        <v>0</v>
      </c>
    </row>
    <row r="4741">
      <c r="A4741" t="inlineStr">
        <is>
          <t xml:space="preserve">f855eae3dfc9aadc286f38e8d5e70cc6a599f238</t>
        </is>
      </c>
      <c r="B4741" t="inlineStr">
        <is>
          <t xml:space="preserve">The Silent Rebirth</t>
        </is>
      </c>
      <c r="C4741" t="inlineStr">
        <is>
          <t xml:space="preserve">Wiedergeboren Für Rache</t>
        </is>
      </c>
      <c r="D4741" t="inlineStr">
        <is>
          <t xml:space="preserve">0621ac917e090b8b7c83e6422436589a778e0c3f</t>
        </is>
      </c>
      <c r="E4741" t="inlineStr">
        <is>
          <t xml:space="preserve">Episode 43: Erste Gescheiterte Versuche</t>
        </is>
      </c>
      <c r="F4741">
        <v>43</v>
      </c>
      <c r="G4741" t="inlineStr">
        <is>
          <t xml:space="preserve">2:14-2:18</t>
        </is>
      </c>
      <c r="H4741" t="inlineStr">
        <is>
          <t xml:space="preserve">Resolved</t>
        </is>
      </c>
      <c r="I4741" t="inlineStr">
        <is>
          <t xml:space="preserve">[Script error] - Line from script: â€œSie hob erneut die Hand, doch eine Stimme durchbrach die Spannung.â€_x009d_ - â€œSie hob erneut die Hand, doch eine Stimme unterbrach sie jÃ¤h.â€_x009d_</t>
        </is>
      </c>
      <c r="J4741" t="inlineStr">
        <is>
          <t xml:space="preserve">AI</t>
        </is>
      </c>
      <c r="K4741" t="inlineStr">
        <is>
          <t xml:space="preserve">Script error</t>
        </is>
      </c>
      <c r="L4741" t="inlineStr">
        <is>
          <t xml:space="preserve">Script error</t>
        </is>
      </c>
      <c r="M4741" t="str">
        <f>IFERROR(IF(VLOOKUP(L4741,'Quantification'!$A:$B,2,FALSE)&amp;""="","Unclassified",VLOOKUP(L4741,'Quantification'!$A:$B,2,FALSE)),"Unclassified")</f>
        <v>Major</v>
      </c>
      <c r="N4741" t="inlineStr">
        <is>
          <t xml:space="preserve">frl-stefanie.gartmaier@pocketfm.com</t>
        </is>
      </c>
      <c r="O4741" t="inlineStr">
        <is>
          <t xml:space="preserve">Issues found in raw</t>
        </is>
      </c>
      <c r="P4741" t="str">
        <f>IF(OR(O4741="Issues found in master",O4741="Final master"),"Master",IF(OR(O4741="Ready for Master",O4741="Issues found in raw",O4741="Raw under QC",O4741="Issues resolved in raw"),"Raw","-"))</f>
        <v>Raw</v>
      </c>
      <c r="Q4741" s="13">
        <v>46280.611805555556</v>
      </c>
      <c r="R4741" t="inlineStr">
        <is>
          <t xml:space="preserve">2026-09 (Sept)</t>
        </is>
      </c>
      <c r="S4741">
        <f>IF(M4741="Not an error",0,IF(COUNTIFS($A$2:$A4741,$A4741,$D$2:$D4741,$D4741,$M$2:$M4741,"&lt;&gt;Not an error")=1,1,0))</f>
        <v>0</v>
      </c>
      <c r="T4741">
        <f>IF(M4741&lt;&gt;"Major",0,IF(COUNTIFS($A$2:$A4741,$A4741,$D$2:$D4741,$D4741,$M$2:$M4741,"Major")=1,1,0))</f>
        <v>0</v>
      </c>
      <c r="U4741">
        <f>IF(M4741&lt;&gt;"Minor",0,IF(COUNTIFS($A$2:$A4741,$A4741,$D$2:$D4741,$D4741,$M$2:$M4741,"Minor")=1,1,0))</f>
        <v>0</v>
      </c>
    </row>
    <row r="4742">
      <c r="A4742" t="inlineStr">
        <is>
          <t xml:space="preserve">f855eae3dfc9aadc286f38e8d5e70cc6a599f238</t>
        </is>
      </c>
      <c r="B4742" t="inlineStr">
        <is>
          <t xml:space="preserve">The Silent Rebirth</t>
        </is>
      </c>
      <c r="C4742" t="inlineStr">
        <is>
          <t xml:space="preserve">Wiedergeboren Für Rache</t>
        </is>
      </c>
      <c r="D4742" t="inlineStr">
        <is>
          <t xml:space="preserve">010fb6795b335592cfadf2e8956f86656de2ed1d</t>
        </is>
      </c>
      <c r="E4742" t="inlineStr">
        <is>
          <t xml:space="preserve">Episode 44: Ein Kleines Missverständnis</t>
        </is>
      </c>
      <c r="F4742">
        <v>44</v>
      </c>
      <c r="G4742" t="inlineStr">
        <is>
          <t xml:space="preserve">0:00-0:06</t>
        </is>
      </c>
      <c r="H4742" t="inlineStr">
        <is>
          <t xml:space="preserve">Resolved</t>
        </is>
      </c>
      <c r="I4742" t="inlineStr">
        <is>
          <t xml:space="preserve">[Script error] - Line from script: â€œWas ist los, kleiner Rowan? Du siehst so besorgt aus. FÃ¼hlst du dich nicht gut?â€_x009d_ - Note: inconsistency with the previous episode â€œWas ist los, kleiner Rowan?â€_x009d_, fragte sie besorgt. â€œWarum siehst du so blass aus? FÃ¼hlst du dich nicht wohl?â€_x009d_</t>
        </is>
      </c>
      <c r="J4742" t="inlineStr">
        <is>
          <t xml:space="preserve">AI</t>
        </is>
      </c>
      <c r="K4742" t="inlineStr">
        <is>
          <t xml:space="preserve">Script error</t>
        </is>
      </c>
      <c r="L4742" t="inlineStr">
        <is>
          <t xml:space="preserve">Script error</t>
        </is>
      </c>
      <c r="M4742" t="str">
        <f>IFERROR(IF(VLOOKUP(L4742,'Quantification'!$A:$B,2,FALSE)&amp;""="","Unclassified",VLOOKUP(L4742,'Quantification'!$A:$B,2,FALSE)),"Unclassified")</f>
        <v>Major</v>
      </c>
      <c r="N4742" t="inlineStr">
        <is>
          <t xml:space="preserve">frl-stefanie.gartmaier@pocketfm.com</t>
        </is>
      </c>
      <c r="O4742" t="inlineStr">
        <is>
          <t xml:space="preserve">Issues found in raw</t>
        </is>
      </c>
      <c r="P4742" t="str">
        <f>IF(OR(O4742="Issues found in master",O4742="Final master"),"Master",IF(OR(O4742="Ready for Master",O4742="Issues found in raw",O4742="Raw under QC",O4742="Issues resolved in raw"),"Raw","-"))</f>
        <v>Raw</v>
      </c>
      <c r="Q4742" s="13">
        <v>46280.611805555556</v>
      </c>
      <c r="R4742" t="inlineStr">
        <is>
          <t xml:space="preserve">2026-09 (Sept)</t>
        </is>
      </c>
      <c r="S4742">
        <f>IF(M4742="Not an error",0,IF(COUNTIFS($A$2:$A4742,$A4742,$D$2:$D4742,$D4742,$M$2:$M4742,"&lt;&gt;Not an error")=1,1,0))</f>
        <v>1</v>
      </c>
      <c r="T4742">
        <f>IF(M4742&lt;&gt;"Major",0,IF(COUNTIFS($A$2:$A4742,$A4742,$D$2:$D4742,$D4742,$M$2:$M4742,"Major")=1,1,0))</f>
        <v>1</v>
      </c>
      <c r="U4742">
        <f>IF(M4742&lt;&gt;"Minor",0,IF(COUNTIFS($A$2:$A4742,$A4742,$D$2:$D4742,$D4742,$M$2:$M4742,"Minor")=1,1,0))</f>
        <v>0</v>
      </c>
    </row>
    <row r="4743">
      <c r="A4743" t="inlineStr">
        <is>
          <t xml:space="preserve">f855eae3dfc9aadc286f38e8d5e70cc6a599f238</t>
        </is>
      </c>
      <c r="B4743" t="inlineStr">
        <is>
          <t xml:space="preserve">The Silent Rebirth</t>
        </is>
      </c>
      <c r="C4743" t="inlineStr">
        <is>
          <t xml:space="preserve">Wiedergeboren Für Rache</t>
        </is>
      </c>
      <c r="D4743" t="inlineStr">
        <is>
          <t xml:space="preserve">010fb6795b335592cfadf2e8956f86656de2ed1d</t>
        </is>
      </c>
      <c r="E4743" t="inlineStr">
        <is>
          <t xml:space="preserve">Episode 44: Ein Kleines Missverständnis</t>
        </is>
      </c>
      <c r="F4743">
        <v>44</v>
      </c>
      <c r="G4743" t="inlineStr">
        <is>
          <t xml:space="preserve">1:02-1:06</t>
        </is>
      </c>
      <c r="H4743" t="inlineStr">
        <is>
          <t xml:space="preserve">Resolved</t>
        </is>
      </c>
      <c r="I4743" t="inlineStr">
        <is>
          <t xml:space="preserve">[Script error] - Line from script: â€œTrotzdem riss die alte Dame der Ã„rztin die Flasche mit einem finsteren Blick aus der Hand.â€_x009d_ - Note: inconsistency â€œDaraufhin riss die alte Dame der Ã„rztin die Flasche mit einem finsteren Blick aus der Hand.â€_x009d_</t>
        </is>
      </c>
      <c r="J4743" t="inlineStr">
        <is>
          <t xml:space="preserve">AI</t>
        </is>
      </c>
      <c r="K4743" t="inlineStr">
        <is>
          <t xml:space="preserve">Script error</t>
        </is>
      </c>
      <c r="L4743" t="inlineStr">
        <is>
          <t xml:space="preserve">Script error</t>
        </is>
      </c>
      <c r="M4743" t="str">
        <f>IFERROR(IF(VLOOKUP(L4743,'Quantification'!$A:$B,2,FALSE)&amp;""="","Unclassified",VLOOKUP(L4743,'Quantification'!$A:$B,2,FALSE)),"Unclassified")</f>
        <v>Major</v>
      </c>
      <c r="N4743" t="inlineStr">
        <is>
          <t xml:space="preserve">frl-stefanie.gartmaier@pocketfm.com</t>
        </is>
      </c>
      <c r="O4743" t="inlineStr">
        <is>
          <t xml:space="preserve">Issues found in raw</t>
        </is>
      </c>
      <c r="P4743" t="str">
        <f>IF(OR(O4743="Issues found in master",O4743="Final master"),"Master",IF(OR(O4743="Ready for Master",O4743="Issues found in raw",O4743="Raw under QC",O4743="Issues resolved in raw"),"Raw","-"))</f>
        <v>Raw</v>
      </c>
      <c r="Q4743" s="13">
        <v>46280.611805555556</v>
      </c>
      <c r="R4743" t="inlineStr">
        <is>
          <t xml:space="preserve">2026-09 (Sept)</t>
        </is>
      </c>
      <c r="S4743">
        <f>IF(M4743="Not an error",0,IF(COUNTIFS($A$2:$A4743,$A4743,$D$2:$D4743,$D4743,$M$2:$M4743,"&lt;&gt;Not an error")=1,1,0))</f>
        <v>0</v>
      </c>
      <c r="T4743">
        <f>IF(M4743&lt;&gt;"Major",0,IF(COUNTIFS($A$2:$A4743,$A4743,$D$2:$D4743,$D4743,$M$2:$M4743,"Major")=1,1,0))</f>
        <v>0</v>
      </c>
      <c r="U4743">
        <f>IF(M4743&lt;&gt;"Minor",0,IF(COUNTIFS($A$2:$A4743,$A4743,$D$2:$D4743,$D4743,$M$2:$M4743,"Minor")=1,1,0))</f>
        <v>0</v>
      </c>
    </row>
    <row r="4744">
      <c r="A4744" t="inlineStr">
        <is>
          <t xml:space="preserve">f855eae3dfc9aadc286f38e8d5e70cc6a599f238</t>
        </is>
      </c>
      <c r="B4744" t="inlineStr">
        <is>
          <t xml:space="preserve">The Silent Rebirth</t>
        </is>
      </c>
      <c r="C4744" t="inlineStr">
        <is>
          <t xml:space="preserve">Wiedergeboren Für Rache</t>
        </is>
      </c>
      <c r="D4744" t="inlineStr">
        <is>
          <t xml:space="preserve">010fb6795b335592cfadf2e8956f86656de2ed1d</t>
        </is>
      </c>
      <c r="E4744" t="inlineStr">
        <is>
          <t xml:space="preserve">Episode 44: Ein Kleines Missverständnis</t>
        </is>
      </c>
      <c r="F4744">
        <v>44</v>
      </c>
      <c r="G4744" t="inlineStr">
        <is>
          <t xml:space="preserve">1:26-1:32</t>
        </is>
      </c>
      <c r="H4744" t="inlineStr">
        <is>
          <t xml:space="preserve">Resolved</t>
        </is>
      </c>
      <c r="I4744" t="inlineStr">
        <is>
          <t xml:space="preserve">[Script error] - Line from script: â€œOma, der Hauptbestandteil ist Walnusspulver, deshalb fehlt die Ã¼bliche Bitterkeit.â€_x009d_ - â€œDer Hauptbestandteil ist Walnusspulver, deshalb fehlt die Ã¼bliche Bitterkeit.â€_x009d_</t>
        </is>
      </c>
      <c r="J4744" t="inlineStr">
        <is>
          <t xml:space="preserve">AI</t>
        </is>
      </c>
      <c r="K4744" t="inlineStr">
        <is>
          <t xml:space="preserve">Script error</t>
        </is>
      </c>
      <c r="L4744" t="inlineStr">
        <is>
          <t xml:space="preserve">Script error</t>
        </is>
      </c>
      <c r="M4744" t="str">
        <f>IFERROR(IF(VLOOKUP(L4744,'Quantification'!$A:$B,2,FALSE)&amp;""="","Unclassified",VLOOKUP(L4744,'Quantification'!$A:$B,2,FALSE)),"Unclassified")</f>
        <v>Major</v>
      </c>
      <c r="N4744" t="inlineStr">
        <is>
          <t xml:space="preserve">frl-stefanie.gartmaier@pocketfm.com</t>
        </is>
      </c>
      <c r="O4744" t="inlineStr">
        <is>
          <t xml:space="preserve">Issues found in raw</t>
        </is>
      </c>
      <c r="P4744" t="str">
        <f>IF(OR(O4744="Issues found in master",O4744="Final master"),"Master",IF(OR(O4744="Ready for Master",O4744="Issues found in raw",O4744="Raw under QC",O4744="Issues resolved in raw"),"Raw","-"))</f>
        <v>Raw</v>
      </c>
      <c r="Q4744" s="13">
        <v>46280.611805555556</v>
      </c>
      <c r="R4744" t="inlineStr">
        <is>
          <t xml:space="preserve">2026-09 (Sept)</t>
        </is>
      </c>
      <c r="S4744">
        <f>IF(M4744="Not an error",0,IF(COUNTIFS($A$2:$A4744,$A4744,$D$2:$D4744,$D4744,$M$2:$M4744,"&lt;&gt;Not an error")=1,1,0))</f>
        <v>0</v>
      </c>
      <c r="T4744">
        <f>IF(M4744&lt;&gt;"Major",0,IF(COUNTIFS($A$2:$A4744,$A4744,$D$2:$D4744,$D4744,$M$2:$M4744,"Major")=1,1,0))</f>
        <v>0</v>
      </c>
      <c r="U4744">
        <f>IF(M4744&lt;&gt;"Minor",0,IF(COUNTIFS($A$2:$A4744,$A4744,$D$2:$D4744,$D4744,$M$2:$M4744,"Minor")=1,1,0))</f>
        <v>0</v>
      </c>
    </row>
    <row r="4745">
      <c r="A4745" t="inlineStr">
        <is>
          <t xml:space="preserve">f855eae3dfc9aadc286f38e8d5e70cc6a599f238</t>
        </is>
      </c>
      <c r="B4745" t="inlineStr">
        <is>
          <t xml:space="preserve">The Silent Rebirth</t>
        </is>
      </c>
      <c r="C4745" t="inlineStr">
        <is>
          <t xml:space="preserve">Wiedergeboren Für Rache</t>
        </is>
      </c>
      <c r="D4745" t="inlineStr">
        <is>
          <t xml:space="preserve">010fb6795b335592cfadf2e8956f86656de2ed1d</t>
        </is>
      </c>
      <c r="E4745" t="inlineStr">
        <is>
          <t xml:space="preserve">Episode 44: Ein Kleines Missverständnis</t>
        </is>
      </c>
      <c r="F4745">
        <v>44</v>
      </c>
      <c r="G4745" t="inlineStr">
        <is>
          <t xml:space="preserve">1:49-1:54</t>
        </is>
      </c>
      <c r="H4745" t="inlineStr">
        <is>
          <t xml:space="preserve">Resolved</t>
        </is>
      </c>
      <c r="I4745" t="inlineStr">
        <is>
          <t xml:space="preserve">[Script error] - Line from script: â€œEr hatte sich in letzter Zeit von ihr distanziert, was sie nicht besonders stÃ¶rte.â€_x009d_ - Note: timeline issues â€œEr hatte sich seit seinem Hilfsangebot vorhin von ihr distanziert, was sie nicht besonders stÃ¶rte.â€_x009d_</t>
        </is>
      </c>
      <c r="J4745" t="inlineStr">
        <is>
          <t xml:space="preserve">AI</t>
        </is>
      </c>
      <c r="K4745" t="inlineStr">
        <is>
          <t xml:space="preserve">Script error</t>
        </is>
      </c>
      <c r="L4745" t="inlineStr">
        <is>
          <t xml:space="preserve">Script error</t>
        </is>
      </c>
      <c r="M4745" t="str">
        <f>IFERROR(IF(VLOOKUP(L4745,'Quantification'!$A:$B,2,FALSE)&amp;""="","Unclassified",VLOOKUP(L4745,'Quantification'!$A:$B,2,FALSE)),"Unclassified")</f>
        <v>Major</v>
      </c>
      <c r="N4745" t="inlineStr">
        <is>
          <t xml:space="preserve">frl-stefanie.gartmaier@pocketfm.com</t>
        </is>
      </c>
      <c r="O4745" t="inlineStr">
        <is>
          <t xml:space="preserve">Issues found in raw</t>
        </is>
      </c>
      <c r="P4745" t="str">
        <f>IF(OR(O4745="Issues found in master",O4745="Final master"),"Master",IF(OR(O4745="Ready for Master",O4745="Issues found in raw",O4745="Raw under QC",O4745="Issues resolved in raw"),"Raw","-"))</f>
        <v>Raw</v>
      </c>
      <c r="Q4745" s="13">
        <v>46280.611805555556</v>
      </c>
      <c r="R4745" t="inlineStr">
        <is>
          <t xml:space="preserve">2026-09 (Sept)</t>
        </is>
      </c>
      <c r="S4745">
        <f>IF(M4745="Not an error",0,IF(COUNTIFS($A$2:$A4745,$A4745,$D$2:$D4745,$D4745,$M$2:$M4745,"&lt;&gt;Not an error")=1,1,0))</f>
        <v>0</v>
      </c>
      <c r="T4745">
        <f>IF(M4745&lt;&gt;"Major",0,IF(COUNTIFS($A$2:$A4745,$A4745,$D$2:$D4745,$D4745,$M$2:$M4745,"Major")=1,1,0))</f>
        <v>0</v>
      </c>
      <c r="U4745">
        <f>IF(M4745&lt;&gt;"Minor",0,IF(COUNTIFS($A$2:$A4745,$A4745,$D$2:$D4745,$D4745,$M$2:$M4745,"Minor")=1,1,0))</f>
        <v>0</v>
      </c>
    </row>
    <row r="4746">
      <c r="A4746" t="inlineStr">
        <is>
          <t xml:space="preserve">f855eae3dfc9aadc286f38e8d5e70cc6a599f238</t>
        </is>
      </c>
      <c r="B4746" t="inlineStr">
        <is>
          <t xml:space="preserve">The Silent Rebirth</t>
        </is>
      </c>
      <c r="C4746" t="inlineStr">
        <is>
          <t xml:space="preserve">Wiedergeboren Für Rache</t>
        </is>
      </c>
      <c r="D4746" t="inlineStr">
        <is>
          <t xml:space="preserve">010fb6795b335592cfadf2e8956f86656de2ed1d</t>
        </is>
      </c>
      <c r="E4746" t="inlineStr">
        <is>
          <t xml:space="preserve">Episode 44: Ein Kleines Missverständnis</t>
        </is>
      </c>
      <c r="F4746">
        <v>44</v>
      </c>
      <c r="G4746" t="inlineStr">
        <is>
          <t xml:space="preserve">1:54-1:58</t>
        </is>
      </c>
      <c r="H4746" t="inlineStr">
        <is>
          <t xml:space="preserve">Resolved</t>
        </is>
      </c>
      <c r="I4746" t="inlineStr">
        <is>
          <t xml:space="preserve">[Script error] - Line from script: â€œHatte sie ihn unbewusst in einem frÃ¼heren Leben beleidigt?â€_x009d_ - Note: inconsistency; â€œHatte sie ihn unbewusst beleidigt?â€_x009d_</t>
        </is>
      </c>
      <c r="J4746" t="inlineStr">
        <is>
          <t xml:space="preserve">AI</t>
        </is>
      </c>
      <c r="K4746" t="inlineStr">
        <is>
          <t xml:space="preserve">Script error</t>
        </is>
      </c>
      <c r="L4746" t="inlineStr">
        <is>
          <t xml:space="preserve">Script error</t>
        </is>
      </c>
      <c r="M4746" t="str">
        <f>IFERROR(IF(VLOOKUP(L4746,'Quantification'!$A:$B,2,FALSE)&amp;""="","Unclassified",VLOOKUP(L4746,'Quantification'!$A:$B,2,FALSE)),"Unclassified")</f>
        <v>Major</v>
      </c>
      <c r="N4746" t="inlineStr">
        <is>
          <t xml:space="preserve">frl-stefanie.gartmaier@pocketfm.com</t>
        </is>
      </c>
      <c r="O4746" t="inlineStr">
        <is>
          <t xml:space="preserve">Issues found in raw</t>
        </is>
      </c>
      <c r="P4746" t="str">
        <f>IF(OR(O4746="Issues found in master",O4746="Final master"),"Master",IF(OR(O4746="Ready for Master",O4746="Issues found in raw",O4746="Raw under QC",O4746="Issues resolved in raw"),"Raw","-"))</f>
        <v>Raw</v>
      </c>
      <c r="Q4746" s="13">
        <v>46280.611805555556</v>
      </c>
      <c r="R4746" t="inlineStr">
        <is>
          <t xml:space="preserve">2026-09 (Sept)</t>
        </is>
      </c>
      <c r="S4746">
        <f>IF(M4746="Not an error",0,IF(COUNTIFS($A$2:$A4746,$A4746,$D$2:$D4746,$D4746,$M$2:$M4746,"&lt;&gt;Not an error")=1,1,0))</f>
        <v>0</v>
      </c>
      <c r="T4746">
        <f>IF(M4746&lt;&gt;"Major",0,IF(COUNTIFS($A$2:$A4746,$A4746,$D$2:$D4746,$D4746,$M$2:$M4746,"Major")=1,1,0))</f>
        <v>0</v>
      </c>
      <c r="U4746">
        <f>IF(M4746&lt;&gt;"Minor",0,IF(COUNTIFS($A$2:$A4746,$A4746,$D$2:$D4746,$D4746,$M$2:$M4746,"Minor")=1,1,0))</f>
        <v>0</v>
      </c>
    </row>
    <row r="4747">
      <c r="A4747" t="inlineStr">
        <is>
          <t xml:space="preserve">f855eae3dfc9aadc286f38e8d5e70cc6a599f238</t>
        </is>
      </c>
      <c r="B4747" t="inlineStr">
        <is>
          <t xml:space="preserve">The Silent Rebirth</t>
        </is>
      </c>
      <c r="C4747" t="inlineStr">
        <is>
          <t xml:space="preserve">Wiedergeboren Für Rache</t>
        </is>
      </c>
      <c r="D4747" t="inlineStr">
        <is>
          <t xml:space="preserve">010fb6795b335592cfadf2e8956f86656de2ed1d</t>
        </is>
      </c>
      <c r="E4747" t="inlineStr">
        <is>
          <t xml:space="preserve">Episode 44: Ein Kleines Missverständnis</t>
        </is>
      </c>
      <c r="F4747">
        <v>44</v>
      </c>
      <c r="G4747" t="inlineStr">
        <is>
          <t xml:space="preserve">3:00-3:10</t>
        </is>
      </c>
      <c r="H4747" t="inlineStr">
        <is>
          <t xml:space="preserve">Resolved</t>
        </is>
      </c>
      <c r="I4747" t="inlineStr">
        <is>
          <t xml:space="preserve">[Script error] - Line from script: â€œAuf der anderen Seite des Raumes ballte Rebecca, die neben der alten Dame gestanden hatte, die FÃ¤uste so fest, dass die Adern auf ihrem HandrÃ¼cken hervortraten.â€_x009d_ - Note: contradiction â€œAuf der anderen Seite des Raumes ballte Rebecca, die HÃ¤nde so fest zu FÃ¤usten geballt, dass die Adern auf ihrem HandrÃ¼cken hervortraten.â€_x009d_</t>
        </is>
      </c>
      <c r="J4747" t="inlineStr">
        <is>
          <t xml:space="preserve">AI</t>
        </is>
      </c>
      <c r="K4747" t="inlineStr">
        <is>
          <t xml:space="preserve">Script error</t>
        </is>
      </c>
      <c r="L4747" t="inlineStr">
        <is>
          <t xml:space="preserve">Script error</t>
        </is>
      </c>
      <c r="M4747" t="str">
        <f>IFERROR(IF(VLOOKUP(L4747,'Quantification'!$A:$B,2,FALSE)&amp;""="","Unclassified",VLOOKUP(L4747,'Quantification'!$A:$B,2,FALSE)),"Unclassified")</f>
        <v>Major</v>
      </c>
      <c r="N4747" t="inlineStr">
        <is>
          <t xml:space="preserve">frl-stefanie.gartmaier@pocketfm.com</t>
        </is>
      </c>
      <c r="O4747" t="inlineStr">
        <is>
          <t xml:space="preserve">Issues found in raw</t>
        </is>
      </c>
      <c r="P4747" t="str">
        <f>IF(OR(O4747="Issues found in master",O4747="Final master"),"Master",IF(OR(O4747="Ready for Master",O4747="Issues found in raw",O4747="Raw under QC",O4747="Issues resolved in raw"),"Raw","-"))</f>
        <v>Raw</v>
      </c>
      <c r="Q4747" s="13">
        <v>46280.611805555556</v>
      </c>
      <c r="R4747" t="inlineStr">
        <is>
          <t xml:space="preserve">2026-09 (Sept)</t>
        </is>
      </c>
      <c r="S4747">
        <f>IF(M4747="Not an error",0,IF(COUNTIFS($A$2:$A4747,$A4747,$D$2:$D4747,$D4747,$M$2:$M4747,"&lt;&gt;Not an error")=1,1,0))</f>
        <v>0</v>
      </c>
      <c r="T4747">
        <f>IF(M4747&lt;&gt;"Major",0,IF(COUNTIFS($A$2:$A4747,$A4747,$D$2:$D4747,$D4747,$M$2:$M4747,"Major")=1,1,0))</f>
        <v>0</v>
      </c>
      <c r="U4747">
        <f>IF(M4747&lt;&gt;"Minor",0,IF(COUNTIFS($A$2:$A4747,$A4747,$D$2:$D4747,$D4747,$M$2:$M4747,"Minor")=1,1,0))</f>
        <v>0</v>
      </c>
    </row>
    <row r="4748">
      <c r="A4748" t="inlineStr">
        <is>
          <t xml:space="preserve">f855eae3dfc9aadc286f38e8d5e70cc6a599f238</t>
        </is>
      </c>
      <c r="B4748" t="inlineStr">
        <is>
          <t xml:space="preserve">The Silent Rebirth</t>
        </is>
      </c>
      <c r="C4748" t="inlineStr">
        <is>
          <t xml:space="preserve">Wiedergeboren Für Rache</t>
        </is>
      </c>
      <c r="D4748" t="inlineStr">
        <is>
          <t xml:space="preserve">010fb6795b335592cfadf2e8956f86656de2ed1d</t>
        </is>
      </c>
      <c r="E4748" t="inlineStr">
        <is>
          <t xml:space="preserve">Episode 44: Ein Kleines Missverständnis</t>
        </is>
      </c>
      <c r="F4748">
        <v>44</v>
      </c>
      <c r="G4748" t="inlineStr">
        <is>
          <t xml:space="preserve">3:49-3:54</t>
        </is>
      </c>
      <c r="H4748" t="inlineStr">
        <is>
          <t xml:space="preserve">Resolved</t>
        </is>
      </c>
      <c r="I4748" t="inlineStr">
        <is>
          <t xml:space="preserve">[Script error] - Line from script: â€œMein Sohn Dominic hat leider zwar die Absicht, aber nicht die FÃ¤higkeit.â€_x009d_ - Note: contradiction â€œMein Sohn Dominic hat zwar die gute Absicht, aber leider nicht die MÃ¶glichkeit.â€_x009d_</t>
        </is>
      </c>
      <c r="J4748" t="inlineStr">
        <is>
          <t xml:space="preserve">AI</t>
        </is>
      </c>
      <c r="K4748" t="inlineStr">
        <is>
          <t xml:space="preserve">Script error</t>
        </is>
      </c>
      <c r="L4748" t="inlineStr">
        <is>
          <t xml:space="preserve">Script error</t>
        </is>
      </c>
      <c r="M4748" t="str">
        <f>IFERROR(IF(VLOOKUP(L4748,'Quantification'!$A:$B,2,FALSE)&amp;""="","Unclassified",VLOOKUP(L4748,'Quantification'!$A:$B,2,FALSE)),"Unclassified")</f>
        <v>Major</v>
      </c>
      <c r="N4748" t="inlineStr">
        <is>
          <t xml:space="preserve">frl-stefanie.gartmaier@pocketfm.com</t>
        </is>
      </c>
      <c r="O4748" t="inlineStr">
        <is>
          <t xml:space="preserve">Issues found in raw</t>
        </is>
      </c>
      <c r="P4748" t="str">
        <f>IF(OR(O4748="Issues found in master",O4748="Final master"),"Master",IF(OR(O4748="Ready for Master",O4748="Issues found in raw",O4748="Raw under QC",O4748="Issues resolved in raw"),"Raw","-"))</f>
        <v>Raw</v>
      </c>
      <c r="Q4748" s="13">
        <v>46280.611805555556</v>
      </c>
      <c r="R4748" t="inlineStr">
        <is>
          <t xml:space="preserve">2026-09 (Sept)</t>
        </is>
      </c>
      <c r="S4748">
        <f>IF(M4748="Not an error",0,IF(COUNTIFS($A$2:$A4748,$A4748,$D$2:$D4748,$D4748,$M$2:$M4748,"&lt;&gt;Not an error")=1,1,0))</f>
        <v>0</v>
      </c>
      <c r="T4748">
        <f>IF(M4748&lt;&gt;"Major",0,IF(COUNTIFS($A$2:$A4748,$A4748,$D$2:$D4748,$D4748,$M$2:$M4748,"Major")=1,1,0))</f>
        <v>0</v>
      </c>
      <c r="U4748">
        <f>IF(M4748&lt;&gt;"Minor",0,IF(COUNTIFS($A$2:$A4748,$A4748,$D$2:$D4748,$D4748,$M$2:$M4748,"Minor")=1,1,0))</f>
        <v>0</v>
      </c>
    </row>
    <row r="4749">
      <c r="A4749" t="inlineStr">
        <is>
          <t xml:space="preserve">f855eae3dfc9aadc286f38e8d5e70cc6a599f238</t>
        </is>
      </c>
      <c r="B4749" t="inlineStr">
        <is>
          <t xml:space="preserve">The Silent Rebirth</t>
        </is>
      </c>
      <c r="C4749" t="inlineStr">
        <is>
          <t xml:space="preserve">Wiedergeboren Für Rache</t>
        </is>
      </c>
      <c r="D4749" t="inlineStr">
        <is>
          <t xml:space="preserve">010fb6795b335592cfadf2e8956f86656de2ed1d</t>
        </is>
      </c>
      <c r="E4749" t="inlineStr">
        <is>
          <t xml:space="preserve">Episode 44: Ein Kleines Missverständnis</t>
        </is>
      </c>
      <c r="F4749">
        <v>44</v>
      </c>
      <c r="G4749" t="inlineStr">
        <is>
          <t xml:space="preserve">6:24-6:26</t>
        </is>
      </c>
      <c r="H4749" t="inlineStr">
        <is>
          <t xml:space="preserve">Resolved</t>
        </is>
      </c>
      <c r="I4749" t="inlineStr">
        <is>
          <t xml:space="preserve">[Script error] - Line from script: â€œOma, ich muss jetzt gehen.â€_x009d_ - Note; â€œIch muss jetzt gehen, Frau Storm.â€_x009d_</t>
        </is>
      </c>
      <c r="J4749" t="inlineStr">
        <is>
          <t xml:space="preserve">AI</t>
        </is>
      </c>
      <c r="K4749" t="inlineStr">
        <is>
          <t xml:space="preserve">Script error</t>
        </is>
      </c>
      <c r="L4749" t="inlineStr">
        <is>
          <t xml:space="preserve">Script error</t>
        </is>
      </c>
      <c r="M4749" t="str">
        <f>IFERROR(IF(VLOOKUP(L4749,'Quantification'!$A:$B,2,FALSE)&amp;""="","Unclassified",VLOOKUP(L4749,'Quantification'!$A:$B,2,FALSE)),"Unclassified")</f>
        <v>Major</v>
      </c>
      <c r="N4749" t="inlineStr">
        <is>
          <t xml:space="preserve">frl-stefanie.gartmaier@pocketfm.com</t>
        </is>
      </c>
      <c r="O4749" t="inlineStr">
        <is>
          <t xml:space="preserve">Issues found in raw</t>
        </is>
      </c>
      <c r="P4749" t="str">
        <f>IF(OR(O4749="Issues found in master",O4749="Final master"),"Master",IF(OR(O4749="Ready for Master",O4749="Issues found in raw",O4749="Raw under QC",O4749="Issues resolved in raw"),"Raw","-"))</f>
        <v>Raw</v>
      </c>
      <c r="Q4749" s="13">
        <v>46280.611805555556</v>
      </c>
      <c r="R4749" t="inlineStr">
        <is>
          <t xml:space="preserve">2026-09 (Sept)</t>
        </is>
      </c>
      <c r="S4749">
        <f>IF(M4749="Not an error",0,IF(COUNTIFS($A$2:$A4749,$A4749,$D$2:$D4749,$D4749,$M$2:$M4749,"&lt;&gt;Not an error")=1,1,0))</f>
        <v>0</v>
      </c>
      <c r="T4749">
        <f>IF(M4749&lt;&gt;"Major",0,IF(COUNTIFS($A$2:$A4749,$A4749,$D$2:$D4749,$D4749,$M$2:$M4749,"Major")=1,1,0))</f>
        <v>0</v>
      </c>
      <c r="U4749">
        <f>IF(M4749&lt;&gt;"Minor",0,IF(COUNTIFS($A$2:$A4749,$A4749,$D$2:$D4749,$D4749,$M$2:$M4749,"Minor")=1,1,0))</f>
        <v>0</v>
      </c>
    </row>
    <row r="4750">
      <c r="A4750" t="inlineStr">
        <is>
          <t xml:space="preserve">f855eae3dfc9aadc286f38e8d5e70cc6a599f238</t>
        </is>
      </c>
      <c r="B4750" t="inlineStr">
        <is>
          <t xml:space="preserve">The Silent Rebirth</t>
        </is>
      </c>
      <c r="C4750" t="inlineStr">
        <is>
          <t xml:space="preserve">Wiedergeboren Für Rache</t>
        </is>
      </c>
      <c r="D4750" t="inlineStr">
        <is>
          <t xml:space="preserve">010fb6795b335592cfadf2e8956f86656de2ed1d</t>
        </is>
      </c>
      <c r="E4750" t="inlineStr">
        <is>
          <t xml:space="preserve">Episode 44: Ein Kleines Missverständnis</t>
        </is>
      </c>
      <c r="F4750">
        <v>44</v>
      </c>
      <c r="G4750" t="inlineStr">
        <is>
          <t xml:space="preserve">6:40-6:44</t>
        </is>
      </c>
      <c r="H4750" t="inlineStr">
        <is>
          <t xml:space="preserve">Resolved</t>
        </is>
      </c>
      <c r="I4750" t="inlineStr">
        <is>
          <t xml:space="preserve">[Script error] - Line from script: â€œTochter, willst du nicht noch ein bisschen bleiben?â€_x009d_ - Note: â€œMein liebes MÃ¤dchen, willst du nicht noch ein bisschen bleiben?â€_x009d_</t>
        </is>
      </c>
      <c r="J4750" t="inlineStr">
        <is>
          <t xml:space="preserve">AI</t>
        </is>
      </c>
      <c r="K4750" t="inlineStr">
        <is>
          <t xml:space="preserve">Script error</t>
        </is>
      </c>
      <c r="L4750" t="inlineStr">
        <is>
          <t xml:space="preserve">Script error</t>
        </is>
      </c>
      <c r="M4750" t="str">
        <f>IFERROR(IF(VLOOKUP(L4750,'Quantification'!$A:$B,2,FALSE)&amp;""="","Unclassified",VLOOKUP(L4750,'Quantification'!$A:$B,2,FALSE)),"Unclassified")</f>
        <v>Major</v>
      </c>
      <c r="N4750" t="inlineStr">
        <is>
          <t xml:space="preserve">frl-stefanie.gartmaier@pocketfm.com</t>
        </is>
      </c>
      <c r="O4750" t="inlineStr">
        <is>
          <t xml:space="preserve">Issues found in raw</t>
        </is>
      </c>
      <c r="P4750" t="str">
        <f>IF(OR(O4750="Issues found in master",O4750="Final master"),"Master",IF(OR(O4750="Ready for Master",O4750="Issues found in raw",O4750="Raw under QC",O4750="Issues resolved in raw"),"Raw","-"))</f>
        <v>Raw</v>
      </c>
      <c r="Q4750" s="13">
        <v>46280.611805555556</v>
      </c>
      <c r="R4750" t="inlineStr">
        <is>
          <t xml:space="preserve">2026-09 (Sept)</t>
        </is>
      </c>
      <c r="S4750">
        <f>IF(M4750="Not an error",0,IF(COUNTIFS($A$2:$A4750,$A4750,$D$2:$D4750,$D4750,$M$2:$M4750,"&lt;&gt;Not an error")=1,1,0))</f>
        <v>0</v>
      </c>
      <c r="T4750">
        <f>IF(M4750&lt;&gt;"Major",0,IF(COUNTIFS($A$2:$A4750,$A4750,$D$2:$D4750,$D4750,$M$2:$M4750,"Major")=1,1,0))</f>
        <v>0</v>
      </c>
      <c r="U4750">
        <f>IF(M4750&lt;&gt;"Minor",0,IF(COUNTIFS($A$2:$A4750,$A4750,$D$2:$D4750,$D4750,$M$2:$M4750,"Minor")=1,1,0))</f>
        <v>0</v>
      </c>
    </row>
    <row r="4751">
      <c r="A4751" t="inlineStr">
        <is>
          <t xml:space="preserve">f855eae3dfc9aadc286f38e8d5e70cc6a599f238</t>
        </is>
      </c>
      <c r="B4751" t="inlineStr">
        <is>
          <t xml:space="preserve">The Silent Rebirth</t>
        </is>
      </c>
      <c r="C4751" t="inlineStr">
        <is>
          <t xml:space="preserve">Wiedergeboren Für Rache</t>
        </is>
      </c>
      <c r="D4751" t="inlineStr">
        <is>
          <t xml:space="preserve">010fb6795b335592cfadf2e8956f86656de2ed1d</t>
        </is>
      </c>
      <c r="E4751" t="inlineStr">
        <is>
          <t xml:space="preserve">Episode 44: Ein Kleines Missverständnis</t>
        </is>
      </c>
      <c r="F4751">
        <v>44</v>
      </c>
      <c r="G4751" t="inlineStr">
        <is>
          <t xml:space="preserve">6:59-7:04</t>
        </is>
      </c>
      <c r="H4751" t="inlineStr">
        <is>
          <t xml:space="preserve">Resolved</t>
        </is>
      </c>
      <c r="I4751" t="inlineStr">
        <is>
          <t xml:space="preserve">[Script error] - Line from script: â€œOma, danke, dass du so lieb bist, aber ich bin gerade erst nach Silver Crest zurÃ¼ckgekehrt.â€_x009d_ - â€œNote: â€œVielen Dank fÃ¼r das Angebot, Frau Storm, aber ich bin gerade erst nach Silver Crest zurÃ¼ckgekehrt.â€_x009d_</t>
        </is>
      </c>
      <c r="J4751" t="inlineStr">
        <is>
          <t xml:space="preserve">AI</t>
        </is>
      </c>
      <c r="K4751" t="inlineStr">
        <is>
          <t xml:space="preserve">Script error</t>
        </is>
      </c>
      <c r="L4751" t="inlineStr">
        <is>
          <t xml:space="preserve">Script error</t>
        </is>
      </c>
      <c r="M4751" t="str">
        <f>IFERROR(IF(VLOOKUP(L4751,'Quantification'!$A:$B,2,FALSE)&amp;""="","Unclassified",VLOOKUP(L4751,'Quantification'!$A:$B,2,FALSE)),"Unclassified")</f>
        <v>Major</v>
      </c>
      <c r="N4751" t="inlineStr">
        <is>
          <t xml:space="preserve">frl-stefanie.gartmaier@pocketfm.com</t>
        </is>
      </c>
      <c r="O4751" t="inlineStr">
        <is>
          <t xml:space="preserve">Issues found in raw</t>
        </is>
      </c>
      <c r="P4751" t="str">
        <f>IF(OR(O4751="Issues found in master",O4751="Final master"),"Master",IF(OR(O4751="Ready for Master",O4751="Issues found in raw",O4751="Raw under QC",O4751="Issues resolved in raw"),"Raw","-"))</f>
        <v>Raw</v>
      </c>
      <c r="Q4751" s="13">
        <v>46280.611805555556</v>
      </c>
      <c r="R4751" t="inlineStr">
        <is>
          <t xml:space="preserve">2026-09 (Sept)</t>
        </is>
      </c>
      <c r="S4751">
        <f>IF(M4751="Not an error",0,IF(COUNTIFS($A$2:$A4751,$A4751,$D$2:$D4751,$D4751,$M$2:$M4751,"&lt;&gt;Not an error")=1,1,0))</f>
        <v>0</v>
      </c>
      <c r="T4751">
        <f>IF(M4751&lt;&gt;"Major",0,IF(COUNTIFS($A$2:$A4751,$A4751,$D$2:$D4751,$D4751,$M$2:$M4751,"Major")=1,1,0))</f>
        <v>0</v>
      </c>
      <c r="U4751">
        <f>IF(M4751&lt;&gt;"Minor",0,IF(COUNTIFS($A$2:$A4751,$A4751,$D$2:$D4751,$D4751,$M$2:$M4751,"Minor")=1,1,0))</f>
        <v>0</v>
      </c>
    </row>
    <row r="4752">
      <c r="A4752" t="inlineStr">
        <is>
          <t xml:space="preserve">f855eae3dfc9aadc286f38e8d5e70cc6a599f238</t>
        </is>
      </c>
      <c r="B4752" t="inlineStr">
        <is>
          <t xml:space="preserve">The Silent Rebirth</t>
        </is>
      </c>
      <c r="C4752" t="inlineStr">
        <is>
          <t xml:space="preserve">Wiedergeboren Für Rache</t>
        </is>
      </c>
      <c r="D4752" t="inlineStr">
        <is>
          <t xml:space="preserve">010fb6795b335592cfadf2e8956f86656de2ed1d</t>
        </is>
      </c>
      <c r="E4752" t="inlineStr">
        <is>
          <t xml:space="preserve">Episode 44: Ein Kleines Missverständnis</t>
        </is>
      </c>
      <c r="F4752">
        <v>44</v>
      </c>
      <c r="G4752" t="inlineStr">
        <is>
          <t xml:space="preserve">7:05-7:08</t>
        </is>
      </c>
      <c r="H4752" t="inlineStr">
        <is>
          <t xml:space="preserve">Resolved</t>
        </is>
      </c>
      <c r="I4752" t="inlineStr">
        <is>
          <t xml:space="preserve">[Script error] - Line from script: â€œMeine andere GroÃŸmutter macht sich auch Sorgen um mich.â€_x009d_ - Note: inconsistency â€œMeine GroÃŸmutter ist auch auf mich angewiesen.â€_x009d_</t>
        </is>
      </c>
      <c r="J4752" t="inlineStr">
        <is>
          <t xml:space="preserve">AI</t>
        </is>
      </c>
      <c r="K4752" t="inlineStr">
        <is>
          <t xml:space="preserve">Script error</t>
        </is>
      </c>
      <c r="L4752" t="inlineStr">
        <is>
          <t xml:space="preserve">Script error</t>
        </is>
      </c>
      <c r="M4752" t="str">
        <f>IFERROR(IF(VLOOKUP(L4752,'Quantification'!$A:$B,2,FALSE)&amp;""="","Unclassified",VLOOKUP(L4752,'Quantification'!$A:$B,2,FALSE)),"Unclassified")</f>
        <v>Major</v>
      </c>
      <c r="N4752" t="inlineStr">
        <is>
          <t xml:space="preserve">frl-stefanie.gartmaier@pocketfm.com</t>
        </is>
      </c>
      <c r="O4752" t="inlineStr">
        <is>
          <t xml:space="preserve">Issues found in raw</t>
        </is>
      </c>
      <c r="P4752" t="str">
        <f>IF(OR(O4752="Issues found in master",O4752="Final master"),"Master",IF(OR(O4752="Ready for Master",O4752="Issues found in raw",O4752="Raw under QC",O4752="Issues resolved in raw"),"Raw","-"))</f>
        <v>Raw</v>
      </c>
      <c r="Q4752" s="13">
        <v>46280.611805555556</v>
      </c>
      <c r="R4752" t="inlineStr">
        <is>
          <t xml:space="preserve">2026-09 (Sept)</t>
        </is>
      </c>
      <c r="S4752">
        <f>IF(M4752="Not an error",0,IF(COUNTIFS($A$2:$A4752,$A4752,$D$2:$D4752,$D4752,$M$2:$M4752,"&lt;&gt;Not an error")=1,1,0))</f>
        <v>0</v>
      </c>
      <c r="T4752">
        <f>IF(M4752&lt;&gt;"Major",0,IF(COUNTIFS($A$2:$A4752,$A4752,$D$2:$D4752,$D4752,$M$2:$M4752,"Major")=1,1,0))</f>
        <v>0</v>
      </c>
      <c r="U4752">
        <f>IF(M4752&lt;&gt;"Minor",0,IF(COUNTIFS($A$2:$A4752,$A4752,$D$2:$D4752,$D4752,$M$2:$M4752,"Minor")=1,1,0))</f>
        <v>0</v>
      </c>
    </row>
    <row r="4753">
      <c r="A4753" t="inlineStr">
        <is>
          <t xml:space="preserve">f855eae3dfc9aadc286f38e8d5e70cc6a599f238</t>
        </is>
      </c>
      <c r="B4753" t="inlineStr">
        <is>
          <t xml:space="preserve">The Silent Rebirth</t>
        </is>
      </c>
      <c r="C4753" t="inlineStr">
        <is>
          <t xml:space="preserve">Wiedergeboren Für Rache</t>
        </is>
      </c>
      <c r="D4753" t="inlineStr">
        <is>
          <t xml:space="preserve">010fb6795b335592cfadf2e8956f86656de2ed1d</t>
        </is>
      </c>
      <c r="E4753" t="inlineStr">
        <is>
          <t xml:space="preserve">Episode 44: Ein Kleines Missverständnis</t>
        </is>
      </c>
      <c r="F4753">
        <v>44</v>
      </c>
      <c r="G4753" t="inlineStr">
        <is>
          <t xml:space="preserve">7:08-7:12</t>
        </is>
      </c>
      <c r="H4753" t="inlineStr">
        <is>
          <t xml:space="preserve">Resolved</t>
        </is>
      </c>
      <c r="I4753" t="inlineStr">
        <is>
          <t xml:space="preserve">[Script error] - Line from script: â€œAuÃŸerdem ist dein Zustand jetzt stabil, also will ich dir keine UmstÃ¤nde machen.â€_x009d_ - Note: â€œAuÃŸerdem ist Ihr Zustand jetzt stabil, also will ich Ihnen keine UmstÃ¤nde machen.â€_x009d_</t>
        </is>
      </c>
      <c r="J4753" t="inlineStr">
        <is>
          <t xml:space="preserve">AI</t>
        </is>
      </c>
      <c r="K4753" t="inlineStr">
        <is>
          <t xml:space="preserve">Script error</t>
        </is>
      </c>
      <c r="L4753" t="inlineStr">
        <is>
          <t xml:space="preserve">Script error</t>
        </is>
      </c>
      <c r="M4753" t="str">
        <f>IFERROR(IF(VLOOKUP(L4753,'Quantification'!$A:$B,2,FALSE)&amp;""="","Unclassified",VLOOKUP(L4753,'Quantification'!$A:$B,2,FALSE)),"Unclassified")</f>
        <v>Major</v>
      </c>
      <c r="N4753" t="inlineStr">
        <is>
          <t xml:space="preserve">frl-stefanie.gartmaier@pocketfm.com</t>
        </is>
      </c>
      <c r="O4753" t="inlineStr">
        <is>
          <t xml:space="preserve">Issues found in raw</t>
        </is>
      </c>
      <c r="P4753" t="str">
        <f>IF(OR(O4753="Issues found in master",O4753="Final master"),"Master",IF(OR(O4753="Ready for Master",O4753="Issues found in raw",O4753="Raw under QC",O4753="Issues resolved in raw"),"Raw","-"))</f>
        <v>Raw</v>
      </c>
      <c r="Q4753" s="13">
        <v>46280.611805555556</v>
      </c>
      <c r="R4753" t="inlineStr">
        <is>
          <t xml:space="preserve">2026-09 (Sept)</t>
        </is>
      </c>
      <c r="S4753">
        <f>IF(M4753="Not an error",0,IF(COUNTIFS($A$2:$A4753,$A4753,$D$2:$D4753,$D4753,$M$2:$M4753,"&lt;&gt;Not an error")=1,1,0))</f>
        <v>0</v>
      </c>
      <c r="T4753">
        <f>IF(M4753&lt;&gt;"Major",0,IF(COUNTIFS($A$2:$A4753,$A4753,$D$2:$D4753,$D4753,$M$2:$M4753,"Major")=1,1,0))</f>
        <v>0</v>
      </c>
      <c r="U4753">
        <f>IF(M4753&lt;&gt;"Minor",0,IF(COUNTIFS($A$2:$A4753,$A4753,$D$2:$D4753,$D4753,$M$2:$M4753,"Minor")=1,1,0))</f>
        <v>0</v>
      </c>
    </row>
    <row r="4754">
      <c r="A4754" t="inlineStr">
        <is>
          <t xml:space="preserve">f855eae3dfc9aadc286f38e8d5e70cc6a599f238</t>
        </is>
      </c>
      <c r="B4754" t="inlineStr">
        <is>
          <t xml:space="preserve">The Silent Rebirth</t>
        </is>
      </c>
      <c r="C4754" t="inlineStr">
        <is>
          <t xml:space="preserve">Wiedergeboren Für Rache</t>
        </is>
      </c>
      <c r="D4754" t="inlineStr">
        <is>
          <t xml:space="preserve">010fb6795b335592cfadf2e8956f86656de2ed1d</t>
        </is>
      </c>
      <c r="E4754" t="inlineStr">
        <is>
          <t xml:space="preserve">Episode 44: Ein Kleines Missverständnis</t>
        </is>
      </c>
      <c r="F4754">
        <v>44</v>
      </c>
      <c r="G4754" t="inlineStr">
        <is>
          <t xml:space="preserve">7:23-7:28</t>
        </is>
      </c>
      <c r="H4754" t="inlineStr">
        <is>
          <t xml:space="preserve">Resolved</t>
        </is>
      </c>
      <c r="I4754" t="inlineStr">
        <is>
          <t xml:space="preserve">[Script error] - Line from script: â€œPass auf dich auf und kÃ¼mmere dich auch gut um deine beste Freundin.â€_x009d_ - Note: inconsistency â€žPass auf dich auf und kÃ¼mmere dich auch gut um deine GroÃŸmutter.â€œ</t>
        </is>
      </c>
      <c r="J4754" t="inlineStr">
        <is>
          <t xml:space="preserve">AI</t>
        </is>
      </c>
      <c r="K4754" t="inlineStr">
        <is>
          <t xml:space="preserve">Script error</t>
        </is>
      </c>
      <c r="L4754" t="inlineStr">
        <is>
          <t xml:space="preserve">Script error</t>
        </is>
      </c>
      <c r="M4754" t="str">
        <f>IFERROR(IF(VLOOKUP(L4754,'Quantification'!$A:$B,2,FALSE)&amp;""="","Unclassified",VLOOKUP(L4754,'Quantification'!$A:$B,2,FALSE)),"Unclassified")</f>
        <v>Major</v>
      </c>
      <c r="N4754" t="inlineStr">
        <is>
          <t xml:space="preserve">frl-stefanie.gartmaier@pocketfm.com</t>
        </is>
      </c>
      <c r="O4754" t="inlineStr">
        <is>
          <t xml:space="preserve">Issues found in raw</t>
        </is>
      </c>
      <c r="P4754" t="str">
        <f>IF(OR(O4754="Issues found in master",O4754="Final master"),"Master",IF(OR(O4754="Ready for Master",O4754="Issues found in raw",O4754="Raw under QC",O4754="Issues resolved in raw"),"Raw","-"))</f>
        <v>Raw</v>
      </c>
      <c r="Q4754" s="13">
        <v>46280.611805555556</v>
      </c>
      <c r="R4754" t="inlineStr">
        <is>
          <t xml:space="preserve">2026-09 (Sept)</t>
        </is>
      </c>
      <c r="S4754">
        <f>IF(M4754="Not an error",0,IF(COUNTIFS($A$2:$A4754,$A4754,$D$2:$D4754,$D4754,$M$2:$M4754,"&lt;&gt;Not an error")=1,1,0))</f>
        <v>0</v>
      </c>
      <c r="T4754">
        <f>IF(M4754&lt;&gt;"Major",0,IF(COUNTIFS($A$2:$A4754,$A4754,$D$2:$D4754,$D4754,$M$2:$M4754,"Major")=1,1,0))</f>
        <v>0</v>
      </c>
      <c r="U4754">
        <f>IF(M4754&lt;&gt;"Minor",0,IF(COUNTIFS($A$2:$A4754,$A4754,$D$2:$D4754,$D4754,$M$2:$M4754,"Minor")=1,1,0))</f>
        <v>0</v>
      </c>
    </row>
    <row r="4755">
      <c r="A4755" t="inlineStr">
        <is>
          <t xml:space="preserve">f855eae3dfc9aadc286f38e8d5e70cc6a599f238</t>
        </is>
      </c>
      <c r="B4755" t="inlineStr">
        <is>
          <t xml:space="preserve">The Silent Rebirth</t>
        </is>
      </c>
      <c r="C4755" t="inlineStr">
        <is>
          <t xml:space="preserve">Wiedergeboren Für Rache</t>
        </is>
      </c>
      <c r="D4755" t="inlineStr">
        <is>
          <t xml:space="preserve">010fb6795b335592cfadf2e8956f86656de2ed1d</t>
        </is>
      </c>
      <c r="E4755" t="inlineStr">
        <is>
          <t xml:space="preserve">Episode 44: Ein Kleines Missverständnis</t>
        </is>
      </c>
      <c r="F4755">
        <v>44</v>
      </c>
      <c r="G4755" t="inlineStr">
        <is>
          <t xml:space="preserve">9:27-9:31</t>
        </is>
      </c>
      <c r="H4755" t="inlineStr">
        <is>
          <t xml:space="preserve">Resolved</t>
        </is>
      </c>
      <c r="I4755" t="inlineStr">
        <is>
          <t xml:space="preserve">[Script error] - Line from script: â€œOma, Rowan braucht mich nicht nach Hause zu bringen.â€_x009d_ - Note: â€œRowan braucht mich nicht nach Hause zu bringen, Frau Storm.â€_x009d_</t>
        </is>
      </c>
      <c r="J4755" t="inlineStr">
        <is>
          <t xml:space="preserve">AI</t>
        </is>
      </c>
      <c r="K4755" t="inlineStr">
        <is>
          <t xml:space="preserve">Script error</t>
        </is>
      </c>
      <c r="L4755" t="inlineStr">
        <is>
          <t xml:space="preserve">Script error</t>
        </is>
      </c>
      <c r="M4755" t="str">
        <f>IFERROR(IF(VLOOKUP(L4755,'Quantification'!$A:$B,2,FALSE)&amp;""="","Unclassified",VLOOKUP(L4755,'Quantification'!$A:$B,2,FALSE)),"Unclassified")</f>
        <v>Major</v>
      </c>
      <c r="N4755" t="inlineStr">
        <is>
          <t xml:space="preserve">frl-stefanie.gartmaier@pocketfm.com</t>
        </is>
      </c>
      <c r="O4755" t="inlineStr">
        <is>
          <t xml:space="preserve">Issues found in raw</t>
        </is>
      </c>
      <c r="P4755" t="str">
        <f>IF(OR(O4755="Issues found in master",O4755="Final master"),"Master",IF(OR(O4755="Ready for Master",O4755="Issues found in raw",O4755="Raw under QC",O4755="Issues resolved in raw"),"Raw","-"))</f>
        <v>Raw</v>
      </c>
      <c r="Q4755" s="13">
        <v>46280.611805555556</v>
      </c>
      <c r="R4755" t="inlineStr">
        <is>
          <t xml:space="preserve">2026-09 (Sept)</t>
        </is>
      </c>
      <c r="S4755">
        <f>IF(M4755="Not an error",0,IF(COUNTIFS($A$2:$A4755,$A4755,$D$2:$D4755,$D4755,$M$2:$M4755,"&lt;&gt;Not an error")=1,1,0))</f>
        <v>0</v>
      </c>
      <c r="T4755">
        <f>IF(M4755&lt;&gt;"Major",0,IF(COUNTIFS($A$2:$A4755,$A4755,$D$2:$D4755,$D4755,$M$2:$M4755,"Major")=1,1,0))</f>
        <v>0</v>
      </c>
      <c r="U4755">
        <f>IF(M4755&lt;&gt;"Minor",0,IF(COUNTIFS($A$2:$A4755,$A4755,$D$2:$D4755,$D4755,$M$2:$M4755,"Minor")=1,1,0))</f>
        <v>0</v>
      </c>
    </row>
    <row r="4756">
      <c r="A4756" t="inlineStr">
        <is>
          <t xml:space="preserve">f855eae3dfc9aadc286f38e8d5e70cc6a599f238</t>
        </is>
      </c>
      <c r="B4756" t="inlineStr">
        <is>
          <t xml:space="preserve">The Silent Rebirth</t>
        </is>
      </c>
      <c r="C4756" t="inlineStr">
        <is>
          <t xml:space="preserve">Wiedergeboren Für Rache</t>
        </is>
      </c>
      <c r="D4756" t="inlineStr">
        <is>
          <t xml:space="preserve">63be16b820b42fa0e0cdffe0b3ad3ae6f9d67dd3</t>
        </is>
      </c>
      <c r="E4756" t="inlineStr">
        <is>
          <t xml:space="preserve">Episode 45: Es Ist Nicht Was Du Denkst</t>
        </is>
      </c>
      <c r="F4756">
        <v>45</v>
      </c>
      <c r="G4756" t="inlineStr">
        <is>
          <t xml:space="preserve">0:31-0:34</t>
        </is>
      </c>
      <c r="H4756" t="inlineStr">
        <is>
          <t xml:space="preserve">Resolved</t>
        </is>
      </c>
      <c r="I4756" t="inlineStr">
        <is>
          <t xml:space="preserve">[Script error] - Line from script: â€œTun Sie, was Sie fÃ¼r richtig halten, Frau Sterling.â€_x009d_ - Note: â€œMach, was du fÃ¼r richtig hÃ¤ltst, Ã„nna.â€_x009d_</t>
        </is>
      </c>
      <c r="J4756" t="inlineStr">
        <is>
          <t xml:space="preserve">AI</t>
        </is>
      </c>
      <c r="K4756" t="inlineStr">
        <is>
          <t xml:space="preserve">Script error</t>
        </is>
      </c>
      <c r="L4756" t="inlineStr">
        <is>
          <t xml:space="preserve">Script error</t>
        </is>
      </c>
      <c r="M4756" t="str">
        <f>IFERROR(IF(VLOOKUP(L4756,'Quantification'!$A:$B,2,FALSE)&amp;""="","Unclassified",VLOOKUP(L4756,'Quantification'!$A:$B,2,FALSE)),"Unclassified")</f>
        <v>Major</v>
      </c>
      <c r="N4756" t="inlineStr">
        <is>
          <t xml:space="preserve">frl-stefanie.gartmaier@pocketfm.com</t>
        </is>
      </c>
      <c r="O4756" t="inlineStr">
        <is>
          <t xml:space="preserve">Issues found in raw</t>
        </is>
      </c>
      <c r="P4756" t="str">
        <f>IF(OR(O4756="Issues found in master",O4756="Final master"),"Master",IF(OR(O4756="Ready for Master",O4756="Issues found in raw",O4756="Raw under QC",O4756="Issues resolved in raw"),"Raw","-"))</f>
        <v>Raw</v>
      </c>
      <c r="Q4756" s="13">
        <v>46280.611805555556</v>
      </c>
      <c r="R4756" t="inlineStr">
        <is>
          <t xml:space="preserve">2026-09 (Sept)</t>
        </is>
      </c>
      <c r="S4756">
        <f>IF(M4756="Not an error",0,IF(COUNTIFS($A$2:$A4756,$A4756,$D$2:$D4756,$D4756,$M$2:$M4756,"&lt;&gt;Not an error")=1,1,0))</f>
        <v>1</v>
      </c>
      <c r="T4756">
        <f>IF(M4756&lt;&gt;"Major",0,IF(COUNTIFS($A$2:$A4756,$A4756,$D$2:$D4756,$D4756,$M$2:$M4756,"Major")=1,1,0))</f>
        <v>1</v>
      </c>
      <c r="U4756">
        <f>IF(M4756&lt;&gt;"Minor",0,IF(COUNTIFS($A$2:$A4756,$A4756,$D$2:$D4756,$D4756,$M$2:$M4756,"Minor")=1,1,0))</f>
        <v>0</v>
      </c>
    </row>
    <row r="4757">
      <c r="A4757" t="inlineStr">
        <is>
          <t xml:space="preserve">f855eae3dfc9aadc286f38e8d5e70cc6a599f238</t>
        </is>
      </c>
      <c r="B4757" t="inlineStr">
        <is>
          <t xml:space="preserve">The Silent Rebirth</t>
        </is>
      </c>
      <c r="C4757" t="inlineStr">
        <is>
          <t xml:space="preserve">Wiedergeboren Für Rache</t>
        </is>
      </c>
      <c r="D4757" t="inlineStr">
        <is>
          <t xml:space="preserve">63be16b820b42fa0e0cdffe0b3ad3ae6f9d67dd3</t>
        </is>
      </c>
      <c r="E4757" t="inlineStr">
        <is>
          <t xml:space="preserve">Episode 45: Es Ist Nicht Was Du Denkst</t>
        </is>
      </c>
      <c r="F4757">
        <v>45</v>
      </c>
      <c r="G4757" t="inlineStr">
        <is>
          <t xml:space="preserve">0:59-1:06</t>
        </is>
      </c>
      <c r="H4757" t="inlineStr">
        <is>
          <t xml:space="preserve">Resolved</t>
        </is>
      </c>
      <c r="I4757" t="inlineStr">
        <is>
          <t xml:space="preserve">[Script error] - Line from script: â€œRowan hatte allein gelebt und war allein gestorben, zu kalt und gefÃ¼hllos, um jemanden an sich heranzulassen.â€_x009d_ - Note: inconsistency; the rebirth happened when Ã„nna and therefore Rowan where still quite young â€œRowan hatte allein gelebt, zu kalt und gefÃ¼hllos, um jemanden an sich heranzulassen.â€_x009d_</t>
        </is>
      </c>
      <c r="J4757" t="inlineStr">
        <is>
          <t xml:space="preserve">AI</t>
        </is>
      </c>
      <c r="K4757" t="inlineStr">
        <is>
          <t xml:space="preserve">Script error</t>
        </is>
      </c>
      <c r="L4757" t="inlineStr">
        <is>
          <t xml:space="preserve">Script error</t>
        </is>
      </c>
      <c r="M4757" t="str">
        <f>IFERROR(IF(VLOOKUP(L4757,'Quantification'!$A:$B,2,FALSE)&amp;""="","Unclassified",VLOOKUP(L4757,'Quantification'!$A:$B,2,FALSE)),"Unclassified")</f>
        <v>Major</v>
      </c>
      <c r="N4757" t="inlineStr">
        <is>
          <t xml:space="preserve">frl-stefanie.gartmaier@pocketfm.com</t>
        </is>
      </c>
      <c r="O4757" t="inlineStr">
        <is>
          <t xml:space="preserve">Issues found in raw</t>
        </is>
      </c>
      <c r="P4757" t="str">
        <f>IF(OR(O4757="Issues found in master",O4757="Final master"),"Master",IF(OR(O4757="Ready for Master",O4757="Issues found in raw",O4757="Raw under QC",O4757="Issues resolved in raw"),"Raw","-"))</f>
        <v>Raw</v>
      </c>
      <c r="Q4757" s="13">
        <v>46280.611805555556</v>
      </c>
      <c r="R4757" t="inlineStr">
        <is>
          <t xml:space="preserve">2026-09 (Sept)</t>
        </is>
      </c>
      <c r="S4757">
        <f>IF(M4757="Not an error",0,IF(COUNTIFS($A$2:$A4757,$A4757,$D$2:$D4757,$D4757,$M$2:$M4757,"&lt;&gt;Not an error")=1,1,0))</f>
        <v>0</v>
      </c>
      <c r="T4757">
        <f>IF(M4757&lt;&gt;"Major",0,IF(COUNTIFS($A$2:$A4757,$A4757,$D$2:$D4757,$D4757,$M$2:$M4757,"Major")=1,1,0))</f>
        <v>0</v>
      </c>
      <c r="U4757">
        <f>IF(M4757&lt;&gt;"Minor",0,IF(COUNTIFS($A$2:$A4757,$A4757,$D$2:$D4757,$D4757,$M$2:$M4757,"Minor")=1,1,0))</f>
        <v>0</v>
      </c>
    </row>
    <row r="4758">
      <c r="A4758" t="inlineStr">
        <is>
          <t xml:space="preserve">f855eae3dfc9aadc286f38e8d5e70cc6a599f238</t>
        </is>
      </c>
      <c r="B4758" t="inlineStr">
        <is>
          <t xml:space="preserve">The Silent Rebirth</t>
        </is>
      </c>
      <c r="C4758" t="inlineStr">
        <is>
          <t xml:space="preserve">Wiedergeboren Für Rache</t>
        </is>
      </c>
      <c r="D4758" t="inlineStr">
        <is>
          <t xml:space="preserve">63be16b820b42fa0e0cdffe0b3ad3ae6f9d67dd3</t>
        </is>
      </c>
      <c r="E4758" t="inlineStr">
        <is>
          <t xml:space="preserve">Episode 45: Es Ist Nicht Was Du Denkst</t>
        </is>
      </c>
      <c r="F4758">
        <v>45</v>
      </c>
      <c r="G4758" t="inlineStr">
        <is>
          <t xml:space="preserve">1:06-1:13</t>
        </is>
      </c>
      <c r="H4758" t="inlineStr">
        <is>
          <t xml:space="preserve">Resolved</t>
        </is>
      </c>
      <c r="I4758" t="inlineStr">
        <is>
          <t xml:space="preserve">[Script error] - Line from script: â€œJetzt, da Frau Storms Krankheit geheilt war, wÃ¼rde sie ihre Sorgen zweifellos auf etwas anderes verlagern.â€_x009d_ - Note: inconsistency â€œJetzt, da Frau Storms Krankheit so gut wie geheilt war, wÃ¼rde sie ihre Sorgen zweifellos auf etwas anderes verlagern.â€_x009d_</t>
        </is>
      </c>
      <c r="J4758" t="inlineStr">
        <is>
          <t xml:space="preserve">AI</t>
        </is>
      </c>
      <c r="K4758" t="inlineStr">
        <is>
          <t xml:space="preserve">Script error</t>
        </is>
      </c>
      <c r="L4758" t="inlineStr">
        <is>
          <t xml:space="preserve">Script error</t>
        </is>
      </c>
      <c r="M4758" t="str">
        <f>IFERROR(IF(VLOOKUP(L4758,'Quantification'!$A:$B,2,FALSE)&amp;""="","Unclassified",VLOOKUP(L4758,'Quantification'!$A:$B,2,FALSE)),"Unclassified")</f>
        <v>Major</v>
      </c>
      <c r="N4758" t="inlineStr">
        <is>
          <t xml:space="preserve">frl-stefanie.gartmaier@pocketfm.com</t>
        </is>
      </c>
      <c r="O4758" t="inlineStr">
        <is>
          <t xml:space="preserve">Issues found in raw</t>
        </is>
      </c>
      <c r="P4758" t="str">
        <f>IF(OR(O4758="Issues found in master",O4758="Final master"),"Master",IF(OR(O4758="Ready for Master",O4758="Issues found in raw",O4758="Raw under QC",O4758="Issues resolved in raw"),"Raw","-"))</f>
        <v>Raw</v>
      </c>
      <c r="Q4758" s="13">
        <v>46280.611805555556</v>
      </c>
      <c r="R4758" t="inlineStr">
        <is>
          <t xml:space="preserve">2026-09 (Sept)</t>
        </is>
      </c>
      <c r="S4758">
        <f>IF(M4758="Not an error",0,IF(COUNTIFS($A$2:$A4758,$A4758,$D$2:$D4758,$D4758,$M$2:$M4758,"&lt;&gt;Not an error")=1,1,0))</f>
        <v>0</v>
      </c>
      <c r="T4758">
        <f>IF(M4758&lt;&gt;"Major",0,IF(COUNTIFS($A$2:$A4758,$A4758,$D$2:$D4758,$D4758,$M$2:$M4758,"Major")=1,1,0))</f>
        <v>0</v>
      </c>
      <c r="U4758">
        <f>IF(M4758&lt;&gt;"Minor",0,IF(COUNTIFS($A$2:$A4758,$A4758,$D$2:$D4758,$D4758,$M$2:$M4758,"Minor")=1,1,0))</f>
        <v>0</v>
      </c>
    </row>
    <row r="4759">
      <c r="A4759" t="inlineStr">
        <is>
          <t xml:space="preserve">f855eae3dfc9aadc286f38e8d5e70cc6a599f238</t>
        </is>
      </c>
      <c r="B4759" t="inlineStr">
        <is>
          <t xml:space="preserve">The Silent Rebirth</t>
        </is>
      </c>
      <c r="C4759" t="inlineStr">
        <is>
          <t xml:space="preserve">Wiedergeboren Für Rache</t>
        </is>
      </c>
      <c r="D4759" t="inlineStr">
        <is>
          <t xml:space="preserve">63be16b820b42fa0e0cdffe0b3ad3ae6f9d67dd3</t>
        </is>
      </c>
      <c r="E4759" t="inlineStr">
        <is>
          <t xml:space="preserve">Episode 45: Es Ist Nicht Was Du Denkst</t>
        </is>
      </c>
      <c r="F4759">
        <v>45</v>
      </c>
      <c r="G4759" t="inlineStr">
        <is>
          <t xml:space="preserve">4:09-4:12</t>
        </is>
      </c>
      <c r="H4759" t="inlineStr">
        <is>
          <t xml:space="preserve">Resolved</t>
        </is>
      </c>
      <c r="I4759" t="inlineStr">
        <is>
          <t xml:space="preserve">[Distorted sound] - Line from script: â€œNiemand will mich mit diesem Gesicht lÃ¤nger als eine Minute ansehen.â€_x009d_</t>
        </is>
      </c>
      <c r="J4759" t="inlineStr">
        <is>
          <t xml:space="preserve">VOA</t>
        </is>
      </c>
      <c r="K4759" t="inlineStr">
        <is>
          <t xml:space="preserve">Distorted sound</t>
        </is>
      </c>
      <c r="L4759" t="inlineStr">
        <is>
          <t xml:space="preserve">Distorted sound</t>
        </is>
      </c>
      <c r="M4759" t="str">
        <f>IFERROR(IF(VLOOKUP(L4759,'Quantification'!$A:$B,2,FALSE)&amp;""="","Unclassified",VLOOKUP(L4759,'Quantification'!$A:$B,2,FALSE)),"Unclassified")</f>
        <v>Minor</v>
      </c>
      <c r="N4759" t="inlineStr">
        <is>
          <t xml:space="preserve">frl-stefanie.gartmaier@pocketfm.com</t>
        </is>
      </c>
      <c r="O4759" t="inlineStr">
        <is>
          <t xml:space="preserve">Issues found in raw</t>
        </is>
      </c>
      <c r="P4759" t="str">
        <f>IF(OR(O4759="Issues found in master",O4759="Final master"),"Master",IF(OR(O4759="Ready for Master",O4759="Issues found in raw",O4759="Raw under QC",O4759="Issues resolved in raw"),"Raw","-"))</f>
        <v>Raw</v>
      </c>
      <c r="Q4759" s="13">
        <v>46280.611805555556</v>
      </c>
      <c r="R4759" t="inlineStr">
        <is>
          <t xml:space="preserve">2026-09 (Sept)</t>
        </is>
      </c>
      <c r="S4759">
        <f>IF(M4759="Not an error",0,IF(COUNTIFS($A$2:$A4759,$A4759,$D$2:$D4759,$D4759,$M$2:$M4759,"&lt;&gt;Not an error")=1,1,0))</f>
        <v>0</v>
      </c>
      <c r="T4759">
        <f>IF(M4759&lt;&gt;"Major",0,IF(COUNTIFS($A$2:$A4759,$A4759,$D$2:$D4759,$D4759,$M$2:$M4759,"Major")=1,1,0))</f>
        <v>0</v>
      </c>
      <c r="U4759">
        <f>IF(M4759&lt;&gt;"Minor",0,IF(COUNTIFS($A$2:$A4759,$A4759,$D$2:$D4759,$D4759,$M$2:$M4759,"Minor")=1,1,0))</f>
        <v>1</v>
      </c>
    </row>
    <row r="4760">
      <c r="A4760" t="inlineStr">
        <is>
          <t xml:space="preserve">f855eae3dfc9aadc286f38e8d5e70cc6a599f238</t>
        </is>
      </c>
      <c r="B4760" t="inlineStr">
        <is>
          <t xml:space="preserve">The Silent Rebirth</t>
        </is>
      </c>
      <c r="C4760" t="inlineStr">
        <is>
          <t xml:space="preserve">Wiedergeboren Für Rache</t>
        </is>
      </c>
      <c r="D4760" t="inlineStr">
        <is>
          <t xml:space="preserve">63be16b820b42fa0e0cdffe0b3ad3ae6f9d67dd3</t>
        </is>
      </c>
      <c r="E4760" t="inlineStr">
        <is>
          <t xml:space="preserve">Episode 45: Es Ist Nicht Was Du Denkst</t>
        </is>
      </c>
      <c r="F4760">
        <v>45</v>
      </c>
      <c r="G4760" t="inlineStr">
        <is>
          <t xml:space="preserve">5:01-5:05</t>
        </is>
      </c>
      <c r="H4760" t="inlineStr">
        <is>
          <t xml:space="preserve">Resolved</t>
        </is>
      </c>
      <c r="I4760" t="inlineStr">
        <is>
          <t xml:space="preserve">[Script error] - Line from script: â€œHerr Dominic, Sie wissen wirklich, wie man redet.â€_x009d_ - Note: â€œHerr Storm, Sie wissen sich wirklich zu artikulieren.â€_x009d_</t>
        </is>
      </c>
      <c r="J4760" t="inlineStr">
        <is>
          <t xml:space="preserve">AI</t>
        </is>
      </c>
      <c r="K4760" t="inlineStr">
        <is>
          <t xml:space="preserve">Script error</t>
        </is>
      </c>
      <c r="L4760" t="inlineStr">
        <is>
          <t xml:space="preserve">Script error</t>
        </is>
      </c>
      <c r="M4760" t="str">
        <f>IFERROR(IF(VLOOKUP(L4760,'Quantification'!$A:$B,2,FALSE)&amp;""="","Unclassified",VLOOKUP(L4760,'Quantification'!$A:$B,2,FALSE)),"Unclassified")</f>
        <v>Major</v>
      </c>
      <c r="N4760" t="inlineStr">
        <is>
          <t xml:space="preserve">frl-stefanie.gartmaier@pocketfm.com</t>
        </is>
      </c>
      <c r="O4760" t="inlineStr">
        <is>
          <t xml:space="preserve">Issues found in raw</t>
        </is>
      </c>
      <c r="P4760" t="str">
        <f>IF(OR(O4760="Issues found in master",O4760="Final master"),"Master",IF(OR(O4760="Ready for Master",O4760="Issues found in raw",O4760="Raw under QC",O4760="Issues resolved in raw"),"Raw","-"))</f>
        <v>Raw</v>
      </c>
      <c r="Q4760" s="13">
        <v>46280.611805555556</v>
      </c>
      <c r="R4760" t="inlineStr">
        <is>
          <t xml:space="preserve">2026-09 (Sept)</t>
        </is>
      </c>
      <c r="S4760">
        <f>IF(M4760="Not an error",0,IF(COUNTIFS($A$2:$A4760,$A4760,$D$2:$D4760,$D4760,$M$2:$M4760,"&lt;&gt;Not an error")=1,1,0))</f>
        <v>0</v>
      </c>
      <c r="T4760">
        <f>IF(M4760&lt;&gt;"Major",0,IF(COUNTIFS($A$2:$A4760,$A4760,$D$2:$D4760,$D4760,$M$2:$M4760,"Major")=1,1,0))</f>
        <v>0</v>
      </c>
      <c r="U4760">
        <f>IF(M4760&lt;&gt;"Minor",0,IF(COUNTIFS($A$2:$A4760,$A4760,$D$2:$D4760,$D4760,$M$2:$M4760,"Minor")=1,1,0))</f>
        <v>0</v>
      </c>
    </row>
    <row r="4761">
      <c r="A4761" t="inlineStr">
        <is>
          <t xml:space="preserve">f855eae3dfc9aadc286f38e8d5e70cc6a599f238</t>
        </is>
      </c>
      <c r="B4761" t="inlineStr">
        <is>
          <t xml:space="preserve">The Silent Rebirth</t>
        </is>
      </c>
      <c r="C4761" t="inlineStr">
        <is>
          <t xml:space="preserve">Wiedergeboren Für Rache</t>
        </is>
      </c>
      <c r="D4761" t="inlineStr">
        <is>
          <t xml:space="preserve">63be16b820b42fa0e0cdffe0b3ad3ae6f9d67dd3</t>
        </is>
      </c>
      <c r="E4761" t="inlineStr">
        <is>
          <t xml:space="preserve">Episode 45: Es Ist Nicht Was Du Denkst</t>
        </is>
      </c>
      <c r="F4761">
        <v>45</v>
      </c>
      <c r="G4761" t="inlineStr">
        <is>
          <t xml:space="preserve">8:18-8:20</t>
        </is>
      </c>
      <c r="H4761" t="inlineStr">
        <is>
          <t xml:space="preserve">Resolved</t>
        </is>
      </c>
      <c r="I4761" t="inlineStr">
        <is>
          <t xml:space="preserve">[Script error] - Line from script: â€œBitte verstehen Sie das nicht falsch.â€_x009d_ - Note: â€œBitte versteh das nicht falsch.â€_x009d_</t>
        </is>
      </c>
      <c r="J4761" t="inlineStr">
        <is>
          <t xml:space="preserve">AI</t>
        </is>
      </c>
      <c r="K4761" t="inlineStr">
        <is>
          <t xml:space="preserve">Script error</t>
        </is>
      </c>
      <c r="L4761" t="inlineStr">
        <is>
          <t xml:space="preserve">Script error</t>
        </is>
      </c>
      <c r="M4761" t="str">
        <f>IFERROR(IF(VLOOKUP(L4761,'Quantification'!$A:$B,2,FALSE)&amp;""="","Unclassified",VLOOKUP(L4761,'Quantification'!$A:$B,2,FALSE)),"Unclassified")</f>
        <v>Major</v>
      </c>
      <c r="N4761" t="inlineStr">
        <is>
          <t xml:space="preserve">frl-stefanie.gartmaier@pocketfm.com</t>
        </is>
      </c>
      <c r="O4761" t="inlineStr">
        <is>
          <t xml:space="preserve">Issues found in raw</t>
        </is>
      </c>
      <c r="P4761" t="str">
        <f>IF(OR(O4761="Issues found in master",O4761="Final master"),"Master",IF(OR(O4761="Ready for Master",O4761="Issues found in raw",O4761="Raw under QC",O4761="Issues resolved in raw"),"Raw","-"))</f>
        <v>Raw</v>
      </c>
      <c r="Q4761" s="13">
        <v>46280.611805555556</v>
      </c>
      <c r="R4761" t="inlineStr">
        <is>
          <t xml:space="preserve">2026-09 (Sept)</t>
        </is>
      </c>
      <c r="S4761">
        <f>IF(M4761="Not an error",0,IF(COUNTIFS($A$2:$A4761,$A4761,$D$2:$D4761,$D4761,$M$2:$M4761,"&lt;&gt;Not an error")=1,1,0))</f>
        <v>0</v>
      </c>
      <c r="T4761">
        <f>IF(M4761&lt;&gt;"Major",0,IF(COUNTIFS($A$2:$A4761,$A4761,$D$2:$D4761,$D4761,$M$2:$M4761,"Major")=1,1,0))</f>
        <v>0</v>
      </c>
      <c r="U4761">
        <f>IF(M4761&lt;&gt;"Minor",0,IF(COUNTIFS($A$2:$A4761,$A4761,$D$2:$D4761,$D4761,$M$2:$M4761,"Minor")=1,1,0))</f>
        <v>0</v>
      </c>
    </row>
    <row r="4762">
      <c r="A4762" t="inlineStr">
        <is>
          <t xml:space="preserve">f855eae3dfc9aadc286f38e8d5e70cc6a599f238</t>
        </is>
      </c>
      <c r="B4762" t="inlineStr">
        <is>
          <t xml:space="preserve">The Silent Rebirth</t>
        </is>
      </c>
      <c r="C4762" t="inlineStr">
        <is>
          <t xml:space="preserve">Wiedergeboren Für Rache</t>
        </is>
      </c>
      <c r="D4762" t="inlineStr">
        <is>
          <t xml:space="preserve">63be16b820b42fa0e0cdffe0b3ad3ae6f9d67dd3</t>
        </is>
      </c>
      <c r="E4762" t="inlineStr">
        <is>
          <t xml:space="preserve">Episode 45: Es Ist Nicht Was Du Denkst</t>
        </is>
      </c>
      <c r="F4762">
        <v>45</v>
      </c>
      <c r="G4762" t="inlineStr">
        <is>
          <t xml:space="preserve">8:56-9:02</t>
        </is>
      </c>
      <c r="H4762" t="inlineStr">
        <is>
          <t xml:space="preserve">Resolved</t>
        </is>
      </c>
      <c r="I4762" t="inlineStr">
        <is>
          <t xml:space="preserve">[Script error] - Line from script: â€œDa Frau Sterling bereits jemanden hat, der ihr einen Schirm hÃ¤lt, werde ich Sie beide nicht stÃ¶ren.â€_x009d_ - Note: â€œDa Frau Sterling bereits jemanden hat, der ihr einen Schirm hÃ¤lt, werde ich euch beide nicht stÃ¶ren.â€_x009d_</t>
        </is>
      </c>
      <c r="J4762" t="inlineStr">
        <is>
          <t xml:space="preserve">AI</t>
        </is>
      </c>
      <c r="K4762" t="inlineStr">
        <is>
          <t xml:space="preserve">Script error</t>
        </is>
      </c>
      <c r="L4762" t="inlineStr">
        <is>
          <t xml:space="preserve">Script error</t>
        </is>
      </c>
      <c r="M4762" t="str">
        <f>IFERROR(IF(VLOOKUP(L4762,'Quantification'!$A:$B,2,FALSE)&amp;""="","Unclassified",VLOOKUP(L4762,'Quantification'!$A:$B,2,FALSE)),"Unclassified")</f>
        <v>Major</v>
      </c>
      <c r="N4762" t="inlineStr">
        <is>
          <t xml:space="preserve">frl-stefanie.gartmaier@pocketfm.com</t>
        </is>
      </c>
      <c r="O4762" t="inlineStr">
        <is>
          <t xml:space="preserve">Issues found in raw</t>
        </is>
      </c>
      <c r="P4762" t="str">
        <f>IF(OR(O4762="Issues found in master",O4762="Final master"),"Master",IF(OR(O4762="Ready for Master",O4762="Issues found in raw",O4762="Raw under QC",O4762="Issues resolved in raw"),"Raw","-"))</f>
        <v>Raw</v>
      </c>
      <c r="Q4762" s="13">
        <v>46280.611805555556</v>
      </c>
      <c r="R4762" t="inlineStr">
        <is>
          <t xml:space="preserve">2026-09 (Sept)</t>
        </is>
      </c>
      <c r="S4762">
        <f>IF(M4762="Not an error",0,IF(COUNTIFS($A$2:$A4762,$A4762,$D$2:$D4762,$D4762,$M$2:$M4762,"&lt;&gt;Not an error")=1,1,0))</f>
        <v>0</v>
      </c>
      <c r="T4762">
        <f>IF(M4762&lt;&gt;"Major",0,IF(COUNTIFS($A$2:$A4762,$A4762,$D$2:$D4762,$D4762,$M$2:$M4762,"Major")=1,1,0))</f>
        <v>0</v>
      </c>
      <c r="U4762">
        <f>IF(M4762&lt;&gt;"Minor",0,IF(COUNTIFS($A$2:$A4762,$A4762,$D$2:$D4762,$D4762,$M$2:$M4762,"Minor")=1,1,0))</f>
        <v>0</v>
      </c>
    </row>
    <row r="4763">
      <c r="A4763" t="inlineStr">
        <is>
          <t xml:space="preserve">f855eae3dfc9aadc286f38e8d5e70cc6a599f238</t>
        </is>
      </c>
      <c r="B4763" t="inlineStr">
        <is>
          <t xml:space="preserve">The Silent Rebirth</t>
        </is>
      </c>
      <c r="C4763" t="inlineStr">
        <is>
          <t xml:space="preserve">Wiedergeboren Für Rache</t>
        </is>
      </c>
      <c r="D4763" t="inlineStr">
        <is>
          <t xml:space="preserve">63be16b820b42fa0e0cdffe0b3ad3ae6f9d67dd3</t>
        </is>
      </c>
      <c r="E4763" t="inlineStr">
        <is>
          <t xml:space="preserve">Episode 45: Es Ist Nicht Was Du Denkst</t>
        </is>
      </c>
      <c r="F4763">
        <v>45</v>
      </c>
      <c r="G4763" t="inlineStr">
        <is>
          <t xml:space="preserve">9:13-9:18</t>
        </is>
      </c>
      <c r="H4763" t="inlineStr">
        <is>
          <t xml:space="preserve">Resolved</t>
        </is>
      </c>
      <c r="I4763" t="inlineStr">
        <is>
          <t xml:space="preserve">[Script error] - Line from script: â€œWenn ich herausfinde, dass Sie und er sie beide hinters Licht fÃ¼hren wollen.â€_x009d_ - â€œWenn ich herausfinde, dass ihr beide sie hinters Licht fÃ¼hren wollt.â€_x009d_</t>
        </is>
      </c>
      <c r="J4763" t="inlineStr">
        <is>
          <t xml:space="preserve">AI</t>
        </is>
      </c>
      <c r="K4763" t="inlineStr">
        <is>
          <t xml:space="preserve">Script error</t>
        </is>
      </c>
      <c r="L4763" t="inlineStr">
        <is>
          <t xml:space="preserve">Script error</t>
        </is>
      </c>
      <c r="M4763" t="str">
        <f>IFERROR(IF(VLOOKUP(L4763,'Quantification'!$A:$B,2,FALSE)&amp;""="","Unclassified",VLOOKUP(L4763,'Quantification'!$A:$B,2,FALSE)),"Unclassified")</f>
        <v>Major</v>
      </c>
      <c r="N4763" t="inlineStr">
        <is>
          <t xml:space="preserve">frl-stefanie.gartmaier@pocketfm.com</t>
        </is>
      </c>
      <c r="O4763" t="inlineStr">
        <is>
          <t xml:space="preserve">Issues found in raw</t>
        </is>
      </c>
      <c r="P4763" t="str">
        <f>IF(OR(O4763="Issues found in master",O4763="Final master"),"Master",IF(OR(O4763="Ready for Master",O4763="Issues found in raw",O4763="Raw under QC",O4763="Issues resolved in raw"),"Raw","-"))</f>
        <v>Raw</v>
      </c>
      <c r="Q4763" s="13">
        <v>46280.611805555556</v>
      </c>
      <c r="R4763" t="inlineStr">
        <is>
          <t xml:space="preserve">2026-09 (Sept)</t>
        </is>
      </c>
      <c r="S4763">
        <f>IF(M4763="Not an error",0,IF(COUNTIFS($A$2:$A4763,$A4763,$D$2:$D4763,$D4763,$M$2:$M4763,"&lt;&gt;Not an error")=1,1,0))</f>
        <v>0</v>
      </c>
      <c r="T4763">
        <f>IF(M4763&lt;&gt;"Major",0,IF(COUNTIFS($A$2:$A4763,$A4763,$D$2:$D4763,$D4763,$M$2:$M4763,"Major")=1,1,0))</f>
        <v>0</v>
      </c>
      <c r="U4763">
        <f>IF(M4763&lt;&gt;"Minor",0,IF(COUNTIFS($A$2:$A4763,$A4763,$D$2:$D4763,$D4763,$M$2:$M4763,"Minor")=1,1,0))</f>
        <v>0</v>
      </c>
    </row>
    <row r="4764">
      <c r="A4764" t="inlineStr">
        <is>
          <t xml:space="preserve">f855eae3dfc9aadc286f38e8d5e70cc6a599f238</t>
        </is>
      </c>
      <c r="B4764" t="inlineStr">
        <is>
          <t xml:space="preserve">The Silent Rebirth</t>
        </is>
      </c>
      <c r="C4764" t="inlineStr">
        <is>
          <t xml:space="preserve">Wiedergeboren Für Rache</t>
        </is>
      </c>
      <c r="D4764" t="inlineStr">
        <is>
          <t xml:space="preserve">63be16b820b42fa0e0cdffe0b3ad3ae6f9d67dd3</t>
        </is>
      </c>
      <c r="E4764" t="inlineStr">
        <is>
          <t xml:space="preserve">Episode 45: Es Ist Nicht Was Du Denkst</t>
        </is>
      </c>
      <c r="F4764">
        <v>45</v>
      </c>
      <c r="G4764" t="inlineStr">
        <is>
          <t xml:space="preserve">9:21-9:26</t>
        </is>
      </c>
      <c r="H4764" t="inlineStr">
        <is>
          <t xml:space="preserve">Resolved</t>
        </is>
      </c>
      <c r="I4764" t="inlineStr">
        <is>
          <t xml:space="preserve">[Script error] - Line from script: â€œEr stieÃŸ ein leises, eisiges Lachen aus, bevor er sich umdrehte und wegging.â€_x009d_ - Note: inconsistency with the next episode; should be left out</t>
        </is>
      </c>
      <c r="J4764" t="inlineStr">
        <is>
          <t xml:space="preserve">AI</t>
        </is>
      </c>
      <c r="K4764" t="inlineStr">
        <is>
          <t xml:space="preserve">Script error</t>
        </is>
      </c>
      <c r="L4764" t="inlineStr">
        <is>
          <t xml:space="preserve">Script error</t>
        </is>
      </c>
      <c r="M4764" t="str">
        <f>IFERROR(IF(VLOOKUP(L4764,'Quantification'!$A:$B,2,FALSE)&amp;""="","Unclassified",VLOOKUP(L4764,'Quantification'!$A:$B,2,FALSE)),"Unclassified")</f>
        <v>Major</v>
      </c>
      <c r="N4764" t="inlineStr">
        <is>
          <t xml:space="preserve">frl-stefanie.gartmaier@pocketfm.com</t>
        </is>
      </c>
      <c r="O4764" t="inlineStr">
        <is>
          <t xml:space="preserve">Issues found in raw</t>
        </is>
      </c>
      <c r="P4764" t="str">
        <f>IF(OR(O4764="Issues found in master",O4764="Final master"),"Master",IF(OR(O4764="Ready for Master",O4764="Issues found in raw",O4764="Raw under QC",O4764="Issues resolved in raw"),"Raw","-"))</f>
        <v>Raw</v>
      </c>
      <c r="Q4764" s="13">
        <v>46280.611805555556</v>
      </c>
      <c r="R4764" t="inlineStr">
        <is>
          <t xml:space="preserve">2026-09 (Sept)</t>
        </is>
      </c>
      <c r="S4764">
        <f>IF(M4764="Not an error",0,IF(COUNTIFS($A$2:$A4764,$A4764,$D$2:$D4764,$D4764,$M$2:$M4764,"&lt;&gt;Not an error")=1,1,0))</f>
        <v>0</v>
      </c>
      <c r="T4764">
        <f>IF(M4764&lt;&gt;"Major",0,IF(COUNTIFS($A$2:$A4764,$A4764,$D$2:$D4764,$D4764,$M$2:$M4764,"Major")=1,1,0))</f>
        <v>0</v>
      </c>
      <c r="U4764">
        <f>IF(M4764&lt;&gt;"Minor",0,IF(COUNTIFS($A$2:$A4764,$A4764,$D$2:$D4764,$D4764,$M$2:$M4764,"Minor")=1,1,0))</f>
        <v>0</v>
      </c>
    </row>
    <row r="4765">
      <c r="A4765" t="inlineStr">
        <is>
          <t xml:space="preserve">f855eae3dfc9aadc286f38e8d5e70cc6a599f238</t>
        </is>
      </c>
      <c r="B4765" t="inlineStr">
        <is>
          <t xml:space="preserve">The Silent Rebirth</t>
        </is>
      </c>
      <c r="C4765" t="inlineStr">
        <is>
          <t xml:space="preserve">Wiedergeboren Für Rache</t>
        </is>
      </c>
      <c r="D4765" t="inlineStr">
        <is>
          <t xml:space="preserve">07e8e4bff181789c7828831c36885d5b0eb45351</t>
        </is>
      </c>
      <c r="E4765" t="inlineStr">
        <is>
          <t xml:space="preserve">Episode 46: Verschwinde Änna</t>
        </is>
      </c>
      <c r="F4765">
        <v>46</v>
      </c>
      <c r="G4765" t="inlineStr">
        <is>
          <t xml:space="preserve">0:06-0:14</t>
        </is>
      </c>
      <c r="H4765" t="inlineStr">
        <is>
          <t xml:space="preserve">Resolved</t>
        </is>
      </c>
      <c r="I4765" t="inlineStr">
        <is>
          <t xml:space="preserve">[Script error] - Line from script: â€œIm matten Schein der Eingangsleuchten fiel Rowans kalter Blick auf Ã„nna, die neben Dominic stand und einen Regenschirm hielt.â€_x009d_ - Note: inconsistency â€œIm matten Schein der Eingangsleuchten fiel Rowans kalter Blick auf Ã„nna.â€_x009d_</t>
        </is>
      </c>
      <c r="J4765" t="inlineStr">
        <is>
          <t xml:space="preserve">AI</t>
        </is>
      </c>
      <c r="K4765" t="inlineStr">
        <is>
          <t xml:space="preserve">Script error</t>
        </is>
      </c>
      <c r="L4765" t="inlineStr">
        <is>
          <t xml:space="preserve">Script error</t>
        </is>
      </c>
      <c r="M4765" t="str">
        <f>IFERROR(IF(VLOOKUP(L4765,'Quantification'!$A:$B,2,FALSE)&amp;""="","Unclassified",VLOOKUP(L4765,'Quantification'!$A:$B,2,FALSE)),"Unclassified")</f>
        <v>Major</v>
      </c>
      <c r="N4765" t="inlineStr">
        <is>
          <t xml:space="preserve">frl-stefanie.gartmaier@pocketfm.com</t>
        </is>
      </c>
      <c r="O4765" t="inlineStr">
        <is>
          <t xml:space="preserve">Issues found in raw</t>
        </is>
      </c>
      <c r="P4765" t="str">
        <f>IF(OR(O4765="Issues found in master",O4765="Final master"),"Master",IF(OR(O4765="Ready for Master",O4765="Issues found in raw",O4765="Raw under QC",O4765="Issues resolved in raw"),"Raw","-"))</f>
        <v>Raw</v>
      </c>
      <c r="Q4765" s="13">
        <v>46280.611805555556</v>
      </c>
      <c r="R4765" t="inlineStr">
        <is>
          <t xml:space="preserve">2026-09 (Sept)</t>
        </is>
      </c>
      <c r="S4765">
        <f>IF(M4765="Not an error",0,IF(COUNTIFS($A$2:$A4765,$A4765,$D$2:$D4765,$D4765,$M$2:$M4765,"&lt;&gt;Not an error")=1,1,0))</f>
        <v>1</v>
      </c>
      <c r="T4765">
        <f>IF(M4765&lt;&gt;"Major",0,IF(COUNTIFS($A$2:$A4765,$A4765,$D$2:$D4765,$D4765,$M$2:$M4765,"Major")=1,1,0))</f>
        <v>1</v>
      </c>
      <c r="U4765">
        <f>IF(M4765&lt;&gt;"Minor",0,IF(COUNTIFS($A$2:$A4765,$A4765,$D$2:$D4765,$D4765,$M$2:$M4765,"Minor")=1,1,0))</f>
        <v>0</v>
      </c>
    </row>
    <row r="4766">
      <c r="A4766" t="inlineStr">
        <is>
          <t xml:space="preserve">f855eae3dfc9aadc286f38e8d5e70cc6a599f238</t>
        </is>
      </c>
      <c r="B4766" t="inlineStr">
        <is>
          <t xml:space="preserve">The Silent Rebirth</t>
        </is>
      </c>
      <c r="C4766" t="inlineStr">
        <is>
          <t xml:space="preserve">Wiedergeboren Für Rache</t>
        </is>
      </c>
      <c r="D4766" t="inlineStr">
        <is>
          <t xml:space="preserve">07e8e4bff181789c7828831c36885d5b0eb45351</t>
        </is>
      </c>
      <c r="E4766" t="inlineStr">
        <is>
          <t xml:space="preserve">Episode 46: Verschwinde Änna</t>
        </is>
      </c>
      <c r="F4766">
        <v>46</v>
      </c>
      <c r="G4766" t="inlineStr">
        <is>
          <t xml:space="preserve">0:18-0:40</t>
        </is>
      </c>
      <c r="H4766" t="inlineStr">
        <is>
          <t xml:space="preserve">Resolved</t>
        </is>
      </c>
      <c r="I4766" t="inlineStr">
        <is>
          <t xml:space="preserve">[Script error] - Line from script: â€œDa Frau Sterling ja jemanden hat, der ihr den Schirm hÃ¤lt, will ich euch beide nicht weiter stÃ¶renâ€_x009d_, sagte Rowan mit leiser, spÃ¶ttischer Stimme. â€œSorgen Sie nur gut fÃ¼r meine GroÃŸmutter. Aber wenn ich herausfinde, dass Sie und er irgendetwas gegen sie im Schilde fÃ¼hren.â€_x009d_ - Note: inconsistency with the previous episode â€œDa Frau Sterling bereits jemanden hat, der ihr einen Schirm hÃ¤lt, werde ich euch beide nicht stÃ¶ren.â€œ Sein Ton war gleichgÃ¼ltig, doch seine nÃ¤chsten Worte enthielten eine unmissverstÃ¤ndliche Warnung. â€œIch hoffe nur, Frau Sterling kÃ¼mmert sich gut um meine GroÃŸmutter. Wenn ich herausfinde, dass ihr beide sie hinters Licht fÃ¼hren wollt.â€œ</t>
        </is>
      </c>
      <c r="J4766" t="inlineStr">
        <is>
          <t xml:space="preserve">AI</t>
        </is>
      </c>
      <c r="K4766" t="inlineStr">
        <is>
          <t xml:space="preserve">Script error</t>
        </is>
      </c>
      <c r="L4766" t="inlineStr">
        <is>
          <t xml:space="preserve">Script error</t>
        </is>
      </c>
      <c r="M4766" t="str">
        <f>IFERROR(IF(VLOOKUP(L4766,'Quantification'!$A:$B,2,FALSE)&amp;""="","Unclassified",VLOOKUP(L4766,'Quantification'!$A:$B,2,FALSE)),"Unclassified")</f>
        <v>Major</v>
      </c>
      <c r="N4766" t="inlineStr">
        <is>
          <t xml:space="preserve">frl-stefanie.gartmaier@pocketfm.com</t>
        </is>
      </c>
      <c r="O4766" t="inlineStr">
        <is>
          <t xml:space="preserve">Issues found in raw</t>
        </is>
      </c>
      <c r="P4766" t="str">
        <f>IF(OR(O4766="Issues found in master",O4766="Final master"),"Master",IF(OR(O4766="Ready for Master",O4766="Issues found in raw",O4766="Raw under QC",O4766="Issues resolved in raw"),"Raw","-"))</f>
        <v>Raw</v>
      </c>
      <c r="Q4766" s="13">
        <v>46280.611805555556</v>
      </c>
      <c r="R4766" t="inlineStr">
        <is>
          <t xml:space="preserve">2026-09 (Sept)</t>
        </is>
      </c>
      <c r="S4766">
        <f>IF(M4766="Not an error",0,IF(COUNTIFS($A$2:$A4766,$A4766,$D$2:$D4766,$D4766,$M$2:$M4766,"&lt;&gt;Not an error")=1,1,0))</f>
        <v>0</v>
      </c>
      <c r="T4766">
        <f>IF(M4766&lt;&gt;"Major",0,IF(COUNTIFS($A$2:$A4766,$A4766,$D$2:$D4766,$D4766,$M$2:$M4766,"Major")=1,1,0))</f>
        <v>0</v>
      </c>
      <c r="U4766">
        <f>IF(M4766&lt;&gt;"Minor",0,IF(COUNTIFS($A$2:$A4766,$A4766,$D$2:$D4766,$D4766,$M$2:$M4766,"Minor")=1,1,0))</f>
        <v>0</v>
      </c>
    </row>
    <row r="4767">
      <c r="A4767" t="inlineStr">
        <is>
          <t xml:space="preserve">f855eae3dfc9aadc286f38e8d5e70cc6a599f238</t>
        </is>
      </c>
      <c r="B4767" t="inlineStr">
        <is>
          <t xml:space="preserve">The Silent Rebirth</t>
        </is>
      </c>
      <c r="C4767" t="inlineStr">
        <is>
          <t xml:space="preserve">Wiedergeboren Für Rache</t>
        </is>
      </c>
      <c r="D4767" t="inlineStr">
        <is>
          <t xml:space="preserve">07e8e4bff181789c7828831c36885d5b0eb45351</t>
        </is>
      </c>
      <c r="E4767" t="inlineStr">
        <is>
          <t xml:space="preserve">Episode 46: Verschwinde Änna</t>
        </is>
      </c>
      <c r="F4767">
        <v>46</v>
      </c>
      <c r="G4767" t="inlineStr">
        <is>
          <t xml:space="preserve">3:00-3:06</t>
        </is>
      </c>
      <c r="H4767" t="inlineStr">
        <is>
          <t xml:space="preserve">Resolved</t>
        </is>
      </c>
      <c r="I4767" t="inlineStr">
        <is>
          <t xml:space="preserve">[Script error] - Line from script: â€œSolange sie nicht das Wohl der alten Frau Storm bedrohte, wÃ¼rde sich Rowan nie fÃ¼r sie interessieren.â€_x009d_- Note: gibberish â€œWenn es nicht an Ã„nna lÃ¤ge, die alte Frau Storm gesundzupflegen, wÃ¼rde sich Rowan nie fÃ¼r sie interessieren.â€_x009d_</t>
        </is>
      </c>
      <c r="J4767" t="inlineStr">
        <is>
          <t xml:space="preserve">AI</t>
        </is>
      </c>
      <c r="K4767" t="inlineStr">
        <is>
          <t xml:space="preserve">Script error</t>
        </is>
      </c>
      <c r="L4767" t="inlineStr">
        <is>
          <t xml:space="preserve">Script error</t>
        </is>
      </c>
      <c r="M4767" t="str">
        <f>IFERROR(IF(VLOOKUP(L4767,'Quantification'!$A:$B,2,FALSE)&amp;""="","Unclassified",VLOOKUP(L4767,'Quantification'!$A:$B,2,FALSE)),"Unclassified")</f>
        <v>Major</v>
      </c>
      <c r="N4767" t="inlineStr">
        <is>
          <t xml:space="preserve">frl-stefanie.gartmaier@pocketfm.com</t>
        </is>
      </c>
      <c r="O4767" t="inlineStr">
        <is>
          <t xml:space="preserve">Issues found in raw</t>
        </is>
      </c>
      <c r="P4767" t="str">
        <f>IF(OR(O4767="Issues found in master",O4767="Final master"),"Master",IF(OR(O4767="Ready for Master",O4767="Issues found in raw",O4767="Raw under QC",O4767="Issues resolved in raw"),"Raw","-"))</f>
        <v>Raw</v>
      </c>
      <c r="Q4767" s="13">
        <v>46280.611805555556</v>
      </c>
      <c r="R4767" t="inlineStr">
        <is>
          <t xml:space="preserve">2026-09 (Sept)</t>
        </is>
      </c>
      <c r="S4767">
        <f>IF(M4767="Not an error",0,IF(COUNTIFS($A$2:$A4767,$A4767,$D$2:$D4767,$D4767,$M$2:$M4767,"&lt;&gt;Not an error")=1,1,0))</f>
        <v>0</v>
      </c>
      <c r="T4767">
        <f>IF(M4767&lt;&gt;"Major",0,IF(COUNTIFS($A$2:$A4767,$A4767,$D$2:$D4767,$D4767,$M$2:$M4767,"Major")=1,1,0))</f>
        <v>0</v>
      </c>
      <c r="U4767">
        <f>IF(M4767&lt;&gt;"Minor",0,IF(COUNTIFS($A$2:$A4767,$A4767,$D$2:$D4767,$D4767,$M$2:$M4767,"Minor")=1,1,0))</f>
        <v>0</v>
      </c>
    </row>
    <row r="4768">
      <c r="A4768" t="inlineStr">
        <is>
          <t xml:space="preserve">f855eae3dfc9aadc286f38e8d5e70cc6a599f238</t>
        </is>
      </c>
      <c r="B4768" t="inlineStr">
        <is>
          <t xml:space="preserve">The Silent Rebirth</t>
        </is>
      </c>
      <c r="C4768" t="inlineStr">
        <is>
          <t xml:space="preserve">Wiedergeboren Für Rache</t>
        </is>
      </c>
      <c r="D4768" t="inlineStr">
        <is>
          <t xml:space="preserve">07e8e4bff181789c7828831c36885d5b0eb45351</t>
        </is>
      </c>
      <c r="E4768" t="inlineStr">
        <is>
          <t xml:space="preserve">Episode 46: Verschwinde Änna</t>
        </is>
      </c>
      <c r="F4768">
        <v>46</v>
      </c>
      <c r="G4768" t="inlineStr">
        <is>
          <t xml:space="preserve">4:42-4:46</t>
        </is>
      </c>
      <c r="H4768" t="inlineStr">
        <is>
          <t xml:space="preserve">Resolved</t>
        </is>
      </c>
      <c r="I4768" t="inlineStr">
        <is>
          <t xml:space="preserve">[Script error] - Line from script: â€œWarten Sie! Frau Sterling, Ihr Regenschirm!â€_x009d_ - Note: inconsistency â€œWarten Sie! Frau Sterling, nehmen Sie doch den Regenschirm!â€_x009d_</t>
        </is>
      </c>
      <c r="J4768" t="inlineStr">
        <is>
          <t xml:space="preserve">AI</t>
        </is>
      </c>
      <c r="K4768" t="inlineStr">
        <is>
          <t xml:space="preserve">Script error</t>
        </is>
      </c>
      <c r="L4768" t="inlineStr">
        <is>
          <t xml:space="preserve">Script error</t>
        </is>
      </c>
      <c r="M4768" t="str">
        <f>IFERROR(IF(VLOOKUP(L4768,'Quantification'!$A:$B,2,FALSE)&amp;""="","Unclassified",VLOOKUP(L4768,'Quantification'!$A:$B,2,FALSE)),"Unclassified")</f>
        <v>Major</v>
      </c>
      <c r="N4768" t="inlineStr">
        <is>
          <t xml:space="preserve">frl-stefanie.gartmaier@pocketfm.com</t>
        </is>
      </c>
      <c r="O4768" t="inlineStr">
        <is>
          <t xml:space="preserve">Issues found in raw</t>
        </is>
      </c>
      <c r="P4768" t="str">
        <f>IF(OR(O4768="Issues found in master",O4768="Final master"),"Master",IF(OR(O4768="Ready for Master",O4768="Issues found in raw",O4768="Raw under QC",O4768="Issues resolved in raw"),"Raw","-"))</f>
        <v>Raw</v>
      </c>
      <c r="Q4768" s="13">
        <v>46280.611805555556</v>
      </c>
      <c r="R4768" t="inlineStr">
        <is>
          <t xml:space="preserve">2026-09 (Sept)</t>
        </is>
      </c>
      <c r="S4768">
        <f>IF(M4768="Not an error",0,IF(COUNTIFS($A$2:$A4768,$A4768,$D$2:$D4768,$D4768,$M$2:$M4768,"&lt;&gt;Not an error")=1,1,0))</f>
        <v>0</v>
      </c>
      <c r="T4768">
        <f>IF(M4768&lt;&gt;"Major",0,IF(COUNTIFS($A$2:$A4768,$A4768,$D$2:$D4768,$D4768,$M$2:$M4768,"Major")=1,1,0))</f>
        <v>0</v>
      </c>
      <c r="U4768">
        <f>IF(M4768&lt;&gt;"Minor",0,IF(COUNTIFS($A$2:$A4768,$A4768,$D$2:$D4768,$D4768,$M$2:$M4768,"Minor")=1,1,0))</f>
        <v>0</v>
      </c>
    </row>
    <row r="4769">
      <c r="A4769" t="inlineStr">
        <is>
          <t xml:space="preserve">f855eae3dfc9aadc286f38e8d5e70cc6a599f238</t>
        </is>
      </c>
      <c r="B4769" t="inlineStr">
        <is>
          <t xml:space="preserve">The Silent Rebirth</t>
        </is>
      </c>
      <c r="C4769" t="inlineStr">
        <is>
          <t xml:space="preserve">Wiedergeboren Für Rache</t>
        </is>
      </c>
      <c r="D4769" t="inlineStr">
        <is>
          <t xml:space="preserve">07e8e4bff181789c7828831c36885d5b0eb45351</t>
        </is>
      </c>
      <c r="E4769" t="inlineStr">
        <is>
          <t xml:space="preserve">Episode 46: Verschwinde Änna</t>
        </is>
      </c>
      <c r="F4769">
        <v>46</v>
      </c>
      <c r="G4769" t="inlineStr">
        <is>
          <t xml:space="preserve">7:24-7:30</t>
        </is>
      </c>
      <c r="H4769" t="inlineStr">
        <is>
          <t xml:space="preserve">Resolved</t>
        </is>
      </c>
      <c r="I4769" t="inlineStr">
        <is>
          <t xml:space="preserve">[Script error] - Line from script: â€œFÃ¼r wen hÃ¤lt sie sich?â€_x009d_, zischte er und tigerte wie ein eingesperrtes Tier auf und ab.â€_x009d_ - Note: inconsistency â€œFÃ¼r wen hÃ¤lt sie sich?â€_x009d_, zischte er.â€_x009d_</t>
        </is>
      </c>
      <c r="J4769" t="inlineStr">
        <is>
          <t xml:space="preserve">AI</t>
        </is>
      </c>
      <c r="K4769" t="inlineStr">
        <is>
          <t xml:space="preserve">Script error</t>
        </is>
      </c>
      <c r="L4769" t="inlineStr">
        <is>
          <t xml:space="preserve">Script error</t>
        </is>
      </c>
      <c r="M4769" t="str">
        <f>IFERROR(IF(VLOOKUP(L4769,'Quantification'!$A:$B,2,FALSE)&amp;""="","Unclassified",VLOOKUP(L4769,'Quantification'!$A:$B,2,FALSE)),"Unclassified")</f>
        <v>Major</v>
      </c>
      <c r="N4769" t="inlineStr">
        <is>
          <t xml:space="preserve">frl-stefanie.gartmaier@pocketfm.com</t>
        </is>
      </c>
      <c r="O4769" t="inlineStr">
        <is>
          <t xml:space="preserve">Issues found in raw</t>
        </is>
      </c>
      <c r="P4769" t="str">
        <f>IF(OR(O4769="Issues found in master",O4769="Final master"),"Master",IF(OR(O4769="Ready for Master",O4769="Issues found in raw",O4769="Raw under QC",O4769="Issues resolved in raw"),"Raw","-"))</f>
        <v>Raw</v>
      </c>
      <c r="Q4769" s="13">
        <v>46280.611805555556</v>
      </c>
      <c r="R4769" t="inlineStr">
        <is>
          <t xml:space="preserve">2026-09 (Sept)</t>
        </is>
      </c>
      <c r="S4769">
        <f>IF(M4769="Not an error",0,IF(COUNTIFS($A$2:$A4769,$A4769,$D$2:$D4769,$D4769,$M$2:$M4769,"&lt;&gt;Not an error")=1,1,0))</f>
        <v>0</v>
      </c>
      <c r="T4769">
        <f>IF(M4769&lt;&gt;"Major",0,IF(COUNTIFS($A$2:$A4769,$A4769,$D$2:$D4769,$D4769,$M$2:$M4769,"Major")=1,1,0))</f>
        <v>0</v>
      </c>
      <c r="U4769">
        <f>IF(M4769&lt;&gt;"Minor",0,IF(COUNTIFS($A$2:$A4769,$A4769,$D$2:$D4769,$D4769,$M$2:$M4769,"Minor")=1,1,0))</f>
        <v>0</v>
      </c>
    </row>
    <row r="4770">
      <c r="A4770" t="inlineStr">
        <is>
          <t xml:space="preserve">f855eae3dfc9aadc286f38e8d5e70cc6a599f238</t>
        </is>
      </c>
      <c r="B4770" t="inlineStr">
        <is>
          <t xml:space="preserve">The Silent Rebirth</t>
        </is>
      </c>
      <c r="C4770" t="inlineStr">
        <is>
          <t xml:space="preserve">Wiedergeboren Für Rache</t>
        </is>
      </c>
      <c r="D4770" t="inlineStr">
        <is>
          <t xml:space="preserve">07e8e4bff181789c7828831c36885d5b0eb45351</t>
        </is>
      </c>
      <c r="E4770" t="inlineStr">
        <is>
          <t xml:space="preserve">Episode 46: Verschwinde Änna</t>
        </is>
      </c>
      <c r="F4770">
        <v>46</v>
      </c>
      <c r="G4770" t="inlineStr">
        <is>
          <t xml:space="preserve">8:43-8:47</t>
        </is>
      </c>
      <c r="H4770" t="inlineStr">
        <is>
          <t xml:space="preserve">Resolved</t>
        </is>
      </c>
      <c r="I4770" t="inlineStr">
        <is>
          <t xml:space="preserve">[Script error] - Line from script: â€œWÃ¤hrenddessen trat Ã„nna drauÃŸen vor der Villa in den starken Regen.â€_x009d_ - Note: inconsistency â€œWÃ¤hrenddessen wartete Ã„nna drauÃŸen vor der Villa auf das vermeintliche Ende des Regens.â€_x009d_</t>
        </is>
      </c>
      <c r="J4770" t="inlineStr">
        <is>
          <t xml:space="preserve">AI</t>
        </is>
      </c>
      <c r="K4770" t="inlineStr">
        <is>
          <t xml:space="preserve">Script error</t>
        </is>
      </c>
      <c r="L4770" t="inlineStr">
        <is>
          <t xml:space="preserve">Script error</t>
        </is>
      </c>
      <c r="M4770" t="str">
        <f>IFERROR(IF(VLOOKUP(L4770,'Quantification'!$A:$B,2,FALSE)&amp;""="","Unclassified",VLOOKUP(L4770,'Quantification'!$A:$B,2,FALSE)),"Unclassified")</f>
        <v>Major</v>
      </c>
      <c r="N4770" t="inlineStr">
        <is>
          <t xml:space="preserve">frl-stefanie.gartmaier@pocketfm.com</t>
        </is>
      </c>
      <c r="O4770" t="inlineStr">
        <is>
          <t xml:space="preserve">Issues found in raw</t>
        </is>
      </c>
      <c r="P4770" t="str">
        <f>IF(OR(O4770="Issues found in master",O4770="Final master"),"Master",IF(OR(O4770="Ready for Master",O4770="Issues found in raw",O4770="Raw under QC",O4770="Issues resolved in raw"),"Raw","-"))</f>
        <v>Raw</v>
      </c>
      <c r="Q4770" s="13">
        <v>46280.611805555556</v>
      </c>
      <c r="R4770" t="inlineStr">
        <is>
          <t xml:space="preserve">2026-09 (Sept)</t>
        </is>
      </c>
      <c r="S4770">
        <f>IF(M4770="Not an error",0,IF(COUNTIFS($A$2:$A4770,$A4770,$D$2:$D4770,$D4770,$M$2:$M4770,"&lt;&gt;Not an error")=1,1,0))</f>
        <v>0</v>
      </c>
      <c r="T4770">
        <f>IF(M4770&lt;&gt;"Major",0,IF(COUNTIFS($A$2:$A4770,$A4770,$D$2:$D4770,$D4770,$M$2:$M4770,"Major")=1,1,0))</f>
        <v>0</v>
      </c>
      <c r="U4770">
        <f>IF(M4770&lt;&gt;"Minor",0,IF(COUNTIFS($A$2:$A4770,$A4770,$D$2:$D4770,$D4770,$M$2:$M4770,"Minor")=1,1,0))</f>
        <v>0</v>
      </c>
    </row>
    <row r="4771">
      <c r="A4771" t="inlineStr">
        <is>
          <t xml:space="preserve">f855eae3dfc9aadc286f38e8d5e70cc6a599f238</t>
        </is>
      </c>
      <c r="B4771" t="inlineStr">
        <is>
          <t xml:space="preserve">The Silent Rebirth</t>
        </is>
      </c>
      <c r="C4771" t="inlineStr">
        <is>
          <t xml:space="preserve">Wiedergeboren Für Rache</t>
        </is>
      </c>
      <c r="D4771" t="inlineStr">
        <is>
          <t xml:space="preserve">07e8e4bff181789c7828831c36885d5b0eb45351</t>
        </is>
      </c>
      <c r="E4771" t="inlineStr">
        <is>
          <t xml:space="preserve">Episode 46: Verschwinde Änna</t>
        </is>
      </c>
      <c r="F4771">
        <v>46</v>
      </c>
      <c r="G4771" t="inlineStr">
        <is>
          <t xml:space="preserve">9:13-9:18</t>
        </is>
      </c>
      <c r="H4771" t="inlineStr">
        <is>
          <t xml:space="preserve">Resolved</t>
        </is>
      </c>
      <c r="I4771" t="inlineStr">
        <is>
          <t xml:space="preserve">[Script error] - Line from script: â€œRowan wirkte immer kalt und distanziert und wurde oft fÃ¤lschlicherweise fÃ¼r arrogant gehalten.â€_x009d_ - Note: inconsistency â€œRowan wirkte oft kalt und distanziert und wurde oft fÃ¤lschlicherweise fÃ¼r arrogant gehalten.â€_x009d_</t>
        </is>
      </c>
      <c r="J4771" t="inlineStr">
        <is>
          <t xml:space="preserve">AI</t>
        </is>
      </c>
      <c r="K4771" t="inlineStr">
        <is>
          <t xml:space="preserve">Script error</t>
        </is>
      </c>
      <c r="L4771" t="inlineStr">
        <is>
          <t xml:space="preserve">Script error</t>
        </is>
      </c>
      <c r="M4771" t="str">
        <f>IFERROR(IF(VLOOKUP(L4771,'Quantification'!$A:$B,2,FALSE)&amp;""="","Unclassified",VLOOKUP(L4771,'Quantification'!$A:$B,2,FALSE)),"Unclassified")</f>
        <v>Major</v>
      </c>
      <c r="N4771" t="inlineStr">
        <is>
          <t xml:space="preserve">frl-stefanie.gartmaier@pocketfm.com</t>
        </is>
      </c>
      <c r="O4771" t="inlineStr">
        <is>
          <t xml:space="preserve">Issues found in raw</t>
        </is>
      </c>
      <c r="P4771" t="str">
        <f>IF(OR(O4771="Issues found in master",O4771="Final master"),"Master",IF(OR(O4771="Ready for Master",O4771="Issues found in raw",O4771="Raw under QC",O4771="Issues resolved in raw"),"Raw","-"))</f>
        <v>Raw</v>
      </c>
      <c r="Q4771" s="13">
        <v>46280.611805555556</v>
      </c>
      <c r="R4771" t="inlineStr">
        <is>
          <t xml:space="preserve">2026-09 (Sept)</t>
        </is>
      </c>
      <c r="S4771">
        <f>IF(M4771="Not an error",0,IF(COUNTIFS($A$2:$A4771,$A4771,$D$2:$D4771,$D4771,$M$2:$M4771,"&lt;&gt;Not an error")=1,1,0))</f>
        <v>0</v>
      </c>
      <c r="T4771">
        <f>IF(M4771&lt;&gt;"Major",0,IF(COUNTIFS($A$2:$A4771,$A4771,$D$2:$D4771,$D4771,$M$2:$M4771,"Major")=1,1,0))</f>
        <v>0</v>
      </c>
      <c r="U4771">
        <f>IF(M4771&lt;&gt;"Minor",0,IF(COUNTIFS($A$2:$A4771,$A4771,$D$2:$D4771,$D4771,$M$2:$M4771,"Minor")=1,1,0))</f>
        <v>0</v>
      </c>
    </row>
    <row r="4772">
      <c r="A4772" t="inlineStr">
        <is>
          <t xml:space="preserve">f855eae3dfc9aadc286f38e8d5e70cc6a599f238</t>
        </is>
      </c>
      <c r="B4772" t="inlineStr">
        <is>
          <t xml:space="preserve">The Silent Rebirth</t>
        </is>
      </c>
      <c r="C4772" t="inlineStr">
        <is>
          <t xml:space="preserve">Wiedergeboren Für Rache</t>
        </is>
      </c>
      <c r="D4772" t="inlineStr">
        <is>
          <t xml:space="preserve">82b3ccb4be928ac396fad4e2af62b272cdada56a</t>
        </is>
      </c>
      <c r="E4772" t="inlineStr">
        <is>
          <t xml:space="preserve">Episode 47: Schikaniert Werden</t>
        </is>
      </c>
      <c r="F4772">
        <v>47</v>
      </c>
      <c r="G4772" t="inlineStr">
        <is>
          <t xml:space="preserve">0:00-0:08</t>
        </is>
      </c>
      <c r="H4772" t="inlineStr">
        <is>
          <t xml:space="preserve">Resolved</t>
        </is>
      </c>
      <c r="I4772" t="inlineStr">
        <is>
          <t xml:space="preserve">[Script error] - Line from script: â€œIn den nÃ¤chsten zwei Wochenâ€_x009d_, erwiderte Mike. â€œIn den nÃ¤chsten zwei Wochen?â€_x009d_, fragte Ã„nna und runzelte die Stirn.â€_x009d_ - Note: inconsistency with previous episode â€œIn zwei Wochenâ€_x009d_, antwortete Mike. â€œZwei Wochen.â€_x009d_</t>
        </is>
      </c>
      <c r="J4772" t="inlineStr">
        <is>
          <t xml:space="preserve">AI</t>
        </is>
      </c>
      <c r="K4772" t="inlineStr">
        <is>
          <t xml:space="preserve">Script error</t>
        </is>
      </c>
      <c r="L4772" t="inlineStr">
        <is>
          <t xml:space="preserve">Script error</t>
        </is>
      </c>
      <c r="M4772" t="str">
        <f>IFERROR(IF(VLOOKUP(L4772,'Quantification'!$A:$B,2,FALSE)&amp;""="","Unclassified",VLOOKUP(L4772,'Quantification'!$A:$B,2,FALSE)),"Unclassified")</f>
        <v>Major</v>
      </c>
      <c r="N4772" t="inlineStr">
        <is>
          <t xml:space="preserve">frl-stefanie.gartmaier@pocketfm.com</t>
        </is>
      </c>
      <c r="O4772" t="inlineStr">
        <is>
          <t xml:space="preserve">Issues found in raw</t>
        </is>
      </c>
      <c r="P4772" t="str">
        <f>IF(OR(O4772="Issues found in master",O4772="Final master"),"Master",IF(OR(O4772="Ready for Master",O4772="Issues found in raw",O4772="Raw under QC",O4772="Issues resolved in raw"),"Raw","-"))</f>
        <v>Raw</v>
      </c>
      <c r="Q4772" s="13">
        <v>46280.611805555556</v>
      </c>
      <c r="R4772" t="inlineStr">
        <is>
          <t xml:space="preserve">2026-09 (Sept)</t>
        </is>
      </c>
      <c r="S4772">
        <f>IF(M4772="Not an error",0,IF(COUNTIFS($A$2:$A4772,$A4772,$D$2:$D4772,$D4772,$M$2:$M4772,"&lt;&gt;Not an error")=1,1,0))</f>
        <v>1</v>
      </c>
      <c r="T4772">
        <f>IF(M4772&lt;&gt;"Major",0,IF(COUNTIFS($A$2:$A4772,$A4772,$D$2:$D4772,$D4772,$M$2:$M4772,"Major")=1,1,0))</f>
        <v>1</v>
      </c>
      <c r="U4772">
        <f>IF(M4772&lt;&gt;"Minor",0,IF(COUNTIFS($A$2:$A4772,$A4772,$D$2:$D4772,$D4772,$M$2:$M4772,"Minor")=1,1,0))</f>
        <v>0</v>
      </c>
    </row>
    <row r="4773">
      <c r="A4773" t="inlineStr">
        <is>
          <t xml:space="preserve">f855eae3dfc9aadc286f38e8d5e70cc6a599f238</t>
        </is>
      </c>
      <c r="B4773" t="inlineStr">
        <is>
          <t xml:space="preserve">The Silent Rebirth</t>
        </is>
      </c>
      <c r="C4773" t="inlineStr">
        <is>
          <t xml:space="preserve">Wiedergeboren Für Rache</t>
        </is>
      </c>
      <c r="D4773" t="inlineStr">
        <is>
          <t xml:space="preserve">82b3ccb4be928ac396fad4e2af62b272cdada56a</t>
        </is>
      </c>
      <c r="E4773" t="inlineStr">
        <is>
          <t xml:space="preserve">Episode 47: Schikaniert Werden</t>
        </is>
      </c>
      <c r="F4773">
        <v>47</v>
      </c>
      <c r="G4773" t="inlineStr">
        <is>
          <t xml:space="preserve">1:00-1:06</t>
        </is>
      </c>
      <c r="H4773" t="inlineStr">
        <is>
          <t xml:space="preserve">Resolved</t>
        </is>
      </c>
      <c r="I4773" t="inlineStr">
        <is>
          <t xml:space="preserve">[Script error] - Line from script: â€œIch weiÃŸ, dass das, was ich besitze, gefÃ¤hrlich ist und ernste Konsequenzen haben kÃ¶nnte.â€_x009d_ - Note: incorrect word â€œIch weiÃŸ, dass das, was ich getan habe, gefÃ¤hrlich ist und ernste Konsequenzen haben kÃ¶nnte.â€_x009d_</t>
        </is>
      </c>
      <c r="J4773" t="inlineStr">
        <is>
          <t xml:space="preserve">AI</t>
        </is>
      </c>
      <c r="K4773" t="inlineStr">
        <is>
          <t xml:space="preserve">Script error</t>
        </is>
      </c>
      <c r="L4773" t="inlineStr">
        <is>
          <t xml:space="preserve">Script error</t>
        </is>
      </c>
      <c r="M4773" t="str">
        <f>IFERROR(IF(VLOOKUP(L4773,'Quantification'!$A:$B,2,FALSE)&amp;""="","Unclassified",VLOOKUP(L4773,'Quantification'!$A:$B,2,FALSE)),"Unclassified")</f>
        <v>Major</v>
      </c>
      <c r="N4773" t="inlineStr">
        <is>
          <t xml:space="preserve">frl-stefanie.gartmaier@pocketfm.com</t>
        </is>
      </c>
      <c r="O4773" t="inlineStr">
        <is>
          <t xml:space="preserve">Issues found in raw</t>
        </is>
      </c>
      <c r="P4773" t="str">
        <f>IF(OR(O4773="Issues found in master",O4773="Final master"),"Master",IF(OR(O4773="Ready for Master",O4773="Issues found in raw",O4773="Raw under QC",O4773="Issues resolved in raw"),"Raw","-"))</f>
        <v>Raw</v>
      </c>
      <c r="Q4773" s="13">
        <v>46280.611805555556</v>
      </c>
      <c r="R4773" t="inlineStr">
        <is>
          <t xml:space="preserve">2026-09 (Sept)</t>
        </is>
      </c>
      <c r="S4773">
        <f>IF(M4773="Not an error",0,IF(COUNTIFS($A$2:$A4773,$A4773,$D$2:$D4773,$D4773,$M$2:$M4773,"&lt;&gt;Not an error")=1,1,0))</f>
        <v>0</v>
      </c>
      <c r="T4773">
        <f>IF(M4773&lt;&gt;"Major",0,IF(COUNTIFS($A$2:$A4773,$A4773,$D$2:$D4773,$D4773,$M$2:$M4773,"Major")=1,1,0))</f>
        <v>0</v>
      </c>
      <c r="U4773">
        <f>IF(M4773&lt;&gt;"Minor",0,IF(COUNTIFS($A$2:$A4773,$A4773,$D$2:$D4773,$D4773,$M$2:$M4773,"Minor")=1,1,0))</f>
        <v>0</v>
      </c>
    </row>
    <row r="4774">
      <c r="A4774" t="inlineStr">
        <is>
          <t xml:space="preserve">f855eae3dfc9aadc286f38e8d5e70cc6a599f238</t>
        </is>
      </c>
      <c r="B4774" t="inlineStr">
        <is>
          <t xml:space="preserve">The Silent Rebirth</t>
        </is>
      </c>
      <c r="C4774" t="inlineStr">
        <is>
          <t xml:space="preserve">Wiedergeboren Für Rache</t>
        </is>
      </c>
      <c r="D4774" t="inlineStr">
        <is>
          <t xml:space="preserve">82b3ccb4be928ac396fad4e2af62b272cdada56a</t>
        </is>
      </c>
      <c r="E4774" t="inlineStr">
        <is>
          <t xml:space="preserve">Episode 47: Schikaniert Werden</t>
        </is>
      </c>
      <c r="F4774">
        <v>47</v>
      </c>
      <c r="G4774" t="inlineStr">
        <is>
          <t xml:space="preserve">1:11-1:15</t>
        </is>
      </c>
      <c r="H4774" t="inlineStr">
        <is>
          <t xml:space="preserve">Resolved</t>
        </is>
      </c>
      <c r="I4774" t="inlineStr">
        <is>
          <t xml:space="preserve">[Script error] - Line from script: â€œWenn ich aus Antons Apotheke fliehe, ist dieser Traum geplatzt.â€œ - Note: incorrect word â€œWenn ich aus Antons Apotheke fliege, ist dieser Traum geplatzt.â€_x009d_</t>
        </is>
      </c>
      <c r="J4774" t="inlineStr">
        <is>
          <t xml:space="preserve">AI</t>
        </is>
      </c>
      <c r="K4774" t="inlineStr">
        <is>
          <t xml:space="preserve">Script error</t>
        </is>
      </c>
      <c r="L4774" t="inlineStr">
        <is>
          <t xml:space="preserve">Script error</t>
        </is>
      </c>
      <c r="M4774" t="str">
        <f>IFERROR(IF(VLOOKUP(L4774,'Quantification'!$A:$B,2,FALSE)&amp;""="","Unclassified",VLOOKUP(L4774,'Quantification'!$A:$B,2,FALSE)),"Unclassified")</f>
        <v>Major</v>
      </c>
      <c r="N4774" t="inlineStr">
        <is>
          <t xml:space="preserve">frl-stefanie.gartmaier@pocketfm.com</t>
        </is>
      </c>
      <c r="O4774" t="inlineStr">
        <is>
          <t xml:space="preserve">Issues found in raw</t>
        </is>
      </c>
      <c r="P4774" t="str">
        <f>IF(OR(O4774="Issues found in master",O4774="Final master"),"Master",IF(OR(O4774="Ready for Master",O4774="Issues found in raw",O4774="Raw under QC",O4774="Issues resolved in raw"),"Raw","-"))</f>
        <v>Raw</v>
      </c>
      <c r="Q4774" s="13">
        <v>46280.611805555556</v>
      </c>
      <c r="R4774" t="inlineStr">
        <is>
          <t xml:space="preserve">2026-09 (Sept)</t>
        </is>
      </c>
      <c r="S4774">
        <f>IF(M4774="Not an error",0,IF(COUNTIFS($A$2:$A4774,$A4774,$D$2:$D4774,$D4774,$M$2:$M4774,"&lt;&gt;Not an error")=1,1,0))</f>
        <v>0</v>
      </c>
      <c r="T4774">
        <f>IF(M4774&lt;&gt;"Major",0,IF(COUNTIFS($A$2:$A4774,$A4774,$D$2:$D4774,$D4774,$M$2:$M4774,"Major")=1,1,0))</f>
        <v>0</v>
      </c>
      <c r="U4774">
        <f>IF(M4774&lt;&gt;"Minor",0,IF(COUNTIFS($A$2:$A4774,$A4774,$D$2:$D4774,$D4774,$M$2:$M4774,"Minor")=1,1,0))</f>
        <v>0</v>
      </c>
    </row>
    <row r="4775">
      <c r="A4775" t="inlineStr">
        <is>
          <t xml:space="preserve">f855eae3dfc9aadc286f38e8d5e70cc6a599f238</t>
        </is>
      </c>
      <c r="B4775" t="inlineStr">
        <is>
          <t xml:space="preserve">The Silent Rebirth</t>
        </is>
      </c>
      <c r="C4775" t="inlineStr">
        <is>
          <t xml:space="preserve">Wiedergeboren Für Rache</t>
        </is>
      </c>
      <c r="D4775" t="inlineStr">
        <is>
          <t xml:space="preserve">82b3ccb4be928ac396fad4e2af62b272cdada56a</t>
        </is>
      </c>
      <c r="E4775" t="inlineStr">
        <is>
          <t xml:space="preserve">Episode 47: Schikaniert Werden</t>
        </is>
      </c>
      <c r="F4775">
        <v>47</v>
      </c>
      <c r="G4775" t="inlineStr">
        <is>
          <t xml:space="preserve">2:31-2:36</t>
        </is>
      </c>
      <c r="H4775" t="inlineStr">
        <is>
          <t xml:space="preserve">Resolved</t>
        </is>
      </c>
      <c r="I4775" t="inlineStr">
        <is>
          <t xml:space="preserve">[Script error] - Line from script: â€œAuf dem RÃ¼ckweg fiel Ã„nna etwas Seltsames auf: Antons Apotheke befand sich im selben GebÃ¤ude wie die Firma von James.â€_x009d_ - Note: inconsistency â€œAuf dem RÃ¼ckweg fiel Ã„nna etwas Seltsames auf: Antons Apotheke befand sich im selben GebÃ¤ude wie einer von Jamesâ€™ SchÃ¶nheitssalons.â€_x009d_</t>
        </is>
      </c>
      <c r="J4775" t="inlineStr">
        <is>
          <t xml:space="preserve">AI</t>
        </is>
      </c>
      <c r="K4775" t="inlineStr">
        <is>
          <t xml:space="preserve">Script error</t>
        </is>
      </c>
      <c r="L4775" t="inlineStr">
        <is>
          <t xml:space="preserve">Script error</t>
        </is>
      </c>
      <c r="M4775" t="str">
        <f>IFERROR(IF(VLOOKUP(L4775,'Quantification'!$A:$B,2,FALSE)&amp;""="","Unclassified",VLOOKUP(L4775,'Quantification'!$A:$B,2,FALSE)),"Unclassified")</f>
        <v>Major</v>
      </c>
      <c r="N4775" t="inlineStr">
        <is>
          <t xml:space="preserve">frl-stefanie.gartmaier@pocketfm.com</t>
        </is>
      </c>
      <c r="O4775" t="inlineStr">
        <is>
          <t xml:space="preserve">Issues found in raw</t>
        </is>
      </c>
      <c r="P4775" t="str">
        <f>IF(OR(O4775="Issues found in master",O4775="Final master"),"Master",IF(OR(O4775="Ready for Master",O4775="Issues found in raw",O4775="Raw under QC",O4775="Issues resolved in raw"),"Raw","-"))</f>
        <v>Raw</v>
      </c>
      <c r="Q4775" s="13">
        <v>46280.611805555556</v>
      </c>
      <c r="R4775" t="inlineStr">
        <is>
          <t xml:space="preserve">2026-09 (Sept)</t>
        </is>
      </c>
      <c r="S4775">
        <f>IF(M4775="Not an error",0,IF(COUNTIFS($A$2:$A4775,$A4775,$D$2:$D4775,$D4775,$M$2:$M4775,"&lt;&gt;Not an error")=1,1,0))</f>
        <v>0</v>
      </c>
      <c r="T4775">
        <f>IF(M4775&lt;&gt;"Major",0,IF(COUNTIFS($A$2:$A4775,$A4775,$D$2:$D4775,$D4775,$M$2:$M4775,"Major")=1,1,0))</f>
        <v>0</v>
      </c>
      <c r="U4775">
        <f>IF(M4775&lt;&gt;"Minor",0,IF(COUNTIFS($A$2:$A4775,$A4775,$D$2:$D4775,$D4775,$M$2:$M4775,"Minor")=1,1,0))</f>
        <v>0</v>
      </c>
    </row>
    <row r="4776">
      <c r="A4776" t="inlineStr">
        <is>
          <t xml:space="preserve">f855eae3dfc9aadc286f38e8d5e70cc6a599f238</t>
        </is>
      </c>
      <c r="B4776" t="inlineStr">
        <is>
          <t xml:space="preserve">The Silent Rebirth</t>
        </is>
      </c>
      <c r="C4776" t="inlineStr">
        <is>
          <t xml:space="preserve">Wiedergeboren Für Rache</t>
        </is>
      </c>
      <c r="D4776" t="inlineStr">
        <is>
          <t xml:space="preserve">82b3ccb4be928ac396fad4e2af62b272cdada56a</t>
        </is>
      </c>
      <c r="E4776" t="inlineStr">
        <is>
          <t xml:space="preserve">Episode 47: Schikaniert Werden</t>
        </is>
      </c>
      <c r="F4776">
        <v>47</v>
      </c>
      <c r="G4776" t="inlineStr">
        <is>
          <t xml:space="preserve">3:24-3:33</t>
        </is>
      </c>
      <c r="H4776" t="inlineStr">
        <is>
          <t xml:space="preserve">Resolved</t>
        </is>
      </c>
      <c r="I4776" t="inlineStr">
        <is>
          <t xml:space="preserve">[Script error] - Line from script: â€œTrotzdem kannte sie die Wahrheit, einem offenen Angriff zu entkommen war einfach, doch sich gegen einen verdeckten zu verteidigen war fast unmÃ¶glich.â€_x009d_ - Note: transition missing â€œIhre Gedanken wanderten zurÃ¼ck zu Megan. Auch wenn es einfach war, einem offenen Angriff zu entkommen, war es fast unmÃ¶glich, sich gegen einen verdeckten zu verteidigen.â€_x009d_</t>
        </is>
      </c>
      <c r="J4776" t="inlineStr">
        <is>
          <t xml:space="preserve">AI</t>
        </is>
      </c>
      <c r="K4776" t="inlineStr">
        <is>
          <t xml:space="preserve">Script error</t>
        </is>
      </c>
      <c r="L4776" t="inlineStr">
        <is>
          <t xml:space="preserve">Script error</t>
        </is>
      </c>
      <c r="M4776" t="str">
        <f>IFERROR(IF(VLOOKUP(L4776,'Quantification'!$A:$B,2,FALSE)&amp;""="","Unclassified",VLOOKUP(L4776,'Quantification'!$A:$B,2,FALSE)),"Unclassified")</f>
        <v>Major</v>
      </c>
      <c r="N4776" t="inlineStr">
        <is>
          <t xml:space="preserve">frl-stefanie.gartmaier@pocketfm.com</t>
        </is>
      </c>
      <c r="O4776" t="inlineStr">
        <is>
          <t xml:space="preserve">Issues found in raw</t>
        </is>
      </c>
      <c r="P4776" t="str">
        <f>IF(OR(O4776="Issues found in master",O4776="Final master"),"Master",IF(OR(O4776="Ready for Master",O4776="Issues found in raw",O4776="Raw under QC",O4776="Issues resolved in raw"),"Raw","-"))</f>
        <v>Raw</v>
      </c>
      <c r="Q4776" s="13">
        <v>46280.611805555556</v>
      </c>
      <c r="R4776" t="inlineStr">
        <is>
          <t xml:space="preserve">2026-09 (Sept)</t>
        </is>
      </c>
      <c r="S4776">
        <f>IF(M4776="Not an error",0,IF(COUNTIFS($A$2:$A4776,$A4776,$D$2:$D4776,$D4776,$M$2:$M4776,"&lt;&gt;Not an error")=1,1,0))</f>
        <v>0</v>
      </c>
      <c r="T4776">
        <f>IF(M4776&lt;&gt;"Major",0,IF(COUNTIFS($A$2:$A4776,$A4776,$D$2:$D4776,$D4776,$M$2:$M4776,"Major")=1,1,0))</f>
        <v>0</v>
      </c>
      <c r="U4776">
        <f>IF(M4776&lt;&gt;"Minor",0,IF(COUNTIFS($A$2:$A4776,$A4776,$D$2:$D4776,$D4776,$M$2:$M4776,"Minor")=1,1,0))</f>
        <v>0</v>
      </c>
    </row>
    <row r="4777">
      <c r="A4777" t="inlineStr">
        <is>
          <t xml:space="preserve">f855eae3dfc9aadc286f38e8d5e70cc6a599f238</t>
        </is>
      </c>
      <c r="B4777" t="inlineStr">
        <is>
          <t xml:space="preserve">The Silent Rebirth</t>
        </is>
      </c>
      <c r="C4777" t="inlineStr">
        <is>
          <t xml:space="preserve">Wiedergeboren Für Rache</t>
        </is>
      </c>
      <c r="D4777" t="inlineStr">
        <is>
          <t xml:space="preserve">82b3ccb4be928ac396fad4e2af62b272cdada56a</t>
        </is>
      </c>
      <c r="E4777" t="inlineStr">
        <is>
          <t xml:space="preserve">Episode 47: Schikaniert Werden</t>
        </is>
      </c>
      <c r="F4777">
        <v>47</v>
      </c>
      <c r="G4777" t="inlineStr">
        <is>
          <t xml:space="preserve">3:36-3:41</t>
        </is>
      </c>
      <c r="H4777" t="inlineStr">
        <is>
          <t xml:space="preserve">Resolved</t>
        </is>
      </c>
      <c r="I4777" t="inlineStr">
        <is>
          <t xml:space="preserve">[Script error] - Line from script: â€œAls sie sich dem GebÃ¤ude von James nÃ¤herten, richtete Ã„nna sich auf.â€_x009d_ - Note: â€œAls sie sich der James-Mall nÃ¤herten, richtete Ã„nna sich auf.â€_x009d_</t>
        </is>
      </c>
      <c r="J4777" t="inlineStr">
        <is>
          <t xml:space="preserve">AI</t>
        </is>
      </c>
      <c r="K4777" t="inlineStr">
        <is>
          <t xml:space="preserve">Script error</t>
        </is>
      </c>
      <c r="L4777" t="inlineStr">
        <is>
          <t xml:space="preserve">Script error</t>
        </is>
      </c>
      <c r="M4777" t="str">
        <f>IFERROR(IF(VLOOKUP(L4777,'Quantification'!$A:$B,2,FALSE)&amp;""="","Unclassified",VLOOKUP(L4777,'Quantification'!$A:$B,2,FALSE)),"Unclassified")</f>
        <v>Major</v>
      </c>
      <c r="N4777" t="inlineStr">
        <is>
          <t xml:space="preserve">frl-stefanie.gartmaier@pocketfm.com</t>
        </is>
      </c>
      <c r="O4777" t="inlineStr">
        <is>
          <t xml:space="preserve">Issues found in raw</t>
        </is>
      </c>
      <c r="P4777" t="str">
        <f>IF(OR(O4777="Issues found in master",O4777="Final master"),"Master",IF(OR(O4777="Ready for Master",O4777="Issues found in raw",O4777="Raw under QC",O4777="Issues resolved in raw"),"Raw","-"))</f>
        <v>Raw</v>
      </c>
      <c r="Q4777" s="13">
        <v>46280.611805555556</v>
      </c>
      <c r="R4777" t="inlineStr">
        <is>
          <t xml:space="preserve">2026-09 (Sept)</t>
        </is>
      </c>
      <c r="S4777">
        <f>IF(M4777="Not an error",0,IF(COUNTIFS($A$2:$A4777,$A4777,$D$2:$D4777,$D4777,$M$2:$M4777,"&lt;&gt;Not an error")=1,1,0))</f>
        <v>0</v>
      </c>
      <c r="T4777">
        <f>IF(M4777&lt;&gt;"Major",0,IF(COUNTIFS($A$2:$A4777,$A4777,$D$2:$D4777,$D4777,$M$2:$M4777,"Major")=1,1,0))</f>
        <v>0</v>
      </c>
      <c r="U4777">
        <f>IF(M4777&lt;&gt;"Minor",0,IF(COUNTIFS($A$2:$A4777,$A4777,$D$2:$D4777,$D4777,$M$2:$M4777,"Minor")=1,1,0))</f>
        <v>0</v>
      </c>
    </row>
    <row r="4778">
      <c r="A4778" t="inlineStr">
        <is>
          <t xml:space="preserve">f855eae3dfc9aadc286f38e8d5e70cc6a599f238</t>
        </is>
      </c>
      <c r="B4778" t="inlineStr">
        <is>
          <t xml:space="preserve">The Silent Rebirth</t>
        </is>
      </c>
      <c r="C4778" t="inlineStr">
        <is>
          <t xml:space="preserve">Wiedergeboren Für Rache</t>
        </is>
      </c>
      <c r="D4778" t="inlineStr">
        <is>
          <t xml:space="preserve">82b3ccb4be928ac396fad4e2af62b272cdada56a</t>
        </is>
      </c>
      <c r="E4778" t="inlineStr">
        <is>
          <t xml:space="preserve">Episode 47: Schikaniert Werden</t>
        </is>
      </c>
      <c r="F4778">
        <v>47</v>
      </c>
      <c r="G4778" t="inlineStr">
        <is>
          <t xml:space="preserve">5:37-5:40</t>
        </is>
      </c>
      <c r="H4778" t="inlineStr">
        <is>
          <t xml:space="preserve">Resolved</t>
        </is>
      </c>
      <c r="I4778" t="inlineStr">
        <is>
          <t xml:space="preserve">[Script error] - Line from script: â€œAuÃŸerdem haben Sie mir bereits dieses GeschÃ¤ft hier geschenkt.â€_x009d_ - Note: incorrect word â€œAuÃŸerdem haben Sie mir bereits dieses Einkaufszentrum hier geschenkt.â€œ</t>
        </is>
      </c>
      <c r="J4778" t="inlineStr">
        <is>
          <t xml:space="preserve">AI</t>
        </is>
      </c>
      <c r="K4778" t="inlineStr">
        <is>
          <t xml:space="preserve">Script error</t>
        </is>
      </c>
      <c r="L4778" t="inlineStr">
        <is>
          <t xml:space="preserve">Script error</t>
        </is>
      </c>
      <c r="M4778" t="str">
        <f>IFERROR(IF(VLOOKUP(L4778,'Quantification'!$A:$B,2,FALSE)&amp;""="","Unclassified",VLOOKUP(L4778,'Quantification'!$A:$B,2,FALSE)),"Unclassified")</f>
        <v>Major</v>
      </c>
      <c r="N4778" t="inlineStr">
        <is>
          <t xml:space="preserve">frl-stefanie.gartmaier@pocketfm.com</t>
        </is>
      </c>
      <c r="O4778" t="inlineStr">
        <is>
          <t xml:space="preserve">Issues found in raw</t>
        </is>
      </c>
      <c r="P4778" t="str">
        <f>IF(OR(O4778="Issues found in master",O4778="Final master"),"Master",IF(OR(O4778="Ready for Master",O4778="Issues found in raw",O4778="Raw under QC",O4778="Issues resolved in raw"),"Raw","-"))</f>
        <v>Raw</v>
      </c>
      <c r="Q4778" s="13">
        <v>46280.611805555556</v>
      </c>
      <c r="R4778" t="inlineStr">
        <is>
          <t xml:space="preserve">2026-09 (Sept)</t>
        </is>
      </c>
      <c r="S4778">
        <f>IF(M4778="Not an error",0,IF(COUNTIFS($A$2:$A4778,$A4778,$D$2:$D4778,$D4778,$M$2:$M4778,"&lt;&gt;Not an error")=1,1,0))</f>
        <v>0</v>
      </c>
      <c r="T4778">
        <f>IF(M4778&lt;&gt;"Major",0,IF(COUNTIFS($A$2:$A4778,$A4778,$D$2:$D4778,$D4778,$M$2:$M4778,"Major")=1,1,0))</f>
        <v>0</v>
      </c>
      <c r="U4778">
        <f>IF(M4778&lt;&gt;"Minor",0,IF(COUNTIFS($A$2:$A4778,$A4778,$D$2:$D4778,$D4778,$M$2:$M4778,"Minor")=1,1,0))</f>
        <v>0</v>
      </c>
    </row>
    <row r="4779">
      <c r="A4779" t="inlineStr">
        <is>
          <t xml:space="preserve">f855eae3dfc9aadc286f38e8d5e70cc6a599f238</t>
        </is>
      </c>
      <c r="B4779" t="inlineStr">
        <is>
          <t xml:space="preserve">The Silent Rebirth</t>
        </is>
      </c>
      <c r="C4779" t="inlineStr">
        <is>
          <t xml:space="preserve">Wiedergeboren Für Rache</t>
        </is>
      </c>
      <c r="D4779" t="inlineStr">
        <is>
          <t xml:space="preserve">82b3ccb4be928ac396fad4e2af62b272cdada56a</t>
        </is>
      </c>
      <c r="E4779" t="inlineStr">
        <is>
          <t xml:space="preserve">Episode 47: Schikaniert Werden</t>
        </is>
      </c>
      <c r="F4779">
        <v>47</v>
      </c>
      <c r="G4779" t="inlineStr">
        <is>
          <t xml:space="preserve">5:48-5:54</t>
        </is>
      </c>
      <c r="H4779" t="inlineStr">
        <is>
          <t xml:space="preserve">Resolved</t>
        </is>
      </c>
      <c r="I4779" t="inlineStr">
        <is>
          <t xml:space="preserve">[Script error] - Line from script: â€œWenn Sie meine Geschenke nicht annehmen, dann erlauben Sie mir wenigstens, als Zeichen meiner Dankbarkeit vor Ihnen zu knien.â€_x009d_ - Note: inconsistency â€œErlauben Sie mir, als Zeichen meiner Dankbarkeit vor Ihnen zu knien.â€_x009d_</t>
        </is>
      </c>
      <c r="J4779" t="inlineStr">
        <is>
          <t xml:space="preserve">AI</t>
        </is>
      </c>
      <c r="K4779" t="inlineStr">
        <is>
          <t xml:space="preserve">Script error</t>
        </is>
      </c>
      <c r="L4779" t="inlineStr">
        <is>
          <t xml:space="preserve">Script error</t>
        </is>
      </c>
      <c r="M4779" t="str">
        <f>IFERROR(IF(VLOOKUP(L4779,'Quantification'!$A:$B,2,FALSE)&amp;""="","Unclassified",VLOOKUP(L4779,'Quantification'!$A:$B,2,FALSE)),"Unclassified")</f>
        <v>Major</v>
      </c>
      <c r="N4779" t="inlineStr">
        <is>
          <t xml:space="preserve">frl-stefanie.gartmaier@pocketfm.com</t>
        </is>
      </c>
      <c r="O4779" t="inlineStr">
        <is>
          <t xml:space="preserve">Issues found in raw</t>
        </is>
      </c>
      <c r="P4779" t="str">
        <f>IF(OR(O4779="Issues found in master",O4779="Final master"),"Master",IF(OR(O4779="Ready for Master",O4779="Issues found in raw",O4779="Raw under QC",O4779="Issues resolved in raw"),"Raw","-"))</f>
        <v>Raw</v>
      </c>
      <c r="Q4779" s="13">
        <v>46280.611805555556</v>
      </c>
      <c r="R4779" t="inlineStr">
        <is>
          <t xml:space="preserve">2026-09 (Sept)</t>
        </is>
      </c>
      <c r="S4779">
        <f>IF(M4779="Not an error",0,IF(COUNTIFS($A$2:$A4779,$A4779,$D$2:$D4779,$D4779,$M$2:$M4779,"&lt;&gt;Not an error")=1,1,0))</f>
        <v>0</v>
      </c>
      <c r="T4779">
        <f>IF(M4779&lt;&gt;"Major",0,IF(COUNTIFS($A$2:$A4779,$A4779,$D$2:$D4779,$D4779,$M$2:$M4779,"Major")=1,1,0))</f>
        <v>0</v>
      </c>
      <c r="U4779">
        <f>IF(M4779&lt;&gt;"Minor",0,IF(COUNTIFS($A$2:$A4779,$A4779,$D$2:$D4779,$D4779,$M$2:$M4779,"Minor")=1,1,0))</f>
        <v>0</v>
      </c>
    </row>
    <row r="4780">
      <c r="A4780" t="inlineStr">
        <is>
          <t xml:space="preserve">f855eae3dfc9aadc286f38e8d5e70cc6a599f238</t>
        </is>
      </c>
      <c r="B4780" t="inlineStr">
        <is>
          <t xml:space="preserve">The Silent Rebirth</t>
        </is>
      </c>
      <c r="C4780" t="inlineStr">
        <is>
          <t xml:space="preserve">Wiedergeboren Für Rache</t>
        </is>
      </c>
      <c r="D4780" t="inlineStr">
        <is>
          <t xml:space="preserve">82b3ccb4be928ac396fad4e2af62b272cdada56a</t>
        </is>
      </c>
      <c r="E4780" t="inlineStr">
        <is>
          <t xml:space="preserve">Episode 47: Schikaniert Werden</t>
        </is>
      </c>
      <c r="F4780">
        <v>47</v>
      </c>
      <c r="G4780" t="inlineStr">
        <is>
          <t xml:space="preserve">7:33-7:37</t>
        </is>
      </c>
      <c r="H4780" t="inlineStr">
        <is>
          <t xml:space="preserve">Resolved</t>
        </is>
      </c>
      <c r="I4780" t="inlineStr">
        <is>
          <t xml:space="preserve">[Script error] - Line from script: â€œSehen Sie sich nur an, wie Sie Schande Ã¼ber die Familie bringen!â€_x009d_ - Note: grammar â€œSehen Sie sich nur an, wie Sie Schande Ã¼ber die Familie bringt!â€_x009d_</t>
        </is>
      </c>
      <c r="J4780" t="inlineStr">
        <is>
          <t xml:space="preserve">AI</t>
        </is>
      </c>
      <c r="K4780" t="inlineStr">
        <is>
          <t xml:space="preserve">Script error</t>
        </is>
      </c>
      <c r="L4780" t="inlineStr">
        <is>
          <t xml:space="preserve">Script error</t>
        </is>
      </c>
      <c r="M4780" t="str">
        <f>IFERROR(IF(VLOOKUP(L4780,'Quantification'!$A:$B,2,FALSE)&amp;""="","Unclassified",VLOOKUP(L4780,'Quantification'!$A:$B,2,FALSE)),"Unclassified")</f>
        <v>Major</v>
      </c>
      <c r="N4780" t="inlineStr">
        <is>
          <t xml:space="preserve">frl-stefanie.gartmaier@pocketfm.com</t>
        </is>
      </c>
      <c r="O4780" t="inlineStr">
        <is>
          <t xml:space="preserve">Issues found in raw</t>
        </is>
      </c>
      <c r="P4780" t="str">
        <f>IF(OR(O4780="Issues found in master",O4780="Final master"),"Master",IF(OR(O4780="Ready for Master",O4780="Issues found in raw",O4780="Raw under QC",O4780="Issues resolved in raw"),"Raw","-"))</f>
        <v>Raw</v>
      </c>
      <c r="Q4780" s="13">
        <v>46280.611805555556</v>
      </c>
      <c r="R4780" t="inlineStr">
        <is>
          <t xml:space="preserve">2026-09 (Sept)</t>
        </is>
      </c>
      <c r="S4780">
        <f>IF(M4780="Not an error",0,IF(COUNTIFS($A$2:$A4780,$A4780,$D$2:$D4780,$D4780,$M$2:$M4780,"&lt;&gt;Not an error")=1,1,0))</f>
        <v>0</v>
      </c>
      <c r="T4780">
        <f>IF(M4780&lt;&gt;"Major",0,IF(COUNTIFS($A$2:$A4780,$A4780,$D$2:$D4780,$D4780,$M$2:$M4780,"Major")=1,1,0))</f>
        <v>0</v>
      </c>
      <c r="U4780">
        <f>IF(M4780&lt;&gt;"Minor",0,IF(COUNTIFS($A$2:$A4780,$A4780,$D$2:$D4780,$D4780,$M$2:$M4780,"Minor")=1,1,0))</f>
        <v>0</v>
      </c>
    </row>
    <row r="4781">
      <c r="A4781" t="inlineStr">
        <is>
          <t xml:space="preserve">f855eae3dfc9aadc286f38e8d5e70cc6a599f238</t>
        </is>
      </c>
      <c r="B4781" t="inlineStr">
        <is>
          <t xml:space="preserve">The Silent Rebirth</t>
        </is>
      </c>
      <c r="C4781" t="inlineStr">
        <is>
          <t xml:space="preserve">Wiedergeboren Für Rache</t>
        </is>
      </c>
      <c r="D4781" t="inlineStr">
        <is>
          <t xml:space="preserve">0248987de9b69bf68e0f56a14ae3145aceb15782</t>
        </is>
      </c>
      <c r="E4781" t="inlineStr">
        <is>
          <t xml:space="preserve">Episode 48: Beruhigen</t>
        </is>
      </c>
      <c r="F4781">
        <v>48</v>
      </c>
      <c r="G4781" t="inlineStr">
        <is>
          <t xml:space="preserve">5:24-5:28</t>
        </is>
      </c>
      <c r="H4781" t="inlineStr">
        <is>
          <t xml:space="preserve">Resolved</t>
        </is>
      </c>
      <c r="I4781" t="inlineStr">
        <is>
          <t xml:space="preserve">[Script error] - Line from script: â€œEs spielt keine Rolle, ob Ã„nna gestern im Teezimmer eine Szene gemacht hat.â€_x009d_ - Note: inconsistency â€œEs spielt keine Rolle, ob Ã„nna Talia im Teezimmer in den Schatten gestellt hat.â€_x009d_</t>
        </is>
      </c>
      <c r="J4781" t="inlineStr">
        <is>
          <t xml:space="preserve">AI</t>
        </is>
      </c>
      <c r="K4781" t="inlineStr">
        <is>
          <t xml:space="preserve">Script error</t>
        </is>
      </c>
      <c r="L4781" t="inlineStr">
        <is>
          <t xml:space="preserve">Script error</t>
        </is>
      </c>
      <c r="M4781" t="str">
        <f>IFERROR(IF(VLOOKUP(L4781,'Quantification'!$A:$B,2,FALSE)&amp;""="","Unclassified",VLOOKUP(L4781,'Quantification'!$A:$B,2,FALSE)),"Unclassified")</f>
        <v>Major</v>
      </c>
      <c r="N4781" t="inlineStr">
        <is>
          <t xml:space="preserve">frl-stefanie.gartmaier@pocketfm.com</t>
        </is>
      </c>
      <c r="O4781" t="inlineStr">
        <is>
          <t xml:space="preserve">Issues found in raw</t>
        </is>
      </c>
      <c r="P4781" t="str">
        <f>IF(OR(O4781="Issues found in master",O4781="Final master"),"Master",IF(OR(O4781="Ready for Master",O4781="Issues found in raw",O4781="Raw under QC",O4781="Issues resolved in raw"),"Raw","-"))</f>
        <v>Raw</v>
      </c>
      <c r="Q4781" s="13">
        <v>46280.611805555556</v>
      </c>
      <c r="R4781" t="inlineStr">
        <is>
          <t xml:space="preserve">2026-09 (Sept)</t>
        </is>
      </c>
      <c r="S4781">
        <f>IF(M4781="Not an error",0,IF(COUNTIFS($A$2:$A4781,$A4781,$D$2:$D4781,$D4781,$M$2:$M4781,"&lt;&gt;Not an error")=1,1,0))</f>
        <v>1</v>
      </c>
      <c r="T4781">
        <f>IF(M4781&lt;&gt;"Major",0,IF(COUNTIFS($A$2:$A4781,$A4781,$D$2:$D4781,$D4781,$M$2:$M4781,"Major")=1,1,0))</f>
        <v>1</v>
      </c>
      <c r="U4781">
        <f>IF(M4781&lt;&gt;"Minor",0,IF(COUNTIFS($A$2:$A4781,$A4781,$D$2:$D4781,$D4781,$M$2:$M4781,"Minor")=1,1,0))</f>
        <v>0</v>
      </c>
    </row>
    <row r="4782">
      <c r="A4782" t="inlineStr">
        <is>
          <t xml:space="preserve">f855eae3dfc9aadc286f38e8d5e70cc6a599f238</t>
        </is>
      </c>
      <c r="B4782" t="inlineStr">
        <is>
          <t xml:space="preserve">The Silent Rebirth</t>
        </is>
      </c>
      <c r="C4782" t="inlineStr">
        <is>
          <t xml:space="preserve">Wiedergeboren Für Rache</t>
        </is>
      </c>
      <c r="D4782" t="inlineStr">
        <is>
          <t xml:space="preserve">0248987de9b69bf68e0f56a14ae3145aceb15782</t>
        </is>
      </c>
      <c r="E4782" t="inlineStr">
        <is>
          <t xml:space="preserve">Episode 48: Beruhigen</t>
        </is>
      </c>
      <c r="F4782">
        <v>48</v>
      </c>
      <c r="G4782" t="inlineStr">
        <is>
          <t xml:space="preserve">8:42-9:00</t>
        </is>
      </c>
      <c r="H4782" t="inlineStr">
        <is>
          <t xml:space="preserve">Resolved</t>
        </is>
      </c>
      <c r="I4782" t="inlineStr">
        <is>
          <t xml:space="preserve">[Script error] - Line from script: â€œEin Anflug von Verlegenheit huschte Ã¼ber ihr Gesicht, als sie sich Herrn James zuwandte. â€œFrau Sterlingâ€_x009d_, murmelte sie und zwang sich, den Namen auszusprechen, den sie verabscheute. Sie wollte Megan nicht so nennen, aber sie musste zurÃ¼ckfordern, was ihr rechtmÃ¤ÃŸig zustand.â€_x009d_ - Note: gibberish; should be altered or left out</t>
        </is>
      </c>
      <c r="J4782" t="inlineStr">
        <is>
          <t xml:space="preserve">AI</t>
        </is>
      </c>
      <c r="K4782" t="inlineStr">
        <is>
          <t xml:space="preserve">Script error</t>
        </is>
      </c>
      <c r="L4782" t="inlineStr">
        <is>
          <t xml:space="preserve">Script error</t>
        </is>
      </c>
      <c r="M4782" t="str">
        <f>IFERROR(IF(VLOOKUP(L4782,'Quantification'!$A:$B,2,FALSE)&amp;""="","Unclassified",VLOOKUP(L4782,'Quantification'!$A:$B,2,FALSE)),"Unclassified")</f>
        <v>Major</v>
      </c>
      <c r="N4782" t="inlineStr">
        <is>
          <t xml:space="preserve">frl-stefanie.gartmaier@pocketfm.com</t>
        </is>
      </c>
      <c r="O4782" t="inlineStr">
        <is>
          <t xml:space="preserve">Issues found in raw</t>
        </is>
      </c>
      <c r="P4782" t="str">
        <f>IF(OR(O4782="Issues found in master",O4782="Final master"),"Master",IF(OR(O4782="Ready for Master",O4782="Issues found in raw",O4782="Raw under QC",O4782="Issues resolved in raw"),"Raw","-"))</f>
        <v>Raw</v>
      </c>
      <c r="Q4782" s="13">
        <v>46280.611805555556</v>
      </c>
      <c r="R4782" t="inlineStr">
        <is>
          <t xml:space="preserve">2026-09 (Sept)</t>
        </is>
      </c>
      <c r="S4782">
        <f>IF(M4782="Not an error",0,IF(COUNTIFS($A$2:$A4782,$A4782,$D$2:$D4782,$D4782,$M$2:$M4782,"&lt;&gt;Not an error")=1,1,0))</f>
        <v>0</v>
      </c>
      <c r="T4782">
        <f>IF(M4782&lt;&gt;"Major",0,IF(COUNTIFS($A$2:$A4782,$A4782,$D$2:$D4782,$D4782,$M$2:$M4782,"Major")=1,1,0))</f>
        <v>0</v>
      </c>
      <c r="U4782">
        <f>IF(M4782&lt;&gt;"Minor",0,IF(COUNTIFS($A$2:$A4782,$A4782,$D$2:$D4782,$D4782,$M$2:$M4782,"Minor")=1,1,0))</f>
        <v>0</v>
      </c>
    </row>
    <row r="4783">
      <c r="A4783" t="inlineStr">
        <is>
          <t xml:space="preserve">f855eae3dfc9aadc286f38e8d5e70cc6a599f238</t>
        </is>
      </c>
      <c r="B4783" t="inlineStr">
        <is>
          <t xml:space="preserve">The Silent Rebirth</t>
        </is>
      </c>
      <c r="C4783" t="inlineStr">
        <is>
          <t xml:space="preserve">Wiedergeboren Für Rache</t>
        </is>
      </c>
      <c r="D4783" t="inlineStr">
        <is>
          <t xml:space="preserve">0248987de9b69bf68e0f56a14ae3145aceb15782</t>
        </is>
      </c>
      <c r="E4783" t="inlineStr">
        <is>
          <t xml:space="preserve">Episode 48: Beruhigen</t>
        </is>
      </c>
      <c r="F4783">
        <v>48</v>
      </c>
      <c r="G4783" t="inlineStr">
        <is>
          <t xml:space="preserve">10:32-10:34</t>
        </is>
      </c>
      <c r="H4783" t="inlineStr">
        <is>
          <t xml:space="preserve">Resolved</t>
        </is>
      </c>
      <c r="I4783" t="inlineStr">
        <is>
          <t xml:space="preserve">[Script error] - Line from script: â€œIch weiÃŸ nicht, wovon du sprichst, Tante Megan.â€_x009d_ - Note: â€œIch weiÃŸ nicht, wovon du sprichst, Megan.â€_x009d_</t>
        </is>
      </c>
      <c r="J4783" t="inlineStr">
        <is>
          <t xml:space="preserve">AI</t>
        </is>
      </c>
      <c r="K4783" t="inlineStr">
        <is>
          <t xml:space="preserve">Script error</t>
        </is>
      </c>
      <c r="L4783" t="inlineStr">
        <is>
          <t xml:space="preserve">Script error</t>
        </is>
      </c>
      <c r="M4783" t="str">
        <f>IFERROR(IF(VLOOKUP(L4783,'Quantification'!$A:$B,2,FALSE)&amp;""="","Unclassified",VLOOKUP(L4783,'Quantification'!$A:$B,2,FALSE)),"Unclassified")</f>
        <v>Major</v>
      </c>
      <c r="N4783" t="inlineStr">
        <is>
          <t xml:space="preserve">frl-stefanie.gartmaier@pocketfm.com</t>
        </is>
      </c>
      <c r="O4783" t="inlineStr">
        <is>
          <t xml:space="preserve">Issues found in raw</t>
        </is>
      </c>
      <c r="P4783" t="str">
        <f>IF(OR(O4783="Issues found in master",O4783="Final master"),"Master",IF(OR(O4783="Ready for Master",O4783="Issues found in raw",O4783="Raw under QC",O4783="Issues resolved in raw"),"Raw","-"))</f>
        <v>Raw</v>
      </c>
      <c r="Q4783" s="13">
        <v>46280.611805555556</v>
      </c>
      <c r="R4783" t="inlineStr">
        <is>
          <t xml:space="preserve">2026-09 (Sept)</t>
        </is>
      </c>
      <c r="S4783">
        <f>IF(M4783="Not an error",0,IF(COUNTIFS($A$2:$A4783,$A4783,$D$2:$D4783,$D4783,$M$2:$M4783,"&lt;&gt;Not an error")=1,1,0))</f>
        <v>0</v>
      </c>
      <c r="T4783">
        <f>IF(M4783&lt;&gt;"Major",0,IF(COUNTIFS($A$2:$A4783,$A4783,$D$2:$D4783,$D4783,$M$2:$M4783,"Major")=1,1,0))</f>
        <v>0</v>
      </c>
      <c r="U4783">
        <f>IF(M4783&lt;&gt;"Minor",0,IF(COUNTIFS($A$2:$A4783,$A4783,$D$2:$D4783,$D4783,$M$2:$M4783,"Minor")=1,1,0))</f>
        <v>0</v>
      </c>
    </row>
    <row r="4784">
      <c r="A4784" t="inlineStr">
        <is>
          <t xml:space="preserve">f855eae3dfc9aadc286f38e8d5e70cc6a599f238</t>
        </is>
      </c>
      <c r="B4784" t="inlineStr">
        <is>
          <t xml:space="preserve">The Silent Rebirth</t>
        </is>
      </c>
      <c r="C4784" t="inlineStr">
        <is>
          <t xml:space="preserve">Wiedergeboren Für Rache</t>
        </is>
      </c>
      <c r="D4784" t="inlineStr">
        <is>
          <t xml:space="preserve">0248987de9b69bf68e0f56a14ae3145aceb15782</t>
        </is>
      </c>
      <c r="E4784" t="inlineStr">
        <is>
          <t xml:space="preserve">Episode 48: Beruhigen</t>
        </is>
      </c>
      <c r="F4784">
        <v>48</v>
      </c>
      <c r="G4784" t="inlineStr">
        <is>
          <t xml:space="preserve">10:53-10:57</t>
        </is>
      </c>
      <c r="H4784" t="inlineStr">
        <is>
          <t xml:space="preserve">Pending</t>
        </is>
      </c>
      <c r="I4784" t="inlineStr">
        <is>
          <t xml:space="preserve">[Script error] - Line from script: â€œIch frage dich ein letztes Mal, was versuchst du hier?â€_x009d_ - Note: inconsistency with next episode, replace by â€œÃ„nna, ich frage dich ein letztes Mal: Was hast du vor?â€_x009d_</t>
        </is>
      </c>
      <c r="J4784" t="inlineStr">
        <is>
          <t xml:space="preserve">AI</t>
        </is>
      </c>
      <c r="K4784" t="inlineStr">
        <is>
          <t xml:space="preserve">Script error</t>
        </is>
      </c>
      <c r="L4784" t="inlineStr">
        <is>
          <t xml:space="preserve">Script error</t>
        </is>
      </c>
      <c r="M4784" t="str">
        <f>IFERROR(IF(VLOOKUP(L4784,'Quantification'!$A:$B,2,FALSE)&amp;""="","Unclassified",VLOOKUP(L4784,'Quantification'!$A:$B,2,FALSE)),"Unclassified")</f>
        <v>Major</v>
      </c>
      <c r="N4784" t="inlineStr">
        <is>
          <t xml:space="preserve">frl-stefanie.gartmaier@pocketfm.com</t>
        </is>
      </c>
      <c r="O4784" t="inlineStr">
        <is>
          <t xml:space="preserve">Issues found in raw</t>
        </is>
      </c>
      <c r="P4784" t="str">
        <f>IF(OR(O4784="Issues found in master",O4784="Final master"),"Master",IF(OR(O4784="Ready for Master",O4784="Issues found in raw",O4784="Raw under QC",O4784="Issues resolved in raw"),"Raw","-"))</f>
        <v>Raw</v>
      </c>
      <c r="Q4784" s="13">
        <v>46280.611805555556</v>
      </c>
      <c r="R4784" t="inlineStr">
        <is>
          <t xml:space="preserve">2026-09 (Sept)</t>
        </is>
      </c>
      <c r="S4784">
        <f>IF(M4784="Not an error",0,IF(COUNTIFS($A$2:$A4784,$A4784,$D$2:$D4784,$D4784,$M$2:$M4784,"&lt;&gt;Not an error")=1,1,0))</f>
        <v>0</v>
      </c>
      <c r="T4784">
        <f>IF(M4784&lt;&gt;"Major",0,IF(COUNTIFS($A$2:$A4784,$A4784,$D$2:$D4784,$D4784,$M$2:$M4784,"Major")=1,1,0))</f>
        <v>0</v>
      </c>
      <c r="U4784">
        <f>IF(M4784&lt;&gt;"Minor",0,IF(COUNTIFS($A$2:$A4784,$A4784,$D$2:$D4784,$D4784,$M$2:$M4784,"Minor")=1,1,0))</f>
        <v>0</v>
      </c>
    </row>
    <row r="4785">
      <c r="A4785" t="inlineStr">
        <is>
          <t xml:space="preserve">f855eae3dfc9aadc286f38e8d5e70cc6a599f238</t>
        </is>
      </c>
      <c r="B4785" t="inlineStr">
        <is>
          <t xml:space="preserve">The Silent Rebirth</t>
        </is>
      </c>
      <c r="C4785" t="inlineStr">
        <is>
          <t xml:space="preserve">Wiedergeboren Für Rache</t>
        </is>
      </c>
      <c r="D4785" t="inlineStr">
        <is>
          <t xml:space="preserve">e0ea6b7ead1c4a4a27405adc4b36d8f553b10ab1</t>
        </is>
      </c>
      <c r="E4785" t="inlineStr">
        <is>
          <t xml:space="preserve">Episode 49: Gib Den Vertrag Zurück</t>
        </is>
      </c>
      <c r="F4785">
        <v>49</v>
      </c>
      <c r="G4785" t="inlineStr">
        <is>
          <t xml:space="preserve">0:55-1:01</t>
        </is>
      </c>
      <c r="H4785" t="inlineStr">
        <is>
          <t xml:space="preserve">Resolved</t>
        </is>
      </c>
      <c r="I4785" t="inlineStr">
        <is>
          <t xml:space="preserve">[Script error] - Line from script: â€œOhne zu zÃ¶gern, trat er vor und ergriff sanft Ã„nnas Arm, bereit, sie hineinzufÃ¼hren.â€_x009d_ - Note: inconsistency â€œOhne zu zÃ¶gern, trat er vor und ergriff sanft Ã„nnas Arm, bereit, sie hinauszufÃ¼hren.â€_x009d_</t>
        </is>
      </c>
      <c r="J4785" t="inlineStr">
        <is>
          <t xml:space="preserve">AI</t>
        </is>
      </c>
      <c r="K4785" t="inlineStr">
        <is>
          <t xml:space="preserve">Script error</t>
        </is>
      </c>
      <c r="L4785" t="inlineStr">
        <is>
          <t xml:space="preserve">Script error</t>
        </is>
      </c>
      <c r="M4785" t="str">
        <f>IFERROR(IF(VLOOKUP(L4785,'Quantification'!$A:$B,2,FALSE)&amp;""="","Unclassified",VLOOKUP(L4785,'Quantification'!$A:$B,2,FALSE)),"Unclassified")</f>
        <v>Major</v>
      </c>
      <c r="N4785" t="inlineStr">
        <is>
          <t xml:space="preserve">frl-stefanie.gartmaier@pocketfm.com</t>
        </is>
      </c>
      <c r="O4785" t="inlineStr">
        <is>
          <t xml:space="preserve">Issues found in raw</t>
        </is>
      </c>
      <c r="P4785" t="str">
        <f>IF(OR(O4785="Issues found in master",O4785="Final master"),"Master",IF(OR(O4785="Ready for Master",O4785="Issues found in raw",O4785="Raw under QC",O4785="Issues resolved in raw"),"Raw","-"))</f>
        <v>Raw</v>
      </c>
      <c r="Q4785" s="13">
        <v>46280.611805555556</v>
      </c>
      <c r="R4785" t="inlineStr">
        <is>
          <t xml:space="preserve">2026-09 (Sept)</t>
        </is>
      </c>
      <c r="S4785">
        <f>IF(M4785="Not an error",0,IF(COUNTIFS($A$2:$A4785,$A4785,$D$2:$D4785,$D4785,$M$2:$M4785,"&lt;&gt;Not an error")=1,1,0))</f>
        <v>1</v>
      </c>
      <c r="T4785">
        <f>IF(M4785&lt;&gt;"Major",0,IF(COUNTIFS($A$2:$A4785,$A4785,$D$2:$D4785,$D4785,$M$2:$M4785,"Major")=1,1,0))</f>
        <v>1</v>
      </c>
      <c r="U4785">
        <f>IF(M4785&lt;&gt;"Minor",0,IF(COUNTIFS($A$2:$A4785,$A4785,$D$2:$D4785,$D4785,$M$2:$M4785,"Minor")=1,1,0))</f>
        <v>0</v>
      </c>
    </row>
    <row r="4786">
      <c r="A4786" t="inlineStr">
        <is>
          <t xml:space="preserve">f855eae3dfc9aadc286f38e8d5e70cc6a599f238</t>
        </is>
      </c>
      <c r="B4786" t="inlineStr">
        <is>
          <t xml:space="preserve">The Silent Rebirth</t>
        </is>
      </c>
      <c r="C4786" t="inlineStr">
        <is>
          <t xml:space="preserve">Wiedergeboren Für Rache</t>
        </is>
      </c>
      <c r="D4786" t="inlineStr">
        <is>
          <t xml:space="preserve">e0ea6b7ead1c4a4a27405adc4b36d8f553b10ab1</t>
        </is>
      </c>
      <c r="E4786" t="inlineStr">
        <is>
          <t xml:space="preserve">Episode 49: Gib Den Vertrag Zurück</t>
        </is>
      </c>
      <c r="F4786">
        <v>49</v>
      </c>
      <c r="G4786" t="inlineStr">
        <is>
          <t xml:space="preserve">3:53-3:58</t>
        </is>
      </c>
      <c r="H4786" t="inlineStr">
        <is>
          <t xml:space="preserve">Resolved</t>
        </is>
      </c>
      <c r="I4786" t="inlineStr">
        <is>
          <t xml:space="preserve">[Distorted sound] - Line from script: â€œDann, den Blick auf Herrn James gerichtet, sprach sie mit sorgfÃ¤ltig abgewogener HÃ¶flichkeit.â€_x009d_</t>
        </is>
      </c>
      <c r="J4786" t="inlineStr">
        <is>
          <t xml:space="preserve">VOA</t>
        </is>
      </c>
      <c r="K4786" t="inlineStr">
        <is>
          <t xml:space="preserve">Distorted sound</t>
        </is>
      </c>
      <c r="L4786" t="inlineStr">
        <is>
          <t xml:space="preserve">Distorted sound</t>
        </is>
      </c>
      <c r="M4786" t="str">
        <f>IFERROR(IF(VLOOKUP(L4786,'Quantification'!$A:$B,2,FALSE)&amp;""="","Unclassified",VLOOKUP(L4786,'Quantification'!$A:$B,2,FALSE)),"Unclassified")</f>
        <v>Minor</v>
      </c>
      <c r="N4786" t="inlineStr">
        <is>
          <t xml:space="preserve">frl-stefanie.gartmaier@pocketfm.com</t>
        </is>
      </c>
      <c r="O4786" t="inlineStr">
        <is>
          <t xml:space="preserve">Issues found in raw</t>
        </is>
      </c>
      <c r="P4786" t="str">
        <f>IF(OR(O4786="Issues found in master",O4786="Final master"),"Master",IF(OR(O4786="Ready for Master",O4786="Issues found in raw",O4786="Raw under QC",O4786="Issues resolved in raw"),"Raw","-"))</f>
        <v>Raw</v>
      </c>
      <c r="Q4786" s="13">
        <v>46280.611805555556</v>
      </c>
      <c r="R4786" t="inlineStr">
        <is>
          <t xml:space="preserve">2026-09 (Sept)</t>
        </is>
      </c>
      <c r="S4786">
        <f>IF(M4786="Not an error",0,IF(COUNTIFS($A$2:$A4786,$A4786,$D$2:$D4786,$D4786,$M$2:$M4786,"&lt;&gt;Not an error")=1,1,0))</f>
        <v>0</v>
      </c>
      <c r="T4786">
        <f>IF(M4786&lt;&gt;"Major",0,IF(COUNTIFS($A$2:$A4786,$A4786,$D$2:$D4786,$D4786,$M$2:$M4786,"Major")=1,1,0))</f>
        <v>0</v>
      </c>
      <c r="U4786">
        <f>IF(M4786&lt;&gt;"Minor",0,IF(COUNTIFS($A$2:$A4786,$A4786,$D$2:$D4786,$D4786,$M$2:$M4786,"Minor")=1,1,0))</f>
        <v>1</v>
      </c>
    </row>
    <row r="4787">
      <c r="A4787" t="inlineStr">
        <is>
          <t xml:space="preserve">f855eae3dfc9aadc286f38e8d5e70cc6a599f238</t>
        </is>
      </c>
      <c r="B4787" t="inlineStr">
        <is>
          <t xml:space="preserve">The Silent Rebirth</t>
        </is>
      </c>
      <c r="C4787" t="inlineStr">
        <is>
          <t xml:space="preserve">Wiedergeboren Für Rache</t>
        </is>
      </c>
      <c r="D4787" t="inlineStr">
        <is>
          <t xml:space="preserve">e0ea6b7ead1c4a4a27405adc4b36d8f553b10ab1</t>
        </is>
      </c>
      <c r="E4787" t="inlineStr">
        <is>
          <t xml:space="preserve">Episode 49: Gib Den Vertrag Zurück</t>
        </is>
      </c>
      <c r="F4787">
        <v>49</v>
      </c>
      <c r="G4787" t="inlineStr">
        <is>
          <t xml:space="preserve">7:36-7:38</t>
        </is>
      </c>
      <c r="H4787" t="inlineStr">
        <is>
          <t xml:space="preserve">Resolved</t>
        </is>
      </c>
      <c r="I4787" t="inlineStr">
        <is>
          <t xml:space="preserve">[Script error] - Line from script: â€œDanke, Tante Megan.â€_x009d_ - â€œDanke, Megan.â€_x009d_</t>
        </is>
      </c>
      <c r="J4787" t="inlineStr">
        <is>
          <t xml:space="preserve">AI</t>
        </is>
      </c>
      <c r="K4787" t="inlineStr">
        <is>
          <t xml:space="preserve">Script error</t>
        </is>
      </c>
      <c r="L4787" t="inlineStr">
        <is>
          <t xml:space="preserve">Script error</t>
        </is>
      </c>
      <c r="M4787" t="str">
        <f>IFERROR(IF(VLOOKUP(L4787,'Quantification'!$A:$B,2,FALSE)&amp;""="","Unclassified",VLOOKUP(L4787,'Quantification'!$A:$B,2,FALSE)),"Unclassified")</f>
        <v>Major</v>
      </c>
      <c r="N4787" t="inlineStr">
        <is>
          <t xml:space="preserve">frl-stefanie.gartmaier@pocketfm.com</t>
        </is>
      </c>
      <c r="O4787" t="inlineStr">
        <is>
          <t xml:space="preserve">Issues found in raw</t>
        </is>
      </c>
      <c r="P4787" t="str">
        <f>IF(OR(O4787="Issues found in master",O4787="Final master"),"Master",IF(OR(O4787="Ready for Master",O4787="Issues found in raw",O4787="Raw under QC",O4787="Issues resolved in raw"),"Raw","-"))</f>
        <v>Raw</v>
      </c>
      <c r="Q4787" s="13">
        <v>46280.611805555556</v>
      </c>
      <c r="R4787" t="inlineStr">
        <is>
          <t xml:space="preserve">2026-09 (Sept)</t>
        </is>
      </c>
      <c r="S4787">
        <f>IF(M4787="Not an error",0,IF(COUNTIFS($A$2:$A4787,$A4787,$D$2:$D4787,$D4787,$M$2:$M4787,"&lt;&gt;Not an error")=1,1,0))</f>
        <v>0</v>
      </c>
      <c r="T4787">
        <f>IF(M4787&lt;&gt;"Major",0,IF(COUNTIFS($A$2:$A4787,$A4787,$D$2:$D4787,$D4787,$M$2:$M4787,"Major")=1,1,0))</f>
        <v>0</v>
      </c>
      <c r="U4787">
        <f>IF(M4787&lt;&gt;"Minor",0,IF(COUNTIFS($A$2:$A4787,$A4787,$D$2:$D4787,$D4787,$M$2:$M4787,"Minor")=1,1,0))</f>
        <v>0</v>
      </c>
    </row>
    <row r="4788">
      <c r="A4788" t="inlineStr">
        <is>
          <t xml:space="preserve">f855eae3dfc9aadc286f38e8d5e70cc6a599f238</t>
        </is>
      </c>
      <c r="B4788" t="inlineStr">
        <is>
          <t xml:space="preserve">The Silent Rebirth</t>
        </is>
      </c>
      <c r="C4788" t="inlineStr">
        <is>
          <t xml:space="preserve">Wiedergeboren Für Rache</t>
        </is>
      </c>
      <c r="D4788" t="inlineStr">
        <is>
          <t xml:space="preserve">e0ea6b7ead1c4a4a27405adc4b36d8f553b10ab1</t>
        </is>
      </c>
      <c r="E4788" t="inlineStr">
        <is>
          <t xml:space="preserve">Episode 49: Gib Den Vertrag Zurück</t>
        </is>
      </c>
      <c r="F4788">
        <v>49</v>
      </c>
      <c r="G4788" t="inlineStr">
        <is>
          <t xml:space="preserve">7:56-7:59</t>
        </is>
      </c>
      <c r="H4788" t="inlineStr">
        <is>
          <t xml:space="preserve">Resolved</t>
        </is>
      </c>
      <c r="I4788" t="inlineStr">
        <is>
          <t xml:space="preserve">[Script error] - Line from script: â€œTante Megan hat meinen Vertrag nicht gestohlen.â€_x009d_- Note: â€œMegan hat meinen Vertrag nicht gestohlen.â€_x009d_</t>
        </is>
      </c>
      <c r="J4788" t="inlineStr">
        <is>
          <t xml:space="preserve">AI</t>
        </is>
      </c>
      <c r="K4788" t="inlineStr">
        <is>
          <t xml:space="preserve">Script error</t>
        </is>
      </c>
      <c r="L4788" t="inlineStr">
        <is>
          <t xml:space="preserve">Script error</t>
        </is>
      </c>
      <c r="M4788" t="str">
        <f>IFERROR(IF(VLOOKUP(L4788,'Quantification'!$A:$B,2,FALSE)&amp;""="","Unclassified",VLOOKUP(L4788,'Quantification'!$A:$B,2,FALSE)),"Unclassified")</f>
        <v>Major</v>
      </c>
      <c r="N4788" t="inlineStr">
        <is>
          <t xml:space="preserve">frl-stefanie.gartmaier@pocketfm.com</t>
        </is>
      </c>
      <c r="O4788" t="inlineStr">
        <is>
          <t xml:space="preserve">Issues found in raw</t>
        </is>
      </c>
      <c r="P4788" t="str">
        <f>IF(OR(O4788="Issues found in master",O4788="Final master"),"Master",IF(OR(O4788="Ready for Master",O4788="Issues found in raw",O4788="Raw under QC",O4788="Issues resolved in raw"),"Raw","-"))</f>
        <v>Raw</v>
      </c>
      <c r="Q4788" s="13">
        <v>46280.611805555556</v>
      </c>
      <c r="R4788" t="inlineStr">
        <is>
          <t xml:space="preserve">2026-09 (Sept)</t>
        </is>
      </c>
      <c r="S4788">
        <f>IF(M4788="Not an error",0,IF(COUNTIFS($A$2:$A4788,$A4788,$D$2:$D4788,$D4788,$M$2:$M4788,"&lt;&gt;Not an error")=1,1,0))</f>
        <v>0</v>
      </c>
      <c r="T4788">
        <f>IF(M4788&lt;&gt;"Major",0,IF(COUNTIFS($A$2:$A4788,$A4788,$D$2:$D4788,$D4788,$M$2:$M4788,"Major")=1,1,0))</f>
        <v>0</v>
      </c>
      <c r="U4788">
        <f>IF(M4788&lt;&gt;"Minor",0,IF(COUNTIFS($A$2:$A4788,$A4788,$D$2:$D4788,$D4788,$M$2:$M4788,"Minor")=1,1,0))</f>
        <v>0</v>
      </c>
    </row>
    <row r="4789">
      <c r="A4789" t="inlineStr">
        <is>
          <t xml:space="preserve">f855eae3dfc9aadc286f38e8d5e70cc6a599f238</t>
        </is>
      </c>
      <c r="B4789" t="inlineStr">
        <is>
          <t xml:space="preserve">The Silent Rebirth</t>
        </is>
      </c>
      <c r="C4789" t="inlineStr">
        <is>
          <t xml:space="preserve">Wiedergeboren Für Rache</t>
        </is>
      </c>
      <c r="D4789" t="inlineStr">
        <is>
          <t xml:space="preserve">849e368fac145cdb69755754bda3aca3bea2e36f</t>
        </is>
      </c>
      <c r="E4789" t="inlineStr">
        <is>
          <t xml:space="preserve">Episode 50: Bereit, Ein Geständnis Abzulegen</t>
        </is>
      </c>
      <c r="F4789">
        <v>50</v>
      </c>
      <c r="G4789" t="inlineStr">
        <is>
          <t xml:space="preserve">0:00</t>
        </is>
      </c>
      <c r="H4789" t="inlineStr">
        <is>
          <t xml:space="preserve">Resolved</t>
        </is>
      </c>
      <c r="I4789" t="inlineStr">
        <is>
          <t xml:space="preserve">[Episode title] - Line from script: â€œEin GestÃ¤ndnis Abzulegenâ€_x009d_ - Note: â€œBereit Ein GestÃ¤ndnis Abzulegenâ€_x009d_</t>
        </is>
      </c>
      <c r="J4789" t="inlineStr">
        <is>
          <t xml:space="preserve">AI</t>
        </is>
      </c>
      <c r="K4789" t="inlineStr">
        <is>
          <t xml:space="preserve">Script error</t>
        </is>
      </c>
      <c r="L4789" t="inlineStr">
        <is>
          <t xml:space="preserve">Script error</t>
        </is>
      </c>
      <c r="M4789" t="str">
        <f>IFERROR(IF(VLOOKUP(L4789,'Quantification'!$A:$B,2,FALSE)&amp;""="","Unclassified",VLOOKUP(L4789,'Quantification'!$A:$B,2,FALSE)),"Unclassified")</f>
        <v>Major</v>
      </c>
      <c r="N4789" t="inlineStr">
        <is>
          <t xml:space="preserve">frl-stefanie.gartmaier@pocketfm.com</t>
        </is>
      </c>
      <c r="O4789" t="inlineStr">
        <is>
          <t xml:space="preserve">Issues found in raw</t>
        </is>
      </c>
      <c r="P4789" t="str">
        <f>IF(OR(O4789="Issues found in master",O4789="Final master"),"Master",IF(OR(O4789="Ready for Master",O4789="Issues found in raw",O4789="Raw under QC",O4789="Issues resolved in raw"),"Raw","-"))</f>
        <v>Raw</v>
      </c>
      <c r="Q4789" s="13">
        <v>46280.611805555556</v>
      </c>
      <c r="R4789" t="inlineStr">
        <is>
          <t xml:space="preserve">2026-09 (Sept)</t>
        </is>
      </c>
      <c r="S4789">
        <f>IF(M4789="Not an error",0,IF(COUNTIFS($A$2:$A4789,$A4789,$D$2:$D4789,$D4789,$M$2:$M4789,"&lt;&gt;Not an error")=1,1,0))</f>
        <v>1</v>
      </c>
      <c r="T4789">
        <f>IF(M4789&lt;&gt;"Major",0,IF(COUNTIFS($A$2:$A4789,$A4789,$D$2:$D4789,$D4789,$M$2:$M4789,"Major")=1,1,0))</f>
        <v>1</v>
      </c>
      <c r="U4789">
        <f>IF(M4789&lt;&gt;"Minor",0,IF(COUNTIFS($A$2:$A4789,$A4789,$D$2:$D4789,$D4789,$M$2:$M4789,"Minor")=1,1,0))</f>
        <v>0</v>
      </c>
    </row>
    <row r="4790">
      <c r="A4790" t="inlineStr">
        <is>
          <t xml:space="preserve">f855eae3dfc9aadc286f38e8d5e70cc6a599f238</t>
        </is>
      </c>
      <c r="B4790" t="inlineStr">
        <is>
          <t xml:space="preserve">The Silent Rebirth</t>
        </is>
      </c>
      <c r="C4790" t="inlineStr">
        <is>
          <t xml:space="preserve">Wiedergeboren Für Rache</t>
        </is>
      </c>
      <c r="D4790" t="inlineStr">
        <is>
          <t xml:space="preserve">849e368fac145cdb69755754bda3aca3bea2e36f</t>
        </is>
      </c>
      <c r="E4790" t="inlineStr">
        <is>
          <t xml:space="preserve">Episode 50: Bereit, Ein Geständnis Abzulegen</t>
        </is>
      </c>
      <c r="F4790">
        <v>50</v>
      </c>
      <c r="G4790" t="inlineStr">
        <is>
          <t xml:space="preserve">5:07-5:11</t>
        </is>
      </c>
      <c r="H4790" t="inlineStr">
        <is>
          <t xml:space="preserve">Resolved</t>
        </is>
      </c>
      <c r="I4790" t="inlineStr">
        <is>
          <t xml:space="preserve">[Script error] - Line from script: â€œUnd jetzt frage ich mich, seit wann trinken MÃ¤dchen vom Land Ã¼berhaupt Tee?â€_x009d_ - â€œUnd jetzt frage ich mich, seit wann trinken MÃ¤dchen vom Land Ã¼berhaupt vornehmen chinesischen Tee?â€_x009d_</t>
        </is>
      </c>
      <c r="J4790" t="inlineStr">
        <is>
          <t xml:space="preserve">AI</t>
        </is>
      </c>
      <c r="K4790" t="inlineStr">
        <is>
          <t xml:space="preserve">Script error</t>
        </is>
      </c>
      <c r="L4790" t="inlineStr">
        <is>
          <t xml:space="preserve">Script error</t>
        </is>
      </c>
      <c r="M4790" t="str">
        <f>IFERROR(IF(VLOOKUP(L4790,'Quantification'!$A:$B,2,FALSE)&amp;""="","Unclassified",VLOOKUP(L4790,'Quantification'!$A:$B,2,FALSE)),"Unclassified")</f>
        <v>Major</v>
      </c>
      <c r="N4790" t="inlineStr">
        <is>
          <t xml:space="preserve">frl-stefanie.gartmaier@pocketfm.com</t>
        </is>
      </c>
      <c r="O4790" t="inlineStr">
        <is>
          <t xml:space="preserve">Issues found in raw</t>
        </is>
      </c>
      <c r="P4790" t="str">
        <f>IF(OR(O4790="Issues found in master",O4790="Final master"),"Master",IF(OR(O4790="Ready for Master",O4790="Issues found in raw",O4790="Raw under QC",O4790="Issues resolved in raw"),"Raw","-"))</f>
        <v>Raw</v>
      </c>
      <c r="Q4790" s="13">
        <v>46280.611805555556</v>
      </c>
      <c r="R4790" t="inlineStr">
        <is>
          <t xml:space="preserve">2026-09 (Sept)</t>
        </is>
      </c>
      <c r="S4790">
        <f>IF(M4790="Not an error",0,IF(COUNTIFS($A$2:$A4790,$A4790,$D$2:$D4790,$D4790,$M$2:$M4790,"&lt;&gt;Not an error")=1,1,0))</f>
        <v>0</v>
      </c>
      <c r="T4790">
        <f>IF(M4790&lt;&gt;"Major",0,IF(COUNTIFS($A$2:$A4790,$A4790,$D$2:$D4790,$D4790,$M$2:$M4790,"Major")=1,1,0))</f>
        <v>0</v>
      </c>
      <c r="U4790">
        <f>IF(M4790&lt;&gt;"Minor",0,IF(COUNTIFS($A$2:$A4790,$A4790,$D$2:$D4790,$D4790,$M$2:$M4790,"Minor")=1,1,0))</f>
        <v>0</v>
      </c>
    </row>
    <row r="4791">
      <c r="A4791" t="inlineStr">
        <is>
          <t xml:space="preserve">f855eae3dfc9aadc286f38e8d5e70cc6a599f238</t>
        </is>
      </c>
      <c r="B4791" t="inlineStr">
        <is>
          <t xml:space="preserve">The Silent Rebirth</t>
        </is>
      </c>
      <c r="C4791" t="inlineStr">
        <is>
          <t xml:space="preserve">Wiedergeboren Für Rache</t>
        </is>
      </c>
      <c r="D4791" t="inlineStr">
        <is>
          <t xml:space="preserve">849e368fac145cdb69755754bda3aca3bea2e36f</t>
        </is>
      </c>
      <c r="E4791" t="inlineStr">
        <is>
          <t xml:space="preserve">Episode 50: Bereit, Ein Geständnis Abzulegen</t>
        </is>
      </c>
      <c r="F4791">
        <v>50</v>
      </c>
      <c r="G4791" t="inlineStr">
        <is>
          <t xml:space="preserve">5:31-5:36</t>
        </is>
      </c>
      <c r="H4791" t="inlineStr">
        <is>
          <t xml:space="preserve">Resolved</t>
        </is>
      </c>
      <c r="I4791" t="inlineStr">
        <is>
          <t xml:space="preserve">[Script error] - Line from script: â€œEr hat mir alles beigebracht, was ich heute weiÃŸ, auch meine Angewohnheit, Tee zu trinken.â€_x009d_ - Note: â€œEr hat mir alles beigebracht, was ich heute weiÃŸ, auch meine Angewohnheit, vornehmen Tee zu trinken.â€_x009d_</t>
        </is>
      </c>
      <c r="J4791" t="inlineStr">
        <is>
          <t xml:space="preserve">AI</t>
        </is>
      </c>
      <c r="K4791" t="inlineStr">
        <is>
          <t xml:space="preserve">Audio Regenerated</t>
        </is>
      </c>
      <c r="L4791" t="inlineStr">
        <is>
          <t xml:space="preserve">Audio Regenerated</t>
        </is>
      </c>
      <c r="M4791" t="str">
        <f>IFERROR(IF(VLOOKUP(L4791,'Quantification'!$A:$B,2,FALSE)&amp;""="","Unclassified",VLOOKUP(L4791,'Quantification'!$A:$B,2,FALSE)),"Unclassified")</f>
        <v>Minor</v>
      </c>
      <c r="N4791" t="inlineStr">
        <is>
          <t xml:space="preserve">frl-stefanie.gartmaier@pocketfm.com</t>
        </is>
      </c>
      <c r="O4791" t="inlineStr">
        <is>
          <t xml:space="preserve">Issues found in raw</t>
        </is>
      </c>
      <c r="P4791" t="str">
        <f>IF(OR(O4791="Issues found in master",O4791="Final master"),"Master",IF(OR(O4791="Ready for Master",O4791="Issues found in raw",O4791="Raw under QC",O4791="Issues resolved in raw"),"Raw","-"))</f>
        <v>Raw</v>
      </c>
      <c r="Q4791" s="13">
        <v>46280.611805555556</v>
      </c>
      <c r="R4791" t="inlineStr">
        <is>
          <t xml:space="preserve">2026-09 (Sept)</t>
        </is>
      </c>
      <c r="S4791">
        <f>IF(M4791="Not an error",0,IF(COUNTIFS($A$2:$A4791,$A4791,$D$2:$D4791,$D4791,$M$2:$M4791,"&lt;&gt;Not an error")=1,1,0))</f>
        <v>0</v>
      </c>
      <c r="T4791">
        <f>IF(M4791&lt;&gt;"Major",0,IF(COUNTIFS($A$2:$A4791,$A4791,$D$2:$D4791,$D4791,$M$2:$M4791,"Major")=1,1,0))</f>
        <v>0</v>
      </c>
      <c r="U4791">
        <f>IF(M4791&lt;&gt;"Minor",0,IF(COUNTIFS($A$2:$A4791,$A4791,$D$2:$D4791,$D4791,$M$2:$M4791,"Minor")=1,1,0))</f>
        <v>1</v>
      </c>
    </row>
    <row r="4792">
      <c r="A4792" t="inlineStr">
        <is>
          <t xml:space="preserve">f855eae3dfc9aadc286f38e8d5e70cc6a599f238</t>
        </is>
      </c>
      <c r="B4792" t="inlineStr">
        <is>
          <t xml:space="preserve">The Silent Rebirth</t>
        </is>
      </c>
      <c r="C4792" t="inlineStr">
        <is>
          <t xml:space="preserve">Wiedergeboren Für Rache</t>
        </is>
      </c>
      <c r="D4792" t="inlineStr">
        <is>
          <t xml:space="preserve">849e368fac145cdb69755754bda3aca3bea2e36f</t>
        </is>
      </c>
      <c r="E4792" t="inlineStr">
        <is>
          <t xml:space="preserve">Episode 50: Bereit, Ein Geständnis Abzulegen</t>
        </is>
      </c>
      <c r="F4792">
        <v>50</v>
      </c>
      <c r="G4792" t="inlineStr">
        <is>
          <t xml:space="preserve">8:07-8:12</t>
        </is>
      </c>
      <c r="H4792" t="inlineStr">
        <is>
          <t xml:space="preserve">Resolved</t>
        </is>
      </c>
      <c r="I4792" t="inlineStr">
        <is>
          <t xml:space="preserve">[Distorted sound] - Line from script: â€œDanke, Herr James, aber diese Blume hÃ¤tten Sie Ihrer Frau mit nach Hause nehmen sollen.â€_x009d_</t>
        </is>
      </c>
      <c r="J4792" t="inlineStr">
        <is>
          <t xml:space="preserve">VOA</t>
        </is>
      </c>
      <c r="K4792" t="inlineStr">
        <is>
          <t xml:space="preserve">Distorted sound</t>
        </is>
      </c>
      <c r="L4792" t="inlineStr">
        <is>
          <t xml:space="preserve">Distorted sound</t>
        </is>
      </c>
      <c r="M4792" t="str">
        <f>IFERROR(IF(VLOOKUP(L4792,'Quantification'!$A:$B,2,FALSE)&amp;""="","Unclassified",VLOOKUP(L4792,'Quantification'!$A:$B,2,FALSE)),"Unclassified")</f>
        <v>Minor</v>
      </c>
      <c r="N4792" t="inlineStr">
        <is>
          <t xml:space="preserve">frl-stefanie.gartmaier@pocketfm.com</t>
        </is>
      </c>
      <c r="O4792" t="inlineStr">
        <is>
          <t xml:space="preserve">Issues found in raw</t>
        </is>
      </c>
      <c r="P4792" t="str">
        <f>IF(OR(O4792="Issues found in master",O4792="Final master"),"Master",IF(OR(O4792="Ready for Master",O4792="Issues found in raw",O4792="Raw under QC",O4792="Issues resolved in raw"),"Raw","-"))</f>
        <v>Raw</v>
      </c>
      <c r="Q4792" s="13">
        <v>46280.611805555556</v>
      </c>
      <c r="R4792" t="inlineStr">
        <is>
          <t xml:space="preserve">2026-09 (Sept)</t>
        </is>
      </c>
      <c r="S4792">
        <f>IF(M4792="Not an error",0,IF(COUNTIFS($A$2:$A4792,$A4792,$D$2:$D4792,$D4792,$M$2:$M4792,"&lt;&gt;Not an error")=1,1,0))</f>
        <v>0</v>
      </c>
      <c r="T4792">
        <f>IF(M4792&lt;&gt;"Major",0,IF(COUNTIFS($A$2:$A4792,$A4792,$D$2:$D4792,$D4792,$M$2:$M4792,"Major")=1,1,0))</f>
        <v>0</v>
      </c>
      <c r="U4792">
        <f>IF(M4792&lt;&gt;"Minor",0,IF(COUNTIFS($A$2:$A4792,$A4792,$D$2:$D4792,$D4792,$M$2:$M4792,"Minor")=1,1,0))</f>
        <v>0</v>
      </c>
    </row>
    <row r="4793">
      <c r="A4793" t="inlineStr">
        <is>
          <t xml:space="preserve">f855eae3dfc9aadc286f38e8d5e70cc6a599f238</t>
        </is>
      </c>
      <c r="B4793" t="inlineStr">
        <is>
          <t xml:space="preserve">The Silent Rebirth</t>
        </is>
      </c>
      <c r="C4793" t="inlineStr">
        <is>
          <t xml:space="preserve">Wiedergeboren Für Rache</t>
        </is>
      </c>
      <c r="D4793" t="inlineStr">
        <is>
          <t xml:space="preserve">849e368fac145cdb69755754bda3aca3bea2e36f</t>
        </is>
      </c>
      <c r="E4793" t="inlineStr">
        <is>
          <t xml:space="preserve">Episode 50: Bereit, Ein Geständnis Abzulegen</t>
        </is>
      </c>
      <c r="F4793">
        <v>50</v>
      </c>
      <c r="G4793" t="inlineStr">
        <is>
          <t xml:space="preserve">8:21-8:25</t>
        </is>
      </c>
      <c r="H4793" t="inlineStr">
        <is>
          <t xml:space="preserve">Resolved</t>
        </is>
      </c>
      <c r="I4793" t="inlineStr">
        <is>
          <t xml:space="preserve">[Script error] - Line from script: â€œSie ist vor ein paar Jahren bei einem Autounfall ums Leben gekommen.â€_x009d_ - Note: potential timeline issue â€œSie ist bei einem Autounfall ums Leben gekommen.â€_x009d_</t>
        </is>
      </c>
      <c r="J4793" t="inlineStr">
        <is>
          <t xml:space="preserve">AI</t>
        </is>
      </c>
      <c r="K4793" t="inlineStr">
        <is>
          <t xml:space="preserve">Script error</t>
        </is>
      </c>
      <c r="L4793" t="inlineStr">
        <is>
          <t xml:space="preserve">Script error</t>
        </is>
      </c>
      <c r="M4793" t="str">
        <f>IFERROR(IF(VLOOKUP(L4793,'Quantification'!$A:$B,2,FALSE)&amp;""="","Unclassified",VLOOKUP(L4793,'Quantification'!$A:$B,2,FALSE)),"Unclassified")</f>
        <v>Major</v>
      </c>
      <c r="N4793" t="inlineStr">
        <is>
          <t xml:space="preserve">frl-stefanie.gartmaier@pocketfm.com</t>
        </is>
      </c>
      <c r="O4793" t="inlineStr">
        <is>
          <t xml:space="preserve">Issues found in raw</t>
        </is>
      </c>
      <c r="P4793" t="str">
        <f>IF(OR(O4793="Issues found in master",O4793="Final master"),"Master",IF(OR(O4793="Ready for Master",O4793="Issues found in raw",O4793="Raw under QC",O4793="Issues resolved in raw"),"Raw","-"))</f>
        <v>Raw</v>
      </c>
      <c r="Q4793" s="13">
        <v>46280.611805555556</v>
      </c>
      <c r="R4793" t="inlineStr">
        <is>
          <t xml:space="preserve">2026-09 (Sept)</t>
        </is>
      </c>
      <c r="S4793">
        <f>IF(M4793="Not an error",0,IF(COUNTIFS($A$2:$A4793,$A4793,$D$2:$D4793,$D4793,$M$2:$M4793,"&lt;&gt;Not an error")=1,1,0))</f>
        <v>0</v>
      </c>
      <c r="T4793">
        <f>IF(M4793&lt;&gt;"Major",0,IF(COUNTIFS($A$2:$A4793,$A4793,$D$2:$D4793,$D4793,$M$2:$M4793,"Major")=1,1,0))</f>
        <v>0</v>
      </c>
      <c r="U4793">
        <f>IF(M4793&lt;&gt;"Minor",0,IF(COUNTIFS($A$2:$A4793,$A4793,$D$2:$D4793,$D4793,$M$2:$M4793,"Minor")=1,1,0))</f>
        <v>0</v>
      </c>
    </row>
    <row r="4794">
      <c r="A4794" t="inlineStr">
        <is>
          <t xml:space="preserve">f855eae3dfc9aadc286f38e8d5e70cc6a599f238</t>
        </is>
      </c>
      <c r="B4794" t="inlineStr">
        <is>
          <t xml:space="preserve">The Silent Rebirth</t>
        </is>
      </c>
      <c r="C4794" t="inlineStr">
        <is>
          <t xml:space="preserve">Wiedergeboren Für Rache</t>
        </is>
      </c>
      <c r="D4794" t="inlineStr">
        <is>
          <t xml:space="preserve">849e368fac145cdb69755754bda3aca3bea2e36f</t>
        </is>
      </c>
      <c r="E4794" t="inlineStr">
        <is>
          <t xml:space="preserve">Episode 50: Bereit, Ein Geständnis Abzulegen</t>
        </is>
      </c>
      <c r="F4794">
        <v>50</v>
      </c>
      <c r="G4794" t="inlineStr">
        <is>
          <t xml:space="preserve">9:16-9:21</t>
        </is>
      </c>
      <c r="H4794" t="inlineStr">
        <is>
          <t xml:space="preserve">Resolved</t>
        </is>
      </c>
      <c r="I4794" t="inlineStr">
        <is>
          <t xml:space="preserve">[Script error] - Line from script: â€œHerr James, mein Besuch in Ihrem BÃ¼ro heute war kein Zufall.â€_x009d_ - Note: incorrect word â€œHerr James, mein Besuch in Ihrem Salon heute war kein Zufall.â€_x009d_</t>
        </is>
      </c>
      <c r="J4794" t="inlineStr">
        <is>
          <t xml:space="preserve">AI</t>
        </is>
      </c>
      <c r="K4794" t="inlineStr">
        <is>
          <t xml:space="preserve">Script error</t>
        </is>
      </c>
      <c r="L4794" t="inlineStr">
        <is>
          <t xml:space="preserve">Script error</t>
        </is>
      </c>
      <c r="M4794" t="str">
        <f>IFERROR(IF(VLOOKUP(L4794,'Quantification'!$A:$B,2,FALSE)&amp;""="","Unclassified",VLOOKUP(L4794,'Quantification'!$A:$B,2,FALSE)),"Unclassified")</f>
        <v>Major</v>
      </c>
      <c r="N4794" t="inlineStr">
        <is>
          <t xml:space="preserve">frl-stefanie.gartmaier@pocketfm.com</t>
        </is>
      </c>
      <c r="O4794" t="inlineStr">
        <is>
          <t xml:space="preserve">Issues found in raw</t>
        </is>
      </c>
      <c r="P4794" t="str">
        <f>IF(OR(O4794="Issues found in master",O4794="Final master"),"Master",IF(OR(O4794="Ready for Master",O4794="Issues found in raw",O4794="Raw under QC",O4794="Issues resolved in raw"),"Raw","-"))</f>
        <v>Raw</v>
      </c>
      <c r="Q4794" s="13">
        <v>46280.611805555556</v>
      </c>
      <c r="R4794" t="inlineStr">
        <is>
          <t xml:space="preserve">2026-09 (Sept)</t>
        </is>
      </c>
      <c r="S4794">
        <f>IF(M4794="Not an error",0,IF(COUNTIFS($A$2:$A4794,$A4794,$D$2:$D4794,$D4794,$M$2:$M4794,"&lt;&gt;Not an error")=1,1,0))</f>
        <v>0</v>
      </c>
      <c r="T4794">
        <f>IF(M4794&lt;&gt;"Major",0,IF(COUNTIFS($A$2:$A4794,$A4794,$D$2:$D4794,$D4794,$M$2:$M4794,"Major")=1,1,0))</f>
        <v>0</v>
      </c>
      <c r="U4794">
        <f>IF(M4794&lt;&gt;"Minor",0,IF(COUNTIFS($A$2:$A4794,$A4794,$D$2:$D4794,$D4794,$M$2:$M4794,"Minor")=1,1,0))</f>
        <v>0</v>
      </c>
    </row>
    <row r="4795">
      <c r="A4795" t="inlineStr">
        <is>
          <t xml:space="preserve">60392f2f8a29ae2294a4d279a3033aeaa01affa7</t>
        </is>
      </c>
      <c r="B4795" t="inlineStr">
        <is>
          <t xml:space="preserve">Thorns and Thrones</t>
        </is>
      </c>
      <c r="C4795" t="inlineStr">
        <is>
          <t xml:space="preserve">Fluch Und Krone</t>
        </is>
      </c>
      <c r="D4795" t="inlineStr">
        <is>
          <t xml:space="preserve">c61e94591fc64f74681dba97a5765f01176c2879</t>
        </is>
      </c>
      <c r="E4795" t="inlineStr">
        <is>
          <t xml:space="preserve">Episode 3: Unter Die Königlichen Gehen</t>
        </is>
      </c>
      <c r="F4795">
        <v>3</v>
      </c>
      <c r="G4795" t="inlineStr">
        <is>
          <t xml:space="preserve">11:29-11:38</t>
        </is>
      </c>
      <c r="H4795" t="inlineStr">
        <is>
          <t xml:space="preserve">Pending</t>
        </is>
      </c>
      <c r="I4795" t="inlineStr">
        <is>
          <t xml:space="preserve">"Meira" should be pronounced as "Mayra" in German.
- Line of script: "Meira setzte sich auf einen besonderen Stuhl in der Mitte des Saales, während die Frauen aus der Familie des Bräutigams ihr die mitgebrachten Geschenke überreichten."</t>
        </is>
      </c>
      <c r="J4795" t="inlineStr">
        <is>
          <t xml:space="preserve">VOA</t>
        </is>
      </c>
      <c r="K4795" t="inlineStr">
        <is>
          <t xml:space="preserve">Mispronunciation</t>
        </is>
      </c>
      <c r="L4795" t="inlineStr">
        <is>
          <t xml:space="preserve">Mispronunciation</t>
        </is>
      </c>
      <c r="M4795" t="str">
        <f>IFERROR(IF(VLOOKUP(L4795,'Quantification'!$A:$B,2,FALSE)&amp;""="","Unclassified",VLOOKUP(L4795,'Quantification'!$A:$B,2,FALSE)),"Unclassified")</f>
        <v>Major</v>
      </c>
      <c r="N4795" t="inlineStr">
        <is>
          <t xml:space="preserve">frl-esma.gulsoy@pocketfm.com</t>
        </is>
      </c>
      <c r="O4795" t="inlineStr">
        <is>
          <t xml:space="preserve">Issues found in master</t>
        </is>
      </c>
      <c r="P4795" t="str">
        <f>IF(OR(O4795="Issues found in master",O4795="Final master"),"Master",IF(OR(O4795="Ready for Master",O4795="Issues found in raw",O4795="Raw under QC",O4795="Issues resolved in raw"),"Raw","-"))</f>
        <v>Master</v>
      </c>
      <c r="Q4795" s="13">
        <v>46255.94236111111</v>
      </c>
      <c r="R4795" t="inlineStr">
        <is>
          <t xml:space="preserve">2026-08 (Aug)</t>
        </is>
      </c>
      <c r="S4795">
        <f>IF(M4795="Not an error",0,IF(COUNTIFS($A$2:$A4795,$A4795,$D$2:$D4795,$D4795,$M$2:$M4795,"&lt;&gt;Not an error")=1,1,0))</f>
        <v>1</v>
      </c>
      <c r="T4795">
        <f>IF(M4795&lt;&gt;"Major",0,IF(COUNTIFS($A$2:$A4795,$A4795,$D$2:$D4795,$D4795,$M$2:$M4795,"Major")=1,1,0))</f>
        <v>1</v>
      </c>
      <c r="U4795">
        <f>IF(M4795&lt;&gt;"Minor",0,IF(COUNTIFS($A$2:$A4795,$A4795,$D$2:$D4795,$D4795,$M$2:$M4795,"Minor")=1,1,0))</f>
        <v>0</v>
      </c>
    </row>
    <row r="4796">
      <c r="A4796" t="inlineStr">
        <is>
          <t xml:space="preserve">60392f2f8a29ae2294a4d279a3033aeaa01affa7</t>
        </is>
      </c>
      <c r="B4796" t="inlineStr">
        <is>
          <t xml:space="preserve">Thorns and Thrones</t>
        </is>
      </c>
      <c r="C4796" t="inlineStr">
        <is>
          <t xml:space="preserve">Fluch Und Krone</t>
        </is>
      </c>
      <c r="D4796" t="inlineStr">
        <is>
          <t xml:space="preserve">06feb65e24659b92bbf649b46ac6ffee4e5facb5</t>
        </is>
      </c>
      <c r="E4796" t="inlineStr">
        <is>
          <t xml:space="preserve">Episode 4: Die Idioten Erschrecken</t>
        </is>
      </c>
      <c r="F4796">
        <v>4</v>
      </c>
      <c r="G4796" t="inlineStr">
        <is>
          <t xml:space="preserve">0:00</t>
        </is>
      </c>
      <c r="H4796" t="inlineStr">
        <is>
          <t xml:space="preserve">Pending</t>
        </is>
      </c>
      <c r="I4796" t="inlineStr">
        <is>
          <t xml:space="preserve">The perspective indication is missing at the beginning of the chapter. The chapter is told from Serana's perspective</t>
        </is>
      </c>
      <c r="J4796" t="inlineStr">
        <is>
          <t xml:space="preserve">AI</t>
        </is>
      </c>
      <c r="K4796" t="inlineStr">
        <is>
          <t xml:space="preserve">Script error</t>
        </is>
      </c>
      <c r="L4796" t="inlineStr">
        <is>
          <t xml:space="preserve">Script error</t>
        </is>
      </c>
      <c r="M4796" t="str">
        <f>IFERROR(IF(VLOOKUP(L4796,'Quantification'!$A:$B,2,FALSE)&amp;""="","Unclassified",VLOOKUP(L4796,'Quantification'!$A:$B,2,FALSE)),"Unclassified")</f>
        <v>Major</v>
      </c>
      <c r="N4796" t="inlineStr">
        <is>
          <t xml:space="preserve">frl-esma.gulsoy@pocketfm.com</t>
        </is>
      </c>
      <c r="O4796" t="inlineStr">
        <is>
          <t xml:space="preserve">Issues found in raw</t>
        </is>
      </c>
      <c r="P4796" t="str">
        <f>IF(OR(O4796="Issues found in master",O4796="Final master"),"Master",IF(OR(O4796="Ready for Master",O4796="Issues found in raw",O4796="Raw under QC",O4796="Issues resolved in raw"),"Raw","-"))</f>
        <v>Raw</v>
      </c>
      <c r="Q4796" s="13">
        <v>46255.94236111111</v>
      </c>
      <c r="R4796" t="inlineStr">
        <is>
          <t xml:space="preserve">2026-08 (Aug)</t>
        </is>
      </c>
      <c r="S4796">
        <f>IF(M4796="Not an error",0,IF(COUNTIFS($A$2:$A4796,$A4796,$D$2:$D4796,$D4796,$M$2:$M4796,"&lt;&gt;Not an error")=1,1,0))</f>
        <v>1</v>
      </c>
      <c r="T4796">
        <f>IF(M4796&lt;&gt;"Major",0,IF(COUNTIFS($A$2:$A4796,$A4796,$D$2:$D4796,$D4796,$M$2:$M4796,"Major")=1,1,0))</f>
        <v>1</v>
      </c>
      <c r="U4796">
        <f>IF(M4796&lt;&gt;"Minor",0,IF(COUNTIFS($A$2:$A4796,$A4796,$D$2:$D4796,$D4796,$M$2:$M4796,"Minor")=1,1,0))</f>
        <v>0</v>
      </c>
    </row>
    <row r="4797">
      <c r="A4797" t="inlineStr">
        <is>
          <t xml:space="preserve">60392f2f8a29ae2294a4d279a3033aeaa01affa7</t>
        </is>
      </c>
      <c r="B4797" t="inlineStr">
        <is>
          <t xml:space="preserve">Thorns and Thrones</t>
        </is>
      </c>
      <c r="C4797" t="inlineStr">
        <is>
          <t xml:space="preserve">Fluch Und Krone</t>
        </is>
      </c>
      <c r="D4797" t="inlineStr">
        <is>
          <t xml:space="preserve">06feb65e24659b92bbf649b46ac6ffee4e5facb5</t>
        </is>
      </c>
      <c r="E4797" t="inlineStr">
        <is>
          <t xml:space="preserve">Episode 4: Die Idioten Erschrecken</t>
        </is>
      </c>
      <c r="F4797">
        <v>4</v>
      </c>
      <c r="G4797" t="inlineStr">
        <is>
          <t xml:space="preserve">6:42-6:45</t>
        </is>
      </c>
      <c r="H4797" t="inlineStr">
        <is>
          <t xml:space="preserve">Pending</t>
        </is>
      </c>
      <c r="I4797" t="inlineStr">
        <is>
          <t xml:space="preserve">"Meira" should be pronounced as "Mayra" in German, not "Mira."
- Line of script: "Es war die zweite Prinzessin Meira, die das Opfer spielte."</t>
        </is>
      </c>
      <c r="J4797" t="inlineStr">
        <is>
          <t xml:space="preserve">VOA</t>
        </is>
      </c>
      <c r="K4797" t="inlineStr">
        <is>
          <t xml:space="preserve">Mispronunciation</t>
        </is>
      </c>
      <c r="L4797" t="inlineStr">
        <is>
          <t xml:space="preserve">Mispronunciation</t>
        </is>
      </c>
      <c r="M4797" t="str">
        <f>IFERROR(IF(VLOOKUP(L4797,'Quantification'!$A:$B,2,FALSE)&amp;""="","Unclassified",VLOOKUP(L4797,'Quantification'!$A:$B,2,FALSE)),"Unclassified")</f>
        <v>Major</v>
      </c>
      <c r="N4797" t="inlineStr">
        <is>
          <t xml:space="preserve">frl-esma.gulsoy@pocketfm.com</t>
        </is>
      </c>
      <c r="O4797" t="inlineStr">
        <is>
          <t xml:space="preserve">Issues found in raw</t>
        </is>
      </c>
      <c r="P4797" t="str">
        <f>IF(OR(O4797="Issues found in master",O4797="Final master"),"Master",IF(OR(O4797="Ready for Master",O4797="Issues found in raw",O4797="Raw under QC",O4797="Issues resolved in raw"),"Raw","-"))</f>
        <v>Raw</v>
      </c>
      <c r="Q4797" s="13">
        <v>46255.94236111111</v>
      </c>
      <c r="R4797" t="inlineStr">
        <is>
          <t xml:space="preserve">2026-08 (Aug)</t>
        </is>
      </c>
      <c r="S4797">
        <f>IF(M4797="Not an error",0,IF(COUNTIFS($A$2:$A4797,$A4797,$D$2:$D4797,$D4797,$M$2:$M4797,"&lt;&gt;Not an error")=1,1,0))</f>
        <v>0</v>
      </c>
      <c r="T4797">
        <f>IF(M4797&lt;&gt;"Major",0,IF(COUNTIFS($A$2:$A4797,$A4797,$D$2:$D4797,$D4797,$M$2:$M4797,"Major")=1,1,0))</f>
        <v>0</v>
      </c>
      <c r="U4797">
        <f>IF(M4797&lt;&gt;"Minor",0,IF(COUNTIFS($A$2:$A4797,$A4797,$D$2:$D4797,$D4797,$M$2:$M4797,"Minor")=1,1,0))</f>
        <v>0</v>
      </c>
    </row>
    <row r="4798">
      <c r="A4798" t="inlineStr">
        <is>
          <t xml:space="preserve">60392f2f8a29ae2294a4d279a3033aeaa01affa7</t>
        </is>
      </c>
      <c r="B4798" t="inlineStr">
        <is>
          <t xml:space="preserve">Thorns and Thrones</t>
        </is>
      </c>
      <c r="C4798" t="inlineStr">
        <is>
          <t xml:space="preserve">Fluch Und Krone</t>
        </is>
      </c>
      <c r="D4798" t="inlineStr">
        <is>
          <t xml:space="preserve">319bad65547ecfe77ac22a033241c7b858cbd5be</t>
        </is>
      </c>
      <c r="E4798" t="inlineStr">
        <is>
          <t xml:space="preserve">Episode 6: Der Teufelssohn</t>
        </is>
      </c>
      <c r="F4798">
        <v>6</v>
      </c>
      <c r="G4798" t="inlineStr">
        <is>
          <t xml:space="preserve">0:00</t>
        </is>
      </c>
      <c r="H4798" t="inlineStr">
        <is>
          <t xml:space="preserve">Pending</t>
        </is>
      </c>
      <c r="I4798" t="inlineStr">
        <is>
          <t xml:space="preserve">The perspective indication is missing at the beginning of the chapter. Unlike the previous chapters, this chapter does not specify from whose perspective the story is being told.</t>
        </is>
      </c>
      <c r="J4798" t="inlineStr">
        <is>
          <t xml:space="preserve">AI</t>
        </is>
      </c>
      <c r="K4798" t="inlineStr">
        <is>
          <t xml:space="preserve">Script error</t>
        </is>
      </c>
      <c r="L4798" t="inlineStr">
        <is>
          <t xml:space="preserve">Script error</t>
        </is>
      </c>
      <c r="M4798" t="str">
        <f>IFERROR(IF(VLOOKUP(L4798,'Quantification'!$A:$B,2,FALSE)&amp;""="","Unclassified",VLOOKUP(L4798,'Quantification'!$A:$B,2,FALSE)),"Unclassified")</f>
        <v>Major</v>
      </c>
      <c r="N4798" t="inlineStr">
        <is>
          <t xml:space="preserve">frl-esma.gulsoy@pocketfm.com</t>
        </is>
      </c>
      <c r="O4798" t="inlineStr">
        <is>
          <t xml:space="preserve">Issues found in raw</t>
        </is>
      </c>
      <c r="P4798" t="str">
        <f>IF(OR(O4798="Issues found in master",O4798="Final master"),"Master",IF(OR(O4798="Ready for Master",O4798="Issues found in raw",O4798="Raw under QC",O4798="Issues resolved in raw"),"Raw","-"))</f>
        <v>Raw</v>
      </c>
      <c r="Q4798" s="13">
        <v>46255.95486111111</v>
      </c>
      <c r="R4798" t="inlineStr">
        <is>
          <t xml:space="preserve">2026-08 (Aug)</t>
        </is>
      </c>
      <c r="S4798">
        <f>IF(M4798="Not an error",0,IF(COUNTIFS($A$2:$A4798,$A4798,$D$2:$D4798,$D4798,$M$2:$M4798,"&lt;&gt;Not an error")=1,1,0))</f>
        <v>1</v>
      </c>
      <c r="T4798">
        <f>IF(M4798&lt;&gt;"Major",0,IF(COUNTIFS($A$2:$A4798,$A4798,$D$2:$D4798,$D4798,$M$2:$M4798,"Major")=1,1,0))</f>
        <v>1</v>
      </c>
      <c r="U4798">
        <f>IF(M4798&lt;&gt;"Minor",0,IF(COUNTIFS($A$2:$A4798,$A4798,$D$2:$D4798,$D4798,$M$2:$M4798,"Minor")=1,1,0))</f>
        <v>0</v>
      </c>
    </row>
    <row r="4799">
      <c r="A4799" t="inlineStr">
        <is>
          <t xml:space="preserve">60392f2f8a29ae2294a4d279a3033aeaa01affa7</t>
        </is>
      </c>
      <c r="B4799" t="inlineStr">
        <is>
          <t xml:space="preserve">Thorns and Thrones</t>
        </is>
      </c>
      <c r="C4799" t="inlineStr">
        <is>
          <t xml:space="preserve">Fluch Und Krone</t>
        </is>
      </c>
      <c r="D4799" t="inlineStr">
        <is>
          <t xml:space="preserve">39babde853af42971fcdee2219d7d54b2ccbfa50</t>
        </is>
      </c>
      <c r="E4799" t="inlineStr">
        <is>
          <t xml:space="preserve">Episode 7: Ein Paar Lila Augen</t>
        </is>
      </c>
      <c r="F4799">
        <v>7</v>
      </c>
      <c r="G4799" t="inlineStr">
        <is>
          <t xml:space="preserve">8:22-8:24</t>
        </is>
      </c>
      <c r="H4799" t="inlineStr">
        <is>
          <t xml:space="preserve">Pending</t>
        </is>
      </c>
      <c r="I4799" t="inlineStr">
        <is>
          <t xml:space="preserve">The voice is too high-pitched for a male character. Exel should sound deeper and more masculine.
- Line of script: "Woran denkst du?", fragte eine vertraute Stimme von hinten.</t>
        </is>
      </c>
      <c r="J4799" t="inlineStr">
        <is>
          <t xml:space="preserve">VOA</t>
        </is>
      </c>
      <c r="K4799" t="inlineStr">
        <is>
          <t xml:space="preserve">Acting</t>
        </is>
      </c>
      <c r="L4799" t="inlineStr">
        <is>
          <t xml:space="preserve">Acting</t>
        </is>
      </c>
      <c r="M4799" t="str">
        <f>IFERROR(IF(VLOOKUP(L4799,'Quantification'!$A:$B,2,FALSE)&amp;""="","Unclassified",VLOOKUP(L4799,'Quantification'!$A:$B,2,FALSE)),"Unclassified")</f>
        <v>Minor</v>
      </c>
      <c r="N4799" t="inlineStr">
        <is>
          <t xml:space="preserve">frl-esma.gulsoy@pocketfm.com</t>
        </is>
      </c>
      <c r="O4799" t="inlineStr">
        <is>
          <t xml:space="preserve">Issues found in raw</t>
        </is>
      </c>
      <c r="P4799" t="str">
        <f>IF(OR(O4799="Issues found in master",O4799="Final master"),"Master",IF(OR(O4799="Ready for Master",O4799="Issues found in raw",O4799="Raw under QC",O4799="Issues resolved in raw"),"Raw","-"))</f>
        <v>Raw</v>
      </c>
      <c r="Q4799" s="13">
        <v>46255.9625</v>
      </c>
      <c r="R4799" t="inlineStr">
        <is>
          <t xml:space="preserve">2026-08 (Aug)</t>
        </is>
      </c>
      <c r="S4799">
        <f>IF(M4799="Not an error",0,IF(COUNTIFS($A$2:$A4799,$A4799,$D$2:$D4799,$D4799,$M$2:$M4799,"&lt;&gt;Not an error")=1,1,0))</f>
        <v>1</v>
      </c>
      <c r="T4799">
        <f>IF(M4799&lt;&gt;"Major",0,IF(COUNTIFS($A$2:$A4799,$A4799,$D$2:$D4799,$D4799,$M$2:$M4799,"Major")=1,1,0))</f>
        <v>0</v>
      </c>
      <c r="U4799">
        <f>IF(M4799&lt;&gt;"Minor",0,IF(COUNTIFS($A$2:$A4799,$A4799,$D$2:$D4799,$D4799,$M$2:$M4799,"Minor")=1,1,0))</f>
        <v>1</v>
      </c>
    </row>
    <row r="4800">
      <c r="A4800" t="inlineStr">
        <is>
          <t xml:space="preserve">60392f2f8a29ae2294a4d279a3033aeaa01affa7</t>
        </is>
      </c>
      <c r="B4800" t="inlineStr">
        <is>
          <t xml:space="preserve">Thorns and Thrones</t>
        </is>
      </c>
      <c r="C4800" t="inlineStr">
        <is>
          <t xml:space="preserve">Fluch Und Krone</t>
        </is>
      </c>
      <c r="D4800" t="inlineStr">
        <is>
          <t xml:space="preserve">839b0d925ee28c73317ec13d01de9b82aa0de772</t>
        </is>
      </c>
      <c r="E4800" t="inlineStr">
        <is>
          <t xml:space="preserve">Episode 8: Die Mysteriöse Frau</t>
        </is>
      </c>
      <c r="F4800">
        <v>8</v>
      </c>
      <c r="G4800" t="inlineStr">
        <is>
          <t xml:space="preserve">0:00-1:32</t>
        </is>
      </c>
      <c r="H4800" t="inlineStr">
        <is>
          <t xml:space="preserve">Pending</t>
        </is>
      </c>
      <c r="I4800" t="inlineStr">
        <is>
          <t xml:space="preserve">The voices throughout this entire section are too high-pitched for two male characters. Both Exel and Drayce should sound deeper and more masculine.
- Line of script: "„Violette Augen?“, wiederholte Exel, um sicherzugehen. [...] Er wollte sich gerade umziehen, hob aber eine Augenbraue, als er sah, dass sein Freund immer noch im Zimmer stand."</t>
        </is>
      </c>
      <c r="J4800" t="inlineStr">
        <is>
          <t xml:space="preserve">VOA</t>
        </is>
      </c>
      <c r="K4800" t="inlineStr">
        <is>
          <t xml:space="preserve">Acting</t>
        </is>
      </c>
      <c r="L4800" t="inlineStr">
        <is>
          <t xml:space="preserve">Acting</t>
        </is>
      </c>
      <c r="M4800" t="str">
        <f>IFERROR(IF(VLOOKUP(L4800,'Quantification'!$A:$B,2,FALSE)&amp;""="","Unclassified",VLOOKUP(L4800,'Quantification'!$A:$B,2,FALSE)),"Unclassified")</f>
        <v>Minor</v>
      </c>
      <c r="N4800" t="inlineStr">
        <is>
          <t xml:space="preserve">frl-esma.gulsoy@pocketfm.com</t>
        </is>
      </c>
      <c r="O4800" t="inlineStr">
        <is>
          <t xml:space="preserve">Issues found in raw</t>
        </is>
      </c>
      <c r="P4800" t="str">
        <f>IF(OR(O4800="Issues found in master",O4800="Final master"),"Master",IF(OR(O4800="Ready for Master",O4800="Issues found in raw",O4800="Raw under QC",O4800="Issues resolved in raw"),"Raw","-"))</f>
        <v>Raw</v>
      </c>
      <c r="Q4800" s="13">
        <v>46255.96875</v>
      </c>
      <c r="R4800" t="inlineStr">
        <is>
          <t xml:space="preserve">2026-08 (Aug)</t>
        </is>
      </c>
      <c r="S4800">
        <f>IF(M4800="Not an error",0,IF(COUNTIFS($A$2:$A4800,$A4800,$D$2:$D4800,$D4800,$M$2:$M4800,"&lt;&gt;Not an error")=1,1,0))</f>
        <v>1</v>
      </c>
      <c r="T4800">
        <f>IF(M4800&lt;&gt;"Major",0,IF(COUNTIFS($A$2:$A4800,$A4800,$D$2:$D4800,$D4800,$M$2:$M4800,"Major")=1,1,0))</f>
        <v>0</v>
      </c>
      <c r="U4800">
        <f>IF(M4800&lt;&gt;"Minor",0,IF(COUNTIFS($A$2:$A4800,$A4800,$D$2:$D4800,$D4800,$M$2:$M4800,"Minor")=1,1,0))</f>
        <v>1</v>
      </c>
    </row>
    <row r="4801">
      <c r="A4801" t="inlineStr">
        <is>
          <t xml:space="preserve">60392f2f8a29ae2294a4d279a3033aeaa01affa7</t>
        </is>
      </c>
      <c r="B4801" t="inlineStr">
        <is>
          <t xml:space="preserve">Thorns and Thrones</t>
        </is>
      </c>
      <c r="C4801" t="inlineStr">
        <is>
          <t xml:space="preserve">Fluch Und Krone</t>
        </is>
      </c>
      <c r="D4801" t="inlineStr">
        <is>
          <t xml:space="preserve">0e4427d146435bc00f1131e4813845103e81605b</t>
        </is>
      </c>
      <c r="E4801" t="inlineStr">
        <is>
          <t xml:space="preserve">Episode 9: Herausschleichen</t>
        </is>
      </c>
      <c r="F4801">
        <v>9</v>
      </c>
      <c r="G4801" t="inlineStr">
        <is>
          <t xml:space="preserve">0:00</t>
        </is>
      </c>
      <c r="H4801" t="inlineStr">
        <is>
          <t xml:space="preserve">Pending</t>
        </is>
      </c>
      <c r="I4801" t="inlineStr">
        <is>
          <t xml:space="preserve">The perspective indication is missing at the beginning of the chapter. It should state that the chapter is told from Serana's perspective.</t>
        </is>
      </c>
      <c r="J4801" t="inlineStr">
        <is>
          <t xml:space="preserve">AI</t>
        </is>
      </c>
      <c r="K4801" t="inlineStr">
        <is>
          <t xml:space="preserve">Script error</t>
        </is>
      </c>
      <c r="L4801" t="inlineStr">
        <is>
          <t xml:space="preserve">Script error</t>
        </is>
      </c>
      <c r="M4801" t="str">
        <f>IFERROR(IF(VLOOKUP(L4801,'Quantification'!$A:$B,2,FALSE)&amp;""="","Unclassified",VLOOKUP(L4801,'Quantification'!$A:$B,2,FALSE)),"Unclassified")</f>
        <v>Major</v>
      </c>
      <c r="N4801" t="inlineStr">
        <is>
          <t xml:space="preserve">frl-esma.gulsoy@pocketfm.com</t>
        </is>
      </c>
      <c r="O4801" t="inlineStr">
        <is>
          <t xml:space="preserve">Issues found in raw</t>
        </is>
      </c>
      <c r="P4801" t="str">
        <f>IF(OR(O4801="Issues found in master",O4801="Final master"),"Master",IF(OR(O4801="Ready for Master",O4801="Issues found in raw",O4801="Raw under QC",O4801="Issues resolved in raw"),"Raw","-"))</f>
        <v>Raw</v>
      </c>
      <c r="Q4801" s="13">
        <v>46255.97361111111</v>
      </c>
      <c r="R4801" t="inlineStr">
        <is>
          <t xml:space="preserve">2026-08 (Aug)</t>
        </is>
      </c>
      <c r="S4801">
        <f>IF(M4801="Not an error",0,IF(COUNTIFS($A$2:$A4801,$A4801,$D$2:$D4801,$D4801,$M$2:$M4801,"&lt;&gt;Not an error")=1,1,0))</f>
        <v>1</v>
      </c>
      <c r="T4801">
        <f>IF(M4801&lt;&gt;"Major",0,IF(COUNTIFS($A$2:$A4801,$A4801,$D$2:$D4801,$D4801,$M$2:$M4801,"Major")=1,1,0))</f>
        <v>1</v>
      </c>
      <c r="U4801">
        <f>IF(M4801&lt;&gt;"Minor",0,IF(COUNTIFS($A$2:$A4801,$A4801,$D$2:$D4801,$D4801,$M$2:$M4801,"Minor")=1,1,0))</f>
        <v>0</v>
      </c>
    </row>
    <row r="4802">
      <c r="A4802" t="inlineStr">
        <is>
          <t xml:space="preserve">60392f2f8a29ae2294a4d279a3033aeaa01affa7</t>
        </is>
      </c>
      <c r="B4802" t="inlineStr">
        <is>
          <t xml:space="preserve">Thorns and Thrones</t>
        </is>
      </c>
      <c r="C4802" t="inlineStr">
        <is>
          <t xml:space="preserve">Fluch Und Krone</t>
        </is>
      </c>
      <c r="D4802" t="inlineStr">
        <is>
          <t xml:space="preserve">3507d391821b708bf8a5628488238882bf9b81ab</t>
        </is>
      </c>
      <c r="E4802" t="inlineStr">
        <is>
          <t xml:space="preserve">Episode 10: Bist Du Auch Eine Hexe</t>
        </is>
      </c>
      <c r="F4802">
        <v>10</v>
      </c>
      <c r="G4802" t="inlineStr">
        <is>
          <t xml:space="preserve">0:00</t>
        </is>
      </c>
      <c r="H4802" t="inlineStr">
        <is>
          <t xml:space="preserve">Pending</t>
        </is>
      </c>
      <c r="I4802" t="inlineStr">
        <is>
          <t xml:space="preserve">The perspective indication is missing at the beginning of the chapter. It should state that the chapter is told from Serana's perspective.</t>
        </is>
      </c>
      <c r="J4802" t="inlineStr">
        <is>
          <t xml:space="preserve">AI</t>
        </is>
      </c>
      <c r="K4802" t="inlineStr">
        <is>
          <t xml:space="preserve">Script error</t>
        </is>
      </c>
      <c r="L4802" t="inlineStr">
        <is>
          <t xml:space="preserve">Script error</t>
        </is>
      </c>
      <c r="M4802" t="str">
        <f>IFERROR(IF(VLOOKUP(L4802,'Quantification'!$A:$B,2,FALSE)&amp;""="","Unclassified",VLOOKUP(L4802,'Quantification'!$A:$B,2,FALSE)),"Unclassified")</f>
        <v>Major</v>
      </c>
      <c r="N4802" t="inlineStr">
        <is>
          <t xml:space="preserve">frl-esma.gulsoy@pocketfm.com</t>
        </is>
      </c>
      <c r="O4802" t="inlineStr">
        <is>
          <t xml:space="preserve">Issues found in raw</t>
        </is>
      </c>
      <c r="P4802" t="str">
        <f>IF(OR(O4802="Issues found in master",O4802="Final master"),"Master",IF(OR(O4802="Ready for Master",O4802="Issues found in raw",O4802="Raw under QC",O4802="Issues resolved in raw"),"Raw","-"))</f>
        <v>Raw</v>
      </c>
      <c r="Q4802" s="13">
        <v>46255.97777777778</v>
      </c>
      <c r="R4802" t="inlineStr">
        <is>
          <t xml:space="preserve">2026-08 (Aug)</t>
        </is>
      </c>
      <c r="S4802">
        <f>IF(M4802="Not an error",0,IF(COUNTIFS($A$2:$A4802,$A4802,$D$2:$D4802,$D4802,$M$2:$M4802,"&lt;&gt;Not an error")=1,1,0))</f>
        <v>1</v>
      </c>
      <c r="T4802">
        <f>IF(M4802&lt;&gt;"Major",0,IF(COUNTIFS($A$2:$A4802,$A4802,$D$2:$D4802,$D4802,$M$2:$M4802,"Major")=1,1,0))</f>
        <v>1</v>
      </c>
      <c r="U4802">
        <f>IF(M4802&lt;&gt;"Minor",0,IF(COUNTIFS($A$2:$A4802,$A4802,$D$2:$D4802,$D4802,$M$2:$M4802,"Minor")=1,1,0))</f>
        <v>0</v>
      </c>
    </row>
    <row r="4803">
      <c r="A4803" t="inlineStr">
        <is>
          <t xml:space="preserve">60392f2f8a29ae2294a4d279a3033aeaa01affa7</t>
        </is>
      </c>
      <c r="B4803" t="inlineStr">
        <is>
          <t xml:space="preserve">Thorns and Thrones</t>
        </is>
      </c>
      <c r="C4803" t="inlineStr">
        <is>
          <t xml:space="preserve">Fluch Und Krone</t>
        </is>
      </c>
      <c r="D4803" t="inlineStr">
        <is>
          <t xml:space="preserve">3507d391821b708bf8a5628488238882bf9b81ab</t>
        </is>
      </c>
      <c r="E4803" t="inlineStr">
        <is>
          <t xml:space="preserve">Episode 10: Bist Du Auch Eine Hexe</t>
        </is>
      </c>
      <c r="F4803">
        <v>10</v>
      </c>
      <c r="G4803" t="inlineStr">
        <is>
          <t xml:space="preserve">6:38-6:41</t>
        </is>
      </c>
      <c r="H4803" t="inlineStr">
        <is>
          <t xml:space="preserve">Pending</t>
        </is>
      </c>
      <c r="I4803" t="inlineStr">
        <is>
          <t xml:space="preserve">The wording is incorrect because Martha is speaking to Serana, so "Eure Mutter" does not make sense in this context. It should likely refer to Serana herself instead.
- Line of script: "Wir sollten gehen, sonst schaffe ich es nicht mehr, Eure Mutter zum Markt zu bringen."</t>
        </is>
      </c>
      <c r="J4803" t="inlineStr">
        <is>
          <t xml:space="preserve">AI</t>
        </is>
      </c>
      <c r="K4803" t="inlineStr">
        <is>
          <t xml:space="preserve">Script error</t>
        </is>
      </c>
      <c r="L4803" t="inlineStr">
        <is>
          <t xml:space="preserve">Script error</t>
        </is>
      </c>
      <c r="M4803" t="str">
        <f>IFERROR(IF(VLOOKUP(L4803,'Quantification'!$A:$B,2,FALSE)&amp;""="","Unclassified",VLOOKUP(L4803,'Quantification'!$A:$B,2,FALSE)),"Unclassified")</f>
        <v>Major</v>
      </c>
      <c r="N4803" t="inlineStr">
        <is>
          <t xml:space="preserve">frl-esma.gulsoy@pocketfm.com</t>
        </is>
      </c>
      <c r="O4803" t="inlineStr">
        <is>
          <t xml:space="preserve">Issues found in raw</t>
        </is>
      </c>
      <c r="P4803" t="str">
        <f>IF(OR(O4803="Issues found in master",O4803="Final master"),"Master",IF(OR(O4803="Ready for Master",O4803="Issues found in raw",O4803="Raw under QC",O4803="Issues resolved in raw"),"Raw","-"))</f>
        <v>Raw</v>
      </c>
      <c r="Q4803" s="13">
        <v>46255.97777777778</v>
      </c>
      <c r="R4803" t="inlineStr">
        <is>
          <t xml:space="preserve">2026-08 (Aug)</t>
        </is>
      </c>
      <c r="S4803">
        <f>IF(M4803="Not an error",0,IF(COUNTIFS($A$2:$A4803,$A4803,$D$2:$D4803,$D4803,$M$2:$M4803,"&lt;&gt;Not an error")=1,1,0))</f>
        <v>0</v>
      </c>
      <c r="T4803">
        <f>IF(M4803&lt;&gt;"Major",0,IF(COUNTIFS($A$2:$A4803,$A4803,$D$2:$D4803,$D4803,$M$2:$M4803,"Major")=1,1,0))</f>
        <v>0</v>
      </c>
      <c r="U4803">
        <f>IF(M4803&lt;&gt;"Minor",0,IF(COUNTIFS($A$2:$A4803,$A4803,$D$2:$D4803,$D4803,$M$2:$M4803,"Minor")=1,1,0))</f>
        <v>0</v>
      </c>
    </row>
    <row r="4804">
      <c r="A4804" t="inlineStr">
        <is>
          <t xml:space="preserve">60392f2f8a29ae2294a4d279a3033aeaa01affa7</t>
        </is>
      </c>
      <c r="B4804" t="inlineStr">
        <is>
          <t xml:space="preserve">Thorns and Thrones</t>
        </is>
      </c>
      <c r="C4804" t="inlineStr">
        <is>
          <t xml:space="preserve">Fluch Und Krone</t>
        </is>
      </c>
      <c r="D4804" t="inlineStr">
        <is>
          <t xml:space="preserve">2e48fbc4f50220cdcb759149a37216f29920d857</t>
        </is>
      </c>
      <c r="E4804" t="inlineStr">
        <is>
          <t xml:space="preserve">Episode 11: Neugieriger Drayce</t>
        </is>
      </c>
      <c r="F4804">
        <v>11</v>
      </c>
      <c r="G4804" t="inlineStr">
        <is>
          <t xml:space="preserve">4:31-4:51</t>
        </is>
      </c>
      <c r="H4804" t="inlineStr">
        <is>
          <t xml:space="preserve">Pending</t>
        </is>
      </c>
      <c r="I4804" t="inlineStr">
        <is>
          <t xml:space="preserve">Drayce's voice is too high-pitched throughout this section. It should sound deeper and more masculine.
- Line of script: "„Wir können König Armen ein paar Ideen geben, wie er dieses verlassene Gebiet nutzbar machen kann“, antwortete Drayce mit einem selbstgefälligen Grinsen. „Sei kein neugieriger Gast, Drayce“, kommentierte Exel, der ihm dicht auf den Fersen war. „Ich versuche, ein hilfreicher Gast zu sein“, entgegnete Drayce, ohne langsamer zu werden."</t>
        </is>
      </c>
      <c r="J4804" t="inlineStr">
        <is>
          <t xml:space="preserve">VOA</t>
        </is>
      </c>
      <c r="K4804" t="inlineStr">
        <is>
          <t xml:space="preserve">Acting</t>
        </is>
      </c>
      <c r="L4804" t="inlineStr">
        <is>
          <t xml:space="preserve">Acting</t>
        </is>
      </c>
      <c r="M4804" t="str">
        <f>IFERROR(IF(VLOOKUP(L4804,'Quantification'!$A:$B,2,FALSE)&amp;""="","Unclassified",VLOOKUP(L4804,'Quantification'!$A:$B,2,FALSE)),"Unclassified")</f>
        <v>Minor</v>
      </c>
      <c r="N4804" t="inlineStr">
        <is>
          <t xml:space="preserve">frl-esma.gulsoy@pocketfm.com</t>
        </is>
      </c>
      <c r="O4804" t="inlineStr">
        <is>
          <t xml:space="preserve">Issues found in raw</t>
        </is>
      </c>
      <c r="P4804" t="str">
        <f>IF(OR(O4804="Issues found in master",O4804="Final master"),"Master",IF(OR(O4804="Ready for Master",O4804="Issues found in raw",O4804="Raw under QC",O4804="Issues resolved in raw"),"Raw","-"))</f>
        <v>Raw</v>
      </c>
      <c r="Q4804" s="13">
        <v>46255.98472222222</v>
      </c>
      <c r="R4804" t="inlineStr">
        <is>
          <t xml:space="preserve">2026-08 (Aug)</t>
        </is>
      </c>
      <c r="S4804">
        <f>IF(M4804="Not an error",0,IF(COUNTIFS($A$2:$A4804,$A4804,$D$2:$D4804,$D4804,$M$2:$M4804,"&lt;&gt;Not an error")=1,1,0))</f>
        <v>1</v>
      </c>
      <c r="T4804">
        <f>IF(M4804&lt;&gt;"Major",0,IF(COUNTIFS($A$2:$A4804,$A4804,$D$2:$D4804,$D4804,$M$2:$M4804,"Major")=1,1,0))</f>
        <v>0</v>
      </c>
      <c r="U4804">
        <f>IF(M4804&lt;&gt;"Minor",0,IF(COUNTIFS($A$2:$A4804,$A4804,$D$2:$D4804,$D4804,$M$2:$M4804,"Minor")=1,1,0))</f>
        <v>1</v>
      </c>
    </row>
    <row r="4805">
      <c r="A4805" t="inlineStr">
        <is>
          <t xml:space="preserve">60392f2f8a29ae2294a4d279a3033aeaa01affa7</t>
        </is>
      </c>
      <c r="B4805" t="inlineStr">
        <is>
          <t xml:space="preserve">Thorns and Thrones</t>
        </is>
      </c>
      <c r="C4805" t="inlineStr">
        <is>
          <t xml:space="preserve">Fluch Und Krone</t>
        </is>
      </c>
      <c r="D4805" t="inlineStr">
        <is>
          <t xml:space="preserve">83e378049591372d82e3d5d398aebc1f09fc9085</t>
        </is>
      </c>
      <c r="E4805" t="inlineStr">
        <is>
          <t xml:space="preserve">Episode 12: Fluchtversuch</t>
        </is>
      </c>
      <c r="F4805">
        <v>12</v>
      </c>
      <c r="G4805" t="inlineStr">
        <is>
          <t xml:space="preserve">0:00</t>
        </is>
      </c>
      <c r="H4805" t="inlineStr">
        <is>
          <t xml:space="preserve">Pending</t>
        </is>
      </c>
      <c r="I4805" t="inlineStr">
        <is>
          <t xml:space="preserve">The perspective indication is missing at the beginning of the chapter. It should state that the chapter is told from Serana's perspective.</t>
        </is>
      </c>
      <c r="J4805" t="inlineStr">
        <is>
          <t xml:space="preserve">AI</t>
        </is>
      </c>
      <c r="K4805" t="inlineStr">
        <is>
          <t xml:space="preserve">Script error</t>
        </is>
      </c>
      <c r="L4805" t="inlineStr">
        <is>
          <t xml:space="preserve">Script error</t>
        </is>
      </c>
      <c r="M4805" t="str">
        <f>IFERROR(IF(VLOOKUP(L4805,'Quantification'!$A:$B,2,FALSE)&amp;""="","Unclassified",VLOOKUP(L4805,'Quantification'!$A:$B,2,FALSE)),"Unclassified")</f>
        <v>Major</v>
      </c>
      <c r="N4805" t="inlineStr">
        <is>
          <t xml:space="preserve">frl-esma.gulsoy@pocketfm.com</t>
        </is>
      </c>
      <c r="O4805" t="inlineStr">
        <is>
          <t xml:space="preserve">Issues found in raw</t>
        </is>
      </c>
      <c r="P4805" t="str">
        <f>IF(OR(O4805="Issues found in master",O4805="Final master"),"Master",IF(OR(O4805="Ready for Master",O4805="Issues found in raw",O4805="Raw under QC",O4805="Issues resolved in raw"),"Raw","-"))</f>
        <v>Raw</v>
      </c>
      <c r="Q4805" s="13">
        <v>46255.98819444445</v>
      </c>
      <c r="R4805" t="inlineStr">
        <is>
          <t xml:space="preserve">2026-08 (Aug)</t>
        </is>
      </c>
      <c r="S4805">
        <f>IF(M4805="Not an error",0,IF(COUNTIFS($A$2:$A4805,$A4805,$D$2:$D4805,$D4805,$M$2:$M4805,"&lt;&gt;Not an error")=1,1,0))</f>
        <v>1</v>
      </c>
      <c r="T4805">
        <f>IF(M4805&lt;&gt;"Major",0,IF(COUNTIFS($A$2:$A4805,$A4805,$D$2:$D4805,$D4805,$M$2:$M4805,"Major")=1,1,0))</f>
        <v>1</v>
      </c>
      <c r="U4805">
        <f>IF(M4805&lt;&gt;"Minor",0,IF(COUNTIFS($A$2:$A4805,$A4805,$D$2:$D4805,$D4805,$M$2:$M4805,"Minor")=1,1,0))</f>
        <v>0</v>
      </c>
    </row>
    <row r="4806">
      <c r="A4806" t="inlineStr">
        <is>
          <t xml:space="preserve">60392f2f8a29ae2294a4d279a3033aeaa01affa7</t>
        </is>
      </c>
      <c r="B4806" t="inlineStr">
        <is>
          <t xml:space="preserve">Thorns and Thrones</t>
        </is>
      </c>
      <c r="C4806" t="inlineStr">
        <is>
          <t xml:space="preserve">Fluch Und Krone</t>
        </is>
      </c>
      <c r="D4806" t="inlineStr">
        <is>
          <t xml:space="preserve">83e378049591372d82e3d5d398aebc1f09fc9085</t>
        </is>
      </c>
      <c r="E4806" t="inlineStr">
        <is>
          <t xml:space="preserve">Episode 12: Fluchtversuch</t>
        </is>
      </c>
      <c r="F4806">
        <v>12</v>
      </c>
      <c r="G4806" t="inlineStr">
        <is>
          <t xml:space="preserve">2:20-2:23</t>
        </is>
      </c>
      <c r="H4806" t="inlineStr">
        <is>
          <t xml:space="preserve">Pending</t>
        </is>
      </c>
      <c r="I4806" t="inlineStr">
        <is>
          <t xml:space="preserve">The word "Töchter" is mispronounced. The "ö" should be pronounced correctly in German, not as "ä."
- Line of script: "Die Töchter wirkten so glücklich und verwöhnt."</t>
        </is>
      </c>
      <c r="J4806" t="inlineStr">
        <is>
          <t xml:space="preserve">VOA</t>
        </is>
      </c>
      <c r="K4806" t="inlineStr">
        <is>
          <t xml:space="preserve">Mispronunciation</t>
        </is>
      </c>
      <c r="L4806" t="inlineStr">
        <is>
          <t xml:space="preserve">Mispronunciation</t>
        </is>
      </c>
      <c r="M4806" t="str">
        <f>IFERROR(IF(VLOOKUP(L4806,'Quantification'!$A:$B,2,FALSE)&amp;""="","Unclassified",VLOOKUP(L4806,'Quantification'!$A:$B,2,FALSE)),"Unclassified")</f>
        <v>Major</v>
      </c>
      <c r="N4806" t="inlineStr">
        <is>
          <t xml:space="preserve">frl-esma.gulsoy@pocketfm.com</t>
        </is>
      </c>
      <c r="O4806" t="inlineStr">
        <is>
          <t xml:space="preserve">Issues found in raw</t>
        </is>
      </c>
      <c r="P4806" t="str">
        <f>IF(OR(O4806="Issues found in master",O4806="Final master"),"Master",IF(OR(O4806="Ready for Master",O4806="Issues found in raw",O4806="Raw under QC",O4806="Issues resolved in raw"),"Raw","-"))</f>
        <v>Raw</v>
      </c>
      <c r="Q4806" s="13">
        <v>46255.98819444445</v>
      </c>
      <c r="R4806" t="inlineStr">
        <is>
          <t xml:space="preserve">2026-08 (Aug)</t>
        </is>
      </c>
      <c r="S4806">
        <f>IF(M4806="Not an error",0,IF(COUNTIFS($A$2:$A4806,$A4806,$D$2:$D4806,$D4806,$M$2:$M4806,"&lt;&gt;Not an error")=1,1,0))</f>
        <v>0</v>
      </c>
      <c r="T4806">
        <f>IF(M4806&lt;&gt;"Major",0,IF(COUNTIFS($A$2:$A4806,$A4806,$D$2:$D4806,$D4806,$M$2:$M4806,"Major")=1,1,0))</f>
        <v>0</v>
      </c>
      <c r="U4806">
        <f>IF(M4806&lt;&gt;"Minor",0,IF(COUNTIFS($A$2:$A4806,$A4806,$D$2:$D4806,$D4806,$M$2:$M4806,"Minor")=1,1,0))</f>
        <v>0</v>
      </c>
    </row>
    <row r="4807">
      <c r="A4807" t="inlineStr">
        <is>
          <t xml:space="preserve">60392f2f8a29ae2294a4d279a3033aeaa01affa7</t>
        </is>
      </c>
      <c r="B4807" t="inlineStr">
        <is>
          <t xml:space="preserve">Thorns and Thrones</t>
        </is>
      </c>
      <c r="C4807" t="inlineStr">
        <is>
          <t xml:space="preserve">Fluch Und Krone</t>
        </is>
      </c>
      <c r="D4807" t="inlineStr">
        <is>
          <t xml:space="preserve">ce59120b3e41368304a63dac3781d05a53503e67</t>
        </is>
      </c>
      <c r="E4807" t="inlineStr">
        <is>
          <t xml:space="preserve">Episode 13: Besitzer Der Roten Augen</t>
        </is>
      </c>
      <c r="F4807">
        <v>13</v>
      </c>
      <c r="G4807" t="inlineStr">
        <is>
          <t xml:space="preserve">0:00</t>
        </is>
      </c>
      <c r="H4807" t="inlineStr">
        <is>
          <t xml:space="preserve">Pending</t>
        </is>
      </c>
      <c r="I4807" t="inlineStr">
        <is>
          <t xml:space="preserve">The perspective indication is missing at the beginning of the chapter. It should state that the chapter is told from Serana's perspective.</t>
        </is>
      </c>
      <c r="J4807" t="inlineStr">
        <is>
          <t xml:space="preserve">AI</t>
        </is>
      </c>
      <c r="K4807" t="inlineStr">
        <is>
          <t xml:space="preserve">Script error</t>
        </is>
      </c>
      <c r="L4807" t="inlineStr">
        <is>
          <t xml:space="preserve">Script error</t>
        </is>
      </c>
      <c r="M4807" t="str">
        <f>IFERROR(IF(VLOOKUP(L4807,'Quantification'!$A:$B,2,FALSE)&amp;""="","Unclassified",VLOOKUP(L4807,'Quantification'!$A:$B,2,FALSE)),"Unclassified")</f>
        <v>Major</v>
      </c>
      <c r="N4807" t="inlineStr">
        <is>
          <t xml:space="preserve">frl-esma.gulsoy@pocketfm.com</t>
        </is>
      </c>
      <c r="O4807" t="inlineStr">
        <is>
          <t xml:space="preserve">Issues found in raw</t>
        </is>
      </c>
      <c r="P4807" t="str">
        <f>IF(OR(O4807="Issues found in master",O4807="Final master"),"Master",IF(OR(O4807="Ready for Master",O4807="Issues found in raw",O4807="Raw under QC",O4807="Issues resolved in raw"),"Raw","-"))</f>
        <v>Raw</v>
      </c>
      <c r="Q4807" s="13">
        <v>46255.992361111115</v>
      </c>
      <c r="R4807" t="inlineStr">
        <is>
          <t xml:space="preserve">2026-08 (Aug)</t>
        </is>
      </c>
      <c r="S4807">
        <f>IF(M4807="Not an error",0,IF(COUNTIFS($A$2:$A4807,$A4807,$D$2:$D4807,$D4807,$M$2:$M4807,"&lt;&gt;Not an error")=1,1,0))</f>
        <v>1</v>
      </c>
      <c r="T4807">
        <f>IF(M4807&lt;&gt;"Major",0,IF(COUNTIFS($A$2:$A4807,$A4807,$D$2:$D4807,$D4807,$M$2:$M4807,"Major")=1,1,0))</f>
        <v>1</v>
      </c>
      <c r="U4807">
        <f>IF(M4807&lt;&gt;"Minor",0,IF(COUNTIFS($A$2:$A4807,$A4807,$D$2:$D4807,$D4807,$M$2:$M4807,"Minor")=1,1,0))</f>
        <v>0</v>
      </c>
    </row>
    <row r="4808">
      <c r="A4808" t="inlineStr">
        <is>
          <t xml:space="preserve">60392f2f8a29ae2294a4d279a3033aeaa01affa7</t>
        </is>
      </c>
      <c r="B4808" t="inlineStr">
        <is>
          <t xml:space="preserve">Thorns and Thrones</t>
        </is>
      </c>
      <c r="C4808" t="inlineStr">
        <is>
          <t xml:space="preserve">Fluch Und Krone</t>
        </is>
      </c>
      <c r="D4808" t="inlineStr">
        <is>
          <t xml:space="preserve">ce59120b3e41368304a63dac3781d05a53503e67</t>
        </is>
      </c>
      <c r="E4808" t="inlineStr">
        <is>
          <t xml:space="preserve">Episode 13: Besitzer Der Roten Augen</t>
        </is>
      </c>
      <c r="F4808">
        <v>13</v>
      </c>
      <c r="G4808" t="inlineStr">
        <is>
          <t xml:space="preserve">3:43-3:50</t>
        </is>
      </c>
      <c r="H4808" t="inlineStr">
        <is>
          <t xml:space="preserve">Pending</t>
        </is>
      </c>
      <c r="I4808" t="inlineStr">
        <is>
          <t xml:space="preserve">The clothing description is inconsistent with the previous chapter. Serana put on a light blue jacket when leaving the boutique, but it is now described as a blue cloak.
- Line of script: "Der Betrunkene gab seinen Männern ein Zeichen, und sie rissen mir den blauen Umhang vom Leib, den ich über meinem rosa Kleid trug."</t>
        </is>
      </c>
      <c r="J4808" t="inlineStr">
        <is>
          <t xml:space="preserve">AI</t>
        </is>
      </c>
      <c r="K4808" t="inlineStr">
        <is>
          <t xml:space="preserve">Script error</t>
        </is>
      </c>
      <c r="L4808" t="inlineStr">
        <is>
          <t xml:space="preserve">Script error</t>
        </is>
      </c>
      <c r="M4808" t="str">
        <f>IFERROR(IF(VLOOKUP(L4808,'Quantification'!$A:$B,2,FALSE)&amp;""="","Unclassified",VLOOKUP(L4808,'Quantification'!$A:$B,2,FALSE)),"Unclassified")</f>
        <v>Major</v>
      </c>
      <c r="N4808" t="inlineStr">
        <is>
          <t xml:space="preserve">frl-esma.gulsoy@pocketfm.com</t>
        </is>
      </c>
      <c r="O4808" t="inlineStr">
        <is>
          <t xml:space="preserve">Issues found in raw</t>
        </is>
      </c>
      <c r="P4808" t="str">
        <f>IF(OR(O4808="Issues found in master",O4808="Final master"),"Master",IF(OR(O4808="Ready for Master",O4808="Issues found in raw",O4808="Raw under QC",O4808="Issues resolved in raw"),"Raw","-"))</f>
        <v>Raw</v>
      </c>
      <c r="Q4808" s="13">
        <v>46255.992361111115</v>
      </c>
      <c r="R4808" t="inlineStr">
        <is>
          <t xml:space="preserve">2026-08 (Aug)</t>
        </is>
      </c>
      <c r="S4808">
        <f>IF(M4808="Not an error",0,IF(COUNTIFS($A$2:$A4808,$A4808,$D$2:$D4808,$D4808,$M$2:$M4808,"&lt;&gt;Not an error")=1,1,0))</f>
        <v>0</v>
      </c>
      <c r="T4808">
        <f>IF(M4808&lt;&gt;"Major",0,IF(COUNTIFS($A$2:$A4808,$A4808,$D$2:$D4808,$D4808,$M$2:$M4808,"Major")=1,1,0))</f>
        <v>0</v>
      </c>
      <c r="U4808">
        <f>IF(M4808&lt;&gt;"Minor",0,IF(COUNTIFS($A$2:$A4808,$A4808,$D$2:$D4808,$D4808,$M$2:$M4808,"Minor")=1,1,0))</f>
        <v>0</v>
      </c>
    </row>
    <row r="4809">
      <c r="A4809" t="inlineStr">
        <is>
          <t xml:space="preserve">60392f2f8a29ae2294a4d279a3033aeaa01affa7</t>
        </is>
      </c>
      <c r="B4809" t="inlineStr">
        <is>
          <t xml:space="preserve">Thorns and Thrones</t>
        </is>
      </c>
      <c r="C4809" t="inlineStr">
        <is>
          <t xml:space="preserve">Fluch Und Krone</t>
        </is>
      </c>
      <c r="D4809" t="inlineStr">
        <is>
          <t xml:space="preserve">03b7d7ae20d7c18982b70cf42111c991512b9aa8</t>
        </is>
      </c>
      <c r="E4809" t="inlineStr">
        <is>
          <t xml:space="preserve">Episode 14: Wer Bist Du</t>
        </is>
      </c>
      <c r="F4809">
        <v>14</v>
      </c>
      <c r="G4809" t="inlineStr">
        <is>
          <t xml:space="preserve">0:00</t>
        </is>
      </c>
      <c r="H4809" t="inlineStr">
        <is>
          <t xml:space="preserve">Pending</t>
        </is>
      </c>
      <c r="I4809" t="inlineStr">
        <is>
          <t xml:space="preserve">The perspective indication is missing at the beginning of the chapter. It should state that the chapter is told from Serana's perspective.</t>
        </is>
      </c>
      <c r="J4809" t="inlineStr">
        <is>
          <t xml:space="preserve">AI</t>
        </is>
      </c>
      <c r="K4809" t="inlineStr">
        <is>
          <t xml:space="preserve">Script error</t>
        </is>
      </c>
      <c r="L4809" t="inlineStr">
        <is>
          <t xml:space="preserve">Script error</t>
        </is>
      </c>
      <c r="M4809" t="str">
        <f>IFERROR(IF(VLOOKUP(L4809,'Quantification'!$A:$B,2,FALSE)&amp;""="","Unclassified",VLOOKUP(L4809,'Quantification'!$A:$B,2,FALSE)),"Unclassified")</f>
        <v>Major</v>
      </c>
      <c r="N4809" t="inlineStr">
        <is>
          <t xml:space="preserve">frl-esma.gulsoy@pocketfm.com</t>
        </is>
      </c>
      <c r="O4809" t="inlineStr">
        <is>
          <t xml:space="preserve">Issues found in raw</t>
        </is>
      </c>
      <c r="P4809" t="str">
        <f>IF(OR(O4809="Issues found in master",O4809="Final master"),"Master",IF(OR(O4809="Ready for Master",O4809="Issues found in raw",O4809="Raw under QC",O4809="Issues resolved in raw"),"Raw","-"))</f>
        <v>Raw</v>
      </c>
      <c r="Q4809" s="13">
        <v>46255.995833333334</v>
      </c>
      <c r="R4809" t="inlineStr">
        <is>
          <t xml:space="preserve">2026-08 (Aug)</t>
        </is>
      </c>
      <c r="S4809">
        <f>IF(M4809="Not an error",0,IF(COUNTIFS($A$2:$A4809,$A4809,$D$2:$D4809,$D4809,$M$2:$M4809,"&lt;&gt;Not an error")=1,1,0))</f>
        <v>1</v>
      </c>
      <c r="T4809">
        <f>IF(M4809&lt;&gt;"Major",0,IF(COUNTIFS($A$2:$A4809,$A4809,$D$2:$D4809,$D4809,$M$2:$M4809,"Major")=1,1,0))</f>
        <v>1</v>
      </c>
      <c r="U4809">
        <f>IF(M4809&lt;&gt;"Minor",0,IF(COUNTIFS($A$2:$A4809,$A4809,$D$2:$D4809,$D4809,$M$2:$M4809,"Minor")=1,1,0))</f>
        <v>0</v>
      </c>
    </row>
    <row r="4810">
      <c r="A4810" t="inlineStr">
        <is>
          <t xml:space="preserve">60392f2f8a29ae2294a4d279a3033aeaa01affa7</t>
        </is>
      </c>
      <c r="B4810" t="inlineStr">
        <is>
          <t xml:space="preserve">Thorns and Thrones</t>
        </is>
      </c>
      <c r="C4810" t="inlineStr">
        <is>
          <t xml:space="preserve">Fluch Und Krone</t>
        </is>
      </c>
      <c r="D4810" t="inlineStr">
        <is>
          <t xml:space="preserve">f8c111ea22821cb3df220f416cdb9c2cbb88e562</t>
        </is>
      </c>
      <c r="E4810" t="inlineStr">
        <is>
          <t xml:space="preserve">Episode 20: Listige Königin</t>
        </is>
      </c>
      <c r="F4810">
        <v>20</v>
      </c>
      <c r="G4810" t="inlineStr">
        <is>
          <t xml:space="preserve">3:58-4:06</t>
        </is>
      </c>
      <c r="H4810" t="inlineStr">
        <is>
          <t xml:space="preserve">Pending</t>
        </is>
      </c>
      <c r="I4810" t="inlineStr">
        <is>
          <t xml:space="preserve">"Meira" should be pronounced like "Mayra" (German pronunciation), not "Mira."
Line of script: "Eure Hoheit, Prinzessin Meira, nach dem, was bei Ihrer Verlobungszeremonie passiert ist, werden sich die Delegierten aus Griven definitiv beim König beschweren."</t>
        </is>
      </c>
      <c r="J4810" t="inlineStr">
        <is>
          <t xml:space="preserve">VOA</t>
        </is>
      </c>
      <c r="K4810" t="inlineStr">
        <is>
          <t xml:space="preserve">Mispronunciation</t>
        </is>
      </c>
      <c r="L4810" t="inlineStr">
        <is>
          <t xml:space="preserve">Mispronunciation</t>
        </is>
      </c>
      <c r="M4810" t="str">
        <f>IFERROR(IF(VLOOKUP(L4810,'Quantification'!$A:$B,2,FALSE)&amp;""="","Unclassified",VLOOKUP(L4810,'Quantification'!$A:$B,2,FALSE)),"Unclassified")</f>
        <v>Major</v>
      </c>
      <c r="N4810" t="inlineStr">
        <is>
          <t xml:space="preserve">frl-esma.gulsoy@pocketfm.com</t>
        </is>
      </c>
      <c r="O4810" t="inlineStr">
        <is>
          <t xml:space="preserve">Issues found in raw</t>
        </is>
      </c>
      <c r="P4810" t="str">
        <f>IF(OR(O4810="Issues found in master",O4810="Final master"),"Master",IF(OR(O4810="Ready for Master",O4810="Issues found in raw",O4810="Raw under QC",O4810="Issues resolved in raw"),"Raw","-"))</f>
        <v>Raw</v>
      </c>
      <c r="Q4810" s="13">
        <v>46256.01944444445</v>
      </c>
      <c r="R4810" t="inlineStr">
        <is>
          <t xml:space="preserve">2026-08 (Aug)</t>
        </is>
      </c>
      <c r="S4810">
        <f>IF(M4810="Not an error",0,IF(COUNTIFS($A$2:$A4810,$A4810,$D$2:$D4810,$D4810,$M$2:$M4810,"&lt;&gt;Not an error")=1,1,0))</f>
        <v>1</v>
      </c>
      <c r="T4810">
        <f>IF(M4810&lt;&gt;"Major",0,IF(COUNTIFS($A$2:$A4810,$A4810,$D$2:$D4810,$D4810,$M$2:$M4810,"Major")=1,1,0))</f>
        <v>1</v>
      </c>
      <c r="U4810">
        <f>IF(M4810&lt;&gt;"Minor",0,IF(COUNTIFS($A$2:$A4810,$A4810,$D$2:$D4810,$D4810,$M$2:$M4810,"Minor")=1,1,0))</f>
        <v>0</v>
      </c>
    </row>
    <row r="4811">
      <c r="A4811" t="inlineStr">
        <is>
          <t xml:space="preserve">60392f2f8a29ae2294a4d279a3033aeaa01affa7</t>
        </is>
      </c>
      <c r="B4811" t="inlineStr">
        <is>
          <t xml:space="preserve">Thorns and Thrones</t>
        </is>
      </c>
      <c r="C4811" t="inlineStr">
        <is>
          <t xml:space="preserve">Fluch Und Krone</t>
        </is>
      </c>
      <c r="D4811" t="inlineStr">
        <is>
          <t xml:space="preserve">f8c111ea22821cb3df220f416cdb9c2cbb88e562</t>
        </is>
      </c>
      <c r="E4811" t="inlineStr">
        <is>
          <t xml:space="preserve">Episode 20: Listige Königin</t>
        </is>
      </c>
      <c r="F4811">
        <v>20</v>
      </c>
      <c r="G4811" t="inlineStr">
        <is>
          <t xml:space="preserve">4:19-4:22</t>
        </is>
      </c>
      <c r="H4811" t="inlineStr">
        <is>
          <t xml:space="preserve">Pending</t>
        </is>
      </c>
      <c r="I4811" t="inlineStr">
        <is>
          <t xml:space="preserve">"Meira" should be pronounced like "Mayra" (German pronunciation), not "Mira."
Line of script: "Es schien, als würde Prinzessin Meira langsam verstehen."</t>
        </is>
      </c>
      <c r="J4811" t="inlineStr">
        <is>
          <t xml:space="preserve">VOA</t>
        </is>
      </c>
      <c r="K4811" t="inlineStr">
        <is>
          <t xml:space="preserve">Mispronunciation</t>
        </is>
      </c>
      <c r="L4811" t="inlineStr">
        <is>
          <t xml:space="preserve">Mispronunciation</t>
        </is>
      </c>
      <c r="M4811" t="str">
        <f>IFERROR(IF(VLOOKUP(L4811,'Quantification'!$A:$B,2,FALSE)&amp;""="","Unclassified",VLOOKUP(L4811,'Quantification'!$A:$B,2,FALSE)),"Unclassified")</f>
        <v>Major</v>
      </c>
      <c r="N4811" t="inlineStr">
        <is>
          <t xml:space="preserve">frl-esma.gulsoy@pocketfm.com</t>
        </is>
      </c>
      <c r="O4811" t="inlineStr">
        <is>
          <t xml:space="preserve">Issues found in raw</t>
        </is>
      </c>
      <c r="P4811" t="str">
        <f>IF(OR(O4811="Issues found in master",O4811="Final master"),"Master",IF(OR(O4811="Ready for Master",O4811="Issues found in raw",O4811="Raw under QC",O4811="Issues resolved in raw"),"Raw","-"))</f>
        <v>Raw</v>
      </c>
      <c r="Q4811" s="13">
        <v>46256.01944444445</v>
      </c>
      <c r="R4811" t="inlineStr">
        <is>
          <t xml:space="preserve">2026-08 (Aug)</t>
        </is>
      </c>
      <c r="S4811">
        <f>IF(M4811="Not an error",0,IF(COUNTIFS($A$2:$A4811,$A4811,$D$2:$D4811,$D4811,$M$2:$M4811,"&lt;&gt;Not an error")=1,1,0))</f>
        <v>0</v>
      </c>
      <c r="T4811">
        <f>IF(M4811&lt;&gt;"Major",0,IF(COUNTIFS($A$2:$A4811,$A4811,$D$2:$D4811,$D4811,$M$2:$M4811,"Major")=1,1,0))</f>
        <v>0</v>
      </c>
      <c r="U4811">
        <f>IF(M4811&lt;&gt;"Minor",0,IF(COUNTIFS($A$2:$A4811,$A4811,$D$2:$D4811,$D4811,$M$2:$M4811,"Minor")=1,1,0))</f>
        <v>0</v>
      </c>
    </row>
    <row r="4812">
      <c r="A4812" t="inlineStr">
        <is>
          <t xml:space="preserve">60392f2f8a29ae2294a4d279a3033aeaa01affa7</t>
        </is>
      </c>
      <c r="B4812" t="inlineStr">
        <is>
          <t xml:space="preserve">Thorns and Thrones</t>
        </is>
      </c>
      <c r="C4812" t="inlineStr">
        <is>
          <t xml:space="preserve">Fluch Und Krone</t>
        </is>
      </c>
      <c r="D4812" t="inlineStr">
        <is>
          <t xml:space="preserve">f8c111ea22821cb3df220f416cdb9c2cbb88e562</t>
        </is>
      </c>
      <c r="E4812" t="inlineStr">
        <is>
          <t xml:space="preserve">Episode 20: Listige Königin</t>
        </is>
      </c>
      <c r="F4812">
        <v>20</v>
      </c>
      <c r="G4812" t="inlineStr">
        <is>
          <t xml:space="preserve">6:57-7:00</t>
        </is>
      </c>
      <c r="H4812" t="inlineStr">
        <is>
          <t xml:space="preserve">Pending</t>
        </is>
      </c>
      <c r="I4812" t="inlineStr">
        <is>
          <t xml:space="preserve">"Meira" should be pronounced like "Mayra" (German pronunciation), not "Mira."
Line of script: "Prinzessin Meira begann zu protestieren:"</t>
        </is>
      </c>
      <c r="J4812" t="inlineStr">
        <is>
          <t xml:space="preserve">VOA</t>
        </is>
      </c>
      <c r="K4812" t="inlineStr">
        <is>
          <t xml:space="preserve">Mispronunciation</t>
        </is>
      </c>
      <c r="L4812" t="inlineStr">
        <is>
          <t xml:space="preserve">Mispronunciation</t>
        </is>
      </c>
      <c r="M4812" t="str">
        <f>IFERROR(IF(VLOOKUP(L4812,'Quantification'!$A:$B,2,FALSE)&amp;""="","Unclassified",VLOOKUP(L4812,'Quantification'!$A:$B,2,FALSE)),"Unclassified")</f>
        <v>Major</v>
      </c>
      <c r="N4812" t="inlineStr">
        <is>
          <t xml:space="preserve">frl-esma.gulsoy@pocketfm.com</t>
        </is>
      </c>
      <c r="O4812" t="inlineStr">
        <is>
          <t xml:space="preserve">Issues found in raw</t>
        </is>
      </c>
      <c r="P4812" t="str">
        <f>IF(OR(O4812="Issues found in master",O4812="Final master"),"Master",IF(OR(O4812="Ready for Master",O4812="Issues found in raw",O4812="Raw under QC",O4812="Issues resolved in raw"),"Raw","-"))</f>
        <v>Raw</v>
      </c>
      <c r="Q4812" s="13">
        <v>46256.01944444445</v>
      </c>
      <c r="R4812" t="inlineStr">
        <is>
          <t xml:space="preserve">2026-08 (Aug)</t>
        </is>
      </c>
      <c r="S4812">
        <f>IF(M4812="Not an error",0,IF(COUNTIFS($A$2:$A4812,$A4812,$D$2:$D4812,$D4812,$M$2:$M4812,"&lt;&gt;Not an error")=1,1,0))</f>
        <v>0</v>
      </c>
      <c r="T4812">
        <f>IF(M4812&lt;&gt;"Major",0,IF(COUNTIFS($A$2:$A4812,$A4812,$D$2:$D4812,$D4812,$M$2:$M4812,"Major")=1,1,0))</f>
        <v>0</v>
      </c>
      <c r="U4812">
        <f>IF(M4812&lt;&gt;"Minor",0,IF(COUNTIFS($A$2:$A4812,$A4812,$D$2:$D4812,$D4812,$M$2:$M4812,"Minor")=1,1,0))</f>
        <v>0</v>
      </c>
    </row>
    <row r="4813">
      <c r="A4813" t="inlineStr">
        <is>
          <t xml:space="preserve">60392f2f8a29ae2294a4d279a3033aeaa01affa7</t>
        </is>
      </c>
      <c r="B4813" t="inlineStr">
        <is>
          <t xml:space="preserve">Thorns and Thrones</t>
        </is>
      </c>
      <c r="C4813" t="inlineStr">
        <is>
          <t xml:space="preserve">Fluch Und Krone</t>
        </is>
      </c>
      <c r="D4813" t="inlineStr">
        <is>
          <t xml:space="preserve">f8c111ea22821cb3df220f416cdb9c2cbb88e562</t>
        </is>
      </c>
      <c r="E4813" t="inlineStr">
        <is>
          <t xml:space="preserve">Episode 20: Listige Königin</t>
        </is>
      </c>
      <c r="F4813">
        <v>20</v>
      </c>
      <c r="G4813" t="inlineStr">
        <is>
          <t xml:space="preserve">7:01-7:07</t>
        </is>
      </c>
      <c r="H4813" t="inlineStr">
        <is>
          <t xml:space="preserve">Pending</t>
        </is>
      </c>
      <c r="I4813" t="inlineStr">
        <is>
          <t xml:space="preserve">"Lenard" should be pronounced in English.
Line of script: "Mutter, Ihr dürft Prinz Lenard nichts von Eurem Plan wissen lassen, sonst könnte er es seinem Bruder erzählen."</t>
        </is>
      </c>
      <c r="J4813" t="inlineStr">
        <is>
          <t xml:space="preserve">VOA</t>
        </is>
      </c>
      <c r="K4813" t="inlineStr">
        <is>
          <t xml:space="preserve">Mispronunciation</t>
        </is>
      </c>
      <c r="L4813" t="inlineStr">
        <is>
          <t xml:space="preserve">Mispronunciation</t>
        </is>
      </c>
      <c r="M4813" t="str">
        <f>IFERROR(IF(VLOOKUP(L4813,'Quantification'!$A:$B,2,FALSE)&amp;""="","Unclassified",VLOOKUP(L4813,'Quantification'!$A:$B,2,FALSE)),"Unclassified")</f>
        <v>Major</v>
      </c>
      <c r="N4813" t="inlineStr">
        <is>
          <t xml:space="preserve">frl-esma.gulsoy@pocketfm.com</t>
        </is>
      </c>
      <c r="O4813" t="inlineStr">
        <is>
          <t xml:space="preserve">Issues found in raw</t>
        </is>
      </c>
      <c r="P4813" t="str">
        <f>IF(OR(O4813="Issues found in master",O4813="Final master"),"Master",IF(OR(O4813="Ready for Master",O4813="Issues found in raw",O4813="Raw under QC",O4813="Issues resolved in raw"),"Raw","-"))</f>
        <v>Raw</v>
      </c>
      <c r="Q4813" s="13">
        <v>46256.01944444445</v>
      </c>
      <c r="R4813" t="inlineStr">
        <is>
          <t xml:space="preserve">2026-08 (Aug)</t>
        </is>
      </c>
      <c r="S4813">
        <f>IF(M4813="Not an error",0,IF(COUNTIFS($A$2:$A4813,$A4813,$D$2:$D4813,$D4813,$M$2:$M4813,"&lt;&gt;Not an error")=1,1,0))</f>
        <v>0</v>
      </c>
      <c r="T4813">
        <f>IF(M4813&lt;&gt;"Major",0,IF(COUNTIFS($A$2:$A4813,$A4813,$D$2:$D4813,$D4813,$M$2:$M4813,"Major")=1,1,0))</f>
        <v>0</v>
      </c>
      <c r="U4813">
        <f>IF(M4813&lt;&gt;"Minor",0,IF(COUNTIFS($A$2:$A4813,$A4813,$D$2:$D4813,$D4813,$M$2:$M4813,"Minor")=1,1,0))</f>
        <v>0</v>
      </c>
    </row>
    <row r="4814">
      <c r="A4814" t="inlineStr">
        <is>
          <t xml:space="preserve">60392f2f8a29ae2294a4d279a3033aeaa01affa7</t>
        </is>
      </c>
      <c r="B4814" t="inlineStr">
        <is>
          <t xml:space="preserve">Thorns and Thrones</t>
        </is>
      </c>
      <c r="C4814" t="inlineStr">
        <is>
          <t xml:space="preserve">Fluch Und Krone</t>
        </is>
      </c>
      <c r="D4814" t="inlineStr">
        <is>
          <t xml:space="preserve">f68c0acd7322a25a9dc296cbe168dfab579fdb2e</t>
        </is>
      </c>
      <c r="E4814" t="inlineStr">
        <is>
          <t xml:space="preserve">Episode 21: Sie Ist So Gut Wie Tot</t>
        </is>
      </c>
      <c r="F4814">
        <v>21</v>
      </c>
      <c r="G4814" t="inlineStr">
        <is>
          <t xml:space="preserve">1:35-1:40</t>
        </is>
      </c>
      <c r="H4814" t="inlineStr">
        <is>
          <t xml:space="preserve">Pending</t>
        </is>
      </c>
      <c r="I4814" t="inlineStr">
        <is>
          <t xml:space="preserve">"Meira" should be pronounced like "Mayra" (German pronunciation), not "Mira."
Line of script: "Mutter, war ihre Mutter wirklich so furchterregend, wie alle sagen?", fragte Meira.</t>
        </is>
      </c>
      <c r="J4814" t="inlineStr">
        <is>
          <t xml:space="preserve">VOA</t>
        </is>
      </c>
      <c r="K4814" t="inlineStr">
        <is>
          <t xml:space="preserve">Mispronunciation</t>
        </is>
      </c>
      <c r="L4814" t="inlineStr">
        <is>
          <t xml:space="preserve">Mispronunciation</t>
        </is>
      </c>
      <c r="M4814" t="str">
        <f>IFERROR(IF(VLOOKUP(L4814,'Quantification'!$A:$B,2,FALSE)&amp;""="","Unclassified",VLOOKUP(L4814,'Quantification'!$A:$B,2,FALSE)),"Unclassified")</f>
        <v>Major</v>
      </c>
      <c r="N4814" t="inlineStr">
        <is>
          <t xml:space="preserve">frl-esma.gulsoy@pocketfm.com</t>
        </is>
      </c>
      <c r="O4814" t="inlineStr">
        <is>
          <t xml:space="preserve">Issues found in raw</t>
        </is>
      </c>
      <c r="P4814" t="str">
        <f>IF(OR(O4814="Issues found in master",O4814="Final master"),"Master",IF(OR(O4814="Ready for Master",O4814="Issues found in raw",O4814="Raw under QC",O4814="Issues resolved in raw"),"Raw","-"))</f>
        <v>Raw</v>
      </c>
      <c r="Q4814" s="13">
        <v>46256.023611111115</v>
      </c>
      <c r="R4814" t="inlineStr">
        <is>
          <t xml:space="preserve">2026-08 (Aug)</t>
        </is>
      </c>
      <c r="S4814">
        <f>IF(M4814="Not an error",0,IF(COUNTIFS($A$2:$A4814,$A4814,$D$2:$D4814,$D4814,$M$2:$M4814,"&lt;&gt;Not an error")=1,1,0))</f>
        <v>1</v>
      </c>
      <c r="T4814">
        <f>IF(M4814&lt;&gt;"Major",0,IF(COUNTIFS($A$2:$A4814,$A4814,$D$2:$D4814,$D4814,$M$2:$M4814,"Major")=1,1,0))</f>
        <v>1</v>
      </c>
      <c r="U4814">
        <f>IF(M4814&lt;&gt;"Minor",0,IF(COUNTIFS($A$2:$A4814,$A4814,$D$2:$D4814,$D4814,$M$2:$M4814,"Minor")=1,1,0))</f>
        <v>0</v>
      </c>
    </row>
    <row r="4815">
      <c r="A4815" t="inlineStr">
        <is>
          <t xml:space="preserve">60392f2f8a29ae2294a4d279a3033aeaa01affa7</t>
        </is>
      </c>
      <c r="B4815" t="inlineStr">
        <is>
          <t xml:space="preserve">Thorns and Thrones</t>
        </is>
      </c>
      <c r="C4815" t="inlineStr">
        <is>
          <t xml:space="preserve">Fluch Und Krone</t>
        </is>
      </c>
      <c r="D4815" t="inlineStr">
        <is>
          <t xml:space="preserve">f99466562fb5dc593204d4b952a2c127577f34e4</t>
        </is>
      </c>
      <c r="E4815" t="inlineStr">
        <is>
          <t xml:space="preserve">Episode 23: Gedämpfter Schrei</t>
        </is>
      </c>
      <c r="F4815">
        <v>23</v>
      </c>
      <c r="G4815" t="inlineStr">
        <is>
          <t xml:space="preserve">1:54-2:00</t>
        </is>
      </c>
      <c r="H4815" t="inlineStr">
        <is>
          <t xml:space="preserve">Pending</t>
        </is>
      </c>
      <c r="I4815" t="inlineStr">
        <is>
          <t xml:space="preserve">In Chapter 22, Martha gives Serana a diamond brooch that she bought while Serana was in the clothing store. Here, the same item is referred to as a hairpin. It should be consistent with the previously established brooch.
Line of script: "Nachdem sie die Haarnadel für Serana gekauft hatte, war sie zum Kleidergeschäft zurückgekehrt."</t>
        </is>
      </c>
      <c r="J4815" t="inlineStr">
        <is>
          <t xml:space="preserve">AI</t>
        </is>
      </c>
      <c r="K4815" t="inlineStr">
        <is>
          <t xml:space="preserve">Script error</t>
        </is>
      </c>
      <c r="L4815" t="inlineStr">
        <is>
          <t xml:space="preserve">Script error</t>
        </is>
      </c>
      <c r="M4815" t="str">
        <f>IFERROR(IF(VLOOKUP(L4815,'Quantification'!$A:$B,2,FALSE)&amp;""="","Unclassified",VLOOKUP(L4815,'Quantification'!$A:$B,2,FALSE)),"Unclassified")</f>
        <v>Major</v>
      </c>
      <c r="N4815" t="inlineStr">
        <is>
          <t xml:space="preserve">frl-esma.gulsoy@pocketfm.com</t>
        </is>
      </c>
      <c r="O4815" t="inlineStr">
        <is>
          <t xml:space="preserve">Issues found in raw</t>
        </is>
      </c>
      <c r="P4815" t="str">
        <f>IF(OR(O4815="Issues found in master",O4815="Final master"),"Master",IF(OR(O4815="Ready for Master",O4815="Issues found in raw",O4815="Raw under QC",O4815="Issues resolved in raw"),"Raw","-"))</f>
        <v>Raw</v>
      </c>
      <c r="Q4815" s="13">
        <v>46259.58263888889</v>
      </c>
      <c r="R4815" t="inlineStr">
        <is>
          <t xml:space="preserve">2026-08 (Aug)</t>
        </is>
      </c>
      <c r="S4815">
        <f>IF(M4815="Not an error",0,IF(COUNTIFS($A$2:$A4815,$A4815,$D$2:$D4815,$D4815,$M$2:$M4815,"&lt;&gt;Not an error")=1,1,0))</f>
        <v>1</v>
      </c>
      <c r="T4815">
        <f>IF(M4815&lt;&gt;"Major",0,IF(COUNTIFS($A$2:$A4815,$A4815,$D$2:$D4815,$D4815,$M$2:$M4815,"Major")=1,1,0))</f>
        <v>1</v>
      </c>
      <c r="U4815">
        <f>IF(M4815&lt;&gt;"Minor",0,IF(COUNTIFS($A$2:$A4815,$A4815,$D$2:$D4815,$D4815,$M$2:$M4815,"Minor")=1,1,0))</f>
        <v>0</v>
      </c>
    </row>
    <row r="4816">
      <c r="A4816" t="inlineStr">
        <is>
          <t xml:space="preserve">60392f2f8a29ae2294a4d279a3033aeaa01affa7</t>
        </is>
      </c>
      <c r="B4816" t="inlineStr">
        <is>
          <t xml:space="preserve">Thorns and Thrones</t>
        </is>
      </c>
      <c r="C4816" t="inlineStr">
        <is>
          <t xml:space="preserve">Fluch Und Krone</t>
        </is>
      </c>
      <c r="D4816" t="inlineStr">
        <is>
          <t xml:space="preserve">f99466562fb5dc593204d4b952a2c127577f34e4</t>
        </is>
      </c>
      <c r="E4816" t="inlineStr">
        <is>
          <t xml:space="preserve">Episode 23: Gedämpfter Schrei</t>
        </is>
      </c>
      <c r="F4816">
        <v>23</v>
      </c>
      <c r="G4816" t="inlineStr">
        <is>
          <t xml:space="preserve">00:00-00:00</t>
        </is>
      </c>
      <c r="H4816" t="inlineStr">
        <is>
          <t xml:space="preserve">Pending</t>
        </is>
      </c>
      <c r="I4816" t="inlineStr">
        <is>
          <t xml:space="preserve">Add: "Aus Sicht des Erzählers"</t>
        </is>
      </c>
      <c r="J4816" t="inlineStr">
        <is>
          <t xml:space="preserve">AI</t>
        </is>
      </c>
      <c r="K4816" t="inlineStr">
        <is>
          <t xml:space="preserve">Script error</t>
        </is>
      </c>
      <c r="L4816" t="inlineStr">
        <is>
          <t xml:space="preserve">Script error</t>
        </is>
      </c>
      <c r="M4816" t="str">
        <f>IFERROR(IF(VLOOKUP(L4816,'Quantification'!$A:$B,2,FALSE)&amp;""="","Unclassified",VLOOKUP(L4816,'Quantification'!$A:$B,2,FALSE)),"Unclassified")</f>
        <v>Major</v>
      </c>
      <c r="N4816" t="inlineStr">
        <is>
          <t xml:space="preserve">frl-laura.nissen@pocketfm.com</t>
        </is>
      </c>
      <c r="O4816" t="inlineStr">
        <is>
          <t xml:space="preserve">Issues found in raw</t>
        </is>
      </c>
      <c r="P4816" t="str">
        <f>IF(OR(O4816="Issues found in master",O4816="Final master"),"Master",IF(OR(O4816="Ready for Master",O4816="Issues found in raw",O4816="Raw under QC",O4816="Issues resolved in raw"),"Raw","-"))</f>
        <v>Raw</v>
      </c>
      <c r="Q4816" s="13">
        <v>46259.58263888889</v>
      </c>
      <c r="R4816" t="inlineStr">
        <is>
          <t xml:space="preserve">2026-08 (Aug)</t>
        </is>
      </c>
      <c r="S4816">
        <f>IF(M4816="Not an error",0,IF(COUNTIFS($A$2:$A4816,$A4816,$D$2:$D4816,$D4816,$M$2:$M4816,"&lt;&gt;Not an error")=1,1,0))</f>
        <v>0</v>
      </c>
      <c r="T4816">
        <f>IF(M4816&lt;&gt;"Major",0,IF(COUNTIFS($A$2:$A4816,$A4816,$D$2:$D4816,$D4816,$M$2:$M4816,"Major")=1,1,0))</f>
        <v>0</v>
      </c>
      <c r="U4816">
        <f>IF(M4816&lt;&gt;"Minor",0,IF(COUNTIFS($A$2:$A4816,$A4816,$D$2:$D4816,$D4816,$M$2:$M4816,"Minor")=1,1,0))</f>
        <v>0</v>
      </c>
    </row>
    <row r="4817">
      <c r="A4817" t="inlineStr">
        <is>
          <t xml:space="preserve">60392f2f8a29ae2294a4d279a3033aeaa01affa7</t>
        </is>
      </c>
      <c r="B4817" t="inlineStr">
        <is>
          <t xml:space="preserve">Thorns and Thrones</t>
        </is>
      </c>
      <c r="C4817" t="inlineStr">
        <is>
          <t xml:space="preserve">Fluch Und Krone</t>
        </is>
      </c>
      <c r="D4817" t="inlineStr">
        <is>
          <t xml:space="preserve">5a59244e73cd065aa39aaf4d0fbce207ba554247</t>
        </is>
      </c>
      <c r="E4817" t="inlineStr">
        <is>
          <t xml:space="preserve">Episode 26: Schwarzer Rauch</t>
        </is>
      </c>
      <c r="F4817">
        <v>26</v>
      </c>
      <c r="G4817" t="inlineStr">
        <is>
          <t xml:space="preserve">1:23-1:31</t>
        </is>
      </c>
      <c r="H4817" t="inlineStr">
        <is>
          <t xml:space="preserve">Pending</t>
        </is>
      </c>
      <c r="I4817" t="inlineStr">
        <is>
          <t xml:space="preserve">Martha should be pronounced German. - Line of script: "Aber da Martha fort ist, bezweifle ich, dass der König Sir Berolt erlauben wird, seinen Posten zu verlassen“, erwiderte der Minister."</t>
        </is>
      </c>
      <c r="J4817" t="inlineStr">
        <is>
          <t xml:space="preserve">VOA</t>
        </is>
      </c>
      <c r="K4817" t="inlineStr">
        <is>
          <t xml:space="preserve">Mispronunciation</t>
        </is>
      </c>
      <c r="L4817" t="inlineStr">
        <is>
          <t xml:space="preserve">Mispronunciation</t>
        </is>
      </c>
      <c r="M4817" t="str">
        <f>IFERROR(IF(VLOOKUP(L4817,'Quantification'!$A:$B,2,FALSE)&amp;""="","Unclassified",VLOOKUP(L4817,'Quantification'!$A:$B,2,FALSE)),"Unclassified")</f>
        <v>Major</v>
      </c>
      <c r="N4817" t="inlineStr">
        <is>
          <t xml:space="preserve">frl-esma.gulsoy@pocketfm.com</t>
        </is>
      </c>
      <c r="O4817" t="inlineStr">
        <is>
          <t xml:space="preserve">Issues found in raw</t>
        </is>
      </c>
      <c r="P4817" t="str">
        <f>IF(OR(O4817="Issues found in master",O4817="Final master"),"Master",IF(OR(O4817="Ready for Master",O4817="Issues found in raw",O4817="Raw under QC",O4817="Issues resolved in raw"),"Raw","-"))</f>
        <v>Raw</v>
      </c>
      <c r="Q4817" s="13">
        <v>46256.48055555555</v>
      </c>
      <c r="R4817" t="inlineStr">
        <is>
          <t xml:space="preserve">2026-08 (Aug)</t>
        </is>
      </c>
      <c r="S4817">
        <f>IF(M4817="Not an error",0,IF(COUNTIFS($A$2:$A4817,$A4817,$D$2:$D4817,$D4817,$M$2:$M4817,"&lt;&gt;Not an error")=1,1,0))</f>
        <v>1</v>
      </c>
      <c r="T4817">
        <f>IF(M4817&lt;&gt;"Major",0,IF(COUNTIFS($A$2:$A4817,$A4817,$D$2:$D4817,$D4817,$M$2:$M4817,"Major")=1,1,0))</f>
        <v>1</v>
      </c>
      <c r="U4817">
        <f>IF(M4817&lt;&gt;"Minor",0,IF(COUNTIFS($A$2:$A4817,$A4817,$D$2:$D4817,$D4817,$M$2:$M4817,"Minor")=1,1,0))</f>
        <v>0</v>
      </c>
    </row>
    <row r="4818">
      <c r="A4818" t="inlineStr">
        <is>
          <t xml:space="preserve">60392f2f8a29ae2294a4d279a3033aeaa01affa7</t>
        </is>
      </c>
      <c r="B4818" t="inlineStr">
        <is>
          <t xml:space="preserve">Thorns and Thrones</t>
        </is>
      </c>
      <c r="C4818" t="inlineStr">
        <is>
          <t xml:space="preserve">Fluch Und Krone</t>
        </is>
      </c>
      <c r="D4818" t="inlineStr">
        <is>
          <t xml:space="preserve">5a59244e73cd065aa39aaf4d0fbce207ba554247</t>
        </is>
      </c>
      <c r="E4818" t="inlineStr">
        <is>
          <t xml:space="preserve">Episode 26: Schwarzer Rauch</t>
        </is>
      </c>
      <c r="F4818">
        <v>26</v>
      </c>
      <c r="G4818" t="inlineStr">
        <is>
          <t xml:space="preserve">7:24-7:27</t>
        </is>
      </c>
      <c r="H4818" t="inlineStr">
        <is>
          <t xml:space="preserve">Pending</t>
        </is>
      </c>
      <c r="I4818" t="inlineStr">
        <is>
          <t xml:space="preserve">â€œNiobeâ€_x009d_ is pitched incorrectly. - Line of script: "Er ist bei Ihrer MajestÃ¤t, KÃ¶nigin Niobe."</t>
        </is>
      </c>
      <c r="J4818" t="inlineStr">
        <is>
          <t xml:space="preserve">VOA</t>
        </is>
      </c>
      <c r="K4818" t="inlineStr">
        <is>
          <t xml:space="preserve">Acting</t>
        </is>
      </c>
      <c r="L4818" t="inlineStr">
        <is>
          <t xml:space="preserve">Acting</t>
        </is>
      </c>
      <c r="M4818" t="str">
        <f>IFERROR(IF(VLOOKUP(L4818,'Quantification'!$A:$B,2,FALSE)&amp;""="","Unclassified",VLOOKUP(L4818,'Quantification'!$A:$B,2,FALSE)),"Unclassified")</f>
        <v>Minor</v>
      </c>
      <c r="N4818" t="inlineStr">
        <is>
          <t xml:space="preserve">frl-esma.gulsoy@pocketfm.com</t>
        </is>
      </c>
      <c r="O4818" t="inlineStr">
        <is>
          <t xml:space="preserve">Issues found in raw</t>
        </is>
      </c>
      <c r="P4818" t="str">
        <f>IF(OR(O4818="Issues found in master",O4818="Final master"),"Master",IF(OR(O4818="Ready for Master",O4818="Issues found in raw",O4818="Raw under QC",O4818="Issues resolved in raw"),"Raw","-"))</f>
        <v>Raw</v>
      </c>
      <c r="Q4818" s="13">
        <v>46256.48055555555</v>
      </c>
      <c r="R4818" t="inlineStr">
        <is>
          <t xml:space="preserve">2026-08 (Aug)</t>
        </is>
      </c>
      <c r="S4818">
        <f>IF(M4818="Not an error",0,IF(COUNTIFS($A$2:$A4818,$A4818,$D$2:$D4818,$D4818,$M$2:$M4818,"&lt;&gt;Not an error")=1,1,0))</f>
        <v>0</v>
      </c>
      <c r="T4818">
        <f>IF(M4818&lt;&gt;"Major",0,IF(COUNTIFS($A$2:$A4818,$A4818,$D$2:$D4818,$D4818,$M$2:$M4818,"Major")=1,1,0))</f>
        <v>0</v>
      </c>
      <c r="U4818">
        <f>IF(M4818&lt;&gt;"Minor",0,IF(COUNTIFS($A$2:$A4818,$A4818,$D$2:$D4818,$D4818,$M$2:$M4818,"Minor")=1,1,0))</f>
        <v>1</v>
      </c>
    </row>
    <row r="4819">
      <c r="A4819" t="inlineStr">
        <is>
          <t xml:space="preserve">60392f2f8a29ae2294a4d279a3033aeaa01affa7</t>
        </is>
      </c>
      <c r="B4819" t="inlineStr">
        <is>
          <t xml:space="preserve">Thorns and Thrones</t>
        </is>
      </c>
      <c r="C4819" t="inlineStr">
        <is>
          <t xml:space="preserve">Fluch Und Krone</t>
        </is>
      </c>
      <c r="D4819" t="inlineStr">
        <is>
          <t xml:space="preserve">59a8748e7b76d60c6c105cb8ca6185c310f86e99</t>
        </is>
      </c>
      <c r="E4819" t="inlineStr">
        <is>
          <t xml:space="preserve">Episode 27: Hunger</t>
        </is>
      </c>
      <c r="F4819">
        <v>27</v>
      </c>
      <c r="G4819" t="inlineStr">
        <is>
          <t xml:space="preserve">1:03-1:04</t>
        </is>
      </c>
      <c r="H4819" t="inlineStr">
        <is>
          <t xml:space="preserve">Pending</t>
        </is>
      </c>
      <c r="I4819" t="inlineStr">
        <is>
          <t xml:space="preserve">â€œWasâ€_x009d_ is pronounced incorrectly. - Line of script: "â€žWas?â€œ Ich riss die Augen auf und starrte auf meinen Bauch."</t>
        </is>
      </c>
      <c r="J4819" t="inlineStr">
        <is>
          <t xml:space="preserve">VOA</t>
        </is>
      </c>
      <c r="K4819" t="inlineStr">
        <is>
          <t xml:space="preserve">Mispronunciation</t>
        </is>
      </c>
      <c r="L4819" t="inlineStr">
        <is>
          <t xml:space="preserve">Mispronunciation</t>
        </is>
      </c>
      <c r="M4819" t="str">
        <f>IFERROR(IF(VLOOKUP(L4819,'Quantification'!$A:$B,2,FALSE)&amp;""="","Unclassified",VLOOKUP(L4819,'Quantification'!$A:$B,2,FALSE)),"Unclassified")</f>
        <v>Major</v>
      </c>
      <c r="N4819" t="inlineStr">
        <is>
          <t xml:space="preserve">frl-esma.gulsoy@pocketfm.com</t>
        </is>
      </c>
      <c r="O4819" t="inlineStr">
        <is>
          <t xml:space="preserve">Issues found in raw</t>
        </is>
      </c>
      <c r="P4819" t="str">
        <f>IF(OR(O4819="Issues found in master",O4819="Final master"),"Master",IF(OR(O4819="Ready for Master",O4819="Issues found in raw",O4819="Raw under QC",O4819="Issues resolved in raw"),"Raw","-"))</f>
        <v>Raw</v>
      </c>
      <c r="Q4819" s="13">
        <v>46256.481944444444</v>
      </c>
      <c r="R4819" t="inlineStr">
        <is>
          <t xml:space="preserve">2026-08 (Aug)</t>
        </is>
      </c>
      <c r="S4819">
        <f>IF(M4819="Not an error",0,IF(COUNTIFS($A$2:$A4819,$A4819,$D$2:$D4819,$D4819,$M$2:$M4819,"&lt;&gt;Not an error")=1,1,0))</f>
        <v>1</v>
      </c>
      <c r="T4819">
        <f>IF(M4819&lt;&gt;"Major",0,IF(COUNTIFS($A$2:$A4819,$A4819,$D$2:$D4819,$D4819,$M$2:$M4819,"Major")=1,1,0))</f>
        <v>1</v>
      </c>
      <c r="U4819">
        <f>IF(M4819&lt;&gt;"Minor",0,IF(COUNTIFS($A$2:$A4819,$A4819,$D$2:$D4819,$D4819,$M$2:$M4819,"Minor")=1,1,0))</f>
        <v>0</v>
      </c>
    </row>
    <row r="4820">
      <c r="A4820" t="inlineStr">
        <is>
          <t xml:space="preserve">60392f2f8a29ae2294a4d279a3033aeaa01affa7</t>
        </is>
      </c>
      <c r="B4820" t="inlineStr">
        <is>
          <t xml:space="preserve">Thorns and Thrones</t>
        </is>
      </c>
      <c r="C4820" t="inlineStr">
        <is>
          <t xml:space="preserve">Fluch Und Krone</t>
        </is>
      </c>
      <c r="D4820" t="inlineStr">
        <is>
          <t xml:space="preserve">e792ed1273ea70eabd9d0ee1231bbd585364d76f</t>
        </is>
      </c>
      <c r="E4820" t="inlineStr">
        <is>
          <t xml:space="preserve">Episode 29: Entführung</t>
        </is>
      </c>
      <c r="F4820">
        <v>29</v>
      </c>
      <c r="G4820" t="inlineStr">
        <is>
          <t xml:space="preserve">1:19-1:25</t>
        </is>
      </c>
      <c r="H4820" t="inlineStr">
        <is>
          <t xml:space="preserve">Pending</t>
        </is>
      </c>
      <c r="I4820" t="inlineStr">
        <is>
          <t xml:space="preserve">Cian should be pronounced as â€œKianâ€_x009d_ for consistency with the previous pronunciation. - Line of script: "â€žEure MajestÃ¤tâ€œ, sagte der Berater zum KÃ¶nig, â€žeiner der Soldaten von Kronprinz Cian ist hier."</t>
        </is>
      </c>
      <c r="J4820" t="inlineStr">
        <is>
          <t xml:space="preserve">VOA</t>
        </is>
      </c>
      <c r="K4820" t="inlineStr">
        <is>
          <t xml:space="preserve">Mispronunciation</t>
        </is>
      </c>
      <c r="L4820" t="inlineStr">
        <is>
          <t xml:space="preserve">Mispronunciation</t>
        </is>
      </c>
      <c r="M4820" t="str">
        <f>IFERROR(IF(VLOOKUP(L4820,'Quantification'!$A:$B,2,FALSE)&amp;""="","Unclassified",VLOOKUP(L4820,'Quantification'!$A:$B,2,FALSE)),"Unclassified")</f>
        <v>Major</v>
      </c>
      <c r="N4820" t="inlineStr">
        <is>
          <t xml:space="preserve">frl-esma.gulsoy@pocketfm.com</t>
        </is>
      </c>
      <c r="O4820" t="inlineStr">
        <is>
          <t xml:space="preserve">Issues found in raw</t>
        </is>
      </c>
      <c r="P4820" t="str">
        <f>IF(OR(O4820="Issues found in master",O4820="Final master"),"Master",IF(OR(O4820="Ready for Master",O4820="Issues found in raw",O4820="Raw under QC",O4820="Issues resolved in raw"),"Raw","-"))</f>
        <v>Raw</v>
      </c>
      <c r="Q4820" s="13">
        <v>46259.58333333333</v>
      </c>
      <c r="R4820" t="inlineStr">
        <is>
          <t xml:space="preserve">2026-08 (Aug)</t>
        </is>
      </c>
      <c r="S4820">
        <f>IF(M4820="Not an error",0,IF(COUNTIFS($A$2:$A4820,$A4820,$D$2:$D4820,$D4820,$M$2:$M4820,"&lt;&gt;Not an error")=1,1,0))</f>
        <v>1</v>
      </c>
      <c r="T4820">
        <f>IF(M4820&lt;&gt;"Major",0,IF(COUNTIFS($A$2:$A4820,$A4820,$D$2:$D4820,$D4820,$M$2:$M4820,"Major")=1,1,0))</f>
        <v>1</v>
      </c>
      <c r="U4820">
        <f>IF(M4820&lt;&gt;"Minor",0,IF(COUNTIFS($A$2:$A4820,$A4820,$D$2:$D4820,$D4820,$M$2:$M4820,"Minor")=1,1,0))</f>
        <v>0</v>
      </c>
    </row>
    <row r="4821">
      <c r="A4821" t="inlineStr">
        <is>
          <t xml:space="preserve">60392f2f8a29ae2294a4d279a3033aeaa01affa7</t>
        </is>
      </c>
      <c r="B4821" t="inlineStr">
        <is>
          <t xml:space="preserve">Thorns and Thrones</t>
        </is>
      </c>
      <c r="C4821" t="inlineStr">
        <is>
          <t xml:space="preserve">Fluch Und Krone</t>
        </is>
      </c>
      <c r="D4821" t="inlineStr">
        <is>
          <t xml:space="preserve">e792ed1273ea70eabd9d0ee1231bbd585364d76f</t>
        </is>
      </c>
      <c r="E4821" t="inlineStr">
        <is>
          <t xml:space="preserve">Episode 29: Entführung</t>
        </is>
      </c>
      <c r="F4821">
        <v>29</v>
      </c>
      <c r="G4821" t="inlineStr">
        <is>
          <t xml:space="preserve">1:59-2:06</t>
        </is>
      </c>
      <c r="H4821" t="inlineStr">
        <is>
          <t xml:space="preserve">Pending</t>
        </is>
      </c>
      <c r="I4821" t="inlineStr">
        <is>
          <t xml:space="preserve">Cian should be pronounced as â€œKianâ€_x009d_ (German pronunciation). - Line of script: "Soldaten aus Hatha haben uns mitten in der Nacht angegriffen und Kronprinz Cian gefangen genommen!â€œ, schrie der Soldat."</t>
        </is>
      </c>
      <c r="J4821" t="inlineStr">
        <is>
          <t xml:space="preserve">VOA</t>
        </is>
      </c>
      <c r="K4821" t="inlineStr">
        <is>
          <t xml:space="preserve">Mispronunciation</t>
        </is>
      </c>
      <c r="L4821" t="inlineStr">
        <is>
          <t xml:space="preserve">Mispronunciation</t>
        </is>
      </c>
      <c r="M4821" t="str">
        <f>IFERROR(IF(VLOOKUP(L4821,'Quantification'!$A:$B,2,FALSE)&amp;""="","Unclassified",VLOOKUP(L4821,'Quantification'!$A:$B,2,FALSE)),"Unclassified")</f>
        <v>Major</v>
      </c>
      <c r="N4821" t="inlineStr">
        <is>
          <t xml:space="preserve">frl-esma.gulsoy@pocketfm.com</t>
        </is>
      </c>
      <c r="O4821" t="inlineStr">
        <is>
          <t xml:space="preserve">Issues found in raw</t>
        </is>
      </c>
      <c r="P4821" t="str">
        <f>IF(OR(O4821="Issues found in master",O4821="Final master"),"Master",IF(OR(O4821="Ready for Master",O4821="Issues found in raw",O4821="Raw under QC",O4821="Issues resolved in raw"),"Raw","-"))</f>
        <v>Raw</v>
      </c>
      <c r="Q4821" s="13">
        <v>46259.58333333333</v>
      </c>
      <c r="R4821" t="inlineStr">
        <is>
          <t xml:space="preserve">2026-08 (Aug)</t>
        </is>
      </c>
      <c r="S4821">
        <f>IF(M4821="Not an error",0,IF(COUNTIFS($A$2:$A4821,$A4821,$D$2:$D4821,$D4821,$M$2:$M4821,"&lt;&gt;Not an error")=1,1,0))</f>
        <v>0</v>
      </c>
      <c r="T4821">
        <f>IF(M4821&lt;&gt;"Major",0,IF(COUNTIFS($A$2:$A4821,$A4821,$D$2:$D4821,$D4821,$M$2:$M4821,"Major")=1,1,0))</f>
        <v>0</v>
      </c>
      <c r="U4821">
        <f>IF(M4821&lt;&gt;"Minor",0,IF(COUNTIFS($A$2:$A4821,$A4821,$D$2:$D4821,$D4821,$M$2:$M4821,"Minor")=1,1,0))</f>
        <v>0</v>
      </c>
    </row>
    <row r="4822">
      <c r="A4822" t="inlineStr">
        <is>
          <t xml:space="preserve">60392f2f8a29ae2294a4d279a3033aeaa01affa7</t>
        </is>
      </c>
      <c r="B4822" t="inlineStr">
        <is>
          <t xml:space="preserve">Thorns and Thrones</t>
        </is>
      </c>
      <c r="C4822" t="inlineStr">
        <is>
          <t xml:space="preserve">Fluch Und Krone</t>
        </is>
      </c>
      <c r="D4822" t="inlineStr">
        <is>
          <t xml:space="preserve">e792ed1273ea70eabd9d0ee1231bbd585364d76f</t>
        </is>
      </c>
      <c r="E4822" t="inlineStr">
        <is>
          <t xml:space="preserve">Episode 29: Entführung</t>
        </is>
      </c>
      <c r="F4822">
        <v>29</v>
      </c>
      <c r="G4822" t="inlineStr">
        <is>
          <t xml:space="preserve">3:01-3:04</t>
        </is>
      </c>
      <c r="H4822" t="inlineStr">
        <is>
          <t xml:space="preserve">Pending</t>
        </is>
      </c>
      <c r="I4822" t="inlineStr">
        <is>
          <t xml:space="preserve">Thevailes should be pronounced in English (the "T" at the beginning should be pronounced as a regular "T"). - Line of script: "Und Thevailes, ihre Soldaten waren auch bei ihnen."</t>
        </is>
      </c>
      <c r="J4822" t="inlineStr">
        <is>
          <t xml:space="preserve">VOA</t>
        </is>
      </c>
      <c r="K4822" t="inlineStr">
        <is>
          <t xml:space="preserve">Mispronunciation</t>
        </is>
      </c>
      <c r="L4822" t="inlineStr">
        <is>
          <t xml:space="preserve">Mispronunciation</t>
        </is>
      </c>
      <c r="M4822" t="str">
        <f>IFERROR(IF(VLOOKUP(L4822,'Quantification'!$A:$B,2,FALSE)&amp;""="","Unclassified",VLOOKUP(L4822,'Quantification'!$A:$B,2,FALSE)),"Unclassified")</f>
        <v>Major</v>
      </c>
      <c r="N4822" t="inlineStr">
        <is>
          <t xml:space="preserve">frl-esma.gulsoy@pocketfm.com</t>
        </is>
      </c>
      <c r="O4822" t="inlineStr">
        <is>
          <t xml:space="preserve">Issues found in raw</t>
        </is>
      </c>
      <c r="P4822" t="str">
        <f>IF(OR(O4822="Issues found in master",O4822="Final master"),"Master",IF(OR(O4822="Ready for Master",O4822="Issues found in raw",O4822="Raw under QC",O4822="Issues resolved in raw"),"Raw","-"))</f>
        <v>Raw</v>
      </c>
      <c r="Q4822" s="13">
        <v>46259.58333333333</v>
      </c>
      <c r="R4822" t="inlineStr">
        <is>
          <t xml:space="preserve">2026-08 (Aug)</t>
        </is>
      </c>
      <c r="S4822">
        <f>IF(M4822="Not an error",0,IF(COUNTIFS($A$2:$A4822,$A4822,$D$2:$D4822,$D4822,$M$2:$M4822,"&lt;&gt;Not an error")=1,1,0))</f>
        <v>0</v>
      </c>
      <c r="T4822">
        <f>IF(M4822&lt;&gt;"Major",0,IF(COUNTIFS($A$2:$A4822,$A4822,$D$2:$D4822,$D4822,$M$2:$M4822,"Major")=1,1,0))</f>
        <v>0</v>
      </c>
      <c r="U4822">
        <f>IF(M4822&lt;&gt;"Minor",0,IF(COUNTIFS($A$2:$A4822,$A4822,$D$2:$D4822,$D4822,$M$2:$M4822,"Minor")=1,1,0))</f>
        <v>0</v>
      </c>
    </row>
    <row r="4823">
      <c r="A4823" t="inlineStr">
        <is>
          <t xml:space="preserve">60392f2f8a29ae2294a4d279a3033aeaa01affa7</t>
        </is>
      </c>
      <c r="B4823" t="inlineStr">
        <is>
          <t xml:space="preserve">Thorns and Thrones</t>
        </is>
      </c>
      <c r="C4823" t="inlineStr">
        <is>
          <t xml:space="preserve">Fluch Und Krone</t>
        </is>
      </c>
      <c r="D4823" t="inlineStr">
        <is>
          <t xml:space="preserve">e792ed1273ea70eabd9d0ee1231bbd585364d76f</t>
        </is>
      </c>
      <c r="E4823" t="inlineStr">
        <is>
          <t xml:space="preserve">Episode 29: Entführung</t>
        </is>
      </c>
      <c r="F4823">
        <v>29</v>
      </c>
      <c r="G4823" t="inlineStr">
        <is>
          <t xml:space="preserve">3:04-3:06</t>
        </is>
      </c>
      <c r="H4823" t="inlineStr">
        <is>
          <t xml:space="preserve">Pending</t>
        </is>
      </c>
      <c r="I4823" t="inlineStr">
        <is>
          <t xml:space="preserve">Thevailes should be pronounced in English (the "T" at the beginning should be pronounced as a regular "T"). - Line of script: "Thevailes?"</t>
        </is>
      </c>
      <c r="J4823" t="inlineStr">
        <is>
          <t xml:space="preserve">VOA</t>
        </is>
      </c>
      <c r="K4823" t="inlineStr">
        <is>
          <t xml:space="preserve">Mispronunciation</t>
        </is>
      </c>
      <c r="L4823" t="inlineStr">
        <is>
          <t xml:space="preserve">Mispronunciation</t>
        </is>
      </c>
      <c r="M4823" t="str">
        <f>IFERROR(IF(VLOOKUP(L4823,'Quantification'!$A:$B,2,FALSE)&amp;""="","Unclassified",VLOOKUP(L4823,'Quantification'!$A:$B,2,FALSE)),"Unclassified")</f>
        <v>Major</v>
      </c>
      <c r="N4823" t="inlineStr">
        <is>
          <t xml:space="preserve">frl-esma.gulsoy@pocketfm.com</t>
        </is>
      </c>
      <c r="O4823" t="inlineStr">
        <is>
          <t xml:space="preserve">Issues found in raw</t>
        </is>
      </c>
      <c r="P4823" t="str">
        <f>IF(OR(O4823="Issues found in master",O4823="Final master"),"Master",IF(OR(O4823="Ready for Master",O4823="Issues found in raw",O4823="Raw under QC",O4823="Issues resolved in raw"),"Raw","-"))</f>
        <v>Raw</v>
      </c>
      <c r="Q4823" s="13">
        <v>46259.58333333333</v>
      </c>
      <c r="R4823" t="inlineStr">
        <is>
          <t xml:space="preserve">2026-08 (Aug)</t>
        </is>
      </c>
      <c r="S4823">
        <f>IF(M4823="Not an error",0,IF(COUNTIFS($A$2:$A4823,$A4823,$D$2:$D4823,$D4823,$M$2:$M4823,"&lt;&gt;Not an error")=1,1,0))</f>
        <v>0</v>
      </c>
      <c r="T4823">
        <f>IF(M4823&lt;&gt;"Major",0,IF(COUNTIFS($A$2:$A4823,$A4823,$D$2:$D4823,$D4823,$M$2:$M4823,"Major")=1,1,0))</f>
        <v>0</v>
      </c>
      <c r="U4823">
        <f>IF(M4823&lt;&gt;"Minor",0,IF(COUNTIFS($A$2:$A4823,$A4823,$D$2:$D4823,$D4823,$M$2:$M4823,"Minor")=1,1,0))</f>
        <v>0</v>
      </c>
    </row>
    <row r="4824">
      <c r="A4824" t="inlineStr">
        <is>
          <t xml:space="preserve">60392f2f8a29ae2294a4d279a3033aeaa01affa7</t>
        </is>
      </c>
      <c r="B4824" t="inlineStr">
        <is>
          <t xml:space="preserve">Thorns and Thrones</t>
        </is>
      </c>
      <c r="C4824" t="inlineStr">
        <is>
          <t xml:space="preserve">Fluch Und Krone</t>
        </is>
      </c>
      <c r="D4824" t="inlineStr">
        <is>
          <t xml:space="preserve">e792ed1273ea70eabd9d0ee1231bbd585364d76f</t>
        </is>
      </c>
      <c r="E4824" t="inlineStr">
        <is>
          <t xml:space="preserve">Episode 29: Entführung</t>
        </is>
      </c>
      <c r="F4824">
        <v>29</v>
      </c>
      <c r="G4824" t="inlineStr">
        <is>
          <t xml:space="preserve">00:00-00:00</t>
        </is>
      </c>
      <c r="H4824" t="inlineStr">
        <is>
          <t xml:space="preserve">Pending</t>
        </is>
      </c>
      <c r="I4824" t="inlineStr">
        <is>
          <t xml:space="preserve">Add: "Aus Sicht des Erzählers"</t>
        </is>
      </c>
      <c r="J4824" t="inlineStr">
        <is>
          <t xml:space="preserve">AI</t>
        </is>
      </c>
      <c r="K4824" t="inlineStr">
        <is>
          <t xml:space="preserve">Script error</t>
        </is>
      </c>
      <c r="L4824" t="inlineStr">
        <is>
          <t xml:space="preserve">Script error</t>
        </is>
      </c>
      <c r="M4824" t="str">
        <f>IFERROR(IF(VLOOKUP(L4824,'Quantification'!$A:$B,2,FALSE)&amp;""="","Unclassified",VLOOKUP(L4824,'Quantification'!$A:$B,2,FALSE)),"Unclassified")</f>
        <v>Major</v>
      </c>
      <c r="N4824" t="inlineStr">
        <is>
          <t xml:space="preserve">frl-laura.nissen@pocketfm.com</t>
        </is>
      </c>
      <c r="O4824" t="inlineStr">
        <is>
          <t xml:space="preserve">Issues found in raw</t>
        </is>
      </c>
      <c r="P4824" t="str">
        <f>IF(OR(O4824="Issues found in master",O4824="Final master"),"Master",IF(OR(O4824="Ready for Master",O4824="Issues found in raw",O4824="Raw under QC",O4824="Issues resolved in raw"),"Raw","-"))</f>
        <v>Raw</v>
      </c>
      <c r="Q4824" s="13">
        <v>46259.58333333333</v>
      </c>
      <c r="R4824" t="inlineStr">
        <is>
          <t xml:space="preserve">2026-08 (Aug)</t>
        </is>
      </c>
      <c r="S4824">
        <f>IF(M4824="Not an error",0,IF(COUNTIFS($A$2:$A4824,$A4824,$D$2:$D4824,$D4824,$M$2:$M4824,"&lt;&gt;Not an error")=1,1,0))</f>
        <v>0</v>
      </c>
      <c r="T4824">
        <f>IF(M4824&lt;&gt;"Major",0,IF(COUNTIFS($A$2:$A4824,$A4824,$D$2:$D4824,$D4824,$M$2:$M4824,"Major")=1,1,0))</f>
        <v>0</v>
      </c>
      <c r="U4824">
        <f>IF(M4824&lt;&gt;"Minor",0,IF(COUNTIFS($A$2:$A4824,$A4824,$D$2:$D4824,$D4824,$M$2:$M4824,"Minor")=1,1,0))</f>
        <v>0</v>
      </c>
    </row>
    <row r="4825">
      <c r="A4825" t="inlineStr">
        <is>
          <t xml:space="preserve">60392f2f8a29ae2294a4d279a3033aeaa01affa7</t>
        </is>
      </c>
      <c r="B4825" t="inlineStr">
        <is>
          <t xml:space="preserve">Thorns and Thrones</t>
        </is>
      </c>
      <c r="C4825" t="inlineStr">
        <is>
          <t xml:space="preserve">Fluch Und Krone</t>
        </is>
      </c>
      <c r="D4825" t="inlineStr">
        <is>
          <t xml:space="preserve">06e7f88df85d16dc1b7397e1910f78b1fe299a6d</t>
        </is>
      </c>
      <c r="E4825" t="inlineStr">
        <is>
          <t xml:space="preserve">Episode 30: Strategie Zur Rettung Des Prinzen</t>
        </is>
      </c>
      <c r="F4825">
        <v>30</v>
      </c>
      <c r="G4825" t="inlineStr">
        <is>
          <t xml:space="preserve">1:03-1:20</t>
        </is>
      </c>
      <c r="H4825" t="inlineStr">
        <is>
          <t xml:space="preserve">Pending</t>
        </is>
      </c>
      <c r="I4825" t="inlineStr">
        <is>
          <t xml:space="preserve">Cian should be pronounced as â€œKianâ€_x009d_ (German pronunciation) throughout the entire section. - Line of script: "â€žArmer Prinz Cian.â€œ â€žIch dachte, Prinz Cian liegt etwas an ihr? Hat er nicht sogar Seine MajestÃ¤t gebeten, sie aus dem Turm zu lassen?â€œ â€žHat er, und jetzt wird Prinz Cian dafÃ¼r bestraft, dass er den Palast verlassen hat. Und das alles nur ihretwegen.â€œ"</t>
        </is>
      </c>
      <c r="J4825" t="inlineStr">
        <is>
          <t xml:space="preserve">VOA</t>
        </is>
      </c>
      <c r="K4825" t="inlineStr">
        <is>
          <t xml:space="preserve">Mispronunciation</t>
        </is>
      </c>
      <c r="L4825" t="inlineStr">
        <is>
          <t xml:space="preserve">Mispronunciation</t>
        </is>
      </c>
      <c r="M4825" t="str">
        <f>IFERROR(IF(VLOOKUP(L4825,'Quantification'!$A:$B,2,FALSE)&amp;""="","Unclassified",VLOOKUP(L4825,'Quantification'!$A:$B,2,FALSE)),"Unclassified")</f>
        <v>Major</v>
      </c>
      <c r="N4825" t="inlineStr">
        <is>
          <t xml:space="preserve">frl-esma.gulsoy@pocketfm.com</t>
        </is>
      </c>
      <c r="O4825" t="inlineStr">
        <is>
          <t xml:space="preserve">Issues found in raw</t>
        </is>
      </c>
      <c r="P4825" t="str">
        <f>IF(OR(O4825="Issues found in master",O4825="Final master"),"Master",IF(OR(O4825="Ready for Master",O4825="Issues found in raw",O4825="Raw under QC",O4825="Issues resolved in raw"),"Raw","-"))</f>
        <v>Raw</v>
      </c>
      <c r="Q4825" s="13">
        <v>46257.96875</v>
      </c>
      <c r="R4825" t="inlineStr">
        <is>
          <t xml:space="preserve">2026-08 (Aug)</t>
        </is>
      </c>
      <c r="S4825">
        <f>IF(M4825="Not an error",0,IF(COUNTIFS($A$2:$A4825,$A4825,$D$2:$D4825,$D4825,$M$2:$M4825,"&lt;&gt;Not an error")=1,1,0))</f>
        <v>1</v>
      </c>
      <c r="T4825">
        <f>IF(M4825&lt;&gt;"Major",0,IF(COUNTIFS($A$2:$A4825,$A4825,$D$2:$D4825,$D4825,$M$2:$M4825,"Major")=1,1,0))</f>
        <v>1</v>
      </c>
      <c r="U4825">
        <f>IF(M4825&lt;&gt;"Minor",0,IF(COUNTIFS($A$2:$A4825,$A4825,$D$2:$D4825,$D4825,$M$2:$M4825,"Minor")=1,1,0))</f>
        <v>0</v>
      </c>
    </row>
    <row r="4826">
      <c r="A4826" t="inlineStr">
        <is>
          <t xml:space="preserve">60392f2f8a29ae2294a4d279a3033aeaa01affa7</t>
        </is>
      </c>
      <c r="B4826" t="inlineStr">
        <is>
          <t xml:space="preserve">Thorns and Thrones</t>
        </is>
      </c>
      <c r="C4826" t="inlineStr">
        <is>
          <t xml:space="preserve">Fluch Und Krone</t>
        </is>
      </c>
      <c r="D4826" t="inlineStr">
        <is>
          <t xml:space="preserve">06e7f88df85d16dc1b7397e1910f78b1fe299a6d</t>
        </is>
      </c>
      <c r="E4826" t="inlineStr">
        <is>
          <t xml:space="preserve">Episode 30: Strategie Zur Rettung Des Prinzen</t>
        </is>
      </c>
      <c r="F4826">
        <v>30</v>
      </c>
      <c r="G4826" t="inlineStr">
        <is>
          <t xml:space="preserve">3:37-3:42</t>
        </is>
      </c>
      <c r="H4826" t="inlineStr">
        <is>
          <t xml:space="preserve">Pending</t>
        </is>
      </c>
      <c r="I4826" t="inlineStr">
        <is>
          <t xml:space="preserve">Berolt should be pronounced in English. - Line of script: "Sir Berolt deutete auf das kleine Königreich, das Abetha von Thevailes trennte."</t>
        </is>
      </c>
      <c r="J4826" t="inlineStr">
        <is>
          <t xml:space="preserve">VOA</t>
        </is>
      </c>
      <c r="K4826" t="inlineStr">
        <is>
          <t xml:space="preserve">Mispronunciation</t>
        </is>
      </c>
      <c r="L4826" t="inlineStr">
        <is>
          <t xml:space="preserve">Mispronunciation</t>
        </is>
      </c>
      <c r="M4826" t="str">
        <f>IFERROR(IF(VLOOKUP(L4826,'Quantification'!$A:$B,2,FALSE)&amp;""="","Unclassified",VLOOKUP(L4826,'Quantification'!$A:$B,2,FALSE)),"Unclassified")</f>
        <v>Major</v>
      </c>
      <c r="N4826" t="inlineStr">
        <is>
          <t xml:space="preserve">frl-esma.gulsoy@pocketfm.com</t>
        </is>
      </c>
      <c r="O4826" t="inlineStr">
        <is>
          <t xml:space="preserve">Issues found in raw</t>
        </is>
      </c>
      <c r="P4826" t="str">
        <f>IF(OR(O4826="Issues found in master",O4826="Final master"),"Master",IF(OR(O4826="Ready for Master",O4826="Issues found in raw",O4826="Raw under QC",O4826="Issues resolved in raw"),"Raw","-"))</f>
        <v>Raw</v>
      </c>
      <c r="Q4826" s="13">
        <v>46257.96875</v>
      </c>
      <c r="R4826" t="inlineStr">
        <is>
          <t xml:space="preserve">2026-08 (Aug)</t>
        </is>
      </c>
      <c r="S4826">
        <f>IF(M4826="Not an error",0,IF(COUNTIFS($A$2:$A4826,$A4826,$D$2:$D4826,$D4826,$M$2:$M4826,"&lt;&gt;Not an error")=1,1,0))</f>
        <v>0</v>
      </c>
      <c r="T4826">
        <f>IF(M4826&lt;&gt;"Major",0,IF(COUNTIFS($A$2:$A4826,$A4826,$D$2:$D4826,$D4826,$M$2:$M4826,"Major")=1,1,0))</f>
        <v>0</v>
      </c>
      <c r="U4826">
        <f>IF(M4826&lt;&gt;"Minor",0,IF(COUNTIFS($A$2:$A4826,$A4826,$D$2:$D4826,$D4826,$M$2:$M4826,"Minor")=1,1,0))</f>
        <v>0</v>
      </c>
    </row>
    <row r="4827">
      <c r="A4827" t="inlineStr">
        <is>
          <t xml:space="preserve">60392f2f8a29ae2294a4d279a3033aeaa01affa7</t>
        </is>
      </c>
      <c r="B4827" t="inlineStr">
        <is>
          <t xml:space="preserve">Thorns and Thrones</t>
        </is>
      </c>
      <c r="C4827" t="inlineStr">
        <is>
          <t xml:space="preserve">Fluch Und Krone</t>
        </is>
      </c>
      <c r="D4827" t="inlineStr">
        <is>
          <t xml:space="preserve">06e7f88df85d16dc1b7397e1910f78b1fe299a6d</t>
        </is>
      </c>
      <c r="E4827" t="inlineStr">
        <is>
          <t xml:space="preserve">Episode 30: Strategie Zur Rettung Des Prinzen</t>
        </is>
      </c>
      <c r="F4827">
        <v>30</v>
      </c>
      <c r="G4827" t="inlineStr">
        <is>
          <t xml:space="preserve">3:47-4:01</t>
        </is>
      </c>
      <c r="H4827" t="inlineStr">
        <is>
          <t xml:space="preserve">Pending</t>
        </is>
      </c>
      <c r="I4827" t="inlineStr">
        <is>
          <t xml:space="preserve">Cian should be pronounced as â€œKianâ€_x009d_ (German pronunciation) throughout the entire section. - Line of script: "Unsere Armee und die VerstÃ¤rkung aus Griven dienen als AblenkungsmanÃ¶ver, wÃ¤hrend wir heimlich unsere Eliteritter aussenden, um Prinz Cian zu befreien. Sobald Prinz Cian zurÃ¼ck ist, werden wir uns ein fÃ¼r alle Mal um sie kÃ¼mmern.â€œ"</t>
        </is>
      </c>
      <c r="J4827" t="inlineStr">
        <is>
          <t xml:space="preserve">VOA</t>
        </is>
      </c>
      <c r="K4827" t="inlineStr">
        <is>
          <t xml:space="preserve">Mispronunciation</t>
        </is>
      </c>
      <c r="L4827" t="inlineStr">
        <is>
          <t xml:space="preserve">Mispronunciation</t>
        </is>
      </c>
      <c r="M4827" t="str">
        <f>IFERROR(IF(VLOOKUP(L4827,'Quantification'!$A:$B,2,FALSE)&amp;""="","Unclassified",VLOOKUP(L4827,'Quantification'!$A:$B,2,FALSE)),"Unclassified")</f>
        <v>Major</v>
      </c>
      <c r="N4827" t="inlineStr">
        <is>
          <t xml:space="preserve">frl-esma.gulsoy@pocketfm.com</t>
        </is>
      </c>
      <c r="O4827" t="inlineStr">
        <is>
          <t xml:space="preserve">Issues found in raw</t>
        </is>
      </c>
      <c r="P4827" t="str">
        <f>IF(OR(O4827="Issues found in master",O4827="Final master"),"Master",IF(OR(O4827="Ready for Master",O4827="Issues found in raw",O4827="Raw under QC",O4827="Issues resolved in raw"),"Raw","-"))</f>
        <v>Raw</v>
      </c>
      <c r="Q4827" s="13">
        <v>46257.96875</v>
      </c>
      <c r="R4827" t="inlineStr">
        <is>
          <t xml:space="preserve">2026-08 (Aug)</t>
        </is>
      </c>
      <c r="S4827">
        <f>IF(M4827="Not an error",0,IF(COUNTIFS($A$2:$A4827,$A4827,$D$2:$D4827,$D4827,$M$2:$M4827,"&lt;&gt;Not an error")=1,1,0))</f>
        <v>0</v>
      </c>
      <c r="T4827">
        <f>IF(M4827&lt;&gt;"Major",0,IF(COUNTIFS($A$2:$A4827,$A4827,$D$2:$D4827,$D4827,$M$2:$M4827,"Major")=1,1,0))</f>
        <v>0</v>
      </c>
      <c r="U4827">
        <f>IF(M4827&lt;&gt;"Minor",0,IF(COUNTIFS($A$2:$A4827,$A4827,$D$2:$D4827,$D4827,$M$2:$M4827,"Minor")=1,1,0))</f>
        <v>0</v>
      </c>
    </row>
    <row r="4828">
      <c r="A4828" t="inlineStr">
        <is>
          <t xml:space="preserve">60392f2f8a29ae2294a4d279a3033aeaa01affa7</t>
        </is>
      </c>
      <c r="B4828" t="inlineStr">
        <is>
          <t xml:space="preserve">Thorns and Thrones</t>
        </is>
      </c>
      <c r="C4828" t="inlineStr">
        <is>
          <t xml:space="preserve">Fluch Und Krone</t>
        </is>
      </c>
      <c r="D4828" t="inlineStr">
        <is>
          <t xml:space="preserve">06e7f88df85d16dc1b7397e1910f78b1fe299a6d</t>
        </is>
      </c>
      <c r="E4828" t="inlineStr">
        <is>
          <t xml:space="preserve">Episode 30: Strategie Zur Rettung Des Prinzen</t>
        </is>
      </c>
      <c r="F4828">
        <v>30</v>
      </c>
      <c r="G4828" t="inlineStr">
        <is>
          <t xml:space="preserve">4:09-4:15</t>
        </is>
      </c>
      <c r="H4828" t="inlineStr">
        <is>
          <t xml:space="preserve">Pending</t>
        </is>
      </c>
      <c r="I4828" t="inlineStr">
        <is>
          <t xml:space="preserve">General is pronounced incorrectly. - Line of script: "General Roberts Gesicht, das von den Narben des letzten Krieges gezeichnet war, wurde beim Nachdenken noch ernster."</t>
        </is>
      </c>
      <c r="J4828" t="inlineStr">
        <is>
          <t xml:space="preserve">VOA</t>
        </is>
      </c>
      <c r="K4828" t="inlineStr">
        <is>
          <t xml:space="preserve">Mispronunciation</t>
        </is>
      </c>
      <c r="L4828" t="inlineStr">
        <is>
          <t xml:space="preserve">Mispronunciation</t>
        </is>
      </c>
      <c r="M4828" t="str">
        <f>IFERROR(IF(VLOOKUP(L4828,'Quantification'!$A:$B,2,FALSE)&amp;""="","Unclassified",VLOOKUP(L4828,'Quantification'!$A:$B,2,FALSE)),"Unclassified")</f>
        <v>Major</v>
      </c>
      <c r="N4828" t="inlineStr">
        <is>
          <t xml:space="preserve">frl-esma.gulsoy@pocketfm.com</t>
        </is>
      </c>
      <c r="O4828" t="inlineStr">
        <is>
          <t xml:space="preserve">Issues found in raw</t>
        </is>
      </c>
      <c r="P4828" t="str">
        <f>IF(OR(O4828="Issues found in master",O4828="Final master"),"Master",IF(OR(O4828="Ready for Master",O4828="Issues found in raw",O4828="Raw under QC",O4828="Issues resolved in raw"),"Raw","-"))</f>
        <v>Raw</v>
      </c>
      <c r="Q4828" s="13">
        <v>46257.96875</v>
      </c>
      <c r="R4828" t="inlineStr">
        <is>
          <t xml:space="preserve">2026-08 (Aug)</t>
        </is>
      </c>
      <c r="S4828">
        <f>IF(M4828="Not an error",0,IF(COUNTIFS($A$2:$A4828,$A4828,$D$2:$D4828,$D4828,$M$2:$M4828,"&lt;&gt;Not an error")=1,1,0))</f>
        <v>0</v>
      </c>
      <c r="T4828">
        <f>IF(M4828&lt;&gt;"Major",0,IF(COUNTIFS($A$2:$A4828,$A4828,$D$2:$D4828,$D4828,$M$2:$M4828,"Major")=1,1,0))</f>
        <v>0</v>
      </c>
      <c r="U4828">
        <f>IF(M4828&lt;&gt;"Minor",0,IF(COUNTIFS($A$2:$A4828,$A4828,$D$2:$D4828,$D4828,$M$2:$M4828,"Minor")=1,1,0))</f>
        <v>0</v>
      </c>
    </row>
    <row r="4829">
      <c r="A4829" t="inlineStr">
        <is>
          <t xml:space="preserve">60392f2f8a29ae2294a4d279a3033aeaa01affa7</t>
        </is>
      </c>
      <c r="B4829" t="inlineStr">
        <is>
          <t xml:space="preserve">Thorns and Thrones</t>
        </is>
      </c>
      <c r="C4829" t="inlineStr">
        <is>
          <t xml:space="preserve">Fluch Und Krone</t>
        </is>
      </c>
      <c r="D4829" t="inlineStr">
        <is>
          <t xml:space="preserve">06e7f88df85d16dc1b7397e1910f78b1fe299a6d</t>
        </is>
      </c>
      <c r="E4829" t="inlineStr">
        <is>
          <t xml:space="preserve">Episode 30: Strategie Zur Rettung Des Prinzen</t>
        </is>
      </c>
      <c r="F4829">
        <v>30</v>
      </c>
      <c r="G4829" t="inlineStr">
        <is>
          <t xml:space="preserve">5:10-5:20</t>
        </is>
      </c>
      <c r="H4829" t="inlineStr">
        <is>
          <t xml:space="preserve">Pending</t>
        </is>
      </c>
      <c r="I4829" t="inlineStr">
        <is>
          <t xml:space="preserve">Cian should be pronounced as â€œKianâ€_x009d_ (German pronunciation) throughout the entire section. - Line of script: "â€žJe schneller wir Prinz Cian befreien, desto besserâ€œ, beharrte General Robert auf seinem Standpunkt. â€žWir wissen nicht, welche Forderungen der KÃ¶nig von Thevailes fÃ¼r Cians Sicherheit stellen wird."</t>
        </is>
      </c>
      <c r="J4829" t="inlineStr">
        <is>
          <t xml:space="preserve">VOA</t>
        </is>
      </c>
      <c r="K4829" t="inlineStr">
        <is>
          <t xml:space="preserve">Mispronunciation</t>
        </is>
      </c>
      <c r="L4829" t="inlineStr">
        <is>
          <t xml:space="preserve">Mispronunciation</t>
        </is>
      </c>
      <c r="M4829" t="str">
        <f>IFERROR(IF(VLOOKUP(L4829,'Quantification'!$A:$B,2,FALSE)&amp;""="","Unclassified",VLOOKUP(L4829,'Quantification'!$A:$B,2,FALSE)),"Unclassified")</f>
        <v>Major</v>
      </c>
      <c r="N4829" t="inlineStr">
        <is>
          <t xml:space="preserve">frl-esma.gulsoy@pocketfm.com</t>
        </is>
      </c>
      <c r="O4829" t="inlineStr">
        <is>
          <t xml:space="preserve">Issues found in raw</t>
        </is>
      </c>
      <c r="P4829" t="str">
        <f>IF(OR(O4829="Issues found in master",O4829="Final master"),"Master",IF(OR(O4829="Ready for Master",O4829="Issues found in raw",O4829="Raw under QC",O4829="Issues resolved in raw"),"Raw","-"))</f>
        <v>Raw</v>
      </c>
      <c r="Q4829" s="13">
        <v>46257.96875</v>
      </c>
      <c r="R4829" t="inlineStr">
        <is>
          <t xml:space="preserve">2026-08 (Aug)</t>
        </is>
      </c>
      <c r="S4829">
        <f>IF(M4829="Not an error",0,IF(COUNTIFS($A$2:$A4829,$A4829,$D$2:$D4829,$D4829,$M$2:$M4829,"&lt;&gt;Not an error")=1,1,0))</f>
        <v>0</v>
      </c>
      <c r="T4829">
        <f>IF(M4829&lt;&gt;"Major",0,IF(COUNTIFS($A$2:$A4829,$A4829,$D$2:$D4829,$D4829,$M$2:$M4829,"Major")=1,1,0))</f>
        <v>0</v>
      </c>
      <c r="U4829">
        <f>IF(M4829&lt;&gt;"Minor",0,IF(COUNTIFS($A$2:$A4829,$A4829,$D$2:$D4829,$D4829,$M$2:$M4829,"Minor")=1,1,0))</f>
        <v>0</v>
      </c>
    </row>
    <row r="4830">
      <c r="A4830" t="inlineStr">
        <is>
          <t xml:space="preserve">60392f2f8a29ae2294a4d279a3033aeaa01affa7</t>
        </is>
      </c>
      <c r="B4830" t="inlineStr">
        <is>
          <t xml:space="preserve">Thorns and Thrones</t>
        </is>
      </c>
      <c r="C4830" t="inlineStr">
        <is>
          <t xml:space="preserve">Fluch Und Krone</t>
        </is>
      </c>
      <c r="D4830" t="inlineStr">
        <is>
          <t xml:space="preserve">06e7f88df85d16dc1b7397e1910f78b1fe299a6d</t>
        </is>
      </c>
      <c r="E4830" t="inlineStr">
        <is>
          <t xml:space="preserve">Episode 30: Strategie Zur Rettung Des Prinzen</t>
        </is>
      </c>
      <c r="F4830">
        <v>30</v>
      </c>
      <c r="G4830" t="inlineStr">
        <is>
          <t xml:space="preserve">4:26-4:40</t>
        </is>
      </c>
      <c r="H4830" t="inlineStr">
        <is>
          <t xml:space="preserve">Pending</t>
        </is>
      </c>
      <c r="I4830" t="inlineStr">
        <is>
          <t xml:space="preserve">Thevailes should be pronounced in English (the "T" at the beginning should be pronounced as a regular "T"). - Line of script: "Megaris und Thevailes teilen sich eine lange Grenze. Ihrer Armee fiele es leichter, durch diese Bergkette vorzudringen. Wenn Drayce bereit ist, uns zu helfen und Thevailes mit seinen Truppen unter Druck zu setzen, wird die Sache für uns erheblich einfacher."</t>
        </is>
      </c>
      <c r="J4830" t="inlineStr">
        <is>
          <t xml:space="preserve">VOA</t>
        </is>
      </c>
      <c r="K4830" t="inlineStr">
        <is>
          <t xml:space="preserve">Mispronunciation</t>
        </is>
      </c>
      <c r="L4830" t="inlineStr">
        <is>
          <t xml:space="preserve">Mispronunciation</t>
        </is>
      </c>
      <c r="M4830" t="str">
        <f>IFERROR(IF(VLOOKUP(L4830,'Quantification'!$A:$B,2,FALSE)&amp;""="","Unclassified",VLOOKUP(L4830,'Quantification'!$A:$B,2,FALSE)),"Unclassified")</f>
        <v>Major</v>
      </c>
      <c r="N4830" t="inlineStr">
        <is>
          <t xml:space="preserve">frl-esma.gulsoy@pocketfm.com</t>
        </is>
      </c>
      <c r="O4830" t="inlineStr">
        <is>
          <t xml:space="preserve">Issues found in raw</t>
        </is>
      </c>
      <c r="P4830" t="str">
        <f>IF(OR(O4830="Issues found in master",O4830="Final master"),"Master",IF(OR(O4830="Ready for Master",O4830="Issues found in raw",O4830="Raw under QC",O4830="Issues resolved in raw"),"Raw","-"))</f>
        <v>Raw</v>
      </c>
      <c r="Q4830" s="13">
        <v>46257.96875</v>
      </c>
      <c r="R4830" t="inlineStr">
        <is>
          <t xml:space="preserve">2026-08 (Aug)</t>
        </is>
      </c>
      <c r="S4830">
        <f>IF(M4830="Not an error",0,IF(COUNTIFS($A$2:$A4830,$A4830,$D$2:$D4830,$D4830,$M$2:$M4830,"&lt;&gt;Not an error")=1,1,0))</f>
        <v>0</v>
      </c>
      <c r="T4830">
        <f>IF(M4830&lt;&gt;"Major",0,IF(COUNTIFS($A$2:$A4830,$A4830,$D$2:$D4830,$D4830,$M$2:$M4830,"Major")=1,1,0))</f>
        <v>0</v>
      </c>
      <c r="U4830">
        <f>IF(M4830&lt;&gt;"Minor",0,IF(COUNTIFS($A$2:$A4830,$A4830,$D$2:$D4830,$D4830,$M$2:$M4830,"Minor")=1,1,0))</f>
        <v>0</v>
      </c>
    </row>
    <row r="4831">
      <c r="A4831" t="inlineStr">
        <is>
          <t xml:space="preserve">60392f2f8a29ae2294a4d279a3033aeaa01affa7</t>
        </is>
      </c>
      <c r="B4831" t="inlineStr">
        <is>
          <t xml:space="preserve">Thorns and Thrones</t>
        </is>
      </c>
      <c r="C4831" t="inlineStr">
        <is>
          <t xml:space="preserve">Fluch Und Krone</t>
        </is>
      </c>
      <c r="D4831" t="inlineStr">
        <is>
          <t xml:space="preserve">06e7f88df85d16dc1b7397e1910f78b1fe299a6d</t>
        </is>
      </c>
      <c r="E4831" t="inlineStr">
        <is>
          <t xml:space="preserve">Episode 30: Strategie Zur Rettung Des Prinzen</t>
        </is>
      </c>
      <c r="F4831">
        <v>30</v>
      </c>
      <c r="G4831" t="inlineStr">
        <is>
          <t xml:space="preserve">5:15-5:26</t>
        </is>
      </c>
      <c r="H4831" t="inlineStr">
        <is>
          <t xml:space="preserve">Pending</t>
        </is>
      </c>
      <c r="I4831" t="inlineStr">
        <is>
          <t xml:space="preserve">Thevailes should be pronounced in English (the "T" at the beginning should be pronounced as a regular "T"). - Line of script: "Wir wissen nicht, welche Forderungen der König von Thevailes für Cians Sicherheit stellen wird. Thevailes ist für seine Grausamkeit berüchtigt. Um es mit ihnen aufzunehmen, brauchen wir jemanden, der noch skrupelloser ist."</t>
        </is>
      </c>
      <c r="J4831" t="inlineStr">
        <is>
          <t xml:space="preserve">VOA</t>
        </is>
      </c>
      <c r="K4831" t="inlineStr">
        <is>
          <t xml:space="preserve">Mispronunciation</t>
        </is>
      </c>
      <c r="L4831" t="inlineStr">
        <is>
          <t xml:space="preserve">Mispronunciation</t>
        </is>
      </c>
      <c r="M4831" t="str">
        <f>IFERROR(IF(VLOOKUP(L4831,'Quantification'!$A:$B,2,FALSE)&amp;""="","Unclassified",VLOOKUP(L4831,'Quantification'!$A:$B,2,FALSE)),"Unclassified")</f>
        <v>Major</v>
      </c>
      <c r="N4831" t="inlineStr">
        <is>
          <t xml:space="preserve">frl-esma.gulsoy@pocketfm.com</t>
        </is>
      </c>
      <c r="O4831" t="inlineStr">
        <is>
          <t xml:space="preserve">Issues found in raw</t>
        </is>
      </c>
      <c r="P4831" t="str">
        <f>IF(OR(O4831="Issues found in master",O4831="Final master"),"Master",IF(OR(O4831="Ready for Master",O4831="Issues found in raw",O4831="Raw under QC",O4831="Issues resolved in raw"),"Raw","-"))</f>
        <v>Raw</v>
      </c>
      <c r="Q4831" s="13">
        <v>46257.96875</v>
      </c>
      <c r="R4831" t="inlineStr">
        <is>
          <t xml:space="preserve">2026-08 (Aug)</t>
        </is>
      </c>
      <c r="S4831">
        <f>IF(M4831="Not an error",0,IF(COUNTIFS($A$2:$A4831,$A4831,$D$2:$D4831,$D4831,$M$2:$M4831,"&lt;&gt;Not an error")=1,1,0))</f>
        <v>0</v>
      </c>
      <c r="T4831">
        <f>IF(M4831&lt;&gt;"Major",0,IF(COUNTIFS($A$2:$A4831,$A4831,$D$2:$D4831,$D4831,$M$2:$M4831,"Major")=1,1,0))</f>
        <v>0</v>
      </c>
      <c r="U4831">
        <f>IF(M4831&lt;&gt;"Minor",0,IF(COUNTIFS($A$2:$A4831,$A4831,$D$2:$D4831,$D4831,$M$2:$M4831,"Minor")=1,1,0))</f>
        <v>0</v>
      </c>
    </row>
    <row r="4832">
      <c r="A4832" t="inlineStr">
        <is>
          <t xml:space="preserve">60392f2f8a29ae2294a4d279a3033aeaa01affa7</t>
        </is>
      </c>
      <c r="B4832" t="inlineStr">
        <is>
          <t xml:space="preserve">Thorns and Thrones</t>
        </is>
      </c>
      <c r="C4832" t="inlineStr">
        <is>
          <t xml:space="preserve">Fluch Und Krone</t>
        </is>
      </c>
      <c r="D4832" t="inlineStr">
        <is>
          <t xml:space="preserve">570e0680427c9f345c1f4aabab776a5506491254</t>
        </is>
      </c>
      <c r="E4832" t="inlineStr">
        <is>
          <t xml:space="preserve">Episode 31: Hilfe Von Megaris</t>
        </is>
      </c>
      <c r="F4832">
        <v>31</v>
      </c>
      <c r="G4832" t="inlineStr">
        <is>
          <t xml:space="preserve">0:14-0:19</t>
        </is>
      </c>
      <c r="H4832" t="inlineStr">
        <is>
          <t xml:space="preserve">Pending</t>
        </is>
      </c>
      <c r="I4832" t="inlineStr">
        <is>
          <t xml:space="preserve">Cian should be pronounced as "Kian" (German pronunciation). - Line of script: "Eure Majestät, ich habe gehört, was mit Prinz Cian geschehen ist."</t>
        </is>
      </c>
      <c r="J4832" t="inlineStr">
        <is>
          <t xml:space="preserve">VOA</t>
        </is>
      </c>
      <c r="K4832" t="inlineStr">
        <is>
          <t xml:space="preserve">Mispronunciation</t>
        </is>
      </c>
      <c r="L4832" t="inlineStr">
        <is>
          <t xml:space="preserve">Mispronunciation</t>
        </is>
      </c>
      <c r="M4832" t="str">
        <f>IFERROR(IF(VLOOKUP(L4832,'Quantification'!$A:$B,2,FALSE)&amp;""="","Unclassified",VLOOKUP(L4832,'Quantification'!$A:$B,2,FALSE)),"Unclassified")</f>
        <v>Major</v>
      </c>
      <c r="N4832" t="inlineStr">
        <is>
          <t xml:space="preserve">frl-esma.gulsoy@pocketfm.com</t>
        </is>
      </c>
      <c r="O4832" t="inlineStr">
        <is>
          <t xml:space="preserve">Issues found in raw</t>
        </is>
      </c>
      <c r="P4832" t="str">
        <f>IF(OR(O4832="Issues found in master",O4832="Final master"),"Master",IF(OR(O4832="Ready for Master",O4832="Issues found in raw",O4832="Raw under QC",O4832="Issues resolved in raw"),"Raw","-"))</f>
        <v>Raw</v>
      </c>
      <c r="Q4832" s="13">
        <v>46257.504166666666</v>
      </c>
      <c r="R4832" t="inlineStr">
        <is>
          <t xml:space="preserve">2026-08 (Aug)</t>
        </is>
      </c>
      <c r="S4832">
        <f>IF(M4832="Not an error",0,IF(COUNTIFS($A$2:$A4832,$A4832,$D$2:$D4832,$D4832,$M$2:$M4832,"&lt;&gt;Not an error")=1,1,0))</f>
        <v>1</v>
      </c>
      <c r="T4832">
        <f>IF(M4832&lt;&gt;"Major",0,IF(COUNTIFS($A$2:$A4832,$A4832,$D$2:$D4832,$D4832,$M$2:$M4832,"Major")=1,1,0))</f>
        <v>1</v>
      </c>
      <c r="U4832">
        <f>IF(M4832&lt;&gt;"Minor",0,IF(COUNTIFS($A$2:$A4832,$A4832,$D$2:$D4832,$D4832,$M$2:$M4832,"Minor")=1,1,0))</f>
        <v>0</v>
      </c>
    </row>
    <row r="4833">
      <c r="A4833" t="inlineStr">
        <is>
          <t xml:space="preserve">60392f2f8a29ae2294a4d279a3033aeaa01affa7</t>
        </is>
      </c>
      <c r="B4833" t="inlineStr">
        <is>
          <t xml:space="preserve">Thorns and Thrones</t>
        </is>
      </c>
      <c r="C4833" t="inlineStr">
        <is>
          <t xml:space="preserve">Fluch Und Krone</t>
        </is>
      </c>
      <c r="D4833" t="inlineStr">
        <is>
          <t xml:space="preserve">570e0680427c9f345c1f4aabab776a5506491254</t>
        </is>
      </c>
      <c r="E4833" t="inlineStr">
        <is>
          <t xml:space="preserve">Episode 31: Hilfe Von Megaris</t>
        </is>
      </c>
      <c r="F4833">
        <v>31</v>
      </c>
      <c r="G4833" t="inlineStr">
        <is>
          <t xml:space="preserve">1:10-1:12</t>
        </is>
      </c>
      <c r="H4833" t="inlineStr">
        <is>
          <t xml:space="preserve">Pending</t>
        </is>
      </c>
      <c r="I4833" t="inlineStr">
        <is>
          <t xml:space="preserve">Cian should be pronounced as "Kian" (German pronunciation). - Line of script: "Exel studierte die Karte. „Prinz Cian ist in Thevailes."</t>
        </is>
      </c>
      <c r="J4833" t="inlineStr">
        <is>
          <t xml:space="preserve">VOA</t>
        </is>
      </c>
      <c r="K4833" t="inlineStr">
        <is>
          <t xml:space="preserve">Mispronunciation</t>
        </is>
      </c>
      <c r="L4833" t="inlineStr">
        <is>
          <t xml:space="preserve">Mispronunciation</t>
        </is>
      </c>
      <c r="M4833" t="str">
        <f>IFERROR(IF(VLOOKUP(L4833,'Quantification'!$A:$B,2,FALSE)&amp;""="","Unclassified",VLOOKUP(L4833,'Quantification'!$A:$B,2,FALSE)),"Unclassified")</f>
        <v>Major</v>
      </c>
      <c r="N4833" t="inlineStr">
        <is>
          <t xml:space="preserve">frl-esma.gulsoy@pocketfm.com</t>
        </is>
      </c>
      <c r="O4833" t="inlineStr">
        <is>
          <t xml:space="preserve">Issues found in raw</t>
        </is>
      </c>
      <c r="P4833" t="str">
        <f>IF(OR(O4833="Issues found in master",O4833="Final master"),"Master",IF(OR(O4833="Ready for Master",O4833="Issues found in raw",O4833="Raw under QC",O4833="Issues resolved in raw"),"Raw","-"))</f>
        <v>Raw</v>
      </c>
      <c r="Q4833" s="13">
        <v>46257.504166666666</v>
      </c>
      <c r="R4833" t="inlineStr">
        <is>
          <t xml:space="preserve">2026-08 (Aug)</t>
        </is>
      </c>
      <c r="S4833">
        <f>IF(M4833="Not an error",0,IF(COUNTIFS($A$2:$A4833,$A4833,$D$2:$D4833,$D4833,$M$2:$M4833,"&lt;&gt;Not an error")=1,1,0))</f>
        <v>0</v>
      </c>
      <c r="T4833">
        <f>IF(M4833&lt;&gt;"Major",0,IF(COUNTIFS($A$2:$A4833,$A4833,$D$2:$D4833,$D4833,$M$2:$M4833,"Major")=1,1,0))</f>
        <v>0</v>
      </c>
      <c r="U4833">
        <f>IF(M4833&lt;&gt;"Minor",0,IF(COUNTIFS($A$2:$A4833,$A4833,$D$2:$D4833,$D4833,$M$2:$M4833,"Minor")=1,1,0))</f>
        <v>0</v>
      </c>
    </row>
    <row r="4834">
      <c r="A4834" t="inlineStr">
        <is>
          <t xml:space="preserve">60392f2f8a29ae2294a4d279a3033aeaa01affa7</t>
        </is>
      </c>
      <c r="B4834" t="inlineStr">
        <is>
          <t xml:space="preserve">Thorns and Thrones</t>
        </is>
      </c>
      <c r="C4834" t="inlineStr">
        <is>
          <t xml:space="preserve">Fluch Und Krone</t>
        </is>
      </c>
      <c r="D4834" t="inlineStr">
        <is>
          <t xml:space="preserve">570e0680427c9f345c1f4aabab776a5506491254</t>
        </is>
      </c>
      <c r="E4834" t="inlineStr">
        <is>
          <t xml:space="preserve">Episode 31: Hilfe Von Megaris</t>
        </is>
      </c>
      <c r="F4834">
        <v>31</v>
      </c>
      <c r="G4834" t="inlineStr">
        <is>
          <t xml:space="preserve">2:51-2:56</t>
        </is>
      </c>
      <c r="H4834" t="inlineStr">
        <is>
          <t xml:space="preserve">Pending</t>
        </is>
      </c>
      <c r="I4834" t="inlineStr">
        <is>
          <t xml:space="preserve">Cian should be pronounced as "Kian" (German pronunciation). - Line of script: "Ich bin sicher, König Drayce hat von der Entführung von Kronprinz Cian gehört“, sagte Lord Däjniel."</t>
        </is>
      </c>
      <c r="J4834" t="inlineStr">
        <is>
          <t xml:space="preserve">VOA</t>
        </is>
      </c>
      <c r="K4834" t="inlineStr">
        <is>
          <t xml:space="preserve">Mispronunciation</t>
        </is>
      </c>
      <c r="L4834" t="inlineStr">
        <is>
          <t xml:space="preserve">Mispronunciation</t>
        </is>
      </c>
      <c r="M4834" t="str">
        <f>IFERROR(IF(VLOOKUP(L4834,'Quantification'!$A:$B,2,FALSE)&amp;""="","Unclassified",VLOOKUP(L4834,'Quantification'!$A:$B,2,FALSE)),"Unclassified")</f>
        <v>Major</v>
      </c>
      <c r="N4834" t="inlineStr">
        <is>
          <t xml:space="preserve">frl-esma.gulsoy@pocketfm.com</t>
        </is>
      </c>
      <c r="O4834" t="inlineStr">
        <is>
          <t xml:space="preserve">Issues found in raw</t>
        </is>
      </c>
      <c r="P4834" t="str">
        <f>IF(OR(O4834="Issues found in master",O4834="Final master"),"Master",IF(OR(O4834="Ready for Master",O4834="Issues found in raw",O4834="Raw under QC",O4834="Issues resolved in raw"),"Raw","-"))</f>
        <v>Raw</v>
      </c>
      <c r="Q4834" s="13">
        <v>46257.504166666666</v>
      </c>
      <c r="R4834" t="inlineStr">
        <is>
          <t xml:space="preserve">2026-08 (Aug)</t>
        </is>
      </c>
      <c r="S4834">
        <f>IF(M4834="Not an error",0,IF(COUNTIFS($A$2:$A4834,$A4834,$D$2:$D4834,$D4834,$M$2:$M4834,"&lt;&gt;Not an error")=1,1,0))</f>
        <v>0</v>
      </c>
      <c r="T4834">
        <f>IF(M4834&lt;&gt;"Major",0,IF(COUNTIFS($A$2:$A4834,$A4834,$D$2:$D4834,$D4834,$M$2:$M4834,"Major")=1,1,0))</f>
        <v>0</v>
      </c>
      <c r="U4834">
        <f>IF(M4834&lt;&gt;"Minor",0,IF(COUNTIFS($A$2:$A4834,$A4834,$D$2:$D4834,$D4834,$M$2:$M4834,"Minor")=1,1,0))</f>
        <v>0</v>
      </c>
    </row>
    <row r="4835">
      <c r="A4835" t="inlineStr">
        <is>
          <t xml:space="preserve">60392f2f8a29ae2294a4d279a3033aeaa01affa7</t>
        </is>
      </c>
      <c r="B4835" t="inlineStr">
        <is>
          <t xml:space="preserve">Thorns and Thrones</t>
        </is>
      </c>
      <c r="C4835" t="inlineStr">
        <is>
          <t xml:space="preserve">Fluch Und Krone</t>
        </is>
      </c>
      <c r="D4835" t="inlineStr">
        <is>
          <t xml:space="preserve">99edc70e763a1ac817a6991339ceb062b6740f65</t>
        </is>
      </c>
      <c r="E4835" t="inlineStr">
        <is>
          <t xml:space="preserve">Episode 32: Jemand Liebenswertes</t>
        </is>
      </c>
      <c r="F4835">
        <v>32</v>
      </c>
      <c r="G4835" t="inlineStr">
        <is>
          <t xml:space="preserve">0:12-0:16</t>
        </is>
      </c>
      <c r="H4835" t="inlineStr">
        <is>
          <t xml:space="preserve">Pending</t>
        </is>
      </c>
      <c r="I4835" t="inlineStr">
        <is>
          <t xml:space="preserve">Cian should be pronounced as "Kian" (German pronunciation). - Line of script: "Wahrscheinlich besprachen sie gerade eine Strategie zur Rettung von Prinz Cian."</t>
        </is>
      </c>
      <c r="J4835" t="inlineStr">
        <is>
          <t xml:space="preserve">VOA</t>
        </is>
      </c>
      <c r="K4835" t="inlineStr">
        <is>
          <t xml:space="preserve">Mispronunciation</t>
        </is>
      </c>
      <c r="L4835" t="inlineStr">
        <is>
          <t xml:space="preserve">Mispronunciation</t>
        </is>
      </c>
      <c r="M4835" t="str">
        <f>IFERROR(IF(VLOOKUP(L4835,'Quantification'!$A:$B,2,FALSE)&amp;""="","Unclassified",VLOOKUP(L4835,'Quantification'!$A:$B,2,FALSE)),"Unclassified")</f>
        <v>Major</v>
      </c>
      <c r="N4835" t="inlineStr">
        <is>
          <t xml:space="preserve">frl-esma.gulsoy@pocketfm.com</t>
        </is>
      </c>
      <c r="O4835" t="inlineStr">
        <is>
          <t xml:space="preserve">Issues found in raw</t>
        </is>
      </c>
      <c r="P4835" t="str">
        <f>IF(OR(O4835="Issues found in master",O4835="Final master"),"Master",IF(OR(O4835="Ready for Master",O4835="Issues found in raw",O4835="Raw under QC",O4835="Issues resolved in raw"),"Raw","-"))</f>
        <v>Raw</v>
      </c>
      <c r="Q4835" s="13">
        <v>46259.58333333333</v>
      </c>
      <c r="R4835" t="inlineStr">
        <is>
          <t xml:space="preserve">2026-08 (Aug)</t>
        </is>
      </c>
      <c r="S4835">
        <f>IF(M4835="Not an error",0,IF(COUNTIFS($A$2:$A4835,$A4835,$D$2:$D4835,$D4835,$M$2:$M4835,"&lt;&gt;Not an error")=1,1,0))</f>
        <v>1</v>
      </c>
      <c r="T4835">
        <f>IF(M4835&lt;&gt;"Major",0,IF(COUNTIFS($A$2:$A4835,$A4835,$D$2:$D4835,$D4835,$M$2:$M4835,"Major")=1,1,0))</f>
        <v>1</v>
      </c>
      <c r="U4835">
        <f>IF(M4835&lt;&gt;"Minor",0,IF(COUNTIFS($A$2:$A4835,$A4835,$D$2:$D4835,$D4835,$M$2:$M4835,"Minor")=1,1,0))</f>
        <v>0</v>
      </c>
    </row>
    <row r="4836">
      <c r="A4836" t="inlineStr">
        <is>
          <t xml:space="preserve">60392f2f8a29ae2294a4d279a3033aeaa01affa7</t>
        </is>
      </c>
      <c r="B4836" t="inlineStr">
        <is>
          <t xml:space="preserve">Thorns and Thrones</t>
        </is>
      </c>
      <c r="C4836" t="inlineStr">
        <is>
          <t xml:space="preserve">Fluch Und Krone</t>
        </is>
      </c>
      <c r="D4836" t="inlineStr">
        <is>
          <t xml:space="preserve">99edc70e763a1ac817a6991339ceb062b6740f65</t>
        </is>
      </c>
      <c r="E4836" t="inlineStr">
        <is>
          <t xml:space="preserve">Episode 32: Jemand Liebenswertes</t>
        </is>
      </c>
      <c r="F4836">
        <v>32</v>
      </c>
      <c r="G4836" t="inlineStr">
        <is>
          <t xml:space="preserve">2:12-2:16</t>
        </is>
      </c>
      <c r="H4836" t="inlineStr">
        <is>
          <t xml:space="preserve">Pending</t>
        </is>
      </c>
      <c r="I4836" t="inlineStr">
        <is>
          <t xml:space="preserve">Cian should be pronounced as "Kian" (German pronunciation). - Line of script: "Sobald wir Cian gerettet haben, wird der Rückweg durch Hatha schwierig."</t>
        </is>
      </c>
      <c r="J4836" t="inlineStr">
        <is>
          <t xml:space="preserve">VOA</t>
        </is>
      </c>
      <c r="K4836" t="inlineStr">
        <is>
          <t xml:space="preserve">Mispronunciation</t>
        </is>
      </c>
      <c r="L4836" t="inlineStr">
        <is>
          <t xml:space="preserve">Mispronunciation</t>
        </is>
      </c>
      <c r="M4836" t="str">
        <f>IFERROR(IF(VLOOKUP(L4836,'Quantification'!$A:$B,2,FALSE)&amp;""="","Unclassified",VLOOKUP(L4836,'Quantification'!$A:$B,2,FALSE)),"Unclassified")</f>
        <v>Major</v>
      </c>
      <c r="N4836" t="inlineStr">
        <is>
          <t xml:space="preserve">frl-esma.gulsoy@pocketfm.com</t>
        </is>
      </c>
      <c r="O4836" t="inlineStr">
        <is>
          <t xml:space="preserve">Issues found in raw</t>
        </is>
      </c>
      <c r="P4836" t="str">
        <f>IF(OR(O4836="Issues found in master",O4836="Final master"),"Master",IF(OR(O4836="Ready for Master",O4836="Issues found in raw",O4836="Raw under QC",O4836="Issues resolved in raw"),"Raw","-"))</f>
        <v>Raw</v>
      </c>
      <c r="Q4836" s="13">
        <v>46259.58333333333</v>
      </c>
      <c r="R4836" t="inlineStr">
        <is>
          <t xml:space="preserve">2026-08 (Aug)</t>
        </is>
      </c>
      <c r="S4836">
        <f>IF(M4836="Not an error",0,IF(COUNTIFS($A$2:$A4836,$A4836,$D$2:$D4836,$D4836,$M$2:$M4836,"&lt;&gt;Not an error")=1,1,0))</f>
        <v>0</v>
      </c>
      <c r="T4836">
        <f>IF(M4836&lt;&gt;"Major",0,IF(COUNTIFS($A$2:$A4836,$A4836,$D$2:$D4836,$D4836,$M$2:$M4836,"Major")=1,1,0))</f>
        <v>0</v>
      </c>
      <c r="U4836">
        <f>IF(M4836&lt;&gt;"Minor",0,IF(COUNTIFS($A$2:$A4836,$A4836,$D$2:$D4836,$D4836,$M$2:$M4836,"Minor")=1,1,0))</f>
        <v>0</v>
      </c>
    </row>
    <row r="4837">
      <c r="A4837" t="inlineStr">
        <is>
          <t xml:space="preserve">60392f2f8a29ae2294a4d279a3033aeaa01affa7</t>
        </is>
      </c>
      <c r="B4837" t="inlineStr">
        <is>
          <t xml:space="preserve">Thorns and Thrones</t>
        </is>
      </c>
      <c r="C4837" t="inlineStr">
        <is>
          <t xml:space="preserve">Fluch Und Krone</t>
        </is>
      </c>
      <c r="D4837" t="inlineStr">
        <is>
          <t xml:space="preserve">99edc70e763a1ac817a6991339ceb062b6740f65</t>
        </is>
      </c>
      <c r="E4837" t="inlineStr">
        <is>
          <t xml:space="preserve">Episode 32: Jemand Liebenswertes</t>
        </is>
      </c>
      <c r="F4837">
        <v>32</v>
      </c>
      <c r="G4837" t="inlineStr">
        <is>
          <t xml:space="preserve">00:00-00:00</t>
        </is>
      </c>
      <c r="H4837" t="inlineStr">
        <is>
          <t xml:space="preserve">Pending</t>
        </is>
      </c>
      <c r="I4837" t="inlineStr">
        <is>
          <t xml:space="preserve">Add: "Aus Sicht des Erzählers"</t>
        </is>
      </c>
      <c r="J4837" t="inlineStr">
        <is>
          <t xml:space="preserve">AI</t>
        </is>
      </c>
      <c r="K4837" t="inlineStr">
        <is>
          <t xml:space="preserve">Script error</t>
        </is>
      </c>
      <c r="L4837" t="inlineStr">
        <is>
          <t xml:space="preserve">Script error</t>
        </is>
      </c>
      <c r="M4837" t="str">
        <f>IFERROR(IF(VLOOKUP(L4837,'Quantification'!$A:$B,2,FALSE)&amp;""="","Unclassified",VLOOKUP(L4837,'Quantification'!$A:$B,2,FALSE)),"Unclassified")</f>
        <v>Major</v>
      </c>
      <c r="N4837" t="inlineStr">
        <is>
          <t xml:space="preserve">frl-laura.nissen@pocketfm.com</t>
        </is>
      </c>
      <c r="O4837" t="inlineStr">
        <is>
          <t xml:space="preserve">Issues found in raw</t>
        </is>
      </c>
      <c r="P4837" t="str">
        <f>IF(OR(O4837="Issues found in master",O4837="Final master"),"Master",IF(OR(O4837="Ready for Master",O4837="Issues found in raw",O4837="Raw under QC",O4837="Issues resolved in raw"),"Raw","-"))</f>
        <v>Raw</v>
      </c>
      <c r="Q4837" s="13">
        <v>46259.58333333333</v>
      </c>
      <c r="R4837" t="inlineStr">
        <is>
          <t xml:space="preserve">2026-08 (Aug)</t>
        </is>
      </c>
      <c r="S4837">
        <f>IF(M4837="Not an error",0,IF(COUNTIFS($A$2:$A4837,$A4837,$D$2:$D4837,$D4837,$M$2:$M4837,"&lt;&gt;Not an error")=1,1,0))</f>
        <v>0</v>
      </c>
      <c r="T4837">
        <f>IF(M4837&lt;&gt;"Major",0,IF(COUNTIFS($A$2:$A4837,$A4837,$D$2:$D4837,$D4837,$M$2:$M4837,"Major")=1,1,0))</f>
        <v>0</v>
      </c>
      <c r="U4837">
        <f>IF(M4837&lt;&gt;"Minor",0,IF(COUNTIFS($A$2:$A4837,$A4837,$D$2:$D4837,$D4837,$M$2:$M4837,"Minor")=1,1,0))</f>
        <v>0</v>
      </c>
    </row>
    <row r="4838">
      <c r="A4838" t="inlineStr">
        <is>
          <t xml:space="preserve">60392f2f8a29ae2294a4d279a3033aeaa01affa7</t>
        </is>
      </c>
      <c r="B4838" t="inlineStr">
        <is>
          <t xml:space="preserve">Thorns and Thrones</t>
        </is>
      </c>
      <c r="C4838" t="inlineStr">
        <is>
          <t xml:space="preserve">Fluch Und Krone</t>
        </is>
      </c>
      <c r="D4838" t="inlineStr">
        <is>
          <t xml:space="preserve">b4e740db18414d0e27308b864c09cafc611f5d29</t>
        </is>
      </c>
      <c r="E4838" t="inlineStr">
        <is>
          <t xml:space="preserve">Episode 33: Das Königliche Festmahl</t>
        </is>
      </c>
      <c r="F4838">
        <v>33</v>
      </c>
      <c r="G4838" t="inlineStr">
        <is>
          <t xml:space="preserve">5:00-5:08</t>
        </is>
      </c>
      <c r="H4838" t="inlineStr">
        <is>
          <t xml:space="preserve">Pending</t>
        </is>
      </c>
      <c r="I4838" t="inlineStr">
        <is>
          <t xml:space="preserve">Martha should be pronounced German. - Line of script: "Den ganzen Tag über war ich den Tränen nahe gewesen, aber Marthas Warnung hatte mich davon abgehalten, auch nur eine einzige zu vergießen."</t>
        </is>
      </c>
      <c r="J4838" t="inlineStr">
        <is>
          <t xml:space="preserve">VOA</t>
        </is>
      </c>
      <c r="K4838" t="inlineStr">
        <is>
          <t xml:space="preserve">Mispronunciation</t>
        </is>
      </c>
      <c r="L4838" t="inlineStr">
        <is>
          <t xml:space="preserve">Mispronunciation</t>
        </is>
      </c>
      <c r="M4838" t="str">
        <f>IFERROR(IF(VLOOKUP(L4838,'Quantification'!$A:$B,2,FALSE)&amp;""="","Unclassified",VLOOKUP(L4838,'Quantification'!$A:$B,2,FALSE)),"Unclassified")</f>
        <v>Major</v>
      </c>
      <c r="N4838" t="inlineStr">
        <is>
          <t xml:space="preserve">frl-esma.gulsoy@pocketfm.com</t>
        </is>
      </c>
      <c r="O4838" t="inlineStr">
        <is>
          <t xml:space="preserve">Issues found in raw</t>
        </is>
      </c>
      <c r="P4838" t="str">
        <f>IF(OR(O4838="Issues found in master",O4838="Final master"),"Master",IF(OR(O4838="Ready for Master",O4838="Issues found in raw",O4838="Raw under QC",O4838="Issues resolved in raw"),"Raw","-"))</f>
        <v>Raw</v>
      </c>
      <c r="Q4838" s="13">
        <v>46257.95763888889</v>
      </c>
      <c r="R4838" t="inlineStr">
        <is>
          <t xml:space="preserve">2026-08 (Aug)</t>
        </is>
      </c>
      <c r="S4838">
        <f>IF(M4838="Not an error",0,IF(COUNTIFS($A$2:$A4838,$A4838,$D$2:$D4838,$D4838,$M$2:$M4838,"&lt;&gt;Not an error")=1,1,0))</f>
        <v>1</v>
      </c>
      <c r="T4838">
        <f>IF(M4838&lt;&gt;"Major",0,IF(COUNTIFS($A$2:$A4838,$A4838,$D$2:$D4838,$D4838,$M$2:$M4838,"Major")=1,1,0))</f>
        <v>1</v>
      </c>
      <c r="U4838">
        <f>IF(M4838&lt;&gt;"Minor",0,IF(COUNTIFS($A$2:$A4838,$A4838,$D$2:$D4838,$D4838,$M$2:$M4838,"Minor")=1,1,0))</f>
        <v>0</v>
      </c>
    </row>
    <row r="4839">
      <c r="A4839" t="inlineStr">
        <is>
          <t xml:space="preserve">60392f2f8a29ae2294a4d279a3033aeaa01affa7</t>
        </is>
      </c>
      <c r="B4839" t="inlineStr">
        <is>
          <t xml:space="preserve">Thorns and Thrones</t>
        </is>
      </c>
      <c r="C4839" t="inlineStr">
        <is>
          <t xml:space="preserve">Fluch Und Krone</t>
        </is>
      </c>
      <c r="D4839" t="inlineStr">
        <is>
          <t xml:space="preserve">b4e740db18414d0e27308b864c09cafc611f5d29</t>
        </is>
      </c>
      <c r="E4839" t="inlineStr">
        <is>
          <t xml:space="preserve">Episode 33: Das Königliche Festmahl</t>
        </is>
      </c>
      <c r="F4839">
        <v>33</v>
      </c>
      <c r="G4839" t="inlineStr">
        <is>
          <t xml:space="preserve">5:23-5:27</t>
        </is>
      </c>
      <c r="H4839" t="inlineStr">
        <is>
          <t xml:space="preserve">Pending</t>
        </is>
      </c>
      <c r="I4839" t="inlineStr">
        <is>
          <t xml:space="preserve">Martha should be pronounced German. - Line of script: "„Martha, wann kommst du zurück?“, flüsterte ich."</t>
        </is>
      </c>
      <c r="J4839" t="inlineStr">
        <is>
          <t xml:space="preserve">VOA</t>
        </is>
      </c>
      <c r="K4839" t="inlineStr">
        <is>
          <t xml:space="preserve">Mispronunciation</t>
        </is>
      </c>
      <c r="L4839" t="inlineStr">
        <is>
          <t xml:space="preserve">Mispronunciation</t>
        </is>
      </c>
      <c r="M4839" t="str">
        <f>IFERROR(IF(VLOOKUP(L4839,'Quantification'!$A:$B,2,FALSE)&amp;""="","Unclassified",VLOOKUP(L4839,'Quantification'!$A:$B,2,FALSE)),"Unclassified")</f>
        <v>Major</v>
      </c>
      <c r="N4839" t="inlineStr">
        <is>
          <t xml:space="preserve">frl-esma.gulsoy@pocketfm.com</t>
        </is>
      </c>
      <c r="O4839" t="inlineStr">
        <is>
          <t xml:space="preserve">Issues found in raw</t>
        </is>
      </c>
      <c r="P4839" t="str">
        <f>IF(OR(O4839="Issues found in master",O4839="Final master"),"Master",IF(OR(O4839="Ready for Master",O4839="Issues found in raw",O4839="Raw under QC",O4839="Issues resolved in raw"),"Raw","-"))</f>
        <v>Raw</v>
      </c>
      <c r="Q4839" s="13">
        <v>46257.95763888889</v>
      </c>
      <c r="R4839" t="inlineStr">
        <is>
          <t xml:space="preserve">2026-08 (Aug)</t>
        </is>
      </c>
      <c r="S4839">
        <f>IF(M4839="Not an error",0,IF(COUNTIFS($A$2:$A4839,$A4839,$D$2:$D4839,$D4839,$M$2:$M4839,"&lt;&gt;Not an error")=1,1,0))</f>
        <v>0</v>
      </c>
      <c r="T4839">
        <f>IF(M4839&lt;&gt;"Major",0,IF(COUNTIFS($A$2:$A4839,$A4839,$D$2:$D4839,$D4839,$M$2:$M4839,"Major")=1,1,0))</f>
        <v>0</v>
      </c>
      <c r="U4839">
        <f>IF(M4839&lt;&gt;"Minor",0,IF(COUNTIFS($A$2:$A4839,$A4839,$D$2:$D4839,$D4839,$M$2:$M4839,"Minor")=1,1,0))</f>
        <v>0</v>
      </c>
    </row>
    <row r="4840">
      <c r="A4840" t="inlineStr">
        <is>
          <t xml:space="preserve">60392f2f8a29ae2294a4d279a3033aeaa01affa7</t>
        </is>
      </c>
      <c r="B4840" t="inlineStr">
        <is>
          <t xml:space="preserve">Thorns and Thrones</t>
        </is>
      </c>
      <c r="C4840" t="inlineStr">
        <is>
          <t xml:space="preserve">Fluch Und Krone</t>
        </is>
      </c>
      <c r="D4840" t="inlineStr">
        <is>
          <t xml:space="preserve">b4e740db18414d0e27308b864c09cafc611f5d29</t>
        </is>
      </c>
      <c r="E4840" t="inlineStr">
        <is>
          <t xml:space="preserve">Episode 33: Das Königliche Festmahl</t>
        </is>
      </c>
      <c r="F4840">
        <v>33</v>
      </c>
      <c r="G4840" t="inlineStr">
        <is>
          <t xml:space="preserve">6:50-6:57</t>
        </is>
      </c>
      <c r="H4840" t="inlineStr">
        <is>
          <t xml:space="preserve">Pending</t>
        </is>
      </c>
      <c r="I4840" t="inlineStr">
        <is>
          <t xml:space="preserve">Martha should be pronounced German. - Line of script: "„Martha hat mir gesagt, ich soll nichts anfassen, was nicht mir gehört“, murmelte ich und ging zurück zu meinem Bett."</t>
        </is>
      </c>
      <c r="J4840" t="inlineStr">
        <is>
          <t xml:space="preserve">VOA</t>
        </is>
      </c>
      <c r="K4840" t="inlineStr">
        <is>
          <t xml:space="preserve">Mispronunciation</t>
        </is>
      </c>
      <c r="L4840" t="inlineStr">
        <is>
          <t xml:space="preserve">Mispronunciation</t>
        </is>
      </c>
      <c r="M4840" t="str">
        <f>IFERROR(IF(VLOOKUP(L4840,'Quantification'!$A:$B,2,FALSE)&amp;""="","Unclassified",VLOOKUP(L4840,'Quantification'!$A:$B,2,FALSE)),"Unclassified")</f>
        <v>Major</v>
      </c>
      <c r="N4840" t="inlineStr">
        <is>
          <t xml:space="preserve">frl-esma.gulsoy@pocketfm.com</t>
        </is>
      </c>
      <c r="O4840" t="inlineStr">
        <is>
          <t xml:space="preserve">Issues found in raw</t>
        </is>
      </c>
      <c r="P4840" t="str">
        <f>IF(OR(O4840="Issues found in master",O4840="Final master"),"Master",IF(OR(O4840="Ready for Master",O4840="Issues found in raw",O4840="Raw under QC",O4840="Issues resolved in raw"),"Raw","-"))</f>
        <v>Raw</v>
      </c>
      <c r="Q4840" s="13">
        <v>46257.95763888889</v>
      </c>
      <c r="R4840" t="inlineStr">
        <is>
          <t xml:space="preserve">2026-08 (Aug)</t>
        </is>
      </c>
      <c r="S4840">
        <f>IF(M4840="Not an error",0,IF(COUNTIFS($A$2:$A4840,$A4840,$D$2:$D4840,$D4840,$M$2:$M4840,"&lt;&gt;Not an error")=1,1,0))</f>
        <v>0</v>
      </c>
      <c r="T4840">
        <f>IF(M4840&lt;&gt;"Major",0,IF(COUNTIFS($A$2:$A4840,$A4840,$D$2:$D4840,$D4840,$M$2:$M4840,"Major")=1,1,0))</f>
        <v>0</v>
      </c>
      <c r="U4840">
        <f>IF(M4840&lt;&gt;"Minor",0,IF(COUNTIFS($A$2:$A4840,$A4840,$D$2:$D4840,$D4840,$M$2:$M4840,"Minor")=1,1,0))</f>
        <v>0</v>
      </c>
    </row>
    <row r="4841">
      <c r="A4841" t="inlineStr">
        <is>
          <t xml:space="preserve">60392f2f8a29ae2294a4d279a3033aeaa01affa7</t>
        </is>
      </c>
      <c r="B4841" t="inlineStr">
        <is>
          <t xml:space="preserve">Thorns and Thrones</t>
        </is>
      </c>
      <c r="C4841" t="inlineStr">
        <is>
          <t xml:space="preserve">Fluch Und Krone</t>
        </is>
      </c>
      <c r="D4841" t="inlineStr">
        <is>
          <t xml:space="preserve">6653744a513513d161cfe276d8ca8d704a86f08f</t>
        </is>
      </c>
      <c r="E4841" t="inlineStr">
        <is>
          <t xml:space="preserve">Episode 34: Die Ehrgeizigen Könige</t>
        </is>
      </c>
      <c r="F4841">
        <v>34</v>
      </c>
      <c r="G4841" t="inlineStr">
        <is>
          <t xml:space="preserve">0:26-0:29</t>
        </is>
      </c>
      <c r="H4841" t="inlineStr">
        <is>
          <t xml:space="preserve">Pending</t>
        </is>
      </c>
      <c r="I4841" t="inlineStr">
        <is>
          <t xml:space="preserve">Cian should be pronounced as "Kian" (German pronunciation). - Line of script: "„Prinz Cian ist in Thevailes“, sagte er."</t>
        </is>
      </c>
      <c r="J4841" t="inlineStr">
        <is>
          <t xml:space="preserve">VOA</t>
        </is>
      </c>
      <c r="K4841" t="inlineStr">
        <is>
          <t xml:space="preserve">Mispronunciation</t>
        </is>
      </c>
      <c r="L4841" t="inlineStr">
        <is>
          <t xml:space="preserve">Mispronunciation</t>
        </is>
      </c>
      <c r="M4841" t="str">
        <f>IFERROR(IF(VLOOKUP(L4841,'Quantification'!$A:$B,2,FALSE)&amp;""="","Unclassified",VLOOKUP(L4841,'Quantification'!$A:$B,2,FALSE)),"Unclassified")</f>
        <v>Major</v>
      </c>
      <c r="N4841" t="inlineStr">
        <is>
          <t xml:space="preserve">frl-esma.gulsoy@pocketfm.com</t>
        </is>
      </c>
      <c r="O4841" t="inlineStr">
        <is>
          <t xml:space="preserve">Issues found in raw</t>
        </is>
      </c>
      <c r="P4841" t="str">
        <f>IF(OR(O4841="Issues found in master",O4841="Final master"),"Master",IF(OR(O4841="Ready for Master",O4841="Issues found in raw",O4841="Raw under QC",O4841="Issues resolved in raw"),"Raw","-"))</f>
        <v>Raw</v>
      </c>
      <c r="Q4841" s="13">
        <v>46259.584027777775</v>
      </c>
      <c r="R4841" t="inlineStr">
        <is>
          <t xml:space="preserve">2026-08 (Aug)</t>
        </is>
      </c>
      <c r="S4841">
        <f>IF(M4841="Not an error",0,IF(COUNTIFS($A$2:$A4841,$A4841,$D$2:$D4841,$D4841,$M$2:$M4841,"&lt;&gt;Not an error")=1,1,0))</f>
        <v>1</v>
      </c>
      <c r="T4841">
        <f>IF(M4841&lt;&gt;"Major",0,IF(COUNTIFS($A$2:$A4841,$A4841,$D$2:$D4841,$D4841,$M$2:$M4841,"Major")=1,1,0))</f>
        <v>1</v>
      </c>
      <c r="U4841">
        <f>IF(M4841&lt;&gt;"Minor",0,IF(COUNTIFS($A$2:$A4841,$A4841,$D$2:$D4841,$D4841,$M$2:$M4841,"Minor")=1,1,0))</f>
        <v>0</v>
      </c>
    </row>
    <row r="4842">
      <c r="A4842" t="inlineStr">
        <is>
          <t xml:space="preserve">60392f2f8a29ae2294a4d279a3033aeaa01affa7</t>
        </is>
      </c>
      <c r="B4842" t="inlineStr">
        <is>
          <t xml:space="preserve">Thorns and Thrones</t>
        </is>
      </c>
      <c r="C4842" t="inlineStr">
        <is>
          <t xml:space="preserve">Fluch Und Krone</t>
        </is>
      </c>
      <c r="D4842" t="inlineStr">
        <is>
          <t xml:space="preserve">6653744a513513d161cfe276d8ca8d704a86f08f</t>
        </is>
      </c>
      <c r="E4842" t="inlineStr">
        <is>
          <t xml:space="preserve">Episode 34: Die Ehrgeizigen Könige</t>
        </is>
      </c>
      <c r="F4842">
        <v>34</v>
      </c>
      <c r="G4842" t="inlineStr">
        <is>
          <t xml:space="preserve">0:43-0:49</t>
        </is>
      </c>
      <c r="H4842" t="inlineStr">
        <is>
          <t xml:space="preserve">Pending</t>
        </is>
      </c>
      <c r="I4842" t="inlineStr">
        <is>
          <t xml:space="preserve">Cian should be pronounced as "Kian" (German pronunciation). - Line of script: "„Beruhigt Euch, Eure Majestät. Wir wissen, dass sie Prinz Cian nichts antun werden“, versicherte ihr Lord Darus."</t>
        </is>
      </c>
      <c r="J4842" t="inlineStr">
        <is>
          <t xml:space="preserve">VOA</t>
        </is>
      </c>
      <c r="K4842" t="inlineStr">
        <is>
          <t xml:space="preserve">Mispronunciation</t>
        </is>
      </c>
      <c r="L4842" t="inlineStr">
        <is>
          <t xml:space="preserve">Mispronunciation</t>
        </is>
      </c>
      <c r="M4842" t="str">
        <f>IFERROR(IF(VLOOKUP(L4842,'Quantification'!$A:$B,2,FALSE)&amp;""="","Unclassified",VLOOKUP(L4842,'Quantification'!$A:$B,2,FALSE)),"Unclassified")</f>
        <v>Major</v>
      </c>
      <c r="N4842" t="inlineStr">
        <is>
          <t xml:space="preserve">frl-esma.gulsoy@pocketfm.com</t>
        </is>
      </c>
      <c r="O4842" t="inlineStr">
        <is>
          <t xml:space="preserve">Issues found in raw</t>
        </is>
      </c>
      <c r="P4842" t="str">
        <f>IF(OR(O4842="Issues found in master",O4842="Final master"),"Master",IF(OR(O4842="Ready for Master",O4842="Issues found in raw",O4842="Raw under QC",O4842="Issues resolved in raw"),"Raw","-"))</f>
        <v>Raw</v>
      </c>
      <c r="Q4842" s="13">
        <v>46259.584027777775</v>
      </c>
      <c r="R4842" t="inlineStr">
        <is>
          <t xml:space="preserve">2026-08 (Aug)</t>
        </is>
      </c>
      <c r="S4842">
        <f>IF(M4842="Not an error",0,IF(COUNTIFS($A$2:$A4842,$A4842,$D$2:$D4842,$D4842,$M$2:$M4842,"&lt;&gt;Not an error")=1,1,0))</f>
        <v>0</v>
      </c>
      <c r="T4842">
        <f>IF(M4842&lt;&gt;"Major",0,IF(COUNTIFS($A$2:$A4842,$A4842,$D$2:$D4842,$D4842,$M$2:$M4842,"Major")=1,1,0))</f>
        <v>0</v>
      </c>
      <c r="U4842">
        <f>IF(M4842&lt;&gt;"Minor",0,IF(COUNTIFS($A$2:$A4842,$A4842,$D$2:$D4842,$D4842,$M$2:$M4842,"Minor")=1,1,0))</f>
        <v>0</v>
      </c>
    </row>
    <row r="4843">
      <c r="A4843" t="inlineStr">
        <is>
          <t xml:space="preserve">60392f2f8a29ae2294a4d279a3033aeaa01affa7</t>
        </is>
      </c>
      <c r="B4843" t="inlineStr">
        <is>
          <t xml:space="preserve">Thorns and Thrones</t>
        </is>
      </c>
      <c r="C4843" t="inlineStr">
        <is>
          <t xml:space="preserve">Fluch Und Krone</t>
        </is>
      </c>
      <c r="D4843" t="inlineStr">
        <is>
          <t xml:space="preserve">6653744a513513d161cfe276d8ca8d704a86f08f</t>
        </is>
      </c>
      <c r="E4843" t="inlineStr">
        <is>
          <t xml:space="preserve">Episode 34: Die Ehrgeizigen Könige</t>
        </is>
      </c>
      <c r="F4843">
        <v>34</v>
      </c>
      <c r="G4843" t="inlineStr">
        <is>
          <t xml:space="preserve">1:16-1:18</t>
        </is>
      </c>
      <c r="H4843" t="inlineStr">
        <is>
          <t xml:space="preserve">Pending</t>
        </is>
      </c>
      <c r="I4843" t="inlineStr">
        <is>
          <t xml:space="preserve">Cian should be pronounced as "Kian" (German pronunciation). - Line of script: "Prinz Cian wird die Prinzessin von Thevailes niemals heiraten."</t>
        </is>
      </c>
      <c r="J4843" t="inlineStr">
        <is>
          <t xml:space="preserve">VOA</t>
        </is>
      </c>
      <c r="K4843" t="inlineStr">
        <is>
          <t xml:space="preserve">Mispronunciation</t>
        </is>
      </c>
      <c r="L4843" t="inlineStr">
        <is>
          <t xml:space="preserve">Mispronunciation</t>
        </is>
      </c>
      <c r="M4843" t="str">
        <f>IFERROR(IF(VLOOKUP(L4843,'Quantification'!$A:$B,2,FALSE)&amp;""="","Unclassified",VLOOKUP(L4843,'Quantification'!$A:$B,2,FALSE)),"Unclassified")</f>
        <v>Major</v>
      </c>
      <c r="N4843" t="inlineStr">
        <is>
          <t xml:space="preserve">frl-esma.gulsoy@pocketfm.com</t>
        </is>
      </c>
      <c r="O4843" t="inlineStr">
        <is>
          <t xml:space="preserve">Issues found in raw</t>
        </is>
      </c>
      <c r="P4843" t="str">
        <f>IF(OR(O4843="Issues found in master",O4843="Final master"),"Master",IF(OR(O4843="Ready for Master",O4843="Issues found in raw",O4843="Raw under QC",O4843="Issues resolved in raw"),"Raw","-"))</f>
        <v>Raw</v>
      </c>
      <c r="Q4843" s="13">
        <v>46259.584027777775</v>
      </c>
      <c r="R4843" t="inlineStr">
        <is>
          <t xml:space="preserve">2026-08 (Aug)</t>
        </is>
      </c>
      <c r="S4843">
        <f>IF(M4843="Not an error",0,IF(COUNTIFS($A$2:$A4843,$A4843,$D$2:$D4843,$D4843,$M$2:$M4843,"&lt;&gt;Not an error")=1,1,0))</f>
        <v>0</v>
      </c>
      <c r="T4843">
        <f>IF(M4843&lt;&gt;"Major",0,IF(COUNTIFS($A$2:$A4843,$A4843,$D$2:$D4843,$D4843,$M$2:$M4843,"Major")=1,1,0))</f>
        <v>0</v>
      </c>
      <c r="U4843">
        <f>IF(M4843&lt;&gt;"Minor",0,IF(COUNTIFS($A$2:$A4843,$A4843,$D$2:$D4843,$D4843,$M$2:$M4843,"Minor")=1,1,0))</f>
        <v>0</v>
      </c>
    </row>
    <row r="4844">
      <c r="A4844" t="inlineStr">
        <is>
          <t xml:space="preserve">60392f2f8a29ae2294a4d279a3033aeaa01affa7</t>
        </is>
      </c>
      <c r="B4844" t="inlineStr">
        <is>
          <t xml:space="preserve">Thorns and Thrones</t>
        </is>
      </c>
      <c r="C4844" t="inlineStr">
        <is>
          <t xml:space="preserve">Fluch Und Krone</t>
        </is>
      </c>
      <c r="D4844" t="inlineStr">
        <is>
          <t xml:space="preserve">6653744a513513d161cfe276d8ca8d704a86f08f</t>
        </is>
      </c>
      <c r="E4844" t="inlineStr">
        <is>
          <t xml:space="preserve">Episode 34: Die Ehrgeizigen Könige</t>
        </is>
      </c>
      <c r="F4844">
        <v>34</v>
      </c>
      <c r="G4844" t="inlineStr">
        <is>
          <t xml:space="preserve">1:36-1:41</t>
        </is>
      </c>
      <c r="H4844" t="inlineStr">
        <is>
          <t xml:space="preserve">Pending</t>
        </is>
      </c>
      <c r="I4844" t="inlineStr">
        <is>
          <t xml:space="preserve">Cian should be pronounced as "Kian" (German pronunciation). - Line of script: "Glaubt sie wirklich, nur weil ich nicht Cians leibliche Mutter bin, wäre er mir egal?"</t>
        </is>
      </c>
      <c r="J4844" t="inlineStr">
        <is>
          <t xml:space="preserve">VOA</t>
        </is>
      </c>
      <c r="K4844" t="inlineStr">
        <is>
          <t xml:space="preserve">Mispronunciation</t>
        </is>
      </c>
      <c r="L4844" t="inlineStr">
        <is>
          <t xml:space="preserve">Mispronunciation</t>
        </is>
      </c>
      <c r="M4844" t="str">
        <f>IFERROR(IF(VLOOKUP(L4844,'Quantification'!$A:$B,2,FALSE)&amp;""="","Unclassified",VLOOKUP(L4844,'Quantification'!$A:$B,2,FALSE)),"Unclassified")</f>
        <v>Major</v>
      </c>
      <c r="N4844" t="inlineStr">
        <is>
          <t xml:space="preserve">frl-esma.gulsoy@pocketfm.com</t>
        </is>
      </c>
      <c r="O4844" t="inlineStr">
        <is>
          <t xml:space="preserve">Issues found in raw</t>
        </is>
      </c>
      <c r="P4844" t="str">
        <f>IF(OR(O4844="Issues found in master",O4844="Final master"),"Master",IF(OR(O4844="Ready for Master",O4844="Issues found in raw",O4844="Raw under QC",O4844="Issues resolved in raw"),"Raw","-"))</f>
        <v>Raw</v>
      </c>
      <c r="Q4844" s="13">
        <v>46259.584027777775</v>
      </c>
      <c r="R4844" t="inlineStr">
        <is>
          <t xml:space="preserve">2026-08 (Aug)</t>
        </is>
      </c>
      <c r="S4844">
        <f>IF(M4844="Not an error",0,IF(COUNTIFS($A$2:$A4844,$A4844,$D$2:$D4844,$D4844,$M$2:$M4844,"&lt;&gt;Not an error")=1,1,0))</f>
        <v>0</v>
      </c>
      <c r="T4844">
        <f>IF(M4844&lt;&gt;"Major",0,IF(COUNTIFS($A$2:$A4844,$A4844,$D$2:$D4844,$D4844,$M$2:$M4844,"Major")=1,1,0))</f>
        <v>0</v>
      </c>
      <c r="U4844">
        <f>IF(M4844&lt;&gt;"Minor",0,IF(COUNTIFS($A$2:$A4844,$A4844,$D$2:$D4844,$D4844,$M$2:$M4844,"Minor")=1,1,0))</f>
        <v>0</v>
      </c>
    </row>
    <row r="4845">
      <c r="A4845" t="inlineStr">
        <is>
          <t xml:space="preserve">60392f2f8a29ae2294a4d279a3033aeaa01affa7</t>
        </is>
      </c>
      <c r="B4845" t="inlineStr">
        <is>
          <t xml:space="preserve">Thorns and Thrones</t>
        </is>
      </c>
      <c r="C4845" t="inlineStr">
        <is>
          <t xml:space="preserve">Fluch Und Krone</t>
        </is>
      </c>
      <c r="D4845" t="inlineStr">
        <is>
          <t xml:space="preserve">6653744a513513d161cfe276d8ca8d704a86f08f</t>
        </is>
      </c>
      <c r="E4845" t="inlineStr">
        <is>
          <t xml:space="preserve">Episode 34: Die Ehrgeizigen Könige</t>
        </is>
      </c>
      <c r="F4845">
        <v>34</v>
      </c>
      <c r="G4845" t="inlineStr">
        <is>
          <t xml:space="preserve">1:44-1:52</t>
        </is>
      </c>
      <c r="H4845" t="inlineStr">
        <is>
          <t xml:space="preserve">Pending</t>
        </is>
      </c>
      <c r="I4845" t="inlineStr">
        <is>
          <t xml:space="preserve">ian should be pronounced as "Kian" (German pronunciation). - Line of script: "Wahrscheinlich dachte sie, sie könnte diese kleine Schlange von einer Tochter benutzen, um Cian zu ihrer Marionette zu machen und ihn gegen mich aufzuhetzen."</t>
        </is>
      </c>
      <c r="J4845" t="inlineStr">
        <is>
          <t xml:space="preserve">VOA</t>
        </is>
      </c>
      <c r="K4845" t="inlineStr">
        <is>
          <t xml:space="preserve">Mispronunciation</t>
        </is>
      </c>
      <c r="L4845" t="inlineStr">
        <is>
          <t xml:space="preserve">Mispronunciation</t>
        </is>
      </c>
      <c r="M4845" t="str">
        <f>IFERROR(IF(VLOOKUP(L4845,'Quantification'!$A:$B,2,FALSE)&amp;""="","Unclassified",VLOOKUP(L4845,'Quantification'!$A:$B,2,FALSE)),"Unclassified")</f>
        <v>Major</v>
      </c>
      <c r="N4845" t="inlineStr">
        <is>
          <t xml:space="preserve">frl-esma.gulsoy@pocketfm.com</t>
        </is>
      </c>
      <c r="O4845" t="inlineStr">
        <is>
          <t xml:space="preserve">Issues found in raw</t>
        </is>
      </c>
      <c r="P4845" t="str">
        <f>IF(OR(O4845="Issues found in master",O4845="Final master"),"Master",IF(OR(O4845="Ready for Master",O4845="Issues found in raw",O4845="Raw under QC",O4845="Issues resolved in raw"),"Raw","-"))</f>
        <v>Raw</v>
      </c>
      <c r="Q4845" s="13">
        <v>46259.584027777775</v>
      </c>
      <c r="R4845" t="inlineStr">
        <is>
          <t xml:space="preserve">2026-08 (Aug)</t>
        </is>
      </c>
      <c r="S4845">
        <f>IF(M4845="Not an error",0,IF(COUNTIFS($A$2:$A4845,$A4845,$D$2:$D4845,$D4845,$M$2:$M4845,"&lt;&gt;Not an error")=1,1,0))</f>
        <v>0</v>
      </c>
      <c r="T4845">
        <f>IF(M4845&lt;&gt;"Major",0,IF(COUNTIFS($A$2:$A4845,$A4845,$D$2:$D4845,$D4845,$M$2:$M4845,"Major")=1,1,0))</f>
        <v>0</v>
      </c>
      <c r="U4845">
        <f>IF(M4845&lt;&gt;"Minor",0,IF(COUNTIFS($A$2:$A4845,$A4845,$D$2:$D4845,$D4845,$M$2:$M4845,"Minor")=1,1,0))</f>
        <v>0</v>
      </c>
    </row>
    <row r="4846">
      <c r="A4846" t="inlineStr">
        <is>
          <t xml:space="preserve">60392f2f8a29ae2294a4d279a3033aeaa01affa7</t>
        </is>
      </c>
      <c r="B4846" t="inlineStr">
        <is>
          <t xml:space="preserve">Thorns and Thrones</t>
        </is>
      </c>
      <c r="C4846" t="inlineStr">
        <is>
          <t xml:space="preserve">Fluch Und Krone</t>
        </is>
      </c>
      <c r="D4846" t="inlineStr">
        <is>
          <t xml:space="preserve">6653744a513513d161cfe276d8ca8d704a86f08f</t>
        </is>
      </c>
      <c r="E4846" t="inlineStr">
        <is>
          <t xml:space="preserve">Episode 34: Die Ehrgeizigen Könige</t>
        </is>
      </c>
      <c r="F4846">
        <v>34</v>
      </c>
      <c r="G4846" t="inlineStr">
        <is>
          <t xml:space="preserve">2:32-2:39</t>
        </is>
      </c>
      <c r="H4846" t="inlineStr">
        <is>
          <t xml:space="preserve">Pending</t>
        </is>
      </c>
      <c r="I4846" t="inlineStr">
        <is>
          <t xml:space="preserve">Hatha should be pronounced as "Hata" (German pronunciation). - Line of script: "Der König hat Hatha und Thevailes den Krieg erklärt. Diesmal helfen uns auch Megaris und Griven."</t>
        </is>
      </c>
      <c r="J4846" t="inlineStr">
        <is>
          <t xml:space="preserve">VOA</t>
        </is>
      </c>
      <c r="K4846" t="inlineStr">
        <is>
          <t xml:space="preserve">Mispronunciation</t>
        </is>
      </c>
      <c r="L4846" t="inlineStr">
        <is>
          <t xml:space="preserve">Mispronunciation</t>
        </is>
      </c>
      <c r="M4846" t="str">
        <f>IFERROR(IF(VLOOKUP(L4846,'Quantification'!$A:$B,2,FALSE)&amp;""="","Unclassified",VLOOKUP(L4846,'Quantification'!$A:$B,2,FALSE)),"Unclassified")</f>
        <v>Major</v>
      </c>
      <c r="N4846" t="inlineStr">
        <is>
          <t xml:space="preserve">frl-esma.gulsoy@pocketfm.com</t>
        </is>
      </c>
      <c r="O4846" t="inlineStr">
        <is>
          <t xml:space="preserve">Issues found in raw</t>
        </is>
      </c>
      <c r="P4846" t="str">
        <f>IF(OR(O4846="Issues found in master",O4846="Final master"),"Master",IF(OR(O4846="Ready for Master",O4846="Issues found in raw",O4846="Raw under QC",O4846="Issues resolved in raw"),"Raw","-"))</f>
        <v>Raw</v>
      </c>
      <c r="Q4846" s="13">
        <v>46259.584027777775</v>
      </c>
      <c r="R4846" t="inlineStr">
        <is>
          <t xml:space="preserve">2026-08 (Aug)</t>
        </is>
      </c>
      <c r="S4846">
        <f>IF(M4846="Not an error",0,IF(COUNTIFS($A$2:$A4846,$A4846,$D$2:$D4846,$D4846,$M$2:$M4846,"&lt;&gt;Not an error")=1,1,0))</f>
        <v>0</v>
      </c>
      <c r="T4846">
        <f>IF(M4846&lt;&gt;"Major",0,IF(COUNTIFS($A$2:$A4846,$A4846,$D$2:$D4846,$D4846,$M$2:$M4846,"Major")=1,1,0))</f>
        <v>0</v>
      </c>
      <c r="U4846">
        <f>IF(M4846&lt;&gt;"Minor",0,IF(COUNTIFS($A$2:$A4846,$A4846,$D$2:$D4846,$D4846,$M$2:$M4846,"Minor")=1,1,0))</f>
        <v>0</v>
      </c>
    </row>
    <row r="4847">
      <c r="A4847" t="inlineStr">
        <is>
          <t xml:space="preserve">60392f2f8a29ae2294a4d279a3033aeaa01affa7</t>
        </is>
      </c>
      <c r="B4847" t="inlineStr">
        <is>
          <t xml:space="preserve">Thorns and Thrones</t>
        </is>
      </c>
      <c r="C4847" t="inlineStr">
        <is>
          <t xml:space="preserve">Fluch Und Krone</t>
        </is>
      </c>
      <c r="D4847" t="inlineStr">
        <is>
          <t xml:space="preserve">6653744a513513d161cfe276d8ca8d704a86f08f</t>
        </is>
      </c>
      <c r="E4847" t="inlineStr">
        <is>
          <t xml:space="preserve">Episode 34: Die Ehrgeizigen Könige</t>
        </is>
      </c>
      <c r="F4847">
        <v>34</v>
      </c>
      <c r="G4847" t="inlineStr">
        <is>
          <t xml:space="preserve">3:01-3:11</t>
        </is>
      </c>
      <c r="H4847" t="inlineStr">
        <is>
          <t xml:space="preserve">Pending</t>
        </is>
      </c>
      <c r="I4847" t="inlineStr">
        <is>
          <t xml:space="preserve">Hatha should be pronounced as "Hata" (German pronunciation). - Line of script: "Seit Antritt der Herrschaft von König Leo hat sich sein Reich verdreifacht. Hätten wir Hatha damals nicht geholfen, hätte Thevailes sie wahrscheinlich geschluckt und zu einer Provinz gemacht."</t>
        </is>
      </c>
      <c r="J4847" t="inlineStr">
        <is>
          <t xml:space="preserve">VOA</t>
        </is>
      </c>
      <c r="K4847" t="inlineStr">
        <is>
          <t xml:space="preserve">Mispronunciation</t>
        </is>
      </c>
      <c r="L4847" t="inlineStr">
        <is>
          <t xml:space="preserve">Mispronunciation</t>
        </is>
      </c>
      <c r="M4847" t="str">
        <f>IFERROR(IF(VLOOKUP(L4847,'Quantification'!$A:$B,2,FALSE)&amp;""="","Unclassified",VLOOKUP(L4847,'Quantification'!$A:$B,2,FALSE)),"Unclassified")</f>
        <v>Major</v>
      </c>
      <c r="N4847" t="inlineStr">
        <is>
          <t xml:space="preserve">frl-esma.gulsoy@pocketfm.com</t>
        </is>
      </c>
      <c r="O4847" t="inlineStr">
        <is>
          <t xml:space="preserve">Issues found in raw</t>
        </is>
      </c>
      <c r="P4847" t="str">
        <f>IF(OR(O4847="Issues found in master",O4847="Final master"),"Master",IF(OR(O4847="Ready for Master",O4847="Issues found in raw",O4847="Raw under QC",O4847="Issues resolved in raw"),"Raw","-"))</f>
        <v>Raw</v>
      </c>
      <c r="Q4847" s="13">
        <v>46259.584027777775</v>
      </c>
      <c r="R4847" t="inlineStr">
        <is>
          <t xml:space="preserve">2026-08 (Aug)</t>
        </is>
      </c>
      <c r="S4847">
        <f>IF(M4847="Not an error",0,IF(COUNTIFS($A$2:$A4847,$A4847,$D$2:$D4847,$D4847,$M$2:$M4847,"&lt;&gt;Not an error")=1,1,0))</f>
        <v>0</v>
      </c>
      <c r="T4847">
        <f>IF(M4847&lt;&gt;"Major",0,IF(COUNTIFS($A$2:$A4847,$A4847,$D$2:$D4847,$D4847,$M$2:$M4847,"Major")=1,1,0))</f>
        <v>0</v>
      </c>
      <c r="U4847">
        <f>IF(M4847&lt;&gt;"Minor",0,IF(COUNTIFS($A$2:$A4847,$A4847,$D$2:$D4847,$D4847,$M$2:$M4847,"Minor")=1,1,0))</f>
        <v>0</v>
      </c>
    </row>
    <row r="4848">
      <c r="A4848" t="inlineStr">
        <is>
          <t xml:space="preserve">60392f2f8a29ae2294a4d279a3033aeaa01affa7</t>
        </is>
      </c>
      <c r="B4848" t="inlineStr">
        <is>
          <t xml:space="preserve">Thorns and Thrones</t>
        </is>
      </c>
      <c r="C4848" t="inlineStr">
        <is>
          <t xml:space="preserve">Fluch Und Krone</t>
        </is>
      </c>
      <c r="D4848" t="inlineStr">
        <is>
          <t xml:space="preserve">6653744a513513d161cfe276d8ca8d704a86f08f</t>
        </is>
      </c>
      <c r="E4848" t="inlineStr">
        <is>
          <t xml:space="preserve">Episode 34: Die Ehrgeizigen Könige</t>
        </is>
      </c>
      <c r="F4848">
        <v>34</v>
      </c>
      <c r="G4848" t="inlineStr">
        <is>
          <t xml:space="preserve">3:30-3:47</t>
        </is>
      </c>
      <c r="H4848" t="inlineStr">
        <is>
          <t xml:space="preserve">Pending</t>
        </is>
      </c>
      <c r="I4848" t="inlineStr">
        <is>
          <t xml:space="preserve">Hatha should be pronounced as "Hata" (German pronunciation). - Line of script: "Er hat schon den vorigen König dazu gedrängt, doch das scheiterte, weil Abetha und Hatha sich verbündeten und sie besiegten. Ich war bereits misstrauisch, als König Leo eine Prinzessin aus Hatha ehelichte. Ich vermutete, dass diese Heirat Hatha auf ihre Seite ziehen sollte."</t>
        </is>
      </c>
      <c r="J4848" t="inlineStr">
        <is>
          <t xml:space="preserve">VOA</t>
        </is>
      </c>
      <c r="K4848" t="inlineStr">
        <is>
          <t xml:space="preserve">Mispronunciation</t>
        </is>
      </c>
      <c r="L4848" t="inlineStr">
        <is>
          <t xml:space="preserve">Mispronunciation</t>
        </is>
      </c>
      <c r="M4848" t="str">
        <f>IFERROR(IF(VLOOKUP(L4848,'Quantification'!$A:$B,2,FALSE)&amp;""="","Unclassified",VLOOKUP(L4848,'Quantification'!$A:$B,2,FALSE)),"Unclassified")</f>
        <v>Major</v>
      </c>
      <c r="N4848" t="inlineStr">
        <is>
          <t xml:space="preserve">frl-esma.gulsoy@pocketfm.com</t>
        </is>
      </c>
      <c r="O4848" t="inlineStr">
        <is>
          <t xml:space="preserve">Issues found in raw</t>
        </is>
      </c>
      <c r="P4848" t="str">
        <f>IF(OR(O4848="Issues found in master",O4848="Final master"),"Master",IF(OR(O4848="Ready for Master",O4848="Issues found in raw",O4848="Raw under QC",O4848="Issues resolved in raw"),"Raw","-"))</f>
        <v>Raw</v>
      </c>
      <c r="Q4848" s="13">
        <v>46259.584027777775</v>
      </c>
      <c r="R4848" t="inlineStr">
        <is>
          <t xml:space="preserve">2026-08 (Aug)</t>
        </is>
      </c>
      <c r="S4848">
        <f>IF(M4848="Not an error",0,IF(COUNTIFS($A$2:$A4848,$A4848,$D$2:$D4848,$D4848,$M$2:$M4848,"&lt;&gt;Not an error")=1,1,0))</f>
        <v>0</v>
      </c>
      <c r="T4848">
        <f>IF(M4848&lt;&gt;"Major",0,IF(COUNTIFS($A$2:$A4848,$A4848,$D$2:$D4848,$D4848,$M$2:$M4848,"Major")=1,1,0))</f>
        <v>0</v>
      </c>
      <c r="U4848">
        <f>IF(M4848&lt;&gt;"Minor",0,IF(COUNTIFS($A$2:$A4848,$A4848,$D$2:$D4848,$D4848,$M$2:$M4848,"Minor")=1,1,0))</f>
        <v>0</v>
      </c>
    </row>
    <row r="4849">
      <c r="A4849" t="inlineStr">
        <is>
          <t xml:space="preserve">60392f2f8a29ae2294a4d279a3033aeaa01affa7</t>
        </is>
      </c>
      <c r="B4849" t="inlineStr">
        <is>
          <t xml:space="preserve">Thorns and Thrones</t>
        </is>
      </c>
      <c r="C4849" t="inlineStr">
        <is>
          <t xml:space="preserve">Fluch Und Krone</t>
        </is>
      </c>
      <c r="D4849" t="inlineStr">
        <is>
          <t xml:space="preserve">6653744a513513d161cfe276d8ca8d704a86f08f</t>
        </is>
      </c>
      <c r="E4849" t="inlineStr">
        <is>
          <t xml:space="preserve">Episode 34: Die Ehrgeizigen Könige</t>
        </is>
      </c>
      <c r="F4849">
        <v>34</v>
      </c>
      <c r="G4849" t="inlineStr">
        <is>
          <t xml:space="preserve">5:34-3:37</t>
        </is>
      </c>
      <c r="H4849" t="inlineStr">
        <is>
          <t xml:space="preserve">Pending</t>
        </is>
      </c>
      <c r="I4849" t="inlineStr">
        <is>
          <t xml:space="preserve">Cian should be pronounced as "Kian" (German pronunciation). - Line of script: "Ich weiß, dass mein Sohn Cian nicht so sein wird."</t>
        </is>
      </c>
      <c r="J4849" t="inlineStr">
        <is>
          <t xml:space="preserve">VOA</t>
        </is>
      </c>
      <c r="K4849" t="inlineStr">
        <is>
          <t xml:space="preserve">Mispronunciation</t>
        </is>
      </c>
      <c r="L4849" t="inlineStr">
        <is>
          <t xml:space="preserve">Mispronunciation</t>
        </is>
      </c>
      <c r="M4849" t="str">
        <f>IFERROR(IF(VLOOKUP(L4849,'Quantification'!$A:$B,2,FALSE)&amp;""="","Unclassified",VLOOKUP(L4849,'Quantification'!$A:$B,2,FALSE)),"Unclassified")</f>
        <v>Major</v>
      </c>
      <c r="N4849" t="inlineStr">
        <is>
          <t xml:space="preserve">frl-esma.gulsoy@pocketfm.com</t>
        </is>
      </c>
      <c r="O4849" t="inlineStr">
        <is>
          <t xml:space="preserve">Issues found in raw</t>
        </is>
      </c>
      <c r="P4849" t="str">
        <f>IF(OR(O4849="Issues found in master",O4849="Final master"),"Master",IF(OR(O4849="Ready for Master",O4849="Issues found in raw",O4849="Raw under QC",O4849="Issues resolved in raw"),"Raw","-"))</f>
        <v>Raw</v>
      </c>
      <c r="Q4849" s="13">
        <v>46259.584027777775</v>
      </c>
      <c r="R4849" t="inlineStr">
        <is>
          <t xml:space="preserve">2026-08 (Aug)</t>
        </is>
      </c>
      <c r="S4849">
        <f>IF(M4849="Not an error",0,IF(COUNTIFS($A$2:$A4849,$A4849,$D$2:$D4849,$D4849,$M$2:$M4849,"&lt;&gt;Not an error")=1,1,0))</f>
        <v>0</v>
      </c>
      <c r="T4849">
        <f>IF(M4849&lt;&gt;"Major",0,IF(COUNTIFS($A$2:$A4849,$A4849,$D$2:$D4849,$D4849,$M$2:$M4849,"Major")=1,1,0))</f>
        <v>0</v>
      </c>
      <c r="U4849">
        <f>IF(M4849&lt;&gt;"Minor",0,IF(COUNTIFS($A$2:$A4849,$A4849,$D$2:$D4849,$D4849,$M$2:$M4849,"Minor")=1,1,0))</f>
        <v>0</v>
      </c>
    </row>
    <row r="4850">
      <c r="A4850" t="inlineStr">
        <is>
          <t xml:space="preserve">60392f2f8a29ae2294a4d279a3033aeaa01affa7</t>
        </is>
      </c>
      <c r="B4850" t="inlineStr">
        <is>
          <t xml:space="preserve">Thorns and Thrones</t>
        </is>
      </c>
      <c r="C4850" t="inlineStr">
        <is>
          <t xml:space="preserve">Fluch Und Krone</t>
        </is>
      </c>
      <c r="D4850" t="inlineStr">
        <is>
          <t xml:space="preserve">6653744a513513d161cfe276d8ca8d704a86f08f</t>
        </is>
      </c>
      <c r="E4850" t="inlineStr">
        <is>
          <t xml:space="preserve">Episode 34: Die Ehrgeizigen Könige</t>
        </is>
      </c>
      <c r="F4850">
        <v>34</v>
      </c>
      <c r="G4850" t="inlineStr">
        <is>
          <t xml:space="preserve">00:00-00:00</t>
        </is>
      </c>
      <c r="H4850" t="inlineStr">
        <is>
          <t xml:space="preserve">Pending</t>
        </is>
      </c>
      <c r="I4850" t="inlineStr">
        <is>
          <t xml:space="preserve">Add: "Aus Sicht des Erzählers"</t>
        </is>
      </c>
      <c r="J4850" t="inlineStr">
        <is>
          <t xml:space="preserve">AI</t>
        </is>
      </c>
      <c r="K4850" t="inlineStr">
        <is>
          <t xml:space="preserve">Script error</t>
        </is>
      </c>
      <c r="L4850" t="inlineStr">
        <is>
          <t xml:space="preserve">Script error</t>
        </is>
      </c>
      <c r="M4850" t="str">
        <f>IFERROR(IF(VLOOKUP(L4850,'Quantification'!$A:$B,2,FALSE)&amp;""="","Unclassified",VLOOKUP(L4850,'Quantification'!$A:$B,2,FALSE)),"Unclassified")</f>
        <v>Major</v>
      </c>
      <c r="N4850" t="inlineStr">
        <is>
          <t xml:space="preserve">frl-laura.nissen@pocketfm.com</t>
        </is>
      </c>
      <c r="O4850" t="inlineStr">
        <is>
          <t xml:space="preserve">Issues found in raw</t>
        </is>
      </c>
      <c r="P4850" t="str">
        <f>IF(OR(O4850="Issues found in master",O4850="Final master"),"Master",IF(OR(O4850="Ready for Master",O4850="Issues found in raw",O4850="Raw under QC",O4850="Issues resolved in raw"),"Raw","-"))</f>
        <v>Raw</v>
      </c>
      <c r="Q4850" s="13">
        <v>46259.584027777775</v>
      </c>
      <c r="R4850" t="inlineStr">
        <is>
          <t xml:space="preserve">2026-08 (Aug)</t>
        </is>
      </c>
      <c r="S4850">
        <f>IF(M4850="Not an error",0,IF(COUNTIFS($A$2:$A4850,$A4850,$D$2:$D4850,$D4850,$M$2:$M4850,"&lt;&gt;Not an error")=1,1,0))</f>
        <v>0</v>
      </c>
      <c r="T4850">
        <f>IF(M4850&lt;&gt;"Major",0,IF(COUNTIFS($A$2:$A4850,$A4850,$D$2:$D4850,$D4850,$M$2:$M4850,"Major")=1,1,0))</f>
        <v>0</v>
      </c>
      <c r="U4850">
        <f>IF(M4850&lt;&gt;"Minor",0,IF(COUNTIFS($A$2:$A4850,$A4850,$D$2:$D4850,$D4850,$M$2:$M4850,"Minor")=1,1,0))</f>
        <v>0</v>
      </c>
    </row>
    <row r="4851">
      <c r="A4851" t="inlineStr">
        <is>
          <t xml:space="preserve">60392f2f8a29ae2294a4d279a3033aeaa01affa7</t>
        </is>
      </c>
      <c r="B4851" t="inlineStr">
        <is>
          <t xml:space="preserve">Thorns and Thrones</t>
        </is>
      </c>
      <c r="C4851" t="inlineStr">
        <is>
          <t xml:space="preserve">Fluch Und Krone</t>
        </is>
      </c>
      <c r="D4851" t="inlineStr">
        <is>
          <t xml:space="preserve">12b119e51652fc95562d6434e60f66d2ec1b3b31</t>
        </is>
      </c>
      <c r="E4851" t="inlineStr">
        <is>
          <t xml:space="preserve">Episode 35: Hexe Teufel Und Die Ratte</t>
        </is>
      </c>
      <c r="F4851">
        <v>35</v>
      </c>
      <c r="G4851" t="inlineStr">
        <is>
          <t xml:space="preserve">1:05-1:08</t>
        </is>
      </c>
      <c r="H4851" t="inlineStr">
        <is>
          <t xml:space="preserve">Pending</t>
        </is>
      </c>
      <c r="I4851" t="inlineStr">
        <is>
          <t xml:space="preserve">Thevailes should be pronounced in English (the "T" at the beginning should be pronounced as a regular "T"). - Line of script: "Er muss irgendwo nahe der Grenze zwischen Hatha und Thevailes sein."</t>
        </is>
      </c>
      <c r="J4851" t="inlineStr">
        <is>
          <t xml:space="preserve">VOA</t>
        </is>
      </c>
      <c r="K4851" t="inlineStr">
        <is>
          <t xml:space="preserve">Mispronunciation</t>
        </is>
      </c>
      <c r="L4851" t="inlineStr">
        <is>
          <t xml:space="preserve">Mispronunciation</t>
        </is>
      </c>
      <c r="M4851" t="str">
        <f>IFERROR(IF(VLOOKUP(L4851,'Quantification'!$A:$B,2,FALSE)&amp;""="","Unclassified",VLOOKUP(L4851,'Quantification'!$A:$B,2,FALSE)),"Unclassified")</f>
        <v>Major</v>
      </c>
      <c r="N4851" t="inlineStr">
        <is>
          <t xml:space="preserve">frl-esma.gulsoy@pocketfm.com</t>
        </is>
      </c>
      <c r="O4851" t="inlineStr">
        <is>
          <t xml:space="preserve">Issues found in raw</t>
        </is>
      </c>
      <c r="P4851" t="str">
        <f>IF(OR(O4851="Issues found in master",O4851="Final master"),"Master",IF(OR(O4851="Ready for Master",O4851="Issues found in raw",O4851="Raw under QC",O4851="Issues resolved in raw"),"Raw","-"))</f>
        <v>Raw</v>
      </c>
      <c r="Q4851" s="13">
        <v>46257.98333333334</v>
      </c>
      <c r="R4851" t="inlineStr">
        <is>
          <t xml:space="preserve">2026-08 (Aug)</t>
        </is>
      </c>
      <c r="S4851">
        <f>IF(M4851="Not an error",0,IF(COUNTIFS($A$2:$A4851,$A4851,$D$2:$D4851,$D4851,$M$2:$M4851,"&lt;&gt;Not an error")=1,1,0))</f>
        <v>1</v>
      </c>
      <c r="T4851">
        <f>IF(M4851&lt;&gt;"Major",0,IF(COUNTIFS($A$2:$A4851,$A4851,$D$2:$D4851,$D4851,$M$2:$M4851,"Major")=1,1,0))</f>
        <v>1</v>
      </c>
      <c r="U4851">
        <f>IF(M4851&lt;&gt;"Minor",0,IF(COUNTIFS($A$2:$A4851,$A4851,$D$2:$D4851,$D4851,$M$2:$M4851,"Minor")=1,1,0))</f>
        <v>0</v>
      </c>
    </row>
    <row r="4852">
      <c r="A4852" t="inlineStr">
        <is>
          <t xml:space="preserve">60392f2f8a29ae2294a4d279a3033aeaa01affa7</t>
        </is>
      </c>
      <c r="B4852" t="inlineStr">
        <is>
          <t xml:space="preserve">Thorns and Thrones</t>
        </is>
      </c>
      <c r="C4852" t="inlineStr">
        <is>
          <t xml:space="preserve">Fluch Und Krone</t>
        </is>
      </c>
      <c r="D4852" t="inlineStr">
        <is>
          <t xml:space="preserve">12b119e51652fc95562d6434e60f66d2ec1b3b31</t>
        </is>
      </c>
      <c r="E4852" t="inlineStr">
        <is>
          <t xml:space="preserve">Episode 35: Hexe Teufel Und Die Ratte</t>
        </is>
      </c>
      <c r="F4852">
        <v>35</v>
      </c>
      <c r="G4852" t="inlineStr">
        <is>
          <t xml:space="preserve">1:22-1:27</t>
        </is>
      </c>
      <c r="H4852" t="inlineStr">
        <is>
          <t xml:space="preserve">Pending</t>
        </is>
      </c>
      <c r="I4852" t="inlineStr">
        <is>
          <t xml:space="preserve">Robert should be pronounced in English. - Line of script: "Bis dahin sollten wir seinen genauen Standort kennen“, fügte General Robert hinzu."</t>
        </is>
      </c>
      <c r="J4852" t="inlineStr">
        <is>
          <t xml:space="preserve">VOA</t>
        </is>
      </c>
      <c r="K4852" t="inlineStr">
        <is>
          <t xml:space="preserve">Mispronunciation</t>
        </is>
      </c>
      <c r="L4852" t="inlineStr">
        <is>
          <t xml:space="preserve">Mispronunciation</t>
        </is>
      </c>
      <c r="M4852" t="str">
        <f>IFERROR(IF(VLOOKUP(L4852,'Quantification'!$A:$B,2,FALSE)&amp;""="","Unclassified",VLOOKUP(L4852,'Quantification'!$A:$B,2,FALSE)),"Unclassified")</f>
        <v>Major</v>
      </c>
      <c r="N4852" t="inlineStr">
        <is>
          <t xml:space="preserve">frl-esma.gulsoy@pocketfm.com</t>
        </is>
      </c>
      <c r="O4852" t="inlineStr">
        <is>
          <t xml:space="preserve">Issues found in raw</t>
        </is>
      </c>
      <c r="P4852" t="str">
        <f>IF(OR(O4852="Issues found in master",O4852="Final master"),"Master",IF(OR(O4852="Ready for Master",O4852="Issues found in raw",O4852="Raw under QC",O4852="Issues resolved in raw"),"Raw","-"))</f>
        <v>Raw</v>
      </c>
      <c r="Q4852" s="13">
        <v>46257.98333333334</v>
      </c>
      <c r="R4852" t="inlineStr">
        <is>
          <t xml:space="preserve">2026-08 (Aug)</t>
        </is>
      </c>
      <c r="S4852">
        <f>IF(M4852="Not an error",0,IF(COUNTIFS($A$2:$A4852,$A4852,$D$2:$D4852,$D4852,$M$2:$M4852,"&lt;&gt;Not an error")=1,1,0))</f>
        <v>0</v>
      </c>
      <c r="T4852">
        <f>IF(M4852&lt;&gt;"Major",0,IF(COUNTIFS($A$2:$A4852,$A4852,$D$2:$D4852,$D4852,$M$2:$M4852,"Major")=1,1,0))</f>
        <v>0</v>
      </c>
      <c r="U4852">
        <f>IF(M4852&lt;&gt;"Minor",0,IF(COUNTIFS($A$2:$A4852,$A4852,$D$2:$D4852,$D4852,$M$2:$M4852,"Minor")=1,1,0))</f>
        <v>0</v>
      </c>
    </row>
    <row r="4853">
      <c r="A4853" t="inlineStr">
        <is>
          <t xml:space="preserve">60392f2f8a29ae2294a4d279a3033aeaa01affa7</t>
        </is>
      </c>
      <c r="B4853" t="inlineStr">
        <is>
          <t xml:space="preserve">Thorns and Thrones</t>
        </is>
      </c>
      <c r="C4853" t="inlineStr">
        <is>
          <t xml:space="preserve">Fluch Und Krone</t>
        </is>
      </c>
      <c r="D4853" t="inlineStr">
        <is>
          <t xml:space="preserve">7685391a3eb4cbbf69c2a9fdc912c0c308660252</t>
        </is>
      </c>
      <c r="E4853" t="inlineStr">
        <is>
          <t xml:space="preserve">Episode 36: Schönheit in Bedrängnis</t>
        </is>
      </c>
      <c r="F4853">
        <v>36</v>
      </c>
      <c r="G4853" t="inlineStr">
        <is>
          <t xml:space="preserve">0:05-0:11</t>
        </is>
      </c>
      <c r="H4853" t="inlineStr">
        <is>
          <t xml:space="preserve">Pending</t>
        </is>
      </c>
      <c r="I4853" t="inlineStr">
        <is>
          <t xml:space="preserve">Thevailes should be pronounced in English (the "T" at the beginning should be pronounced as a regular "T"). The "s" at the end is missing in the pronunciation. - Line of script: "Der Rettungstrupp aß schnell etwas und brach dann zur Grenze zwischen Hatha und Thevailes auf."</t>
        </is>
      </c>
      <c r="J4853" t="inlineStr">
        <is>
          <t xml:space="preserve">VOA</t>
        </is>
      </c>
      <c r="K4853" t="inlineStr">
        <is>
          <t xml:space="preserve">Mispronunciation</t>
        </is>
      </c>
      <c r="L4853" t="inlineStr">
        <is>
          <t xml:space="preserve">Mispronunciation</t>
        </is>
      </c>
      <c r="M4853" t="str">
        <f>IFERROR(IF(VLOOKUP(L4853,'Quantification'!$A:$B,2,FALSE)&amp;""="","Unclassified",VLOOKUP(L4853,'Quantification'!$A:$B,2,FALSE)),"Unclassified")</f>
        <v>Major</v>
      </c>
      <c r="N4853" t="inlineStr">
        <is>
          <t xml:space="preserve">frl-esma.gulsoy@pocketfm.com</t>
        </is>
      </c>
      <c r="O4853" t="inlineStr">
        <is>
          <t xml:space="preserve">Issues found in raw</t>
        </is>
      </c>
      <c r="P4853" t="str">
        <f>IF(OR(O4853="Issues found in master",O4853="Final master"),"Master",IF(OR(O4853="Ready for Master",O4853="Issues found in raw",O4853="Raw under QC",O4853="Issues resolved in raw"),"Raw","-"))</f>
        <v>Raw</v>
      </c>
      <c r="Q4853" s="13">
        <v>46259.58472222222</v>
      </c>
      <c r="R4853" t="inlineStr">
        <is>
          <t xml:space="preserve">2026-08 (Aug)</t>
        </is>
      </c>
      <c r="S4853">
        <f>IF(M4853="Not an error",0,IF(COUNTIFS($A$2:$A4853,$A4853,$D$2:$D4853,$D4853,$M$2:$M4853,"&lt;&gt;Not an error")=1,1,0))</f>
        <v>1</v>
      </c>
      <c r="T4853">
        <f>IF(M4853&lt;&gt;"Major",0,IF(COUNTIFS($A$2:$A4853,$A4853,$D$2:$D4853,$D4853,$M$2:$M4853,"Major")=1,1,0))</f>
        <v>1</v>
      </c>
      <c r="U4853">
        <f>IF(M4853&lt;&gt;"Minor",0,IF(COUNTIFS($A$2:$A4853,$A4853,$D$2:$D4853,$D4853,$M$2:$M4853,"Minor")=1,1,0))</f>
        <v>0</v>
      </c>
    </row>
    <row r="4854">
      <c r="A4854" t="inlineStr">
        <is>
          <t xml:space="preserve">60392f2f8a29ae2294a4d279a3033aeaa01affa7</t>
        </is>
      </c>
      <c r="B4854" t="inlineStr">
        <is>
          <t xml:space="preserve">Thorns and Thrones</t>
        </is>
      </c>
      <c r="C4854" t="inlineStr">
        <is>
          <t xml:space="preserve">Fluch Und Krone</t>
        </is>
      </c>
      <c r="D4854" t="inlineStr">
        <is>
          <t xml:space="preserve">7685391a3eb4cbbf69c2a9fdc912c0c308660252</t>
        </is>
      </c>
      <c r="E4854" t="inlineStr">
        <is>
          <t xml:space="preserve">Episode 36: Schönheit in Bedrängnis</t>
        </is>
      </c>
      <c r="F4854">
        <v>36</v>
      </c>
      <c r="G4854" t="inlineStr">
        <is>
          <t xml:space="preserve">0:28-0:30</t>
        </is>
      </c>
      <c r="H4854" t="inlineStr">
        <is>
          <t xml:space="preserve">Pending</t>
        </is>
      </c>
      <c r="I4854" t="inlineStr">
        <is>
          <t xml:space="preserve">Thevailes should be pronounced in English (the "T" at the beginning should be pronounced as a regular "T"). The "s" at the end is missing in the pronunciation. - Line of script: "Jenseits ihrer Mauern lag Thevailes."</t>
        </is>
      </c>
      <c r="J4854" t="inlineStr">
        <is>
          <t xml:space="preserve">VOA</t>
        </is>
      </c>
      <c r="K4854" t="inlineStr">
        <is>
          <t xml:space="preserve">Mispronunciation</t>
        </is>
      </c>
      <c r="L4854" t="inlineStr">
        <is>
          <t xml:space="preserve">Mispronunciation</t>
        </is>
      </c>
      <c r="M4854" t="str">
        <f>IFERROR(IF(VLOOKUP(L4854,'Quantification'!$A:$B,2,FALSE)&amp;""="","Unclassified",VLOOKUP(L4854,'Quantification'!$A:$B,2,FALSE)),"Unclassified")</f>
        <v>Major</v>
      </c>
      <c r="N4854" t="inlineStr">
        <is>
          <t xml:space="preserve">frl-esma.gulsoy@pocketfm.com</t>
        </is>
      </c>
      <c r="O4854" t="inlineStr">
        <is>
          <t xml:space="preserve">Issues found in raw</t>
        </is>
      </c>
      <c r="P4854" t="str">
        <f>IF(OR(O4854="Issues found in master",O4854="Final master"),"Master",IF(OR(O4854="Ready for Master",O4854="Issues found in raw",O4854="Raw under QC",O4854="Issues resolved in raw"),"Raw","-"))</f>
        <v>Raw</v>
      </c>
      <c r="Q4854" s="13">
        <v>46259.58472222222</v>
      </c>
      <c r="R4854" t="inlineStr">
        <is>
          <t xml:space="preserve">2026-08 (Aug)</t>
        </is>
      </c>
      <c r="S4854">
        <f>IF(M4854="Not an error",0,IF(COUNTIFS($A$2:$A4854,$A4854,$D$2:$D4854,$D4854,$M$2:$M4854,"&lt;&gt;Not an error")=1,1,0))</f>
        <v>0</v>
      </c>
      <c r="T4854">
        <f>IF(M4854&lt;&gt;"Major",0,IF(COUNTIFS($A$2:$A4854,$A4854,$D$2:$D4854,$D4854,$M$2:$M4854,"Major")=1,1,0))</f>
        <v>0</v>
      </c>
      <c r="U4854">
        <f>IF(M4854&lt;&gt;"Minor",0,IF(COUNTIFS($A$2:$A4854,$A4854,$D$2:$D4854,$D4854,$M$2:$M4854,"Minor")=1,1,0))</f>
        <v>0</v>
      </c>
    </row>
    <row r="4855">
      <c r="A4855" t="inlineStr">
        <is>
          <t xml:space="preserve">60392f2f8a29ae2294a4d279a3033aeaa01affa7</t>
        </is>
      </c>
      <c r="B4855" t="inlineStr">
        <is>
          <t xml:space="preserve">Thorns and Thrones</t>
        </is>
      </c>
      <c r="C4855" t="inlineStr">
        <is>
          <t xml:space="preserve">Fluch Und Krone</t>
        </is>
      </c>
      <c r="D4855" t="inlineStr">
        <is>
          <t xml:space="preserve">7685391a3eb4cbbf69c2a9fdc912c0c308660252</t>
        </is>
      </c>
      <c r="E4855" t="inlineStr">
        <is>
          <t xml:space="preserve">Episode 36: Schönheit in Bedrängnis</t>
        </is>
      </c>
      <c r="F4855">
        <v>36</v>
      </c>
      <c r="G4855" t="inlineStr">
        <is>
          <t xml:space="preserve">1:20-1:23</t>
        </is>
      </c>
      <c r="H4855" t="inlineStr">
        <is>
          <t xml:space="preserve">Pending</t>
        </is>
      </c>
      <c r="I4855" t="inlineStr">
        <is>
          <t xml:space="preserve">Thevailes should be pronounced in English (the "T" at the beginning should be pronounced as a regular "T"). The "s" at the end is missing in the pronunciation. - Line of script: "Sie alle trugen Rüstungen aus Hatha und Thevailes."</t>
        </is>
      </c>
      <c r="J4855" t="inlineStr">
        <is>
          <t xml:space="preserve">VOA</t>
        </is>
      </c>
      <c r="K4855" t="inlineStr">
        <is>
          <t xml:space="preserve">Mispronunciation</t>
        </is>
      </c>
      <c r="L4855" t="inlineStr">
        <is>
          <t xml:space="preserve">Mispronunciation</t>
        </is>
      </c>
      <c r="M4855" t="str">
        <f>IFERROR(IF(VLOOKUP(L4855,'Quantification'!$A:$B,2,FALSE)&amp;""="","Unclassified",VLOOKUP(L4855,'Quantification'!$A:$B,2,FALSE)),"Unclassified")</f>
        <v>Major</v>
      </c>
      <c r="N4855" t="inlineStr">
        <is>
          <t xml:space="preserve">frl-esma.gulsoy@pocketfm.com</t>
        </is>
      </c>
      <c r="O4855" t="inlineStr">
        <is>
          <t xml:space="preserve">Issues found in raw</t>
        </is>
      </c>
      <c r="P4855" t="str">
        <f>IF(OR(O4855="Issues found in master",O4855="Final master"),"Master",IF(OR(O4855="Ready for Master",O4855="Issues found in raw",O4855="Raw under QC",O4855="Issues resolved in raw"),"Raw","-"))</f>
        <v>Raw</v>
      </c>
      <c r="Q4855" s="13">
        <v>46259.58472222222</v>
      </c>
      <c r="R4855" t="inlineStr">
        <is>
          <t xml:space="preserve">2026-08 (Aug)</t>
        </is>
      </c>
      <c r="S4855">
        <f>IF(M4855="Not an error",0,IF(COUNTIFS($A$2:$A4855,$A4855,$D$2:$D4855,$D4855,$M$2:$M4855,"&lt;&gt;Not an error")=1,1,0))</f>
        <v>0</v>
      </c>
      <c r="T4855">
        <f>IF(M4855&lt;&gt;"Major",0,IF(COUNTIFS($A$2:$A4855,$A4855,$D$2:$D4855,$D4855,$M$2:$M4855,"Major")=1,1,0))</f>
        <v>0</v>
      </c>
      <c r="U4855">
        <f>IF(M4855&lt;&gt;"Minor",0,IF(COUNTIFS($A$2:$A4855,$A4855,$D$2:$D4855,$D4855,$M$2:$M4855,"Minor")=1,1,0))</f>
        <v>0</v>
      </c>
    </row>
    <row r="4856">
      <c r="A4856" t="inlineStr">
        <is>
          <t xml:space="preserve">60392f2f8a29ae2294a4d279a3033aeaa01affa7</t>
        </is>
      </c>
      <c r="B4856" t="inlineStr">
        <is>
          <t xml:space="preserve">Thorns and Thrones</t>
        </is>
      </c>
      <c r="C4856" t="inlineStr">
        <is>
          <t xml:space="preserve">Fluch Und Krone</t>
        </is>
      </c>
      <c r="D4856" t="inlineStr">
        <is>
          <t xml:space="preserve">7685391a3eb4cbbf69c2a9fdc912c0c308660252</t>
        </is>
      </c>
      <c r="E4856" t="inlineStr">
        <is>
          <t xml:space="preserve">Episode 36: Schönheit in Bedrängnis</t>
        </is>
      </c>
      <c r="F4856">
        <v>36</v>
      </c>
      <c r="G4856" t="inlineStr">
        <is>
          <t xml:space="preserve">1:36-1:41</t>
        </is>
      </c>
      <c r="H4856" t="inlineStr">
        <is>
          <t xml:space="preserve">Pending</t>
        </is>
      </c>
      <c r="I4856" t="inlineStr">
        <is>
          <t xml:space="preserve">General is pronounced incorrectly/unclearly. It should be pronounced correctly in German. - Line of script: "General, das ist noch kein Beweis dafür, dass Cian hier ist."</t>
        </is>
      </c>
      <c r="J4856" t="inlineStr">
        <is>
          <t xml:space="preserve">VOA</t>
        </is>
      </c>
      <c r="K4856" t="inlineStr">
        <is>
          <t xml:space="preserve">Mispronunciation</t>
        </is>
      </c>
      <c r="L4856" t="inlineStr">
        <is>
          <t xml:space="preserve">Mispronunciation</t>
        </is>
      </c>
      <c r="M4856" t="str">
        <f>IFERROR(IF(VLOOKUP(L4856,'Quantification'!$A:$B,2,FALSE)&amp;""="","Unclassified",VLOOKUP(L4856,'Quantification'!$A:$B,2,FALSE)),"Unclassified")</f>
        <v>Major</v>
      </c>
      <c r="N4856" t="inlineStr">
        <is>
          <t xml:space="preserve">frl-esma.gulsoy@pocketfm.com</t>
        </is>
      </c>
      <c r="O4856" t="inlineStr">
        <is>
          <t xml:space="preserve">Issues found in raw</t>
        </is>
      </c>
      <c r="P4856" t="str">
        <f>IF(OR(O4856="Issues found in master",O4856="Final master"),"Master",IF(OR(O4856="Ready for Master",O4856="Issues found in raw",O4856="Raw under QC",O4856="Issues resolved in raw"),"Raw","-"))</f>
        <v>Raw</v>
      </c>
      <c r="Q4856" s="13">
        <v>46259.58472222222</v>
      </c>
      <c r="R4856" t="inlineStr">
        <is>
          <t xml:space="preserve">2026-08 (Aug)</t>
        </is>
      </c>
      <c r="S4856">
        <f>IF(M4856="Not an error",0,IF(COUNTIFS($A$2:$A4856,$A4856,$D$2:$D4856,$D4856,$M$2:$M4856,"&lt;&gt;Not an error")=1,1,0))</f>
        <v>0</v>
      </c>
      <c r="T4856">
        <f>IF(M4856&lt;&gt;"Major",0,IF(COUNTIFS($A$2:$A4856,$A4856,$D$2:$D4856,$D4856,$M$2:$M4856,"Major")=1,1,0))</f>
        <v>0</v>
      </c>
      <c r="U4856">
        <f>IF(M4856&lt;&gt;"Minor",0,IF(COUNTIFS($A$2:$A4856,$A4856,$D$2:$D4856,$D4856,$M$2:$M4856,"Minor")=1,1,0))</f>
        <v>0</v>
      </c>
    </row>
    <row r="4857">
      <c r="A4857" t="inlineStr">
        <is>
          <t xml:space="preserve">60392f2f8a29ae2294a4d279a3033aeaa01affa7</t>
        </is>
      </c>
      <c r="B4857" t="inlineStr">
        <is>
          <t xml:space="preserve">Thorns and Thrones</t>
        </is>
      </c>
      <c r="C4857" t="inlineStr">
        <is>
          <t xml:space="preserve">Fluch Und Krone</t>
        </is>
      </c>
      <c r="D4857" t="inlineStr">
        <is>
          <t xml:space="preserve">7685391a3eb4cbbf69c2a9fdc912c0c308660252</t>
        </is>
      </c>
      <c r="E4857" t="inlineStr">
        <is>
          <t xml:space="preserve">Episode 36: Schönheit in Bedrängnis</t>
        </is>
      </c>
      <c r="F4857">
        <v>36</v>
      </c>
      <c r="G4857" t="inlineStr">
        <is>
          <t xml:space="preserve">1:43-1:45</t>
        </is>
      </c>
      <c r="H4857" t="inlineStr">
        <is>
          <t xml:space="preserve">Pending</t>
        </is>
      </c>
      <c r="I4857" t="inlineStr">
        <is>
          <t xml:space="preserve">Sir Berolt should be pronounced in English. - Line of script: "erwiderte Sir Berolt, der Kommandant der Ritter."</t>
        </is>
      </c>
      <c r="J4857" t="inlineStr">
        <is>
          <t xml:space="preserve">VOA</t>
        </is>
      </c>
      <c r="K4857" t="inlineStr">
        <is>
          <t xml:space="preserve">Mispronunciation</t>
        </is>
      </c>
      <c r="L4857" t="inlineStr">
        <is>
          <t xml:space="preserve">Mispronunciation</t>
        </is>
      </c>
      <c r="M4857" t="str">
        <f>IFERROR(IF(VLOOKUP(L4857,'Quantification'!$A:$B,2,FALSE)&amp;""="","Unclassified",VLOOKUP(L4857,'Quantification'!$A:$B,2,FALSE)),"Unclassified")</f>
        <v>Major</v>
      </c>
      <c r="N4857" t="inlineStr">
        <is>
          <t xml:space="preserve">frl-esma.gulsoy@pocketfm.com</t>
        </is>
      </c>
      <c r="O4857" t="inlineStr">
        <is>
          <t xml:space="preserve">Issues found in raw</t>
        </is>
      </c>
      <c r="P4857" t="str">
        <f>IF(OR(O4857="Issues found in master",O4857="Final master"),"Master",IF(OR(O4857="Ready for Master",O4857="Issues found in raw",O4857="Raw under QC",O4857="Issues resolved in raw"),"Raw","-"))</f>
        <v>Raw</v>
      </c>
      <c r="Q4857" s="13">
        <v>46259.58472222222</v>
      </c>
      <c r="R4857" t="inlineStr">
        <is>
          <t xml:space="preserve">2026-08 (Aug)</t>
        </is>
      </c>
      <c r="S4857">
        <f>IF(M4857="Not an error",0,IF(COUNTIFS($A$2:$A4857,$A4857,$D$2:$D4857,$D4857,$M$2:$M4857,"&lt;&gt;Not an error")=1,1,0))</f>
        <v>0</v>
      </c>
      <c r="T4857">
        <f>IF(M4857&lt;&gt;"Major",0,IF(COUNTIFS($A$2:$A4857,$A4857,$D$2:$D4857,$D4857,$M$2:$M4857,"Major")=1,1,0))</f>
        <v>0</v>
      </c>
      <c r="U4857">
        <f>IF(M4857&lt;&gt;"Minor",0,IF(COUNTIFS($A$2:$A4857,$A4857,$D$2:$D4857,$D4857,$M$2:$M4857,"Minor")=1,1,0))</f>
        <v>0</v>
      </c>
    </row>
    <row r="4858">
      <c r="A4858" t="inlineStr">
        <is>
          <t xml:space="preserve">60392f2f8a29ae2294a4d279a3033aeaa01affa7</t>
        </is>
      </c>
      <c r="B4858" t="inlineStr">
        <is>
          <t xml:space="preserve">Thorns and Thrones</t>
        </is>
      </c>
      <c r="C4858" t="inlineStr">
        <is>
          <t xml:space="preserve">Fluch Und Krone</t>
        </is>
      </c>
      <c r="D4858" t="inlineStr">
        <is>
          <t xml:space="preserve">7685391a3eb4cbbf69c2a9fdc912c0c308660252</t>
        </is>
      </c>
      <c r="E4858" t="inlineStr">
        <is>
          <t xml:space="preserve">Episode 36: Schönheit in Bedrängnis</t>
        </is>
      </c>
      <c r="F4858">
        <v>36</v>
      </c>
      <c r="G4858" t="inlineStr">
        <is>
          <t xml:space="preserve">2:35-2:42</t>
        </is>
      </c>
      <c r="H4858" t="inlineStr">
        <is>
          <t xml:space="preserve">Pending</t>
        </is>
      </c>
      <c r="I4858" t="inlineStr">
        <is>
          <t xml:space="preserve">Sir Berolt should be pronounced in English. - Line of script: "„Kommandant!“, sagte er und verbeugte sich vor Sir Berolt, dem Anführer der Königlichen Ritter von Abetha."</t>
        </is>
      </c>
      <c r="J4858" t="inlineStr">
        <is>
          <t xml:space="preserve">VOA</t>
        </is>
      </c>
      <c r="K4858" t="inlineStr">
        <is>
          <t xml:space="preserve">Mispronunciation</t>
        </is>
      </c>
      <c r="L4858" t="inlineStr">
        <is>
          <t xml:space="preserve">Mispronunciation</t>
        </is>
      </c>
      <c r="M4858" t="str">
        <f>IFERROR(IF(VLOOKUP(L4858,'Quantification'!$A:$B,2,FALSE)&amp;""="","Unclassified",VLOOKUP(L4858,'Quantification'!$A:$B,2,FALSE)),"Unclassified")</f>
        <v>Major</v>
      </c>
      <c r="N4858" t="inlineStr">
        <is>
          <t xml:space="preserve">frl-esma.gulsoy@pocketfm.com</t>
        </is>
      </c>
      <c r="O4858" t="inlineStr">
        <is>
          <t xml:space="preserve">Issues found in raw</t>
        </is>
      </c>
      <c r="P4858" t="str">
        <f>IF(OR(O4858="Issues found in master",O4858="Final master"),"Master",IF(OR(O4858="Ready for Master",O4858="Issues found in raw",O4858="Raw under QC",O4858="Issues resolved in raw"),"Raw","-"))</f>
        <v>Raw</v>
      </c>
      <c r="Q4858" s="13">
        <v>46259.58472222222</v>
      </c>
      <c r="R4858" t="inlineStr">
        <is>
          <t xml:space="preserve">2026-08 (Aug)</t>
        </is>
      </c>
      <c r="S4858">
        <f>IF(M4858="Not an error",0,IF(COUNTIFS($A$2:$A4858,$A4858,$D$2:$D4858,$D4858,$M$2:$M4858,"&lt;&gt;Not an error")=1,1,0))</f>
        <v>0</v>
      </c>
      <c r="T4858">
        <f>IF(M4858&lt;&gt;"Major",0,IF(COUNTIFS($A$2:$A4858,$A4858,$D$2:$D4858,$D4858,$M$2:$M4858,"Major")=1,1,0))</f>
        <v>0</v>
      </c>
      <c r="U4858">
        <f>IF(M4858&lt;&gt;"Minor",0,IF(COUNTIFS($A$2:$A4858,$A4858,$D$2:$D4858,$D4858,$M$2:$M4858,"Minor")=1,1,0))</f>
        <v>0</v>
      </c>
    </row>
    <row r="4859">
      <c r="A4859" t="inlineStr">
        <is>
          <t xml:space="preserve">60392f2f8a29ae2294a4d279a3033aeaa01affa7</t>
        </is>
      </c>
      <c r="B4859" t="inlineStr">
        <is>
          <t xml:space="preserve">Thorns and Thrones</t>
        </is>
      </c>
      <c r="C4859" t="inlineStr">
        <is>
          <t xml:space="preserve">Fluch Und Krone</t>
        </is>
      </c>
      <c r="D4859" t="inlineStr">
        <is>
          <t xml:space="preserve">7685391a3eb4cbbf69c2a9fdc912c0c308660252</t>
        </is>
      </c>
      <c r="E4859" t="inlineStr">
        <is>
          <t xml:space="preserve">Episode 36: Schönheit in Bedrängnis</t>
        </is>
      </c>
      <c r="F4859">
        <v>36</v>
      </c>
      <c r="G4859" t="inlineStr">
        <is>
          <t xml:space="preserve">2:47-2:50</t>
        </is>
      </c>
      <c r="H4859" t="inlineStr">
        <is>
          <t xml:space="preserve">Pending</t>
        </is>
      </c>
      <c r="I4859" t="inlineStr">
        <is>
          <t xml:space="preserve">Cian should be pronounced as "Kian" (German pronunciation). - Line of script: "Prinz Cian ist definitiv in der Militärfestung."</t>
        </is>
      </c>
      <c r="J4859" t="inlineStr">
        <is>
          <t xml:space="preserve">VOA</t>
        </is>
      </c>
      <c r="K4859" t="inlineStr">
        <is>
          <t xml:space="preserve">Mispronunciation</t>
        </is>
      </c>
      <c r="L4859" t="inlineStr">
        <is>
          <t xml:space="preserve">Mispronunciation</t>
        </is>
      </c>
      <c r="M4859" t="str">
        <f>IFERROR(IF(VLOOKUP(L4859,'Quantification'!$A:$B,2,FALSE)&amp;""="","Unclassified",VLOOKUP(L4859,'Quantification'!$A:$B,2,FALSE)),"Unclassified")</f>
        <v>Major</v>
      </c>
      <c r="N4859" t="inlineStr">
        <is>
          <t xml:space="preserve">frl-esma.gulsoy@pocketfm.com</t>
        </is>
      </c>
      <c r="O4859" t="inlineStr">
        <is>
          <t xml:space="preserve">Issues found in raw</t>
        </is>
      </c>
      <c r="P4859" t="str">
        <f>IF(OR(O4859="Issues found in master",O4859="Final master"),"Master",IF(OR(O4859="Ready for Master",O4859="Issues found in raw",O4859="Raw under QC",O4859="Issues resolved in raw"),"Raw","-"))</f>
        <v>Raw</v>
      </c>
      <c r="Q4859" s="13">
        <v>46259.58472222222</v>
      </c>
      <c r="R4859" t="inlineStr">
        <is>
          <t xml:space="preserve">2026-08 (Aug)</t>
        </is>
      </c>
      <c r="S4859">
        <f>IF(M4859="Not an error",0,IF(COUNTIFS($A$2:$A4859,$A4859,$D$2:$D4859,$D4859,$M$2:$M4859,"&lt;&gt;Not an error")=1,1,0))</f>
        <v>0</v>
      </c>
      <c r="T4859">
        <f>IF(M4859&lt;&gt;"Major",0,IF(COUNTIFS($A$2:$A4859,$A4859,$D$2:$D4859,$D4859,$M$2:$M4859,"Major")=1,1,0))</f>
        <v>0</v>
      </c>
      <c r="U4859">
        <f>IF(M4859&lt;&gt;"Minor",0,IF(COUNTIFS($A$2:$A4859,$A4859,$D$2:$D4859,$D4859,$M$2:$M4859,"Minor")=1,1,0))</f>
        <v>0</v>
      </c>
    </row>
    <row r="4860">
      <c r="A4860" t="inlineStr">
        <is>
          <t xml:space="preserve">60392f2f8a29ae2294a4d279a3033aeaa01affa7</t>
        </is>
      </c>
      <c r="B4860" t="inlineStr">
        <is>
          <t xml:space="preserve">Thorns and Thrones</t>
        </is>
      </c>
      <c r="C4860" t="inlineStr">
        <is>
          <t xml:space="preserve">Fluch Und Krone</t>
        </is>
      </c>
      <c r="D4860" t="inlineStr">
        <is>
          <t xml:space="preserve">7685391a3eb4cbbf69c2a9fdc912c0c308660252</t>
        </is>
      </c>
      <c r="E4860" t="inlineStr">
        <is>
          <t xml:space="preserve">Episode 36: Schönheit in Bedrängnis</t>
        </is>
      </c>
      <c r="F4860">
        <v>36</v>
      </c>
      <c r="G4860" t="inlineStr">
        <is>
          <t xml:space="preserve">3:06-3:10</t>
        </is>
      </c>
      <c r="H4860" t="inlineStr">
        <is>
          <t xml:space="preserve">Pending</t>
        </is>
      </c>
      <c r="I4860" t="inlineStr">
        <is>
          <t xml:space="preserve">Sir Berolt should be pronounced in English. - Line of script: "„Haben Sie seine genaue Position?“, fragte Sir Berolt, während alle näher kamen."</t>
        </is>
      </c>
      <c r="J4860" t="inlineStr">
        <is>
          <t xml:space="preserve">VOA</t>
        </is>
      </c>
      <c r="K4860" t="inlineStr">
        <is>
          <t xml:space="preserve">Mispronunciation</t>
        </is>
      </c>
      <c r="L4860" t="inlineStr">
        <is>
          <t xml:space="preserve">Mispronunciation</t>
        </is>
      </c>
      <c r="M4860" t="str">
        <f>IFERROR(IF(VLOOKUP(L4860,'Quantification'!$A:$B,2,FALSE)&amp;""="","Unclassified",VLOOKUP(L4860,'Quantification'!$A:$B,2,FALSE)),"Unclassified")</f>
        <v>Major</v>
      </c>
      <c r="N4860" t="inlineStr">
        <is>
          <t xml:space="preserve">frl-esma.gulsoy@pocketfm.com</t>
        </is>
      </c>
      <c r="O4860" t="inlineStr">
        <is>
          <t xml:space="preserve">Issues found in raw</t>
        </is>
      </c>
      <c r="P4860" t="str">
        <f>IF(OR(O4860="Issues found in master",O4860="Final master"),"Master",IF(OR(O4860="Ready for Master",O4860="Issues found in raw",O4860="Raw under QC",O4860="Issues resolved in raw"),"Raw","-"))</f>
        <v>Raw</v>
      </c>
      <c r="Q4860" s="13">
        <v>46259.58472222222</v>
      </c>
      <c r="R4860" t="inlineStr">
        <is>
          <t xml:space="preserve">2026-08 (Aug)</t>
        </is>
      </c>
      <c r="S4860">
        <f>IF(M4860="Not an error",0,IF(COUNTIFS($A$2:$A4860,$A4860,$D$2:$D4860,$D4860,$M$2:$M4860,"&lt;&gt;Not an error")=1,1,0))</f>
        <v>0</v>
      </c>
      <c r="T4860">
        <f>IF(M4860&lt;&gt;"Major",0,IF(COUNTIFS($A$2:$A4860,$A4860,$D$2:$D4860,$D4860,$M$2:$M4860,"Major")=1,1,0))</f>
        <v>0</v>
      </c>
      <c r="U4860">
        <f>IF(M4860&lt;&gt;"Minor",0,IF(COUNTIFS($A$2:$A4860,$A4860,$D$2:$D4860,$D4860,$M$2:$M4860,"Minor")=1,1,0))</f>
        <v>0</v>
      </c>
    </row>
    <row r="4861">
      <c r="A4861" t="inlineStr">
        <is>
          <t xml:space="preserve">60392f2f8a29ae2294a4d279a3033aeaa01affa7</t>
        </is>
      </c>
      <c r="B4861" t="inlineStr">
        <is>
          <t xml:space="preserve">Thorns and Thrones</t>
        </is>
      </c>
      <c r="C4861" t="inlineStr">
        <is>
          <t xml:space="preserve">Fluch Und Krone</t>
        </is>
      </c>
      <c r="D4861" t="inlineStr">
        <is>
          <t xml:space="preserve">7685391a3eb4cbbf69c2a9fdc912c0c308660252</t>
        </is>
      </c>
      <c r="E4861" t="inlineStr">
        <is>
          <t xml:space="preserve">Episode 36: Schönheit in Bedrängnis</t>
        </is>
      </c>
      <c r="F4861">
        <v>36</v>
      </c>
      <c r="G4861" t="inlineStr">
        <is>
          <t xml:space="preserve">3:25-3:29</t>
        </is>
      </c>
      <c r="H4861" t="inlineStr">
        <is>
          <t xml:space="preserve">Pending</t>
        </is>
      </c>
      <c r="I4861" t="inlineStr">
        <is>
          <t xml:space="preserve">Cian should be pronounced as "Kian" (German pronunciation). - Line of script: "Genau hier. Hier halten sie Prinz Cian fest."</t>
        </is>
      </c>
      <c r="J4861" t="inlineStr">
        <is>
          <t xml:space="preserve">VOA</t>
        </is>
      </c>
      <c r="K4861" t="inlineStr">
        <is>
          <t xml:space="preserve">Mispronunciation</t>
        </is>
      </c>
      <c r="L4861" t="inlineStr">
        <is>
          <t xml:space="preserve">Mispronunciation</t>
        </is>
      </c>
      <c r="M4861" t="str">
        <f>IFERROR(IF(VLOOKUP(L4861,'Quantification'!$A:$B,2,FALSE)&amp;""="","Unclassified",VLOOKUP(L4861,'Quantification'!$A:$B,2,FALSE)),"Unclassified")</f>
        <v>Major</v>
      </c>
      <c r="N4861" t="inlineStr">
        <is>
          <t xml:space="preserve">frl-esma.gulsoy@pocketfm.com</t>
        </is>
      </c>
      <c r="O4861" t="inlineStr">
        <is>
          <t xml:space="preserve">Issues found in raw</t>
        </is>
      </c>
      <c r="P4861" t="str">
        <f>IF(OR(O4861="Issues found in master",O4861="Final master"),"Master",IF(OR(O4861="Ready for Master",O4861="Issues found in raw",O4861="Raw under QC",O4861="Issues resolved in raw"),"Raw","-"))</f>
        <v>Raw</v>
      </c>
      <c r="Q4861" s="13">
        <v>46259.58472222222</v>
      </c>
      <c r="R4861" t="inlineStr">
        <is>
          <t xml:space="preserve">2026-08 (Aug)</t>
        </is>
      </c>
      <c r="S4861">
        <f>IF(M4861="Not an error",0,IF(COUNTIFS($A$2:$A4861,$A4861,$D$2:$D4861,$D4861,$M$2:$M4861,"&lt;&gt;Not an error")=1,1,0))</f>
        <v>0</v>
      </c>
      <c r="T4861">
        <f>IF(M4861&lt;&gt;"Major",0,IF(COUNTIFS($A$2:$A4861,$A4861,$D$2:$D4861,$D4861,$M$2:$M4861,"Major")=1,1,0))</f>
        <v>0</v>
      </c>
      <c r="U4861">
        <f>IF(M4861&lt;&gt;"Minor",0,IF(COUNTIFS($A$2:$A4861,$A4861,$D$2:$D4861,$D4861,$M$2:$M4861,"Minor")=1,1,0))</f>
        <v>0</v>
      </c>
    </row>
    <row r="4862">
      <c r="A4862" t="inlineStr">
        <is>
          <t xml:space="preserve">60392f2f8a29ae2294a4d279a3033aeaa01affa7</t>
        </is>
      </c>
      <c r="B4862" t="inlineStr">
        <is>
          <t xml:space="preserve">Thorns and Thrones</t>
        </is>
      </c>
      <c r="C4862" t="inlineStr">
        <is>
          <t xml:space="preserve">Fluch Und Krone</t>
        </is>
      </c>
      <c r="D4862" t="inlineStr">
        <is>
          <t xml:space="preserve">7685391a3eb4cbbf69c2a9fdc912c0c308660252</t>
        </is>
      </c>
      <c r="E4862" t="inlineStr">
        <is>
          <t xml:space="preserve">Episode 36: Schönheit in Bedrängnis</t>
        </is>
      </c>
      <c r="F4862">
        <v>36</v>
      </c>
      <c r="G4862" t="inlineStr">
        <is>
          <t xml:space="preserve">5:49-5:54</t>
        </is>
      </c>
      <c r="H4862" t="inlineStr">
        <is>
          <t xml:space="preserve">Pending</t>
        </is>
      </c>
      <c r="I4862" t="inlineStr">
        <is>
          <t xml:space="preserve">Robert should be pronounced in English. - Line of script: "Sir Berolt und General Robert wechselten einen hilflosen Blick, unsicher, was sie tun sollten."</t>
        </is>
      </c>
      <c r="J4862" t="inlineStr">
        <is>
          <t xml:space="preserve">VOA</t>
        </is>
      </c>
      <c r="K4862" t="inlineStr">
        <is>
          <t xml:space="preserve">Mispronunciation</t>
        </is>
      </c>
      <c r="L4862" t="inlineStr">
        <is>
          <t xml:space="preserve">Mispronunciation</t>
        </is>
      </c>
      <c r="M4862" t="str">
        <f>IFERROR(IF(VLOOKUP(L4862,'Quantification'!$A:$B,2,FALSE)&amp;""="","Unclassified",VLOOKUP(L4862,'Quantification'!$A:$B,2,FALSE)),"Unclassified")</f>
        <v>Major</v>
      </c>
      <c r="N4862" t="inlineStr">
        <is>
          <t xml:space="preserve">frl-esma.gulsoy@pocketfm.com</t>
        </is>
      </c>
      <c r="O4862" t="inlineStr">
        <is>
          <t xml:space="preserve">Issues found in raw</t>
        </is>
      </c>
      <c r="P4862" t="str">
        <f>IF(OR(O4862="Issues found in master",O4862="Final master"),"Master",IF(OR(O4862="Ready for Master",O4862="Issues found in raw",O4862="Raw under QC",O4862="Issues resolved in raw"),"Raw","-"))</f>
        <v>Raw</v>
      </c>
      <c r="Q4862" s="13">
        <v>46259.58472222222</v>
      </c>
      <c r="R4862" t="inlineStr">
        <is>
          <t xml:space="preserve">2026-08 (Aug)</t>
        </is>
      </c>
      <c r="S4862">
        <f>IF(M4862="Not an error",0,IF(COUNTIFS($A$2:$A4862,$A4862,$D$2:$D4862,$D4862,$M$2:$M4862,"&lt;&gt;Not an error")=1,1,0))</f>
        <v>0</v>
      </c>
      <c r="T4862">
        <f>IF(M4862&lt;&gt;"Major",0,IF(COUNTIFS($A$2:$A4862,$A4862,$D$2:$D4862,$D4862,$M$2:$M4862,"Major")=1,1,0))</f>
        <v>0</v>
      </c>
      <c r="U4862">
        <f>IF(M4862&lt;&gt;"Minor",0,IF(COUNTIFS($A$2:$A4862,$A4862,$D$2:$D4862,$D4862,$M$2:$M4862,"Minor")=1,1,0))</f>
        <v>0</v>
      </c>
    </row>
    <row r="4863">
      <c r="A4863" t="inlineStr">
        <is>
          <t xml:space="preserve">60392f2f8a29ae2294a4d279a3033aeaa01affa7</t>
        </is>
      </c>
      <c r="B4863" t="inlineStr">
        <is>
          <t xml:space="preserve">Thorns and Thrones</t>
        </is>
      </c>
      <c r="C4863" t="inlineStr">
        <is>
          <t xml:space="preserve">Fluch Und Krone</t>
        </is>
      </c>
      <c r="D4863" t="inlineStr">
        <is>
          <t xml:space="preserve">7685391a3eb4cbbf69c2a9fdc912c0c308660252</t>
        </is>
      </c>
      <c r="E4863" t="inlineStr">
        <is>
          <t xml:space="preserve">Episode 36: Schönheit in Bedrängnis</t>
        </is>
      </c>
      <c r="F4863">
        <v>36</v>
      </c>
      <c r="G4863" t="inlineStr">
        <is>
          <t xml:space="preserve">0:00</t>
        </is>
      </c>
      <c r="H4863" t="inlineStr">
        <is>
          <t xml:space="preserve">Pending</t>
        </is>
      </c>
      <c r="I4863" t="inlineStr">
        <is>
          <t xml:space="preserve">Add: "Aus Sicht des Erzählers"</t>
        </is>
      </c>
      <c r="J4863" t="inlineStr">
        <is>
          <t xml:space="preserve">AI</t>
        </is>
      </c>
      <c r="K4863" t="inlineStr">
        <is>
          <t xml:space="preserve">Script error</t>
        </is>
      </c>
      <c r="L4863" t="inlineStr">
        <is>
          <t xml:space="preserve">Script error</t>
        </is>
      </c>
      <c r="M4863" t="str">
        <f>IFERROR(IF(VLOOKUP(L4863,'Quantification'!$A:$B,2,FALSE)&amp;""="","Unclassified",VLOOKUP(L4863,'Quantification'!$A:$B,2,FALSE)),"Unclassified")</f>
        <v>Major</v>
      </c>
      <c r="N4863" t="inlineStr">
        <is>
          <t xml:space="preserve">frl-laura.nissen@pocketfm.com</t>
        </is>
      </c>
      <c r="O4863" t="inlineStr">
        <is>
          <t xml:space="preserve">Issues found in raw</t>
        </is>
      </c>
      <c r="P4863" t="str">
        <f>IF(OR(O4863="Issues found in master",O4863="Final master"),"Master",IF(OR(O4863="Ready for Master",O4863="Issues found in raw",O4863="Raw under QC",O4863="Issues resolved in raw"),"Raw","-"))</f>
        <v>Raw</v>
      </c>
      <c r="Q4863" s="13">
        <v>46259.58472222222</v>
      </c>
      <c r="R4863" t="inlineStr">
        <is>
          <t xml:space="preserve">2026-08 (Aug)</t>
        </is>
      </c>
      <c r="S4863">
        <f>IF(M4863="Not an error",0,IF(COUNTIFS($A$2:$A4863,$A4863,$D$2:$D4863,$D4863,$M$2:$M4863,"&lt;&gt;Not an error")=1,1,0))</f>
        <v>0</v>
      </c>
      <c r="T4863">
        <f>IF(M4863&lt;&gt;"Major",0,IF(COUNTIFS($A$2:$A4863,$A4863,$D$2:$D4863,$D4863,$M$2:$M4863,"Major")=1,1,0))</f>
        <v>0</v>
      </c>
      <c r="U4863">
        <f>IF(M4863&lt;&gt;"Minor",0,IF(COUNTIFS($A$2:$A4863,$A4863,$D$2:$D4863,$D4863,$M$2:$M4863,"Minor")=1,1,0))</f>
        <v>0</v>
      </c>
    </row>
    <row r="4864">
      <c r="A4864" t="inlineStr">
        <is>
          <t xml:space="preserve">60392f2f8a29ae2294a4d279a3033aeaa01affa7</t>
        </is>
      </c>
      <c r="B4864" t="inlineStr">
        <is>
          <t xml:space="preserve">Thorns and Thrones</t>
        </is>
      </c>
      <c r="C4864" t="inlineStr">
        <is>
          <t xml:space="preserve">Fluch Und Krone</t>
        </is>
      </c>
      <c r="D4864" t="inlineStr">
        <is>
          <t xml:space="preserve">3720ae6cd6780b9a1567ffdfb780c9f138db7429</t>
        </is>
      </c>
      <c r="E4864" t="inlineStr">
        <is>
          <t xml:space="preserve">Episode 37: Beginn Des Plans</t>
        </is>
      </c>
      <c r="F4864">
        <v>37</v>
      </c>
      <c r="G4864" t="inlineStr">
        <is>
          <t xml:space="preserve">5:19-5:28</t>
        </is>
      </c>
      <c r="H4864" t="inlineStr">
        <is>
          <t xml:space="preserve">Pending</t>
        </is>
      </c>
      <c r="I4864" t="inlineStr">
        <is>
          <t xml:space="preserve">Thevailes should be pronounced in English (the "T" at the beginning should be pronounced as a regular "T"). The "s" at the end is missing in the pronunciation. - Line of script: "Da so viele Soldaten aus Hatha und Thevailes in der Festung stationiert waren, hatte Gouverneur Percy die örtlichen Händler angewiesen, Frauen für sie</t>
        </is>
      </c>
      <c r="J4864" t="inlineStr">
        <is>
          <t xml:space="preserve">VOA</t>
        </is>
      </c>
      <c r="K4864" t="inlineStr">
        <is>
          <t xml:space="preserve">Mispronunciation</t>
        </is>
      </c>
      <c r="L4864" t="inlineStr">
        <is>
          <t xml:space="preserve">Mispronunciation</t>
        </is>
      </c>
      <c r="M4864" t="str">
        <f>IFERROR(IF(VLOOKUP(L4864,'Quantification'!$A:$B,2,FALSE)&amp;""="","Unclassified",VLOOKUP(L4864,'Quantification'!$A:$B,2,FALSE)),"Unclassified")</f>
        <v>Major</v>
      </c>
      <c r="N4864" t="inlineStr">
        <is>
          <t xml:space="preserve">frl-esma.gulsoy@pocketfm.com</t>
        </is>
      </c>
      <c r="O4864" t="inlineStr">
        <is>
          <t xml:space="preserve">Issues found in raw</t>
        </is>
      </c>
      <c r="P4864" t="str">
        <f>IF(OR(O4864="Issues found in master",O4864="Final master"),"Master",IF(OR(O4864="Ready for Master",O4864="Issues found in raw",O4864="Raw under QC",O4864="Issues resolved in raw"),"Raw","-"))</f>
        <v>Raw</v>
      </c>
      <c r="Q4864" s="13">
        <v>46258.00277777778</v>
      </c>
      <c r="R4864" t="inlineStr">
        <is>
          <t xml:space="preserve">2026-08 (Aug)</t>
        </is>
      </c>
      <c r="S4864">
        <f>IF(M4864="Not an error",0,IF(COUNTIFS($A$2:$A4864,$A4864,$D$2:$D4864,$D4864,$M$2:$M4864,"&lt;&gt;Not an error")=1,1,0))</f>
        <v>1</v>
      </c>
      <c r="T4864">
        <f>IF(M4864&lt;&gt;"Major",0,IF(COUNTIFS($A$2:$A4864,$A4864,$D$2:$D4864,$D4864,$M$2:$M4864,"Major")=1,1,0))</f>
        <v>1</v>
      </c>
      <c r="U4864">
        <f>IF(M4864&lt;&gt;"Minor",0,IF(COUNTIFS($A$2:$A4864,$A4864,$D$2:$D4864,$D4864,$M$2:$M4864,"Minor")=1,1,0))</f>
        <v>0</v>
      </c>
    </row>
    <row r="4865">
      <c r="A4865" t="inlineStr">
        <is>
          <t xml:space="preserve">60392f2f8a29ae2294a4d279a3033aeaa01affa7</t>
        </is>
      </c>
      <c r="B4865" t="inlineStr">
        <is>
          <t xml:space="preserve">Thorns and Thrones</t>
        </is>
      </c>
      <c r="C4865" t="inlineStr">
        <is>
          <t xml:space="preserve">Fluch Und Krone</t>
        </is>
      </c>
      <c r="D4865" t="inlineStr">
        <is>
          <t xml:space="preserve">3720ae6cd6780b9a1567ffdfb780c9f138db7429</t>
        </is>
      </c>
      <c r="E4865" t="inlineStr">
        <is>
          <t xml:space="preserve">Episode 37: Beginn Des Plans</t>
        </is>
      </c>
      <c r="F4865">
        <v>37</v>
      </c>
      <c r="G4865" t="inlineStr">
        <is>
          <t xml:space="preserve">5:55-6:04</t>
        </is>
      </c>
      <c r="H4865" t="inlineStr">
        <is>
          <t xml:space="preserve">Pending</t>
        </is>
      </c>
      <c r="I4865" t="inlineStr">
        <is>
          <t xml:space="preserve">Robert should be pronounced in English. - Line of script: "Abethas General Robert und einige seiner Männer blieben außerhalb der Festung und hielten sich bereit, Unterstützung zu leisten, sobald Prinz Cian gefunden war."</t>
        </is>
      </c>
      <c r="J4865" t="inlineStr">
        <is>
          <t xml:space="preserve">VOA</t>
        </is>
      </c>
      <c r="K4865" t="inlineStr">
        <is>
          <t xml:space="preserve">Mispronunciation</t>
        </is>
      </c>
      <c r="L4865" t="inlineStr">
        <is>
          <t xml:space="preserve">Mispronunciation</t>
        </is>
      </c>
      <c r="M4865" t="str">
        <f>IFERROR(IF(VLOOKUP(L4865,'Quantification'!$A:$B,2,FALSE)&amp;""="","Unclassified",VLOOKUP(L4865,'Quantification'!$A:$B,2,FALSE)),"Unclassified")</f>
        <v>Major</v>
      </c>
      <c r="N4865" t="inlineStr">
        <is>
          <t xml:space="preserve">frl-esma.gulsoy@pocketfm.com</t>
        </is>
      </c>
      <c r="O4865" t="inlineStr">
        <is>
          <t xml:space="preserve">Issues found in raw</t>
        </is>
      </c>
      <c r="P4865" t="str">
        <f>IF(OR(O4865="Issues found in master",O4865="Final master"),"Master",IF(OR(O4865="Ready for Master",O4865="Issues found in raw",O4865="Raw under QC",O4865="Issues resolved in raw"),"Raw","-"))</f>
        <v>Raw</v>
      </c>
      <c r="Q4865" s="13">
        <v>46258.00277777778</v>
      </c>
      <c r="R4865" t="inlineStr">
        <is>
          <t xml:space="preserve">2026-08 (Aug)</t>
        </is>
      </c>
      <c r="S4865">
        <f>IF(M4865="Not an error",0,IF(COUNTIFS($A$2:$A4865,$A4865,$D$2:$D4865,$D4865,$M$2:$M4865,"&lt;&gt;Not an error")=1,1,0))</f>
        <v>0</v>
      </c>
      <c r="T4865">
        <f>IF(M4865&lt;&gt;"Major",0,IF(COUNTIFS($A$2:$A4865,$A4865,$D$2:$D4865,$D4865,$M$2:$M4865,"Major")=1,1,0))</f>
        <v>0</v>
      </c>
      <c r="U4865">
        <f>IF(M4865&lt;&gt;"Minor",0,IF(COUNTIFS($A$2:$A4865,$A4865,$D$2:$D4865,$D4865,$M$2:$M4865,"Minor")=1,1,0))</f>
        <v>0</v>
      </c>
    </row>
    <row r="4866">
      <c r="A4866" t="inlineStr">
        <is>
          <t xml:space="preserve">60392f2f8a29ae2294a4d279a3033aeaa01affa7</t>
        </is>
      </c>
      <c r="B4866" t="inlineStr">
        <is>
          <t xml:space="preserve">Thorns and Thrones</t>
        </is>
      </c>
      <c r="C4866" t="inlineStr">
        <is>
          <t xml:space="preserve">Fluch Und Krone</t>
        </is>
      </c>
      <c r="D4866" t="inlineStr">
        <is>
          <t xml:space="preserve">3720ae6cd6780b9a1567ffdfb780c9f138db7429</t>
        </is>
      </c>
      <c r="E4866" t="inlineStr">
        <is>
          <t xml:space="preserve">Episode 37: Beginn Des Plans</t>
        </is>
      </c>
      <c r="F4866">
        <v>37</v>
      </c>
      <c r="G4866" t="inlineStr">
        <is>
          <t xml:space="preserve">5:55-6:04</t>
        </is>
      </c>
      <c r="H4866" t="inlineStr">
        <is>
          <t xml:space="preserve">Pending</t>
        </is>
      </c>
      <c r="I4866" t="inlineStr">
        <is>
          <t xml:space="preserve">Cian should be pronounced as "Kian" (German pronunciation). - Line of script: "Abethas General Robert und einige seiner Männer blieben außerhalb der Festung und hielten sich bereit, Unterstützung zu leisten, sobald Prinz Cian gefunden war."</t>
        </is>
      </c>
      <c r="J4866" t="inlineStr">
        <is>
          <t xml:space="preserve">VOA</t>
        </is>
      </c>
      <c r="K4866" t="inlineStr">
        <is>
          <t xml:space="preserve">Mispronunciation</t>
        </is>
      </c>
      <c r="L4866" t="inlineStr">
        <is>
          <t xml:space="preserve">Mispronunciation</t>
        </is>
      </c>
      <c r="M4866" t="str">
        <f>IFERROR(IF(VLOOKUP(L4866,'Quantification'!$A:$B,2,FALSE)&amp;""="","Unclassified",VLOOKUP(L4866,'Quantification'!$A:$B,2,FALSE)),"Unclassified")</f>
        <v>Major</v>
      </c>
      <c r="N4866" t="inlineStr">
        <is>
          <t xml:space="preserve">frl-esma.gulsoy@pocketfm.com</t>
        </is>
      </c>
      <c r="O4866" t="inlineStr">
        <is>
          <t xml:space="preserve">Issues found in raw</t>
        </is>
      </c>
      <c r="P4866" t="str">
        <f>IF(OR(O4866="Issues found in master",O4866="Final master"),"Master",IF(OR(O4866="Ready for Master",O4866="Issues found in raw",O4866="Raw under QC",O4866="Issues resolved in raw"),"Raw","-"))</f>
        <v>Raw</v>
      </c>
      <c r="Q4866" s="13">
        <v>46258.00277777778</v>
      </c>
      <c r="R4866" t="inlineStr">
        <is>
          <t xml:space="preserve">2026-08 (Aug)</t>
        </is>
      </c>
      <c r="S4866">
        <f>IF(M4866="Not an error",0,IF(COUNTIFS($A$2:$A4866,$A4866,$D$2:$D4866,$D4866,$M$2:$M4866,"&lt;&gt;Not an error")=1,1,0))</f>
        <v>0</v>
      </c>
      <c r="T4866">
        <f>IF(M4866&lt;&gt;"Major",0,IF(COUNTIFS($A$2:$A4866,$A4866,$D$2:$D4866,$D4866,$M$2:$M4866,"Major")=1,1,0))</f>
        <v>0</v>
      </c>
      <c r="U4866">
        <f>IF(M4866&lt;&gt;"Minor",0,IF(COUNTIFS($A$2:$A4866,$A4866,$D$2:$D4866,$D4866,$M$2:$M4866,"Minor")=1,1,0))</f>
        <v>0</v>
      </c>
    </row>
    <row r="4867">
      <c r="A4867" t="inlineStr">
        <is>
          <t xml:space="preserve">60392f2f8a29ae2294a4d279a3033aeaa01affa7</t>
        </is>
      </c>
      <c r="B4867" t="inlineStr">
        <is>
          <t xml:space="preserve">Thorns and Thrones</t>
        </is>
      </c>
      <c r="C4867" t="inlineStr">
        <is>
          <t xml:space="preserve">Fluch Und Krone</t>
        </is>
      </c>
      <c r="D4867" t="inlineStr">
        <is>
          <t xml:space="preserve">454f41fbc65e9f0894cc9dfcca961c3f95b6ba1b</t>
        </is>
      </c>
      <c r="E4867" t="inlineStr">
        <is>
          <t xml:space="preserve">Episode 38: Wirklich Erstklassig</t>
        </is>
      </c>
      <c r="F4867">
        <v>38</v>
      </c>
      <c r="G4867" t="inlineStr">
        <is>
          <t xml:space="preserve">2:10-2:17</t>
        </is>
      </c>
      <c r="H4867" t="inlineStr">
        <is>
          <t xml:space="preserve">Pending</t>
        </is>
      </c>
      <c r="I4867" t="inlineStr">
        <is>
          <t xml:space="preserve">Thevailes should be pronounced in English (the "T" at the beginning should be pronounced as a regular "T"). - Line of script: "Laut den Informationen ihres Spions waren die meisten Soldaten von Thevailes im Gouverneurssitz von Godfrey Percy stationiert."</t>
        </is>
      </c>
      <c r="J4867" t="inlineStr">
        <is>
          <t xml:space="preserve">VOA</t>
        </is>
      </c>
      <c r="K4867" t="inlineStr">
        <is>
          <t xml:space="preserve">Mispronunciation</t>
        </is>
      </c>
      <c r="L4867" t="inlineStr">
        <is>
          <t xml:space="preserve">Mispronunciation</t>
        </is>
      </c>
      <c r="M4867" t="str">
        <f>IFERROR(IF(VLOOKUP(L4867,'Quantification'!$A:$B,2,FALSE)&amp;""="","Unclassified",VLOOKUP(L4867,'Quantification'!$A:$B,2,FALSE)),"Unclassified")</f>
        <v>Major</v>
      </c>
      <c r="N4867" t="inlineStr">
        <is>
          <t xml:space="preserve">frl-esma.gulsoy@pocketfm.com</t>
        </is>
      </c>
      <c r="O4867" t="inlineStr">
        <is>
          <t xml:space="preserve">Issues found in raw</t>
        </is>
      </c>
      <c r="P4867" t="str">
        <f>IF(OR(O4867="Issues found in master",O4867="Final master"),"Master",IF(OR(O4867="Ready for Master",O4867="Issues found in raw",O4867="Raw under QC",O4867="Issues resolved in raw"),"Raw","-"))</f>
        <v>Raw</v>
      </c>
      <c r="Q4867" s="13">
        <v>46259.58472222222</v>
      </c>
      <c r="R4867" t="inlineStr">
        <is>
          <t xml:space="preserve">2026-08 (Aug)</t>
        </is>
      </c>
      <c r="S4867">
        <f>IF(M4867="Not an error",0,IF(COUNTIFS($A$2:$A4867,$A4867,$D$2:$D4867,$D4867,$M$2:$M4867,"&lt;&gt;Not an error")=1,1,0))</f>
        <v>1</v>
      </c>
      <c r="T4867">
        <f>IF(M4867&lt;&gt;"Major",0,IF(COUNTIFS($A$2:$A4867,$A4867,$D$2:$D4867,$D4867,$M$2:$M4867,"Major")=1,1,0))</f>
        <v>1</v>
      </c>
      <c r="U4867">
        <f>IF(M4867&lt;&gt;"Minor",0,IF(COUNTIFS($A$2:$A4867,$A4867,$D$2:$D4867,$D4867,$M$2:$M4867,"Minor")=1,1,0))</f>
        <v>0</v>
      </c>
    </row>
    <row r="4868">
      <c r="A4868" t="inlineStr">
        <is>
          <t xml:space="preserve">60392f2f8a29ae2294a4d279a3033aeaa01affa7</t>
        </is>
      </c>
      <c r="B4868" t="inlineStr">
        <is>
          <t xml:space="preserve">Thorns and Thrones</t>
        </is>
      </c>
      <c r="C4868" t="inlineStr">
        <is>
          <t xml:space="preserve">Fluch Und Krone</t>
        </is>
      </c>
      <c r="D4868" t="inlineStr">
        <is>
          <t xml:space="preserve">454f41fbc65e9f0894cc9dfcca961c3f95b6ba1b</t>
        </is>
      </c>
      <c r="E4868" t="inlineStr">
        <is>
          <t xml:space="preserve">Episode 38: Wirklich Erstklassig</t>
        </is>
      </c>
      <c r="F4868">
        <v>38</v>
      </c>
      <c r="G4868" t="inlineStr">
        <is>
          <t xml:space="preserve">2:33-2:38</t>
        </is>
      </c>
      <c r="H4868" t="inlineStr">
        <is>
          <t xml:space="preserve">Pending</t>
        </is>
      </c>
      <c r="I4868" t="inlineStr">
        <is>
          <t xml:space="preserve">Thevailes should be pronounced in English (the "T" at the beginning should be pronounced as a regular "T"). - Line of script: "Man leitete sie zu den kleineren Gebäuden im hinteren Teil, wo die Soldaten von Thevailes untergebracht waren."</t>
        </is>
      </c>
      <c r="J4868" t="inlineStr">
        <is>
          <t xml:space="preserve">VOA</t>
        </is>
      </c>
      <c r="K4868" t="inlineStr">
        <is>
          <t xml:space="preserve">Mispronunciation</t>
        </is>
      </c>
      <c r="L4868" t="inlineStr">
        <is>
          <t xml:space="preserve">Mispronunciation</t>
        </is>
      </c>
      <c r="M4868" t="str">
        <f>IFERROR(IF(VLOOKUP(L4868,'Quantification'!$A:$B,2,FALSE)&amp;""="","Unclassified",VLOOKUP(L4868,'Quantification'!$A:$B,2,FALSE)),"Unclassified")</f>
        <v>Major</v>
      </c>
      <c r="N4868" t="inlineStr">
        <is>
          <t xml:space="preserve">frl-esma.gulsoy@pocketfm.com</t>
        </is>
      </c>
      <c r="O4868" t="inlineStr">
        <is>
          <t xml:space="preserve">Issues found in raw</t>
        </is>
      </c>
      <c r="P4868" t="str">
        <f>IF(OR(O4868="Issues found in master",O4868="Final master"),"Master",IF(OR(O4868="Ready for Master",O4868="Issues found in raw",O4868="Raw under QC",O4868="Issues resolved in raw"),"Raw","-"))</f>
        <v>Raw</v>
      </c>
      <c r="Q4868" s="13">
        <v>46259.58472222222</v>
      </c>
      <c r="R4868" t="inlineStr">
        <is>
          <t xml:space="preserve">2026-08 (Aug)</t>
        </is>
      </c>
      <c r="S4868">
        <f>IF(M4868="Not an error",0,IF(COUNTIFS($A$2:$A4868,$A4868,$D$2:$D4868,$D4868,$M$2:$M4868,"&lt;&gt;Not an error")=1,1,0))</f>
        <v>0</v>
      </c>
      <c r="T4868">
        <f>IF(M4868&lt;&gt;"Major",0,IF(COUNTIFS($A$2:$A4868,$A4868,$D$2:$D4868,$D4868,$M$2:$M4868,"Major")=1,1,0))</f>
        <v>0</v>
      </c>
      <c r="U4868">
        <f>IF(M4868&lt;&gt;"Minor",0,IF(COUNTIFS($A$2:$A4868,$A4868,$D$2:$D4868,$D4868,$M$2:$M4868,"Minor")=1,1,0))</f>
        <v>0</v>
      </c>
    </row>
    <row r="4869">
      <c r="A4869" t="inlineStr">
        <is>
          <t xml:space="preserve">60392f2f8a29ae2294a4d279a3033aeaa01affa7</t>
        </is>
      </c>
      <c r="B4869" t="inlineStr">
        <is>
          <t xml:space="preserve">Thorns and Thrones</t>
        </is>
      </c>
      <c r="C4869" t="inlineStr">
        <is>
          <t xml:space="preserve">Fluch Und Krone</t>
        </is>
      </c>
      <c r="D4869" t="inlineStr">
        <is>
          <t xml:space="preserve">454f41fbc65e9f0894cc9dfcca961c3f95b6ba1b</t>
        </is>
      </c>
      <c r="E4869" t="inlineStr">
        <is>
          <t xml:space="preserve">Episode 38: Wirklich Erstklassig</t>
        </is>
      </c>
      <c r="F4869">
        <v>38</v>
      </c>
      <c r="G4869" t="inlineStr">
        <is>
          <t xml:space="preserve">3:10-3:17</t>
        </is>
      </c>
      <c r="H4869" t="inlineStr">
        <is>
          <t xml:space="preserve">Pending</t>
        </is>
      </c>
      <c r="I4869" t="inlineStr">
        <is>
          <t xml:space="preserve">Thevailes should be pronounced in English (the "T" at the beginning should be pronounced as a regular "T"). - Line of script: "Niemand hielt Drayce und die vier Wachen auf, als sie das „Vergnügen für diese Nacht“ des Generals von Thevailes eskortierten."</t>
        </is>
      </c>
      <c r="J4869" t="inlineStr">
        <is>
          <t xml:space="preserve">VOA</t>
        </is>
      </c>
      <c r="K4869" t="inlineStr">
        <is>
          <t xml:space="preserve">Mispronunciation</t>
        </is>
      </c>
      <c r="L4869" t="inlineStr">
        <is>
          <t xml:space="preserve">Mispronunciation</t>
        </is>
      </c>
      <c r="M4869" t="str">
        <f>IFERROR(IF(VLOOKUP(L4869,'Quantification'!$A:$B,2,FALSE)&amp;""="","Unclassified",VLOOKUP(L4869,'Quantification'!$A:$B,2,FALSE)),"Unclassified")</f>
        <v>Major</v>
      </c>
      <c r="N4869" t="inlineStr">
        <is>
          <t xml:space="preserve">frl-esma.gulsoy@pocketfm.com</t>
        </is>
      </c>
      <c r="O4869" t="inlineStr">
        <is>
          <t xml:space="preserve">Issues found in raw</t>
        </is>
      </c>
      <c r="P4869" t="str">
        <f>IF(OR(O4869="Issues found in master",O4869="Final master"),"Master",IF(OR(O4869="Ready for Master",O4869="Issues found in raw",O4869="Raw under QC",O4869="Issues resolved in raw"),"Raw","-"))</f>
        <v>Raw</v>
      </c>
      <c r="Q4869" s="13">
        <v>46259.58472222222</v>
      </c>
      <c r="R4869" t="inlineStr">
        <is>
          <t xml:space="preserve">2026-08 (Aug)</t>
        </is>
      </c>
      <c r="S4869">
        <f>IF(M4869="Not an error",0,IF(COUNTIFS($A$2:$A4869,$A4869,$D$2:$D4869,$D4869,$M$2:$M4869,"&lt;&gt;Not an error")=1,1,0))</f>
        <v>0</v>
      </c>
      <c r="T4869">
        <f>IF(M4869&lt;&gt;"Major",0,IF(COUNTIFS($A$2:$A4869,$A4869,$D$2:$D4869,$D4869,$M$2:$M4869,"Major")=1,1,0))</f>
        <v>0</v>
      </c>
      <c r="U4869">
        <f>IF(M4869&lt;&gt;"Minor",0,IF(COUNTIFS($A$2:$A4869,$A4869,$D$2:$D4869,$D4869,$M$2:$M4869,"Minor")=1,1,0))</f>
        <v>0</v>
      </c>
    </row>
    <row r="4870">
      <c r="A4870" t="inlineStr">
        <is>
          <t xml:space="preserve">60392f2f8a29ae2294a4d279a3033aeaa01affa7</t>
        </is>
      </c>
      <c r="B4870" t="inlineStr">
        <is>
          <t xml:space="preserve">Thorns and Thrones</t>
        </is>
      </c>
      <c r="C4870" t="inlineStr">
        <is>
          <t xml:space="preserve">Fluch Und Krone</t>
        </is>
      </c>
      <c r="D4870" t="inlineStr">
        <is>
          <t xml:space="preserve">454f41fbc65e9f0894cc9dfcca961c3f95b6ba1b</t>
        </is>
      </c>
      <c r="E4870" t="inlineStr">
        <is>
          <t xml:space="preserve">Episode 38: Wirklich Erstklassig</t>
        </is>
      </c>
      <c r="F4870">
        <v>38</v>
      </c>
      <c r="G4870" t="inlineStr">
        <is>
          <t xml:space="preserve">0:00</t>
        </is>
      </c>
      <c r="H4870" t="inlineStr">
        <is>
          <t xml:space="preserve">Pending</t>
        </is>
      </c>
      <c r="I4870" t="inlineStr">
        <is>
          <t xml:space="preserve">Add: "Aus Sicht des Erzählers"</t>
        </is>
      </c>
      <c r="J4870" t="inlineStr">
        <is>
          <t xml:space="preserve">AI</t>
        </is>
      </c>
      <c r="K4870" t="inlineStr">
        <is>
          <t xml:space="preserve">Script error</t>
        </is>
      </c>
      <c r="L4870" t="inlineStr">
        <is>
          <t xml:space="preserve">Script error</t>
        </is>
      </c>
      <c r="M4870" t="str">
        <f>IFERROR(IF(VLOOKUP(L4870,'Quantification'!$A:$B,2,FALSE)&amp;""="","Unclassified",VLOOKUP(L4870,'Quantification'!$A:$B,2,FALSE)),"Unclassified")</f>
        <v>Major</v>
      </c>
      <c r="N4870" t="inlineStr">
        <is>
          <t xml:space="preserve">frl-laura.nissen@pocketfm.com</t>
        </is>
      </c>
      <c r="O4870" t="inlineStr">
        <is>
          <t xml:space="preserve">Issues found in raw</t>
        </is>
      </c>
      <c r="P4870" t="str">
        <f>IF(OR(O4870="Issues found in master",O4870="Final master"),"Master",IF(OR(O4870="Ready for Master",O4870="Issues found in raw",O4870="Raw under QC",O4870="Issues resolved in raw"),"Raw","-"))</f>
        <v>Raw</v>
      </c>
      <c r="Q4870" s="13">
        <v>46259.58472222222</v>
      </c>
      <c r="R4870" t="inlineStr">
        <is>
          <t xml:space="preserve">2026-08 (Aug)</t>
        </is>
      </c>
      <c r="S4870">
        <f>IF(M4870="Not an error",0,IF(COUNTIFS($A$2:$A4870,$A4870,$D$2:$D4870,$D4870,$M$2:$M4870,"&lt;&gt;Not an error")=1,1,0))</f>
        <v>0</v>
      </c>
      <c r="T4870">
        <f>IF(M4870&lt;&gt;"Major",0,IF(COUNTIFS($A$2:$A4870,$A4870,$D$2:$D4870,$D4870,$M$2:$M4870,"Major")=1,1,0))</f>
        <v>0</v>
      </c>
      <c r="U4870">
        <f>IF(M4870&lt;&gt;"Minor",0,IF(COUNTIFS($A$2:$A4870,$A4870,$D$2:$D4870,$D4870,$M$2:$M4870,"Minor")=1,1,0))</f>
        <v>0</v>
      </c>
    </row>
    <row r="4871">
      <c r="A4871" t="inlineStr">
        <is>
          <t xml:space="preserve">60392f2f8a29ae2294a4d279a3033aeaa01affa7</t>
        </is>
      </c>
      <c r="B4871" t="inlineStr">
        <is>
          <t xml:space="preserve">Thorns and Thrones</t>
        </is>
      </c>
      <c r="C4871" t="inlineStr">
        <is>
          <t xml:space="preserve">Fluch Und Krone</t>
        </is>
      </c>
      <c r="D4871" t="inlineStr">
        <is>
          <t xml:space="preserve">4f335c796c6707c887da5cf1bd32a9b141c3e46d</t>
        </is>
      </c>
      <c r="E4871" t="inlineStr">
        <is>
          <t xml:space="preserve">Episode 39: Köstlich</t>
        </is>
      </c>
      <c r="F4871">
        <v>39</v>
      </c>
      <c r="G4871" t="inlineStr">
        <is>
          <t xml:space="preserve">4:46-4:48</t>
        </is>
      </c>
      <c r="H4871" t="inlineStr">
        <is>
          <t xml:space="preserve">Pending</t>
        </is>
      </c>
      <c r="I4871" t="inlineStr">
        <is>
          <t xml:space="preserve">"Freches" is pronounced incorrectly. - Line of script: "Du bist ein freches Kerlchen, was?"</t>
        </is>
      </c>
      <c r="J4871" t="inlineStr">
        <is>
          <t xml:space="preserve">VOA</t>
        </is>
      </c>
      <c r="K4871" t="inlineStr">
        <is>
          <t xml:space="preserve">Mispronunciation</t>
        </is>
      </c>
      <c r="L4871" t="inlineStr">
        <is>
          <t xml:space="preserve">Mispronunciation</t>
        </is>
      </c>
      <c r="M4871" t="str">
        <f>IFERROR(IF(VLOOKUP(L4871,'Quantification'!$A:$B,2,FALSE)&amp;""="","Unclassified",VLOOKUP(L4871,'Quantification'!$A:$B,2,FALSE)),"Unclassified")</f>
        <v>Major</v>
      </c>
      <c r="N4871" t="inlineStr">
        <is>
          <t xml:space="preserve">frl-esma.gulsoy@pocketfm.com</t>
        </is>
      </c>
      <c r="O4871" t="inlineStr">
        <is>
          <t xml:space="preserve">Issues found in raw</t>
        </is>
      </c>
      <c r="P4871" t="str">
        <f>IF(OR(O4871="Issues found in master",O4871="Final master"),"Master",IF(OR(O4871="Ready for Master",O4871="Issues found in raw",O4871="Raw under QC",O4871="Issues resolved in raw"),"Raw","-"))</f>
        <v>Raw</v>
      </c>
      <c r="Q4871" s="13">
        <v>46259.58472222222</v>
      </c>
      <c r="R4871" t="inlineStr">
        <is>
          <t xml:space="preserve">2026-08 (Aug)</t>
        </is>
      </c>
      <c r="S4871">
        <f>IF(M4871="Not an error",0,IF(COUNTIFS($A$2:$A4871,$A4871,$D$2:$D4871,$D4871,$M$2:$M4871,"&lt;&gt;Not an error")=1,1,0))</f>
        <v>1</v>
      </c>
      <c r="T4871">
        <f>IF(M4871&lt;&gt;"Major",0,IF(COUNTIFS($A$2:$A4871,$A4871,$D$2:$D4871,$D4871,$M$2:$M4871,"Major")=1,1,0))</f>
        <v>1</v>
      </c>
      <c r="U4871">
        <f>IF(M4871&lt;&gt;"Minor",0,IF(COUNTIFS($A$2:$A4871,$A4871,$D$2:$D4871,$D4871,$M$2:$M4871,"Minor")=1,1,0))</f>
        <v>0</v>
      </c>
    </row>
    <row r="4872">
      <c r="A4872" t="inlineStr">
        <is>
          <t xml:space="preserve">60392f2f8a29ae2294a4d279a3033aeaa01affa7</t>
        </is>
      </c>
      <c r="B4872" t="inlineStr">
        <is>
          <t xml:space="preserve">Thorns and Thrones</t>
        </is>
      </c>
      <c r="C4872" t="inlineStr">
        <is>
          <t xml:space="preserve">Fluch Und Krone</t>
        </is>
      </c>
      <c r="D4872" t="inlineStr">
        <is>
          <t xml:space="preserve">4f335c796c6707c887da5cf1bd32a9b141c3e46d</t>
        </is>
      </c>
      <c r="E4872" t="inlineStr">
        <is>
          <t xml:space="preserve">Episode 39: Köstlich</t>
        </is>
      </c>
      <c r="F4872">
        <v>39</v>
      </c>
      <c r="G4872" t="inlineStr">
        <is>
          <t xml:space="preserve">0:00</t>
        </is>
      </c>
      <c r="H4872" t="inlineStr">
        <is>
          <t xml:space="preserve">Pending</t>
        </is>
      </c>
      <c r="I4872" t="inlineStr">
        <is>
          <t xml:space="preserve">Add: "Aus Sicht des Erzählers"</t>
        </is>
      </c>
      <c r="J4872" t="inlineStr">
        <is>
          <t xml:space="preserve">AI</t>
        </is>
      </c>
      <c r="K4872" t="inlineStr">
        <is>
          <t xml:space="preserve">Script error</t>
        </is>
      </c>
      <c r="L4872" t="inlineStr">
        <is>
          <t xml:space="preserve">Script error</t>
        </is>
      </c>
      <c r="M4872" t="str">
        <f>IFERROR(IF(VLOOKUP(L4872,'Quantification'!$A:$B,2,FALSE)&amp;""="","Unclassified",VLOOKUP(L4872,'Quantification'!$A:$B,2,FALSE)),"Unclassified")</f>
        <v>Major</v>
      </c>
      <c r="N4872" t="inlineStr">
        <is>
          <t xml:space="preserve">frl-laura.nissen@pocketfm.com</t>
        </is>
      </c>
      <c r="O4872" t="inlineStr">
        <is>
          <t xml:space="preserve">Issues found in raw</t>
        </is>
      </c>
      <c r="P4872" t="str">
        <f>IF(OR(O4872="Issues found in master",O4872="Final master"),"Master",IF(OR(O4872="Ready for Master",O4872="Issues found in raw",O4872="Raw under QC",O4872="Issues resolved in raw"),"Raw","-"))</f>
        <v>Raw</v>
      </c>
      <c r="Q4872" s="13">
        <v>46259.58472222222</v>
      </c>
      <c r="R4872" t="inlineStr">
        <is>
          <t xml:space="preserve">2026-08 (Aug)</t>
        </is>
      </c>
      <c r="S4872">
        <f>IF(M4872="Not an error",0,IF(COUNTIFS($A$2:$A4872,$A4872,$D$2:$D4872,$D4872,$M$2:$M4872,"&lt;&gt;Not an error")=1,1,0))</f>
        <v>0</v>
      </c>
      <c r="T4872">
        <f>IF(M4872&lt;&gt;"Major",0,IF(COUNTIFS($A$2:$A4872,$A4872,$D$2:$D4872,$D4872,$M$2:$M4872,"Major")=1,1,0))</f>
        <v>0</v>
      </c>
      <c r="U4872">
        <f>IF(M4872&lt;&gt;"Minor",0,IF(COUNTIFS($A$2:$A4872,$A4872,$D$2:$D4872,$D4872,$M$2:$M4872,"Minor")=1,1,0))</f>
        <v>0</v>
      </c>
    </row>
    <row r="4873">
      <c r="A4873" t="inlineStr">
        <is>
          <t xml:space="preserve">60392f2f8a29ae2294a4d279a3033aeaa01affa7</t>
        </is>
      </c>
      <c r="B4873" t="inlineStr">
        <is>
          <t xml:space="preserve">Thorns and Thrones</t>
        </is>
      </c>
      <c r="C4873" t="inlineStr">
        <is>
          <t xml:space="preserve">Fluch Und Krone</t>
        </is>
      </c>
      <c r="D4873" t="inlineStr">
        <is>
          <t xml:space="preserve">25ad8a04bd7eb23aff9f4f47c9500f8fdc5e6ba8</t>
        </is>
      </c>
      <c r="E4873" t="inlineStr">
        <is>
          <t xml:space="preserve">Episode 40: Nicht Kronprinz Cian</t>
        </is>
      </c>
      <c r="F4873">
        <v>40</v>
      </c>
      <c r="G4873" t="inlineStr">
        <is>
          <t xml:space="preserve">0:09-0:13</t>
        </is>
      </c>
      <c r="H4873" t="inlineStr">
        <is>
          <t xml:space="preserve">Pending</t>
        </is>
      </c>
      <c r="I4873" t="inlineStr">
        <is>
          <t xml:space="preserve">Cian should be pronounced as "Kian" (German pronunciation). - Line of script: "Die Zeit drängte und sie mussten so schnell wie möglich zu Prinz Cian gelangen."</t>
        </is>
      </c>
      <c r="J4873" t="inlineStr">
        <is>
          <t xml:space="preserve">VOA</t>
        </is>
      </c>
      <c r="K4873" t="inlineStr">
        <is>
          <t xml:space="preserve">Mispronunciation</t>
        </is>
      </c>
      <c r="L4873" t="inlineStr">
        <is>
          <t xml:space="preserve">Mispronunciation</t>
        </is>
      </c>
      <c r="M4873" t="str">
        <f>IFERROR(IF(VLOOKUP(L4873,'Quantification'!$A:$B,2,FALSE)&amp;""="","Unclassified",VLOOKUP(L4873,'Quantification'!$A:$B,2,FALSE)),"Unclassified")</f>
        <v>Major</v>
      </c>
      <c r="N4873" t="inlineStr">
        <is>
          <t xml:space="preserve">frl-esma.gulsoy@pocketfm.com</t>
        </is>
      </c>
      <c r="O4873" t="inlineStr">
        <is>
          <t xml:space="preserve">Issues found in raw</t>
        </is>
      </c>
      <c r="P4873" t="str">
        <f>IF(OR(O4873="Issues found in master",O4873="Final master"),"Master",IF(OR(O4873="Ready for Master",O4873="Issues found in raw",O4873="Raw under QC",O4873="Issues resolved in raw"),"Raw","-"))</f>
        <v>Raw</v>
      </c>
      <c r="Q4873" s="13">
        <v>46259.58541666667</v>
      </c>
      <c r="R4873" t="inlineStr">
        <is>
          <t xml:space="preserve">2026-08 (Aug)</t>
        </is>
      </c>
      <c r="S4873">
        <f>IF(M4873="Not an error",0,IF(COUNTIFS($A$2:$A4873,$A4873,$D$2:$D4873,$D4873,$M$2:$M4873,"&lt;&gt;Not an error")=1,1,0))</f>
        <v>1</v>
      </c>
      <c r="T4873">
        <f>IF(M4873&lt;&gt;"Major",0,IF(COUNTIFS($A$2:$A4873,$A4873,$D$2:$D4873,$D4873,$M$2:$M4873,"Major")=1,1,0))</f>
        <v>1</v>
      </c>
      <c r="U4873">
        <f>IF(M4873&lt;&gt;"Minor",0,IF(COUNTIFS($A$2:$A4873,$A4873,$D$2:$D4873,$D4873,$M$2:$M4873,"Minor")=1,1,0))</f>
        <v>0</v>
      </c>
    </row>
    <row r="4874">
      <c r="A4874" t="inlineStr">
        <is>
          <t xml:space="preserve">60392f2f8a29ae2294a4d279a3033aeaa01affa7</t>
        </is>
      </c>
      <c r="B4874" t="inlineStr">
        <is>
          <t xml:space="preserve">Thorns and Thrones</t>
        </is>
      </c>
      <c r="C4874" t="inlineStr">
        <is>
          <t xml:space="preserve">Fluch Und Krone</t>
        </is>
      </c>
      <c r="D4874" t="inlineStr">
        <is>
          <t xml:space="preserve">25ad8a04bd7eb23aff9f4f47c9500f8fdc5e6ba8</t>
        </is>
      </c>
      <c r="E4874" t="inlineStr">
        <is>
          <t xml:space="preserve">Episode 40: Nicht Kronprinz Cian</t>
        </is>
      </c>
      <c r="F4874">
        <v>40</v>
      </c>
      <c r="G4874" t="inlineStr">
        <is>
          <t xml:space="preserve">1:42-1:51</t>
        </is>
      </c>
      <c r="H4874" t="inlineStr">
        <is>
          <t xml:space="preserve">Pending</t>
        </is>
      </c>
      <c r="I4874" t="inlineStr">
        <is>
          <t xml:space="preserve">Cian should be pronounced as "Kian" (German pronunciation). - Line of script: "Sobald Prinz Cian gerettet war, schwor sich Exel, dem General eine Nacht zu bereiten, an die er sich für den Rest seines Lebens erinnern würde."</t>
        </is>
      </c>
      <c r="J4874" t="inlineStr">
        <is>
          <t xml:space="preserve">VOA</t>
        </is>
      </c>
      <c r="K4874" t="inlineStr">
        <is>
          <t xml:space="preserve">Mispronunciation</t>
        </is>
      </c>
      <c r="L4874" t="inlineStr">
        <is>
          <t xml:space="preserve">Mispronunciation</t>
        </is>
      </c>
      <c r="M4874" t="str">
        <f>IFERROR(IF(VLOOKUP(L4874,'Quantification'!$A:$B,2,FALSE)&amp;""="","Unclassified",VLOOKUP(L4874,'Quantification'!$A:$B,2,FALSE)),"Unclassified")</f>
        <v>Major</v>
      </c>
      <c r="N4874" t="inlineStr">
        <is>
          <t xml:space="preserve">frl-esma.gulsoy@pocketfm.com</t>
        </is>
      </c>
      <c r="O4874" t="inlineStr">
        <is>
          <t xml:space="preserve">Issues found in raw</t>
        </is>
      </c>
      <c r="P4874" t="str">
        <f>IF(OR(O4874="Issues found in master",O4874="Final master"),"Master",IF(OR(O4874="Ready for Master",O4874="Issues found in raw",O4874="Raw under QC",O4874="Issues resolved in raw"),"Raw","-"))</f>
        <v>Raw</v>
      </c>
      <c r="Q4874" s="13">
        <v>46259.58541666667</v>
      </c>
      <c r="R4874" t="inlineStr">
        <is>
          <t xml:space="preserve">2026-08 (Aug)</t>
        </is>
      </c>
      <c r="S4874">
        <f>IF(M4874="Not an error",0,IF(COUNTIFS($A$2:$A4874,$A4874,$D$2:$D4874,$D4874,$M$2:$M4874,"&lt;&gt;Not an error")=1,1,0))</f>
        <v>0</v>
      </c>
      <c r="T4874">
        <f>IF(M4874&lt;&gt;"Major",0,IF(COUNTIFS($A$2:$A4874,$A4874,$D$2:$D4874,$D4874,$M$2:$M4874,"Major")=1,1,0))</f>
        <v>0</v>
      </c>
      <c r="U4874">
        <f>IF(M4874&lt;&gt;"Minor",0,IF(COUNTIFS($A$2:$A4874,$A4874,$D$2:$D4874,$D4874,$M$2:$M4874,"Minor")=1,1,0))</f>
        <v>0</v>
      </c>
    </row>
    <row r="4875">
      <c r="A4875" t="inlineStr">
        <is>
          <t xml:space="preserve">60392f2f8a29ae2294a4d279a3033aeaa01affa7</t>
        </is>
      </c>
      <c r="B4875" t="inlineStr">
        <is>
          <t xml:space="preserve">Thorns and Thrones</t>
        </is>
      </c>
      <c r="C4875" t="inlineStr">
        <is>
          <t xml:space="preserve">Fluch Und Krone</t>
        </is>
      </c>
      <c r="D4875" t="inlineStr">
        <is>
          <t xml:space="preserve">25ad8a04bd7eb23aff9f4f47c9500f8fdc5e6ba8</t>
        </is>
      </c>
      <c r="E4875" t="inlineStr">
        <is>
          <t xml:space="preserve">Episode 40: Nicht Kronprinz Cian</t>
        </is>
      </c>
      <c r="F4875">
        <v>40</v>
      </c>
      <c r="G4875" t="inlineStr">
        <is>
          <t xml:space="preserve">2:28-2:33</t>
        </is>
      </c>
      <c r="H4875" t="inlineStr">
        <is>
          <t xml:space="preserve">Pending</t>
        </is>
      </c>
      <c r="I4875" t="inlineStr">
        <is>
          <t xml:space="preserve">Cian should be pronounced as "Kian" (German pronunciation). - Line of script: "Drayce und seine Männer schlichen zu dem Raum, in dem Prinz Cian angeblich festgehalten wurde."</t>
        </is>
      </c>
      <c r="J4875" t="inlineStr">
        <is>
          <t xml:space="preserve">VOA</t>
        </is>
      </c>
      <c r="K4875" t="inlineStr">
        <is>
          <t xml:space="preserve">Mispronunciation</t>
        </is>
      </c>
      <c r="L4875" t="inlineStr">
        <is>
          <t xml:space="preserve">Mispronunciation</t>
        </is>
      </c>
      <c r="M4875" t="str">
        <f>IFERROR(IF(VLOOKUP(L4875,'Quantification'!$A:$B,2,FALSE)&amp;""="","Unclassified",VLOOKUP(L4875,'Quantification'!$A:$B,2,FALSE)),"Unclassified")</f>
        <v>Major</v>
      </c>
      <c r="N4875" t="inlineStr">
        <is>
          <t xml:space="preserve">frl-esma.gulsoy@pocketfm.com</t>
        </is>
      </c>
      <c r="O4875" t="inlineStr">
        <is>
          <t xml:space="preserve">Issues found in raw</t>
        </is>
      </c>
      <c r="P4875" t="str">
        <f>IF(OR(O4875="Issues found in master",O4875="Final master"),"Master",IF(OR(O4875="Ready for Master",O4875="Issues found in raw",O4875="Raw under QC",O4875="Issues resolved in raw"),"Raw","-"))</f>
        <v>Raw</v>
      </c>
      <c r="Q4875" s="13">
        <v>46259.58541666667</v>
      </c>
      <c r="R4875" t="inlineStr">
        <is>
          <t xml:space="preserve">2026-08 (Aug)</t>
        </is>
      </c>
      <c r="S4875">
        <f>IF(M4875="Not an error",0,IF(COUNTIFS($A$2:$A4875,$A4875,$D$2:$D4875,$D4875,$M$2:$M4875,"&lt;&gt;Not an error")=1,1,0))</f>
        <v>0</v>
      </c>
      <c r="T4875">
        <f>IF(M4875&lt;&gt;"Major",0,IF(COUNTIFS($A$2:$A4875,$A4875,$D$2:$D4875,$D4875,$M$2:$M4875,"Major")=1,1,0))</f>
        <v>0</v>
      </c>
      <c r="U4875">
        <f>IF(M4875&lt;&gt;"Minor",0,IF(COUNTIFS($A$2:$A4875,$A4875,$D$2:$D4875,$D4875,$M$2:$M4875,"Minor")=1,1,0))</f>
        <v>0</v>
      </c>
    </row>
    <row r="4876">
      <c r="A4876" t="inlineStr">
        <is>
          <t xml:space="preserve">60392f2f8a29ae2294a4d279a3033aeaa01affa7</t>
        </is>
      </c>
      <c r="B4876" t="inlineStr">
        <is>
          <t xml:space="preserve">Thorns and Thrones</t>
        </is>
      </c>
      <c r="C4876" t="inlineStr">
        <is>
          <t xml:space="preserve">Fluch Und Krone</t>
        </is>
      </c>
      <c r="D4876" t="inlineStr">
        <is>
          <t xml:space="preserve">25ad8a04bd7eb23aff9f4f47c9500f8fdc5e6ba8</t>
        </is>
      </c>
      <c r="E4876" t="inlineStr">
        <is>
          <t xml:space="preserve">Episode 40: Nicht Kronprinz Cian</t>
        </is>
      </c>
      <c r="F4876">
        <v>40</v>
      </c>
      <c r="G4876" t="inlineStr">
        <is>
          <t xml:space="preserve">3:51-3:54</t>
        </is>
      </c>
      <c r="H4876" t="inlineStr">
        <is>
          <t xml:space="preserve">Pending</t>
        </is>
      </c>
      <c r="I4876" t="inlineStr">
        <is>
          <t xml:space="preserve">Cian should be pronounced as "Kian" (German pronunciation). - Line of script: "Cian Ilven war ein Schwertkämpfer, genau wie er."</t>
        </is>
      </c>
      <c r="J4876" t="inlineStr">
        <is>
          <t xml:space="preserve">VOA</t>
        </is>
      </c>
      <c r="K4876" t="inlineStr">
        <is>
          <t xml:space="preserve">Mispronunciation</t>
        </is>
      </c>
      <c r="L4876" t="inlineStr">
        <is>
          <t xml:space="preserve">Mispronunciation</t>
        </is>
      </c>
      <c r="M4876" t="str">
        <f>IFERROR(IF(VLOOKUP(L4876,'Quantification'!$A:$B,2,FALSE)&amp;""="","Unclassified",VLOOKUP(L4876,'Quantification'!$A:$B,2,FALSE)),"Unclassified")</f>
        <v>Major</v>
      </c>
      <c r="N4876" t="inlineStr">
        <is>
          <t xml:space="preserve">frl-esma.gulsoy@pocketfm.com</t>
        </is>
      </c>
      <c r="O4876" t="inlineStr">
        <is>
          <t xml:space="preserve">Issues found in raw</t>
        </is>
      </c>
      <c r="P4876" t="str">
        <f>IF(OR(O4876="Issues found in master",O4876="Final master"),"Master",IF(OR(O4876="Ready for Master",O4876="Issues found in raw",O4876="Raw under QC",O4876="Issues resolved in raw"),"Raw","-"))</f>
        <v>Raw</v>
      </c>
      <c r="Q4876" s="13">
        <v>46259.58541666667</v>
      </c>
      <c r="R4876" t="inlineStr">
        <is>
          <t xml:space="preserve">2026-08 (Aug)</t>
        </is>
      </c>
      <c r="S4876">
        <f>IF(M4876="Not an error",0,IF(COUNTIFS($A$2:$A4876,$A4876,$D$2:$D4876,$D4876,$M$2:$M4876,"&lt;&gt;Not an error")=1,1,0))</f>
        <v>0</v>
      </c>
      <c r="T4876">
        <f>IF(M4876&lt;&gt;"Major",0,IF(COUNTIFS($A$2:$A4876,$A4876,$D$2:$D4876,$D4876,$M$2:$M4876,"Major")=1,1,0))</f>
        <v>0</v>
      </c>
      <c r="U4876">
        <f>IF(M4876&lt;&gt;"Minor",0,IF(COUNTIFS($A$2:$A4876,$A4876,$D$2:$D4876,$D4876,$M$2:$M4876,"Minor")=1,1,0))</f>
        <v>0</v>
      </c>
    </row>
    <row r="4877">
      <c r="A4877" t="inlineStr">
        <is>
          <t xml:space="preserve">60392f2f8a29ae2294a4d279a3033aeaa01affa7</t>
        </is>
      </c>
      <c r="B4877" t="inlineStr">
        <is>
          <t xml:space="preserve">Thorns and Thrones</t>
        </is>
      </c>
      <c r="C4877" t="inlineStr">
        <is>
          <t xml:space="preserve">Fluch Und Krone</t>
        </is>
      </c>
      <c r="D4877" t="inlineStr">
        <is>
          <t xml:space="preserve">25ad8a04bd7eb23aff9f4f47c9500f8fdc5e6ba8</t>
        </is>
      </c>
      <c r="E4877" t="inlineStr">
        <is>
          <t xml:space="preserve">Episode 40: Nicht Kronprinz Cian</t>
        </is>
      </c>
      <c r="F4877">
        <v>40</v>
      </c>
      <c r="G4877" t="inlineStr">
        <is>
          <t xml:space="preserve">4:27-4:32</t>
        </is>
      </c>
      <c r="H4877" t="inlineStr">
        <is>
          <t xml:space="preserve">Pending</t>
        </is>
      </c>
      <c r="I4877" t="inlineStr">
        <is>
          <t xml:space="preserve">Cian should be pronounced as "Kian" (German pronunciation). - Line of script: "Das ist nicht Kronprinz Cian“, sagte der andere Ritter aus Sir Berolts Brigade."</t>
        </is>
      </c>
      <c r="J4877" t="inlineStr">
        <is>
          <t xml:space="preserve">VOA</t>
        </is>
      </c>
      <c r="K4877" t="inlineStr">
        <is>
          <t xml:space="preserve">Mispronunciation</t>
        </is>
      </c>
      <c r="L4877" t="inlineStr">
        <is>
          <t xml:space="preserve">Mispronunciation</t>
        </is>
      </c>
      <c r="M4877" t="str">
        <f>IFERROR(IF(VLOOKUP(L4877,'Quantification'!$A:$B,2,FALSE)&amp;""="","Unclassified",VLOOKUP(L4877,'Quantification'!$A:$B,2,FALSE)),"Unclassified")</f>
        <v>Major</v>
      </c>
      <c r="N4877" t="inlineStr">
        <is>
          <t xml:space="preserve">frl-esma.gulsoy@pocketfm.com</t>
        </is>
      </c>
      <c r="O4877" t="inlineStr">
        <is>
          <t xml:space="preserve">Issues found in raw</t>
        </is>
      </c>
      <c r="P4877" t="str">
        <f>IF(OR(O4877="Issues found in master",O4877="Final master"),"Master",IF(OR(O4877="Ready for Master",O4877="Issues found in raw",O4877="Raw under QC",O4877="Issues resolved in raw"),"Raw","-"))</f>
        <v>Raw</v>
      </c>
      <c r="Q4877" s="13">
        <v>46259.58541666667</v>
      </c>
      <c r="R4877" t="inlineStr">
        <is>
          <t xml:space="preserve">2026-08 (Aug)</t>
        </is>
      </c>
      <c r="S4877">
        <f>IF(M4877="Not an error",0,IF(COUNTIFS($A$2:$A4877,$A4877,$D$2:$D4877,$D4877,$M$2:$M4877,"&lt;&gt;Not an error")=1,1,0))</f>
        <v>0</v>
      </c>
      <c r="T4877">
        <f>IF(M4877&lt;&gt;"Major",0,IF(COUNTIFS($A$2:$A4877,$A4877,$D$2:$D4877,$D4877,$M$2:$M4877,"Major")=1,1,0))</f>
        <v>0</v>
      </c>
      <c r="U4877">
        <f>IF(M4877&lt;&gt;"Minor",0,IF(COUNTIFS($A$2:$A4877,$A4877,$D$2:$D4877,$D4877,$M$2:$M4877,"Minor")=1,1,0))</f>
        <v>0</v>
      </c>
    </row>
    <row r="4878">
      <c r="A4878" t="inlineStr">
        <is>
          <t xml:space="preserve">60392f2f8a29ae2294a4d279a3033aeaa01affa7</t>
        </is>
      </c>
      <c r="B4878" t="inlineStr">
        <is>
          <t xml:space="preserve">Thorns and Thrones</t>
        </is>
      </c>
      <c r="C4878" t="inlineStr">
        <is>
          <t xml:space="preserve">Fluch Und Krone</t>
        </is>
      </c>
      <c r="D4878" t="inlineStr">
        <is>
          <t xml:space="preserve">25ad8a04bd7eb23aff9f4f47c9500f8fdc5e6ba8</t>
        </is>
      </c>
      <c r="E4878" t="inlineStr">
        <is>
          <t xml:space="preserve">Episode 40: Nicht Kronprinz Cian</t>
        </is>
      </c>
      <c r="F4878">
        <v>40</v>
      </c>
      <c r="G4878" t="inlineStr">
        <is>
          <t xml:space="preserve">4:27-4:32</t>
        </is>
      </c>
      <c r="H4878" t="inlineStr">
        <is>
          <t xml:space="preserve">Pending</t>
        </is>
      </c>
      <c r="I4878" t="inlineStr">
        <is>
          <t xml:space="preserve">Berolt should be pronounced in English. - Line of script: "Das ist nicht Kronprinz Cian“, sagte der andere Ritter aus Sir Berolts Brigade."</t>
        </is>
      </c>
      <c r="J4878" t="inlineStr">
        <is>
          <t xml:space="preserve">VOA</t>
        </is>
      </c>
      <c r="K4878" t="inlineStr">
        <is>
          <t xml:space="preserve">Mispronunciation</t>
        </is>
      </c>
      <c r="L4878" t="inlineStr">
        <is>
          <t xml:space="preserve">Mispronunciation</t>
        </is>
      </c>
      <c r="M4878" t="str">
        <f>IFERROR(IF(VLOOKUP(L4878,'Quantification'!$A:$B,2,FALSE)&amp;""="","Unclassified",VLOOKUP(L4878,'Quantification'!$A:$B,2,FALSE)),"Unclassified")</f>
        <v>Major</v>
      </c>
      <c r="N4878" t="inlineStr">
        <is>
          <t xml:space="preserve">frl-esma.gulsoy@pocketfm.com</t>
        </is>
      </c>
      <c r="O4878" t="inlineStr">
        <is>
          <t xml:space="preserve">Issues found in raw</t>
        </is>
      </c>
      <c r="P4878" t="str">
        <f>IF(OR(O4878="Issues found in master",O4878="Final master"),"Master",IF(OR(O4878="Ready for Master",O4878="Issues found in raw",O4878="Raw under QC",O4878="Issues resolved in raw"),"Raw","-"))</f>
        <v>Raw</v>
      </c>
      <c r="Q4878" s="13">
        <v>46259.58541666667</v>
      </c>
      <c r="R4878" t="inlineStr">
        <is>
          <t xml:space="preserve">2026-08 (Aug)</t>
        </is>
      </c>
      <c r="S4878">
        <f>IF(M4878="Not an error",0,IF(COUNTIFS($A$2:$A4878,$A4878,$D$2:$D4878,$D4878,$M$2:$M4878,"&lt;&gt;Not an error")=1,1,0))</f>
        <v>0</v>
      </c>
      <c r="T4878">
        <f>IF(M4878&lt;&gt;"Major",0,IF(COUNTIFS($A$2:$A4878,$A4878,$D$2:$D4878,$D4878,$M$2:$M4878,"Major")=1,1,0))</f>
        <v>0</v>
      </c>
      <c r="U4878">
        <f>IF(M4878&lt;&gt;"Minor",0,IF(COUNTIFS($A$2:$A4878,$A4878,$D$2:$D4878,$D4878,$M$2:$M4878,"Minor")=1,1,0))</f>
        <v>0</v>
      </c>
    </row>
    <row r="4879">
      <c r="A4879" t="inlineStr">
        <is>
          <t xml:space="preserve">60392f2f8a29ae2294a4d279a3033aeaa01affa7</t>
        </is>
      </c>
      <c r="B4879" t="inlineStr">
        <is>
          <t xml:space="preserve">Thorns and Thrones</t>
        </is>
      </c>
      <c r="C4879" t="inlineStr">
        <is>
          <t xml:space="preserve">Fluch Und Krone</t>
        </is>
      </c>
      <c r="D4879" t="inlineStr">
        <is>
          <t xml:space="preserve">25ad8a04bd7eb23aff9f4f47c9500f8fdc5e6ba8</t>
        </is>
      </c>
      <c r="E4879" t="inlineStr">
        <is>
          <t xml:space="preserve">Episode 40: Nicht Kronprinz Cian</t>
        </is>
      </c>
      <c r="F4879">
        <v>40</v>
      </c>
      <c r="G4879" t="inlineStr">
        <is>
          <t xml:space="preserve">0:00</t>
        </is>
      </c>
      <c r="H4879" t="inlineStr">
        <is>
          <t xml:space="preserve">Pending</t>
        </is>
      </c>
      <c r="I4879" t="inlineStr">
        <is>
          <t xml:space="preserve">Add: "Aus Sicht des Erzählers"</t>
        </is>
      </c>
      <c r="J4879" t="inlineStr">
        <is>
          <t xml:space="preserve">AI</t>
        </is>
      </c>
      <c r="K4879" t="inlineStr">
        <is>
          <t xml:space="preserve">Script error</t>
        </is>
      </c>
      <c r="L4879" t="inlineStr">
        <is>
          <t xml:space="preserve">Script error</t>
        </is>
      </c>
      <c r="M4879" t="str">
        <f>IFERROR(IF(VLOOKUP(L4879,'Quantification'!$A:$B,2,FALSE)&amp;""="","Unclassified",VLOOKUP(L4879,'Quantification'!$A:$B,2,FALSE)),"Unclassified")</f>
        <v>Major</v>
      </c>
      <c r="N4879" t="inlineStr">
        <is>
          <t xml:space="preserve">frl-laura.nissen@pocketfm.com</t>
        </is>
      </c>
      <c r="O4879" t="inlineStr">
        <is>
          <t xml:space="preserve">Issues found in raw</t>
        </is>
      </c>
      <c r="P4879" t="str">
        <f>IF(OR(O4879="Issues found in master",O4879="Final master"),"Master",IF(OR(O4879="Ready for Master",O4879="Issues found in raw",O4879="Raw under QC",O4879="Issues resolved in raw"),"Raw","-"))</f>
        <v>Raw</v>
      </c>
      <c r="Q4879" s="13">
        <v>46259.58541666667</v>
      </c>
      <c r="R4879" t="inlineStr">
        <is>
          <t xml:space="preserve">2026-08 (Aug)</t>
        </is>
      </c>
      <c r="S4879">
        <f>IF(M4879="Not an error",0,IF(COUNTIFS($A$2:$A4879,$A4879,$D$2:$D4879,$D4879,$M$2:$M4879,"&lt;&gt;Not an error")=1,1,0))</f>
        <v>0</v>
      </c>
      <c r="T4879">
        <f>IF(M4879&lt;&gt;"Major",0,IF(COUNTIFS($A$2:$A4879,$A4879,$D$2:$D4879,$D4879,$M$2:$M4879,"Major")=1,1,0))</f>
        <v>0</v>
      </c>
      <c r="U4879">
        <f>IF(M4879&lt;&gt;"Minor",0,IF(COUNTIFS($A$2:$A4879,$A4879,$D$2:$D4879,$D4879,$M$2:$M4879,"Minor")=1,1,0))</f>
        <v>0</v>
      </c>
    </row>
    <row r="4880">
      <c r="A4880" t="inlineStr">
        <is>
          <t xml:space="preserve">60392f2f8a29ae2294a4d279a3033aeaa01affa7</t>
        </is>
      </c>
      <c r="B4880" t="inlineStr">
        <is>
          <t xml:space="preserve">Thorns and Thrones</t>
        </is>
      </c>
      <c r="C4880" t="inlineStr">
        <is>
          <t xml:space="preserve">Fluch Und Krone</t>
        </is>
      </c>
      <c r="D4880" t="inlineStr">
        <is>
          <t xml:space="preserve">02726308497c26997306642f1d0574e1c0df5b7a</t>
        </is>
      </c>
      <c r="E4880" t="inlineStr">
        <is>
          <t xml:space="preserve">Episode 41: Verzweifelt Sie Zu Sehen</t>
        </is>
      </c>
      <c r="F4880">
        <v>41</v>
      </c>
      <c r="G4880" t="inlineStr">
        <is>
          <t xml:space="preserve">0:00</t>
        </is>
      </c>
      <c r="H4880" t="inlineStr">
        <is>
          <t xml:space="preserve">Pending</t>
        </is>
      </c>
      <c r="I4880" t="inlineStr">
        <is>
          <t xml:space="preserve">The third-person narrative perspective should be indicated at the beginning of the chapter.</t>
        </is>
      </c>
      <c r="J4880" t="inlineStr">
        <is>
          <t xml:space="preserve">AI</t>
        </is>
      </c>
      <c r="K4880" t="inlineStr">
        <is>
          <t xml:space="preserve">Script error</t>
        </is>
      </c>
      <c r="L4880" t="inlineStr">
        <is>
          <t xml:space="preserve">Script error</t>
        </is>
      </c>
      <c r="M4880" t="str">
        <f>IFERROR(IF(VLOOKUP(L4880,'Quantification'!$A:$B,2,FALSE)&amp;""="","Unclassified",VLOOKUP(L4880,'Quantification'!$A:$B,2,FALSE)),"Unclassified")</f>
        <v>Major</v>
      </c>
      <c r="N4880" t="inlineStr">
        <is>
          <t xml:space="preserve">frl-esma.gulsoy@pocketfm.com</t>
        </is>
      </c>
      <c r="O4880" t="inlineStr">
        <is>
          <t xml:space="preserve">Issues found in raw</t>
        </is>
      </c>
      <c r="P4880" t="str">
        <f>IF(OR(O4880="Issues found in master",O4880="Final master"),"Master",IF(OR(O4880="Ready for Master",O4880="Issues found in raw",O4880="Raw under QC",O4880="Issues resolved in raw"),"Raw","-"))</f>
        <v>Raw</v>
      </c>
      <c r="Q4880" s="13">
        <v>46259.92847222222</v>
      </c>
      <c r="R4880" t="inlineStr">
        <is>
          <t xml:space="preserve">2026-08 (Aug)</t>
        </is>
      </c>
      <c r="S4880">
        <f>IF(M4880="Not an error",0,IF(COUNTIFS($A$2:$A4880,$A4880,$D$2:$D4880,$D4880,$M$2:$M4880,"&lt;&gt;Not an error")=1,1,0))</f>
        <v>1</v>
      </c>
      <c r="T4880">
        <f>IF(M4880&lt;&gt;"Major",0,IF(COUNTIFS($A$2:$A4880,$A4880,$D$2:$D4880,$D4880,$M$2:$M4880,"Major")=1,1,0))</f>
        <v>1</v>
      </c>
      <c r="U4880">
        <f>IF(M4880&lt;&gt;"Minor",0,IF(COUNTIFS($A$2:$A4880,$A4880,$D$2:$D4880,$D4880,$M$2:$M4880,"Minor")=1,1,0))</f>
        <v>0</v>
      </c>
    </row>
    <row r="4881">
      <c r="A4881" t="inlineStr">
        <is>
          <t xml:space="preserve">60392f2f8a29ae2294a4d279a3033aeaa01affa7</t>
        </is>
      </c>
      <c r="B4881" t="inlineStr">
        <is>
          <t xml:space="preserve">Thorns and Thrones</t>
        </is>
      </c>
      <c r="C4881" t="inlineStr">
        <is>
          <t xml:space="preserve">Fluch Und Krone</t>
        </is>
      </c>
      <c r="D4881" t="inlineStr">
        <is>
          <t xml:space="preserve">02726308497c26997306642f1d0574e1c0df5b7a</t>
        </is>
      </c>
      <c r="E4881" t="inlineStr">
        <is>
          <t xml:space="preserve">Episode 41: Verzweifelt Sie Zu Sehen</t>
        </is>
      </c>
      <c r="F4881">
        <v>41</v>
      </c>
      <c r="G4881" t="inlineStr">
        <is>
          <t xml:space="preserve">3:57-4:04</t>
        </is>
      </c>
      <c r="H4881" t="inlineStr">
        <is>
          <t xml:space="preserve">Pending</t>
        </is>
      </c>
      <c r="I4881" t="inlineStr">
        <is>
          <t xml:space="preserve">Sir Berolt should be pronounced in English. - Line of script: "Als sie den Turm erreichten, verbeugten sich die beiden Wachen, die Sir Berolts persönlichem Kommando unterstanden, vor König Armen."</t>
        </is>
      </c>
      <c r="J4881" t="inlineStr">
        <is>
          <t xml:space="preserve">VOA</t>
        </is>
      </c>
      <c r="K4881" t="inlineStr">
        <is>
          <t xml:space="preserve">Mispronunciation</t>
        </is>
      </c>
      <c r="L4881" t="inlineStr">
        <is>
          <t xml:space="preserve">Mispronunciation</t>
        </is>
      </c>
      <c r="M4881" t="str">
        <f>IFERROR(IF(VLOOKUP(L4881,'Quantification'!$A:$B,2,FALSE)&amp;""="","Unclassified",VLOOKUP(L4881,'Quantification'!$A:$B,2,FALSE)),"Unclassified")</f>
        <v>Major</v>
      </c>
      <c r="N4881" t="inlineStr">
        <is>
          <t xml:space="preserve">frl-esma.gulsoy@pocketfm.com</t>
        </is>
      </c>
      <c r="O4881" t="inlineStr">
        <is>
          <t xml:space="preserve">Issues found in raw</t>
        </is>
      </c>
      <c r="P4881" t="str">
        <f>IF(OR(O4881="Issues found in master",O4881="Final master"),"Master",IF(OR(O4881="Ready for Master",O4881="Issues found in raw",O4881="Raw under QC",O4881="Issues resolved in raw"),"Raw","-"))</f>
        <v>Raw</v>
      </c>
      <c r="Q4881" s="13">
        <v>46259.92847222222</v>
      </c>
      <c r="R4881" t="inlineStr">
        <is>
          <t xml:space="preserve">2026-08 (Aug)</t>
        </is>
      </c>
      <c r="S4881">
        <f>IF(M4881="Not an error",0,IF(COUNTIFS($A$2:$A4881,$A4881,$D$2:$D4881,$D4881,$M$2:$M4881,"&lt;&gt;Not an error")=1,1,0))</f>
        <v>0</v>
      </c>
      <c r="T4881">
        <f>IF(M4881&lt;&gt;"Major",0,IF(COUNTIFS($A$2:$A4881,$A4881,$D$2:$D4881,$D4881,$M$2:$M4881,"Major")=1,1,0))</f>
        <v>0</v>
      </c>
      <c r="U4881">
        <f>IF(M4881&lt;&gt;"Minor",0,IF(COUNTIFS($A$2:$A4881,$A4881,$D$2:$D4881,$D4881,$M$2:$M4881,"Minor")=1,1,0))</f>
        <v>0</v>
      </c>
    </row>
    <row r="4882">
      <c r="A4882" t="inlineStr">
        <is>
          <t xml:space="preserve">60392f2f8a29ae2294a4d279a3033aeaa01affa7</t>
        </is>
      </c>
      <c r="B4882" t="inlineStr">
        <is>
          <t xml:space="preserve">Thorns and Thrones</t>
        </is>
      </c>
      <c r="C4882" t="inlineStr">
        <is>
          <t xml:space="preserve">Fluch Und Krone</t>
        </is>
      </c>
      <c r="D4882" t="inlineStr">
        <is>
          <t xml:space="preserve">1cf753f16c35a9f95fe31b1b6094f4bfa7a2fdbb</t>
        </is>
      </c>
      <c r="E4882" t="inlineStr">
        <is>
          <t xml:space="preserve">Episode 42: Entlarvt</t>
        </is>
      </c>
      <c r="F4882">
        <v>42</v>
      </c>
      <c r="G4882" t="inlineStr">
        <is>
          <t xml:space="preserve">0:00</t>
        </is>
      </c>
      <c r="H4882" t="inlineStr">
        <is>
          <t xml:space="preserve">Pending</t>
        </is>
      </c>
      <c r="I4882" t="inlineStr">
        <is>
          <t xml:space="preserve">The third-person narrative perspective should be indicated at the beginning of the chapter.</t>
        </is>
      </c>
      <c r="J4882" t="inlineStr">
        <is>
          <t xml:space="preserve">AI</t>
        </is>
      </c>
      <c r="K4882" t="inlineStr">
        <is>
          <t xml:space="preserve">Script error</t>
        </is>
      </c>
      <c r="L4882" t="inlineStr">
        <is>
          <t xml:space="preserve">Script error</t>
        </is>
      </c>
      <c r="M4882" t="str">
        <f>IFERROR(IF(VLOOKUP(L4882,'Quantification'!$A:$B,2,FALSE)&amp;""="","Unclassified",VLOOKUP(L4882,'Quantification'!$A:$B,2,FALSE)),"Unclassified")</f>
        <v>Major</v>
      </c>
      <c r="N4882" t="inlineStr">
        <is>
          <t xml:space="preserve">frl-esma.gulsoy@pocketfm.com</t>
        </is>
      </c>
      <c r="O4882" t="inlineStr">
        <is>
          <t xml:space="preserve">Issues found in raw</t>
        </is>
      </c>
      <c r="P4882" t="str">
        <f>IF(OR(O4882="Issues found in master",O4882="Final master"),"Master",IF(OR(O4882="Ready for Master",O4882="Issues found in raw",O4882="Raw under QC",O4882="Issues resolved in raw"),"Raw","-"))</f>
        <v>Raw</v>
      </c>
      <c r="Q4882" s="13">
        <v>46259.93263888889</v>
      </c>
      <c r="R4882" t="inlineStr">
        <is>
          <t xml:space="preserve">2026-08 (Aug)</t>
        </is>
      </c>
      <c r="S4882">
        <f>IF(M4882="Not an error",0,IF(COUNTIFS($A$2:$A4882,$A4882,$D$2:$D4882,$D4882,$M$2:$M4882,"&lt;&gt;Not an error")=1,1,0))</f>
        <v>1</v>
      </c>
      <c r="T4882">
        <f>IF(M4882&lt;&gt;"Major",0,IF(COUNTIFS($A$2:$A4882,$A4882,$D$2:$D4882,$D4882,$M$2:$M4882,"Major")=1,1,0))</f>
        <v>1</v>
      </c>
      <c r="U4882">
        <f>IF(M4882&lt;&gt;"Minor",0,IF(COUNTIFS($A$2:$A4882,$A4882,$D$2:$D4882,$D4882,$M$2:$M4882,"Minor")=1,1,0))</f>
        <v>0</v>
      </c>
    </row>
    <row r="4883">
      <c r="A4883" t="inlineStr">
        <is>
          <t xml:space="preserve">60392f2f8a29ae2294a4d279a3033aeaa01affa7</t>
        </is>
      </c>
      <c r="B4883" t="inlineStr">
        <is>
          <t xml:space="preserve">Thorns and Thrones</t>
        </is>
      </c>
      <c r="C4883" t="inlineStr">
        <is>
          <t xml:space="preserve">Fluch Und Krone</t>
        </is>
      </c>
      <c r="D4883" t="inlineStr">
        <is>
          <t xml:space="preserve">1cf753f16c35a9f95fe31b1b6094f4bfa7a2fdbb</t>
        </is>
      </c>
      <c r="E4883" t="inlineStr">
        <is>
          <t xml:space="preserve">Episode 42: Entlarvt</t>
        </is>
      </c>
      <c r="F4883">
        <v>42</v>
      </c>
      <c r="G4883" t="inlineStr">
        <is>
          <t xml:space="preserve">2:50-2:59</t>
        </is>
      </c>
      <c r="H4883" t="inlineStr">
        <is>
          <t xml:space="preserve">Pending</t>
        </is>
      </c>
      <c r="I4883" t="inlineStr">
        <is>
          <t xml:space="preserve">Cian should be pronounced as "Kian" (German pronunciation). - Line of script: "Während Drayce und seine Ritter aufgebrochen waren, um Prinz Cian zu suchen, war Exel im Festsaal geblieben, um sich weiterhin mit dem widerlichen General abzugeben."</t>
        </is>
      </c>
      <c r="J4883" t="inlineStr">
        <is>
          <t xml:space="preserve">VOA</t>
        </is>
      </c>
      <c r="K4883" t="inlineStr">
        <is>
          <t xml:space="preserve">Mispronunciation</t>
        </is>
      </c>
      <c r="L4883" t="inlineStr">
        <is>
          <t xml:space="preserve">Mispronunciation</t>
        </is>
      </c>
      <c r="M4883" t="str">
        <f>IFERROR(IF(VLOOKUP(L4883,'Quantification'!$A:$B,2,FALSE)&amp;""="","Unclassified",VLOOKUP(L4883,'Quantification'!$A:$B,2,FALSE)),"Unclassified")</f>
        <v>Major</v>
      </c>
      <c r="N4883" t="inlineStr">
        <is>
          <t xml:space="preserve">frl-esma.gulsoy@pocketfm.com</t>
        </is>
      </c>
      <c r="O4883" t="inlineStr">
        <is>
          <t xml:space="preserve">Issues found in raw</t>
        </is>
      </c>
      <c r="P4883" t="str">
        <f>IF(OR(O4883="Issues found in master",O4883="Final master"),"Master",IF(OR(O4883="Ready for Master",O4883="Issues found in raw",O4883="Raw under QC",O4883="Issues resolved in raw"),"Raw","-"))</f>
        <v>Raw</v>
      </c>
      <c r="Q4883" s="13">
        <v>46259.93263888889</v>
      </c>
      <c r="R4883" t="inlineStr">
        <is>
          <t xml:space="preserve">2026-08 (Aug)</t>
        </is>
      </c>
      <c r="S4883">
        <f>IF(M4883="Not an error",0,IF(COUNTIFS($A$2:$A4883,$A4883,$D$2:$D4883,$D4883,$M$2:$M4883,"&lt;&gt;Not an error")=1,1,0))</f>
        <v>0</v>
      </c>
      <c r="T4883">
        <f>IF(M4883&lt;&gt;"Major",0,IF(COUNTIFS($A$2:$A4883,$A4883,$D$2:$D4883,$D4883,$M$2:$M4883,"Major")=1,1,0))</f>
        <v>0</v>
      </c>
      <c r="U4883">
        <f>IF(M4883&lt;&gt;"Minor",0,IF(COUNTIFS($A$2:$A4883,$A4883,$D$2:$D4883,$D4883,$M$2:$M4883,"Minor")=1,1,0))</f>
        <v>0</v>
      </c>
    </row>
    <row r="4884">
      <c r="A4884" t="inlineStr">
        <is>
          <t xml:space="preserve">60392f2f8a29ae2294a4d279a3033aeaa01affa7</t>
        </is>
      </c>
      <c r="B4884" t="inlineStr">
        <is>
          <t xml:space="preserve">Thorns and Thrones</t>
        </is>
      </c>
      <c r="C4884" t="inlineStr">
        <is>
          <t xml:space="preserve">Fluch Und Krone</t>
        </is>
      </c>
      <c r="D4884" t="inlineStr">
        <is>
          <t xml:space="preserve">1cf753f16c35a9f95fe31b1b6094f4bfa7a2fdbb</t>
        </is>
      </c>
      <c r="E4884" t="inlineStr">
        <is>
          <t xml:space="preserve">Episode 42: Entlarvt</t>
        </is>
      </c>
      <c r="F4884">
        <v>42</v>
      </c>
      <c r="G4884" t="inlineStr">
        <is>
          <t xml:space="preserve">4:54-4:57</t>
        </is>
      </c>
      <c r="H4884" t="inlineStr">
        <is>
          <t xml:space="preserve">Pending</t>
        </is>
      </c>
      <c r="I4884" t="inlineStr">
        <is>
          <t xml:space="preserve">General is pronounced incorrectly. It should be pronounced correctly in German. - Line of script: "„General!“, verkündete er."</t>
        </is>
      </c>
      <c r="J4884" t="inlineStr">
        <is>
          <t xml:space="preserve">VOA</t>
        </is>
      </c>
      <c r="K4884" t="inlineStr">
        <is>
          <t xml:space="preserve">Mispronunciation</t>
        </is>
      </c>
      <c r="L4884" t="inlineStr">
        <is>
          <t xml:space="preserve">Mispronunciation</t>
        </is>
      </c>
      <c r="M4884" t="str">
        <f>IFERROR(IF(VLOOKUP(L4884,'Quantification'!$A:$B,2,FALSE)&amp;""="","Unclassified",VLOOKUP(L4884,'Quantification'!$A:$B,2,FALSE)),"Unclassified")</f>
        <v>Major</v>
      </c>
      <c r="N4884" t="inlineStr">
        <is>
          <t xml:space="preserve">frl-esma.gulsoy@pocketfm.com</t>
        </is>
      </c>
      <c r="O4884" t="inlineStr">
        <is>
          <t xml:space="preserve">Issues found in raw</t>
        </is>
      </c>
      <c r="P4884" t="str">
        <f>IF(OR(O4884="Issues found in master",O4884="Final master"),"Master",IF(OR(O4884="Ready for Master",O4884="Issues found in raw",O4884="Raw under QC",O4884="Issues resolved in raw"),"Raw","-"))</f>
        <v>Raw</v>
      </c>
      <c r="Q4884" s="13">
        <v>46259.93263888889</v>
      </c>
      <c r="R4884" t="inlineStr">
        <is>
          <t xml:space="preserve">2026-08 (Aug)</t>
        </is>
      </c>
      <c r="S4884">
        <f>IF(M4884="Not an error",0,IF(COUNTIFS($A$2:$A4884,$A4884,$D$2:$D4884,$D4884,$M$2:$M4884,"&lt;&gt;Not an error")=1,1,0))</f>
        <v>0</v>
      </c>
      <c r="T4884">
        <f>IF(M4884&lt;&gt;"Major",0,IF(COUNTIFS($A$2:$A4884,$A4884,$D$2:$D4884,$D4884,$M$2:$M4884,"Major")=1,1,0))</f>
        <v>0</v>
      </c>
      <c r="U4884">
        <f>IF(M4884&lt;&gt;"Minor",0,IF(COUNTIFS($A$2:$A4884,$A4884,$D$2:$D4884,$D4884,$M$2:$M4884,"Minor")=1,1,0))</f>
        <v>0</v>
      </c>
    </row>
    <row r="4885">
      <c r="A4885" t="inlineStr">
        <is>
          <t xml:space="preserve">60392f2f8a29ae2294a4d279a3033aeaa01affa7</t>
        </is>
      </c>
      <c r="B4885" t="inlineStr">
        <is>
          <t xml:space="preserve">Thorns and Thrones</t>
        </is>
      </c>
      <c r="C4885" t="inlineStr">
        <is>
          <t xml:space="preserve">Fluch Und Krone</t>
        </is>
      </c>
      <c r="D4885" t="inlineStr">
        <is>
          <t xml:space="preserve">a880d2a5de37e651b6ad77a7a31067685ed8418d</t>
        </is>
      </c>
      <c r="E4885" t="inlineStr">
        <is>
          <t xml:space="preserve">Episode 43: Der Unerwartete Retter</t>
        </is>
      </c>
      <c r="F4885">
        <v>43</v>
      </c>
      <c r="G4885" t="inlineStr">
        <is>
          <t xml:space="preserve">0:00</t>
        </is>
      </c>
      <c r="H4885" t="inlineStr">
        <is>
          <t xml:space="preserve">Pending</t>
        </is>
      </c>
      <c r="I4885" t="inlineStr">
        <is>
          <t xml:space="preserve">The third-person narrative perspective should be indicated at the beginning of the chapter.</t>
        </is>
      </c>
      <c r="J4885" t="inlineStr">
        <is>
          <t xml:space="preserve">AI</t>
        </is>
      </c>
      <c r="K4885" t="inlineStr">
        <is>
          <t xml:space="preserve">Script error</t>
        </is>
      </c>
      <c r="L4885" t="inlineStr">
        <is>
          <t xml:space="preserve">Script error</t>
        </is>
      </c>
      <c r="M4885" t="str">
        <f>IFERROR(IF(VLOOKUP(L4885,'Quantification'!$A:$B,2,FALSE)&amp;""="","Unclassified",VLOOKUP(L4885,'Quantification'!$A:$B,2,FALSE)),"Unclassified")</f>
        <v>Major</v>
      </c>
      <c r="N4885" t="inlineStr">
        <is>
          <t xml:space="preserve">frl-esma.gulsoy@pocketfm.com</t>
        </is>
      </c>
      <c r="O4885" t="inlineStr">
        <is>
          <t xml:space="preserve">Issues found in raw</t>
        </is>
      </c>
      <c r="P4885" t="str">
        <f>IF(OR(O4885="Issues found in master",O4885="Final master"),"Master",IF(OR(O4885="Ready for Master",O4885="Issues found in raw",O4885="Raw under QC",O4885="Issues resolved in raw"),"Raw","-"))</f>
        <v>Raw</v>
      </c>
      <c r="Q4885" s="13">
        <v>46259.93819444445</v>
      </c>
      <c r="R4885" t="inlineStr">
        <is>
          <t xml:space="preserve">2026-08 (Aug)</t>
        </is>
      </c>
      <c r="S4885">
        <f>IF(M4885="Not an error",0,IF(COUNTIFS($A$2:$A4885,$A4885,$D$2:$D4885,$D4885,$M$2:$M4885,"&lt;&gt;Not an error")=1,1,0))</f>
        <v>1</v>
      </c>
      <c r="T4885">
        <f>IF(M4885&lt;&gt;"Major",0,IF(COUNTIFS($A$2:$A4885,$A4885,$D$2:$D4885,$D4885,$M$2:$M4885,"Major")=1,1,0))</f>
        <v>1</v>
      </c>
      <c r="U4885">
        <f>IF(M4885&lt;&gt;"Minor",0,IF(COUNTIFS($A$2:$A4885,$A4885,$D$2:$D4885,$D4885,$M$2:$M4885,"Minor")=1,1,0))</f>
        <v>0</v>
      </c>
    </row>
    <row r="4886">
      <c r="A4886" t="inlineStr">
        <is>
          <t xml:space="preserve">60392f2f8a29ae2294a4d279a3033aeaa01affa7</t>
        </is>
      </c>
      <c r="B4886" t="inlineStr">
        <is>
          <t xml:space="preserve">Thorns and Thrones</t>
        </is>
      </c>
      <c r="C4886" t="inlineStr">
        <is>
          <t xml:space="preserve">Fluch Und Krone</t>
        </is>
      </c>
      <c r="D4886" t="inlineStr">
        <is>
          <t xml:space="preserve">a880d2a5de37e651b6ad77a7a31067685ed8418d</t>
        </is>
      </c>
      <c r="E4886" t="inlineStr">
        <is>
          <t xml:space="preserve">Episode 43: Der Unerwartete Retter</t>
        </is>
      </c>
      <c r="F4886">
        <v>43</v>
      </c>
      <c r="G4886" t="inlineStr">
        <is>
          <t xml:space="preserve">3:04-3:10</t>
        </is>
      </c>
      <c r="H4886" t="inlineStr">
        <is>
          <t xml:space="preserve">Pending</t>
        </is>
      </c>
      <c r="I4886" t="inlineStr">
        <is>
          <t xml:space="preserve">Cian should be pronounced as "Kian" (German pronunciation). - Line of script: "Er hoffte nur, dass Drayce es geschafft hatte, Cian von Abetha zu erreichen, bevor hier die Hölle losbrach."</t>
        </is>
      </c>
      <c r="J4886" t="inlineStr">
        <is>
          <t xml:space="preserve">VOA</t>
        </is>
      </c>
      <c r="K4886" t="inlineStr">
        <is>
          <t xml:space="preserve">Mispronunciation</t>
        </is>
      </c>
      <c r="L4886" t="inlineStr">
        <is>
          <t xml:space="preserve">Mispronunciation</t>
        </is>
      </c>
      <c r="M4886" t="str">
        <f>IFERROR(IF(VLOOKUP(L4886,'Quantification'!$A:$B,2,FALSE)&amp;""="","Unclassified",VLOOKUP(L4886,'Quantification'!$A:$B,2,FALSE)),"Unclassified")</f>
        <v>Major</v>
      </c>
      <c r="N4886" t="inlineStr">
        <is>
          <t xml:space="preserve">frl-esma.gulsoy@pocketfm.com</t>
        </is>
      </c>
      <c r="O4886" t="inlineStr">
        <is>
          <t xml:space="preserve">Issues found in raw</t>
        </is>
      </c>
      <c r="P4886" t="str">
        <f>IF(OR(O4886="Issues found in master",O4886="Final master"),"Master",IF(OR(O4886="Ready for Master",O4886="Issues found in raw",O4886="Raw under QC",O4886="Issues resolved in raw"),"Raw","-"))</f>
        <v>Raw</v>
      </c>
      <c r="Q4886" s="13">
        <v>46259.93819444445</v>
      </c>
      <c r="R4886" t="inlineStr">
        <is>
          <t xml:space="preserve">2026-08 (Aug)</t>
        </is>
      </c>
      <c r="S4886">
        <f>IF(M4886="Not an error",0,IF(COUNTIFS($A$2:$A4886,$A4886,$D$2:$D4886,$D4886,$M$2:$M4886,"&lt;&gt;Not an error")=1,1,0))</f>
        <v>0</v>
      </c>
      <c r="T4886">
        <f>IF(M4886&lt;&gt;"Major",0,IF(COUNTIFS($A$2:$A4886,$A4886,$D$2:$D4886,$D4886,$M$2:$M4886,"Major")=1,1,0))</f>
        <v>0</v>
      </c>
      <c r="U4886">
        <f>IF(M4886&lt;&gt;"Minor",0,IF(COUNTIFS($A$2:$A4886,$A4886,$D$2:$D4886,$D4886,$M$2:$M4886,"Minor")=1,1,0))</f>
        <v>0</v>
      </c>
    </row>
    <row r="4887">
      <c r="A4887" t="inlineStr">
        <is>
          <t xml:space="preserve">60392f2f8a29ae2294a4d279a3033aeaa01affa7</t>
        </is>
      </c>
      <c r="B4887" t="inlineStr">
        <is>
          <t xml:space="preserve">Thorns and Thrones</t>
        </is>
      </c>
      <c r="C4887" t="inlineStr">
        <is>
          <t xml:space="preserve">Fluch Und Krone</t>
        </is>
      </c>
      <c r="D4887" t="inlineStr">
        <is>
          <t xml:space="preserve">a880d2a5de37e651b6ad77a7a31067685ed8418d</t>
        </is>
      </c>
      <c r="E4887" t="inlineStr">
        <is>
          <t xml:space="preserve">Episode 43: Der Unerwartete Retter</t>
        </is>
      </c>
      <c r="F4887">
        <v>43</v>
      </c>
      <c r="G4887" t="inlineStr">
        <is>
          <t xml:space="preserve">8:25-8:30</t>
        </is>
      </c>
      <c r="H4887" t="inlineStr">
        <is>
          <t xml:space="preserve">Pending</t>
        </is>
      </c>
      <c r="I4887" t="inlineStr">
        <is>
          <t xml:space="preserve">Cian should be pronounced as "Kian" (German pronunciation). - Line of script: "„Prinz Cian?“, fragte der General ungläubig."</t>
        </is>
      </c>
      <c r="J4887" t="inlineStr">
        <is>
          <t xml:space="preserve">VOA</t>
        </is>
      </c>
      <c r="K4887" t="inlineStr">
        <is>
          <t xml:space="preserve">Mispronunciation</t>
        </is>
      </c>
      <c r="L4887" t="inlineStr">
        <is>
          <t xml:space="preserve">Mispronunciation</t>
        </is>
      </c>
      <c r="M4887" t="str">
        <f>IFERROR(IF(VLOOKUP(L4887,'Quantification'!$A:$B,2,FALSE)&amp;""="","Unclassified",VLOOKUP(L4887,'Quantification'!$A:$B,2,FALSE)),"Unclassified")</f>
        <v>Major</v>
      </c>
      <c r="N4887" t="inlineStr">
        <is>
          <t xml:space="preserve">frl-esma.gulsoy@pocketfm.com</t>
        </is>
      </c>
      <c r="O4887" t="inlineStr">
        <is>
          <t xml:space="preserve">Issues found in raw</t>
        </is>
      </c>
      <c r="P4887" t="str">
        <f>IF(OR(O4887="Issues found in master",O4887="Final master"),"Master",IF(OR(O4887="Ready for Master",O4887="Issues found in raw",O4887="Raw under QC",O4887="Issues resolved in raw"),"Raw","-"))</f>
        <v>Raw</v>
      </c>
      <c r="Q4887" s="13">
        <v>46259.93819444445</v>
      </c>
      <c r="R4887" t="inlineStr">
        <is>
          <t xml:space="preserve">2026-08 (Aug)</t>
        </is>
      </c>
      <c r="S4887">
        <f>IF(M4887="Not an error",0,IF(COUNTIFS($A$2:$A4887,$A4887,$D$2:$D4887,$D4887,$M$2:$M4887,"&lt;&gt;Not an error")=1,1,0))</f>
        <v>0</v>
      </c>
      <c r="T4887">
        <f>IF(M4887&lt;&gt;"Major",0,IF(COUNTIFS($A$2:$A4887,$A4887,$D$2:$D4887,$D4887,$M$2:$M4887,"Major")=1,1,0))</f>
        <v>0</v>
      </c>
      <c r="U4887">
        <f>IF(M4887&lt;&gt;"Minor",0,IF(COUNTIFS($A$2:$A4887,$A4887,$D$2:$D4887,$D4887,$M$2:$M4887,"Minor")=1,1,0))</f>
        <v>0</v>
      </c>
    </row>
    <row r="4888">
      <c r="A4888" t="inlineStr">
        <is>
          <t xml:space="preserve">60392f2f8a29ae2294a4d279a3033aeaa01affa7</t>
        </is>
      </c>
      <c r="B4888" t="inlineStr">
        <is>
          <t xml:space="preserve">Thorns and Thrones</t>
        </is>
      </c>
      <c r="C4888" t="inlineStr">
        <is>
          <t xml:space="preserve">Fluch Und Krone</t>
        </is>
      </c>
      <c r="D4888" t="inlineStr">
        <is>
          <t xml:space="preserve">bdb1e1a77bf9f195ee6d426433973ad5e7c73512</t>
        </is>
      </c>
      <c r="E4888" t="inlineStr">
        <is>
          <t xml:space="preserve">Episode 44: Exels Rache</t>
        </is>
      </c>
      <c r="F4888">
        <v>44</v>
      </c>
      <c r="G4888" t="inlineStr">
        <is>
          <t xml:space="preserve">0:00</t>
        </is>
      </c>
      <c r="H4888" t="inlineStr">
        <is>
          <t xml:space="preserve">Pending</t>
        </is>
      </c>
      <c r="I4888" t="inlineStr">
        <is>
          <t xml:space="preserve">The third-person narrative perspective should be indicated at the beginning of the chapter.</t>
        </is>
      </c>
      <c r="J4888" t="inlineStr">
        <is>
          <t xml:space="preserve">AI</t>
        </is>
      </c>
      <c r="K4888" t="inlineStr">
        <is>
          <t xml:space="preserve">Script error</t>
        </is>
      </c>
      <c r="L4888" t="inlineStr">
        <is>
          <t xml:space="preserve">Script error</t>
        </is>
      </c>
      <c r="M4888" t="str">
        <f>IFERROR(IF(VLOOKUP(L4888,'Quantification'!$A:$B,2,FALSE)&amp;""="","Unclassified",VLOOKUP(L4888,'Quantification'!$A:$B,2,FALSE)),"Unclassified")</f>
        <v>Major</v>
      </c>
      <c r="N4888" t="inlineStr">
        <is>
          <t xml:space="preserve">frl-esma.gulsoy@pocketfm.com</t>
        </is>
      </c>
      <c r="O4888" t="inlineStr">
        <is>
          <t xml:space="preserve">Issues found in raw</t>
        </is>
      </c>
      <c r="P4888" t="str">
        <f>IF(OR(O4888="Issues found in master",O4888="Final master"),"Master",IF(OR(O4888="Ready for Master",O4888="Issues found in raw",O4888="Raw under QC",O4888="Issues resolved in raw"),"Raw","-"))</f>
        <v>Raw</v>
      </c>
      <c r="Q4888" s="13">
        <v>46259.94236111111</v>
      </c>
      <c r="R4888" t="inlineStr">
        <is>
          <t xml:space="preserve">2026-08 (Aug)</t>
        </is>
      </c>
      <c r="S4888">
        <f>IF(M4888="Not an error",0,IF(COUNTIFS($A$2:$A4888,$A4888,$D$2:$D4888,$D4888,$M$2:$M4888,"&lt;&gt;Not an error")=1,1,0))</f>
        <v>1</v>
      </c>
      <c r="T4888">
        <f>IF(M4888&lt;&gt;"Major",0,IF(COUNTIFS($A$2:$A4888,$A4888,$D$2:$D4888,$D4888,$M$2:$M4888,"Major")=1,1,0))</f>
        <v>1</v>
      </c>
      <c r="U4888">
        <f>IF(M4888&lt;&gt;"Minor",0,IF(COUNTIFS($A$2:$A4888,$A4888,$D$2:$D4888,$D4888,$M$2:$M4888,"Minor")=1,1,0))</f>
        <v>0</v>
      </c>
    </row>
    <row r="4889">
      <c r="A4889" t="inlineStr">
        <is>
          <t xml:space="preserve">60392f2f8a29ae2294a4d279a3033aeaa01affa7</t>
        </is>
      </c>
      <c r="B4889" t="inlineStr">
        <is>
          <t xml:space="preserve">Thorns and Thrones</t>
        </is>
      </c>
      <c r="C4889" t="inlineStr">
        <is>
          <t xml:space="preserve">Fluch Und Krone</t>
        </is>
      </c>
      <c r="D4889" t="inlineStr">
        <is>
          <t xml:space="preserve">bdb1e1a77bf9f195ee6d426433973ad5e7c73512</t>
        </is>
      </c>
      <c r="E4889" t="inlineStr">
        <is>
          <t xml:space="preserve">Episode 44: Exels Rache</t>
        </is>
      </c>
      <c r="F4889">
        <v>44</v>
      </c>
      <c r="G4889" t="inlineStr">
        <is>
          <t xml:space="preserve">0:14-0:20</t>
        </is>
      </c>
      <c r="H4889" t="inlineStr">
        <is>
          <t xml:space="preserve">Pending</t>
        </is>
      </c>
      <c r="I4889" t="inlineStr">
        <is>
          <t xml:space="preserve">Cian's hair is described as "golden-brown" here, whereas it was previously described as "brown". Please check for consistency. - Line of script: "General Gideon war schockiert, als er den großen jungen Mann mit dem kurzen, goldbraunen Haar erblickte."</t>
        </is>
      </c>
      <c r="J4889" t="inlineStr">
        <is>
          <t xml:space="preserve">AI</t>
        </is>
      </c>
      <c r="K4889" t="inlineStr">
        <is>
          <t xml:space="preserve">Script error</t>
        </is>
      </c>
      <c r="L4889" t="inlineStr">
        <is>
          <t xml:space="preserve">Script error</t>
        </is>
      </c>
      <c r="M4889" t="str">
        <f>IFERROR(IF(VLOOKUP(L4889,'Quantification'!$A:$B,2,FALSE)&amp;""="","Unclassified",VLOOKUP(L4889,'Quantification'!$A:$B,2,FALSE)),"Unclassified")</f>
        <v>Major</v>
      </c>
      <c r="N4889" t="inlineStr">
        <is>
          <t xml:space="preserve">frl-esma.gulsoy@pocketfm.com</t>
        </is>
      </c>
      <c r="O4889" t="inlineStr">
        <is>
          <t xml:space="preserve">Issues found in raw</t>
        </is>
      </c>
      <c r="P4889" t="str">
        <f>IF(OR(O4889="Issues found in master",O4889="Final master"),"Master",IF(OR(O4889="Ready for Master",O4889="Issues found in raw",O4889="Raw under QC",O4889="Issues resolved in raw"),"Raw","-"))</f>
        <v>Raw</v>
      </c>
      <c r="Q4889" s="13">
        <v>46259.94236111111</v>
      </c>
      <c r="R4889" t="inlineStr">
        <is>
          <t xml:space="preserve">2026-08 (Aug)</t>
        </is>
      </c>
      <c r="S4889">
        <f>IF(M4889="Not an error",0,IF(COUNTIFS($A$2:$A4889,$A4889,$D$2:$D4889,$D4889,$M$2:$M4889,"&lt;&gt;Not an error")=1,1,0))</f>
        <v>0</v>
      </c>
      <c r="T4889">
        <f>IF(M4889&lt;&gt;"Major",0,IF(COUNTIFS($A$2:$A4889,$A4889,$D$2:$D4889,$D4889,$M$2:$M4889,"Major")=1,1,0))</f>
        <v>0</v>
      </c>
      <c r="U4889">
        <f>IF(M4889&lt;&gt;"Minor",0,IF(COUNTIFS($A$2:$A4889,$A4889,$D$2:$D4889,$D4889,$M$2:$M4889,"Minor")=1,1,0))</f>
        <v>0</v>
      </c>
    </row>
    <row r="4890">
      <c r="A4890" t="inlineStr">
        <is>
          <t xml:space="preserve">60392f2f8a29ae2294a4d279a3033aeaa01affa7</t>
        </is>
      </c>
      <c r="B4890" t="inlineStr">
        <is>
          <t xml:space="preserve">Thorns and Thrones</t>
        </is>
      </c>
      <c r="C4890" t="inlineStr">
        <is>
          <t xml:space="preserve">Fluch Und Krone</t>
        </is>
      </c>
      <c r="D4890" t="inlineStr">
        <is>
          <t xml:space="preserve">f3686659bd9fa00aed331f9a8075fe35ba88f822</t>
        </is>
      </c>
      <c r="E4890" t="inlineStr">
        <is>
          <t xml:space="preserve">Episode 45: Prinz Cians Wende</t>
        </is>
      </c>
      <c r="F4890">
        <v>45</v>
      </c>
      <c r="G4890" t="inlineStr">
        <is>
          <t xml:space="preserve">0:00</t>
        </is>
      </c>
      <c r="H4890" t="inlineStr">
        <is>
          <t xml:space="preserve">Pending</t>
        </is>
      </c>
      <c r="I4890" t="inlineStr">
        <is>
          <t xml:space="preserve">The third-person narrative perspective should be indicated at the beginning of the chapter.</t>
        </is>
      </c>
      <c r="J4890" t="inlineStr">
        <is>
          <t xml:space="preserve">AI</t>
        </is>
      </c>
      <c r="K4890" t="inlineStr">
        <is>
          <t xml:space="preserve">Script error</t>
        </is>
      </c>
      <c r="L4890" t="inlineStr">
        <is>
          <t xml:space="preserve">Script error</t>
        </is>
      </c>
      <c r="M4890" t="str">
        <f>IFERROR(IF(VLOOKUP(L4890,'Quantification'!$A:$B,2,FALSE)&amp;""="","Unclassified",VLOOKUP(L4890,'Quantification'!$A:$B,2,FALSE)),"Unclassified")</f>
        <v>Major</v>
      </c>
      <c r="N4890" t="inlineStr">
        <is>
          <t xml:space="preserve">frl-esma.gulsoy@pocketfm.com</t>
        </is>
      </c>
      <c r="O4890" t="inlineStr">
        <is>
          <t xml:space="preserve">Issues found in raw</t>
        </is>
      </c>
      <c r="P4890" t="str">
        <f>IF(OR(O4890="Issues found in master",O4890="Final master"),"Master",IF(OR(O4890="Ready for Master",O4890="Issues found in raw",O4890="Raw under QC",O4890="Issues resolved in raw"),"Raw","-"))</f>
        <v>Raw</v>
      </c>
      <c r="Q4890" s="13">
        <v>46259.94583333333</v>
      </c>
      <c r="R4890" t="inlineStr">
        <is>
          <t xml:space="preserve">2026-08 (Aug)</t>
        </is>
      </c>
      <c r="S4890">
        <f>IF(M4890="Not an error",0,IF(COUNTIFS($A$2:$A4890,$A4890,$D$2:$D4890,$D4890,$M$2:$M4890,"&lt;&gt;Not an error")=1,1,0))</f>
        <v>1</v>
      </c>
      <c r="T4890">
        <f>IF(M4890&lt;&gt;"Major",0,IF(COUNTIFS($A$2:$A4890,$A4890,$D$2:$D4890,$D4890,$M$2:$M4890,"Major")=1,1,0))</f>
        <v>1</v>
      </c>
      <c r="U4890">
        <f>IF(M4890&lt;&gt;"Minor",0,IF(COUNTIFS($A$2:$A4890,$A4890,$D$2:$D4890,$D4890,$M$2:$M4890,"Minor")=1,1,0))</f>
        <v>0</v>
      </c>
    </row>
    <row r="4891">
      <c r="A4891" t="inlineStr">
        <is>
          <t xml:space="preserve">60392f2f8a29ae2294a4d279a3033aeaa01affa7</t>
        </is>
      </c>
      <c r="B4891" t="inlineStr">
        <is>
          <t xml:space="preserve">Thorns and Thrones</t>
        </is>
      </c>
      <c r="C4891" t="inlineStr">
        <is>
          <t xml:space="preserve">Fluch Und Krone</t>
        </is>
      </c>
      <c r="D4891" t="inlineStr">
        <is>
          <t xml:space="preserve">02bc722d2a560c9796a57ad78051dd4a3a1e5018</t>
        </is>
      </c>
      <c r="E4891" t="inlineStr">
        <is>
          <t xml:space="preserve">Episode 46: Langerwartete Beute</t>
        </is>
      </c>
      <c r="F4891">
        <v>46</v>
      </c>
      <c r="G4891" t="inlineStr">
        <is>
          <t xml:space="preserve">0:00</t>
        </is>
      </c>
      <c r="H4891" t="inlineStr">
        <is>
          <t xml:space="preserve">Pending</t>
        </is>
      </c>
      <c r="I4891" t="inlineStr">
        <is>
          <t xml:space="preserve">The third-person narrative perspective should be indicated at the beginning of the chapter. - Line of script: "Ich war bei Gouverneur Percy im Zimmer, bevor ich hierherkam“, sagte Cian mit kalter Stimme."</t>
        </is>
      </c>
      <c r="J4891" t="inlineStr">
        <is>
          <t xml:space="preserve">AI</t>
        </is>
      </c>
      <c r="K4891" t="inlineStr">
        <is>
          <t xml:space="preserve">Script error</t>
        </is>
      </c>
      <c r="L4891" t="inlineStr">
        <is>
          <t xml:space="preserve">Script error</t>
        </is>
      </c>
      <c r="M4891" t="str">
        <f>IFERROR(IF(VLOOKUP(L4891,'Quantification'!$A:$B,2,FALSE)&amp;""="","Unclassified",VLOOKUP(L4891,'Quantification'!$A:$B,2,FALSE)),"Unclassified")</f>
        <v>Major</v>
      </c>
      <c r="N4891" t="inlineStr">
        <is>
          <t xml:space="preserve">frl-esma.gulsoy@pocketfm.com</t>
        </is>
      </c>
      <c r="O4891" t="inlineStr">
        <is>
          <t xml:space="preserve">Issues found in raw</t>
        </is>
      </c>
      <c r="P4891" t="str">
        <f>IF(OR(O4891="Issues found in master",O4891="Final master"),"Master",IF(OR(O4891="Ready for Master",O4891="Issues found in raw",O4891="Raw under QC",O4891="Issues resolved in raw"),"Raw","-"))</f>
        <v>Raw</v>
      </c>
      <c r="Q4891" s="13">
        <v>46270.54305555555</v>
      </c>
      <c r="R4891" t="inlineStr">
        <is>
          <t xml:space="preserve">2026-09 (Sept)</t>
        </is>
      </c>
      <c r="S4891">
        <f>IF(M4891="Not an error",0,IF(COUNTIFS($A$2:$A4891,$A4891,$D$2:$D4891,$D4891,$M$2:$M4891,"&lt;&gt;Not an error")=1,1,0))</f>
        <v>1</v>
      </c>
      <c r="T4891">
        <f>IF(M4891&lt;&gt;"Major",0,IF(COUNTIFS($A$2:$A4891,$A4891,$D$2:$D4891,$D4891,$M$2:$M4891,"Major")=1,1,0))</f>
        <v>1</v>
      </c>
      <c r="U4891">
        <f>IF(M4891&lt;&gt;"Minor",0,IF(COUNTIFS($A$2:$A4891,$A4891,$D$2:$D4891,$D4891,$M$2:$M4891,"Minor")=1,1,0))</f>
        <v>0</v>
      </c>
    </row>
    <row r="4892">
      <c r="A4892" t="inlineStr">
        <is>
          <t xml:space="preserve">60392f2f8a29ae2294a4d279a3033aeaa01affa7</t>
        </is>
      </c>
      <c r="B4892" t="inlineStr">
        <is>
          <t xml:space="preserve">Thorns and Thrones</t>
        </is>
      </c>
      <c r="C4892" t="inlineStr">
        <is>
          <t xml:space="preserve">Fluch Und Krone</t>
        </is>
      </c>
      <c r="D4892" t="inlineStr">
        <is>
          <t xml:space="preserve">02bc722d2a560c9796a57ad78051dd4a3a1e5018</t>
        </is>
      </c>
      <c r="E4892" t="inlineStr">
        <is>
          <t xml:space="preserve">Episode 46: Langerwartete Beute</t>
        </is>
      </c>
      <c r="F4892">
        <v>46</v>
      </c>
      <c r="G4892" t="inlineStr">
        <is>
          <t xml:space="preserve">4:01-4:12</t>
        </is>
      </c>
      <c r="H4892" t="inlineStr">
        <is>
          <t xml:space="preserve">Pending</t>
        </is>
      </c>
      <c r="I4892" t="inlineStr">
        <is>
          <t xml:space="preserve">Thevailes should be pronounced in English (the T at the beginning should be pronounced as a regular T). - Line of script: "Dutzende von Männern kämpften gegeneinander, und da die Eindringlinge verkleidet waren, erkannten weder die Truppen von Thevailes noch Gouverneur Percys Männer den Feind, bis sie selbst angegriffen wurden."</t>
        </is>
      </c>
      <c r="J4892" t="inlineStr">
        <is>
          <t xml:space="preserve">VOA</t>
        </is>
      </c>
      <c r="K4892" t="inlineStr">
        <is>
          <t xml:space="preserve">Mispronunciation</t>
        </is>
      </c>
      <c r="L4892" t="inlineStr">
        <is>
          <t xml:space="preserve">Mispronunciation</t>
        </is>
      </c>
      <c r="M4892" t="str">
        <f>IFERROR(IF(VLOOKUP(L4892,'Quantification'!$A:$B,2,FALSE)&amp;""="","Unclassified",VLOOKUP(L4892,'Quantification'!$A:$B,2,FALSE)),"Unclassified")</f>
        <v>Major</v>
      </c>
      <c r="N4892" t="inlineStr">
        <is>
          <t xml:space="preserve">frl-esma.gulsoy@pocketfm.com</t>
        </is>
      </c>
      <c r="O4892" t="inlineStr">
        <is>
          <t xml:space="preserve">Issues found in raw</t>
        </is>
      </c>
      <c r="P4892" t="str">
        <f>IF(OR(O4892="Issues found in master",O4892="Final master"),"Master",IF(OR(O4892="Ready for Master",O4892="Issues found in raw",O4892="Raw under QC",O4892="Issues resolved in raw"),"Raw","-"))</f>
        <v>Raw</v>
      </c>
      <c r="Q4892" s="13">
        <v>46270.54305555555</v>
      </c>
      <c r="R4892" t="inlineStr">
        <is>
          <t xml:space="preserve">2026-09 (Sept)</t>
        </is>
      </c>
      <c r="S4892">
        <f>IF(M4892="Not an error",0,IF(COUNTIFS($A$2:$A4892,$A4892,$D$2:$D4892,$D4892,$M$2:$M4892,"&lt;&gt;Not an error")=1,1,0))</f>
        <v>0</v>
      </c>
      <c r="T4892">
        <f>IF(M4892&lt;&gt;"Major",0,IF(COUNTIFS($A$2:$A4892,$A4892,$D$2:$D4892,$D4892,$M$2:$M4892,"Major")=1,1,0))</f>
        <v>0</v>
      </c>
      <c r="U4892">
        <f>IF(M4892&lt;&gt;"Minor",0,IF(COUNTIFS($A$2:$A4892,$A4892,$D$2:$D4892,$D4892,$M$2:$M4892,"Minor")=1,1,0))</f>
        <v>0</v>
      </c>
    </row>
    <row r="4893">
      <c r="A4893" t="inlineStr">
        <is>
          <t xml:space="preserve">60392f2f8a29ae2294a4d279a3033aeaa01affa7</t>
        </is>
      </c>
      <c r="B4893" t="inlineStr">
        <is>
          <t xml:space="preserve">Thorns and Thrones</t>
        </is>
      </c>
      <c r="C4893" t="inlineStr">
        <is>
          <t xml:space="preserve">Fluch Und Krone</t>
        </is>
      </c>
      <c r="D4893" t="inlineStr">
        <is>
          <t xml:space="preserve">02bc722d2a560c9796a57ad78051dd4a3a1e5018</t>
        </is>
      </c>
      <c r="E4893" t="inlineStr">
        <is>
          <t xml:space="preserve">Episode 46: Langerwartete Beute</t>
        </is>
      </c>
      <c r="F4893">
        <v>46</v>
      </c>
      <c r="G4893" t="inlineStr">
        <is>
          <t xml:space="preserve">5:51-5:57</t>
        </is>
      </c>
      <c r="H4893" t="inlineStr">
        <is>
          <t xml:space="preserve">Pending</t>
        </is>
      </c>
      <c r="I4893" t="inlineStr">
        <is>
          <t xml:space="preserve">Thevailes should be pronounced in English (the T at the beginning should be pronounced as a regular T). - Line of script: "Er war auch der General der Militärfestung, die als Tor zwischen den Königreichen Hatha und Thevailes diente."</t>
        </is>
      </c>
      <c r="J4893" t="inlineStr">
        <is>
          <t xml:space="preserve">VOA</t>
        </is>
      </c>
      <c r="K4893" t="inlineStr">
        <is>
          <t xml:space="preserve">Mispronunciation</t>
        </is>
      </c>
      <c r="L4893" t="inlineStr">
        <is>
          <t xml:space="preserve">Mispronunciation</t>
        </is>
      </c>
      <c r="M4893" t="str">
        <f>IFERROR(IF(VLOOKUP(L4893,'Quantification'!$A:$B,2,FALSE)&amp;""="","Unclassified",VLOOKUP(L4893,'Quantification'!$A:$B,2,FALSE)),"Unclassified")</f>
        <v>Major</v>
      </c>
      <c r="N4893" t="inlineStr">
        <is>
          <t xml:space="preserve">frl-esma.gulsoy@pocketfm.com</t>
        </is>
      </c>
      <c r="O4893" t="inlineStr">
        <is>
          <t xml:space="preserve">Issues found in raw</t>
        </is>
      </c>
      <c r="P4893" t="str">
        <f>IF(OR(O4893="Issues found in master",O4893="Final master"),"Master",IF(OR(O4893="Ready for Master",O4893="Issues found in raw",O4893="Raw under QC",O4893="Issues resolved in raw"),"Raw","-"))</f>
        <v>Raw</v>
      </c>
      <c r="Q4893" s="13">
        <v>46270.54305555555</v>
      </c>
      <c r="R4893" t="inlineStr">
        <is>
          <t xml:space="preserve">2026-09 (Sept)</t>
        </is>
      </c>
      <c r="S4893">
        <f>IF(M4893="Not an error",0,IF(COUNTIFS($A$2:$A4893,$A4893,$D$2:$D4893,$D4893,$M$2:$M4893,"&lt;&gt;Not an error")=1,1,0))</f>
        <v>0</v>
      </c>
      <c r="T4893">
        <f>IF(M4893&lt;&gt;"Major",0,IF(COUNTIFS($A$2:$A4893,$A4893,$D$2:$D4893,$D4893,$M$2:$M4893,"Major")=1,1,0))</f>
        <v>0</v>
      </c>
      <c r="U4893">
        <f>IF(M4893&lt;&gt;"Minor",0,IF(COUNTIFS($A$2:$A4893,$A4893,$D$2:$D4893,$D4893,$M$2:$M4893,"Minor")=1,1,0))</f>
        <v>0</v>
      </c>
    </row>
    <row r="4894">
      <c r="A4894" t="inlineStr">
        <is>
          <t xml:space="preserve">60392f2f8a29ae2294a4d279a3033aeaa01affa7</t>
        </is>
      </c>
      <c r="B4894" t="inlineStr">
        <is>
          <t xml:space="preserve">Thorns and Thrones</t>
        </is>
      </c>
      <c r="C4894" t="inlineStr">
        <is>
          <t xml:space="preserve">Fluch Und Krone</t>
        </is>
      </c>
      <c r="D4894" t="inlineStr">
        <is>
          <t xml:space="preserve">02bc722d2a560c9796a57ad78051dd4a3a1e5018</t>
        </is>
      </c>
      <c r="E4894" t="inlineStr">
        <is>
          <t xml:space="preserve">Episode 46: Langerwartete Beute</t>
        </is>
      </c>
      <c r="F4894">
        <v>46</v>
      </c>
      <c r="G4894" t="inlineStr">
        <is>
          <t xml:space="preserve">5:58-6:05</t>
        </is>
      </c>
      <c r="H4894" t="inlineStr">
        <is>
          <t xml:space="preserve">Pending</t>
        </is>
      </c>
      <c r="I4894" t="inlineStr">
        <is>
          <t xml:space="preserve">Thevailes should be pronounced in English (the T at the beginning should be pronounced as a regular T). - Line of script: "Obwohl er ein Adliger aus Hatha war, war er eher als einer der treuesten Unterstützer von Thevailes in seinem eigenen Königreich bekannt."</t>
        </is>
      </c>
      <c r="J4894" t="inlineStr">
        <is>
          <t xml:space="preserve">VOA</t>
        </is>
      </c>
      <c r="K4894" t="inlineStr">
        <is>
          <t xml:space="preserve">Mispronunciation</t>
        </is>
      </c>
      <c r="L4894" t="inlineStr">
        <is>
          <t xml:space="preserve">Mispronunciation</t>
        </is>
      </c>
      <c r="M4894" t="str">
        <f>IFERROR(IF(VLOOKUP(L4894,'Quantification'!$A:$B,2,FALSE)&amp;""="","Unclassified",VLOOKUP(L4894,'Quantification'!$A:$B,2,FALSE)),"Unclassified")</f>
        <v>Major</v>
      </c>
      <c r="N4894" t="inlineStr">
        <is>
          <t xml:space="preserve">frl-esma.gulsoy@pocketfm.com</t>
        </is>
      </c>
      <c r="O4894" t="inlineStr">
        <is>
          <t xml:space="preserve">Issues found in raw</t>
        </is>
      </c>
      <c r="P4894" t="str">
        <f>IF(OR(O4894="Issues found in master",O4894="Final master"),"Master",IF(OR(O4894="Ready for Master",O4894="Issues found in raw",O4894="Raw under QC",O4894="Issues resolved in raw"),"Raw","-"))</f>
        <v>Raw</v>
      </c>
      <c r="Q4894" s="13">
        <v>46270.54305555555</v>
      </c>
      <c r="R4894" t="inlineStr">
        <is>
          <t xml:space="preserve">2026-09 (Sept)</t>
        </is>
      </c>
      <c r="S4894">
        <f>IF(M4894="Not an error",0,IF(COUNTIFS($A$2:$A4894,$A4894,$D$2:$D4894,$D4894,$M$2:$M4894,"&lt;&gt;Not an error")=1,1,0))</f>
        <v>0</v>
      </c>
      <c r="T4894">
        <f>IF(M4894&lt;&gt;"Major",0,IF(COUNTIFS($A$2:$A4894,$A4894,$D$2:$D4894,$D4894,$M$2:$M4894,"Major")=1,1,0))</f>
        <v>0</v>
      </c>
      <c r="U4894">
        <f>IF(M4894&lt;&gt;"Minor",0,IF(COUNTIFS($A$2:$A4894,$A4894,$D$2:$D4894,$D4894,$M$2:$M4894,"Minor")=1,1,0))</f>
        <v>0</v>
      </c>
    </row>
    <row r="4895">
      <c r="A4895" t="inlineStr">
        <is>
          <t xml:space="preserve">60392f2f8a29ae2294a4d279a3033aeaa01affa7</t>
        </is>
      </c>
      <c r="B4895" t="inlineStr">
        <is>
          <t xml:space="preserve">Thorns and Thrones</t>
        </is>
      </c>
      <c r="C4895" t="inlineStr">
        <is>
          <t xml:space="preserve">Fluch Und Krone</t>
        </is>
      </c>
      <c r="D4895" t="inlineStr">
        <is>
          <t xml:space="preserve">02bc722d2a560c9796a57ad78051dd4a3a1e5018</t>
        </is>
      </c>
      <c r="E4895" t="inlineStr">
        <is>
          <t xml:space="preserve">Episode 46: Langerwartete Beute</t>
        </is>
      </c>
      <c r="F4895">
        <v>46</v>
      </c>
      <c r="G4895" t="inlineStr">
        <is>
          <t xml:space="preserve">6:06-6:12</t>
        </is>
      </c>
      <c r="H4895" t="inlineStr">
        <is>
          <t xml:space="preserve">Pending</t>
        </is>
      </c>
      <c r="I4895" t="inlineStr">
        <is>
          <t xml:space="preserve">Thevailes should be pronounced in English (the T at the beginning should be pronounced as a regular T). - Line of script: "Nachdem Hatha vor Thevailes kapituliert hatte, galt er als einer ihrer Männer."</t>
        </is>
      </c>
      <c r="J4895" t="inlineStr">
        <is>
          <t xml:space="preserve">VOA</t>
        </is>
      </c>
      <c r="K4895" t="inlineStr">
        <is>
          <t xml:space="preserve">Mispronunciation</t>
        </is>
      </c>
      <c r="L4895" t="inlineStr">
        <is>
          <t xml:space="preserve">Mispronunciation</t>
        </is>
      </c>
      <c r="M4895" t="str">
        <f>IFERROR(IF(VLOOKUP(L4895,'Quantification'!$A:$B,2,FALSE)&amp;""="","Unclassified",VLOOKUP(L4895,'Quantification'!$A:$B,2,FALSE)),"Unclassified")</f>
        <v>Major</v>
      </c>
      <c r="N4895" t="inlineStr">
        <is>
          <t xml:space="preserve">frl-esma.gulsoy@pocketfm.com</t>
        </is>
      </c>
      <c r="O4895" t="inlineStr">
        <is>
          <t xml:space="preserve">Issues found in raw</t>
        </is>
      </c>
      <c r="P4895" t="str">
        <f>IF(OR(O4895="Issues found in master",O4895="Final master"),"Master",IF(OR(O4895="Ready for Master",O4895="Issues found in raw",O4895="Raw under QC",O4895="Issues resolved in raw"),"Raw","-"))</f>
        <v>Raw</v>
      </c>
      <c r="Q4895" s="13">
        <v>46270.54305555555</v>
      </c>
      <c r="R4895" t="inlineStr">
        <is>
          <t xml:space="preserve">2026-09 (Sept)</t>
        </is>
      </c>
      <c r="S4895">
        <f>IF(M4895="Not an error",0,IF(COUNTIFS($A$2:$A4895,$A4895,$D$2:$D4895,$D4895,$M$2:$M4895,"&lt;&gt;Not an error")=1,1,0))</f>
        <v>0</v>
      </c>
      <c r="T4895">
        <f>IF(M4895&lt;&gt;"Major",0,IF(COUNTIFS($A$2:$A4895,$A4895,$D$2:$D4895,$D4895,$M$2:$M4895,"Major")=1,1,0))</f>
        <v>0</v>
      </c>
      <c r="U4895">
        <f>IF(M4895&lt;&gt;"Minor",0,IF(COUNTIFS($A$2:$A4895,$A4895,$D$2:$D4895,$D4895,$M$2:$M4895,"Minor")=1,1,0))</f>
        <v>0</v>
      </c>
    </row>
    <row r="4896">
      <c r="A4896" t="inlineStr">
        <is>
          <t xml:space="preserve">60392f2f8a29ae2294a4d279a3033aeaa01affa7</t>
        </is>
      </c>
      <c r="B4896" t="inlineStr">
        <is>
          <t xml:space="preserve">Thorns and Thrones</t>
        </is>
      </c>
      <c r="C4896" t="inlineStr">
        <is>
          <t xml:space="preserve">Fluch Und Krone</t>
        </is>
      </c>
      <c r="D4896" t="inlineStr">
        <is>
          <t xml:space="preserve">1f193d2f8ea6862e116d7a10f472883206dcf611</t>
        </is>
      </c>
      <c r="E4896" t="inlineStr">
        <is>
          <t xml:space="preserve">Episode 47: Überraschung</t>
        </is>
      </c>
      <c r="F4896">
        <v>47</v>
      </c>
      <c r="G4896" t="inlineStr">
        <is>
          <t xml:space="preserve">0:00</t>
        </is>
      </c>
      <c r="H4896" t="inlineStr">
        <is>
          <t xml:space="preserve">Pending</t>
        </is>
      </c>
      <c r="I4896" t="inlineStr">
        <is>
          <t xml:space="preserve">The third-person narrative perspective should be indicated at the beginning of the chapter. - Line of script: "Düstere Streicher schwollen langsam an, untermalt von tiefen Kriegstrommeln, die eine bedrohliche Atmosphäre schufen."</t>
        </is>
      </c>
      <c r="J4896" t="inlineStr">
        <is>
          <t xml:space="preserve">VOA</t>
        </is>
      </c>
      <c r="K4896" t="inlineStr">
        <is>
          <t xml:space="preserve">Mispronunciation</t>
        </is>
      </c>
      <c r="L4896" t="inlineStr">
        <is>
          <t xml:space="preserve">Mispronunciation</t>
        </is>
      </c>
      <c r="M4896" t="str">
        <f>IFERROR(IF(VLOOKUP(L4896,'Quantification'!$A:$B,2,FALSE)&amp;""="","Unclassified",VLOOKUP(L4896,'Quantification'!$A:$B,2,FALSE)),"Unclassified")</f>
        <v>Major</v>
      </c>
      <c r="N4896" t="inlineStr">
        <is>
          <t xml:space="preserve">frl-esma.gulsoy@pocketfm.com</t>
        </is>
      </c>
      <c r="O4896" t="inlineStr">
        <is>
          <t xml:space="preserve">Issues found in raw</t>
        </is>
      </c>
      <c r="P4896" t="str">
        <f>IF(OR(O4896="Issues found in master",O4896="Final master"),"Master",IF(OR(O4896="Ready for Master",O4896="Issues found in raw",O4896="Raw under QC",O4896="Issues resolved in raw"),"Raw","-"))</f>
        <v>Raw</v>
      </c>
      <c r="Q4896" s="13">
        <v>46270.54722222222</v>
      </c>
      <c r="R4896" t="inlineStr">
        <is>
          <t xml:space="preserve">2026-09 (Sept)</t>
        </is>
      </c>
      <c r="S4896">
        <f>IF(M4896="Not an error",0,IF(COUNTIFS($A$2:$A4896,$A4896,$D$2:$D4896,$D4896,$M$2:$M4896,"&lt;&gt;Not an error")=1,1,0))</f>
        <v>1</v>
      </c>
      <c r="T4896">
        <f>IF(M4896&lt;&gt;"Major",0,IF(COUNTIFS($A$2:$A4896,$A4896,$D$2:$D4896,$D4896,$M$2:$M4896,"Major")=1,1,0))</f>
        <v>1</v>
      </c>
      <c r="U4896">
        <f>IF(M4896&lt;&gt;"Minor",0,IF(COUNTIFS($A$2:$A4896,$A4896,$D$2:$D4896,$D4896,$M$2:$M4896,"Minor")=1,1,0))</f>
        <v>0</v>
      </c>
    </row>
    <row r="4897">
      <c r="A4897" t="inlineStr">
        <is>
          <t xml:space="preserve">60392f2f8a29ae2294a4d279a3033aeaa01affa7</t>
        </is>
      </c>
      <c r="B4897" t="inlineStr">
        <is>
          <t xml:space="preserve">Thorns and Thrones</t>
        </is>
      </c>
      <c r="C4897" t="inlineStr">
        <is>
          <t xml:space="preserve">Fluch Und Krone</t>
        </is>
      </c>
      <c r="D4897" t="inlineStr">
        <is>
          <t xml:space="preserve">95d02e135e753bbca228c07b0f5e93d65a12f05b</t>
        </is>
      </c>
      <c r="E4897" t="inlineStr">
        <is>
          <t xml:space="preserve">Episode 48: Der Teufel Entfesselt</t>
        </is>
      </c>
      <c r="F4897">
        <v>48</v>
      </c>
      <c r="G4897" t="inlineStr">
        <is>
          <t xml:space="preserve">0:00</t>
        </is>
      </c>
      <c r="H4897" t="inlineStr">
        <is>
          <t xml:space="preserve">Pending</t>
        </is>
      </c>
      <c r="I4897" t="inlineStr">
        <is>
          <t xml:space="preserve">The third-person narrative perspective should be indicated at the beginning of the chapter. - Line of script: "Dunkle, dröhnende Orchestermusik baute sich langsam auf, untermalt vom Heulen des Windes, der durch die Festungsruinen pfiff, von fernen Schreien der Soldaten, klirrendem Metall und dem leisen Knistern von Feuer."</t>
        </is>
      </c>
      <c r="J4897" t="inlineStr">
        <is>
          <t xml:space="preserve">VOA</t>
        </is>
      </c>
      <c r="K4897" t="inlineStr">
        <is>
          <t xml:space="preserve">Mispronunciation</t>
        </is>
      </c>
      <c r="L4897" t="inlineStr">
        <is>
          <t xml:space="preserve">Mispronunciation</t>
        </is>
      </c>
      <c r="M4897" t="str">
        <f>IFERROR(IF(VLOOKUP(L4897,'Quantification'!$A:$B,2,FALSE)&amp;""="","Unclassified",VLOOKUP(L4897,'Quantification'!$A:$B,2,FALSE)),"Unclassified")</f>
        <v>Major</v>
      </c>
      <c r="N4897" t="inlineStr">
        <is>
          <t xml:space="preserve">frl-esma.gulsoy@pocketfm.com</t>
        </is>
      </c>
      <c r="O4897" t="inlineStr">
        <is>
          <t xml:space="preserve">Issues found in raw</t>
        </is>
      </c>
      <c r="P4897" t="str">
        <f>IF(OR(O4897="Issues found in master",O4897="Final master"),"Master",IF(OR(O4897="Ready for Master",O4897="Issues found in raw",O4897="Raw under QC",O4897="Issues resolved in raw"),"Raw","-"))</f>
        <v>Raw</v>
      </c>
      <c r="Q4897" s="13">
        <v>46270.55</v>
      </c>
      <c r="R4897" t="inlineStr">
        <is>
          <t xml:space="preserve">2026-09 (Sept)</t>
        </is>
      </c>
      <c r="S4897">
        <f>IF(M4897="Not an error",0,IF(COUNTIFS($A$2:$A4897,$A4897,$D$2:$D4897,$D4897,$M$2:$M4897,"&lt;&gt;Not an error")=1,1,0))</f>
        <v>1</v>
      </c>
      <c r="T4897">
        <f>IF(M4897&lt;&gt;"Major",0,IF(COUNTIFS($A$2:$A4897,$A4897,$D$2:$D4897,$D4897,$M$2:$M4897,"Major")=1,1,0))</f>
        <v>1</v>
      </c>
      <c r="U4897">
        <f>IF(M4897&lt;&gt;"Minor",0,IF(COUNTIFS($A$2:$A4897,$A4897,$D$2:$D4897,$D4897,$M$2:$M4897,"Minor")=1,1,0))</f>
        <v>0</v>
      </c>
    </row>
    <row r="4898">
      <c r="A4898" t="inlineStr">
        <is>
          <t xml:space="preserve">60392f2f8a29ae2294a4d279a3033aeaa01affa7</t>
        </is>
      </c>
      <c r="B4898" t="inlineStr">
        <is>
          <t xml:space="preserve">Thorns and Thrones</t>
        </is>
      </c>
      <c r="C4898" t="inlineStr">
        <is>
          <t xml:space="preserve">Fluch Und Krone</t>
        </is>
      </c>
      <c r="D4898" t="inlineStr">
        <is>
          <t xml:space="preserve">b0d1832385152810130de1a0931082c481f4f7b1</t>
        </is>
      </c>
      <c r="E4898" t="inlineStr">
        <is>
          <t xml:space="preserve">Episode 49: Niederlage</t>
        </is>
      </c>
      <c r="F4898">
        <v>49</v>
      </c>
      <c r="G4898" t="inlineStr">
        <is>
          <t xml:space="preserve">0:00</t>
        </is>
      </c>
      <c r="H4898" t="inlineStr">
        <is>
          <t xml:space="preserve">Pending</t>
        </is>
      </c>
      <c r="I4898" t="inlineStr">
        <is>
          <t xml:space="preserve">The third-person narrative perspective should be indicated at the beginning of the chapter. - Line of script: "Gouverneur Percy zitterte innerlich vor einem so furchterregenden Gegner, versuchte seine Angst aber hinter einem spöttischen Lächeln zu verbergen."</t>
        </is>
      </c>
      <c r="J4898" t="inlineStr">
        <is>
          <t xml:space="preserve">VOA</t>
        </is>
      </c>
      <c r="K4898" t="inlineStr">
        <is>
          <t xml:space="preserve">Mispronunciation</t>
        </is>
      </c>
      <c r="L4898" t="inlineStr">
        <is>
          <t xml:space="preserve">Mispronunciation</t>
        </is>
      </c>
      <c r="M4898" t="str">
        <f>IFERROR(IF(VLOOKUP(L4898,'Quantification'!$A:$B,2,FALSE)&amp;""="","Unclassified",VLOOKUP(L4898,'Quantification'!$A:$B,2,FALSE)),"Unclassified")</f>
        <v>Major</v>
      </c>
      <c r="N4898" t="inlineStr">
        <is>
          <t xml:space="preserve">frl-esma.gulsoy@pocketfm.com</t>
        </is>
      </c>
      <c r="O4898" t="inlineStr">
        <is>
          <t xml:space="preserve">Issues found in raw</t>
        </is>
      </c>
      <c r="P4898" t="str">
        <f>IF(OR(O4898="Issues found in master",O4898="Final master"),"Master",IF(OR(O4898="Ready for Master",O4898="Issues found in raw",O4898="Raw under QC",O4898="Issues resolved in raw"),"Raw","-"))</f>
        <v>Raw</v>
      </c>
      <c r="Q4898" s="13">
        <v>46270.55347222222</v>
      </c>
      <c r="R4898" t="inlineStr">
        <is>
          <t xml:space="preserve">2026-09 (Sept)</t>
        </is>
      </c>
      <c r="S4898">
        <f>IF(M4898="Not an error",0,IF(COUNTIFS($A$2:$A4898,$A4898,$D$2:$D4898,$D4898,$M$2:$M4898,"&lt;&gt;Not an error")=1,1,0))</f>
        <v>1</v>
      </c>
      <c r="T4898">
        <f>IF(M4898&lt;&gt;"Major",0,IF(COUNTIFS($A$2:$A4898,$A4898,$D$2:$D4898,$D4898,$M$2:$M4898,"Major")=1,1,0))</f>
        <v>1</v>
      </c>
      <c r="U4898">
        <f>IF(M4898&lt;&gt;"Minor",0,IF(COUNTIFS($A$2:$A4898,$A4898,$D$2:$D4898,$D4898,$M$2:$M4898,"Minor")=1,1,0))</f>
        <v>0</v>
      </c>
    </row>
    <row r="4899">
      <c r="A4899" t="inlineStr">
        <is>
          <t xml:space="preserve">60392f2f8a29ae2294a4d279a3033aeaa01affa7</t>
        </is>
      </c>
      <c r="B4899" t="inlineStr">
        <is>
          <t xml:space="preserve">Thorns and Thrones</t>
        </is>
      </c>
      <c r="C4899" t="inlineStr">
        <is>
          <t xml:space="preserve">Fluch Und Krone</t>
        </is>
      </c>
      <c r="D4899" t="inlineStr">
        <is>
          <t xml:space="preserve">b0d1832385152810130de1a0931082c481f4f7b1</t>
        </is>
      </c>
      <c r="E4899" t="inlineStr">
        <is>
          <t xml:space="preserve">Episode 49: Niederlage</t>
        </is>
      </c>
      <c r="F4899">
        <v>49</v>
      </c>
      <c r="G4899" t="inlineStr">
        <is>
          <t xml:space="preserve">0:00-0:07</t>
        </is>
      </c>
      <c r="H4899" t="inlineStr">
        <is>
          <t xml:space="preserve">Pending</t>
        </is>
      </c>
      <c r="I4899" t="inlineStr">
        <is>
          <t xml:space="preserve">"Furchterregend" is pronounced incorrectly. - Line of script: "Gouverneur Percy zitterte innerlich vor einem so furchterregenden Gegner, versuchte seine Angst aber hinter einem spöttischen Lächeln zu verbergen."</t>
        </is>
      </c>
      <c r="J4899" t="inlineStr">
        <is>
          <t xml:space="preserve">VOA</t>
        </is>
      </c>
      <c r="K4899" t="inlineStr">
        <is>
          <t xml:space="preserve">Mispronunciation</t>
        </is>
      </c>
      <c r="L4899" t="inlineStr">
        <is>
          <t xml:space="preserve">Mispronunciation</t>
        </is>
      </c>
      <c r="M4899" t="str">
        <f>IFERROR(IF(VLOOKUP(L4899,'Quantification'!$A:$B,2,FALSE)&amp;""="","Unclassified",VLOOKUP(L4899,'Quantification'!$A:$B,2,FALSE)),"Unclassified")</f>
        <v>Major</v>
      </c>
      <c r="N4899" t="inlineStr">
        <is>
          <t xml:space="preserve">frl-esma.gulsoy@pocketfm.com</t>
        </is>
      </c>
      <c r="O4899" t="inlineStr">
        <is>
          <t xml:space="preserve">Issues found in raw</t>
        </is>
      </c>
      <c r="P4899" t="str">
        <f>IF(OR(O4899="Issues found in master",O4899="Final master"),"Master",IF(OR(O4899="Ready for Master",O4899="Issues found in raw",O4899="Raw under QC",O4899="Issues resolved in raw"),"Raw","-"))</f>
        <v>Raw</v>
      </c>
      <c r="Q4899" s="13">
        <v>46270.55347222222</v>
      </c>
      <c r="R4899" t="inlineStr">
        <is>
          <t xml:space="preserve">2026-09 (Sept)</t>
        </is>
      </c>
      <c r="S4899">
        <f>IF(M4899="Not an error",0,IF(COUNTIFS($A$2:$A4899,$A4899,$D$2:$D4899,$D4899,$M$2:$M4899,"&lt;&gt;Not an error")=1,1,0))</f>
        <v>0</v>
      </c>
      <c r="T4899">
        <f>IF(M4899&lt;&gt;"Major",0,IF(COUNTIFS($A$2:$A4899,$A4899,$D$2:$D4899,$D4899,$M$2:$M4899,"Major")=1,1,0))</f>
        <v>0</v>
      </c>
      <c r="U4899">
        <f>IF(M4899&lt;&gt;"Minor",0,IF(COUNTIFS($A$2:$A4899,$A4899,$D$2:$D4899,$D4899,$M$2:$M4899,"Minor")=1,1,0))</f>
        <v>0</v>
      </c>
    </row>
    <row r="4900">
      <c r="A4900" t="inlineStr">
        <is>
          <t xml:space="preserve">60392f2f8a29ae2294a4d279a3033aeaa01affa7</t>
        </is>
      </c>
      <c r="B4900" t="inlineStr">
        <is>
          <t xml:space="preserve">Thorns and Thrones</t>
        </is>
      </c>
      <c r="C4900" t="inlineStr">
        <is>
          <t xml:space="preserve">Fluch Und Krone</t>
        </is>
      </c>
      <c r="D4900" t="inlineStr">
        <is>
          <t xml:space="preserve">62af3ed1e1198280a232ee14174d9bfbb7e95d15</t>
        </is>
      </c>
      <c r="E4900" t="inlineStr">
        <is>
          <t xml:space="preserve">Episode 50: Das Verstummen</t>
        </is>
      </c>
      <c r="F4900">
        <v>50</v>
      </c>
      <c r="G4900" t="inlineStr">
        <is>
          <t xml:space="preserve">0:00</t>
        </is>
      </c>
      <c r="H4900" t="inlineStr">
        <is>
          <t xml:space="preserve">Pending</t>
        </is>
      </c>
      <c r="I4900" t="inlineStr">
        <is>
          <t xml:space="preserve">The third-person narrative perspective should be indicated at the beginning of the chapter. - Line of script: "Die Gerüchte waren also wahr, schloss Gouverneur Percy."</t>
        </is>
      </c>
      <c r="J4900" t="inlineStr">
        <is>
          <t xml:space="preserve">VOA</t>
        </is>
      </c>
      <c r="K4900" t="inlineStr">
        <is>
          <t xml:space="preserve">Mispronunciation</t>
        </is>
      </c>
      <c r="L4900" t="inlineStr">
        <is>
          <t xml:space="preserve">Mispronunciation</t>
        </is>
      </c>
      <c r="M4900" t="str">
        <f>IFERROR(IF(VLOOKUP(L4900,'Quantification'!$A:$B,2,FALSE)&amp;""="","Unclassified",VLOOKUP(L4900,'Quantification'!$A:$B,2,FALSE)),"Unclassified")</f>
        <v>Major</v>
      </c>
      <c r="N4900" t="inlineStr">
        <is>
          <t xml:space="preserve">frl-esma.gulsoy@pocketfm.com</t>
        </is>
      </c>
      <c r="O4900" t="inlineStr">
        <is>
          <t xml:space="preserve">Issues found in raw</t>
        </is>
      </c>
      <c r="P4900" t="str">
        <f>IF(OR(O4900="Issues found in master",O4900="Final master"),"Master",IF(OR(O4900="Ready for Master",O4900="Issues found in raw",O4900="Raw under QC",O4900="Issues resolved in raw"),"Raw","-"))</f>
        <v>Raw</v>
      </c>
      <c r="Q4900" s="13">
        <v>46270.55694444444</v>
      </c>
      <c r="R4900" t="inlineStr">
        <is>
          <t xml:space="preserve">2026-09 (Sept)</t>
        </is>
      </c>
      <c r="S4900">
        <f>IF(M4900="Not an error",0,IF(COUNTIFS($A$2:$A4900,$A4900,$D$2:$D4900,$D4900,$M$2:$M4900,"&lt;&gt;Not an error")=1,1,0))</f>
        <v>1</v>
      </c>
      <c r="T4900">
        <f>IF(M4900&lt;&gt;"Major",0,IF(COUNTIFS($A$2:$A4900,$A4900,$D$2:$D4900,$D4900,$M$2:$M4900,"Major")=1,1,0))</f>
        <v>1</v>
      </c>
      <c r="U4900">
        <f>IF(M4900&lt;&gt;"Minor",0,IF(COUNTIFS($A$2:$A4900,$A4900,$D$2:$D4900,$D4900,$M$2:$M4900,"Minor")=1,1,0))</f>
        <v>0</v>
      </c>
    </row>
    <row r="4901">
      <c r="A4901" t="inlineStr">
        <is>
          <t xml:space="preserve">60392f2f8a29ae2294a4d279a3033aeaa01affa7</t>
        </is>
      </c>
      <c r="B4901" t="inlineStr">
        <is>
          <t xml:space="preserve">Thorns and Thrones</t>
        </is>
      </c>
      <c r="C4901" t="inlineStr">
        <is>
          <t xml:space="preserve">Fluch Und Krone</t>
        </is>
      </c>
      <c r="D4901" t="inlineStr">
        <is>
          <t xml:space="preserve">51274a499732d031d52b4c0c4d41650ee36170ff</t>
        </is>
      </c>
      <c r="E4901" t="inlineStr">
        <is>
          <t xml:space="preserve">Episode 51: Sein Stolz</t>
        </is>
      </c>
      <c r="F4901">
        <v>51</v>
      </c>
      <c r="G4901" t="inlineStr">
        <is>
          <t xml:space="preserve">0:00</t>
        </is>
      </c>
      <c r="H4901" t="inlineStr">
        <is>
          <t xml:space="preserve">Pending</t>
        </is>
      </c>
      <c r="I4901" t="inlineStr">
        <is>
          <t xml:space="preserve">The third-person narrative perspective should be indicated at the beginning of the chapter. - Line of script: "Exel überließ das Chaos draußen Drayce und den anderen und kehrte geradewegs in den Festsaal zurück."</t>
        </is>
      </c>
      <c r="J4901" t="inlineStr">
        <is>
          <t xml:space="preserve">AI</t>
        </is>
      </c>
      <c r="K4901" t="inlineStr">
        <is>
          <t xml:space="preserve">Script error</t>
        </is>
      </c>
      <c r="L4901" t="inlineStr">
        <is>
          <t xml:space="preserve">Script error</t>
        </is>
      </c>
      <c r="M4901" t="str">
        <f>IFERROR(IF(VLOOKUP(L4901,'Quantification'!$A:$B,2,FALSE)&amp;""="","Unclassified",VLOOKUP(L4901,'Quantification'!$A:$B,2,FALSE)),"Unclassified")</f>
        <v>Major</v>
      </c>
      <c r="N4901" t="inlineStr">
        <is>
          <t xml:space="preserve">frl-esma.gulsoy@pocketfm.com</t>
        </is>
      </c>
      <c r="O4901" t="inlineStr">
        <is>
          <t xml:space="preserve">Issues found in raw</t>
        </is>
      </c>
      <c r="P4901" t="str">
        <f>IF(OR(O4901="Issues found in master",O4901="Final master"),"Master",IF(OR(O4901="Ready for Master",O4901="Issues found in raw",O4901="Raw under QC",O4901="Issues resolved in raw"),"Raw","-"))</f>
        <v>Raw</v>
      </c>
      <c r="Q4901" s="13">
        <v>46270.95972222222</v>
      </c>
      <c r="R4901" t="inlineStr">
        <is>
          <t xml:space="preserve">2026-09 (Sept)</t>
        </is>
      </c>
      <c r="S4901">
        <f>IF(M4901="Not an error",0,IF(COUNTIFS($A$2:$A4901,$A4901,$D$2:$D4901,$D4901,$M$2:$M4901,"&lt;&gt;Not an error")=1,1,0))</f>
        <v>1</v>
      </c>
      <c r="T4901">
        <f>IF(M4901&lt;&gt;"Major",0,IF(COUNTIFS($A$2:$A4901,$A4901,$D$2:$D4901,$D4901,$M$2:$M4901,"Major")=1,1,0))</f>
        <v>1</v>
      </c>
      <c r="U4901">
        <f>IF(M4901&lt;&gt;"Minor",0,IF(COUNTIFS($A$2:$A4901,$A4901,$D$2:$D4901,$D4901,$M$2:$M4901,"Minor")=1,1,0))</f>
        <v>0</v>
      </c>
    </row>
    <row r="4902">
      <c r="A4902" t="inlineStr">
        <is>
          <t xml:space="preserve">60392f2f8a29ae2294a4d279a3033aeaa01affa7</t>
        </is>
      </c>
      <c r="B4902" t="inlineStr">
        <is>
          <t xml:space="preserve">Thorns and Thrones</t>
        </is>
      </c>
      <c r="C4902" t="inlineStr">
        <is>
          <t xml:space="preserve">Fluch Und Krone</t>
        </is>
      </c>
      <c r="D4902" t="inlineStr">
        <is>
          <t xml:space="preserve">51274a499732d031d52b4c0c4d41650ee36170ff</t>
        </is>
      </c>
      <c r="E4902" t="inlineStr">
        <is>
          <t xml:space="preserve">Episode 51: Sein Stolz</t>
        </is>
      </c>
      <c r="F4902">
        <v>51</v>
      </c>
      <c r="G4902" t="inlineStr">
        <is>
          <t xml:space="preserve">5:23-5:32</t>
        </is>
      </c>
      <c r="H4902" t="inlineStr">
        <is>
          <t xml:space="preserve">Pending</t>
        </is>
      </c>
      <c r="I4902" t="inlineStr">
        <is>
          <t xml:space="preserve">Cian should be pronounced as "Kian" (German pronunciation). - Line of script: "Cian kam gerade rechtzeitig an und fand Exel mit versteinertem Gesicht inmitten des Saales stehend vor, umgeben von Leichen und sterbenden Männern."</t>
        </is>
      </c>
      <c r="J4902" t="inlineStr">
        <is>
          <t xml:space="preserve">VOA</t>
        </is>
      </c>
      <c r="K4902" t="inlineStr">
        <is>
          <t xml:space="preserve">Mispronunciation</t>
        </is>
      </c>
      <c r="L4902" t="inlineStr">
        <is>
          <t xml:space="preserve">Mispronunciation</t>
        </is>
      </c>
      <c r="M4902" t="str">
        <f>IFERROR(IF(VLOOKUP(L4902,'Quantification'!$A:$B,2,FALSE)&amp;""="","Unclassified",VLOOKUP(L4902,'Quantification'!$A:$B,2,FALSE)),"Unclassified")</f>
        <v>Major</v>
      </c>
      <c r="N4902" t="inlineStr">
        <is>
          <t xml:space="preserve">frl-esma.gulsoy@pocketfm.com</t>
        </is>
      </c>
      <c r="O4902" t="inlineStr">
        <is>
          <t xml:space="preserve">Issues found in raw</t>
        </is>
      </c>
      <c r="P4902" t="str">
        <f>IF(OR(O4902="Issues found in master",O4902="Final master"),"Master",IF(OR(O4902="Ready for Master",O4902="Issues found in raw",O4902="Raw under QC",O4902="Issues resolved in raw"),"Raw","-"))</f>
        <v>Raw</v>
      </c>
      <c r="Q4902" s="13">
        <v>46270.95972222222</v>
      </c>
      <c r="R4902" t="inlineStr">
        <is>
          <t xml:space="preserve">2026-09 (Sept)</t>
        </is>
      </c>
      <c r="S4902">
        <f>IF(M4902="Not an error",0,IF(COUNTIFS($A$2:$A4902,$A4902,$D$2:$D4902,$D4902,$M$2:$M4902,"&lt;&gt;Not an error")=1,1,0))</f>
        <v>0</v>
      </c>
      <c r="T4902">
        <f>IF(M4902&lt;&gt;"Major",0,IF(COUNTIFS($A$2:$A4902,$A4902,$D$2:$D4902,$D4902,$M$2:$M4902,"Major")=1,1,0))</f>
        <v>0</v>
      </c>
      <c r="U4902">
        <f>IF(M4902&lt;&gt;"Minor",0,IF(COUNTIFS($A$2:$A4902,$A4902,$D$2:$D4902,$D4902,$M$2:$M4902,"Minor")=1,1,0))</f>
        <v>0</v>
      </c>
    </row>
    <row r="4903">
      <c r="A4903" t="inlineStr">
        <is>
          <t xml:space="preserve">60392f2f8a29ae2294a4d279a3033aeaa01affa7</t>
        </is>
      </c>
      <c r="B4903" t="inlineStr">
        <is>
          <t xml:space="preserve">Thorns and Thrones</t>
        </is>
      </c>
      <c r="C4903" t="inlineStr">
        <is>
          <t xml:space="preserve">Fluch Und Krone</t>
        </is>
      </c>
      <c r="D4903" t="inlineStr">
        <is>
          <t xml:space="preserve">51274a499732d031d52b4c0c4d41650ee36170ff</t>
        </is>
      </c>
      <c r="E4903" t="inlineStr">
        <is>
          <t xml:space="preserve">Episode 51: Sein Stolz</t>
        </is>
      </c>
      <c r="F4903">
        <v>51</v>
      </c>
      <c r="G4903" t="inlineStr">
        <is>
          <t xml:space="preserve">5:33-5:37</t>
        </is>
      </c>
      <c r="H4903" t="inlineStr">
        <is>
          <t xml:space="preserve">Pending</t>
        </is>
      </c>
      <c r="I4903" t="inlineStr">
        <is>
          <t xml:space="preserve">Cian should be pronounced as "Kian" (German pronunciation). - Line of script: "Cian stand Exel nicht besonders nahe, aber er kannte ihn gut genug."</t>
        </is>
      </c>
      <c r="J4903" t="inlineStr">
        <is>
          <t xml:space="preserve">VOA</t>
        </is>
      </c>
      <c r="K4903" t="inlineStr">
        <is>
          <t xml:space="preserve">Mispronunciation</t>
        </is>
      </c>
      <c r="L4903" t="inlineStr">
        <is>
          <t xml:space="preserve">Mispronunciation</t>
        </is>
      </c>
      <c r="M4903" t="str">
        <f>IFERROR(IF(VLOOKUP(L4903,'Quantification'!$A:$B,2,FALSE)&amp;""="","Unclassified",VLOOKUP(L4903,'Quantification'!$A:$B,2,FALSE)),"Unclassified")</f>
        <v>Major</v>
      </c>
      <c r="N4903" t="inlineStr">
        <is>
          <t xml:space="preserve">frl-esma.gulsoy@pocketfm.com</t>
        </is>
      </c>
      <c r="O4903" t="inlineStr">
        <is>
          <t xml:space="preserve">Issues found in raw</t>
        </is>
      </c>
      <c r="P4903" t="str">
        <f>IF(OR(O4903="Issues found in master",O4903="Final master"),"Master",IF(OR(O4903="Ready for Master",O4903="Issues found in raw",O4903="Raw under QC",O4903="Issues resolved in raw"),"Raw","-"))</f>
        <v>Raw</v>
      </c>
      <c r="Q4903" s="13">
        <v>46270.95972222222</v>
      </c>
      <c r="R4903" t="inlineStr">
        <is>
          <t xml:space="preserve">2026-09 (Sept)</t>
        </is>
      </c>
      <c r="S4903">
        <f>IF(M4903="Not an error",0,IF(COUNTIFS($A$2:$A4903,$A4903,$D$2:$D4903,$D4903,$M$2:$M4903,"&lt;&gt;Not an error")=1,1,0))</f>
        <v>0</v>
      </c>
      <c r="T4903">
        <f>IF(M4903&lt;&gt;"Major",0,IF(COUNTIFS($A$2:$A4903,$A4903,$D$2:$D4903,$D4903,$M$2:$M4903,"Major")=1,1,0))</f>
        <v>0</v>
      </c>
      <c r="U4903">
        <f>IF(M4903&lt;&gt;"Minor",0,IF(COUNTIFS($A$2:$A4903,$A4903,$D$2:$D4903,$D4903,$M$2:$M4903,"Minor")=1,1,0))</f>
        <v>0</v>
      </c>
    </row>
    <row r="4904">
      <c r="A4904" t="inlineStr">
        <is>
          <t xml:space="preserve">60392f2f8a29ae2294a4d279a3033aeaa01affa7</t>
        </is>
      </c>
      <c r="B4904" t="inlineStr">
        <is>
          <t xml:space="preserve">Thorns and Thrones</t>
        </is>
      </c>
      <c r="C4904" t="inlineStr">
        <is>
          <t xml:space="preserve">Fluch Und Krone</t>
        </is>
      </c>
      <c r="D4904" t="inlineStr">
        <is>
          <t xml:space="preserve">51274a499732d031d52b4c0c4d41650ee36170ff</t>
        </is>
      </c>
      <c r="E4904" t="inlineStr">
        <is>
          <t xml:space="preserve">Episode 51: Sein Stolz</t>
        </is>
      </c>
      <c r="F4904">
        <v>51</v>
      </c>
      <c r="G4904" t="inlineStr">
        <is>
          <t xml:space="preserve">5:58-6:06</t>
        </is>
      </c>
      <c r="H4904" t="inlineStr">
        <is>
          <t xml:space="preserve">Pending</t>
        </is>
      </c>
      <c r="I4904" t="inlineStr">
        <is>
          <t xml:space="preserve">Cian should be pronounced as "Kian" (German pronunciation). - Line of script: "Cian war klar, dass diese Männer etwas wirklich Unverzeihliches getan haben mussten, um eine derart persönliche Abrechnung des stolzen Kronprinzen zu verdienen."</t>
        </is>
      </c>
      <c r="J4904" t="inlineStr">
        <is>
          <t xml:space="preserve">VOA</t>
        </is>
      </c>
      <c r="K4904" t="inlineStr">
        <is>
          <t xml:space="preserve">Mispronunciation</t>
        </is>
      </c>
      <c r="L4904" t="inlineStr">
        <is>
          <t xml:space="preserve">Mispronunciation</t>
        </is>
      </c>
      <c r="M4904" t="str">
        <f>IFERROR(IF(VLOOKUP(L4904,'Quantification'!$A:$B,2,FALSE)&amp;""="","Unclassified",VLOOKUP(L4904,'Quantification'!$A:$B,2,FALSE)),"Unclassified")</f>
        <v>Major</v>
      </c>
      <c r="N4904" t="inlineStr">
        <is>
          <t xml:space="preserve">frl-esma.gulsoy@pocketfm.com</t>
        </is>
      </c>
      <c r="O4904" t="inlineStr">
        <is>
          <t xml:space="preserve">Issues found in raw</t>
        </is>
      </c>
      <c r="P4904" t="str">
        <f>IF(OR(O4904="Issues found in master",O4904="Final master"),"Master",IF(OR(O4904="Ready for Master",O4904="Issues found in raw",O4904="Raw under QC",O4904="Issues resolved in raw"),"Raw","-"))</f>
        <v>Raw</v>
      </c>
      <c r="Q4904" s="13">
        <v>46270.95972222222</v>
      </c>
      <c r="R4904" t="inlineStr">
        <is>
          <t xml:space="preserve">2026-09 (Sept)</t>
        </is>
      </c>
      <c r="S4904">
        <f>IF(M4904="Not an error",0,IF(COUNTIFS($A$2:$A4904,$A4904,$D$2:$D4904,$D4904,$M$2:$M4904,"&lt;&gt;Not an error")=1,1,0))</f>
        <v>0</v>
      </c>
      <c r="T4904">
        <f>IF(M4904&lt;&gt;"Major",0,IF(COUNTIFS($A$2:$A4904,$A4904,$D$2:$D4904,$D4904,$M$2:$M4904,"Major")=1,1,0))</f>
        <v>0</v>
      </c>
      <c r="U4904">
        <f>IF(M4904&lt;&gt;"Minor",0,IF(COUNTIFS($A$2:$A4904,$A4904,$D$2:$D4904,$D4904,$M$2:$M4904,"Minor")=1,1,0))</f>
        <v>0</v>
      </c>
    </row>
    <row r="4905">
      <c r="A4905" t="inlineStr">
        <is>
          <t xml:space="preserve">60392f2f8a29ae2294a4d279a3033aeaa01affa7</t>
        </is>
      </c>
      <c r="B4905" t="inlineStr">
        <is>
          <t xml:space="preserve">Thorns and Thrones</t>
        </is>
      </c>
      <c r="C4905" t="inlineStr">
        <is>
          <t xml:space="preserve">Fluch Und Krone</t>
        </is>
      </c>
      <c r="D4905" t="inlineStr">
        <is>
          <t xml:space="preserve">51274a499732d031d52b4c0c4d41650ee36170ff</t>
        </is>
      </c>
      <c r="E4905" t="inlineStr">
        <is>
          <t xml:space="preserve">Episode 51: Sein Stolz</t>
        </is>
      </c>
      <c r="F4905">
        <v>51</v>
      </c>
      <c r="G4905" t="inlineStr">
        <is>
          <t xml:space="preserve">6:07-6:13</t>
        </is>
      </c>
      <c r="H4905" t="inlineStr">
        <is>
          <t xml:space="preserve">Pending</t>
        </is>
      </c>
      <c r="I4905" t="inlineStr">
        <is>
          <t xml:space="preserve">Cian should be pronounced as "Kian" (German pronunciation). - Line of script: "Plötzlich schlich sich ein feindlicher Soldat von hinten an Prinz Cian heran und hob sein Schwert zum Schlag."</t>
        </is>
      </c>
      <c r="J4905" t="inlineStr">
        <is>
          <t xml:space="preserve">VOA</t>
        </is>
      </c>
      <c r="K4905" t="inlineStr">
        <is>
          <t xml:space="preserve">Mispronunciation</t>
        </is>
      </c>
      <c r="L4905" t="inlineStr">
        <is>
          <t xml:space="preserve">Mispronunciation</t>
        </is>
      </c>
      <c r="M4905" t="str">
        <f>IFERROR(IF(VLOOKUP(L4905,'Quantification'!$A:$B,2,FALSE)&amp;""="","Unclassified",VLOOKUP(L4905,'Quantification'!$A:$B,2,FALSE)),"Unclassified")</f>
        <v>Major</v>
      </c>
      <c r="N4905" t="inlineStr">
        <is>
          <t xml:space="preserve">frl-esma.gulsoy@pocketfm.com</t>
        </is>
      </c>
      <c r="O4905" t="inlineStr">
        <is>
          <t xml:space="preserve">Issues found in raw</t>
        </is>
      </c>
      <c r="P4905" t="str">
        <f>IF(OR(O4905="Issues found in master",O4905="Final master"),"Master",IF(OR(O4905="Ready for Master",O4905="Issues found in raw",O4905="Raw under QC",O4905="Issues resolved in raw"),"Raw","-"))</f>
        <v>Raw</v>
      </c>
      <c r="Q4905" s="13">
        <v>46270.95972222222</v>
      </c>
      <c r="R4905" t="inlineStr">
        <is>
          <t xml:space="preserve">2026-09 (Sept)</t>
        </is>
      </c>
      <c r="S4905">
        <f>IF(M4905="Not an error",0,IF(COUNTIFS($A$2:$A4905,$A4905,$D$2:$D4905,$D4905,$M$2:$M4905,"&lt;&gt;Not an error")=1,1,0))</f>
        <v>0</v>
      </c>
      <c r="T4905">
        <f>IF(M4905&lt;&gt;"Major",0,IF(COUNTIFS($A$2:$A4905,$A4905,$D$2:$D4905,$D4905,$M$2:$M4905,"Major")=1,1,0))</f>
        <v>0</v>
      </c>
      <c r="U4905">
        <f>IF(M4905&lt;&gt;"Minor",0,IF(COUNTIFS($A$2:$A4905,$A4905,$D$2:$D4905,$D4905,$M$2:$M4905,"Minor")=1,1,0))</f>
        <v>0</v>
      </c>
    </row>
    <row r="4906">
      <c r="A4906" t="inlineStr">
        <is>
          <t xml:space="preserve">60392f2f8a29ae2294a4d279a3033aeaa01affa7</t>
        </is>
      </c>
      <c r="B4906" t="inlineStr">
        <is>
          <t xml:space="preserve">Thorns and Thrones</t>
        </is>
      </c>
      <c r="C4906" t="inlineStr">
        <is>
          <t xml:space="preserve">Fluch Und Krone</t>
        </is>
      </c>
      <c r="D4906" t="inlineStr">
        <is>
          <t xml:space="preserve">51274a499732d031d52b4c0c4d41650ee36170ff</t>
        </is>
      </c>
      <c r="E4906" t="inlineStr">
        <is>
          <t xml:space="preserve">Episode 51: Sein Stolz</t>
        </is>
      </c>
      <c r="F4906">
        <v>51</v>
      </c>
      <c r="G4906" t="inlineStr">
        <is>
          <t xml:space="preserve">6:14-6:17</t>
        </is>
      </c>
      <c r="H4906" t="inlineStr">
        <is>
          <t xml:space="preserve">Pending</t>
        </is>
      </c>
      <c r="I4906" t="inlineStr">
        <is>
          <t xml:space="preserve">Cian should be pronounced as "Kian" (German pronunciation). - Line of script: "Doch Cians scharfes Gehör nahm die leise Bewegung wahr."</t>
        </is>
      </c>
      <c r="J4906" t="inlineStr">
        <is>
          <t xml:space="preserve">VOA</t>
        </is>
      </c>
      <c r="K4906" t="inlineStr">
        <is>
          <t xml:space="preserve">Mispronunciation</t>
        </is>
      </c>
      <c r="L4906" t="inlineStr">
        <is>
          <t xml:space="preserve">Mispronunciation</t>
        </is>
      </c>
      <c r="M4906" t="str">
        <f>IFERROR(IF(VLOOKUP(L4906,'Quantification'!$A:$B,2,FALSE)&amp;""="","Unclassified",VLOOKUP(L4906,'Quantification'!$A:$B,2,FALSE)),"Unclassified")</f>
        <v>Major</v>
      </c>
      <c r="N4906" t="inlineStr">
        <is>
          <t xml:space="preserve">frl-esma.gulsoy@pocketfm.com</t>
        </is>
      </c>
      <c r="O4906" t="inlineStr">
        <is>
          <t xml:space="preserve">Issues found in raw</t>
        </is>
      </c>
      <c r="P4906" t="str">
        <f>IF(OR(O4906="Issues found in master",O4906="Final master"),"Master",IF(OR(O4906="Ready for Master",O4906="Issues found in raw",O4906="Raw under QC",O4906="Issues resolved in raw"),"Raw","-"))</f>
        <v>Raw</v>
      </c>
      <c r="Q4906" s="13">
        <v>46270.95972222222</v>
      </c>
      <c r="R4906" t="inlineStr">
        <is>
          <t xml:space="preserve">2026-09 (Sept)</t>
        </is>
      </c>
      <c r="S4906">
        <f>IF(M4906="Not an error",0,IF(COUNTIFS($A$2:$A4906,$A4906,$D$2:$D4906,$D4906,$M$2:$M4906,"&lt;&gt;Not an error")=1,1,0))</f>
        <v>0</v>
      </c>
      <c r="T4906">
        <f>IF(M4906&lt;&gt;"Major",0,IF(COUNTIFS($A$2:$A4906,$A4906,$D$2:$D4906,$D4906,$M$2:$M4906,"Major")=1,1,0))</f>
        <v>0</v>
      </c>
      <c r="U4906">
        <f>IF(M4906&lt;&gt;"Minor",0,IF(COUNTIFS($A$2:$A4906,$A4906,$D$2:$D4906,$D4906,$M$2:$M4906,"Minor")=1,1,0))</f>
        <v>0</v>
      </c>
    </row>
    <row r="4907">
      <c r="A4907" t="inlineStr">
        <is>
          <t xml:space="preserve">60392f2f8a29ae2294a4d279a3033aeaa01affa7</t>
        </is>
      </c>
      <c r="B4907" t="inlineStr">
        <is>
          <t xml:space="preserve">Thorns and Thrones</t>
        </is>
      </c>
      <c r="C4907" t="inlineStr">
        <is>
          <t xml:space="preserve">Fluch Und Krone</t>
        </is>
      </c>
      <c r="D4907" t="inlineStr">
        <is>
          <t xml:space="preserve">51274a499732d031d52b4c0c4d41650ee36170ff</t>
        </is>
      </c>
      <c r="E4907" t="inlineStr">
        <is>
          <t xml:space="preserve">Episode 51: Sein Stolz</t>
        </is>
      </c>
      <c r="F4907">
        <v>51</v>
      </c>
      <c r="G4907" t="inlineStr">
        <is>
          <t xml:space="preserve">6:35-6:41</t>
        </is>
      </c>
      <c r="H4907" t="inlineStr">
        <is>
          <t xml:space="preserve">Pending</t>
        </is>
      </c>
      <c r="I4907" t="inlineStr">
        <is>
          <t xml:space="preserve">Cian should be pronounced as "Kian" (German pronunciation). - Line of script: "Drayce und die beiden Ritter, die ihn begleiteten, griffen sofort ein und halfen Cian, sich um den Rest zu kümmern."</t>
        </is>
      </c>
      <c r="J4907" t="inlineStr">
        <is>
          <t xml:space="preserve">VOA</t>
        </is>
      </c>
      <c r="K4907" t="inlineStr">
        <is>
          <t xml:space="preserve">Mispronunciation</t>
        </is>
      </c>
      <c r="L4907" t="inlineStr">
        <is>
          <t xml:space="preserve">Mispronunciation</t>
        </is>
      </c>
      <c r="M4907" t="str">
        <f>IFERROR(IF(VLOOKUP(L4907,'Quantification'!$A:$B,2,FALSE)&amp;""="","Unclassified",VLOOKUP(L4907,'Quantification'!$A:$B,2,FALSE)),"Unclassified")</f>
        <v>Major</v>
      </c>
      <c r="N4907" t="inlineStr">
        <is>
          <t xml:space="preserve">frl-esma.gulsoy@pocketfm.com</t>
        </is>
      </c>
      <c r="O4907" t="inlineStr">
        <is>
          <t xml:space="preserve">Issues found in raw</t>
        </is>
      </c>
      <c r="P4907" t="str">
        <f>IF(OR(O4907="Issues found in master",O4907="Final master"),"Master",IF(OR(O4907="Ready for Master",O4907="Issues found in raw",O4907="Raw under QC",O4907="Issues resolved in raw"),"Raw","-"))</f>
        <v>Raw</v>
      </c>
      <c r="Q4907" s="13">
        <v>46270.95972222222</v>
      </c>
      <c r="R4907" t="inlineStr">
        <is>
          <t xml:space="preserve">2026-09 (Sept)</t>
        </is>
      </c>
      <c r="S4907">
        <f>IF(M4907="Not an error",0,IF(COUNTIFS($A$2:$A4907,$A4907,$D$2:$D4907,$D4907,$M$2:$M4907,"&lt;&gt;Not an error")=1,1,0))</f>
        <v>0</v>
      </c>
      <c r="T4907">
        <f>IF(M4907&lt;&gt;"Major",0,IF(COUNTIFS($A$2:$A4907,$A4907,$D$2:$D4907,$D4907,$M$2:$M4907,"Major")=1,1,0))</f>
        <v>0</v>
      </c>
      <c r="U4907">
        <f>IF(M4907&lt;&gt;"Minor",0,IF(COUNTIFS($A$2:$A4907,$A4907,$D$2:$D4907,$D4907,$M$2:$M4907,"Minor")=1,1,0))</f>
        <v>0</v>
      </c>
    </row>
    <row r="4908">
      <c r="A4908" t="inlineStr">
        <is>
          <t xml:space="preserve">60392f2f8a29ae2294a4d279a3033aeaa01affa7</t>
        </is>
      </c>
      <c r="B4908" t="inlineStr">
        <is>
          <t xml:space="preserve">Thorns and Thrones</t>
        </is>
      </c>
      <c r="C4908" t="inlineStr">
        <is>
          <t xml:space="preserve">Fluch Und Krone</t>
        </is>
      </c>
      <c r="D4908" t="inlineStr">
        <is>
          <t xml:space="preserve">51274a499732d031d52b4c0c4d41650ee36170ff</t>
        </is>
      </c>
      <c r="E4908" t="inlineStr">
        <is>
          <t xml:space="preserve">Episode 51: Sein Stolz</t>
        </is>
      </c>
      <c r="F4908">
        <v>51</v>
      </c>
      <c r="G4908" t="inlineStr">
        <is>
          <t xml:space="preserve">6:58-7:03</t>
        </is>
      </c>
      <c r="H4908" t="inlineStr">
        <is>
          <t xml:space="preserve">Pending</t>
        </is>
      </c>
      <c r="I4908" t="inlineStr">
        <is>
          <t xml:space="preserve">Cian should be pronounced as "Kian" (German pronunciation). - Line of script: "Obwohl Drayce und Cian kein Wort wechselten, verstanden sie sich stillschweigend: Sie ließen Exel seine Rache."</t>
        </is>
      </c>
      <c r="J4908" t="inlineStr">
        <is>
          <t xml:space="preserve">VOA</t>
        </is>
      </c>
      <c r="K4908" t="inlineStr">
        <is>
          <t xml:space="preserve">Mispronunciation</t>
        </is>
      </c>
      <c r="L4908" t="inlineStr">
        <is>
          <t xml:space="preserve">Mispronunciation</t>
        </is>
      </c>
      <c r="M4908" t="str">
        <f>IFERROR(IF(VLOOKUP(L4908,'Quantification'!$A:$B,2,FALSE)&amp;""="","Unclassified",VLOOKUP(L4908,'Quantification'!$A:$B,2,FALSE)),"Unclassified")</f>
        <v>Major</v>
      </c>
      <c r="N4908" t="inlineStr">
        <is>
          <t xml:space="preserve">frl-esma.gulsoy@pocketfm.com</t>
        </is>
      </c>
      <c r="O4908" t="inlineStr">
        <is>
          <t xml:space="preserve">Issues found in raw</t>
        </is>
      </c>
      <c r="P4908" t="str">
        <f>IF(OR(O4908="Issues found in master",O4908="Final master"),"Master",IF(OR(O4908="Ready for Master",O4908="Issues found in raw",O4908="Raw under QC",O4908="Issues resolved in raw"),"Raw","-"))</f>
        <v>Raw</v>
      </c>
      <c r="Q4908" s="13">
        <v>46270.95972222222</v>
      </c>
      <c r="R4908" t="inlineStr">
        <is>
          <t xml:space="preserve">2026-09 (Sept)</t>
        </is>
      </c>
      <c r="S4908">
        <f>IF(M4908="Not an error",0,IF(COUNTIFS($A$2:$A4908,$A4908,$D$2:$D4908,$D4908,$M$2:$M4908,"&lt;&gt;Not an error")=1,1,0))</f>
        <v>0</v>
      </c>
      <c r="T4908">
        <f>IF(M4908&lt;&gt;"Major",0,IF(COUNTIFS($A$2:$A4908,$A4908,$D$2:$D4908,$D4908,$M$2:$M4908,"Major")=1,1,0))</f>
        <v>0</v>
      </c>
      <c r="U4908">
        <f>IF(M4908&lt;&gt;"Minor",0,IF(COUNTIFS($A$2:$A4908,$A4908,$D$2:$D4908,$D4908,$M$2:$M4908,"Minor")=1,1,0))</f>
        <v>0</v>
      </c>
    </row>
    <row r="4909">
      <c r="A4909" t="inlineStr">
        <is>
          <t xml:space="preserve">60392f2f8a29ae2294a4d279a3033aeaa01affa7</t>
        </is>
      </c>
      <c r="B4909" t="inlineStr">
        <is>
          <t xml:space="preserve">Thorns and Thrones</t>
        </is>
      </c>
      <c r="C4909" t="inlineStr">
        <is>
          <t xml:space="preserve">Fluch Und Krone</t>
        </is>
      </c>
      <c r="D4909" t="inlineStr">
        <is>
          <t xml:space="preserve">51274a499732d031d52b4c0c4d41650ee36170ff</t>
        </is>
      </c>
      <c r="E4909" t="inlineStr">
        <is>
          <t xml:space="preserve">Episode 51: Sein Stolz</t>
        </is>
      </c>
      <c r="F4909">
        <v>51</v>
      </c>
      <c r="G4909" t="inlineStr">
        <is>
          <t xml:space="preserve">8:52-8:55</t>
        </is>
      </c>
      <c r="H4909" t="inlineStr">
        <is>
          <t xml:space="preserve">Pending</t>
        </is>
      </c>
      <c r="I4909" t="inlineStr">
        <is>
          <t xml:space="preserve">Cian should be pronounced as "Kian" (German pronunciation). - Line of script: "Drayce und Cian sagten kein Wort."</t>
        </is>
      </c>
      <c r="J4909" t="inlineStr">
        <is>
          <t xml:space="preserve">VOA</t>
        </is>
      </c>
      <c r="K4909" t="inlineStr">
        <is>
          <t xml:space="preserve">Mispronunciation</t>
        </is>
      </c>
      <c r="L4909" t="inlineStr">
        <is>
          <t xml:space="preserve">Mispronunciation</t>
        </is>
      </c>
      <c r="M4909" t="str">
        <f>IFERROR(IF(VLOOKUP(L4909,'Quantification'!$A:$B,2,FALSE)&amp;""="","Unclassified",VLOOKUP(L4909,'Quantification'!$A:$B,2,FALSE)),"Unclassified")</f>
        <v>Major</v>
      </c>
      <c r="N4909" t="inlineStr">
        <is>
          <t xml:space="preserve">frl-esma.gulsoy@pocketfm.com</t>
        </is>
      </c>
      <c r="O4909" t="inlineStr">
        <is>
          <t xml:space="preserve">Issues found in raw</t>
        </is>
      </c>
      <c r="P4909" t="str">
        <f>IF(OR(O4909="Issues found in master",O4909="Final master"),"Master",IF(OR(O4909="Ready for Master",O4909="Issues found in raw",O4909="Raw under QC",O4909="Issues resolved in raw"),"Raw","-"))</f>
        <v>Raw</v>
      </c>
      <c r="Q4909" s="13">
        <v>46270.95972222222</v>
      </c>
      <c r="R4909" t="inlineStr">
        <is>
          <t xml:space="preserve">2026-09 (Sept)</t>
        </is>
      </c>
      <c r="S4909">
        <f>IF(M4909="Not an error",0,IF(COUNTIFS($A$2:$A4909,$A4909,$D$2:$D4909,$D4909,$M$2:$M4909,"&lt;&gt;Not an error")=1,1,0))</f>
        <v>0</v>
      </c>
      <c r="T4909">
        <f>IF(M4909&lt;&gt;"Major",0,IF(COUNTIFS($A$2:$A4909,$A4909,$D$2:$D4909,$D4909,$M$2:$M4909,"Major")=1,1,0))</f>
        <v>0</v>
      </c>
      <c r="U4909">
        <f>IF(M4909&lt;&gt;"Minor",0,IF(COUNTIFS($A$2:$A4909,$A4909,$D$2:$D4909,$D4909,$M$2:$M4909,"Minor")=1,1,0))</f>
        <v>0</v>
      </c>
    </row>
    <row r="4910">
      <c r="A4910" t="inlineStr">
        <is>
          <t xml:space="preserve">60392f2f8a29ae2294a4d279a3033aeaa01affa7</t>
        </is>
      </c>
      <c r="B4910" t="inlineStr">
        <is>
          <t xml:space="preserve">Thorns and Thrones</t>
        </is>
      </c>
      <c r="C4910" t="inlineStr">
        <is>
          <t xml:space="preserve">Fluch Und Krone</t>
        </is>
      </c>
      <c r="D4910" t="inlineStr">
        <is>
          <t xml:space="preserve">51274a499732d031d52b4c0c4d41650ee36170ff</t>
        </is>
      </c>
      <c r="E4910" t="inlineStr">
        <is>
          <t xml:space="preserve">Episode 51: Sein Stolz</t>
        </is>
      </c>
      <c r="F4910">
        <v>51</v>
      </c>
      <c r="G4910" t="inlineStr">
        <is>
          <t xml:space="preserve">8:04-8:11</t>
        </is>
      </c>
      <c r="H4910" t="inlineStr">
        <is>
          <t xml:space="preserve">Pending</t>
        </is>
      </c>
      <c r="I4910" t="inlineStr">
        <is>
          <t xml:space="preserve">"sich" should be removed, as "zucken" is not used reflexively in this context. - Line of script: "Wenn er sah, dass sich jemand auch nur zuckte oder atmete, durchbohrte er ihn mit seinem Schwert und beendete sein Leben."</t>
        </is>
      </c>
      <c r="J4910" t="inlineStr">
        <is>
          <t xml:space="preserve">AI</t>
        </is>
      </c>
      <c r="K4910" t="inlineStr">
        <is>
          <t xml:space="preserve">Script error</t>
        </is>
      </c>
      <c r="L4910" t="inlineStr">
        <is>
          <t xml:space="preserve">Script error</t>
        </is>
      </c>
      <c r="M4910" t="str">
        <f>IFERROR(IF(VLOOKUP(L4910,'Quantification'!$A:$B,2,FALSE)&amp;""="","Unclassified",VLOOKUP(L4910,'Quantification'!$A:$B,2,FALSE)),"Unclassified")</f>
        <v>Major</v>
      </c>
      <c r="N4910" t="inlineStr">
        <is>
          <t xml:space="preserve">frl-esma.gulsoy@pocketfm.com</t>
        </is>
      </c>
      <c r="O4910" t="inlineStr">
        <is>
          <t xml:space="preserve">Issues found in raw</t>
        </is>
      </c>
      <c r="P4910" t="str">
        <f>IF(OR(O4910="Issues found in master",O4910="Final master"),"Master",IF(OR(O4910="Ready for Master",O4910="Issues found in raw",O4910="Raw under QC",O4910="Issues resolved in raw"),"Raw","-"))</f>
        <v>Raw</v>
      </c>
      <c r="Q4910" s="13">
        <v>46270.95972222222</v>
      </c>
      <c r="R4910" t="inlineStr">
        <is>
          <t xml:space="preserve">2026-09 (Sept)</t>
        </is>
      </c>
      <c r="S4910">
        <f>IF(M4910="Not an error",0,IF(COUNTIFS($A$2:$A4910,$A4910,$D$2:$D4910,$D4910,$M$2:$M4910,"&lt;&gt;Not an error")=1,1,0))</f>
        <v>0</v>
      </c>
      <c r="T4910">
        <f>IF(M4910&lt;&gt;"Major",0,IF(COUNTIFS($A$2:$A4910,$A4910,$D$2:$D4910,$D4910,$M$2:$M4910,"Major")=1,1,0))</f>
        <v>0</v>
      </c>
      <c r="U4910">
        <f>IF(M4910&lt;&gt;"Minor",0,IF(COUNTIFS($A$2:$A4910,$A4910,$D$2:$D4910,$D4910,$M$2:$M4910,"Minor")=1,1,0))</f>
        <v>0</v>
      </c>
    </row>
    <row r="4911">
      <c r="A4911" t="inlineStr">
        <is>
          <t xml:space="preserve">60392f2f8a29ae2294a4d279a3033aeaa01affa7</t>
        </is>
      </c>
      <c r="B4911" t="inlineStr">
        <is>
          <t xml:space="preserve">Thorns and Thrones</t>
        </is>
      </c>
      <c r="C4911" t="inlineStr">
        <is>
          <t xml:space="preserve">Fluch Und Krone</t>
        </is>
      </c>
      <c r="D4911" t="inlineStr">
        <is>
          <t xml:space="preserve">b4b23c72926c0693f5c4e3dbbc10b9f26db43a1d</t>
        </is>
      </c>
      <c r="E4911" t="inlineStr">
        <is>
          <t xml:space="preserve">Episode 52: Blut Und Entschlossenheit</t>
        </is>
      </c>
      <c r="F4911">
        <v>52</v>
      </c>
      <c r="G4911" t="inlineStr">
        <is>
          <t xml:space="preserve">0:00</t>
        </is>
      </c>
      <c r="H4911" t="inlineStr">
        <is>
          <t xml:space="preserve">Pending</t>
        </is>
      </c>
      <c r="I4911" t="inlineStr">
        <is>
          <t xml:space="preserve">The third-person narrative perspective should be indicated at the beginning of the chapter. - Line of script: "Der örtliche Anführer, Gouverneur Godfrey Percy, war gefangen, die wichtigsten Offiziere des Stützpunktes tot und die übrigen Truppen in der Burg zur Aufgabe gezwungen."</t>
        </is>
      </c>
      <c r="J4911" t="inlineStr">
        <is>
          <t xml:space="preserve">AI</t>
        </is>
      </c>
      <c r="K4911" t="inlineStr">
        <is>
          <t xml:space="preserve">Script error</t>
        </is>
      </c>
      <c r="L4911" t="inlineStr">
        <is>
          <t xml:space="preserve">Script error</t>
        </is>
      </c>
      <c r="M4911" t="str">
        <f>IFERROR(IF(VLOOKUP(L4911,'Quantification'!$A:$B,2,FALSE)&amp;""="","Unclassified",VLOOKUP(L4911,'Quantification'!$A:$B,2,FALSE)),"Unclassified")</f>
        <v>Major</v>
      </c>
      <c r="N4911" t="inlineStr">
        <is>
          <t xml:space="preserve">frl-esma.gulsoy@pocketfm.com</t>
        </is>
      </c>
      <c r="O4911" t="inlineStr">
        <is>
          <t xml:space="preserve">Issues found in raw</t>
        </is>
      </c>
      <c r="P4911" t="str">
        <f>IF(OR(O4911="Issues found in master",O4911="Final master"),"Master",IF(OR(O4911="Ready for Master",O4911="Issues found in raw",O4911="Raw under QC",O4911="Issues resolved in raw"),"Raw","-"))</f>
        <v>Raw</v>
      </c>
      <c r="Q4911" s="13">
        <v>46270.96597222222</v>
      </c>
      <c r="R4911" t="inlineStr">
        <is>
          <t xml:space="preserve">2026-09 (Sept)</t>
        </is>
      </c>
      <c r="S4911">
        <f>IF(M4911="Not an error",0,IF(COUNTIFS($A$2:$A4911,$A4911,$D$2:$D4911,$D4911,$M$2:$M4911,"&lt;&gt;Not an error")=1,1,0))</f>
        <v>1</v>
      </c>
      <c r="T4911">
        <f>IF(M4911&lt;&gt;"Major",0,IF(COUNTIFS($A$2:$A4911,$A4911,$D$2:$D4911,$D4911,$M$2:$M4911,"Major")=1,1,0))</f>
        <v>1</v>
      </c>
      <c r="U4911">
        <f>IF(M4911&lt;&gt;"Minor",0,IF(COUNTIFS($A$2:$A4911,$A4911,$D$2:$D4911,$D4911,$M$2:$M4911,"Minor")=1,1,0))</f>
        <v>0</v>
      </c>
    </row>
    <row r="4912">
      <c r="A4912" t="inlineStr">
        <is>
          <t xml:space="preserve">60392f2f8a29ae2294a4d279a3033aeaa01affa7</t>
        </is>
      </c>
      <c r="B4912" t="inlineStr">
        <is>
          <t xml:space="preserve">Thorns and Thrones</t>
        </is>
      </c>
      <c r="C4912" t="inlineStr">
        <is>
          <t xml:space="preserve">Fluch Und Krone</t>
        </is>
      </c>
      <c r="D4912" t="inlineStr">
        <is>
          <t xml:space="preserve">b4b23c72926c0693f5c4e3dbbc10b9f26db43a1d</t>
        </is>
      </c>
      <c r="E4912" t="inlineStr">
        <is>
          <t xml:space="preserve">Episode 52: Blut Und Entschlossenheit</t>
        </is>
      </c>
      <c r="F4912">
        <v>52</v>
      </c>
      <c r="G4912" t="inlineStr">
        <is>
          <t xml:space="preserve">2:11-2:13</t>
        </is>
      </c>
      <c r="H4912" t="inlineStr">
        <is>
          <t xml:space="preserve">Pending</t>
        </is>
      </c>
      <c r="I4912" t="inlineStr">
        <is>
          <t xml:space="preserve">Cian should be pronounced as "Kian" (German pronunciation). - Line of script: "Exel folgte Drayce, der ohne ein weiteres Wort das Haus betrat. Cian jedoch blieb bei Sir Berolt zurück."</t>
        </is>
      </c>
      <c r="J4912" t="inlineStr">
        <is>
          <t xml:space="preserve">VOA</t>
        </is>
      </c>
      <c r="K4912" t="inlineStr">
        <is>
          <t xml:space="preserve">Mispronunciation</t>
        </is>
      </c>
      <c r="L4912" t="inlineStr">
        <is>
          <t xml:space="preserve">Mispronunciation</t>
        </is>
      </c>
      <c r="M4912" t="str">
        <f>IFERROR(IF(VLOOKUP(L4912,'Quantification'!$A:$B,2,FALSE)&amp;""="","Unclassified",VLOOKUP(L4912,'Quantification'!$A:$B,2,FALSE)),"Unclassified")</f>
        <v>Major</v>
      </c>
      <c r="N4912" t="inlineStr">
        <is>
          <t xml:space="preserve">frl-esma.gulsoy@pocketfm.com</t>
        </is>
      </c>
      <c r="O4912" t="inlineStr">
        <is>
          <t xml:space="preserve">Issues found in raw</t>
        </is>
      </c>
      <c r="P4912" t="str">
        <f>IF(OR(O4912="Issues found in master",O4912="Final master"),"Master",IF(OR(O4912="Ready for Master",O4912="Issues found in raw",O4912="Raw under QC",O4912="Issues resolved in raw"),"Raw","-"))</f>
        <v>Raw</v>
      </c>
      <c r="Q4912" s="13">
        <v>46270.96597222222</v>
      </c>
      <c r="R4912" t="inlineStr">
        <is>
          <t xml:space="preserve">2026-09 (Sept)</t>
        </is>
      </c>
      <c r="S4912">
        <f>IF(M4912="Not an error",0,IF(COUNTIFS($A$2:$A4912,$A4912,$D$2:$D4912,$D4912,$M$2:$M4912,"&lt;&gt;Not an error")=1,1,0))</f>
        <v>0</v>
      </c>
      <c r="T4912">
        <f>IF(M4912&lt;&gt;"Major",0,IF(COUNTIFS($A$2:$A4912,$A4912,$D$2:$D4912,$D4912,$M$2:$M4912,"Major")=1,1,0))</f>
        <v>0</v>
      </c>
      <c r="U4912">
        <f>IF(M4912&lt;&gt;"Minor",0,IF(COUNTIFS($A$2:$A4912,$A4912,$D$2:$D4912,$D4912,$M$2:$M4912,"Minor")=1,1,0))</f>
        <v>0</v>
      </c>
    </row>
    <row r="4913">
      <c r="A4913" t="inlineStr">
        <is>
          <t xml:space="preserve">60392f2f8a29ae2294a4d279a3033aeaa01affa7</t>
        </is>
      </c>
      <c r="B4913" t="inlineStr">
        <is>
          <t xml:space="preserve">Thorns and Thrones</t>
        </is>
      </c>
      <c r="C4913" t="inlineStr">
        <is>
          <t xml:space="preserve">Fluch Und Krone</t>
        </is>
      </c>
      <c r="D4913" t="inlineStr">
        <is>
          <t xml:space="preserve">b4b23c72926c0693f5c4e3dbbc10b9f26db43a1d</t>
        </is>
      </c>
      <c r="E4913" t="inlineStr">
        <is>
          <t xml:space="preserve">Episode 52: Blut Und Entschlossenheit</t>
        </is>
      </c>
      <c r="F4913">
        <v>52</v>
      </c>
      <c r="G4913" t="inlineStr">
        <is>
          <t xml:space="preserve">6:41-6:46</t>
        </is>
      </c>
      <c r="H4913" t="inlineStr">
        <is>
          <t xml:space="preserve">Pending</t>
        </is>
      </c>
      <c r="I4913" t="inlineStr">
        <is>
          <t xml:space="preserve">Cian should be pronounced as "Kian" (German pronunciation). - Line of script: "Genau in diesem Moment trat Cian ein und die Tür knarrte leise."</t>
        </is>
      </c>
      <c r="J4913" t="inlineStr">
        <is>
          <t xml:space="preserve">VOA</t>
        </is>
      </c>
      <c r="K4913" t="inlineStr">
        <is>
          <t xml:space="preserve">Mispronunciation</t>
        </is>
      </c>
      <c r="L4913" t="inlineStr">
        <is>
          <t xml:space="preserve">Mispronunciation</t>
        </is>
      </c>
      <c r="M4913" t="str">
        <f>IFERROR(IF(VLOOKUP(L4913,'Quantification'!$A:$B,2,FALSE)&amp;""="","Unclassified",VLOOKUP(L4913,'Quantification'!$A:$B,2,FALSE)),"Unclassified")</f>
        <v>Major</v>
      </c>
      <c r="N4913" t="inlineStr">
        <is>
          <t xml:space="preserve">frl-esma.gulsoy@pocketfm.com</t>
        </is>
      </c>
      <c r="O4913" t="inlineStr">
        <is>
          <t xml:space="preserve">Issues found in raw</t>
        </is>
      </c>
      <c r="P4913" t="str">
        <f>IF(OR(O4913="Issues found in master",O4913="Final master"),"Master",IF(OR(O4913="Ready for Master",O4913="Issues found in raw",O4913="Raw under QC",O4913="Issues resolved in raw"),"Raw","-"))</f>
        <v>Raw</v>
      </c>
      <c r="Q4913" s="13">
        <v>46270.96597222222</v>
      </c>
      <c r="R4913" t="inlineStr">
        <is>
          <t xml:space="preserve">2026-09 (Sept)</t>
        </is>
      </c>
      <c r="S4913">
        <f>IF(M4913="Not an error",0,IF(COUNTIFS($A$2:$A4913,$A4913,$D$2:$D4913,$D4913,$M$2:$M4913,"&lt;&gt;Not an error")=1,1,0))</f>
        <v>0</v>
      </c>
      <c r="T4913">
        <f>IF(M4913&lt;&gt;"Major",0,IF(COUNTIFS($A$2:$A4913,$A4913,$D$2:$D4913,$D4913,$M$2:$M4913,"Major")=1,1,0))</f>
        <v>0</v>
      </c>
      <c r="U4913">
        <f>IF(M4913&lt;&gt;"Minor",0,IF(COUNTIFS($A$2:$A4913,$A4913,$D$2:$D4913,$D4913,$M$2:$M4913,"Minor")=1,1,0))</f>
        <v>0</v>
      </c>
    </row>
    <row r="4914">
      <c r="A4914" t="inlineStr">
        <is>
          <t xml:space="preserve">60392f2f8a29ae2294a4d279a3033aeaa01affa7</t>
        </is>
      </c>
      <c r="B4914" t="inlineStr">
        <is>
          <t xml:space="preserve">Thorns and Thrones</t>
        </is>
      </c>
      <c r="C4914" t="inlineStr">
        <is>
          <t xml:space="preserve">Fluch Und Krone</t>
        </is>
      </c>
      <c r="D4914" t="inlineStr">
        <is>
          <t xml:space="preserve">b4b23c72926c0693f5c4e3dbbc10b9f26db43a1d</t>
        </is>
      </c>
      <c r="E4914" t="inlineStr">
        <is>
          <t xml:space="preserve">Episode 52: Blut Und Entschlossenheit</t>
        </is>
      </c>
      <c r="F4914">
        <v>52</v>
      </c>
      <c r="G4914" t="inlineStr">
        <is>
          <t xml:space="preserve">8:44-8:46</t>
        </is>
      </c>
      <c r="H4914" t="inlineStr">
        <is>
          <t xml:space="preserve">Pending</t>
        </is>
      </c>
      <c r="I4914" t="inlineStr">
        <is>
          <t xml:space="preserve">Cian should be pronounced as "Kian" (German pronunciation). - Line of script: "Exel und Cian folgten ihm nach draußen."</t>
        </is>
      </c>
      <c r="J4914" t="inlineStr">
        <is>
          <t xml:space="preserve">VOA</t>
        </is>
      </c>
      <c r="K4914" t="inlineStr">
        <is>
          <t xml:space="preserve">Mispronunciation</t>
        </is>
      </c>
      <c r="L4914" t="inlineStr">
        <is>
          <t xml:space="preserve">Mispronunciation</t>
        </is>
      </c>
      <c r="M4914" t="str">
        <f>IFERROR(IF(VLOOKUP(L4914,'Quantification'!$A:$B,2,FALSE)&amp;""="","Unclassified",VLOOKUP(L4914,'Quantification'!$A:$B,2,FALSE)),"Unclassified")</f>
        <v>Major</v>
      </c>
      <c r="N4914" t="inlineStr">
        <is>
          <t xml:space="preserve">frl-esma.gulsoy@pocketfm.com</t>
        </is>
      </c>
      <c r="O4914" t="inlineStr">
        <is>
          <t xml:space="preserve">Issues found in raw</t>
        </is>
      </c>
      <c r="P4914" t="str">
        <f>IF(OR(O4914="Issues found in master",O4914="Final master"),"Master",IF(OR(O4914="Ready for Master",O4914="Issues found in raw",O4914="Raw under QC",O4914="Issues resolved in raw"),"Raw","-"))</f>
        <v>Raw</v>
      </c>
      <c r="Q4914" s="13">
        <v>46270.96597222222</v>
      </c>
      <c r="R4914" t="inlineStr">
        <is>
          <t xml:space="preserve">2026-09 (Sept)</t>
        </is>
      </c>
      <c r="S4914">
        <f>IF(M4914="Not an error",0,IF(COUNTIFS($A$2:$A4914,$A4914,$D$2:$D4914,$D4914,$M$2:$M4914,"&lt;&gt;Not an error")=1,1,0))</f>
        <v>0</v>
      </c>
      <c r="T4914">
        <f>IF(M4914&lt;&gt;"Major",0,IF(COUNTIFS($A$2:$A4914,$A4914,$D$2:$D4914,$D4914,$M$2:$M4914,"Major")=1,1,0))</f>
        <v>0</v>
      </c>
      <c r="U4914">
        <f>IF(M4914&lt;&gt;"Minor",0,IF(COUNTIFS($A$2:$A4914,$A4914,$D$2:$D4914,$D4914,$M$2:$M4914,"Minor")=1,1,0))</f>
        <v>0</v>
      </c>
    </row>
    <row r="4915">
      <c r="A4915" t="inlineStr">
        <is>
          <t xml:space="preserve">60392f2f8a29ae2294a4d279a3033aeaa01affa7</t>
        </is>
      </c>
      <c r="B4915" t="inlineStr">
        <is>
          <t xml:space="preserve">Thorns and Thrones</t>
        </is>
      </c>
      <c r="C4915" t="inlineStr">
        <is>
          <t xml:space="preserve">Fluch Und Krone</t>
        </is>
      </c>
      <c r="D4915" t="inlineStr">
        <is>
          <t xml:space="preserve">8edba056abec8cd811c898f830a89952b630946d</t>
        </is>
      </c>
      <c r="E4915" t="inlineStr">
        <is>
          <t xml:space="preserve">Episode 53: Ein Monster Unter Menschen</t>
        </is>
      </c>
      <c r="F4915">
        <v>53</v>
      </c>
      <c r="G4915" t="inlineStr">
        <is>
          <t xml:space="preserve">0:00</t>
        </is>
      </c>
      <c r="H4915" t="inlineStr">
        <is>
          <t xml:space="preserve">Pending</t>
        </is>
      </c>
      <c r="I4915" t="inlineStr">
        <is>
          <t xml:space="preserve">The third-person narrative perspective should be indicated at the beginning of the chapter. - Line of script: "Sir Berolt führte die drei königlichen Herren in ein leer stehendes Haus neben der Unterkunft des Arztes."</t>
        </is>
      </c>
      <c r="J4915" t="inlineStr">
        <is>
          <t xml:space="preserve">AI</t>
        </is>
      </c>
      <c r="K4915" t="inlineStr">
        <is>
          <t xml:space="preserve">Script error</t>
        </is>
      </c>
      <c r="L4915" t="inlineStr">
        <is>
          <t xml:space="preserve">Script error</t>
        </is>
      </c>
      <c r="M4915" t="str">
        <f>IFERROR(IF(VLOOKUP(L4915,'Quantification'!$A:$B,2,FALSE)&amp;""="","Unclassified",VLOOKUP(L4915,'Quantification'!$A:$B,2,FALSE)),"Unclassified")</f>
        <v>Major</v>
      </c>
      <c r="N4915" t="inlineStr">
        <is>
          <t xml:space="preserve">frl-esma.gulsoy@pocketfm.com</t>
        </is>
      </c>
      <c r="O4915" t="inlineStr">
        <is>
          <t xml:space="preserve">Issues found in raw</t>
        </is>
      </c>
      <c r="P4915" t="str">
        <f>IF(OR(O4915="Issues found in master",O4915="Final master"),"Master",IF(OR(O4915="Ready for Master",O4915="Issues found in raw",O4915="Raw under QC",O4915="Issues resolved in raw"),"Raw","-"))</f>
        <v>Raw</v>
      </c>
      <c r="Q4915" s="13">
        <v>46270.972916666666</v>
      </c>
      <c r="R4915" t="inlineStr">
        <is>
          <t xml:space="preserve">2026-09 (Sept)</t>
        </is>
      </c>
      <c r="S4915">
        <f>IF(M4915="Not an error",0,IF(COUNTIFS($A$2:$A4915,$A4915,$D$2:$D4915,$D4915,$M$2:$M4915,"&lt;&gt;Not an error")=1,1,0))</f>
        <v>1</v>
      </c>
      <c r="T4915">
        <f>IF(M4915&lt;&gt;"Major",0,IF(COUNTIFS($A$2:$A4915,$A4915,$D$2:$D4915,$D4915,$M$2:$M4915,"Major")=1,1,0))</f>
        <v>1</v>
      </c>
      <c r="U4915">
        <f>IF(M4915&lt;&gt;"Minor",0,IF(COUNTIFS($A$2:$A4915,$A4915,$D$2:$D4915,$D4915,$M$2:$M4915,"Minor")=1,1,0))</f>
        <v>0</v>
      </c>
    </row>
    <row r="4916">
      <c r="A4916" t="inlineStr">
        <is>
          <t xml:space="preserve">60392f2f8a29ae2294a4d279a3033aeaa01affa7</t>
        </is>
      </c>
      <c r="B4916" t="inlineStr">
        <is>
          <t xml:space="preserve">Thorns and Thrones</t>
        </is>
      </c>
      <c r="C4916" t="inlineStr">
        <is>
          <t xml:space="preserve">Fluch Und Krone</t>
        </is>
      </c>
      <c r="D4916" t="inlineStr">
        <is>
          <t xml:space="preserve">8edba056abec8cd811c898f830a89952b630946d</t>
        </is>
      </c>
      <c r="E4916" t="inlineStr">
        <is>
          <t xml:space="preserve">Episode 53: Ein Monster Unter Menschen</t>
        </is>
      </c>
      <c r="F4916">
        <v>53</v>
      </c>
      <c r="G4916" t="inlineStr">
        <is>
          <t xml:space="preserve">0:00-0:06</t>
        </is>
      </c>
      <c r="H4916" t="inlineStr">
        <is>
          <t xml:space="preserve">Pending</t>
        </is>
      </c>
      <c r="I4916" t="inlineStr">
        <is>
          <t xml:space="preserve">Sir Berolt should be pronounced in English, and "königlichen" should be pronounced correctly with a German "ch" sound, not "sch". - Line of script: "Sir Berolt führte die drei königlichen Herren in ein leer stehendes Haus neben der Unterkunft des Arztes."</t>
        </is>
      </c>
      <c r="J4916" t="inlineStr">
        <is>
          <t xml:space="preserve">VOA</t>
        </is>
      </c>
      <c r="K4916" t="inlineStr">
        <is>
          <t xml:space="preserve">Mispronunciation</t>
        </is>
      </c>
      <c r="L4916" t="inlineStr">
        <is>
          <t xml:space="preserve">Mispronunciation</t>
        </is>
      </c>
      <c r="M4916" t="str">
        <f>IFERROR(IF(VLOOKUP(L4916,'Quantification'!$A:$B,2,FALSE)&amp;""="","Unclassified",VLOOKUP(L4916,'Quantification'!$A:$B,2,FALSE)),"Unclassified")</f>
        <v>Major</v>
      </c>
      <c r="N4916" t="inlineStr">
        <is>
          <t xml:space="preserve">frl-esma.gulsoy@pocketfm.com</t>
        </is>
      </c>
      <c r="O4916" t="inlineStr">
        <is>
          <t xml:space="preserve">Issues found in raw</t>
        </is>
      </c>
      <c r="P4916" t="str">
        <f>IF(OR(O4916="Issues found in master",O4916="Final master"),"Master",IF(OR(O4916="Ready for Master",O4916="Issues found in raw",O4916="Raw under QC",O4916="Issues resolved in raw"),"Raw","-"))</f>
        <v>Raw</v>
      </c>
      <c r="Q4916" s="13">
        <v>46270.972916666666</v>
      </c>
      <c r="R4916" t="inlineStr">
        <is>
          <t xml:space="preserve">2026-09 (Sept)</t>
        </is>
      </c>
      <c r="S4916">
        <f>IF(M4916="Not an error",0,IF(COUNTIFS($A$2:$A4916,$A4916,$D$2:$D4916,$D4916,$M$2:$M4916,"&lt;&gt;Not an error")=1,1,0))</f>
        <v>0</v>
      </c>
      <c r="T4916">
        <f>IF(M4916&lt;&gt;"Major",0,IF(COUNTIFS($A$2:$A4916,$A4916,$D$2:$D4916,$D4916,$M$2:$M4916,"Major")=1,1,0))</f>
        <v>0</v>
      </c>
      <c r="U4916">
        <f>IF(M4916&lt;&gt;"Minor",0,IF(COUNTIFS($A$2:$A4916,$A4916,$D$2:$D4916,$D4916,$M$2:$M4916,"Minor")=1,1,0))</f>
        <v>0</v>
      </c>
    </row>
    <row r="4917">
      <c r="A4917" t="inlineStr">
        <is>
          <t xml:space="preserve">60392f2f8a29ae2294a4d279a3033aeaa01affa7</t>
        </is>
      </c>
      <c r="B4917" t="inlineStr">
        <is>
          <t xml:space="preserve">Thorns and Thrones</t>
        </is>
      </c>
      <c r="C4917" t="inlineStr">
        <is>
          <t xml:space="preserve">Fluch Und Krone</t>
        </is>
      </c>
      <c r="D4917" t="inlineStr">
        <is>
          <t xml:space="preserve">8edba056abec8cd811c898f830a89952b630946d</t>
        </is>
      </c>
      <c r="E4917" t="inlineStr">
        <is>
          <t xml:space="preserve">Episode 53: Ein Monster Unter Menschen</t>
        </is>
      </c>
      <c r="F4917">
        <v>53</v>
      </c>
      <c r="G4917" t="inlineStr">
        <is>
          <t xml:space="preserve">0:21-0:32</t>
        </is>
      </c>
      <c r="H4917" t="inlineStr">
        <is>
          <t xml:space="preserve">Pending</t>
        </is>
      </c>
      <c r="I4917" t="inlineStr">
        <is>
          <t xml:space="preserve">Sir Berolt should be pronounced in English and Cian should be pronounced as "Kian" (German pronunciation). - Line of script: "Sir Berolt hat mir bereits den ursprünglichen Fluchtplan erläutert, aber wir müssen ihn jetzt ändern“, verkündete Cian allen, die sich um die Karte versammelt hatten."</t>
        </is>
      </c>
      <c r="J4917" t="inlineStr">
        <is>
          <t xml:space="preserve">VOA</t>
        </is>
      </c>
      <c r="K4917" t="inlineStr">
        <is>
          <t xml:space="preserve">Mispronunciation</t>
        </is>
      </c>
      <c r="L4917" t="inlineStr">
        <is>
          <t xml:space="preserve">Mispronunciation</t>
        </is>
      </c>
      <c r="M4917" t="str">
        <f>IFERROR(IF(VLOOKUP(L4917,'Quantification'!$A:$B,2,FALSE)&amp;""="","Unclassified",VLOOKUP(L4917,'Quantification'!$A:$B,2,FALSE)),"Unclassified")</f>
        <v>Major</v>
      </c>
      <c r="N4917" t="inlineStr">
        <is>
          <t xml:space="preserve">frl-esma.gulsoy@pocketfm.com</t>
        </is>
      </c>
      <c r="O4917" t="inlineStr">
        <is>
          <t xml:space="preserve">Issues found in raw</t>
        </is>
      </c>
      <c r="P4917" t="str">
        <f>IF(OR(O4917="Issues found in master",O4917="Final master"),"Master",IF(OR(O4917="Ready for Master",O4917="Issues found in raw",O4917="Raw under QC",O4917="Issues resolved in raw"),"Raw","-"))</f>
        <v>Raw</v>
      </c>
      <c r="Q4917" s="13">
        <v>46270.972916666666</v>
      </c>
      <c r="R4917" t="inlineStr">
        <is>
          <t xml:space="preserve">2026-09 (Sept)</t>
        </is>
      </c>
      <c r="S4917">
        <f>IF(M4917="Not an error",0,IF(COUNTIFS($A$2:$A4917,$A4917,$D$2:$D4917,$D4917,$M$2:$M4917,"&lt;&gt;Not an error")=1,1,0))</f>
        <v>0</v>
      </c>
      <c r="T4917">
        <f>IF(M4917&lt;&gt;"Major",0,IF(COUNTIFS($A$2:$A4917,$A4917,$D$2:$D4917,$D4917,$M$2:$M4917,"Major")=1,1,0))</f>
        <v>0</v>
      </c>
      <c r="U4917">
        <f>IF(M4917&lt;&gt;"Minor",0,IF(COUNTIFS($A$2:$A4917,$A4917,$D$2:$D4917,$D4917,$M$2:$M4917,"Minor")=1,1,0))</f>
        <v>0</v>
      </c>
    </row>
    <row r="4918">
      <c r="A4918" t="inlineStr">
        <is>
          <t xml:space="preserve">60392f2f8a29ae2294a4d279a3033aeaa01affa7</t>
        </is>
      </c>
      <c r="B4918" t="inlineStr">
        <is>
          <t xml:space="preserve">Thorns and Thrones</t>
        </is>
      </c>
      <c r="C4918" t="inlineStr">
        <is>
          <t xml:space="preserve">Fluch Und Krone</t>
        </is>
      </c>
      <c r="D4918" t="inlineStr">
        <is>
          <t xml:space="preserve">8edba056abec8cd811c898f830a89952b630946d</t>
        </is>
      </c>
      <c r="E4918" t="inlineStr">
        <is>
          <t xml:space="preserve">Episode 53: Ein Monster Unter Menschen</t>
        </is>
      </c>
      <c r="F4918">
        <v>53</v>
      </c>
      <c r="G4918" t="inlineStr">
        <is>
          <t xml:space="preserve">1:43-1:44</t>
        </is>
      </c>
      <c r="H4918" t="inlineStr">
        <is>
          <t xml:space="preserve">Pending</t>
        </is>
      </c>
      <c r="I4918" t="inlineStr">
        <is>
          <t xml:space="preserve">Robert should be pronounced in English. - Line of script: "General Robert stimmte zu. „Er ist derjenige, der uns hier rausholen kann.“"</t>
        </is>
      </c>
      <c r="J4918" t="inlineStr">
        <is>
          <t xml:space="preserve">VOA</t>
        </is>
      </c>
      <c r="K4918" t="inlineStr">
        <is>
          <t xml:space="preserve">Mispronunciation</t>
        </is>
      </c>
      <c r="L4918" t="inlineStr">
        <is>
          <t xml:space="preserve">Mispronunciation</t>
        </is>
      </c>
      <c r="M4918" t="str">
        <f>IFERROR(IF(VLOOKUP(L4918,'Quantification'!$A:$B,2,FALSE)&amp;""="","Unclassified",VLOOKUP(L4918,'Quantification'!$A:$B,2,FALSE)),"Unclassified")</f>
        <v>Major</v>
      </c>
      <c r="N4918" t="inlineStr">
        <is>
          <t xml:space="preserve">frl-esma.gulsoy@pocketfm.com</t>
        </is>
      </c>
      <c r="O4918" t="inlineStr">
        <is>
          <t xml:space="preserve">Issues found in raw</t>
        </is>
      </c>
      <c r="P4918" t="str">
        <f>IF(OR(O4918="Issues found in master",O4918="Final master"),"Master",IF(OR(O4918="Ready for Master",O4918="Issues found in raw",O4918="Raw under QC",O4918="Issues resolved in raw"),"Raw","-"))</f>
        <v>Raw</v>
      </c>
      <c r="Q4918" s="13">
        <v>46270.972916666666</v>
      </c>
      <c r="R4918" t="inlineStr">
        <is>
          <t xml:space="preserve">2026-09 (Sept)</t>
        </is>
      </c>
      <c r="S4918">
        <f>IF(M4918="Not an error",0,IF(COUNTIFS($A$2:$A4918,$A4918,$D$2:$D4918,$D4918,$M$2:$M4918,"&lt;&gt;Not an error")=1,1,0))</f>
        <v>0</v>
      </c>
      <c r="T4918">
        <f>IF(M4918&lt;&gt;"Major",0,IF(COUNTIFS($A$2:$A4918,$A4918,$D$2:$D4918,$D4918,$M$2:$M4918,"Major")=1,1,0))</f>
        <v>0</v>
      </c>
      <c r="U4918">
        <f>IF(M4918&lt;&gt;"Minor",0,IF(COUNTIFS($A$2:$A4918,$A4918,$D$2:$D4918,$D4918,$M$2:$M4918,"Minor")=1,1,0))</f>
        <v>0</v>
      </c>
    </row>
    <row r="4919">
      <c r="A4919" t="inlineStr">
        <is>
          <t xml:space="preserve">60392f2f8a29ae2294a4d279a3033aeaa01affa7</t>
        </is>
      </c>
      <c r="B4919" t="inlineStr">
        <is>
          <t xml:space="preserve">Thorns and Thrones</t>
        </is>
      </c>
      <c r="C4919" t="inlineStr">
        <is>
          <t xml:space="preserve">Fluch Und Krone</t>
        </is>
      </c>
      <c r="D4919" t="inlineStr">
        <is>
          <t xml:space="preserve">8edba056abec8cd811c898f830a89952b630946d</t>
        </is>
      </c>
      <c r="E4919" t="inlineStr">
        <is>
          <t xml:space="preserve">Episode 53: Ein Monster Unter Menschen</t>
        </is>
      </c>
      <c r="F4919">
        <v>53</v>
      </c>
      <c r="G4919" t="inlineStr">
        <is>
          <t xml:space="preserve">1:49-1:55</t>
        </is>
      </c>
      <c r="H4919" t="inlineStr">
        <is>
          <t xml:space="preserve">Pending</t>
        </is>
      </c>
      <c r="I4919" t="inlineStr">
        <is>
          <t xml:space="preserve">Sir Berolt should be pronounced in English. - Line of script: "„Wenigstens ist der Bastard noch zu etwas nütze, bevor er stirbt“, schnaubte Sir Berolt sichtlich verärgert."</t>
        </is>
      </c>
      <c r="J4919" t="inlineStr">
        <is>
          <t xml:space="preserve">VOA</t>
        </is>
      </c>
      <c r="K4919" t="inlineStr">
        <is>
          <t xml:space="preserve">Mispronunciation</t>
        </is>
      </c>
      <c r="L4919" t="inlineStr">
        <is>
          <t xml:space="preserve">Mispronunciation</t>
        </is>
      </c>
      <c r="M4919" t="str">
        <f>IFERROR(IF(VLOOKUP(L4919,'Quantification'!$A:$B,2,FALSE)&amp;""="","Unclassified",VLOOKUP(L4919,'Quantification'!$A:$B,2,FALSE)),"Unclassified")</f>
        <v>Major</v>
      </c>
      <c r="N4919" t="inlineStr">
        <is>
          <t xml:space="preserve">frl-esma.gulsoy@pocketfm.com</t>
        </is>
      </c>
      <c r="O4919" t="inlineStr">
        <is>
          <t xml:space="preserve">Issues found in raw</t>
        </is>
      </c>
      <c r="P4919" t="str">
        <f>IF(OR(O4919="Issues found in master",O4919="Final master"),"Master",IF(OR(O4919="Ready for Master",O4919="Issues found in raw",O4919="Raw under QC",O4919="Issues resolved in raw"),"Raw","-"))</f>
        <v>Raw</v>
      </c>
      <c r="Q4919" s="13">
        <v>46270.972916666666</v>
      </c>
      <c r="R4919" t="inlineStr">
        <is>
          <t xml:space="preserve">2026-09 (Sept)</t>
        </is>
      </c>
      <c r="S4919">
        <f>IF(M4919="Not an error",0,IF(COUNTIFS($A$2:$A4919,$A4919,$D$2:$D4919,$D4919,$M$2:$M4919,"&lt;&gt;Not an error")=1,1,0))</f>
        <v>0</v>
      </c>
      <c r="T4919">
        <f>IF(M4919&lt;&gt;"Major",0,IF(COUNTIFS($A$2:$A4919,$A4919,$D$2:$D4919,$D4919,$M$2:$M4919,"Major")=1,1,0))</f>
        <v>0</v>
      </c>
      <c r="U4919">
        <f>IF(M4919&lt;&gt;"Minor",0,IF(COUNTIFS($A$2:$A4919,$A4919,$D$2:$D4919,$D4919,$M$2:$M4919,"Minor")=1,1,0))</f>
        <v>0</v>
      </c>
    </row>
    <row r="4920">
      <c r="A4920" t="inlineStr">
        <is>
          <t xml:space="preserve">60392f2f8a29ae2294a4d279a3033aeaa01affa7</t>
        </is>
      </c>
      <c r="B4920" t="inlineStr">
        <is>
          <t xml:space="preserve">Thorns and Thrones</t>
        </is>
      </c>
      <c r="C4920" t="inlineStr">
        <is>
          <t xml:space="preserve">Fluch Und Krone</t>
        </is>
      </c>
      <c r="D4920" t="inlineStr">
        <is>
          <t xml:space="preserve">8edba056abec8cd811c898f830a89952b630946d</t>
        </is>
      </c>
      <c r="E4920" t="inlineStr">
        <is>
          <t xml:space="preserve">Episode 53: Ein Monster Unter Menschen</t>
        </is>
      </c>
      <c r="F4920">
        <v>53</v>
      </c>
      <c r="G4920" t="inlineStr">
        <is>
          <t xml:space="preserve">4:54-5:05</t>
        </is>
      </c>
      <c r="H4920" t="inlineStr">
        <is>
          <t xml:space="preserve">Pending</t>
        </is>
      </c>
      <c r="I4920" t="inlineStr">
        <is>
          <t xml:space="preserve">Robert should be pronounced in English. - Line of script: "Gerade als der königliche Trupp losritt, führte General Robert die verbliebenen verbündeten Soldaten an, um ihre Flucht zu decken und Drayces Gruppe vor einem Angriff von hinten zu schützen."</t>
        </is>
      </c>
      <c r="J4920" t="inlineStr">
        <is>
          <t xml:space="preserve">VOA</t>
        </is>
      </c>
      <c r="K4920" t="inlineStr">
        <is>
          <t xml:space="preserve">Mispronunciation</t>
        </is>
      </c>
      <c r="L4920" t="inlineStr">
        <is>
          <t xml:space="preserve">Mispronunciation</t>
        </is>
      </c>
      <c r="M4920" t="str">
        <f>IFERROR(IF(VLOOKUP(L4920,'Quantification'!$A:$B,2,FALSE)&amp;""="","Unclassified",VLOOKUP(L4920,'Quantification'!$A:$B,2,FALSE)),"Unclassified")</f>
        <v>Major</v>
      </c>
      <c r="N4920" t="inlineStr">
        <is>
          <t xml:space="preserve">frl-esma.gulsoy@pocketfm.com</t>
        </is>
      </c>
      <c r="O4920" t="inlineStr">
        <is>
          <t xml:space="preserve">Issues found in raw</t>
        </is>
      </c>
      <c r="P4920" t="str">
        <f>IF(OR(O4920="Issues found in master",O4920="Final master"),"Master",IF(OR(O4920="Ready for Master",O4920="Issues found in raw",O4920="Raw under QC",O4920="Issues resolved in raw"),"Raw","-"))</f>
        <v>Raw</v>
      </c>
      <c r="Q4920" s="13">
        <v>46270.972916666666</v>
      </c>
      <c r="R4920" t="inlineStr">
        <is>
          <t xml:space="preserve">2026-09 (Sept)</t>
        </is>
      </c>
      <c r="S4920">
        <f>IF(M4920="Not an error",0,IF(COUNTIFS($A$2:$A4920,$A4920,$D$2:$D4920,$D4920,$M$2:$M4920,"&lt;&gt;Not an error")=1,1,0))</f>
        <v>0</v>
      </c>
      <c r="T4920">
        <f>IF(M4920&lt;&gt;"Major",0,IF(COUNTIFS($A$2:$A4920,$A4920,$D$2:$D4920,$D4920,$M$2:$M4920,"Major")=1,1,0))</f>
        <v>0</v>
      </c>
      <c r="U4920">
        <f>IF(M4920&lt;&gt;"Minor",0,IF(COUNTIFS($A$2:$A4920,$A4920,$D$2:$D4920,$D4920,$M$2:$M4920,"Minor")=1,1,0))</f>
        <v>0</v>
      </c>
    </row>
    <row r="4921">
      <c r="A4921" t="inlineStr">
        <is>
          <t xml:space="preserve">60392f2f8a29ae2294a4d279a3033aeaa01affa7</t>
        </is>
      </c>
      <c r="B4921" t="inlineStr">
        <is>
          <t xml:space="preserve">Thorns and Thrones</t>
        </is>
      </c>
      <c r="C4921" t="inlineStr">
        <is>
          <t xml:space="preserve">Fluch Und Krone</t>
        </is>
      </c>
      <c r="D4921" t="inlineStr">
        <is>
          <t xml:space="preserve">f35650fd9af696de513757834ef437589bb34463</t>
        </is>
      </c>
      <c r="E4921" t="inlineStr">
        <is>
          <t xml:space="preserve">Episode 54: Schlimmer Als Der Tod</t>
        </is>
      </c>
      <c r="F4921">
        <v>54</v>
      </c>
      <c r="G4921" t="inlineStr">
        <is>
          <t xml:space="preserve">0:00</t>
        </is>
      </c>
      <c r="H4921" t="inlineStr">
        <is>
          <t xml:space="preserve">Pending</t>
        </is>
      </c>
      <c r="I4921" t="inlineStr">
        <is>
          <t xml:space="preserve">The third-person narrative perspective should be indicated at the beginning of the chapter. - Line of script: "Gerade als sich das Bataillon der königlichen Truppe näherte, trat eine Gruppe von Männern hinter massiven Felsbrocken hervor."</t>
        </is>
      </c>
      <c r="J4921" t="inlineStr">
        <is>
          <t xml:space="preserve">AI</t>
        </is>
      </c>
      <c r="K4921" t="inlineStr">
        <is>
          <t xml:space="preserve">Script error</t>
        </is>
      </c>
      <c r="L4921" t="inlineStr">
        <is>
          <t xml:space="preserve">Script error</t>
        </is>
      </c>
      <c r="M4921" t="str">
        <f>IFERROR(IF(VLOOKUP(L4921,'Quantification'!$A:$B,2,FALSE)&amp;""="","Unclassified",VLOOKUP(L4921,'Quantification'!$A:$B,2,FALSE)),"Unclassified")</f>
        <v>Major</v>
      </c>
      <c r="N4921" t="inlineStr">
        <is>
          <t xml:space="preserve">frl-esma.gulsoy@pocketfm.com</t>
        </is>
      </c>
      <c r="O4921" t="inlineStr">
        <is>
          <t xml:space="preserve">Issues found in raw</t>
        </is>
      </c>
      <c r="P4921" t="str">
        <f>IF(OR(O4921="Issues found in master",O4921="Final master"),"Master",IF(OR(O4921="Ready for Master",O4921="Issues found in raw",O4921="Raw under QC",O4921="Issues resolved in raw"),"Raw","-"))</f>
        <v>Raw</v>
      </c>
      <c r="Q4921" s="13">
        <v>46270.976388888885</v>
      </c>
      <c r="R4921" t="inlineStr">
        <is>
          <t xml:space="preserve">2026-09 (Sept)</t>
        </is>
      </c>
      <c r="S4921">
        <f>IF(M4921="Not an error",0,IF(COUNTIFS($A$2:$A4921,$A4921,$D$2:$D4921,$D4921,$M$2:$M4921,"&lt;&gt;Not an error")=1,1,0))</f>
        <v>1</v>
      </c>
      <c r="T4921">
        <f>IF(M4921&lt;&gt;"Major",0,IF(COUNTIFS($A$2:$A4921,$A4921,$D$2:$D4921,$D4921,$M$2:$M4921,"Major")=1,1,0))</f>
        <v>1</v>
      </c>
      <c r="U4921">
        <f>IF(M4921&lt;&gt;"Minor",0,IF(COUNTIFS($A$2:$A4921,$A4921,$D$2:$D4921,$D4921,$M$2:$M4921,"Minor")=1,1,0))</f>
        <v>0</v>
      </c>
    </row>
    <row r="4922">
      <c r="A4922" t="inlineStr">
        <is>
          <t xml:space="preserve">60392f2f8a29ae2294a4d279a3033aeaa01affa7</t>
        </is>
      </c>
      <c r="B4922" t="inlineStr">
        <is>
          <t xml:space="preserve">Thorns and Thrones</t>
        </is>
      </c>
      <c r="C4922" t="inlineStr">
        <is>
          <t xml:space="preserve">Fluch Und Krone</t>
        </is>
      </c>
      <c r="D4922" t="inlineStr">
        <is>
          <t xml:space="preserve">5668b2d3cd2d1dfa46d7f9891a92eb729fcc9e8b</t>
        </is>
      </c>
      <c r="E4922" t="inlineStr">
        <is>
          <t xml:space="preserve">Episode 55: Planänderung</t>
        </is>
      </c>
      <c r="F4922">
        <v>55</v>
      </c>
      <c r="G4922" t="inlineStr">
        <is>
          <t xml:space="preserve">0:00</t>
        </is>
      </c>
      <c r="H4922" t="inlineStr">
        <is>
          <t xml:space="preserve">Pending</t>
        </is>
      </c>
      <c r="I4922" t="inlineStr">
        <is>
          <t xml:space="preserve">The third-person narrative perspective should be indicated at the beginning of the chapter. It should also be made clear from the beginning that the chapter initially refers back to events from a few days earlier, as this only becomes apparent later. - Line of script: "Auf dem Schlachtfeld kann sich das Blatt schnell wenden. Im Krieg ist Vorsicht oberstes Gebot."</t>
        </is>
      </c>
      <c r="J4922" t="inlineStr">
        <is>
          <t xml:space="preserve">AI</t>
        </is>
      </c>
      <c r="K4922" t="inlineStr">
        <is>
          <t xml:space="preserve">Script error</t>
        </is>
      </c>
      <c r="L4922" t="inlineStr">
        <is>
          <t xml:space="preserve">Script error</t>
        </is>
      </c>
      <c r="M4922" t="str">
        <f>IFERROR(IF(VLOOKUP(L4922,'Quantification'!$A:$B,2,FALSE)&amp;""="","Unclassified",VLOOKUP(L4922,'Quantification'!$A:$B,2,FALSE)),"Unclassified")</f>
        <v>Major</v>
      </c>
      <c r="N4922" t="inlineStr">
        <is>
          <t xml:space="preserve">frl-esma.gulsoy@pocketfm.com</t>
        </is>
      </c>
      <c r="O4922" t="inlineStr">
        <is>
          <t xml:space="preserve">Issues found in raw</t>
        </is>
      </c>
      <c r="P4922" t="str">
        <f>IF(OR(O4922="Issues found in master",O4922="Final master"),"Master",IF(OR(O4922="Ready for Master",O4922="Issues found in raw",O4922="Raw under QC",O4922="Issues resolved in raw"),"Raw","-"))</f>
        <v>Raw</v>
      </c>
      <c r="Q4922" s="13">
        <v>46270.98263888889</v>
      </c>
      <c r="R4922" t="inlineStr">
        <is>
          <t xml:space="preserve">2026-09 (Sept)</t>
        </is>
      </c>
      <c r="S4922">
        <f>IF(M4922="Not an error",0,IF(COUNTIFS($A$2:$A4922,$A4922,$D$2:$D4922,$D4922,$M$2:$M4922,"&lt;&gt;Not an error")=1,1,0))</f>
        <v>1</v>
      </c>
      <c r="T4922">
        <f>IF(M4922&lt;&gt;"Major",0,IF(COUNTIFS($A$2:$A4922,$A4922,$D$2:$D4922,$D4922,$M$2:$M4922,"Major")=1,1,0))</f>
        <v>1</v>
      </c>
      <c r="U4922">
        <f>IF(M4922&lt;&gt;"Minor",0,IF(COUNTIFS($A$2:$A4922,$A4922,$D$2:$D4922,$D4922,$M$2:$M4922,"Minor")=1,1,0))</f>
        <v>0</v>
      </c>
    </row>
    <row r="4923">
      <c r="A4923" t="inlineStr">
        <is>
          <t xml:space="preserve">60392f2f8a29ae2294a4d279a3033aeaa01affa7</t>
        </is>
      </c>
      <c r="B4923" t="inlineStr">
        <is>
          <t xml:space="preserve">Thorns and Thrones</t>
        </is>
      </c>
      <c r="C4923" t="inlineStr">
        <is>
          <t xml:space="preserve">Fluch Und Krone</t>
        </is>
      </c>
      <c r="D4923" t="inlineStr">
        <is>
          <t xml:space="preserve">5668b2d3cd2d1dfa46d7f9891a92eb729fcc9e8b</t>
        </is>
      </c>
      <c r="E4923" t="inlineStr">
        <is>
          <t xml:space="preserve">Episode 55: Planänderung</t>
        </is>
      </c>
      <c r="F4923">
        <v>55</v>
      </c>
      <c r="G4923" t="inlineStr">
        <is>
          <t xml:space="preserve">1:04-1:13</t>
        </is>
      </c>
      <c r="H4923" t="inlineStr">
        <is>
          <t xml:space="preserve">Pending</t>
        </is>
      </c>
      <c r="I4923" t="inlineStr">
        <is>
          <t xml:space="preserve">Cian should be pronounced as "Kian" (German pronunciation). - Line of script: "Abethas Militärgeneral Robert Owens ergriff das Wort. „Sobald wir Prinz Cian gerettet haben, wird der Feind uns zweifellos verfolgen.“"</t>
        </is>
      </c>
      <c r="J4923" t="inlineStr">
        <is>
          <t xml:space="preserve">VOA</t>
        </is>
      </c>
      <c r="K4923" t="inlineStr">
        <is>
          <t xml:space="preserve">Mispronunciation</t>
        </is>
      </c>
      <c r="L4923" t="inlineStr">
        <is>
          <t xml:space="preserve">Mispronunciation</t>
        </is>
      </c>
      <c r="M4923" t="str">
        <f>IFERROR(IF(VLOOKUP(L4923,'Quantification'!$A:$B,2,FALSE)&amp;""="","Unclassified",VLOOKUP(L4923,'Quantification'!$A:$B,2,FALSE)),"Unclassified")</f>
        <v>Major</v>
      </c>
      <c r="N4923" t="inlineStr">
        <is>
          <t xml:space="preserve">frl-esma.gulsoy@pocketfm.com</t>
        </is>
      </c>
      <c r="O4923" t="inlineStr">
        <is>
          <t xml:space="preserve">Issues found in raw</t>
        </is>
      </c>
      <c r="P4923" t="str">
        <f>IF(OR(O4923="Issues found in master",O4923="Final master"),"Master",IF(OR(O4923="Ready for Master",O4923="Issues found in raw",O4923="Raw under QC",O4923="Issues resolved in raw"),"Raw","-"))</f>
        <v>Raw</v>
      </c>
      <c r="Q4923" s="13">
        <v>46270.98263888889</v>
      </c>
      <c r="R4923" t="inlineStr">
        <is>
          <t xml:space="preserve">2026-09 (Sept)</t>
        </is>
      </c>
      <c r="S4923">
        <f>IF(M4923="Not an error",0,IF(COUNTIFS($A$2:$A4923,$A4923,$D$2:$D4923,$D4923,$M$2:$M4923,"&lt;&gt;Not an error")=1,1,0))</f>
        <v>0</v>
      </c>
      <c r="T4923">
        <f>IF(M4923&lt;&gt;"Major",0,IF(COUNTIFS($A$2:$A4923,$A4923,$D$2:$D4923,$D4923,$M$2:$M4923,"Major")=1,1,0))</f>
        <v>0</v>
      </c>
      <c r="U4923">
        <f>IF(M4923&lt;&gt;"Minor",0,IF(COUNTIFS($A$2:$A4923,$A4923,$D$2:$D4923,$D4923,$M$2:$M4923,"Minor")=1,1,0))</f>
        <v>0</v>
      </c>
    </row>
    <row r="4924">
      <c r="A4924" t="inlineStr">
        <is>
          <t xml:space="preserve">60392f2f8a29ae2294a4d279a3033aeaa01affa7</t>
        </is>
      </c>
      <c r="B4924" t="inlineStr">
        <is>
          <t xml:space="preserve">Thorns and Thrones</t>
        </is>
      </c>
      <c r="C4924" t="inlineStr">
        <is>
          <t xml:space="preserve">Fluch Und Krone</t>
        </is>
      </c>
      <c r="D4924" t="inlineStr">
        <is>
          <t xml:space="preserve">5668b2d3cd2d1dfa46d7f9891a92eb729fcc9e8b</t>
        </is>
      </c>
      <c r="E4924" t="inlineStr">
        <is>
          <t xml:space="preserve">Episode 55: Planänderung</t>
        </is>
      </c>
      <c r="F4924">
        <v>55</v>
      </c>
      <c r="G4924" t="inlineStr">
        <is>
          <t xml:space="preserve">1:47-1:55</t>
        </is>
      </c>
      <c r="H4924" t="inlineStr">
        <is>
          <t xml:space="preserve">Pending</t>
        </is>
      </c>
      <c r="I4924" t="inlineStr">
        <is>
          <t xml:space="preserve">Cian should be pronounced as "Kian" (German pronunciation). - Line of script: "Je nachdem, wo sie Prinz Cian gefangen halten, könnten wir es mit einem ganzen Bataillon oder sogar einem Regiment zu tun bekommen."</t>
        </is>
      </c>
      <c r="J4924" t="inlineStr">
        <is>
          <t xml:space="preserve">VOA</t>
        </is>
      </c>
      <c r="K4924" t="inlineStr">
        <is>
          <t xml:space="preserve">Mispronunciation</t>
        </is>
      </c>
      <c r="L4924" t="inlineStr">
        <is>
          <t xml:space="preserve">Mispronunciation</t>
        </is>
      </c>
      <c r="M4924" t="str">
        <f>IFERROR(IF(VLOOKUP(L4924,'Quantification'!$A:$B,2,FALSE)&amp;""="","Unclassified",VLOOKUP(L4924,'Quantification'!$A:$B,2,FALSE)),"Unclassified")</f>
        <v>Major</v>
      </c>
      <c r="N4924" t="inlineStr">
        <is>
          <t xml:space="preserve">frl-esma.gulsoy@pocketfm.com</t>
        </is>
      </c>
      <c r="O4924" t="inlineStr">
        <is>
          <t xml:space="preserve">Issues found in raw</t>
        </is>
      </c>
      <c r="P4924" t="str">
        <f>IF(OR(O4924="Issues found in master",O4924="Final master"),"Master",IF(OR(O4924="Ready for Master",O4924="Issues found in raw",O4924="Raw under QC",O4924="Issues resolved in raw"),"Raw","-"))</f>
        <v>Raw</v>
      </c>
      <c r="Q4924" s="13">
        <v>46270.98263888889</v>
      </c>
      <c r="R4924" t="inlineStr">
        <is>
          <t xml:space="preserve">2026-09 (Sept)</t>
        </is>
      </c>
      <c r="S4924">
        <f>IF(M4924="Not an error",0,IF(COUNTIFS($A$2:$A4924,$A4924,$D$2:$D4924,$D4924,$M$2:$M4924,"&lt;&gt;Not an error")=1,1,0))</f>
        <v>0</v>
      </c>
      <c r="T4924">
        <f>IF(M4924&lt;&gt;"Major",0,IF(COUNTIFS($A$2:$A4924,$A4924,$D$2:$D4924,$D4924,$M$2:$M4924,"Major")=1,1,0))</f>
        <v>0</v>
      </c>
      <c r="U4924">
        <f>IF(M4924&lt;&gt;"Minor",0,IF(COUNTIFS($A$2:$A4924,$A4924,$D$2:$D4924,$D4924,$M$2:$M4924,"Minor")=1,1,0))</f>
        <v>0</v>
      </c>
    </row>
    <row r="4925">
      <c r="A4925" t="inlineStr">
        <is>
          <t xml:space="preserve">60392f2f8a29ae2294a4d279a3033aeaa01affa7</t>
        </is>
      </c>
      <c r="B4925" t="inlineStr">
        <is>
          <t xml:space="preserve">Thorns and Thrones</t>
        </is>
      </c>
      <c r="C4925" t="inlineStr">
        <is>
          <t xml:space="preserve">Fluch Und Krone</t>
        </is>
      </c>
      <c r="D4925" t="inlineStr">
        <is>
          <t xml:space="preserve">5668b2d3cd2d1dfa46d7f9891a92eb729fcc9e8b</t>
        </is>
      </c>
      <c r="E4925" t="inlineStr">
        <is>
          <t xml:space="preserve">Episode 55: Planänderung</t>
        </is>
      </c>
      <c r="F4925">
        <v>55</v>
      </c>
      <c r="G4925" t="inlineStr">
        <is>
          <t xml:space="preserve">3:29-3:35</t>
        </is>
      </c>
      <c r="H4925" t="inlineStr">
        <is>
          <t xml:space="preserve">Pending</t>
        </is>
      </c>
      <c r="I4925" t="inlineStr">
        <is>
          <t xml:space="preserve">Cian should be pronounced as "Kian" (German pronunciation). - Line of script: "Doch nun, da sie Cian an der Grenze von Hatha statt in Thevailes gefunden hatten, musste der Plan geändert werden."</t>
        </is>
      </c>
      <c r="J4925" t="inlineStr">
        <is>
          <t xml:space="preserve">VOA</t>
        </is>
      </c>
      <c r="K4925" t="inlineStr">
        <is>
          <t xml:space="preserve">Mispronunciation</t>
        </is>
      </c>
      <c r="L4925" t="inlineStr">
        <is>
          <t xml:space="preserve">Mispronunciation</t>
        </is>
      </c>
      <c r="M4925" t="str">
        <f>IFERROR(IF(VLOOKUP(L4925,'Quantification'!$A:$B,2,FALSE)&amp;""="","Unclassified",VLOOKUP(L4925,'Quantification'!$A:$B,2,FALSE)),"Unclassified")</f>
        <v>Major</v>
      </c>
      <c r="N4925" t="inlineStr">
        <is>
          <t xml:space="preserve">frl-esma.gulsoy@pocketfm.com</t>
        </is>
      </c>
      <c r="O4925" t="inlineStr">
        <is>
          <t xml:space="preserve">Issues found in raw</t>
        </is>
      </c>
      <c r="P4925" t="str">
        <f>IF(OR(O4925="Issues found in master",O4925="Final master"),"Master",IF(OR(O4925="Ready for Master",O4925="Issues found in raw",O4925="Raw under QC",O4925="Issues resolved in raw"),"Raw","-"))</f>
        <v>Raw</v>
      </c>
      <c r="Q4925" s="13">
        <v>46270.98263888889</v>
      </c>
      <c r="R4925" t="inlineStr">
        <is>
          <t xml:space="preserve">2026-09 (Sept)</t>
        </is>
      </c>
      <c r="S4925">
        <f>IF(M4925="Not an error",0,IF(COUNTIFS($A$2:$A4925,$A4925,$D$2:$D4925,$D4925,$M$2:$M4925,"&lt;&gt;Not an error")=1,1,0))</f>
        <v>0</v>
      </c>
      <c r="T4925">
        <f>IF(M4925&lt;&gt;"Major",0,IF(COUNTIFS($A$2:$A4925,$A4925,$D$2:$D4925,$D4925,$M$2:$M4925,"Major")=1,1,0))</f>
        <v>0</v>
      </c>
      <c r="U4925">
        <f>IF(M4925&lt;&gt;"Minor",0,IF(COUNTIFS($A$2:$A4925,$A4925,$D$2:$D4925,$D4925,$M$2:$M4925,"Minor")=1,1,0))</f>
        <v>0</v>
      </c>
    </row>
    <row r="4926">
      <c r="A4926" t="inlineStr">
        <is>
          <t xml:space="preserve">60392f2f8a29ae2294a4d279a3033aeaa01affa7</t>
        </is>
      </c>
      <c r="B4926" t="inlineStr">
        <is>
          <t xml:space="preserve">Thorns and Thrones</t>
        </is>
      </c>
      <c r="C4926" t="inlineStr">
        <is>
          <t xml:space="preserve">Fluch Und Krone</t>
        </is>
      </c>
      <c r="D4926" t="inlineStr">
        <is>
          <t xml:space="preserve">5668b2d3cd2d1dfa46d7f9891a92eb729fcc9e8b</t>
        </is>
      </c>
      <c r="E4926" t="inlineStr">
        <is>
          <t xml:space="preserve">Episode 55: Planänderung</t>
        </is>
      </c>
      <c r="F4926">
        <v>55</v>
      </c>
      <c r="G4926" t="inlineStr">
        <is>
          <t xml:space="preserve">4:09-4:15</t>
        </is>
      </c>
      <c r="H4926" t="inlineStr">
        <is>
          <t xml:space="preserve">Pending</t>
        </is>
      </c>
      <c r="I4926" t="inlineStr">
        <is>
          <t xml:space="preserve">Cian should be pronounced as "Kian" (German pronunciation). - Line of script: "Als Drayce und Exel ins Krankenrevier gingen, um nach Schlachter zu sehen, wartete Cian mit seinen Männern draußen."</t>
        </is>
      </c>
      <c r="J4926" t="inlineStr">
        <is>
          <t xml:space="preserve">VOA</t>
        </is>
      </c>
      <c r="K4926" t="inlineStr">
        <is>
          <t xml:space="preserve">Mispronunciation</t>
        </is>
      </c>
      <c r="L4926" t="inlineStr">
        <is>
          <t xml:space="preserve">Mispronunciation</t>
        </is>
      </c>
      <c r="M4926" t="str">
        <f>IFERROR(IF(VLOOKUP(L4926,'Quantification'!$A:$B,2,FALSE)&amp;""="","Unclassified",VLOOKUP(L4926,'Quantification'!$A:$B,2,FALSE)),"Unclassified")</f>
        <v>Major</v>
      </c>
      <c r="N4926" t="inlineStr">
        <is>
          <t xml:space="preserve">frl-esma.gulsoy@pocketfm.com</t>
        </is>
      </c>
      <c r="O4926" t="inlineStr">
        <is>
          <t xml:space="preserve">Issues found in raw</t>
        </is>
      </c>
      <c r="P4926" t="str">
        <f>IF(OR(O4926="Issues found in master",O4926="Final master"),"Master",IF(OR(O4926="Ready for Master",O4926="Issues found in raw",O4926="Raw under QC",O4926="Issues resolved in raw"),"Raw","-"))</f>
        <v>Raw</v>
      </c>
      <c r="Q4926" s="13">
        <v>46270.98263888889</v>
      </c>
      <c r="R4926" t="inlineStr">
        <is>
          <t xml:space="preserve">2026-09 (Sept)</t>
        </is>
      </c>
      <c r="S4926">
        <f>IF(M4926="Not an error",0,IF(COUNTIFS($A$2:$A4926,$A4926,$D$2:$D4926,$D4926,$M$2:$M4926,"&lt;&gt;Not an error")=1,1,0))</f>
        <v>0</v>
      </c>
      <c r="T4926">
        <f>IF(M4926&lt;&gt;"Major",0,IF(COUNTIFS($A$2:$A4926,$A4926,$D$2:$D4926,$D4926,$M$2:$M4926,"Major")=1,1,0))</f>
        <v>0</v>
      </c>
      <c r="U4926">
        <f>IF(M4926&lt;&gt;"Minor",0,IF(COUNTIFS($A$2:$A4926,$A4926,$D$2:$D4926,$D4926,$M$2:$M4926,"Minor")=1,1,0))</f>
        <v>0</v>
      </c>
    </row>
    <row r="4927">
      <c r="A4927" t="inlineStr">
        <is>
          <t xml:space="preserve">60392f2f8a29ae2294a4d279a3033aeaa01affa7</t>
        </is>
      </c>
      <c r="B4927" t="inlineStr">
        <is>
          <t xml:space="preserve">Thorns and Thrones</t>
        </is>
      </c>
      <c r="C4927" t="inlineStr">
        <is>
          <t xml:space="preserve">Fluch Und Krone</t>
        </is>
      </c>
      <c r="D4927" t="inlineStr">
        <is>
          <t xml:space="preserve">d13a9fcb8c7d66bac0b993a99da7fe260ab876b0</t>
        </is>
      </c>
      <c r="E4927" t="inlineStr">
        <is>
          <t xml:space="preserve">Episode 56: Gerechtigkeit Ist Geschehen</t>
        </is>
      </c>
      <c r="F4927">
        <v>56</v>
      </c>
      <c r="G4927" t="inlineStr">
        <is>
          <t xml:space="preserve">0:00</t>
        </is>
      </c>
      <c r="H4927" t="inlineStr">
        <is>
          <t xml:space="preserve">Pending</t>
        </is>
      </c>
      <c r="I4927" t="inlineStr">
        <is>
          <t xml:space="preserve">The third-person narrative perspective should be indicated at the beginning of the chapter. - Line of script: "Doch Cians Interesse war nicht nur militärischer Natur."</t>
        </is>
      </c>
      <c r="J4927" t="inlineStr">
        <is>
          <t xml:space="preserve">AI</t>
        </is>
      </c>
      <c r="K4927" t="inlineStr">
        <is>
          <t xml:space="preserve">Script error</t>
        </is>
      </c>
      <c r="L4927" t="inlineStr">
        <is>
          <t xml:space="preserve">Script error</t>
        </is>
      </c>
      <c r="M4927" t="str">
        <f>IFERROR(IF(VLOOKUP(L4927,'Quantification'!$A:$B,2,FALSE)&amp;""="","Unclassified",VLOOKUP(L4927,'Quantification'!$A:$B,2,FALSE)),"Unclassified")</f>
        <v>Major</v>
      </c>
      <c r="N4927" t="inlineStr">
        <is>
          <t xml:space="preserve">frl-esma.gulsoy@pocketfm.com</t>
        </is>
      </c>
      <c r="O4927" t="inlineStr">
        <is>
          <t xml:space="preserve">Issues found in raw</t>
        </is>
      </c>
      <c r="P4927" t="str">
        <f>IF(OR(O4927="Issues found in master",O4927="Final master"),"Master",IF(OR(O4927="Ready for Master",O4927="Issues found in raw",O4927="Raw under QC",O4927="Issues resolved in raw"),"Raw","-"))</f>
        <v>Raw</v>
      </c>
      <c r="Q4927" s="13">
        <v>46270.99097222222</v>
      </c>
      <c r="R4927" t="inlineStr">
        <is>
          <t xml:space="preserve">2026-09 (Sept)</t>
        </is>
      </c>
      <c r="S4927">
        <f>IF(M4927="Not an error",0,IF(COUNTIFS($A$2:$A4927,$A4927,$D$2:$D4927,$D4927,$M$2:$M4927,"&lt;&gt;Not an error")=1,1,0))</f>
        <v>1</v>
      </c>
      <c r="T4927">
        <f>IF(M4927&lt;&gt;"Major",0,IF(COUNTIFS($A$2:$A4927,$A4927,$D$2:$D4927,$D4927,$M$2:$M4927,"Major")=1,1,0))</f>
        <v>1</v>
      </c>
      <c r="U4927">
        <f>IF(M4927&lt;&gt;"Minor",0,IF(COUNTIFS($A$2:$A4927,$A4927,$D$2:$D4927,$D4927,$M$2:$M4927,"Minor")=1,1,0))</f>
        <v>0</v>
      </c>
    </row>
    <row r="4928">
      <c r="A4928" t="inlineStr">
        <is>
          <t xml:space="preserve">60392f2f8a29ae2294a4d279a3033aeaa01affa7</t>
        </is>
      </c>
      <c r="B4928" t="inlineStr">
        <is>
          <t xml:space="preserve">Thorns and Thrones</t>
        </is>
      </c>
      <c r="C4928" t="inlineStr">
        <is>
          <t xml:space="preserve">Fluch Und Krone</t>
        </is>
      </c>
      <c r="D4928" t="inlineStr">
        <is>
          <t xml:space="preserve">d13a9fcb8c7d66bac0b993a99da7fe260ab876b0</t>
        </is>
      </c>
      <c r="E4928" t="inlineStr">
        <is>
          <t xml:space="preserve">Episode 56: Gerechtigkeit Ist Geschehen</t>
        </is>
      </c>
      <c r="F4928">
        <v>56</v>
      </c>
      <c r="G4928" t="inlineStr">
        <is>
          <t xml:space="preserve">3:54-3:59</t>
        </is>
      </c>
      <c r="H4928" t="inlineStr">
        <is>
          <t xml:space="preserve">Pending</t>
        </is>
      </c>
      <c r="I4928" t="inlineStr">
        <is>
          <t xml:space="preserve">Azer should be pronounced in German. - Line of script: "„Willkommen zu Hause, Gouverneur Percy“, sagte Azer."</t>
        </is>
      </c>
      <c r="J4928" t="inlineStr">
        <is>
          <t xml:space="preserve">VOA</t>
        </is>
      </c>
      <c r="K4928" t="inlineStr">
        <is>
          <t xml:space="preserve">Mispronunciation</t>
        </is>
      </c>
      <c r="L4928" t="inlineStr">
        <is>
          <t xml:space="preserve">Mispronunciation</t>
        </is>
      </c>
      <c r="M4928" t="str">
        <f>IFERROR(IF(VLOOKUP(L4928,'Quantification'!$A:$B,2,FALSE)&amp;""="","Unclassified",VLOOKUP(L4928,'Quantification'!$A:$B,2,FALSE)),"Unclassified")</f>
        <v>Major</v>
      </c>
      <c r="N4928" t="inlineStr">
        <is>
          <t xml:space="preserve">frl-esma.gulsoy@pocketfm.com</t>
        </is>
      </c>
      <c r="O4928" t="inlineStr">
        <is>
          <t xml:space="preserve">Issues found in raw</t>
        </is>
      </c>
      <c r="P4928" t="str">
        <f>IF(OR(O4928="Issues found in master",O4928="Final master"),"Master",IF(OR(O4928="Ready for Master",O4928="Issues found in raw",O4928="Raw under QC",O4928="Issues resolved in raw"),"Raw","-"))</f>
        <v>Raw</v>
      </c>
      <c r="Q4928" s="13">
        <v>46270.99097222222</v>
      </c>
      <c r="R4928" t="inlineStr">
        <is>
          <t xml:space="preserve">2026-09 (Sept)</t>
        </is>
      </c>
      <c r="S4928">
        <f>IF(M4928="Not an error",0,IF(COUNTIFS($A$2:$A4928,$A4928,$D$2:$D4928,$D4928,$M$2:$M4928,"&lt;&gt;Not an error")=1,1,0))</f>
        <v>0</v>
      </c>
      <c r="T4928">
        <f>IF(M4928&lt;&gt;"Major",0,IF(COUNTIFS($A$2:$A4928,$A4928,$D$2:$D4928,$D4928,$M$2:$M4928,"Major")=1,1,0))</f>
        <v>0</v>
      </c>
      <c r="U4928">
        <f>IF(M4928&lt;&gt;"Minor",0,IF(COUNTIFS($A$2:$A4928,$A4928,$D$2:$D4928,$D4928,$M$2:$M4928,"Minor")=1,1,0))</f>
        <v>0</v>
      </c>
    </row>
    <row r="4929">
      <c r="A4929" t="inlineStr">
        <is>
          <t xml:space="preserve">60392f2f8a29ae2294a4d279a3033aeaa01affa7</t>
        </is>
      </c>
      <c r="B4929" t="inlineStr">
        <is>
          <t xml:space="preserve">Thorns and Thrones</t>
        </is>
      </c>
      <c r="C4929" t="inlineStr">
        <is>
          <t xml:space="preserve">Fluch Und Krone</t>
        </is>
      </c>
      <c r="D4929" t="inlineStr">
        <is>
          <t xml:space="preserve">d13a9fcb8c7d66bac0b993a99da7fe260ab876b0</t>
        </is>
      </c>
      <c r="E4929" t="inlineStr">
        <is>
          <t xml:space="preserve">Episode 56: Gerechtigkeit Ist Geschehen</t>
        </is>
      </c>
      <c r="F4929">
        <v>56</v>
      </c>
      <c r="G4929" t="inlineStr">
        <is>
          <t xml:space="preserve">3:59-4:06</t>
        </is>
      </c>
      <c r="H4929" t="inlineStr">
        <is>
          <t xml:space="preserve">Pending</t>
        </is>
      </c>
      <c r="I4929" t="inlineStr">
        <is>
          <t xml:space="preserve">Azer should be pronounced in German. - Line of script: "Der Gouverneur sah zu Azer hinüber, wollte aber nicht erfahren, was sie mit ihm vorhatten, und tat so, als hätte er ihn nicht gehört."</t>
        </is>
      </c>
      <c r="J4929" t="inlineStr">
        <is>
          <t xml:space="preserve">VOA</t>
        </is>
      </c>
      <c r="K4929" t="inlineStr">
        <is>
          <t xml:space="preserve">Mispronunciation</t>
        </is>
      </c>
      <c r="L4929" t="inlineStr">
        <is>
          <t xml:space="preserve">Mispronunciation</t>
        </is>
      </c>
      <c r="M4929" t="str">
        <f>IFERROR(IF(VLOOKUP(L4929,'Quantification'!$A:$B,2,FALSE)&amp;""="","Unclassified",VLOOKUP(L4929,'Quantification'!$A:$B,2,FALSE)),"Unclassified")</f>
        <v>Major</v>
      </c>
      <c r="N4929" t="inlineStr">
        <is>
          <t xml:space="preserve">frl-esma.gulsoy@pocketfm.com</t>
        </is>
      </c>
      <c r="O4929" t="inlineStr">
        <is>
          <t xml:space="preserve">Issues found in raw</t>
        </is>
      </c>
      <c r="P4929" t="str">
        <f>IF(OR(O4929="Issues found in master",O4929="Final master"),"Master",IF(OR(O4929="Ready for Master",O4929="Issues found in raw",O4929="Raw under QC",O4929="Issues resolved in raw"),"Raw","-"))</f>
        <v>Raw</v>
      </c>
      <c r="Q4929" s="13">
        <v>46270.99097222222</v>
      </c>
      <c r="R4929" t="inlineStr">
        <is>
          <t xml:space="preserve">2026-09 (Sept)</t>
        </is>
      </c>
      <c r="S4929">
        <f>IF(M4929="Not an error",0,IF(COUNTIFS($A$2:$A4929,$A4929,$D$2:$D4929,$D4929,$M$2:$M4929,"&lt;&gt;Not an error")=1,1,0))</f>
        <v>0</v>
      </c>
      <c r="T4929">
        <f>IF(M4929&lt;&gt;"Major",0,IF(COUNTIFS($A$2:$A4929,$A4929,$D$2:$D4929,$D4929,$M$2:$M4929,"Major")=1,1,0))</f>
        <v>0</v>
      </c>
      <c r="U4929">
        <f>IF(M4929&lt;&gt;"Minor",0,IF(COUNTIFS($A$2:$A4929,$A4929,$D$2:$D4929,$D4929,$M$2:$M4929,"Minor")=1,1,0))</f>
        <v>0</v>
      </c>
    </row>
    <row r="4930">
      <c r="A4930" t="inlineStr">
        <is>
          <t xml:space="preserve">60392f2f8a29ae2294a4d279a3033aeaa01affa7</t>
        </is>
      </c>
      <c r="B4930" t="inlineStr">
        <is>
          <t xml:space="preserve">Thorns and Thrones</t>
        </is>
      </c>
      <c r="C4930" t="inlineStr">
        <is>
          <t xml:space="preserve">Fluch Und Krone</t>
        </is>
      </c>
      <c r="D4930" t="inlineStr">
        <is>
          <t xml:space="preserve">d13a9fcb8c7d66bac0b993a99da7fe260ab876b0</t>
        </is>
      </c>
      <c r="E4930" t="inlineStr">
        <is>
          <t xml:space="preserve">Episode 56: Gerechtigkeit Ist Geschehen</t>
        </is>
      </c>
      <c r="F4930">
        <v>56</v>
      </c>
      <c r="G4930" t="inlineStr">
        <is>
          <t xml:space="preserve">4:06-4:12</t>
        </is>
      </c>
      <c r="H4930" t="inlineStr">
        <is>
          <t xml:space="preserve">Pending</t>
        </is>
      </c>
      <c r="I4930" t="inlineStr">
        <is>
          <t xml:space="preserve">Azer should be pronounced in German. - Line of script: "„Erinnern Sie sich, Gouverneur?“, fragte Azer mit leiser, gefährlicher Stimme."</t>
        </is>
      </c>
      <c r="J4930" t="inlineStr">
        <is>
          <t xml:space="preserve">VOA</t>
        </is>
      </c>
      <c r="K4930" t="inlineStr">
        <is>
          <t xml:space="preserve">Mispronunciation</t>
        </is>
      </c>
      <c r="L4930" t="inlineStr">
        <is>
          <t xml:space="preserve">Mispronunciation</t>
        </is>
      </c>
      <c r="M4930" t="str">
        <f>IFERROR(IF(VLOOKUP(L4930,'Quantification'!$A:$B,2,FALSE)&amp;""="","Unclassified",VLOOKUP(L4930,'Quantification'!$A:$B,2,FALSE)),"Unclassified")</f>
        <v>Major</v>
      </c>
      <c r="N4930" t="inlineStr">
        <is>
          <t xml:space="preserve">frl-esma.gulsoy@pocketfm.com</t>
        </is>
      </c>
      <c r="O4930" t="inlineStr">
        <is>
          <t xml:space="preserve">Issues found in raw</t>
        </is>
      </c>
      <c r="P4930" t="str">
        <f>IF(OR(O4930="Issues found in master",O4930="Final master"),"Master",IF(OR(O4930="Ready for Master",O4930="Issues found in raw",O4930="Raw under QC",O4930="Issues resolved in raw"),"Raw","-"))</f>
        <v>Raw</v>
      </c>
      <c r="Q4930" s="13">
        <v>46270.99097222222</v>
      </c>
      <c r="R4930" t="inlineStr">
        <is>
          <t xml:space="preserve">2026-09 (Sept)</t>
        </is>
      </c>
      <c r="S4930">
        <f>IF(M4930="Not an error",0,IF(COUNTIFS($A$2:$A4930,$A4930,$D$2:$D4930,$D4930,$M$2:$M4930,"&lt;&gt;Not an error")=1,1,0))</f>
        <v>0</v>
      </c>
      <c r="T4930">
        <f>IF(M4930&lt;&gt;"Major",0,IF(COUNTIFS($A$2:$A4930,$A4930,$D$2:$D4930,$D4930,$M$2:$M4930,"Major")=1,1,0))</f>
        <v>0</v>
      </c>
      <c r="U4930">
        <f>IF(M4930&lt;&gt;"Minor",0,IF(COUNTIFS($A$2:$A4930,$A4930,$D$2:$D4930,$D4930,$M$2:$M4930,"Minor")=1,1,0))</f>
        <v>0</v>
      </c>
    </row>
    <row r="4931">
      <c r="A4931" t="inlineStr">
        <is>
          <t xml:space="preserve">60392f2f8a29ae2294a4d279a3033aeaa01affa7</t>
        </is>
      </c>
      <c r="B4931" t="inlineStr">
        <is>
          <t xml:space="preserve">Thorns and Thrones</t>
        </is>
      </c>
      <c r="C4931" t="inlineStr">
        <is>
          <t xml:space="preserve">Fluch Und Krone</t>
        </is>
      </c>
      <c r="D4931" t="inlineStr">
        <is>
          <t xml:space="preserve">d13a9fcb8c7d66bac0b993a99da7fe260ab876b0</t>
        </is>
      </c>
      <c r="E4931" t="inlineStr">
        <is>
          <t xml:space="preserve">Episode 56: Gerechtigkeit Ist Geschehen</t>
        </is>
      </c>
      <c r="F4931">
        <v>56</v>
      </c>
      <c r="G4931" t="inlineStr">
        <is>
          <t xml:space="preserve">4:40-4:43</t>
        </is>
      </c>
      <c r="H4931" t="inlineStr">
        <is>
          <t xml:space="preserve">Pending</t>
        </is>
      </c>
      <c r="I4931" t="inlineStr">
        <is>
          <t xml:space="preserve">Azer should be pronounced in German. - Line of script: "Daraufhin gab Azer seinen Männern ein Zeichen."</t>
        </is>
      </c>
      <c r="J4931" t="inlineStr">
        <is>
          <t xml:space="preserve">VOA</t>
        </is>
      </c>
      <c r="K4931" t="inlineStr">
        <is>
          <t xml:space="preserve">Mispronunciation</t>
        </is>
      </c>
      <c r="L4931" t="inlineStr">
        <is>
          <t xml:space="preserve">Mispronunciation</t>
        </is>
      </c>
      <c r="M4931" t="str">
        <f>IFERROR(IF(VLOOKUP(L4931,'Quantification'!$A:$B,2,FALSE)&amp;""="","Unclassified",VLOOKUP(L4931,'Quantification'!$A:$B,2,FALSE)),"Unclassified")</f>
        <v>Major</v>
      </c>
      <c r="N4931" t="inlineStr">
        <is>
          <t xml:space="preserve">frl-esma.gulsoy@pocketfm.com</t>
        </is>
      </c>
      <c r="O4931" t="inlineStr">
        <is>
          <t xml:space="preserve">Issues found in raw</t>
        </is>
      </c>
      <c r="P4931" t="str">
        <f>IF(OR(O4931="Issues found in master",O4931="Final master"),"Master",IF(OR(O4931="Ready for Master",O4931="Issues found in raw",O4931="Raw under QC",O4931="Issues resolved in raw"),"Raw","-"))</f>
        <v>Raw</v>
      </c>
      <c r="Q4931" s="13">
        <v>46270.99097222222</v>
      </c>
      <c r="R4931" t="inlineStr">
        <is>
          <t xml:space="preserve">2026-09 (Sept)</t>
        </is>
      </c>
      <c r="S4931">
        <f>IF(M4931="Not an error",0,IF(COUNTIFS($A$2:$A4931,$A4931,$D$2:$D4931,$D4931,$M$2:$M4931,"&lt;&gt;Not an error")=1,1,0))</f>
        <v>0</v>
      </c>
      <c r="T4931">
        <f>IF(M4931&lt;&gt;"Major",0,IF(COUNTIFS($A$2:$A4931,$A4931,$D$2:$D4931,$D4931,$M$2:$M4931,"Major")=1,1,0))</f>
        <v>0</v>
      </c>
      <c r="U4931">
        <f>IF(M4931&lt;&gt;"Minor",0,IF(COUNTIFS($A$2:$A4931,$A4931,$D$2:$D4931,$D4931,$M$2:$M4931,"Minor")=1,1,0))</f>
        <v>0</v>
      </c>
    </row>
    <row r="4932">
      <c r="A4932" t="inlineStr">
        <is>
          <t xml:space="preserve">60392f2f8a29ae2294a4d279a3033aeaa01affa7</t>
        </is>
      </c>
      <c r="B4932" t="inlineStr">
        <is>
          <t xml:space="preserve">Thorns and Thrones</t>
        </is>
      </c>
      <c r="C4932" t="inlineStr">
        <is>
          <t xml:space="preserve">Fluch Und Krone</t>
        </is>
      </c>
      <c r="D4932" t="inlineStr">
        <is>
          <t xml:space="preserve">d13a9fcb8c7d66bac0b993a99da7fe260ab876b0</t>
        </is>
      </c>
      <c r="E4932" t="inlineStr">
        <is>
          <t xml:space="preserve">Episode 56: Gerechtigkeit Ist Geschehen</t>
        </is>
      </c>
      <c r="F4932">
        <v>56</v>
      </c>
      <c r="G4932" t="inlineStr">
        <is>
          <t xml:space="preserve">5:12-5:20</t>
        </is>
      </c>
      <c r="H4932" t="inlineStr">
        <is>
          <t xml:space="preserve">Pending</t>
        </is>
      </c>
      <c r="I4932" t="inlineStr">
        <is>
          <t xml:space="preserve">Azer should be pronounced in German. - Line of script: "„Ihr Ende ist gekommen“, sagte Azer und deutete zum Himmel, wo ein riesiger Schwarm Geier auf der Suche nach seiner nächsten Mahlzeit kreiste."</t>
        </is>
      </c>
      <c r="J4932" t="inlineStr">
        <is>
          <t xml:space="preserve">VOA</t>
        </is>
      </c>
      <c r="K4932" t="inlineStr">
        <is>
          <t xml:space="preserve">Mispronunciation</t>
        </is>
      </c>
      <c r="L4932" t="inlineStr">
        <is>
          <t xml:space="preserve">Mispronunciation</t>
        </is>
      </c>
      <c r="M4932" t="str">
        <f>IFERROR(IF(VLOOKUP(L4932,'Quantification'!$A:$B,2,FALSE)&amp;""="","Unclassified",VLOOKUP(L4932,'Quantification'!$A:$B,2,FALSE)),"Unclassified")</f>
        <v>Major</v>
      </c>
      <c r="N4932" t="inlineStr">
        <is>
          <t xml:space="preserve">frl-esma.gulsoy@pocketfm.com</t>
        </is>
      </c>
      <c r="O4932" t="inlineStr">
        <is>
          <t xml:space="preserve">Issues found in raw</t>
        </is>
      </c>
      <c r="P4932" t="str">
        <f>IF(OR(O4932="Issues found in master",O4932="Final master"),"Master",IF(OR(O4932="Ready for Master",O4932="Issues found in raw",O4932="Raw under QC",O4932="Issues resolved in raw"),"Raw","-"))</f>
        <v>Raw</v>
      </c>
      <c r="Q4932" s="13">
        <v>46270.99097222222</v>
      </c>
      <c r="R4932" t="inlineStr">
        <is>
          <t xml:space="preserve">2026-09 (Sept)</t>
        </is>
      </c>
      <c r="S4932">
        <f>IF(M4932="Not an error",0,IF(COUNTIFS($A$2:$A4932,$A4932,$D$2:$D4932,$D4932,$M$2:$M4932,"&lt;&gt;Not an error")=1,1,0))</f>
        <v>0</v>
      </c>
      <c r="T4932">
        <f>IF(M4932&lt;&gt;"Major",0,IF(COUNTIFS($A$2:$A4932,$A4932,$D$2:$D4932,$D4932,$M$2:$M4932,"Major")=1,1,0))</f>
        <v>0</v>
      </c>
      <c r="U4932">
        <f>IF(M4932&lt;&gt;"Minor",0,IF(COUNTIFS($A$2:$A4932,$A4932,$D$2:$D4932,$D4932,$M$2:$M4932,"Minor")=1,1,0))</f>
        <v>0</v>
      </c>
    </row>
    <row r="4933">
      <c r="A4933" t="inlineStr">
        <is>
          <t xml:space="preserve">60392f2f8a29ae2294a4d279a3033aeaa01affa7</t>
        </is>
      </c>
      <c r="B4933" t="inlineStr">
        <is>
          <t xml:space="preserve">Thorns and Thrones</t>
        </is>
      </c>
      <c r="C4933" t="inlineStr">
        <is>
          <t xml:space="preserve">Fluch Und Krone</t>
        </is>
      </c>
      <c r="D4933" t="inlineStr">
        <is>
          <t xml:space="preserve">d13a9fcb8c7d66bac0b993a99da7fe260ab876b0</t>
        </is>
      </c>
      <c r="E4933" t="inlineStr">
        <is>
          <t xml:space="preserve">Episode 56: Gerechtigkeit Ist Geschehen</t>
        </is>
      </c>
      <c r="F4933">
        <v>56</v>
      </c>
      <c r="G4933" t="inlineStr">
        <is>
          <t xml:space="preserve">5:21-5:29</t>
        </is>
      </c>
      <c r="H4933" t="inlineStr">
        <is>
          <t xml:space="preserve">Pending</t>
        </is>
      </c>
      <c r="I4933" t="inlineStr">
        <is>
          <t xml:space="preserve">Azer should be pronounced in German. - Line of script: "Gouverneur Percy schüttelte den Kopf und flehte Azer an, es einfach mit einem Schwert zu beenden, aber Azer beachtete ihn nicht."</t>
        </is>
      </c>
      <c r="J4933" t="inlineStr">
        <is>
          <t xml:space="preserve">VOA</t>
        </is>
      </c>
      <c r="K4933" t="inlineStr">
        <is>
          <t xml:space="preserve">Mispronunciation</t>
        </is>
      </c>
      <c r="L4933" t="inlineStr">
        <is>
          <t xml:space="preserve">Mispronunciation</t>
        </is>
      </c>
      <c r="M4933" t="str">
        <f>IFERROR(IF(VLOOKUP(L4933,'Quantification'!$A:$B,2,FALSE)&amp;""="","Unclassified",VLOOKUP(L4933,'Quantification'!$A:$B,2,FALSE)),"Unclassified")</f>
        <v>Major</v>
      </c>
      <c r="N4933" t="inlineStr">
        <is>
          <t xml:space="preserve">frl-esma.gulsoy@pocketfm.com</t>
        </is>
      </c>
      <c r="O4933" t="inlineStr">
        <is>
          <t xml:space="preserve">Issues found in raw</t>
        </is>
      </c>
      <c r="P4933" t="str">
        <f>IF(OR(O4933="Issues found in master",O4933="Final master"),"Master",IF(OR(O4933="Ready for Master",O4933="Issues found in raw",O4933="Raw under QC",O4933="Issues resolved in raw"),"Raw","-"))</f>
        <v>Raw</v>
      </c>
      <c r="Q4933" s="13">
        <v>46270.99097222222</v>
      </c>
      <c r="R4933" t="inlineStr">
        <is>
          <t xml:space="preserve">2026-09 (Sept)</t>
        </is>
      </c>
      <c r="S4933">
        <f>IF(M4933="Not an error",0,IF(COUNTIFS($A$2:$A4933,$A4933,$D$2:$D4933,$D4933,$M$2:$M4933,"&lt;&gt;Not an error")=1,1,0))</f>
        <v>0</v>
      </c>
      <c r="T4933">
        <f>IF(M4933&lt;&gt;"Major",0,IF(COUNTIFS($A$2:$A4933,$A4933,$D$2:$D4933,$D4933,$M$2:$M4933,"Major")=1,1,0))</f>
        <v>0</v>
      </c>
      <c r="U4933">
        <f>IF(M4933&lt;&gt;"Minor",0,IF(COUNTIFS($A$2:$A4933,$A4933,$D$2:$D4933,$D4933,$M$2:$M4933,"Minor")=1,1,0))</f>
        <v>0</v>
      </c>
    </row>
    <row r="4934">
      <c r="A4934" t="inlineStr">
        <is>
          <t xml:space="preserve">60392f2f8a29ae2294a4d279a3033aeaa01affa7</t>
        </is>
      </c>
      <c r="B4934" t="inlineStr">
        <is>
          <t xml:space="preserve">Thorns and Thrones</t>
        </is>
      </c>
      <c r="C4934" t="inlineStr">
        <is>
          <t xml:space="preserve">Fluch Und Krone</t>
        </is>
      </c>
      <c r="D4934" t="inlineStr">
        <is>
          <t xml:space="preserve">d13a9fcb8c7d66bac0b993a99da7fe260ab876b0</t>
        </is>
      </c>
      <c r="E4934" t="inlineStr">
        <is>
          <t xml:space="preserve">Episode 56: Gerechtigkeit Ist Geschehen</t>
        </is>
      </c>
      <c r="F4934">
        <v>56</v>
      </c>
      <c r="G4934" t="inlineStr">
        <is>
          <t xml:space="preserve">5:37-5:42</t>
        </is>
      </c>
      <c r="H4934" t="inlineStr">
        <is>
          <t xml:space="preserve">Pending</t>
        </is>
      </c>
      <c r="I4934" t="inlineStr">
        <is>
          <t xml:space="preserve">Azer should be pronounced in German. - Line of script: "Azer blies in die Pfeife, die einen für Menschen unhörbaren Ton erzeugte."</t>
        </is>
      </c>
      <c r="J4934" t="inlineStr">
        <is>
          <t xml:space="preserve">VOA</t>
        </is>
      </c>
      <c r="K4934" t="inlineStr">
        <is>
          <t xml:space="preserve">Mispronunciation</t>
        </is>
      </c>
      <c r="L4934" t="inlineStr">
        <is>
          <t xml:space="preserve">Mispronunciation</t>
        </is>
      </c>
      <c r="M4934" t="str">
        <f>IFERROR(IF(VLOOKUP(L4934,'Quantification'!$A:$B,2,FALSE)&amp;""="","Unclassified",VLOOKUP(L4934,'Quantification'!$A:$B,2,FALSE)),"Unclassified")</f>
        <v>Major</v>
      </c>
      <c r="N4934" t="inlineStr">
        <is>
          <t xml:space="preserve">frl-esma.gulsoy@pocketfm.com</t>
        </is>
      </c>
      <c r="O4934" t="inlineStr">
        <is>
          <t xml:space="preserve">Issues found in raw</t>
        </is>
      </c>
      <c r="P4934" t="str">
        <f>IF(OR(O4934="Issues found in master",O4934="Final master"),"Master",IF(OR(O4934="Ready for Master",O4934="Issues found in raw",O4934="Raw under QC",O4934="Issues resolved in raw"),"Raw","-"))</f>
        <v>Raw</v>
      </c>
      <c r="Q4934" s="13">
        <v>46270.99097222222</v>
      </c>
      <c r="R4934" t="inlineStr">
        <is>
          <t xml:space="preserve">2026-09 (Sept)</t>
        </is>
      </c>
      <c r="S4934">
        <f>IF(M4934="Not an error",0,IF(COUNTIFS($A$2:$A4934,$A4934,$D$2:$D4934,$D4934,$M$2:$M4934,"&lt;&gt;Not an error")=1,1,0))</f>
        <v>0</v>
      </c>
      <c r="T4934">
        <f>IF(M4934&lt;&gt;"Major",0,IF(COUNTIFS($A$2:$A4934,$A4934,$D$2:$D4934,$D4934,$M$2:$M4934,"Major")=1,1,0))</f>
        <v>0</v>
      </c>
      <c r="U4934">
        <f>IF(M4934&lt;&gt;"Minor",0,IF(COUNTIFS($A$2:$A4934,$A4934,$D$2:$D4934,$D4934,$M$2:$M4934,"Minor")=1,1,0))</f>
        <v>0</v>
      </c>
    </row>
    <row r="4935">
      <c r="A4935" t="inlineStr">
        <is>
          <t xml:space="preserve">60392f2f8a29ae2294a4d279a3033aeaa01affa7</t>
        </is>
      </c>
      <c r="B4935" t="inlineStr">
        <is>
          <t xml:space="preserve">Thorns and Thrones</t>
        </is>
      </c>
      <c r="C4935" t="inlineStr">
        <is>
          <t xml:space="preserve">Fluch Und Krone</t>
        </is>
      </c>
      <c r="D4935" t="inlineStr">
        <is>
          <t xml:space="preserve">d13a9fcb8c7d66bac0b993a99da7fe260ab876b0</t>
        </is>
      </c>
      <c r="E4935" t="inlineStr">
        <is>
          <t xml:space="preserve">Episode 56: Gerechtigkeit Ist Geschehen</t>
        </is>
      </c>
      <c r="F4935">
        <v>56</v>
      </c>
      <c r="G4935" t="inlineStr">
        <is>
          <t xml:space="preserve">5:56-6:06</t>
        </is>
      </c>
      <c r="H4935" t="inlineStr">
        <is>
          <t xml:space="preserve">Pending</t>
        </is>
      </c>
      <c r="I4935" t="inlineStr">
        <is>
          <t xml:space="preserve">Azer should be pronounced in German. - Line of script: "Azer und seine Männer ritten davon, als der Geierschwarm herabstieg, den Körper des alten Mannes vollständig bedeckte und ihm den schmerzvollen Tod brachte, den er verdiente."</t>
        </is>
      </c>
      <c r="J4935" t="inlineStr">
        <is>
          <t xml:space="preserve">VOA</t>
        </is>
      </c>
      <c r="K4935" t="inlineStr">
        <is>
          <t xml:space="preserve">Clarity of speech</t>
        </is>
      </c>
      <c r="L4935" t="inlineStr">
        <is>
          <t xml:space="preserve">Clarity of speech</t>
        </is>
      </c>
      <c r="M4935" t="str">
        <f>IFERROR(IF(VLOOKUP(L4935,'Quantification'!$A:$B,2,FALSE)&amp;""="","Unclassified",VLOOKUP(L4935,'Quantification'!$A:$B,2,FALSE)),"Unclassified")</f>
        <v>Minor</v>
      </c>
      <c r="N4935" t="inlineStr">
        <is>
          <t xml:space="preserve">frl-esma.gulsoy@pocketfm.com</t>
        </is>
      </c>
      <c r="O4935" t="inlineStr">
        <is>
          <t xml:space="preserve">Issues found in raw</t>
        </is>
      </c>
      <c r="P4935" t="str">
        <f>IF(OR(O4935="Issues found in master",O4935="Final master"),"Master",IF(OR(O4935="Ready for Master",O4935="Issues found in raw",O4935="Raw under QC",O4935="Issues resolved in raw"),"Raw","-"))</f>
        <v>Raw</v>
      </c>
      <c r="Q4935" s="13">
        <v>46270.99097222222</v>
      </c>
      <c r="R4935" t="inlineStr">
        <is>
          <t xml:space="preserve">2026-09 (Sept)</t>
        </is>
      </c>
      <c r="S4935">
        <f>IF(M4935="Not an error",0,IF(COUNTIFS($A$2:$A4935,$A4935,$D$2:$D4935,$D4935,$M$2:$M4935,"&lt;&gt;Not an error")=1,1,0))</f>
        <v>0</v>
      </c>
      <c r="T4935">
        <f>IF(M4935&lt;&gt;"Major",0,IF(COUNTIFS($A$2:$A4935,$A4935,$D$2:$D4935,$D4935,$M$2:$M4935,"Major")=1,1,0))</f>
        <v>0</v>
      </c>
      <c r="U4935">
        <f>IF(M4935&lt;&gt;"Minor",0,IF(COUNTIFS($A$2:$A4935,$A4935,$D$2:$D4935,$D4935,$M$2:$M4935,"Minor")=1,1,0))</f>
        <v>1</v>
      </c>
    </row>
    <row r="4936">
      <c r="A4936" t="inlineStr">
        <is>
          <t xml:space="preserve">60392f2f8a29ae2294a4d279a3033aeaa01affa7</t>
        </is>
      </c>
      <c r="B4936" t="inlineStr">
        <is>
          <t xml:space="preserve">Thorns and Thrones</t>
        </is>
      </c>
      <c r="C4936" t="inlineStr">
        <is>
          <t xml:space="preserve">Fluch Und Krone</t>
        </is>
      </c>
      <c r="D4936" t="inlineStr">
        <is>
          <t xml:space="preserve">6ca8c294e707dc280867ef900efe440ca2f58e76</t>
        </is>
      </c>
      <c r="E4936" t="inlineStr">
        <is>
          <t xml:space="preserve">Episode 57: Wertvoller Tausch</t>
        </is>
      </c>
      <c r="F4936">
        <v>57</v>
      </c>
      <c r="G4936" t="inlineStr">
        <is>
          <t xml:space="preserve">0:00</t>
        </is>
      </c>
      <c r="H4936" t="inlineStr">
        <is>
          <t xml:space="preserve">Pending</t>
        </is>
      </c>
      <c r="I4936" t="inlineStr">
        <is>
          <t xml:space="preserve">The third-person narrative perspective should be indicated at the beginning of the chapter. - Line of script: "Mehr als ein Tag war vergangen, seit Drayce und sein Trupp die Barknor-Festung verlassen hatten."</t>
        </is>
      </c>
      <c r="J4936" t="inlineStr">
        <is>
          <t xml:space="preserve">AI</t>
        </is>
      </c>
      <c r="K4936" t="inlineStr">
        <is>
          <t xml:space="preserve">Script error</t>
        </is>
      </c>
      <c r="L4936" t="inlineStr">
        <is>
          <t xml:space="preserve">Script error</t>
        </is>
      </c>
      <c r="M4936" t="str">
        <f>IFERROR(IF(VLOOKUP(L4936,'Quantification'!$A:$B,2,FALSE)&amp;""="","Unclassified",VLOOKUP(L4936,'Quantification'!$A:$B,2,FALSE)),"Unclassified")</f>
        <v>Major</v>
      </c>
      <c r="N4936" t="inlineStr">
        <is>
          <t xml:space="preserve">frl-esma.gulsoy@pocketfm.com</t>
        </is>
      </c>
      <c r="O4936" t="inlineStr">
        <is>
          <t xml:space="preserve">Issues found in raw</t>
        </is>
      </c>
      <c r="P4936" t="str">
        <f>IF(OR(O4936="Issues found in master",O4936="Final master"),"Master",IF(OR(O4936="Ready for Master",O4936="Issues found in raw",O4936="Raw under QC",O4936="Issues resolved in raw"),"Raw","-"))</f>
        <v>Raw</v>
      </c>
      <c r="Q4936" s="13">
        <v>46270.995833333334</v>
      </c>
      <c r="R4936" t="inlineStr">
        <is>
          <t xml:space="preserve">2026-09 (Sept)</t>
        </is>
      </c>
      <c r="S4936">
        <f>IF(M4936="Not an error",0,IF(COUNTIFS($A$2:$A4936,$A4936,$D$2:$D4936,$D4936,$M$2:$M4936,"&lt;&gt;Not an error")=1,1,0))</f>
        <v>1</v>
      </c>
      <c r="T4936">
        <f>IF(M4936&lt;&gt;"Major",0,IF(COUNTIFS($A$2:$A4936,$A4936,$D$2:$D4936,$D4936,$M$2:$M4936,"Major")=1,1,0))</f>
        <v>1</v>
      </c>
      <c r="U4936">
        <f>IF(M4936&lt;&gt;"Minor",0,IF(COUNTIFS($A$2:$A4936,$A4936,$D$2:$D4936,$D4936,$M$2:$M4936,"Minor")=1,1,0))</f>
        <v>0</v>
      </c>
    </row>
    <row r="4937">
      <c r="A4937" t="inlineStr">
        <is>
          <t xml:space="preserve">60392f2f8a29ae2294a4d279a3033aeaa01affa7</t>
        </is>
      </c>
      <c r="B4937" t="inlineStr">
        <is>
          <t xml:space="preserve">Thorns and Thrones</t>
        </is>
      </c>
      <c r="C4937" t="inlineStr">
        <is>
          <t xml:space="preserve">Fluch Und Krone</t>
        </is>
      </c>
      <c r="D4937" t="inlineStr">
        <is>
          <t xml:space="preserve">6ca8c294e707dc280867ef900efe440ca2f58e76</t>
        </is>
      </c>
      <c r="E4937" t="inlineStr">
        <is>
          <t xml:space="preserve">Episode 57: Wertvoller Tausch</t>
        </is>
      </c>
      <c r="F4937">
        <v>57</v>
      </c>
      <c r="G4937" t="inlineStr">
        <is>
          <t xml:space="preserve">0:29-0:32</t>
        </is>
      </c>
      <c r="H4937" t="inlineStr">
        <is>
          <t xml:space="preserve">Pending</t>
        </is>
      </c>
      <c r="I4937" t="inlineStr">
        <is>
          <t xml:space="preserve">Cian should be pronounced as "Kian" (German pronunciation). - Line of script: "Eure Majestät, Kronprinz Cian ist in Sicherheit."</t>
        </is>
      </c>
      <c r="J4937" t="inlineStr">
        <is>
          <t xml:space="preserve">VOA</t>
        </is>
      </c>
      <c r="K4937" t="inlineStr">
        <is>
          <t xml:space="preserve">Mispronunciation</t>
        </is>
      </c>
      <c r="L4937" t="inlineStr">
        <is>
          <t xml:space="preserve">Mispronunciation</t>
        </is>
      </c>
      <c r="M4937" t="str">
        <f>IFERROR(IF(VLOOKUP(L4937,'Quantification'!$A:$B,2,FALSE)&amp;""="","Unclassified",VLOOKUP(L4937,'Quantification'!$A:$B,2,FALSE)),"Unclassified")</f>
        <v>Major</v>
      </c>
      <c r="N4937" t="inlineStr">
        <is>
          <t xml:space="preserve">frl-esma.gulsoy@pocketfm.com</t>
        </is>
      </c>
      <c r="O4937" t="inlineStr">
        <is>
          <t xml:space="preserve">Issues found in raw</t>
        </is>
      </c>
      <c r="P4937" t="str">
        <f>IF(OR(O4937="Issues found in master",O4937="Final master"),"Master",IF(OR(O4937="Ready for Master",O4937="Issues found in raw",O4937="Raw under QC",O4937="Issues resolved in raw"),"Raw","-"))</f>
        <v>Raw</v>
      </c>
      <c r="Q4937" s="13">
        <v>46270.995833333334</v>
      </c>
      <c r="R4937" t="inlineStr">
        <is>
          <t xml:space="preserve">2026-09 (Sept)</t>
        </is>
      </c>
      <c r="S4937">
        <f>IF(M4937="Not an error",0,IF(COUNTIFS($A$2:$A4937,$A4937,$D$2:$D4937,$D4937,$M$2:$M4937,"&lt;&gt;Not an error")=1,1,0))</f>
        <v>0</v>
      </c>
      <c r="T4937">
        <f>IF(M4937&lt;&gt;"Major",0,IF(COUNTIFS($A$2:$A4937,$A4937,$D$2:$D4937,$D4937,$M$2:$M4937,"Major")=1,1,0))</f>
        <v>0</v>
      </c>
      <c r="U4937">
        <f>IF(M4937&lt;&gt;"Minor",0,IF(COUNTIFS($A$2:$A4937,$A4937,$D$2:$D4937,$D4937,$M$2:$M4937,"Minor")=1,1,0))</f>
        <v>0</v>
      </c>
    </row>
    <row r="4938">
      <c r="A4938" t="inlineStr">
        <is>
          <t xml:space="preserve">60392f2f8a29ae2294a4d279a3033aeaa01affa7</t>
        </is>
      </c>
      <c r="B4938" t="inlineStr">
        <is>
          <t xml:space="preserve">Thorns and Thrones</t>
        </is>
      </c>
      <c r="C4938" t="inlineStr">
        <is>
          <t xml:space="preserve">Fluch Und Krone</t>
        </is>
      </c>
      <c r="D4938" t="inlineStr">
        <is>
          <t xml:space="preserve">6ca8c294e707dc280867ef900efe440ca2f58e76</t>
        </is>
      </c>
      <c r="E4938" t="inlineStr">
        <is>
          <t xml:space="preserve">Episode 57: Wertvoller Tausch</t>
        </is>
      </c>
      <c r="F4938">
        <v>57</v>
      </c>
      <c r="G4938" t="inlineStr">
        <is>
          <t xml:space="preserve">1:46-1:51</t>
        </is>
      </c>
      <c r="H4938" t="inlineStr">
        <is>
          <t xml:space="preserve">Pending</t>
        </is>
      </c>
      <c r="I4938" t="inlineStr">
        <is>
          <t xml:space="preserve">Cian should be pronounced as "Kian" (German pronunciation). - Line of script: "Auch Königin Niobe wartete verzweifelt auf Nachrichten über die Rettung von Kronprinz Cian."</t>
        </is>
      </c>
      <c r="J4938" t="inlineStr">
        <is>
          <t xml:space="preserve">VOA</t>
        </is>
      </c>
      <c r="K4938" t="inlineStr">
        <is>
          <t xml:space="preserve">Mispronunciation</t>
        </is>
      </c>
      <c r="L4938" t="inlineStr">
        <is>
          <t xml:space="preserve">Mispronunciation</t>
        </is>
      </c>
      <c r="M4938" t="str">
        <f>IFERROR(IF(VLOOKUP(L4938,'Quantification'!$A:$B,2,FALSE)&amp;""="","Unclassified",VLOOKUP(L4938,'Quantification'!$A:$B,2,FALSE)),"Unclassified")</f>
        <v>Major</v>
      </c>
      <c r="N4938" t="inlineStr">
        <is>
          <t xml:space="preserve">frl-esma.gulsoy@pocketfm.com</t>
        </is>
      </c>
      <c r="O4938" t="inlineStr">
        <is>
          <t xml:space="preserve">Issues found in raw</t>
        </is>
      </c>
      <c r="P4938" t="str">
        <f>IF(OR(O4938="Issues found in master",O4938="Final master"),"Master",IF(OR(O4938="Ready for Master",O4938="Issues found in raw",O4938="Raw under QC",O4938="Issues resolved in raw"),"Raw","-"))</f>
        <v>Raw</v>
      </c>
      <c r="Q4938" s="13">
        <v>46270.995833333334</v>
      </c>
      <c r="R4938" t="inlineStr">
        <is>
          <t xml:space="preserve">2026-09 (Sept)</t>
        </is>
      </c>
      <c r="S4938">
        <f>IF(M4938="Not an error",0,IF(COUNTIFS($A$2:$A4938,$A4938,$D$2:$D4938,$D4938,$M$2:$M4938,"&lt;&gt;Not an error")=1,1,0))</f>
        <v>0</v>
      </c>
      <c r="T4938">
        <f>IF(M4938&lt;&gt;"Major",0,IF(COUNTIFS($A$2:$A4938,$A4938,$D$2:$D4938,$D4938,$M$2:$M4938,"Major")=1,1,0))</f>
        <v>0</v>
      </c>
      <c r="U4938">
        <f>IF(M4938&lt;&gt;"Minor",0,IF(COUNTIFS($A$2:$A4938,$A4938,$D$2:$D4938,$D4938,$M$2:$M4938,"Minor")=1,1,0))</f>
        <v>0</v>
      </c>
    </row>
    <row r="4939">
      <c r="A4939" t="inlineStr">
        <is>
          <t xml:space="preserve">60392f2f8a29ae2294a4d279a3033aeaa01affa7</t>
        </is>
      </c>
      <c r="B4939" t="inlineStr">
        <is>
          <t xml:space="preserve">Thorns and Thrones</t>
        </is>
      </c>
      <c r="C4939" t="inlineStr">
        <is>
          <t xml:space="preserve">Fluch Und Krone</t>
        </is>
      </c>
      <c r="D4939" t="inlineStr">
        <is>
          <t xml:space="preserve">6ca8c294e707dc280867ef900efe440ca2f58e76</t>
        </is>
      </c>
      <c r="E4939" t="inlineStr">
        <is>
          <t xml:space="preserve">Episode 57: Wertvoller Tausch</t>
        </is>
      </c>
      <c r="F4939">
        <v>57</v>
      </c>
      <c r="G4939" t="inlineStr">
        <is>
          <t xml:space="preserve">2:10-2:20</t>
        </is>
      </c>
      <c r="H4939" t="inlineStr">
        <is>
          <t xml:space="preserve">Pending</t>
        </is>
      </c>
      <c r="I4939" t="inlineStr">
        <is>
          <t xml:space="preserve">Cian should be pronounced as "Kian" (German pronunciation). - Line of script: "Sobald er seine Arbeit für den Tag beendet hatte, begab er sich geradewegs in die Gemächer von Königin Niobe, um ihr die Nachricht von Prinz Cians erfolgreicher Rettung zu überbringen."</t>
        </is>
      </c>
      <c r="J4939" t="inlineStr">
        <is>
          <t xml:space="preserve">VOA</t>
        </is>
      </c>
      <c r="K4939" t="inlineStr">
        <is>
          <t xml:space="preserve">Mispronunciation</t>
        </is>
      </c>
      <c r="L4939" t="inlineStr">
        <is>
          <t xml:space="preserve">Mispronunciation</t>
        </is>
      </c>
      <c r="M4939" t="str">
        <f>IFERROR(IF(VLOOKUP(L4939,'Quantification'!$A:$B,2,FALSE)&amp;""="","Unclassified",VLOOKUP(L4939,'Quantification'!$A:$B,2,FALSE)),"Unclassified")</f>
        <v>Major</v>
      </c>
      <c r="N4939" t="inlineStr">
        <is>
          <t xml:space="preserve">frl-esma.gulsoy@pocketfm.com</t>
        </is>
      </c>
      <c r="O4939" t="inlineStr">
        <is>
          <t xml:space="preserve">Issues found in raw</t>
        </is>
      </c>
      <c r="P4939" t="str">
        <f>IF(OR(O4939="Issues found in master",O4939="Final master"),"Master",IF(OR(O4939="Ready for Master",O4939="Issues found in raw",O4939="Raw under QC",O4939="Issues resolved in raw"),"Raw","-"))</f>
        <v>Raw</v>
      </c>
      <c r="Q4939" s="13">
        <v>46270.995833333334</v>
      </c>
      <c r="R4939" t="inlineStr">
        <is>
          <t xml:space="preserve">2026-09 (Sept)</t>
        </is>
      </c>
      <c r="S4939">
        <f>IF(M4939="Not an error",0,IF(COUNTIFS($A$2:$A4939,$A4939,$D$2:$D4939,$D4939,$M$2:$M4939,"&lt;&gt;Not an error")=1,1,0))</f>
        <v>0</v>
      </c>
      <c r="T4939">
        <f>IF(M4939&lt;&gt;"Major",0,IF(COUNTIFS($A$2:$A4939,$A4939,$D$2:$D4939,$D4939,$M$2:$M4939,"Major")=1,1,0))</f>
        <v>0</v>
      </c>
      <c r="U4939">
        <f>IF(M4939&lt;&gt;"Minor",0,IF(COUNTIFS($A$2:$A4939,$A4939,$D$2:$D4939,$D4939,$M$2:$M4939,"Minor")=1,1,0))</f>
        <v>0</v>
      </c>
    </row>
    <row r="4940">
      <c r="A4940" t="inlineStr">
        <is>
          <t xml:space="preserve">60392f2f8a29ae2294a4d279a3033aeaa01affa7</t>
        </is>
      </c>
      <c r="B4940" t="inlineStr">
        <is>
          <t xml:space="preserve">Thorns and Thrones</t>
        </is>
      </c>
      <c r="C4940" t="inlineStr">
        <is>
          <t xml:space="preserve">Fluch Und Krone</t>
        </is>
      </c>
      <c r="D4940" t="inlineStr">
        <is>
          <t xml:space="preserve">6ca8c294e707dc280867ef900efe440ca2f58e76</t>
        </is>
      </c>
      <c r="E4940" t="inlineStr">
        <is>
          <t xml:space="preserve">Episode 57: Wertvoller Tausch</t>
        </is>
      </c>
      <c r="F4940">
        <v>57</v>
      </c>
      <c r="G4940" t="inlineStr">
        <is>
          <t xml:space="preserve">2:29-2:34</t>
        </is>
      </c>
      <c r="H4940" t="inlineStr">
        <is>
          <t xml:space="preserve">Pending</t>
        </is>
      </c>
      <c r="I4940" t="inlineStr">
        <is>
          <t xml:space="preserve">Cian should be pronounced as "Kian" (German pronunciation). - Line of script: "Eure Majestät, sie haben Prinz Cian erfolgreich gerettet."</t>
        </is>
      </c>
      <c r="J4940" t="inlineStr">
        <is>
          <t xml:space="preserve">VOA</t>
        </is>
      </c>
      <c r="K4940" t="inlineStr">
        <is>
          <t xml:space="preserve">Mispronunciation</t>
        </is>
      </c>
      <c r="L4940" t="inlineStr">
        <is>
          <t xml:space="preserve">Mispronunciation</t>
        </is>
      </c>
      <c r="M4940" t="str">
        <f>IFERROR(IF(VLOOKUP(L4940,'Quantification'!$A:$B,2,FALSE)&amp;""="","Unclassified",VLOOKUP(L4940,'Quantification'!$A:$B,2,FALSE)),"Unclassified")</f>
        <v>Major</v>
      </c>
      <c r="N4940" t="inlineStr">
        <is>
          <t xml:space="preserve">frl-esma.gulsoy@pocketfm.com</t>
        </is>
      </c>
      <c r="O4940" t="inlineStr">
        <is>
          <t xml:space="preserve">Issues found in raw</t>
        </is>
      </c>
      <c r="P4940" t="str">
        <f>IF(OR(O4940="Issues found in master",O4940="Final master"),"Master",IF(OR(O4940="Ready for Master",O4940="Issues found in raw",O4940="Raw under QC",O4940="Issues resolved in raw"),"Raw","-"))</f>
        <v>Raw</v>
      </c>
      <c r="Q4940" s="13">
        <v>46270.995833333334</v>
      </c>
      <c r="R4940" t="inlineStr">
        <is>
          <t xml:space="preserve">2026-09 (Sept)</t>
        </is>
      </c>
      <c r="S4940">
        <f>IF(M4940="Not an error",0,IF(COUNTIFS($A$2:$A4940,$A4940,$D$2:$D4940,$D4940,$M$2:$M4940,"&lt;&gt;Not an error")=1,1,0))</f>
        <v>0</v>
      </c>
      <c r="T4940">
        <f>IF(M4940&lt;&gt;"Major",0,IF(COUNTIFS($A$2:$A4940,$A4940,$D$2:$D4940,$D4940,$M$2:$M4940,"Major")=1,1,0))</f>
        <v>0</v>
      </c>
      <c r="U4940">
        <f>IF(M4940&lt;&gt;"Minor",0,IF(COUNTIFS($A$2:$A4940,$A4940,$D$2:$D4940,$D4940,$M$2:$M4940,"Minor")=1,1,0))</f>
        <v>0</v>
      </c>
    </row>
    <row r="4941">
      <c r="A4941" t="inlineStr">
        <is>
          <t xml:space="preserve">60392f2f8a29ae2294a4d279a3033aeaa01affa7</t>
        </is>
      </c>
      <c r="B4941" t="inlineStr">
        <is>
          <t xml:space="preserve">Thorns and Thrones</t>
        </is>
      </c>
      <c r="C4941" t="inlineStr">
        <is>
          <t xml:space="preserve">Fluch Und Krone</t>
        </is>
      </c>
      <c r="D4941" t="inlineStr">
        <is>
          <t xml:space="preserve">6ca8c294e707dc280867ef900efe440ca2f58e76</t>
        </is>
      </c>
      <c r="E4941" t="inlineStr">
        <is>
          <t xml:space="preserve">Episode 57: Wertvoller Tausch</t>
        </is>
      </c>
      <c r="F4941">
        <v>57</v>
      </c>
      <c r="G4941" t="inlineStr">
        <is>
          <t xml:space="preserve">5:07-5:11</t>
        </is>
      </c>
      <c r="H4941" t="inlineStr">
        <is>
          <t xml:space="preserve">Pending</t>
        </is>
      </c>
      <c r="I4941" t="inlineStr">
        <is>
          <t xml:space="preserve">Cian should be pronounced as "Kian" (German pronunciation). - Line of script: "Sobald Prinz Cian zurück ist, wird es für uns viel schwieriger, zu handeln."</t>
        </is>
      </c>
      <c r="J4941" t="inlineStr">
        <is>
          <t xml:space="preserve">VOA</t>
        </is>
      </c>
      <c r="K4941" t="inlineStr">
        <is>
          <t xml:space="preserve">Mispronunciation</t>
        </is>
      </c>
      <c r="L4941" t="inlineStr">
        <is>
          <t xml:space="preserve">Mispronunciation</t>
        </is>
      </c>
      <c r="M4941" t="str">
        <f>IFERROR(IF(VLOOKUP(L4941,'Quantification'!$A:$B,2,FALSE)&amp;""="","Unclassified",VLOOKUP(L4941,'Quantification'!$A:$B,2,FALSE)),"Unclassified")</f>
        <v>Major</v>
      </c>
      <c r="N4941" t="inlineStr">
        <is>
          <t xml:space="preserve">frl-esma.gulsoy@pocketfm.com</t>
        </is>
      </c>
      <c r="O4941" t="inlineStr">
        <is>
          <t xml:space="preserve">Issues found in raw</t>
        </is>
      </c>
      <c r="P4941" t="str">
        <f>IF(OR(O4941="Issues found in master",O4941="Final master"),"Master",IF(OR(O4941="Ready for Master",O4941="Issues found in raw",O4941="Raw under QC",O4941="Issues resolved in raw"),"Raw","-"))</f>
        <v>Raw</v>
      </c>
      <c r="Q4941" s="13">
        <v>46270.995833333334</v>
      </c>
      <c r="R4941" t="inlineStr">
        <is>
          <t xml:space="preserve">2026-09 (Sept)</t>
        </is>
      </c>
      <c r="S4941">
        <f>IF(M4941="Not an error",0,IF(COUNTIFS($A$2:$A4941,$A4941,$D$2:$D4941,$D4941,$M$2:$M4941,"&lt;&gt;Not an error")=1,1,0))</f>
        <v>0</v>
      </c>
      <c r="T4941">
        <f>IF(M4941&lt;&gt;"Major",0,IF(COUNTIFS($A$2:$A4941,$A4941,$D$2:$D4941,$D4941,$M$2:$M4941,"Major")=1,1,0))</f>
        <v>0</v>
      </c>
      <c r="U4941">
        <f>IF(M4941&lt;&gt;"Minor",0,IF(COUNTIFS($A$2:$A4941,$A4941,$D$2:$D4941,$D4941,$M$2:$M4941,"Minor")=1,1,0))</f>
        <v>0</v>
      </c>
    </row>
    <row r="4942">
      <c r="A4942" t="inlineStr">
        <is>
          <t xml:space="preserve">60392f2f8a29ae2294a4d279a3033aeaa01affa7</t>
        </is>
      </c>
      <c r="B4942" t="inlineStr">
        <is>
          <t xml:space="preserve">Thorns and Thrones</t>
        </is>
      </c>
      <c r="C4942" t="inlineStr">
        <is>
          <t xml:space="preserve">Fluch Und Krone</t>
        </is>
      </c>
      <c r="D4942" t="inlineStr">
        <is>
          <t xml:space="preserve">49a4789a4cd4d7bd59678e672b870fcbaa84c914</t>
        </is>
      </c>
      <c r="E4942" t="inlineStr">
        <is>
          <t xml:space="preserve">Episode 58: Schrei</t>
        </is>
      </c>
      <c r="F4942">
        <v>58</v>
      </c>
      <c r="G4942" t="inlineStr">
        <is>
          <t xml:space="preserve">0:00</t>
        </is>
      </c>
      <c r="H4942" t="inlineStr">
        <is>
          <t xml:space="preserve">Pending</t>
        </is>
      </c>
      <c r="I4942" t="inlineStr">
        <is>
          <t xml:space="preserve">Serana's first-person perspective should be indicated at the beginning of the chapter. - Line of script: "Leise, mystische Musik schwoll an und verklang, abgelöst von den Geräuschen der Nacht: einer sanften Abendbrise, dem leisen Rascheln von Blättern und dem fernen Zirpen der Grillen."</t>
        </is>
      </c>
      <c r="J4942" t="inlineStr">
        <is>
          <t xml:space="preserve">AI</t>
        </is>
      </c>
      <c r="K4942" t="inlineStr">
        <is>
          <t xml:space="preserve">Script error</t>
        </is>
      </c>
      <c r="L4942" t="inlineStr">
        <is>
          <t xml:space="preserve">Script error</t>
        </is>
      </c>
      <c r="M4942" t="str">
        <f>IFERROR(IF(VLOOKUP(L4942,'Quantification'!$A:$B,2,FALSE)&amp;""="","Unclassified",VLOOKUP(L4942,'Quantification'!$A:$B,2,FALSE)),"Unclassified")</f>
        <v>Major</v>
      </c>
      <c r="N4942" t="inlineStr">
        <is>
          <t xml:space="preserve">frl-esma.gulsoy@pocketfm.com</t>
        </is>
      </c>
      <c r="O4942" t="inlineStr">
        <is>
          <t xml:space="preserve">Issues found in raw</t>
        </is>
      </c>
      <c r="P4942" t="str">
        <f>IF(OR(O4942="Issues found in master",O4942="Final master"),"Master",IF(OR(O4942="Ready for Master",O4942="Issues found in raw",O4942="Raw under QC",O4942="Issues resolved in raw"),"Raw","-"))</f>
        <v>Raw</v>
      </c>
      <c r="Q4942" s="13">
        <v>46271.00069444445</v>
      </c>
      <c r="R4942" t="inlineStr">
        <is>
          <t xml:space="preserve">2026-09 (Sept)</t>
        </is>
      </c>
      <c r="S4942">
        <f>IF(M4942="Not an error",0,IF(COUNTIFS($A$2:$A4942,$A4942,$D$2:$D4942,$D4942,$M$2:$M4942,"&lt;&gt;Not an error")=1,1,0))</f>
        <v>1</v>
      </c>
      <c r="T4942">
        <f>IF(M4942&lt;&gt;"Major",0,IF(COUNTIFS($A$2:$A4942,$A4942,$D$2:$D4942,$D4942,$M$2:$M4942,"Major")=1,1,0))</f>
        <v>1</v>
      </c>
      <c r="U4942">
        <f>IF(M4942&lt;&gt;"Minor",0,IF(COUNTIFS($A$2:$A4942,$A4942,$D$2:$D4942,$D4942,$M$2:$M4942,"Minor")=1,1,0))</f>
        <v>0</v>
      </c>
    </row>
    <row r="4943">
      <c r="A4943" t="inlineStr">
        <is>
          <t xml:space="preserve">60392f2f8a29ae2294a4d279a3033aeaa01affa7</t>
        </is>
      </c>
      <c r="B4943" t="inlineStr">
        <is>
          <t xml:space="preserve">Thorns and Thrones</t>
        </is>
      </c>
      <c r="C4943" t="inlineStr">
        <is>
          <t xml:space="preserve">Fluch Und Krone</t>
        </is>
      </c>
      <c r="D4943" t="inlineStr">
        <is>
          <t xml:space="preserve">49a4789a4cd4d7bd59678e672b870fcbaa84c914</t>
        </is>
      </c>
      <c r="E4943" t="inlineStr">
        <is>
          <t xml:space="preserve">Episode 58: Schrei</t>
        </is>
      </c>
      <c r="F4943">
        <v>58</v>
      </c>
      <c r="G4943" t="inlineStr">
        <is>
          <t xml:space="preserve">6:06-6:09</t>
        </is>
      </c>
      <c r="H4943" t="inlineStr">
        <is>
          <t xml:space="preserve">Pending</t>
        </is>
      </c>
      <c r="I4943" t="inlineStr">
        <is>
          <t xml:space="preserve">Martha should be pronounced in German. - Line of script: "„Martha!“, rief ich mit zitternder Stimme."</t>
        </is>
      </c>
      <c r="J4943" t="inlineStr">
        <is>
          <t xml:space="preserve">VOA</t>
        </is>
      </c>
      <c r="K4943" t="inlineStr">
        <is>
          <t xml:space="preserve">Mispronunciation</t>
        </is>
      </c>
      <c r="L4943" t="inlineStr">
        <is>
          <t xml:space="preserve">Mispronunciation</t>
        </is>
      </c>
      <c r="M4943" t="str">
        <f>IFERROR(IF(VLOOKUP(L4943,'Quantification'!$A:$B,2,FALSE)&amp;""="","Unclassified",VLOOKUP(L4943,'Quantification'!$A:$B,2,FALSE)),"Unclassified")</f>
        <v>Major</v>
      </c>
      <c r="N4943" t="inlineStr">
        <is>
          <t xml:space="preserve">frl-esma.gulsoy@pocketfm.com</t>
        </is>
      </c>
      <c r="O4943" t="inlineStr">
        <is>
          <t xml:space="preserve">Issues found in raw</t>
        </is>
      </c>
      <c r="P4943" t="str">
        <f>IF(OR(O4943="Issues found in master",O4943="Final master"),"Master",IF(OR(O4943="Ready for Master",O4943="Issues found in raw",O4943="Raw under QC",O4943="Issues resolved in raw"),"Raw","-"))</f>
        <v>Raw</v>
      </c>
      <c r="Q4943" s="13">
        <v>46271.00069444445</v>
      </c>
      <c r="R4943" t="inlineStr">
        <is>
          <t xml:space="preserve">2026-09 (Sept)</t>
        </is>
      </c>
      <c r="S4943">
        <f>IF(M4943="Not an error",0,IF(COUNTIFS($A$2:$A4943,$A4943,$D$2:$D4943,$D4943,$M$2:$M4943,"&lt;&gt;Not an error")=1,1,0))</f>
        <v>0</v>
      </c>
      <c r="T4943">
        <f>IF(M4943&lt;&gt;"Major",0,IF(COUNTIFS($A$2:$A4943,$A4943,$D$2:$D4943,$D4943,$M$2:$M4943,"Major")=1,1,0))</f>
        <v>0</v>
      </c>
      <c r="U4943">
        <f>IF(M4943&lt;&gt;"Minor",0,IF(COUNTIFS($A$2:$A4943,$A4943,$D$2:$D4943,$D4943,$M$2:$M4943,"Minor")=1,1,0))</f>
        <v>0</v>
      </c>
    </row>
    <row r="4944">
      <c r="A4944" t="inlineStr">
        <is>
          <t xml:space="preserve">60392f2f8a29ae2294a4d279a3033aeaa01affa7</t>
        </is>
      </c>
      <c r="B4944" t="inlineStr">
        <is>
          <t xml:space="preserve">Thorns and Thrones</t>
        </is>
      </c>
      <c r="C4944" t="inlineStr">
        <is>
          <t xml:space="preserve">Fluch Und Krone</t>
        </is>
      </c>
      <c r="D4944" t="inlineStr">
        <is>
          <t xml:space="preserve">49a4789a4cd4d7bd59678e672b870fcbaa84c914</t>
        </is>
      </c>
      <c r="E4944" t="inlineStr">
        <is>
          <t xml:space="preserve">Episode 58: Schrei</t>
        </is>
      </c>
      <c r="F4944">
        <v>58</v>
      </c>
      <c r="G4944" t="inlineStr">
        <is>
          <t xml:space="preserve">6:43-6:51</t>
        </is>
      </c>
      <c r="H4944" t="inlineStr">
        <is>
          <t xml:space="preserve">Pending</t>
        </is>
      </c>
      <c r="I4944" t="inlineStr">
        <is>
          <t xml:space="preserve">Martha should be pronounced in German. - Line of script: "Es versetzte mich zurück in meine Kindheit, zu den Geistern, die ich damals bei meinem Fluchtversuch gesehen hatte, bevor Martha mich rettete."</t>
        </is>
      </c>
      <c r="J4944" t="inlineStr">
        <is>
          <t xml:space="preserve">VOA</t>
        </is>
      </c>
      <c r="K4944" t="inlineStr">
        <is>
          <t xml:space="preserve">Mispronunciation</t>
        </is>
      </c>
      <c r="L4944" t="inlineStr">
        <is>
          <t xml:space="preserve">Mispronunciation</t>
        </is>
      </c>
      <c r="M4944" t="str">
        <f>IFERROR(IF(VLOOKUP(L4944,'Quantification'!$A:$B,2,FALSE)&amp;""="","Unclassified",VLOOKUP(L4944,'Quantification'!$A:$B,2,FALSE)),"Unclassified")</f>
        <v>Major</v>
      </c>
      <c r="N4944" t="inlineStr">
        <is>
          <t xml:space="preserve">frl-esma.gulsoy@pocketfm.com</t>
        </is>
      </c>
      <c r="O4944" t="inlineStr">
        <is>
          <t xml:space="preserve">Issues found in raw</t>
        </is>
      </c>
      <c r="P4944" t="str">
        <f>IF(OR(O4944="Issues found in master",O4944="Final master"),"Master",IF(OR(O4944="Ready for Master",O4944="Issues found in raw",O4944="Raw under QC",O4944="Issues resolved in raw"),"Raw","-"))</f>
        <v>Raw</v>
      </c>
      <c r="Q4944" s="13">
        <v>46271.00069444445</v>
      </c>
      <c r="R4944" t="inlineStr">
        <is>
          <t xml:space="preserve">2026-09 (Sept)</t>
        </is>
      </c>
      <c r="S4944">
        <f>IF(M4944="Not an error",0,IF(COUNTIFS($A$2:$A4944,$A4944,$D$2:$D4944,$D4944,$M$2:$M4944,"&lt;&gt;Not an error")=1,1,0))</f>
        <v>0</v>
      </c>
      <c r="T4944">
        <f>IF(M4944&lt;&gt;"Major",0,IF(COUNTIFS($A$2:$A4944,$A4944,$D$2:$D4944,$D4944,$M$2:$M4944,"Major")=1,1,0))</f>
        <v>0</v>
      </c>
      <c r="U4944">
        <f>IF(M4944&lt;&gt;"Minor",0,IF(COUNTIFS($A$2:$A4944,$A4944,$D$2:$D4944,$D4944,$M$2:$M4944,"Minor")=1,1,0))</f>
        <v>0</v>
      </c>
    </row>
    <row r="4945">
      <c r="A4945" t="inlineStr">
        <is>
          <t xml:space="preserve">60392f2f8a29ae2294a4d279a3033aeaa01affa7</t>
        </is>
      </c>
      <c r="B4945" t="inlineStr">
        <is>
          <t xml:space="preserve">Thorns and Thrones</t>
        </is>
      </c>
      <c r="C4945" t="inlineStr">
        <is>
          <t xml:space="preserve">Fluch Und Krone</t>
        </is>
      </c>
      <c r="D4945" t="inlineStr">
        <is>
          <t xml:space="preserve">49a4789a4cd4d7bd59678e672b870fcbaa84c914</t>
        </is>
      </c>
      <c r="E4945" t="inlineStr">
        <is>
          <t xml:space="preserve">Episode 58: Schrei</t>
        </is>
      </c>
      <c r="F4945">
        <v>58</v>
      </c>
      <c r="G4945" t="inlineStr">
        <is>
          <t xml:space="preserve">7:27-7:32</t>
        </is>
      </c>
      <c r="H4945" t="inlineStr">
        <is>
          <t xml:space="preserve">Pending</t>
        </is>
      </c>
      <c r="I4945" t="inlineStr">
        <is>
          <t xml:space="preserve">Martha should be pronounced in German. - Line of script: "„Martha, wo bist du? Bitte komm zurück. Bitte.“"</t>
        </is>
      </c>
      <c r="J4945" t="inlineStr">
        <is>
          <t xml:space="preserve">VOA</t>
        </is>
      </c>
      <c r="K4945" t="inlineStr">
        <is>
          <t xml:space="preserve">Mispronunciation</t>
        </is>
      </c>
      <c r="L4945" t="inlineStr">
        <is>
          <t xml:space="preserve">Mispronunciation</t>
        </is>
      </c>
      <c r="M4945" t="str">
        <f>IFERROR(IF(VLOOKUP(L4945,'Quantification'!$A:$B,2,FALSE)&amp;""="","Unclassified",VLOOKUP(L4945,'Quantification'!$A:$B,2,FALSE)),"Unclassified")</f>
        <v>Major</v>
      </c>
      <c r="N4945" t="inlineStr">
        <is>
          <t xml:space="preserve">frl-esma.gulsoy@pocketfm.com</t>
        </is>
      </c>
      <c r="O4945" t="inlineStr">
        <is>
          <t xml:space="preserve">Issues found in raw</t>
        </is>
      </c>
      <c r="P4945" t="str">
        <f>IF(OR(O4945="Issues found in master",O4945="Final master"),"Master",IF(OR(O4945="Ready for Master",O4945="Issues found in raw",O4945="Raw under QC",O4945="Issues resolved in raw"),"Raw","-"))</f>
        <v>Raw</v>
      </c>
      <c r="Q4945" s="13">
        <v>46271.00069444445</v>
      </c>
      <c r="R4945" t="inlineStr">
        <is>
          <t xml:space="preserve">2026-09 (Sept)</t>
        </is>
      </c>
      <c r="S4945">
        <f>IF(M4945="Not an error",0,IF(COUNTIFS($A$2:$A4945,$A4945,$D$2:$D4945,$D4945,$M$2:$M4945,"&lt;&gt;Not an error")=1,1,0))</f>
        <v>0</v>
      </c>
      <c r="T4945">
        <f>IF(M4945&lt;&gt;"Major",0,IF(COUNTIFS($A$2:$A4945,$A4945,$D$2:$D4945,$D4945,$M$2:$M4945,"Major")=1,1,0))</f>
        <v>0</v>
      </c>
      <c r="U4945">
        <f>IF(M4945&lt;&gt;"Minor",0,IF(COUNTIFS($A$2:$A4945,$A4945,$D$2:$D4945,$D4945,$M$2:$M4945,"Minor")=1,1,0))</f>
        <v>0</v>
      </c>
    </row>
    <row r="4946">
      <c r="A4946" t="inlineStr">
        <is>
          <t xml:space="preserve">60392f2f8a29ae2294a4d279a3033aeaa01affa7</t>
        </is>
      </c>
      <c r="B4946" t="inlineStr">
        <is>
          <t xml:space="preserve">Thorns and Thrones</t>
        </is>
      </c>
      <c r="C4946" t="inlineStr">
        <is>
          <t xml:space="preserve">Fluch Und Krone</t>
        </is>
      </c>
      <c r="D4946" t="inlineStr">
        <is>
          <t xml:space="preserve">d42e0a1a49d5c36514ba7291edfa16ce549f77b3</t>
        </is>
      </c>
      <c r="E4946" t="inlineStr">
        <is>
          <t xml:space="preserve">Episode 59: Glas Und Blut</t>
        </is>
      </c>
      <c r="F4946">
        <v>59</v>
      </c>
      <c r="G4946" t="inlineStr">
        <is>
          <t xml:space="preserve">0:00</t>
        </is>
      </c>
      <c r="H4946" t="inlineStr">
        <is>
          <t xml:space="preserve">Pending</t>
        </is>
      </c>
      <c r="I4946" t="inlineStr">
        <is>
          <t xml:space="preserve">The third-person narrative perspective should be indicated at the beginning of the chapter. - Line of script: "Der gesamte Königspalast von Abetha versank im Chaos, und Entsetzen ergriff alle Bewohner."</t>
        </is>
      </c>
      <c r="J4946" t="inlineStr">
        <is>
          <t xml:space="preserve">AI</t>
        </is>
      </c>
      <c r="K4946" t="inlineStr">
        <is>
          <t xml:space="preserve">Script error</t>
        </is>
      </c>
      <c r="L4946" t="inlineStr">
        <is>
          <t xml:space="preserve">Script error</t>
        </is>
      </c>
      <c r="M4946" t="str">
        <f>IFERROR(IF(VLOOKUP(L4946,'Quantification'!$A:$B,2,FALSE)&amp;""="","Unclassified",VLOOKUP(L4946,'Quantification'!$A:$B,2,FALSE)),"Unclassified")</f>
        <v>Major</v>
      </c>
      <c r="N4946" t="inlineStr">
        <is>
          <t xml:space="preserve">frl-esma.gulsoy@pocketfm.com</t>
        </is>
      </c>
      <c r="O4946" t="inlineStr">
        <is>
          <t xml:space="preserve">Issues found in raw</t>
        </is>
      </c>
      <c r="P4946" t="str">
        <f>IF(OR(O4946="Issues found in master",O4946="Final master"),"Master",IF(OR(O4946="Ready for Master",O4946="Issues found in raw",O4946="Raw under QC",O4946="Issues resolved in raw"),"Raw","-"))</f>
        <v>Raw</v>
      </c>
      <c r="Q4946" s="13">
        <v>46271.004166666666</v>
      </c>
      <c r="R4946" t="inlineStr">
        <is>
          <t xml:space="preserve">2026-09 (Sept)</t>
        </is>
      </c>
      <c r="S4946">
        <f>IF(M4946="Not an error",0,IF(COUNTIFS($A$2:$A4946,$A4946,$D$2:$D4946,$D4946,$M$2:$M4946,"&lt;&gt;Not an error")=1,1,0))</f>
        <v>1</v>
      </c>
      <c r="T4946">
        <f>IF(M4946&lt;&gt;"Major",0,IF(COUNTIFS($A$2:$A4946,$A4946,$D$2:$D4946,$D4946,$M$2:$M4946,"Major")=1,1,0))</f>
        <v>1</v>
      </c>
      <c r="U4946">
        <f>IF(M4946&lt;&gt;"Minor",0,IF(COUNTIFS($A$2:$A4946,$A4946,$D$2:$D4946,$D4946,$M$2:$M4946,"Minor")=1,1,0))</f>
        <v>0</v>
      </c>
    </row>
    <row r="4947">
      <c r="A4947" t="inlineStr">
        <is>
          <t xml:space="preserve">60392f2f8a29ae2294a4d279a3033aeaa01affa7</t>
        </is>
      </c>
      <c r="B4947" t="inlineStr">
        <is>
          <t xml:space="preserve">Thorns and Thrones</t>
        </is>
      </c>
      <c r="C4947" t="inlineStr">
        <is>
          <t xml:space="preserve">Fluch Und Krone</t>
        </is>
      </c>
      <c r="D4947" t="inlineStr">
        <is>
          <t xml:space="preserve">7de264f1655eed1bca2889c9eced0b4ab14a343e</t>
        </is>
      </c>
      <c r="E4947" t="inlineStr">
        <is>
          <t xml:space="preserve">Episode 60: Vorahnung</t>
        </is>
      </c>
      <c r="F4947">
        <v>60</v>
      </c>
      <c r="G4947" t="inlineStr">
        <is>
          <t xml:space="preserve">0:00</t>
        </is>
      </c>
      <c r="H4947" t="inlineStr">
        <is>
          <t xml:space="preserve">Pending</t>
        </is>
      </c>
      <c r="I4947" t="inlineStr">
        <is>
          <t xml:space="preserve">The third-person narrative perspective should be indicated at the beginning of the chapter. - Line of script: "Tief im Finsterforst, im südöstlichen Teil von Hatha, hatte eine wettergegerbte Söldnergruppe ihr Lager aufgeschlagen."</t>
        </is>
      </c>
      <c r="J4947" t="inlineStr">
        <is>
          <t xml:space="preserve">AI</t>
        </is>
      </c>
      <c r="K4947" t="inlineStr">
        <is>
          <t xml:space="preserve">Script error</t>
        </is>
      </c>
      <c r="L4947" t="inlineStr">
        <is>
          <t xml:space="preserve">Script error</t>
        </is>
      </c>
      <c r="M4947" t="str">
        <f>IFERROR(IF(VLOOKUP(L4947,'Quantification'!$A:$B,2,FALSE)&amp;""="","Unclassified",VLOOKUP(L4947,'Quantification'!$A:$B,2,FALSE)),"Unclassified")</f>
        <v>Major</v>
      </c>
      <c r="N4947" t="inlineStr">
        <is>
          <t xml:space="preserve">frl-esma.gulsoy@pocketfm.com</t>
        </is>
      </c>
      <c r="O4947" t="inlineStr">
        <is>
          <t xml:space="preserve">Issues found in raw</t>
        </is>
      </c>
      <c r="P4947" t="str">
        <f>IF(OR(O4947="Issues found in master",O4947="Final master"),"Master",IF(OR(O4947="Ready for Master",O4947="Issues found in raw",O4947="Raw under QC",O4947="Issues resolved in raw"),"Raw","-"))</f>
        <v>Raw</v>
      </c>
      <c r="Q4947" s="13">
        <v>46271.009722222225</v>
      </c>
      <c r="R4947" t="inlineStr">
        <is>
          <t xml:space="preserve">2026-09 (Sept)</t>
        </is>
      </c>
      <c r="S4947">
        <f>IF(M4947="Not an error",0,IF(COUNTIFS($A$2:$A4947,$A4947,$D$2:$D4947,$D4947,$M$2:$M4947,"&lt;&gt;Not an error")=1,1,0))</f>
        <v>1</v>
      </c>
      <c r="T4947">
        <f>IF(M4947&lt;&gt;"Major",0,IF(COUNTIFS($A$2:$A4947,$A4947,$D$2:$D4947,$D4947,$M$2:$M4947,"Major")=1,1,0))</f>
        <v>1</v>
      </c>
      <c r="U4947">
        <f>IF(M4947&lt;&gt;"Minor",0,IF(COUNTIFS($A$2:$A4947,$A4947,$D$2:$D4947,$D4947,$M$2:$M4947,"Minor")=1,1,0))</f>
        <v>0</v>
      </c>
    </row>
    <row r="4948">
      <c r="A4948" t="inlineStr">
        <is>
          <t xml:space="preserve">60392f2f8a29ae2294a4d279a3033aeaa01affa7</t>
        </is>
      </c>
      <c r="B4948" t="inlineStr">
        <is>
          <t xml:space="preserve">Thorns and Thrones</t>
        </is>
      </c>
      <c r="C4948" t="inlineStr">
        <is>
          <t xml:space="preserve">Fluch Und Krone</t>
        </is>
      </c>
      <c r="D4948" t="inlineStr">
        <is>
          <t xml:space="preserve">7de264f1655eed1bca2889c9eced0b4ab14a343e</t>
        </is>
      </c>
      <c r="E4948" t="inlineStr">
        <is>
          <t xml:space="preserve">Episode 60: Vorahnung</t>
        </is>
      </c>
      <c r="F4948">
        <v>60</v>
      </c>
      <c r="G4948" t="inlineStr">
        <is>
          <t xml:space="preserve">0:20-0:26</t>
        </is>
      </c>
      <c r="H4948" t="inlineStr">
        <is>
          <t xml:space="preserve">Pending</t>
        </is>
      </c>
      <c r="I4948" t="inlineStr">
        <is>
          <t xml:space="preserve">Cian should be pronounced as "Kian" (German pronunciation). - Line of script: "Diese Söldner waren die andere Hälfte der verbündeten Streitkräfte, die Cian zurück nach Abetha führte."</t>
        </is>
      </c>
      <c r="J4948" t="inlineStr">
        <is>
          <t xml:space="preserve">VOA</t>
        </is>
      </c>
      <c r="K4948" t="inlineStr">
        <is>
          <t xml:space="preserve">Mispronunciation</t>
        </is>
      </c>
      <c r="L4948" t="inlineStr">
        <is>
          <t xml:space="preserve">Mispronunciation</t>
        </is>
      </c>
      <c r="M4948" t="str">
        <f>IFERROR(IF(VLOOKUP(L4948,'Quantification'!$A:$B,2,FALSE)&amp;""="","Unclassified",VLOOKUP(L4948,'Quantification'!$A:$B,2,FALSE)),"Unclassified")</f>
        <v>Major</v>
      </c>
      <c r="N4948" t="inlineStr">
        <is>
          <t xml:space="preserve">frl-esma.gulsoy@pocketfm.com</t>
        </is>
      </c>
      <c r="O4948" t="inlineStr">
        <is>
          <t xml:space="preserve">Issues found in raw</t>
        </is>
      </c>
      <c r="P4948" t="str">
        <f>IF(OR(O4948="Issues found in master",O4948="Final master"),"Master",IF(OR(O4948="Ready for Master",O4948="Issues found in raw",O4948="Raw under QC",O4948="Issues resolved in raw"),"Raw","-"))</f>
        <v>Raw</v>
      </c>
      <c r="Q4948" s="13">
        <v>46271.009722222225</v>
      </c>
      <c r="R4948" t="inlineStr">
        <is>
          <t xml:space="preserve">2026-09 (Sept)</t>
        </is>
      </c>
      <c r="S4948">
        <f>IF(M4948="Not an error",0,IF(COUNTIFS($A$2:$A4948,$A4948,$D$2:$D4948,$D4948,$M$2:$M4948,"&lt;&gt;Not an error")=1,1,0))</f>
        <v>0</v>
      </c>
      <c r="T4948">
        <f>IF(M4948&lt;&gt;"Major",0,IF(COUNTIFS($A$2:$A4948,$A4948,$D$2:$D4948,$D4948,$M$2:$M4948,"Major")=1,1,0))</f>
        <v>0</v>
      </c>
      <c r="U4948">
        <f>IF(M4948&lt;&gt;"Minor",0,IF(COUNTIFS($A$2:$A4948,$A4948,$D$2:$D4948,$D4948,$M$2:$M4948,"Minor")=1,1,0))</f>
        <v>0</v>
      </c>
    </row>
    <row r="4949">
      <c r="A4949" t="inlineStr">
        <is>
          <t xml:space="preserve">60392f2f8a29ae2294a4d279a3033aeaa01affa7</t>
        </is>
      </c>
      <c r="B4949" t="inlineStr">
        <is>
          <t xml:space="preserve">Thorns and Thrones</t>
        </is>
      </c>
      <c r="C4949" t="inlineStr">
        <is>
          <t xml:space="preserve">Fluch Und Krone</t>
        </is>
      </c>
      <c r="D4949" t="inlineStr">
        <is>
          <t xml:space="preserve">7de264f1655eed1bca2889c9eced0b4ab14a343e</t>
        </is>
      </c>
      <c r="E4949" t="inlineStr">
        <is>
          <t xml:space="preserve">Episode 60: Vorahnung</t>
        </is>
      </c>
      <c r="F4949">
        <v>60</v>
      </c>
      <c r="G4949" t="inlineStr">
        <is>
          <t xml:space="preserve">1:34-1:35</t>
        </is>
      </c>
      <c r="H4949" t="inlineStr">
        <is>
          <t xml:space="preserve">Pending</t>
        </is>
      </c>
      <c r="I4949" t="inlineStr">
        <is>
          <t xml:space="preserve">Cian should be pronounced as "Kian" (German pronunciation). - Line of script: "Auch Cian ergriff das Wort."</t>
        </is>
      </c>
      <c r="J4949" t="inlineStr">
        <is>
          <t xml:space="preserve">VOA</t>
        </is>
      </c>
      <c r="K4949" t="inlineStr">
        <is>
          <t xml:space="preserve">Mispronunciation</t>
        </is>
      </c>
      <c r="L4949" t="inlineStr">
        <is>
          <t xml:space="preserve">Mispronunciation</t>
        </is>
      </c>
      <c r="M4949" t="str">
        <f>IFERROR(IF(VLOOKUP(L4949,'Quantification'!$A:$B,2,FALSE)&amp;""="","Unclassified",VLOOKUP(L4949,'Quantification'!$A:$B,2,FALSE)),"Unclassified")</f>
        <v>Major</v>
      </c>
      <c r="N4949" t="inlineStr">
        <is>
          <t xml:space="preserve">frl-esma.gulsoy@pocketfm.com</t>
        </is>
      </c>
      <c r="O4949" t="inlineStr">
        <is>
          <t xml:space="preserve">Issues found in raw</t>
        </is>
      </c>
      <c r="P4949" t="str">
        <f>IF(OR(O4949="Issues found in master",O4949="Final master"),"Master",IF(OR(O4949="Ready for Master",O4949="Issues found in raw",O4949="Raw under QC",O4949="Issues resolved in raw"),"Raw","-"))</f>
        <v>Raw</v>
      </c>
      <c r="Q4949" s="13">
        <v>46271.009722222225</v>
      </c>
      <c r="R4949" t="inlineStr">
        <is>
          <t xml:space="preserve">2026-09 (Sept)</t>
        </is>
      </c>
      <c r="S4949">
        <f>IF(M4949="Not an error",0,IF(COUNTIFS($A$2:$A4949,$A4949,$D$2:$D4949,$D4949,$M$2:$M4949,"&lt;&gt;Not an error")=1,1,0))</f>
        <v>0</v>
      </c>
      <c r="T4949">
        <f>IF(M4949&lt;&gt;"Major",0,IF(COUNTIFS($A$2:$A4949,$A4949,$D$2:$D4949,$D4949,$M$2:$M4949,"Major")=1,1,0))</f>
        <v>0</v>
      </c>
      <c r="U4949">
        <f>IF(M4949&lt;&gt;"Minor",0,IF(COUNTIFS($A$2:$A4949,$A4949,$D$2:$D4949,$D4949,$M$2:$M4949,"Minor")=1,1,0))</f>
        <v>0</v>
      </c>
    </row>
    <row r="4950">
      <c r="A4950" t="inlineStr">
        <is>
          <t xml:space="preserve">60392f2f8a29ae2294a4d279a3033aeaa01affa7</t>
        </is>
      </c>
      <c r="B4950" t="inlineStr">
        <is>
          <t xml:space="preserve">Thorns and Thrones</t>
        </is>
      </c>
      <c r="C4950" t="inlineStr">
        <is>
          <t xml:space="preserve">Fluch Und Krone</t>
        </is>
      </c>
      <c r="D4950" t="inlineStr">
        <is>
          <t xml:space="preserve">7de264f1655eed1bca2889c9eced0b4ab14a343e</t>
        </is>
      </c>
      <c r="E4950" t="inlineStr">
        <is>
          <t xml:space="preserve">Episode 60: Vorahnung</t>
        </is>
      </c>
      <c r="F4950">
        <v>60</v>
      </c>
      <c r="G4950" t="inlineStr">
        <is>
          <t xml:space="preserve">2:24-2:29</t>
        </is>
      </c>
      <c r="H4950" t="inlineStr">
        <is>
          <t xml:space="preserve">Pending</t>
        </is>
      </c>
      <c r="I4950" t="inlineStr">
        <is>
          <t xml:space="preserve">Cian should be pronounced as "Kian" (German pronunciation). - Line of script: "Cian war von dieser Reaktion überrascht und warf Exel einen verwirrten Blick zu."</t>
        </is>
      </c>
      <c r="J4950" t="inlineStr">
        <is>
          <t xml:space="preserve">VOA</t>
        </is>
      </c>
      <c r="K4950" t="inlineStr">
        <is>
          <t xml:space="preserve">Mispronunciation</t>
        </is>
      </c>
      <c r="L4950" t="inlineStr">
        <is>
          <t xml:space="preserve">Mispronunciation</t>
        </is>
      </c>
      <c r="M4950" t="str">
        <f>IFERROR(IF(VLOOKUP(L4950,'Quantification'!$A:$B,2,FALSE)&amp;""="","Unclassified",VLOOKUP(L4950,'Quantification'!$A:$B,2,FALSE)),"Unclassified")</f>
        <v>Major</v>
      </c>
      <c r="N4950" t="inlineStr">
        <is>
          <t xml:space="preserve">frl-esma.gulsoy@pocketfm.com</t>
        </is>
      </c>
      <c r="O4950" t="inlineStr">
        <is>
          <t xml:space="preserve">Issues found in raw</t>
        </is>
      </c>
      <c r="P4950" t="str">
        <f>IF(OR(O4950="Issues found in master",O4950="Final master"),"Master",IF(OR(O4950="Ready for Master",O4950="Issues found in raw",O4950="Raw under QC",O4950="Issues resolved in raw"),"Raw","-"))</f>
        <v>Raw</v>
      </c>
      <c r="Q4950" s="13">
        <v>46271.009722222225</v>
      </c>
      <c r="R4950" t="inlineStr">
        <is>
          <t xml:space="preserve">2026-09 (Sept)</t>
        </is>
      </c>
      <c r="S4950">
        <f>IF(M4950="Not an error",0,IF(COUNTIFS($A$2:$A4950,$A4950,$D$2:$D4950,$D4950,$M$2:$M4950,"&lt;&gt;Not an error")=1,1,0))</f>
        <v>0</v>
      </c>
      <c r="T4950">
        <f>IF(M4950&lt;&gt;"Major",0,IF(COUNTIFS($A$2:$A4950,$A4950,$D$2:$D4950,$D4950,$M$2:$M4950,"Major")=1,1,0))</f>
        <v>0</v>
      </c>
      <c r="U4950">
        <f>IF(M4950&lt;&gt;"Minor",0,IF(COUNTIFS($A$2:$A4950,$A4950,$D$2:$D4950,$D4950,$M$2:$M4950,"Minor")=1,1,0))</f>
        <v>0</v>
      </c>
    </row>
    <row r="4951">
      <c r="A4951" t="inlineStr">
        <is>
          <t xml:space="preserve">60392f2f8a29ae2294a4d279a3033aeaa01affa7</t>
        </is>
      </c>
      <c r="B4951" t="inlineStr">
        <is>
          <t xml:space="preserve">Thorns and Thrones</t>
        </is>
      </c>
      <c r="C4951" t="inlineStr">
        <is>
          <t xml:space="preserve">Fluch Und Krone</t>
        </is>
      </c>
      <c r="D4951" t="inlineStr">
        <is>
          <t xml:space="preserve">7de264f1655eed1bca2889c9eced0b4ab14a343e</t>
        </is>
      </c>
      <c r="E4951" t="inlineStr">
        <is>
          <t xml:space="preserve">Episode 60: Vorahnung</t>
        </is>
      </c>
      <c r="F4951">
        <v>60</v>
      </c>
      <c r="G4951" t="inlineStr">
        <is>
          <t xml:space="preserve">2:30-2:40</t>
        </is>
      </c>
      <c r="H4951" t="inlineStr">
        <is>
          <t xml:space="preserve">Pending</t>
        </is>
      </c>
      <c r="I4951" t="inlineStr">
        <is>
          <t xml:space="preserve">Cian should be pronounced as "Kian" (German pronunciation). - Line of script: "Obwohl Cian nicht viel Zeit mit dem jungen König verbracht hatte, hatte er genug gesehen, um zu wissen, dass es fast unmöglich war, Drayce umzustimmen, wenn sein Entschluss einmal feststand."</t>
        </is>
      </c>
      <c r="J4951" t="inlineStr">
        <is>
          <t xml:space="preserve">VOA</t>
        </is>
      </c>
      <c r="K4951" t="inlineStr">
        <is>
          <t xml:space="preserve">Mispronunciation</t>
        </is>
      </c>
      <c r="L4951" t="inlineStr">
        <is>
          <t xml:space="preserve">Mispronunciation</t>
        </is>
      </c>
      <c r="M4951" t="str">
        <f>IFERROR(IF(VLOOKUP(L4951,'Quantification'!$A:$B,2,FALSE)&amp;""="","Unclassified",VLOOKUP(L4951,'Quantification'!$A:$B,2,FALSE)),"Unclassified")</f>
        <v>Major</v>
      </c>
      <c r="N4951" t="inlineStr">
        <is>
          <t xml:space="preserve">frl-esma.gulsoy@pocketfm.com</t>
        </is>
      </c>
      <c r="O4951" t="inlineStr">
        <is>
          <t xml:space="preserve">Issues found in raw</t>
        </is>
      </c>
      <c r="P4951" t="str">
        <f>IF(OR(O4951="Issues found in master",O4951="Final master"),"Master",IF(OR(O4951="Ready for Master",O4951="Issues found in raw",O4951="Raw under QC",O4951="Issues resolved in raw"),"Raw","-"))</f>
        <v>Raw</v>
      </c>
      <c r="Q4951" s="13">
        <v>46271.009722222225</v>
      </c>
      <c r="R4951" t="inlineStr">
        <is>
          <t xml:space="preserve">2026-09 (Sept)</t>
        </is>
      </c>
      <c r="S4951">
        <f>IF(M4951="Not an error",0,IF(COUNTIFS($A$2:$A4951,$A4951,$D$2:$D4951,$D4951,$M$2:$M4951,"&lt;&gt;Not an error")=1,1,0))</f>
        <v>0</v>
      </c>
      <c r="T4951">
        <f>IF(M4951&lt;&gt;"Major",0,IF(COUNTIFS($A$2:$A4951,$A4951,$D$2:$D4951,$D4951,$M$2:$M4951,"Major")=1,1,0))</f>
        <v>0</v>
      </c>
      <c r="U4951">
        <f>IF(M4951&lt;&gt;"Minor",0,IF(COUNTIFS($A$2:$A4951,$A4951,$D$2:$D4951,$D4951,$M$2:$M4951,"Minor")=1,1,0))</f>
        <v>0</v>
      </c>
    </row>
    <row r="4952">
      <c r="A4952" t="inlineStr">
        <is>
          <t xml:space="preserve">60392f2f8a29ae2294a4d279a3033aeaa01affa7</t>
        </is>
      </c>
      <c r="B4952" t="inlineStr">
        <is>
          <t xml:space="preserve">Thorns and Thrones</t>
        </is>
      </c>
      <c r="C4952" t="inlineStr">
        <is>
          <t xml:space="preserve">Fluch Und Krone</t>
        </is>
      </c>
      <c r="D4952" t="inlineStr">
        <is>
          <t xml:space="preserve">7de264f1655eed1bca2889c9eced0b4ab14a343e</t>
        </is>
      </c>
      <c r="E4952" t="inlineStr">
        <is>
          <t xml:space="preserve">Episode 60: Vorahnung</t>
        </is>
      </c>
      <c r="F4952">
        <v>60</v>
      </c>
      <c r="G4952" t="inlineStr">
        <is>
          <t xml:space="preserve">2:45-2:50</t>
        </is>
      </c>
      <c r="H4952" t="inlineStr">
        <is>
          <t xml:space="preserve">Pending</t>
        </is>
      </c>
      <c r="I4952" t="inlineStr">
        <is>
          <t xml:space="preserve">Cian should be pronounced as "Kian" (German pronunciation). - Line of script: "„Das ist eine Sache zwischen den beiden“, sagte Exel und beantwortete Cians unausgesprochene Frage."</t>
        </is>
      </c>
      <c r="J4952" t="inlineStr">
        <is>
          <t xml:space="preserve">VOA</t>
        </is>
      </c>
      <c r="K4952" t="inlineStr">
        <is>
          <t xml:space="preserve">Mispronunciation</t>
        </is>
      </c>
      <c r="L4952" t="inlineStr">
        <is>
          <t xml:space="preserve">Mispronunciation</t>
        </is>
      </c>
      <c r="M4952" t="str">
        <f>IFERROR(IF(VLOOKUP(L4952,'Quantification'!$A:$B,2,FALSE)&amp;""="","Unclassified",VLOOKUP(L4952,'Quantification'!$A:$B,2,FALSE)),"Unclassified")</f>
        <v>Major</v>
      </c>
      <c r="N4952" t="inlineStr">
        <is>
          <t xml:space="preserve">frl-esma.gulsoy@pocketfm.com</t>
        </is>
      </c>
      <c r="O4952" t="inlineStr">
        <is>
          <t xml:space="preserve">Issues found in raw</t>
        </is>
      </c>
      <c r="P4952" t="str">
        <f>IF(OR(O4952="Issues found in master",O4952="Final master"),"Master",IF(OR(O4952="Ready for Master",O4952="Issues found in raw",O4952="Raw under QC",O4952="Issues resolved in raw"),"Raw","-"))</f>
        <v>Raw</v>
      </c>
      <c r="Q4952" s="13">
        <v>46271.009722222225</v>
      </c>
      <c r="R4952" t="inlineStr">
        <is>
          <t xml:space="preserve">2026-09 (Sept)</t>
        </is>
      </c>
      <c r="S4952">
        <f>IF(M4952="Not an error",0,IF(COUNTIFS($A$2:$A4952,$A4952,$D$2:$D4952,$D4952,$M$2:$M4952,"&lt;&gt;Not an error")=1,1,0))</f>
        <v>0</v>
      </c>
      <c r="T4952">
        <f>IF(M4952&lt;&gt;"Major",0,IF(COUNTIFS($A$2:$A4952,$A4952,$D$2:$D4952,$D4952,$M$2:$M4952,"Major")=1,1,0))</f>
        <v>0</v>
      </c>
      <c r="U4952">
        <f>IF(M4952&lt;&gt;"Minor",0,IF(COUNTIFS($A$2:$A4952,$A4952,$D$2:$D4952,$D4952,$M$2:$M4952,"Minor")=1,1,0))</f>
        <v>0</v>
      </c>
    </row>
    <row r="4953">
      <c r="A4953" t="inlineStr">
        <is>
          <t xml:space="preserve">60392f2f8a29ae2294a4d279a3033aeaa01affa7</t>
        </is>
      </c>
      <c r="B4953" t="inlineStr">
        <is>
          <t xml:space="preserve">Thorns and Thrones</t>
        </is>
      </c>
      <c r="C4953" t="inlineStr">
        <is>
          <t xml:space="preserve">Fluch Und Krone</t>
        </is>
      </c>
      <c r="D4953" t="inlineStr">
        <is>
          <t xml:space="preserve">7de264f1655eed1bca2889c9eced0b4ab14a343e</t>
        </is>
      </c>
      <c r="E4953" t="inlineStr">
        <is>
          <t xml:space="preserve">Episode 60: Vorahnung</t>
        </is>
      </c>
      <c r="F4953">
        <v>60</v>
      </c>
      <c r="G4953" t="inlineStr">
        <is>
          <t xml:space="preserve">2:50-2:53</t>
        </is>
      </c>
      <c r="H4953" t="inlineStr">
        <is>
          <t xml:space="preserve">Pending</t>
        </is>
      </c>
      <c r="I4953" t="inlineStr">
        <is>
          <t xml:space="preserve">Cian should be pronounced as "Kian" (German pronunciation). - Line of script: "Cian sah immer noch zweifelnd aus, und Exel lachte."</t>
        </is>
      </c>
      <c r="J4953" t="inlineStr">
        <is>
          <t xml:space="preserve">VOA</t>
        </is>
      </c>
      <c r="K4953" t="inlineStr">
        <is>
          <t xml:space="preserve">Mispronunciation</t>
        </is>
      </c>
      <c r="L4953" t="inlineStr">
        <is>
          <t xml:space="preserve">Mispronunciation</t>
        </is>
      </c>
      <c r="M4953" t="str">
        <f>IFERROR(IF(VLOOKUP(L4953,'Quantification'!$A:$B,2,FALSE)&amp;""="","Unclassified",VLOOKUP(L4953,'Quantification'!$A:$B,2,FALSE)),"Unclassified")</f>
        <v>Major</v>
      </c>
      <c r="N4953" t="inlineStr">
        <is>
          <t xml:space="preserve">frl-esma.gulsoy@pocketfm.com</t>
        </is>
      </c>
      <c r="O4953" t="inlineStr">
        <is>
          <t xml:space="preserve">Issues found in raw</t>
        </is>
      </c>
      <c r="P4953" t="str">
        <f>IF(OR(O4953="Issues found in master",O4953="Final master"),"Master",IF(OR(O4953="Ready for Master",O4953="Issues found in raw",O4953="Raw under QC",O4953="Issues resolved in raw"),"Raw","-"))</f>
        <v>Raw</v>
      </c>
      <c r="Q4953" s="13">
        <v>46271.009722222225</v>
      </c>
      <c r="R4953" t="inlineStr">
        <is>
          <t xml:space="preserve">2026-09 (Sept)</t>
        </is>
      </c>
      <c r="S4953">
        <f>IF(M4953="Not an error",0,IF(COUNTIFS($A$2:$A4953,$A4953,$D$2:$D4953,$D4953,$M$2:$M4953,"&lt;&gt;Not an error")=1,1,0))</f>
        <v>0</v>
      </c>
      <c r="T4953">
        <f>IF(M4953&lt;&gt;"Major",0,IF(COUNTIFS($A$2:$A4953,$A4953,$D$2:$D4953,$D4953,$M$2:$M4953,"Major")=1,1,0))</f>
        <v>0</v>
      </c>
      <c r="U4953">
        <f>IF(M4953&lt;&gt;"Minor",0,IF(COUNTIFS($A$2:$A4953,$A4953,$D$2:$D4953,$D4953,$M$2:$M4953,"Minor")=1,1,0))</f>
        <v>0</v>
      </c>
    </row>
    <row r="4954">
      <c r="A4954" t="inlineStr">
        <is>
          <t xml:space="preserve">60392f2f8a29ae2294a4d279a3033aeaa01affa7</t>
        </is>
      </c>
      <c r="B4954" t="inlineStr">
        <is>
          <t xml:space="preserve">Thorns and Thrones</t>
        </is>
      </c>
      <c r="C4954" t="inlineStr">
        <is>
          <t xml:space="preserve">Fluch Und Krone</t>
        </is>
      </c>
      <c r="D4954" t="inlineStr">
        <is>
          <t xml:space="preserve">7de264f1655eed1bca2889c9eced0b4ab14a343e</t>
        </is>
      </c>
      <c r="E4954" t="inlineStr">
        <is>
          <t xml:space="preserve">Episode 60: Vorahnung</t>
        </is>
      </c>
      <c r="F4954">
        <v>60</v>
      </c>
      <c r="G4954" t="inlineStr">
        <is>
          <t xml:space="preserve">3:02-3:04</t>
        </is>
      </c>
      <c r="H4954" t="inlineStr">
        <is>
          <t xml:space="preserve">Pending</t>
        </is>
      </c>
      <c r="I4954" t="inlineStr">
        <is>
          <t xml:space="preserve">Cian should be pronounced as "Kian" (German pronunciation). - Line of script: "Cian verstand."</t>
        </is>
      </c>
      <c r="J4954" t="inlineStr">
        <is>
          <t xml:space="preserve">VOA</t>
        </is>
      </c>
      <c r="K4954" t="inlineStr">
        <is>
          <t xml:space="preserve">Mispronunciation</t>
        </is>
      </c>
      <c r="L4954" t="inlineStr">
        <is>
          <t xml:space="preserve">Mispronunciation</t>
        </is>
      </c>
      <c r="M4954" t="str">
        <f>IFERROR(IF(VLOOKUP(L4954,'Quantification'!$A:$B,2,FALSE)&amp;""="","Unclassified",VLOOKUP(L4954,'Quantification'!$A:$B,2,FALSE)),"Unclassified")</f>
        <v>Major</v>
      </c>
      <c r="N4954" t="inlineStr">
        <is>
          <t xml:space="preserve">frl-esma.gulsoy@pocketfm.com</t>
        </is>
      </c>
      <c r="O4954" t="inlineStr">
        <is>
          <t xml:space="preserve">Issues found in raw</t>
        </is>
      </c>
      <c r="P4954" t="str">
        <f>IF(OR(O4954="Issues found in master",O4954="Final master"),"Master",IF(OR(O4954="Ready for Master",O4954="Issues found in raw",O4954="Raw under QC",O4954="Issues resolved in raw"),"Raw","-"))</f>
        <v>Raw</v>
      </c>
      <c r="Q4954" s="13">
        <v>46271.009722222225</v>
      </c>
      <c r="R4954" t="inlineStr">
        <is>
          <t xml:space="preserve">2026-09 (Sept)</t>
        </is>
      </c>
      <c r="S4954">
        <f>IF(M4954="Not an error",0,IF(COUNTIFS($A$2:$A4954,$A4954,$D$2:$D4954,$D4954,$M$2:$M4954,"&lt;&gt;Not an error")=1,1,0))</f>
        <v>0</v>
      </c>
      <c r="T4954">
        <f>IF(M4954&lt;&gt;"Major",0,IF(COUNTIFS($A$2:$A4954,$A4954,$D$2:$D4954,$D4954,$M$2:$M4954,"Major")=1,1,0))</f>
        <v>0</v>
      </c>
      <c r="U4954">
        <f>IF(M4954&lt;&gt;"Minor",0,IF(COUNTIFS($A$2:$A4954,$A4954,$D$2:$D4954,$D4954,$M$2:$M4954,"Minor")=1,1,0))</f>
        <v>0</v>
      </c>
    </row>
    <row r="4955">
      <c r="A4955" t="inlineStr">
        <is>
          <t xml:space="preserve">60392f2f8a29ae2294a4d279a3033aeaa01affa7</t>
        </is>
      </c>
      <c r="B4955" t="inlineStr">
        <is>
          <t xml:space="preserve">Thorns and Thrones</t>
        </is>
      </c>
      <c r="C4955" t="inlineStr">
        <is>
          <t xml:space="preserve">Fluch Und Krone</t>
        </is>
      </c>
      <c r="D4955" t="inlineStr">
        <is>
          <t xml:space="preserve">7de264f1655eed1bca2889c9eced0b4ab14a343e</t>
        </is>
      </c>
      <c r="E4955" t="inlineStr">
        <is>
          <t xml:space="preserve">Episode 60: Vorahnung</t>
        </is>
      </c>
      <c r="F4955">
        <v>60</v>
      </c>
      <c r="G4955" t="inlineStr">
        <is>
          <t xml:space="preserve">3:40-3:48</t>
        </is>
      </c>
      <c r="H4955" t="inlineStr">
        <is>
          <t xml:space="preserve">Pending</t>
        </is>
      </c>
      <c r="I4955" t="inlineStr">
        <is>
          <t xml:space="preserve">Cian should be pronounced as "Kian" (German pronunciation). - Line of script: "Exel und Cian, die sich gerade unterhielten, sahen den Schrecken auf seinem Gesicht und rannten ihm sofort zu dem nahen Zelt hinterher."</t>
        </is>
      </c>
      <c r="J4955" t="inlineStr">
        <is>
          <t xml:space="preserve">VOA</t>
        </is>
      </c>
      <c r="K4955" t="inlineStr">
        <is>
          <t xml:space="preserve">Mispronunciation</t>
        </is>
      </c>
      <c r="L4955" t="inlineStr">
        <is>
          <t xml:space="preserve">Mispronunciation</t>
        </is>
      </c>
      <c r="M4955" t="str">
        <f>IFERROR(IF(VLOOKUP(L4955,'Quantification'!$A:$B,2,FALSE)&amp;""="","Unclassified",VLOOKUP(L4955,'Quantification'!$A:$B,2,FALSE)),"Unclassified")</f>
        <v>Major</v>
      </c>
      <c r="N4955" t="inlineStr">
        <is>
          <t xml:space="preserve">frl-esma.gulsoy@pocketfm.com</t>
        </is>
      </c>
      <c r="O4955" t="inlineStr">
        <is>
          <t xml:space="preserve">Issues found in raw</t>
        </is>
      </c>
      <c r="P4955" t="str">
        <f>IF(OR(O4955="Issues found in master",O4955="Final master"),"Master",IF(OR(O4955="Ready for Master",O4955="Issues found in raw",O4955="Raw under QC",O4955="Issues resolved in raw"),"Raw","-"))</f>
        <v>Raw</v>
      </c>
      <c r="Q4955" s="13">
        <v>46271.009722222225</v>
      </c>
      <c r="R4955" t="inlineStr">
        <is>
          <t xml:space="preserve">2026-09 (Sept)</t>
        </is>
      </c>
      <c r="S4955">
        <f>IF(M4955="Not an error",0,IF(COUNTIFS($A$2:$A4955,$A4955,$D$2:$D4955,$D4955,$M$2:$M4955,"&lt;&gt;Not an error")=1,1,0))</f>
        <v>0</v>
      </c>
      <c r="T4955">
        <f>IF(M4955&lt;&gt;"Major",0,IF(COUNTIFS($A$2:$A4955,$A4955,$D$2:$D4955,$D4955,$M$2:$M4955,"Major")=1,1,0))</f>
        <v>0</v>
      </c>
      <c r="U4955">
        <f>IF(M4955&lt;&gt;"Minor",0,IF(COUNTIFS($A$2:$A4955,$A4955,$D$2:$D4955,$D4955,$M$2:$M4955,"Minor")=1,1,0))</f>
        <v>0</v>
      </c>
    </row>
    <row r="4956">
      <c r="A4956" t="inlineStr">
        <is>
          <t xml:space="preserve">60392f2f8a29ae2294a4d279a3033aeaa01affa7</t>
        </is>
      </c>
      <c r="B4956" t="inlineStr">
        <is>
          <t xml:space="preserve">Thorns and Thrones</t>
        </is>
      </c>
      <c r="C4956" t="inlineStr">
        <is>
          <t xml:space="preserve">Fluch Und Krone</t>
        </is>
      </c>
      <c r="D4956" t="inlineStr">
        <is>
          <t xml:space="preserve">7de264f1655eed1bca2889c9eced0b4ab14a343e</t>
        </is>
      </c>
      <c r="E4956" t="inlineStr">
        <is>
          <t xml:space="preserve">Episode 60: Vorahnung</t>
        </is>
      </c>
      <c r="F4956">
        <v>60</v>
      </c>
      <c r="G4956" t="inlineStr">
        <is>
          <t xml:space="preserve">5:09-5:11</t>
        </is>
      </c>
      <c r="H4956" t="inlineStr">
        <is>
          <t xml:space="preserve">Pending</t>
        </is>
      </c>
      <c r="I4956" t="inlineStr">
        <is>
          <t xml:space="preserve">Cian should be pronounced as "Kian" (German pronunciation). - Line of script: "Exel und Cian warteten draußen auf ihn."</t>
        </is>
      </c>
      <c r="J4956" t="inlineStr">
        <is>
          <t xml:space="preserve">VOA</t>
        </is>
      </c>
      <c r="K4956" t="inlineStr">
        <is>
          <t xml:space="preserve">Mispronunciation</t>
        </is>
      </c>
      <c r="L4956" t="inlineStr">
        <is>
          <t xml:space="preserve">Mispronunciation</t>
        </is>
      </c>
      <c r="M4956" t="str">
        <f>IFERROR(IF(VLOOKUP(L4956,'Quantification'!$A:$B,2,FALSE)&amp;""="","Unclassified",VLOOKUP(L4956,'Quantification'!$A:$B,2,FALSE)),"Unclassified")</f>
        <v>Major</v>
      </c>
      <c r="N4956" t="inlineStr">
        <is>
          <t xml:space="preserve">frl-esma.gulsoy@pocketfm.com</t>
        </is>
      </c>
      <c r="O4956" t="inlineStr">
        <is>
          <t xml:space="preserve">Issues found in raw</t>
        </is>
      </c>
      <c r="P4956" t="str">
        <f>IF(OR(O4956="Issues found in master",O4956="Final master"),"Master",IF(OR(O4956="Ready for Master",O4956="Issues found in raw",O4956="Raw under QC",O4956="Issues resolved in raw"),"Raw","-"))</f>
        <v>Raw</v>
      </c>
      <c r="Q4956" s="13">
        <v>46271.009722222225</v>
      </c>
      <c r="R4956" t="inlineStr">
        <is>
          <t xml:space="preserve">2026-09 (Sept)</t>
        </is>
      </c>
      <c r="S4956">
        <f>IF(M4956="Not an error",0,IF(COUNTIFS($A$2:$A4956,$A4956,$D$2:$D4956,$D4956,$M$2:$M4956,"&lt;&gt;Not an error")=1,1,0))</f>
        <v>0</v>
      </c>
      <c r="T4956">
        <f>IF(M4956&lt;&gt;"Major",0,IF(COUNTIFS($A$2:$A4956,$A4956,$D$2:$D4956,$D4956,$M$2:$M4956,"Major")=1,1,0))</f>
        <v>0</v>
      </c>
      <c r="U4956">
        <f>IF(M4956&lt;&gt;"Minor",0,IF(COUNTIFS($A$2:$A4956,$A4956,$D$2:$D4956,$D4956,$M$2:$M4956,"Minor")=1,1,0))</f>
        <v>0</v>
      </c>
    </row>
    <row r="4957">
      <c r="A4957" t="inlineStr">
        <is>
          <t xml:space="preserve">60392f2f8a29ae2294a4d279a3033aeaa01affa7</t>
        </is>
      </c>
      <c r="B4957" t="inlineStr">
        <is>
          <t xml:space="preserve">Thorns and Thrones</t>
        </is>
      </c>
      <c r="C4957" t="inlineStr">
        <is>
          <t xml:space="preserve">Fluch Und Krone</t>
        </is>
      </c>
      <c r="D4957" t="inlineStr">
        <is>
          <t xml:space="preserve">7de264f1655eed1bca2889c9eced0b4ab14a343e</t>
        </is>
      </c>
      <c r="E4957" t="inlineStr">
        <is>
          <t xml:space="preserve">Episode 60: Vorahnung</t>
        </is>
      </c>
      <c r="F4957">
        <v>60</v>
      </c>
      <c r="G4957" t="inlineStr">
        <is>
          <t xml:space="preserve">5:26-5:31</t>
        </is>
      </c>
      <c r="H4957" t="inlineStr">
        <is>
          <t xml:space="preserve">Pending</t>
        </is>
      </c>
      <c r="I4957" t="inlineStr">
        <is>
          <t xml:space="preserve">Cian should be pronounced as "Kian" (German pronunciation). - Line of script: "Exel und Cian warfen sich einen Blick zu, verwirrt von seiner Äußerung."</t>
        </is>
      </c>
      <c r="J4957" t="inlineStr">
        <is>
          <t xml:space="preserve">VOA</t>
        </is>
      </c>
      <c r="K4957" t="inlineStr">
        <is>
          <t xml:space="preserve">Mispronunciation</t>
        </is>
      </c>
      <c r="L4957" t="inlineStr">
        <is>
          <t xml:space="preserve">Mispronunciation</t>
        </is>
      </c>
      <c r="M4957" t="str">
        <f>IFERROR(IF(VLOOKUP(L4957,'Quantification'!$A:$B,2,FALSE)&amp;""="","Unclassified",VLOOKUP(L4957,'Quantification'!$A:$B,2,FALSE)),"Unclassified")</f>
        <v>Major</v>
      </c>
      <c r="N4957" t="inlineStr">
        <is>
          <t xml:space="preserve">frl-esma.gulsoy@pocketfm.com</t>
        </is>
      </c>
      <c r="O4957" t="inlineStr">
        <is>
          <t xml:space="preserve">Issues found in raw</t>
        </is>
      </c>
      <c r="P4957" t="str">
        <f>IF(OR(O4957="Issues found in master",O4957="Final master"),"Master",IF(OR(O4957="Ready for Master",O4957="Issues found in raw",O4957="Raw under QC",O4957="Issues resolved in raw"),"Raw","-"))</f>
        <v>Raw</v>
      </c>
      <c r="Q4957" s="13">
        <v>46271.009722222225</v>
      </c>
      <c r="R4957" t="inlineStr">
        <is>
          <t xml:space="preserve">2026-09 (Sept)</t>
        </is>
      </c>
      <c r="S4957">
        <f>IF(M4957="Not an error",0,IF(COUNTIFS($A$2:$A4957,$A4957,$D$2:$D4957,$D4957,$M$2:$M4957,"&lt;&gt;Not an error")=1,1,0))</f>
        <v>0</v>
      </c>
      <c r="T4957">
        <f>IF(M4957&lt;&gt;"Major",0,IF(COUNTIFS($A$2:$A4957,$A4957,$D$2:$D4957,$D4957,$M$2:$M4957,"Major")=1,1,0))</f>
        <v>0</v>
      </c>
      <c r="U4957">
        <f>IF(M4957&lt;&gt;"Minor",0,IF(COUNTIFS($A$2:$A4957,$A4957,$D$2:$D4957,$D4957,$M$2:$M4957,"Minor")=1,1,0))</f>
        <v>0</v>
      </c>
    </row>
    <row r="4958">
      <c r="A4958" t="inlineStr">
        <is>
          <t xml:space="preserve">60392f2f8a29ae2294a4d279a3033aeaa01affa7</t>
        </is>
      </c>
      <c r="B4958" t="inlineStr">
        <is>
          <t xml:space="preserve">Thorns and Thrones</t>
        </is>
      </c>
      <c r="C4958" t="inlineStr">
        <is>
          <t xml:space="preserve">Fluch Und Krone</t>
        </is>
      </c>
      <c r="D4958" t="inlineStr">
        <is>
          <t xml:space="preserve">7de264f1655eed1bca2889c9eced0b4ab14a343e</t>
        </is>
      </c>
      <c r="E4958" t="inlineStr">
        <is>
          <t xml:space="preserve">Episode 60: Vorahnung</t>
        </is>
      </c>
      <c r="F4958">
        <v>60</v>
      </c>
      <c r="G4958" t="inlineStr">
        <is>
          <t xml:space="preserve">5:38-5:40</t>
        </is>
      </c>
      <c r="H4958" t="inlineStr">
        <is>
          <t xml:space="preserve">Pending</t>
        </is>
      </c>
      <c r="I4958" t="inlineStr">
        <is>
          <t xml:space="preserve">Cian should be pronounced as "Kian" (German pronunciation). - Line of script: "Er wandte sich an Cian."</t>
        </is>
      </c>
      <c r="J4958" t="inlineStr">
        <is>
          <t xml:space="preserve">VOA</t>
        </is>
      </c>
      <c r="K4958" t="inlineStr">
        <is>
          <t xml:space="preserve">Mispronunciation</t>
        </is>
      </c>
      <c r="L4958" t="inlineStr">
        <is>
          <t xml:space="preserve">Mispronunciation</t>
        </is>
      </c>
      <c r="M4958" t="str">
        <f>IFERROR(IF(VLOOKUP(L4958,'Quantification'!$A:$B,2,FALSE)&amp;""="","Unclassified",VLOOKUP(L4958,'Quantification'!$A:$B,2,FALSE)),"Unclassified")</f>
        <v>Major</v>
      </c>
      <c r="N4958" t="inlineStr">
        <is>
          <t xml:space="preserve">frl-esma.gulsoy@pocketfm.com</t>
        </is>
      </c>
      <c r="O4958" t="inlineStr">
        <is>
          <t xml:space="preserve">Issues found in raw</t>
        </is>
      </c>
      <c r="P4958" t="str">
        <f>IF(OR(O4958="Issues found in master",O4958="Final master"),"Master",IF(OR(O4958="Ready for Master",O4958="Issues found in raw",O4958="Raw under QC",O4958="Issues resolved in raw"),"Raw","-"))</f>
        <v>Raw</v>
      </c>
      <c r="Q4958" s="13">
        <v>46271.009722222225</v>
      </c>
      <c r="R4958" t="inlineStr">
        <is>
          <t xml:space="preserve">2026-09 (Sept)</t>
        </is>
      </c>
      <c r="S4958">
        <f>IF(M4958="Not an error",0,IF(COUNTIFS($A$2:$A4958,$A4958,$D$2:$D4958,$D4958,$M$2:$M4958,"&lt;&gt;Not an error")=1,1,0))</f>
        <v>0</v>
      </c>
      <c r="T4958">
        <f>IF(M4958&lt;&gt;"Major",0,IF(COUNTIFS($A$2:$A4958,$A4958,$D$2:$D4958,$D4958,$M$2:$M4958,"Major")=1,1,0))</f>
        <v>0</v>
      </c>
      <c r="U4958">
        <f>IF(M4958&lt;&gt;"Minor",0,IF(COUNTIFS($A$2:$A4958,$A4958,$D$2:$D4958,$D4958,$M$2:$M4958,"Minor")=1,1,0))</f>
        <v>0</v>
      </c>
    </row>
    <row r="4959">
      <c r="A4959" t="inlineStr">
        <is>
          <t xml:space="preserve">60392f2f8a29ae2294a4d279a3033aeaa01affa7</t>
        </is>
      </c>
      <c r="B4959" t="inlineStr">
        <is>
          <t xml:space="preserve">Thorns and Thrones</t>
        </is>
      </c>
      <c r="C4959" t="inlineStr">
        <is>
          <t xml:space="preserve">Fluch Und Krone</t>
        </is>
      </c>
      <c r="D4959" t="inlineStr">
        <is>
          <t xml:space="preserve">7de264f1655eed1bca2889c9eced0b4ab14a343e</t>
        </is>
      </c>
      <c r="E4959" t="inlineStr">
        <is>
          <t xml:space="preserve">Episode 60: Vorahnung</t>
        </is>
      </c>
      <c r="F4959">
        <v>60</v>
      </c>
      <c r="G4959" t="inlineStr">
        <is>
          <t xml:space="preserve">5:44-5:51</t>
        </is>
      </c>
      <c r="H4959" t="inlineStr">
        <is>
          <t xml:space="preserve">Pending</t>
        </is>
      </c>
      <c r="I4959" t="inlineStr">
        <is>
          <t xml:space="preserve">Cian should be pronounced as "Kian" (German pronunciation). - Line of script: "„Bei unserem jetzigen Tempo noch etwa einen Tag und eine Nacht. Wir sollten in zwei Tagen dort sein“, antwortete Cian."</t>
        </is>
      </c>
      <c r="J4959" t="inlineStr">
        <is>
          <t xml:space="preserve">VOA</t>
        </is>
      </c>
      <c r="K4959" t="inlineStr">
        <is>
          <t xml:space="preserve">Mispronunciation</t>
        </is>
      </c>
      <c r="L4959" t="inlineStr">
        <is>
          <t xml:space="preserve">Mispronunciation</t>
        </is>
      </c>
      <c r="M4959" t="str">
        <f>IFERROR(IF(VLOOKUP(L4959,'Quantification'!$A:$B,2,FALSE)&amp;""="","Unclassified",VLOOKUP(L4959,'Quantification'!$A:$B,2,FALSE)),"Unclassified")</f>
        <v>Major</v>
      </c>
      <c r="N4959" t="inlineStr">
        <is>
          <t xml:space="preserve">frl-esma.gulsoy@pocketfm.com</t>
        </is>
      </c>
      <c r="O4959" t="inlineStr">
        <is>
          <t xml:space="preserve">Issues found in raw</t>
        </is>
      </c>
      <c r="P4959" t="str">
        <f>IF(OR(O4959="Issues found in master",O4959="Final master"),"Master",IF(OR(O4959="Ready for Master",O4959="Issues found in raw",O4959="Raw under QC",O4959="Issues resolved in raw"),"Raw","-"))</f>
        <v>Raw</v>
      </c>
      <c r="Q4959" s="13">
        <v>46271.009722222225</v>
      </c>
      <c r="R4959" t="inlineStr">
        <is>
          <t xml:space="preserve">2026-09 (Sept)</t>
        </is>
      </c>
      <c r="S4959">
        <f>IF(M4959="Not an error",0,IF(COUNTIFS($A$2:$A4959,$A4959,$D$2:$D4959,$D4959,$M$2:$M4959,"&lt;&gt;Not an error")=1,1,0))</f>
        <v>0</v>
      </c>
      <c r="T4959">
        <f>IF(M4959&lt;&gt;"Major",0,IF(COUNTIFS($A$2:$A4959,$A4959,$D$2:$D4959,$D4959,$M$2:$M4959,"Major")=1,1,0))</f>
        <v>0</v>
      </c>
      <c r="U4959">
        <f>IF(M4959&lt;&gt;"Minor",0,IF(COUNTIFS($A$2:$A4959,$A4959,$D$2:$D4959,$D4959,$M$2:$M4959,"Minor")=1,1,0))</f>
        <v>0</v>
      </c>
    </row>
    <row r="4960">
      <c r="A4960" t="inlineStr">
        <is>
          <t xml:space="preserve">60392f2f8a29ae2294a4d279a3033aeaa01affa7</t>
        </is>
      </c>
      <c r="B4960" t="inlineStr">
        <is>
          <t xml:space="preserve">Thorns and Thrones</t>
        </is>
      </c>
      <c r="C4960" t="inlineStr">
        <is>
          <t xml:space="preserve">Fluch Und Krone</t>
        </is>
      </c>
      <c r="D4960" t="inlineStr">
        <is>
          <t xml:space="preserve">4377f2c290511062e85cefc4539bb3301c4b894f</t>
        </is>
      </c>
      <c r="E4960" t="inlineStr">
        <is>
          <t xml:space="preserve">Episode 61: Ein Erfolgreicher Plan</t>
        </is>
      </c>
      <c r="F4960">
        <v>61</v>
      </c>
      <c r="G4960" t="inlineStr">
        <is>
          <t xml:space="preserve">0:00</t>
        </is>
      </c>
      <c r="H4960" t="inlineStr">
        <is>
          <t xml:space="preserve">Pending</t>
        </is>
      </c>
      <c r="I4960" t="inlineStr">
        <is>
          <t xml:space="preserve">The third-person narrative perspective should be indicated at the beginning of the chapter. - Line of script: "Leiser Regen prasselte gegen den Stein, während in der Ferne Donner grollte."</t>
        </is>
      </c>
      <c r="J4960" t="inlineStr">
        <is>
          <t xml:space="preserve">AI</t>
        </is>
      </c>
      <c r="K4960" t="inlineStr">
        <is>
          <t xml:space="preserve">Script error</t>
        </is>
      </c>
      <c r="L4960" t="inlineStr">
        <is>
          <t xml:space="preserve">Script error</t>
        </is>
      </c>
      <c r="M4960" t="str">
        <f>IFERROR(IF(VLOOKUP(L4960,'Quantification'!$A:$B,2,FALSE)&amp;""="","Unclassified",VLOOKUP(L4960,'Quantification'!$A:$B,2,FALSE)),"Unclassified")</f>
        <v>Major</v>
      </c>
      <c r="N4960" t="inlineStr">
        <is>
          <t xml:space="preserve">frl-esma.gulsoy@pocketfm.com</t>
        </is>
      </c>
      <c r="O4960" t="inlineStr">
        <is>
          <t xml:space="preserve">Issues found in raw</t>
        </is>
      </c>
      <c r="P4960" t="str">
        <f>IF(OR(O4960="Issues found in master",O4960="Final master"),"Master",IF(OR(O4960="Ready for Master",O4960="Issues found in raw",O4960="Raw under QC",O4960="Issues resolved in raw"),"Raw","-"))</f>
        <v>Raw</v>
      </c>
      <c r="Q4960" s="13">
        <v>46271.45972222222</v>
      </c>
      <c r="R4960" t="inlineStr">
        <is>
          <t xml:space="preserve">2026-09 (Sept)</t>
        </is>
      </c>
      <c r="S4960">
        <f>IF(M4960="Not an error",0,IF(COUNTIFS($A$2:$A4960,$A4960,$D$2:$D4960,$D4960,$M$2:$M4960,"&lt;&gt;Not an error")=1,1,0))</f>
        <v>1</v>
      </c>
      <c r="T4960">
        <f>IF(M4960&lt;&gt;"Major",0,IF(COUNTIFS($A$2:$A4960,$A4960,$D$2:$D4960,$D4960,$M$2:$M4960,"Major")=1,1,0))</f>
        <v>1</v>
      </c>
      <c r="U4960">
        <f>IF(M4960&lt;&gt;"Minor",0,IF(COUNTIFS($A$2:$A4960,$A4960,$D$2:$D4960,$D4960,$M$2:$M4960,"Minor")=1,1,0))</f>
        <v>0</v>
      </c>
    </row>
    <row r="4961">
      <c r="A4961" t="inlineStr">
        <is>
          <t xml:space="preserve">60392f2f8a29ae2294a4d279a3033aeaa01affa7</t>
        </is>
      </c>
      <c r="B4961" t="inlineStr">
        <is>
          <t xml:space="preserve">Thorns and Thrones</t>
        </is>
      </c>
      <c r="C4961" t="inlineStr">
        <is>
          <t xml:space="preserve">Fluch Und Krone</t>
        </is>
      </c>
      <c r="D4961" t="inlineStr">
        <is>
          <t xml:space="preserve">59aba2b696258b4ca0f9009836cf45b89b0c2bbd</t>
        </is>
      </c>
      <c r="E4961" t="inlineStr">
        <is>
          <t xml:space="preserve">Episode 62: Königlicher Hof</t>
        </is>
      </c>
      <c r="F4961">
        <v>62</v>
      </c>
      <c r="G4961" t="inlineStr">
        <is>
          <t xml:space="preserve">0:00</t>
        </is>
      </c>
      <c r="H4961" t="inlineStr">
        <is>
          <t xml:space="preserve">Pending</t>
        </is>
      </c>
      <c r="I4961" t="inlineStr">
        <is>
          <t xml:space="preserve">The third-person narrative perspective should be indicated at the beginning of the chapter. - Line of script: "Die ganze Nacht verging, doch Serana kam nicht aus dem Turm."</t>
        </is>
      </c>
      <c r="J4961" t="inlineStr">
        <is>
          <t xml:space="preserve">AI</t>
        </is>
      </c>
      <c r="K4961" t="inlineStr">
        <is>
          <t xml:space="preserve">Script error</t>
        </is>
      </c>
      <c r="L4961" t="inlineStr">
        <is>
          <t xml:space="preserve">Script error</t>
        </is>
      </c>
      <c r="M4961" t="str">
        <f>IFERROR(IF(VLOOKUP(L4961,'Quantification'!$A:$B,2,FALSE)&amp;""="","Unclassified",VLOOKUP(L4961,'Quantification'!$A:$B,2,FALSE)),"Unclassified")</f>
        <v>Major</v>
      </c>
      <c r="N4961" t="inlineStr">
        <is>
          <t xml:space="preserve">frl-esma.gulsoy@pocketfm.com</t>
        </is>
      </c>
      <c r="O4961" t="inlineStr">
        <is>
          <t xml:space="preserve">Issues found in raw</t>
        </is>
      </c>
      <c r="P4961" t="str">
        <f>IF(OR(O4961="Issues found in master",O4961="Final master"),"Master",IF(OR(O4961="Ready for Master",O4961="Issues found in raw",O4961="Raw under QC",O4961="Issues resolved in raw"),"Raw","-"))</f>
        <v>Raw</v>
      </c>
      <c r="Q4961" s="13">
        <v>46271.46388888889</v>
      </c>
      <c r="R4961" t="inlineStr">
        <is>
          <t xml:space="preserve">2026-09 (Sept)</t>
        </is>
      </c>
      <c r="S4961">
        <f>IF(M4961="Not an error",0,IF(COUNTIFS($A$2:$A4961,$A4961,$D$2:$D4961,$D4961,$M$2:$M4961,"&lt;&gt;Not an error")=1,1,0))</f>
        <v>1</v>
      </c>
      <c r="T4961">
        <f>IF(M4961&lt;&gt;"Major",0,IF(COUNTIFS($A$2:$A4961,$A4961,$D$2:$D4961,$D4961,$M$2:$M4961,"Major")=1,1,0))</f>
        <v>1</v>
      </c>
      <c r="U4961">
        <f>IF(M4961&lt;&gt;"Minor",0,IF(COUNTIFS($A$2:$A4961,$A4961,$D$2:$D4961,$D4961,$M$2:$M4961,"Minor")=1,1,0))</f>
        <v>0</v>
      </c>
    </row>
    <row r="4962">
      <c r="A4962" t="inlineStr">
        <is>
          <t xml:space="preserve">60392f2f8a29ae2294a4d279a3033aeaa01affa7</t>
        </is>
      </c>
      <c r="B4962" t="inlineStr">
        <is>
          <t xml:space="preserve">Thorns and Thrones</t>
        </is>
      </c>
      <c r="C4962" t="inlineStr">
        <is>
          <t xml:space="preserve">Fluch Und Krone</t>
        </is>
      </c>
      <c r="D4962" t="inlineStr">
        <is>
          <t xml:space="preserve">a808019bbffddbe040a3e9ab7bc76e16477e6b61</t>
        </is>
      </c>
      <c r="E4962" t="inlineStr">
        <is>
          <t xml:space="preserve">Episode 63: Alles Theorie Kein Beweis</t>
        </is>
      </c>
      <c r="F4962">
        <v>63</v>
      </c>
      <c r="G4962" t="inlineStr">
        <is>
          <t xml:space="preserve">0:00</t>
        </is>
      </c>
      <c r="H4962" t="inlineStr">
        <is>
          <t xml:space="preserve">Pending</t>
        </is>
      </c>
      <c r="I4962" t="inlineStr">
        <is>
          <t xml:space="preserve">The third-person narrative perspective should be indicated at the beginning of the chapter. - Line of script: "Die große, hallende Kammer des königlichen Hofes war erfüllt von feindseligem Murmeln und dem Rascheln von Roben."</t>
        </is>
      </c>
      <c r="J4962" t="inlineStr">
        <is>
          <t xml:space="preserve">AI</t>
        </is>
      </c>
      <c r="K4962" t="inlineStr">
        <is>
          <t xml:space="preserve">Script error</t>
        </is>
      </c>
      <c r="L4962" t="inlineStr">
        <is>
          <t xml:space="preserve">Script error</t>
        </is>
      </c>
      <c r="M4962" t="str">
        <f>IFERROR(IF(VLOOKUP(L4962,'Quantification'!$A:$B,2,FALSE)&amp;""="","Unclassified",VLOOKUP(L4962,'Quantification'!$A:$B,2,FALSE)),"Unclassified")</f>
        <v>Major</v>
      </c>
      <c r="N4962" t="inlineStr">
        <is>
          <t xml:space="preserve">frl-esma.gulsoy@pocketfm.com</t>
        </is>
      </c>
      <c r="O4962" t="inlineStr">
        <is>
          <t xml:space="preserve">Issues found in raw</t>
        </is>
      </c>
      <c r="P4962" t="str">
        <f>IF(OR(O4962="Issues found in master",O4962="Final master"),"Master",IF(OR(O4962="Ready for Master",O4962="Issues found in raw",O4962="Raw under QC",O4962="Issues resolved in raw"),"Raw","-"))</f>
        <v>Raw</v>
      </c>
      <c r="Q4962" s="13">
        <v>46271.46805555555</v>
      </c>
      <c r="R4962" t="inlineStr">
        <is>
          <t xml:space="preserve">2026-09 (Sept)</t>
        </is>
      </c>
      <c r="S4962">
        <f>IF(M4962="Not an error",0,IF(COUNTIFS($A$2:$A4962,$A4962,$D$2:$D4962,$D4962,$M$2:$M4962,"&lt;&gt;Not an error")=1,1,0))</f>
        <v>1</v>
      </c>
      <c r="T4962">
        <f>IF(M4962&lt;&gt;"Major",0,IF(COUNTIFS($A$2:$A4962,$A4962,$D$2:$D4962,$D4962,$M$2:$M4962,"Major")=1,1,0))</f>
        <v>1</v>
      </c>
      <c r="U4962">
        <f>IF(M4962&lt;&gt;"Minor",0,IF(COUNTIFS($A$2:$A4962,$A4962,$D$2:$D4962,$D4962,$M$2:$M4962,"Minor")=1,1,0))</f>
        <v>0</v>
      </c>
    </row>
    <row r="4963">
      <c r="A4963" t="inlineStr">
        <is>
          <t xml:space="preserve">60392f2f8a29ae2294a4d279a3033aeaa01affa7</t>
        </is>
      </c>
      <c r="B4963" t="inlineStr">
        <is>
          <t xml:space="preserve">Thorns and Thrones</t>
        </is>
      </c>
      <c r="C4963" t="inlineStr">
        <is>
          <t xml:space="preserve">Fluch Und Krone</t>
        </is>
      </c>
      <c r="D4963" t="inlineStr">
        <is>
          <t xml:space="preserve">a808019bbffddbe040a3e9ab7bc76e16477e6b61</t>
        </is>
      </c>
      <c r="E4963" t="inlineStr">
        <is>
          <t xml:space="preserve">Episode 63: Alles Theorie Kein Beweis</t>
        </is>
      </c>
      <c r="F4963">
        <v>63</v>
      </c>
      <c r="G4963" t="inlineStr">
        <is>
          <t xml:space="preserve">3:57-4:02</t>
        </is>
      </c>
      <c r="H4963" t="inlineStr">
        <is>
          <t xml:space="preserve">Pending</t>
        </is>
      </c>
      <c r="I4963" t="inlineStr">
        <is>
          <t xml:space="preserve">Cian should be pronounced as "Kian" (German pronunciation). - Line of script: "Wegen der dritten Prinzessin wurde Kronprinz Cian, der einzige Thronerbe, entführt."</t>
        </is>
      </c>
      <c r="J4963" t="inlineStr">
        <is>
          <t xml:space="preserve">VOA</t>
        </is>
      </c>
      <c r="K4963" t="inlineStr">
        <is>
          <t xml:space="preserve">Mispronunciation</t>
        </is>
      </c>
      <c r="L4963" t="inlineStr">
        <is>
          <t xml:space="preserve">Mispronunciation</t>
        </is>
      </c>
      <c r="M4963" t="str">
        <f>IFERROR(IF(VLOOKUP(L4963,'Quantification'!$A:$B,2,FALSE)&amp;""="","Unclassified",VLOOKUP(L4963,'Quantification'!$A:$B,2,FALSE)),"Unclassified")</f>
        <v>Major</v>
      </c>
      <c r="N4963" t="inlineStr">
        <is>
          <t xml:space="preserve">frl-esma.gulsoy@pocketfm.com</t>
        </is>
      </c>
      <c r="O4963" t="inlineStr">
        <is>
          <t xml:space="preserve">Issues found in raw</t>
        </is>
      </c>
      <c r="P4963" t="str">
        <f>IF(OR(O4963="Issues found in master",O4963="Final master"),"Master",IF(OR(O4963="Ready for Master",O4963="Issues found in raw",O4963="Raw under QC",O4963="Issues resolved in raw"),"Raw","-"))</f>
        <v>Raw</v>
      </c>
      <c r="Q4963" s="13">
        <v>46271.46805555555</v>
      </c>
      <c r="R4963" t="inlineStr">
        <is>
          <t xml:space="preserve">2026-09 (Sept)</t>
        </is>
      </c>
      <c r="S4963">
        <f>IF(M4963="Not an error",0,IF(COUNTIFS($A$2:$A4963,$A4963,$D$2:$D4963,$D4963,$M$2:$M4963,"&lt;&gt;Not an error")=1,1,0))</f>
        <v>0</v>
      </c>
      <c r="T4963">
        <f>IF(M4963&lt;&gt;"Major",0,IF(COUNTIFS($A$2:$A4963,$A4963,$D$2:$D4963,$D4963,$M$2:$M4963,"Major")=1,1,0))</f>
        <v>0</v>
      </c>
      <c r="U4963">
        <f>IF(M4963&lt;&gt;"Minor",0,IF(COUNTIFS($A$2:$A4963,$A4963,$D$2:$D4963,$D4963,$M$2:$M4963,"Minor")=1,1,0))</f>
        <v>0</v>
      </c>
    </row>
    <row r="4964">
      <c r="A4964" t="inlineStr">
        <is>
          <t xml:space="preserve">60392f2f8a29ae2294a4d279a3033aeaa01affa7</t>
        </is>
      </c>
      <c r="B4964" t="inlineStr">
        <is>
          <t xml:space="preserve">Thorns and Thrones</t>
        </is>
      </c>
      <c r="C4964" t="inlineStr">
        <is>
          <t xml:space="preserve">Fluch Und Krone</t>
        </is>
      </c>
      <c r="D4964" t="inlineStr">
        <is>
          <t xml:space="preserve">a808019bbffddbe040a3e9ab7bc76e16477e6b61</t>
        </is>
      </c>
      <c r="E4964" t="inlineStr">
        <is>
          <t xml:space="preserve">Episode 63: Alles Theorie Kein Beweis</t>
        </is>
      </c>
      <c r="F4964">
        <v>63</v>
      </c>
      <c r="G4964" t="inlineStr">
        <is>
          <t xml:space="preserve">6:17-6:27</t>
        </is>
      </c>
      <c r="H4964" t="inlineStr">
        <is>
          <t xml:space="preserve">Pending</t>
        </is>
      </c>
      <c r="I4964" t="inlineStr">
        <is>
          <t xml:space="preserve">Cian should be pronounced as "Kian" (German pronunciation). - Line of script: "Eure Majestät, warum sollte jemand so etwas gegen die königliche Familie tun, wenn das ganze Königreich wegen der Entführung von Kronprinz Cian in heller Aufregung ist?"</t>
        </is>
      </c>
      <c r="J4964" t="inlineStr">
        <is>
          <t xml:space="preserve">VOA</t>
        </is>
      </c>
      <c r="K4964" t="inlineStr">
        <is>
          <t xml:space="preserve">Mispronunciation</t>
        </is>
      </c>
      <c r="L4964" t="inlineStr">
        <is>
          <t xml:space="preserve">Mispronunciation</t>
        </is>
      </c>
      <c r="M4964" t="str">
        <f>IFERROR(IF(VLOOKUP(L4964,'Quantification'!$A:$B,2,FALSE)&amp;""="","Unclassified",VLOOKUP(L4964,'Quantification'!$A:$B,2,FALSE)),"Unclassified")</f>
        <v>Major</v>
      </c>
      <c r="N4964" t="inlineStr">
        <is>
          <t xml:space="preserve">frl-esma.gulsoy@pocketfm.com</t>
        </is>
      </c>
      <c r="O4964" t="inlineStr">
        <is>
          <t xml:space="preserve">Issues found in raw</t>
        </is>
      </c>
      <c r="P4964" t="str">
        <f>IF(OR(O4964="Issues found in master",O4964="Final master"),"Master",IF(OR(O4964="Ready for Master",O4964="Issues found in raw",O4964="Raw under QC",O4964="Issues resolved in raw"),"Raw","-"))</f>
        <v>Raw</v>
      </c>
      <c r="Q4964" s="13">
        <v>46271.46805555555</v>
      </c>
      <c r="R4964" t="inlineStr">
        <is>
          <t xml:space="preserve">2026-09 (Sept)</t>
        </is>
      </c>
      <c r="S4964">
        <f>IF(M4964="Not an error",0,IF(COUNTIFS($A$2:$A4964,$A4964,$D$2:$D4964,$D4964,$M$2:$M4964,"&lt;&gt;Not an error")=1,1,0))</f>
        <v>0</v>
      </c>
      <c r="T4964">
        <f>IF(M4964&lt;&gt;"Major",0,IF(COUNTIFS($A$2:$A4964,$A4964,$D$2:$D4964,$D4964,$M$2:$M4964,"Major")=1,1,0))</f>
        <v>0</v>
      </c>
      <c r="U4964">
        <f>IF(M4964&lt;&gt;"Minor",0,IF(COUNTIFS($A$2:$A4964,$A4964,$D$2:$D4964,$D4964,$M$2:$M4964,"Minor")=1,1,0))</f>
        <v>0</v>
      </c>
    </row>
    <row r="4965">
      <c r="A4965" t="inlineStr">
        <is>
          <t xml:space="preserve">60392f2f8a29ae2294a4d279a3033aeaa01affa7</t>
        </is>
      </c>
      <c r="B4965" t="inlineStr">
        <is>
          <t xml:space="preserve">Thorns and Thrones</t>
        </is>
      </c>
      <c r="C4965" t="inlineStr">
        <is>
          <t xml:space="preserve">Fluch Und Krone</t>
        </is>
      </c>
      <c r="D4965" t="inlineStr">
        <is>
          <t xml:space="preserve">a808019bbffddbe040a3e9ab7bc76e16477e6b61</t>
        </is>
      </c>
      <c r="E4965" t="inlineStr">
        <is>
          <t xml:space="preserve">Episode 63: Alles Theorie Kein Beweis</t>
        </is>
      </c>
      <c r="F4965">
        <v>63</v>
      </c>
      <c r="G4965" t="inlineStr">
        <is>
          <t xml:space="preserve">6:40-6:47</t>
        </is>
      </c>
      <c r="H4965" t="inlineStr">
        <is>
          <t xml:space="preserve">Pending</t>
        </is>
      </c>
      <c r="I4965" t="inlineStr">
        <is>
          <t xml:space="preserve">Cian should be pronounced as "Kian" (German pronunciation). - Line of script: "Ein äußerst günstiger Zeitpunkt für einen solchen Vorfall, direkt nachdem wir erfahren haben, dass Kronprinz Cian gerettet wurde."</t>
        </is>
      </c>
      <c r="J4965" t="inlineStr">
        <is>
          <t xml:space="preserve">VOA</t>
        </is>
      </c>
      <c r="K4965" t="inlineStr">
        <is>
          <t xml:space="preserve">Mispronunciation</t>
        </is>
      </c>
      <c r="L4965" t="inlineStr">
        <is>
          <t xml:space="preserve">Mispronunciation</t>
        </is>
      </c>
      <c r="M4965" t="str">
        <f>IFERROR(IF(VLOOKUP(L4965,'Quantification'!$A:$B,2,FALSE)&amp;""="","Unclassified",VLOOKUP(L4965,'Quantification'!$A:$B,2,FALSE)),"Unclassified")</f>
        <v>Major</v>
      </c>
      <c r="N4965" t="inlineStr">
        <is>
          <t xml:space="preserve">frl-esma.gulsoy@pocketfm.com</t>
        </is>
      </c>
      <c r="O4965" t="inlineStr">
        <is>
          <t xml:space="preserve">Issues found in raw</t>
        </is>
      </c>
      <c r="P4965" t="str">
        <f>IF(OR(O4965="Issues found in master",O4965="Final master"),"Master",IF(OR(O4965="Ready for Master",O4965="Issues found in raw",O4965="Raw under QC",O4965="Issues resolved in raw"),"Raw","-"))</f>
        <v>Raw</v>
      </c>
      <c r="Q4965" s="13">
        <v>46271.46805555555</v>
      </c>
      <c r="R4965" t="inlineStr">
        <is>
          <t xml:space="preserve">2026-09 (Sept)</t>
        </is>
      </c>
      <c r="S4965">
        <f>IF(M4965="Not an error",0,IF(COUNTIFS($A$2:$A4965,$A4965,$D$2:$D4965,$D4965,$M$2:$M4965,"&lt;&gt;Not an error")=1,1,0))</f>
        <v>0</v>
      </c>
      <c r="T4965">
        <f>IF(M4965&lt;&gt;"Major",0,IF(COUNTIFS($A$2:$A4965,$A4965,$D$2:$D4965,$D4965,$M$2:$M4965,"Major")=1,1,0))</f>
        <v>0</v>
      </c>
      <c r="U4965">
        <f>IF(M4965&lt;&gt;"Minor",0,IF(COUNTIFS($A$2:$A4965,$A4965,$D$2:$D4965,$D4965,$M$2:$M4965,"Minor")=1,1,0))</f>
        <v>0</v>
      </c>
    </row>
    <row r="4966">
      <c r="A4966" t="inlineStr">
        <is>
          <t xml:space="preserve">60392f2f8a29ae2294a4d279a3033aeaa01affa7</t>
        </is>
      </c>
      <c r="B4966" t="inlineStr">
        <is>
          <t xml:space="preserve">Thorns and Thrones</t>
        </is>
      </c>
      <c r="C4966" t="inlineStr">
        <is>
          <t xml:space="preserve">Fluch Und Krone</t>
        </is>
      </c>
      <c r="D4966" t="inlineStr">
        <is>
          <t xml:space="preserve">53e44b82e7b864a3b48d3f0a89358191410b9def</t>
        </is>
      </c>
      <c r="E4966" t="inlineStr">
        <is>
          <t xml:space="preserve">Episode 64: Schwarzer Rauch Und Lügen</t>
        </is>
      </c>
      <c r="F4966">
        <v>64</v>
      </c>
      <c r="G4966" t="inlineStr">
        <is>
          <t xml:space="preserve">0:00</t>
        </is>
      </c>
      <c r="H4966" t="inlineStr">
        <is>
          <t xml:space="preserve">Pending</t>
        </is>
      </c>
      <c r="I4966" t="inlineStr">
        <is>
          <t xml:space="preserve">The third-person narrative perspective should be indicated at the beginning of the chapter. - Line of script: "Kanzler Thorne schüttelte den Kopf."</t>
        </is>
      </c>
      <c r="J4966" t="inlineStr">
        <is>
          <t xml:space="preserve">AI</t>
        </is>
      </c>
      <c r="K4966" t="inlineStr">
        <is>
          <t xml:space="preserve">Script error</t>
        </is>
      </c>
      <c r="L4966" t="inlineStr">
        <is>
          <t xml:space="preserve">Script error</t>
        </is>
      </c>
      <c r="M4966" t="str">
        <f>IFERROR(IF(VLOOKUP(L4966,'Quantification'!$A:$B,2,FALSE)&amp;""="","Unclassified",VLOOKUP(L4966,'Quantification'!$A:$B,2,FALSE)),"Unclassified")</f>
        <v>Major</v>
      </c>
      <c r="N4966" t="inlineStr">
        <is>
          <t xml:space="preserve">frl-esma.gulsoy@pocketfm.com</t>
        </is>
      </c>
      <c r="O4966" t="inlineStr">
        <is>
          <t xml:space="preserve">Issues found in raw</t>
        </is>
      </c>
      <c r="P4966" t="str">
        <f>IF(OR(O4966="Issues found in master",O4966="Final master"),"Master",IF(OR(O4966="Ready for Master",O4966="Issues found in raw",O4966="Raw under QC",O4966="Issues resolved in raw"),"Raw","-"))</f>
        <v>Raw</v>
      </c>
      <c r="Q4966" s="13">
        <v>46271.47152777778</v>
      </c>
      <c r="R4966" t="inlineStr">
        <is>
          <t xml:space="preserve">2026-09 (Sept)</t>
        </is>
      </c>
      <c r="S4966">
        <f>IF(M4966="Not an error",0,IF(COUNTIFS($A$2:$A4966,$A4966,$D$2:$D4966,$D4966,$M$2:$M4966,"&lt;&gt;Not an error")=1,1,0))</f>
        <v>1</v>
      </c>
      <c r="T4966">
        <f>IF(M4966&lt;&gt;"Major",0,IF(COUNTIFS($A$2:$A4966,$A4966,$D$2:$D4966,$D4966,$M$2:$M4966,"Major")=1,1,0))</f>
        <v>1</v>
      </c>
      <c r="U4966">
        <f>IF(M4966&lt;&gt;"Minor",0,IF(COUNTIFS($A$2:$A4966,$A4966,$D$2:$D4966,$D4966,$M$2:$M4966,"Minor")=1,1,0))</f>
        <v>0</v>
      </c>
    </row>
    <row r="4967">
      <c r="A4967" t="inlineStr">
        <is>
          <t xml:space="preserve">60392f2f8a29ae2294a4d279a3033aeaa01affa7</t>
        </is>
      </c>
      <c r="B4967" t="inlineStr">
        <is>
          <t xml:space="preserve">Thorns and Thrones</t>
        </is>
      </c>
      <c r="C4967" t="inlineStr">
        <is>
          <t xml:space="preserve">Fluch Und Krone</t>
        </is>
      </c>
      <c r="D4967" t="inlineStr">
        <is>
          <t xml:space="preserve">53e44b82e7b864a3b48d3f0a89358191410b9def</t>
        </is>
      </c>
      <c r="E4967" t="inlineStr">
        <is>
          <t xml:space="preserve">Episode 64: Schwarzer Rauch Und Lügen</t>
        </is>
      </c>
      <c r="F4967">
        <v>64</v>
      </c>
      <c r="G4967" t="inlineStr">
        <is>
          <t xml:space="preserve">5:48-6:04</t>
        </is>
      </c>
      <c r="H4967" t="inlineStr">
        <is>
          <t xml:space="preserve">Pending</t>
        </is>
      </c>
      <c r="I4967" t="inlineStr">
        <is>
          <t xml:space="preserve">There is a contradiction regarding the guards cause of death. It is first stated that they were strangled with a rope, but immediately afterward it is stated that they were not strangled. - Line of script: "„Zu Eurer Frage, Eure Majestät: Wir haben festgestellt, dass die Wachen zuerst mit Schwertern angegriffen wurden. Ihre Körper weisen mehrere Stich- und Schnittwunden auf. Anhand der Tiefe der Wunden lässt sich schließen, dass sie lange gekämpft haben, bevor sie mit einem Seil erwürgt wurden. Aber da ist noch etwas“, der Ermittler hielt inne. „Fahrt fort“, wies Lord Däjniel ihn an. „Die Wachen wurden nicht erwürgt..."</t>
        </is>
      </c>
      <c r="J4967" t="inlineStr">
        <is>
          <t xml:space="preserve">AI</t>
        </is>
      </c>
      <c r="K4967" t="inlineStr">
        <is>
          <t xml:space="preserve">Script error</t>
        </is>
      </c>
      <c r="L4967" t="inlineStr">
        <is>
          <t xml:space="preserve">Script error</t>
        </is>
      </c>
      <c r="M4967" t="str">
        <f>IFERROR(IF(VLOOKUP(L4967,'Quantification'!$A:$B,2,FALSE)&amp;""="","Unclassified",VLOOKUP(L4967,'Quantification'!$A:$B,2,FALSE)),"Unclassified")</f>
        <v>Major</v>
      </c>
      <c r="N4967" t="inlineStr">
        <is>
          <t xml:space="preserve">frl-esma.gulsoy@pocketfm.com</t>
        </is>
      </c>
      <c r="O4967" t="inlineStr">
        <is>
          <t xml:space="preserve">Issues found in raw</t>
        </is>
      </c>
      <c r="P4967" t="str">
        <f>IF(OR(O4967="Issues found in master",O4967="Final master"),"Master",IF(OR(O4967="Ready for Master",O4967="Issues found in raw",O4967="Raw under QC",O4967="Issues resolved in raw"),"Raw","-"))</f>
        <v>Raw</v>
      </c>
      <c r="Q4967" s="13">
        <v>46271.47152777778</v>
      </c>
      <c r="R4967" t="inlineStr">
        <is>
          <t xml:space="preserve">2026-09 (Sept)</t>
        </is>
      </c>
      <c r="S4967">
        <f>IF(M4967="Not an error",0,IF(COUNTIFS($A$2:$A4967,$A4967,$D$2:$D4967,$D4967,$M$2:$M4967,"&lt;&gt;Not an error")=1,1,0))</f>
        <v>0</v>
      </c>
      <c r="T4967">
        <f>IF(M4967&lt;&gt;"Major",0,IF(COUNTIFS($A$2:$A4967,$A4967,$D$2:$D4967,$D4967,$M$2:$M4967,"Major")=1,1,0))</f>
        <v>0</v>
      </c>
      <c r="U4967">
        <f>IF(M4967&lt;&gt;"Minor",0,IF(COUNTIFS($A$2:$A4967,$A4967,$D$2:$D4967,$D4967,$M$2:$M4967,"Minor")=1,1,0))</f>
        <v>0</v>
      </c>
    </row>
    <row r="4968">
      <c r="A4968" t="inlineStr">
        <is>
          <t xml:space="preserve">60392f2f8a29ae2294a4d279a3033aeaa01affa7</t>
        </is>
      </c>
      <c r="B4968" t="inlineStr">
        <is>
          <t xml:space="preserve">Thorns and Thrones</t>
        </is>
      </c>
      <c r="C4968" t="inlineStr">
        <is>
          <t xml:space="preserve">Fluch Und Krone</t>
        </is>
      </c>
      <c r="D4968" t="inlineStr">
        <is>
          <t xml:space="preserve">0e17a4671f63d2fb74292a2d65d506d94b300622</t>
        </is>
      </c>
      <c r="E4968" t="inlineStr">
        <is>
          <t xml:space="preserve">Episode 65: Versteckte Karte</t>
        </is>
      </c>
      <c r="F4968">
        <v>65</v>
      </c>
      <c r="G4968" t="inlineStr">
        <is>
          <t xml:space="preserve">0:00</t>
        </is>
      </c>
      <c r="H4968" t="inlineStr">
        <is>
          <t xml:space="preserve">Pending</t>
        </is>
      </c>
      <c r="I4968" t="inlineStr">
        <is>
          <t xml:space="preserve">The third-person narrative perspective should be indicated at the beginning of the chapter. - Line of script: "„Die Macht einer Hexe übersteigt bei Weitem, was eine Gruppe von Attentätern ausrichten kann“, sagte ein Minister, der den Bericht des Ermittlers sichtlich nicht akzeptieren konnte."</t>
        </is>
      </c>
      <c r="J4968" t="inlineStr">
        <is>
          <t xml:space="preserve">AI</t>
        </is>
      </c>
      <c r="K4968" t="inlineStr">
        <is>
          <t xml:space="preserve">Script error</t>
        </is>
      </c>
      <c r="L4968" t="inlineStr">
        <is>
          <t xml:space="preserve">Script error</t>
        </is>
      </c>
      <c r="M4968" t="str">
        <f>IFERROR(IF(VLOOKUP(L4968,'Quantification'!$A:$B,2,FALSE)&amp;""="","Unclassified",VLOOKUP(L4968,'Quantification'!$A:$B,2,FALSE)),"Unclassified")</f>
        <v>Major</v>
      </c>
      <c r="N4968" t="inlineStr">
        <is>
          <t xml:space="preserve">frl-esma.gulsoy@pocketfm.com</t>
        </is>
      </c>
      <c r="O4968" t="inlineStr">
        <is>
          <t xml:space="preserve">Issues found in raw</t>
        </is>
      </c>
      <c r="P4968" t="str">
        <f>IF(OR(O4968="Issues found in master",O4968="Final master"),"Master",IF(OR(O4968="Ready for Master",O4968="Issues found in raw",O4968="Raw under QC",O4968="Issues resolved in raw"),"Raw","-"))</f>
        <v>Raw</v>
      </c>
      <c r="Q4968" s="13">
        <v>46271.475</v>
      </c>
      <c r="R4968" t="inlineStr">
        <is>
          <t xml:space="preserve">2026-09 (Sept)</t>
        </is>
      </c>
      <c r="S4968">
        <f>IF(M4968="Not an error",0,IF(COUNTIFS($A$2:$A4968,$A4968,$D$2:$D4968,$D4968,$M$2:$M4968,"&lt;&gt;Not an error")=1,1,0))</f>
        <v>1</v>
      </c>
      <c r="T4968">
        <f>IF(M4968&lt;&gt;"Major",0,IF(COUNTIFS($A$2:$A4968,$A4968,$D$2:$D4968,$D4968,$M$2:$M4968,"Major")=1,1,0))</f>
        <v>1</v>
      </c>
      <c r="U4968">
        <f>IF(M4968&lt;&gt;"Minor",0,IF(COUNTIFS($A$2:$A4968,$A4968,$D$2:$D4968,$D4968,$M$2:$M4968,"Minor")=1,1,0))</f>
        <v>0</v>
      </c>
    </row>
    <row r="4969">
      <c r="A4969" t="inlineStr">
        <is>
          <t xml:space="preserve">60392f2f8a29ae2294a4d279a3033aeaa01affa7</t>
        </is>
      </c>
      <c r="B4969" t="inlineStr">
        <is>
          <t xml:space="preserve">Thorns and Thrones</t>
        </is>
      </c>
      <c r="C4969" t="inlineStr">
        <is>
          <t xml:space="preserve">Fluch Und Krone</t>
        </is>
      </c>
      <c r="D4969" t="inlineStr">
        <is>
          <t xml:space="preserve">0e17a4671f63d2fb74292a2d65d506d94b300622</t>
        </is>
      </c>
      <c r="E4969" t="inlineStr">
        <is>
          <t xml:space="preserve">Episode 65: Versteckte Karte</t>
        </is>
      </c>
      <c r="F4969">
        <v>65</v>
      </c>
      <c r="G4969" t="inlineStr">
        <is>
          <t xml:space="preserve">5:38-5:53</t>
        </is>
      </c>
      <c r="H4969" t="inlineStr">
        <is>
          <t xml:space="preserve">Pending</t>
        </is>
      </c>
      <c r="I4969" t="inlineStr">
        <is>
          <t xml:space="preserve">Cian should be pronounced as "Kian" (German pronunciation). - Line of script: "Nachdem diese Angelegenheit vorerst beigelegt war, wandte sich der königliche Hof den anderen Punkten auf der Tagesordnung zu: der erfolgreichen Rettung von Kronprinz Cian, den neuesten Nachrichten vom Krieg und der Seuche, die sich im Westen des Königreichs ausbreitete."</t>
        </is>
      </c>
      <c r="J4969" t="inlineStr">
        <is>
          <t xml:space="preserve">VOA</t>
        </is>
      </c>
      <c r="K4969" t="inlineStr">
        <is>
          <t xml:space="preserve">Mispronunciation</t>
        </is>
      </c>
      <c r="L4969" t="inlineStr">
        <is>
          <t xml:space="preserve">Mispronunciation</t>
        </is>
      </c>
      <c r="M4969" t="str">
        <f>IFERROR(IF(VLOOKUP(L4969,'Quantification'!$A:$B,2,FALSE)&amp;""="","Unclassified",VLOOKUP(L4969,'Quantification'!$A:$B,2,FALSE)),"Unclassified")</f>
        <v>Major</v>
      </c>
      <c r="N4969" t="inlineStr">
        <is>
          <t xml:space="preserve">frl-esma.gulsoy@pocketfm.com</t>
        </is>
      </c>
      <c r="O4969" t="inlineStr">
        <is>
          <t xml:space="preserve">Issues found in raw</t>
        </is>
      </c>
      <c r="P4969" t="str">
        <f>IF(OR(O4969="Issues found in master",O4969="Final master"),"Master",IF(OR(O4969="Ready for Master",O4969="Issues found in raw",O4969="Raw under QC",O4969="Issues resolved in raw"),"Raw","-"))</f>
        <v>Raw</v>
      </c>
      <c r="Q4969" s="13">
        <v>46271.475</v>
      </c>
      <c r="R4969" t="inlineStr">
        <is>
          <t xml:space="preserve">2026-09 (Sept)</t>
        </is>
      </c>
      <c r="S4969">
        <f>IF(M4969="Not an error",0,IF(COUNTIFS($A$2:$A4969,$A4969,$D$2:$D4969,$D4969,$M$2:$M4969,"&lt;&gt;Not an error")=1,1,0))</f>
        <v>0</v>
      </c>
      <c r="T4969">
        <f>IF(M4969&lt;&gt;"Major",0,IF(COUNTIFS($A$2:$A4969,$A4969,$D$2:$D4969,$D4969,$M$2:$M4969,"Major")=1,1,0))</f>
        <v>0</v>
      </c>
      <c r="U4969">
        <f>IF(M4969&lt;&gt;"Minor",0,IF(COUNTIFS($A$2:$A4969,$A4969,$D$2:$D4969,$D4969,$M$2:$M4969,"Minor")=1,1,0))</f>
        <v>0</v>
      </c>
    </row>
    <row r="4970">
      <c r="A4970" t="inlineStr">
        <is>
          <t xml:space="preserve">60392f2f8a29ae2294a4d279a3033aeaa01affa7</t>
        </is>
      </c>
      <c r="B4970" t="inlineStr">
        <is>
          <t xml:space="preserve">Thorns and Thrones</t>
        </is>
      </c>
      <c r="C4970" t="inlineStr">
        <is>
          <t xml:space="preserve">Fluch Und Krone</t>
        </is>
      </c>
      <c r="D4970" t="inlineStr">
        <is>
          <t xml:space="preserve">c5233272441bfafcf491723c5439ec878a9cabaa</t>
        </is>
      </c>
      <c r="E4970" t="inlineStr">
        <is>
          <t xml:space="preserve">Episode 66: Wütende Dämmerung</t>
        </is>
      </c>
      <c r="F4970">
        <v>66</v>
      </c>
      <c r="G4970" t="inlineStr">
        <is>
          <t xml:space="preserve">0:00</t>
        </is>
      </c>
      <c r="H4970" t="inlineStr">
        <is>
          <t xml:space="preserve">Pending</t>
        </is>
      </c>
      <c r="I4970" t="inlineStr">
        <is>
          <t xml:space="preserve">The third-person narrative perspective should be indicated at the beginning of the chapter. - Line of script: "Das Knarren eines Holzstuhls war zu hören, das gedämpfte Geplapper von Soldaten draußen und das leise Knistern eines Feuers."</t>
        </is>
      </c>
      <c r="J4970" t="inlineStr">
        <is>
          <t xml:space="preserve">AI</t>
        </is>
      </c>
      <c r="K4970" t="inlineStr">
        <is>
          <t xml:space="preserve">Script error</t>
        </is>
      </c>
      <c r="L4970" t="inlineStr">
        <is>
          <t xml:space="preserve">Script error</t>
        </is>
      </c>
      <c r="M4970" t="str">
        <f>IFERROR(IF(VLOOKUP(L4970,'Quantification'!$A:$B,2,FALSE)&amp;""="","Unclassified",VLOOKUP(L4970,'Quantification'!$A:$B,2,FALSE)),"Unclassified")</f>
        <v>Major</v>
      </c>
      <c r="N4970" t="inlineStr">
        <is>
          <t xml:space="preserve">frl-esma.gulsoy@pocketfm.com</t>
        </is>
      </c>
      <c r="O4970" t="inlineStr">
        <is>
          <t xml:space="preserve">Issues found in raw</t>
        </is>
      </c>
      <c r="P4970" t="str">
        <f>IF(OR(O4970="Issues found in master",O4970="Final master"),"Master",IF(OR(O4970="Ready for Master",O4970="Issues found in raw",O4970="Raw under QC",O4970="Issues resolved in raw"),"Raw","-"))</f>
        <v>Raw</v>
      </c>
      <c r="Q4970" s="13">
        <v>46271.47777777778</v>
      </c>
      <c r="R4970" t="inlineStr">
        <is>
          <t xml:space="preserve">2026-09 (Sept)</t>
        </is>
      </c>
      <c r="S4970">
        <f>IF(M4970="Not an error",0,IF(COUNTIFS($A$2:$A4970,$A4970,$D$2:$D4970,$D4970,$M$2:$M4970,"&lt;&gt;Not an error")=1,1,0))</f>
        <v>1</v>
      </c>
      <c r="T4970">
        <f>IF(M4970&lt;&gt;"Major",0,IF(COUNTIFS($A$2:$A4970,$A4970,$D$2:$D4970,$D4970,$M$2:$M4970,"Major")=1,1,0))</f>
        <v>1</v>
      </c>
      <c r="U4970">
        <f>IF(M4970&lt;&gt;"Minor",0,IF(COUNTIFS($A$2:$A4970,$A4970,$D$2:$D4970,$D4970,$M$2:$M4970,"Minor")=1,1,0))</f>
        <v>0</v>
      </c>
    </row>
    <row r="4971">
      <c r="A4971" t="inlineStr">
        <is>
          <t xml:space="preserve">60392f2f8a29ae2294a4d279a3033aeaa01affa7</t>
        </is>
      </c>
      <c r="B4971" t="inlineStr">
        <is>
          <t xml:space="preserve">Thorns and Thrones</t>
        </is>
      </c>
      <c r="C4971" t="inlineStr">
        <is>
          <t xml:space="preserve">Fluch Und Krone</t>
        </is>
      </c>
      <c r="D4971" t="inlineStr">
        <is>
          <t xml:space="preserve">d9e9926c631803960f99d4ade5218ec3658c0e66</t>
        </is>
      </c>
      <c r="E4971" t="inlineStr">
        <is>
          <t xml:space="preserve">Episode 67: Zurück in Die Hauptstadt</t>
        </is>
      </c>
      <c r="F4971">
        <v>67</v>
      </c>
      <c r="G4971" t="inlineStr">
        <is>
          <t xml:space="preserve">0:00</t>
        </is>
      </c>
      <c r="H4971" t="inlineStr">
        <is>
          <t xml:space="preserve">Pending</t>
        </is>
      </c>
      <c r="I4971" t="inlineStr">
        <is>
          <t xml:space="preserve">The third-person narrative perspective should be indicated at the beginning of the chapter. - Line of script: "In der Kaserne der Megaris-Ritter ging der Hauptmann vor seinem Quartier unruhig auf und ab und blickte ab und zu zum Nachthimmel auf."</t>
        </is>
      </c>
      <c r="J4971" t="inlineStr">
        <is>
          <t xml:space="preserve">AI</t>
        </is>
      </c>
      <c r="K4971" t="inlineStr">
        <is>
          <t xml:space="preserve">Script error</t>
        </is>
      </c>
      <c r="L4971" t="inlineStr">
        <is>
          <t xml:space="preserve">Script error</t>
        </is>
      </c>
      <c r="M4971" t="str">
        <f>IFERROR(IF(VLOOKUP(L4971,'Quantification'!$A:$B,2,FALSE)&amp;""="","Unclassified",VLOOKUP(L4971,'Quantification'!$A:$B,2,FALSE)),"Unclassified")</f>
        <v>Major</v>
      </c>
      <c r="N4971" t="inlineStr">
        <is>
          <t xml:space="preserve">frl-esma.gulsoy@pocketfm.com</t>
        </is>
      </c>
      <c r="O4971" t="inlineStr">
        <is>
          <t xml:space="preserve">Issues found in raw</t>
        </is>
      </c>
      <c r="P4971" t="str">
        <f>IF(OR(O4971="Issues found in master",O4971="Final master"),"Master",IF(OR(O4971="Ready for Master",O4971="Issues found in raw",O4971="Raw under QC",O4971="Issues resolved in raw"),"Raw","-"))</f>
        <v>Raw</v>
      </c>
      <c r="Q4971" s="13">
        <v>46271.47986111111</v>
      </c>
      <c r="R4971" t="inlineStr">
        <is>
          <t xml:space="preserve">2026-09 (Sept)</t>
        </is>
      </c>
      <c r="S4971">
        <f>IF(M4971="Not an error",0,IF(COUNTIFS($A$2:$A4971,$A4971,$D$2:$D4971,$D4971,$M$2:$M4971,"&lt;&gt;Not an error")=1,1,0))</f>
        <v>1</v>
      </c>
      <c r="T4971">
        <f>IF(M4971&lt;&gt;"Major",0,IF(COUNTIFS($A$2:$A4971,$A4971,$D$2:$D4971,$D4971,$M$2:$M4971,"Major")=1,1,0))</f>
        <v>1</v>
      </c>
      <c r="U4971">
        <f>IF(M4971&lt;&gt;"Minor",0,IF(COUNTIFS($A$2:$A4971,$A4971,$D$2:$D4971,$D4971,$M$2:$M4971,"Minor")=1,1,0))</f>
        <v>0</v>
      </c>
    </row>
    <row r="4972">
      <c r="A4972" t="inlineStr">
        <is>
          <t xml:space="preserve">60392f2f8a29ae2294a4d279a3033aeaa01affa7</t>
        </is>
      </c>
      <c r="B4972" t="inlineStr">
        <is>
          <t xml:space="preserve">Thorns and Thrones</t>
        </is>
      </c>
      <c r="C4972" t="inlineStr">
        <is>
          <t xml:space="preserve">Fluch Und Krone</t>
        </is>
      </c>
      <c r="D4972" t="inlineStr">
        <is>
          <t xml:space="preserve">d9e9926c631803960f99d4ade5218ec3658c0e66</t>
        </is>
      </c>
      <c r="E4972" t="inlineStr">
        <is>
          <t xml:space="preserve">Episode 67: Zurück in Die Hauptstadt</t>
        </is>
      </c>
      <c r="F4972">
        <v>67</v>
      </c>
      <c r="G4972" t="inlineStr">
        <is>
          <t xml:space="preserve">2:12-2:20</t>
        </is>
      </c>
      <c r="H4972" t="inlineStr">
        <is>
          <t xml:space="preserve">Pending</t>
        </is>
      </c>
      <c r="I4972" t="inlineStr">
        <is>
          <t xml:space="preserve">Cian should be pronounced as "Kian" (German pronunciation). - Line of script: "Am späten Nachmittag des folgenden Tages kehrte der königliche Trupp, der zur Rettung von Kronprinz Cian aufgebrochen war, unbemerkt in die Hauptstadt zurück."</t>
        </is>
      </c>
      <c r="J4972" t="inlineStr">
        <is>
          <t xml:space="preserve">VOA</t>
        </is>
      </c>
      <c r="K4972" t="inlineStr">
        <is>
          <t xml:space="preserve">Mispronunciation</t>
        </is>
      </c>
      <c r="L4972" t="inlineStr">
        <is>
          <t xml:space="preserve">Mispronunciation</t>
        </is>
      </c>
      <c r="M4972" t="str">
        <f>IFERROR(IF(VLOOKUP(L4972,'Quantification'!$A:$B,2,FALSE)&amp;""="","Unclassified",VLOOKUP(L4972,'Quantification'!$A:$B,2,FALSE)),"Unclassified")</f>
        <v>Major</v>
      </c>
      <c r="N4972" t="inlineStr">
        <is>
          <t xml:space="preserve">frl-esma.gulsoy@pocketfm.com</t>
        </is>
      </c>
      <c r="O4972" t="inlineStr">
        <is>
          <t xml:space="preserve">Issues found in raw</t>
        </is>
      </c>
      <c r="P4972" t="str">
        <f>IF(OR(O4972="Issues found in master",O4972="Final master"),"Master",IF(OR(O4972="Ready for Master",O4972="Issues found in raw",O4972="Raw under QC",O4972="Issues resolved in raw"),"Raw","-"))</f>
        <v>Raw</v>
      </c>
      <c r="Q4972" s="13">
        <v>46271.47986111111</v>
      </c>
      <c r="R4972" t="inlineStr">
        <is>
          <t xml:space="preserve">2026-09 (Sept)</t>
        </is>
      </c>
      <c r="S4972">
        <f>IF(M4972="Not an error",0,IF(COUNTIFS($A$2:$A4972,$A4972,$D$2:$D4972,$D4972,$M$2:$M4972,"&lt;&gt;Not an error")=1,1,0))</f>
        <v>0</v>
      </c>
      <c r="T4972">
        <f>IF(M4972&lt;&gt;"Major",0,IF(COUNTIFS($A$2:$A4972,$A4972,$D$2:$D4972,$D4972,$M$2:$M4972,"Major")=1,1,0))</f>
        <v>0</v>
      </c>
      <c r="U4972">
        <f>IF(M4972&lt;&gt;"Minor",0,IF(COUNTIFS($A$2:$A4972,$A4972,$D$2:$D4972,$D4972,$M$2:$M4972,"Minor")=1,1,0))</f>
        <v>0</v>
      </c>
    </row>
    <row r="4973">
      <c r="A4973" t="inlineStr">
        <is>
          <t xml:space="preserve">60392f2f8a29ae2294a4d279a3033aeaa01affa7</t>
        </is>
      </c>
      <c r="B4973" t="inlineStr">
        <is>
          <t xml:space="preserve">Thorns and Thrones</t>
        </is>
      </c>
      <c r="C4973" t="inlineStr">
        <is>
          <t xml:space="preserve">Fluch Und Krone</t>
        </is>
      </c>
      <c r="D4973" t="inlineStr">
        <is>
          <t xml:space="preserve">d9e9926c631803960f99d4ade5218ec3658c0e66</t>
        </is>
      </c>
      <c r="E4973" t="inlineStr">
        <is>
          <t xml:space="preserve">Episode 67: Zurück in Die Hauptstadt</t>
        </is>
      </c>
      <c r="F4973">
        <v>67</v>
      </c>
      <c r="G4973" t="inlineStr">
        <is>
          <t xml:space="preserve">3:21-3:26</t>
        </is>
      </c>
      <c r="H4973" t="inlineStr">
        <is>
          <t xml:space="preserve">Pending</t>
        </is>
      </c>
      <c r="I4973" t="inlineStr">
        <is>
          <t xml:space="preserve">Cian should be pronounced as "Kian" (German pronunciation). - Line of script: "„Es ist doch keine Regenzeit, oder?“, fragte Exel und warf Cian einen Blick zu."</t>
        </is>
      </c>
      <c r="J4973" t="inlineStr">
        <is>
          <t xml:space="preserve">VOA</t>
        </is>
      </c>
      <c r="K4973" t="inlineStr">
        <is>
          <t xml:space="preserve">Mispronunciation</t>
        </is>
      </c>
      <c r="L4973" t="inlineStr">
        <is>
          <t xml:space="preserve">Mispronunciation</t>
        </is>
      </c>
      <c r="M4973" t="str">
        <f>IFERROR(IF(VLOOKUP(L4973,'Quantification'!$A:$B,2,FALSE)&amp;""="","Unclassified",VLOOKUP(L4973,'Quantification'!$A:$B,2,FALSE)),"Unclassified")</f>
        <v>Major</v>
      </c>
      <c r="N4973" t="inlineStr">
        <is>
          <t xml:space="preserve">frl-esma.gulsoy@pocketfm.com</t>
        </is>
      </c>
      <c r="O4973" t="inlineStr">
        <is>
          <t xml:space="preserve">Issues found in raw</t>
        </is>
      </c>
      <c r="P4973" t="str">
        <f>IF(OR(O4973="Issues found in master",O4973="Final master"),"Master",IF(OR(O4973="Ready for Master",O4973="Issues found in raw",O4973="Raw under QC",O4973="Issues resolved in raw"),"Raw","-"))</f>
        <v>Raw</v>
      </c>
      <c r="Q4973" s="13">
        <v>46271.47986111111</v>
      </c>
      <c r="R4973" t="inlineStr">
        <is>
          <t xml:space="preserve">2026-09 (Sept)</t>
        </is>
      </c>
      <c r="S4973">
        <f>IF(M4973="Not an error",0,IF(COUNTIFS($A$2:$A4973,$A4973,$D$2:$D4973,$D4973,$M$2:$M4973,"&lt;&gt;Not an error")=1,1,0))</f>
        <v>0</v>
      </c>
      <c r="T4973">
        <f>IF(M4973&lt;&gt;"Major",0,IF(COUNTIFS($A$2:$A4973,$A4973,$D$2:$D4973,$D4973,$M$2:$M4973,"Major")=1,1,0))</f>
        <v>0</v>
      </c>
      <c r="U4973">
        <f>IF(M4973&lt;&gt;"Minor",0,IF(COUNTIFS($A$2:$A4973,$A4973,$D$2:$D4973,$D4973,$M$2:$M4973,"Minor")=1,1,0))</f>
        <v>0</v>
      </c>
    </row>
    <row r="4974">
      <c r="A4974" t="inlineStr">
        <is>
          <t xml:space="preserve">60392f2f8a29ae2294a4d279a3033aeaa01affa7</t>
        </is>
      </c>
      <c r="B4974" t="inlineStr">
        <is>
          <t xml:space="preserve">Thorns and Thrones</t>
        </is>
      </c>
      <c r="C4974" t="inlineStr">
        <is>
          <t xml:space="preserve">Fluch Und Krone</t>
        </is>
      </c>
      <c r="D4974" t="inlineStr">
        <is>
          <t xml:space="preserve">d9e9926c631803960f99d4ade5218ec3658c0e66</t>
        </is>
      </c>
      <c r="E4974" t="inlineStr">
        <is>
          <t xml:space="preserve">Episode 67: Zurück in Die Hauptstadt</t>
        </is>
      </c>
      <c r="F4974">
        <v>67</v>
      </c>
      <c r="G4974" t="inlineStr">
        <is>
          <t xml:space="preserve">3:33-3:37</t>
        </is>
      </c>
      <c r="H4974" t="inlineStr">
        <is>
          <t xml:space="preserve">Pending</t>
        </is>
      </c>
      <c r="I4974" t="inlineStr">
        <is>
          <t xml:space="preserve">Cian should be pronounced as "Kian" (German pronunciation). - Line of script: "„Hmm“, nickte Cian nur, in seine Gedanken versunken."</t>
        </is>
      </c>
      <c r="J4974" t="inlineStr">
        <is>
          <t xml:space="preserve">VOA</t>
        </is>
      </c>
      <c r="K4974" t="inlineStr">
        <is>
          <t xml:space="preserve">Mispronunciation</t>
        </is>
      </c>
      <c r="L4974" t="inlineStr">
        <is>
          <t xml:space="preserve">Mispronunciation</t>
        </is>
      </c>
      <c r="M4974" t="str">
        <f>IFERROR(IF(VLOOKUP(L4974,'Quantification'!$A:$B,2,FALSE)&amp;""="","Unclassified",VLOOKUP(L4974,'Quantification'!$A:$B,2,FALSE)),"Unclassified")</f>
        <v>Major</v>
      </c>
      <c r="N4974" t="inlineStr">
        <is>
          <t xml:space="preserve">frl-esma.gulsoy@pocketfm.com</t>
        </is>
      </c>
      <c r="O4974" t="inlineStr">
        <is>
          <t xml:space="preserve">Issues found in raw</t>
        </is>
      </c>
      <c r="P4974" t="str">
        <f>IF(OR(O4974="Issues found in master",O4974="Final master"),"Master",IF(OR(O4974="Ready for Master",O4974="Issues found in raw",O4974="Raw under QC",O4974="Issues resolved in raw"),"Raw","-"))</f>
        <v>Raw</v>
      </c>
      <c r="Q4974" s="13">
        <v>46271.47986111111</v>
      </c>
      <c r="R4974" t="inlineStr">
        <is>
          <t xml:space="preserve">2026-09 (Sept)</t>
        </is>
      </c>
      <c r="S4974">
        <f>IF(M4974="Not an error",0,IF(COUNTIFS($A$2:$A4974,$A4974,$D$2:$D4974,$D4974,$M$2:$M4974,"&lt;&gt;Not an error")=1,1,0))</f>
        <v>0</v>
      </c>
      <c r="T4974">
        <f>IF(M4974&lt;&gt;"Major",0,IF(COUNTIFS($A$2:$A4974,$A4974,$D$2:$D4974,$D4974,$M$2:$M4974,"Major")=1,1,0))</f>
        <v>0</v>
      </c>
      <c r="U4974">
        <f>IF(M4974&lt;&gt;"Minor",0,IF(COUNTIFS($A$2:$A4974,$A4974,$D$2:$D4974,$D4974,$M$2:$M4974,"Minor")=1,1,0))</f>
        <v>0</v>
      </c>
    </row>
    <row r="4975">
      <c r="A4975" t="inlineStr">
        <is>
          <t xml:space="preserve">60392f2f8a29ae2294a4d279a3033aeaa01affa7</t>
        </is>
      </c>
      <c r="B4975" t="inlineStr">
        <is>
          <t xml:space="preserve">Thorns and Thrones</t>
        </is>
      </c>
      <c r="C4975" t="inlineStr">
        <is>
          <t xml:space="preserve">Fluch Und Krone</t>
        </is>
      </c>
      <c r="D4975" t="inlineStr">
        <is>
          <t xml:space="preserve">ec9662bd677c3ad4ef58b5dcb1cc68958da4ebbe</t>
        </is>
      </c>
      <c r="E4975" t="inlineStr">
        <is>
          <t xml:space="preserve">Episode 68: Eindringling</t>
        </is>
      </c>
      <c r="F4975">
        <v>68</v>
      </c>
      <c r="G4975" t="inlineStr">
        <is>
          <t xml:space="preserve">0:00</t>
        </is>
      </c>
      <c r="H4975" t="inlineStr">
        <is>
          <t xml:space="preserve">Pending</t>
        </is>
      </c>
      <c r="I4975" t="inlineStr">
        <is>
          <t xml:space="preserve">The third-person narrative perspective should be indicated at the beginning of the chapter. - Line of script: "In vollem Galopp brauchte Drayce nur wenige Minuten, um die riesigen Eisentore des Königspalastes vor sich zu erblicken."</t>
        </is>
      </c>
      <c r="J4975" t="inlineStr">
        <is>
          <t xml:space="preserve">AI</t>
        </is>
      </c>
      <c r="K4975" t="inlineStr">
        <is>
          <t xml:space="preserve">Script error</t>
        </is>
      </c>
      <c r="L4975" t="inlineStr">
        <is>
          <t xml:space="preserve">Script error</t>
        </is>
      </c>
      <c r="M4975" t="str">
        <f>IFERROR(IF(VLOOKUP(L4975,'Quantification'!$A:$B,2,FALSE)&amp;""="","Unclassified",VLOOKUP(L4975,'Quantification'!$A:$B,2,FALSE)),"Unclassified")</f>
        <v>Major</v>
      </c>
      <c r="N4975" t="inlineStr">
        <is>
          <t xml:space="preserve">frl-esma.gulsoy@pocketfm.com</t>
        </is>
      </c>
      <c r="O4975" t="inlineStr">
        <is>
          <t xml:space="preserve">Issues found in raw</t>
        </is>
      </c>
      <c r="P4975" t="str">
        <f>IF(OR(O4975="Issues found in master",O4975="Final master"),"Master",IF(OR(O4975="Ready for Master",O4975="Issues found in raw",O4975="Raw under QC",O4975="Issues resolved in raw"),"Raw","-"))</f>
        <v>Raw</v>
      </c>
      <c r="Q4975" s="13">
        <v>46271.493055555555</v>
      </c>
      <c r="R4975" t="inlineStr">
        <is>
          <t xml:space="preserve">2026-09 (Sept)</t>
        </is>
      </c>
      <c r="S4975">
        <f>IF(M4975="Not an error",0,IF(COUNTIFS($A$2:$A4975,$A4975,$D$2:$D4975,$D4975,$M$2:$M4975,"&lt;&gt;Not an error")=1,1,0))</f>
        <v>1</v>
      </c>
      <c r="T4975">
        <f>IF(M4975&lt;&gt;"Major",0,IF(COUNTIFS($A$2:$A4975,$A4975,$D$2:$D4975,$D4975,$M$2:$M4975,"Major")=1,1,0))</f>
        <v>1</v>
      </c>
      <c r="U4975">
        <f>IF(M4975&lt;&gt;"Minor",0,IF(COUNTIFS($A$2:$A4975,$A4975,$D$2:$D4975,$D4975,$M$2:$M4975,"Minor")=1,1,0))</f>
        <v>0</v>
      </c>
    </row>
    <row r="4976">
      <c r="A4976" t="inlineStr">
        <is>
          <t xml:space="preserve">60392f2f8a29ae2294a4d279a3033aeaa01affa7</t>
        </is>
      </c>
      <c r="B4976" t="inlineStr">
        <is>
          <t xml:space="preserve">Thorns and Thrones</t>
        </is>
      </c>
      <c r="C4976" t="inlineStr">
        <is>
          <t xml:space="preserve">Fluch Und Krone</t>
        </is>
      </c>
      <c r="D4976" t="inlineStr">
        <is>
          <t xml:space="preserve">ec9662bd677c3ad4ef58b5dcb1cc68958da4ebbe</t>
        </is>
      </c>
      <c r="E4976" t="inlineStr">
        <is>
          <t xml:space="preserve">Episode 68: Eindringling</t>
        </is>
      </c>
      <c r="F4976">
        <v>68</v>
      </c>
      <c r="G4976" t="inlineStr">
        <is>
          <t xml:space="preserve">2:22-2:31</t>
        </is>
      </c>
      <c r="H4976" t="inlineStr">
        <is>
          <t xml:space="preserve">Pending</t>
        </is>
      </c>
      <c r="I4976" t="inlineStr">
        <is>
          <t xml:space="preserve">Cian's hair is described as "brown" here, whereas it was previously described as "golden-brown". Please check for consistency. - Line of script: "Gerade als der Hauptmann und einige Wachen auf ihre Pferde stiegen, um den Eindringling zu verfolgen, sahen sie einen bekannten jungen Mann mit braunem Haar auf sie zureiten."</t>
        </is>
      </c>
      <c r="J4976" t="inlineStr">
        <is>
          <t xml:space="preserve">AI</t>
        </is>
      </c>
      <c r="K4976" t="inlineStr">
        <is>
          <t xml:space="preserve">Script error</t>
        </is>
      </c>
      <c r="L4976" t="inlineStr">
        <is>
          <t xml:space="preserve">Script error</t>
        </is>
      </c>
      <c r="M4976" t="str">
        <f>IFERROR(IF(VLOOKUP(L4976,'Quantification'!$A:$B,2,FALSE)&amp;""="","Unclassified",VLOOKUP(L4976,'Quantification'!$A:$B,2,FALSE)),"Unclassified")</f>
        <v>Major</v>
      </c>
      <c r="N4976" t="inlineStr">
        <is>
          <t xml:space="preserve">frl-esma.gulsoy@pocketfm.com</t>
        </is>
      </c>
      <c r="O4976" t="inlineStr">
        <is>
          <t xml:space="preserve">Issues found in raw</t>
        </is>
      </c>
      <c r="P4976" t="str">
        <f>IF(OR(O4976="Issues found in master",O4976="Final master"),"Master",IF(OR(O4976="Ready for Master",O4976="Issues found in raw",O4976="Raw under QC",O4976="Issues resolved in raw"),"Raw","-"))</f>
        <v>Raw</v>
      </c>
      <c r="Q4976" s="13">
        <v>46271.493055555555</v>
      </c>
      <c r="R4976" t="inlineStr">
        <is>
          <t xml:space="preserve">2026-09 (Sept)</t>
        </is>
      </c>
      <c r="S4976">
        <f>IF(M4976="Not an error",0,IF(COUNTIFS($A$2:$A4976,$A4976,$D$2:$D4976,$D4976,$M$2:$M4976,"&lt;&gt;Not an error")=1,1,0))</f>
        <v>0</v>
      </c>
      <c r="T4976">
        <f>IF(M4976&lt;&gt;"Major",0,IF(COUNTIFS($A$2:$A4976,$A4976,$D$2:$D4976,$D4976,$M$2:$M4976,"Major")=1,1,0))</f>
        <v>0</v>
      </c>
      <c r="U4976">
        <f>IF(M4976&lt;&gt;"Minor",0,IF(COUNTIFS($A$2:$A4976,$A4976,$D$2:$D4976,$D4976,$M$2:$M4976,"Minor")=1,1,0))</f>
        <v>0</v>
      </c>
    </row>
    <row r="4977">
      <c r="A4977" t="inlineStr">
        <is>
          <t xml:space="preserve">60392f2f8a29ae2294a4d279a3033aeaa01affa7</t>
        </is>
      </c>
      <c r="B4977" t="inlineStr">
        <is>
          <t xml:space="preserve">Thorns and Thrones</t>
        </is>
      </c>
      <c r="C4977" t="inlineStr">
        <is>
          <t xml:space="preserve">Fluch Und Krone</t>
        </is>
      </c>
      <c r="D4977" t="inlineStr">
        <is>
          <t xml:space="preserve">ec9662bd677c3ad4ef58b5dcb1cc68958da4ebbe</t>
        </is>
      </c>
      <c r="E4977" t="inlineStr">
        <is>
          <t xml:space="preserve">Episode 68: Eindringling</t>
        </is>
      </c>
      <c r="F4977">
        <v>68</v>
      </c>
      <c r="G4977" t="inlineStr">
        <is>
          <t xml:space="preserve">2:35-2:36</t>
        </is>
      </c>
      <c r="H4977" t="inlineStr">
        <is>
          <t xml:space="preserve">Pending</t>
        </is>
      </c>
      <c r="I4977" t="inlineStr">
        <is>
          <t xml:space="preserve">Cian should be pronounced as "Kian" (German pronunciation). - Line of script: "„Prinz Cian!“"</t>
        </is>
      </c>
      <c r="J4977" t="inlineStr">
        <is>
          <t xml:space="preserve">VOA</t>
        </is>
      </c>
      <c r="K4977" t="inlineStr">
        <is>
          <t xml:space="preserve">Mispronunciation</t>
        </is>
      </c>
      <c r="L4977" t="inlineStr">
        <is>
          <t xml:space="preserve">Mispronunciation</t>
        </is>
      </c>
      <c r="M4977" t="str">
        <f>IFERROR(IF(VLOOKUP(L4977,'Quantification'!$A:$B,2,FALSE)&amp;""="","Unclassified",VLOOKUP(L4977,'Quantification'!$A:$B,2,FALSE)),"Unclassified")</f>
        <v>Major</v>
      </c>
      <c r="N4977" t="inlineStr">
        <is>
          <t xml:space="preserve">frl-esma.gulsoy@pocketfm.com</t>
        </is>
      </c>
      <c r="O4977" t="inlineStr">
        <is>
          <t xml:space="preserve">Issues found in raw</t>
        </is>
      </c>
      <c r="P4977" t="str">
        <f>IF(OR(O4977="Issues found in master",O4977="Final master"),"Master",IF(OR(O4977="Ready for Master",O4977="Issues found in raw",O4977="Raw under QC",O4977="Issues resolved in raw"),"Raw","-"))</f>
        <v>Raw</v>
      </c>
      <c r="Q4977" s="13">
        <v>46271.493055555555</v>
      </c>
      <c r="R4977" t="inlineStr">
        <is>
          <t xml:space="preserve">2026-09 (Sept)</t>
        </is>
      </c>
      <c r="S4977">
        <f>IF(M4977="Not an error",0,IF(COUNTIFS($A$2:$A4977,$A4977,$D$2:$D4977,$D4977,$M$2:$M4977,"&lt;&gt;Not an error")=1,1,0))</f>
        <v>0</v>
      </c>
      <c r="T4977">
        <f>IF(M4977&lt;&gt;"Major",0,IF(COUNTIFS($A$2:$A4977,$A4977,$D$2:$D4977,$D4977,$M$2:$M4977,"Major")=1,1,0))</f>
        <v>0</v>
      </c>
      <c r="U4977">
        <f>IF(M4977&lt;&gt;"Minor",0,IF(COUNTIFS($A$2:$A4977,$A4977,$D$2:$D4977,$D4977,$M$2:$M4977,"Minor")=1,1,0))</f>
        <v>0</v>
      </c>
    </row>
    <row r="4978">
      <c r="A4978" t="inlineStr">
        <is>
          <t xml:space="preserve">60392f2f8a29ae2294a4d279a3033aeaa01affa7</t>
        </is>
      </c>
      <c r="B4978" t="inlineStr">
        <is>
          <t xml:space="preserve">Thorns and Thrones</t>
        </is>
      </c>
      <c r="C4978" t="inlineStr">
        <is>
          <t xml:space="preserve">Fluch Und Krone</t>
        </is>
      </c>
      <c r="D4978" t="inlineStr">
        <is>
          <t xml:space="preserve">ec9662bd677c3ad4ef58b5dcb1cc68958da4ebbe</t>
        </is>
      </c>
      <c r="E4978" t="inlineStr">
        <is>
          <t xml:space="preserve">Episode 68: Eindringling</t>
        </is>
      </c>
      <c r="F4978">
        <v>68</v>
      </c>
      <c r="G4978" t="inlineStr">
        <is>
          <t xml:space="preserve">2:42-2:43</t>
        </is>
      </c>
      <c r="H4978" t="inlineStr">
        <is>
          <t xml:space="preserve">Pending</t>
        </is>
      </c>
      <c r="I4978" t="inlineStr">
        <is>
          <t xml:space="preserve">Cian should be pronounced as "Kian" (German pronunciation). - Line of script: "Prinz Cian ignorierte sie alle."</t>
        </is>
      </c>
      <c r="J4978" t="inlineStr">
        <is>
          <t xml:space="preserve">VOA</t>
        </is>
      </c>
      <c r="K4978" t="inlineStr">
        <is>
          <t xml:space="preserve">Mispronunciation</t>
        </is>
      </c>
      <c r="L4978" t="inlineStr">
        <is>
          <t xml:space="preserve">Mispronunciation</t>
        </is>
      </c>
      <c r="M4978" t="str">
        <f>IFERROR(IF(VLOOKUP(L4978,'Quantification'!$A:$B,2,FALSE)&amp;""="","Unclassified",VLOOKUP(L4978,'Quantification'!$A:$B,2,FALSE)),"Unclassified")</f>
        <v>Major</v>
      </c>
      <c r="N4978" t="inlineStr">
        <is>
          <t xml:space="preserve">frl-esma.gulsoy@pocketfm.com</t>
        </is>
      </c>
      <c r="O4978" t="inlineStr">
        <is>
          <t xml:space="preserve">Issues found in raw</t>
        </is>
      </c>
      <c r="P4978" t="str">
        <f>IF(OR(O4978="Issues found in master",O4978="Final master"),"Master",IF(OR(O4978="Ready for Master",O4978="Issues found in raw",O4978="Raw under QC",O4978="Issues resolved in raw"),"Raw","-"))</f>
        <v>Raw</v>
      </c>
      <c r="Q4978" s="13">
        <v>46271.493055555555</v>
      </c>
      <c r="R4978" t="inlineStr">
        <is>
          <t xml:space="preserve">2026-09 (Sept)</t>
        </is>
      </c>
      <c r="S4978">
        <f>IF(M4978="Not an error",0,IF(COUNTIFS($A$2:$A4978,$A4978,$D$2:$D4978,$D4978,$M$2:$M4978,"&lt;&gt;Not an error")=1,1,0))</f>
        <v>0</v>
      </c>
      <c r="T4978">
        <f>IF(M4978&lt;&gt;"Major",0,IF(COUNTIFS($A$2:$A4978,$A4978,$D$2:$D4978,$D4978,$M$2:$M4978,"Major")=1,1,0))</f>
        <v>0</v>
      </c>
      <c r="U4978">
        <f>IF(M4978&lt;&gt;"Minor",0,IF(COUNTIFS($A$2:$A4978,$A4978,$D$2:$D4978,$D4978,$M$2:$M4978,"Minor")=1,1,0))</f>
        <v>0</v>
      </c>
    </row>
    <row r="4979">
      <c r="A4979" t="inlineStr">
        <is>
          <t xml:space="preserve">60392f2f8a29ae2294a4d279a3033aeaa01affa7</t>
        </is>
      </c>
      <c r="B4979" t="inlineStr">
        <is>
          <t xml:space="preserve">Thorns and Thrones</t>
        </is>
      </c>
      <c r="C4979" t="inlineStr">
        <is>
          <t xml:space="preserve">Fluch Und Krone</t>
        </is>
      </c>
      <c r="D4979" t="inlineStr">
        <is>
          <t xml:space="preserve">ec9662bd677c3ad4ef58b5dcb1cc68958da4ebbe</t>
        </is>
      </c>
      <c r="E4979" t="inlineStr">
        <is>
          <t xml:space="preserve">Episode 68: Eindringling</t>
        </is>
      </c>
      <c r="F4979">
        <v>68</v>
      </c>
      <c r="G4979" t="inlineStr">
        <is>
          <t xml:space="preserve">4:14-4:15</t>
        </is>
      </c>
      <c r="H4979" t="inlineStr">
        <is>
          <t xml:space="preserve">Pending</t>
        </is>
      </c>
      <c r="I4979" t="inlineStr">
        <is>
          <t xml:space="preserve">Cian should be pronounced as "Kian" (German pronunciation). - Line of script: "„Prinz Cian!“"</t>
        </is>
      </c>
      <c r="J4979" t="inlineStr">
        <is>
          <t xml:space="preserve">VOA</t>
        </is>
      </c>
      <c r="K4979" t="inlineStr">
        <is>
          <t xml:space="preserve">Mispronunciation</t>
        </is>
      </c>
      <c r="L4979" t="inlineStr">
        <is>
          <t xml:space="preserve">Mispronunciation</t>
        </is>
      </c>
      <c r="M4979" t="str">
        <f>IFERROR(IF(VLOOKUP(L4979,'Quantification'!$A:$B,2,FALSE)&amp;""="","Unclassified",VLOOKUP(L4979,'Quantification'!$A:$B,2,FALSE)),"Unclassified")</f>
        <v>Major</v>
      </c>
      <c r="N4979" t="inlineStr">
        <is>
          <t xml:space="preserve">frl-esma.gulsoy@pocketfm.com</t>
        </is>
      </c>
      <c r="O4979" t="inlineStr">
        <is>
          <t xml:space="preserve">Issues found in raw</t>
        </is>
      </c>
      <c r="P4979" t="str">
        <f>IF(OR(O4979="Issues found in master",O4979="Final master"),"Master",IF(OR(O4979="Ready for Master",O4979="Issues found in raw",O4979="Raw under QC",O4979="Issues resolved in raw"),"Raw","-"))</f>
        <v>Raw</v>
      </c>
      <c r="Q4979" s="13">
        <v>46271.493055555555</v>
      </c>
      <c r="R4979" t="inlineStr">
        <is>
          <t xml:space="preserve">2026-09 (Sept)</t>
        </is>
      </c>
      <c r="S4979">
        <f>IF(M4979="Not an error",0,IF(COUNTIFS($A$2:$A4979,$A4979,$D$2:$D4979,$D4979,$M$2:$M4979,"&lt;&gt;Not an error")=1,1,0))</f>
        <v>0</v>
      </c>
      <c r="T4979">
        <f>IF(M4979&lt;&gt;"Major",0,IF(COUNTIFS($A$2:$A4979,$A4979,$D$2:$D4979,$D4979,$M$2:$M4979,"Major")=1,1,0))</f>
        <v>0</v>
      </c>
      <c r="U4979">
        <f>IF(M4979&lt;&gt;"Minor",0,IF(COUNTIFS($A$2:$A4979,$A4979,$D$2:$D4979,$D4979,$M$2:$M4979,"Minor")=1,1,0))</f>
        <v>0</v>
      </c>
    </row>
    <row r="4980">
      <c r="A4980" t="inlineStr">
        <is>
          <t xml:space="preserve">60392f2f8a29ae2294a4d279a3033aeaa01affa7</t>
        </is>
      </c>
      <c r="B4980" t="inlineStr">
        <is>
          <t xml:space="preserve">Thorns and Thrones</t>
        </is>
      </c>
      <c r="C4980" t="inlineStr">
        <is>
          <t xml:space="preserve">Fluch Und Krone</t>
        </is>
      </c>
      <c r="D4980" t="inlineStr">
        <is>
          <t xml:space="preserve">ec9662bd677c3ad4ef58b5dcb1cc68958da4ebbe</t>
        </is>
      </c>
      <c r="E4980" t="inlineStr">
        <is>
          <t xml:space="preserve">Episode 68: Eindringling</t>
        </is>
      </c>
      <c r="F4980">
        <v>68</v>
      </c>
      <c r="G4980" t="inlineStr">
        <is>
          <t xml:space="preserve">4:26-4:33</t>
        </is>
      </c>
      <c r="H4980" t="inlineStr">
        <is>
          <t xml:space="preserve">Pending</t>
        </is>
      </c>
      <c r="I4980" t="inlineStr">
        <is>
          <t xml:space="preserve">Cian should be pronounced as "Kian" (German pronunciation). - Line of script: "Cian dachte nur an eine einzige Person: diejenige aus seiner Familie, die ihm auf der Welt am meisten bedeutete."</t>
        </is>
      </c>
      <c r="J4980" t="inlineStr">
        <is>
          <t xml:space="preserve">VOA</t>
        </is>
      </c>
      <c r="K4980" t="inlineStr">
        <is>
          <t xml:space="preserve">Mispronunciation</t>
        </is>
      </c>
      <c r="L4980" t="inlineStr">
        <is>
          <t xml:space="preserve">Mispronunciation</t>
        </is>
      </c>
      <c r="M4980" t="str">
        <f>IFERROR(IF(VLOOKUP(L4980,'Quantification'!$A:$B,2,FALSE)&amp;""="","Unclassified",VLOOKUP(L4980,'Quantification'!$A:$B,2,FALSE)),"Unclassified")</f>
        <v>Major</v>
      </c>
      <c r="N4980" t="inlineStr">
        <is>
          <t xml:space="preserve">frl-esma.gulsoy@pocketfm.com</t>
        </is>
      </c>
      <c r="O4980" t="inlineStr">
        <is>
          <t xml:space="preserve">Issues found in raw</t>
        </is>
      </c>
      <c r="P4980" t="str">
        <f>IF(OR(O4980="Issues found in master",O4980="Final master"),"Master",IF(OR(O4980="Ready for Master",O4980="Issues found in raw",O4980="Raw under QC",O4980="Issues resolved in raw"),"Raw","-"))</f>
        <v>Raw</v>
      </c>
      <c r="Q4980" s="13">
        <v>46271.493055555555</v>
      </c>
      <c r="R4980" t="inlineStr">
        <is>
          <t xml:space="preserve">2026-09 (Sept)</t>
        </is>
      </c>
      <c r="S4980">
        <f>IF(M4980="Not an error",0,IF(COUNTIFS($A$2:$A4980,$A4980,$D$2:$D4980,$D4980,$M$2:$M4980,"&lt;&gt;Not an error")=1,1,0))</f>
        <v>0</v>
      </c>
      <c r="T4980">
        <f>IF(M4980&lt;&gt;"Major",0,IF(COUNTIFS($A$2:$A4980,$A4980,$D$2:$D4980,$D4980,$M$2:$M4980,"Major")=1,1,0))</f>
        <v>0</v>
      </c>
      <c r="U4980">
        <f>IF(M4980&lt;&gt;"Minor",0,IF(COUNTIFS($A$2:$A4980,$A4980,$D$2:$D4980,$D4980,$M$2:$M4980,"Minor")=1,1,0))</f>
        <v>0</v>
      </c>
    </row>
    <row r="4981">
      <c r="A4981" t="inlineStr">
        <is>
          <t xml:space="preserve">60392f2f8a29ae2294a4d279a3033aeaa01affa7</t>
        </is>
      </c>
      <c r="B4981" t="inlineStr">
        <is>
          <t xml:space="preserve">Thorns and Thrones</t>
        </is>
      </c>
      <c r="C4981" t="inlineStr">
        <is>
          <t xml:space="preserve">Fluch Und Krone</t>
        </is>
      </c>
      <c r="D4981" t="inlineStr">
        <is>
          <t xml:space="preserve">9e9e37a760474ade2523cf5f6addf236662ad1e0</t>
        </is>
      </c>
      <c r="E4981" t="inlineStr">
        <is>
          <t xml:space="preserve">Episode 69: Möchte Helfen</t>
        </is>
      </c>
      <c r="F4981">
        <v>69</v>
      </c>
      <c r="G4981" t="inlineStr">
        <is>
          <t xml:space="preserve">0:00</t>
        </is>
      </c>
      <c r="H4981" t="inlineStr">
        <is>
          <t xml:space="preserve">Pending</t>
        </is>
      </c>
      <c r="I4981" t="inlineStr">
        <is>
          <t xml:space="preserve">The third-person narrative perspective should be indicated at the beginning of the chapter. - Line of script: "Als die königlichen Ritter, die den Turm bewachten, hörten, dass ihr König den Eindringling als Drayce identifizierte, wichen sie allesamt zurück."</t>
        </is>
      </c>
      <c r="J4981" t="inlineStr">
        <is>
          <t xml:space="preserve">AI</t>
        </is>
      </c>
      <c r="K4981" t="inlineStr">
        <is>
          <t xml:space="preserve">Script error</t>
        </is>
      </c>
      <c r="L4981" t="inlineStr">
        <is>
          <t xml:space="preserve">Script error</t>
        </is>
      </c>
      <c r="M4981" t="str">
        <f>IFERROR(IF(VLOOKUP(L4981,'Quantification'!$A:$B,2,FALSE)&amp;""="","Unclassified",VLOOKUP(L4981,'Quantification'!$A:$B,2,FALSE)),"Unclassified")</f>
        <v>Major</v>
      </c>
      <c r="N4981" t="inlineStr">
        <is>
          <t xml:space="preserve">frl-esma.gulsoy@pocketfm.com</t>
        </is>
      </c>
      <c r="O4981" t="inlineStr">
        <is>
          <t xml:space="preserve">Issues found in raw</t>
        </is>
      </c>
      <c r="P4981" t="str">
        <f>IF(OR(O4981="Issues found in master",O4981="Final master"),"Master",IF(OR(O4981="Ready for Master",O4981="Issues found in raw",O4981="Raw under QC",O4981="Issues resolved in raw"),"Raw","-"))</f>
        <v>Raw</v>
      </c>
      <c r="Q4981" s="13">
        <v>46271.49722222222</v>
      </c>
      <c r="R4981" t="inlineStr">
        <is>
          <t xml:space="preserve">2026-09 (Sept)</t>
        </is>
      </c>
      <c r="S4981">
        <f>IF(M4981="Not an error",0,IF(COUNTIFS($A$2:$A4981,$A4981,$D$2:$D4981,$D4981,$M$2:$M4981,"&lt;&gt;Not an error")=1,1,0))</f>
        <v>1</v>
      </c>
      <c r="T4981">
        <f>IF(M4981&lt;&gt;"Major",0,IF(COUNTIFS($A$2:$A4981,$A4981,$D$2:$D4981,$D4981,$M$2:$M4981,"Major")=1,1,0))</f>
        <v>1</v>
      </c>
      <c r="U4981">
        <f>IF(M4981&lt;&gt;"Minor",0,IF(COUNTIFS($A$2:$A4981,$A4981,$D$2:$D4981,$D4981,$M$2:$M4981,"Minor")=1,1,0))</f>
        <v>0</v>
      </c>
    </row>
    <row r="4982">
      <c r="A4982" t="inlineStr">
        <is>
          <t xml:space="preserve">60392f2f8a29ae2294a4d279a3033aeaa01affa7</t>
        </is>
      </c>
      <c r="B4982" t="inlineStr">
        <is>
          <t xml:space="preserve">Thorns and Thrones</t>
        </is>
      </c>
      <c r="C4982" t="inlineStr">
        <is>
          <t xml:space="preserve">Fluch Und Krone</t>
        </is>
      </c>
      <c r="D4982" t="inlineStr">
        <is>
          <t xml:space="preserve">9e9e37a760474ade2523cf5f6addf236662ad1e0</t>
        </is>
      </c>
      <c r="E4982" t="inlineStr">
        <is>
          <t xml:space="preserve">Episode 69: Möchte Helfen</t>
        </is>
      </c>
      <c r="F4982">
        <v>69</v>
      </c>
      <c r="G4982" t="inlineStr">
        <is>
          <t xml:space="preserve">0:00-0:08</t>
        </is>
      </c>
      <c r="H4982" t="inlineStr">
        <is>
          <t xml:space="preserve">Pending</t>
        </is>
      </c>
      <c r="I4982" t="inlineStr">
        <is>
          <t xml:space="preserve">"Royal" ("königlichen") should be pronounced correctly with a German "ch" sound, not "sch". - Line of script: "Als die königlichen Ritter, die den Turm bewachten, hörten, dass ihr König den Eindringling als Drayce identifizierte, wichen sie allesamt zurück."</t>
        </is>
      </c>
      <c r="J4982" t="inlineStr">
        <is>
          <t xml:space="preserve">VOA</t>
        </is>
      </c>
      <c r="K4982" t="inlineStr">
        <is>
          <t xml:space="preserve">Mispronunciation</t>
        </is>
      </c>
      <c r="L4982" t="inlineStr">
        <is>
          <t xml:space="preserve">Mispronunciation</t>
        </is>
      </c>
      <c r="M4982" t="str">
        <f>IFERROR(IF(VLOOKUP(L4982,'Quantification'!$A:$B,2,FALSE)&amp;""="","Unclassified",VLOOKUP(L4982,'Quantification'!$A:$B,2,FALSE)),"Unclassified")</f>
        <v>Major</v>
      </c>
      <c r="N4982" t="inlineStr">
        <is>
          <t xml:space="preserve">frl-esma.gulsoy@pocketfm.com</t>
        </is>
      </c>
      <c r="O4982" t="inlineStr">
        <is>
          <t xml:space="preserve">Issues found in raw</t>
        </is>
      </c>
      <c r="P4982" t="str">
        <f>IF(OR(O4982="Issues found in master",O4982="Final master"),"Master",IF(OR(O4982="Ready for Master",O4982="Issues found in raw",O4982="Raw under QC",O4982="Issues resolved in raw"),"Raw","-"))</f>
        <v>Raw</v>
      </c>
      <c r="Q4982" s="13">
        <v>46271.49722222222</v>
      </c>
      <c r="R4982" t="inlineStr">
        <is>
          <t xml:space="preserve">2026-09 (Sept)</t>
        </is>
      </c>
      <c r="S4982">
        <f>IF(M4982="Not an error",0,IF(COUNTIFS($A$2:$A4982,$A4982,$D$2:$D4982,$D4982,$M$2:$M4982,"&lt;&gt;Not an error")=1,1,0))</f>
        <v>0</v>
      </c>
      <c r="T4982">
        <f>IF(M4982&lt;&gt;"Major",0,IF(COUNTIFS($A$2:$A4982,$A4982,$D$2:$D4982,$D4982,$M$2:$M4982,"Major")=1,1,0))</f>
        <v>0</v>
      </c>
      <c r="U4982">
        <f>IF(M4982&lt;&gt;"Minor",0,IF(COUNTIFS($A$2:$A4982,$A4982,$D$2:$D4982,$D4982,$M$2:$M4982,"Minor")=1,1,0))</f>
        <v>0</v>
      </c>
    </row>
    <row r="4983">
      <c r="A4983" t="inlineStr">
        <is>
          <t xml:space="preserve">60392f2f8a29ae2294a4d279a3033aeaa01affa7</t>
        </is>
      </c>
      <c r="B4983" t="inlineStr">
        <is>
          <t xml:space="preserve">Thorns and Thrones</t>
        </is>
      </c>
      <c r="C4983" t="inlineStr">
        <is>
          <t xml:space="preserve">Fluch Und Krone</t>
        </is>
      </c>
      <c r="D4983" t="inlineStr">
        <is>
          <t xml:space="preserve">cd40fc6e5d0946999509c0f104820cdc12d5f1b6</t>
        </is>
      </c>
      <c r="E4983" t="inlineStr">
        <is>
          <t xml:space="preserve">Episode 70: Der Eindringende König</t>
        </is>
      </c>
      <c r="F4983">
        <v>70</v>
      </c>
      <c r="G4983" t="inlineStr">
        <is>
          <t xml:space="preserve">0:00</t>
        </is>
      </c>
      <c r="H4983" t="inlineStr">
        <is>
          <t xml:space="preserve">Pending</t>
        </is>
      </c>
      <c r="I4983" t="inlineStr">
        <is>
          <t xml:space="preserve">The third-person narrative perspective should be indicated at the beginning of the chapter. - Line of script: "Lord Däjniel lächelte höflich und bedeutete ihnen, ihm zu folgen."</t>
        </is>
      </c>
      <c r="J4983" t="inlineStr">
        <is>
          <t xml:space="preserve">AI</t>
        </is>
      </c>
      <c r="K4983" t="inlineStr">
        <is>
          <t xml:space="preserve">Script error</t>
        </is>
      </c>
      <c r="L4983" t="inlineStr">
        <is>
          <t xml:space="preserve">Script error</t>
        </is>
      </c>
      <c r="M4983" t="str">
        <f>IFERROR(IF(VLOOKUP(L4983,'Quantification'!$A:$B,2,FALSE)&amp;""="","Unclassified",VLOOKUP(L4983,'Quantification'!$A:$B,2,FALSE)),"Unclassified")</f>
        <v>Major</v>
      </c>
      <c r="N4983" t="inlineStr">
        <is>
          <t xml:space="preserve">frl-esma.gulsoy@pocketfm.com</t>
        </is>
      </c>
      <c r="O4983" t="inlineStr">
        <is>
          <t xml:space="preserve">Issues found in raw</t>
        </is>
      </c>
      <c r="P4983" t="str">
        <f>IF(OR(O4983="Issues found in master",O4983="Final master"),"Master",IF(OR(O4983="Ready for Master",O4983="Issues found in raw",O4983="Raw under QC",O4983="Issues resolved in raw"),"Raw","-"))</f>
        <v>Raw</v>
      </c>
      <c r="Q4983" s="13">
        <v>46271.50486111111</v>
      </c>
      <c r="R4983" t="inlineStr">
        <is>
          <t xml:space="preserve">2026-09 (Sept)</t>
        </is>
      </c>
      <c r="S4983">
        <f>IF(M4983="Not an error",0,IF(COUNTIFS($A$2:$A4983,$A4983,$D$2:$D4983,$D4983,$M$2:$M4983,"&lt;&gt;Not an error")=1,1,0))</f>
        <v>1</v>
      </c>
      <c r="T4983">
        <f>IF(M4983&lt;&gt;"Major",0,IF(COUNTIFS($A$2:$A4983,$A4983,$D$2:$D4983,$D4983,$M$2:$M4983,"Major")=1,1,0))</f>
        <v>1</v>
      </c>
      <c r="U4983">
        <f>IF(M4983&lt;&gt;"Minor",0,IF(COUNTIFS($A$2:$A4983,$A4983,$D$2:$D4983,$D4983,$M$2:$M4983,"Minor")=1,1,0))</f>
        <v>0</v>
      </c>
    </row>
    <row r="4984">
      <c r="A4984" t="inlineStr">
        <is>
          <t xml:space="preserve">60392f2f8a29ae2294a4d279a3033aeaa01affa7</t>
        </is>
      </c>
      <c r="B4984" t="inlineStr">
        <is>
          <t xml:space="preserve">Thorns and Thrones</t>
        </is>
      </c>
      <c r="C4984" t="inlineStr">
        <is>
          <t xml:space="preserve">Fluch Und Krone</t>
        </is>
      </c>
      <c r="D4984" t="inlineStr">
        <is>
          <t xml:space="preserve">cd40fc6e5d0946999509c0f104820cdc12d5f1b6</t>
        </is>
      </c>
      <c r="E4984" t="inlineStr">
        <is>
          <t xml:space="preserve">Episode 70: Der Eindringende König</t>
        </is>
      </c>
      <c r="F4984">
        <v>70</v>
      </c>
      <c r="G4984" t="inlineStr">
        <is>
          <t xml:space="preserve">4:52-4:58</t>
        </is>
      </c>
      <c r="H4984" t="inlineStr">
        <is>
          <t xml:space="preserve">Pending</t>
        </is>
      </c>
      <c r="I4984" t="inlineStr">
        <is>
          <t xml:space="preserve">Cian should be pronounced as "Kian" (German pronunciation). - Line of script: "König Armen und Cian starrten auf das Tor, das gerade mit unglaublicher Wucht aufgesprengt worden war."</t>
        </is>
      </c>
      <c r="J4984" t="inlineStr">
        <is>
          <t xml:space="preserve">VOA</t>
        </is>
      </c>
      <c r="K4984" t="inlineStr">
        <is>
          <t xml:space="preserve">Mispronunciation</t>
        </is>
      </c>
      <c r="L4984" t="inlineStr">
        <is>
          <t xml:space="preserve">Mispronunciation</t>
        </is>
      </c>
      <c r="M4984" t="str">
        <f>IFERROR(IF(VLOOKUP(L4984,'Quantification'!$A:$B,2,FALSE)&amp;""="","Unclassified",VLOOKUP(L4984,'Quantification'!$A:$B,2,FALSE)),"Unclassified")</f>
        <v>Major</v>
      </c>
      <c r="N4984" t="inlineStr">
        <is>
          <t xml:space="preserve">frl-esma.gulsoy@pocketfm.com</t>
        </is>
      </c>
      <c r="O4984" t="inlineStr">
        <is>
          <t xml:space="preserve">Issues found in raw</t>
        </is>
      </c>
      <c r="P4984" t="str">
        <f>IF(OR(O4984="Issues found in master",O4984="Final master"),"Master",IF(OR(O4984="Ready for Master",O4984="Issues found in raw",O4984="Raw under QC",O4984="Issues resolved in raw"),"Raw","-"))</f>
        <v>Raw</v>
      </c>
      <c r="Q4984" s="13">
        <v>46271.50486111111</v>
      </c>
      <c r="R4984" t="inlineStr">
        <is>
          <t xml:space="preserve">2026-09 (Sept)</t>
        </is>
      </c>
      <c r="S4984">
        <f>IF(M4984="Not an error",0,IF(COUNTIFS($A$2:$A4984,$A4984,$D$2:$D4984,$D4984,$M$2:$M4984,"&lt;&gt;Not an error")=1,1,0))</f>
        <v>0</v>
      </c>
      <c r="T4984">
        <f>IF(M4984&lt;&gt;"Major",0,IF(COUNTIFS($A$2:$A4984,$A4984,$D$2:$D4984,$D4984,$M$2:$M4984,"Major")=1,1,0))</f>
        <v>0</v>
      </c>
      <c r="U4984">
        <f>IF(M4984&lt;&gt;"Minor",0,IF(COUNTIFS($A$2:$A4984,$A4984,$D$2:$D4984,$D4984,$M$2:$M4984,"Minor")=1,1,0))</f>
        <v>0</v>
      </c>
    </row>
    <row r="4985">
      <c r="A4985" t="inlineStr">
        <is>
          <t xml:space="preserve">60392f2f8a29ae2294a4d279a3033aeaa01affa7</t>
        </is>
      </c>
      <c r="B4985" t="inlineStr">
        <is>
          <t xml:space="preserve">Thorns and Thrones</t>
        </is>
      </c>
      <c r="C4985" t="inlineStr">
        <is>
          <t xml:space="preserve">Fluch Und Krone</t>
        </is>
      </c>
      <c r="D4985" t="inlineStr">
        <is>
          <t xml:space="preserve">cd40fc6e5d0946999509c0f104820cdc12d5f1b6</t>
        </is>
      </c>
      <c r="E4985" t="inlineStr">
        <is>
          <t xml:space="preserve">Episode 70: Der Eindringende König</t>
        </is>
      </c>
      <c r="F4985">
        <v>70</v>
      </c>
      <c r="G4985" t="inlineStr">
        <is>
          <t xml:space="preserve">5:50-5:52</t>
        </is>
      </c>
      <c r="H4985" t="inlineStr">
        <is>
          <t xml:space="preserve">Pending</t>
        </is>
      </c>
      <c r="I4985" t="inlineStr">
        <is>
          <t xml:space="preserve">Cian should be pronounced as "Kian" (German pronunciation). - Line of script: "Cian trat vor und versperrte Drayce den Weg."</t>
        </is>
      </c>
      <c r="J4985" t="inlineStr">
        <is>
          <t xml:space="preserve">VOA</t>
        </is>
      </c>
      <c r="K4985" t="inlineStr">
        <is>
          <t xml:space="preserve">Mispronunciation</t>
        </is>
      </c>
      <c r="L4985" t="inlineStr">
        <is>
          <t xml:space="preserve">Mispronunciation</t>
        </is>
      </c>
      <c r="M4985" t="str">
        <f>IFERROR(IF(VLOOKUP(L4985,'Quantification'!$A:$B,2,FALSE)&amp;""="","Unclassified",VLOOKUP(L4985,'Quantification'!$A:$B,2,FALSE)),"Unclassified")</f>
        <v>Major</v>
      </c>
      <c r="N4985" t="inlineStr">
        <is>
          <t xml:space="preserve">frl-esma.gulsoy@pocketfm.com</t>
        </is>
      </c>
      <c r="O4985" t="inlineStr">
        <is>
          <t xml:space="preserve">Issues found in raw</t>
        </is>
      </c>
      <c r="P4985" t="str">
        <f>IF(OR(O4985="Issues found in master",O4985="Final master"),"Master",IF(OR(O4985="Ready for Master",O4985="Issues found in raw",O4985="Raw under QC",O4985="Issues resolved in raw"),"Raw","-"))</f>
        <v>Raw</v>
      </c>
      <c r="Q4985" s="13">
        <v>46271.50486111111</v>
      </c>
      <c r="R4985" t="inlineStr">
        <is>
          <t xml:space="preserve">2026-09 (Sept)</t>
        </is>
      </c>
      <c r="S4985">
        <f>IF(M4985="Not an error",0,IF(COUNTIFS($A$2:$A4985,$A4985,$D$2:$D4985,$D4985,$M$2:$M4985,"&lt;&gt;Not an error")=1,1,0))</f>
        <v>0</v>
      </c>
      <c r="T4985">
        <f>IF(M4985&lt;&gt;"Major",0,IF(COUNTIFS($A$2:$A4985,$A4985,$D$2:$D4985,$D4985,$M$2:$M4985,"Major")=1,1,0))</f>
        <v>0</v>
      </c>
      <c r="U4985">
        <f>IF(M4985&lt;&gt;"Minor",0,IF(COUNTIFS($A$2:$A4985,$A4985,$D$2:$D4985,$D4985,$M$2:$M4985,"Minor")=1,1,0))</f>
        <v>0</v>
      </c>
    </row>
    <row r="4986">
      <c r="A4986" t="inlineStr">
        <is>
          <t xml:space="preserve">60392f2f8a29ae2294a4d279a3033aeaa01affa7</t>
        </is>
      </c>
      <c r="B4986" t="inlineStr">
        <is>
          <t xml:space="preserve">Thorns and Thrones</t>
        </is>
      </c>
      <c r="C4986" t="inlineStr">
        <is>
          <t xml:space="preserve">Fluch Und Krone</t>
        </is>
      </c>
      <c r="D4986" t="inlineStr">
        <is>
          <t xml:space="preserve">cd40fc6e5d0946999509c0f104820cdc12d5f1b6</t>
        </is>
      </c>
      <c r="E4986" t="inlineStr">
        <is>
          <t xml:space="preserve">Episode 70: Der Eindringende König</t>
        </is>
      </c>
      <c r="F4986">
        <v>70</v>
      </c>
      <c r="G4986" t="inlineStr">
        <is>
          <t xml:space="preserve">6:05-6:16</t>
        </is>
      </c>
      <c r="H4986" t="inlineStr">
        <is>
          <t xml:space="preserve">Pending</t>
        </is>
      </c>
      <c r="I4986" t="inlineStr">
        <is>
          <t xml:space="preserve">Cian should be pronounced as "Kian" (German pronunciation). - Line of script: "Cian stand immer noch unter Schock und hatte Mühe, die Reihe von Ereignissen zu verarbeiten, die seinen Vater so hilflos zurückgelassen hatten, ohne zu wissen, was mit seiner eigenen Schwester geschah."</t>
        </is>
      </c>
      <c r="J4986" t="inlineStr">
        <is>
          <t xml:space="preserve">VOA</t>
        </is>
      </c>
      <c r="K4986" t="inlineStr">
        <is>
          <t xml:space="preserve">Mispronunciation</t>
        </is>
      </c>
      <c r="L4986" t="inlineStr">
        <is>
          <t xml:space="preserve">Mispronunciation</t>
        </is>
      </c>
      <c r="M4986" t="str">
        <f>IFERROR(IF(VLOOKUP(L4986,'Quantification'!$A:$B,2,FALSE)&amp;""="","Unclassified",VLOOKUP(L4986,'Quantification'!$A:$B,2,FALSE)),"Unclassified")</f>
        <v>Major</v>
      </c>
      <c r="N4986" t="inlineStr">
        <is>
          <t xml:space="preserve">frl-esma.gulsoy@pocketfm.com</t>
        </is>
      </c>
      <c r="O4986" t="inlineStr">
        <is>
          <t xml:space="preserve">Issues found in raw</t>
        </is>
      </c>
      <c r="P4986" t="str">
        <f>IF(OR(O4986="Issues found in master",O4986="Final master"),"Master",IF(OR(O4986="Ready for Master",O4986="Issues found in raw",O4986="Raw under QC",O4986="Issues resolved in raw"),"Raw","-"))</f>
        <v>Raw</v>
      </c>
      <c r="Q4986" s="13">
        <v>46271.50486111111</v>
      </c>
      <c r="R4986" t="inlineStr">
        <is>
          <t xml:space="preserve">2026-09 (Sept)</t>
        </is>
      </c>
      <c r="S4986">
        <f>IF(M4986="Not an error",0,IF(COUNTIFS($A$2:$A4986,$A4986,$D$2:$D4986,$D4986,$M$2:$M4986,"&lt;&gt;Not an error")=1,1,0))</f>
        <v>0</v>
      </c>
      <c r="T4986">
        <f>IF(M4986&lt;&gt;"Major",0,IF(COUNTIFS($A$2:$A4986,$A4986,$D$2:$D4986,$D4986,$M$2:$M4986,"Major")=1,1,0))</f>
        <v>0</v>
      </c>
      <c r="U4986">
        <f>IF(M4986&lt;&gt;"Minor",0,IF(COUNTIFS($A$2:$A4986,$A4986,$D$2:$D4986,$D4986,$M$2:$M4986,"Minor")=1,1,0))</f>
        <v>0</v>
      </c>
    </row>
    <row r="4987">
      <c r="A4987" t="inlineStr">
        <is>
          <t xml:space="preserve">60392f2f8a29ae2294a4d279a3033aeaa01affa7</t>
        </is>
      </c>
      <c r="B4987" t="inlineStr">
        <is>
          <t xml:space="preserve">Thorns and Thrones</t>
        </is>
      </c>
      <c r="C4987" t="inlineStr">
        <is>
          <t xml:space="preserve">Fluch Und Krone</t>
        </is>
      </c>
      <c r="D4987" t="inlineStr">
        <is>
          <t xml:space="preserve">eb4e1724b4c6300aca48ce68abfa812a4becf33c</t>
        </is>
      </c>
      <c r="E4987" t="inlineStr">
        <is>
          <t xml:space="preserve">Episode 71: Durch Den Zauber</t>
        </is>
      </c>
      <c r="F4987">
        <v>71</v>
      </c>
      <c r="G4987" t="inlineStr">
        <is>
          <t xml:space="preserve">0:00</t>
        </is>
      </c>
      <c r="H4987" t="inlineStr">
        <is>
          <t xml:space="preserve">Pending</t>
        </is>
      </c>
      <c r="I4987" t="inlineStr">
        <is>
          <t xml:space="preserve">The third-person narrative perspective should be indicated at the beginning of the chapter. - Line of script: "Die spannungsgeladene Orchestermusik schwoll an. Die nächtliche Brise trug das ferne Knistern von Fackeln und die gedämpften Stimmen der Wachen herüber. Schritte näherten sich."</t>
        </is>
      </c>
      <c r="J4987" t="inlineStr">
        <is>
          <t xml:space="preserve">AI</t>
        </is>
      </c>
      <c r="K4987" t="inlineStr">
        <is>
          <t xml:space="preserve">Script error</t>
        </is>
      </c>
      <c r="L4987" t="inlineStr">
        <is>
          <t xml:space="preserve">Script error</t>
        </is>
      </c>
      <c r="M4987" t="str">
        <f>IFERROR(IF(VLOOKUP(L4987,'Quantification'!$A:$B,2,FALSE)&amp;""="","Unclassified",VLOOKUP(L4987,'Quantification'!$A:$B,2,FALSE)),"Unclassified")</f>
        <v>Major</v>
      </c>
      <c r="N4987" t="inlineStr">
        <is>
          <t xml:space="preserve">frl-esma.gulsoy@pocketfm.com</t>
        </is>
      </c>
      <c r="O4987" t="inlineStr">
        <is>
          <t xml:space="preserve">Issues found in raw</t>
        </is>
      </c>
      <c r="P4987" t="str">
        <f>IF(OR(O4987="Issues found in master",O4987="Final master"),"Master",IF(OR(O4987="Ready for Master",O4987="Issues found in raw",O4987="Raw under QC",O4987="Issues resolved in raw"),"Raw","-"))</f>
        <v>Raw</v>
      </c>
      <c r="Q4987" s="13">
        <v>46271.51527777778</v>
      </c>
      <c r="R4987" t="inlineStr">
        <is>
          <t xml:space="preserve">2026-09 (Sept)</t>
        </is>
      </c>
      <c r="S4987">
        <f>IF(M4987="Not an error",0,IF(COUNTIFS($A$2:$A4987,$A4987,$D$2:$D4987,$D4987,$M$2:$M4987,"&lt;&gt;Not an error")=1,1,0))</f>
        <v>1</v>
      </c>
      <c r="T4987">
        <f>IF(M4987&lt;&gt;"Major",0,IF(COUNTIFS($A$2:$A4987,$A4987,$D$2:$D4987,$D4987,$M$2:$M4987,"Major")=1,1,0))</f>
        <v>1</v>
      </c>
      <c r="U4987">
        <f>IF(M4987&lt;&gt;"Minor",0,IF(COUNTIFS($A$2:$A4987,$A4987,$D$2:$D4987,$D4987,$M$2:$M4987,"Minor")=1,1,0))</f>
        <v>0</v>
      </c>
    </row>
    <row r="4988">
      <c r="A4988" t="inlineStr">
        <is>
          <t xml:space="preserve">60392f2f8a29ae2294a4d279a3033aeaa01affa7</t>
        </is>
      </c>
      <c r="B4988" t="inlineStr">
        <is>
          <t xml:space="preserve">Thorns and Thrones</t>
        </is>
      </c>
      <c r="C4988" t="inlineStr">
        <is>
          <t xml:space="preserve">Fluch Und Krone</t>
        </is>
      </c>
      <c r="D4988" t="inlineStr">
        <is>
          <t xml:space="preserve">eb4e1724b4c6300aca48ce68abfa812a4becf33c</t>
        </is>
      </c>
      <c r="E4988" t="inlineStr">
        <is>
          <t xml:space="preserve">Episode 71: Durch Den Zauber</t>
        </is>
      </c>
      <c r="F4988">
        <v>71</v>
      </c>
      <c r="G4988" t="inlineStr">
        <is>
          <t xml:space="preserve">0:14-0:19</t>
        </is>
      </c>
      <c r="H4988" t="inlineStr">
        <is>
          <t xml:space="preserve">Pending</t>
        </is>
      </c>
      <c r="I4988" t="inlineStr">
        <is>
          <t xml:space="preserve">The sentence appears incomplete, as the noun "Augen" is missing after "saphirblaue". - Line of script: "Seine einschüchternden roten Augen trafen auf zornige, saphirblaue."</t>
        </is>
      </c>
      <c r="J4988" t="inlineStr">
        <is>
          <t xml:space="preserve">AI</t>
        </is>
      </c>
      <c r="K4988" t="inlineStr">
        <is>
          <t xml:space="preserve">Script error</t>
        </is>
      </c>
      <c r="L4988" t="inlineStr">
        <is>
          <t xml:space="preserve">Script error</t>
        </is>
      </c>
      <c r="M4988" t="str">
        <f>IFERROR(IF(VLOOKUP(L4988,'Quantification'!$A:$B,2,FALSE)&amp;""="","Unclassified",VLOOKUP(L4988,'Quantification'!$A:$B,2,FALSE)),"Unclassified")</f>
        <v>Major</v>
      </c>
      <c r="N4988" t="inlineStr">
        <is>
          <t xml:space="preserve">frl-esma.gulsoy@pocketfm.com</t>
        </is>
      </c>
      <c r="O4988" t="inlineStr">
        <is>
          <t xml:space="preserve">Issues found in raw</t>
        </is>
      </c>
      <c r="P4988" t="str">
        <f>IF(OR(O4988="Issues found in master",O4988="Final master"),"Master",IF(OR(O4988="Ready for Master",O4988="Issues found in raw",O4988="Raw under QC",O4988="Issues resolved in raw"),"Raw","-"))</f>
        <v>Raw</v>
      </c>
      <c r="Q4988" s="13">
        <v>46271.51527777778</v>
      </c>
      <c r="R4988" t="inlineStr">
        <is>
          <t xml:space="preserve">2026-09 (Sept)</t>
        </is>
      </c>
      <c r="S4988">
        <f>IF(M4988="Not an error",0,IF(COUNTIFS($A$2:$A4988,$A4988,$D$2:$D4988,$D4988,$M$2:$M4988,"&lt;&gt;Not an error")=1,1,0))</f>
        <v>0</v>
      </c>
      <c r="T4988">
        <f>IF(M4988&lt;&gt;"Major",0,IF(COUNTIFS($A$2:$A4988,$A4988,$D$2:$D4988,$D4988,$M$2:$M4988,"Major")=1,1,0))</f>
        <v>0</v>
      </c>
      <c r="U4988">
        <f>IF(M4988&lt;&gt;"Minor",0,IF(COUNTIFS($A$2:$A4988,$A4988,$D$2:$D4988,$D4988,$M$2:$M4988,"Minor")=1,1,0))</f>
        <v>0</v>
      </c>
    </row>
    <row r="4989">
      <c r="A4989" t="inlineStr">
        <is>
          <t xml:space="preserve">60392f2f8a29ae2294a4d279a3033aeaa01affa7</t>
        </is>
      </c>
      <c r="B4989" t="inlineStr">
        <is>
          <t xml:space="preserve">Thorns and Thrones</t>
        </is>
      </c>
      <c r="C4989" t="inlineStr">
        <is>
          <t xml:space="preserve">Fluch Und Krone</t>
        </is>
      </c>
      <c r="D4989" t="inlineStr">
        <is>
          <t xml:space="preserve">eb4e1724b4c6300aca48ce68abfa812a4becf33c</t>
        </is>
      </c>
      <c r="E4989" t="inlineStr">
        <is>
          <t xml:space="preserve">Episode 71: Durch Den Zauber</t>
        </is>
      </c>
      <c r="F4989">
        <v>71</v>
      </c>
      <c r="G4989" t="inlineStr">
        <is>
          <t xml:space="preserve">3:56-3:58</t>
        </is>
      </c>
      <c r="H4989" t="inlineStr">
        <is>
          <t xml:space="preserve">Pending</t>
        </is>
      </c>
      <c r="I4989" t="inlineStr">
        <is>
          <t xml:space="preserve">Cian should be pronounced as "Kian" (German pronunciation). - Line of script: "Diese Worte ließen Cian zögern."</t>
        </is>
      </c>
      <c r="J4989" t="inlineStr">
        <is>
          <t xml:space="preserve">VOA</t>
        </is>
      </c>
      <c r="K4989" t="inlineStr">
        <is>
          <t xml:space="preserve">Mispronunciation</t>
        </is>
      </c>
      <c r="L4989" t="inlineStr">
        <is>
          <t xml:space="preserve">Mispronunciation</t>
        </is>
      </c>
      <c r="M4989" t="str">
        <f>IFERROR(IF(VLOOKUP(L4989,'Quantification'!$A:$B,2,FALSE)&amp;""="","Unclassified",VLOOKUP(L4989,'Quantification'!$A:$B,2,FALSE)),"Unclassified")</f>
        <v>Major</v>
      </c>
      <c r="N4989" t="inlineStr">
        <is>
          <t xml:space="preserve">frl-esma.gulsoy@pocketfm.com</t>
        </is>
      </c>
      <c r="O4989" t="inlineStr">
        <is>
          <t xml:space="preserve">Issues found in raw</t>
        </is>
      </c>
      <c r="P4989" t="str">
        <f>IF(OR(O4989="Issues found in master",O4989="Final master"),"Master",IF(OR(O4989="Ready for Master",O4989="Issues found in raw",O4989="Raw under QC",O4989="Issues resolved in raw"),"Raw","-"))</f>
        <v>Raw</v>
      </c>
      <c r="Q4989" s="13">
        <v>46271.51527777778</v>
      </c>
      <c r="R4989" t="inlineStr">
        <is>
          <t xml:space="preserve">2026-09 (Sept)</t>
        </is>
      </c>
      <c r="S4989">
        <f>IF(M4989="Not an error",0,IF(COUNTIFS($A$2:$A4989,$A4989,$D$2:$D4989,$D4989,$M$2:$M4989,"&lt;&gt;Not an error")=1,1,0))</f>
        <v>0</v>
      </c>
      <c r="T4989">
        <f>IF(M4989&lt;&gt;"Major",0,IF(COUNTIFS($A$2:$A4989,$A4989,$D$2:$D4989,$D4989,$M$2:$M4989,"Major")=1,1,0))</f>
        <v>0</v>
      </c>
      <c r="U4989">
        <f>IF(M4989&lt;&gt;"Minor",0,IF(COUNTIFS($A$2:$A4989,$A4989,$D$2:$D4989,$D4989,$M$2:$M4989,"Minor")=1,1,0))</f>
        <v>0</v>
      </c>
    </row>
    <row r="4990">
      <c r="A4990" t="inlineStr">
        <is>
          <t xml:space="preserve">60392f2f8a29ae2294a4d279a3033aeaa01affa7</t>
        </is>
      </c>
      <c r="B4990" t="inlineStr">
        <is>
          <t xml:space="preserve">Thorns and Thrones</t>
        </is>
      </c>
      <c r="C4990" t="inlineStr">
        <is>
          <t xml:space="preserve">Fluch Und Krone</t>
        </is>
      </c>
      <c r="D4990" t="inlineStr">
        <is>
          <t xml:space="preserve">eb4e1724b4c6300aca48ce68abfa812a4becf33c</t>
        </is>
      </c>
      <c r="E4990" t="inlineStr">
        <is>
          <t xml:space="preserve">Episode 71: Durch Den Zauber</t>
        </is>
      </c>
      <c r="F4990">
        <v>71</v>
      </c>
      <c r="G4990" t="inlineStr">
        <is>
          <t xml:space="preserve">4:16-4:18</t>
        </is>
      </c>
      <c r="H4990" t="inlineStr">
        <is>
          <t xml:space="preserve">Pending</t>
        </is>
      </c>
      <c r="I4990" t="inlineStr">
        <is>
          <t xml:space="preserve">Cian should be pronounced as "Kian" (German pronunciation). - Line of script: "Cian seufzte frustriert auf."</t>
        </is>
      </c>
      <c r="J4990" t="inlineStr">
        <is>
          <t xml:space="preserve">VOA</t>
        </is>
      </c>
      <c r="K4990" t="inlineStr">
        <is>
          <t xml:space="preserve">Mispronunciation</t>
        </is>
      </c>
      <c r="L4990" t="inlineStr">
        <is>
          <t xml:space="preserve">Mispronunciation</t>
        </is>
      </c>
      <c r="M4990" t="str">
        <f>IFERROR(IF(VLOOKUP(L4990,'Quantification'!$A:$B,2,FALSE)&amp;""="","Unclassified",VLOOKUP(L4990,'Quantification'!$A:$B,2,FALSE)),"Unclassified")</f>
        <v>Major</v>
      </c>
      <c r="N4990" t="inlineStr">
        <is>
          <t xml:space="preserve">frl-esma.gulsoy@pocketfm.com</t>
        </is>
      </c>
      <c r="O4990" t="inlineStr">
        <is>
          <t xml:space="preserve">Issues found in raw</t>
        </is>
      </c>
      <c r="P4990" t="str">
        <f>IF(OR(O4990="Issues found in master",O4990="Final master"),"Master",IF(OR(O4990="Ready for Master",O4990="Issues found in raw",O4990="Raw under QC",O4990="Issues resolved in raw"),"Raw","-"))</f>
        <v>Raw</v>
      </c>
      <c r="Q4990" s="13">
        <v>46271.51527777778</v>
      </c>
      <c r="R4990" t="inlineStr">
        <is>
          <t xml:space="preserve">2026-09 (Sept)</t>
        </is>
      </c>
      <c r="S4990">
        <f>IF(M4990="Not an error",0,IF(COUNTIFS($A$2:$A4990,$A4990,$D$2:$D4990,$D4990,$M$2:$M4990,"&lt;&gt;Not an error")=1,1,0))</f>
        <v>0</v>
      </c>
      <c r="T4990">
        <f>IF(M4990&lt;&gt;"Major",0,IF(COUNTIFS($A$2:$A4990,$A4990,$D$2:$D4990,$D4990,$M$2:$M4990,"Major")=1,1,0))</f>
        <v>0</v>
      </c>
      <c r="U4990">
        <f>IF(M4990&lt;&gt;"Minor",0,IF(COUNTIFS($A$2:$A4990,$A4990,$D$2:$D4990,$D4990,$M$2:$M4990,"Minor")=1,1,0))</f>
        <v>0</v>
      </c>
    </row>
    <row r="4991">
      <c r="A4991" t="inlineStr">
        <is>
          <t xml:space="preserve">60392f2f8a29ae2294a4d279a3033aeaa01affa7</t>
        </is>
      </c>
      <c r="B4991" t="inlineStr">
        <is>
          <t xml:space="preserve">Thorns and Thrones</t>
        </is>
      </c>
      <c r="C4991" t="inlineStr">
        <is>
          <t xml:space="preserve">Fluch Und Krone</t>
        </is>
      </c>
      <c r="D4991" t="inlineStr">
        <is>
          <t xml:space="preserve">eb4e1724b4c6300aca48ce68abfa812a4becf33c</t>
        </is>
      </c>
      <c r="E4991" t="inlineStr">
        <is>
          <t xml:space="preserve">Episode 71: Durch Den Zauber</t>
        </is>
      </c>
      <c r="F4991">
        <v>71</v>
      </c>
      <c r="G4991" t="inlineStr">
        <is>
          <t xml:space="preserve">4:26-4:28</t>
        </is>
      </c>
      <c r="H4991" t="inlineStr">
        <is>
          <t xml:space="preserve">Pending</t>
        </is>
      </c>
      <c r="I4991" t="inlineStr">
        <is>
          <t xml:space="preserve">Cian should be pronounced as "Kian" (German pronunciation). - Line of script: "Cian erwartete nicht viel von Drayce."</t>
        </is>
      </c>
      <c r="J4991" t="inlineStr">
        <is>
          <t xml:space="preserve">VOA</t>
        </is>
      </c>
      <c r="K4991" t="inlineStr">
        <is>
          <t xml:space="preserve">Mispronunciation</t>
        </is>
      </c>
      <c r="L4991" t="inlineStr">
        <is>
          <t xml:space="preserve">Mispronunciation</t>
        </is>
      </c>
      <c r="M4991" t="str">
        <f>IFERROR(IF(VLOOKUP(L4991,'Quantification'!$A:$B,2,FALSE)&amp;""="","Unclassified",VLOOKUP(L4991,'Quantification'!$A:$B,2,FALSE)),"Unclassified")</f>
        <v>Major</v>
      </c>
      <c r="N4991" t="inlineStr">
        <is>
          <t xml:space="preserve">frl-esma.gulsoy@pocketfm.com</t>
        </is>
      </c>
      <c r="O4991" t="inlineStr">
        <is>
          <t xml:space="preserve">Issues found in raw</t>
        </is>
      </c>
      <c r="P4991" t="str">
        <f>IF(OR(O4991="Issues found in master",O4991="Final master"),"Master",IF(OR(O4991="Ready for Master",O4991="Issues found in raw",O4991="Raw under QC",O4991="Issues resolved in raw"),"Raw","-"))</f>
        <v>Raw</v>
      </c>
      <c r="Q4991" s="13">
        <v>46271.51527777778</v>
      </c>
      <c r="R4991" t="inlineStr">
        <is>
          <t xml:space="preserve">2026-09 (Sept)</t>
        </is>
      </c>
      <c r="S4991">
        <f>IF(M4991="Not an error",0,IF(COUNTIFS($A$2:$A4991,$A4991,$D$2:$D4991,$D4991,$M$2:$M4991,"&lt;&gt;Not an error")=1,1,0))</f>
        <v>0</v>
      </c>
      <c r="T4991">
        <f>IF(M4991&lt;&gt;"Major",0,IF(COUNTIFS($A$2:$A4991,$A4991,$D$2:$D4991,$D4991,$M$2:$M4991,"Major")=1,1,0))</f>
        <v>0</v>
      </c>
      <c r="U4991">
        <f>IF(M4991&lt;&gt;"Minor",0,IF(COUNTIFS($A$2:$A4991,$A4991,$D$2:$D4991,$D4991,$M$2:$M4991,"Minor")=1,1,0))</f>
        <v>0</v>
      </c>
    </row>
    <row r="4992">
      <c r="A4992" t="inlineStr">
        <is>
          <t xml:space="preserve">60392f2f8a29ae2294a4d279a3033aeaa01affa7</t>
        </is>
      </c>
      <c r="B4992" t="inlineStr">
        <is>
          <t xml:space="preserve">Thorns and Thrones</t>
        </is>
      </c>
      <c r="C4992" t="inlineStr">
        <is>
          <t xml:space="preserve">Fluch Und Krone</t>
        </is>
      </c>
      <c r="D4992" t="inlineStr">
        <is>
          <t xml:space="preserve">eb4e1724b4c6300aca48ce68abfa812a4becf33c</t>
        </is>
      </c>
      <c r="E4992" t="inlineStr">
        <is>
          <t xml:space="preserve">Episode 71: Durch Den Zauber</t>
        </is>
      </c>
      <c r="F4992">
        <v>71</v>
      </c>
      <c r="G4992" t="inlineStr">
        <is>
          <t xml:space="preserve">4:54-4:58</t>
        </is>
      </c>
      <c r="H4992" t="inlineStr">
        <is>
          <t xml:space="preserve">Pending</t>
        </is>
      </c>
      <c r="I4992" t="inlineStr">
        <is>
          <t xml:space="preserve">Cian should be pronounced as "Kian" (German pronunciation). - Line of script: "Als Cian den Weg freigab, ging Drayce auf den Eingang des Turms zu."</t>
        </is>
      </c>
      <c r="J4992" t="inlineStr">
        <is>
          <t xml:space="preserve">VOA</t>
        </is>
      </c>
      <c r="K4992" t="inlineStr">
        <is>
          <t xml:space="preserve">Mispronunciation</t>
        </is>
      </c>
      <c r="L4992" t="inlineStr">
        <is>
          <t xml:space="preserve">Mispronunciation</t>
        </is>
      </c>
      <c r="M4992" t="str">
        <f>IFERROR(IF(VLOOKUP(L4992,'Quantification'!$A:$B,2,FALSE)&amp;""="","Unclassified",VLOOKUP(L4992,'Quantification'!$A:$B,2,FALSE)),"Unclassified")</f>
        <v>Major</v>
      </c>
      <c r="N4992" t="inlineStr">
        <is>
          <t xml:space="preserve">frl-esma.gulsoy@pocketfm.com</t>
        </is>
      </c>
      <c r="O4992" t="inlineStr">
        <is>
          <t xml:space="preserve">Issues found in raw</t>
        </is>
      </c>
      <c r="P4992" t="str">
        <f>IF(OR(O4992="Issues found in master",O4992="Final master"),"Master",IF(OR(O4992="Ready for Master",O4992="Issues found in raw",O4992="Raw under QC",O4992="Issues resolved in raw"),"Raw","-"))</f>
        <v>Raw</v>
      </c>
      <c r="Q4992" s="13">
        <v>46271.51527777778</v>
      </c>
      <c r="R4992" t="inlineStr">
        <is>
          <t xml:space="preserve">2026-09 (Sept)</t>
        </is>
      </c>
      <c r="S4992">
        <f>IF(M4992="Not an error",0,IF(COUNTIFS($A$2:$A4992,$A4992,$D$2:$D4992,$D4992,$M$2:$M4992,"&lt;&gt;Not an error")=1,1,0))</f>
        <v>0</v>
      </c>
      <c r="T4992">
        <f>IF(M4992&lt;&gt;"Major",0,IF(COUNTIFS($A$2:$A4992,$A4992,$D$2:$D4992,$D4992,$M$2:$M4992,"Major")=1,1,0))</f>
        <v>0</v>
      </c>
      <c r="U4992">
        <f>IF(M4992&lt;&gt;"Minor",0,IF(COUNTIFS($A$2:$A4992,$A4992,$D$2:$D4992,$D4992,$M$2:$M4992,"Minor")=1,1,0))</f>
        <v>0</v>
      </c>
    </row>
    <row r="4993">
      <c r="A4993" t="inlineStr">
        <is>
          <t xml:space="preserve">60392f2f8a29ae2294a4d279a3033aeaa01affa7</t>
        </is>
      </c>
      <c r="B4993" t="inlineStr">
        <is>
          <t xml:space="preserve">Thorns and Thrones</t>
        </is>
      </c>
      <c r="C4993" t="inlineStr">
        <is>
          <t xml:space="preserve">Fluch Und Krone</t>
        </is>
      </c>
      <c r="D4993" t="inlineStr">
        <is>
          <t xml:space="preserve">eb4e1724b4c6300aca48ce68abfa812a4becf33c</t>
        </is>
      </c>
      <c r="E4993" t="inlineStr">
        <is>
          <t xml:space="preserve">Episode 71: Durch Den Zauber</t>
        </is>
      </c>
      <c r="F4993">
        <v>71</v>
      </c>
      <c r="G4993" t="inlineStr">
        <is>
          <t xml:space="preserve">5:21-5:29</t>
        </is>
      </c>
      <c r="H4993" t="inlineStr">
        <is>
          <t xml:space="preserve">Pending</t>
        </is>
      </c>
      <c r="I4993" t="inlineStr">
        <is>
          <t xml:space="preserve">Sir Berolt should be pronounced in English. - Line of script: "Auch Sir Berolt war überrascht, aber nachdem er Drayces Macht auf dem Schlachtfeld mit eigenen Augen gesehen hatte, rechnete ein Teil von ihm fast damit."</t>
        </is>
      </c>
      <c r="J4993" t="inlineStr">
        <is>
          <t xml:space="preserve">VOA</t>
        </is>
      </c>
      <c r="K4993" t="inlineStr">
        <is>
          <t xml:space="preserve">Mispronunciation</t>
        </is>
      </c>
      <c r="L4993" t="inlineStr">
        <is>
          <t xml:space="preserve">Mispronunciation</t>
        </is>
      </c>
      <c r="M4993" t="str">
        <f>IFERROR(IF(VLOOKUP(L4993,'Quantification'!$A:$B,2,FALSE)&amp;""="","Unclassified",VLOOKUP(L4993,'Quantification'!$A:$B,2,FALSE)),"Unclassified")</f>
        <v>Major</v>
      </c>
      <c r="N4993" t="inlineStr">
        <is>
          <t xml:space="preserve">frl-esma.gulsoy@pocketfm.com</t>
        </is>
      </c>
      <c r="O4993" t="inlineStr">
        <is>
          <t xml:space="preserve">Issues found in raw</t>
        </is>
      </c>
      <c r="P4993" t="str">
        <f>IF(OR(O4993="Issues found in master",O4993="Final master"),"Master",IF(OR(O4993="Ready for Master",O4993="Issues found in raw",O4993="Raw under QC",O4993="Issues resolved in raw"),"Raw","-"))</f>
        <v>Raw</v>
      </c>
      <c r="Q4993" s="13">
        <v>46271.51527777778</v>
      </c>
      <c r="R4993" t="inlineStr">
        <is>
          <t xml:space="preserve">2026-09 (Sept)</t>
        </is>
      </c>
      <c r="S4993">
        <f>IF(M4993="Not an error",0,IF(COUNTIFS($A$2:$A4993,$A4993,$D$2:$D4993,$D4993,$M$2:$M4993,"&lt;&gt;Not an error")=1,1,0))</f>
        <v>0</v>
      </c>
      <c r="T4993">
        <f>IF(M4993&lt;&gt;"Major",0,IF(COUNTIFS($A$2:$A4993,$A4993,$D$2:$D4993,$D4993,$M$2:$M4993,"Major")=1,1,0))</f>
        <v>0</v>
      </c>
      <c r="U4993">
        <f>IF(M4993&lt;&gt;"Minor",0,IF(COUNTIFS($A$2:$A4993,$A4993,$D$2:$D4993,$D4993,$M$2:$M4993,"Minor")=1,1,0))</f>
        <v>0</v>
      </c>
    </row>
    <row r="4994">
      <c r="A4994" t="inlineStr">
        <is>
          <t xml:space="preserve">60392f2f8a29ae2294a4d279a3033aeaa01affa7</t>
        </is>
      </c>
      <c r="B4994" t="inlineStr">
        <is>
          <t xml:space="preserve">Thorns and Thrones</t>
        </is>
      </c>
      <c r="C4994" t="inlineStr">
        <is>
          <t xml:space="preserve">Fluch Und Krone</t>
        </is>
      </c>
      <c r="D4994" t="inlineStr">
        <is>
          <t xml:space="preserve">eb4e1724b4c6300aca48ce68abfa812a4becf33c</t>
        </is>
      </c>
      <c r="E4994" t="inlineStr">
        <is>
          <t xml:space="preserve">Episode 71: Durch Den Zauber</t>
        </is>
      </c>
      <c r="F4994">
        <v>71</v>
      </c>
      <c r="G4994" t="inlineStr">
        <is>
          <t xml:space="preserve">5:30-5:38</t>
        </is>
      </c>
      <c r="H4994" t="inlineStr">
        <is>
          <t xml:space="preserve">Pending</t>
        </is>
      </c>
      <c r="I4994" t="inlineStr">
        <is>
          <t xml:space="preserve">Cian should be pronounced as "Kian" (German pronunciation). - Line of script: "König Armen und Cian, die von der unsichtbaren Energie des Zaubers immer wieder zurückgestoßen worden waren, waren völlig fassungslos."</t>
        </is>
      </c>
      <c r="J4994" t="inlineStr">
        <is>
          <t xml:space="preserve">VOA</t>
        </is>
      </c>
      <c r="K4994" t="inlineStr">
        <is>
          <t xml:space="preserve">Mispronunciation</t>
        </is>
      </c>
      <c r="L4994" t="inlineStr">
        <is>
          <t xml:space="preserve">Mispronunciation</t>
        </is>
      </c>
      <c r="M4994" t="str">
        <f>IFERROR(IF(VLOOKUP(L4994,'Quantification'!$A:$B,2,FALSE)&amp;""="","Unclassified",VLOOKUP(L4994,'Quantification'!$A:$B,2,FALSE)),"Unclassified")</f>
        <v>Major</v>
      </c>
      <c r="N4994" t="inlineStr">
        <is>
          <t xml:space="preserve">frl-esma.gulsoy@pocketfm.com</t>
        </is>
      </c>
      <c r="O4994" t="inlineStr">
        <is>
          <t xml:space="preserve">Issues found in raw</t>
        </is>
      </c>
      <c r="P4994" t="str">
        <f>IF(OR(O4994="Issues found in master",O4994="Final master"),"Master",IF(OR(O4994="Ready for Master",O4994="Issues found in raw",O4994="Raw under QC",O4994="Issues resolved in raw"),"Raw","-"))</f>
        <v>Raw</v>
      </c>
      <c r="Q4994" s="13">
        <v>46271.51527777778</v>
      </c>
      <c r="R4994" t="inlineStr">
        <is>
          <t xml:space="preserve">2026-09 (Sept)</t>
        </is>
      </c>
      <c r="S4994">
        <f>IF(M4994="Not an error",0,IF(COUNTIFS($A$2:$A4994,$A4994,$D$2:$D4994,$D4994,$M$2:$M4994,"&lt;&gt;Not an error")=1,1,0))</f>
        <v>0</v>
      </c>
      <c r="T4994">
        <f>IF(M4994&lt;&gt;"Major",0,IF(COUNTIFS($A$2:$A4994,$A4994,$D$2:$D4994,$D4994,$M$2:$M4994,"Major")=1,1,0))</f>
        <v>0</v>
      </c>
      <c r="U4994">
        <f>IF(M4994&lt;&gt;"Minor",0,IF(COUNTIFS($A$2:$A4994,$A4994,$D$2:$D4994,$D4994,$M$2:$M4994,"Minor")=1,1,0))</f>
        <v>0</v>
      </c>
    </row>
    <row r="4995">
      <c r="A4995" t="inlineStr">
        <is>
          <t xml:space="preserve">60392f2f8a29ae2294a4d279a3033aeaa01affa7</t>
        </is>
      </c>
      <c r="B4995" t="inlineStr">
        <is>
          <t xml:space="preserve">Thorns and Thrones</t>
        </is>
      </c>
      <c r="C4995" t="inlineStr">
        <is>
          <t xml:space="preserve">Fluch Und Krone</t>
        </is>
      </c>
      <c r="D4995" t="inlineStr">
        <is>
          <t xml:space="preserve">eb4e1724b4c6300aca48ce68abfa812a4becf33c</t>
        </is>
      </c>
      <c r="E4995" t="inlineStr">
        <is>
          <t xml:space="preserve">Episode 71: Durch Den Zauber</t>
        </is>
      </c>
      <c r="F4995">
        <v>71</v>
      </c>
      <c r="G4995" t="inlineStr">
        <is>
          <t xml:space="preserve">5:39-5:46</t>
        </is>
      </c>
      <c r="H4995" t="inlineStr">
        <is>
          <t xml:space="preserve">Pending</t>
        </is>
      </c>
      <c r="I4995" t="inlineStr">
        <is>
          <t xml:space="preserve">Cian should be pronounced as "Kian" (German pronunciation). - Line of script: "Erfüllt von neuer Hoffnung versuchte auch Cian, den Turm zu betreten, doch dieselbe unsichtbare Kraft stieß ihn erneut zurück."</t>
        </is>
      </c>
      <c r="J4995" t="inlineStr">
        <is>
          <t xml:space="preserve">VOA</t>
        </is>
      </c>
      <c r="K4995" t="inlineStr">
        <is>
          <t xml:space="preserve">Mispronunciation</t>
        </is>
      </c>
      <c r="L4995" t="inlineStr">
        <is>
          <t xml:space="preserve">Mispronunciation</t>
        </is>
      </c>
      <c r="M4995" t="str">
        <f>IFERROR(IF(VLOOKUP(L4995,'Quantification'!$A:$B,2,FALSE)&amp;""="","Unclassified",VLOOKUP(L4995,'Quantification'!$A:$B,2,FALSE)),"Unclassified")</f>
        <v>Major</v>
      </c>
      <c r="N4995" t="inlineStr">
        <is>
          <t xml:space="preserve">frl-esma.gulsoy@pocketfm.com</t>
        </is>
      </c>
      <c r="O4995" t="inlineStr">
        <is>
          <t xml:space="preserve">Issues found in raw</t>
        </is>
      </c>
      <c r="P4995" t="str">
        <f>IF(OR(O4995="Issues found in master",O4995="Final master"),"Master",IF(OR(O4995="Ready for Master",O4995="Issues found in raw",O4995="Raw under QC",O4995="Issues resolved in raw"),"Raw","-"))</f>
        <v>Raw</v>
      </c>
      <c r="Q4995" s="13">
        <v>46271.51527777778</v>
      </c>
      <c r="R4995" t="inlineStr">
        <is>
          <t xml:space="preserve">2026-09 (Sept)</t>
        </is>
      </c>
      <c r="S4995">
        <f>IF(M4995="Not an error",0,IF(COUNTIFS($A$2:$A4995,$A4995,$D$2:$D4995,$D4995,$M$2:$M4995,"&lt;&gt;Not an error")=1,1,0))</f>
        <v>0</v>
      </c>
      <c r="T4995">
        <f>IF(M4995&lt;&gt;"Major",0,IF(COUNTIFS($A$2:$A4995,$A4995,$D$2:$D4995,$D4995,$M$2:$M4995,"Major")=1,1,0))</f>
        <v>0</v>
      </c>
      <c r="U4995">
        <f>IF(M4995&lt;&gt;"Minor",0,IF(COUNTIFS($A$2:$A4995,$A4995,$D$2:$D4995,$D4995,$M$2:$M4995,"Minor")=1,1,0))</f>
        <v>0</v>
      </c>
    </row>
    <row r="4996">
      <c r="A4996" t="inlineStr">
        <is>
          <t xml:space="preserve">60392f2f8a29ae2294a4d279a3033aeaa01affa7</t>
        </is>
      </c>
      <c r="B4996" t="inlineStr">
        <is>
          <t xml:space="preserve">Thorns and Thrones</t>
        </is>
      </c>
      <c r="C4996" t="inlineStr">
        <is>
          <t xml:space="preserve">Fluch Und Krone</t>
        </is>
      </c>
      <c r="D4996" t="inlineStr">
        <is>
          <t xml:space="preserve">eb4e1724b4c6300aca48ce68abfa812a4becf33c</t>
        </is>
      </c>
      <c r="E4996" t="inlineStr">
        <is>
          <t xml:space="preserve">Episode 71: Durch Den Zauber</t>
        </is>
      </c>
      <c r="F4996">
        <v>71</v>
      </c>
      <c r="G4996" t="inlineStr">
        <is>
          <t xml:space="preserve">6:06-6:10</t>
        </is>
      </c>
      <c r="H4996" t="inlineStr">
        <is>
          <t xml:space="preserve">Pending</t>
        </is>
      </c>
      <c r="I4996" t="inlineStr">
        <is>
          <t xml:space="preserve">Cian should be pronounced as "Kian" (German pronunciation). - Line of script: "Cian stieß einen scharfen Atemzug aus und versuchte, sich zu beherrschen."</t>
        </is>
      </c>
      <c r="J4996" t="inlineStr">
        <is>
          <t xml:space="preserve">VOA</t>
        </is>
      </c>
      <c r="K4996" t="inlineStr">
        <is>
          <t xml:space="preserve">Mispronunciation</t>
        </is>
      </c>
      <c r="L4996" t="inlineStr">
        <is>
          <t xml:space="preserve">Mispronunciation</t>
        </is>
      </c>
      <c r="M4996" t="str">
        <f>IFERROR(IF(VLOOKUP(L4996,'Quantification'!$A:$B,2,FALSE)&amp;""="","Unclassified",VLOOKUP(L4996,'Quantification'!$A:$B,2,FALSE)),"Unclassified")</f>
        <v>Major</v>
      </c>
      <c r="N4996" t="inlineStr">
        <is>
          <t xml:space="preserve">frl-esma.gulsoy@pocketfm.com</t>
        </is>
      </c>
      <c r="O4996" t="inlineStr">
        <is>
          <t xml:space="preserve">Issues found in raw</t>
        </is>
      </c>
      <c r="P4996" t="str">
        <f>IF(OR(O4996="Issues found in master",O4996="Final master"),"Master",IF(OR(O4996="Ready for Master",O4996="Issues found in raw",O4996="Raw under QC",O4996="Issues resolved in raw"),"Raw","-"))</f>
        <v>Raw</v>
      </c>
      <c r="Q4996" s="13">
        <v>46271.51527777778</v>
      </c>
      <c r="R4996" t="inlineStr">
        <is>
          <t xml:space="preserve">2026-09 (Sept)</t>
        </is>
      </c>
      <c r="S4996">
        <f>IF(M4996="Not an error",0,IF(COUNTIFS($A$2:$A4996,$A4996,$D$2:$D4996,$D4996,$M$2:$M4996,"&lt;&gt;Not an error")=1,1,0))</f>
        <v>0</v>
      </c>
      <c r="T4996">
        <f>IF(M4996&lt;&gt;"Major",0,IF(COUNTIFS($A$2:$A4996,$A4996,$D$2:$D4996,$D4996,$M$2:$M4996,"Major")=1,1,0))</f>
        <v>0</v>
      </c>
      <c r="U4996">
        <f>IF(M4996&lt;&gt;"Minor",0,IF(COUNTIFS($A$2:$A4996,$A4996,$D$2:$D4996,$D4996,$M$2:$M4996,"Minor")=1,1,0))</f>
        <v>0</v>
      </c>
    </row>
    <row r="4997">
      <c r="A4997" t="inlineStr">
        <is>
          <t xml:space="preserve">60392f2f8a29ae2294a4d279a3033aeaa01affa7</t>
        </is>
      </c>
      <c r="B4997" t="inlineStr">
        <is>
          <t xml:space="preserve">Thorns and Thrones</t>
        </is>
      </c>
      <c r="C4997" t="inlineStr">
        <is>
          <t xml:space="preserve">Fluch Und Krone</t>
        </is>
      </c>
      <c r="D4997" t="inlineStr">
        <is>
          <t xml:space="preserve">eb4e1724b4c6300aca48ce68abfa812a4becf33c</t>
        </is>
      </c>
      <c r="E4997" t="inlineStr">
        <is>
          <t xml:space="preserve">Episode 71: Durch Den Zauber</t>
        </is>
      </c>
      <c r="F4997">
        <v>71</v>
      </c>
      <c r="G4997" t="inlineStr">
        <is>
          <t xml:space="preserve">6:24-6:27</t>
        </is>
      </c>
      <c r="H4997" t="inlineStr">
        <is>
          <t xml:space="preserve">Pending</t>
        </is>
      </c>
      <c r="I4997" t="inlineStr">
        <is>
          <t xml:space="preserve">Cian should be pronounced as "Kian" (German pronunciation). - Line of script: "Cian hatte keine Erwiderung parat und schwieg."</t>
        </is>
      </c>
      <c r="J4997" t="inlineStr">
        <is>
          <t xml:space="preserve">VOA</t>
        </is>
      </c>
      <c r="K4997" t="inlineStr">
        <is>
          <t xml:space="preserve">Mispronunciation</t>
        </is>
      </c>
      <c r="L4997" t="inlineStr">
        <is>
          <t xml:space="preserve">Mispronunciation</t>
        </is>
      </c>
      <c r="M4997" t="str">
        <f>IFERROR(IF(VLOOKUP(L4997,'Quantification'!$A:$B,2,FALSE)&amp;""="","Unclassified",VLOOKUP(L4997,'Quantification'!$A:$B,2,FALSE)),"Unclassified")</f>
        <v>Major</v>
      </c>
      <c r="N4997" t="inlineStr">
        <is>
          <t xml:space="preserve">frl-esma.gulsoy@pocketfm.com</t>
        </is>
      </c>
      <c r="O4997" t="inlineStr">
        <is>
          <t xml:space="preserve">Issues found in raw</t>
        </is>
      </c>
      <c r="P4997" t="str">
        <f>IF(OR(O4997="Issues found in master",O4997="Final master"),"Master",IF(OR(O4997="Ready for Master",O4997="Issues found in raw",O4997="Raw under QC",O4997="Issues resolved in raw"),"Raw","-"))</f>
        <v>Raw</v>
      </c>
      <c r="Q4997" s="13">
        <v>46271.51527777778</v>
      </c>
      <c r="R4997" t="inlineStr">
        <is>
          <t xml:space="preserve">2026-09 (Sept)</t>
        </is>
      </c>
      <c r="S4997">
        <f>IF(M4997="Not an error",0,IF(COUNTIFS($A$2:$A4997,$A4997,$D$2:$D4997,$D4997,$M$2:$M4997,"&lt;&gt;Not an error")=1,1,0))</f>
        <v>0</v>
      </c>
      <c r="T4997">
        <f>IF(M4997&lt;&gt;"Major",0,IF(COUNTIFS($A$2:$A4997,$A4997,$D$2:$D4997,$D4997,$M$2:$M4997,"Major")=1,1,0))</f>
        <v>0</v>
      </c>
      <c r="U4997">
        <f>IF(M4997&lt;&gt;"Minor",0,IF(COUNTIFS($A$2:$A4997,$A4997,$D$2:$D4997,$D4997,$M$2:$M4997,"Minor")=1,1,0))</f>
        <v>0</v>
      </c>
    </row>
    <row r="4998">
      <c r="A4998" t="inlineStr">
        <is>
          <t xml:space="preserve">60392f2f8a29ae2294a4d279a3033aeaa01affa7</t>
        </is>
      </c>
      <c r="B4998" t="inlineStr">
        <is>
          <t xml:space="preserve">Thorns and Thrones</t>
        </is>
      </c>
      <c r="C4998" t="inlineStr">
        <is>
          <t xml:space="preserve">Fluch Und Krone</t>
        </is>
      </c>
      <c r="D4998" t="inlineStr">
        <is>
          <t xml:space="preserve">eb4e1724b4c6300aca48ce68abfa812a4becf33c</t>
        </is>
      </c>
      <c r="E4998" t="inlineStr">
        <is>
          <t xml:space="preserve">Episode 71: Durch Den Zauber</t>
        </is>
      </c>
      <c r="F4998">
        <v>71</v>
      </c>
      <c r="G4998" t="inlineStr">
        <is>
          <t xml:space="preserve">7:13-7:17</t>
        </is>
      </c>
      <c r="H4998" t="inlineStr">
        <is>
          <t xml:space="preserve">Pending</t>
        </is>
      </c>
      <c r="I4998" t="inlineStr">
        <is>
          <t xml:space="preserve">Cian should be pronounced as "Kian" (German pronunciation). - Line of script: "Cian verstand, was sein Vater sagte, und wusste, dass er recht hatte."</t>
        </is>
      </c>
      <c r="J4998" t="inlineStr">
        <is>
          <t xml:space="preserve">VOA</t>
        </is>
      </c>
      <c r="K4998" t="inlineStr">
        <is>
          <t xml:space="preserve">Mispronunciation</t>
        </is>
      </c>
      <c r="L4998" t="inlineStr">
        <is>
          <t xml:space="preserve">Mispronunciation</t>
        </is>
      </c>
      <c r="M4998" t="str">
        <f>IFERROR(IF(VLOOKUP(L4998,'Quantification'!$A:$B,2,FALSE)&amp;""="","Unclassified",VLOOKUP(L4998,'Quantification'!$A:$B,2,FALSE)),"Unclassified")</f>
        <v>Major</v>
      </c>
      <c r="N4998" t="inlineStr">
        <is>
          <t xml:space="preserve">frl-esma.gulsoy@pocketfm.com</t>
        </is>
      </c>
      <c r="O4998" t="inlineStr">
        <is>
          <t xml:space="preserve">Issues found in raw</t>
        </is>
      </c>
      <c r="P4998" t="str">
        <f>IF(OR(O4998="Issues found in master",O4998="Final master"),"Master",IF(OR(O4998="Ready for Master",O4998="Issues found in raw",O4998="Raw under QC",O4998="Issues resolved in raw"),"Raw","-"))</f>
        <v>Raw</v>
      </c>
      <c r="Q4998" s="13">
        <v>46271.51527777778</v>
      </c>
      <c r="R4998" t="inlineStr">
        <is>
          <t xml:space="preserve">2026-09 (Sept)</t>
        </is>
      </c>
      <c r="S4998">
        <f>IF(M4998="Not an error",0,IF(COUNTIFS($A$2:$A4998,$A4998,$D$2:$D4998,$D4998,$M$2:$M4998,"&lt;&gt;Not an error")=1,1,0))</f>
        <v>0</v>
      </c>
      <c r="T4998">
        <f>IF(M4998&lt;&gt;"Major",0,IF(COUNTIFS($A$2:$A4998,$A4998,$D$2:$D4998,$D4998,$M$2:$M4998,"Major")=1,1,0))</f>
        <v>0</v>
      </c>
      <c r="U4998">
        <f>IF(M4998&lt;&gt;"Minor",0,IF(COUNTIFS($A$2:$A4998,$A4998,$D$2:$D4998,$D4998,$M$2:$M4998,"Minor")=1,1,0))</f>
        <v>0</v>
      </c>
    </row>
    <row r="4999">
      <c r="A4999" t="inlineStr">
        <is>
          <t xml:space="preserve">60392f2f8a29ae2294a4d279a3033aeaa01affa7</t>
        </is>
      </c>
      <c r="B4999" t="inlineStr">
        <is>
          <t xml:space="preserve">Thorns and Thrones</t>
        </is>
      </c>
      <c r="C4999" t="inlineStr">
        <is>
          <t xml:space="preserve">Fluch Und Krone</t>
        </is>
      </c>
      <c r="D4999" t="inlineStr">
        <is>
          <t xml:space="preserve">effc94c8f7403f9c501fa3890833b84f6186deb3</t>
        </is>
      </c>
      <c r="E4999" t="inlineStr">
        <is>
          <t xml:space="preserve">Episode 72: Durch Seine Arme</t>
        </is>
      </c>
      <c r="F4999">
        <v>72</v>
      </c>
      <c r="G4999" t="inlineStr">
        <is>
          <t xml:space="preserve">0:00</t>
        </is>
      </c>
      <c r="H4999" t="inlineStr">
        <is>
          <t xml:space="preserve">Pending</t>
        </is>
      </c>
      <c r="I4999" t="inlineStr">
        <is>
          <t xml:space="preserve">The third-person narrative perspective should be indicated at the beginning of the chapter. - Line of script: "Im Inneren des Turms eilte Drayce die lange, gewundene Treppe zu ihrem Schlafgemach im obersten Stockwerk hinauf."</t>
        </is>
      </c>
      <c r="J4999" t="inlineStr">
        <is>
          <t xml:space="preserve">AI</t>
        </is>
      </c>
      <c r="K4999" t="inlineStr">
        <is>
          <t xml:space="preserve">Script error</t>
        </is>
      </c>
      <c r="L4999" t="inlineStr">
        <is>
          <t xml:space="preserve">Script error</t>
        </is>
      </c>
      <c r="M4999" t="str">
        <f>IFERROR(IF(VLOOKUP(L4999,'Quantification'!$A:$B,2,FALSE)&amp;""="","Unclassified",VLOOKUP(L4999,'Quantification'!$A:$B,2,FALSE)),"Unclassified")</f>
        <v>Major</v>
      </c>
      <c r="N4999" t="inlineStr">
        <is>
          <t xml:space="preserve">frl-esma.gulsoy@pocketfm.com</t>
        </is>
      </c>
      <c r="O4999" t="inlineStr">
        <is>
          <t xml:space="preserve">Issues found in raw</t>
        </is>
      </c>
      <c r="P4999" t="str">
        <f>IF(OR(O4999="Issues found in master",O4999="Final master"),"Master",IF(OR(O4999="Ready for Master",O4999="Issues found in raw",O4999="Raw under QC",O4999="Issues resolved in raw"),"Raw","-"))</f>
        <v>Raw</v>
      </c>
      <c r="Q4999" s="13">
        <v>46271.52083333333</v>
      </c>
      <c r="R4999" t="inlineStr">
        <is>
          <t xml:space="preserve">2026-09 (Sept)</t>
        </is>
      </c>
      <c r="S4999">
        <f>IF(M4999="Not an error",0,IF(COUNTIFS($A$2:$A4999,$A4999,$D$2:$D4999,$D4999,$M$2:$M4999,"&lt;&gt;Not an error")=1,1,0))</f>
        <v>1</v>
      </c>
      <c r="T4999">
        <f>IF(M4999&lt;&gt;"Major",0,IF(COUNTIFS($A$2:$A4999,$A4999,$D$2:$D4999,$D4999,$M$2:$M4999,"Major")=1,1,0))</f>
        <v>1</v>
      </c>
      <c r="U4999">
        <f>IF(M4999&lt;&gt;"Minor",0,IF(COUNTIFS($A$2:$A4999,$A4999,$D$2:$D4999,$D4999,$M$2:$M4999,"Minor")=1,1,0))</f>
        <v>0</v>
      </c>
    </row>
    <row r="5000">
      <c r="A5000" t="inlineStr">
        <is>
          <t xml:space="preserve">60392f2f8a29ae2294a4d279a3033aeaa01affa7</t>
        </is>
      </c>
      <c r="B5000" t="inlineStr">
        <is>
          <t xml:space="preserve">Thorns and Thrones</t>
        </is>
      </c>
      <c r="C5000" t="inlineStr">
        <is>
          <t xml:space="preserve">Fluch Und Krone</t>
        </is>
      </c>
      <c r="D5000" t="inlineStr">
        <is>
          <t xml:space="preserve">effc94c8f7403f9c501fa3890833b84f6186deb3</t>
        </is>
      </c>
      <c r="E5000" t="inlineStr">
        <is>
          <t xml:space="preserve">Episode 72: Durch Seine Arme</t>
        </is>
      </c>
      <c r="F5000">
        <v>72</v>
      </c>
      <c r="G5000" t="inlineStr">
        <is>
          <t xml:space="preserve">3:12-3:21</t>
        </is>
      </c>
      <c r="H5000" t="inlineStr">
        <is>
          <t xml:space="preserve">Pending</t>
        </is>
      </c>
      <c r="I5000" t="inlineStr">
        <is>
          <t xml:space="preserve">Cian should be pronounced as "Kian" (German pronunciation). - Line of script: "In dem Moment, als sie Drayce sahen, wie er die bewusstlose Serana trug, rangen König Armen, Cian, Sir Berolt und Lord Däjniel nach Luft."</t>
        </is>
      </c>
      <c r="J5000" t="inlineStr">
        <is>
          <t xml:space="preserve">VOA</t>
        </is>
      </c>
      <c r="K5000" t="inlineStr">
        <is>
          <t xml:space="preserve">Mispronunciation</t>
        </is>
      </c>
      <c r="L5000" t="inlineStr">
        <is>
          <t xml:space="preserve">Mispronunciation</t>
        </is>
      </c>
      <c r="M5000" t="str">
        <f>IFERROR(IF(VLOOKUP(L5000,'Quantification'!$A:$B,2,FALSE)&amp;""="","Unclassified",VLOOKUP(L5000,'Quantification'!$A:$B,2,FALSE)),"Unclassified")</f>
        <v>Major</v>
      </c>
      <c r="N5000" t="inlineStr">
        <is>
          <t xml:space="preserve">frl-esma.gulsoy@pocketfm.com</t>
        </is>
      </c>
      <c r="O5000" t="inlineStr">
        <is>
          <t xml:space="preserve">Issues found in raw</t>
        </is>
      </c>
      <c r="P5000" t="str">
        <f>IF(OR(O5000="Issues found in master",O5000="Final master"),"Master",IF(OR(O5000="Ready for Master",O5000="Issues found in raw",O5000="Raw under QC",O5000="Issues resolved in raw"),"Raw","-"))</f>
        <v>Raw</v>
      </c>
      <c r="Q5000" s="13">
        <v>46271.52083333333</v>
      </c>
      <c r="R5000" t="inlineStr">
        <is>
          <t xml:space="preserve">2026-09 (Sept)</t>
        </is>
      </c>
      <c r="S5000">
        <f>IF(M5000="Not an error",0,IF(COUNTIFS($A$2:$A5000,$A5000,$D$2:$D5000,$D5000,$M$2:$M5000,"&lt;&gt;Not an error")=1,1,0))</f>
        <v>0</v>
      </c>
      <c r="T5000">
        <f>IF(M5000&lt;&gt;"Major",0,IF(COUNTIFS($A$2:$A5000,$A5000,$D$2:$D5000,$D5000,$M$2:$M5000,"Major")=1,1,0))</f>
        <v>0</v>
      </c>
      <c r="U5000">
        <f>IF(M5000&lt;&gt;"Minor",0,IF(COUNTIFS($A$2:$A5000,$A5000,$D$2:$D5000,$D5000,$M$2:$M5000,"Minor")=1,1,0))</f>
        <v>0</v>
      </c>
    </row>
    <row r="5001">
      <c r="A5001" t="inlineStr">
        <is>
          <t xml:space="preserve">60392f2f8a29ae2294a4d279a3033aeaa01affa7</t>
        </is>
      </c>
      <c r="B5001" t="inlineStr">
        <is>
          <t xml:space="preserve">Thorns and Thrones</t>
        </is>
      </c>
      <c r="C5001" t="inlineStr">
        <is>
          <t xml:space="preserve">Fluch Und Krone</t>
        </is>
      </c>
      <c r="D5001" t="inlineStr">
        <is>
          <t xml:space="preserve">effc94c8f7403f9c501fa3890833b84f6186deb3</t>
        </is>
      </c>
      <c r="E5001" t="inlineStr">
        <is>
          <t xml:space="preserve">Episode 72: Durch Seine Arme</t>
        </is>
      </c>
      <c r="F5001">
        <v>72</v>
      </c>
      <c r="G5001" t="inlineStr">
        <is>
          <t xml:space="preserve">3:30-3:38</t>
        </is>
      </c>
      <c r="H5001" t="inlineStr">
        <is>
          <t xml:space="preserve">Pending</t>
        </is>
      </c>
      <c r="I5001" t="inlineStr">
        <is>
          <t xml:space="preserve">Cian should be pronounced as "Kian" (German pronunciation). - Line of script: "Sobald er durch die Tür trat, marschierte er weiter, ohne König Armen und Cian, die ihm entgegenkamen, auch nur in die Nähe von Serana zu lassen."</t>
        </is>
      </c>
      <c r="J5001" t="inlineStr">
        <is>
          <t xml:space="preserve">VOA</t>
        </is>
      </c>
      <c r="K5001" t="inlineStr">
        <is>
          <t xml:space="preserve">Mispronunciation</t>
        </is>
      </c>
      <c r="L5001" t="inlineStr">
        <is>
          <t xml:space="preserve">Mispronunciation</t>
        </is>
      </c>
      <c r="M5001" t="str">
        <f>IFERROR(IF(VLOOKUP(L5001,'Quantification'!$A:$B,2,FALSE)&amp;""="","Unclassified",VLOOKUP(L5001,'Quantification'!$A:$B,2,FALSE)),"Unclassified")</f>
        <v>Major</v>
      </c>
      <c r="N5001" t="inlineStr">
        <is>
          <t xml:space="preserve">frl-esma.gulsoy@pocketfm.com</t>
        </is>
      </c>
      <c r="O5001" t="inlineStr">
        <is>
          <t xml:space="preserve">Issues found in raw</t>
        </is>
      </c>
      <c r="P5001" t="str">
        <f>IF(OR(O5001="Issues found in master",O5001="Final master"),"Master",IF(OR(O5001="Ready for Master",O5001="Issues found in raw",O5001="Raw under QC",O5001="Issues resolved in raw"),"Raw","-"))</f>
        <v>Raw</v>
      </c>
      <c r="Q5001" s="13">
        <v>46271.52083333333</v>
      </c>
      <c r="R5001" t="inlineStr">
        <is>
          <t xml:space="preserve">2026-09 (Sept)</t>
        </is>
      </c>
      <c r="S5001">
        <f>IF(M5001="Not an error",0,IF(COUNTIFS($A$2:$A5001,$A5001,$D$2:$D5001,$D5001,$M$2:$M5001,"&lt;&gt;Not an error")=1,1,0))</f>
        <v>0</v>
      </c>
      <c r="T5001">
        <f>IF(M5001&lt;&gt;"Major",0,IF(COUNTIFS($A$2:$A5001,$A5001,$D$2:$D5001,$D5001,$M$2:$M5001,"Major")=1,1,0))</f>
        <v>0</v>
      </c>
      <c r="U5001">
        <f>IF(M5001&lt;&gt;"Minor",0,IF(COUNTIFS($A$2:$A5001,$A5001,$D$2:$D5001,$D5001,$M$2:$M5001,"Minor")=1,1,0))</f>
        <v>0</v>
      </c>
    </row>
    <row r="5002">
      <c r="A5002" t="inlineStr">
        <is>
          <t xml:space="preserve">60392f2f8a29ae2294a4d279a3033aeaa01affa7</t>
        </is>
      </c>
      <c r="B5002" t="inlineStr">
        <is>
          <t xml:space="preserve">Thorns and Thrones</t>
        </is>
      </c>
      <c r="C5002" t="inlineStr">
        <is>
          <t xml:space="preserve">Fluch Und Krone</t>
        </is>
      </c>
      <c r="D5002" t="inlineStr">
        <is>
          <t xml:space="preserve">effc94c8f7403f9c501fa3890833b84f6186deb3</t>
        </is>
      </c>
      <c r="E5002" t="inlineStr">
        <is>
          <t xml:space="preserve">Episode 72: Durch Seine Arme</t>
        </is>
      </c>
      <c r="F5002">
        <v>72</v>
      </c>
      <c r="G5002" t="inlineStr">
        <is>
          <t xml:space="preserve">3:44-3:50</t>
        </is>
      </c>
      <c r="H5002" t="inlineStr">
        <is>
          <t xml:space="preserve">Pending</t>
        </is>
      </c>
      <c r="I5002" t="inlineStr">
        <is>
          <t xml:space="preserve">Cian should be pronounced as "Kian" (German pronunciation). - Line of script: "„König Drayce!“, rief Cian, während er, König Armen und Lord Däjniel sich beeilten, mit ihm Schritt zu halten."</t>
        </is>
      </c>
      <c r="J5002" t="inlineStr">
        <is>
          <t xml:space="preserve">VOA</t>
        </is>
      </c>
      <c r="K5002" t="inlineStr">
        <is>
          <t xml:space="preserve">Mispronunciation</t>
        </is>
      </c>
      <c r="L5002" t="inlineStr">
        <is>
          <t xml:space="preserve">Mispronunciation</t>
        </is>
      </c>
      <c r="M5002" t="str">
        <f>IFERROR(IF(VLOOKUP(L5002,'Quantification'!$A:$B,2,FALSE)&amp;""="","Unclassified",VLOOKUP(L5002,'Quantification'!$A:$B,2,FALSE)),"Unclassified")</f>
        <v>Major</v>
      </c>
      <c r="N5002" t="inlineStr">
        <is>
          <t xml:space="preserve">frl-esma.gulsoy@pocketfm.com</t>
        </is>
      </c>
      <c r="O5002" t="inlineStr">
        <is>
          <t xml:space="preserve">Issues found in raw</t>
        </is>
      </c>
      <c r="P5002" t="str">
        <f>IF(OR(O5002="Issues found in master",O5002="Final master"),"Master",IF(OR(O5002="Ready for Master",O5002="Issues found in raw",O5002="Raw under QC",O5002="Issues resolved in raw"),"Raw","-"))</f>
        <v>Raw</v>
      </c>
      <c r="Q5002" s="13">
        <v>46271.52083333333</v>
      </c>
      <c r="R5002" t="inlineStr">
        <is>
          <t xml:space="preserve">2026-09 (Sept)</t>
        </is>
      </c>
      <c r="S5002">
        <f>IF(M5002="Not an error",0,IF(COUNTIFS($A$2:$A5002,$A5002,$D$2:$D5002,$D5002,$M$2:$M5002,"&lt;&gt;Not an error")=1,1,0))</f>
        <v>0</v>
      </c>
      <c r="T5002">
        <f>IF(M5002&lt;&gt;"Major",0,IF(COUNTIFS($A$2:$A5002,$A5002,$D$2:$D5002,$D5002,$M$2:$M5002,"Major")=1,1,0))</f>
        <v>0</v>
      </c>
      <c r="U5002">
        <f>IF(M5002&lt;&gt;"Minor",0,IF(COUNTIFS($A$2:$A5002,$A5002,$D$2:$D5002,$D5002,$M$2:$M5002,"Minor")=1,1,0))</f>
        <v>0</v>
      </c>
    </row>
    <row r="5003">
      <c r="A5003" t="inlineStr">
        <is>
          <t xml:space="preserve">60392f2f8a29ae2294a4d279a3033aeaa01affa7</t>
        </is>
      </c>
      <c r="B5003" t="inlineStr">
        <is>
          <t xml:space="preserve">Thorns and Thrones</t>
        </is>
      </c>
      <c r="C5003" t="inlineStr">
        <is>
          <t xml:space="preserve">Fluch Und Krone</t>
        </is>
      </c>
      <c r="D5003" t="inlineStr">
        <is>
          <t xml:space="preserve">effc94c8f7403f9c501fa3890833b84f6186deb3</t>
        </is>
      </c>
      <c r="E5003" t="inlineStr">
        <is>
          <t xml:space="preserve">Episode 72: Durch Seine Arme</t>
        </is>
      </c>
      <c r="F5003">
        <v>72</v>
      </c>
      <c r="G5003" t="inlineStr">
        <is>
          <t xml:space="preserve">4:19-4:24</t>
        </is>
      </c>
      <c r="H5003" t="inlineStr">
        <is>
          <t xml:space="preserve">Pending</t>
        </is>
      </c>
      <c r="I5003" t="inlineStr">
        <is>
          <t xml:space="preserve">Cian should be pronounced as "Kian" (German pronunciation). - Line of script: "Cian sah seine Chance, als Drayce innehielt, und stellte sich ihm in den Weg, um ihn aufzuhalten."</t>
        </is>
      </c>
      <c r="J5003" t="inlineStr">
        <is>
          <t xml:space="preserve">VOA</t>
        </is>
      </c>
      <c r="K5003" t="inlineStr">
        <is>
          <t xml:space="preserve">Mispronunciation</t>
        </is>
      </c>
      <c r="L5003" t="inlineStr">
        <is>
          <t xml:space="preserve">Mispronunciation</t>
        </is>
      </c>
      <c r="M5003" t="str">
        <f>IFERROR(IF(VLOOKUP(L5003,'Quantification'!$A:$B,2,FALSE)&amp;""="","Unclassified",VLOOKUP(L5003,'Quantification'!$A:$B,2,FALSE)),"Unclassified")</f>
        <v>Major</v>
      </c>
      <c r="N5003" t="inlineStr">
        <is>
          <t xml:space="preserve">frl-esma.gulsoy@pocketfm.com</t>
        </is>
      </c>
      <c r="O5003" t="inlineStr">
        <is>
          <t xml:space="preserve">Issues found in raw</t>
        </is>
      </c>
      <c r="P5003" t="str">
        <f>IF(OR(O5003="Issues found in master",O5003="Final master"),"Master",IF(OR(O5003="Ready for Master",O5003="Issues found in raw",O5003="Raw under QC",O5003="Issues resolved in raw"),"Raw","-"))</f>
        <v>Raw</v>
      </c>
      <c r="Q5003" s="13">
        <v>46271.52083333333</v>
      </c>
      <c r="R5003" t="inlineStr">
        <is>
          <t xml:space="preserve">2026-09 (Sept)</t>
        </is>
      </c>
      <c r="S5003">
        <f>IF(M5003="Not an error",0,IF(COUNTIFS($A$2:$A5003,$A5003,$D$2:$D5003,$D5003,$M$2:$M5003,"&lt;&gt;Not an error")=1,1,0))</f>
        <v>0</v>
      </c>
      <c r="T5003">
        <f>IF(M5003&lt;&gt;"Major",0,IF(COUNTIFS($A$2:$A5003,$A5003,$D$2:$D5003,$D5003,$M$2:$M5003,"Major")=1,1,0))</f>
        <v>0</v>
      </c>
      <c r="U5003">
        <f>IF(M5003&lt;&gt;"Minor",0,IF(COUNTIFS($A$2:$A5003,$A5003,$D$2:$D5003,$D5003,$M$2:$M5003,"Minor")=1,1,0))</f>
        <v>0</v>
      </c>
    </row>
    <row r="5004">
      <c r="A5004" t="inlineStr">
        <is>
          <t xml:space="preserve">60392f2f8a29ae2294a4d279a3033aeaa01affa7</t>
        </is>
      </c>
      <c r="B5004" t="inlineStr">
        <is>
          <t xml:space="preserve">Thorns and Thrones</t>
        </is>
      </c>
      <c r="C5004" t="inlineStr">
        <is>
          <t xml:space="preserve">Fluch Und Krone</t>
        </is>
      </c>
      <c r="D5004" t="inlineStr">
        <is>
          <t xml:space="preserve">effc94c8f7403f9c501fa3890833b84f6186deb3</t>
        </is>
      </c>
      <c r="E5004" t="inlineStr">
        <is>
          <t xml:space="preserve">Episode 72: Durch Seine Arme</t>
        </is>
      </c>
      <c r="F5004">
        <v>72</v>
      </c>
      <c r="G5004" t="inlineStr">
        <is>
          <t xml:space="preserve">4:34-4:42</t>
        </is>
      </c>
      <c r="H5004" t="inlineStr">
        <is>
          <t xml:space="preserve">Pending</t>
        </is>
      </c>
      <c r="I5004" t="inlineStr">
        <is>
          <t xml:space="preserve">Cian should be pronounced as "Kian" (German pronunciation). - Line of script: "„Meine Schwester ist keine Trophäe, die Sie einfach beanspruchen können, nur weil Sie sie aus diesem Turm geholt haben“, entgegnete Cian."</t>
        </is>
      </c>
      <c r="J5004" t="inlineStr">
        <is>
          <t xml:space="preserve">VOA</t>
        </is>
      </c>
      <c r="K5004" t="inlineStr">
        <is>
          <t xml:space="preserve">Mispronunciation</t>
        </is>
      </c>
      <c r="L5004" t="inlineStr">
        <is>
          <t xml:space="preserve">Mispronunciation</t>
        </is>
      </c>
      <c r="M5004" t="str">
        <f>IFERROR(IF(VLOOKUP(L5004,'Quantification'!$A:$B,2,FALSE)&amp;""="","Unclassified",VLOOKUP(L5004,'Quantification'!$A:$B,2,FALSE)),"Unclassified")</f>
        <v>Major</v>
      </c>
      <c r="N5004" t="inlineStr">
        <is>
          <t xml:space="preserve">frl-esma.gulsoy@pocketfm.com</t>
        </is>
      </c>
      <c r="O5004" t="inlineStr">
        <is>
          <t xml:space="preserve">Issues found in raw</t>
        </is>
      </c>
      <c r="P5004" t="str">
        <f>IF(OR(O5004="Issues found in master",O5004="Final master"),"Master",IF(OR(O5004="Ready for Master",O5004="Issues found in raw",O5004="Raw under QC",O5004="Issues resolved in raw"),"Raw","-"))</f>
        <v>Raw</v>
      </c>
      <c r="Q5004" s="13">
        <v>46271.52083333333</v>
      </c>
      <c r="R5004" t="inlineStr">
        <is>
          <t xml:space="preserve">2026-09 (Sept)</t>
        </is>
      </c>
      <c r="S5004">
        <f>IF(M5004="Not an error",0,IF(COUNTIFS($A$2:$A5004,$A5004,$D$2:$D5004,$D5004,$M$2:$M5004,"&lt;&gt;Not an error")=1,1,0))</f>
        <v>0</v>
      </c>
      <c r="T5004">
        <f>IF(M5004&lt;&gt;"Major",0,IF(COUNTIFS($A$2:$A5004,$A5004,$D$2:$D5004,$D5004,$M$2:$M5004,"Major")=1,1,0))</f>
        <v>0</v>
      </c>
      <c r="U5004">
        <f>IF(M5004&lt;&gt;"Minor",0,IF(COUNTIFS($A$2:$A5004,$A5004,$D$2:$D5004,$D5004,$M$2:$M5004,"Minor")=1,1,0))</f>
        <v>0</v>
      </c>
    </row>
    <row r="5005">
      <c r="A5005" t="inlineStr">
        <is>
          <t xml:space="preserve">60392f2f8a29ae2294a4d279a3033aeaa01affa7</t>
        </is>
      </c>
      <c r="B5005" t="inlineStr">
        <is>
          <t xml:space="preserve">Thorns and Thrones</t>
        </is>
      </c>
      <c r="C5005" t="inlineStr">
        <is>
          <t xml:space="preserve">Fluch Und Krone</t>
        </is>
      </c>
      <c r="D5005" t="inlineStr">
        <is>
          <t xml:space="preserve">effc94c8f7403f9c501fa3890833b84f6186deb3</t>
        </is>
      </c>
      <c r="E5005" t="inlineStr">
        <is>
          <t xml:space="preserve">Episode 72: Durch Seine Arme</t>
        </is>
      </c>
      <c r="F5005">
        <v>72</v>
      </c>
      <c r="G5005" t="inlineStr">
        <is>
          <t xml:space="preserve">4:51-4:56</t>
        </is>
      </c>
      <c r="H5005" t="inlineStr">
        <is>
          <t xml:space="preserve">Pending</t>
        </is>
      </c>
      <c r="I5005" t="inlineStr">
        <is>
          <t xml:space="preserve">Cian should be pronounced as "Kian" (German pronunciation). - Line of script: "„Also gehen Sie besser beiseite, Prinz Cian, und verzögern Sie nicht ihre medizinische Versorgung.“"</t>
        </is>
      </c>
      <c r="J5005" t="inlineStr">
        <is>
          <t xml:space="preserve">VOA</t>
        </is>
      </c>
      <c r="K5005" t="inlineStr">
        <is>
          <t xml:space="preserve">Mispronunciation</t>
        </is>
      </c>
      <c r="L5005" t="inlineStr">
        <is>
          <t xml:space="preserve">Mispronunciation</t>
        </is>
      </c>
      <c r="M5005" t="str">
        <f>IFERROR(IF(VLOOKUP(L5005,'Quantification'!$A:$B,2,FALSE)&amp;""="","Unclassified",VLOOKUP(L5005,'Quantification'!$A:$B,2,FALSE)),"Unclassified")</f>
        <v>Major</v>
      </c>
      <c r="N5005" t="inlineStr">
        <is>
          <t xml:space="preserve">frl-esma.gulsoy@pocketfm.com</t>
        </is>
      </c>
      <c r="O5005" t="inlineStr">
        <is>
          <t xml:space="preserve">Issues found in raw</t>
        </is>
      </c>
      <c r="P5005" t="str">
        <f>IF(OR(O5005="Issues found in master",O5005="Final master"),"Master",IF(OR(O5005="Ready for Master",O5005="Issues found in raw",O5005="Raw under QC",O5005="Issues resolved in raw"),"Raw","-"))</f>
        <v>Raw</v>
      </c>
      <c r="Q5005" s="13">
        <v>46271.52083333333</v>
      </c>
      <c r="R5005" t="inlineStr">
        <is>
          <t xml:space="preserve">2026-09 (Sept)</t>
        </is>
      </c>
      <c r="S5005">
        <f>IF(M5005="Not an error",0,IF(COUNTIFS($A$2:$A5005,$A5005,$D$2:$D5005,$D5005,$M$2:$M5005,"&lt;&gt;Not an error")=1,1,0))</f>
        <v>0</v>
      </c>
      <c r="T5005">
        <f>IF(M5005&lt;&gt;"Major",0,IF(COUNTIFS($A$2:$A5005,$A5005,$D$2:$D5005,$D5005,$M$2:$M5005,"Major")=1,1,0))</f>
        <v>0</v>
      </c>
      <c r="U5005">
        <f>IF(M5005&lt;&gt;"Minor",0,IF(COUNTIFS($A$2:$A5005,$A5005,$D$2:$D5005,$D5005,$M$2:$M5005,"Minor")=1,1,0))</f>
        <v>0</v>
      </c>
    </row>
    <row r="5006">
      <c r="A5006" t="inlineStr">
        <is>
          <t xml:space="preserve">60392f2f8a29ae2294a4d279a3033aeaa01affa7</t>
        </is>
      </c>
      <c r="B5006" t="inlineStr">
        <is>
          <t xml:space="preserve">Thorns and Thrones</t>
        </is>
      </c>
      <c r="C5006" t="inlineStr">
        <is>
          <t xml:space="preserve">Fluch Und Krone</t>
        </is>
      </c>
      <c r="D5006" t="inlineStr">
        <is>
          <t xml:space="preserve">effc94c8f7403f9c501fa3890833b84f6186deb3</t>
        </is>
      </c>
      <c r="E5006" t="inlineStr">
        <is>
          <t xml:space="preserve">Episode 72: Durch Seine Arme</t>
        </is>
      </c>
      <c r="F5006">
        <v>72</v>
      </c>
      <c r="G5006" t="inlineStr">
        <is>
          <t xml:space="preserve">4:57-5:05</t>
        </is>
      </c>
      <c r="H5006" t="inlineStr">
        <is>
          <t xml:space="preserve">Pending</t>
        </is>
      </c>
      <c r="I5006" t="inlineStr">
        <is>
          <t xml:space="preserve">Cian should be pronounced as "Kian" (German pronunciation). - Line of script: "„Wir sind ihre Familie!“, beharrte Cian, doch bevor er ausreden konnte, trat König Armen hinzu und gab ihm ein Zeichen, innezuhalten."</t>
        </is>
      </c>
      <c r="J5006" t="inlineStr">
        <is>
          <t xml:space="preserve">VOA</t>
        </is>
      </c>
      <c r="K5006" t="inlineStr">
        <is>
          <t xml:space="preserve">Mispronunciation</t>
        </is>
      </c>
      <c r="L5006" t="inlineStr">
        <is>
          <t xml:space="preserve">Mispronunciation</t>
        </is>
      </c>
      <c r="M5006" t="str">
        <f>IFERROR(IF(VLOOKUP(L5006,'Quantification'!$A:$B,2,FALSE)&amp;""="","Unclassified",VLOOKUP(L5006,'Quantification'!$A:$B,2,FALSE)),"Unclassified")</f>
        <v>Major</v>
      </c>
      <c r="N5006" t="inlineStr">
        <is>
          <t xml:space="preserve">frl-esma.gulsoy@pocketfm.com</t>
        </is>
      </c>
      <c r="O5006" t="inlineStr">
        <is>
          <t xml:space="preserve">Issues found in raw</t>
        </is>
      </c>
      <c r="P5006" t="str">
        <f>IF(OR(O5006="Issues found in master",O5006="Final master"),"Master",IF(OR(O5006="Ready for Master",O5006="Issues found in raw",O5006="Raw under QC",O5006="Issues resolved in raw"),"Raw","-"))</f>
        <v>Raw</v>
      </c>
      <c r="Q5006" s="13">
        <v>46271.52083333333</v>
      </c>
      <c r="R5006" t="inlineStr">
        <is>
          <t xml:space="preserve">2026-09 (Sept)</t>
        </is>
      </c>
      <c r="S5006">
        <f>IF(M5006="Not an error",0,IF(COUNTIFS($A$2:$A5006,$A5006,$D$2:$D5006,$D5006,$M$2:$M5006,"&lt;&gt;Not an error")=1,1,0))</f>
        <v>0</v>
      </c>
      <c r="T5006">
        <f>IF(M5006&lt;&gt;"Major",0,IF(COUNTIFS($A$2:$A5006,$A5006,$D$2:$D5006,$D5006,$M$2:$M5006,"Major")=1,1,0))</f>
        <v>0</v>
      </c>
      <c r="U5006">
        <f>IF(M5006&lt;&gt;"Minor",0,IF(COUNTIFS($A$2:$A5006,$A5006,$D$2:$D5006,$D5006,$M$2:$M5006,"Minor")=1,1,0))</f>
        <v>0</v>
      </c>
    </row>
    <row r="5007">
      <c r="A5007" t="inlineStr">
        <is>
          <t xml:space="preserve">60392f2f8a29ae2294a4d279a3033aeaa01affa7</t>
        </is>
      </c>
      <c r="B5007" t="inlineStr">
        <is>
          <t xml:space="preserve">Thorns and Thrones</t>
        </is>
      </c>
      <c r="C5007" t="inlineStr">
        <is>
          <t xml:space="preserve">Fluch Und Krone</t>
        </is>
      </c>
      <c r="D5007" t="inlineStr">
        <is>
          <t xml:space="preserve">effc94c8f7403f9c501fa3890833b84f6186deb3</t>
        </is>
      </c>
      <c r="E5007" t="inlineStr">
        <is>
          <t xml:space="preserve">Episode 72: Durch Seine Arme</t>
        </is>
      </c>
      <c r="F5007">
        <v>72</v>
      </c>
      <c r="G5007" t="inlineStr">
        <is>
          <t xml:space="preserve">5:21-5:27</t>
        </is>
      </c>
      <c r="H5007" t="inlineStr">
        <is>
          <t xml:space="preserve">Pending</t>
        </is>
      </c>
      <c r="I5007" t="inlineStr">
        <is>
          <t xml:space="preserve">Cian should be pronounced as "Kian" (German pronunciation). - Line of script: "„Vater!“, rief Cian entsetzt, dass er Drayce einfach mit Serana gehen lassen wollte."</t>
        </is>
      </c>
      <c r="J5007" t="inlineStr">
        <is>
          <t xml:space="preserve">VOA</t>
        </is>
      </c>
      <c r="K5007" t="inlineStr">
        <is>
          <t xml:space="preserve">Mispronunciation</t>
        </is>
      </c>
      <c r="L5007" t="inlineStr">
        <is>
          <t xml:space="preserve">Mispronunciation</t>
        </is>
      </c>
      <c r="M5007" t="str">
        <f>IFERROR(IF(VLOOKUP(L5007,'Quantification'!$A:$B,2,FALSE)&amp;""="","Unclassified",VLOOKUP(L5007,'Quantification'!$A:$B,2,FALSE)),"Unclassified")</f>
        <v>Major</v>
      </c>
      <c r="N5007" t="inlineStr">
        <is>
          <t xml:space="preserve">frl-esma.gulsoy@pocketfm.com</t>
        </is>
      </c>
      <c r="O5007" t="inlineStr">
        <is>
          <t xml:space="preserve">Issues found in raw</t>
        </is>
      </c>
      <c r="P5007" t="str">
        <f>IF(OR(O5007="Issues found in master",O5007="Final master"),"Master",IF(OR(O5007="Ready for Master",O5007="Issues found in raw",O5007="Raw under QC",O5007="Issues resolved in raw"),"Raw","-"))</f>
        <v>Raw</v>
      </c>
      <c r="Q5007" s="13">
        <v>46271.52083333333</v>
      </c>
      <c r="R5007" t="inlineStr">
        <is>
          <t xml:space="preserve">2026-09 (Sept)</t>
        </is>
      </c>
      <c r="S5007">
        <f>IF(M5007="Not an error",0,IF(COUNTIFS($A$2:$A5007,$A5007,$D$2:$D5007,$D5007,$M$2:$M5007,"&lt;&gt;Not an error")=1,1,0))</f>
        <v>0</v>
      </c>
      <c r="T5007">
        <f>IF(M5007&lt;&gt;"Major",0,IF(COUNTIFS($A$2:$A5007,$A5007,$D$2:$D5007,$D5007,$M$2:$M5007,"Major")=1,1,0))</f>
        <v>0</v>
      </c>
      <c r="U5007">
        <f>IF(M5007&lt;&gt;"Minor",0,IF(COUNTIFS($A$2:$A5007,$A5007,$D$2:$D5007,$D5007,$M$2:$M5007,"Minor")=1,1,0))</f>
        <v>0</v>
      </c>
    </row>
    <row r="5008">
      <c r="A5008" t="inlineStr">
        <is>
          <t xml:space="preserve">60392f2f8a29ae2294a4d279a3033aeaa01affa7</t>
        </is>
      </c>
      <c r="B5008" t="inlineStr">
        <is>
          <t xml:space="preserve">Thorns and Thrones</t>
        </is>
      </c>
      <c r="C5008" t="inlineStr">
        <is>
          <t xml:space="preserve">Fluch Und Krone</t>
        </is>
      </c>
      <c r="D5008" t="inlineStr">
        <is>
          <t xml:space="preserve">c6e98dd60c98214879244c8ca4cc12302b237fcf</t>
        </is>
      </c>
      <c r="E5008" t="inlineStr">
        <is>
          <t xml:space="preserve">Episode 73: Ein Zimmer Für Sie</t>
        </is>
      </c>
      <c r="F5008">
        <v>73</v>
      </c>
      <c r="G5008" t="inlineStr">
        <is>
          <t xml:space="preserve">0:00</t>
        </is>
      </c>
      <c r="H5008" t="inlineStr">
        <is>
          <t xml:space="preserve">Pending</t>
        </is>
      </c>
      <c r="I5008" t="inlineStr">
        <is>
          <t xml:space="preserve">The third-person narrative perspective should be indicated at the beginning of the chapter. - Line of script: "Widerwillig trat Cian zur Seite, und alle sahen zu, wie Drayce Serana vom Turm wegtrug."</t>
        </is>
      </c>
      <c r="J5008" t="inlineStr">
        <is>
          <t xml:space="preserve">AI</t>
        </is>
      </c>
      <c r="K5008" t="inlineStr">
        <is>
          <t xml:space="preserve">Script error</t>
        </is>
      </c>
      <c r="L5008" t="inlineStr">
        <is>
          <t xml:space="preserve">Script error</t>
        </is>
      </c>
      <c r="M5008" t="str">
        <f>IFERROR(IF(VLOOKUP(L5008,'Quantification'!$A:$B,2,FALSE)&amp;""="","Unclassified",VLOOKUP(L5008,'Quantification'!$A:$B,2,FALSE)),"Unclassified")</f>
        <v>Major</v>
      </c>
      <c r="N5008" t="inlineStr">
        <is>
          <t xml:space="preserve">frl-esma.gulsoy@pocketfm.com</t>
        </is>
      </c>
      <c r="O5008" t="inlineStr">
        <is>
          <t xml:space="preserve">Issues found in raw</t>
        </is>
      </c>
      <c r="P5008" t="str">
        <f>IF(OR(O5008="Issues found in master",O5008="Final master"),"Master",IF(OR(O5008="Ready for Master",O5008="Issues found in raw",O5008="Raw under QC",O5008="Issues resolved in raw"),"Raw","-"))</f>
        <v>Raw</v>
      </c>
      <c r="Q5008" s="13">
        <v>46271.52777777778</v>
      </c>
      <c r="R5008" t="inlineStr">
        <is>
          <t xml:space="preserve">2026-09 (Sept)</t>
        </is>
      </c>
      <c r="S5008">
        <f>IF(M5008="Not an error",0,IF(COUNTIFS($A$2:$A5008,$A5008,$D$2:$D5008,$D5008,$M$2:$M5008,"&lt;&gt;Not an error")=1,1,0))</f>
        <v>1</v>
      </c>
      <c r="T5008">
        <f>IF(M5008&lt;&gt;"Major",0,IF(COUNTIFS($A$2:$A5008,$A5008,$D$2:$D5008,$D5008,$M$2:$M5008,"Major")=1,1,0))</f>
        <v>1</v>
      </c>
      <c r="U5008">
        <f>IF(M5008&lt;&gt;"Minor",0,IF(COUNTIFS($A$2:$A5008,$A5008,$D$2:$D5008,$D5008,$M$2:$M5008,"Minor")=1,1,0))</f>
        <v>0</v>
      </c>
    </row>
    <row r="5009">
      <c r="A5009" t="inlineStr">
        <is>
          <t xml:space="preserve">60392f2f8a29ae2294a4d279a3033aeaa01affa7</t>
        </is>
      </c>
      <c r="B5009" t="inlineStr">
        <is>
          <t xml:space="preserve">Thorns and Thrones</t>
        </is>
      </c>
      <c r="C5009" t="inlineStr">
        <is>
          <t xml:space="preserve">Fluch Und Krone</t>
        </is>
      </c>
      <c r="D5009" t="inlineStr">
        <is>
          <t xml:space="preserve">c6e98dd60c98214879244c8ca4cc12302b237fcf</t>
        </is>
      </c>
      <c r="E5009" t="inlineStr">
        <is>
          <t xml:space="preserve">Episode 73: Ein Zimmer Für Sie</t>
        </is>
      </c>
      <c r="F5009">
        <v>73</v>
      </c>
      <c r="G5009" t="inlineStr">
        <is>
          <t xml:space="preserve">0:17-0:30</t>
        </is>
      </c>
      <c r="H5009" t="inlineStr">
        <is>
          <t xml:space="preserve">Pending</t>
        </is>
      </c>
      <c r="I5009" t="inlineStr">
        <is>
          <t xml:space="preserve">The term "Bundesregierung" is incorrect in this context, as Abetha is a kingdom. It should be replaced with "Königreich", or the phrase could simply be changed to "dem Monarchen von Abetha". - Line of script: "Jeder wusste, dass die besten königlichen Ärzte ausschließlich dem Monarchen der Bundesregierung von Abetha dienten, und es war so gut wie undenkbar, dass der oberste Leibarzt jemand anderen als König Armen selbst behandelte."</t>
        </is>
      </c>
      <c r="J5009" t="inlineStr">
        <is>
          <t xml:space="preserve">AI</t>
        </is>
      </c>
      <c r="K5009" t="inlineStr">
        <is>
          <t xml:space="preserve">Script error</t>
        </is>
      </c>
      <c r="L5009" t="inlineStr">
        <is>
          <t xml:space="preserve">Script error</t>
        </is>
      </c>
      <c r="M5009" t="str">
        <f>IFERROR(IF(VLOOKUP(L5009,'Quantification'!$A:$B,2,FALSE)&amp;""="","Unclassified",VLOOKUP(L5009,'Quantification'!$A:$B,2,FALSE)),"Unclassified")</f>
        <v>Major</v>
      </c>
      <c r="N5009" t="inlineStr">
        <is>
          <t xml:space="preserve">frl-esma.gulsoy@pocketfm.com</t>
        </is>
      </c>
      <c r="O5009" t="inlineStr">
        <is>
          <t xml:space="preserve">Issues found in raw</t>
        </is>
      </c>
      <c r="P5009" t="str">
        <f>IF(OR(O5009="Issues found in master",O5009="Final master"),"Master",IF(OR(O5009="Ready for Master",O5009="Issues found in raw",O5009="Raw under QC",O5009="Issues resolved in raw"),"Raw","-"))</f>
        <v>Raw</v>
      </c>
      <c r="Q5009" s="13">
        <v>46271.52777777778</v>
      </c>
      <c r="R5009" t="inlineStr">
        <is>
          <t xml:space="preserve">2026-09 (Sept)</t>
        </is>
      </c>
      <c r="S5009">
        <f>IF(M5009="Not an error",0,IF(COUNTIFS($A$2:$A5009,$A5009,$D$2:$D5009,$D5009,$M$2:$M5009,"&lt;&gt;Not an error")=1,1,0))</f>
        <v>0</v>
      </c>
      <c r="T5009">
        <f>IF(M5009&lt;&gt;"Major",0,IF(COUNTIFS($A$2:$A5009,$A5009,$D$2:$D5009,$D5009,$M$2:$M5009,"Major")=1,1,0))</f>
        <v>0</v>
      </c>
      <c r="U5009">
        <f>IF(M5009&lt;&gt;"Minor",0,IF(COUNTIFS($A$2:$A5009,$A5009,$D$2:$D5009,$D5009,$M$2:$M5009,"Minor")=1,1,0))</f>
        <v>0</v>
      </c>
    </row>
    <row r="5010">
      <c r="A5010" t="inlineStr">
        <is>
          <t xml:space="preserve">60392f2f8a29ae2294a4d279a3033aeaa01affa7</t>
        </is>
      </c>
      <c r="B5010" t="inlineStr">
        <is>
          <t xml:space="preserve">Thorns and Thrones</t>
        </is>
      </c>
      <c r="C5010" t="inlineStr">
        <is>
          <t xml:space="preserve">Fluch Und Krone</t>
        </is>
      </c>
      <c r="D5010" t="inlineStr">
        <is>
          <t xml:space="preserve">2fc431ab2955f46480a90c780a2e90c029272048</t>
        </is>
      </c>
      <c r="E5010" t="inlineStr">
        <is>
          <t xml:space="preserve">Episode 74: Die Entschuldigung Eines Königs</t>
        </is>
      </c>
      <c r="F5010">
        <v>74</v>
      </c>
      <c r="G5010" t="inlineStr">
        <is>
          <t xml:space="preserve">0:00</t>
        </is>
      </c>
      <c r="H5010" t="inlineStr">
        <is>
          <t xml:space="preserve">Pending</t>
        </is>
      </c>
      <c r="I5010" t="inlineStr">
        <is>
          <t xml:space="preserve">The third-person narrative perspective should be indicated at the beginning of the chapter. - Line of script: "Drayce legte Serana sanft auf sein Bett."</t>
        </is>
      </c>
      <c r="J5010" t="inlineStr">
        <is>
          <t xml:space="preserve">AI</t>
        </is>
      </c>
      <c r="K5010" t="inlineStr">
        <is>
          <t xml:space="preserve">Script error</t>
        </is>
      </c>
      <c r="L5010" t="inlineStr">
        <is>
          <t xml:space="preserve">Script error</t>
        </is>
      </c>
      <c r="M5010" t="str">
        <f>IFERROR(IF(VLOOKUP(L5010,'Quantification'!$A:$B,2,FALSE)&amp;""="","Unclassified",VLOOKUP(L5010,'Quantification'!$A:$B,2,FALSE)),"Unclassified")</f>
        <v>Major</v>
      </c>
      <c r="N5010" t="inlineStr">
        <is>
          <t xml:space="preserve">frl-esma.gulsoy@pocketfm.com</t>
        </is>
      </c>
      <c r="O5010" t="inlineStr">
        <is>
          <t xml:space="preserve">Issues found in raw</t>
        </is>
      </c>
      <c r="P5010" t="str">
        <f>IF(OR(O5010="Issues found in master",O5010="Final master"),"Master",IF(OR(O5010="Ready for Master",O5010="Issues found in raw",O5010="Raw under QC",O5010="Issues resolved in raw"),"Raw","-"))</f>
        <v>Raw</v>
      </c>
      <c r="Q5010" s="13">
        <v>46271.53055555555</v>
      </c>
      <c r="R5010" t="inlineStr">
        <is>
          <t xml:space="preserve">2026-09 (Sept)</t>
        </is>
      </c>
      <c r="S5010">
        <f>IF(M5010="Not an error",0,IF(COUNTIFS($A$2:$A5010,$A5010,$D$2:$D5010,$D5010,$M$2:$M5010,"&lt;&gt;Not an error")=1,1,0))</f>
        <v>1</v>
      </c>
      <c r="T5010">
        <f>IF(M5010&lt;&gt;"Major",0,IF(COUNTIFS($A$2:$A5010,$A5010,$D$2:$D5010,$D5010,$M$2:$M5010,"Major")=1,1,0))</f>
        <v>1</v>
      </c>
      <c r="U5010">
        <f>IF(M5010&lt;&gt;"Minor",0,IF(COUNTIFS($A$2:$A5010,$A5010,$D$2:$D5010,$D5010,$M$2:$M5010,"Minor")=1,1,0))</f>
        <v>0</v>
      </c>
    </row>
    <row r="5011">
      <c r="A5011" t="inlineStr">
        <is>
          <t xml:space="preserve">60392f2f8a29ae2294a4d279a3033aeaa01affa7</t>
        </is>
      </c>
      <c r="B5011" t="inlineStr">
        <is>
          <t xml:space="preserve">Thorns and Thrones</t>
        </is>
      </c>
      <c r="C5011" t="inlineStr">
        <is>
          <t xml:space="preserve">Fluch Und Krone</t>
        </is>
      </c>
      <c r="D5011" t="inlineStr">
        <is>
          <t xml:space="preserve">3420e3ec3a65df27111813662250b5b3c5639c0a</t>
        </is>
      </c>
      <c r="E5011" t="inlineStr">
        <is>
          <t xml:space="preserve">Episode 75: Lauschende Schatten</t>
        </is>
      </c>
      <c r="F5011">
        <v>75</v>
      </c>
      <c r="G5011" t="inlineStr">
        <is>
          <t xml:space="preserve">0:00</t>
        </is>
      </c>
      <c r="H5011" t="inlineStr">
        <is>
          <t xml:space="preserve">Pending</t>
        </is>
      </c>
      <c r="I5011" t="inlineStr">
        <is>
          <t xml:space="preserve">The third-person narrative perspective should be indicated at the beginning of the chapter. - Line of script: "Der oberste königliche Leibarzt kannte die strenge Regel, dass niemand das Gesicht der Prinzessin sehen durfte, und der König vertraute ihm vollkommen."</t>
        </is>
      </c>
      <c r="J5011" t="inlineStr">
        <is>
          <t xml:space="preserve">AI</t>
        </is>
      </c>
      <c r="K5011" t="inlineStr">
        <is>
          <t xml:space="preserve">Script error</t>
        </is>
      </c>
      <c r="L5011" t="inlineStr">
        <is>
          <t xml:space="preserve">Script error</t>
        </is>
      </c>
      <c r="M5011" t="str">
        <f>IFERROR(IF(VLOOKUP(L5011,'Quantification'!$A:$B,2,FALSE)&amp;""="","Unclassified",VLOOKUP(L5011,'Quantification'!$A:$B,2,FALSE)),"Unclassified")</f>
        <v>Major</v>
      </c>
      <c r="N5011" t="inlineStr">
        <is>
          <t xml:space="preserve">frl-esma.gulsoy@pocketfm.com</t>
        </is>
      </c>
      <c r="O5011" t="inlineStr">
        <is>
          <t xml:space="preserve">Issues found in raw</t>
        </is>
      </c>
      <c r="P5011" t="str">
        <f>IF(OR(O5011="Issues found in master",O5011="Final master"),"Master",IF(OR(O5011="Ready for Master",O5011="Issues found in raw",O5011="Raw under QC",O5011="Issues resolved in raw"),"Raw","-"))</f>
        <v>Raw</v>
      </c>
      <c r="Q5011" s="13">
        <v>46271.535416666666</v>
      </c>
      <c r="R5011" t="inlineStr">
        <is>
          <t xml:space="preserve">2026-09 (Sept)</t>
        </is>
      </c>
      <c r="S5011">
        <f>IF(M5011="Not an error",0,IF(COUNTIFS($A$2:$A5011,$A5011,$D$2:$D5011,$D5011,$M$2:$M5011,"&lt;&gt;Not an error")=1,1,0))</f>
        <v>1</v>
      </c>
      <c r="T5011">
        <f>IF(M5011&lt;&gt;"Major",0,IF(COUNTIFS($A$2:$A5011,$A5011,$D$2:$D5011,$D5011,$M$2:$M5011,"Major")=1,1,0))</f>
        <v>1</v>
      </c>
      <c r="U5011">
        <f>IF(M5011&lt;&gt;"Minor",0,IF(COUNTIFS($A$2:$A5011,$A5011,$D$2:$D5011,$D5011,$M$2:$M5011,"Minor")=1,1,0))</f>
        <v>0</v>
      </c>
    </row>
    <row r="5012">
      <c r="A5012" t="inlineStr">
        <is>
          <t xml:space="preserve">60392f2f8a29ae2294a4d279a3033aeaa01affa7</t>
        </is>
      </c>
      <c r="B5012" t="inlineStr">
        <is>
          <t xml:space="preserve">Thorns and Thrones</t>
        </is>
      </c>
      <c r="C5012" t="inlineStr">
        <is>
          <t xml:space="preserve">Fluch Und Krone</t>
        </is>
      </c>
      <c r="D5012" t="inlineStr">
        <is>
          <t xml:space="preserve">3420e3ec3a65df27111813662250b5b3c5639c0a</t>
        </is>
      </c>
      <c r="E5012" t="inlineStr">
        <is>
          <t xml:space="preserve">Episode 75: Lauschende Schatten</t>
        </is>
      </c>
      <c r="F5012">
        <v>75</v>
      </c>
      <c r="G5012" t="inlineStr">
        <is>
          <t xml:space="preserve">1:35-1:46</t>
        </is>
      </c>
      <c r="H5012" t="inlineStr">
        <is>
          <t xml:space="preserve">Pending</t>
        </is>
      </c>
      <c r="I5012" t="inlineStr">
        <is>
          <t xml:space="preserve">It is stated here that Serana's feet had been tied, but no previous scene said that she had been restrained. - Line of script: "Glücklicherweise war nichts Ernstes festzustellen, nur kleinere Prellungen und Schnittwunden an Füßen und Ellbogen. Sie stammten wahrscheinlich von Stößen oder einem Sturz, als ihre Füße gefesselt waren."</t>
        </is>
      </c>
      <c r="J5012" t="inlineStr">
        <is>
          <t xml:space="preserve">AI</t>
        </is>
      </c>
      <c r="K5012" t="inlineStr">
        <is>
          <t xml:space="preserve">Script error</t>
        </is>
      </c>
      <c r="L5012" t="inlineStr">
        <is>
          <t xml:space="preserve">Script error</t>
        </is>
      </c>
      <c r="M5012" t="str">
        <f>IFERROR(IF(VLOOKUP(L5012,'Quantification'!$A:$B,2,FALSE)&amp;""="","Unclassified",VLOOKUP(L5012,'Quantification'!$A:$B,2,FALSE)),"Unclassified")</f>
        <v>Major</v>
      </c>
      <c r="N5012" t="inlineStr">
        <is>
          <t xml:space="preserve">frl-esma.gulsoy@pocketfm.com</t>
        </is>
      </c>
      <c r="O5012" t="inlineStr">
        <is>
          <t xml:space="preserve">Issues found in raw</t>
        </is>
      </c>
      <c r="P5012" t="str">
        <f>IF(OR(O5012="Issues found in master",O5012="Final master"),"Master",IF(OR(O5012="Ready for Master",O5012="Issues found in raw",O5012="Raw under QC",O5012="Issues resolved in raw"),"Raw","-"))</f>
        <v>Raw</v>
      </c>
      <c r="Q5012" s="13">
        <v>46271.535416666666</v>
      </c>
      <c r="R5012" t="inlineStr">
        <is>
          <t xml:space="preserve">2026-09 (Sept)</t>
        </is>
      </c>
      <c r="S5012">
        <f>IF(M5012="Not an error",0,IF(COUNTIFS($A$2:$A5012,$A5012,$D$2:$D5012,$D5012,$M$2:$M5012,"&lt;&gt;Not an error")=1,1,0))</f>
        <v>0</v>
      </c>
      <c r="T5012">
        <f>IF(M5012&lt;&gt;"Major",0,IF(COUNTIFS($A$2:$A5012,$A5012,$D$2:$D5012,$D5012,$M$2:$M5012,"Major")=1,1,0))</f>
        <v>0</v>
      </c>
      <c r="U5012">
        <f>IF(M5012&lt;&gt;"Minor",0,IF(COUNTIFS($A$2:$A5012,$A5012,$D$2:$D5012,$D5012,$M$2:$M5012,"Minor")=1,1,0))</f>
        <v>0</v>
      </c>
    </row>
    <row r="5013">
      <c r="A5013" t="inlineStr">
        <is>
          <t xml:space="preserve">60392f2f8a29ae2294a4d279a3033aeaa01affa7</t>
        </is>
      </c>
      <c r="B5013" t="inlineStr">
        <is>
          <t xml:space="preserve">Thorns and Thrones</t>
        </is>
      </c>
      <c r="C5013" t="inlineStr">
        <is>
          <t xml:space="preserve">Fluch Und Krone</t>
        </is>
      </c>
      <c r="D5013" t="inlineStr">
        <is>
          <t xml:space="preserve">3420e3ec3a65df27111813662250b5b3c5639c0a</t>
        </is>
      </c>
      <c r="E5013" t="inlineStr">
        <is>
          <t xml:space="preserve">Episode 75: Lauschende Schatten</t>
        </is>
      </c>
      <c r="F5013">
        <v>75</v>
      </c>
      <c r="G5013" t="inlineStr">
        <is>
          <t xml:space="preserve">1:46-1:49</t>
        </is>
      </c>
      <c r="H5013" t="inlineStr">
        <is>
          <t xml:space="preserve">Pending</t>
        </is>
      </c>
      <c r="I5013" t="inlineStr">
        <is>
          <t xml:space="preserve">Cian should be pronounced as "Kian" (German pronunciation). - Line of script: "König Armen und Cian seufzten beide erleichtert auf."</t>
        </is>
      </c>
      <c r="J5013" t="inlineStr">
        <is>
          <t xml:space="preserve">VOA</t>
        </is>
      </c>
      <c r="K5013" t="inlineStr">
        <is>
          <t xml:space="preserve">Mispronunciation</t>
        </is>
      </c>
      <c r="L5013" t="inlineStr">
        <is>
          <t xml:space="preserve">Mispronunciation</t>
        </is>
      </c>
      <c r="M5013" t="str">
        <f>IFERROR(IF(VLOOKUP(L5013,'Quantification'!$A:$B,2,FALSE)&amp;""="","Unclassified",VLOOKUP(L5013,'Quantification'!$A:$B,2,FALSE)),"Unclassified")</f>
        <v>Major</v>
      </c>
      <c r="N5013" t="inlineStr">
        <is>
          <t xml:space="preserve">frl-esma.gulsoy@pocketfm.com</t>
        </is>
      </c>
      <c r="O5013" t="inlineStr">
        <is>
          <t xml:space="preserve">Issues found in raw</t>
        </is>
      </c>
      <c r="P5013" t="str">
        <f>IF(OR(O5013="Issues found in master",O5013="Final master"),"Master",IF(OR(O5013="Ready for Master",O5013="Issues found in raw",O5013="Raw under QC",O5013="Issues resolved in raw"),"Raw","-"))</f>
        <v>Raw</v>
      </c>
      <c r="Q5013" s="13">
        <v>46271.535416666666</v>
      </c>
      <c r="R5013" t="inlineStr">
        <is>
          <t xml:space="preserve">2026-09 (Sept)</t>
        </is>
      </c>
      <c r="S5013">
        <f>IF(M5013="Not an error",0,IF(COUNTIFS($A$2:$A5013,$A5013,$D$2:$D5013,$D5013,$M$2:$M5013,"&lt;&gt;Not an error")=1,1,0))</f>
        <v>0</v>
      </c>
      <c r="T5013">
        <f>IF(M5013&lt;&gt;"Major",0,IF(COUNTIFS($A$2:$A5013,$A5013,$D$2:$D5013,$D5013,$M$2:$M5013,"Major")=1,1,0))</f>
        <v>0</v>
      </c>
      <c r="U5013">
        <f>IF(M5013&lt;&gt;"Minor",0,IF(COUNTIFS($A$2:$A5013,$A5013,$D$2:$D5013,$D5013,$M$2:$M5013,"Minor")=1,1,0))</f>
        <v>0</v>
      </c>
    </row>
    <row r="5014">
      <c r="A5014" t="inlineStr">
        <is>
          <t xml:space="preserve">60392f2f8a29ae2294a4d279a3033aeaa01affa7</t>
        </is>
      </c>
      <c r="B5014" t="inlineStr">
        <is>
          <t xml:space="preserve">Thorns and Thrones</t>
        </is>
      </c>
      <c r="C5014" t="inlineStr">
        <is>
          <t xml:space="preserve">Fluch Und Krone</t>
        </is>
      </c>
      <c r="D5014" t="inlineStr">
        <is>
          <t xml:space="preserve">102a597a18ec56e924d2b0ca6c1d2c179354a79c</t>
        </is>
      </c>
      <c r="E5014" t="inlineStr">
        <is>
          <t xml:space="preserve">Episode 76: Nicht Überrascht</t>
        </is>
      </c>
      <c r="F5014">
        <v>76</v>
      </c>
      <c r="G5014" t="inlineStr">
        <is>
          <t xml:space="preserve">0:00</t>
        </is>
      </c>
      <c r="H5014" t="inlineStr">
        <is>
          <t xml:space="preserve">Pending</t>
        </is>
      </c>
      <c r="I5014" t="inlineStr">
        <is>
          <t xml:space="preserve">The third-person narrative perspective should be indicated at the beginning of the chapter. - Line of script: "Der Hauptmann der Ritter trat vor."</t>
        </is>
      </c>
      <c r="J5014" t="inlineStr">
        <is>
          <t xml:space="preserve">AI</t>
        </is>
      </c>
      <c r="K5014" t="inlineStr">
        <is>
          <t xml:space="preserve">Script error</t>
        </is>
      </c>
      <c r="L5014" t="inlineStr">
        <is>
          <t xml:space="preserve">Script error</t>
        </is>
      </c>
      <c r="M5014" t="str">
        <f>IFERROR(IF(VLOOKUP(L5014,'Quantification'!$A:$B,2,FALSE)&amp;""="","Unclassified",VLOOKUP(L5014,'Quantification'!$A:$B,2,FALSE)),"Unclassified")</f>
        <v>Major</v>
      </c>
      <c r="N5014" t="inlineStr">
        <is>
          <t xml:space="preserve">frl-esma.gulsoy@pocketfm.com</t>
        </is>
      </c>
      <c r="O5014" t="inlineStr">
        <is>
          <t xml:space="preserve">Issues found in raw</t>
        </is>
      </c>
      <c r="P5014" t="str">
        <f>IF(OR(O5014="Issues found in master",O5014="Final master"),"Master",IF(OR(O5014="Ready for Master",O5014="Issues found in raw",O5014="Raw under QC",O5014="Issues resolved in raw"),"Raw","-"))</f>
        <v>Raw</v>
      </c>
      <c r="Q5014" s="13">
        <v>46271.54027777778</v>
      </c>
      <c r="R5014" t="inlineStr">
        <is>
          <t xml:space="preserve">2026-09 (Sept)</t>
        </is>
      </c>
      <c r="S5014">
        <f>IF(M5014="Not an error",0,IF(COUNTIFS($A$2:$A5014,$A5014,$D$2:$D5014,$D5014,$M$2:$M5014,"&lt;&gt;Not an error")=1,1,0))</f>
        <v>1</v>
      </c>
      <c r="T5014">
        <f>IF(M5014&lt;&gt;"Major",0,IF(COUNTIFS($A$2:$A5014,$A5014,$D$2:$D5014,$D5014,$M$2:$M5014,"Major")=1,1,0))</f>
        <v>1</v>
      </c>
      <c r="U5014">
        <f>IF(M5014&lt;&gt;"Minor",0,IF(COUNTIFS($A$2:$A5014,$A5014,$D$2:$D5014,$D5014,$M$2:$M5014,"Minor")=1,1,0))</f>
        <v>0</v>
      </c>
    </row>
    <row r="5015">
      <c r="A5015" t="inlineStr">
        <is>
          <t xml:space="preserve">60392f2f8a29ae2294a4d279a3033aeaa01affa7</t>
        </is>
      </c>
      <c r="B5015" t="inlineStr">
        <is>
          <t xml:space="preserve">Thorns and Thrones</t>
        </is>
      </c>
      <c r="C5015" t="inlineStr">
        <is>
          <t xml:space="preserve">Fluch Und Krone</t>
        </is>
      </c>
      <c r="D5015" t="inlineStr">
        <is>
          <t xml:space="preserve">102a597a18ec56e924d2b0ca6c1d2c179354a79c</t>
        </is>
      </c>
      <c r="E5015" t="inlineStr">
        <is>
          <t xml:space="preserve">Episode 76: Nicht Überrascht</t>
        </is>
      </c>
      <c r="F5015">
        <v>76</v>
      </c>
      <c r="G5015" t="inlineStr">
        <is>
          <t xml:space="preserve">3:45-3:48</t>
        </is>
      </c>
      <c r="H5015" t="inlineStr">
        <is>
          <t xml:space="preserve">Pending</t>
        </is>
      </c>
      <c r="I5015" t="inlineStr">
        <is>
          <t xml:space="preserve">Cian should be pronounced as "Kian" (German pronunciation). - Line of script: "König Armen und Cian wachten weiterhin an Seranas Bett."</t>
        </is>
      </c>
      <c r="J5015" t="inlineStr">
        <is>
          <t xml:space="preserve">VOA</t>
        </is>
      </c>
      <c r="K5015" t="inlineStr">
        <is>
          <t xml:space="preserve">Mispronunciation</t>
        </is>
      </c>
      <c r="L5015" t="inlineStr">
        <is>
          <t xml:space="preserve">Mispronunciation</t>
        </is>
      </c>
      <c r="M5015" t="str">
        <f>IFERROR(IF(VLOOKUP(L5015,'Quantification'!$A:$B,2,FALSE)&amp;""="","Unclassified",VLOOKUP(L5015,'Quantification'!$A:$B,2,FALSE)),"Unclassified")</f>
        <v>Major</v>
      </c>
      <c r="N5015" t="inlineStr">
        <is>
          <t xml:space="preserve">frl-esma.gulsoy@pocketfm.com</t>
        </is>
      </c>
      <c r="O5015" t="inlineStr">
        <is>
          <t xml:space="preserve">Issues found in raw</t>
        </is>
      </c>
      <c r="P5015" t="str">
        <f>IF(OR(O5015="Issues found in master",O5015="Final master"),"Master",IF(OR(O5015="Ready for Master",O5015="Issues found in raw",O5015="Raw under QC",O5015="Issues resolved in raw"),"Raw","-"))</f>
        <v>Raw</v>
      </c>
      <c r="Q5015" s="13">
        <v>46271.54027777778</v>
      </c>
      <c r="R5015" t="inlineStr">
        <is>
          <t xml:space="preserve">2026-09 (Sept)</t>
        </is>
      </c>
      <c r="S5015">
        <f>IF(M5015="Not an error",0,IF(COUNTIFS($A$2:$A5015,$A5015,$D$2:$D5015,$D5015,$M$2:$M5015,"&lt;&gt;Not an error")=1,1,0))</f>
        <v>0</v>
      </c>
      <c r="T5015">
        <f>IF(M5015&lt;&gt;"Major",0,IF(COUNTIFS($A$2:$A5015,$A5015,$D$2:$D5015,$D5015,$M$2:$M5015,"Major")=1,1,0))</f>
        <v>0</v>
      </c>
      <c r="U5015">
        <f>IF(M5015&lt;&gt;"Minor",0,IF(COUNTIFS($A$2:$A5015,$A5015,$D$2:$D5015,$D5015,$M$2:$M5015,"Minor")=1,1,0))</f>
        <v>0</v>
      </c>
    </row>
    <row r="5016">
      <c r="A5016" t="inlineStr">
        <is>
          <t xml:space="preserve">60392f2f8a29ae2294a4d279a3033aeaa01affa7</t>
        </is>
      </c>
      <c r="B5016" t="inlineStr">
        <is>
          <t xml:space="preserve">Thorns and Thrones</t>
        </is>
      </c>
      <c r="C5016" t="inlineStr">
        <is>
          <t xml:space="preserve">Fluch Und Krone</t>
        </is>
      </c>
      <c r="D5016" t="inlineStr">
        <is>
          <t xml:space="preserve">102a597a18ec56e924d2b0ca6c1d2c179354a79c</t>
        </is>
      </c>
      <c r="E5016" t="inlineStr">
        <is>
          <t xml:space="preserve">Episode 76: Nicht Überrascht</t>
        </is>
      </c>
      <c r="F5016">
        <v>76</v>
      </c>
      <c r="G5016" t="inlineStr">
        <is>
          <t xml:space="preserve">5:34-5:45</t>
        </is>
      </c>
      <c r="H5016" t="inlineStr">
        <is>
          <t xml:space="preserve">Pending</t>
        </is>
      </c>
      <c r="I5016" t="inlineStr">
        <is>
          <t xml:space="preserve">The sentence appears to express the opposite of the intended meaning. It states that this special privilege was not granted to any member of the royal family, although the context suggests that such treatment would normally be reserved for members of the royal family. - Line of script: "Diese besondere Ehre, die keinem Mitglied der Königsfamilie gebührte, erleichterte nicht nur die Behandlung durch die königlichen Ärzte, sondern zeigte auch die Dankbarkeit des Königs gegenüber Megaris."</t>
        </is>
      </c>
      <c r="J5016" t="inlineStr">
        <is>
          <t xml:space="preserve">AI</t>
        </is>
      </c>
      <c r="K5016" t="inlineStr">
        <is>
          <t xml:space="preserve">Script error</t>
        </is>
      </c>
      <c r="L5016" t="inlineStr">
        <is>
          <t xml:space="preserve">Script error</t>
        </is>
      </c>
      <c r="M5016" t="str">
        <f>IFERROR(IF(VLOOKUP(L5016,'Quantification'!$A:$B,2,FALSE)&amp;""="","Unclassified",VLOOKUP(L5016,'Quantification'!$A:$B,2,FALSE)),"Unclassified")</f>
        <v>Major</v>
      </c>
      <c r="N5016" t="inlineStr">
        <is>
          <t xml:space="preserve">frl-esma.gulsoy@pocketfm.com</t>
        </is>
      </c>
      <c r="O5016" t="inlineStr">
        <is>
          <t xml:space="preserve">Issues found in raw</t>
        </is>
      </c>
      <c r="P5016" t="str">
        <f>IF(OR(O5016="Issues found in master",O5016="Final master"),"Master",IF(OR(O5016="Ready for Master",O5016="Issues found in raw",O5016="Raw under QC",O5016="Issues resolved in raw"),"Raw","-"))</f>
        <v>Raw</v>
      </c>
      <c r="Q5016" s="13">
        <v>46271.54027777778</v>
      </c>
      <c r="R5016" t="inlineStr">
        <is>
          <t xml:space="preserve">2026-09 (Sept)</t>
        </is>
      </c>
      <c r="S5016">
        <f>IF(M5016="Not an error",0,IF(COUNTIFS($A$2:$A5016,$A5016,$D$2:$D5016,$D5016,$M$2:$M5016,"&lt;&gt;Not an error")=1,1,0))</f>
        <v>0</v>
      </c>
      <c r="T5016">
        <f>IF(M5016&lt;&gt;"Major",0,IF(COUNTIFS($A$2:$A5016,$A5016,$D$2:$D5016,$D5016,$M$2:$M5016,"Major")=1,1,0))</f>
        <v>0</v>
      </c>
      <c r="U5016">
        <f>IF(M5016&lt;&gt;"Minor",0,IF(COUNTIFS($A$2:$A5016,$A5016,$D$2:$D5016,$D5016,$M$2:$M5016,"Minor")=1,1,0))</f>
        <v>0</v>
      </c>
    </row>
    <row r="5017">
      <c r="A5017" t="inlineStr">
        <is>
          <t xml:space="preserve">60392f2f8a29ae2294a4d279a3033aeaa01affa7</t>
        </is>
      </c>
      <c r="B5017" t="inlineStr">
        <is>
          <t xml:space="preserve">Thorns and Thrones</t>
        </is>
      </c>
      <c r="C5017" t="inlineStr">
        <is>
          <t xml:space="preserve">Fluch Und Krone</t>
        </is>
      </c>
      <c r="D5017" t="inlineStr">
        <is>
          <t xml:space="preserve">68aed4a168bc022af3fa7b124c8ba70c797e0be5</t>
        </is>
      </c>
      <c r="E5017" t="inlineStr">
        <is>
          <t xml:space="preserve">Episode 77: Der Alte Arzt</t>
        </is>
      </c>
      <c r="F5017">
        <v>77</v>
      </c>
      <c r="G5017" t="inlineStr">
        <is>
          <t xml:space="preserve">0:00</t>
        </is>
      </c>
      <c r="H5017" t="inlineStr">
        <is>
          <t xml:space="preserve">Pending</t>
        </is>
      </c>
      <c r="I5017" t="inlineStr">
        <is>
          <t xml:space="preserve">The third-person narrative perspective should be indicated at the beginning of the chapter. - Line of script: "Als der König von Megaris und Prinz Exel eintrafen, erhoben sich alle Anwesenden, um ihnen Respekt zu zollen."</t>
        </is>
      </c>
      <c r="J5017" t="inlineStr">
        <is>
          <t xml:space="preserve">AI</t>
        </is>
      </c>
      <c r="K5017" t="inlineStr">
        <is>
          <t xml:space="preserve">Script error</t>
        </is>
      </c>
      <c r="L5017" t="inlineStr">
        <is>
          <t xml:space="preserve">Script error</t>
        </is>
      </c>
      <c r="M5017" t="str">
        <f>IFERROR(IF(VLOOKUP(L5017,'Quantification'!$A:$B,2,FALSE)&amp;""="","Unclassified",VLOOKUP(L5017,'Quantification'!$A:$B,2,FALSE)),"Unclassified")</f>
        <v>Major</v>
      </c>
      <c r="N5017" t="inlineStr">
        <is>
          <t xml:space="preserve">frl-esma.gulsoy@pocketfm.com</t>
        </is>
      </c>
      <c r="O5017" t="inlineStr">
        <is>
          <t xml:space="preserve">Issues found in raw</t>
        </is>
      </c>
      <c r="P5017" t="str">
        <f>IF(OR(O5017="Issues found in master",O5017="Final master"),"Master",IF(OR(O5017="Ready for Master",O5017="Issues found in raw",O5017="Raw under QC",O5017="Issues resolved in raw"),"Raw","-"))</f>
        <v>Raw</v>
      </c>
      <c r="Q5017" s="13">
        <v>46271.54305555555</v>
      </c>
      <c r="R5017" t="inlineStr">
        <is>
          <t xml:space="preserve">2026-09 (Sept)</t>
        </is>
      </c>
      <c r="S5017">
        <f>IF(M5017="Not an error",0,IF(COUNTIFS($A$2:$A5017,$A5017,$D$2:$D5017,$D5017,$M$2:$M5017,"&lt;&gt;Not an error")=1,1,0))</f>
        <v>1</v>
      </c>
      <c r="T5017">
        <f>IF(M5017&lt;&gt;"Major",0,IF(COUNTIFS($A$2:$A5017,$A5017,$D$2:$D5017,$D5017,$M$2:$M5017,"Major")=1,1,0))</f>
        <v>1</v>
      </c>
      <c r="U5017">
        <f>IF(M5017&lt;&gt;"Minor",0,IF(COUNTIFS($A$2:$A5017,$A5017,$D$2:$D5017,$D5017,$M$2:$M5017,"Minor")=1,1,0))</f>
        <v>0</v>
      </c>
    </row>
    <row r="5018">
      <c r="A5018" t="inlineStr">
        <is>
          <t xml:space="preserve">60392f2f8a29ae2294a4d279a3033aeaa01affa7</t>
        </is>
      </c>
      <c r="B5018" t="inlineStr">
        <is>
          <t xml:space="preserve">Thorns and Thrones</t>
        </is>
      </c>
      <c r="C5018" t="inlineStr">
        <is>
          <t xml:space="preserve">Fluch Und Krone</t>
        </is>
      </c>
      <c r="D5018" t="inlineStr">
        <is>
          <t xml:space="preserve">11feec92e61b038976e926c8aecb30f7eb653a62</t>
        </is>
      </c>
      <c r="E5018" t="inlineStr">
        <is>
          <t xml:space="preserve">Episode 78: Friedensvertrag</t>
        </is>
      </c>
      <c r="F5018">
        <v>78</v>
      </c>
      <c r="G5018" t="inlineStr">
        <is>
          <t xml:space="preserve">0:00</t>
        </is>
      </c>
      <c r="H5018" t="inlineStr">
        <is>
          <t xml:space="preserve">Pending</t>
        </is>
      </c>
      <c r="I5018" t="inlineStr">
        <is>
          <t xml:space="preserve">The third-person narrative perspective should be indicated at the beginning of the chapter. - Line of script: "„Sie haben genug getan. Sie sollten sich frisch machen und etwas ausruhen. Ich habe gehört, Ihre Gruppe war tagelang in der Wildnis unterwegs. Das war sicher sehr anstrengend für Sie“, sagte der oberste königliche Leibarzt zu Erich Winfield, nachdem er Schlächter untersucht und dessen Zustand für zufriedenstellend befunden hatte."</t>
        </is>
      </c>
      <c r="J5018" t="inlineStr">
        <is>
          <t xml:space="preserve">AI</t>
        </is>
      </c>
      <c r="K5018" t="inlineStr">
        <is>
          <t xml:space="preserve">Script error</t>
        </is>
      </c>
      <c r="L5018" t="inlineStr">
        <is>
          <t xml:space="preserve">Script error</t>
        </is>
      </c>
      <c r="M5018" t="str">
        <f>IFERROR(IF(VLOOKUP(L5018,'Quantification'!$A:$B,2,FALSE)&amp;""="","Unclassified",VLOOKUP(L5018,'Quantification'!$A:$B,2,FALSE)),"Unclassified")</f>
        <v>Major</v>
      </c>
      <c r="N5018" t="inlineStr">
        <is>
          <t xml:space="preserve">frl-esma.gulsoy@pocketfm.com</t>
        </is>
      </c>
      <c r="O5018" t="inlineStr">
        <is>
          <t xml:space="preserve">Issues found in raw</t>
        </is>
      </c>
      <c r="P5018" t="str">
        <f>IF(OR(O5018="Issues found in master",O5018="Final master"),"Master",IF(OR(O5018="Ready for Master",O5018="Issues found in raw",O5018="Raw under QC",O5018="Issues resolved in raw"),"Raw","-"))</f>
        <v>Raw</v>
      </c>
      <c r="Q5018" s="13">
        <v>46271.552777777775</v>
      </c>
      <c r="R5018" t="inlineStr">
        <is>
          <t xml:space="preserve">2026-09 (Sept)</t>
        </is>
      </c>
      <c r="S5018">
        <f>IF(M5018="Not an error",0,IF(COUNTIFS($A$2:$A5018,$A5018,$D$2:$D5018,$D5018,$M$2:$M5018,"&lt;&gt;Not an error")=1,1,0))</f>
        <v>1</v>
      </c>
      <c r="T5018">
        <f>IF(M5018&lt;&gt;"Major",0,IF(COUNTIFS($A$2:$A5018,$A5018,$D$2:$D5018,$D5018,$M$2:$M5018,"Major")=1,1,0))</f>
        <v>1</v>
      </c>
      <c r="U5018">
        <f>IF(M5018&lt;&gt;"Minor",0,IF(COUNTIFS($A$2:$A5018,$A5018,$D$2:$D5018,$D5018,$M$2:$M5018,"Minor")=1,1,0))</f>
        <v>0</v>
      </c>
    </row>
    <row r="5019">
      <c r="A5019" t="inlineStr">
        <is>
          <t xml:space="preserve">60392f2f8a29ae2294a4d279a3033aeaa01affa7</t>
        </is>
      </c>
      <c r="B5019" t="inlineStr">
        <is>
          <t xml:space="preserve">Thorns and Thrones</t>
        </is>
      </c>
      <c r="C5019" t="inlineStr">
        <is>
          <t xml:space="preserve">Fluch Und Krone</t>
        </is>
      </c>
      <c r="D5019" t="inlineStr">
        <is>
          <t xml:space="preserve">11feec92e61b038976e926c8aecb30f7eb653a62</t>
        </is>
      </c>
      <c r="E5019" t="inlineStr">
        <is>
          <t xml:space="preserve">Episode 78: Friedensvertrag</t>
        </is>
      </c>
      <c r="F5019">
        <v>78</v>
      </c>
      <c r="G5019" t="inlineStr">
        <is>
          <t xml:space="preserve">1:04-1:15</t>
        </is>
      </c>
      <c r="H5019" t="inlineStr">
        <is>
          <t xml:space="preserve">Pending</t>
        </is>
      </c>
      <c r="I5019" t="inlineStr">
        <is>
          <t xml:space="preserve">Cian should be pronounced as "Kian" (German pronunciation). - Line of script: "Auch Drayce, Exel und Cian hörten der Erklärung zu, denn sie wussten, dass es so gut wie unmöglich war, von dem sturen alten Arzt Erich Winfield eine klare Antwort zu bekommen."</t>
        </is>
      </c>
      <c r="J5019" t="inlineStr">
        <is>
          <t xml:space="preserve">VOA</t>
        </is>
      </c>
      <c r="K5019" t="inlineStr">
        <is>
          <t xml:space="preserve">Mispronunciation</t>
        </is>
      </c>
      <c r="L5019" t="inlineStr">
        <is>
          <t xml:space="preserve">Mispronunciation</t>
        </is>
      </c>
      <c r="M5019" t="str">
        <f>IFERROR(IF(VLOOKUP(L5019,'Quantification'!$A:$B,2,FALSE)&amp;""="","Unclassified",VLOOKUP(L5019,'Quantification'!$A:$B,2,FALSE)),"Unclassified")</f>
        <v>Major</v>
      </c>
      <c r="N5019" t="inlineStr">
        <is>
          <t xml:space="preserve">frl-esma.gulsoy@pocketfm.com</t>
        </is>
      </c>
      <c r="O5019" t="inlineStr">
        <is>
          <t xml:space="preserve">Issues found in raw</t>
        </is>
      </c>
      <c r="P5019" t="str">
        <f>IF(OR(O5019="Issues found in master",O5019="Final master"),"Master",IF(OR(O5019="Ready for Master",O5019="Issues found in raw",O5019="Raw under QC",O5019="Issues resolved in raw"),"Raw","-"))</f>
        <v>Raw</v>
      </c>
      <c r="Q5019" s="13">
        <v>46271.552777777775</v>
      </c>
      <c r="R5019" t="inlineStr">
        <is>
          <t xml:space="preserve">2026-09 (Sept)</t>
        </is>
      </c>
      <c r="S5019">
        <f>IF(M5019="Not an error",0,IF(COUNTIFS($A$2:$A5019,$A5019,$D$2:$D5019,$D5019,$M$2:$M5019,"&lt;&gt;Not an error")=1,1,0))</f>
        <v>0</v>
      </c>
      <c r="T5019">
        <f>IF(M5019&lt;&gt;"Major",0,IF(COUNTIFS($A$2:$A5019,$A5019,$D$2:$D5019,$D5019,$M$2:$M5019,"Major")=1,1,0))</f>
        <v>0</v>
      </c>
      <c r="U5019">
        <f>IF(M5019&lt;&gt;"Minor",0,IF(COUNTIFS($A$2:$A5019,$A5019,$D$2:$D5019,$D5019,$M$2:$M5019,"Minor")=1,1,0))</f>
        <v>0</v>
      </c>
    </row>
    <row r="5020">
      <c r="A5020" t="inlineStr">
        <is>
          <t xml:space="preserve">60392f2f8a29ae2294a4d279a3033aeaa01affa7</t>
        </is>
      </c>
      <c r="B5020" t="inlineStr">
        <is>
          <t xml:space="preserve">Thorns and Thrones</t>
        </is>
      </c>
      <c r="C5020" t="inlineStr">
        <is>
          <t xml:space="preserve">Fluch Und Krone</t>
        </is>
      </c>
      <c r="D5020" t="inlineStr">
        <is>
          <t xml:space="preserve">11feec92e61b038976e926c8aecb30f7eb653a62</t>
        </is>
      </c>
      <c r="E5020" t="inlineStr">
        <is>
          <t xml:space="preserve">Episode 78: Friedensvertrag</t>
        </is>
      </c>
      <c r="F5020">
        <v>78</v>
      </c>
      <c r="G5020" t="inlineStr">
        <is>
          <t xml:space="preserve">2:01-2:10</t>
        </is>
      </c>
      <c r="H5020" t="inlineStr">
        <is>
          <t xml:space="preserve">Pending</t>
        </is>
      </c>
      <c r="I5020" t="inlineStr">
        <is>
          <t xml:space="preserve">There may be a continuity inconsistency regarding Schlächters injuries. His legs were previously described as severely injured, whereas here only one of his legs is described as severely broken and potentially permanently impaired. Line of script: "Die schlechte Nachricht ist jedoch, dass eines seiner Beine schwer gebrochen ist. Es ist unwahrscheinlich, dass er jemals wieder wie früher darauf laufen können wird."</t>
        </is>
      </c>
      <c r="J5020" t="inlineStr">
        <is>
          <t xml:space="preserve">AI</t>
        </is>
      </c>
      <c r="K5020" t="inlineStr">
        <is>
          <t xml:space="preserve">Script error</t>
        </is>
      </c>
      <c r="L5020" t="inlineStr">
        <is>
          <t xml:space="preserve">Script error</t>
        </is>
      </c>
      <c r="M5020" t="str">
        <f>IFERROR(IF(VLOOKUP(L5020,'Quantification'!$A:$B,2,FALSE)&amp;""="","Unclassified",VLOOKUP(L5020,'Quantification'!$A:$B,2,FALSE)),"Unclassified")</f>
        <v>Major</v>
      </c>
      <c r="N5020" t="inlineStr">
        <is>
          <t xml:space="preserve">frl-esma.gulsoy@pocketfm.com</t>
        </is>
      </c>
      <c r="O5020" t="inlineStr">
        <is>
          <t xml:space="preserve">Issues found in raw</t>
        </is>
      </c>
      <c r="P5020" t="str">
        <f>IF(OR(O5020="Issues found in master",O5020="Final master"),"Master",IF(OR(O5020="Ready for Master",O5020="Issues found in raw",O5020="Raw under QC",O5020="Issues resolved in raw"),"Raw","-"))</f>
        <v>Raw</v>
      </c>
      <c r="Q5020" s="13">
        <v>46271.552777777775</v>
      </c>
      <c r="R5020" t="inlineStr">
        <is>
          <t xml:space="preserve">2026-09 (Sept)</t>
        </is>
      </c>
      <c r="S5020">
        <f>IF(M5020="Not an error",0,IF(COUNTIFS($A$2:$A5020,$A5020,$D$2:$D5020,$D5020,$M$2:$M5020,"&lt;&gt;Not an error")=1,1,0))</f>
        <v>0</v>
      </c>
      <c r="T5020">
        <f>IF(M5020&lt;&gt;"Major",0,IF(COUNTIFS($A$2:$A5020,$A5020,$D$2:$D5020,$D5020,$M$2:$M5020,"Major")=1,1,0))</f>
        <v>0</v>
      </c>
      <c r="U5020">
        <f>IF(M5020&lt;&gt;"Minor",0,IF(COUNTIFS($A$2:$A5020,$A5020,$D$2:$D5020,$D5020,$M$2:$M5020,"Minor")=1,1,0))</f>
        <v>0</v>
      </c>
    </row>
    <row r="5021">
      <c r="A5021" t="inlineStr">
        <is>
          <t xml:space="preserve">60392f2f8a29ae2294a4d279a3033aeaa01affa7</t>
        </is>
      </c>
      <c r="B5021" t="inlineStr">
        <is>
          <t xml:space="preserve">Thorns and Thrones</t>
        </is>
      </c>
      <c r="C5021" t="inlineStr">
        <is>
          <t xml:space="preserve">Fluch Und Krone</t>
        </is>
      </c>
      <c r="D5021" t="inlineStr">
        <is>
          <t xml:space="preserve">11feec92e61b038976e926c8aecb30f7eb653a62</t>
        </is>
      </c>
      <c r="E5021" t="inlineStr">
        <is>
          <t xml:space="preserve">Episode 78: Friedensvertrag</t>
        </is>
      </c>
      <c r="F5021">
        <v>78</v>
      </c>
      <c r="G5021" t="inlineStr">
        <is>
          <t xml:space="preserve">2:29-2:34</t>
        </is>
      </c>
      <c r="H5021" t="inlineStr">
        <is>
          <t xml:space="preserve">Pending</t>
        </is>
      </c>
      <c r="I5021" t="inlineStr">
        <is>
          <t xml:space="preserve">Cian should be pronounced as "Kian" (German pronunciation). - Line of script: "„Kennen Sie ihn, Doktor Ward?“, fragte Cian und warf seinem Vater einen Blick zu."</t>
        </is>
      </c>
      <c r="J5021" t="inlineStr">
        <is>
          <t xml:space="preserve">VOA</t>
        </is>
      </c>
      <c r="K5021" t="inlineStr">
        <is>
          <t xml:space="preserve">Mispronunciation</t>
        </is>
      </c>
      <c r="L5021" t="inlineStr">
        <is>
          <t xml:space="preserve">Mispronunciation</t>
        </is>
      </c>
      <c r="M5021" t="str">
        <f>IFERROR(IF(VLOOKUP(L5021,'Quantification'!$A:$B,2,FALSE)&amp;""="","Unclassified",VLOOKUP(L5021,'Quantification'!$A:$B,2,FALSE)),"Unclassified")</f>
        <v>Major</v>
      </c>
      <c r="N5021" t="inlineStr">
        <is>
          <t xml:space="preserve">frl-esma.gulsoy@pocketfm.com</t>
        </is>
      </c>
      <c r="O5021" t="inlineStr">
        <is>
          <t xml:space="preserve">Issues found in raw</t>
        </is>
      </c>
      <c r="P5021" t="str">
        <f>IF(OR(O5021="Issues found in master",O5021="Final master"),"Master",IF(OR(O5021="Ready for Master",O5021="Issues found in raw",O5021="Raw under QC",O5021="Issues resolved in raw"),"Raw","-"))</f>
        <v>Raw</v>
      </c>
      <c r="Q5021" s="13">
        <v>46271.552777777775</v>
      </c>
      <c r="R5021" t="inlineStr">
        <is>
          <t xml:space="preserve">2026-09 (Sept)</t>
        </is>
      </c>
      <c r="S5021">
        <f>IF(M5021="Not an error",0,IF(COUNTIFS($A$2:$A5021,$A5021,$D$2:$D5021,$D5021,$M$2:$M5021,"&lt;&gt;Not an error")=1,1,0))</f>
        <v>0</v>
      </c>
      <c r="T5021">
        <f>IF(M5021&lt;&gt;"Major",0,IF(COUNTIFS($A$2:$A5021,$A5021,$D$2:$D5021,$D5021,$M$2:$M5021,"Major")=1,1,0))</f>
        <v>0</v>
      </c>
      <c r="U5021">
        <f>IF(M5021&lt;&gt;"Minor",0,IF(COUNTIFS($A$2:$A5021,$A5021,$D$2:$D5021,$D5021,$M$2:$M5021,"Minor")=1,1,0))</f>
        <v>0</v>
      </c>
    </row>
    <row r="5022">
      <c r="A5022" t="inlineStr">
        <is>
          <t xml:space="preserve">60392f2f8a29ae2294a4d279a3033aeaa01affa7</t>
        </is>
      </c>
      <c r="B5022" t="inlineStr">
        <is>
          <t xml:space="preserve">Thorns and Thrones</t>
        </is>
      </c>
      <c r="C5022" t="inlineStr">
        <is>
          <t xml:space="preserve">Fluch Und Krone</t>
        </is>
      </c>
      <c r="D5022" t="inlineStr">
        <is>
          <t xml:space="preserve">11feec92e61b038976e926c8aecb30f7eb653a62</t>
        </is>
      </c>
      <c r="E5022" t="inlineStr">
        <is>
          <t xml:space="preserve">Episode 78: Friedensvertrag</t>
        </is>
      </c>
      <c r="F5022">
        <v>78</v>
      </c>
      <c r="G5022" t="inlineStr">
        <is>
          <t xml:space="preserve">3:05-3:12</t>
        </is>
      </c>
      <c r="H5022" t="inlineStr">
        <is>
          <t xml:space="preserve">Pending</t>
        </is>
      </c>
      <c r="I5022" t="inlineStr">
        <is>
          <t xml:space="preserve">Cian should be pronounced as "Kian" (German pronunciation). - Line of script: "Auch Cian ging und ließ Drayce und Exel bei den königlichen Ärzten zurück, die bei Schlächter im Zimmer blieben."</t>
        </is>
      </c>
      <c r="J5022" t="inlineStr">
        <is>
          <t xml:space="preserve">VOA</t>
        </is>
      </c>
      <c r="K5022" t="inlineStr">
        <is>
          <t xml:space="preserve">Mispronunciation</t>
        </is>
      </c>
      <c r="L5022" t="inlineStr">
        <is>
          <t xml:space="preserve">Mispronunciation</t>
        </is>
      </c>
      <c r="M5022" t="str">
        <f>IFERROR(IF(VLOOKUP(L5022,'Quantification'!$A:$B,2,FALSE)&amp;""="","Unclassified",VLOOKUP(L5022,'Quantification'!$A:$B,2,FALSE)),"Unclassified")</f>
        <v>Major</v>
      </c>
      <c r="N5022" t="inlineStr">
        <is>
          <t xml:space="preserve">frl-esma.gulsoy@pocketfm.com</t>
        </is>
      </c>
      <c r="O5022" t="inlineStr">
        <is>
          <t xml:space="preserve">Issues found in raw</t>
        </is>
      </c>
      <c r="P5022" t="str">
        <f>IF(OR(O5022="Issues found in master",O5022="Final master"),"Master",IF(OR(O5022="Ready for Master",O5022="Issues found in raw",O5022="Raw under QC",O5022="Issues resolved in raw"),"Raw","-"))</f>
        <v>Raw</v>
      </c>
      <c r="Q5022" s="13">
        <v>46271.552777777775</v>
      </c>
      <c r="R5022" t="inlineStr">
        <is>
          <t xml:space="preserve">2026-09 (Sept)</t>
        </is>
      </c>
      <c r="S5022">
        <f>IF(M5022="Not an error",0,IF(COUNTIFS($A$2:$A5022,$A5022,$D$2:$D5022,$D5022,$M$2:$M5022,"&lt;&gt;Not an error")=1,1,0))</f>
        <v>0</v>
      </c>
      <c r="T5022">
        <f>IF(M5022&lt;&gt;"Major",0,IF(COUNTIFS($A$2:$A5022,$A5022,$D$2:$D5022,$D5022,$M$2:$M5022,"Major")=1,1,0))</f>
        <v>0</v>
      </c>
      <c r="U5022">
        <f>IF(M5022&lt;&gt;"Minor",0,IF(COUNTIFS($A$2:$A5022,$A5022,$D$2:$D5022,$D5022,$M$2:$M5022,"Minor")=1,1,0))</f>
        <v>0</v>
      </c>
    </row>
    <row r="5023">
      <c r="A5023" t="inlineStr">
        <is>
          <t xml:space="preserve">60392f2f8a29ae2294a4d279a3033aeaa01affa7</t>
        </is>
      </c>
      <c r="B5023" t="inlineStr">
        <is>
          <t xml:space="preserve">Thorns and Thrones</t>
        </is>
      </c>
      <c r="C5023" t="inlineStr">
        <is>
          <t xml:space="preserve">Fluch Und Krone</t>
        </is>
      </c>
      <c r="D5023" t="inlineStr">
        <is>
          <t xml:space="preserve">11feec92e61b038976e926c8aecb30f7eb653a62</t>
        </is>
      </c>
      <c r="E5023" t="inlineStr">
        <is>
          <t xml:space="preserve">Episode 78: Friedensvertrag</t>
        </is>
      </c>
      <c r="F5023">
        <v>78</v>
      </c>
      <c r="G5023" t="inlineStr">
        <is>
          <t xml:space="preserve">4:17-4:27</t>
        </is>
      </c>
      <c r="H5023" t="inlineStr">
        <is>
          <t xml:space="preserve">Pending</t>
        </is>
      </c>
      <c r="I5023" t="inlineStr">
        <is>
          <t xml:space="preserve">Cian should be pronounced as "Kian" (German pronunciation). - Line of script: "König Armen und Cian überließen sie der Obhut zweier Lehrlinginnen des obersten königlichen Leibarztes und widmeten sich ihren Amtsgeschäften und anderen dringenden Angelegenheiten."</t>
        </is>
      </c>
      <c r="J5023" t="inlineStr">
        <is>
          <t xml:space="preserve">VOA</t>
        </is>
      </c>
      <c r="K5023" t="inlineStr">
        <is>
          <t xml:space="preserve">Mispronunciation</t>
        </is>
      </c>
      <c r="L5023" t="inlineStr">
        <is>
          <t xml:space="preserve">Mispronunciation</t>
        </is>
      </c>
      <c r="M5023" t="str">
        <f>IFERROR(IF(VLOOKUP(L5023,'Quantification'!$A:$B,2,FALSE)&amp;""="","Unclassified",VLOOKUP(L5023,'Quantification'!$A:$B,2,FALSE)),"Unclassified")</f>
        <v>Major</v>
      </c>
      <c r="N5023" t="inlineStr">
        <is>
          <t xml:space="preserve">frl-esma.gulsoy@pocketfm.com</t>
        </is>
      </c>
      <c r="O5023" t="inlineStr">
        <is>
          <t xml:space="preserve">Issues found in raw</t>
        </is>
      </c>
      <c r="P5023" t="str">
        <f>IF(OR(O5023="Issues found in master",O5023="Final master"),"Master",IF(OR(O5023="Ready for Master",O5023="Issues found in raw",O5023="Raw under QC",O5023="Issues resolved in raw"),"Raw","-"))</f>
        <v>Raw</v>
      </c>
      <c r="Q5023" s="13">
        <v>46271.552777777775</v>
      </c>
      <c r="R5023" t="inlineStr">
        <is>
          <t xml:space="preserve">2026-09 (Sept)</t>
        </is>
      </c>
      <c r="S5023">
        <f>IF(M5023="Not an error",0,IF(COUNTIFS($A$2:$A5023,$A5023,$D$2:$D5023,$D5023,$M$2:$M5023,"&lt;&gt;Not an error")=1,1,0))</f>
        <v>0</v>
      </c>
      <c r="T5023">
        <f>IF(M5023&lt;&gt;"Major",0,IF(COUNTIFS($A$2:$A5023,$A5023,$D$2:$D5023,$D5023,$M$2:$M5023,"Major")=1,1,0))</f>
        <v>0</v>
      </c>
      <c r="U5023">
        <f>IF(M5023&lt;&gt;"Minor",0,IF(COUNTIFS($A$2:$A5023,$A5023,$D$2:$D5023,$D5023,$M$2:$M5023,"Minor")=1,1,0))</f>
        <v>0</v>
      </c>
    </row>
    <row r="5024">
      <c r="A5024" t="inlineStr">
        <is>
          <t xml:space="preserve">60392f2f8a29ae2294a4d279a3033aeaa01affa7</t>
        </is>
      </c>
      <c r="B5024" t="inlineStr">
        <is>
          <t xml:space="preserve">Thorns and Thrones</t>
        </is>
      </c>
      <c r="C5024" t="inlineStr">
        <is>
          <t xml:space="preserve">Fluch Und Krone</t>
        </is>
      </c>
      <c r="D5024" t="inlineStr">
        <is>
          <t xml:space="preserve">6b426c8ca5af02b9aa3e03f04ca124ccf7bc67b2</t>
        </is>
      </c>
      <c r="E5024" t="inlineStr">
        <is>
          <t xml:space="preserve">Episode 79: Beschützender Bruder</t>
        </is>
      </c>
      <c r="F5024">
        <v>79</v>
      </c>
      <c r="G5024" t="inlineStr">
        <is>
          <t xml:space="preserve">0:00</t>
        </is>
      </c>
      <c r="H5024" t="inlineStr">
        <is>
          <t xml:space="preserve">Pending</t>
        </is>
      </c>
      <c r="I5024" t="inlineStr">
        <is>
          <t xml:space="preserve">The third-person narrative perspective should be indicated at the beginning of the chapter. - Line of script: "Drayce wusste, dass er wohl eine Weile in Abetha bleiben musste."</t>
        </is>
      </c>
      <c r="J5024" t="inlineStr">
        <is>
          <t xml:space="preserve">AI</t>
        </is>
      </c>
      <c r="K5024" t="inlineStr">
        <is>
          <t xml:space="preserve">Script error</t>
        </is>
      </c>
      <c r="L5024" t="inlineStr">
        <is>
          <t xml:space="preserve">Script error</t>
        </is>
      </c>
      <c r="M5024" t="str">
        <f>IFERROR(IF(VLOOKUP(L5024,'Quantification'!$A:$B,2,FALSE)&amp;""="","Unclassified",VLOOKUP(L5024,'Quantification'!$A:$B,2,FALSE)),"Unclassified")</f>
        <v>Major</v>
      </c>
      <c r="N5024" t="inlineStr">
        <is>
          <t xml:space="preserve">frl-esma.gulsoy@pocketfm.com</t>
        </is>
      </c>
      <c r="O5024" t="inlineStr">
        <is>
          <t xml:space="preserve">Issues found in raw</t>
        </is>
      </c>
      <c r="P5024" t="str">
        <f>IF(OR(O5024="Issues found in master",O5024="Final master"),"Master",IF(OR(O5024="Ready for Master",O5024="Issues found in raw",O5024="Raw under QC",O5024="Issues resolved in raw"),"Raw","-"))</f>
        <v>Raw</v>
      </c>
      <c r="Q5024" s="13">
        <v>46271.55902777778</v>
      </c>
      <c r="R5024" t="inlineStr">
        <is>
          <t xml:space="preserve">2026-09 (Sept)</t>
        </is>
      </c>
      <c r="S5024">
        <f>IF(M5024="Not an error",0,IF(COUNTIFS($A$2:$A5024,$A5024,$D$2:$D5024,$D5024,$M$2:$M5024,"&lt;&gt;Not an error")=1,1,0))</f>
        <v>1</v>
      </c>
      <c r="T5024">
        <f>IF(M5024&lt;&gt;"Major",0,IF(COUNTIFS($A$2:$A5024,$A5024,$D$2:$D5024,$D5024,$M$2:$M5024,"Major")=1,1,0))</f>
        <v>1</v>
      </c>
      <c r="U5024">
        <f>IF(M5024&lt;&gt;"Minor",0,IF(COUNTIFS($A$2:$A5024,$A5024,$D$2:$D5024,$D5024,$M$2:$M5024,"Minor")=1,1,0))</f>
        <v>0</v>
      </c>
    </row>
    <row r="5025">
      <c r="A5025" t="inlineStr">
        <is>
          <t xml:space="preserve">60392f2f8a29ae2294a4d279a3033aeaa01affa7</t>
        </is>
      </c>
      <c r="B5025" t="inlineStr">
        <is>
          <t xml:space="preserve">Thorns and Thrones</t>
        </is>
      </c>
      <c r="C5025" t="inlineStr">
        <is>
          <t xml:space="preserve">Fluch Und Krone</t>
        </is>
      </c>
      <c r="D5025" t="inlineStr">
        <is>
          <t xml:space="preserve">6b426c8ca5af02b9aa3e03f04ca124ccf7bc67b2</t>
        </is>
      </c>
      <c r="E5025" t="inlineStr">
        <is>
          <t xml:space="preserve">Episode 79: Beschützender Bruder</t>
        </is>
      </c>
      <c r="F5025">
        <v>79</v>
      </c>
      <c r="G5025" t="inlineStr">
        <is>
          <t xml:space="preserve">0:10-0:17</t>
        </is>
      </c>
      <c r="H5025" t="inlineStr">
        <is>
          <t xml:space="preserve">Pending</t>
        </is>
      </c>
      <c r="I5025" t="inlineStr">
        <is>
          <t xml:space="preserve">Thevailes should be pronounced in English, not in German, with the T at the beginning pronounced as a regular T. - Line of script: "Er rechnete damit, dass seine unverschämte Forderung Thevailes zu tagelangen, wenn nicht gar wochenlangen Verhandlungen zwingen würde."</t>
        </is>
      </c>
      <c r="J5025" t="inlineStr">
        <is>
          <t xml:space="preserve">VOA</t>
        </is>
      </c>
      <c r="K5025" t="inlineStr">
        <is>
          <t xml:space="preserve">Mispronunciation</t>
        </is>
      </c>
      <c r="L5025" t="inlineStr">
        <is>
          <t xml:space="preserve">Mispronunciation</t>
        </is>
      </c>
      <c r="M5025" t="str">
        <f>IFERROR(IF(VLOOKUP(L5025,'Quantification'!$A:$B,2,FALSE)&amp;""="","Unclassified",VLOOKUP(L5025,'Quantification'!$A:$B,2,FALSE)),"Unclassified")</f>
        <v>Major</v>
      </c>
      <c r="N5025" t="inlineStr">
        <is>
          <t xml:space="preserve">frl-esma.gulsoy@pocketfm.com</t>
        </is>
      </c>
      <c r="O5025" t="inlineStr">
        <is>
          <t xml:space="preserve">Issues found in raw</t>
        </is>
      </c>
      <c r="P5025" t="str">
        <f>IF(OR(O5025="Issues found in master",O5025="Final master"),"Master",IF(OR(O5025="Ready for Master",O5025="Issues found in raw",O5025="Raw under QC",O5025="Issues resolved in raw"),"Raw","-"))</f>
        <v>Raw</v>
      </c>
      <c r="Q5025" s="13">
        <v>46271.55902777778</v>
      </c>
      <c r="R5025" t="inlineStr">
        <is>
          <t xml:space="preserve">2026-09 (Sept)</t>
        </is>
      </c>
      <c r="S5025">
        <f>IF(M5025="Not an error",0,IF(COUNTIFS($A$2:$A5025,$A5025,$D$2:$D5025,$D5025,$M$2:$M5025,"&lt;&gt;Not an error")=1,1,0))</f>
        <v>0</v>
      </c>
      <c r="T5025">
        <f>IF(M5025&lt;&gt;"Major",0,IF(COUNTIFS($A$2:$A5025,$A5025,$D$2:$D5025,$D5025,$M$2:$M5025,"Major")=1,1,0))</f>
        <v>0</v>
      </c>
      <c r="U5025">
        <f>IF(M5025&lt;&gt;"Minor",0,IF(COUNTIFS($A$2:$A5025,$A5025,$D$2:$D5025,$D5025,$M$2:$M5025,"Minor")=1,1,0))</f>
        <v>0</v>
      </c>
    </row>
    <row r="5026">
      <c r="A5026" t="inlineStr">
        <is>
          <t xml:space="preserve">60392f2f8a29ae2294a4d279a3033aeaa01affa7</t>
        </is>
      </c>
      <c r="B5026" t="inlineStr">
        <is>
          <t xml:space="preserve">Thorns and Thrones</t>
        </is>
      </c>
      <c r="C5026" t="inlineStr">
        <is>
          <t xml:space="preserve">Fluch Und Krone</t>
        </is>
      </c>
      <c r="D5026" t="inlineStr">
        <is>
          <t xml:space="preserve">26eb9e2a1c7ba5390cfbe96d9c2ffe4950b15487</t>
        </is>
      </c>
      <c r="E5026" t="inlineStr">
        <is>
          <t xml:space="preserve">Episode 80: Alte Bekanntschaft</t>
        </is>
      </c>
      <c r="F5026">
        <v>80</v>
      </c>
      <c r="G5026" t="inlineStr">
        <is>
          <t xml:space="preserve">0:00</t>
        </is>
      </c>
      <c r="H5026" t="inlineStr">
        <is>
          <t xml:space="preserve">Pending</t>
        </is>
      </c>
      <c r="I5026" t="inlineStr">
        <is>
          <t xml:space="preserve">The third-person narrative perspective should be indicated at the beginning of the chapter. - Line of script: "„Ich schwöre, ich werde herausfinden, warum du zu diesem Leben gezwungen wirst“, dachte Cian entschlossen."</t>
        </is>
      </c>
      <c r="J5026" t="inlineStr">
        <is>
          <t xml:space="preserve">AI</t>
        </is>
      </c>
      <c r="K5026" t="inlineStr">
        <is>
          <t xml:space="preserve">Script error</t>
        </is>
      </c>
      <c r="L5026" t="inlineStr">
        <is>
          <t xml:space="preserve">Script error</t>
        </is>
      </c>
      <c r="M5026" t="str">
        <f>IFERROR(IF(VLOOKUP(L5026,'Quantification'!$A:$B,2,FALSE)&amp;""="","Unclassified",VLOOKUP(L5026,'Quantification'!$A:$B,2,FALSE)),"Unclassified")</f>
        <v>Major</v>
      </c>
      <c r="N5026" t="inlineStr">
        <is>
          <t xml:space="preserve">frl-esma.gulsoy@pocketfm.com</t>
        </is>
      </c>
      <c r="O5026" t="inlineStr">
        <is>
          <t xml:space="preserve">Issues found in raw</t>
        </is>
      </c>
      <c r="P5026" t="str">
        <f>IF(OR(O5026="Issues found in master",O5026="Final master"),"Master",IF(OR(O5026="Ready for Master",O5026="Issues found in raw",O5026="Raw under QC",O5026="Issues resolved in raw"),"Raw","-"))</f>
        <v>Raw</v>
      </c>
      <c r="Q5026" s="13">
        <v>46271.566666666666</v>
      </c>
      <c r="R5026" t="inlineStr">
        <is>
          <t xml:space="preserve">2026-09 (Sept)</t>
        </is>
      </c>
      <c r="S5026">
        <f>IF(M5026="Not an error",0,IF(COUNTIFS($A$2:$A5026,$A5026,$D$2:$D5026,$D5026,$M$2:$M5026,"&lt;&gt;Not an error")=1,1,0))</f>
        <v>1</v>
      </c>
      <c r="T5026">
        <f>IF(M5026&lt;&gt;"Major",0,IF(COUNTIFS($A$2:$A5026,$A5026,$D$2:$D5026,$D5026,$M$2:$M5026,"Major")=1,1,0))</f>
        <v>1</v>
      </c>
      <c r="U5026">
        <f>IF(M5026&lt;&gt;"Minor",0,IF(COUNTIFS($A$2:$A5026,$A5026,$D$2:$D5026,$D5026,$M$2:$M5026,"Minor")=1,1,0))</f>
        <v>0</v>
      </c>
    </row>
    <row r="5027">
      <c r="A5027" t="inlineStr">
        <is>
          <t xml:space="preserve">60392f2f8a29ae2294a4d279a3033aeaa01affa7</t>
        </is>
      </c>
      <c r="B5027" t="inlineStr">
        <is>
          <t xml:space="preserve">Thorns and Thrones</t>
        </is>
      </c>
      <c r="C5027" t="inlineStr">
        <is>
          <t xml:space="preserve">Fluch Und Krone</t>
        </is>
      </c>
      <c r="D5027" t="inlineStr">
        <is>
          <t xml:space="preserve">26eb9e2a1c7ba5390cfbe96d9c2ffe4950b15487</t>
        </is>
      </c>
      <c r="E5027" t="inlineStr">
        <is>
          <t xml:space="preserve">Episode 80: Alte Bekanntschaft</t>
        </is>
      </c>
      <c r="F5027">
        <v>80</v>
      </c>
      <c r="G5027" t="inlineStr">
        <is>
          <t xml:space="preserve">0:00-0:06</t>
        </is>
      </c>
      <c r="H5027" t="inlineStr">
        <is>
          <t xml:space="preserve">Pending</t>
        </is>
      </c>
      <c r="I5027" t="inlineStr">
        <is>
          <t xml:space="preserve">Cian should be pronounced as "Kian" (German pronunciation). - Line of script: "„Ich schwöre, ich werde herausfinden, warum du zu diesem Leben gezwungen wirst“, dachte Cian entschlossen."</t>
        </is>
      </c>
      <c r="J5027" t="inlineStr">
        <is>
          <t xml:space="preserve">VOA</t>
        </is>
      </c>
      <c r="K5027" t="inlineStr">
        <is>
          <t xml:space="preserve">Mispronunciation</t>
        </is>
      </c>
      <c r="L5027" t="inlineStr">
        <is>
          <t xml:space="preserve">Mispronunciation</t>
        </is>
      </c>
      <c r="M5027" t="str">
        <f>IFERROR(IF(VLOOKUP(L5027,'Quantification'!$A:$B,2,FALSE)&amp;""="","Unclassified",VLOOKUP(L5027,'Quantification'!$A:$B,2,FALSE)),"Unclassified")</f>
        <v>Major</v>
      </c>
      <c r="N5027" t="inlineStr">
        <is>
          <t xml:space="preserve">frl-esma.gulsoy@pocketfm.com</t>
        </is>
      </c>
      <c r="O5027" t="inlineStr">
        <is>
          <t xml:space="preserve">Issues found in raw</t>
        </is>
      </c>
      <c r="P5027" t="str">
        <f>IF(OR(O5027="Issues found in master",O5027="Final master"),"Master",IF(OR(O5027="Ready for Master",O5027="Issues found in raw",O5027="Raw under QC",O5027="Issues resolved in raw"),"Raw","-"))</f>
        <v>Raw</v>
      </c>
      <c r="Q5027" s="13">
        <v>46271.566666666666</v>
      </c>
      <c r="R5027" t="inlineStr">
        <is>
          <t xml:space="preserve">2026-09 (Sept)</t>
        </is>
      </c>
      <c r="S5027">
        <f>IF(M5027="Not an error",0,IF(COUNTIFS($A$2:$A5027,$A5027,$D$2:$D5027,$D5027,$M$2:$M5027,"&lt;&gt;Not an error")=1,1,0))</f>
        <v>0</v>
      </c>
      <c r="T5027">
        <f>IF(M5027&lt;&gt;"Major",0,IF(COUNTIFS($A$2:$A5027,$A5027,$D$2:$D5027,$D5027,$M$2:$M5027,"Major")=1,1,0))</f>
        <v>0</v>
      </c>
      <c r="U5027">
        <f>IF(M5027&lt;&gt;"Minor",0,IF(COUNTIFS($A$2:$A5027,$A5027,$D$2:$D5027,$D5027,$M$2:$M5027,"Minor")=1,1,0))</f>
        <v>0</v>
      </c>
    </row>
    <row r="5028">
      <c r="A5028" t="inlineStr">
        <is>
          <t xml:space="preserve">60392f2f8a29ae2294a4d279a3033aeaa01affa7</t>
        </is>
      </c>
      <c r="B5028" t="inlineStr">
        <is>
          <t xml:space="preserve">Thorns and Thrones</t>
        </is>
      </c>
      <c r="C5028" t="inlineStr">
        <is>
          <t xml:space="preserve">Fluch Und Krone</t>
        </is>
      </c>
      <c r="D5028" t="inlineStr">
        <is>
          <t xml:space="preserve">26eb9e2a1c7ba5390cfbe96d9c2ffe4950b15487</t>
        </is>
      </c>
      <c r="E5028" t="inlineStr">
        <is>
          <t xml:space="preserve">Episode 80: Alte Bekanntschaft</t>
        </is>
      </c>
      <c r="F5028">
        <v>80</v>
      </c>
      <c r="G5028" t="inlineStr">
        <is>
          <t xml:space="preserve">0:35-0:42</t>
        </is>
      </c>
      <c r="H5028" t="inlineStr">
        <is>
          <t xml:space="preserve">Pending</t>
        </is>
      </c>
      <c r="I5028" t="inlineStr">
        <is>
          <t xml:space="preserve">Cian should be pronounced as "Kian" (German pronunciation). - Line of script: "Nachdem Cian noch eine Weile bei seiner Schwester gewesen war, schob er leise seinen Stuhl zurück und stand auf."</t>
        </is>
      </c>
      <c r="J5028" t="inlineStr">
        <is>
          <t xml:space="preserve">VOA</t>
        </is>
      </c>
      <c r="K5028" t="inlineStr">
        <is>
          <t xml:space="preserve">Mispronunciation</t>
        </is>
      </c>
      <c r="L5028" t="inlineStr">
        <is>
          <t xml:space="preserve">Mispronunciation</t>
        </is>
      </c>
      <c r="M5028" t="str">
        <f>IFERROR(IF(VLOOKUP(L5028,'Quantification'!$A:$B,2,FALSE)&amp;""="","Unclassified",VLOOKUP(L5028,'Quantification'!$A:$B,2,FALSE)),"Unclassified")</f>
        <v>Major</v>
      </c>
      <c r="N5028" t="inlineStr">
        <is>
          <t xml:space="preserve">frl-esma.gulsoy@pocketfm.com</t>
        </is>
      </c>
      <c r="O5028" t="inlineStr">
        <is>
          <t xml:space="preserve">Issues found in raw</t>
        </is>
      </c>
      <c r="P5028" t="str">
        <f>IF(OR(O5028="Issues found in master",O5028="Final master"),"Master",IF(OR(O5028="Ready for Master",O5028="Issues found in raw",O5028="Raw under QC",O5028="Issues resolved in raw"),"Raw","-"))</f>
        <v>Raw</v>
      </c>
      <c r="Q5028" s="13">
        <v>46271.566666666666</v>
      </c>
      <c r="R5028" t="inlineStr">
        <is>
          <t xml:space="preserve">2026-09 (Sept)</t>
        </is>
      </c>
      <c r="S5028">
        <f>IF(M5028="Not an error",0,IF(COUNTIFS($A$2:$A5028,$A5028,$D$2:$D5028,$D5028,$M$2:$M5028,"&lt;&gt;Not an error")=1,1,0))</f>
        <v>0</v>
      </c>
      <c r="T5028">
        <f>IF(M5028&lt;&gt;"Major",0,IF(COUNTIFS($A$2:$A5028,$A5028,$D$2:$D5028,$D5028,$M$2:$M5028,"Major")=1,1,0))</f>
        <v>0</v>
      </c>
      <c r="U5028">
        <f>IF(M5028&lt;&gt;"Minor",0,IF(COUNTIFS($A$2:$A5028,$A5028,$D$2:$D5028,$D5028,$M$2:$M5028,"Minor")=1,1,0))</f>
        <v>0</v>
      </c>
    </row>
    <row r="5029">
      <c r="A5029" t="inlineStr">
        <is>
          <t xml:space="preserve">60392f2f8a29ae2294a4d279a3033aeaa01affa7</t>
        </is>
      </c>
      <c r="B5029" t="inlineStr">
        <is>
          <t xml:space="preserve">Thorns and Thrones</t>
        </is>
      </c>
      <c r="C5029" t="inlineStr">
        <is>
          <t xml:space="preserve">Fluch Und Krone</t>
        </is>
      </c>
      <c r="D5029" t="inlineStr">
        <is>
          <t xml:space="preserve">26eb9e2a1c7ba5390cfbe96d9c2ffe4950b15487</t>
        </is>
      </c>
      <c r="E5029" t="inlineStr">
        <is>
          <t xml:space="preserve">Episode 80: Alte Bekanntschaft</t>
        </is>
      </c>
      <c r="F5029">
        <v>80</v>
      </c>
      <c r="G5029" t="inlineStr">
        <is>
          <t xml:space="preserve">0:58-1:03</t>
        </is>
      </c>
      <c r="H5029" t="inlineStr">
        <is>
          <t xml:space="preserve">Pending</t>
        </is>
      </c>
      <c r="I5029" t="inlineStr">
        <is>
          <t xml:space="preserve">Cian should be pronounced as "Kian" (German pronunciation). - Line of script: "Cian trat aus dem Schlafgemach und wandte sich an die beiden Ritter, die vor der Tür Wache hielten."</t>
        </is>
      </c>
      <c r="J5029" t="inlineStr">
        <is>
          <t xml:space="preserve">VOA</t>
        </is>
      </c>
      <c r="K5029" t="inlineStr">
        <is>
          <t xml:space="preserve">Mispronunciation</t>
        </is>
      </c>
      <c r="L5029" t="inlineStr">
        <is>
          <t xml:space="preserve">Mispronunciation</t>
        </is>
      </c>
      <c r="M5029" t="str">
        <f>IFERROR(IF(VLOOKUP(L5029,'Quantification'!$A:$B,2,FALSE)&amp;""="","Unclassified",VLOOKUP(L5029,'Quantification'!$A:$B,2,FALSE)),"Unclassified")</f>
        <v>Major</v>
      </c>
      <c r="N5029" t="inlineStr">
        <is>
          <t xml:space="preserve">frl-esma.gulsoy@pocketfm.com</t>
        </is>
      </c>
      <c r="O5029" t="inlineStr">
        <is>
          <t xml:space="preserve">Issues found in raw</t>
        </is>
      </c>
      <c r="P5029" t="str">
        <f>IF(OR(O5029="Issues found in master",O5029="Final master"),"Master",IF(OR(O5029="Ready for Master",O5029="Issues found in raw",O5029="Raw under QC",O5029="Issues resolved in raw"),"Raw","-"))</f>
        <v>Raw</v>
      </c>
      <c r="Q5029" s="13">
        <v>46271.566666666666</v>
      </c>
      <c r="R5029" t="inlineStr">
        <is>
          <t xml:space="preserve">2026-09 (Sept)</t>
        </is>
      </c>
      <c r="S5029">
        <f>IF(M5029="Not an error",0,IF(COUNTIFS($A$2:$A5029,$A5029,$D$2:$D5029,$D5029,$M$2:$M5029,"&lt;&gt;Not an error")=1,1,0))</f>
        <v>0</v>
      </c>
      <c r="T5029">
        <f>IF(M5029&lt;&gt;"Major",0,IF(COUNTIFS($A$2:$A5029,$A5029,$D$2:$D5029,$D5029,$M$2:$M5029,"Major")=1,1,0))</f>
        <v>0</v>
      </c>
      <c r="U5029">
        <f>IF(M5029&lt;&gt;"Minor",0,IF(COUNTIFS($A$2:$A5029,$A5029,$D$2:$D5029,$D5029,$M$2:$M5029,"Minor")=1,1,0))</f>
        <v>0</v>
      </c>
    </row>
    <row r="5030">
      <c r="A5030" t="inlineStr">
        <is>
          <t xml:space="preserve">60392f2f8a29ae2294a4d279a3033aeaa01affa7</t>
        </is>
      </c>
      <c r="B5030" t="inlineStr">
        <is>
          <t xml:space="preserve">Thorns and Thrones</t>
        </is>
      </c>
      <c r="C5030" t="inlineStr">
        <is>
          <t xml:space="preserve">Fluch Und Krone</t>
        </is>
      </c>
      <c r="D5030" t="inlineStr">
        <is>
          <t xml:space="preserve">26eb9e2a1c7ba5390cfbe96d9c2ffe4950b15487</t>
        </is>
      </c>
      <c r="E5030" t="inlineStr">
        <is>
          <t xml:space="preserve">Episode 80: Alte Bekanntschaft</t>
        </is>
      </c>
      <c r="F5030">
        <v>80</v>
      </c>
      <c r="G5030" t="inlineStr">
        <is>
          <t xml:space="preserve">1:11-1:17</t>
        </is>
      </c>
      <c r="H5030" t="inlineStr">
        <is>
          <t xml:space="preserve">Pending</t>
        </is>
      </c>
      <c r="I5030" t="inlineStr">
        <is>
          <t xml:space="preserve">Cian should be pronounced as "Kian" (German pronunciation). - Line of script: "Nachdem Cian seine Anweisungen gegeben hatte, kehrte er in sein Zimmer zurück, und seine Schritte verhallten den Gang hinunter."</t>
        </is>
      </c>
      <c r="J5030" t="inlineStr">
        <is>
          <t xml:space="preserve">VOA</t>
        </is>
      </c>
      <c r="K5030" t="inlineStr">
        <is>
          <t xml:space="preserve">Mispronunciation</t>
        </is>
      </c>
      <c r="L5030" t="inlineStr">
        <is>
          <t xml:space="preserve">Mispronunciation</t>
        </is>
      </c>
      <c r="M5030" t="str">
        <f>IFERROR(IF(VLOOKUP(L5030,'Quantification'!$A:$B,2,FALSE)&amp;""="","Unclassified",VLOOKUP(L5030,'Quantification'!$A:$B,2,FALSE)),"Unclassified")</f>
        <v>Major</v>
      </c>
      <c r="N5030" t="inlineStr">
        <is>
          <t xml:space="preserve">frl-esma.gulsoy@pocketfm.com</t>
        </is>
      </c>
      <c r="O5030" t="inlineStr">
        <is>
          <t xml:space="preserve">Issues found in raw</t>
        </is>
      </c>
      <c r="P5030" t="str">
        <f>IF(OR(O5030="Issues found in master",O5030="Final master"),"Master",IF(OR(O5030="Ready for Master",O5030="Issues found in raw",O5030="Raw under QC",O5030="Issues resolved in raw"),"Raw","-"))</f>
        <v>Raw</v>
      </c>
      <c r="Q5030" s="13">
        <v>46271.566666666666</v>
      </c>
      <c r="R5030" t="inlineStr">
        <is>
          <t xml:space="preserve">2026-09 (Sept)</t>
        </is>
      </c>
      <c r="S5030">
        <f>IF(M5030="Not an error",0,IF(COUNTIFS($A$2:$A5030,$A5030,$D$2:$D5030,$D5030,$M$2:$M5030,"&lt;&gt;Not an error")=1,1,0))</f>
        <v>0</v>
      </c>
      <c r="T5030">
        <f>IF(M5030&lt;&gt;"Major",0,IF(COUNTIFS($A$2:$A5030,$A5030,$D$2:$D5030,$D5030,$M$2:$M5030,"Major")=1,1,0))</f>
        <v>0</v>
      </c>
      <c r="U5030">
        <f>IF(M5030&lt;&gt;"Minor",0,IF(COUNTIFS($A$2:$A5030,$A5030,$D$2:$D5030,$D5030,$M$2:$M5030,"Minor")=1,1,0))</f>
        <v>0</v>
      </c>
    </row>
    <row r="5031">
      <c r="A5031" t="inlineStr">
        <is>
          <t xml:space="preserve">60392f2f8a29ae2294a4d279a3033aeaa01affa7</t>
        </is>
      </c>
      <c r="B5031" t="inlineStr">
        <is>
          <t xml:space="preserve">Thorns and Thrones</t>
        </is>
      </c>
      <c r="C5031" t="inlineStr">
        <is>
          <t xml:space="preserve">Fluch Und Krone</t>
        </is>
      </c>
      <c r="D5031" t="inlineStr">
        <is>
          <t xml:space="preserve">26eb9e2a1c7ba5390cfbe96d9c2ffe4950b15487</t>
        </is>
      </c>
      <c r="E5031" t="inlineStr">
        <is>
          <t xml:space="preserve">Episode 80: Alte Bekanntschaft</t>
        </is>
      </c>
      <c r="F5031">
        <v>80</v>
      </c>
      <c r="G5031" t="inlineStr">
        <is>
          <t xml:space="preserve">1:25-1:32</t>
        </is>
      </c>
      <c r="H5031" t="inlineStr">
        <is>
          <t xml:space="preserve">Pending</t>
        </is>
      </c>
      <c r="I5031" t="inlineStr">
        <is>
          <t xml:space="preserve">It was Drayce who entered the tower and carried Serana out, while Cian was unable to pass the protective spell. Therefore, Cian should not be described as the person who brought Serana out of the tower. - Line of script: "Von ihrer Hofdame und ihren treuen Zofen hatte sie bereits erfahren, dass Cian Serana aus ihrem Turm geholt hatte."</t>
        </is>
      </c>
      <c r="J5031" t="inlineStr">
        <is>
          <t xml:space="preserve">AI</t>
        </is>
      </c>
      <c r="K5031" t="inlineStr">
        <is>
          <t xml:space="preserve">Script error</t>
        </is>
      </c>
      <c r="L5031" t="inlineStr">
        <is>
          <t xml:space="preserve">Script error</t>
        </is>
      </c>
      <c r="M5031" t="str">
        <f>IFERROR(IF(VLOOKUP(L5031,'Quantification'!$A:$B,2,FALSE)&amp;""="","Unclassified",VLOOKUP(L5031,'Quantification'!$A:$B,2,FALSE)),"Unclassified")</f>
        <v>Major</v>
      </c>
      <c r="N5031" t="inlineStr">
        <is>
          <t xml:space="preserve">frl-esma.gulsoy@pocketfm.com</t>
        </is>
      </c>
      <c r="O5031" t="inlineStr">
        <is>
          <t xml:space="preserve">Issues found in raw</t>
        </is>
      </c>
      <c r="P5031" t="str">
        <f>IF(OR(O5031="Issues found in master",O5031="Final master"),"Master",IF(OR(O5031="Ready for Master",O5031="Issues found in raw",O5031="Raw under QC",O5031="Issues resolved in raw"),"Raw","-"))</f>
        <v>Raw</v>
      </c>
      <c r="Q5031" s="13">
        <v>46271.566666666666</v>
      </c>
      <c r="R5031" t="inlineStr">
        <is>
          <t xml:space="preserve">2026-09 (Sept)</t>
        </is>
      </c>
      <c r="S5031">
        <f>IF(M5031="Not an error",0,IF(COUNTIFS($A$2:$A5031,$A5031,$D$2:$D5031,$D5031,$M$2:$M5031,"&lt;&gt;Not an error")=1,1,0))</f>
        <v>0</v>
      </c>
      <c r="T5031">
        <f>IF(M5031&lt;&gt;"Major",0,IF(COUNTIFS($A$2:$A5031,$A5031,$D$2:$D5031,$D5031,$M$2:$M5031,"Major")=1,1,0))</f>
        <v>0</v>
      </c>
      <c r="U5031">
        <f>IF(M5031&lt;&gt;"Minor",0,IF(COUNTIFS($A$2:$A5031,$A5031,$D$2:$D5031,$D5031,$M$2:$M5031,"Minor")=1,1,0))</f>
        <v>0</v>
      </c>
    </row>
    <row r="5032">
      <c r="A5032" t="inlineStr">
        <is>
          <t xml:space="preserve">60392f2f8a29ae2294a4d279a3033aeaa01affa7</t>
        </is>
      </c>
      <c r="B5032" t="inlineStr">
        <is>
          <t xml:space="preserve">Thorns and Thrones</t>
        </is>
      </c>
      <c r="C5032" t="inlineStr">
        <is>
          <t xml:space="preserve">Fluch Und Krone</t>
        </is>
      </c>
      <c r="D5032" t="inlineStr">
        <is>
          <t xml:space="preserve">26eb9e2a1c7ba5390cfbe96d9c2ffe4950b15487</t>
        </is>
      </c>
      <c r="E5032" t="inlineStr">
        <is>
          <t xml:space="preserve">Episode 80: Alte Bekanntschaft</t>
        </is>
      </c>
      <c r="F5032">
        <v>80</v>
      </c>
      <c r="G5032" t="inlineStr">
        <is>
          <t xml:space="preserve">1:37-1:40</t>
        </is>
      </c>
      <c r="H5032" t="inlineStr">
        <is>
          <t xml:space="preserve">Pending</t>
        </is>
      </c>
      <c r="I5032" t="inlineStr">
        <is>
          <t xml:space="preserve">It was Drayce, not Cian, who brought Serana out of the tower. - Line of script: "Cian hatte Serana zu früh aus dem Turm geholt."</t>
        </is>
      </c>
      <c r="J5032" t="inlineStr">
        <is>
          <t xml:space="preserve">AI</t>
        </is>
      </c>
      <c r="K5032" t="inlineStr">
        <is>
          <t xml:space="preserve">Script error</t>
        </is>
      </c>
      <c r="L5032" t="inlineStr">
        <is>
          <t xml:space="preserve">Script error</t>
        </is>
      </c>
      <c r="M5032" t="str">
        <f>IFERROR(IF(VLOOKUP(L5032,'Quantification'!$A:$B,2,FALSE)&amp;""="","Unclassified",VLOOKUP(L5032,'Quantification'!$A:$B,2,FALSE)),"Unclassified")</f>
        <v>Major</v>
      </c>
      <c r="N5032" t="inlineStr">
        <is>
          <t xml:space="preserve">frl-esma.gulsoy@pocketfm.com</t>
        </is>
      </c>
      <c r="O5032" t="inlineStr">
        <is>
          <t xml:space="preserve">Issues found in raw</t>
        </is>
      </c>
      <c r="P5032" t="str">
        <f>IF(OR(O5032="Issues found in master",O5032="Final master"),"Master",IF(OR(O5032="Ready for Master",O5032="Issues found in raw",O5032="Raw under QC",O5032="Issues resolved in raw"),"Raw","-"))</f>
        <v>Raw</v>
      </c>
      <c r="Q5032" s="13">
        <v>46271.566666666666</v>
      </c>
      <c r="R5032" t="inlineStr">
        <is>
          <t xml:space="preserve">2026-09 (Sept)</t>
        </is>
      </c>
      <c r="S5032">
        <f>IF(M5032="Not an error",0,IF(COUNTIFS($A$2:$A5032,$A5032,$D$2:$D5032,$D5032,$M$2:$M5032,"&lt;&gt;Not an error")=1,1,0))</f>
        <v>0</v>
      </c>
      <c r="T5032">
        <f>IF(M5032&lt;&gt;"Major",0,IF(COUNTIFS($A$2:$A5032,$A5032,$D$2:$D5032,$D5032,$M$2:$M5032,"Major")=1,1,0))</f>
        <v>0</v>
      </c>
      <c r="U5032">
        <f>IF(M5032&lt;&gt;"Minor",0,IF(COUNTIFS($A$2:$A5032,$A5032,$D$2:$D5032,$D5032,$M$2:$M5032,"Minor")=1,1,0))</f>
        <v>0</v>
      </c>
    </row>
    <row r="5033">
      <c r="A5033" t="inlineStr">
        <is>
          <t xml:space="preserve">60392f2f8a29ae2294a4d279a3033aeaa01affa7</t>
        </is>
      </c>
      <c r="B5033" t="inlineStr">
        <is>
          <t xml:space="preserve">Thorns and Thrones</t>
        </is>
      </c>
      <c r="C5033" t="inlineStr">
        <is>
          <t xml:space="preserve">Fluch Und Krone</t>
        </is>
      </c>
      <c r="D5033" t="inlineStr">
        <is>
          <t xml:space="preserve">26eb9e2a1c7ba5390cfbe96d9c2ffe4950b15487</t>
        </is>
      </c>
      <c r="E5033" t="inlineStr">
        <is>
          <t xml:space="preserve">Episode 80: Alte Bekanntschaft</t>
        </is>
      </c>
      <c r="F5033">
        <v>80</v>
      </c>
      <c r="G5033" t="inlineStr">
        <is>
          <t xml:space="preserve">4:46-4:53</t>
        </is>
      </c>
      <c r="H5033" t="inlineStr">
        <is>
          <t xml:space="preserve">Pending</t>
        </is>
      </c>
      <c r="I5033" t="inlineStr">
        <is>
          <t xml:space="preserve">Cian should be pronounced as "Kian" (German pronunciation). - Line of script: "„Wisst Ihr, was mein Mann ihm als Gegenleistung für seine Hilfe bei der Rettung von Prinz Cian angeboten hat?“"</t>
        </is>
      </c>
      <c r="J5033" t="inlineStr">
        <is>
          <t xml:space="preserve">VOA</t>
        </is>
      </c>
      <c r="K5033" t="inlineStr">
        <is>
          <t xml:space="preserve">Mispronunciation</t>
        </is>
      </c>
      <c r="L5033" t="inlineStr">
        <is>
          <t xml:space="preserve">Mispronunciation</t>
        </is>
      </c>
      <c r="M5033" t="str">
        <f>IFERROR(IF(VLOOKUP(L5033,'Quantification'!$A:$B,2,FALSE)&amp;""="","Unclassified",VLOOKUP(L5033,'Quantification'!$A:$B,2,FALSE)),"Unclassified")</f>
        <v>Major</v>
      </c>
      <c r="N5033" t="inlineStr">
        <is>
          <t xml:space="preserve">frl-esma.gulsoy@pocketfm.com</t>
        </is>
      </c>
      <c r="O5033" t="inlineStr">
        <is>
          <t xml:space="preserve">Issues found in raw</t>
        </is>
      </c>
      <c r="P5033" t="str">
        <f>IF(OR(O5033="Issues found in master",O5033="Final master"),"Master",IF(OR(O5033="Ready for Master",O5033="Issues found in raw",O5033="Raw under QC",O5033="Issues resolved in raw"),"Raw","-"))</f>
        <v>Raw</v>
      </c>
      <c r="Q5033" s="13">
        <v>46271.566666666666</v>
      </c>
      <c r="R5033" t="inlineStr">
        <is>
          <t xml:space="preserve">2026-09 (Sept)</t>
        </is>
      </c>
      <c r="S5033">
        <f>IF(M5033="Not an error",0,IF(COUNTIFS($A$2:$A5033,$A5033,$D$2:$D5033,$D5033,$M$2:$M5033,"&lt;&gt;Not an error")=1,1,0))</f>
        <v>0</v>
      </c>
      <c r="T5033">
        <f>IF(M5033&lt;&gt;"Major",0,IF(COUNTIFS($A$2:$A5033,$A5033,$D$2:$D5033,$D5033,$M$2:$M5033,"Major")=1,1,0))</f>
        <v>0</v>
      </c>
      <c r="U5033">
        <f>IF(M5033&lt;&gt;"Minor",0,IF(COUNTIFS($A$2:$A5033,$A5033,$D$2:$D5033,$D5033,$M$2:$M5033,"Minor")=1,1,0))</f>
        <v>0</v>
      </c>
    </row>
    <row r="5034">
      <c r="A5034" t="inlineStr">
        <is>
          <t xml:space="preserve">60392f2f8a29ae2294a4d279a3033aeaa01affa7</t>
        </is>
      </c>
      <c r="B5034" t="inlineStr">
        <is>
          <t xml:space="preserve">Thorns and Thrones</t>
        </is>
      </c>
      <c r="C5034" t="inlineStr">
        <is>
          <t xml:space="preserve">Fluch Und Krone</t>
        </is>
      </c>
      <c r="D5034" t="inlineStr">
        <is>
          <t xml:space="preserve">6751bc86bd77e4852d827c6ab63fc60dd55411c0</t>
        </is>
      </c>
      <c r="E5034" t="inlineStr">
        <is>
          <t xml:space="preserve">Episode 81: Einschleichen</t>
        </is>
      </c>
      <c r="F5034">
        <v>81</v>
      </c>
      <c r="G5034" t="inlineStr">
        <is>
          <t xml:space="preserve">0:00</t>
        </is>
      </c>
      <c r="H5034" t="inlineStr">
        <is>
          <t xml:space="preserve">Pending</t>
        </is>
      </c>
      <c r="I5034" t="inlineStr">
        <is>
          <t xml:space="preserve">The third-person narrative perspective should be indicated at the beginning of the chapter. - Line of script: "„Sie wissen also nicht, was mit ihr geschah, nachdem sie von Ihnen fortging?“, schloss der König."</t>
        </is>
      </c>
      <c r="J5034" t="inlineStr">
        <is>
          <t xml:space="preserve">AI</t>
        </is>
      </c>
      <c r="K5034" t="inlineStr">
        <is>
          <t xml:space="preserve">Script error</t>
        </is>
      </c>
      <c r="L5034" t="inlineStr">
        <is>
          <t xml:space="preserve">Script error</t>
        </is>
      </c>
      <c r="M5034" t="str">
        <f>IFERROR(IF(VLOOKUP(L5034,'Quantification'!$A:$B,2,FALSE)&amp;""="","Unclassified",VLOOKUP(L5034,'Quantification'!$A:$B,2,FALSE)),"Unclassified")</f>
        <v>Major</v>
      </c>
      <c r="N5034" t="inlineStr">
        <is>
          <t xml:space="preserve">frl-esma.gulsoy@pocketfm.com</t>
        </is>
      </c>
      <c r="O5034" t="inlineStr">
        <is>
          <t xml:space="preserve">Issues found in raw</t>
        </is>
      </c>
      <c r="P5034" t="str">
        <f>IF(OR(O5034="Issues found in master",O5034="Final master"),"Master",IF(OR(O5034="Ready for Master",O5034="Issues found in raw",O5034="Raw under QC",O5034="Issues resolved in raw"),"Raw","-"))</f>
        <v>Raw</v>
      </c>
      <c r="Q5034" s="13">
        <v>46271.572222222225</v>
      </c>
      <c r="R5034" t="inlineStr">
        <is>
          <t xml:space="preserve">2026-09 (Sept)</t>
        </is>
      </c>
      <c r="S5034">
        <f>IF(M5034="Not an error",0,IF(COUNTIFS($A$2:$A5034,$A5034,$D$2:$D5034,$D5034,$M$2:$M5034,"&lt;&gt;Not an error")=1,1,0))</f>
        <v>1</v>
      </c>
      <c r="T5034">
        <f>IF(M5034&lt;&gt;"Major",0,IF(COUNTIFS($A$2:$A5034,$A5034,$D$2:$D5034,$D5034,$M$2:$M5034,"Major")=1,1,0))</f>
        <v>1</v>
      </c>
      <c r="U5034">
        <f>IF(M5034&lt;&gt;"Minor",0,IF(COUNTIFS($A$2:$A5034,$A5034,$D$2:$D5034,$D5034,$M$2:$M5034,"Minor")=1,1,0))</f>
        <v>0</v>
      </c>
    </row>
    <row r="5035">
      <c r="A5035" t="inlineStr">
        <is>
          <t xml:space="preserve">ff0a52992540cd1d619328e2d1bc457aefba6dd7</t>
        </is>
      </c>
      <c r="B5035" t="inlineStr">
        <is>
          <t xml:space="preserve">TOLR mafia</t>
        </is>
      </c>
      <c r="C5035" t="inlineStr">
        <is>
          <t xml:space="preserve">Die Braut Des Dons</t>
        </is>
      </c>
      <c r="D5035" t="inlineStr">
        <is>
          <t xml:space="preserve">83af69a030a14d3624397d7cc87dd447f4ac895d</t>
        </is>
      </c>
      <c r="E5035" t="inlineStr">
        <is>
          <t xml:space="preserve">Ep 7 – Der Goldene Käfig</t>
        </is>
      </c>
      <c r="F5035">
        <v>7</v>
      </c>
      <c r="G5035" t="inlineStr">
        <is>
          <t xml:space="preserve">10:25-10:27</t>
        </is>
      </c>
      <c r="H5035" t="inlineStr">
        <is>
          <t xml:space="preserve">Resolved</t>
        </is>
      </c>
      <c r="I5035" t="inlineStr">
        <is>
          <t xml:space="preserve">Remarks: Mispronunciation
- Line from Script: Er klopfte nicht an ihrer Tür.
- Note: klopfte</t>
        </is>
      </c>
      <c r="J5035" t="inlineStr">
        <is>
          <t xml:space="preserve">VOA</t>
        </is>
      </c>
      <c r="K5035" t="inlineStr">
        <is>
          <t xml:space="preserve">Mispronunciation</t>
        </is>
      </c>
      <c r="L5035" t="inlineStr">
        <is>
          <t xml:space="preserve">Mispronunciation</t>
        </is>
      </c>
      <c r="M5035" t="str">
        <f>IFERROR(IF(VLOOKUP(L5035,'Quantification'!$A:$B,2,FALSE)&amp;""="","Unclassified",VLOOKUP(L5035,'Quantification'!$A:$B,2,FALSE)),"Unclassified")</f>
        <v>Major</v>
      </c>
      <c r="N5035" t="inlineStr">
        <is>
          <t xml:space="preserve">frl-nina.wiederhold@pocketfm.com</t>
        </is>
      </c>
      <c r="O5035" t="inlineStr">
        <is>
          <t xml:space="preserve">Issues found in raw</t>
        </is>
      </c>
      <c r="P5035" t="str">
        <f>IF(OR(O5035="Issues found in master",O5035="Final master"),"Master",IF(OR(O5035="Ready for Master",O5035="Issues found in raw",O5035="Raw under QC",O5035="Issues resolved in raw"),"Raw","-"))</f>
        <v>Raw</v>
      </c>
      <c r="Q5035" s="13">
        <v>46289.51944444445</v>
      </c>
      <c r="R5035" t="inlineStr">
        <is>
          <t xml:space="preserve">2026-09 (Sept)</t>
        </is>
      </c>
      <c r="S5035">
        <f>IF(M5035="Not an error",0,IF(COUNTIFS($A$2:$A5035,$A5035,$D$2:$D5035,$D5035,$M$2:$M5035,"&lt;&gt;Not an error")=1,1,0))</f>
        <v>1</v>
      </c>
      <c r="T5035">
        <f>IF(M5035&lt;&gt;"Major",0,IF(COUNTIFS($A$2:$A5035,$A5035,$D$2:$D5035,$D5035,$M$2:$M5035,"Major")=1,1,0))</f>
        <v>1</v>
      </c>
      <c r="U5035">
        <f>IF(M5035&lt;&gt;"Minor",0,IF(COUNTIFS($A$2:$A5035,$A5035,$D$2:$D5035,$D5035,$M$2:$M5035,"Minor")=1,1,0))</f>
        <v>0</v>
      </c>
    </row>
    <row r="5036">
      <c r="A5036" t="inlineStr">
        <is>
          <t xml:space="preserve">ff0a52992540cd1d619328e2d1bc457aefba6dd7</t>
        </is>
      </c>
      <c r="B5036" t="inlineStr">
        <is>
          <t xml:space="preserve">TOLR mafia</t>
        </is>
      </c>
      <c r="C5036" t="inlineStr">
        <is>
          <t xml:space="preserve">Die Braut Des Dons</t>
        </is>
      </c>
      <c r="D5036" t="inlineStr">
        <is>
          <t xml:space="preserve">f2c58695e33c2bd7c58d4d4ce5c2ad861895a65f</t>
        </is>
      </c>
      <c r="E5036" t="inlineStr">
        <is>
          <t xml:space="preserve">Ep 26 – Der Hilfsbereite Feind</t>
        </is>
      </c>
      <c r="F5036">
        <v>26</v>
      </c>
      <c r="G5036" t="inlineStr">
        <is>
          <t xml:space="preserve">0:00-0:04</t>
        </is>
      </c>
      <c r="H5036" t="inlineStr">
        <is>
          <t xml:space="preserve">Resolved</t>
        </is>
      </c>
      <c r="I5036" t="inlineStr">
        <is>
          <t xml:space="preserve">Remarks: Script error
- Line from Script: Folge sechsundzwanzig. Der hilfsbereite Feind.
- Note: episode number and title have never been mentioned before</t>
        </is>
      </c>
      <c r="J5036" t="inlineStr">
        <is>
          <t xml:space="preserve">AI</t>
        </is>
      </c>
      <c r="K5036" t="inlineStr">
        <is>
          <t xml:space="preserve">Script error</t>
        </is>
      </c>
      <c r="L5036" t="inlineStr">
        <is>
          <t xml:space="preserve">Script error</t>
        </is>
      </c>
      <c r="M5036" t="str">
        <f>IFERROR(IF(VLOOKUP(L5036,'Quantification'!$A:$B,2,FALSE)&amp;""="","Unclassified",VLOOKUP(L5036,'Quantification'!$A:$B,2,FALSE)),"Unclassified")</f>
        <v>Major</v>
      </c>
      <c r="N5036" t="inlineStr">
        <is>
          <t xml:space="preserve">frl-nina.wiederhold@pocketfm.com</t>
        </is>
      </c>
      <c r="O5036" t="inlineStr">
        <is>
          <t xml:space="preserve">Issues found in raw</t>
        </is>
      </c>
      <c r="P5036" t="str">
        <f>IF(OR(O5036="Issues found in master",O5036="Final master"),"Master",IF(OR(O5036="Ready for Master",O5036="Issues found in raw",O5036="Raw under QC",O5036="Issues resolved in raw"),"Raw","-"))</f>
        <v>Raw</v>
      </c>
      <c r="Q5036" s="13">
        <v>46289.51875</v>
      </c>
      <c r="R5036" t="inlineStr">
        <is>
          <t xml:space="preserve">2026-09 (Sept)</t>
        </is>
      </c>
      <c r="S5036">
        <f>IF(M5036="Not an error",0,IF(COUNTIFS($A$2:$A5036,$A5036,$D$2:$D5036,$D5036,$M$2:$M5036,"&lt;&gt;Not an error")=1,1,0))</f>
        <v>1</v>
      </c>
      <c r="T5036">
        <f>IF(M5036&lt;&gt;"Major",0,IF(COUNTIFS($A$2:$A5036,$A5036,$D$2:$D5036,$D5036,$M$2:$M5036,"Major")=1,1,0))</f>
        <v>1</v>
      </c>
      <c r="U5036">
        <f>IF(M5036&lt;&gt;"Minor",0,IF(COUNTIFS($A$2:$A5036,$A5036,$D$2:$D5036,$D5036,$M$2:$M5036,"Minor")=1,1,0))</f>
        <v>0</v>
      </c>
    </row>
    <row r="5037">
      <c r="A5037" t="inlineStr">
        <is>
          <t xml:space="preserve">ff0a52992540cd1d619328e2d1bc457aefba6dd7</t>
        </is>
      </c>
      <c r="B5037" t="inlineStr">
        <is>
          <t xml:space="preserve">TOLR mafia</t>
        </is>
      </c>
      <c r="C5037" t="inlineStr">
        <is>
          <t xml:space="preserve">Die Braut Des Dons</t>
        </is>
      </c>
      <c r="D5037" t="inlineStr">
        <is>
          <t xml:space="preserve">f2c58695e33c2bd7c58d4d4ce5c2ad861895a65f</t>
        </is>
      </c>
      <c r="E5037" t="inlineStr">
        <is>
          <t xml:space="preserve">Ep 26 – Der Hilfsbereite Feind</t>
        </is>
      </c>
      <c r="F5037">
        <v>26</v>
      </c>
      <c r="G5037" t="inlineStr">
        <is>
          <t xml:space="preserve">8:03-8:11</t>
        </is>
      </c>
      <c r="H5037" t="inlineStr">
        <is>
          <t xml:space="preserve">Resolved</t>
        </is>
      </c>
      <c r="I5037" t="inlineStr">
        <is>
          <t xml:space="preserve">Remarks: Script error
- Line from Script: Die Wahrheit lag ihr auf der Zunge, aber dann kam er einen Schritt näher, legte ihr eine Hand auf dei Taille und sie schmolz dahin.
- Note: spelling, should be DIE not dei</t>
        </is>
      </c>
      <c r="J5037" t="inlineStr">
        <is>
          <t xml:space="preserve">AI</t>
        </is>
      </c>
      <c r="K5037" t="inlineStr">
        <is>
          <t xml:space="preserve">Script error</t>
        </is>
      </c>
      <c r="L5037" t="inlineStr">
        <is>
          <t xml:space="preserve">Script error</t>
        </is>
      </c>
      <c r="M5037" t="str">
        <f>IFERROR(IF(VLOOKUP(L5037,'Quantification'!$A:$B,2,FALSE)&amp;""="","Unclassified",VLOOKUP(L5037,'Quantification'!$A:$B,2,FALSE)),"Unclassified")</f>
        <v>Major</v>
      </c>
      <c r="N5037" t="inlineStr">
        <is>
          <t xml:space="preserve">frl-nina.wiederhold@pocketfm.com</t>
        </is>
      </c>
      <c r="O5037" t="inlineStr">
        <is>
          <t xml:space="preserve">Issues found in raw</t>
        </is>
      </c>
      <c r="P5037" t="str">
        <f>IF(OR(O5037="Issues found in master",O5037="Final master"),"Master",IF(OR(O5037="Ready for Master",O5037="Issues found in raw",O5037="Raw under QC",O5037="Issues resolved in raw"),"Raw","-"))</f>
        <v>Raw</v>
      </c>
      <c r="Q5037" s="13">
        <v>46289.51875</v>
      </c>
      <c r="R5037" t="inlineStr">
        <is>
          <t xml:space="preserve">2026-09 (Sept)</t>
        </is>
      </c>
      <c r="S5037">
        <f>IF(M5037="Not an error",0,IF(COUNTIFS($A$2:$A5037,$A5037,$D$2:$D5037,$D5037,$M$2:$M5037,"&lt;&gt;Not an error")=1,1,0))</f>
        <v>0</v>
      </c>
      <c r="T5037">
        <f>IF(M5037&lt;&gt;"Major",0,IF(COUNTIFS($A$2:$A5037,$A5037,$D$2:$D5037,$D5037,$M$2:$M5037,"Major")=1,1,0))</f>
        <v>0</v>
      </c>
      <c r="U5037">
        <f>IF(M5037&lt;&gt;"Minor",0,IF(COUNTIFS($A$2:$A5037,$A5037,$D$2:$D5037,$D5037,$M$2:$M5037,"Minor")=1,1,0))</f>
        <v>0</v>
      </c>
    </row>
    <row r="5038">
      <c r="A5038" t="inlineStr">
        <is>
          <t xml:space="preserve">ff0a52992540cd1d619328e2d1bc457aefba6dd7</t>
        </is>
      </c>
      <c r="B5038" t="inlineStr">
        <is>
          <t xml:space="preserve">TOLR mafia</t>
        </is>
      </c>
      <c r="C5038" t="inlineStr">
        <is>
          <t xml:space="preserve">Die Braut Des Dons</t>
        </is>
      </c>
      <c r="D5038" t="inlineStr">
        <is>
          <t xml:space="preserve">f386db23abb3807c354372aad158969e3e9e8b96</t>
        </is>
      </c>
      <c r="E5038" t="inlineStr">
        <is>
          <t xml:space="preserve">Ep 28 – Der Pool</t>
        </is>
      </c>
      <c r="F5038">
        <v>28</v>
      </c>
      <c r="G5038" t="inlineStr">
        <is>
          <t xml:space="preserve">9:05-9:10</t>
        </is>
      </c>
      <c r="H5038" t="inlineStr">
        <is>
          <t xml:space="preserve">Resolved</t>
        </is>
      </c>
      <c r="I5038" t="inlineStr">
        <is>
          <t xml:space="preserve">Remarks: Mispronunciation
- Line from Script: „Ich brauche Giacomo. Lebend, vor der Commission.“
- Note: comission</t>
        </is>
      </c>
      <c r="J5038" t="inlineStr">
        <is>
          <t xml:space="preserve">VOA</t>
        </is>
      </c>
      <c r="K5038" t="inlineStr">
        <is>
          <t xml:space="preserve">Mispronunciation</t>
        </is>
      </c>
      <c r="L5038" t="inlineStr">
        <is>
          <t xml:space="preserve">Mispronunciation</t>
        </is>
      </c>
      <c r="M5038" t="str">
        <f>IFERROR(IF(VLOOKUP(L5038,'Quantification'!$A:$B,2,FALSE)&amp;""="","Unclassified",VLOOKUP(L5038,'Quantification'!$A:$B,2,FALSE)),"Unclassified")</f>
        <v>Major</v>
      </c>
      <c r="N5038" t="inlineStr">
        <is>
          <t xml:space="preserve">frl-nina.wiederhold@pocketfm.com</t>
        </is>
      </c>
      <c r="O5038" t="inlineStr">
        <is>
          <t xml:space="preserve">Issues found in raw</t>
        </is>
      </c>
      <c r="P5038" t="str">
        <f>IF(OR(O5038="Issues found in master",O5038="Final master"),"Master",IF(OR(O5038="Ready for Master",O5038="Issues found in raw",O5038="Raw under QC",O5038="Issues resolved in raw"),"Raw","-"))</f>
        <v>Raw</v>
      </c>
      <c r="Q5038" s="13">
        <v>46289.518055555556</v>
      </c>
      <c r="R5038" t="inlineStr">
        <is>
          <t xml:space="preserve">2026-09 (Sept)</t>
        </is>
      </c>
      <c r="S5038">
        <f>IF(M5038="Not an error",0,IF(COUNTIFS($A$2:$A5038,$A5038,$D$2:$D5038,$D5038,$M$2:$M5038,"&lt;&gt;Not an error")=1,1,0))</f>
        <v>1</v>
      </c>
      <c r="T5038">
        <f>IF(M5038&lt;&gt;"Major",0,IF(COUNTIFS($A$2:$A5038,$A5038,$D$2:$D5038,$D5038,$M$2:$M5038,"Major")=1,1,0))</f>
        <v>1</v>
      </c>
      <c r="U5038">
        <f>IF(M5038&lt;&gt;"Minor",0,IF(COUNTIFS($A$2:$A5038,$A5038,$D$2:$D5038,$D5038,$M$2:$M5038,"Minor")=1,1,0))</f>
        <v>0</v>
      </c>
    </row>
    <row r="5039">
      <c r="A5039" t="inlineStr">
        <is>
          <t xml:space="preserve">4f110227b64f181ab7f340cf91ca5a9923b8e59d</t>
        </is>
      </c>
      <c r="B5039" t="inlineStr">
        <is>
          <t xml:space="preserve">Unexpectedly Yours - with BGM &amp; SFX</t>
        </is>
      </c>
      <c r="C5039" t="inlineStr">
        <is>
          <t xml:space="preserve">Unexpectedly Yours - With BGM &amp; SFX</t>
        </is>
      </c>
      <c r="D5039" t="inlineStr">
        <is>
          <t xml:space="preserve">903c57f79dfed7dc2b6bac8bd6adc9594912cb86</t>
        </is>
      </c>
      <c r="E5039" t="inlineStr">
        <is>
          <t xml:space="preserve">Ep 2 - Wie Man Einen Verlierer Abserviert</t>
        </is>
      </c>
      <c r="F5039">
        <v>2</v>
      </c>
      <c r="G5039" t="inlineStr">
        <is>
          <t xml:space="preserve">12:00-12:07</t>
        </is>
      </c>
      <c r="H5039" t="inlineStr">
        <is>
          <t xml:space="preserve">Pending</t>
        </is>
      </c>
      <c r="I5039" t="inlineStr">
        <is>
          <t xml:space="preserve">Remarks: [Tone Change] Line from script: „Natürlich, wenn du andere Ideen hast, sag einfach Bescheid. Ich verspreche, ich werde immer hinter dir stehen, egal was passiert.““ Note: sudden tone change between „ Bescheid. Ich “</t>
        </is>
      </c>
      <c r="J5039" t="inlineStr">
        <is>
          <t xml:space="preserve">VOA</t>
        </is>
      </c>
      <c r="K5039" t="inlineStr">
        <is>
          <t xml:space="preserve">Tone change</t>
        </is>
      </c>
      <c r="L5039" t="inlineStr">
        <is>
          <t xml:space="preserve">Tone change</t>
        </is>
      </c>
      <c r="M5039" t="str">
        <f>IFERROR(IF(VLOOKUP(L5039,'Quantification'!$A:$B,2,FALSE)&amp;""="","Unclassified",VLOOKUP(L5039,'Quantification'!$A:$B,2,FALSE)),"Unclassified")</f>
        <v>Minor</v>
      </c>
      <c r="N5039" t="inlineStr">
        <is>
          <t xml:space="preserve">frl-inan.kirtay@pocketfm.com</t>
        </is>
      </c>
      <c r="O5039" t="inlineStr">
        <is>
          <t xml:space="preserve">Issues found in raw</t>
        </is>
      </c>
      <c r="P5039" t="str">
        <f>IF(OR(O5039="Issues found in master",O5039="Final master"),"Master",IF(OR(O5039="Ready for Master",O5039="Issues found in raw",O5039="Raw under QC",O5039="Issues resolved in raw"),"Raw","-"))</f>
        <v>Raw</v>
      </c>
      <c r="Q5039" s="13">
        <v>46282.299305555556</v>
      </c>
      <c r="R5039" t="inlineStr">
        <is>
          <t xml:space="preserve">2026-09 (Sept)</t>
        </is>
      </c>
      <c r="S5039">
        <f>IF(M5039="Not an error",0,IF(COUNTIFS($A$2:$A5039,$A5039,$D$2:$D5039,$D5039,$M$2:$M5039,"&lt;&gt;Not an error")=1,1,0))</f>
        <v>1</v>
      </c>
      <c r="T5039">
        <f>IF(M5039&lt;&gt;"Major",0,IF(COUNTIFS($A$2:$A5039,$A5039,$D$2:$D5039,$D5039,$M$2:$M5039,"Major")=1,1,0))</f>
        <v>0</v>
      </c>
      <c r="U5039">
        <f>IF(M5039&lt;&gt;"Minor",0,IF(COUNTIFS($A$2:$A5039,$A5039,$D$2:$D5039,$D5039,$M$2:$M5039,"Minor")=1,1,0))</f>
        <v>1</v>
      </c>
    </row>
    <row r="5040">
      <c r="A5040" t="inlineStr">
        <is>
          <t xml:space="preserve">4f110227b64f181ab7f340cf91ca5a9923b8e59d</t>
        </is>
      </c>
      <c r="B5040" t="inlineStr">
        <is>
          <t xml:space="preserve">Unexpectedly Yours - with BGM &amp; SFX</t>
        </is>
      </c>
      <c r="C5040" t="inlineStr">
        <is>
          <t xml:space="preserve">Unexpectedly Yours - With BGM &amp; SFX</t>
        </is>
      </c>
      <c r="D5040" t="inlineStr">
        <is>
          <t xml:space="preserve">903c57f79dfed7dc2b6bac8bd6adc9594912cb86</t>
        </is>
      </c>
      <c r="E5040" t="inlineStr">
        <is>
          <t xml:space="preserve">Ep 2 - Wie Man Einen Verlierer Abserviert</t>
        </is>
      </c>
      <c r="F5040">
        <v>2</v>
      </c>
      <c r="H5040" t="inlineStr">
        <is>
          <t xml:space="preserve">Pending</t>
        </is>
      </c>
      <c r="J5040" t="inlineStr">
        <is>
          <t xml:space="preserve">VOA</t>
        </is>
      </c>
      <c r="K5040" t="inlineStr">
        <is>
          <t xml:space="preserve">Modulation</t>
        </is>
      </c>
      <c r="L5040" t="inlineStr">
        <is>
          <t xml:space="preserve">Modulation</t>
        </is>
      </c>
      <c r="M5040" t="str">
        <f>IFERROR(IF(VLOOKUP(L5040,'Quantification'!$A:$B,2,FALSE)&amp;""="","Unclassified",VLOOKUP(L5040,'Quantification'!$A:$B,2,FALSE)),"Unclassified")</f>
        <v>Minor</v>
      </c>
      <c r="N5040" t="inlineStr">
        <is>
          <t xml:space="preserve">frl-inan.kirtay@pocketfm.com</t>
        </is>
      </c>
      <c r="O5040" t="inlineStr">
        <is>
          <t xml:space="preserve">Issues found in raw</t>
        </is>
      </c>
      <c r="P5040" t="str">
        <f>IF(OR(O5040="Issues found in master",O5040="Final master"),"Master",IF(OR(O5040="Ready for Master",O5040="Issues found in raw",O5040="Raw under QC",O5040="Issues resolved in raw"),"Raw","-"))</f>
        <v>Raw</v>
      </c>
      <c r="Q5040" s="13">
        <v>46282.299305555556</v>
      </c>
      <c r="R5040" t="inlineStr">
        <is>
          <t xml:space="preserve">2026-09 (Sept)</t>
        </is>
      </c>
      <c r="S5040">
        <f>IF(M5040="Not an error",0,IF(COUNTIFS($A$2:$A5040,$A5040,$D$2:$D5040,$D5040,$M$2:$M5040,"&lt;&gt;Not an error")=1,1,0))</f>
        <v>0</v>
      </c>
      <c r="T5040">
        <f>IF(M5040&lt;&gt;"Major",0,IF(COUNTIFS($A$2:$A5040,$A5040,$D$2:$D5040,$D5040,$M$2:$M5040,"Major")=1,1,0))</f>
        <v>0</v>
      </c>
      <c r="U5040">
        <f>IF(M5040&lt;&gt;"Minor",0,IF(COUNTIFS($A$2:$A5040,$A5040,$D$2:$D5040,$D5040,$M$2:$M5040,"Minor")=1,1,0))</f>
        <v>0</v>
      </c>
    </row>
    <row r="5041">
      <c r="A5041" t="inlineStr">
        <is>
          <t xml:space="preserve">4f110227b64f181ab7f340cf91ca5a9923b8e59d</t>
        </is>
      </c>
      <c r="B5041" t="inlineStr">
        <is>
          <t xml:space="preserve">Unexpectedly Yours - with BGM &amp; SFX</t>
        </is>
      </c>
      <c r="C5041" t="inlineStr">
        <is>
          <t xml:space="preserve">Unexpectedly Yours - With BGM &amp; SFX</t>
        </is>
      </c>
      <c r="D5041" t="inlineStr">
        <is>
          <t xml:space="preserve">903c57f79dfed7dc2b6bac8bd6adc9594912cb86</t>
        </is>
      </c>
      <c r="E5041" t="inlineStr">
        <is>
          <t xml:space="preserve">Ep 2 - Wie Man Einen Verlierer Abserviert</t>
        </is>
      </c>
      <c r="F5041">
        <v>2</v>
      </c>
      <c r="G5041" t="inlineStr">
        <is>
          <t xml:space="preserve">0:00-0:04</t>
        </is>
      </c>
      <c r="H5041" t="inlineStr">
        <is>
          <t xml:space="preserve">Pending</t>
        </is>
      </c>
      <c r="I5041" t="inlineStr">
        <is>
          <t xml:space="preserve">Remarks: Mispronunciation
- Line from Script: Zurück in der Residenz der Familie White humpelte Blair ins Schlafzimmer
- Note: White sounds like wilde</t>
        </is>
      </c>
      <c r="J5041" t="inlineStr">
        <is>
          <t xml:space="preserve">VOA</t>
        </is>
      </c>
      <c r="K5041" t="inlineStr">
        <is>
          <t xml:space="preserve">Mispronunciation</t>
        </is>
      </c>
      <c r="L5041" t="inlineStr">
        <is>
          <t xml:space="preserve">Mispronunciation</t>
        </is>
      </c>
      <c r="M5041" t="str">
        <f>IFERROR(IF(VLOOKUP(L5041,'Quantification'!$A:$B,2,FALSE)&amp;""="","Unclassified",VLOOKUP(L5041,'Quantification'!$A:$B,2,FALSE)),"Unclassified")</f>
        <v>Major</v>
      </c>
      <c r="N5041" t="inlineStr">
        <is>
          <t xml:space="preserve">frl-nina.wiederhold@pocketfm.com</t>
        </is>
      </c>
      <c r="O5041" t="inlineStr">
        <is>
          <t xml:space="preserve">Issues found in raw</t>
        </is>
      </c>
      <c r="P5041" t="str">
        <f>IF(OR(O5041="Issues found in master",O5041="Final master"),"Master",IF(OR(O5041="Ready for Master",O5041="Issues found in raw",O5041="Raw under QC",O5041="Issues resolved in raw"),"Raw","-"))</f>
        <v>Raw</v>
      </c>
      <c r="Q5041" s="13">
        <v>46282.299305555556</v>
      </c>
      <c r="R5041" t="inlineStr">
        <is>
          <t xml:space="preserve">2026-09 (Sept)</t>
        </is>
      </c>
      <c r="S5041">
        <f>IF(M5041="Not an error",0,IF(COUNTIFS($A$2:$A5041,$A5041,$D$2:$D5041,$D5041,$M$2:$M5041,"&lt;&gt;Not an error")=1,1,0))</f>
        <v>0</v>
      </c>
      <c r="T5041">
        <f>IF(M5041&lt;&gt;"Major",0,IF(COUNTIFS($A$2:$A5041,$A5041,$D$2:$D5041,$D5041,$M$2:$M5041,"Major")=1,1,0))</f>
        <v>1</v>
      </c>
      <c r="U5041">
        <f>IF(M5041&lt;&gt;"Minor",0,IF(COUNTIFS($A$2:$A5041,$A5041,$D$2:$D5041,$D5041,$M$2:$M5041,"Minor")=1,1,0))</f>
        <v>0</v>
      </c>
    </row>
    <row r="5042">
      <c r="A5042" t="inlineStr">
        <is>
          <t xml:space="preserve">4f110227b64f181ab7f340cf91ca5a9923b8e59d</t>
        </is>
      </c>
      <c r="B5042" t="inlineStr">
        <is>
          <t xml:space="preserve">Unexpectedly Yours - with BGM &amp; SFX</t>
        </is>
      </c>
      <c r="C5042" t="inlineStr">
        <is>
          <t xml:space="preserve">Unexpectedly Yours - With BGM &amp; SFX</t>
        </is>
      </c>
      <c r="D5042" t="inlineStr">
        <is>
          <t xml:space="preserve">55118b8f420895764dfade16c7d0c1267900edcf</t>
        </is>
      </c>
      <c r="E5042" t="inlineStr">
        <is>
          <t xml:space="preserve">Folge 4 - Von Geheimnissen Und Spielen</t>
        </is>
      </c>
      <c r="F5042">
        <v>4</v>
      </c>
      <c r="G5042" t="inlineStr">
        <is>
          <t xml:space="preserve">8:55-8:58</t>
        </is>
      </c>
      <c r="H5042" t="inlineStr">
        <is>
          <t xml:space="preserve">Pending</t>
        </is>
      </c>
      <c r="I5042" t="inlineStr">
        <is>
          <t xml:space="preserve">Remarks: missing pause - Line from Script: Jemand rettet mich!
- Note: grammar, should be Jemand rette mich</t>
        </is>
      </c>
      <c r="J5042" t="inlineStr">
        <is>
          <t xml:space="preserve">AI</t>
        </is>
      </c>
      <c r="K5042" t="inlineStr">
        <is>
          <t xml:space="preserve">Script error</t>
        </is>
      </c>
      <c r="L5042" t="inlineStr">
        <is>
          <t xml:space="preserve">Script error</t>
        </is>
      </c>
      <c r="M5042" t="str">
        <f>IFERROR(IF(VLOOKUP(L5042,'Quantification'!$A:$B,2,FALSE)&amp;""="","Unclassified",VLOOKUP(L5042,'Quantification'!$A:$B,2,FALSE)),"Unclassified")</f>
        <v>Major</v>
      </c>
      <c r="N5042" t="inlineStr">
        <is>
          <t xml:space="preserve">frl-nina.wiederhold@pocketfm.com</t>
        </is>
      </c>
      <c r="O5042" t="inlineStr">
        <is>
          <t xml:space="preserve">Issues found in raw</t>
        </is>
      </c>
      <c r="P5042" t="str">
        <f>IF(OR(O5042="Issues found in master",O5042="Final master"),"Master",IF(OR(O5042="Ready for Master",O5042="Issues found in raw",O5042="Raw under QC",O5042="Issues resolved in raw"),"Raw","-"))</f>
        <v>Raw</v>
      </c>
      <c r="Q5042" s="13">
        <v>46282.31111111111</v>
      </c>
      <c r="R5042" t="inlineStr">
        <is>
          <t xml:space="preserve">2026-09 (Sept)</t>
        </is>
      </c>
      <c r="S5042">
        <f>IF(M5042="Not an error",0,IF(COUNTIFS($A$2:$A5042,$A5042,$D$2:$D5042,$D5042,$M$2:$M5042,"&lt;&gt;Not an error")=1,1,0))</f>
        <v>1</v>
      </c>
      <c r="T5042">
        <f>IF(M5042&lt;&gt;"Major",0,IF(COUNTIFS($A$2:$A5042,$A5042,$D$2:$D5042,$D5042,$M$2:$M5042,"Major")=1,1,0))</f>
        <v>1</v>
      </c>
      <c r="U5042">
        <f>IF(M5042&lt;&gt;"Minor",0,IF(COUNTIFS($A$2:$A5042,$A5042,$D$2:$D5042,$D5042,$M$2:$M5042,"Minor")=1,1,0))</f>
        <v>0</v>
      </c>
    </row>
    <row r="5043">
      <c r="A5043" t="inlineStr">
        <is>
          <t xml:space="preserve">4f110227b64f181ab7f340cf91ca5a9923b8e59d</t>
        </is>
      </c>
      <c r="B5043" t="inlineStr">
        <is>
          <t xml:space="preserve">Unexpectedly Yours - with BGM &amp; SFX</t>
        </is>
      </c>
      <c r="C5043" t="inlineStr">
        <is>
          <t xml:space="preserve">Unexpectedly Yours - With BGM &amp; SFX</t>
        </is>
      </c>
      <c r="D5043" t="inlineStr">
        <is>
          <t xml:space="preserve">7cd957fd237d35f411daa8aa78735f9cee19c0b0</t>
        </is>
      </c>
      <c r="E5043" t="inlineStr">
        <is>
          <t xml:space="preserve">Folge 6 – Den Ruf Ruinieren</t>
        </is>
      </c>
      <c r="F5043">
        <v>6</v>
      </c>
      <c r="G5043" t="inlineStr">
        <is>
          <t xml:space="preserve">11:31-11:33</t>
        </is>
      </c>
      <c r="H5043" t="inlineStr">
        <is>
          <t xml:space="preserve">Pending</t>
        </is>
      </c>
      <c r="I5043" t="inlineStr">
        <is>
          <t xml:space="preserve">Remarks: Mispronunciation
- Line from Script: Es gibt Gerüchte über sie.
- Note: Gerüchte sounds like Derüchte</t>
        </is>
      </c>
      <c r="J5043" t="inlineStr">
        <is>
          <t xml:space="preserve">VOA</t>
        </is>
      </c>
      <c r="K5043" t="inlineStr">
        <is>
          <t xml:space="preserve">Mispronunciation</t>
        </is>
      </c>
      <c r="L5043" t="inlineStr">
        <is>
          <t xml:space="preserve">Mispronunciation</t>
        </is>
      </c>
      <c r="M5043" t="str">
        <f>IFERROR(IF(VLOOKUP(L5043,'Quantification'!$A:$B,2,FALSE)&amp;""="","Unclassified",VLOOKUP(L5043,'Quantification'!$A:$B,2,FALSE)),"Unclassified")</f>
        <v>Major</v>
      </c>
      <c r="N5043" t="inlineStr">
        <is>
          <t xml:space="preserve">frl-nina.wiederhold@pocketfm.com</t>
        </is>
      </c>
      <c r="O5043" t="inlineStr">
        <is>
          <t xml:space="preserve">Issues found in raw</t>
        </is>
      </c>
      <c r="P5043" t="str">
        <f>IF(OR(O5043="Issues found in master",O5043="Final master"),"Master",IF(OR(O5043="Ready for Master",O5043="Issues found in raw",O5043="Raw under QC",O5043="Issues resolved in raw"),"Raw","-"))</f>
        <v>Raw</v>
      </c>
      <c r="Q5043" s="13">
        <v>46282.33541666667</v>
      </c>
      <c r="R5043" t="inlineStr">
        <is>
          <t xml:space="preserve">2026-09 (Sept)</t>
        </is>
      </c>
      <c r="S5043">
        <f>IF(M5043="Not an error",0,IF(COUNTIFS($A$2:$A5043,$A5043,$D$2:$D5043,$D5043,$M$2:$M5043,"&lt;&gt;Not an error")=1,1,0))</f>
        <v>1</v>
      </c>
      <c r="T5043">
        <f>IF(M5043&lt;&gt;"Major",0,IF(COUNTIFS($A$2:$A5043,$A5043,$D$2:$D5043,$D5043,$M$2:$M5043,"Major")=1,1,0))</f>
        <v>1</v>
      </c>
      <c r="U5043">
        <f>IF(M5043&lt;&gt;"Minor",0,IF(COUNTIFS($A$2:$A5043,$A5043,$D$2:$D5043,$D5043,$M$2:$M5043,"Minor")=1,1,0))</f>
        <v>0</v>
      </c>
    </row>
    <row r="5044">
      <c r="A5044" t="inlineStr">
        <is>
          <t xml:space="preserve">4f110227b64f181ab7f340cf91ca5a9923b8e59d</t>
        </is>
      </c>
      <c r="B5044" t="inlineStr">
        <is>
          <t xml:space="preserve">Unexpectedly Yours - with BGM &amp; SFX</t>
        </is>
      </c>
      <c r="C5044" t="inlineStr">
        <is>
          <t xml:space="preserve">Unexpectedly Yours - With BGM &amp; SFX</t>
        </is>
      </c>
      <c r="D5044" t="inlineStr">
        <is>
          <t xml:space="preserve">2882f8516f0f6d1896ff50f545fb749aea24ae0e</t>
        </is>
      </c>
      <c r="E5044" t="inlineStr">
        <is>
          <t xml:space="preserve">Folge 9 - Die Einladung</t>
        </is>
      </c>
      <c r="F5044">
        <v>9</v>
      </c>
      <c r="G5044" t="inlineStr">
        <is>
          <t xml:space="preserve">03:41-03:48</t>
        </is>
      </c>
      <c r="H5044" t="inlineStr">
        <is>
          <t xml:space="preserve">Pending</t>
        </is>
      </c>
      <c r="I5044" t="inlineStr">
        <is>
          <t xml:space="preserve">Remarks: [Modulation]
Line from script: „ Als Mrs. Dawson Blair dabei zusah, wie sie die zerbrochenen Stücke aufsammelte, durchströmte sie eine Welle der Wärme. “
Note: error at “Mrs. Dawson“</t>
        </is>
      </c>
      <c r="J5044" t="inlineStr">
        <is>
          <t xml:space="preserve">VOA</t>
        </is>
      </c>
      <c r="K5044" t="inlineStr">
        <is>
          <t xml:space="preserve">Modulation</t>
        </is>
      </c>
      <c r="L5044" t="inlineStr">
        <is>
          <t xml:space="preserve">Modulation</t>
        </is>
      </c>
      <c r="M5044" t="str">
        <f>IFERROR(IF(VLOOKUP(L5044,'Quantification'!$A:$B,2,FALSE)&amp;""="","Unclassified",VLOOKUP(L5044,'Quantification'!$A:$B,2,FALSE)),"Unclassified")</f>
        <v>Minor</v>
      </c>
      <c r="N5044" t="inlineStr">
        <is>
          <t xml:space="preserve">frl-inan.kirtay@pocketfm.com</t>
        </is>
      </c>
      <c r="O5044" t="inlineStr">
        <is>
          <t xml:space="preserve">Issues found in raw</t>
        </is>
      </c>
      <c r="P5044" t="str">
        <f>IF(OR(O5044="Issues found in master",O5044="Final master"),"Master",IF(OR(O5044="Ready for Master",O5044="Issues found in raw",O5044="Raw under QC",O5044="Issues resolved in raw"),"Raw","-"))</f>
        <v>Raw</v>
      </c>
      <c r="Q5044" s="13">
        <v>46282.353472222225</v>
      </c>
      <c r="R5044" t="inlineStr">
        <is>
          <t xml:space="preserve">2026-09 (Sept)</t>
        </is>
      </c>
      <c r="S5044">
        <f>IF(M5044="Not an error",0,IF(COUNTIFS($A$2:$A5044,$A5044,$D$2:$D5044,$D5044,$M$2:$M5044,"&lt;&gt;Not an error")=1,1,0))</f>
        <v>1</v>
      </c>
      <c r="T5044">
        <f>IF(M5044&lt;&gt;"Major",0,IF(COUNTIFS($A$2:$A5044,$A5044,$D$2:$D5044,$D5044,$M$2:$M5044,"Major")=1,1,0))</f>
        <v>0</v>
      </c>
      <c r="U5044">
        <f>IF(M5044&lt;&gt;"Minor",0,IF(COUNTIFS($A$2:$A5044,$A5044,$D$2:$D5044,$D5044,$M$2:$M5044,"Minor")=1,1,0))</f>
        <v>1</v>
      </c>
    </row>
    <row r="5045">
      <c r="A5045" t="inlineStr">
        <is>
          <t xml:space="preserve">4f110227b64f181ab7f340cf91ca5a9923b8e59d</t>
        </is>
      </c>
      <c r="B5045" t="inlineStr">
        <is>
          <t xml:space="preserve">Unexpectedly Yours - with BGM &amp; SFX</t>
        </is>
      </c>
      <c r="C5045" t="inlineStr">
        <is>
          <t xml:space="preserve">Unexpectedly Yours - With BGM &amp; SFX</t>
        </is>
      </c>
      <c r="D5045" t="inlineStr">
        <is>
          <t xml:space="preserve">2882f8516f0f6d1896ff50f545fb749aea24ae0e</t>
        </is>
      </c>
      <c r="E5045" t="inlineStr">
        <is>
          <t xml:space="preserve">Folge 9 - Die Einladung</t>
        </is>
      </c>
      <c r="F5045">
        <v>9</v>
      </c>
      <c r="G5045" t="inlineStr">
        <is>
          <t xml:space="preserve">3:43-3:51</t>
        </is>
      </c>
      <c r="H5045" t="inlineStr">
        <is>
          <t xml:space="preserve">Pending</t>
        </is>
      </c>
      <c r="I5045" t="inlineStr">
        <is>
          <t xml:space="preserve">Remarks: gap - Line from Script: Als Mrs. Dawson Blair dabei zusah, wie sie die zerbrochenen Stücke aufsammelte, durchströmte sie eine Welle der Wärme. - Note: gap before Dawson</t>
        </is>
      </c>
      <c r="J5045" t="inlineStr">
        <is>
          <t xml:space="preserve">VOA</t>
        </is>
      </c>
      <c r="K5045" t="inlineStr">
        <is>
          <t xml:space="preserve">Unusual gap/ pause</t>
        </is>
      </c>
      <c r="L5045" t="inlineStr">
        <is>
          <t xml:space="preserve">Unusual gap / pause</t>
        </is>
      </c>
      <c r="M5045" t="str">
        <f>IFERROR(IF(VLOOKUP(L5045,'Quantification'!$A:$B,2,FALSE)&amp;""="","Unclassified",VLOOKUP(L5045,'Quantification'!$A:$B,2,FALSE)),"Unclassified")</f>
        <v>Minor</v>
      </c>
      <c r="N5045" t="inlineStr">
        <is>
          <t xml:space="preserve">frl-nina.wiederhold@pocketfm.com</t>
        </is>
      </c>
      <c r="O5045" t="inlineStr">
        <is>
          <t xml:space="preserve">Issues found in raw</t>
        </is>
      </c>
      <c r="P5045" t="str">
        <f>IF(OR(O5045="Issues found in master",O5045="Final master"),"Master",IF(OR(O5045="Ready for Master",O5045="Issues found in raw",O5045="Raw under QC",O5045="Issues resolved in raw"),"Raw","-"))</f>
        <v>Raw</v>
      </c>
      <c r="Q5045" s="13">
        <v>46282.353472222225</v>
      </c>
      <c r="R5045" t="inlineStr">
        <is>
          <t xml:space="preserve">2026-09 (Sept)</t>
        </is>
      </c>
      <c r="S5045">
        <f>IF(M5045="Not an error",0,IF(COUNTIFS($A$2:$A5045,$A5045,$D$2:$D5045,$D5045,$M$2:$M5045,"&lt;&gt;Not an error")=1,1,0))</f>
        <v>0</v>
      </c>
      <c r="T5045">
        <f>IF(M5045&lt;&gt;"Major",0,IF(COUNTIFS($A$2:$A5045,$A5045,$D$2:$D5045,$D5045,$M$2:$M5045,"Major")=1,1,0))</f>
        <v>0</v>
      </c>
      <c r="U5045">
        <f>IF(M5045&lt;&gt;"Minor",0,IF(COUNTIFS($A$2:$A5045,$A5045,$D$2:$D5045,$D5045,$M$2:$M5045,"Minor")=1,1,0))</f>
        <v>0</v>
      </c>
    </row>
    <row r="5046">
      <c r="A5046" t="inlineStr">
        <is>
          <t xml:space="preserve">4f110227b64f181ab7f340cf91ca5a9923b8e59d</t>
        </is>
      </c>
      <c r="B5046" t="inlineStr">
        <is>
          <t xml:space="preserve">Unexpectedly Yours - with BGM &amp; SFX</t>
        </is>
      </c>
      <c r="C5046" t="inlineStr">
        <is>
          <t xml:space="preserve">Unexpectedly Yours - With BGM &amp; SFX</t>
        </is>
      </c>
      <c r="D5046" t="inlineStr">
        <is>
          <t xml:space="preserve">85d70161f9fdd15fdc603d02bef954c60da95c31</t>
        </is>
      </c>
      <c r="E5046" t="inlineStr">
        <is>
          <t xml:space="preserve">Folge 10 – Unerwartete Wärme</t>
        </is>
      </c>
      <c r="F5046">
        <v>10</v>
      </c>
      <c r="G5046" t="inlineStr">
        <is>
          <t xml:space="preserve">08:00-08:05</t>
        </is>
      </c>
      <c r="H5046" t="inlineStr">
        <is>
          <t xml:space="preserve">Pending</t>
        </is>
      </c>
      <c r="I5046" t="inlineStr">
        <is>
          <t xml:space="preserve">Remarks: [Mispronunciation]
Line from script: â€œDas Kribbeln, das ihren Magen durchzog, wenn sie ihn ansah â€“ es Ã¤ngstigte sie. Und Alexâ€™ Verrat hatte sie zerschmettert.â€œ
Note: â€œAlexâ€_x009d_ was mispronounced</t>
        </is>
      </c>
      <c r="J5046" t="inlineStr">
        <is>
          <t xml:space="preserve">VOA</t>
        </is>
      </c>
      <c r="K5046" t="inlineStr">
        <is>
          <t xml:space="preserve">Mispronunciation</t>
        </is>
      </c>
      <c r="L5046" t="inlineStr">
        <is>
          <t xml:space="preserve">Mispronunciation</t>
        </is>
      </c>
      <c r="M5046" t="str">
        <f>IFERROR(IF(VLOOKUP(L5046,'Quantification'!$A:$B,2,FALSE)&amp;""="","Unclassified",VLOOKUP(L5046,'Quantification'!$A:$B,2,FALSE)),"Unclassified")</f>
        <v>Major</v>
      </c>
      <c r="N5046" t="inlineStr">
        <is>
          <t xml:space="preserve">frl-inan.kirtay@pocketfm.com</t>
        </is>
      </c>
      <c r="O5046" t="inlineStr">
        <is>
          <t xml:space="preserve">Issues found in raw</t>
        </is>
      </c>
      <c r="P5046" t="str">
        <f>IF(OR(O5046="Issues found in master",O5046="Final master"),"Master",IF(OR(O5046="Ready for Master",O5046="Issues found in raw",O5046="Raw under QC",O5046="Issues resolved in raw"),"Raw","-"))</f>
        <v>Raw</v>
      </c>
      <c r="Q5046" s="13">
        <v>46282.3625</v>
      </c>
      <c r="R5046" t="inlineStr">
        <is>
          <t xml:space="preserve">2026-09 (Sept)</t>
        </is>
      </c>
      <c r="S5046">
        <f>IF(M5046="Not an error",0,IF(COUNTIFS($A$2:$A5046,$A5046,$D$2:$D5046,$D5046,$M$2:$M5046,"&lt;&gt;Not an error")=1,1,0))</f>
        <v>1</v>
      </c>
      <c r="T5046">
        <f>IF(M5046&lt;&gt;"Major",0,IF(COUNTIFS($A$2:$A5046,$A5046,$D$2:$D5046,$D5046,$M$2:$M5046,"Major")=1,1,0))</f>
        <v>1</v>
      </c>
      <c r="U5046">
        <f>IF(M5046&lt;&gt;"Minor",0,IF(COUNTIFS($A$2:$A5046,$A5046,$D$2:$D5046,$D5046,$M$2:$M5046,"Minor")=1,1,0))</f>
        <v>0</v>
      </c>
    </row>
    <row r="5047">
      <c r="A5047" t="inlineStr">
        <is>
          <t xml:space="preserve">4f110227b64f181ab7f340cf91ca5a9923b8e59d</t>
        </is>
      </c>
      <c r="B5047" t="inlineStr">
        <is>
          <t xml:space="preserve">Unexpectedly Yours - with BGM &amp; SFX</t>
        </is>
      </c>
      <c r="C5047" t="inlineStr">
        <is>
          <t xml:space="preserve">Unexpectedly Yours - With BGM &amp; SFX</t>
        </is>
      </c>
      <c r="D5047" t="inlineStr">
        <is>
          <t xml:space="preserve">85d70161f9fdd15fdc603d02bef954c60da95c31</t>
        </is>
      </c>
      <c r="E5047" t="inlineStr">
        <is>
          <t xml:space="preserve">Folge 10 – Unerwartete Wärme</t>
        </is>
      </c>
      <c r="F5047">
        <v>10</v>
      </c>
      <c r="G5047" t="inlineStr">
        <is>
          <t xml:space="preserve">7:56-8:00</t>
        </is>
      </c>
      <c r="H5047" t="inlineStr">
        <is>
          <t xml:space="preserve">Pending</t>
        </is>
      </c>
      <c r="I5047" t="inlineStr">
        <is>
          <t xml:space="preserve">Remarks: [Mispronunciation]
Line from script: â€œDas Kribbeln, das ihren Magen durchzog, wenn sie ihn ansah â€“ es Ã¤ngstigte sie. Und Alexâ€™ Verrat hatte sie zerschmettert.â€œ
Note: â€œAlexâ€_x009d_ should be english</t>
        </is>
      </c>
      <c r="J5047" t="inlineStr">
        <is>
          <t xml:space="preserve">VOA</t>
        </is>
      </c>
      <c r="K5047" t="inlineStr">
        <is>
          <t xml:space="preserve">Mispronunciation</t>
        </is>
      </c>
      <c r="L5047" t="inlineStr">
        <is>
          <t xml:space="preserve">Mispronunciation</t>
        </is>
      </c>
      <c r="M5047" t="str">
        <f>IFERROR(IF(VLOOKUP(L5047,'Quantification'!$A:$B,2,FALSE)&amp;""="","Unclassified",VLOOKUP(L5047,'Quantification'!$A:$B,2,FALSE)),"Unclassified")</f>
        <v>Major</v>
      </c>
      <c r="N5047" t="inlineStr">
        <is>
          <t xml:space="preserve">frl-nina.wiederhold@pocketfm.com</t>
        </is>
      </c>
      <c r="O5047" t="inlineStr">
        <is>
          <t xml:space="preserve">Issues found in raw</t>
        </is>
      </c>
      <c r="P5047" t="str">
        <f>IF(OR(O5047="Issues found in master",O5047="Final master"),"Master",IF(OR(O5047="Ready for Master",O5047="Issues found in raw",O5047="Raw under QC",O5047="Issues resolved in raw"),"Raw","-"))</f>
        <v>Raw</v>
      </c>
      <c r="Q5047" s="13">
        <v>46282.3625</v>
      </c>
      <c r="R5047" t="inlineStr">
        <is>
          <t xml:space="preserve">2026-09 (Sept)</t>
        </is>
      </c>
      <c r="S5047">
        <f>IF(M5047="Not an error",0,IF(COUNTIFS($A$2:$A5047,$A5047,$D$2:$D5047,$D5047,$M$2:$M5047,"&lt;&gt;Not an error")=1,1,0))</f>
        <v>0</v>
      </c>
      <c r="T5047">
        <f>IF(M5047&lt;&gt;"Major",0,IF(COUNTIFS($A$2:$A5047,$A5047,$D$2:$D5047,$D5047,$M$2:$M5047,"Major")=1,1,0))</f>
        <v>0</v>
      </c>
      <c r="U5047">
        <f>IF(M5047&lt;&gt;"Minor",0,IF(COUNTIFS($A$2:$A5047,$A5047,$D$2:$D5047,$D5047,$M$2:$M5047,"Minor")=1,1,0))</f>
        <v>0</v>
      </c>
    </row>
    <row r="5048">
      <c r="A5048" t="inlineStr">
        <is>
          <t xml:space="preserve">4f110227b64f181ab7f340cf91ca5a9923b8e59d</t>
        </is>
      </c>
      <c r="B5048" t="inlineStr">
        <is>
          <t xml:space="preserve">Unexpectedly Yours - with BGM &amp; SFX</t>
        </is>
      </c>
      <c r="C5048" t="inlineStr">
        <is>
          <t xml:space="preserve">Unexpectedly Yours - With BGM &amp; SFX</t>
        </is>
      </c>
      <c r="D5048" t="inlineStr">
        <is>
          <t xml:space="preserve">3ec01cc9a780a2b9f0c13d6ae7ad54b0aa1f56aa</t>
        </is>
      </c>
      <c r="E5048" t="inlineStr">
        <is>
          <t xml:space="preserve">Ep 14 - Heimkehr</t>
        </is>
      </c>
      <c r="F5048">
        <v>14</v>
      </c>
      <c r="G5048" t="inlineStr">
        <is>
          <t xml:space="preserve">08:03-08:12</t>
        </is>
      </c>
      <c r="H5048" t="inlineStr">
        <is>
          <t xml:space="preserve">Pending</t>
        </is>
      </c>
      <c r="I5048" t="inlineStr">
        <is>
          <t xml:space="preserve">Remarks: [Distorted Sound] Line from script: „Blair schlang ihre Arme um Mr. Harringtons Hals und vergrub ihr Gesicht in seiner Schulter, so wie sie es als kleines Mädchen getan hatte, wenn sie zu ihm rannte, um Trost zu suchen.“ Note: „um Mr. Harringtons Hals“distorted</t>
        </is>
      </c>
      <c r="J5048" t="inlineStr">
        <is>
          <t xml:space="preserve">VOA</t>
        </is>
      </c>
      <c r="K5048" t="inlineStr">
        <is>
          <t xml:space="preserve">Distorted sound</t>
        </is>
      </c>
      <c r="L5048" t="inlineStr">
        <is>
          <t xml:space="preserve">Distorted sound</t>
        </is>
      </c>
      <c r="M5048" t="str">
        <f>IFERROR(IF(VLOOKUP(L5048,'Quantification'!$A:$B,2,FALSE)&amp;""="","Unclassified",VLOOKUP(L5048,'Quantification'!$A:$B,2,FALSE)),"Unclassified")</f>
        <v>Minor</v>
      </c>
      <c r="N5048" t="inlineStr">
        <is>
          <t xml:space="preserve">frl-inan.kirtay@pocketfm.com</t>
        </is>
      </c>
      <c r="O5048" t="inlineStr">
        <is>
          <t xml:space="preserve">Issues found in raw</t>
        </is>
      </c>
      <c r="P5048" t="str">
        <f>IF(OR(O5048="Issues found in master",O5048="Final master"),"Master",IF(OR(O5048="Ready for Master",O5048="Issues found in raw",O5048="Raw under QC",O5048="Issues resolved in raw"),"Raw","-"))</f>
        <v>Raw</v>
      </c>
      <c r="Q5048" s="13">
        <v>46282.40694444445</v>
      </c>
      <c r="R5048" t="inlineStr">
        <is>
          <t xml:space="preserve">2026-09 (Sept)</t>
        </is>
      </c>
      <c r="S5048">
        <f>IF(M5048="Not an error",0,IF(COUNTIFS($A$2:$A5048,$A5048,$D$2:$D5048,$D5048,$M$2:$M5048,"&lt;&gt;Not an error")=1,1,0))</f>
        <v>1</v>
      </c>
      <c r="T5048">
        <f>IF(M5048&lt;&gt;"Major",0,IF(COUNTIFS($A$2:$A5048,$A5048,$D$2:$D5048,$D5048,$M$2:$M5048,"Major")=1,1,0))</f>
        <v>0</v>
      </c>
      <c r="U5048">
        <f>IF(M5048&lt;&gt;"Minor",0,IF(COUNTIFS($A$2:$A5048,$A5048,$D$2:$D5048,$D5048,$M$2:$M5048,"Minor")=1,1,0))</f>
        <v>1</v>
      </c>
    </row>
    <row r="5049">
      <c r="A5049" t="inlineStr">
        <is>
          <t xml:space="preserve">4f110227b64f181ab7f340cf91ca5a9923b8e59d</t>
        </is>
      </c>
      <c r="B5049" t="inlineStr">
        <is>
          <t xml:space="preserve">Unexpectedly Yours - with BGM &amp; SFX</t>
        </is>
      </c>
      <c r="C5049" t="inlineStr">
        <is>
          <t xml:space="preserve">Unexpectedly Yours - With BGM &amp; SFX</t>
        </is>
      </c>
      <c r="D5049" t="inlineStr">
        <is>
          <t xml:space="preserve">3ec01cc9a780a2b9f0c13d6ae7ad54b0aa1f56aa</t>
        </is>
      </c>
      <c r="E5049" t="inlineStr">
        <is>
          <t xml:space="preserve">Ep 14 - Heimkehr</t>
        </is>
      </c>
      <c r="F5049">
        <v>14</v>
      </c>
      <c r="G5049" t="inlineStr">
        <is>
          <t xml:space="preserve">12:56-13:07</t>
        </is>
      </c>
      <c r="H5049" t="inlineStr">
        <is>
          <t xml:space="preserve">Pending</t>
        </is>
      </c>
      <c r="I5049" t="inlineStr">
        <is>
          <t xml:space="preserve">Remarks: [Mispronunciation]
Line from script: â€œ Die Wut strÃ¶mte von Elijah aus, als er aus dem Arbeitszimmer kam und alle zwang, ihm aus dem Weg zu gehen.
â€žOnkel Elijah?â€œ, Blairs Stimme durchbrach seine Wut.â€œ
Note: â€œ Elijahâ€_x009d_ was mispronounced</t>
        </is>
      </c>
      <c r="J5049" t="inlineStr">
        <is>
          <t xml:space="preserve">VOA</t>
        </is>
      </c>
      <c r="K5049" t="inlineStr">
        <is>
          <t xml:space="preserve">Mispronunciation</t>
        </is>
      </c>
      <c r="L5049" t="inlineStr">
        <is>
          <t xml:space="preserve">Mispronunciation</t>
        </is>
      </c>
      <c r="M5049" t="str">
        <f>IFERROR(IF(VLOOKUP(L5049,'Quantification'!$A:$B,2,FALSE)&amp;""="","Unclassified",VLOOKUP(L5049,'Quantification'!$A:$B,2,FALSE)),"Unclassified")</f>
        <v>Major</v>
      </c>
      <c r="N5049" t="inlineStr">
        <is>
          <t xml:space="preserve">frl-inan.kirtay@pocketfm.com</t>
        </is>
      </c>
      <c r="O5049" t="inlineStr">
        <is>
          <t xml:space="preserve">Issues found in raw</t>
        </is>
      </c>
      <c r="P5049" t="str">
        <f>IF(OR(O5049="Issues found in master",O5049="Final master"),"Master",IF(OR(O5049="Ready for Master",O5049="Issues found in raw",O5049="Raw under QC",O5049="Issues resolved in raw"),"Raw","-"))</f>
        <v>Raw</v>
      </c>
      <c r="Q5049" s="13">
        <v>46282.40694444445</v>
      </c>
      <c r="R5049" t="inlineStr">
        <is>
          <t xml:space="preserve">2026-09 (Sept)</t>
        </is>
      </c>
      <c r="S5049">
        <f>IF(M5049="Not an error",0,IF(COUNTIFS($A$2:$A5049,$A5049,$D$2:$D5049,$D5049,$M$2:$M5049,"&lt;&gt;Not an error")=1,1,0))</f>
        <v>0</v>
      </c>
      <c r="T5049">
        <f>IF(M5049&lt;&gt;"Major",0,IF(COUNTIFS($A$2:$A5049,$A5049,$D$2:$D5049,$D5049,$M$2:$M5049,"Major")=1,1,0))</f>
        <v>1</v>
      </c>
      <c r="U5049">
        <f>IF(M5049&lt;&gt;"Minor",0,IF(COUNTIFS($A$2:$A5049,$A5049,$D$2:$D5049,$D5049,$M$2:$M5049,"Minor")=1,1,0))</f>
        <v>0</v>
      </c>
    </row>
    <row r="5050">
      <c r="A5050" t="inlineStr">
        <is>
          <t xml:space="preserve">4f110227b64f181ab7f340cf91ca5a9923b8e59d</t>
        </is>
      </c>
      <c r="B5050" t="inlineStr">
        <is>
          <t xml:space="preserve">Unexpectedly Yours - with BGM &amp; SFX</t>
        </is>
      </c>
      <c r="C5050" t="inlineStr">
        <is>
          <t xml:space="preserve">Unexpectedly Yours - With BGM &amp; SFX</t>
        </is>
      </c>
      <c r="D5050" t="inlineStr">
        <is>
          <t xml:space="preserve">3ec01cc9a780a2b9f0c13d6ae7ad54b0aa1f56aa</t>
        </is>
      </c>
      <c r="E5050" t="inlineStr">
        <is>
          <t xml:space="preserve">Ep 14 - Heimkehr</t>
        </is>
      </c>
      <c r="F5050">
        <v>14</v>
      </c>
      <c r="G5050" t="inlineStr">
        <is>
          <t xml:space="preserve">13:31-13:38</t>
        </is>
      </c>
      <c r="H5050" t="inlineStr">
        <is>
          <t xml:space="preserve">Pending</t>
        </is>
      </c>
      <c r="I5050" t="inlineStr">
        <is>
          <t xml:space="preserve">Remarks: [Mispronunciation]
Line from script: â€œ â€žOnkel Elijah, du brauchst Zane bei dirâ€œ, protestierte sie. â€žIch kann einfach einen der Hausfahrer nehmen.â€œâ€œ
Note: â€œ Elijahâ€_x009d_ was mispronounced</t>
        </is>
      </c>
      <c r="J5050" t="inlineStr">
        <is>
          <t xml:space="preserve">VOA</t>
        </is>
      </c>
      <c r="K5050" t="inlineStr">
        <is>
          <t xml:space="preserve">Mispronunciation</t>
        </is>
      </c>
      <c r="L5050" t="inlineStr">
        <is>
          <t xml:space="preserve">Mispronunciation</t>
        </is>
      </c>
      <c r="M5050" t="str">
        <f>IFERROR(IF(VLOOKUP(L5050,'Quantification'!$A:$B,2,FALSE)&amp;""="","Unclassified",VLOOKUP(L5050,'Quantification'!$A:$B,2,FALSE)),"Unclassified")</f>
        <v>Major</v>
      </c>
      <c r="N5050" t="inlineStr">
        <is>
          <t xml:space="preserve">frl-inan.kirtay@pocketfm.com</t>
        </is>
      </c>
      <c r="O5050" t="inlineStr">
        <is>
          <t xml:space="preserve">Issues found in raw</t>
        </is>
      </c>
      <c r="P5050" t="str">
        <f>IF(OR(O5050="Issues found in master",O5050="Final master"),"Master",IF(OR(O5050="Ready for Master",O5050="Issues found in raw",O5050="Raw under QC",O5050="Issues resolved in raw"),"Raw","-"))</f>
        <v>Raw</v>
      </c>
      <c r="Q5050" s="13">
        <v>46282.40694444445</v>
      </c>
      <c r="R5050" t="inlineStr">
        <is>
          <t xml:space="preserve">2026-09 (Sept)</t>
        </is>
      </c>
      <c r="S5050">
        <f>IF(M5050="Not an error",0,IF(COUNTIFS($A$2:$A5050,$A5050,$D$2:$D5050,$D5050,$M$2:$M5050,"&lt;&gt;Not an error")=1,1,0))</f>
        <v>0</v>
      </c>
      <c r="T5050">
        <f>IF(M5050&lt;&gt;"Major",0,IF(COUNTIFS($A$2:$A5050,$A5050,$D$2:$D5050,$D5050,$M$2:$M5050,"Major")=1,1,0))</f>
        <v>0</v>
      </c>
      <c r="U5050">
        <f>IF(M5050&lt;&gt;"Minor",0,IF(COUNTIFS($A$2:$A5050,$A5050,$D$2:$D5050,$D5050,$M$2:$M5050,"Minor")=1,1,0))</f>
        <v>0</v>
      </c>
    </row>
    <row r="5051">
      <c r="A5051" t="inlineStr">
        <is>
          <t xml:space="preserve">4f110227b64f181ab7f340cf91ca5a9923b8e59d</t>
        </is>
      </c>
      <c r="B5051" t="inlineStr">
        <is>
          <t xml:space="preserve">Unexpectedly Yours - with BGM &amp; SFX</t>
        </is>
      </c>
      <c r="C5051" t="inlineStr">
        <is>
          <t xml:space="preserve">Unexpectedly Yours - With BGM &amp; SFX</t>
        </is>
      </c>
      <c r="D5051" t="inlineStr">
        <is>
          <t xml:space="preserve">3ec01cc9a780a2b9f0c13d6ae7ad54b0aa1f56aa</t>
        </is>
      </c>
      <c r="E5051" t="inlineStr">
        <is>
          <t xml:space="preserve">Ep 14 - Heimkehr</t>
        </is>
      </c>
      <c r="F5051">
        <v>14</v>
      </c>
      <c r="G5051" t="inlineStr">
        <is>
          <t xml:space="preserve">8:04-08:15</t>
        </is>
      </c>
      <c r="H5051" t="inlineStr">
        <is>
          <t xml:space="preserve">Pending</t>
        </is>
      </c>
      <c r="I5051" t="inlineStr">
        <is>
          <t xml:space="preserve">Remarks: Pause after um -Line from script: „Blair schlang ihre Arme um Mr. Harringtons Hals und vergrub ihr Gesicht in seiner Schulter, so wie sie es als kleines Mädchen getan hatte, wenn sie zu ihm rannte, um Trost zu suchen.“ Note: Pause after um</t>
        </is>
      </c>
      <c r="J5051" t="inlineStr">
        <is>
          <t xml:space="preserve">VOA</t>
        </is>
      </c>
      <c r="K5051" t="inlineStr">
        <is>
          <t xml:space="preserve">Unusual gap/ pause</t>
        </is>
      </c>
      <c r="L5051" t="inlineStr">
        <is>
          <t xml:space="preserve">Unusual gap / pause</t>
        </is>
      </c>
      <c r="M5051" t="str">
        <f>IFERROR(IF(VLOOKUP(L5051,'Quantification'!$A:$B,2,FALSE)&amp;""="","Unclassified",VLOOKUP(L5051,'Quantification'!$A:$B,2,FALSE)),"Unclassified")</f>
        <v>Minor</v>
      </c>
      <c r="N5051" t="inlineStr">
        <is>
          <t xml:space="preserve">frl-nina.wiederhold@pocketfm.com</t>
        </is>
      </c>
      <c r="O5051" t="inlineStr">
        <is>
          <t xml:space="preserve">Issues found in raw</t>
        </is>
      </c>
      <c r="P5051" t="str">
        <f>IF(OR(O5051="Issues found in master",O5051="Final master"),"Master",IF(OR(O5051="Ready for Master",O5051="Issues found in raw",O5051="Raw under QC",O5051="Issues resolved in raw"),"Raw","-"))</f>
        <v>Raw</v>
      </c>
      <c r="Q5051" s="13">
        <v>46282.40694444445</v>
      </c>
      <c r="R5051" t="inlineStr">
        <is>
          <t xml:space="preserve">2026-09 (Sept)</t>
        </is>
      </c>
      <c r="S5051">
        <f>IF(M5051="Not an error",0,IF(COUNTIFS($A$2:$A5051,$A5051,$D$2:$D5051,$D5051,$M$2:$M5051,"&lt;&gt;Not an error")=1,1,0))</f>
        <v>0</v>
      </c>
      <c r="T5051">
        <f>IF(M5051&lt;&gt;"Major",0,IF(COUNTIFS($A$2:$A5051,$A5051,$D$2:$D5051,$D5051,$M$2:$M5051,"Major")=1,1,0))</f>
        <v>0</v>
      </c>
      <c r="U5051">
        <f>IF(M5051&lt;&gt;"Minor",0,IF(COUNTIFS($A$2:$A5051,$A5051,$D$2:$D5051,$D5051,$M$2:$M5051,"Minor")=1,1,0))</f>
        <v>0</v>
      </c>
    </row>
    <row r="5052">
      <c r="A5052" t="inlineStr">
        <is>
          <t xml:space="preserve">4f110227b64f181ab7f340cf91ca5a9923b8e59d</t>
        </is>
      </c>
      <c r="B5052" t="inlineStr">
        <is>
          <t xml:space="preserve">Unexpectedly Yours - with BGM &amp; SFX</t>
        </is>
      </c>
      <c r="C5052" t="inlineStr">
        <is>
          <t xml:space="preserve">Unexpectedly Yours - With BGM &amp; SFX</t>
        </is>
      </c>
      <c r="D5052" t="inlineStr">
        <is>
          <t xml:space="preserve">3ec01cc9a780a2b9f0c13d6ae7ad54b0aa1f56aa</t>
        </is>
      </c>
      <c r="E5052" t="inlineStr">
        <is>
          <t xml:space="preserve">Ep 14 - Heimkehr</t>
        </is>
      </c>
      <c r="F5052">
        <v>14</v>
      </c>
      <c r="G5052" t="inlineStr">
        <is>
          <t xml:space="preserve">12:57-13:09</t>
        </is>
      </c>
      <c r="H5052" t="inlineStr">
        <is>
          <t xml:space="preserve">Pending</t>
        </is>
      </c>
      <c r="I5052" t="inlineStr">
        <is>
          <t xml:space="preserve">Remarks: Mispronunciation-
Line from script: “ Die Wut strömte von Elijah aus, als er aus dem Arbeitszimmer kam und alle zwang, ihm aus dem Weg zu gehen.
„Onkel Elijah?“, Blairs Stimme durchbrach seine Wut.“
Note: “ Elijah should be english</t>
        </is>
      </c>
      <c r="J5052" t="inlineStr">
        <is>
          <t xml:space="preserve">VOA</t>
        </is>
      </c>
      <c r="K5052" t="inlineStr">
        <is>
          <t xml:space="preserve">Mispronunciation</t>
        </is>
      </c>
      <c r="L5052" t="inlineStr">
        <is>
          <t xml:space="preserve">Mispronunciation</t>
        </is>
      </c>
      <c r="M5052" t="str">
        <f>IFERROR(IF(VLOOKUP(L5052,'Quantification'!$A:$B,2,FALSE)&amp;""="","Unclassified",VLOOKUP(L5052,'Quantification'!$A:$B,2,FALSE)),"Unclassified")</f>
        <v>Major</v>
      </c>
      <c r="N5052" t="inlineStr">
        <is>
          <t xml:space="preserve">frl-nina.wiederhold@pocketfm.com</t>
        </is>
      </c>
      <c r="O5052" t="inlineStr">
        <is>
          <t xml:space="preserve">Issues found in raw</t>
        </is>
      </c>
      <c r="P5052" t="str">
        <f>IF(OR(O5052="Issues found in master",O5052="Final master"),"Master",IF(OR(O5052="Ready for Master",O5052="Issues found in raw",O5052="Raw under QC",O5052="Issues resolved in raw"),"Raw","-"))</f>
        <v>Raw</v>
      </c>
      <c r="Q5052" s="13">
        <v>46282.40694444445</v>
      </c>
      <c r="R5052" t="inlineStr">
        <is>
          <t xml:space="preserve">2026-09 (Sept)</t>
        </is>
      </c>
      <c r="S5052">
        <f>IF(M5052="Not an error",0,IF(COUNTIFS($A$2:$A5052,$A5052,$D$2:$D5052,$D5052,$M$2:$M5052,"&lt;&gt;Not an error")=1,1,0))</f>
        <v>0</v>
      </c>
      <c r="T5052">
        <f>IF(M5052&lt;&gt;"Major",0,IF(COUNTIFS($A$2:$A5052,$A5052,$D$2:$D5052,$D5052,$M$2:$M5052,"Major")=1,1,0))</f>
        <v>0</v>
      </c>
      <c r="U5052">
        <f>IF(M5052&lt;&gt;"Minor",0,IF(COUNTIFS($A$2:$A5052,$A5052,$D$2:$D5052,$D5052,$M$2:$M5052,"Minor")=1,1,0))</f>
        <v>0</v>
      </c>
    </row>
    <row r="5053">
      <c r="A5053" t="inlineStr">
        <is>
          <t xml:space="preserve">4f110227b64f181ab7f340cf91ca5a9923b8e59d</t>
        </is>
      </c>
      <c r="B5053" t="inlineStr">
        <is>
          <t xml:space="preserve">Unexpectedly Yours - with BGM &amp; SFX</t>
        </is>
      </c>
      <c r="C5053" t="inlineStr">
        <is>
          <t xml:space="preserve">Unexpectedly Yours - With BGM &amp; SFX</t>
        </is>
      </c>
      <c r="D5053" t="inlineStr">
        <is>
          <t xml:space="preserve">3ec01cc9a780a2b9f0c13d6ae7ad54b0aa1f56aa</t>
        </is>
      </c>
      <c r="E5053" t="inlineStr">
        <is>
          <t xml:space="preserve">Ep 14 - Heimkehr</t>
        </is>
      </c>
      <c r="F5053">
        <v>14</v>
      </c>
      <c r="G5053" t="inlineStr">
        <is>
          <t xml:space="preserve">13:30-13:37</t>
        </is>
      </c>
      <c r="H5053" t="inlineStr">
        <is>
          <t xml:space="preserve">Pending</t>
        </is>
      </c>
      <c r="I5053" t="inlineStr">
        <is>
          <t xml:space="preserve">Remarks: Mispronunciation -
Line from script: “ „Onkel Elijah, du brauchst Zane bei dir“, protestierte sie. „Ich kann einfach einen der Hausfahrer nehmen.““
Note: “ Elijah should be english</t>
        </is>
      </c>
      <c r="J5053" t="inlineStr">
        <is>
          <t xml:space="preserve">VOA</t>
        </is>
      </c>
      <c r="K5053" t="inlineStr">
        <is>
          <t xml:space="preserve">Mispronunciation</t>
        </is>
      </c>
      <c r="L5053" t="inlineStr">
        <is>
          <t xml:space="preserve">Mispronunciation</t>
        </is>
      </c>
      <c r="M5053" t="str">
        <f>IFERROR(IF(VLOOKUP(L5053,'Quantification'!$A:$B,2,FALSE)&amp;""="","Unclassified",VLOOKUP(L5053,'Quantification'!$A:$B,2,FALSE)),"Unclassified")</f>
        <v>Major</v>
      </c>
      <c r="N5053" t="inlineStr">
        <is>
          <t xml:space="preserve">frl-nina.wiederhold@pocketfm.com</t>
        </is>
      </c>
      <c r="O5053" t="inlineStr">
        <is>
          <t xml:space="preserve">Issues found in raw</t>
        </is>
      </c>
      <c r="P5053" t="str">
        <f>IF(OR(O5053="Issues found in master",O5053="Final master"),"Master",IF(OR(O5053="Ready for Master",O5053="Issues found in raw",O5053="Raw under QC",O5053="Issues resolved in raw"),"Raw","-"))</f>
        <v>Raw</v>
      </c>
      <c r="Q5053" s="13">
        <v>46282.40694444445</v>
      </c>
      <c r="R5053" t="inlineStr">
        <is>
          <t xml:space="preserve">2026-09 (Sept)</t>
        </is>
      </c>
      <c r="S5053">
        <f>IF(M5053="Not an error",0,IF(COUNTIFS($A$2:$A5053,$A5053,$D$2:$D5053,$D5053,$M$2:$M5053,"&lt;&gt;Not an error")=1,1,0))</f>
        <v>0</v>
      </c>
      <c r="T5053">
        <f>IF(M5053&lt;&gt;"Major",0,IF(COUNTIFS($A$2:$A5053,$A5053,$D$2:$D5053,$D5053,$M$2:$M5053,"Major")=1,1,0))</f>
        <v>0</v>
      </c>
      <c r="U5053">
        <f>IF(M5053&lt;&gt;"Minor",0,IF(COUNTIFS($A$2:$A5053,$A5053,$D$2:$D5053,$D5053,$M$2:$M5053,"Minor")=1,1,0))</f>
        <v>0</v>
      </c>
    </row>
    <row r="5054">
      <c r="A5054" t="inlineStr">
        <is>
          <t xml:space="preserve">4f110227b64f181ab7f340cf91ca5a9923b8e59d</t>
        </is>
      </c>
      <c r="B5054" t="inlineStr">
        <is>
          <t xml:space="preserve">Unexpectedly Yours - with BGM &amp; SFX</t>
        </is>
      </c>
      <c r="C5054" t="inlineStr">
        <is>
          <t xml:space="preserve">Unexpectedly Yours - With BGM &amp; SFX</t>
        </is>
      </c>
      <c r="D5054" t="inlineStr">
        <is>
          <t xml:space="preserve">3ec01cc9a780a2b9f0c13d6ae7ad54b0aa1f56aa</t>
        </is>
      </c>
      <c r="E5054" t="inlineStr">
        <is>
          <t xml:space="preserve">Ep 14 - Heimkehr</t>
        </is>
      </c>
      <c r="F5054">
        <v>14</v>
      </c>
      <c r="G5054" t="inlineStr">
        <is>
          <t xml:space="preserve">12:01-12:05</t>
        </is>
      </c>
      <c r="H5054" t="inlineStr">
        <is>
          <t xml:space="preserve">Pending</t>
        </is>
      </c>
      <c r="I5054" t="inlineStr">
        <is>
          <t xml:space="preserve">Remarks: Mispronunciation -
Line from script: Elijahs Hände ballten sich zu Fäusten an seinen Seiten
Note: Elijah should be english</t>
        </is>
      </c>
      <c r="J5054" t="inlineStr">
        <is>
          <t xml:space="preserve">VOA</t>
        </is>
      </c>
      <c r="K5054" t="inlineStr">
        <is>
          <t xml:space="preserve">Mispronunciation</t>
        </is>
      </c>
      <c r="L5054" t="inlineStr">
        <is>
          <t xml:space="preserve">Mispronunciation</t>
        </is>
      </c>
      <c r="M5054" t="str">
        <f>IFERROR(IF(VLOOKUP(L5054,'Quantification'!$A:$B,2,FALSE)&amp;""="","Unclassified",VLOOKUP(L5054,'Quantification'!$A:$B,2,FALSE)),"Unclassified")</f>
        <v>Major</v>
      </c>
      <c r="N5054" t="inlineStr">
        <is>
          <t xml:space="preserve">frl-nina.wiederhold@pocketfm.com</t>
        </is>
      </c>
      <c r="O5054" t="inlineStr">
        <is>
          <t xml:space="preserve">Issues found in raw</t>
        </is>
      </c>
      <c r="P5054" t="str">
        <f>IF(OR(O5054="Issues found in master",O5054="Final master"),"Master",IF(OR(O5054="Ready for Master",O5054="Issues found in raw",O5054="Raw under QC",O5054="Issues resolved in raw"),"Raw","-"))</f>
        <v>Raw</v>
      </c>
      <c r="Q5054" s="13">
        <v>46282.40694444445</v>
      </c>
      <c r="R5054" t="inlineStr">
        <is>
          <t xml:space="preserve">2026-09 (Sept)</t>
        </is>
      </c>
      <c r="S5054">
        <f>IF(M5054="Not an error",0,IF(COUNTIFS($A$2:$A5054,$A5054,$D$2:$D5054,$D5054,$M$2:$M5054,"&lt;&gt;Not an error")=1,1,0))</f>
        <v>0</v>
      </c>
      <c r="T5054">
        <f>IF(M5054&lt;&gt;"Major",0,IF(COUNTIFS($A$2:$A5054,$A5054,$D$2:$D5054,$D5054,$M$2:$M5054,"Major")=1,1,0))</f>
        <v>0</v>
      </c>
      <c r="U5054">
        <f>IF(M5054&lt;&gt;"Minor",0,IF(COUNTIFS($A$2:$A5054,$A5054,$D$2:$D5054,$D5054,$M$2:$M5054,"Minor")=1,1,0))</f>
        <v>0</v>
      </c>
    </row>
    <row r="5055">
      <c r="A5055" t="inlineStr">
        <is>
          <t xml:space="preserve">4f110227b64f181ab7f340cf91ca5a9923b8e59d</t>
        </is>
      </c>
      <c r="B5055" t="inlineStr">
        <is>
          <t xml:space="preserve">Unexpectedly Yours - with BGM &amp; SFX</t>
        </is>
      </c>
      <c r="C5055" t="inlineStr">
        <is>
          <t xml:space="preserve">Unexpectedly Yours - With BGM &amp; SFX</t>
        </is>
      </c>
      <c r="D5055" t="inlineStr">
        <is>
          <t xml:space="preserve">3ec01cc9a780a2b9f0c13d6ae7ad54b0aa1f56aa</t>
        </is>
      </c>
      <c r="E5055" t="inlineStr">
        <is>
          <t xml:space="preserve">Ep 14 - Heimkehr</t>
        </is>
      </c>
      <c r="F5055">
        <v>14</v>
      </c>
      <c r="G5055" t="inlineStr">
        <is>
          <t xml:space="preserve">13:51-14:09</t>
        </is>
      </c>
      <c r="H5055" t="inlineStr">
        <is>
          <t xml:space="preserve">Pending</t>
        </is>
      </c>
      <c r="I5055" t="inlineStr">
        <is>
          <t xml:space="preserve">Remarks: Mispronunciation
- Line from Script: Elijah spürte, dass Drängen sie nur misstrauisch machen würde, also gab er nach. „Gut. Aber wenn du in Schwierigkeiten gerätst, rufst du mich an.“
„Okay.“
Nachdem sie sich von Elijah und Marcus verabschiedet hatte, ging Blair in ihr Zimmer.
- Note: Elijah should be english</t>
        </is>
      </c>
      <c r="J5055" t="inlineStr">
        <is>
          <t xml:space="preserve">VOA</t>
        </is>
      </c>
      <c r="K5055" t="inlineStr">
        <is>
          <t xml:space="preserve">Mispronunciation</t>
        </is>
      </c>
      <c r="L5055" t="inlineStr">
        <is>
          <t xml:space="preserve">Mispronunciation</t>
        </is>
      </c>
      <c r="M5055" t="str">
        <f>IFERROR(IF(VLOOKUP(L5055,'Quantification'!$A:$B,2,FALSE)&amp;""="","Unclassified",VLOOKUP(L5055,'Quantification'!$A:$B,2,FALSE)),"Unclassified")</f>
        <v>Major</v>
      </c>
      <c r="N5055" t="inlineStr">
        <is>
          <t xml:space="preserve">frl-nina.wiederhold@pocketfm.com</t>
        </is>
      </c>
      <c r="O5055" t="inlineStr">
        <is>
          <t xml:space="preserve">Issues found in raw</t>
        </is>
      </c>
      <c r="P5055" t="str">
        <f>IF(OR(O5055="Issues found in master",O5055="Final master"),"Master",IF(OR(O5055="Ready for Master",O5055="Issues found in raw",O5055="Raw under QC",O5055="Issues resolved in raw"),"Raw","-"))</f>
        <v>Raw</v>
      </c>
      <c r="Q5055" s="13">
        <v>46282.40694444445</v>
      </c>
      <c r="R5055" t="inlineStr">
        <is>
          <t xml:space="preserve">2026-09 (Sept)</t>
        </is>
      </c>
      <c r="S5055">
        <f>IF(M5055="Not an error",0,IF(COUNTIFS($A$2:$A5055,$A5055,$D$2:$D5055,$D5055,$M$2:$M5055,"&lt;&gt;Not an error")=1,1,0))</f>
        <v>0</v>
      </c>
      <c r="T5055">
        <f>IF(M5055&lt;&gt;"Major",0,IF(COUNTIFS($A$2:$A5055,$A5055,$D$2:$D5055,$D5055,$M$2:$M5055,"Major")=1,1,0))</f>
        <v>0</v>
      </c>
      <c r="U5055">
        <f>IF(M5055&lt;&gt;"Minor",0,IF(COUNTIFS($A$2:$A5055,$A5055,$D$2:$D5055,$D5055,$M$2:$M5055,"Minor")=1,1,0))</f>
        <v>0</v>
      </c>
    </row>
    <row r="5056">
      <c r="A5056" t="inlineStr">
        <is>
          <t xml:space="preserve">4f110227b64f181ab7f340cf91ca5a9923b8e59d</t>
        </is>
      </c>
      <c r="B5056" t="inlineStr">
        <is>
          <t xml:space="preserve">Unexpectedly Yours - with BGM &amp; SFX</t>
        </is>
      </c>
      <c r="C5056" t="inlineStr">
        <is>
          <t xml:space="preserve">Unexpectedly Yours - With BGM &amp; SFX</t>
        </is>
      </c>
      <c r="D5056" t="inlineStr">
        <is>
          <t xml:space="preserve">03ebc161631157ac6a1292e6af4409c8a3b7e5c9</t>
        </is>
      </c>
      <c r="E5056" t="inlineStr">
        <is>
          <t xml:space="preserve">Folge 16 – Die Tür, Durch Die Nur Sie Gehen Konnte</t>
        </is>
      </c>
      <c r="F5056">
        <v>16</v>
      </c>
      <c r="G5056" t="inlineStr">
        <is>
          <t xml:space="preserve">01:06-01:13</t>
        </is>
      </c>
      <c r="H5056" t="inlineStr">
        <is>
          <t xml:space="preserve">Pending</t>
        </is>
      </c>
      <c r="I5056" t="inlineStr">
        <is>
          <t xml:space="preserve">Remarks: [Modulation]
Line from script: „ „Ich habe schon einen Tisch in deinem Lieblingsfranzosen für heute Abend reserviert“, sagte Alex. „Wie wäre es, wenn ich dich abhole?““
Note:“ Ich habe schon einen Tisch in deinem Lieblingsfranzosen für heute Abend reserviert“ was said in Francescas voice</t>
        </is>
      </c>
      <c r="J5056" t="inlineStr">
        <is>
          <t xml:space="preserve">VOA</t>
        </is>
      </c>
      <c r="K5056" t="inlineStr">
        <is>
          <t xml:space="preserve">Modulation</t>
        </is>
      </c>
      <c r="L5056" t="inlineStr">
        <is>
          <t xml:space="preserve">Modulation</t>
        </is>
      </c>
      <c r="M5056" t="str">
        <f>IFERROR(IF(VLOOKUP(L5056,'Quantification'!$A:$B,2,FALSE)&amp;""="","Unclassified",VLOOKUP(L5056,'Quantification'!$A:$B,2,FALSE)),"Unclassified")</f>
        <v>Minor</v>
      </c>
      <c r="N5056" t="inlineStr">
        <is>
          <t xml:space="preserve">frl-inan.kirtay@pocketfm.com</t>
        </is>
      </c>
      <c r="O5056" t="inlineStr">
        <is>
          <t xml:space="preserve">Issues found in raw</t>
        </is>
      </c>
      <c r="P5056" t="str">
        <f>IF(OR(O5056="Issues found in master",O5056="Final master"),"Master",IF(OR(O5056="Ready for Master",O5056="Issues found in raw",O5056="Raw under QC",O5056="Issues resolved in raw"),"Raw","-"))</f>
        <v>Raw</v>
      </c>
      <c r="Q5056" s="13">
        <v>46282.42152777778</v>
      </c>
      <c r="R5056" t="inlineStr">
        <is>
          <t xml:space="preserve">2026-09 (Sept)</t>
        </is>
      </c>
      <c r="S5056">
        <f>IF(M5056="Not an error",0,IF(COUNTIFS($A$2:$A5056,$A5056,$D$2:$D5056,$D5056,$M$2:$M5056,"&lt;&gt;Not an error")=1,1,0))</f>
        <v>1</v>
      </c>
      <c r="T5056">
        <f>IF(M5056&lt;&gt;"Major",0,IF(COUNTIFS($A$2:$A5056,$A5056,$D$2:$D5056,$D5056,$M$2:$M5056,"Major")=1,1,0))</f>
        <v>0</v>
      </c>
      <c r="U5056">
        <f>IF(M5056&lt;&gt;"Minor",0,IF(COUNTIFS($A$2:$A5056,$A5056,$D$2:$D5056,$D5056,$M$2:$M5056,"Minor")=1,1,0))</f>
        <v>1</v>
      </c>
    </row>
    <row r="5057">
      <c r="A5057" t="inlineStr">
        <is>
          <t xml:space="preserve">4f110227b64f181ab7f340cf91ca5a9923b8e59d</t>
        </is>
      </c>
      <c r="B5057" t="inlineStr">
        <is>
          <t xml:space="preserve">Unexpectedly Yours - with BGM &amp; SFX</t>
        </is>
      </c>
      <c r="C5057" t="inlineStr">
        <is>
          <t xml:space="preserve">Unexpectedly Yours - With BGM &amp; SFX</t>
        </is>
      </c>
      <c r="D5057" t="inlineStr">
        <is>
          <t xml:space="preserve">03ebc161631157ac6a1292e6af4409c8a3b7e5c9</t>
        </is>
      </c>
      <c r="E5057" t="inlineStr">
        <is>
          <t xml:space="preserve">Folge 16 – Die Tür, Durch Die Nur Sie Gehen Konnte</t>
        </is>
      </c>
      <c r="F5057">
        <v>16</v>
      </c>
      <c r="G5057" t="inlineStr">
        <is>
          <t xml:space="preserve">01:06-01:13</t>
        </is>
      </c>
      <c r="H5057" t="inlineStr">
        <is>
          <t xml:space="preserve">Pending</t>
        </is>
      </c>
      <c r="I5057" t="inlineStr">
        <is>
          <t xml:space="preserve">Remarks: Modulation
Line from script: „ „Ich habe schon einen Tisch in deinem Lieblingsfranzosen für heute Abend reserviert“, sagte Alex. „Wie wäre es, wenn ich dich abhole?-
Note: Ich habe schon einen Tisch in deinem Lieblingsfranzosen für heute Abend reserviert“ was said in Francescas voice</t>
        </is>
      </c>
      <c r="J5057" t="inlineStr">
        <is>
          <t xml:space="preserve">VOA</t>
        </is>
      </c>
      <c r="K5057" t="inlineStr">
        <is>
          <t xml:space="preserve">Modulation</t>
        </is>
      </c>
      <c r="L5057" t="inlineStr">
        <is>
          <t xml:space="preserve">Modulation</t>
        </is>
      </c>
      <c r="M5057" t="str">
        <f>IFERROR(IF(VLOOKUP(L5057,'Quantification'!$A:$B,2,FALSE)&amp;""="","Unclassified",VLOOKUP(L5057,'Quantification'!$A:$B,2,FALSE)),"Unclassified")</f>
        <v>Minor</v>
      </c>
      <c r="N5057" t="inlineStr">
        <is>
          <t xml:space="preserve">frl-nina.wiederhold@pocketfm.com</t>
        </is>
      </c>
      <c r="O5057" t="inlineStr">
        <is>
          <t xml:space="preserve">Issues found in raw</t>
        </is>
      </c>
      <c r="P5057" t="str">
        <f>IF(OR(O5057="Issues found in master",O5057="Final master"),"Master",IF(OR(O5057="Ready for Master",O5057="Issues found in raw",O5057="Raw under QC",O5057="Issues resolved in raw"),"Raw","-"))</f>
        <v>Raw</v>
      </c>
      <c r="Q5057" s="13">
        <v>46282.42152777778</v>
      </c>
      <c r="R5057" t="inlineStr">
        <is>
          <t xml:space="preserve">2026-09 (Sept)</t>
        </is>
      </c>
      <c r="S5057">
        <f>IF(M5057="Not an error",0,IF(COUNTIFS($A$2:$A5057,$A5057,$D$2:$D5057,$D5057,$M$2:$M5057,"&lt;&gt;Not an error")=1,1,0))</f>
        <v>0</v>
      </c>
      <c r="T5057">
        <f>IF(M5057&lt;&gt;"Major",0,IF(COUNTIFS($A$2:$A5057,$A5057,$D$2:$D5057,$D5057,$M$2:$M5057,"Major")=1,1,0))</f>
        <v>0</v>
      </c>
      <c r="U5057">
        <f>IF(M5057&lt;&gt;"Minor",0,IF(COUNTIFS($A$2:$A5057,$A5057,$D$2:$D5057,$D5057,$M$2:$M5057,"Minor")=1,1,0))</f>
        <v>0</v>
      </c>
    </row>
    <row r="5058">
      <c r="A5058" t="inlineStr">
        <is>
          <t xml:space="preserve">4f110227b64f181ab7f340cf91ca5a9923b8e59d</t>
        </is>
      </c>
      <c r="B5058" t="inlineStr">
        <is>
          <t xml:space="preserve">Unexpectedly Yours - with BGM &amp; SFX</t>
        </is>
      </c>
      <c r="C5058" t="inlineStr">
        <is>
          <t xml:space="preserve">Unexpectedly Yours - With BGM &amp; SFX</t>
        </is>
      </c>
      <c r="D5058" t="inlineStr">
        <is>
          <t xml:space="preserve">40c0d615f159e9b1895c0a6767b66d386160eab8</t>
        </is>
      </c>
      <c r="E5058" t="inlineStr">
        <is>
          <t xml:space="preserve">Folge 17 – Abendessen Im Aveline</t>
        </is>
      </c>
      <c r="F5058">
        <v>17</v>
      </c>
      <c r="G5058" t="inlineStr">
        <is>
          <t xml:space="preserve">4:14-4:17</t>
        </is>
      </c>
      <c r="H5058" t="inlineStr">
        <is>
          <t xml:space="preserve">Pending</t>
        </is>
      </c>
      <c r="I5058" t="inlineStr">
        <is>
          <t xml:space="preserve">Remarks: Mispronunciation
- Line from Script: „Hast du nicht schon genug Ärger für eine Nacht gemacht?
- Note: genug</t>
        </is>
      </c>
      <c r="J5058" t="inlineStr">
        <is>
          <t xml:space="preserve">VOA</t>
        </is>
      </c>
      <c r="K5058" t="inlineStr">
        <is>
          <t xml:space="preserve">Mispronunciation</t>
        </is>
      </c>
      <c r="L5058" t="inlineStr">
        <is>
          <t xml:space="preserve">Mispronunciation</t>
        </is>
      </c>
      <c r="M5058" t="str">
        <f>IFERROR(IF(VLOOKUP(L5058,'Quantification'!$A:$B,2,FALSE)&amp;""="","Unclassified",VLOOKUP(L5058,'Quantification'!$A:$B,2,FALSE)),"Unclassified")</f>
        <v>Major</v>
      </c>
      <c r="N5058" t="inlineStr">
        <is>
          <t xml:space="preserve">frl-nina.wiederhold@pocketfm.com</t>
        </is>
      </c>
      <c r="O5058" t="inlineStr">
        <is>
          <t xml:space="preserve">Issues found in raw</t>
        </is>
      </c>
      <c r="P5058" t="str">
        <f>IF(OR(O5058="Issues found in master",O5058="Final master"),"Master",IF(OR(O5058="Ready for Master",O5058="Issues found in raw",O5058="Raw under QC",O5058="Issues resolved in raw"),"Raw","-"))</f>
        <v>Raw</v>
      </c>
      <c r="Q5058" s="13">
        <v>46282.43263888889</v>
      </c>
      <c r="R5058" t="inlineStr">
        <is>
          <t xml:space="preserve">2026-09 (Sept)</t>
        </is>
      </c>
      <c r="S5058">
        <f>IF(M5058="Not an error",0,IF(COUNTIFS($A$2:$A5058,$A5058,$D$2:$D5058,$D5058,$M$2:$M5058,"&lt;&gt;Not an error")=1,1,0))</f>
        <v>1</v>
      </c>
      <c r="T5058">
        <f>IF(M5058&lt;&gt;"Major",0,IF(COUNTIFS($A$2:$A5058,$A5058,$D$2:$D5058,$D5058,$M$2:$M5058,"Major")=1,1,0))</f>
        <v>1</v>
      </c>
      <c r="U5058">
        <f>IF(M5058&lt;&gt;"Minor",0,IF(COUNTIFS($A$2:$A5058,$A5058,$D$2:$D5058,$D5058,$M$2:$M5058,"Minor")=1,1,0))</f>
        <v>0</v>
      </c>
    </row>
    <row r="5059">
      <c r="A5059" t="inlineStr">
        <is>
          <t xml:space="preserve">4f110227b64f181ab7f340cf91ca5a9923b8e59d</t>
        </is>
      </c>
      <c r="B5059" t="inlineStr">
        <is>
          <t xml:space="preserve">Unexpectedly Yours - with BGM &amp; SFX</t>
        </is>
      </c>
      <c r="C5059" t="inlineStr">
        <is>
          <t xml:space="preserve">Unexpectedly Yours - With BGM &amp; SFX</t>
        </is>
      </c>
      <c r="D5059" t="inlineStr">
        <is>
          <t xml:space="preserve">40c0d615f159e9b1895c0a6767b66d386160eab8</t>
        </is>
      </c>
      <c r="E5059" t="inlineStr">
        <is>
          <t xml:space="preserve">Folge 17 – Abendessen Im Aveline</t>
        </is>
      </c>
      <c r="F5059">
        <v>17</v>
      </c>
      <c r="G5059" t="inlineStr">
        <is>
          <t xml:space="preserve">4:44-4:51</t>
        </is>
      </c>
      <c r="H5059" t="inlineStr">
        <is>
          <t xml:space="preserve">Pending</t>
        </is>
      </c>
      <c r="I5059" t="inlineStr">
        <is>
          <t xml:space="preserve">Remarks: Mispronunciation
- Line from Script: Ich habe gehört, die Spaghetti sind großartig.“
- Note: Spaghetti</t>
        </is>
      </c>
      <c r="J5059" t="inlineStr">
        <is>
          <t xml:space="preserve">VOA</t>
        </is>
      </c>
      <c r="K5059" t="inlineStr">
        <is>
          <t xml:space="preserve">Mispronunciation</t>
        </is>
      </c>
      <c r="L5059" t="inlineStr">
        <is>
          <t xml:space="preserve">Mispronunciation</t>
        </is>
      </c>
      <c r="M5059" t="str">
        <f>IFERROR(IF(VLOOKUP(L5059,'Quantification'!$A:$B,2,FALSE)&amp;""="","Unclassified",VLOOKUP(L5059,'Quantification'!$A:$B,2,FALSE)),"Unclassified")</f>
        <v>Major</v>
      </c>
      <c r="N5059" t="inlineStr">
        <is>
          <t xml:space="preserve">frl-nina.wiederhold@pocketfm.com</t>
        </is>
      </c>
      <c r="O5059" t="inlineStr">
        <is>
          <t xml:space="preserve">Issues found in raw</t>
        </is>
      </c>
      <c r="P5059" t="str">
        <f>IF(OR(O5059="Issues found in master",O5059="Final master"),"Master",IF(OR(O5059="Ready for Master",O5059="Issues found in raw",O5059="Raw under QC",O5059="Issues resolved in raw"),"Raw","-"))</f>
        <v>Raw</v>
      </c>
      <c r="Q5059" s="13">
        <v>46282.43263888889</v>
      </c>
      <c r="R5059" t="inlineStr">
        <is>
          <t xml:space="preserve">2026-09 (Sept)</t>
        </is>
      </c>
      <c r="S5059">
        <f>IF(M5059="Not an error",0,IF(COUNTIFS($A$2:$A5059,$A5059,$D$2:$D5059,$D5059,$M$2:$M5059,"&lt;&gt;Not an error")=1,1,0))</f>
        <v>0</v>
      </c>
      <c r="T5059">
        <f>IF(M5059&lt;&gt;"Major",0,IF(COUNTIFS($A$2:$A5059,$A5059,$D$2:$D5059,$D5059,$M$2:$M5059,"Major")=1,1,0))</f>
        <v>0</v>
      </c>
      <c r="U5059">
        <f>IF(M5059&lt;&gt;"Minor",0,IF(COUNTIFS($A$2:$A5059,$A5059,$D$2:$D5059,$D5059,$M$2:$M5059,"Minor")=1,1,0))</f>
        <v>0</v>
      </c>
    </row>
    <row r="5060">
      <c r="A5060" t="inlineStr">
        <is>
          <t xml:space="preserve">4f110227b64f181ab7f340cf91ca5a9923b8e59d</t>
        </is>
      </c>
      <c r="B5060" t="inlineStr">
        <is>
          <t xml:space="preserve">Unexpectedly Yours - with BGM &amp; SFX</t>
        </is>
      </c>
      <c r="C5060" t="inlineStr">
        <is>
          <t xml:space="preserve">Unexpectedly Yours - With BGM &amp; SFX</t>
        </is>
      </c>
      <c r="D5060" t="inlineStr">
        <is>
          <t xml:space="preserve">40c0d615f159e9b1895c0a6767b66d386160eab8</t>
        </is>
      </c>
      <c r="E5060" t="inlineStr">
        <is>
          <t xml:space="preserve">Folge 17 – Abendessen Im Aveline</t>
        </is>
      </c>
      <c r="F5060">
        <v>17</v>
      </c>
      <c r="G5060" t="inlineStr">
        <is>
          <t xml:space="preserve">12:51-13:24</t>
        </is>
      </c>
      <c r="H5060" t="inlineStr">
        <is>
          <t xml:space="preserve">Pending</t>
        </is>
      </c>
      <c r="I5060" t="inlineStr">
        <is>
          <t xml:space="preserve">BGM does not fit the scene, should only start at 13:24</t>
        </is>
      </c>
      <c r="J5060" t="inlineStr">
        <is>
          <t xml:space="preserve">AI</t>
        </is>
      </c>
      <c r="K5060" t="inlineStr">
        <is>
          <t xml:space="preserve">BGM/SFX</t>
        </is>
      </c>
      <c r="L5060" t="inlineStr">
        <is>
          <t xml:space="preserve">BGM/SFX</t>
        </is>
      </c>
      <c r="M5060" t="str">
        <f>IFERROR(IF(VLOOKUP(L5060,'Quantification'!$A:$B,2,FALSE)&amp;""="","Unclassified",VLOOKUP(L5060,'Quantification'!$A:$B,2,FALSE)),"Unclassified")</f>
        <v>Unclassified</v>
      </c>
      <c r="N5060" t="inlineStr">
        <is>
          <t xml:space="preserve">frl-nina.wiederhold@pocketfm.com</t>
        </is>
      </c>
      <c r="O5060" t="inlineStr">
        <is>
          <t xml:space="preserve">Issues found in raw</t>
        </is>
      </c>
      <c r="P5060" t="str">
        <f>IF(OR(O5060="Issues found in master",O5060="Final master"),"Master",IF(OR(O5060="Ready for Master",O5060="Issues found in raw",O5060="Raw under QC",O5060="Issues resolved in raw"),"Raw","-"))</f>
        <v>Raw</v>
      </c>
      <c r="Q5060" s="13">
        <v>46282.43263888889</v>
      </c>
      <c r="R5060" t="inlineStr">
        <is>
          <t xml:space="preserve">2026-09 (Sept)</t>
        </is>
      </c>
      <c r="S5060">
        <f>IF(M5060="Not an error",0,IF(COUNTIFS($A$2:$A5060,$A5060,$D$2:$D5060,$D5060,$M$2:$M5060,"&lt;&gt;Not an error")=1,1,0))</f>
        <v>0</v>
      </c>
      <c r="T5060">
        <f>IF(M5060&lt;&gt;"Major",0,IF(COUNTIFS($A$2:$A5060,$A5060,$D$2:$D5060,$D5060,$M$2:$M5060,"Major")=1,1,0))</f>
        <v>0</v>
      </c>
      <c r="U5060">
        <f>IF(M5060&lt;&gt;"Minor",0,IF(COUNTIFS($A$2:$A5060,$A5060,$D$2:$D5060,$D5060,$M$2:$M5060,"Minor")=1,1,0))</f>
        <v>0</v>
      </c>
    </row>
    <row r="5061">
      <c r="A5061" t="inlineStr">
        <is>
          <t xml:space="preserve">4f110227b64f181ab7f340cf91ca5a9923b8e59d</t>
        </is>
      </c>
      <c r="B5061" t="inlineStr">
        <is>
          <t xml:space="preserve">Unexpectedly Yours - with BGM &amp; SFX</t>
        </is>
      </c>
      <c r="C5061" t="inlineStr">
        <is>
          <t xml:space="preserve">Unexpectedly Yours - With BGM &amp; SFX</t>
        </is>
      </c>
      <c r="D5061" t="inlineStr">
        <is>
          <t xml:space="preserve">1e0a557d3286c886ebe3f1fc3291c93a7f912b00</t>
        </is>
      </c>
      <c r="E5061" t="inlineStr">
        <is>
          <t xml:space="preserve">Folge 18 – Ein Streich, Für Den Man Bezahlen Muss</t>
        </is>
      </c>
      <c r="F5061">
        <v>18</v>
      </c>
      <c r="G5061" t="inlineStr">
        <is>
          <t xml:space="preserve">0:10-0:14</t>
        </is>
      </c>
      <c r="H5061" t="inlineStr">
        <is>
          <t xml:space="preserve">Pending</t>
        </is>
      </c>
      <c r="I5061" t="inlineStr">
        <is>
          <t xml:space="preserve">Remarks: Mispronunciation
- Line from Script: Du musst bestraft werden, weil du die Grenze überschritten hast.“
- Note: bestraft</t>
        </is>
      </c>
      <c r="J5061" t="inlineStr">
        <is>
          <t xml:space="preserve">VOA</t>
        </is>
      </c>
      <c r="K5061" t="inlineStr">
        <is>
          <t xml:space="preserve">Mispronunciation</t>
        </is>
      </c>
      <c r="L5061" t="inlineStr">
        <is>
          <t xml:space="preserve">Mispronunciation</t>
        </is>
      </c>
      <c r="M5061" t="str">
        <f>IFERROR(IF(VLOOKUP(L5061,'Quantification'!$A:$B,2,FALSE)&amp;""="","Unclassified",VLOOKUP(L5061,'Quantification'!$A:$B,2,FALSE)),"Unclassified")</f>
        <v>Major</v>
      </c>
      <c r="N5061" t="inlineStr">
        <is>
          <t xml:space="preserve">frl-nina.wiederhold@pocketfm.com</t>
        </is>
      </c>
      <c r="O5061" t="inlineStr">
        <is>
          <t xml:space="preserve">Issues found in raw</t>
        </is>
      </c>
      <c r="P5061" t="str">
        <f>IF(OR(O5061="Issues found in master",O5061="Final master"),"Master",IF(OR(O5061="Ready for Master",O5061="Issues found in raw",O5061="Raw under QC",O5061="Issues resolved in raw"),"Raw","-"))</f>
        <v>Raw</v>
      </c>
      <c r="Q5061" s="13">
        <v>46282.44097222222</v>
      </c>
      <c r="R5061" t="inlineStr">
        <is>
          <t xml:space="preserve">2026-09 (Sept)</t>
        </is>
      </c>
      <c r="S5061">
        <f>IF(M5061="Not an error",0,IF(COUNTIFS($A$2:$A5061,$A5061,$D$2:$D5061,$D5061,$M$2:$M5061,"&lt;&gt;Not an error")=1,1,0))</f>
        <v>1</v>
      </c>
      <c r="T5061">
        <f>IF(M5061&lt;&gt;"Major",0,IF(COUNTIFS($A$2:$A5061,$A5061,$D$2:$D5061,$D5061,$M$2:$M5061,"Major")=1,1,0))</f>
        <v>1</v>
      </c>
      <c r="U5061">
        <f>IF(M5061&lt;&gt;"Minor",0,IF(COUNTIFS($A$2:$A5061,$A5061,$D$2:$D5061,$D5061,$M$2:$M5061,"Minor")=1,1,0))</f>
        <v>0</v>
      </c>
    </row>
    <row r="5062">
      <c r="A5062" t="inlineStr">
        <is>
          <t xml:space="preserve">4f110227b64f181ab7f340cf91ca5a9923b8e59d</t>
        </is>
      </c>
      <c r="B5062" t="inlineStr">
        <is>
          <t xml:space="preserve">Unexpectedly Yours - with BGM &amp; SFX</t>
        </is>
      </c>
      <c r="C5062" t="inlineStr">
        <is>
          <t xml:space="preserve">Unexpectedly Yours - With BGM &amp; SFX</t>
        </is>
      </c>
      <c r="D5062" t="inlineStr">
        <is>
          <t xml:space="preserve">1333e176a7f8e32ab992243606b82593e5fc03c4</t>
        </is>
      </c>
      <c r="E5062" t="inlineStr">
        <is>
          <t xml:space="preserve">Folge 19 – Zu Nah, Um Zu Widerstehen</t>
        </is>
      </c>
      <c r="F5062">
        <v>19</v>
      </c>
      <c r="G5062" t="inlineStr">
        <is>
          <t xml:space="preserve">0:00-0:11</t>
        </is>
      </c>
      <c r="H5062" t="inlineStr">
        <is>
          <t xml:space="preserve">Pending</t>
        </is>
      </c>
      <c r="I5062" t="inlineStr">
        <is>
          <t xml:space="preserve">Remarks: Mispronunciation
- Line from Script: Während Francesca plante, Rache zu nehmen, während der Arzt ihren Arm versorgte, saß Blair im Luxuswagen und war sich der imposanten Körperlichkeit des Mannes neben ihr bewusst.
- Note: Rache should be german</t>
        </is>
      </c>
      <c r="J5062" t="inlineStr">
        <is>
          <t xml:space="preserve">VOA</t>
        </is>
      </c>
      <c r="K5062" t="inlineStr">
        <is>
          <t xml:space="preserve">Mispronunciation</t>
        </is>
      </c>
      <c r="L5062" t="inlineStr">
        <is>
          <t xml:space="preserve">Mispronunciation</t>
        </is>
      </c>
      <c r="M5062" t="str">
        <f>IFERROR(IF(VLOOKUP(L5062,'Quantification'!$A:$B,2,FALSE)&amp;""="","Unclassified",VLOOKUP(L5062,'Quantification'!$A:$B,2,FALSE)),"Unclassified")</f>
        <v>Major</v>
      </c>
      <c r="N5062" t="inlineStr">
        <is>
          <t xml:space="preserve">frl-nina.wiederhold@pocketfm.com</t>
        </is>
      </c>
      <c r="O5062" t="inlineStr">
        <is>
          <t xml:space="preserve">Issues found in raw</t>
        </is>
      </c>
      <c r="P5062" t="str">
        <f>IF(OR(O5062="Issues found in master",O5062="Final master"),"Master",IF(OR(O5062="Ready for Master",O5062="Issues found in raw",O5062="Raw under QC",O5062="Issues resolved in raw"),"Raw","-"))</f>
        <v>Raw</v>
      </c>
      <c r="Q5062" s="13">
        <v>46282.44791666667</v>
      </c>
      <c r="R5062" t="inlineStr">
        <is>
          <t xml:space="preserve">2026-09 (Sept)</t>
        </is>
      </c>
      <c r="S5062">
        <f>IF(M5062="Not an error",0,IF(COUNTIFS($A$2:$A5062,$A5062,$D$2:$D5062,$D5062,$M$2:$M5062,"&lt;&gt;Not an error")=1,1,0))</f>
        <v>1</v>
      </c>
      <c r="T5062">
        <f>IF(M5062&lt;&gt;"Major",0,IF(COUNTIFS($A$2:$A5062,$A5062,$D$2:$D5062,$D5062,$M$2:$M5062,"Major")=1,1,0))</f>
        <v>1</v>
      </c>
      <c r="U5062">
        <f>IF(M5062&lt;&gt;"Minor",0,IF(COUNTIFS($A$2:$A5062,$A5062,$D$2:$D5062,$D5062,$M$2:$M5062,"Minor")=1,1,0))</f>
        <v>0</v>
      </c>
    </row>
    <row r="5063">
      <c r="A5063" t="inlineStr">
        <is>
          <t xml:space="preserve">4f110227b64f181ab7f340cf91ca5a9923b8e59d</t>
        </is>
      </c>
      <c r="B5063" t="inlineStr">
        <is>
          <t xml:space="preserve">Unexpectedly Yours - with BGM &amp; SFX</t>
        </is>
      </c>
      <c r="C5063" t="inlineStr">
        <is>
          <t xml:space="preserve">Unexpectedly Yours - With BGM &amp; SFX</t>
        </is>
      </c>
      <c r="D5063" t="inlineStr">
        <is>
          <t xml:space="preserve">df29646d7358f010b120ddc11131e6d986810492</t>
        </is>
      </c>
      <c r="E5063" t="inlineStr">
        <is>
          <t xml:space="preserve">Folge 20 - Die Grenze Überschreiten</t>
        </is>
      </c>
      <c r="F5063">
        <v>20</v>
      </c>
      <c r="G5063" t="inlineStr">
        <is>
          <t xml:space="preserve">10:13-10:23</t>
        </is>
      </c>
      <c r="H5063" t="inlineStr">
        <is>
          <t xml:space="preserve">Pending</t>
        </is>
      </c>
      <c r="I5063" t="inlineStr">
        <is>
          <t xml:space="preserve">Remarks: Mispronunciation
- Line from Script: Sie ging weg, holte ihr Handy heraus und textete Zacharias. „Hey, brauche einen Gefallen.“
Eine Sekunde später klingelte ihr Handy. „Blair Summers“, zog Zacharias in die Länge. „Du bist die einzige Person, die ich kenne, die einen Gefallen fordert, anstatt darum zu bitten.“
- Note: Zacharias should be english</t>
        </is>
      </c>
      <c r="J5063" t="inlineStr">
        <is>
          <t xml:space="preserve">VOA</t>
        </is>
      </c>
      <c r="K5063" t="inlineStr">
        <is>
          <t xml:space="preserve">Mispronunciation</t>
        </is>
      </c>
      <c r="L5063" t="inlineStr">
        <is>
          <t xml:space="preserve">Mispronunciation</t>
        </is>
      </c>
      <c r="M5063" t="str">
        <f>IFERROR(IF(VLOOKUP(L5063,'Quantification'!$A:$B,2,FALSE)&amp;""="","Unclassified",VLOOKUP(L5063,'Quantification'!$A:$B,2,FALSE)),"Unclassified")</f>
        <v>Major</v>
      </c>
      <c r="N5063" t="inlineStr">
        <is>
          <t xml:space="preserve">frl-nina.wiederhold@pocketfm.com</t>
        </is>
      </c>
      <c r="O5063" t="inlineStr">
        <is>
          <t xml:space="preserve">Issues found in raw</t>
        </is>
      </c>
      <c r="P5063" t="str">
        <f>IF(OR(O5063="Issues found in master",O5063="Final master"),"Master",IF(OR(O5063="Ready for Master",O5063="Issues found in raw",O5063="Raw under QC",O5063="Issues resolved in raw"),"Raw","-"))</f>
        <v>Raw</v>
      </c>
      <c r="Q5063" s="13">
        <v>46282.57152777778</v>
      </c>
      <c r="R5063" t="inlineStr">
        <is>
          <t xml:space="preserve">2026-09 (Sept)</t>
        </is>
      </c>
      <c r="S5063">
        <f>IF(M5063="Not an error",0,IF(COUNTIFS($A$2:$A5063,$A5063,$D$2:$D5063,$D5063,$M$2:$M5063,"&lt;&gt;Not an error")=1,1,0))</f>
        <v>1</v>
      </c>
      <c r="T5063">
        <f>IF(M5063&lt;&gt;"Major",0,IF(COUNTIFS($A$2:$A5063,$A5063,$D$2:$D5063,$D5063,$M$2:$M5063,"Major")=1,1,0))</f>
        <v>1</v>
      </c>
      <c r="U5063">
        <f>IF(M5063&lt;&gt;"Minor",0,IF(COUNTIFS($A$2:$A5063,$A5063,$D$2:$D5063,$D5063,$M$2:$M5063,"Minor")=1,1,0))</f>
        <v>0</v>
      </c>
    </row>
    <row r="5064">
      <c r="A5064" t="inlineStr">
        <is>
          <t xml:space="preserve">4f110227b64f181ab7f340cf91ca5a9923b8e59d</t>
        </is>
      </c>
      <c r="B5064" t="inlineStr">
        <is>
          <t xml:space="preserve">Unexpectedly Yours - with BGM &amp; SFX</t>
        </is>
      </c>
      <c r="C5064" t="inlineStr">
        <is>
          <t xml:space="preserve">Unexpectedly Yours - With BGM &amp; SFX</t>
        </is>
      </c>
      <c r="D5064" t="inlineStr">
        <is>
          <t xml:space="preserve">df29646d7358f010b120ddc11131e6d986810492</t>
        </is>
      </c>
      <c r="E5064" t="inlineStr">
        <is>
          <t xml:space="preserve">Folge 20 - Die Grenze Überschreiten</t>
        </is>
      </c>
      <c r="F5064">
        <v>20</v>
      </c>
      <c r="G5064" t="inlineStr">
        <is>
          <t xml:space="preserve">10:29-10:03</t>
        </is>
      </c>
      <c r="H5064" t="inlineStr">
        <is>
          <t xml:space="preserve">Pending</t>
        </is>
      </c>
      <c r="I5064" t="inlineStr">
        <is>
          <t xml:space="preserve">Remarks: Mispronunciation
- Line from Script: Ach komm schon, Blair“, beschwerte sich Zacharias.
- Note: Zachariasshould be english</t>
        </is>
      </c>
      <c r="J5064" t="inlineStr">
        <is>
          <t xml:space="preserve">VOA</t>
        </is>
      </c>
      <c r="K5064" t="inlineStr">
        <is>
          <t xml:space="preserve">Mispronunciation</t>
        </is>
      </c>
      <c r="L5064" t="inlineStr">
        <is>
          <t xml:space="preserve">Mispronunciation</t>
        </is>
      </c>
      <c r="M5064" t="str">
        <f>IFERROR(IF(VLOOKUP(L5064,'Quantification'!$A:$B,2,FALSE)&amp;""="","Unclassified",VLOOKUP(L5064,'Quantification'!$A:$B,2,FALSE)),"Unclassified")</f>
        <v>Major</v>
      </c>
      <c r="N5064" t="inlineStr">
        <is>
          <t xml:space="preserve">frl-nina.wiederhold@pocketfm.com</t>
        </is>
      </c>
      <c r="O5064" t="inlineStr">
        <is>
          <t xml:space="preserve">Issues found in raw</t>
        </is>
      </c>
      <c r="P5064" t="str">
        <f>IF(OR(O5064="Issues found in master",O5064="Final master"),"Master",IF(OR(O5064="Ready for Master",O5064="Issues found in raw",O5064="Raw under QC",O5064="Issues resolved in raw"),"Raw","-"))</f>
        <v>Raw</v>
      </c>
      <c r="Q5064" s="13">
        <v>46282.57152777778</v>
      </c>
      <c r="R5064" t="inlineStr">
        <is>
          <t xml:space="preserve">2026-09 (Sept)</t>
        </is>
      </c>
      <c r="S5064">
        <f>IF(M5064="Not an error",0,IF(COUNTIFS($A$2:$A5064,$A5064,$D$2:$D5064,$D5064,$M$2:$M5064,"&lt;&gt;Not an error")=1,1,0))</f>
        <v>0</v>
      </c>
      <c r="T5064">
        <f>IF(M5064&lt;&gt;"Major",0,IF(COUNTIFS($A$2:$A5064,$A5064,$D$2:$D5064,$D5064,$M$2:$M5064,"Major")=1,1,0))</f>
        <v>0</v>
      </c>
      <c r="U5064">
        <f>IF(M5064&lt;&gt;"Minor",0,IF(COUNTIFS($A$2:$A5064,$A5064,$D$2:$D5064,$D5064,$M$2:$M5064,"Minor")=1,1,0))</f>
        <v>0</v>
      </c>
    </row>
    <row r="5065">
      <c r="A5065" t="inlineStr">
        <is>
          <t xml:space="preserve">4f110227b64f181ab7f340cf91ca5a9923b8e59d</t>
        </is>
      </c>
      <c r="B5065" t="inlineStr">
        <is>
          <t xml:space="preserve">Unexpectedly Yours - with BGM &amp; SFX</t>
        </is>
      </c>
      <c r="C5065" t="inlineStr">
        <is>
          <t xml:space="preserve">Unexpectedly Yours - With BGM &amp; SFX</t>
        </is>
      </c>
      <c r="D5065" t="inlineStr">
        <is>
          <t xml:space="preserve">df29646d7358f010b120ddc11131e6d986810492</t>
        </is>
      </c>
      <c r="E5065" t="inlineStr">
        <is>
          <t xml:space="preserve">Folge 20 - Die Grenze Überschreiten</t>
        </is>
      </c>
      <c r="F5065">
        <v>20</v>
      </c>
      <c r="G5065" t="inlineStr">
        <is>
          <t xml:space="preserve">12:02-12:04</t>
        </is>
      </c>
      <c r="H5065" t="inlineStr">
        <is>
          <t xml:space="preserve">Pending</t>
        </is>
      </c>
      <c r="I5065" t="inlineStr">
        <is>
          <t xml:space="preserve">Remarks: Script error
- Line from Script:
- Note: should be NICHT bewusst</t>
        </is>
      </c>
      <c r="J5065" t="inlineStr">
        <is>
          <t xml:space="preserve">AI</t>
        </is>
      </c>
      <c r="K5065" t="inlineStr">
        <is>
          <t xml:space="preserve">Script error</t>
        </is>
      </c>
      <c r="L5065" t="inlineStr">
        <is>
          <t xml:space="preserve">Script error</t>
        </is>
      </c>
      <c r="M5065" t="str">
        <f>IFERROR(IF(VLOOKUP(L5065,'Quantification'!$A:$B,2,FALSE)&amp;""="","Unclassified",VLOOKUP(L5065,'Quantification'!$A:$B,2,FALSE)),"Unclassified")</f>
        <v>Major</v>
      </c>
      <c r="N5065" t="inlineStr">
        <is>
          <t xml:space="preserve">frl-nina.wiederhold@pocketfm.com</t>
        </is>
      </c>
      <c r="O5065" t="inlineStr">
        <is>
          <t xml:space="preserve">Issues found in raw</t>
        </is>
      </c>
      <c r="P5065" t="str">
        <f>IF(OR(O5065="Issues found in master",O5065="Final master"),"Master",IF(OR(O5065="Ready for Master",O5065="Issues found in raw",O5065="Raw under QC",O5065="Issues resolved in raw"),"Raw","-"))</f>
        <v>Raw</v>
      </c>
      <c r="Q5065" s="13">
        <v>46282.57152777778</v>
      </c>
      <c r="R5065" t="inlineStr">
        <is>
          <t xml:space="preserve">2026-09 (Sept)</t>
        </is>
      </c>
      <c r="S5065">
        <f>IF(M5065="Not an error",0,IF(COUNTIFS($A$2:$A5065,$A5065,$D$2:$D5065,$D5065,$M$2:$M5065,"&lt;&gt;Not an error")=1,1,0))</f>
        <v>0</v>
      </c>
      <c r="T5065">
        <f>IF(M5065&lt;&gt;"Major",0,IF(COUNTIFS($A$2:$A5065,$A5065,$D$2:$D5065,$D5065,$M$2:$M5065,"Major")=1,1,0))</f>
        <v>0</v>
      </c>
      <c r="U5065">
        <f>IF(M5065&lt;&gt;"Minor",0,IF(COUNTIFS($A$2:$A5065,$A5065,$D$2:$D5065,$D5065,$M$2:$M5065,"Minor")=1,1,0))</f>
        <v>0</v>
      </c>
    </row>
    <row r="5066">
      <c r="A5066" t="inlineStr">
        <is>
          <t xml:space="preserve">4f110227b64f181ab7f340cf91ca5a9923b8e59d</t>
        </is>
      </c>
      <c r="B5066" t="inlineStr">
        <is>
          <t xml:space="preserve">Unexpectedly Yours - with BGM &amp; SFX</t>
        </is>
      </c>
      <c r="C5066" t="inlineStr">
        <is>
          <t xml:space="preserve">Unexpectedly Yours - With BGM &amp; SFX</t>
        </is>
      </c>
      <c r="D5066" t="inlineStr">
        <is>
          <t xml:space="preserve">9fd3c317b90c9d1f7af7036ca5b68e3ea0e15f6e</t>
        </is>
      </c>
      <c r="E5066" t="inlineStr">
        <is>
          <t xml:space="preserve">Folge 21 – Der Perfekte Sturm</t>
        </is>
      </c>
      <c r="F5066">
        <v>21</v>
      </c>
      <c r="G5066" t="inlineStr">
        <is>
          <t xml:space="preserve">03:55-04:00</t>
        </is>
      </c>
      <c r="H5066" t="inlineStr">
        <is>
          <t xml:space="preserve">Pending</t>
        </is>
      </c>
      <c r="I5066" t="inlineStr">
        <is>
          <t xml:space="preserve">Remarks: [Tone Change] Line from script: „Ihr existiert in einem völlig anderen Universum des Privilegs. Im Vergleich zu dir fühle ich mich, als wäre ich in einem Müllcontainer gefunden worden.““ Note: sudden tone change between „ Privilegs. Im“</t>
        </is>
      </c>
      <c r="J5066" t="inlineStr">
        <is>
          <t xml:space="preserve">VOA</t>
        </is>
      </c>
      <c r="K5066" t="inlineStr">
        <is>
          <t xml:space="preserve">Tone change</t>
        </is>
      </c>
      <c r="L5066" t="inlineStr">
        <is>
          <t xml:space="preserve">Tone change</t>
        </is>
      </c>
      <c r="M5066" t="str">
        <f>IFERROR(IF(VLOOKUP(L5066,'Quantification'!$A:$B,2,FALSE)&amp;""="","Unclassified",VLOOKUP(L5066,'Quantification'!$A:$B,2,FALSE)),"Unclassified")</f>
        <v>Minor</v>
      </c>
      <c r="N5066" t="inlineStr">
        <is>
          <t xml:space="preserve">frl-inan.kirtay@pocketfm.com</t>
        </is>
      </c>
      <c r="O5066" t="inlineStr">
        <is>
          <t xml:space="preserve">Issues found in raw</t>
        </is>
      </c>
      <c r="P5066" t="str">
        <f>IF(OR(O5066="Issues found in master",O5066="Final master"),"Master",IF(OR(O5066="Ready for Master",O5066="Issues found in raw",O5066="Raw under QC",O5066="Issues resolved in raw"),"Raw","-"))</f>
        <v>Raw</v>
      </c>
      <c r="Q5066" s="13">
        <v>46282.57638888889</v>
      </c>
      <c r="R5066" t="inlineStr">
        <is>
          <t xml:space="preserve">2026-09 (Sept)</t>
        </is>
      </c>
      <c r="S5066">
        <f>IF(M5066="Not an error",0,IF(COUNTIFS($A$2:$A5066,$A5066,$D$2:$D5066,$D5066,$M$2:$M5066,"&lt;&gt;Not an error")=1,1,0))</f>
        <v>1</v>
      </c>
      <c r="T5066">
        <f>IF(M5066&lt;&gt;"Major",0,IF(COUNTIFS($A$2:$A5066,$A5066,$D$2:$D5066,$D5066,$M$2:$M5066,"Major")=1,1,0))</f>
        <v>0</v>
      </c>
      <c r="U5066">
        <f>IF(M5066&lt;&gt;"Minor",0,IF(COUNTIFS($A$2:$A5066,$A5066,$D$2:$D5066,$D5066,$M$2:$M5066,"Minor")=1,1,0))</f>
        <v>1</v>
      </c>
    </row>
    <row r="5067">
      <c r="A5067" t="inlineStr">
        <is>
          <t xml:space="preserve">4f110227b64f181ab7f340cf91ca5a9923b8e59d</t>
        </is>
      </c>
      <c r="B5067" t="inlineStr">
        <is>
          <t xml:space="preserve">Unexpectedly Yours - with BGM &amp; SFX</t>
        </is>
      </c>
      <c r="C5067" t="inlineStr">
        <is>
          <t xml:space="preserve">Unexpectedly Yours - With BGM &amp; SFX</t>
        </is>
      </c>
      <c r="D5067" t="inlineStr">
        <is>
          <t xml:space="preserve">a67435b50ee698dffa2084f2f7222d174099bc9c</t>
        </is>
      </c>
      <c r="E5067" t="inlineStr">
        <is>
          <t xml:space="preserve">Folge 23 – Lass Mich Nicht Warten</t>
        </is>
      </c>
      <c r="F5067">
        <v>23</v>
      </c>
      <c r="G5067" t="inlineStr">
        <is>
          <t xml:space="preserve">0:13-0:20</t>
        </is>
      </c>
      <c r="H5067" t="inlineStr">
        <is>
          <t xml:space="preserve">Pending</t>
        </is>
      </c>
      <c r="I5067" t="inlineStr">
        <is>
          <t xml:space="preserve">Remarks: Script error
- Line from Script: Es war genau wie an dem Tag, als sie sich von Ale getrennt hatte und allein im strömenden Regen nach Hause stapfte. - Note: should be AleX</t>
        </is>
      </c>
      <c r="J5067" t="inlineStr">
        <is>
          <t xml:space="preserve">AI</t>
        </is>
      </c>
      <c r="K5067" t="inlineStr">
        <is>
          <t xml:space="preserve">Script error</t>
        </is>
      </c>
      <c r="L5067" t="inlineStr">
        <is>
          <t xml:space="preserve">Script error</t>
        </is>
      </c>
      <c r="M5067" t="str">
        <f>IFERROR(IF(VLOOKUP(L5067,'Quantification'!$A:$B,2,FALSE)&amp;""="","Unclassified",VLOOKUP(L5067,'Quantification'!$A:$B,2,FALSE)),"Unclassified")</f>
        <v>Major</v>
      </c>
      <c r="N5067" t="inlineStr">
        <is>
          <t xml:space="preserve">frl-nina.wiederhold@pocketfm.com</t>
        </is>
      </c>
      <c r="O5067" t="inlineStr">
        <is>
          <t xml:space="preserve">Issues found in raw</t>
        </is>
      </c>
      <c r="P5067" t="str">
        <f>IF(OR(O5067="Issues found in master",O5067="Final master"),"Master",IF(OR(O5067="Ready for Master",O5067="Issues found in raw",O5067="Raw under QC",O5067="Issues resolved in raw"),"Raw","-"))</f>
        <v>Raw</v>
      </c>
      <c r="Q5067" s="13">
        <v>46282.58888888889</v>
      </c>
      <c r="R5067" t="inlineStr">
        <is>
          <t xml:space="preserve">2026-09 (Sept)</t>
        </is>
      </c>
      <c r="S5067">
        <f>IF(M5067="Not an error",0,IF(COUNTIFS($A$2:$A5067,$A5067,$D$2:$D5067,$D5067,$M$2:$M5067,"&lt;&gt;Not an error")=1,1,0))</f>
        <v>1</v>
      </c>
      <c r="T5067">
        <f>IF(M5067&lt;&gt;"Major",0,IF(COUNTIFS($A$2:$A5067,$A5067,$D$2:$D5067,$D5067,$M$2:$M5067,"Major")=1,1,0))</f>
        <v>1</v>
      </c>
      <c r="U5067">
        <f>IF(M5067&lt;&gt;"Minor",0,IF(COUNTIFS($A$2:$A5067,$A5067,$D$2:$D5067,$D5067,$M$2:$M5067,"Minor")=1,1,0))</f>
        <v>0</v>
      </c>
    </row>
    <row r="5068">
      <c r="A5068" t="inlineStr">
        <is>
          <t xml:space="preserve">4f110227b64f181ab7f340cf91ca5a9923b8e59d</t>
        </is>
      </c>
      <c r="B5068" t="inlineStr">
        <is>
          <t xml:space="preserve">Unexpectedly Yours - with BGM &amp; SFX</t>
        </is>
      </c>
      <c r="C5068" t="inlineStr">
        <is>
          <t xml:space="preserve">Unexpectedly Yours - With BGM &amp; SFX</t>
        </is>
      </c>
      <c r="D5068" t="inlineStr">
        <is>
          <t xml:space="preserve">a67435b50ee698dffa2084f2f7222d174099bc9c</t>
        </is>
      </c>
      <c r="E5068" t="inlineStr">
        <is>
          <t xml:space="preserve">Folge 23 – Lass Mich Nicht Warten</t>
        </is>
      </c>
      <c r="F5068">
        <v>23</v>
      </c>
      <c r="G5068" t="inlineStr">
        <is>
          <t xml:space="preserve">3:15-3:17</t>
        </is>
      </c>
      <c r="H5068" t="inlineStr">
        <is>
          <t xml:space="preserve">Pending</t>
        </is>
      </c>
      <c r="I5068" t="inlineStr">
        <is>
          <t xml:space="preserve">Remarks: Script error
- Line from Script: Es wird immer du sein."
- Note: grammar, should be Du wirst es immer sein</t>
        </is>
      </c>
      <c r="J5068" t="inlineStr">
        <is>
          <t xml:space="preserve">AI</t>
        </is>
      </c>
      <c r="K5068" t="inlineStr">
        <is>
          <t xml:space="preserve">Script error</t>
        </is>
      </c>
      <c r="L5068" t="inlineStr">
        <is>
          <t xml:space="preserve">Script error</t>
        </is>
      </c>
      <c r="M5068" t="str">
        <f>IFERROR(IF(VLOOKUP(L5068,'Quantification'!$A:$B,2,FALSE)&amp;""="","Unclassified",VLOOKUP(L5068,'Quantification'!$A:$B,2,FALSE)),"Unclassified")</f>
        <v>Major</v>
      </c>
      <c r="N5068" t="inlineStr">
        <is>
          <t xml:space="preserve">frl-nina.wiederhold@pocketfm.com</t>
        </is>
      </c>
      <c r="O5068" t="inlineStr">
        <is>
          <t xml:space="preserve">Issues found in raw</t>
        </is>
      </c>
      <c r="P5068" t="str">
        <f>IF(OR(O5068="Issues found in master",O5068="Final master"),"Master",IF(OR(O5068="Ready for Master",O5068="Issues found in raw",O5068="Raw under QC",O5068="Issues resolved in raw"),"Raw","-"))</f>
        <v>Raw</v>
      </c>
      <c r="Q5068" s="13">
        <v>46282.58888888889</v>
      </c>
      <c r="R5068" t="inlineStr">
        <is>
          <t xml:space="preserve">2026-09 (Sept)</t>
        </is>
      </c>
      <c r="S5068">
        <f>IF(M5068="Not an error",0,IF(COUNTIFS($A$2:$A5068,$A5068,$D$2:$D5068,$D5068,$M$2:$M5068,"&lt;&gt;Not an error")=1,1,0))</f>
        <v>0</v>
      </c>
      <c r="T5068">
        <f>IF(M5068&lt;&gt;"Major",0,IF(COUNTIFS($A$2:$A5068,$A5068,$D$2:$D5068,$D5068,$M$2:$M5068,"Major")=1,1,0))</f>
        <v>0</v>
      </c>
      <c r="U5068">
        <f>IF(M5068&lt;&gt;"Minor",0,IF(COUNTIFS($A$2:$A5068,$A5068,$D$2:$D5068,$D5068,$M$2:$M5068,"Minor")=1,1,0))</f>
        <v>0</v>
      </c>
    </row>
    <row r="5069">
      <c r="A5069" t="inlineStr">
        <is>
          <t xml:space="preserve">4f110227b64f181ab7f340cf91ca5a9923b8e59d</t>
        </is>
      </c>
      <c r="B5069" t="inlineStr">
        <is>
          <t xml:space="preserve">Unexpectedly Yours - with BGM &amp; SFX</t>
        </is>
      </c>
      <c r="C5069" t="inlineStr">
        <is>
          <t xml:space="preserve">Unexpectedly Yours - With BGM &amp; SFX</t>
        </is>
      </c>
      <c r="D5069" t="inlineStr">
        <is>
          <t xml:space="preserve">d4230533cbd8755110f431be40b2dc59952f8bdb</t>
        </is>
      </c>
      <c r="E5069" t="inlineStr">
        <is>
          <t xml:space="preserve">Ep 24 - Der Mysteriöse Bieter</t>
        </is>
      </c>
      <c r="F5069">
        <v>24</v>
      </c>
      <c r="G5069" t="inlineStr">
        <is>
          <t xml:space="preserve">5:04-6:06</t>
        </is>
      </c>
      <c r="H5069" t="inlineStr">
        <is>
          <t xml:space="preserve">Pending</t>
        </is>
      </c>
      <c r="I5069" t="inlineStr">
        <is>
          <t xml:space="preserve">Remarks: Script error
- Line from Script: „Zweifle ich.
- Note: shouldbe Bezweifle ich</t>
        </is>
      </c>
      <c r="J5069" t="inlineStr">
        <is>
          <t xml:space="preserve">AI</t>
        </is>
      </c>
      <c r="K5069" t="inlineStr">
        <is>
          <t xml:space="preserve">Script error</t>
        </is>
      </c>
      <c r="L5069" t="inlineStr">
        <is>
          <t xml:space="preserve">Script error</t>
        </is>
      </c>
      <c r="M5069" t="str">
        <f>IFERROR(IF(VLOOKUP(L5069,'Quantification'!$A:$B,2,FALSE)&amp;""="","Unclassified",VLOOKUP(L5069,'Quantification'!$A:$B,2,FALSE)),"Unclassified")</f>
        <v>Major</v>
      </c>
      <c r="N5069" t="inlineStr">
        <is>
          <t xml:space="preserve">frl-nina.wiederhold@pocketfm.com</t>
        </is>
      </c>
      <c r="O5069" t="inlineStr">
        <is>
          <t xml:space="preserve">Issues found in raw</t>
        </is>
      </c>
      <c r="P5069" t="str">
        <f>IF(OR(O5069="Issues found in master",O5069="Final master"),"Master",IF(OR(O5069="Ready for Master",O5069="Issues found in raw",O5069="Raw under QC",O5069="Issues resolved in raw"),"Raw","-"))</f>
        <v>Raw</v>
      </c>
      <c r="Q5069" s="13">
        <v>46282.59652777778</v>
      </c>
      <c r="R5069" t="inlineStr">
        <is>
          <t xml:space="preserve">2026-09 (Sept)</t>
        </is>
      </c>
      <c r="S5069">
        <f>IF(M5069="Not an error",0,IF(COUNTIFS($A$2:$A5069,$A5069,$D$2:$D5069,$D5069,$M$2:$M5069,"&lt;&gt;Not an error")=1,1,0))</f>
        <v>1</v>
      </c>
      <c r="T5069">
        <f>IF(M5069&lt;&gt;"Major",0,IF(COUNTIFS($A$2:$A5069,$A5069,$D$2:$D5069,$D5069,$M$2:$M5069,"Major")=1,1,0))</f>
        <v>1</v>
      </c>
      <c r="U5069">
        <f>IF(M5069&lt;&gt;"Minor",0,IF(COUNTIFS($A$2:$A5069,$A5069,$D$2:$D5069,$D5069,$M$2:$M5069,"Minor")=1,1,0))</f>
        <v>0</v>
      </c>
    </row>
    <row r="5070">
      <c r="A5070" t="inlineStr">
        <is>
          <t xml:space="preserve">4f110227b64f181ab7f340cf91ca5a9923b8e59d</t>
        </is>
      </c>
      <c r="B5070" t="inlineStr">
        <is>
          <t xml:space="preserve">Unexpectedly Yours - with BGM &amp; SFX</t>
        </is>
      </c>
      <c r="C5070" t="inlineStr">
        <is>
          <t xml:space="preserve">Unexpectedly Yours - With BGM &amp; SFX</t>
        </is>
      </c>
      <c r="D5070" t="inlineStr">
        <is>
          <t xml:space="preserve">4ec37a9f7bcfbe507af134fc96889820a2141aa3</t>
        </is>
      </c>
      <c r="E5070" t="inlineStr">
        <is>
          <t xml:space="preserve">Ep 28 - Das Erste Mal War Sie Nicht Allein</t>
        </is>
      </c>
      <c r="F5070">
        <v>28</v>
      </c>
      <c r="G5070" t="inlineStr">
        <is>
          <t xml:space="preserve">5:40-5:43</t>
        </is>
      </c>
      <c r="H5070" t="inlineStr">
        <is>
          <t xml:space="preserve">Pending</t>
        </is>
      </c>
      <c r="I5070" t="inlineStr">
        <is>
          <t xml:space="preserve">Remarks: Script error
- Line from Script: „So schmollen meine Blair.“
- Note: grammar, should be Meine Blair schmollt or something else</t>
        </is>
      </c>
      <c r="J5070" t="inlineStr">
        <is>
          <t xml:space="preserve">AI</t>
        </is>
      </c>
      <c r="K5070" t="inlineStr">
        <is>
          <t xml:space="preserve">Script error</t>
        </is>
      </c>
      <c r="L5070" t="inlineStr">
        <is>
          <t xml:space="preserve">Script error</t>
        </is>
      </c>
      <c r="M5070" t="str">
        <f>IFERROR(IF(VLOOKUP(L5070,'Quantification'!$A:$B,2,FALSE)&amp;""="","Unclassified",VLOOKUP(L5070,'Quantification'!$A:$B,2,FALSE)),"Unclassified")</f>
        <v>Major</v>
      </c>
      <c r="N5070" t="inlineStr">
        <is>
          <t xml:space="preserve">frl-nina.wiederhold@pocketfm.com</t>
        </is>
      </c>
      <c r="O5070" t="inlineStr">
        <is>
          <t xml:space="preserve">Issues found in raw</t>
        </is>
      </c>
      <c r="P5070" t="str">
        <f>IF(OR(O5070="Issues found in master",O5070="Final master"),"Master",IF(OR(O5070="Ready for Master",O5070="Issues found in raw",O5070="Raw under QC",O5070="Issues resolved in raw"),"Raw","-"))</f>
        <v>Raw</v>
      </c>
      <c r="Q5070" s="13">
        <v>46284.129166666666</v>
      </c>
      <c r="R5070" t="inlineStr">
        <is>
          <t xml:space="preserve">2026-09 (Sept)</t>
        </is>
      </c>
      <c r="S5070">
        <f>IF(M5070="Not an error",0,IF(COUNTIFS($A$2:$A5070,$A5070,$D$2:$D5070,$D5070,$M$2:$M5070,"&lt;&gt;Not an error")=1,1,0))</f>
        <v>1</v>
      </c>
      <c r="T5070">
        <f>IF(M5070&lt;&gt;"Major",0,IF(COUNTIFS($A$2:$A5070,$A5070,$D$2:$D5070,$D5070,$M$2:$M5070,"Major")=1,1,0))</f>
        <v>1</v>
      </c>
      <c r="U5070">
        <f>IF(M5070&lt;&gt;"Minor",0,IF(COUNTIFS($A$2:$A5070,$A5070,$D$2:$D5070,$D5070,$M$2:$M5070,"Minor")=1,1,0))</f>
        <v>0</v>
      </c>
    </row>
    <row r="5071">
      <c r="A5071" t="inlineStr">
        <is>
          <t xml:space="preserve">4f110227b64f181ab7f340cf91ca5a9923b8e59d</t>
        </is>
      </c>
      <c r="B5071" t="inlineStr">
        <is>
          <t xml:space="preserve">Unexpectedly Yours - with BGM &amp; SFX</t>
        </is>
      </c>
      <c r="C5071" t="inlineStr">
        <is>
          <t xml:space="preserve">Unexpectedly Yours - With BGM &amp; SFX</t>
        </is>
      </c>
      <c r="D5071" t="inlineStr">
        <is>
          <t xml:space="preserve">029bbff7e46785aa4315c083eee3823d58aaa328</t>
        </is>
      </c>
      <c r="E5071" t="inlineStr">
        <is>
          <t xml:space="preserve">Folge 30 – Rasende Herzen</t>
        </is>
      </c>
      <c r="F5071">
        <v>30</v>
      </c>
      <c r="G5071" t="inlineStr">
        <is>
          <t xml:space="preserve">5:45-5:50</t>
        </is>
      </c>
      <c r="H5071" t="inlineStr">
        <is>
          <t xml:space="preserve">Pending</t>
        </is>
      </c>
      <c r="I5071" t="inlineStr">
        <is>
          <t xml:space="preserve">Remarks: Mispronunciation
- Line from Script: „Du bist nicht im Büro?“, kam Onkel Elijahs Stimme durchs Telefon.
- Note: Elijah should be english</t>
        </is>
      </c>
      <c r="J5071" t="inlineStr">
        <is>
          <t xml:space="preserve">VOA</t>
        </is>
      </c>
      <c r="K5071" t="inlineStr">
        <is>
          <t xml:space="preserve">Mispronunciation</t>
        </is>
      </c>
      <c r="L5071" t="inlineStr">
        <is>
          <t xml:space="preserve">Mispronunciation</t>
        </is>
      </c>
      <c r="M5071" t="str">
        <f>IFERROR(IF(VLOOKUP(L5071,'Quantification'!$A:$B,2,FALSE)&amp;""="","Unclassified",VLOOKUP(L5071,'Quantification'!$A:$B,2,FALSE)),"Unclassified")</f>
        <v>Major</v>
      </c>
      <c r="N5071" t="inlineStr">
        <is>
          <t xml:space="preserve">frl-nina.wiederhold@pocketfm.com</t>
        </is>
      </c>
      <c r="O5071" t="inlineStr">
        <is>
          <t xml:space="preserve">Issues found in raw</t>
        </is>
      </c>
      <c r="P5071" t="str">
        <f>IF(OR(O5071="Issues found in master",O5071="Final master"),"Master",IF(OR(O5071="Ready for Master",O5071="Issues found in raw",O5071="Raw under QC",O5071="Issues resolved in raw"),"Raw","-"))</f>
        <v>Raw</v>
      </c>
      <c r="Q5071" s="13">
        <v>46284.14236111111</v>
      </c>
      <c r="R5071" t="inlineStr">
        <is>
          <t xml:space="preserve">2026-09 (Sept)</t>
        </is>
      </c>
      <c r="S5071">
        <f>IF(M5071="Not an error",0,IF(COUNTIFS($A$2:$A5071,$A5071,$D$2:$D5071,$D5071,$M$2:$M5071,"&lt;&gt;Not an error")=1,1,0))</f>
        <v>1</v>
      </c>
      <c r="T5071">
        <f>IF(M5071&lt;&gt;"Major",0,IF(COUNTIFS($A$2:$A5071,$A5071,$D$2:$D5071,$D5071,$M$2:$M5071,"Major")=1,1,0))</f>
        <v>1</v>
      </c>
      <c r="U5071">
        <f>IF(M5071&lt;&gt;"Minor",0,IF(COUNTIFS($A$2:$A5071,$A5071,$D$2:$D5071,$D5071,$M$2:$M5071,"Minor")=1,1,0))</f>
        <v>0</v>
      </c>
    </row>
    <row r="5072">
      <c r="A5072" t="inlineStr">
        <is>
          <t xml:space="preserve">4f110227b64f181ab7f340cf91ca5a9923b8e59d</t>
        </is>
      </c>
      <c r="B5072" t="inlineStr">
        <is>
          <t xml:space="preserve">Unexpectedly Yours - with BGM &amp; SFX</t>
        </is>
      </c>
      <c r="C5072" t="inlineStr">
        <is>
          <t xml:space="preserve">Unexpectedly Yours - With BGM &amp; SFX</t>
        </is>
      </c>
      <c r="D5072" t="inlineStr">
        <is>
          <t xml:space="preserve">029bbff7e46785aa4315c083eee3823d58aaa328</t>
        </is>
      </c>
      <c r="E5072" t="inlineStr">
        <is>
          <t xml:space="preserve">Folge 30 – Rasende Herzen</t>
        </is>
      </c>
      <c r="F5072">
        <v>30</v>
      </c>
      <c r="G5072" t="inlineStr">
        <is>
          <t xml:space="preserve">6:13-6:32</t>
        </is>
      </c>
      <c r="H5072" t="inlineStr">
        <is>
          <t xml:space="preserve">Pending</t>
        </is>
      </c>
      <c r="I5072" t="inlineStr">
        <is>
          <t xml:space="preserve">Remarks: Mispronunciation
- Line from Script: Blair beendete ihr Telefongespräch mit „Ja, Onkel“ und legte auf, ihr Herz pochte in ihrer Brust, als hätte Elijah sie auf frischer Tat ertappt. Als wäre sie ein Teenager und keine Erwachsene. Was ist nur mit mir los?, dachte sie verwirrt. Onkel Elijahs Anruf war gut gemeint gewesen.
- Note: Elijah should be english</t>
        </is>
      </c>
      <c r="J5072" t="inlineStr">
        <is>
          <t xml:space="preserve">VOA</t>
        </is>
      </c>
      <c r="K5072" t="inlineStr">
        <is>
          <t xml:space="preserve">Modulation</t>
        </is>
      </c>
      <c r="L5072" t="inlineStr">
        <is>
          <t xml:space="preserve">Modulation</t>
        </is>
      </c>
      <c r="M5072" t="str">
        <f>IFERROR(IF(VLOOKUP(L5072,'Quantification'!$A:$B,2,FALSE)&amp;""="","Unclassified",VLOOKUP(L5072,'Quantification'!$A:$B,2,FALSE)),"Unclassified")</f>
        <v>Minor</v>
      </c>
      <c r="N5072" t="inlineStr">
        <is>
          <t xml:space="preserve">frl-nina.wiederhold@pocketfm.com</t>
        </is>
      </c>
      <c r="O5072" t="inlineStr">
        <is>
          <t xml:space="preserve">Issues found in raw</t>
        </is>
      </c>
      <c r="P5072" t="str">
        <f>IF(OR(O5072="Issues found in master",O5072="Final master"),"Master",IF(OR(O5072="Ready for Master",O5072="Issues found in raw",O5072="Raw under QC",O5072="Issues resolved in raw"),"Raw","-"))</f>
        <v>Raw</v>
      </c>
      <c r="Q5072" s="13">
        <v>46284.14236111111</v>
      </c>
      <c r="R5072" t="inlineStr">
        <is>
          <t xml:space="preserve">2026-09 (Sept)</t>
        </is>
      </c>
      <c r="S5072">
        <f>IF(M5072="Not an error",0,IF(COUNTIFS($A$2:$A5072,$A5072,$D$2:$D5072,$D5072,$M$2:$M5072,"&lt;&gt;Not an error")=1,1,0))</f>
        <v>0</v>
      </c>
      <c r="T5072">
        <f>IF(M5072&lt;&gt;"Major",0,IF(COUNTIFS($A$2:$A5072,$A5072,$D$2:$D5072,$D5072,$M$2:$M5072,"Major")=1,1,0))</f>
        <v>0</v>
      </c>
      <c r="U5072">
        <f>IF(M5072&lt;&gt;"Minor",0,IF(COUNTIFS($A$2:$A5072,$A5072,$D$2:$D5072,$D5072,$M$2:$M5072,"Minor")=1,1,0))</f>
        <v>1</v>
      </c>
    </row>
    <row r="5073">
      <c r="A5073" t="inlineStr">
        <is>
          <t xml:space="preserve">4f110227b64f181ab7f340cf91ca5a9923b8e59d</t>
        </is>
      </c>
      <c r="B5073" t="inlineStr">
        <is>
          <t xml:space="preserve">Unexpectedly Yours - with BGM &amp; SFX</t>
        </is>
      </c>
      <c r="C5073" t="inlineStr">
        <is>
          <t xml:space="preserve">Unexpectedly Yours - With BGM &amp; SFX</t>
        </is>
      </c>
      <c r="D5073" t="inlineStr">
        <is>
          <t xml:space="preserve">abf96d58bc4b5a2d4ce77daf5de7751e55995ed4</t>
        </is>
      </c>
      <c r="E5073" t="inlineStr">
        <is>
          <t xml:space="preserve">Folge 33 – Alle Augen Auf Blair</t>
        </is>
      </c>
      <c r="F5073">
        <v>33</v>
      </c>
      <c r="G5073" t="inlineStr">
        <is>
          <t xml:space="preserve">6:30-6:35</t>
        </is>
      </c>
      <c r="H5073" t="inlineStr">
        <is>
          <t xml:space="preserve">Pending</t>
        </is>
      </c>
      <c r="I5073" t="inlineStr">
        <is>
          <t xml:space="preserve">Remarks: Script error
- Line from Script: Sie stand da in einem lila Kleid und musterte Blair mit offener Sarkasmus. - Note: Grammar: should be offeneM Sarkasmus</t>
        </is>
      </c>
      <c r="J5073" t="inlineStr">
        <is>
          <t xml:space="preserve">AI</t>
        </is>
      </c>
      <c r="K5073" t="inlineStr">
        <is>
          <t xml:space="preserve">Script error</t>
        </is>
      </c>
      <c r="L5073" t="inlineStr">
        <is>
          <t xml:space="preserve">Script error</t>
        </is>
      </c>
      <c r="M5073" t="str">
        <f>IFERROR(IF(VLOOKUP(L5073,'Quantification'!$A:$B,2,FALSE)&amp;""="","Unclassified",VLOOKUP(L5073,'Quantification'!$A:$B,2,FALSE)),"Unclassified")</f>
        <v>Major</v>
      </c>
      <c r="N5073" t="inlineStr">
        <is>
          <t xml:space="preserve">frl-nina.wiederhold@pocketfm.com</t>
        </is>
      </c>
      <c r="O5073" t="inlineStr">
        <is>
          <t xml:space="preserve">Issues found in raw</t>
        </is>
      </c>
      <c r="P5073" t="str">
        <f>IF(OR(O5073="Issues found in master",O5073="Final master"),"Master",IF(OR(O5073="Ready for Master",O5073="Issues found in raw",O5073="Raw under QC",O5073="Issues resolved in raw"),"Raw","-"))</f>
        <v>Raw</v>
      </c>
      <c r="Q5073" s="13">
        <v>46284.27916666667</v>
      </c>
      <c r="R5073" t="inlineStr">
        <is>
          <t xml:space="preserve">2026-09 (Sept)</t>
        </is>
      </c>
      <c r="S5073">
        <f>IF(M5073="Not an error",0,IF(COUNTIFS($A$2:$A5073,$A5073,$D$2:$D5073,$D5073,$M$2:$M5073,"&lt;&gt;Not an error")=1,1,0))</f>
        <v>1</v>
      </c>
      <c r="T5073">
        <f>IF(M5073&lt;&gt;"Major",0,IF(COUNTIFS($A$2:$A5073,$A5073,$D$2:$D5073,$D5073,$M$2:$M5073,"Major")=1,1,0))</f>
        <v>1</v>
      </c>
      <c r="U5073">
        <f>IF(M5073&lt;&gt;"Minor",0,IF(COUNTIFS($A$2:$A5073,$A5073,$D$2:$D5073,$D5073,$M$2:$M5073,"Minor")=1,1,0))</f>
        <v>0</v>
      </c>
    </row>
    <row r="5074">
      <c r="A5074" t="inlineStr">
        <is>
          <t xml:space="preserve">4f110227b64f181ab7f340cf91ca5a9923b8e59d</t>
        </is>
      </c>
      <c r="B5074" t="inlineStr">
        <is>
          <t xml:space="preserve">Unexpectedly Yours - with BGM &amp; SFX</t>
        </is>
      </c>
      <c r="C5074" t="inlineStr">
        <is>
          <t xml:space="preserve">Unexpectedly Yours - With BGM &amp; SFX</t>
        </is>
      </c>
      <c r="D5074" t="inlineStr">
        <is>
          <t xml:space="preserve">85956723b09fd19fab596196e506e3e307f537ae</t>
        </is>
      </c>
      <c r="E5074" t="inlineStr">
        <is>
          <t xml:space="preserve">Ep 38 - Die Kosten Der Annahmen</t>
        </is>
      </c>
      <c r="F5074">
        <v>38</v>
      </c>
      <c r="G5074" t="inlineStr">
        <is>
          <t xml:space="preserve">11:45-11:52</t>
        </is>
      </c>
      <c r="H5074" t="inlineStr">
        <is>
          <t xml:space="preserve">Pending</t>
        </is>
      </c>
      <c r="I5074" t="inlineStr">
        <is>
          <t xml:space="preserve">Remarks: [Tone Change] Line from script: „„Sie wissen ja, wie das mit diesen kleinen Schätzen ist", sagte er leichthin. „Sie sind oft mehr dekorativ als authentisch."“ Note: sudden tone change between „ leichthin. „Sie“</t>
        </is>
      </c>
      <c r="J5074" t="inlineStr">
        <is>
          <t xml:space="preserve">VOA</t>
        </is>
      </c>
      <c r="K5074" t="inlineStr">
        <is>
          <t xml:space="preserve">Tone change</t>
        </is>
      </c>
      <c r="L5074" t="inlineStr">
        <is>
          <t xml:space="preserve">Tone change</t>
        </is>
      </c>
      <c r="M5074" t="str">
        <f>IFERROR(IF(VLOOKUP(L5074,'Quantification'!$A:$B,2,FALSE)&amp;""="","Unclassified",VLOOKUP(L5074,'Quantification'!$A:$B,2,FALSE)),"Unclassified")</f>
        <v>Minor</v>
      </c>
      <c r="N5074" t="inlineStr">
        <is>
          <t xml:space="preserve">frl-inan.kirtay@pocketfm.com</t>
        </is>
      </c>
      <c r="O5074" t="inlineStr">
        <is>
          <t xml:space="preserve">Issues found in raw</t>
        </is>
      </c>
      <c r="P5074" t="str">
        <f>IF(OR(O5074="Issues found in master",O5074="Final master"),"Master",IF(OR(O5074="Ready for Master",O5074="Issues found in raw",O5074="Raw under QC",O5074="Issues resolved in raw"),"Raw","-"))</f>
        <v>Raw</v>
      </c>
      <c r="Q5074" s="13">
        <v>46284.44791666667</v>
      </c>
      <c r="R5074" t="inlineStr">
        <is>
          <t xml:space="preserve">2026-09 (Sept)</t>
        </is>
      </c>
      <c r="S5074">
        <f>IF(M5074="Not an error",0,IF(COUNTIFS($A$2:$A5074,$A5074,$D$2:$D5074,$D5074,$M$2:$M5074,"&lt;&gt;Not an error")=1,1,0))</f>
        <v>1</v>
      </c>
      <c r="T5074">
        <f>IF(M5074&lt;&gt;"Major",0,IF(COUNTIFS($A$2:$A5074,$A5074,$D$2:$D5074,$D5074,$M$2:$M5074,"Major")=1,1,0))</f>
        <v>0</v>
      </c>
      <c r="U5074">
        <f>IF(M5074&lt;&gt;"Minor",0,IF(COUNTIFS($A$2:$A5074,$A5074,$D$2:$D5074,$D5074,$M$2:$M5074,"Minor")=1,1,0))</f>
        <v>1</v>
      </c>
    </row>
    <row r="5075">
      <c r="A5075" t="inlineStr">
        <is>
          <t xml:space="preserve">4f110227b64f181ab7f340cf91ca5a9923b8e59d</t>
        </is>
      </c>
      <c r="B5075" t="inlineStr">
        <is>
          <t xml:space="preserve">Unexpectedly Yours - with BGM &amp; SFX</t>
        </is>
      </c>
      <c r="C5075" t="inlineStr">
        <is>
          <t xml:space="preserve">Unexpectedly Yours - With BGM &amp; SFX</t>
        </is>
      </c>
      <c r="D5075" t="inlineStr">
        <is>
          <t xml:space="preserve">c9dd5096d9d4acedd92a6534c43752fe767337a1</t>
        </is>
      </c>
      <c r="E5075" t="inlineStr">
        <is>
          <t xml:space="preserve">Folge 39 - Zwischen Zurückhaltung Und Verlangen</t>
        </is>
      </c>
      <c r="F5075">
        <v>39</v>
      </c>
      <c r="G5075" t="inlineStr">
        <is>
          <t xml:space="preserve">07:42-04:50</t>
        </is>
      </c>
      <c r="H5075" t="inlineStr">
        <is>
          <t xml:space="preserve">Pending</t>
        </is>
      </c>
      <c r="I5075" t="inlineStr">
        <is>
          <t xml:space="preserve">Remarks: [Tone Change] Line from script: „Es mit Loyalität, Arbeit, Dankbarkeit zurückzahlen. Manchmal, wenn ich sehe, wie wenig Sie tatsächlich geliebt wurden… tut es mir fast leid für Sie.““ Note: sudden tone change between „ zurückzahlen. Manchmal“</t>
        </is>
      </c>
      <c r="J5075" t="inlineStr">
        <is>
          <t xml:space="preserve">VOA</t>
        </is>
      </c>
      <c r="K5075" t="inlineStr">
        <is>
          <t xml:space="preserve">Tone change</t>
        </is>
      </c>
      <c r="L5075" t="inlineStr">
        <is>
          <t xml:space="preserve">Tone change</t>
        </is>
      </c>
      <c r="M5075" t="str">
        <f>IFERROR(IF(VLOOKUP(L5075,'Quantification'!$A:$B,2,FALSE)&amp;""="","Unclassified",VLOOKUP(L5075,'Quantification'!$A:$B,2,FALSE)),"Unclassified")</f>
        <v>Minor</v>
      </c>
      <c r="N5075" t="inlineStr">
        <is>
          <t xml:space="preserve">frl-inan.kirtay@pocketfm.com</t>
        </is>
      </c>
      <c r="O5075" t="inlineStr">
        <is>
          <t xml:space="preserve">Issues found in raw</t>
        </is>
      </c>
      <c r="P5075" t="str">
        <f>IF(OR(O5075="Issues found in master",O5075="Final master"),"Master",IF(OR(O5075="Ready for Master",O5075="Issues found in raw",O5075="Raw under QC",O5075="Issues resolved in raw"),"Raw","-"))</f>
        <v>Raw</v>
      </c>
      <c r="Q5075" s="13">
        <v>46284.45277777778</v>
      </c>
      <c r="R5075" t="inlineStr">
        <is>
          <t xml:space="preserve">2026-09 (Sept)</t>
        </is>
      </c>
      <c r="S5075">
        <f>IF(M5075="Not an error",0,IF(COUNTIFS($A$2:$A5075,$A5075,$D$2:$D5075,$D5075,$M$2:$M5075,"&lt;&gt;Not an error")=1,1,0))</f>
        <v>1</v>
      </c>
      <c r="T5075">
        <f>IF(M5075&lt;&gt;"Major",0,IF(COUNTIFS($A$2:$A5075,$A5075,$D$2:$D5075,$D5075,$M$2:$M5075,"Major")=1,1,0))</f>
        <v>0</v>
      </c>
      <c r="U5075">
        <f>IF(M5075&lt;&gt;"Minor",0,IF(COUNTIFS($A$2:$A5075,$A5075,$D$2:$D5075,$D5075,$M$2:$M5075,"Minor")=1,1,0))</f>
        <v>1</v>
      </c>
    </row>
    <row r="5076">
      <c r="A5076" t="inlineStr">
        <is>
          <t xml:space="preserve">4f110227b64f181ab7f340cf91ca5a9923b8e59d</t>
        </is>
      </c>
      <c r="B5076" t="inlineStr">
        <is>
          <t xml:space="preserve">Unexpectedly Yours - with BGM &amp; SFX</t>
        </is>
      </c>
      <c r="C5076" t="inlineStr">
        <is>
          <t xml:space="preserve">Unexpectedly Yours - With BGM &amp; SFX</t>
        </is>
      </c>
      <c r="D5076" t="inlineStr">
        <is>
          <t xml:space="preserve">933426bb528fab3826e6bc5450606479d60a69d7</t>
        </is>
      </c>
      <c r="E5076" t="inlineStr">
        <is>
          <t xml:space="preserve">Folge 41 – Man Kann Die Schritte Nicht Überspringen</t>
        </is>
      </c>
      <c r="F5076">
        <v>41</v>
      </c>
      <c r="G5076" t="inlineStr">
        <is>
          <t xml:space="preserve">4:10-6:02</t>
        </is>
      </c>
      <c r="H5076" t="inlineStr">
        <is>
          <t xml:space="preserve">Pending</t>
        </is>
      </c>
      <c r="I5076" t="inlineStr">
        <is>
          <t xml:space="preserve">BGM does not fit the scene. Music is horror /thriller style but they are only talking about their relationship</t>
        </is>
      </c>
      <c r="J5076" t="inlineStr">
        <is>
          <t xml:space="preserve">AI</t>
        </is>
      </c>
      <c r="K5076" t="inlineStr">
        <is>
          <t xml:space="preserve">BGM/SFX</t>
        </is>
      </c>
      <c r="L5076" t="inlineStr">
        <is>
          <t xml:space="preserve">BGM/SFX</t>
        </is>
      </c>
      <c r="M5076" t="str">
        <f>IFERROR(IF(VLOOKUP(L5076,'Quantification'!$A:$B,2,FALSE)&amp;""="","Unclassified",VLOOKUP(L5076,'Quantification'!$A:$B,2,FALSE)),"Unclassified")</f>
        <v>Unclassified</v>
      </c>
      <c r="N5076" t="inlineStr">
        <is>
          <t xml:space="preserve">frl-nina.wiederhold@pocketfm.com</t>
        </is>
      </c>
      <c r="O5076" t="inlineStr">
        <is>
          <t xml:space="preserve">Issues found in raw</t>
        </is>
      </c>
      <c r="P5076" t="str">
        <f>IF(OR(O5076="Issues found in master",O5076="Final master"),"Master",IF(OR(O5076="Ready for Master",O5076="Issues found in raw",O5076="Raw under QC",O5076="Issues resolved in raw"),"Raw","-"))</f>
        <v>Raw</v>
      </c>
      <c r="Q5076" s="13">
        <v>46285.16527777778</v>
      </c>
      <c r="R5076" t="inlineStr">
        <is>
          <t xml:space="preserve">2026-09 (Sept)</t>
        </is>
      </c>
      <c r="S5076">
        <f>IF(M5076="Not an error",0,IF(COUNTIFS($A$2:$A5076,$A5076,$D$2:$D5076,$D5076,$M$2:$M5076,"&lt;&gt;Not an error")=1,1,0))</f>
        <v>1</v>
      </c>
      <c r="T5076">
        <f>IF(M5076&lt;&gt;"Major",0,IF(COUNTIFS($A$2:$A5076,$A5076,$D$2:$D5076,$D5076,$M$2:$M5076,"Major")=1,1,0))</f>
        <v>0</v>
      </c>
      <c r="U5076">
        <f>IF(M5076&lt;&gt;"Minor",0,IF(COUNTIFS($A$2:$A5076,$A5076,$D$2:$D5076,$D5076,$M$2:$M5076,"Minor")=1,1,0))</f>
        <v>0</v>
      </c>
    </row>
    <row r="5077">
      <c r="A5077" t="inlineStr">
        <is>
          <t xml:space="preserve">4f110227b64f181ab7f340cf91ca5a9923b8e59d</t>
        </is>
      </c>
      <c r="B5077" t="inlineStr">
        <is>
          <t xml:space="preserve">Unexpectedly Yours - with BGM &amp; SFX</t>
        </is>
      </c>
      <c r="C5077" t="inlineStr">
        <is>
          <t xml:space="preserve">Unexpectedly Yours - With BGM &amp; SFX</t>
        </is>
      </c>
      <c r="D5077" t="inlineStr">
        <is>
          <t xml:space="preserve">933426bb528fab3826e6bc5450606479d60a69d7</t>
        </is>
      </c>
      <c r="E5077" t="inlineStr">
        <is>
          <t xml:space="preserve">Folge 41 – Man Kann Die Schritte Nicht Überspringen</t>
        </is>
      </c>
      <c r="F5077">
        <v>41</v>
      </c>
      <c r="G5077" t="inlineStr">
        <is>
          <t xml:space="preserve">7:10-7:15</t>
        </is>
      </c>
      <c r="H5077" t="inlineStr">
        <is>
          <t xml:space="preserve">Pending</t>
        </is>
      </c>
      <c r="I5077" t="inlineStr">
        <is>
          <t xml:space="preserve">Remarks: - Line from Script: „Ist es eskaliert?“, fragte Blair und rieb sich die Schläfe.
- Note:
repetition of es</t>
        </is>
      </c>
      <c r="J5077" t="inlineStr">
        <is>
          <t xml:space="preserve">VOA</t>
        </is>
      </c>
      <c r="K5077" t="inlineStr">
        <is>
          <t xml:space="preserve">Repetition</t>
        </is>
      </c>
      <c r="L5077" t="inlineStr">
        <is>
          <t xml:space="preserve">Repetition</t>
        </is>
      </c>
      <c r="M5077" t="str">
        <f>IFERROR(IF(VLOOKUP(L5077,'Quantification'!$A:$B,2,FALSE)&amp;""="","Unclassified",VLOOKUP(L5077,'Quantification'!$A:$B,2,FALSE)),"Unclassified")</f>
        <v>Minor</v>
      </c>
      <c r="N5077" t="inlineStr">
        <is>
          <t xml:space="preserve">frl-nina.wiederhold@pocketfm.com</t>
        </is>
      </c>
      <c r="O5077" t="inlineStr">
        <is>
          <t xml:space="preserve">Issues found in raw</t>
        </is>
      </c>
      <c r="P5077" t="str">
        <f>IF(OR(O5077="Issues found in master",O5077="Final master"),"Master",IF(OR(O5077="Ready for Master",O5077="Issues found in raw",O5077="Raw under QC",O5077="Issues resolved in raw"),"Raw","-"))</f>
        <v>Raw</v>
      </c>
      <c r="Q5077" s="13">
        <v>46285.16527777778</v>
      </c>
      <c r="R5077" t="inlineStr">
        <is>
          <t xml:space="preserve">2026-09 (Sept)</t>
        </is>
      </c>
      <c r="S5077">
        <f>IF(M5077="Not an error",0,IF(COUNTIFS($A$2:$A5077,$A5077,$D$2:$D5077,$D5077,$M$2:$M5077,"&lt;&gt;Not an error")=1,1,0))</f>
        <v>0</v>
      </c>
      <c r="T5077">
        <f>IF(M5077&lt;&gt;"Major",0,IF(COUNTIFS($A$2:$A5077,$A5077,$D$2:$D5077,$D5077,$M$2:$M5077,"Major")=1,1,0))</f>
        <v>0</v>
      </c>
      <c r="U5077">
        <f>IF(M5077&lt;&gt;"Minor",0,IF(COUNTIFS($A$2:$A5077,$A5077,$D$2:$D5077,$D5077,$M$2:$M5077,"Minor")=1,1,0))</f>
        <v>1</v>
      </c>
    </row>
    <row r="5078">
      <c r="A5078" t="inlineStr">
        <is>
          <t xml:space="preserve">4f110227b64f181ab7f340cf91ca5a9923b8e59d</t>
        </is>
      </c>
      <c r="B5078" t="inlineStr">
        <is>
          <t xml:space="preserve">Unexpectedly Yours - with BGM &amp; SFX</t>
        </is>
      </c>
      <c r="C5078" t="inlineStr">
        <is>
          <t xml:space="preserve">Unexpectedly Yours - With BGM &amp; SFX</t>
        </is>
      </c>
      <c r="D5078" t="inlineStr">
        <is>
          <t xml:space="preserve">9763d3158169544dad35a8e6652e863d5bc0ac26</t>
        </is>
      </c>
      <c r="E5078" t="inlineStr">
        <is>
          <t xml:space="preserve">Folge 44 - Unerwartete Wendungen</t>
        </is>
      </c>
      <c r="F5078">
        <v>44</v>
      </c>
      <c r="G5078" t="inlineStr">
        <is>
          <t xml:space="preserve">12:16-12:19</t>
        </is>
      </c>
      <c r="H5078" t="inlineStr">
        <is>
          <t xml:space="preserve">Pending</t>
        </is>
      </c>
      <c r="I5078" t="inlineStr">
        <is>
          <t xml:space="preserve">Remarks: Script error
- Line from Script: Was könnte Schlimmste passieren?“
- Note: grammar: should be was ist das schlimmste was passieren kann?</t>
        </is>
      </c>
      <c r="J5078" t="inlineStr">
        <is>
          <t xml:space="preserve">AI</t>
        </is>
      </c>
      <c r="K5078" t="inlineStr">
        <is>
          <t xml:space="preserve">Script error</t>
        </is>
      </c>
      <c r="L5078" t="inlineStr">
        <is>
          <t xml:space="preserve">Script error</t>
        </is>
      </c>
      <c r="M5078" t="str">
        <f>IFERROR(IF(VLOOKUP(L5078,'Quantification'!$A:$B,2,FALSE)&amp;""="","Unclassified",VLOOKUP(L5078,'Quantification'!$A:$B,2,FALSE)),"Unclassified")</f>
        <v>Major</v>
      </c>
      <c r="N5078" t="inlineStr">
        <is>
          <t xml:space="preserve">frl-nina.wiederhold@pocketfm.com</t>
        </is>
      </c>
      <c r="O5078" t="inlineStr">
        <is>
          <t xml:space="preserve">Issues found in raw</t>
        </is>
      </c>
      <c r="P5078" t="str">
        <f>IF(OR(O5078="Issues found in master",O5078="Final master"),"Master",IF(OR(O5078="Ready for Master",O5078="Issues found in raw",O5078="Raw under QC",O5078="Issues resolved in raw"),"Raw","-"))</f>
        <v>Raw</v>
      </c>
      <c r="Q5078" s="13">
        <v>46285.18541666667</v>
      </c>
      <c r="R5078" t="inlineStr">
        <is>
          <t xml:space="preserve">2026-09 (Sept)</t>
        </is>
      </c>
      <c r="S5078">
        <f>IF(M5078="Not an error",0,IF(COUNTIFS($A$2:$A5078,$A5078,$D$2:$D5078,$D5078,$M$2:$M5078,"&lt;&gt;Not an error")=1,1,0))</f>
        <v>1</v>
      </c>
      <c r="T5078">
        <f>IF(M5078&lt;&gt;"Major",0,IF(COUNTIFS($A$2:$A5078,$A5078,$D$2:$D5078,$D5078,$M$2:$M5078,"Major")=1,1,0))</f>
        <v>1</v>
      </c>
      <c r="U5078">
        <f>IF(M5078&lt;&gt;"Minor",0,IF(COUNTIFS($A$2:$A5078,$A5078,$D$2:$D5078,$D5078,$M$2:$M5078,"Minor")=1,1,0))</f>
        <v>0</v>
      </c>
    </row>
    <row r="5079">
      <c r="A5079" t="inlineStr">
        <is>
          <t xml:space="preserve">4f110227b64f181ab7f340cf91ca5a9923b8e59d</t>
        </is>
      </c>
      <c r="B5079" t="inlineStr">
        <is>
          <t xml:space="preserve">Unexpectedly Yours - with BGM &amp; SFX</t>
        </is>
      </c>
      <c r="C5079" t="inlineStr">
        <is>
          <t xml:space="preserve">Unexpectedly Yours - With BGM &amp; SFX</t>
        </is>
      </c>
      <c r="D5079" t="inlineStr">
        <is>
          <t xml:space="preserve">7916f0f93e7e2eb1b141ad0140ed2f9d0a6ce226</t>
        </is>
      </c>
      <c r="E5079" t="inlineStr">
        <is>
          <t xml:space="preserve">Folge 45 – Herzenssaiten</t>
        </is>
      </c>
      <c r="F5079">
        <v>45</v>
      </c>
      <c r="G5079" t="inlineStr">
        <is>
          <t xml:space="preserve">8:01-8:04</t>
        </is>
      </c>
      <c r="H5079" t="inlineStr">
        <is>
          <t xml:space="preserve">Pending</t>
        </is>
      </c>
      <c r="I5079" t="inlineStr">
        <is>
          <t xml:space="preserve">Remarks: Mispronunciation
- Line from Script:
- Note: Zacheriasshould be english, was always pronunced like Zäkerias in the rest of the ep</t>
        </is>
      </c>
      <c r="J5079" t="inlineStr">
        <is>
          <t xml:space="preserve">VOA</t>
        </is>
      </c>
      <c r="K5079" t="inlineStr">
        <is>
          <t xml:space="preserve">Modulation</t>
        </is>
      </c>
      <c r="L5079" t="inlineStr">
        <is>
          <t xml:space="preserve">Modulation</t>
        </is>
      </c>
      <c r="M5079" t="str">
        <f>IFERROR(IF(VLOOKUP(L5079,'Quantification'!$A:$B,2,FALSE)&amp;""="","Unclassified",VLOOKUP(L5079,'Quantification'!$A:$B,2,FALSE)),"Unclassified")</f>
        <v>Minor</v>
      </c>
      <c r="N5079" t="inlineStr">
        <is>
          <t xml:space="preserve">frl-nina.wiederhold@pocketfm.com</t>
        </is>
      </c>
      <c r="O5079" t="inlineStr">
        <is>
          <t xml:space="preserve">Issues found in raw</t>
        </is>
      </c>
      <c r="P5079" t="str">
        <f>IF(OR(O5079="Issues found in master",O5079="Final master"),"Master",IF(OR(O5079="Ready for Master",O5079="Issues found in raw",O5079="Raw under QC",O5079="Issues resolved in raw"),"Raw","-"))</f>
        <v>Raw</v>
      </c>
      <c r="Q5079" s="13">
        <v>46285.195138888885</v>
      </c>
      <c r="R5079" t="inlineStr">
        <is>
          <t xml:space="preserve">2026-09 (Sept)</t>
        </is>
      </c>
      <c r="S5079">
        <f>IF(M5079="Not an error",0,IF(COUNTIFS($A$2:$A5079,$A5079,$D$2:$D5079,$D5079,$M$2:$M5079,"&lt;&gt;Not an error")=1,1,0))</f>
        <v>1</v>
      </c>
      <c r="T5079">
        <f>IF(M5079&lt;&gt;"Major",0,IF(COUNTIFS($A$2:$A5079,$A5079,$D$2:$D5079,$D5079,$M$2:$M5079,"Major")=1,1,0))</f>
        <v>0</v>
      </c>
      <c r="U5079">
        <f>IF(M5079&lt;&gt;"Minor",0,IF(COUNTIFS($A$2:$A5079,$A5079,$D$2:$D5079,$D5079,$M$2:$M5079,"Minor")=1,1,0))</f>
        <v>1</v>
      </c>
    </row>
    <row r="5080">
      <c r="A5080" t="inlineStr">
        <is>
          <t xml:space="preserve">4f110227b64f181ab7f340cf91ca5a9923b8e59d</t>
        </is>
      </c>
      <c r="B5080" t="inlineStr">
        <is>
          <t xml:space="preserve">Unexpectedly Yours - with BGM &amp; SFX</t>
        </is>
      </c>
      <c r="C5080" t="inlineStr">
        <is>
          <t xml:space="preserve">Unexpectedly Yours - With BGM &amp; SFX</t>
        </is>
      </c>
      <c r="D5080" t="inlineStr">
        <is>
          <t xml:space="preserve">58ae3e70be12cca68f42325765ed7cc747a6e7cf</t>
        </is>
      </c>
      <c r="E5080" t="inlineStr">
        <is>
          <t xml:space="preserve">Folge 48 – Sie Wählten Die Falsche Frau</t>
        </is>
      </c>
      <c r="F5080">
        <v>48</v>
      </c>
      <c r="G5080" t="inlineStr">
        <is>
          <t xml:space="preserve">2:13</t>
        </is>
      </c>
      <c r="H5080" t="inlineStr">
        <is>
          <t xml:space="preserve">Pending</t>
        </is>
      </c>
      <c r="I5080" t="inlineStr">
        <is>
          <t xml:space="preserve">Remarks: Mispronunciation
- Line from Script:
- Note: Blair wählte sofort Zachariass Nummer Zackerias should be english</t>
        </is>
      </c>
      <c r="J5080" t="inlineStr">
        <is>
          <t xml:space="preserve">VOA</t>
        </is>
      </c>
      <c r="K5080" t="inlineStr">
        <is>
          <t xml:space="preserve">Mispronunciation</t>
        </is>
      </c>
      <c r="L5080" t="inlineStr">
        <is>
          <t xml:space="preserve">Mispronunciation</t>
        </is>
      </c>
      <c r="M5080" t="str">
        <f>IFERROR(IF(VLOOKUP(L5080,'Quantification'!$A:$B,2,FALSE)&amp;""="","Unclassified",VLOOKUP(L5080,'Quantification'!$A:$B,2,FALSE)),"Unclassified")</f>
        <v>Major</v>
      </c>
      <c r="N5080" t="inlineStr">
        <is>
          <t xml:space="preserve">frl-nina.wiederhold@pocketfm.com</t>
        </is>
      </c>
      <c r="O5080" t="inlineStr">
        <is>
          <t xml:space="preserve">Issues found in raw</t>
        </is>
      </c>
      <c r="P5080" t="str">
        <f>IF(OR(O5080="Issues found in master",O5080="Final master"),"Master",IF(OR(O5080="Ready for Master",O5080="Issues found in raw",O5080="Raw under QC",O5080="Issues resolved in raw"),"Raw","-"))</f>
        <v>Raw</v>
      </c>
      <c r="Q5080" s="13">
        <v>46285.21319444444</v>
      </c>
      <c r="R5080" t="inlineStr">
        <is>
          <t xml:space="preserve">2026-09 (Sept)</t>
        </is>
      </c>
      <c r="S5080">
        <f>IF(M5080="Not an error",0,IF(COUNTIFS($A$2:$A5080,$A5080,$D$2:$D5080,$D5080,$M$2:$M5080,"&lt;&gt;Not an error")=1,1,0))</f>
        <v>1</v>
      </c>
      <c r="T5080">
        <f>IF(M5080&lt;&gt;"Major",0,IF(COUNTIFS($A$2:$A5080,$A5080,$D$2:$D5080,$D5080,$M$2:$M5080,"Major")=1,1,0))</f>
        <v>1</v>
      </c>
      <c r="U5080">
        <f>IF(M5080&lt;&gt;"Minor",0,IF(COUNTIFS($A$2:$A5080,$A5080,$D$2:$D5080,$D5080,$M$2:$M5080,"Minor")=1,1,0))</f>
        <v>0</v>
      </c>
    </row>
    <row r="5081">
      <c r="A5081" t="inlineStr">
        <is>
          <t xml:space="preserve">4f110227b64f181ab7f340cf91ca5a9923b8e59d</t>
        </is>
      </c>
      <c r="B5081" t="inlineStr">
        <is>
          <t xml:space="preserve">Unexpectedly Yours - with BGM &amp; SFX</t>
        </is>
      </c>
      <c r="C5081" t="inlineStr">
        <is>
          <t xml:space="preserve">Unexpectedly Yours - With BGM &amp; SFX</t>
        </is>
      </c>
      <c r="D5081" t="inlineStr">
        <is>
          <t xml:space="preserve">58ae3e70be12cca68f42325765ed7cc747a6e7cf</t>
        </is>
      </c>
      <c r="E5081" t="inlineStr">
        <is>
          <t xml:space="preserve">Folge 48 – Sie Wählten Die Falsche Frau</t>
        </is>
      </c>
      <c r="F5081">
        <v>48</v>
      </c>
      <c r="G5081" t="inlineStr">
        <is>
          <t xml:space="preserve">3:59-4:16</t>
        </is>
      </c>
      <c r="H5081" t="inlineStr">
        <is>
          <t xml:space="preserve">Pending</t>
        </is>
      </c>
      <c r="I5081" t="inlineStr">
        <is>
          <t xml:space="preserve">Remarks: Mispronunciation
- Line from Script: Weiter vorne wählte Blair Zachariass Nummer. „Ich fahre zur verlassenen Baustelle an der Autobahn. Hol ein paar Jungs und triff mich dort.“
„Jesus, Blair, planst du jemals, bevor du dich in Scheiße stürzt?“, stöhnte Zacharias, während er sich bewegte, seine Kleidung raschelte im Hintergrund. - Note: Zackerias should be english</t>
        </is>
      </c>
      <c r="J5081" t="inlineStr">
        <is>
          <t xml:space="preserve">VOA</t>
        </is>
      </c>
      <c r="K5081" t="inlineStr">
        <is>
          <t xml:space="preserve">Mispronunciation</t>
        </is>
      </c>
      <c r="L5081" t="inlineStr">
        <is>
          <t xml:space="preserve">Mispronunciation</t>
        </is>
      </c>
      <c r="M5081" t="str">
        <f>IFERROR(IF(VLOOKUP(L5081,'Quantification'!$A:$B,2,FALSE)&amp;""="","Unclassified",VLOOKUP(L5081,'Quantification'!$A:$B,2,FALSE)),"Unclassified")</f>
        <v>Major</v>
      </c>
      <c r="N5081" t="inlineStr">
        <is>
          <t xml:space="preserve">frl-nina.wiederhold@pocketfm.com</t>
        </is>
      </c>
      <c r="O5081" t="inlineStr">
        <is>
          <t xml:space="preserve">Issues found in raw</t>
        </is>
      </c>
      <c r="P5081" t="str">
        <f>IF(OR(O5081="Issues found in master",O5081="Final master"),"Master",IF(OR(O5081="Ready for Master",O5081="Issues found in raw",O5081="Raw under QC",O5081="Issues resolved in raw"),"Raw","-"))</f>
        <v>Raw</v>
      </c>
      <c r="Q5081" s="13">
        <v>46285.21319444444</v>
      </c>
      <c r="R5081" t="inlineStr">
        <is>
          <t xml:space="preserve">2026-09 (Sept)</t>
        </is>
      </c>
      <c r="S5081">
        <f>IF(M5081="Not an error",0,IF(COUNTIFS($A$2:$A5081,$A5081,$D$2:$D5081,$D5081,$M$2:$M5081,"&lt;&gt;Not an error")=1,1,0))</f>
        <v>0</v>
      </c>
      <c r="T5081">
        <f>IF(M5081&lt;&gt;"Major",0,IF(COUNTIFS($A$2:$A5081,$A5081,$D$2:$D5081,$D5081,$M$2:$M5081,"Major")=1,1,0))</f>
        <v>0</v>
      </c>
      <c r="U5081">
        <f>IF(M5081&lt;&gt;"Minor",0,IF(COUNTIFS($A$2:$A5081,$A5081,$D$2:$D5081,$D5081,$M$2:$M5081,"Minor")=1,1,0))</f>
        <v>0</v>
      </c>
    </row>
    <row r="5082">
      <c r="A5082" t="inlineStr">
        <is>
          <t xml:space="preserve">4f110227b64f181ab7f340cf91ca5a9923b8e59d</t>
        </is>
      </c>
      <c r="B5082" t="inlineStr">
        <is>
          <t xml:space="preserve">Unexpectedly Yours - with BGM &amp; SFX</t>
        </is>
      </c>
      <c r="C5082" t="inlineStr">
        <is>
          <t xml:space="preserve">Unexpectedly Yours - With BGM &amp; SFX</t>
        </is>
      </c>
      <c r="D5082" t="inlineStr">
        <is>
          <t xml:space="preserve">58ae3e70be12cca68f42325765ed7cc747a6e7cf</t>
        </is>
      </c>
      <c r="E5082" t="inlineStr">
        <is>
          <t xml:space="preserve">Folge 48 – Sie Wählten Die Falsche Frau</t>
        </is>
      </c>
      <c r="F5082">
        <v>48</v>
      </c>
      <c r="G5082" t="inlineStr">
        <is>
          <t xml:space="preserve">7:37-7:40</t>
        </is>
      </c>
      <c r="H5082" t="inlineStr">
        <is>
          <t xml:space="preserve">Pending</t>
        </is>
      </c>
      <c r="I5082" t="inlineStr">
        <is>
          <t xml:space="preserve">Remarks: pause
- Line from Script: Mr. Corbins Augen huschten umher. - Note: pause after mister</t>
        </is>
      </c>
      <c r="J5082" t="inlineStr">
        <is>
          <t xml:space="preserve">VOA</t>
        </is>
      </c>
      <c r="K5082" t="inlineStr">
        <is>
          <t xml:space="preserve">Unusual gap/ pause</t>
        </is>
      </c>
      <c r="L5082" t="inlineStr">
        <is>
          <t xml:space="preserve">Unusual gap / pause</t>
        </is>
      </c>
      <c r="M5082" t="str">
        <f>IFERROR(IF(VLOOKUP(L5082,'Quantification'!$A:$B,2,FALSE)&amp;""="","Unclassified",VLOOKUP(L5082,'Quantification'!$A:$B,2,FALSE)),"Unclassified")</f>
        <v>Minor</v>
      </c>
      <c r="N5082" t="inlineStr">
        <is>
          <t xml:space="preserve">frl-nina.wiederhold@pocketfm.com</t>
        </is>
      </c>
      <c r="O5082" t="inlineStr">
        <is>
          <t xml:space="preserve">Issues found in raw</t>
        </is>
      </c>
      <c r="P5082" t="str">
        <f>IF(OR(O5082="Issues found in master",O5082="Final master"),"Master",IF(OR(O5082="Ready for Master",O5082="Issues found in raw",O5082="Raw under QC",O5082="Issues resolved in raw"),"Raw","-"))</f>
        <v>Raw</v>
      </c>
      <c r="Q5082" s="13">
        <v>46285.21319444444</v>
      </c>
      <c r="R5082" t="inlineStr">
        <is>
          <t xml:space="preserve">2026-09 (Sept)</t>
        </is>
      </c>
      <c r="S5082">
        <f>IF(M5082="Not an error",0,IF(COUNTIFS($A$2:$A5082,$A5082,$D$2:$D5082,$D5082,$M$2:$M5082,"&lt;&gt;Not an error")=1,1,0))</f>
        <v>0</v>
      </c>
      <c r="T5082">
        <f>IF(M5082&lt;&gt;"Major",0,IF(COUNTIFS($A$2:$A5082,$A5082,$D$2:$D5082,$D5082,$M$2:$M5082,"Major")=1,1,0))</f>
        <v>0</v>
      </c>
      <c r="U5082">
        <f>IF(M5082&lt;&gt;"Minor",0,IF(COUNTIFS($A$2:$A5082,$A5082,$D$2:$D5082,$D5082,$M$2:$M5082,"Minor")=1,1,0))</f>
        <v>1</v>
      </c>
    </row>
    <row r="5083">
      <c r="A5083" t="inlineStr">
        <is>
          <t xml:space="preserve">4f110227b64f181ab7f340cf91ca5a9923b8e59d</t>
        </is>
      </c>
      <c r="B5083" t="inlineStr">
        <is>
          <t xml:space="preserve">Unexpectedly Yours - with BGM &amp; SFX</t>
        </is>
      </c>
      <c r="C5083" t="inlineStr">
        <is>
          <t xml:space="preserve">Unexpectedly Yours - With BGM &amp; SFX</t>
        </is>
      </c>
      <c r="D5083" t="inlineStr">
        <is>
          <t xml:space="preserve">e6cf9b7b9a64fae63d1e94d694825fbb5f28671a</t>
        </is>
      </c>
      <c r="E5083" t="inlineStr">
        <is>
          <t xml:space="preserve">Ep 50 - Chaos Im Direktorenzimmer</t>
        </is>
      </c>
      <c r="F5083">
        <v>50</v>
      </c>
      <c r="G5083" t="inlineStr">
        <is>
          <t xml:space="preserve">2:23-3:45</t>
        </is>
      </c>
      <c r="H5083" t="inlineStr">
        <is>
          <t xml:space="preserve">Pending</t>
        </is>
      </c>
      <c r="I5083" t="inlineStr">
        <is>
          <t xml:space="preserve">Remarks: Mispronunciation
- Line from Script: Direktor Dawson war nicht Blairs Blutsverwandter Onkel – er war Zacharias Harringtons Onkel väterlicherseits. Aber als sie aufwuchs, brachte Zacharias Blair oft zum Anwesen der Dawsons, und bald wurde sie wie ein Familienmitglied behandelt. Patrick Dawson „Onkel“ zu nennen, kam ihr so natürlich vor wie Zacharias.
Die meisten Leute würden eine Verbindung zur Familie Dawson als großen Vorteil sehen. Aber für die Dawsons war die wahre Ehre, dass Blair sie als Familie beanspruchte. Sie war der Augapfel von Mr. Harrington und wurde von der gesamten Harrington-Familie geliebt.
Blair rollte ihre Handgelenke, ein leichtes Lächeln spielte auf ihren Lippen. „Hat Zacharias Sie geschickt?“
„Was? Zacharias weiß, dass du hier bist? Wenn er es weiß, dann ist auch mein Schwager über die Situation im Bilde“, sagte Patrick, seine Stimme verriet aufsteigende Panik.
Und wenn er es wusste, war sein Revier erledigt, dachte er.
Patricks Puls schnellte in die Höhe. Das war ein Albtraum. Blair Summers war nicht nur wichtig – sie wurde von den beiden mächtigsten Männern der Familie Harrington beschützt.
Blair sah, wie Patrick die Farbe aus dem Gesicht wich, als sie fragte: „Wenn es nicht Zacharias war, wer hat dich dann geschickt, Onkel?“
- Note: Zackerias should be english</t>
        </is>
      </c>
      <c r="J5083" t="inlineStr">
        <is>
          <t xml:space="preserve">VOA</t>
        </is>
      </c>
      <c r="K5083" t="inlineStr">
        <is>
          <t xml:space="preserve">Modulation</t>
        </is>
      </c>
      <c r="L5083" t="inlineStr">
        <is>
          <t xml:space="preserve">Modulation</t>
        </is>
      </c>
      <c r="M5083" t="str">
        <f>IFERROR(IF(VLOOKUP(L5083,'Quantification'!$A:$B,2,FALSE)&amp;""="","Unclassified",VLOOKUP(L5083,'Quantification'!$A:$B,2,FALSE)),"Unclassified")</f>
        <v>Minor</v>
      </c>
      <c r="N5083" t="inlineStr">
        <is>
          <t xml:space="preserve">frl-nina.wiederhold@pocketfm.com</t>
        </is>
      </c>
      <c r="O5083" t="inlineStr">
        <is>
          <t xml:space="preserve">Issues found in raw</t>
        </is>
      </c>
      <c r="P5083" t="str">
        <f>IF(OR(O5083="Issues found in master",O5083="Final master"),"Master",IF(OR(O5083="Ready for Master",O5083="Issues found in raw",O5083="Raw under QC",O5083="Issues resolved in raw"),"Raw","-"))</f>
        <v>Raw</v>
      </c>
      <c r="Q5083" s="13">
        <v>46285.226388888885</v>
      </c>
      <c r="R5083" t="inlineStr">
        <is>
          <t xml:space="preserve">2026-09 (Sept)</t>
        </is>
      </c>
      <c r="S5083">
        <f>IF(M5083="Not an error",0,IF(COUNTIFS($A$2:$A5083,$A5083,$D$2:$D5083,$D5083,$M$2:$M5083,"&lt;&gt;Not an error")=1,1,0))</f>
        <v>1</v>
      </c>
      <c r="T5083">
        <f>IF(M5083&lt;&gt;"Major",0,IF(COUNTIFS($A$2:$A5083,$A5083,$D$2:$D5083,$D5083,$M$2:$M5083,"Major")=1,1,0))</f>
        <v>0</v>
      </c>
      <c r="U5083">
        <f>IF(M5083&lt;&gt;"Minor",0,IF(COUNTIFS($A$2:$A5083,$A5083,$D$2:$D5083,$D5083,$M$2:$M5083,"Minor")=1,1,0))</f>
        <v>1</v>
      </c>
    </row>
    <row r="5084">
      <c r="A5084" t="inlineStr">
        <is>
          <t xml:space="preserve">4f110227b64f181ab7f340cf91ca5a9923b8e59d</t>
        </is>
      </c>
      <c r="B5084" t="inlineStr">
        <is>
          <t xml:space="preserve">Unexpectedly Yours - with BGM &amp; SFX</t>
        </is>
      </c>
      <c r="C5084" t="inlineStr">
        <is>
          <t xml:space="preserve">Unexpectedly Yours - With BGM &amp; SFX</t>
        </is>
      </c>
      <c r="D5084" t="inlineStr">
        <is>
          <t xml:space="preserve">9a8f572ecc4d684aa45c332fa583f0b62d4a69f2</t>
        </is>
      </c>
      <c r="E5084" t="inlineStr">
        <is>
          <t xml:space="preserve">Folge 53 – Sie Wählten Das Falsche Ziel</t>
        </is>
      </c>
      <c r="F5084">
        <v>53</v>
      </c>
      <c r="G5084" t="inlineStr">
        <is>
          <t xml:space="preserve">7:41-7:45</t>
        </is>
      </c>
      <c r="H5084" t="inlineStr">
        <is>
          <t xml:space="preserve">Pending</t>
        </is>
      </c>
      <c r="I5084" t="inlineStr">
        <is>
          <t xml:space="preserve">Remarks: Mispronunciation
- Line from Script: Nicht schon wieder sie!
dachte Zacharias.
- Note: Zackerias should be english</t>
        </is>
      </c>
      <c r="J5084" t="inlineStr">
        <is>
          <t xml:space="preserve">VOA</t>
        </is>
      </c>
      <c r="K5084" t="inlineStr">
        <is>
          <t xml:space="preserve">Mispronunciation</t>
        </is>
      </c>
      <c r="L5084" t="inlineStr">
        <is>
          <t xml:space="preserve">Mispronunciation</t>
        </is>
      </c>
      <c r="M5084" t="str">
        <f>IFERROR(IF(VLOOKUP(L5084,'Quantification'!$A:$B,2,FALSE)&amp;""="","Unclassified",VLOOKUP(L5084,'Quantification'!$A:$B,2,FALSE)),"Unclassified")</f>
        <v>Major</v>
      </c>
      <c r="N5084" t="inlineStr">
        <is>
          <t xml:space="preserve">frl-nina.wiederhold@pocketfm.com</t>
        </is>
      </c>
      <c r="O5084" t="inlineStr">
        <is>
          <t xml:space="preserve">Issues found in raw</t>
        </is>
      </c>
      <c r="P5084" t="str">
        <f>IF(OR(O5084="Issues found in master",O5084="Final master"),"Master",IF(OR(O5084="Ready for Master",O5084="Issues found in raw",O5084="Raw under QC",O5084="Issues resolved in raw"),"Raw","-"))</f>
        <v>Raw</v>
      </c>
      <c r="Q5084" s="13">
        <v>46285.242361111115</v>
      </c>
      <c r="R5084" t="inlineStr">
        <is>
          <t xml:space="preserve">2026-09 (Sept)</t>
        </is>
      </c>
      <c r="S5084">
        <f>IF(M5084="Not an error",0,IF(COUNTIFS($A$2:$A5084,$A5084,$D$2:$D5084,$D5084,$M$2:$M5084,"&lt;&gt;Not an error")=1,1,0))</f>
        <v>1</v>
      </c>
      <c r="T5084">
        <f>IF(M5084&lt;&gt;"Major",0,IF(COUNTIFS($A$2:$A5084,$A5084,$D$2:$D5084,$D5084,$M$2:$M5084,"Major")=1,1,0))</f>
        <v>1</v>
      </c>
      <c r="U5084">
        <f>IF(M5084&lt;&gt;"Minor",0,IF(COUNTIFS($A$2:$A5084,$A5084,$D$2:$D5084,$D5084,$M$2:$M5084,"Minor")=1,1,0))</f>
        <v>0</v>
      </c>
    </row>
    <row r="5085">
      <c r="A5085" t="inlineStr">
        <is>
          <t xml:space="preserve">4f110227b64f181ab7f340cf91ca5a9923b8e59d</t>
        </is>
      </c>
      <c r="B5085" t="inlineStr">
        <is>
          <t xml:space="preserve">Unexpectedly Yours - with BGM &amp; SFX</t>
        </is>
      </c>
      <c r="C5085" t="inlineStr">
        <is>
          <t xml:space="preserve">Unexpectedly Yours - With BGM &amp; SFX</t>
        </is>
      </c>
      <c r="D5085" t="inlineStr">
        <is>
          <t xml:space="preserve">93389a07b58a5434c247a02dcb217e731631e94b</t>
        </is>
      </c>
      <c r="E5085" t="inlineStr">
        <is>
          <t xml:space="preserve">Folge 54 – Die Macht Hinter Blair Summers</t>
        </is>
      </c>
      <c r="F5085">
        <v>54</v>
      </c>
      <c r="G5085" t="inlineStr">
        <is>
          <t xml:space="preserve">12:22-13:34</t>
        </is>
      </c>
      <c r="H5085" t="inlineStr">
        <is>
          <t xml:space="preserve">Pending</t>
        </is>
      </c>
      <c r="I5085" t="inlineStr">
        <is>
          <t xml:space="preserve">Remarks: Mispronunciation
- Line from Script: sagte Zacharias und schüttelte den Kopf. „Ich bin impulsiv, weißt du“, lächelte Blair. Zacharias war sprachlos. „Arbeite an einer glaubwürdigen Ausrede“, sagte er, war sich aber der Wahrheit bewusst. Blair hatte Angst, dass Mr. Corbin etwas zustoßen könnte, also stürmte sie kopfüber hinein. „Ich kenne dich, Süße, du übertreibst immer für diejenigen, die dir Freundlichkeit zeigen. Du hast das Gefühl, du musst es ihnen zehnfach zurückgeben“, sagte Zacharias und tätschelte ihren Kopf. „Dieselbe Regel wie immer“, sagte Blair leise. „Erzähl Opa nichts davon.“ Zacharias warf ihr einen Blick zu. „Ein bisschen spät dafür, meinst du nicht?“ Als Blair das hörte, setzte ihr Herz aus. Wie auf Kommando drehte sie den Kopf zum Hof. „Ist das Opas Auto?“, rief sie aus. Sie wandte sich Zacharias zu. „Hast du es ihm erzählt?“ „Glaubst du, ich bin ein Idiot? Warum sollte ich mir so einen Ärger einhandeln?“, sagte Zacharias, als er eine Zigarette herauszog, fror aber ein, als Mr. Harringtons Fenster herunterfuhr.
- Note: Zackerias should be english</t>
        </is>
      </c>
      <c r="J5085" t="inlineStr">
        <is>
          <t xml:space="preserve">VOA</t>
        </is>
      </c>
      <c r="K5085" t="inlineStr">
        <is>
          <t xml:space="preserve">Modulation</t>
        </is>
      </c>
      <c r="L5085" t="inlineStr">
        <is>
          <t xml:space="preserve">Modulation</t>
        </is>
      </c>
      <c r="M5085" t="str">
        <f>IFERROR(IF(VLOOKUP(L5085,'Quantification'!$A:$B,2,FALSE)&amp;""="","Unclassified",VLOOKUP(L5085,'Quantification'!$A:$B,2,FALSE)),"Unclassified")</f>
        <v>Minor</v>
      </c>
      <c r="N5085" t="inlineStr">
        <is>
          <t xml:space="preserve">frl-nina.wiederhold@pocketfm.com</t>
        </is>
      </c>
      <c r="O5085" t="inlineStr">
        <is>
          <t xml:space="preserve">Issues found in raw</t>
        </is>
      </c>
      <c r="P5085" t="str">
        <f>IF(OR(O5085="Issues found in master",O5085="Final master"),"Master",IF(OR(O5085="Ready for Master",O5085="Issues found in raw",O5085="Raw under QC",O5085="Issues resolved in raw"),"Raw","-"))</f>
        <v>Raw</v>
      </c>
      <c r="Q5085" s="13">
        <v>46285.24930555555</v>
      </c>
      <c r="R5085" t="inlineStr">
        <is>
          <t xml:space="preserve">2026-09 (Sept)</t>
        </is>
      </c>
      <c r="S5085">
        <f>IF(M5085="Not an error",0,IF(COUNTIFS($A$2:$A5085,$A5085,$D$2:$D5085,$D5085,$M$2:$M5085,"&lt;&gt;Not an error")=1,1,0))</f>
        <v>1</v>
      </c>
      <c r="T5085">
        <f>IF(M5085&lt;&gt;"Major",0,IF(COUNTIFS($A$2:$A5085,$A5085,$D$2:$D5085,$D5085,$M$2:$M5085,"Major")=1,1,0))</f>
        <v>0</v>
      </c>
      <c r="U5085">
        <f>IF(M5085&lt;&gt;"Minor",0,IF(COUNTIFS($A$2:$A5085,$A5085,$D$2:$D5085,$D5085,$M$2:$M5085,"Minor")=1,1,0))</f>
        <v>1</v>
      </c>
    </row>
    <row r="5086">
      <c r="A5086" t="inlineStr">
        <is>
          <t xml:space="preserve">4f110227b64f181ab7f340cf91ca5a9923b8e59d</t>
        </is>
      </c>
      <c r="B5086" t="inlineStr">
        <is>
          <t xml:space="preserve">Unexpectedly Yours - with BGM &amp; SFX</t>
        </is>
      </c>
      <c r="C5086" t="inlineStr">
        <is>
          <t xml:space="preserve">Unexpectedly Yours - With BGM &amp; SFX</t>
        </is>
      </c>
      <c r="D5086" t="inlineStr">
        <is>
          <t xml:space="preserve">bf3dd70a319ddc3fb4f97e27d82a005e9a5b88ba</t>
        </is>
      </c>
      <c r="E5086" t="inlineStr">
        <is>
          <t xml:space="preserve">Folge 56 – Der Unerwartete Gast</t>
        </is>
      </c>
      <c r="F5086">
        <v>56</v>
      </c>
      <c r="G5086" t="inlineStr">
        <is>
          <t xml:space="preserve">6:44-7:20</t>
        </is>
      </c>
      <c r="H5086" t="inlineStr">
        <is>
          <t xml:space="preserve">Pending</t>
        </is>
      </c>
      <c r="I5086" t="inlineStr">
        <is>
          <t xml:space="preserve">Remarks: Mispronunciation
- Line from Script: Als sie tiefer in den Bankettsaal gingen, schritt Zacharias auf sie zu, seine Augen musterten Blair von Kopf bis Fuß. „Was hast du an?“
Während andere Frauen in Vespucci-, Ralph Roleen- und Alexander McKing-Ensembles gehüllt waren, trug Blair einen schlichten, eleganten weißen Anzug.
Blair zog eine Augenbraue hoch. „Gibt es ein Problem? Ich sehe gut und elegant aus. Warum sollte ich mich aufbrezeln, um die Braut in den Schatten zu stellen?“
„Opa sucht dich“, sagte Zacharias und schüttelte den Kopf in Resignation.
- Note: Zackerias should be english</t>
        </is>
      </c>
      <c r="J5086" t="inlineStr">
        <is>
          <t xml:space="preserve">VOA</t>
        </is>
      </c>
      <c r="K5086" t="inlineStr">
        <is>
          <t xml:space="preserve">Mispronunciation</t>
        </is>
      </c>
      <c r="L5086" t="inlineStr">
        <is>
          <t xml:space="preserve">Mispronunciation</t>
        </is>
      </c>
      <c r="M5086" t="str">
        <f>IFERROR(IF(VLOOKUP(L5086,'Quantification'!$A:$B,2,FALSE)&amp;""="","Unclassified",VLOOKUP(L5086,'Quantification'!$A:$B,2,FALSE)),"Unclassified")</f>
        <v>Major</v>
      </c>
      <c r="N5086" t="inlineStr">
        <is>
          <t xml:space="preserve">frl-nina.wiederhold@pocketfm.com</t>
        </is>
      </c>
      <c r="O5086" t="inlineStr">
        <is>
          <t xml:space="preserve">Issues found in raw</t>
        </is>
      </c>
      <c r="P5086" t="str">
        <f>IF(OR(O5086="Issues found in master",O5086="Final master"),"Master",IF(OR(O5086="Ready for Master",O5086="Issues found in raw",O5086="Raw under QC",O5086="Issues resolved in raw"),"Raw","-"))</f>
        <v>Raw</v>
      </c>
      <c r="Q5086" s="13">
        <v>46285.263194444444</v>
      </c>
      <c r="R5086" t="inlineStr">
        <is>
          <t xml:space="preserve">2026-09 (Sept)</t>
        </is>
      </c>
      <c r="S5086">
        <f>IF(M5086="Not an error",0,IF(COUNTIFS($A$2:$A5086,$A5086,$D$2:$D5086,$D5086,$M$2:$M5086,"&lt;&gt;Not an error")=1,1,0))</f>
        <v>1</v>
      </c>
      <c r="T5086">
        <f>IF(M5086&lt;&gt;"Major",0,IF(COUNTIFS($A$2:$A5086,$A5086,$D$2:$D5086,$D5086,$M$2:$M5086,"Major")=1,1,0))</f>
        <v>1</v>
      </c>
      <c r="U5086">
        <f>IF(M5086&lt;&gt;"Minor",0,IF(COUNTIFS($A$2:$A5086,$A5086,$D$2:$D5086,$D5086,$M$2:$M5086,"Minor")=1,1,0))</f>
        <v>0</v>
      </c>
    </row>
    <row r="5087">
      <c r="A5087" t="inlineStr">
        <is>
          <t xml:space="preserve">4f110227b64f181ab7f340cf91ca5a9923b8e59d</t>
        </is>
      </c>
      <c r="B5087" t="inlineStr">
        <is>
          <t xml:space="preserve">Unexpectedly Yours - with BGM &amp; SFX</t>
        </is>
      </c>
      <c r="C5087" t="inlineStr">
        <is>
          <t xml:space="preserve">Unexpectedly Yours - With BGM &amp; SFX</t>
        </is>
      </c>
      <c r="D5087" t="inlineStr">
        <is>
          <t xml:space="preserve">bf3dd70a319ddc3fb4f97e27d82a005e9a5b88ba</t>
        </is>
      </c>
      <c r="E5087" t="inlineStr">
        <is>
          <t xml:space="preserve">Folge 56 – Der Unerwartete Gast</t>
        </is>
      </c>
      <c r="F5087">
        <v>56</v>
      </c>
      <c r="G5087" t="inlineStr">
        <is>
          <t xml:space="preserve">3:39-3:44</t>
        </is>
      </c>
      <c r="H5087" t="inlineStr">
        <is>
          <t xml:space="preserve">Pending</t>
        </is>
      </c>
      <c r="I5087" t="inlineStr">
        <is>
          <t xml:space="preserve">Remarks: - Line from Script: „Oh, Mr. White, haben Sie zufällig gehört, wie ich Sie gelobt habe?“
- Note: pause after mr</t>
        </is>
      </c>
      <c r="J5087" t="inlineStr">
        <is>
          <t xml:space="preserve">VOA</t>
        </is>
      </c>
      <c r="K5087" t="inlineStr">
        <is>
          <t xml:space="preserve">Unusual gap/ pause</t>
        </is>
      </c>
      <c r="L5087" t="inlineStr">
        <is>
          <t xml:space="preserve">Unusual gap / pause</t>
        </is>
      </c>
      <c r="M5087" t="str">
        <f>IFERROR(IF(VLOOKUP(L5087,'Quantification'!$A:$B,2,FALSE)&amp;""="","Unclassified",VLOOKUP(L5087,'Quantification'!$A:$B,2,FALSE)),"Unclassified")</f>
        <v>Minor</v>
      </c>
      <c r="N5087" t="inlineStr">
        <is>
          <t xml:space="preserve">frl-nina.wiederhold@pocketfm.com</t>
        </is>
      </c>
      <c r="O5087" t="inlineStr">
        <is>
          <t xml:space="preserve">Issues found in raw</t>
        </is>
      </c>
      <c r="P5087" t="str">
        <f>IF(OR(O5087="Issues found in master",O5087="Final master"),"Master",IF(OR(O5087="Ready for Master",O5087="Issues found in raw",O5087="Raw under QC",O5087="Issues resolved in raw"),"Raw","-"))</f>
        <v>Raw</v>
      </c>
      <c r="Q5087" s="13">
        <v>46285.263194444444</v>
      </c>
      <c r="R5087" t="inlineStr">
        <is>
          <t xml:space="preserve">2026-09 (Sept)</t>
        </is>
      </c>
      <c r="S5087">
        <f>IF(M5087="Not an error",0,IF(COUNTIFS($A$2:$A5087,$A5087,$D$2:$D5087,$D5087,$M$2:$M5087,"&lt;&gt;Not an error")=1,1,0))</f>
        <v>0</v>
      </c>
      <c r="T5087">
        <f>IF(M5087&lt;&gt;"Major",0,IF(COUNTIFS($A$2:$A5087,$A5087,$D$2:$D5087,$D5087,$M$2:$M5087,"Major")=1,1,0))</f>
        <v>0</v>
      </c>
      <c r="U5087">
        <f>IF(M5087&lt;&gt;"Minor",0,IF(COUNTIFS($A$2:$A5087,$A5087,$D$2:$D5087,$D5087,$M$2:$M5087,"Minor")=1,1,0))</f>
        <v>1</v>
      </c>
    </row>
    <row r="5088">
      <c r="A5088" t="inlineStr">
        <is>
          <t xml:space="preserve">4f110227b64f181ab7f340cf91ca5a9923b8e59d</t>
        </is>
      </c>
      <c r="B5088" t="inlineStr">
        <is>
          <t xml:space="preserve">Unexpectedly Yours - with BGM &amp; SFX</t>
        </is>
      </c>
      <c r="C5088" t="inlineStr">
        <is>
          <t xml:space="preserve">Unexpectedly Yours - With BGM &amp; SFX</t>
        </is>
      </c>
      <c r="D5088" t="inlineStr">
        <is>
          <t xml:space="preserve">9179eb62ae7f19d99c42b7d2e864a41573dc82a1</t>
        </is>
      </c>
      <c r="E5088" t="inlineStr">
        <is>
          <t xml:space="preserve">Folge 57 – Ein Stiller Zusammenprall Zwischen Den Titanen</t>
        </is>
      </c>
      <c r="F5088">
        <v>57</v>
      </c>
      <c r="G5088" t="inlineStr">
        <is>
          <t xml:space="preserve">10:43-10:52</t>
        </is>
      </c>
      <c r="H5088" t="inlineStr">
        <is>
          <t xml:space="preserve">Pending</t>
        </is>
      </c>
      <c r="I5088" t="inlineStr">
        <is>
          <t xml:space="preserve">Remarks: Mispronunciation
- Line from Script: In dem Moment, als ihr Großvater die Augen schloss, zog Blair ihr Handy heraus und textete Zacharias, in der Hoffnung auf Antworten.
- Note: Zackerias should be english</t>
        </is>
      </c>
      <c r="J5088" t="inlineStr">
        <is>
          <t xml:space="preserve">VOA</t>
        </is>
      </c>
      <c r="K5088" t="inlineStr">
        <is>
          <t xml:space="preserve">Mispronunciation</t>
        </is>
      </c>
      <c r="L5088" t="inlineStr">
        <is>
          <t xml:space="preserve">Mispronunciation</t>
        </is>
      </c>
      <c r="M5088" t="str">
        <f>IFERROR(IF(VLOOKUP(L5088,'Quantification'!$A:$B,2,FALSE)&amp;""="","Unclassified",VLOOKUP(L5088,'Quantification'!$A:$B,2,FALSE)),"Unclassified")</f>
        <v>Major</v>
      </c>
      <c r="N5088" t="inlineStr">
        <is>
          <t xml:space="preserve">frl-nina.wiederhold@pocketfm.com</t>
        </is>
      </c>
      <c r="O5088" t="inlineStr">
        <is>
          <t xml:space="preserve">Issues found in raw</t>
        </is>
      </c>
      <c r="P5088" t="str">
        <f>IF(OR(O5088="Issues found in master",O5088="Final master"),"Master",IF(OR(O5088="Ready for Master",O5088="Issues found in raw",O5088="Raw under QC",O5088="Issues resolved in raw"),"Raw","-"))</f>
        <v>Raw</v>
      </c>
      <c r="Q5088" s="13">
        <v>46285.26875</v>
      </c>
      <c r="R5088" t="inlineStr">
        <is>
          <t xml:space="preserve">2026-09 (Sept)</t>
        </is>
      </c>
      <c r="S5088">
        <f>IF(M5088="Not an error",0,IF(COUNTIFS($A$2:$A5088,$A5088,$D$2:$D5088,$D5088,$M$2:$M5088,"&lt;&gt;Not an error")=1,1,0))</f>
        <v>1</v>
      </c>
      <c r="T5088">
        <f>IF(M5088&lt;&gt;"Major",0,IF(COUNTIFS($A$2:$A5088,$A5088,$D$2:$D5088,$D5088,$M$2:$M5088,"Major")=1,1,0))</f>
        <v>1</v>
      </c>
      <c r="U5088">
        <f>IF(M5088&lt;&gt;"Minor",0,IF(COUNTIFS($A$2:$A5088,$A5088,$D$2:$D5088,$D5088,$M$2:$M5088,"Minor")=1,1,0))</f>
        <v>0</v>
      </c>
    </row>
    <row r="5089">
      <c r="A5089" t="inlineStr">
        <is>
          <t xml:space="preserve">4f110227b64f181ab7f340cf91ca5a9923b8e59d</t>
        </is>
      </c>
      <c r="B5089" t="inlineStr">
        <is>
          <t xml:space="preserve">Unexpectedly Yours - with BGM &amp; SFX</t>
        </is>
      </c>
      <c r="C5089" t="inlineStr">
        <is>
          <t xml:space="preserve">Unexpectedly Yours - With BGM &amp; SFX</t>
        </is>
      </c>
      <c r="D5089" t="inlineStr">
        <is>
          <t xml:space="preserve">325e6b2754f95d25145893d5f48eea651dcf4d75</t>
        </is>
      </c>
      <c r="E5089" t="inlineStr">
        <is>
          <t xml:space="preserve">Folge 58 – Ein Tapetenwechsel</t>
        </is>
      </c>
      <c r="F5089">
        <v>58</v>
      </c>
      <c r="G5089" t="inlineStr">
        <is>
          <t xml:space="preserve">4:02-4:25</t>
        </is>
      </c>
      <c r="H5089" t="inlineStr">
        <is>
          <t xml:space="preserve">Pending</t>
        </is>
      </c>
      <c r="I5089" t="inlineStr">
        <is>
          <t xml:space="preserve">Remarks: Mispronunciation
- Line from Script: Zacharias hatte angenommen, Blair wäre nach Jahren abseits der Strecke eingerostet. Er hätte sich nicht mehr irren können. Sie war makellos, durchfuhr zwei aufeinanderfolgende Kurven mit sauberen Linien und geschmeidigen Ausfahrten, gab an jedem Scheitelpunkt kräftig Gas.
Als sie fast eine ganze Kurve Vorsprung herausfuhr, verschwand Zachariass Grinsen.
- Note: Zackerias should be english</t>
        </is>
      </c>
      <c r="J5089" t="inlineStr">
        <is>
          <t xml:space="preserve">VOA</t>
        </is>
      </c>
      <c r="K5089" t="inlineStr">
        <is>
          <t xml:space="preserve">Mispronunciation</t>
        </is>
      </c>
      <c r="L5089" t="inlineStr">
        <is>
          <t xml:space="preserve">Mispronunciation</t>
        </is>
      </c>
      <c r="M5089" t="str">
        <f>IFERROR(IF(VLOOKUP(L5089,'Quantification'!$A:$B,2,FALSE)&amp;""="","Unclassified",VLOOKUP(L5089,'Quantification'!$A:$B,2,FALSE)),"Unclassified")</f>
        <v>Major</v>
      </c>
      <c r="N5089" t="inlineStr">
        <is>
          <t xml:space="preserve">frl-nina.wiederhold@pocketfm.com</t>
        </is>
      </c>
      <c r="O5089" t="inlineStr">
        <is>
          <t xml:space="preserve">Issues found in raw</t>
        </is>
      </c>
      <c r="P5089" t="str">
        <f>IF(OR(O5089="Issues found in master",O5089="Final master"),"Master",IF(OR(O5089="Ready for Master",O5089="Issues found in raw",O5089="Raw under QC",O5089="Issues resolved in raw"),"Raw","-"))</f>
        <v>Raw</v>
      </c>
      <c r="Q5089" s="13">
        <v>46285.31388888889</v>
      </c>
      <c r="R5089" t="inlineStr">
        <is>
          <t xml:space="preserve">2026-09 (Sept)</t>
        </is>
      </c>
      <c r="S5089">
        <f>IF(M5089="Not an error",0,IF(COUNTIFS($A$2:$A5089,$A5089,$D$2:$D5089,$D5089,$M$2:$M5089,"&lt;&gt;Not an error")=1,1,0))</f>
        <v>1</v>
      </c>
      <c r="T5089">
        <f>IF(M5089&lt;&gt;"Major",0,IF(COUNTIFS($A$2:$A5089,$A5089,$D$2:$D5089,$D5089,$M$2:$M5089,"Major")=1,1,0))</f>
        <v>1</v>
      </c>
      <c r="U5089">
        <f>IF(M5089&lt;&gt;"Minor",0,IF(COUNTIFS($A$2:$A5089,$A5089,$D$2:$D5089,$D5089,$M$2:$M5089,"Minor")=1,1,0))</f>
        <v>0</v>
      </c>
    </row>
    <row r="5090">
      <c r="A5090" t="inlineStr">
        <is>
          <t xml:space="preserve">4f110227b64f181ab7f340cf91ca5a9923b8e59d</t>
        </is>
      </c>
      <c r="B5090" t="inlineStr">
        <is>
          <t xml:space="preserve">Unexpectedly Yours - with BGM &amp; SFX</t>
        </is>
      </c>
      <c r="C5090" t="inlineStr">
        <is>
          <t xml:space="preserve">Unexpectedly Yours - With BGM &amp; SFX</t>
        </is>
      </c>
      <c r="D5090" t="inlineStr">
        <is>
          <t xml:space="preserve">325e6b2754f95d25145893d5f48eea651dcf4d75</t>
        </is>
      </c>
      <c r="E5090" t="inlineStr">
        <is>
          <t xml:space="preserve">Folge 58 – Ein Tapetenwechsel</t>
        </is>
      </c>
      <c r="F5090">
        <v>58</v>
      </c>
      <c r="G5090" t="inlineStr">
        <is>
          <t xml:space="preserve">5:26-5:41</t>
        </is>
      </c>
      <c r="H5090" t="inlineStr">
        <is>
          <t xml:space="preserve">Pending</t>
        </is>
      </c>
      <c r="I5090" t="inlineStr">
        <is>
          <t xml:space="preserve">Remarks: Mispronunciation
- Line from Script: Zacharias hatte ihr selbst das Rennfahren beigebracht. Damals, als sie rücksichtslose Teenager waren, jagten sie und Zacharias immer dem Nervenkitzel nach; schlichen nachts über die Schulmauer, um auf kurvigen Bergstraßen Rennen zu fahren.
- Note: Zacherias should be english</t>
        </is>
      </c>
      <c r="J5090" t="inlineStr">
        <is>
          <t xml:space="preserve">VOA</t>
        </is>
      </c>
      <c r="K5090" t="inlineStr">
        <is>
          <t xml:space="preserve">Mispronunciation</t>
        </is>
      </c>
      <c r="L5090" t="inlineStr">
        <is>
          <t xml:space="preserve">Mispronunciation</t>
        </is>
      </c>
      <c r="M5090" t="str">
        <f>IFERROR(IF(VLOOKUP(L5090,'Quantification'!$A:$B,2,FALSE)&amp;""="","Unclassified",VLOOKUP(L5090,'Quantification'!$A:$B,2,FALSE)),"Unclassified")</f>
        <v>Major</v>
      </c>
      <c r="N5090" t="inlineStr">
        <is>
          <t xml:space="preserve">frl-nina.wiederhold@pocketfm.com</t>
        </is>
      </c>
      <c r="O5090" t="inlineStr">
        <is>
          <t xml:space="preserve">Issues found in raw</t>
        </is>
      </c>
      <c r="P5090" t="str">
        <f>IF(OR(O5090="Issues found in master",O5090="Final master"),"Master",IF(OR(O5090="Ready for Master",O5090="Issues found in raw",O5090="Raw under QC",O5090="Issues resolved in raw"),"Raw","-"))</f>
        <v>Raw</v>
      </c>
      <c r="Q5090" s="13">
        <v>46285.31388888889</v>
      </c>
      <c r="R5090" t="inlineStr">
        <is>
          <t xml:space="preserve">2026-09 (Sept)</t>
        </is>
      </c>
      <c r="S5090">
        <f>IF(M5090="Not an error",0,IF(COUNTIFS($A$2:$A5090,$A5090,$D$2:$D5090,$D5090,$M$2:$M5090,"&lt;&gt;Not an error")=1,1,0))</f>
        <v>0</v>
      </c>
      <c r="T5090">
        <f>IF(M5090&lt;&gt;"Major",0,IF(COUNTIFS($A$2:$A5090,$A5090,$D$2:$D5090,$D5090,$M$2:$M5090,"Major")=1,1,0))</f>
        <v>0</v>
      </c>
      <c r="U5090">
        <f>IF(M5090&lt;&gt;"Minor",0,IF(COUNTIFS($A$2:$A5090,$A5090,$D$2:$D5090,$D5090,$M$2:$M5090,"Minor")=1,1,0))</f>
        <v>0</v>
      </c>
    </row>
    <row r="5091">
      <c r="A5091" t="inlineStr">
        <is>
          <t xml:space="preserve">4f110227b64f181ab7f340cf91ca5a9923b8e59d</t>
        </is>
      </c>
      <c r="B5091" t="inlineStr">
        <is>
          <t xml:space="preserve">Unexpectedly Yours - with BGM &amp; SFX</t>
        </is>
      </c>
      <c r="C5091" t="inlineStr">
        <is>
          <t xml:space="preserve">Unexpectedly Yours - With BGM &amp; SFX</t>
        </is>
      </c>
      <c r="D5091" t="inlineStr">
        <is>
          <t xml:space="preserve">325e6b2754f95d25145893d5f48eea651dcf4d75</t>
        </is>
      </c>
      <c r="E5091" t="inlineStr">
        <is>
          <t xml:space="preserve">Folge 58 – Ein Tapetenwechsel</t>
        </is>
      </c>
      <c r="F5091">
        <v>58</v>
      </c>
      <c r="G5091" t="inlineStr">
        <is>
          <t xml:space="preserve">6:01-6:06</t>
        </is>
      </c>
      <c r="H5091" t="inlineStr">
        <is>
          <t xml:space="preserve">Pending</t>
        </is>
      </c>
      <c r="I5091" t="inlineStr">
        <is>
          <t xml:space="preserve">Remarks: Mispronunciation
- Line from Script:Zacharias, der hinter ihr herfuhr, konnte kaum glauben, was er sah. Sie fuhr, als hätte sie nichts zu verlieren.
- Note: Zackerias should be english</t>
        </is>
      </c>
      <c r="J5091" t="inlineStr">
        <is>
          <t xml:space="preserve">VOA</t>
        </is>
      </c>
      <c r="K5091" t="inlineStr">
        <is>
          <t xml:space="preserve">Mispronunciation</t>
        </is>
      </c>
      <c r="L5091" t="inlineStr">
        <is>
          <t xml:space="preserve">Mispronunciation</t>
        </is>
      </c>
      <c r="M5091" t="str">
        <f>IFERROR(IF(VLOOKUP(L5091,'Quantification'!$A:$B,2,FALSE)&amp;""="","Unclassified",VLOOKUP(L5091,'Quantification'!$A:$B,2,FALSE)),"Unclassified")</f>
        <v>Major</v>
      </c>
      <c r="N5091" t="inlineStr">
        <is>
          <t xml:space="preserve">frl-nina.wiederhold@pocketfm.com</t>
        </is>
      </c>
      <c r="O5091" t="inlineStr">
        <is>
          <t xml:space="preserve">Issues found in raw</t>
        </is>
      </c>
      <c r="P5091" t="str">
        <f>IF(OR(O5091="Issues found in master",O5091="Final master"),"Master",IF(OR(O5091="Ready for Master",O5091="Issues found in raw",O5091="Raw under QC",O5091="Issues resolved in raw"),"Raw","-"))</f>
        <v>Raw</v>
      </c>
      <c r="Q5091" s="13">
        <v>46285.31388888889</v>
      </c>
      <c r="R5091" t="inlineStr">
        <is>
          <t xml:space="preserve">2026-09 (Sept)</t>
        </is>
      </c>
      <c r="S5091">
        <f>IF(M5091="Not an error",0,IF(COUNTIFS($A$2:$A5091,$A5091,$D$2:$D5091,$D5091,$M$2:$M5091,"&lt;&gt;Not an error")=1,1,0))</f>
        <v>0</v>
      </c>
      <c r="T5091">
        <f>IF(M5091&lt;&gt;"Major",0,IF(COUNTIFS($A$2:$A5091,$A5091,$D$2:$D5091,$D5091,$M$2:$M5091,"Major")=1,1,0))</f>
        <v>0</v>
      </c>
      <c r="U5091">
        <f>IF(M5091&lt;&gt;"Minor",0,IF(COUNTIFS($A$2:$A5091,$A5091,$D$2:$D5091,$D5091,$M$2:$M5091,"Minor")=1,1,0))</f>
        <v>0</v>
      </c>
    </row>
    <row r="5092">
      <c r="A5092" t="inlineStr">
        <is>
          <t xml:space="preserve">4f110227b64f181ab7f340cf91ca5a9923b8e59d</t>
        </is>
      </c>
      <c r="B5092" t="inlineStr">
        <is>
          <t xml:space="preserve">Unexpectedly Yours - with BGM &amp; SFX</t>
        </is>
      </c>
      <c r="C5092" t="inlineStr">
        <is>
          <t xml:space="preserve">Unexpectedly Yours - With BGM &amp; SFX</t>
        </is>
      </c>
      <c r="D5092" t="inlineStr">
        <is>
          <t xml:space="preserve">4974c9e261ce5e7d1a4a75e8bbeccb5efcda9cc1</t>
        </is>
      </c>
      <c r="E5092" t="inlineStr">
        <is>
          <t xml:space="preserve">Folge 60 – Der Moment, in Dem Sie Es Wusste</t>
        </is>
      </c>
      <c r="F5092">
        <v>60</v>
      </c>
      <c r="G5092" t="inlineStr">
        <is>
          <t xml:space="preserve">11:55-12:40</t>
        </is>
      </c>
      <c r="H5092" t="inlineStr">
        <is>
          <t xml:space="preserve">Pending</t>
        </is>
      </c>
      <c r="I5092" t="inlineStr">
        <is>
          <t xml:space="preserve">Remarks: Mispronunciation
- Line from Script: Einmal drinnen, folgte Zacharias Blair wie ein Schatten. „Na schön, raus damit. Wer ist dieser Typ, den du triffst?“ Blair warf ihm einen bösen Blick zu und ging zum Kühlschrank in der Küche. „Cola oder Bier?“
„Bier“, sagte Zacharias. Sie saßen in Korbstühlen auf der Veranda, als Blairs Telefon klingelte. Sie blickte hinunter, und ein kleines Lächeln berührte ihre Lippen, als sie sah, dass es eine Nachricht von Dylan war. Zacharias Harrington bemerkte dieses Lächeln. Sein Kiefer spannte sich an, als er sich entschied. Wer auch immer am anderen Ende dieses Telefons war – Zacharias Harrington würde sicherstellen, dass er Blair nicht verletzte.
- Note: Zackerias should be english</t>
        </is>
      </c>
      <c r="J5092" t="inlineStr">
        <is>
          <t xml:space="preserve">VOA</t>
        </is>
      </c>
      <c r="K5092" t="inlineStr">
        <is>
          <t xml:space="preserve">Modulation</t>
        </is>
      </c>
      <c r="L5092" t="inlineStr">
        <is>
          <t xml:space="preserve">Modulation</t>
        </is>
      </c>
      <c r="M5092" t="str">
        <f>IFERROR(IF(VLOOKUP(L5092,'Quantification'!$A:$B,2,FALSE)&amp;""="","Unclassified",VLOOKUP(L5092,'Quantification'!$A:$B,2,FALSE)),"Unclassified")</f>
        <v>Minor</v>
      </c>
      <c r="N5092" t="inlineStr">
        <is>
          <t xml:space="preserve">frl-nina.wiederhold@pocketfm.com</t>
        </is>
      </c>
      <c r="O5092" t="inlineStr">
        <is>
          <t xml:space="preserve">Issues found in raw</t>
        </is>
      </c>
      <c r="P5092" t="str">
        <f>IF(OR(O5092="Issues found in master",O5092="Final master"),"Master",IF(OR(O5092="Ready for Master",O5092="Issues found in raw",O5092="Raw under QC",O5092="Issues resolved in raw"),"Raw","-"))</f>
        <v>Raw</v>
      </c>
      <c r="Q5092" s="13">
        <v>46286.29027777778</v>
      </c>
      <c r="R5092" t="inlineStr">
        <is>
          <t xml:space="preserve">2026-09 (Sept)</t>
        </is>
      </c>
      <c r="S5092">
        <f>IF(M5092="Not an error",0,IF(COUNTIFS($A$2:$A5092,$A5092,$D$2:$D5092,$D5092,$M$2:$M5092,"&lt;&gt;Not an error")=1,1,0))</f>
        <v>1</v>
      </c>
      <c r="T5092">
        <f>IF(M5092&lt;&gt;"Major",0,IF(COUNTIFS($A$2:$A5092,$A5092,$D$2:$D5092,$D5092,$M$2:$M5092,"Major")=1,1,0))</f>
        <v>0</v>
      </c>
      <c r="U5092">
        <f>IF(M5092&lt;&gt;"Minor",0,IF(COUNTIFS($A$2:$A5092,$A5092,$D$2:$D5092,$D5092,$M$2:$M5092,"Minor")=1,1,0))</f>
        <v>1</v>
      </c>
    </row>
    <row r="5093">
      <c r="A5093" t="inlineStr">
        <is>
          <t xml:space="preserve">4f110227b64f181ab7f340cf91ca5a9923b8e59d</t>
        </is>
      </c>
      <c r="B5093" t="inlineStr">
        <is>
          <t xml:space="preserve">Unexpectedly Yours - with BGM &amp; SFX</t>
        </is>
      </c>
      <c r="C5093" t="inlineStr">
        <is>
          <t xml:space="preserve">Unexpectedly Yours - With BGM &amp; SFX</t>
        </is>
      </c>
      <c r="D5093" t="inlineStr">
        <is>
          <t xml:space="preserve">ce34308ae72a2074670ad41f9a8c7cd74585c96a</t>
        </is>
      </c>
      <c r="E5093" t="inlineStr">
        <is>
          <t xml:space="preserve">Folge 61 - Ein Mann Ohne Spur</t>
        </is>
      </c>
      <c r="F5093">
        <v>61</v>
      </c>
      <c r="G5093" t="inlineStr">
        <is>
          <t xml:space="preserve">0:00-0:06</t>
        </is>
      </c>
      <c r="H5093" t="inlineStr">
        <is>
          <t xml:space="preserve">Pending</t>
        </is>
      </c>
      <c r="I5093" t="inlineStr">
        <is>
          <t xml:space="preserve">Remarks: Mispronunciation
- Line from Script: Zacharias konnte sich Blair noch genau vorstellen, an dem Tag, als sie zum ersten Mal bei ihnen einzog.
- Note: Zackerias should be english</t>
        </is>
      </c>
      <c r="J5093" t="inlineStr">
        <is>
          <t xml:space="preserve">VOA</t>
        </is>
      </c>
      <c r="K5093" t="inlineStr">
        <is>
          <t xml:space="preserve">Mispronunciation</t>
        </is>
      </c>
      <c r="L5093" t="inlineStr">
        <is>
          <t xml:space="preserve">Mispronunciation</t>
        </is>
      </c>
      <c r="M5093" t="str">
        <f>IFERROR(IF(VLOOKUP(L5093,'Quantification'!$A:$B,2,FALSE)&amp;""="","Unclassified",VLOOKUP(L5093,'Quantification'!$A:$B,2,FALSE)),"Unclassified")</f>
        <v>Major</v>
      </c>
      <c r="N5093" t="inlineStr">
        <is>
          <t xml:space="preserve">frl-nina.wiederhold@pocketfm.com</t>
        </is>
      </c>
      <c r="O5093" t="inlineStr">
        <is>
          <t xml:space="preserve">Issues found in raw</t>
        </is>
      </c>
      <c r="P5093" t="str">
        <f>IF(OR(O5093="Issues found in master",O5093="Final master"),"Master",IF(OR(O5093="Ready for Master",O5093="Issues found in raw",O5093="Raw under QC",O5093="Issues resolved in raw"),"Raw","-"))</f>
        <v>Raw</v>
      </c>
      <c r="Q5093" s="13">
        <v>46286.29791666666</v>
      </c>
      <c r="R5093" t="inlineStr">
        <is>
          <t xml:space="preserve">2026-09 (Sept)</t>
        </is>
      </c>
      <c r="S5093">
        <f>IF(M5093="Not an error",0,IF(COUNTIFS($A$2:$A5093,$A5093,$D$2:$D5093,$D5093,$M$2:$M5093,"&lt;&gt;Not an error")=1,1,0))</f>
        <v>1</v>
      </c>
      <c r="T5093">
        <f>IF(M5093&lt;&gt;"Major",0,IF(COUNTIFS($A$2:$A5093,$A5093,$D$2:$D5093,$D5093,$M$2:$M5093,"Major")=1,1,0))</f>
        <v>1</v>
      </c>
      <c r="U5093">
        <f>IF(M5093&lt;&gt;"Minor",0,IF(COUNTIFS($A$2:$A5093,$A5093,$D$2:$D5093,$D5093,$M$2:$M5093,"Minor")=1,1,0))</f>
        <v>0</v>
      </c>
    </row>
    <row r="5094">
      <c r="A5094" t="inlineStr">
        <is>
          <t xml:space="preserve">4f110227b64f181ab7f340cf91ca5a9923b8e59d</t>
        </is>
      </c>
      <c r="B5094" t="inlineStr">
        <is>
          <t xml:space="preserve">Unexpectedly Yours - with BGM &amp; SFX</t>
        </is>
      </c>
      <c r="C5094" t="inlineStr">
        <is>
          <t xml:space="preserve">Unexpectedly Yours - With BGM &amp; SFX</t>
        </is>
      </c>
      <c r="D5094" t="inlineStr">
        <is>
          <t xml:space="preserve">ce34308ae72a2074670ad41f9a8c7cd74585c96a</t>
        </is>
      </c>
      <c r="E5094" t="inlineStr">
        <is>
          <t xml:space="preserve">Folge 61 - Ein Mann Ohne Spur</t>
        </is>
      </c>
      <c r="F5094">
        <v>61</v>
      </c>
      <c r="G5094" t="inlineStr">
        <is>
          <t xml:space="preserve">0:30-0:37</t>
        </is>
      </c>
      <c r="H5094" t="inlineStr">
        <is>
          <t xml:space="preserve">Pending</t>
        </is>
      </c>
      <c r="I5094" t="inlineStr">
        <is>
          <t xml:space="preserve">Remarks: Mispronunciation
- Line from Script: Damals hatte Zacharias sich selbst ein stilles Versprechen gegeben, dass er seine neue kleine Schwester verwöhnen würde.
- Note: Zackerias should be english</t>
        </is>
      </c>
      <c r="J5094" t="inlineStr">
        <is>
          <t xml:space="preserve">VOA</t>
        </is>
      </c>
      <c r="K5094" t="inlineStr">
        <is>
          <t xml:space="preserve">Mispronunciation</t>
        </is>
      </c>
      <c r="L5094" t="inlineStr">
        <is>
          <t xml:space="preserve">Mispronunciation</t>
        </is>
      </c>
      <c r="M5094" t="str">
        <f>IFERROR(IF(VLOOKUP(L5094,'Quantification'!$A:$B,2,FALSE)&amp;""="","Unclassified",VLOOKUP(L5094,'Quantification'!$A:$B,2,FALSE)),"Unclassified")</f>
        <v>Major</v>
      </c>
      <c r="N5094" t="inlineStr">
        <is>
          <t xml:space="preserve">frl-nina.wiederhold@pocketfm.com</t>
        </is>
      </c>
      <c r="O5094" t="inlineStr">
        <is>
          <t xml:space="preserve">Issues found in raw</t>
        </is>
      </c>
      <c r="P5094" t="str">
        <f>IF(OR(O5094="Issues found in master",O5094="Final master"),"Master",IF(OR(O5094="Ready for Master",O5094="Issues found in raw",O5094="Raw under QC",O5094="Issues resolved in raw"),"Raw","-"))</f>
        <v>Raw</v>
      </c>
      <c r="Q5094" s="13">
        <v>46286.29791666666</v>
      </c>
      <c r="R5094" t="inlineStr">
        <is>
          <t xml:space="preserve">2026-09 (Sept)</t>
        </is>
      </c>
      <c r="S5094">
        <f>IF(M5094="Not an error",0,IF(COUNTIFS($A$2:$A5094,$A5094,$D$2:$D5094,$D5094,$M$2:$M5094,"&lt;&gt;Not an error")=1,1,0))</f>
        <v>0</v>
      </c>
      <c r="T5094">
        <f>IF(M5094&lt;&gt;"Major",0,IF(COUNTIFS($A$2:$A5094,$A5094,$D$2:$D5094,$D5094,$M$2:$M5094,"Major")=1,1,0))</f>
        <v>0</v>
      </c>
      <c r="U5094">
        <f>IF(M5094&lt;&gt;"Minor",0,IF(COUNTIFS($A$2:$A5094,$A5094,$D$2:$D5094,$D5094,$M$2:$M5094,"Minor")=1,1,0))</f>
        <v>0</v>
      </c>
    </row>
    <row r="5095">
      <c r="A5095" t="inlineStr">
        <is>
          <t xml:space="preserve">4f110227b64f181ab7f340cf91ca5a9923b8e59d</t>
        </is>
      </c>
      <c r="B5095" t="inlineStr">
        <is>
          <t xml:space="preserve">Unexpectedly Yours - with BGM &amp; SFX</t>
        </is>
      </c>
      <c r="C5095" t="inlineStr">
        <is>
          <t xml:space="preserve">Unexpectedly Yours - With BGM &amp; SFX</t>
        </is>
      </c>
      <c r="D5095" t="inlineStr">
        <is>
          <t xml:space="preserve">ce34308ae72a2074670ad41f9a8c7cd74585c96a</t>
        </is>
      </c>
      <c r="E5095" t="inlineStr">
        <is>
          <t xml:space="preserve">Folge 61 - Ein Mann Ohne Spur</t>
        </is>
      </c>
      <c r="F5095">
        <v>61</v>
      </c>
      <c r="G5095" t="inlineStr">
        <is>
          <t xml:space="preserve">0:57-1:32</t>
        </is>
      </c>
      <c r="H5095" t="inlineStr">
        <is>
          <t xml:space="preserve">Pending</t>
        </is>
      </c>
      <c r="I5095" t="inlineStr">
        <is>
          <t xml:space="preserve">Remarks: Mispronunciation
- Line from Script: In gewisser Weise wurde ihre Bindung stärker, aber Zacharias spürte auch eine neue Kälte in ihr, eine stille Distanz zur Welt um sie herum. „Blair, bereust du es jemals?“, fragte Zacharias. Seine Stimme war tief, ein wenig rau.
Blair wandte sich ihm zu, ihr Lächeln schwach. „In der realen Welt gibt es keinen Platz für Reue. Man macht einfach weiter.“
Zachariass Lippen zuckten bei ihrer Antwort, aber er sagte nichts.
„Zacharias, kennst du Dylan Steele?“, fragte Blair und kam direkt zur Sache.
- Note: Zackerias should be english</t>
        </is>
      </c>
      <c r="J5095" t="inlineStr">
        <is>
          <t xml:space="preserve">VOA</t>
        </is>
      </c>
      <c r="K5095" t="inlineStr">
        <is>
          <t xml:space="preserve">Mispronunciation</t>
        </is>
      </c>
      <c r="L5095" t="inlineStr">
        <is>
          <t xml:space="preserve">Mispronunciation</t>
        </is>
      </c>
      <c r="M5095" t="str">
        <f>IFERROR(IF(VLOOKUP(L5095,'Quantification'!$A:$B,2,FALSE)&amp;""="","Unclassified",VLOOKUP(L5095,'Quantification'!$A:$B,2,FALSE)),"Unclassified")</f>
        <v>Major</v>
      </c>
      <c r="N5095" t="inlineStr">
        <is>
          <t xml:space="preserve">frl-nina.wiederhold@pocketfm.com</t>
        </is>
      </c>
      <c r="O5095" t="inlineStr">
        <is>
          <t xml:space="preserve">Issues found in raw</t>
        </is>
      </c>
      <c r="P5095" t="str">
        <f>IF(OR(O5095="Issues found in master",O5095="Final master"),"Master",IF(OR(O5095="Ready for Master",O5095="Issues found in raw",O5095="Raw under QC",O5095="Issues resolved in raw"),"Raw","-"))</f>
        <v>Raw</v>
      </c>
      <c r="Q5095" s="13">
        <v>46286.29791666666</v>
      </c>
      <c r="R5095" t="inlineStr">
        <is>
          <t xml:space="preserve">2026-09 (Sept)</t>
        </is>
      </c>
      <c r="S5095">
        <f>IF(M5095="Not an error",0,IF(COUNTIFS($A$2:$A5095,$A5095,$D$2:$D5095,$D5095,$M$2:$M5095,"&lt;&gt;Not an error")=1,1,0))</f>
        <v>0</v>
      </c>
      <c r="T5095">
        <f>IF(M5095&lt;&gt;"Major",0,IF(COUNTIFS($A$2:$A5095,$A5095,$D$2:$D5095,$D5095,$M$2:$M5095,"Major")=1,1,0))</f>
        <v>0</v>
      </c>
      <c r="U5095">
        <f>IF(M5095&lt;&gt;"Minor",0,IF(COUNTIFS($A$2:$A5095,$A5095,$D$2:$D5095,$D5095,$M$2:$M5095,"Minor")=1,1,0))</f>
        <v>0</v>
      </c>
    </row>
    <row r="5096">
      <c r="A5096" t="inlineStr">
        <is>
          <t xml:space="preserve">4f110227b64f181ab7f340cf91ca5a9923b8e59d</t>
        </is>
      </c>
      <c r="B5096" t="inlineStr">
        <is>
          <t xml:space="preserve">Unexpectedly Yours - with BGM &amp; SFX</t>
        </is>
      </c>
      <c r="C5096" t="inlineStr">
        <is>
          <t xml:space="preserve">Unexpectedly Yours - With BGM &amp; SFX</t>
        </is>
      </c>
      <c r="D5096" t="inlineStr">
        <is>
          <t xml:space="preserve">ce34308ae72a2074670ad41f9a8c7cd74585c96a</t>
        </is>
      </c>
      <c r="E5096" t="inlineStr">
        <is>
          <t xml:space="preserve">Folge 61 - Ein Mann Ohne Spur</t>
        </is>
      </c>
      <c r="F5096">
        <v>61</v>
      </c>
      <c r="G5096" t="inlineStr">
        <is>
          <t xml:space="preserve">2:00-2:23</t>
        </is>
      </c>
      <c r="H5096" t="inlineStr">
        <is>
          <t xml:space="preserve">Pending</t>
        </is>
      </c>
      <c r="I5096" t="inlineStr">
        <is>
          <t xml:space="preserve">Remarks: Mispronunciation
- Line from Script: Blair hatte immer gewusst, dass die Welt komplizierter war, als sie schien, aber Zachariass Worte lösten dennoch einen Schock und Neugier in ihr aus. Sie wiederholte den Namen leise: „Der Unabhängige Staat.“
Zachariass Stimme mischte sich wieder ein, sanft, aber bestimmt. „Blair, halt dich von ihm fern. Er ist kein guter Mensch.“
- Note: Zackerias should be english</t>
        </is>
      </c>
      <c r="J5096" t="inlineStr">
        <is>
          <t xml:space="preserve">VOA</t>
        </is>
      </c>
      <c r="K5096" t="inlineStr">
        <is>
          <t xml:space="preserve">Mispronunciation</t>
        </is>
      </c>
      <c r="L5096" t="inlineStr">
        <is>
          <t xml:space="preserve">Mispronunciation</t>
        </is>
      </c>
      <c r="M5096" t="str">
        <f>IFERROR(IF(VLOOKUP(L5096,'Quantification'!$A:$B,2,FALSE)&amp;""="","Unclassified",VLOOKUP(L5096,'Quantification'!$A:$B,2,FALSE)),"Unclassified")</f>
        <v>Major</v>
      </c>
      <c r="N5096" t="inlineStr">
        <is>
          <t xml:space="preserve">frl-nina.wiederhold@pocketfm.com</t>
        </is>
      </c>
      <c r="O5096" t="inlineStr">
        <is>
          <t xml:space="preserve">Issues found in raw</t>
        </is>
      </c>
      <c r="P5096" t="str">
        <f>IF(OR(O5096="Issues found in master",O5096="Final master"),"Master",IF(OR(O5096="Ready for Master",O5096="Issues found in raw",O5096="Raw under QC",O5096="Issues resolved in raw"),"Raw","-"))</f>
        <v>Raw</v>
      </c>
      <c r="Q5096" s="13">
        <v>46286.29791666666</v>
      </c>
      <c r="R5096" t="inlineStr">
        <is>
          <t xml:space="preserve">2026-09 (Sept)</t>
        </is>
      </c>
      <c r="S5096">
        <f>IF(M5096="Not an error",0,IF(COUNTIFS($A$2:$A5096,$A5096,$D$2:$D5096,$D5096,$M$2:$M5096,"&lt;&gt;Not an error")=1,1,0))</f>
        <v>0</v>
      </c>
      <c r="T5096">
        <f>IF(M5096&lt;&gt;"Major",0,IF(COUNTIFS($A$2:$A5096,$A5096,$D$2:$D5096,$D5096,$M$2:$M5096,"Major")=1,1,0))</f>
        <v>0</v>
      </c>
      <c r="U5096">
        <f>IF(M5096&lt;&gt;"Minor",0,IF(COUNTIFS($A$2:$A5096,$A5096,$D$2:$D5096,$D5096,$M$2:$M5096,"Minor")=1,1,0))</f>
        <v>0</v>
      </c>
    </row>
    <row r="5097">
      <c r="A5097" t="inlineStr">
        <is>
          <t xml:space="preserve">4f110227b64f181ab7f340cf91ca5a9923b8e59d</t>
        </is>
      </c>
      <c r="B5097" t="inlineStr">
        <is>
          <t xml:space="preserve">Unexpectedly Yours - with BGM &amp; SFX</t>
        </is>
      </c>
      <c r="C5097" t="inlineStr">
        <is>
          <t xml:space="preserve">Unexpectedly Yours - With BGM &amp; SFX</t>
        </is>
      </c>
      <c r="D5097" t="inlineStr">
        <is>
          <t xml:space="preserve">ce34308ae72a2074670ad41f9a8c7cd74585c96a</t>
        </is>
      </c>
      <c r="E5097" t="inlineStr">
        <is>
          <t xml:space="preserve">Folge 61 - Ein Mann Ohne Spur</t>
        </is>
      </c>
      <c r="F5097">
        <v>61</v>
      </c>
      <c r="G5097" t="inlineStr">
        <is>
          <t xml:space="preserve">3:06-3:34</t>
        </is>
      </c>
      <c r="H5097" t="inlineStr">
        <is>
          <t xml:space="preserve">Pending</t>
        </is>
      </c>
      <c r="I5097" t="inlineStr">
        <is>
          <t xml:space="preserve">Remarks: Mispronunciation
- Line from Script: Zacharias sah sie verstummen, sein Ausdruck verhärtete sich. „Blair, hast du mich gehört?“ Seine Stimme enthielt eine klare Warnung.
Die Spannung spürend, blickte Blair ihn an und hob eine Augenbraue, ein schiefes Lächeln umspielte ihre Lippen. „Ja, habe ich.“
Später, um elf Uhr, lag Blair unruhig im Bett und starrte an die Decke. Zachariass Worte hallten in ihrem Kopf wider.
- Note: Zackerias should be english</t>
        </is>
      </c>
      <c r="J5097" t="inlineStr">
        <is>
          <t xml:space="preserve">VOA</t>
        </is>
      </c>
      <c r="K5097" t="inlineStr">
        <is>
          <t xml:space="preserve">Mispronunciation</t>
        </is>
      </c>
      <c r="L5097" t="inlineStr">
        <is>
          <t xml:space="preserve">Mispronunciation</t>
        </is>
      </c>
      <c r="M5097" t="str">
        <f>IFERROR(IF(VLOOKUP(L5097,'Quantification'!$A:$B,2,FALSE)&amp;""="","Unclassified",VLOOKUP(L5097,'Quantification'!$A:$B,2,FALSE)),"Unclassified")</f>
        <v>Major</v>
      </c>
      <c r="N5097" t="inlineStr">
        <is>
          <t xml:space="preserve">frl-nina.wiederhold@pocketfm.com</t>
        </is>
      </c>
      <c r="O5097" t="inlineStr">
        <is>
          <t xml:space="preserve">Issues found in raw</t>
        </is>
      </c>
      <c r="P5097" t="str">
        <f>IF(OR(O5097="Issues found in master",O5097="Final master"),"Master",IF(OR(O5097="Ready for Master",O5097="Issues found in raw",O5097="Raw under QC",O5097="Issues resolved in raw"),"Raw","-"))</f>
        <v>Raw</v>
      </c>
      <c r="Q5097" s="13">
        <v>46286.29791666666</v>
      </c>
      <c r="R5097" t="inlineStr">
        <is>
          <t xml:space="preserve">2026-09 (Sept)</t>
        </is>
      </c>
      <c r="S5097">
        <f>IF(M5097="Not an error",0,IF(COUNTIFS($A$2:$A5097,$A5097,$D$2:$D5097,$D5097,$M$2:$M5097,"&lt;&gt;Not an error")=1,1,0))</f>
        <v>0</v>
      </c>
      <c r="T5097">
        <f>IF(M5097&lt;&gt;"Major",0,IF(COUNTIFS($A$2:$A5097,$A5097,$D$2:$D5097,$D5097,$M$2:$M5097,"Major")=1,1,0))</f>
        <v>0</v>
      </c>
      <c r="U5097">
        <f>IF(M5097&lt;&gt;"Minor",0,IF(COUNTIFS($A$2:$A5097,$A5097,$D$2:$D5097,$D5097,$M$2:$M5097,"Minor")=1,1,0))</f>
        <v>0</v>
      </c>
    </row>
    <row r="5098">
      <c r="A5098" t="inlineStr">
        <is>
          <t xml:space="preserve">4f110227b64f181ab7f340cf91ca5a9923b8e59d</t>
        </is>
      </c>
      <c r="B5098" t="inlineStr">
        <is>
          <t xml:space="preserve">Unexpectedly Yours - with BGM &amp; SFX</t>
        </is>
      </c>
      <c r="C5098" t="inlineStr">
        <is>
          <t xml:space="preserve">Unexpectedly Yours - With BGM &amp; SFX</t>
        </is>
      </c>
      <c r="D5098" t="inlineStr">
        <is>
          <t xml:space="preserve">9fb707cfe6f9d6e480ad50954c75bcd49ab0ffaa</t>
        </is>
      </c>
      <c r="E5098" t="inlineStr">
        <is>
          <t xml:space="preserve">Folge 62 - Provoziert</t>
        </is>
      </c>
      <c r="F5098">
        <v>62</v>
      </c>
      <c r="G5098" t="inlineStr">
        <is>
          <t xml:space="preserve">7:35-7:44</t>
        </is>
      </c>
      <c r="H5098" t="inlineStr">
        <is>
          <t xml:space="preserve">Pending</t>
        </is>
      </c>
      <c r="I5098" t="inlineStr">
        <is>
          <t xml:space="preserve">Remarks: gap
- Line from Script: „Jeder schaut für sich selbst. Mr. Smith wäre nicht da, wo er ist, wenn er nicht verstanden hätte, wie es ist, bei den Harringtons gut dazustehen.“
- Note: gap</t>
        </is>
      </c>
      <c r="J5098" t="inlineStr">
        <is>
          <t xml:space="preserve">VOA</t>
        </is>
      </c>
      <c r="K5098" t="inlineStr">
        <is>
          <t xml:space="preserve">Unusual gap/ pause</t>
        </is>
      </c>
      <c r="L5098" t="inlineStr">
        <is>
          <t xml:space="preserve">Unusual gap / pause</t>
        </is>
      </c>
      <c r="M5098" t="str">
        <f>IFERROR(IF(VLOOKUP(L5098,'Quantification'!$A:$B,2,FALSE)&amp;""="","Unclassified",VLOOKUP(L5098,'Quantification'!$A:$B,2,FALSE)),"Unclassified")</f>
        <v>Minor</v>
      </c>
      <c r="N5098" t="inlineStr">
        <is>
          <t xml:space="preserve">frl-nina.wiederhold@pocketfm.com</t>
        </is>
      </c>
      <c r="O5098" t="inlineStr">
        <is>
          <t xml:space="preserve">Issues found in raw</t>
        </is>
      </c>
      <c r="P5098" t="str">
        <f>IF(OR(O5098="Issues found in master",O5098="Final master"),"Master",IF(OR(O5098="Ready for Master",O5098="Issues found in raw",O5098="Raw under QC",O5098="Issues resolved in raw"),"Raw","-"))</f>
        <v>Raw</v>
      </c>
      <c r="Q5098" s="13">
        <v>46286.30416666667</v>
      </c>
      <c r="R5098" t="inlineStr">
        <is>
          <t xml:space="preserve">2026-09 (Sept)</t>
        </is>
      </c>
      <c r="S5098">
        <f>IF(M5098="Not an error",0,IF(COUNTIFS($A$2:$A5098,$A5098,$D$2:$D5098,$D5098,$M$2:$M5098,"&lt;&gt;Not an error")=1,1,0))</f>
        <v>1</v>
      </c>
      <c r="T5098">
        <f>IF(M5098&lt;&gt;"Major",0,IF(COUNTIFS($A$2:$A5098,$A5098,$D$2:$D5098,$D5098,$M$2:$M5098,"Major")=1,1,0))</f>
        <v>0</v>
      </c>
      <c r="U5098">
        <f>IF(M5098&lt;&gt;"Minor",0,IF(COUNTIFS($A$2:$A5098,$A5098,$D$2:$D5098,$D5098,$M$2:$M5098,"Minor")=1,1,0))</f>
        <v>1</v>
      </c>
    </row>
    <row r="5099">
      <c r="A5099" t="inlineStr">
        <is>
          <t xml:space="preserve">4f110227b64f181ab7f340cf91ca5a9923b8e59d</t>
        </is>
      </c>
      <c r="B5099" t="inlineStr">
        <is>
          <t xml:space="preserve">Unexpectedly Yours - with BGM &amp; SFX</t>
        </is>
      </c>
      <c r="C5099" t="inlineStr">
        <is>
          <t xml:space="preserve">Unexpectedly Yours - With BGM &amp; SFX</t>
        </is>
      </c>
      <c r="D5099" t="inlineStr">
        <is>
          <t xml:space="preserve">4dc522093caa48222a4e39d76dc830f5fd022899</t>
        </is>
      </c>
      <c r="E5099" t="inlineStr">
        <is>
          <t xml:space="preserve">Folge 63 – Ein Gefallen, Eine Chance</t>
        </is>
      </c>
      <c r="F5099">
        <v>63</v>
      </c>
      <c r="G5099" t="inlineStr">
        <is>
          <t xml:space="preserve">6:11-6:21</t>
        </is>
      </c>
      <c r="H5099" t="inlineStr">
        <is>
          <t xml:space="preserve">Pending</t>
        </is>
      </c>
      <c r="I5099" t="inlineStr">
        <is>
          <t xml:space="preserve">Remarks: Mispronunciation
- Line from Script: Tief durchatmend, um ihre Gedanken zu sammeln, wählte sie Zachariass Nummer: „Hast du gefunden, wonach ich gefragt habe?“
- Note: Zackerias should be english</t>
        </is>
      </c>
      <c r="J5099" t="inlineStr">
        <is>
          <t xml:space="preserve">VOA</t>
        </is>
      </c>
      <c r="K5099" t="inlineStr">
        <is>
          <t xml:space="preserve">Mispronunciation</t>
        </is>
      </c>
      <c r="L5099" t="inlineStr">
        <is>
          <t xml:space="preserve">Mispronunciation</t>
        </is>
      </c>
      <c r="M5099" t="str">
        <f>IFERROR(IF(VLOOKUP(L5099,'Quantification'!$A:$B,2,FALSE)&amp;""="","Unclassified",VLOOKUP(L5099,'Quantification'!$A:$B,2,FALSE)),"Unclassified")</f>
        <v>Major</v>
      </c>
      <c r="N5099" t="inlineStr">
        <is>
          <t xml:space="preserve">frl-nina.wiederhold@pocketfm.com</t>
        </is>
      </c>
      <c r="O5099" t="inlineStr">
        <is>
          <t xml:space="preserve">Issues found in raw</t>
        </is>
      </c>
      <c r="P5099" t="str">
        <f>IF(OR(O5099="Issues found in master",O5099="Final master"),"Master",IF(OR(O5099="Ready for Master",O5099="Issues found in raw",O5099="Raw under QC",O5099="Issues resolved in raw"),"Raw","-"))</f>
        <v>Raw</v>
      </c>
      <c r="Q5099" s="13">
        <v>46286.31041666667</v>
      </c>
      <c r="R5099" t="inlineStr">
        <is>
          <t xml:space="preserve">2026-09 (Sept)</t>
        </is>
      </c>
      <c r="S5099">
        <f>IF(M5099="Not an error",0,IF(COUNTIFS($A$2:$A5099,$A5099,$D$2:$D5099,$D5099,$M$2:$M5099,"&lt;&gt;Not an error")=1,1,0))</f>
        <v>1</v>
      </c>
      <c r="T5099">
        <f>IF(M5099&lt;&gt;"Major",0,IF(COUNTIFS($A$2:$A5099,$A5099,$D$2:$D5099,$D5099,$M$2:$M5099,"Major")=1,1,0))</f>
        <v>1</v>
      </c>
      <c r="U5099">
        <f>IF(M5099&lt;&gt;"Minor",0,IF(COUNTIFS($A$2:$A5099,$A5099,$D$2:$D5099,$D5099,$M$2:$M5099,"Minor")=1,1,0))</f>
        <v>0</v>
      </c>
    </row>
    <row r="5100">
      <c r="A5100" t="inlineStr">
        <is>
          <t xml:space="preserve">4f110227b64f181ab7f340cf91ca5a9923b8e59d</t>
        </is>
      </c>
      <c r="B5100" t="inlineStr">
        <is>
          <t xml:space="preserve">Unexpectedly Yours - with BGM &amp; SFX</t>
        </is>
      </c>
      <c r="C5100" t="inlineStr">
        <is>
          <t xml:space="preserve">Unexpectedly Yours - With BGM &amp; SFX</t>
        </is>
      </c>
      <c r="D5100" t="inlineStr">
        <is>
          <t xml:space="preserve">1c2c8152b0aa32f6c7665d1db8f44a30e05a7b14</t>
        </is>
      </c>
      <c r="E5100" t="inlineStr">
        <is>
          <t xml:space="preserve">Folge 65 – Blair Steht Im Mittelpunkt</t>
        </is>
      </c>
      <c r="F5100">
        <v>65</v>
      </c>
      <c r="G5100" t="inlineStr">
        <is>
          <t xml:space="preserve">11:17-11:26</t>
        </is>
      </c>
      <c r="H5100" t="inlineStr">
        <is>
          <t xml:space="preserve">Pending</t>
        </is>
      </c>
      <c r="I5100" t="inlineStr">
        <is>
          <t xml:space="preserve">Remarks: Mispronunciation
- Line from Script: Damit warf sie Opa White und Mr. White einen letzten, bedeutungsvollen Blick zu, bevor sie sich auf dem Absatz umdrehte und auf die Bühne zuschritt. - Note: umdrehte</t>
        </is>
      </c>
      <c r="J5100" t="inlineStr">
        <is>
          <t xml:space="preserve">VOA</t>
        </is>
      </c>
      <c r="K5100" t="inlineStr">
        <is>
          <t xml:space="preserve">Mispronunciation</t>
        </is>
      </c>
      <c r="L5100" t="inlineStr">
        <is>
          <t xml:space="preserve">Mispronunciation</t>
        </is>
      </c>
      <c r="M5100" t="str">
        <f>IFERROR(IF(VLOOKUP(L5100,'Quantification'!$A:$B,2,FALSE)&amp;""="","Unclassified",VLOOKUP(L5100,'Quantification'!$A:$B,2,FALSE)),"Unclassified")</f>
        <v>Major</v>
      </c>
      <c r="N5100" t="inlineStr">
        <is>
          <t xml:space="preserve">frl-nina.wiederhold@pocketfm.com</t>
        </is>
      </c>
      <c r="O5100" t="inlineStr">
        <is>
          <t xml:space="preserve">Issues found in raw</t>
        </is>
      </c>
      <c r="P5100" t="str">
        <f>IF(OR(O5100="Issues found in master",O5100="Final master"),"Master",IF(OR(O5100="Ready for Master",O5100="Issues found in raw",O5100="Raw under QC",O5100="Issues resolved in raw"),"Raw","-"))</f>
        <v>Raw</v>
      </c>
      <c r="Q5100" s="13">
        <v>46286.64097222222</v>
      </c>
      <c r="R5100" t="inlineStr">
        <is>
          <t xml:space="preserve">2026-09 (Sept)</t>
        </is>
      </c>
      <c r="S5100">
        <f>IF(M5100="Not an error",0,IF(COUNTIFS($A$2:$A5100,$A5100,$D$2:$D5100,$D5100,$M$2:$M5100,"&lt;&gt;Not an error")=1,1,0))</f>
        <v>1</v>
      </c>
      <c r="T5100">
        <f>IF(M5100&lt;&gt;"Major",0,IF(COUNTIFS($A$2:$A5100,$A5100,$D$2:$D5100,$D5100,$M$2:$M5100,"Major")=1,1,0))</f>
        <v>1</v>
      </c>
      <c r="U5100">
        <f>IF(M5100&lt;&gt;"Minor",0,IF(COUNTIFS($A$2:$A5100,$A5100,$D$2:$D5100,$D5100,$M$2:$M5100,"Minor")=1,1,0))</f>
        <v>0</v>
      </c>
    </row>
    <row r="5101">
      <c r="A5101" t="inlineStr">
        <is>
          <t xml:space="preserve">4f110227b64f181ab7f340cf91ca5a9923b8e59d</t>
        </is>
      </c>
      <c r="B5101" t="inlineStr">
        <is>
          <t xml:space="preserve">Unexpectedly Yours - with BGM &amp; SFX</t>
        </is>
      </c>
      <c r="C5101" t="inlineStr">
        <is>
          <t xml:space="preserve">Unexpectedly Yours - With BGM &amp; SFX</t>
        </is>
      </c>
      <c r="D5101" t="inlineStr">
        <is>
          <t xml:space="preserve">1c2c8152b0aa32f6c7665d1db8f44a30e05a7b14</t>
        </is>
      </c>
      <c r="E5101" t="inlineStr">
        <is>
          <t xml:space="preserve">Folge 65 – Blair Steht Im Mittelpunkt</t>
        </is>
      </c>
      <c r="F5101">
        <v>65</v>
      </c>
      <c r="G5101" t="inlineStr">
        <is>
          <t xml:space="preserve">11:26-11:30</t>
        </is>
      </c>
      <c r="H5101" t="inlineStr">
        <is>
          <t xml:space="preserve">Pending</t>
        </is>
      </c>
      <c r="I5101" t="inlineStr">
        <is>
          <t xml:space="preserve">Remarks: Script error
- Line from Script:
- Note: grammar, should be weg gehen sah. or wegging</t>
        </is>
      </c>
      <c r="J5101" t="inlineStr">
        <is>
          <t xml:space="preserve">AI</t>
        </is>
      </c>
      <c r="K5101" t="inlineStr">
        <is>
          <t xml:space="preserve">Script error</t>
        </is>
      </c>
      <c r="L5101" t="inlineStr">
        <is>
          <t xml:space="preserve">Script error</t>
        </is>
      </c>
      <c r="M5101" t="str">
        <f>IFERROR(IF(VLOOKUP(L5101,'Quantification'!$A:$B,2,FALSE)&amp;""="","Unclassified",VLOOKUP(L5101,'Quantification'!$A:$B,2,FALSE)),"Unclassified")</f>
        <v>Major</v>
      </c>
      <c r="N5101" t="inlineStr">
        <is>
          <t xml:space="preserve">frl-nina.wiederhold@pocketfm.com</t>
        </is>
      </c>
      <c r="O5101" t="inlineStr">
        <is>
          <t xml:space="preserve">Issues found in raw</t>
        </is>
      </c>
      <c r="P5101" t="str">
        <f>IF(OR(O5101="Issues found in master",O5101="Final master"),"Master",IF(OR(O5101="Ready for Master",O5101="Issues found in raw",O5101="Raw under QC",O5101="Issues resolved in raw"),"Raw","-"))</f>
        <v>Raw</v>
      </c>
      <c r="Q5101" s="13">
        <v>46286.64097222222</v>
      </c>
      <c r="R5101" t="inlineStr">
        <is>
          <t xml:space="preserve">2026-09 (Sept)</t>
        </is>
      </c>
      <c r="S5101">
        <f>IF(M5101="Not an error",0,IF(COUNTIFS($A$2:$A5101,$A5101,$D$2:$D5101,$D5101,$M$2:$M5101,"&lt;&gt;Not an error")=1,1,0))</f>
        <v>0</v>
      </c>
      <c r="T5101">
        <f>IF(M5101&lt;&gt;"Major",0,IF(COUNTIFS($A$2:$A5101,$A5101,$D$2:$D5101,$D5101,$M$2:$M5101,"Major")=1,1,0))</f>
        <v>0</v>
      </c>
      <c r="U5101">
        <f>IF(M5101&lt;&gt;"Minor",0,IF(COUNTIFS($A$2:$A5101,$A5101,$D$2:$D5101,$D5101,$M$2:$M5101,"Minor")=1,1,0))</f>
        <v>0</v>
      </c>
    </row>
    <row r="5102">
      <c r="A5102" t="inlineStr">
        <is>
          <t xml:space="preserve">4f110227b64f181ab7f340cf91ca5a9923b8e59d</t>
        </is>
      </c>
      <c r="B5102" t="inlineStr">
        <is>
          <t xml:space="preserve">Unexpectedly Yours - with BGM &amp; SFX</t>
        </is>
      </c>
      <c r="C5102" t="inlineStr">
        <is>
          <t xml:space="preserve">Unexpectedly Yours - With BGM &amp; SFX</t>
        </is>
      </c>
      <c r="D5102" t="inlineStr">
        <is>
          <t xml:space="preserve">c0316ab55cdab331b1a46107c5b15f4609c3da01</t>
        </is>
      </c>
      <c r="E5102" t="inlineStr">
        <is>
          <t xml:space="preserve">Folge 66 – Eine Öffentliche Abrechnung</t>
        </is>
      </c>
      <c r="F5102">
        <v>66</v>
      </c>
      <c r="G5102" t="inlineStr">
        <is>
          <t xml:space="preserve">7:43-7:49</t>
        </is>
      </c>
      <c r="H5102" t="inlineStr">
        <is>
          <t xml:space="preserve">Pending</t>
        </is>
      </c>
      <c r="I5102" t="inlineStr">
        <is>
          <t xml:space="preserve">Remarks: pause
- Line from Script: Mrs. White starrte auf dieses strahlende Lächeln und spürte die Bedrohung dahinter.
- Note: pause before white</t>
        </is>
      </c>
      <c r="J5102" t="inlineStr">
        <is>
          <t xml:space="preserve">VOA</t>
        </is>
      </c>
      <c r="K5102" t="inlineStr">
        <is>
          <t xml:space="preserve">Unusual gap/ pause</t>
        </is>
      </c>
      <c r="L5102" t="inlineStr">
        <is>
          <t xml:space="preserve">Unusual gap / pause</t>
        </is>
      </c>
      <c r="M5102" t="str">
        <f>IFERROR(IF(VLOOKUP(L5102,'Quantification'!$A:$B,2,FALSE)&amp;""="","Unclassified",VLOOKUP(L5102,'Quantification'!$A:$B,2,FALSE)),"Unclassified")</f>
        <v>Minor</v>
      </c>
      <c r="N5102" t="inlineStr">
        <is>
          <t xml:space="preserve">frl-nina.wiederhold@pocketfm.com</t>
        </is>
      </c>
      <c r="O5102" t="inlineStr">
        <is>
          <t xml:space="preserve">Issues found in raw</t>
        </is>
      </c>
      <c r="P5102" t="str">
        <f>IF(OR(O5102="Issues found in master",O5102="Final master"),"Master",IF(OR(O5102="Ready for Master",O5102="Issues found in raw",O5102="Raw under QC",O5102="Issues resolved in raw"),"Raw","-"))</f>
        <v>Raw</v>
      </c>
      <c r="Q5102" s="13">
        <v>46286.646527777775</v>
      </c>
      <c r="R5102" t="inlineStr">
        <is>
          <t xml:space="preserve">2026-09 (Sept)</t>
        </is>
      </c>
      <c r="S5102">
        <f>IF(M5102="Not an error",0,IF(COUNTIFS($A$2:$A5102,$A5102,$D$2:$D5102,$D5102,$M$2:$M5102,"&lt;&gt;Not an error")=1,1,0))</f>
        <v>1</v>
      </c>
      <c r="T5102">
        <f>IF(M5102&lt;&gt;"Major",0,IF(COUNTIFS($A$2:$A5102,$A5102,$D$2:$D5102,$D5102,$M$2:$M5102,"Major")=1,1,0))</f>
        <v>0</v>
      </c>
      <c r="U5102">
        <f>IF(M5102&lt;&gt;"Minor",0,IF(COUNTIFS($A$2:$A5102,$A5102,$D$2:$D5102,$D5102,$M$2:$M5102,"Minor")=1,1,0))</f>
        <v>1</v>
      </c>
    </row>
    <row r="5103">
      <c r="A5103" t="inlineStr">
        <is>
          <t xml:space="preserve">4f110227b64f181ab7f340cf91ca5a9923b8e59d</t>
        </is>
      </c>
      <c r="B5103" t="inlineStr">
        <is>
          <t xml:space="preserve">Unexpectedly Yours - with BGM &amp; SFX</t>
        </is>
      </c>
      <c r="C5103" t="inlineStr">
        <is>
          <t xml:space="preserve">Unexpectedly Yours - With BGM &amp; SFX</t>
        </is>
      </c>
      <c r="D5103" t="inlineStr">
        <is>
          <t xml:space="preserve">986f70542d810fb96574b0628eebb5e056804a4c</t>
        </is>
      </c>
      <c r="E5103" t="inlineStr">
        <is>
          <t xml:space="preserve">Folge 69 – Still an Ihrer Seite</t>
        </is>
      </c>
      <c r="F5103">
        <v>69</v>
      </c>
      <c r="G5103" t="inlineStr">
        <is>
          <t xml:space="preserve">4:02-4:08</t>
        </is>
      </c>
      <c r="H5103" t="inlineStr">
        <is>
          <t xml:space="preserve">Pending</t>
        </is>
      </c>
      <c r="I5103" t="inlineStr">
        <is>
          <t xml:space="preserve">Remarks: Mispronunciation
- Line from Script: „Wo bist du? Zacharias und ich warten schon ewig. Hat dich irgendein Typ irgendwohin geschleppt?“
- Note: Zacherias should be english</t>
        </is>
      </c>
      <c r="J5103" t="inlineStr">
        <is>
          <t xml:space="preserve">VOA</t>
        </is>
      </c>
      <c r="K5103" t="inlineStr">
        <is>
          <t xml:space="preserve">Mispronunciation</t>
        </is>
      </c>
      <c r="L5103" t="inlineStr">
        <is>
          <t xml:space="preserve">Mispronunciation</t>
        </is>
      </c>
      <c r="M5103" t="str">
        <f>IFERROR(IF(VLOOKUP(L5103,'Quantification'!$A:$B,2,FALSE)&amp;""="","Unclassified",VLOOKUP(L5103,'Quantification'!$A:$B,2,FALSE)),"Unclassified")</f>
        <v>Major</v>
      </c>
      <c r="N5103" t="inlineStr">
        <is>
          <t xml:space="preserve">frl-nina.wiederhold@pocketfm.com</t>
        </is>
      </c>
      <c r="O5103" t="inlineStr">
        <is>
          <t xml:space="preserve">Issues found in raw</t>
        </is>
      </c>
      <c r="P5103" t="str">
        <f>IF(OR(O5103="Issues found in master",O5103="Final master"),"Master",IF(OR(O5103="Ready for Master",O5103="Issues found in raw",O5103="Raw under QC",O5103="Issues resolved in raw"),"Raw","-"))</f>
        <v>Raw</v>
      </c>
      <c r="Q5103" s="13">
        <v>46286.66180555556</v>
      </c>
      <c r="R5103" t="inlineStr">
        <is>
          <t xml:space="preserve">2026-09 (Sept)</t>
        </is>
      </c>
      <c r="S5103">
        <f>IF(M5103="Not an error",0,IF(COUNTIFS($A$2:$A5103,$A5103,$D$2:$D5103,$D5103,$M$2:$M5103,"&lt;&gt;Not an error")=1,1,0))</f>
        <v>1</v>
      </c>
      <c r="T5103">
        <f>IF(M5103&lt;&gt;"Major",0,IF(COUNTIFS($A$2:$A5103,$A5103,$D$2:$D5103,$D5103,$M$2:$M5103,"Major")=1,1,0))</f>
        <v>1</v>
      </c>
      <c r="U5103">
        <f>IF(M5103&lt;&gt;"Minor",0,IF(COUNTIFS($A$2:$A5103,$A5103,$D$2:$D5103,$D5103,$M$2:$M5103,"Minor")=1,1,0))</f>
        <v>0</v>
      </c>
    </row>
    <row r="5104">
      <c r="A5104" t="inlineStr">
        <is>
          <t xml:space="preserve">4f110227b64f181ab7f340cf91ca5a9923b8e59d</t>
        </is>
      </c>
      <c r="B5104" t="inlineStr">
        <is>
          <t xml:space="preserve">Unexpectedly Yours - with BGM &amp; SFX</t>
        </is>
      </c>
      <c r="C5104" t="inlineStr">
        <is>
          <t xml:space="preserve">Unexpectedly Yours - With BGM &amp; SFX</t>
        </is>
      </c>
      <c r="D5104" t="inlineStr">
        <is>
          <t xml:space="preserve">39cf163d515cc218efc2a9029fdcabe823f14148</t>
        </is>
      </c>
      <c r="E5104" t="inlineStr">
        <is>
          <t xml:space="preserve">Folge 73 – Die Art Von Mann, Der Bleibt</t>
        </is>
      </c>
      <c r="F5104">
        <v>73</v>
      </c>
      <c r="G5104" t="inlineStr">
        <is>
          <t xml:space="preserve">10:06-11:08</t>
        </is>
      </c>
      <c r="H5104" t="inlineStr">
        <is>
          <t xml:space="preserve">Pending</t>
        </is>
      </c>
      <c r="I5104" t="inlineStr">
        <is>
          <t xml:space="preserve">Remarks: Mispronunciation
- Line from Script: „BLAIR SUMMERS!“, Zachariass Stimme dröhnte aus dem Lautsprecher, so laut, dass sie das Telefon instinktiv vom Ohr wegriss.
„Ja“, sagte sie kühl.
„Wo zum Teufel warst du?! Das Internet ist überflutet mit herabwürdigenden Posts über dich!“
„Es ist nicht gerade Verleumdung“, erwiderte Blair ruhig. Zacharias bemerkte den Unterton in ihrer Stimme und schnaubte. „Okay, diese Bilder mögen eine Menge Amateure täuschen, aber keinen professionellen Hacker. Einige sind echt, während der Rest schlecht gephotoshopt ist.“
„Du kennst die Antwort doch schon, warum fragst du dann?“, Blair grinste. Zacharias schwieg am anderen Ende.
- Note: Zacherias should be english</t>
        </is>
      </c>
      <c r="J5104" t="inlineStr">
        <is>
          <t xml:space="preserve">VOA</t>
        </is>
      </c>
      <c r="K5104" t="inlineStr">
        <is>
          <t xml:space="preserve">Mispronunciation</t>
        </is>
      </c>
      <c r="L5104" t="inlineStr">
        <is>
          <t xml:space="preserve">Mispronunciation</t>
        </is>
      </c>
      <c r="M5104" t="str">
        <f>IFERROR(IF(VLOOKUP(L5104,'Quantification'!$A:$B,2,FALSE)&amp;""="","Unclassified",VLOOKUP(L5104,'Quantification'!$A:$B,2,FALSE)),"Unclassified")</f>
        <v>Major</v>
      </c>
      <c r="N5104" t="inlineStr">
        <is>
          <t xml:space="preserve">frl-nina.wiederhold@pocketfm.com</t>
        </is>
      </c>
      <c r="O5104" t="inlineStr">
        <is>
          <t xml:space="preserve">Issues found in raw</t>
        </is>
      </c>
      <c r="P5104" t="str">
        <f>IF(OR(O5104="Issues found in master",O5104="Final master"),"Master",IF(OR(O5104="Ready for Master",O5104="Issues found in raw",O5104="Raw under QC",O5104="Issues resolved in raw"),"Raw","-"))</f>
        <v>Raw</v>
      </c>
      <c r="Q5104" s="13">
        <v>46287.43888888889</v>
      </c>
      <c r="R5104" t="inlineStr">
        <is>
          <t xml:space="preserve">2026-09 (Sept)</t>
        </is>
      </c>
      <c r="S5104">
        <f>IF(M5104="Not an error",0,IF(COUNTIFS($A$2:$A5104,$A5104,$D$2:$D5104,$D5104,$M$2:$M5104,"&lt;&gt;Not an error")=1,1,0))</f>
        <v>1</v>
      </c>
      <c r="T5104">
        <f>IF(M5104&lt;&gt;"Major",0,IF(COUNTIFS($A$2:$A5104,$A5104,$D$2:$D5104,$D5104,$M$2:$M5104,"Major")=1,1,0))</f>
        <v>1</v>
      </c>
      <c r="U5104">
        <f>IF(M5104&lt;&gt;"Minor",0,IF(COUNTIFS($A$2:$A5104,$A5104,$D$2:$D5104,$D5104,$M$2:$M5104,"Minor")=1,1,0))</f>
        <v>0</v>
      </c>
    </row>
    <row r="5105">
      <c r="A5105" t="inlineStr">
        <is>
          <t xml:space="preserve">4f110227b64f181ab7f340cf91ca5a9923b8e59d</t>
        </is>
      </c>
      <c r="B5105" t="inlineStr">
        <is>
          <t xml:space="preserve">Unexpectedly Yours - with BGM &amp; SFX</t>
        </is>
      </c>
      <c r="C5105" t="inlineStr">
        <is>
          <t xml:space="preserve">Unexpectedly Yours - With BGM &amp; SFX</t>
        </is>
      </c>
      <c r="D5105" t="inlineStr">
        <is>
          <t xml:space="preserve">bb779c6145abc741993da56b2773632be3063f13</t>
        </is>
      </c>
      <c r="E5105" t="inlineStr">
        <is>
          <t xml:space="preserve">Folge 74 - Eine Gefährliche Art Von Entscheidung</t>
        </is>
      </c>
      <c r="F5105">
        <v>74</v>
      </c>
      <c r="G5105" t="inlineStr">
        <is>
          <t xml:space="preserve">0:00-0:18</t>
        </is>
      </c>
      <c r="H5105" t="inlineStr">
        <is>
          <t xml:space="preserve">Pending</t>
        </is>
      </c>
      <c r="I5105" t="inlineStr">
        <is>
          <t xml:space="preserve">Remarks: Mispronunciation
- Line from Script: Am anderen Ende der Leitung begann Zacharias zu verstehen, warum die Leute sagten, Frauen seien unmöglich.
„Okay, okay. Du hast recht. Du hast absolut recht.“
Angesichts Blairs verbaler Attacke ergab sich Zacharias sofort, seine Entschuldigung war schnell und aufrichtig.
- Note: Zacherias should be english</t>
        </is>
      </c>
      <c r="J5105" t="inlineStr">
        <is>
          <t xml:space="preserve">VOA</t>
        </is>
      </c>
      <c r="K5105" t="inlineStr">
        <is>
          <t xml:space="preserve">Mispronunciation</t>
        </is>
      </c>
      <c r="L5105" t="inlineStr">
        <is>
          <t xml:space="preserve">Mispronunciation</t>
        </is>
      </c>
      <c r="M5105" t="str">
        <f>IFERROR(IF(VLOOKUP(L5105,'Quantification'!$A:$B,2,FALSE)&amp;""="","Unclassified",VLOOKUP(L5105,'Quantification'!$A:$B,2,FALSE)),"Unclassified")</f>
        <v>Major</v>
      </c>
      <c r="N5105" t="inlineStr">
        <is>
          <t xml:space="preserve">frl-nina.wiederhold@pocketfm.com</t>
        </is>
      </c>
      <c r="O5105" t="inlineStr">
        <is>
          <t xml:space="preserve">Issues found in raw</t>
        </is>
      </c>
      <c r="P5105" t="str">
        <f>IF(OR(O5105="Issues found in master",O5105="Final master"),"Master",IF(OR(O5105="Ready for Master",O5105="Issues found in raw",O5105="Raw under QC",O5105="Issues resolved in raw"),"Raw","-"))</f>
        <v>Raw</v>
      </c>
      <c r="Q5105" s="13">
        <v>46287.44791666667</v>
      </c>
      <c r="R5105" t="inlineStr">
        <is>
          <t xml:space="preserve">2026-09 (Sept)</t>
        </is>
      </c>
      <c r="S5105">
        <f>IF(M5105="Not an error",0,IF(COUNTIFS($A$2:$A5105,$A5105,$D$2:$D5105,$D5105,$M$2:$M5105,"&lt;&gt;Not an error")=1,1,0))</f>
        <v>1</v>
      </c>
      <c r="T5105">
        <f>IF(M5105&lt;&gt;"Major",0,IF(COUNTIFS($A$2:$A5105,$A5105,$D$2:$D5105,$D5105,$M$2:$M5105,"Major")=1,1,0))</f>
        <v>1</v>
      </c>
      <c r="U5105">
        <f>IF(M5105&lt;&gt;"Minor",0,IF(COUNTIFS($A$2:$A5105,$A5105,$D$2:$D5105,$D5105,$M$2:$M5105,"Minor")=1,1,0))</f>
        <v>0</v>
      </c>
    </row>
    <row r="5106">
      <c r="A5106" t="inlineStr">
        <is>
          <t xml:space="preserve">4f110227b64f181ab7f340cf91ca5a9923b8e59d</t>
        </is>
      </c>
      <c r="B5106" t="inlineStr">
        <is>
          <t xml:space="preserve">Unexpectedly Yours - with BGM &amp; SFX</t>
        </is>
      </c>
      <c r="C5106" t="inlineStr">
        <is>
          <t xml:space="preserve">Unexpectedly Yours - With BGM &amp; SFX</t>
        </is>
      </c>
      <c r="D5106" t="inlineStr">
        <is>
          <t xml:space="preserve">bb779c6145abc741993da56b2773632be3063f13</t>
        </is>
      </c>
      <c r="E5106" t="inlineStr">
        <is>
          <t xml:space="preserve">Folge 74 - Eine Gefährliche Art Von Entscheidung</t>
        </is>
      </c>
      <c r="F5106">
        <v>74</v>
      </c>
      <c r="G5106" t="inlineStr">
        <is>
          <t xml:space="preserve">0:39-0:53</t>
        </is>
      </c>
      <c r="H5106" t="inlineStr">
        <is>
          <t xml:space="preserve">Pending</t>
        </is>
      </c>
      <c r="I5106" t="inlineStr">
        <is>
          <t xml:space="preserve">Remarks: Mispronunciation
- Line from Script: Zacharias schwieg. Er war sich ziemlich sicher, dass sie ihn manipulierte.
„Und du kennst die Regeln“, fügte sie hinzu. „Das bleibt unter uns.“
„Natürlich“, sagte Zacharias und klopfte sich auf die Brust. - Note: Zacherias should be english</t>
        </is>
      </c>
      <c r="J5106" t="inlineStr">
        <is>
          <t xml:space="preserve">VOA</t>
        </is>
      </c>
      <c r="K5106" t="inlineStr">
        <is>
          <t xml:space="preserve">Mispronunciation</t>
        </is>
      </c>
      <c r="L5106" t="inlineStr">
        <is>
          <t xml:space="preserve">Mispronunciation</t>
        </is>
      </c>
      <c r="M5106" t="str">
        <f>IFERROR(IF(VLOOKUP(L5106,'Quantification'!$A:$B,2,FALSE)&amp;""="","Unclassified",VLOOKUP(L5106,'Quantification'!$A:$B,2,FALSE)),"Unclassified")</f>
        <v>Major</v>
      </c>
      <c r="N5106" t="inlineStr">
        <is>
          <t xml:space="preserve">frl-nina.wiederhold@pocketfm.com</t>
        </is>
      </c>
      <c r="O5106" t="inlineStr">
        <is>
          <t xml:space="preserve">Issues found in raw</t>
        </is>
      </c>
      <c r="P5106" t="str">
        <f>IF(OR(O5106="Issues found in master",O5106="Final master"),"Master",IF(OR(O5106="Ready for Master",O5106="Issues found in raw",O5106="Raw under QC",O5106="Issues resolved in raw"),"Raw","-"))</f>
        <v>Raw</v>
      </c>
      <c r="Q5106" s="13">
        <v>46287.44791666667</v>
      </c>
      <c r="R5106" t="inlineStr">
        <is>
          <t xml:space="preserve">2026-09 (Sept)</t>
        </is>
      </c>
      <c r="S5106">
        <f>IF(M5106="Not an error",0,IF(COUNTIFS($A$2:$A5106,$A5106,$D$2:$D5106,$D5106,$M$2:$M5106,"&lt;&gt;Not an error")=1,1,0))</f>
        <v>0</v>
      </c>
      <c r="T5106">
        <f>IF(M5106&lt;&gt;"Major",0,IF(COUNTIFS($A$2:$A5106,$A5106,$D$2:$D5106,$D5106,$M$2:$M5106,"Major")=1,1,0))</f>
        <v>0</v>
      </c>
      <c r="U5106">
        <f>IF(M5106&lt;&gt;"Minor",0,IF(COUNTIFS($A$2:$A5106,$A5106,$D$2:$D5106,$D5106,$M$2:$M5106,"Minor")=1,1,0))</f>
        <v>0</v>
      </c>
    </row>
    <row r="5107">
      <c r="A5107" t="inlineStr">
        <is>
          <t xml:space="preserve">4f110227b64f181ab7f340cf91ca5a9923b8e59d</t>
        </is>
      </c>
      <c r="B5107" t="inlineStr">
        <is>
          <t xml:space="preserve">Unexpectedly Yours - with BGM &amp; SFX</t>
        </is>
      </c>
      <c r="C5107" t="inlineStr">
        <is>
          <t xml:space="preserve">Unexpectedly Yours - With BGM &amp; SFX</t>
        </is>
      </c>
      <c r="D5107" t="inlineStr">
        <is>
          <t xml:space="preserve">bb779c6145abc741993da56b2773632be3063f13</t>
        </is>
      </c>
      <c r="E5107" t="inlineStr">
        <is>
          <t xml:space="preserve">Folge 74 - Eine Gefährliche Art Von Entscheidung</t>
        </is>
      </c>
      <c r="F5107">
        <v>74</v>
      </c>
      <c r="G5107" t="inlineStr">
        <is>
          <t xml:space="preserve">2:36-2:40</t>
        </is>
      </c>
      <c r="H5107" t="inlineStr">
        <is>
          <t xml:space="preserve">Pending</t>
        </is>
      </c>
      <c r="I5107" t="inlineStr">
        <is>
          <t xml:space="preserve">Remarks: Mispronunciation
- Line from Script: Zacharias’s Warnung hallte in ihrem Kopf wider.
- Note: Zacherias should be english</t>
        </is>
      </c>
      <c r="J5107" t="inlineStr">
        <is>
          <t xml:space="preserve">VOA</t>
        </is>
      </c>
      <c r="K5107" t="inlineStr">
        <is>
          <t xml:space="preserve">Mispronunciation</t>
        </is>
      </c>
      <c r="L5107" t="inlineStr">
        <is>
          <t xml:space="preserve">Mispronunciation</t>
        </is>
      </c>
      <c r="M5107" t="str">
        <f>IFERROR(IF(VLOOKUP(L5107,'Quantification'!$A:$B,2,FALSE)&amp;""="","Unclassified",VLOOKUP(L5107,'Quantification'!$A:$B,2,FALSE)),"Unclassified")</f>
        <v>Major</v>
      </c>
      <c r="N5107" t="inlineStr">
        <is>
          <t xml:space="preserve">frl-nina.wiederhold@pocketfm.com</t>
        </is>
      </c>
      <c r="O5107" t="inlineStr">
        <is>
          <t xml:space="preserve">Issues found in raw</t>
        </is>
      </c>
      <c r="P5107" t="str">
        <f>IF(OR(O5107="Issues found in master",O5107="Final master"),"Master",IF(OR(O5107="Ready for Master",O5107="Issues found in raw",O5107="Raw under QC",O5107="Issues resolved in raw"),"Raw","-"))</f>
        <v>Raw</v>
      </c>
      <c r="Q5107" s="13">
        <v>46287.44791666667</v>
      </c>
      <c r="R5107" t="inlineStr">
        <is>
          <t xml:space="preserve">2026-09 (Sept)</t>
        </is>
      </c>
      <c r="S5107">
        <f>IF(M5107="Not an error",0,IF(COUNTIFS($A$2:$A5107,$A5107,$D$2:$D5107,$D5107,$M$2:$M5107,"&lt;&gt;Not an error")=1,1,0))</f>
        <v>0</v>
      </c>
      <c r="T5107">
        <f>IF(M5107&lt;&gt;"Major",0,IF(COUNTIFS($A$2:$A5107,$A5107,$D$2:$D5107,$D5107,$M$2:$M5107,"Major")=1,1,0))</f>
        <v>0</v>
      </c>
      <c r="U5107">
        <f>IF(M5107&lt;&gt;"Minor",0,IF(COUNTIFS($A$2:$A5107,$A5107,$D$2:$D5107,$D5107,$M$2:$M5107,"Minor")=1,1,0))</f>
        <v>0</v>
      </c>
    </row>
    <row r="5108">
      <c r="A5108" t="inlineStr">
        <is>
          <t xml:space="preserve">4f110227b64f181ab7f340cf91ca5a9923b8e59d</t>
        </is>
      </c>
      <c r="B5108" t="inlineStr">
        <is>
          <t xml:space="preserve">Unexpectedly Yours - with BGM &amp; SFX</t>
        </is>
      </c>
      <c r="C5108" t="inlineStr">
        <is>
          <t xml:space="preserve">Unexpectedly Yours - With BGM &amp; SFX</t>
        </is>
      </c>
      <c r="D5108" t="inlineStr">
        <is>
          <t xml:space="preserve">bb779c6145abc741993da56b2773632be3063f13</t>
        </is>
      </c>
      <c r="E5108" t="inlineStr">
        <is>
          <t xml:space="preserve">Folge 74 - Eine Gefährliche Art Von Entscheidung</t>
        </is>
      </c>
      <c r="F5108">
        <v>74</v>
      </c>
      <c r="G5108" t="inlineStr">
        <is>
          <t xml:space="preserve">6:47-6:52</t>
        </is>
      </c>
      <c r="H5108" t="inlineStr">
        <is>
          <t xml:space="preserve">Pending</t>
        </is>
      </c>
      <c r="I5108" t="inlineStr">
        <is>
          <t xml:space="preserve">Remarks: Mispronunciation
- Line from Script: Zacharias muss den Thread wieder online gestellt haben, dachte sie.
- Note: Zacherias should be english</t>
        </is>
      </c>
      <c r="J5108" t="inlineStr">
        <is>
          <t xml:space="preserve">VOA</t>
        </is>
      </c>
      <c r="K5108" t="inlineStr">
        <is>
          <t xml:space="preserve">Modulation</t>
        </is>
      </c>
      <c r="L5108" t="inlineStr">
        <is>
          <t xml:space="preserve">Modulation</t>
        </is>
      </c>
      <c r="M5108" t="str">
        <f>IFERROR(IF(VLOOKUP(L5108,'Quantification'!$A:$B,2,FALSE)&amp;""="","Unclassified",VLOOKUP(L5108,'Quantification'!$A:$B,2,FALSE)),"Unclassified")</f>
        <v>Minor</v>
      </c>
      <c r="N5108" t="inlineStr">
        <is>
          <t xml:space="preserve">frl-nina.wiederhold@pocketfm.com</t>
        </is>
      </c>
      <c r="O5108" t="inlineStr">
        <is>
          <t xml:space="preserve">Issues found in raw</t>
        </is>
      </c>
      <c r="P5108" t="str">
        <f>IF(OR(O5108="Issues found in master",O5108="Final master"),"Master",IF(OR(O5108="Ready for Master",O5108="Issues found in raw",O5108="Raw under QC",O5108="Issues resolved in raw"),"Raw","-"))</f>
        <v>Raw</v>
      </c>
      <c r="Q5108" s="13">
        <v>46287.44791666667</v>
      </c>
      <c r="R5108" t="inlineStr">
        <is>
          <t xml:space="preserve">2026-09 (Sept)</t>
        </is>
      </c>
      <c r="S5108">
        <f>IF(M5108="Not an error",0,IF(COUNTIFS($A$2:$A5108,$A5108,$D$2:$D5108,$D5108,$M$2:$M5108,"&lt;&gt;Not an error")=1,1,0))</f>
        <v>0</v>
      </c>
      <c r="T5108">
        <f>IF(M5108&lt;&gt;"Major",0,IF(COUNTIFS($A$2:$A5108,$A5108,$D$2:$D5108,$D5108,$M$2:$M5108,"Major")=1,1,0))</f>
        <v>0</v>
      </c>
      <c r="U5108">
        <f>IF(M5108&lt;&gt;"Minor",0,IF(COUNTIFS($A$2:$A5108,$A5108,$D$2:$D5108,$D5108,$M$2:$M5108,"Minor")=1,1,0))</f>
        <v>1</v>
      </c>
    </row>
    <row r="5109">
      <c r="A5109" t="inlineStr">
        <is>
          <t xml:space="preserve">4f110227b64f181ab7f340cf91ca5a9923b8e59d</t>
        </is>
      </c>
      <c r="B5109" t="inlineStr">
        <is>
          <t xml:space="preserve">Unexpectedly Yours - with BGM &amp; SFX</t>
        </is>
      </c>
      <c r="C5109" t="inlineStr">
        <is>
          <t xml:space="preserve">Unexpectedly Yours - With BGM &amp; SFX</t>
        </is>
      </c>
      <c r="D5109" t="inlineStr">
        <is>
          <t xml:space="preserve">dc95ad9123e126b2728e0e98f7f8ca6a692c78e3</t>
        </is>
      </c>
      <c r="E5109" t="inlineStr">
        <is>
          <t xml:space="preserve">Folge 78 – Blair Setzt Die Whites Schachmatt</t>
        </is>
      </c>
      <c r="F5109">
        <v>78</v>
      </c>
      <c r="G5109" t="inlineStr">
        <is>
          <t xml:space="preserve">7:39-7:44</t>
        </is>
      </c>
      <c r="H5109" t="inlineStr">
        <is>
          <t xml:space="preserve">Pending</t>
        </is>
      </c>
      <c r="I5109" t="inlineStr">
        <is>
          <t xml:space="preserve">Remarks: pause - Line from Script: Mrs. White packte den Arm des Dienstmädchens, ihre Knöchel waren weiß
- Note: oause before white</t>
        </is>
      </c>
      <c r="J5109" t="inlineStr">
        <is>
          <t xml:space="preserve">VOA</t>
        </is>
      </c>
      <c r="K5109" t="inlineStr">
        <is>
          <t xml:space="preserve">Unusual gap/ pause</t>
        </is>
      </c>
      <c r="L5109" t="inlineStr">
        <is>
          <t xml:space="preserve">Unusual gap / pause</t>
        </is>
      </c>
      <c r="M5109" t="str">
        <f>IFERROR(IF(VLOOKUP(L5109,'Quantification'!$A:$B,2,FALSE)&amp;""="","Unclassified",VLOOKUP(L5109,'Quantification'!$A:$B,2,FALSE)),"Unclassified")</f>
        <v>Minor</v>
      </c>
      <c r="N5109" t="inlineStr">
        <is>
          <t xml:space="preserve">frl-nina.wiederhold@pocketfm.com</t>
        </is>
      </c>
      <c r="O5109" t="inlineStr">
        <is>
          <t xml:space="preserve">Issues found in raw</t>
        </is>
      </c>
      <c r="P5109" t="str">
        <f>IF(OR(O5109="Issues found in master",O5109="Final master"),"Master",IF(OR(O5109="Ready for Master",O5109="Issues found in raw",O5109="Raw under QC",O5109="Issues resolved in raw"),"Raw","-"))</f>
        <v>Raw</v>
      </c>
      <c r="Q5109" s="13">
        <v>46287.46875</v>
      </c>
      <c r="R5109" t="inlineStr">
        <is>
          <t xml:space="preserve">2026-09 (Sept)</t>
        </is>
      </c>
      <c r="S5109">
        <f>IF(M5109="Not an error",0,IF(COUNTIFS($A$2:$A5109,$A5109,$D$2:$D5109,$D5109,$M$2:$M5109,"&lt;&gt;Not an error")=1,1,0))</f>
        <v>1</v>
      </c>
      <c r="T5109">
        <f>IF(M5109&lt;&gt;"Major",0,IF(COUNTIFS($A$2:$A5109,$A5109,$D$2:$D5109,$D5109,$M$2:$M5109,"Major")=1,1,0))</f>
        <v>0</v>
      </c>
      <c r="U5109">
        <f>IF(M5109&lt;&gt;"Minor",0,IF(COUNTIFS($A$2:$A5109,$A5109,$D$2:$D5109,$D5109,$M$2:$M5109,"Minor")=1,1,0))</f>
        <v>1</v>
      </c>
    </row>
    <row r="5110">
      <c r="A5110" t="inlineStr">
        <is>
          <t xml:space="preserve">4f110227b64f181ab7f340cf91ca5a9923b8e59d</t>
        </is>
      </c>
      <c r="B5110" t="inlineStr">
        <is>
          <t xml:space="preserve">Unexpectedly Yours - with BGM &amp; SFX</t>
        </is>
      </c>
      <c r="C5110" t="inlineStr">
        <is>
          <t xml:space="preserve">Unexpectedly Yours - With BGM &amp; SFX</t>
        </is>
      </c>
      <c r="D5110" t="inlineStr">
        <is>
          <t xml:space="preserve">b11e3f5f4db8bfcb25674554ebaf86d805f2288d</t>
        </is>
      </c>
      <c r="E5110" t="inlineStr">
        <is>
          <t xml:space="preserve">Folge 79 – Die Kosten Der Rettung Von Vivian White</t>
        </is>
      </c>
      <c r="F5110">
        <v>79</v>
      </c>
      <c r="G5110" t="inlineStr">
        <is>
          <t xml:space="preserve">7:29-8:00</t>
        </is>
      </c>
      <c r="H5110" t="inlineStr">
        <is>
          <t xml:space="preserve">Pending</t>
        </is>
      </c>
      <c r="I5110" t="inlineStr">
        <is>
          <t xml:space="preserve">Remarks: Mispronunciation
- Line from Script: Währenddessen grinste Zacharias, als er Blair die Neuigkeiten erzählte – die Whites verkauften bereits ihre besten, profitabelsten Immobilien.
Zacharias pfiff leise. „Du hast mich heute stolz gemacht. Du hast wirklich Harrington-Blut in dir.“
Blair zog die Augenbrauen hoch.
„Liebling“, sagte er lächelnd, „Die Harringtons verzeihen nicht – und du hast gerade bewiesen, dass du Opas Lieblingsregel gelernt hast.“
„Welche ist das?“, fragte sie.
Zachariass Lächeln wurde schärfer. „Vergiss niemals einen Groll. Und wenn du dich rächst, lass es zehnmal schlimmer wehtun.“
„Stellen Sie sicher, dass Sie diese Immobilien vor allen anderen kaufen“, sagte Blair, ein triumphierendes Lächeln erhellte ihr Gesicht. Sie sah Zacharias an, der auf dem Sofa lag.
„In fünf Jahren wird diese Immobilie unbezahlbar sein“, sagte sie selbstbewusst.
„Sie wissen, dass Sie sich auf mich verlassen können“, erwiderte Zacharias
- Note: Zacherias should be english</t>
        </is>
      </c>
      <c r="J5110" t="inlineStr">
        <is>
          <t xml:space="preserve">VOA</t>
        </is>
      </c>
      <c r="K5110" t="inlineStr">
        <is>
          <t xml:space="preserve">Mispronunciation</t>
        </is>
      </c>
      <c r="L5110" t="inlineStr">
        <is>
          <t xml:space="preserve">Mispronunciation</t>
        </is>
      </c>
      <c r="M5110" t="str">
        <f>IFERROR(IF(VLOOKUP(L5110,'Quantification'!$A:$B,2,FALSE)&amp;""="","Unclassified",VLOOKUP(L5110,'Quantification'!$A:$B,2,FALSE)),"Unclassified")</f>
        <v>Major</v>
      </c>
      <c r="N5110" t="inlineStr">
        <is>
          <t xml:space="preserve">frl-nina.wiederhold@pocketfm.com</t>
        </is>
      </c>
      <c r="O5110" t="inlineStr">
        <is>
          <t xml:space="preserve">Issues found in raw</t>
        </is>
      </c>
      <c r="P5110" t="str">
        <f>IF(OR(O5110="Issues found in master",O5110="Final master"),"Master",IF(OR(O5110="Ready for Master",O5110="Issues found in raw",O5110="Raw under QC",O5110="Issues resolved in raw"),"Raw","-"))</f>
        <v>Raw</v>
      </c>
      <c r="Q5110" s="13">
        <v>46287.478472222225</v>
      </c>
      <c r="R5110" t="inlineStr">
        <is>
          <t xml:space="preserve">2026-09 (Sept)</t>
        </is>
      </c>
      <c r="S5110">
        <f>IF(M5110="Not an error",0,IF(COUNTIFS($A$2:$A5110,$A5110,$D$2:$D5110,$D5110,$M$2:$M5110,"&lt;&gt;Not an error")=1,1,0))</f>
        <v>1</v>
      </c>
      <c r="T5110">
        <f>IF(M5110&lt;&gt;"Major",0,IF(COUNTIFS($A$2:$A5110,$A5110,$D$2:$D5110,$D5110,$M$2:$M5110,"Major")=1,1,0))</f>
        <v>1</v>
      </c>
      <c r="U5110">
        <f>IF(M5110&lt;&gt;"Minor",0,IF(COUNTIFS($A$2:$A5110,$A5110,$D$2:$D5110,$D5110,$M$2:$M5110,"Minor")=1,1,0))</f>
        <v>0</v>
      </c>
    </row>
    <row r="5111">
      <c r="A5111" t="inlineStr">
        <is>
          <t xml:space="preserve">4f110227b64f181ab7f340cf91ca5a9923b8e59d</t>
        </is>
      </c>
      <c r="B5111" t="inlineStr">
        <is>
          <t xml:space="preserve">Unexpectedly Yours - with BGM &amp; SFX</t>
        </is>
      </c>
      <c r="C5111" t="inlineStr">
        <is>
          <t xml:space="preserve">Unexpectedly Yours - With BGM &amp; SFX</t>
        </is>
      </c>
      <c r="D5111" t="inlineStr">
        <is>
          <t xml:space="preserve">b11e3f5f4db8bfcb25674554ebaf86d805f2288d</t>
        </is>
      </c>
      <c r="E5111" t="inlineStr">
        <is>
          <t xml:space="preserve">Folge 79 – Die Kosten Der Rettung Von Vivian White</t>
        </is>
      </c>
      <c r="F5111">
        <v>79</v>
      </c>
      <c r="G5111" t="inlineStr">
        <is>
          <t xml:space="preserve">8:59-9:17</t>
        </is>
      </c>
      <c r="H5111" t="inlineStr">
        <is>
          <t xml:space="preserve">Pending</t>
        </is>
      </c>
      <c r="I5111" t="inlineStr">
        <is>
          <t xml:space="preserve">Remarks: Mispronunciation
- Line from Script: Zacharias war sprachlos, während
Blair nicht einmal blinzelte. „Die Whites gehören vielleicht nicht zu den Top Vier in New York, aber sie sind solide. Fünf Prozent ihrer Bewertung? Das sind immer noch weit über hundert Millionen.“
Zacharias schüttelte den Kopf, halb beeindruckt.
- Note: Zacherias should be english</t>
        </is>
      </c>
      <c r="J5111" t="inlineStr">
        <is>
          <t xml:space="preserve">VOA</t>
        </is>
      </c>
      <c r="K5111" t="inlineStr">
        <is>
          <t xml:space="preserve">Mispronunciation</t>
        </is>
      </c>
      <c r="L5111" t="inlineStr">
        <is>
          <t xml:space="preserve">Mispronunciation</t>
        </is>
      </c>
      <c r="M5111" t="str">
        <f>IFERROR(IF(VLOOKUP(L5111,'Quantification'!$A:$B,2,FALSE)&amp;""="","Unclassified",VLOOKUP(L5111,'Quantification'!$A:$B,2,FALSE)),"Unclassified")</f>
        <v>Major</v>
      </c>
      <c r="N5111" t="inlineStr">
        <is>
          <t xml:space="preserve">frl-nina.wiederhold@pocketfm.com</t>
        </is>
      </c>
      <c r="O5111" t="inlineStr">
        <is>
          <t xml:space="preserve">Issues found in raw</t>
        </is>
      </c>
      <c r="P5111" t="str">
        <f>IF(OR(O5111="Issues found in master",O5111="Final master"),"Master",IF(OR(O5111="Ready for Master",O5111="Issues found in raw",O5111="Raw under QC",O5111="Issues resolved in raw"),"Raw","-"))</f>
        <v>Raw</v>
      </c>
      <c r="Q5111" s="13">
        <v>46287.478472222225</v>
      </c>
      <c r="R5111" t="inlineStr">
        <is>
          <t xml:space="preserve">2026-09 (Sept)</t>
        </is>
      </c>
      <c r="S5111">
        <f>IF(M5111="Not an error",0,IF(COUNTIFS($A$2:$A5111,$A5111,$D$2:$D5111,$D5111,$M$2:$M5111,"&lt;&gt;Not an error")=1,1,0))</f>
        <v>0</v>
      </c>
      <c r="T5111">
        <f>IF(M5111&lt;&gt;"Major",0,IF(COUNTIFS($A$2:$A5111,$A5111,$D$2:$D5111,$D5111,$M$2:$M5111,"Major")=1,1,0))</f>
        <v>0</v>
      </c>
      <c r="U5111">
        <f>IF(M5111&lt;&gt;"Minor",0,IF(COUNTIFS($A$2:$A5111,$A5111,$D$2:$D5111,$D5111,$M$2:$M5111,"Minor")=1,1,0))</f>
        <v>0</v>
      </c>
    </row>
    <row r="5112">
      <c r="A5112" t="inlineStr">
        <is>
          <t xml:space="preserve">4f110227b64f181ab7f340cf91ca5a9923b8e59d</t>
        </is>
      </c>
      <c r="B5112" t="inlineStr">
        <is>
          <t xml:space="preserve">Unexpectedly Yours - with BGM &amp; SFX</t>
        </is>
      </c>
      <c r="C5112" t="inlineStr">
        <is>
          <t xml:space="preserve">Unexpectedly Yours - With BGM &amp; SFX</t>
        </is>
      </c>
      <c r="D5112" t="inlineStr">
        <is>
          <t xml:space="preserve">b11e3f5f4db8bfcb25674554ebaf86d805f2288d</t>
        </is>
      </c>
      <c r="E5112" t="inlineStr">
        <is>
          <t xml:space="preserve">Folge 79 – Die Kosten Der Rettung Von Vivian White</t>
        </is>
      </c>
      <c r="F5112">
        <v>79</v>
      </c>
      <c r="G5112" t="inlineStr">
        <is>
          <t xml:space="preserve">9:59-11:20</t>
        </is>
      </c>
      <c r="H5112" t="inlineStr">
        <is>
          <t xml:space="preserve">Pending</t>
        </is>
      </c>
      <c r="I5112" t="inlineStr">
        <is>
          <t xml:space="preserve">Remarks: Mispronunciation
- Line from Script: Zacharias warf ihr einen Blick zu. „Haben Sie Alex also gefragt? Wegen… Sie wissen schon.“ Blair antwortete nicht sofort. Zacharias atmete langsam aus. „Sie haben die Whites viel länger ertragen, als es irgendjemand getan hätte. Ich habe nie gedrängt, weil ich nicht wollte, dass Sie sich unwohl fühlen. Aber ich weiß, dass etwas Großes passiert ist.“ Sie hielt ihren Blick gesenkt. „Blair, Sie sagen immer, es geht Ihnen gut“, fuhr Zacharias leise fort. „Aber je mehr Sie versuchen, es zu verkaufen, desto mehr weiß ich, dass es Ihnen nicht gut geht.“ Daraufhin sah Blair zu ihm auf, und ein Schatten des Schmerzes huschte über ihr Gesicht. „Es war von Anfang an alles falsch.“ Ihre Stimme zitterte, aber sie hörte nicht auf. „Ich fragte ihn einmal, ob er jemals in Philadelphia gewesen sei. Der Ausdruck auf seinem Gesicht… Verwirrung, dann Ekel. Es fühlte sich an, als würde der Ort ihn allein durch seine Existenz beleidigen. Als wäre er zu gut dafür.“ Sie hielt inne. „Aber von Alex?“ Ihr Kiefer spannte sich an. „Er war die einzige Person, die niemals so hätte reagieren dürfen.“ Zachariass Augenbrauen schossen hoch.
- Note: Zacherias should be english</t>
        </is>
      </c>
      <c r="J5112" t="inlineStr">
        <is>
          <t xml:space="preserve">VOA</t>
        </is>
      </c>
      <c r="K5112" t="inlineStr">
        <is>
          <t xml:space="preserve">Mispronunciation</t>
        </is>
      </c>
      <c r="L5112" t="inlineStr">
        <is>
          <t xml:space="preserve">Mispronunciation</t>
        </is>
      </c>
      <c r="M5112" t="str">
        <f>IFERROR(IF(VLOOKUP(L5112,'Quantification'!$A:$B,2,FALSE)&amp;""="","Unclassified",VLOOKUP(L5112,'Quantification'!$A:$B,2,FALSE)),"Unclassified")</f>
        <v>Major</v>
      </c>
      <c r="N5112" t="inlineStr">
        <is>
          <t xml:space="preserve">frl-nina.wiederhold@pocketfm.com</t>
        </is>
      </c>
      <c r="O5112" t="inlineStr">
        <is>
          <t xml:space="preserve">Issues found in raw</t>
        </is>
      </c>
      <c r="P5112" t="str">
        <f>IF(OR(O5112="Issues found in master",O5112="Final master"),"Master",IF(OR(O5112="Ready for Master",O5112="Issues found in raw",O5112="Raw under QC",O5112="Issues resolved in raw"),"Raw","-"))</f>
        <v>Raw</v>
      </c>
      <c r="Q5112" s="13">
        <v>46287.478472222225</v>
      </c>
      <c r="R5112" t="inlineStr">
        <is>
          <t xml:space="preserve">2026-09 (Sept)</t>
        </is>
      </c>
      <c r="S5112">
        <f>IF(M5112="Not an error",0,IF(COUNTIFS($A$2:$A5112,$A5112,$D$2:$D5112,$D5112,$M$2:$M5112,"&lt;&gt;Not an error")=1,1,0))</f>
        <v>0</v>
      </c>
      <c r="T5112">
        <f>IF(M5112&lt;&gt;"Major",0,IF(COUNTIFS($A$2:$A5112,$A5112,$D$2:$D5112,$D5112,$M$2:$M5112,"Major")=1,1,0))</f>
        <v>0</v>
      </c>
      <c r="U5112">
        <f>IF(M5112&lt;&gt;"Minor",0,IF(COUNTIFS($A$2:$A5112,$A5112,$D$2:$D5112,$D5112,$M$2:$M5112,"Minor")=1,1,0))</f>
        <v>0</v>
      </c>
    </row>
    <row r="5113">
      <c r="A5113" t="inlineStr">
        <is>
          <t xml:space="preserve">4f110227b64f181ab7f340cf91ca5a9923b8e59d</t>
        </is>
      </c>
      <c r="B5113" t="inlineStr">
        <is>
          <t xml:space="preserve">Unexpectedly Yours - with BGM &amp; SFX</t>
        </is>
      </c>
      <c r="C5113" t="inlineStr">
        <is>
          <t xml:space="preserve">Unexpectedly Yours - With BGM &amp; SFX</t>
        </is>
      </c>
      <c r="D5113" t="inlineStr">
        <is>
          <t xml:space="preserve">4fd5c3ca9e73ab9842845557f9e20a69c7653098</t>
        </is>
      </c>
      <c r="E5113" t="inlineStr">
        <is>
          <t xml:space="preserve">Ep 82 - Familienregeln</t>
        </is>
      </c>
      <c r="F5113">
        <v>82</v>
      </c>
      <c r="G5113" t="inlineStr">
        <is>
          <t xml:space="preserve">4:06-4:09</t>
        </is>
      </c>
      <c r="H5113" t="inlineStr">
        <is>
          <t xml:space="preserve">Pending</t>
        </is>
      </c>
      <c r="I5113" t="inlineStr">
        <is>
          <t xml:space="preserve">Remarks: pause
- Line from Script: Mr. Harrington schnaubte.
- Note: pause before Harrington</t>
        </is>
      </c>
      <c r="J5113" t="inlineStr">
        <is>
          <t xml:space="preserve">VOA</t>
        </is>
      </c>
      <c r="K5113" t="inlineStr">
        <is>
          <t xml:space="preserve">Unusual gap/ pause</t>
        </is>
      </c>
      <c r="L5113" t="inlineStr">
        <is>
          <t xml:space="preserve">Unusual gap / pause</t>
        </is>
      </c>
      <c r="M5113" t="str">
        <f>IFERROR(IF(VLOOKUP(L5113,'Quantification'!$A:$B,2,FALSE)&amp;""="","Unclassified",VLOOKUP(L5113,'Quantification'!$A:$B,2,FALSE)),"Unclassified")</f>
        <v>Minor</v>
      </c>
      <c r="N5113" t="inlineStr">
        <is>
          <t xml:space="preserve">frl-nina.wiederhold@pocketfm.com</t>
        </is>
      </c>
      <c r="O5113" t="inlineStr">
        <is>
          <t xml:space="preserve">Issues found in raw</t>
        </is>
      </c>
      <c r="P5113" t="str">
        <f>IF(OR(O5113="Issues found in master",O5113="Final master"),"Master",IF(OR(O5113="Ready for Master",O5113="Issues found in raw",O5113="Raw under QC",O5113="Issues resolved in raw"),"Raw","-"))</f>
        <v>Raw</v>
      </c>
      <c r="Q5113" s="13">
        <v>46287.49652777778</v>
      </c>
      <c r="R5113" t="inlineStr">
        <is>
          <t xml:space="preserve">2026-09 (Sept)</t>
        </is>
      </c>
      <c r="S5113">
        <f>IF(M5113="Not an error",0,IF(COUNTIFS($A$2:$A5113,$A5113,$D$2:$D5113,$D5113,$M$2:$M5113,"&lt;&gt;Not an error")=1,1,0))</f>
        <v>1</v>
      </c>
      <c r="T5113">
        <f>IF(M5113&lt;&gt;"Major",0,IF(COUNTIFS($A$2:$A5113,$A5113,$D$2:$D5113,$D5113,$M$2:$M5113,"Major")=1,1,0))</f>
        <v>0</v>
      </c>
      <c r="U5113">
        <f>IF(M5113&lt;&gt;"Minor",0,IF(COUNTIFS($A$2:$A5113,$A5113,$D$2:$D5113,$D5113,$M$2:$M5113,"Minor")=1,1,0))</f>
        <v>1</v>
      </c>
    </row>
    <row r="5114">
      <c r="A5114" t="inlineStr">
        <is>
          <t xml:space="preserve">4f110227b64f181ab7f340cf91ca5a9923b8e59d</t>
        </is>
      </c>
      <c r="B5114" t="inlineStr">
        <is>
          <t xml:space="preserve">Unexpectedly Yours - with BGM &amp; SFX</t>
        </is>
      </c>
      <c r="C5114" t="inlineStr">
        <is>
          <t xml:space="preserve">Unexpectedly Yours - With BGM &amp; SFX</t>
        </is>
      </c>
      <c r="D5114" t="inlineStr">
        <is>
          <t xml:space="preserve">e3c4cd40dd719035509954d749a47669d6196017</t>
        </is>
      </c>
      <c r="E5114" t="inlineStr">
        <is>
          <t xml:space="preserve">Folge 83 – Wege, Die Nicht Danebengingen</t>
        </is>
      </c>
      <c r="F5114">
        <v>83</v>
      </c>
      <c r="G5114" t="inlineStr">
        <is>
          <t xml:space="preserve">6:27-6:49</t>
        </is>
      </c>
      <c r="H5114" t="inlineStr">
        <is>
          <t xml:space="preserve">Pending</t>
        </is>
      </c>
      <c r="I5114" t="inlineStr">
        <is>
          <t xml:space="preserve">Remarks: Mispronunciation
- Line from Script: Zacharias versteifte sich, als sich ihre Blicke trafen.
Dylans Blick war kalt und tief, wie eisbedecktes Wasser. Zacharias hielt ihm stand, ohne wegzusehen, und weigerte sich, zuerst zu blinzeln.
„Das ist Mr. Steele“, sagte Leo beiläufig. „Du kannst ihn Dylan nennen.“
Für Zacharias machte es Klick.
- Note: Zacherias should be english</t>
        </is>
      </c>
      <c r="J5114" t="inlineStr">
        <is>
          <t xml:space="preserve">VOA</t>
        </is>
      </c>
      <c r="K5114" t="inlineStr">
        <is>
          <t xml:space="preserve">Mispronunciation</t>
        </is>
      </c>
      <c r="L5114" t="inlineStr">
        <is>
          <t xml:space="preserve">Mispronunciation</t>
        </is>
      </c>
      <c r="M5114" t="str">
        <f>IFERROR(IF(VLOOKUP(L5114,'Quantification'!$A:$B,2,FALSE)&amp;""="","Unclassified",VLOOKUP(L5114,'Quantification'!$A:$B,2,FALSE)),"Unclassified")</f>
        <v>Major</v>
      </c>
      <c r="N5114" t="inlineStr">
        <is>
          <t xml:space="preserve">frl-nina.wiederhold@pocketfm.com</t>
        </is>
      </c>
      <c r="O5114" t="inlineStr">
        <is>
          <t xml:space="preserve">Issues found in raw</t>
        </is>
      </c>
      <c r="P5114" t="str">
        <f>IF(OR(O5114="Issues found in master",O5114="Final master"),"Master",IF(OR(O5114="Ready for Master",O5114="Issues found in raw",O5114="Raw under QC",O5114="Issues resolved in raw"),"Raw","-"))</f>
        <v>Raw</v>
      </c>
      <c r="Q5114" s="13">
        <v>46287.50347222222</v>
      </c>
      <c r="R5114" t="inlineStr">
        <is>
          <t xml:space="preserve">2026-09 (Sept)</t>
        </is>
      </c>
      <c r="S5114">
        <f>IF(M5114="Not an error",0,IF(COUNTIFS($A$2:$A5114,$A5114,$D$2:$D5114,$D5114,$M$2:$M5114,"&lt;&gt;Not an error")=1,1,0))</f>
        <v>1</v>
      </c>
      <c r="T5114">
        <f>IF(M5114&lt;&gt;"Major",0,IF(COUNTIFS($A$2:$A5114,$A5114,$D$2:$D5114,$D5114,$M$2:$M5114,"Major")=1,1,0))</f>
        <v>1</v>
      </c>
      <c r="U5114">
        <f>IF(M5114&lt;&gt;"Minor",0,IF(COUNTIFS($A$2:$A5114,$A5114,$D$2:$D5114,$D5114,$M$2:$M5114,"Minor")=1,1,0))</f>
        <v>0</v>
      </c>
    </row>
    <row r="5115">
      <c r="A5115" t="inlineStr">
        <is>
          <t xml:space="preserve">4f110227b64f181ab7f340cf91ca5a9923b8e59d</t>
        </is>
      </c>
      <c r="B5115" t="inlineStr">
        <is>
          <t xml:space="preserve">Unexpectedly Yours - with BGM &amp; SFX</t>
        </is>
      </c>
      <c r="C5115" t="inlineStr">
        <is>
          <t xml:space="preserve">Unexpectedly Yours - With BGM &amp; SFX</t>
        </is>
      </c>
      <c r="D5115" t="inlineStr">
        <is>
          <t xml:space="preserve">e3c4cd40dd719035509954d749a47669d6196017</t>
        </is>
      </c>
      <c r="E5115" t="inlineStr">
        <is>
          <t xml:space="preserve">Folge 83 – Wege, Die Nicht Danebengingen</t>
        </is>
      </c>
      <c r="F5115">
        <v>83</v>
      </c>
      <c r="G5115" t="inlineStr">
        <is>
          <t xml:space="preserve">7:51-7:54</t>
        </is>
      </c>
      <c r="H5115" t="inlineStr">
        <is>
          <t xml:space="preserve">Pending</t>
        </is>
      </c>
      <c r="I5115" t="inlineStr">
        <is>
          <t xml:space="preserve">Remarks: Mispronunciation
- Line from Script: Zachariass Kiefer spannte sich an.
- Note: Zacherias should be english</t>
        </is>
      </c>
      <c r="J5115" t="inlineStr">
        <is>
          <t xml:space="preserve">VOA</t>
        </is>
      </c>
      <c r="K5115" t="inlineStr">
        <is>
          <t xml:space="preserve">Mispronunciation</t>
        </is>
      </c>
      <c r="L5115" t="inlineStr">
        <is>
          <t xml:space="preserve">Mispronunciation</t>
        </is>
      </c>
      <c r="M5115" t="str">
        <f>IFERROR(IF(VLOOKUP(L5115,'Quantification'!$A:$B,2,FALSE)&amp;""="","Unclassified",VLOOKUP(L5115,'Quantification'!$A:$B,2,FALSE)),"Unclassified")</f>
        <v>Major</v>
      </c>
      <c r="N5115" t="inlineStr">
        <is>
          <t xml:space="preserve">frl-nina.wiederhold@pocketfm.com</t>
        </is>
      </c>
      <c r="O5115" t="inlineStr">
        <is>
          <t xml:space="preserve">Issues found in raw</t>
        </is>
      </c>
      <c r="P5115" t="str">
        <f>IF(OR(O5115="Issues found in master",O5115="Final master"),"Master",IF(OR(O5115="Ready for Master",O5115="Issues found in raw",O5115="Raw under QC",O5115="Issues resolved in raw"),"Raw","-"))</f>
        <v>Raw</v>
      </c>
      <c r="Q5115" s="13">
        <v>46287.50347222222</v>
      </c>
      <c r="R5115" t="inlineStr">
        <is>
          <t xml:space="preserve">2026-09 (Sept)</t>
        </is>
      </c>
      <c r="S5115">
        <f>IF(M5115="Not an error",0,IF(COUNTIFS($A$2:$A5115,$A5115,$D$2:$D5115,$D5115,$M$2:$M5115,"&lt;&gt;Not an error")=1,1,0))</f>
        <v>0</v>
      </c>
      <c r="T5115">
        <f>IF(M5115&lt;&gt;"Major",0,IF(COUNTIFS($A$2:$A5115,$A5115,$D$2:$D5115,$D5115,$M$2:$M5115,"Major")=1,1,0))</f>
        <v>0</v>
      </c>
      <c r="U5115">
        <f>IF(M5115&lt;&gt;"Minor",0,IF(COUNTIFS($A$2:$A5115,$A5115,$D$2:$D5115,$D5115,$M$2:$M5115,"Minor")=1,1,0))</f>
        <v>0</v>
      </c>
    </row>
    <row r="5116">
      <c r="A5116" t="inlineStr">
        <is>
          <t xml:space="preserve">4f110227b64f181ab7f340cf91ca5a9923b8e59d</t>
        </is>
      </c>
      <c r="B5116" t="inlineStr">
        <is>
          <t xml:space="preserve">Unexpectedly Yours - with BGM &amp; SFX</t>
        </is>
      </c>
      <c r="C5116" t="inlineStr">
        <is>
          <t xml:space="preserve">Unexpectedly Yours - With BGM &amp; SFX</t>
        </is>
      </c>
      <c r="D5116" t="inlineStr">
        <is>
          <t xml:space="preserve">e3c4cd40dd719035509954d749a47669d6196017</t>
        </is>
      </c>
      <c r="E5116" t="inlineStr">
        <is>
          <t xml:space="preserve">Folge 83 – Wege, Die Nicht Danebengingen</t>
        </is>
      </c>
      <c r="F5116">
        <v>83</v>
      </c>
      <c r="G5116" t="inlineStr">
        <is>
          <t xml:space="preserve">8:14-8:28</t>
        </is>
      </c>
      <c r="H5116" t="inlineStr">
        <is>
          <t xml:space="preserve">Pending</t>
        </is>
      </c>
      <c r="I5116" t="inlineStr">
        <is>
          <t xml:space="preserve">Remarks: Mispronunciation
- Line from Script: „Das muss ich dir lassen, Harrington“, sagte Chase, eine Zigarette hing von seinen Lippen, während er Zacharias einen scharfen Blick zuwarf. „Du hast heute Abend einen verdammt guten Lauf.“
Zachariass Mundwinkel zogen sich leicht nach oben. - Note: Zacherias should be english</t>
        </is>
      </c>
      <c r="J5116" t="inlineStr">
        <is>
          <t xml:space="preserve">VOA</t>
        </is>
      </c>
      <c r="K5116" t="inlineStr">
        <is>
          <t xml:space="preserve">Mispronunciation</t>
        </is>
      </c>
      <c r="L5116" t="inlineStr">
        <is>
          <t xml:space="preserve">Mispronunciation</t>
        </is>
      </c>
      <c r="M5116" t="str">
        <f>IFERROR(IF(VLOOKUP(L5116,'Quantification'!$A:$B,2,FALSE)&amp;""="","Unclassified",VLOOKUP(L5116,'Quantification'!$A:$B,2,FALSE)),"Unclassified")</f>
        <v>Major</v>
      </c>
      <c r="N5116" t="inlineStr">
        <is>
          <t xml:space="preserve">frl-nina.wiederhold@pocketfm.com</t>
        </is>
      </c>
      <c r="O5116" t="inlineStr">
        <is>
          <t xml:space="preserve">Issues found in raw</t>
        </is>
      </c>
      <c r="P5116" t="str">
        <f>IF(OR(O5116="Issues found in master",O5116="Final master"),"Master",IF(OR(O5116="Ready for Master",O5116="Issues found in raw",O5116="Raw under QC",O5116="Issues resolved in raw"),"Raw","-"))</f>
        <v>Raw</v>
      </c>
      <c r="Q5116" s="13">
        <v>46287.50347222222</v>
      </c>
      <c r="R5116" t="inlineStr">
        <is>
          <t xml:space="preserve">2026-09 (Sept)</t>
        </is>
      </c>
      <c r="S5116">
        <f>IF(M5116="Not an error",0,IF(COUNTIFS($A$2:$A5116,$A5116,$D$2:$D5116,$D5116,$M$2:$M5116,"&lt;&gt;Not an error")=1,1,0))</f>
        <v>0</v>
      </c>
      <c r="T5116">
        <f>IF(M5116&lt;&gt;"Major",0,IF(COUNTIFS($A$2:$A5116,$A5116,$D$2:$D5116,$D5116,$M$2:$M5116,"Major")=1,1,0))</f>
        <v>0</v>
      </c>
      <c r="U5116">
        <f>IF(M5116&lt;&gt;"Minor",0,IF(COUNTIFS($A$2:$A5116,$A5116,$D$2:$D5116,$D5116,$M$2:$M5116,"Minor")=1,1,0))</f>
        <v>0</v>
      </c>
    </row>
    <row r="5117">
      <c r="A5117" t="inlineStr">
        <is>
          <t xml:space="preserve">4f110227b64f181ab7f340cf91ca5a9923b8e59d</t>
        </is>
      </c>
      <c r="B5117" t="inlineStr">
        <is>
          <t xml:space="preserve">Unexpectedly Yours - with BGM &amp; SFX</t>
        </is>
      </c>
      <c r="C5117" t="inlineStr">
        <is>
          <t xml:space="preserve">Unexpectedly Yours - With BGM &amp; SFX</t>
        </is>
      </c>
      <c r="D5117" t="inlineStr">
        <is>
          <t xml:space="preserve">8f79a3541c1781bf66e6cf36861f8a4ec239dcbe</t>
        </is>
      </c>
      <c r="E5117" t="inlineStr">
        <is>
          <t xml:space="preserve">Folge 90 – Sie Dachte, Sie Wäre Es</t>
        </is>
      </c>
      <c r="F5117">
        <v>90</v>
      </c>
      <c r="G5117" t="inlineStr">
        <is>
          <t xml:space="preserve">9:46-9:50</t>
        </is>
      </c>
      <c r="H5117" t="inlineStr">
        <is>
          <t xml:space="preserve">Pending</t>
        </is>
      </c>
      <c r="I5117" t="inlineStr">
        <is>
          <t xml:space="preserve">Remarks: Script error
- Line from Script: Wie konnte diese Miststück Blair nur so viel Glück haben?
- Note: Grammar, should be dieseS</t>
        </is>
      </c>
      <c r="J5117" t="inlineStr">
        <is>
          <t xml:space="preserve">AI</t>
        </is>
      </c>
      <c r="K5117" t="inlineStr">
        <is>
          <t xml:space="preserve">Script error</t>
        </is>
      </c>
      <c r="L5117" t="inlineStr">
        <is>
          <t xml:space="preserve">Script error</t>
        </is>
      </c>
      <c r="M5117" t="str">
        <f>IFERROR(IF(VLOOKUP(L5117,'Quantification'!$A:$B,2,FALSE)&amp;""="","Unclassified",VLOOKUP(L5117,'Quantification'!$A:$B,2,FALSE)),"Unclassified")</f>
        <v>Major</v>
      </c>
      <c r="N5117" t="inlineStr">
        <is>
          <t xml:space="preserve">frl-nina.wiederhold@pocketfm.com</t>
        </is>
      </c>
      <c r="O5117" t="inlineStr">
        <is>
          <t xml:space="preserve">Issues found in raw</t>
        </is>
      </c>
      <c r="P5117" t="str">
        <f>IF(OR(O5117="Issues found in master",O5117="Final master"),"Master",IF(OR(O5117="Ready for Master",O5117="Issues found in raw",O5117="Raw under QC",O5117="Issues resolved in raw"),"Raw","-"))</f>
        <v>Raw</v>
      </c>
      <c r="Q5117" s="13">
        <v>46274.461805555555</v>
      </c>
      <c r="R5117" t="inlineStr">
        <is>
          <t xml:space="preserve">2026-09 (Sept)</t>
        </is>
      </c>
      <c r="S5117">
        <f>IF(M5117="Not an error",0,IF(COUNTIFS($A$2:$A5117,$A5117,$D$2:$D5117,$D5117,$M$2:$M5117,"&lt;&gt;Not an error")=1,1,0))</f>
        <v>1</v>
      </c>
      <c r="T5117">
        <f>IF(M5117&lt;&gt;"Major",0,IF(COUNTIFS($A$2:$A5117,$A5117,$D$2:$D5117,$D5117,$M$2:$M5117,"Major")=1,1,0))</f>
        <v>1</v>
      </c>
      <c r="U5117">
        <f>IF(M5117&lt;&gt;"Minor",0,IF(COUNTIFS($A$2:$A5117,$A5117,$D$2:$D5117,$D5117,$M$2:$M5117,"Minor")=1,1,0))</f>
        <v>0</v>
      </c>
    </row>
    <row r="5118">
      <c r="A5118" t="inlineStr">
        <is>
          <t xml:space="preserve">4f110227b64f181ab7f340cf91ca5a9923b8e59d</t>
        </is>
      </c>
      <c r="B5118" t="inlineStr">
        <is>
          <t xml:space="preserve">Unexpectedly Yours - with BGM &amp; SFX</t>
        </is>
      </c>
      <c r="C5118" t="inlineStr">
        <is>
          <t xml:space="preserve">Unexpectedly Yours - With BGM &amp; SFX</t>
        </is>
      </c>
      <c r="D5118" t="inlineStr">
        <is>
          <t xml:space="preserve">f3121f8c7169c55b730efcba01340f9c6cf7c390</t>
        </is>
      </c>
      <c r="E5118" t="inlineStr">
        <is>
          <t xml:space="preserve">Folge 92 – Tante Hailey Spielt Heiratsvermittlerin</t>
        </is>
      </c>
      <c r="F5118">
        <v>92</v>
      </c>
      <c r="G5118" t="inlineStr">
        <is>
          <t xml:space="preserve">7:58-8:02</t>
        </is>
      </c>
      <c r="H5118" t="inlineStr">
        <is>
          <t xml:space="preserve">Pending</t>
        </is>
      </c>
      <c r="I5118" t="inlineStr">
        <is>
          <t xml:space="preserve">Remarks: pause
- Line from Script: „Mr. White, ist das nicht die Harringtons…“
- Note: pause before white</t>
        </is>
      </c>
      <c r="J5118" t="inlineStr">
        <is>
          <t xml:space="preserve">VOA</t>
        </is>
      </c>
      <c r="K5118" t="inlineStr">
        <is>
          <t xml:space="preserve">Unusual gap/ pause</t>
        </is>
      </c>
      <c r="L5118" t="inlineStr">
        <is>
          <t xml:space="preserve">Unusual gap / pause</t>
        </is>
      </c>
      <c r="M5118" t="str">
        <f>IFERROR(IF(VLOOKUP(L5118,'Quantification'!$A:$B,2,FALSE)&amp;""="","Unclassified",VLOOKUP(L5118,'Quantification'!$A:$B,2,FALSE)),"Unclassified")</f>
        <v>Minor</v>
      </c>
      <c r="N5118" t="inlineStr">
        <is>
          <t xml:space="preserve">frl-nina.wiederhold@pocketfm.com</t>
        </is>
      </c>
      <c r="O5118" t="inlineStr">
        <is>
          <t xml:space="preserve">Issues found in raw</t>
        </is>
      </c>
      <c r="P5118" t="str">
        <f>IF(OR(O5118="Issues found in master",O5118="Final master"),"Master",IF(OR(O5118="Ready for Master",O5118="Issues found in raw",O5118="Raw under QC",O5118="Issues resolved in raw"),"Raw","-"))</f>
        <v>Raw</v>
      </c>
      <c r="Q5118" s="13">
        <v>46274.46527777778</v>
      </c>
      <c r="R5118" t="inlineStr">
        <is>
          <t xml:space="preserve">2026-09 (Sept)</t>
        </is>
      </c>
      <c r="S5118">
        <f>IF(M5118="Not an error",0,IF(COUNTIFS($A$2:$A5118,$A5118,$D$2:$D5118,$D5118,$M$2:$M5118,"&lt;&gt;Not an error")=1,1,0))</f>
        <v>1</v>
      </c>
      <c r="T5118">
        <f>IF(M5118&lt;&gt;"Major",0,IF(COUNTIFS($A$2:$A5118,$A5118,$D$2:$D5118,$D5118,$M$2:$M5118,"Major")=1,1,0))</f>
        <v>0</v>
      </c>
      <c r="U5118">
        <f>IF(M5118&lt;&gt;"Minor",0,IF(COUNTIFS($A$2:$A5118,$A5118,$D$2:$D5118,$D5118,$M$2:$M5118,"Minor")=1,1,0))</f>
        <v>1</v>
      </c>
    </row>
    <row r="5119">
      <c r="A5119" t="inlineStr">
        <is>
          <t xml:space="preserve">4f110227b64f181ab7f340cf91ca5a9923b8e59d</t>
        </is>
      </c>
      <c r="B5119" t="inlineStr">
        <is>
          <t xml:space="preserve">Unexpectedly Yours - with BGM &amp; SFX</t>
        </is>
      </c>
      <c r="C5119" t="inlineStr">
        <is>
          <t xml:space="preserve">Unexpectedly Yours - With BGM &amp; SFX</t>
        </is>
      </c>
      <c r="D5119" t="inlineStr">
        <is>
          <t xml:space="preserve">3c804aa205f3792b6e452d1fe3e12b1e75d234a0</t>
        </is>
      </c>
      <c r="E5119" t="inlineStr">
        <is>
          <t xml:space="preserve">Ep 93 - Die Harrington-Warnung</t>
        </is>
      </c>
      <c r="F5119">
        <v>93</v>
      </c>
      <c r="G5119" t="inlineStr">
        <is>
          <t xml:space="preserve">11:34-11:51</t>
        </is>
      </c>
      <c r="H5119" t="inlineStr">
        <is>
          <t xml:space="preserve">Pending</t>
        </is>
      </c>
      <c r="I5119" t="inlineStr">
        <is>
          <t xml:space="preserve">Remarks: Mispronunciation
- Line from Script: „Zacharias Harrington tut keine Gefallen. Niemals.“
„Genau“, sagte Alex, seine Stimme sank, Wut mischte sich mit Angst. „Allein der Name dieser Familie lässt die Leute zittern. Und Zacharias? Er ist eine Legende.“
- Note: Zacherias should be english</t>
        </is>
      </c>
      <c r="J5119" t="inlineStr">
        <is>
          <t xml:space="preserve">VOA</t>
        </is>
      </c>
      <c r="K5119" t="inlineStr">
        <is>
          <t xml:space="preserve">Mispronunciation</t>
        </is>
      </c>
      <c r="L5119" t="inlineStr">
        <is>
          <t xml:space="preserve">Mispronunciation</t>
        </is>
      </c>
      <c r="M5119" t="str">
        <f>IFERROR(IF(VLOOKUP(L5119,'Quantification'!$A:$B,2,FALSE)&amp;""="","Unclassified",VLOOKUP(L5119,'Quantification'!$A:$B,2,FALSE)),"Unclassified")</f>
        <v>Major</v>
      </c>
      <c r="N5119" t="inlineStr">
        <is>
          <t xml:space="preserve">frl-nina.wiederhold@pocketfm.com</t>
        </is>
      </c>
      <c r="O5119" t="inlineStr">
        <is>
          <t xml:space="preserve">Issues found in raw</t>
        </is>
      </c>
      <c r="P5119" t="str">
        <f>IF(OR(O5119="Issues found in master",O5119="Final master"),"Master",IF(OR(O5119="Ready for Master",O5119="Issues found in raw",O5119="Raw under QC",O5119="Issues resolved in raw"),"Raw","-"))</f>
        <v>Raw</v>
      </c>
      <c r="Q5119" s="13">
        <v>46274.45833333333</v>
      </c>
      <c r="R5119" t="inlineStr">
        <is>
          <t xml:space="preserve">2026-09 (Sept)</t>
        </is>
      </c>
      <c r="S5119">
        <f>IF(M5119="Not an error",0,IF(COUNTIFS($A$2:$A5119,$A5119,$D$2:$D5119,$D5119,$M$2:$M5119,"&lt;&gt;Not an error")=1,1,0))</f>
        <v>1</v>
      </c>
      <c r="T5119">
        <f>IF(M5119&lt;&gt;"Major",0,IF(COUNTIFS($A$2:$A5119,$A5119,$D$2:$D5119,$D5119,$M$2:$M5119,"Major")=1,1,0))</f>
        <v>1</v>
      </c>
      <c r="U5119">
        <f>IF(M5119&lt;&gt;"Minor",0,IF(COUNTIFS($A$2:$A5119,$A5119,$D$2:$D5119,$D5119,$M$2:$M5119,"Minor")=1,1,0))</f>
        <v>0</v>
      </c>
    </row>
    <row r="5120">
      <c r="A5120" t="inlineStr">
        <is>
          <t xml:space="preserve">4f110227b64f181ab7f340cf91ca5a9923b8e59d</t>
        </is>
      </c>
      <c r="B5120" t="inlineStr">
        <is>
          <t xml:space="preserve">Unexpectedly Yours - with BGM &amp; SFX</t>
        </is>
      </c>
      <c r="C5120" t="inlineStr">
        <is>
          <t xml:space="preserve">Unexpectedly Yours - With BGM &amp; SFX</t>
        </is>
      </c>
      <c r="D5120" t="inlineStr">
        <is>
          <t xml:space="preserve">3c804aa205f3792b6e452d1fe3e12b1e75d234a0</t>
        </is>
      </c>
      <c r="E5120" t="inlineStr">
        <is>
          <t xml:space="preserve">Ep 93 - Die Harrington-Warnung</t>
        </is>
      </c>
      <c r="F5120">
        <v>93</v>
      </c>
      <c r="G5120" t="inlineStr">
        <is>
          <t xml:space="preserve">12:49-12:53</t>
        </is>
      </c>
      <c r="H5120" t="inlineStr">
        <is>
          <t xml:space="preserve">Pending</t>
        </is>
      </c>
      <c r="I5120" t="inlineStr">
        <is>
          <t xml:space="preserve">Remarks: Mispronunciation
- Line from Script: Warum ist Zacharias Harrington überhaupt in Blairs Nähe?“
- Note: Zacherias should be english</t>
        </is>
      </c>
      <c r="J5120" t="inlineStr">
        <is>
          <t xml:space="preserve">VOA</t>
        </is>
      </c>
      <c r="K5120" t="inlineStr">
        <is>
          <t xml:space="preserve">Modulation</t>
        </is>
      </c>
      <c r="L5120" t="inlineStr">
        <is>
          <t xml:space="preserve">Modulation</t>
        </is>
      </c>
      <c r="M5120" t="str">
        <f>IFERROR(IF(VLOOKUP(L5120,'Quantification'!$A:$B,2,FALSE)&amp;""="","Unclassified",VLOOKUP(L5120,'Quantification'!$A:$B,2,FALSE)),"Unclassified")</f>
        <v>Minor</v>
      </c>
      <c r="N5120" t="inlineStr">
        <is>
          <t xml:space="preserve">frl-nina.wiederhold@pocketfm.com</t>
        </is>
      </c>
      <c r="O5120" t="inlineStr">
        <is>
          <t xml:space="preserve">Issues found in raw</t>
        </is>
      </c>
      <c r="P5120" t="str">
        <f>IF(OR(O5120="Issues found in master",O5120="Final master"),"Master",IF(OR(O5120="Ready for Master",O5120="Issues found in raw",O5120="Raw under QC",O5120="Issues resolved in raw"),"Raw","-"))</f>
        <v>Raw</v>
      </c>
      <c r="Q5120" s="13">
        <v>46274.45833333333</v>
      </c>
      <c r="R5120" t="inlineStr">
        <is>
          <t xml:space="preserve">2026-09 (Sept)</t>
        </is>
      </c>
      <c r="S5120">
        <f>IF(M5120="Not an error",0,IF(COUNTIFS($A$2:$A5120,$A5120,$D$2:$D5120,$D5120,$M$2:$M5120,"&lt;&gt;Not an error")=1,1,0))</f>
        <v>0</v>
      </c>
      <c r="T5120">
        <f>IF(M5120&lt;&gt;"Major",0,IF(COUNTIFS($A$2:$A5120,$A5120,$D$2:$D5120,$D5120,$M$2:$M5120,"Major")=1,1,0))</f>
        <v>0</v>
      </c>
      <c r="U5120">
        <f>IF(M5120&lt;&gt;"Minor",0,IF(COUNTIFS($A$2:$A5120,$A5120,$D$2:$D5120,$D5120,$M$2:$M5120,"Minor")=1,1,0))</f>
        <v>1</v>
      </c>
    </row>
    <row r="5121">
      <c r="A5121" t="inlineStr">
        <is>
          <t xml:space="preserve">4f110227b64f181ab7f340cf91ca5a9923b8e59d</t>
        </is>
      </c>
      <c r="B5121" t="inlineStr">
        <is>
          <t xml:space="preserve">Unexpectedly Yours - with BGM &amp; SFX</t>
        </is>
      </c>
      <c r="C5121" t="inlineStr">
        <is>
          <t xml:space="preserve">Unexpectedly Yours - With BGM &amp; SFX</t>
        </is>
      </c>
      <c r="D5121" t="inlineStr">
        <is>
          <t xml:space="preserve">1273eda4efc8fa23eb1ee8f8b164c131d1dc8459</t>
        </is>
      </c>
      <c r="E5121" t="inlineStr">
        <is>
          <t xml:space="preserve">Episode 105: Bleib Weg Von Dylan Steele</t>
        </is>
      </c>
      <c r="F5121">
        <v>105</v>
      </c>
      <c r="G5121" t="inlineStr">
        <is>
          <t xml:space="preserve">7:28-7:34</t>
        </is>
      </c>
      <c r="H5121" t="inlineStr">
        <is>
          <t xml:space="preserve">Pending</t>
        </is>
      </c>
      <c r="I5121" t="inlineStr">
        <is>
          <t xml:space="preserve">Remarks: Script error
- Line from Script: Er ging auf und ab, das Kiefer angespannt, und sah zu, wie sie in Dylans Auto stieg.
- Note: grammar, should be den Kiefer</t>
        </is>
      </c>
      <c r="J5121" t="inlineStr">
        <is>
          <t xml:space="preserve">AI</t>
        </is>
      </c>
      <c r="K5121" t="inlineStr">
        <is>
          <t xml:space="preserve">Script error</t>
        </is>
      </c>
      <c r="L5121" t="inlineStr">
        <is>
          <t xml:space="preserve">Script error</t>
        </is>
      </c>
      <c r="M5121" t="str">
        <f>IFERROR(IF(VLOOKUP(L5121,'Quantification'!$A:$B,2,FALSE)&amp;""="","Unclassified",VLOOKUP(L5121,'Quantification'!$A:$B,2,FALSE)),"Unclassified")</f>
        <v>Major</v>
      </c>
      <c r="N5121" t="inlineStr">
        <is>
          <t xml:space="preserve">frl-nina.wiederhold@pocketfm.com</t>
        </is>
      </c>
      <c r="O5121" t="inlineStr">
        <is>
          <t xml:space="preserve">Issues found in raw</t>
        </is>
      </c>
      <c r="P5121" t="str">
        <f>IF(OR(O5121="Issues found in master",O5121="Final master"),"Master",IF(OR(O5121="Ready for Master",O5121="Issues found in raw",O5121="Raw under QC",O5121="Issues resolved in raw"),"Raw","-"))</f>
        <v>Raw</v>
      </c>
      <c r="Q5121" s="13">
        <v>46274.45694444445</v>
      </c>
      <c r="R5121" t="inlineStr">
        <is>
          <t xml:space="preserve">2026-09 (Sept)</t>
        </is>
      </c>
      <c r="S5121">
        <f>IF(M5121="Not an error",0,IF(COUNTIFS($A$2:$A5121,$A5121,$D$2:$D5121,$D5121,$M$2:$M5121,"&lt;&gt;Not an error")=1,1,0))</f>
        <v>1</v>
      </c>
      <c r="T5121">
        <f>IF(M5121&lt;&gt;"Major",0,IF(COUNTIFS($A$2:$A5121,$A5121,$D$2:$D5121,$D5121,$M$2:$M5121,"Major")=1,1,0))</f>
        <v>1</v>
      </c>
      <c r="U5121">
        <f>IF(M5121&lt;&gt;"Minor",0,IF(COUNTIFS($A$2:$A5121,$A5121,$D$2:$D5121,$D5121,$M$2:$M5121,"Minor")=1,1,0))</f>
        <v>0</v>
      </c>
    </row>
    <row r="5122">
      <c r="A5122" t="inlineStr">
        <is>
          <t xml:space="preserve">4f110227b64f181ab7f340cf91ca5a9923b8e59d</t>
        </is>
      </c>
      <c r="B5122" t="inlineStr">
        <is>
          <t xml:space="preserve">Unexpectedly Yours - with BGM &amp; SFX</t>
        </is>
      </c>
      <c r="C5122" t="inlineStr">
        <is>
          <t xml:space="preserve">Unexpectedly Yours - With BGM &amp; SFX</t>
        </is>
      </c>
      <c r="D5122" t="inlineStr">
        <is>
          <t xml:space="preserve">8a9e1f2bc703fb71947a43906c27c4fe3e2d20f1</t>
        </is>
      </c>
      <c r="E5122" t="inlineStr">
        <is>
          <t xml:space="preserve">Episode 117: Blair Sucht Rache</t>
        </is>
      </c>
      <c r="F5122">
        <v>117</v>
      </c>
      <c r="G5122" t="inlineStr">
        <is>
          <t xml:space="preserve">5:21-5:31</t>
        </is>
      </c>
      <c r="H5122" t="inlineStr">
        <is>
          <t xml:space="preserve">Pending</t>
        </is>
      </c>
      <c r="I5122" t="inlineStr">
        <is>
          <t xml:space="preserve">Remarks: Mispronunciation
- Line from Script: lair folgte dem Blick ihrer Tante und sah Francesca, die ein weißes Satinkleid mit V-Ausschnitt trug, das unter den Lichtern schimmerte und ihre Figur betonte. - Note: Satin is a french word and should be pronounced like that</t>
        </is>
      </c>
      <c r="J5122" t="inlineStr">
        <is>
          <t xml:space="preserve">VOA</t>
        </is>
      </c>
      <c r="K5122" t="inlineStr">
        <is>
          <t xml:space="preserve">Mispronunciation</t>
        </is>
      </c>
      <c r="L5122" t="inlineStr">
        <is>
          <t xml:space="preserve">Mispronunciation</t>
        </is>
      </c>
      <c r="M5122" t="str">
        <f>IFERROR(IF(VLOOKUP(L5122,'Quantification'!$A:$B,2,FALSE)&amp;""="","Unclassified",VLOOKUP(L5122,'Quantification'!$A:$B,2,FALSE)),"Unclassified")</f>
        <v>Major</v>
      </c>
      <c r="N5122" t="inlineStr">
        <is>
          <t xml:space="preserve">frl-nina.wiederhold@pocketfm.com</t>
        </is>
      </c>
      <c r="O5122" t="inlineStr">
        <is>
          <t xml:space="preserve">Issues found in raw</t>
        </is>
      </c>
      <c r="P5122" t="str">
        <f>IF(OR(O5122="Issues found in master",O5122="Final master"),"Master",IF(OR(O5122="Ready for Master",O5122="Issues found in raw",O5122="Raw under QC",O5122="Issues resolved in raw"),"Raw","-"))</f>
        <v>Raw</v>
      </c>
      <c r="Q5122" s="13">
        <v>46274.461111111115</v>
      </c>
      <c r="R5122" t="inlineStr">
        <is>
          <t xml:space="preserve">2026-09 (Sept)</t>
        </is>
      </c>
      <c r="S5122">
        <f>IF(M5122="Not an error",0,IF(COUNTIFS($A$2:$A5122,$A5122,$D$2:$D5122,$D5122,$M$2:$M5122,"&lt;&gt;Not an error")=1,1,0))</f>
        <v>1</v>
      </c>
      <c r="T5122">
        <f>IF(M5122&lt;&gt;"Major",0,IF(COUNTIFS($A$2:$A5122,$A5122,$D$2:$D5122,$D5122,$M$2:$M5122,"Major")=1,1,0))</f>
        <v>1</v>
      </c>
      <c r="U5122">
        <f>IF(M5122&lt;&gt;"Minor",0,IF(COUNTIFS($A$2:$A5122,$A5122,$D$2:$D5122,$D5122,$M$2:$M5122,"Minor")=1,1,0))</f>
        <v>0</v>
      </c>
    </row>
    <row r="5123">
      <c r="A5123" t="inlineStr">
        <is>
          <t xml:space="preserve">4f110227b64f181ab7f340cf91ca5a9923b8e59d</t>
        </is>
      </c>
      <c r="B5123" t="inlineStr">
        <is>
          <t xml:space="preserve">Unexpectedly Yours - with BGM &amp; SFX</t>
        </is>
      </c>
      <c r="C5123" t="inlineStr">
        <is>
          <t xml:space="preserve">Unexpectedly Yours - With BGM &amp; SFX</t>
        </is>
      </c>
      <c r="D5123" t="inlineStr">
        <is>
          <t xml:space="preserve">306b46e24182cf84d84cfa3c1260ae14e4e23da9</t>
        </is>
      </c>
      <c r="E5123" t="inlineStr">
        <is>
          <t xml:space="preserve">Episode 127: Eindringen in Die Privatsphäre</t>
        </is>
      </c>
      <c r="F5123">
        <v>127</v>
      </c>
      <c r="G5123" t="inlineStr">
        <is>
          <t xml:space="preserve">5:52-5:58</t>
        </is>
      </c>
      <c r="H5123" t="inlineStr">
        <is>
          <t xml:space="preserve">Pending</t>
        </is>
      </c>
      <c r="I5123" t="inlineStr">
        <is>
          <t xml:space="preserve">Remarks: Mispronunciation
- Line from Script: Könnten Sie bitte die Tür öffnen?“, fragte der Manager des Gästeservice respektvoll.
- Note: service</t>
        </is>
      </c>
      <c r="J5123" t="inlineStr">
        <is>
          <t xml:space="preserve">VOA</t>
        </is>
      </c>
      <c r="K5123" t="inlineStr">
        <is>
          <t xml:space="preserve">Mispronunciation</t>
        </is>
      </c>
      <c r="L5123" t="inlineStr">
        <is>
          <t xml:space="preserve">Mispronunciation</t>
        </is>
      </c>
      <c r="M5123" t="str">
        <f>IFERROR(IF(VLOOKUP(L5123,'Quantification'!$A:$B,2,FALSE)&amp;""="","Unclassified",VLOOKUP(L5123,'Quantification'!$A:$B,2,FALSE)),"Unclassified")</f>
        <v>Major</v>
      </c>
      <c r="N5123" t="inlineStr">
        <is>
          <t xml:space="preserve">frl-nina.wiederhold@pocketfm.com</t>
        </is>
      </c>
      <c r="O5123" t="inlineStr">
        <is>
          <t xml:space="preserve">Final Master</t>
        </is>
      </c>
      <c r="P5123" t="str">
        <f>IF(OR(O5123="Issues found in master",O5123="Final master"),"Master",IF(OR(O5123="Ready for Master",O5123="Issues found in raw",O5123="Raw under QC",O5123="Issues resolved in raw"),"Raw","-"))</f>
        <v>Master</v>
      </c>
      <c r="Q5123" s="13">
        <v>46274.45763888889</v>
      </c>
      <c r="R5123" t="inlineStr">
        <is>
          <t xml:space="preserve">2026-09 (Sept)</t>
        </is>
      </c>
      <c r="S5123">
        <f>IF(M5123="Not an error",0,IF(COUNTIFS($A$2:$A5123,$A5123,$D$2:$D5123,$D5123,$M$2:$M5123,"&lt;&gt;Not an error")=1,1,0))</f>
        <v>1</v>
      </c>
      <c r="T5123">
        <f>IF(M5123&lt;&gt;"Major",0,IF(COUNTIFS($A$2:$A5123,$A5123,$D$2:$D5123,$D5123,$M$2:$M5123,"Major")=1,1,0))</f>
        <v>1</v>
      </c>
      <c r="U5123">
        <f>IF(M5123&lt;&gt;"Minor",0,IF(COUNTIFS($A$2:$A5123,$A5123,$D$2:$D5123,$D5123,$M$2:$M5123,"Minor")=1,1,0))</f>
        <v>0</v>
      </c>
    </row>
    <row r="5124">
      <c r="A5124" t="inlineStr">
        <is>
          <t xml:space="preserve">4f110227b64f181ab7f340cf91ca5a9923b8e59d</t>
        </is>
      </c>
      <c r="B5124" t="inlineStr">
        <is>
          <t xml:space="preserve">Unexpectedly Yours - with BGM &amp; SFX</t>
        </is>
      </c>
      <c r="C5124" t="inlineStr">
        <is>
          <t xml:space="preserve">Unexpectedly Yours - With BGM &amp; SFX</t>
        </is>
      </c>
      <c r="D5124" t="inlineStr">
        <is>
          <t xml:space="preserve">8b13ef14598e239fdb51fbcbeddb68dec6559efa</t>
        </is>
      </c>
      <c r="E5124" t="inlineStr">
        <is>
          <t xml:space="preserve">Episode 131: Ihre Eigenen Worte</t>
        </is>
      </c>
      <c r="F5124">
        <v>131</v>
      </c>
      <c r="G5124" t="inlineStr">
        <is>
          <t xml:space="preserve">0:10-0:14</t>
        </is>
      </c>
      <c r="H5124" t="inlineStr">
        <is>
          <t xml:space="preserve">Pending</t>
        </is>
      </c>
      <c r="I5124" t="inlineStr">
        <is>
          <t xml:space="preserve">Remarks: Mispronunciation
- Line from Script: Doch anstatt nervös zu wirken, zog Blair nur eine Augenbraue hoch.
- Note: wirken</t>
        </is>
      </c>
      <c r="J5124" t="inlineStr">
        <is>
          <t xml:space="preserve">VOA</t>
        </is>
      </c>
      <c r="K5124" t="inlineStr">
        <is>
          <t xml:space="preserve">Mispronunciation</t>
        </is>
      </c>
      <c r="L5124" t="inlineStr">
        <is>
          <t xml:space="preserve">Mispronunciation</t>
        </is>
      </c>
      <c r="M5124" t="str">
        <f>IFERROR(IF(VLOOKUP(L5124,'Quantification'!$A:$B,2,FALSE)&amp;""="","Unclassified",VLOOKUP(L5124,'Quantification'!$A:$B,2,FALSE)),"Unclassified")</f>
        <v>Major</v>
      </c>
      <c r="N5124" t="inlineStr">
        <is>
          <t xml:space="preserve">frl-nina.wiederhold@pocketfm.com</t>
        </is>
      </c>
      <c r="O5124" t="inlineStr">
        <is>
          <t xml:space="preserve">Issues found in raw</t>
        </is>
      </c>
      <c r="P5124" t="str">
        <f>IF(OR(O5124="Issues found in master",O5124="Final master"),"Master",IF(OR(O5124="Ready for Master",O5124="Issues found in raw",O5124="Raw under QC",O5124="Issues resolved in raw"),"Raw","-"))</f>
        <v>Raw</v>
      </c>
      <c r="Q5124" s="13">
        <v>46274.461111111115</v>
      </c>
      <c r="R5124" t="inlineStr">
        <is>
          <t xml:space="preserve">2026-09 (Sept)</t>
        </is>
      </c>
      <c r="S5124">
        <f>IF(M5124="Not an error",0,IF(COUNTIFS($A$2:$A5124,$A5124,$D$2:$D5124,$D5124,$M$2:$M5124,"&lt;&gt;Not an error")=1,1,0))</f>
        <v>1</v>
      </c>
      <c r="T5124">
        <f>IF(M5124&lt;&gt;"Major",0,IF(COUNTIFS($A$2:$A5124,$A5124,$D$2:$D5124,$D5124,$M$2:$M5124,"Major")=1,1,0))</f>
        <v>1</v>
      </c>
      <c r="U5124">
        <f>IF(M5124&lt;&gt;"Minor",0,IF(COUNTIFS($A$2:$A5124,$A5124,$D$2:$D5124,$D5124,$M$2:$M5124,"Minor")=1,1,0))</f>
        <v>0</v>
      </c>
    </row>
    <row r="5125">
      <c r="A5125" t="inlineStr">
        <is>
          <t xml:space="preserve">4f110227b64f181ab7f340cf91ca5a9923b8e59d</t>
        </is>
      </c>
      <c r="B5125" t="inlineStr">
        <is>
          <t xml:space="preserve">Unexpectedly Yours - with BGM &amp; SFX</t>
        </is>
      </c>
      <c r="C5125" t="inlineStr">
        <is>
          <t xml:space="preserve">Unexpectedly Yours - With BGM &amp; SFX</t>
        </is>
      </c>
      <c r="D5125" t="inlineStr">
        <is>
          <t xml:space="preserve">0d04f149c2b3eaf1991af9fb0c13f2ae23784a96</t>
        </is>
      </c>
      <c r="E5125" t="inlineStr">
        <is>
          <t xml:space="preserve">Episode 132: Gefangen in Ihrem Eigenen Netz</t>
        </is>
      </c>
      <c r="F5125">
        <v>132</v>
      </c>
      <c r="G5125" t="inlineStr">
        <is>
          <t xml:space="preserve">0:31-0:34</t>
        </is>
      </c>
      <c r="H5125" t="inlineStr">
        <is>
          <t xml:space="preserve">Pending</t>
        </is>
      </c>
      <c r="I5125" t="inlineStr">
        <is>
          <t xml:space="preserve">Remarks: Mispronunciation
- Line from Script: Der perfekte Ort, um die Kette unbemerkt loszuwerden. - Note: perfekte</t>
        </is>
      </c>
      <c r="J5125" t="inlineStr">
        <is>
          <t xml:space="preserve">VOA</t>
        </is>
      </c>
      <c r="K5125" t="inlineStr">
        <is>
          <t xml:space="preserve">Mispronunciation</t>
        </is>
      </c>
      <c r="L5125" t="inlineStr">
        <is>
          <t xml:space="preserve">Mispronunciation</t>
        </is>
      </c>
      <c r="M5125" t="str">
        <f>IFERROR(IF(VLOOKUP(L5125,'Quantification'!$A:$B,2,FALSE)&amp;""="","Unclassified",VLOOKUP(L5125,'Quantification'!$A:$B,2,FALSE)),"Unclassified")</f>
        <v>Major</v>
      </c>
      <c r="N5125" t="inlineStr">
        <is>
          <t xml:space="preserve">frl-nina.wiederhold@pocketfm.com</t>
        </is>
      </c>
      <c r="O5125" t="inlineStr">
        <is>
          <t xml:space="preserve">Final Master</t>
        </is>
      </c>
      <c r="P5125" t="str">
        <f>IF(OR(O5125="Issues found in master",O5125="Final master"),"Master",IF(OR(O5125="Ready for Master",O5125="Issues found in raw",O5125="Raw under QC",O5125="Issues resolved in raw"),"Raw","-"))</f>
        <v>Master</v>
      </c>
      <c r="Q5125" s="13">
        <v>46274.45694444445</v>
      </c>
      <c r="R5125" t="inlineStr">
        <is>
          <t xml:space="preserve">2026-09 (Sept)</t>
        </is>
      </c>
      <c r="S5125">
        <f>IF(M5125="Not an error",0,IF(COUNTIFS($A$2:$A5125,$A5125,$D$2:$D5125,$D5125,$M$2:$M5125,"&lt;&gt;Not an error")=1,1,0))</f>
        <v>1</v>
      </c>
      <c r="T5125">
        <f>IF(M5125&lt;&gt;"Major",0,IF(COUNTIFS($A$2:$A5125,$A5125,$D$2:$D5125,$D5125,$M$2:$M5125,"Major")=1,1,0))</f>
        <v>1</v>
      </c>
      <c r="U5125">
        <f>IF(M5125&lt;&gt;"Minor",0,IF(COUNTIFS($A$2:$A5125,$A5125,$D$2:$D5125,$D5125,$M$2:$M5125,"Minor")=1,1,0))</f>
        <v>0</v>
      </c>
    </row>
    <row r="5126">
      <c r="A5126" t="inlineStr">
        <is>
          <t xml:space="preserve">4f110227b64f181ab7f340cf91ca5a9923b8e59d</t>
        </is>
      </c>
      <c r="B5126" t="inlineStr">
        <is>
          <t xml:space="preserve">Unexpectedly Yours - with BGM &amp; SFX</t>
        </is>
      </c>
      <c r="C5126" t="inlineStr">
        <is>
          <t xml:space="preserve">Unexpectedly Yours - With BGM &amp; SFX</t>
        </is>
      </c>
      <c r="D5126" t="inlineStr">
        <is>
          <t xml:space="preserve">0b1a749174505cec458a43a39d9ebd30ea1ca26c</t>
        </is>
      </c>
      <c r="E5126" t="inlineStr">
        <is>
          <t xml:space="preserve">Episode 149: Wenn Sichere Häfen Fallen</t>
        </is>
      </c>
      <c r="F5126">
        <v>149</v>
      </c>
      <c r="G5126" t="inlineStr">
        <is>
          <t xml:space="preserve">3:02-3:24</t>
        </is>
      </c>
      <c r="H5126" t="inlineStr">
        <is>
          <t xml:space="preserve">Pending</t>
        </is>
      </c>
      <c r="I5126" t="inlineStr">
        <is>
          <t xml:space="preserve">Remarks: Mispronunciation
- Line from Script: Schockierender Autounfall des C E O der White Corp sorgt für Aufsehen, Unternehmen bricht sein Schweigen.
„So hat Dylan mich also gerächt“, murmelte Blair, als sie das P R Statement las, mit dem versucht wurde, die Geschichte herunterzuspielen.
Die White Corp bestätigt, dass ihr C E O in einen Autounfall verwickelt war. - Note: CEO should be english</t>
        </is>
      </c>
      <c r="J5126" t="inlineStr">
        <is>
          <t xml:space="preserve">VOA</t>
        </is>
      </c>
      <c r="K5126" t="inlineStr">
        <is>
          <t xml:space="preserve">Mispronunciation</t>
        </is>
      </c>
      <c r="L5126" t="inlineStr">
        <is>
          <t xml:space="preserve">Mispronunciation</t>
        </is>
      </c>
      <c r="M5126" t="str">
        <f>IFERROR(IF(VLOOKUP(L5126,'Quantification'!$A:$B,2,FALSE)&amp;""="","Unclassified",VLOOKUP(L5126,'Quantification'!$A:$B,2,FALSE)),"Unclassified")</f>
        <v>Major</v>
      </c>
      <c r="N5126" t="inlineStr">
        <is>
          <t xml:space="preserve">frl-nina.wiederhold@pocketfm.com</t>
        </is>
      </c>
      <c r="O5126" t="inlineStr">
        <is>
          <t xml:space="preserve">Issues found in raw</t>
        </is>
      </c>
      <c r="P5126" t="str">
        <f>IF(OR(O5126="Issues found in master",O5126="Final master"),"Master",IF(OR(O5126="Ready for Master",O5126="Issues found in raw",O5126="Raw under QC",O5126="Issues resolved in raw"),"Raw","-"))</f>
        <v>Raw</v>
      </c>
      <c r="Q5126" s="13">
        <v>46274.45694444445</v>
      </c>
      <c r="R5126" t="inlineStr">
        <is>
          <t xml:space="preserve">2026-09 (Sept)</t>
        </is>
      </c>
      <c r="S5126">
        <f>IF(M5126="Not an error",0,IF(COUNTIFS($A$2:$A5126,$A5126,$D$2:$D5126,$D5126,$M$2:$M5126,"&lt;&gt;Not an error")=1,1,0))</f>
        <v>1</v>
      </c>
      <c r="T5126">
        <f>IF(M5126&lt;&gt;"Major",0,IF(COUNTIFS($A$2:$A5126,$A5126,$D$2:$D5126,$D5126,$M$2:$M5126,"Major")=1,1,0))</f>
        <v>1</v>
      </c>
      <c r="U5126">
        <f>IF(M5126&lt;&gt;"Minor",0,IF(COUNTIFS($A$2:$A5126,$A5126,$D$2:$D5126,$D5126,$M$2:$M5126,"Minor")=1,1,0))</f>
        <v>0</v>
      </c>
    </row>
    <row r="5127">
      <c r="A5127" t="inlineStr">
        <is>
          <t xml:space="preserve">18752ea7c5f4b21a6a8fde0c405fdec128a75320</t>
        </is>
      </c>
      <c r="B5127" t="inlineStr">
        <is>
          <t xml:space="preserve">Unwanted bride</t>
        </is>
      </c>
      <c r="C5127" t="inlineStr">
        <is>
          <t xml:space="preserve">Die Falsche Braut</t>
        </is>
      </c>
      <c r="D5127" t="inlineStr">
        <is>
          <t xml:space="preserve">76aa6e80da5020edaf0bdf87567e8ee33ab3aa91</t>
        </is>
      </c>
      <c r="E5127" t="inlineStr">
        <is>
          <t xml:space="preserve">Episode 3: Die Bessere Schwester</t>
        </is>
      </c>
      <c r="F5127">
        <v>3</v>
      </c>
      <c r="G5127" t="inlineStr">
        <is>
          <t xml:space="preserve">0:00</t>
        </is>
      </c>
      <c r="H5127" t="inlineStr">
        <is>
          <t xml:space="preserve">Resolved</t>
        </is>
      </c>
      <c r="I5127" t="inlineStr">
        <is>
          <t xml:space="preserve">The episode should start with "Erzählt aus Mias Perspektive."</t>
        </is>
      </c>
      <c r="J5127" t="inlineStr">
        <is>
          <t xml:space="preserve">AI</t>
        </is>
      </c>
      <c r="K5127" t="inlineStr">
        <is>
          <t xml:space="preserve">Script error</t>
        </is>
      </c>
      <c r="L5127" t="inlineStr">
        <is>
          <t xml:space="preserve">Script error</t>
        </is>
      </c>
      <c r="M5127" t="str">
        <f>IFERROR(IF(VLOOKUP(L5127,'Quantification'!$A:$B,2,FALSE)&amp;""="","Unclassified",VLOOKUP(L5127,'Quantification'!$A:$B,2,FALSE)),"Unclassified")</f>
        <v>Major</v>
      </c>
      <c r="N5127" t="inlineStr">
        <is>
          <t xml:space="preserve">frl-yaren.gulsoy@pocketfm.com</t>
        </is>
      </c>
      <c r="O5127" t="inlineStr">
        <is>
          <t xml:space="preserve">Issues found in raw</t>
        </is>
      </c>
      <c r="P5127" t="str">
        <f>IF(OR(O5127="Issues found in master",O5127="Final master"),"Master",IF(OR(O5127="Ready for Master",O5127="Issues found in raw",O5127="Raw under QC",O5127="Issues resolved in raw"),"Raw","-"))</f>
        <v>Raw</v>
      </c>
      <c r="Q5127" s="13">
        <v>46269.60486111111</v>
      </c>
      <c r="R5127" t="inlineStr">
        <is>
          <t xml:space="preserve">2026-09 (Sept)</t>
        </is>
      </c>
      <c r="S5127">
        <f>IF(M5127="Not an error",0,IF(COUNTIFS($A$2:$A5127,$A5127,$D$2:$D5127,$D5127,$M$2:$M5127,"&lt;&gt;Not an error")=1,1,0))</f>
        <v>1</v>
      </c>
      <c r="T5127">
        <f>IF(M5127&lt;&gt;"Major",0,IF(COUNTIFS($A$2:$A5127,$A5127,$D$2:$D5127,$D5127,$M$2:$M5127,"Major")=1,1,0))</f>
        <v>1</v>
      </c>
      <c r="U5127">
        <f>IF(M5127&lt;&gt;"Minor",0,IF(COUNTIFS($A$2:$A5127,$A5127,$D$2:$D5127,$D5127,$M$2:$M5127,"Minor")=1,1,0))</f>
        <v>0</v>
      </c>
    </row>
    <row r="5128">
      <c r="A5128" t="inlineStr">
        <is>
          <t xml:space="preserve">18752ea7c5f4b21a6a8fde0c405fdec128a75320</t>
        </is>
      </c>
      <c r="B5128" t="inlineStr">
        <is>
          <t xml:space="preserve">Unwanted bride</t>
        </is>
      </c>
      <c r="C5128" t="inlineStr">
        <is>
          <t xml:space="preserve">Die Falsche Braut</t>
        </is>
      </c>
      <c r="D5128" t="inlineStr">
        <is>
          <t xml:space="preserve">59e0abfccf9dd707dfbe188ecd84e8c373239bbc</t>
        </is>
      </c>
      <c r="E5128" t="inlineStr">
        <is>
          <t xml:space="preserve">Episode 4: Die Süßeste Rache</t>
        </is>
      </c>
      <c r="F5128">
        <v>4</v>
      </c>
      <c r="G5128" t="inlineStr">
        <is>
          <t xml:space="preserve">0:00</t>
        </is>
      </c>
      <c r="H5128" t="inlineStr">
        <is>
          <t xml:space="preserve">Resolved</t>
        </is>
      </c>
      <c r="I5128" t="inlineStr">
        <is>
          <t xml:space="preserve">The episode should start with "Erzählt aus Rachels Perspektive."</t>
        </is>
      </c>
      <c r="J5128" t="inlineStr">
        <is>
          <t xml:space="preserve">AI</t>
        </is>
      </c>
      <c r="K5128" t="inlineStr">
        <is>
          <t xml:space="preserve">Script error</t>
        </is>
      </c>
      <c r="L5128" t="inlineStr">
        <is>
          <t xml:space="preserve">Script error</t>
        </is>
      </c>
      <c r="M5128" t="str">
        <f>IFERROR(IF(VLOOKUP(L5128,'Quantification'!$A:$B,2,FALSE)&amp;""="","Unclassified",VLOOKUP(L5128,'Quantification'!$A:$B,2,FALSE)),"Unclassified")</f>
        <v>Major</v>
      </c>
      <c r="N5128" t="inlineStr">
        <is>
          <t xml:space="preserve">frl-yaren.gulsoy@pocketfm.com</t>
        </is>
      </c>
      <c r="O5128" t="inlineStr">
        <is>
          <t xml:space="preserve">Issues found in raw</t>
        </is>
      </c>
      <c r="P5128" t="str">
        <f>IF(OR(O5128="Issues found in master",O5128="Final master"),"Master",IF(OR(O5128="Ready for Master",O5128="Issues found in raw",O5128="Raw under QC",O5128="Issues resolved in raw"),"Raw","-"))</f>
        <v>Raw</v>
      </c>
      <c r="Q5128" s="13">
        <v>46269.60486111111</v>
      </c>
      <c r="R5128" t="inlineStr">
        <is>
          <t xml:space="preserve">2026-09 (Sept)</t>
        </is>
      </c>
      <c r="S5128">
        <f>IF(M5128="Not an error",0,IF(COUNTIFS($A$2:$A5128,$A5128,$D$2:$D5128,$D5128,$M$2:$M5128,"&lt;&gt;Not an error")=1,1,0))</f>
        <v>1</v>
      </c>
      <c r="T5128">
        <f>IF(M5128&lt;&gt;"Major",0,IF(COUNTIFS($A$2:$A5128,$A5128,$D$2:$D5128,$D5128,$M$2:$M5128,"Major")=1,1,0))</f>
        <v>1</v>
      </c>
      <c r="U5128">
        <f>IF(M5128&lt;&gt;"Minor",0,IF(COUNTIFS($A$2:$A5128,$A5128,$D$2:$D5128,$D5128,$M$2:$M5128,"Minor")=1,1,0))</f>
        <v>0</v>
      </c>
    </row>
    <row r="5129">
      <c r="A5129" t="inlineStr">
        <is>
          <t xml:space="preserve">18752ea7c5f4b21a6a8fde0c405fdec128a75320</t>
        </is>
      </c>
      <c r="B5129" t="inlineStr">
        <is>
          <t xml:space="preserve">Unwanted bride</t>
        </is>
      </c>
      <c r="C5129" t="inlineStr">
        <is>
          <t xml:space="preserve">Die Falsche Braut</t>
        </is>
      </c>
      <c r="D5129" t="inlineStr">
        <is>
          <t xml:space="preserve">59e0abfccf9dd707dfbe188ecd84e8c373239bbc</t>
        </is>
      </c>
      <c r="E5129" t="inlineStr">
        <is>
          <t xml:space="preserve">Episode 4: Die Süßeste Rache</t>
        </is>
      </c>
      <c r="F5129">
        <v>4</v>
      </c>
      <c r="G5129" t="inlineStr">
        <is>
          <t xml:space="preserve">2:28-2:36</t>
        </is>
      </c>
      <c r="H5129" t="inlineStr">
        <is>
          <t xml:space="preserve">Resolved</t>
        </is>
      </c>
      <c r="I5129" t="inlineStr">
        <is>
          <t xml:space="preserve">"Eindringlingin" doesn't exist, it should be "diesen "Eindringling" - line from script: "Zu lächeln und zu nicken und diese Eindringlingin und ihr parasitäres Kind in unserem Haus willkommen zu heißen, als gehörten sie dorthin."</t>
        </is>
      </c>
      <c r="J5129" t="inlineStr">
        <is>
          <t xml:space="preserve">AI</t>
        </is>
      </c>
      <c r="K5129" t="inlineStr">
        <is>
          <t xml:space="preserve">Script error</t>
        </is>
      </c>
      <c r="L5129" t="inlineStr">
        <is>
          <t xml:space="preserve">Script error</t>
        </is>
      </c>
      <c r="M5129" t="str">
        <f>IFERROR(IF(VLOOKUP(L5129,'Quantification'!$A:$B,2,FALSE)&amp;""="","Unclassified",VLOOKUP(L5129,'Quantification'!$A:$B,2,FALSE)),"Unclassified")</f>
        <v>Major</v>
      </c>
      <c r="N5129" t="inlineStr">
        <is>
          <t xml:space="preserve">frl-yaren.gulsoy@pocketfm.com</t>
        </is>
      </c>
      <c r="O5129" t="inlineStr">
        <is>
          <t xml:space="preserve">Issues found in raw</t>
        </is>
      </c>
      <c r="P5129" t="str">
        <f>IF(OR(O5129="Issues found in master",O5129="Final master"),"Master",IF(OR(O5129="Ready for Master",O5129="Issues found in raw",O5129="Raw under QC",O5129="Issues resolved in raw"),"Raw","-"))</f>
        <v>Raw</v>
      </c>
      <c r="Q5129" s="13">
        <v>46269.60486111111</v>
      </c>
      <c r="R5129" t="inlineStr">
        <is>
          <t xml:space="preserve">2026-09 (Sept)</t>
        </is>
      </c>
      <c r="S5129">
        <f>IF(M5129="Not an error",0,IF(COUNTIFS($A$2:$A5129,$A5129,$D$2:$D5129,$D5129,$M$2:$M5129,"&lt;&gt;Not an error")=1,1,0))</f>
        <v>0</v>
      </c>
      <c r="T5129">
        <f>IF(M5129&lt;&gt;"Major",0,IF(COUNTIFS($A$2:$A5129,$A5129,$D$2:$D5129,$D5129,$M$2:$M5129,"Major")=1,1,0))</f>
        <v>0</v>
      </c>
      <c r="U5129">
        <f>IF(M5129&lt;&gt;"Minor",0,IF(COUNTIFS($A$2:$A5129,$A5129,$D$2:$D5129,$D5129,$M$2:$M5129,"Minor")=1,1,0))</f>
        <v>0</v>
      </c>
    </row>
    <row r="5130">
      <c r="A5130" t="inlineStr">
        <is>
          <t xml:space="preserve">18752ea7c5f4b21a6a8fde0c405fdec128a75320</t>
        </is>
      </c>
      <c r="B5130" t="inlineStr">
        <is>
          <t xml:space="preserve">Unwanted bride</t>
        </is>
      </c>
      <c r="C5130" t="inlineStr">
        <is>
          <t xml:space="preserve">Die Falsche Braut</t>
        </is>
      </c>
      <c r="D5130" t="inlineStr">
        <is>
          <t xml:space="preserve">63260a80f169a63b794c06b397d2489fba58bfa0</t>
        </is>
      </c>
      <c r="E5130" t="inlineStr">
        <is>
          <t xml:space="preserve">Episode 5: Der Gedemütigte Bräutigam, Teil 1</t>
        </is>
      </c>
      <c r="F5130">
        <v>5</v>
      </c>
      <c r="G5130" t="inlineStr">
        <is>
          <t xml:space="preserve">0:00</t>
        </is>
      </c>
      <c r="H5130" t="inlineStr">
        <is>
          <t xml:space="preserve">Resolved</t>
        </is>
      </c>
      <c r="I5130" t="inlineStr">
        <is>
          <t xml:space="preserve">The episode should start with "Erzählt aus Carters Perspektive."</t>
        </is>
      </c>
      <c r="J5130" t="inlineStr">
        <is>
          <t xml:space="preserve">AI</t>
        </is>
      </c>
      <c r="K5130" t="inlineStr">
        <is>
          <t xml:space="preserve">Script error</t>
        </is>
      </c>
      <c r="L5130" t="inlineStr">
        <is>
          <t xml:space="preserve">Script error</t>
        </is>
      </c>
      <c r="M5130" t="str">
        <f>IFERROR(IF(VLOOKUP(L5130,'Quantification'!$A:$B,2,FALSE)&amp;""="","Unclassified",VLOOKUP(L5130,'Quantification'!$A:$B,2,FALSE)),"Unclassified")</f>
        <v>Major</v>
      </c>
      <c r="N5130" t="inlineStr">
        <is>
          <t xml:space="preserve">frl-yaren.gulsoy@pocketfm.com</t>
        </is>
      </c>
      <c r="O5130" t="inlineStr">
        <is>
          <t xml:space="preserve">Issues found in raw</t>
        </is>
      </c>
      <c r="P5130" t="str">
        <f>IF(OR(O5130="Issues found in master",O5130="Final master"),"Master",IF(OR(O5130="Ready for Master",O5130="Issues found in raw",O5130="Raw under QC",O5130="Issues resolved in raw"),"Raw","-"))</f>
        <v>Raw</v>
      </c>
      <c r="Q5130" s="13">
        <v>46269.60486111111</v>
      </c>
      <c r="R5130" t="inlineStr">
        <is>
          <t xml:space="preserve">2026-09 (Sept)</t>
        </is>
      </c>
      <c r="S5130">
        <f>IF(M5130="Not an error",0,IF(COUNTIFS($A$2:$A5130,$A5130,$D$2:$D5130,$D5130,$M$2:$M5130,"&lt;&gt;Not an error")=1,1,0))</f>
        <v>1</v>
      </c>
      <c r="T5130">
        <f>IF(M5130&lt;&gt;"Major",0,IF(COUNTIFS($A$2:$A5130,$A5130,$D$2:$D5130,$D5130,$M$2:$M5130,"Major")=1,1,0))</f>
        <v>1</v>
      </c>
      <c r="U5130">
        <f>IF(M5130&lt;&gt;"Minor",0,IF(COUNTIFS($A$2:$A5130,$A5130,$D$2:$D5130,$D5130,$M$2:$M5130,"Minor")=1,1,0))</f>
        <v>0</v>
      </c>
    </row>
    <row r="5131">
      <c r="A5131" t="inlineStr">
        <is>
          <t xml:space="preserve">18752ea7c5f4b21a6a8fde0c405fdec128a75320</t>
        </is>
      </c>
      <c r="B5131" t="inlineStr">
        <is>
          <t xml:space="preserve">Unwanted bride</t>
        </is>
      </c>
      <c r="C5131" t="inlineStr">
        <is>
          <t xml:space="preserve">Die Falsche Braut</t>
        </is>
      </c>
      <c r="D5131" t="inlineStr">
        <is>
          <t xml:space="preserve">63260a80f169a63b794c06b397d2489fba58bfa0</t>
        </is>
      </c>
      <c r="E5131" t="inlineStr">
        <is>
          <t xml:space="preserve">Episode 5: Der Gedemütigte Bräutigam, Teil 1</t>
        </is>
      </c>
      <c r="F5131">
        <v>5</v>
      </c>
      <c r="G5131" t="inlineStr">
        <is>
          <t xml:space="preserve">0:55-1:00</t>
        </is>
      </c>
      <c r="H5131" t="inlineStr">
        <is>
          <t xml:space="preserve">Resolved</t>
        </is>
      </c>
      <c r="I5131" t="inlineStr">
        <is>
          <t xml:space="preserve">"begann" is mispronounced as "degann" - line from script: "Dann begann das Geflüster, wogte durch die Menge und schwoll zu einem Tosen an."</t>
        </is>
      </c>
      <c r="J5131" t="inlineStr">
        <is>
          <t xml:space="preserve">VOA</t>
        </is>
      </c>
      <c r="K5131" t="inlineStr">
        <is>
          <t xml:space="preserve">Mispronunciation</t>
        </is>
      </c>
      <c r="L5131" t="inlineStr">
        <is>
          <t xml:space="preserve">Mispronunciation</t>
        </is>
      </c>
      <c r="M5131" t="str">
        <f>IFERROR(IF(VLOOKUP(L5131,'Quantification'!$A:$B,2,FALSE)&amp;""="","Unclassified",VLOOKUP(L5131,'Quantification'!$A:$B,2,FALSE)),"Unclassified")</f>
        <v>Major</v>
      </c>
      <c r="N5131" t="inlineStr">
        <is>
          <t xml:space="preserve">frl-yaren.gulsoy@pocketfm.com</t>
        </is>
      </c>
      <c r="O5131" t="inlineStr">
        <is>
          <t xml:space="preserve">Issues found in raw</t>
        </is>
      </c>
      <c r="P5131" t="str">
        <f>IF(OR(O5131="Issues found in master",O5131="Final master"),"Master",IF(OR(O5131="Ready for Master",O5131="Issues found in raw",O5131="Raw under QC",O5131="Issues resolved in raw"),"Raw","-"))</f>
        <v>Raw</v>
      </c>
      <c r="Q5131" s="13">
        <v>46269.60486111111</v>
      </c>
      <c r="R5131" t="inlineStr">
        <is>
          <t xml:space="preserve">2026-09 (Sept)</t>
        </is>
      </c>
      <c r="S5131">
        <f>IF(M5131="Not an error",0,IF(COUNTIFS($A$2:$A5131,$A5131,$D$2:$D5131,$D5131,$M$2:$M5131,"&lt;&gt;Not an error")=1,1,0))</f>
        <v>0</v>
      </c>
      <c r="T5131">
        <f>IF(M5131&lt;&gt;"Major",0,IF(COUNTIFS($A$2:$A5131,$A5131,$D$2:$D5131,$D5131,$M$2:$M5131,"Major")=1,1,0))</f>
        <v>0</v>
      </c>
      <c r="U5131">
        <f>IF(M5131&lt;&gt;"Minor",0,IF(COUNTIFS($A$2:$A5131,$A5131,$D$2:$D5131,$D5131,$M$2:$M5131,"Minor")=1,1,0))</f>
        <v>0</v>
      </c>
    </row>
    <row r="5132">
      <c r="A5132" t="inlineStr">
        <is>
          <t xml:space="preserve">18752ea7c5f4b21a6a8fde0c405fdec128a75320</t>
        </is>
      </c>
      <c r="B5132" t="inlineStr">
        <is>
          <t xml:space="preserve">Unwanted bride</t>
        </is>
      </c>
      <c r="C5132" t="inlineStr">
        <is>
          <t xml:space="preserve">Die Falsche Braut</t>
        </is>
      </c>
      <c r="D5132" t="inlineStr">
        <is>
          <t xml:space="preserve">63260a80f169a63b794c06b397d2489fba58bfa0</t>
        </is>
      </c>
      <c r="E5132" t="inlineStr">
        <is>
          <t xml:space="preserve">Episode 5: Der Gedemütigte Bräutigam, Teil 1</t>
        </is>
      </c>
      <c r="F5132">
        <v>5</v>
      </c>
      <c r="G5132" t="inlineStr">
        <is>
          <t xml:space="preserve">2:58-3:02</t>
        </is>
      </c>
      <c r="H5132" t="inlineStr">
        <is>
          <t xml:space="preserve">Resolved</t>
        </is>
      </c>
      <c r="I5132" t="inlineStr">
        <is>
          <t xml:space="preserve">In a previous episode when the same scene was described Mia did not call Indira "Mama" (since she is not her real mother, Mia calls her by her name) - line from script: "„Mama, was ist los?“, flüsterte Mia."</t>
        </is>
      </c>
      <c r="J5132" t="inlineStr">
        <is>
          <t xml:space="preserve">AI</t>
        </is>
      </c>
      <c r="K5132" t="inlineStr">
        <is>
          <t xml:space="preserve">Script error</t>
        </is>
      </c>
      <c r="L5132" t="inlineStr">
        <is>
          <t xml:space="preserve">Script error</t>
        </is>
      </c>
      <c r="M5132" t="str">
        <f>IFERROR(IF(VLOOKUP(L5132,'Quantification'!$A:$B,2,FALSE)&amp;""="","Unclassified",VLOOKUP(L5132,'Quantification'!$A:$B,2,FALSE)),"Unclassified")</f>
        <v>Major</v>
      </c>
      <c r="N5132" t="inlineStr">
        <is>
          <t xml:space="preserve">frl-yaren.gulsoy@pocketfm.com</t>
        </is>
      </c>
      <c r="O5132" t="inlineStr">
        <is>
          <t xml:space="preserve">Issues found in raw</t>
        </is>
      </c>
      <c r="P5132" t="str">
        <f>IF(OR(O5132="Issues found in master",O5132="Final master"),"Master",IF(OR(O5132="Ready for Master",O5132="Issues found in raw",O5132="Raw under QC",O5132="Issues resolved in raw"),"Raw","-"))</f>
        <v>Raw</v>
      </c>
      <c r="Q5132" s="13">
        <v>46269.60486111111</v>
      </c>
      <c r="R5132" t="inlineStr">
        <is>
          <t xml:space="preserve">2026-09 (Sept)</t>
        </is>
      </c>
      <c r="S5132">
        <f>IF(M5132="Not an error",0,IF(COUNTIFS($A$2:$A5132,$A5132,$D$2:$D5132,$D5132,$M$2:$M5132,"&lt;&gt;Not an error")=1,1,0))</f>
        <v>0</v>
      </c>
      <c r="T5132">
        <f>IF(M5132&lt;&gt;"Major",0,IF(COUNTIFS($A$2:$A5132,$A5132,$D$2:$D5132,$D5132,$M$2:$M5132,"Major")=1,1,0))</f>
        <v>0</v>
      </c>
      <c r="U5132">
        <f>IF(M5132&lt;&gt;"Minor",0,IF(COUNTIFS($A$2:$A5132,$A5132,$D$2:$D5132,$D5132,$M$2:$M5132,"Minor")=1,1,0))</f>
        <v>0</v>
      </c>
    </row>
    <row r="5133">
      <c r="A5133" t="inlineStr">
        <is>
          <t xml:space="preserve">18752ea7c5f4b21a6a8fde0c405fdec128a75320</t>
        </is>
      </c>
      <c r="B5133" t="inlineStr">
        <is>
          <t xml:space="preserve">Unwanted bride</t>
        </is>
      </c>
      <c r="C5133" t="inlineStr">
        <is>
          <t xml:space="preserve">Die Falsche Braut</t>
        </is>
      </c>
      <c r="D5133" t="inlineStr">
        <is>
          <t xml:space="preserve">63260a80f169a63b794c06b397d2489fba58bfa0</t>
        </is>
      </c>
      <c r="E5133" t="inlineStr">
        <is>
          <t xml:space="preserve">Episode 5: Der Gedemütigte Bräutigam, Teil 1</t>
        </is>
      </c>
      <c r="F5133">
        <v>5</v>
      </c>
      <c r="G5133" t="inlineStr">
        <is>
          <t xml:space="preserve">3:37-3:42</t>
        </is>
      </c>
      <c r="H5133" t="inlineStr">
        <is>
          <t xml:space="preserve">Resolved</t>
        </is>
      </c>
      <c r="I5133" t="inlineStr">
        <is>
          <t xml:space="preserve">In a previous episode when the same scene was described Mia did not call Indira "Mama" (since she is not her real mother, Mia calls her by her name) - line from script: "Mama, du machst mir Angst“, sagte Mia mit zitternder Stimme."</t>
        </is>
      </c>
      <c r="J5133" t="inlineStr">
        <is>
          <t xml:space="preserve">AI</t>
        </is>
      </c>
      <c r="K5133" t="inlineStr">
        <is>
          <t xml:space="preserve">Script error</t>
        </is>
      </c>
      <c r="L5133" t="inlineStr">
        <is>
          <t xml:space="preserve">Script error</t>
        </is>
      </c>
      <c r="M5133" t="str">
        <f>IFERROR(IF(VLOOKUP(L5133,'Quantification'!$A:$B,2,FALSE)&amp;""="","Unclassified",VLOOKUP(L5133,'Quantification'!$A:$B,2,FALSE)),"Unclassified")</f>
        <v>Major</v>
      </c>
      <c r="N5133" t="inlineStr">
        <is>
          <t xml:space="preserve">frl-yaren.gulsoy@pocketfm.com</t>
        </is>
      </c>
      <c r="O5133" t="inlineStr">
        <is>
          <t xml:space="preserve">Issues found in raw</t>
        </is>
      </c>
      <c r="P5133" t="str">
        <f>IF(OR(O5133="Issues found in master",O5133="Final master"),"Master",IF(OR(O5133="Ready for Master",O5133="Issues found in raw",O5133="Raw under QC",O5133="Issues resolved in raw"),"Raw","-"))</f>
        <v>Raw</v>
      </c>
      <c r="Q5133" s="13">
        <v>46269.60486111111</v>
      </c>
      <c r="R5133" t="inlineStr">
        <is>
          <t xml:space="preserve">2026-09 (Sept)</t>
        </is>
      </c>
      <c r="S5133">
        <f>IF(M5133="Not an error",0,IF(COUNTIFS($A$2:$A5133,$A5133,$D$2:$D5133,$D5133,$M$2:$M5133,"&lt;&gt;Not an error")=1,1,0))</f>
        <v>0</v>
      </c>
      <c r="T5133">
        <f>IF(M5133&lt;&gt;"Major",0,IF(COUNTIFS($A$2:$A5133,$A5133,$D$2:$D5133,$D5133,$M$2:$M5133,"Major")=1,1,0))</f>
        <v>0</v>
      </c>
      <c r="U5133">
        <f>IF(M5133&lt;&gt;"Minor",0,IF(COUNTIFS($A$2:$A5133,$A5133,$D$2:$D5133,$D5133,$M$2:$M5133,"Minor")=1,1,0))</f>
        <v>0</v>
      </c>
    </row>
    <row r="5134">
      <c r="A5134" t="inlineStr">
        <is>
          <t xml:space="preserve">18752ea7c5f4b21a6a8fde0c405fdec128a75320</t>
        </is>
      </c>
      <c r="B5134" t="inlineStr">
        <is>
          <t xml:space="preserve">Unwanted bride</t>
        </is>
      </c>
      <c r="C5134" t="inlineStr">
        <is>
          <t xml:space="preserve">Die Falsche Braut</t>
        </is>
      </c>
      <c r="D5134" t="inlineStr">
        <is>
          <t xml:space="preserve">14874ab920fee8e97e63f673bdbbdd81cfcdc6db</t>
        </is>
      </c>
      <c r="E5134" t="inlineStr">
        <is>
          <t xml:space="preserve">Episode 8: Ich Hasse Dich, Teil 2</t>
        </is>
      </c>
      <c r="F5134">
        <v>8</v>
      </c>
      <c r="G5134" t="inlineStr">
        <is>
          <t xml:space="preserve">0:00</t>
        </is>
      </c>
      <c r="H5134" t="inlineStr">
        <is>
          <t xml:space="preserve">Resolved</t>
        </is>
      </c>
      <c r="I5134" t="inlineStr">
        <is>
          <t xml:space="preserve">the episode shoud start with "Erzählt aus Carters Perpektive"</t>
        </is>
      </c>
      <c r="J5134" t="inlineStr">
        <is>
          <t xml:space="preserve">AI</t>
        </is>
      </c>
      <c r="K5134" t="inlineStr">
        <is>
          <t xml:space="preserve">Script error</t>
        </is>
      </c>
      <c r="L5134" t="inlineStr">
        <is>
          <t xml:space="preserve">Script error</t>
        </is>
      </c>
      <c r="M5134" t="str">
        <f>IFERROR(IF(VLOOKUP(L5134,'Quantification'!$A:$B,2,FALSE)&amp;""="","Unclassified",VLOOKUP(L5134,'Quantification'!$A:$B,2,FALSE)),"Unclassified")</f>
        <v>Major</v>
      </c>
      <c r="N5134" t="inlineStr">
        <is>
          <t xml:space="preserve">frl-yaren.gulsoy@pocketfm.com</t>
        </is>
      </c>
      <c r="O5134" t="inlineStr">
        <is>
          <t xml:space="preserve">Issues found in raw</t>
        </is>
      </c>
      <c r="P5134" t="str">
        <f>IF(OR(O5134="Issues found in master",O5134="Final master"),"Master",IF(OR(O5134="Ready for Master",O5134="Issues found in raw",O5134="Raw under QC",O5134="Issues resolved in raw"),"Raw","-"))</f>
        <v>Raw</v>
      </c>
      <c r="Q5134" s="13">
        <v>46269.60486111111</v>
      </c>
      <c r="R5134" t="inlineStr">
        <is>
          <t xml:space="preserve">2026-09 (Sept)</t>
        </is>
      </c>
      <c r="S5134">
        <f>IF(M5134="Not an error",0,IF(COUNTIFS($A$2:$A5134,$A5134,$D$2:$D5134,$D5134,$M$2:$M5134,"&lt;&gt;Not an error")=1,1,0))</f>
        <v>1</v>
      </c>
      <c r="T5134">
        <f>IF(M5134&lt;&gt;"Major",0,IF(COUNTIFS($A$2:$A5134,$A5134,$D$2:$D5134,$D5134,$M$2:$M5134,"Major")=1,1,0))</f>
        <v>1</v>
      </c>
      <c r="U5134">
        <f>IF(M5134&lt;&gt;"Minor",0,IF(COUNTIFS($A$2:$A5134,$A5134,$D$2:$D5134,$D5134,$M$2:$M5134,"Minor")=1,1,0))</f>
        <v>0</v>
      </c>
    </row>
    <row r="5135">
      <c r="A5135" t="inlineStr">
        <is>
          <t xml:space="preserve">18752ea7c5f4b21a6a8fde0c405fdec128a75320</t>
        </is>
      </c>
      <c r="B5135" t="inlineStr">
        <is>
          <t xml:space="preserve">Unwanted bride</t>
        </is>
      </c>
      <c r="C5135" t="inlineStr">
        <is>
          <t xml:space="preserve">Die Falsche Braut</t>
        </is>
      </c>
      <c r="D5135" t="inlineStr">
        <is>
          <t xml:space="preserve">7990aed685ea6b5b78a1dcea77d987b122171981</t>
        </is>
      </c>
      <c r="E5135" t="inlineStr">
        <is>
          <t xml:space="preserve">Episode 9: Blockiert</t>
        </is>
      </c>
      <c r="F5135">
        <v>9</v>
      </c>
      <c r="G5135" t="inlineStr">
        <is>
          <t xml:space="preserve">6:31-6:33</t>
        </is>
      </c>
      <c r="H5135" t="inlineStr">
        <is>
          <t xml:space="preserve">Resolved</t>
        </is>
      </c>
      <c r="I5135" t="inlineStr">
        <is>
          <t xml:space="preserve">"Balken" is mispronounced as "Balten" - line from script: "Ein Balken. Schwach und instabil, aber er war da."</t>
        </is>
      </c>
      <c r="J5135" t="inlineStr">
        <is>
          <t xml:space="preserve">VOA</t>
        </is>
      </c>
      <c r="K5135" t="inlineStr">
        <is>
          <t xml:space="preserve">Mispronunciation</t>
        </is>
      </c>
      <c r="L5135" t="inlineStr">
        <is>
          <t xml:space="preserve">Mispronunciation</t>
        </is>
      </c>
      <c r="M5135" t="str">
        <f>IFERROR(IF(VLOOKUP(L5135,'Quantification'!$A:$B,2,FALSE)&amp;""="","Unclassified",VLOOKUP(L5135,'Quantification'!$A:$B,2,FALSE)),"Unclassified")</f>
        <v>Major</v>
      </c>
      <c r="N5135" t="inlineStr">
        <is>
          <t xml:space="preserve">frl-yaren.gulsoy@pocketfm.com</t>
        </is>
      </c>
      <c r="O5135" t="inlineStr">
        <is>
          <t xml:space="preserve">Issues found in raw</t>
        </is>
      </c>
      <c r="P5135" t="str">
        <f>IF(OR(O5135="Issues found in master",O5135="Final master"),"Master",IF(OR(O5135="Ready for Master",O5135="Issues found in raw",O5135="Raw under QC",O5135="Issues resolved in raw"),"Raw","-"))</f>
        <v>Raw</v>
      </c>
      <c r="Q5135" s="13">
        <v>46269.60486111111</v>
      </c>
      <c r="R5135" t="inlineStr">
        <is>
          <t xml:space="preserve">2026-09 (Sept)</t>
        </is>
      </c>
      <c r="S5135">
        <f>IF(M5135="Not an error",0,IF(COUNTIFS($A$2:$A5135,$A5135,$D$2:$D5135,$D5135,$M$2:$M5135,"&lt;&gt;Not an error")=1,1,0))</f>
        <v>1</v>
      </c>
      <c r="T5135">
        <f>IF(M5135&lt;&gt;"Major",0,IF(COUNTIFS($A$2:$A5135,$A5135,$D$2:$D5135,$D5135,$M$2:$M5135,"Major")=1,1,0))</f>
        <v>1</v>
      </c>
      <c r="U5135">
        <f>IF(M5135&lt;&gt;"Minor",0,IF(COUNTIFS($A$2:$A5135,$A5135,$D$2:$D5135,$D5135,$M$2:$M5135,"Minor")=1,1,0))</f>
        <v>0</v>
      </c>
    </row>
    <row r="5136">
      <c r="A5136" t="inlineStr">
        <is>
          <t xml:space="preserve">18752ea7c5f4b21a6a8fde0c405fdec128a75320</t>
        </is>
      </c>
      <c r="B5136" t="inlineStr">
        <is>
          <t xml:space="preserve">Unwanted bride</t>
        </is>
      </c>
      <c r="C5136" t="inlineStr">
        <is>
          <t xml:space="preserve">Die Falsche Braut</t>
        </is>
      </c>
      <c r="D5136" t="inlineStr">
        <is>
          <t xml:space="preserve">eee58d7af838f46fa5e78220eede8921924c76f0</t>
        </is>
      </c>
      <c r="E5136" t="inlineStr">
        <is>
          <t xml:space="preserve">Episode 10: Trauermond</t>
        </is>
      </c>
      <c r="F5136">
        <v>10</v>
      </c>
      <c r="G5136" t="inlineStr">
        <is>
          <t xml:space="preserve">13:14-13:19</t>
        </is>
      </c>
      <c r="H5136" t="inlineStr">
        <is>
          <t xml:space="preserve">Resolved</t>
        </is>
      </c>
      <c r="I5136" t="inlineStr">
        <is>
          <t xml:space="preserve">there is something missing in this senteces. What did the bond whisper? - line from script: "Der Bund flüsterte mein, selbst als alles andere dunkel wurde."</t>
        </is>
      </c>
      <c r="J5136" t="inlineStr">
        <is>
          <t xml:space="preserve">AI</t>
        </is>
      </c>
      <c r="K5136" t="inlineStr">
        <is>
          <t xml:space="preserve">Script error</t>
        </is>
      </c>
      <c r="L5136" t="inlineStr">
        <is>
          <t xml:space="preserve">Script error</t>
        </is>
      </c>
      <c r="M5136" t="str">
        <f>IFERROR(IF(VLOOKUP(L5136,'Quantification'!$A:$B,2,FALSE)&amp;""="","Unclassified",VLOOKUP(L5136,'Quantification'!$A:$B,2,FALSE)),"Unclassified")</f>
        <v>Major</v>
      </c>
      <c r="N5136" t="inlineStr">
        <is>
          <t xml:space="preserve">frl-yaren.gulsoy@pocketfm.com</t>
        </is>
      </c>
      <c r="O5136" t="inlineStr">
        <is>
          <t xml:space="preserve">Issues found in raw</t>
        </is>
      </c>
      <c r="P5136" t="str">
        <f>IF(OR(O5136="Issues found in master",O5136="Final master"),"Master",IF(OR(O5136="Ready for Master",O5136="Issues found in raw",O5136="Raw under QC",O5136="Issues resolved in raw"),"Raw","-"))</f>
        <v>Raw</v>
      </c>
      <c r="Q5136" s="13">
        <v>46269.60486111111</v>
      </c>
      <c r="R5136" t="inlineStr">
        <is>
          <t xml:space="preserve">2026-09 (Sept)</t>
        </is>
      </c>
      <c r="S5136">
        <f>IF(M5136="Not an error",0,IF(COUNTIFS($A$2:$A5136,$A5136,$D$2:$D5136,$D5136,$M$2:$M5136,"&lt;&gt;Not an error")=1,1,0))</f>
        <v>1</v>
      </c>
      <c r="T5136">
        <f>IF(M5136&lt;&gt;"Major",0,IF(COUNTIFS($A$2:$A5136,$A5136,$D$2:$D5136,$D5136,$M$2:$M5136,"Major")=1,1,0))</f>
        <v>1</v>
      </c>
      <c r="U5136">
        <f>IF(M5136&lt;&gt;"Minor",0,IF(COUNTIFS($A$2:$A5136,$A5136,$D$2:$D5136,$D5136,$M$2:$M5136,"Minor")=1,1,0))</f>
        <v>0</v>
      </c>
    </row>
    <row r="5137">
      <c r="A5137" t="inlineStr">
        <is>
          <t xml:space="preserve">18752ea7c5f4b21a6a8fde0c405fdec128a75320</t>
        </is>
      </c>
      <c r="B5137" t="inlineStr">
        <is>
          <t xml:space="preserve">Unwanted bride</t>
        </is>
      </c>
      <c r="C5137" t="inlineStr">
        <is>
          <t xml:space="preserve">Die Falsche Braut</t>
        </is>
      </c>
      <c r="D5137" t="inlineStr">
        <is>
          <t xml:space="preserve">bd7be2ed0255d7b5fa636dd1c6b6d3e48c33aced</t>
        </is>
      </c>
      <c r="E5137" t="inlineStr">
        <is>
          <t xml:space="preserve">Episode 11: Apotheker, Teil 1</t>
        </is>
      </c>
      <c r="F5137">
        <v>11</v>
      </c>
      <c r="G5137" t="inlineStr">
        <is>
          <t xml:space="preserve">0:00</t>
        </is>
      </c>
      <c r="H5137" t="inlineStr">
        <is>
          <t xml:space="preserve">Resolved</t>
        </is>
      </c>
      <c r="I5137" t="inlineStr">
        <is>
          <t xml:space="preserve">the episode should start with "Erzählt aus Mias Perspektive"</t>
        </is>
      </c>
      <c r="J5137" t="inlineStr">
        <is>
          <t xml:space="preserve">AI</t>
        </is>
      </c>
      <c r="K5137" t="inlineStr">
        <is>
          <t xml:space="preserve">Script error</t>
        </is>
      </c>
      <c r="L5137" t="inlineStr">
        <is>
          <t xml:space="preserve">Script error</t>
        </is>
      </c>
      <c r="M5137" t="str">
        <f>IFERROR(IF(VLOOKUP(L5137,'Quantification'!$A:$B,2,FALSE)&amp;""="","Unclassified",VLOOKUP(L5137,'Quantification'!$A:$B,2,FALSE)),"Unclassified")</f>
        <v>Major</v>
      </c>
      <c r="N5137" t="inlineStr">
        <is>
          <t xml:space="preserve">frl-yaren.gulsoy@pocketfm.com</t>
        </is>
      </c>
      <c r="O5137" t="inlineStr">
        <is>
          <t xml:space="preserve">Issues found in raw</t>
        </is>
      </c>
      <c r="P5137" t="str">
        <f>IF(OR(O5137="Issues found in master",O5137="Final master"),"Master",IF(OR(O5137="Ready for Master",O5137="Issues found in raw",O5137="Raw under QC",O5137="Issues resolved in raw"),"Raw","-"))</f>
        <v>Raw</v>
      </c>
      <c r="Q5137" s="13">
        <v>46269.60486111111</v>
      </c>
      <c r="R5137" t="inlineStr">
        <is>
          <t xml:space="preserve">2026-09 (Sept)</t>
        </is>
      </c>
      <c r="S5137">
        <f>IF(M5137="Not an error",0,IF(COUNTIFS($A$2:$A5137,$A5137,$D$2:$D5137,$D5137,$M$2:$M5137,"&lt;&gt;Not an error")=1,1,0))</f>
        <v>1</v>
      </c>
      <c r="T5137">
        <f>IF(M5137&lt;&gt;"Major",0,IF(COUNTIFS($A$2:$A5137,$A5137,$D$2:$D5137,$D5137,$M$2:$M5137,"Major")=1,1,0))</f>
        <v>1</v>
      </c>
      <c r="U5137">
        <f>IF(M5137&lt;&gt;"Minor",0,IF(COUNTIFS($A$2:$A5137,$A5137,$D$2:$D5137,$D5137,$M$2:$M5137,"Minor")=1,1,0))</f>
        <v>0</v>
      </c>
    </row>
    <row r="5138">
      <c r="A5138" t="inlineStr">
        <is>
          <t xml:space="preserve">18752ea7c5f4b21a6a8fde0c405fdec128a75320</t>
        </is>
      </c>
      <c r="B5138" t="inlineStr">
        <is>
          <t xml:space="preserve">Unwanted bride</t>
        </is>
      </c>
      <c r="C5138" t="inlineStr">
        <is>
          <t xml:space="preserve">Die Falsche Braut</t>
        </is>
      </c>
      <c r="D5138" t="inlineStr">
        <is>
          <t xml:space="preserve">343ab09522c9be48eef2aff84935052c837d0001</t>
        </is>
      </c>
      <c r="E5138" t="inlineStr">
        <is>
          <t xml:space="preserve">Episode 12: Apotheker, Teil 2</t>
        </is>
      </c>
      <c r="F5138">
        <v>12</v>
      </c>
      <c r="G5138" t="inlineStr">
        <is>
          <t xml:space="preserve">6:55-6:59</t>
        </is>
      </c>
      <c r="H5138" t="inlineStr">
        <is>
          <t xml:space="preserve">Resolved</t>
        </is>
      </c>
      <c r="I5138" t="inlineStr">
        <is>
          <t xml:space="preserve">"wirken" is mispronounced as "wirten" - line from script: "Das richtige Gift kann das falsche aufheben, wenn man weiß, wie sie wirken."</t>
        </is>
      </c>
      <c r="J5138" t="inlineStr">
        <is>
          <t xml:space="preserve">VOA</t>
        </is>
      </c>
      <c r="K5138" t="inlineStr">
        <is>
          <t xml:space="preserve">Mispronunciation</t>
        </is>
      </c>
      <c r="L5138" t="inlineStr">
        <is>
          <t xml:space="preserve">Mispronunciation</t>
        </is>
      </c>
      <c r="M5138" t="str">
        <f>IFERROR(IF(VLOOKUP(L5138,'Quantification'!$A:$B,2,FALSE)&amp;""="","Unclassified",VLOOKUP(L5138,'Quantification'!$A:$B,2,FALSE)),"Unclassified")</f>
        <v>Major</v>
      </c>
      <c r="N5138" t="inlineStr">
        <is>
          <t xml:space="preserve">frl-yaren.gulsoy@pocketfm.com</t>
        </is>
      </c>
      <c r="O5138" t="inlineStr">
        <is>
          <t xml:space="preserve">Issues found in raw</t>
        </is>
      </c>
      <c r="P5138" t="str">
        <f>IF(OR(O5138="Issues found in master",O5138="Final master"),"Master",IF(OR(O5138="Ready for Master",O5138="Issues found in raw",O5138="Raw under QC",O5138="Issues resolved in raw"),"Raw","-"))</f>
        <v>Raw</v>
      </c>
      <c r="Q5138" s="13">
        <v>46269.60486111111</v>
      </c>
      <c r="R5138" t="inlineStr">
        <is>
          <t xml:space="preserve">2026-09 (Sept)</t>
        </is>
      </c>
      <c r="S5138">
        <f>IF(M5138="Not an error",0,IF(COUNTIFS($A$2:$A5138,$A5138,$D$2:$D5138,$D5138,$M$2:$M5138,"&lt;&gt;Not an error")=1,1,0))</f>
        <v>1</v>
      </c>
      <c r="T5138">
        <f>IF(M5138&lt;&gt;"Major",0,IF(COUNTIFS($A$2:$A5138,$A5138,$D$2:$D5138,$D5138,$M$2:$M5138,"Major")=1,1,0))</f>
        <v>1</v>
      </c>
      <c r="U5138">
        <f>IF(M5138&lt;&gt;"Minor",0,IF(COUNTIFS($A$2:$A5138,$A5138,$D$2:$D5138,$D5138,$M$2:$M5138,"Minor")=1,1,0))</f>
        <v>0</v>
      </c>
    </row>
    <row r="5139">
      <c r="A5139" t="inlineStr">
        <is>
          <t xml:space="preserve">18752ea7c5f4b21a6a8fde0c405fdec128a75320</t>
        </is>
      </c>
      <c r="B5139" t="inlineStr">
        <is>
          <t xml:space="preserve">Unwanted bride</t>
        </is>
      </c>
      <c r="C5139" t="inlineStr">
        <is>
          <t xml:space="preserve">Die Falsche Braut</t>
        </is>
      </c>
      <c r="D5139" t="inlineStr">
        <is>
          <t xml:space="preserve">a4dd0a72bdaae4549bf22c3960f0b8b8e57477d3</t>
        </is>
      </c>
      <c r="E5139" t="inlineStr">
        <is>
          <t xml:space="preserve">Episode 13: Meister Des Spiels</t>
        </is>
      </c>
      <c r="F5139">
        <v>13</v>
      </c>
      <c r="G5139" t="inlineStr">
        <is>
          <t xml:space="preserve">7:45-7:48</t>
        </is>
      </c>
      <c r="H5139" t="inlineStr">
        <is>
          <t xml:space="preserve">Resolved</t>
        </is>
      </c>
      <c r="I5139" t="inlineStr">
        <is>
          <t xml:space="preserve">"ihm" is mispronounced as "ihn" - line from script: "Einen Moment später schlug die Tür hinter ihm zu."</t>
        </is>
      </c>
      <c r="J5139" t="inlineStr">
        <is>
          <t xml:space="preserve">VOA</t>
        </is>
      </c>
      <c r="K5139" t="inlineStr">
        <is>
          <t xml:space="preserve">Mispronunciation</t>
        </is>
      </c>
      <c r="L5139" t="inlineStr">
        <is>
          <t xml:space="preserve">Mispronunciation</t>
        </is>
      </c>
      <c r="M5139" t="str">
        <f>IFERROR(IF(VLOOKUP(L5139,'Quantification'!$A:$B,2,FALSE)&amp;""="","Unclassified",VLOOKUP(L5139,'Quantification'!$A:$B,2,FALSE)),"Unclassified")</f>
        <v>Major</v>
      </c>
      <c r="N5139" t="inlineStr">
        <is>
          <t xml:space="preserve">frl-yaren.gulsoy@pocketfm.com</t>
        </is>
      </c>
      <c r="O5139" t="inlineStr">
        <is>
          <t xml:space="preserve">Issues found in raw</t>
        </is>
      </c>
      <c r="P5139" t="str">
        <f>IF(OR(O5139="Issues found in master",O5139="Final master"),"Master",IF(OR(O5139="Ready for Master",O5139="Issues found in raw",O5139="Raw under QC",O5139="Issues resolved in raw"),"Raw","-"))</f>
        <v>Raw</v>
      </c>
      <c r="Q5139" s="13">
        <v>46269.60486111111</v>
      </c>
      <c r="R5139" t="inlineStr">
        <is>
          <t xml:space="preserve">2026-09 (Sept)</t>
        </is>
      </c>
      <c r="S5139">
        <f>IF(M5139="Not an error",0,IF(COUNTIFS($A$2:$A5139,$A5139,$D$2:$D5139,$D5139,$M$2:$M5139,"&lt;&gt;Not an error")=1,1,0))</f>
        <v>1</v>
      </c>
      <c r="T5139">
        <f>IF(M5139&lt;&gt;"Major",0,IF(COUNTIFS($A$2:$A5139,$A5139,$D$2:$D5139,$D5139,$M$2:$M5139,"Major")=1,1,0))</f>
        <v>1</v>
      </c>
      <c r="U5139">
        <f>IF(M5139&lt;&gt;"Minor",0,IF(COUNTIFS($A$2:$A5139,$A5139,$D$2:$D5139,$D5139,$M$2:$M5139,"Minor")=1,1,0))</f>
        <v>0</v>
      </c>
    </row>
    <row r="5140">
      <c r="A5140" t="inlineStr">
        <is>
          <t xml:space="preserve">18752ea7c5f4b21a6a8fde0c405fdec128a75320</t>
        </is>
      </c>
      <c r="B5140" t="inlineStr">
        <is>
          <t xml:space="preserve">Unwanted bride</t>
        </is>
      </c>
      <c r="C5140" t="inlineStr">
        <is>
          <t xml:space="preserve">Die Falsche Braut</t>
        </is>
      </c>
      <c r="D5140" t="inlineStr">
        <is>
          <t xml:space="preserve">55805ac10ea18d9b81487b2db6d75480b4c5c848</t>
        </is>
      </c>
      <c r="E5140" t="inlineStr">
        <is>
          <t xml:space="preserve">Episode 14: Alchemisiertes Gift Und Stolz</t>
        </is>
      </c>
      <c r="F5140">
        <v>14</v>
      </c>
      <c r="G5140" t="inlineStr">
        <is>
          <t xml:space="preserve">7:08-7:11</t>
        </is>
      </c>
      <c r="H5140" t="inlineStr">
        <is>
          <t xml:space="preserve">Resolved</t>
        </is>
      </c>
      <c r="I5140" t="inlineStr">
        <is>
          <t xml:space="preserve">After this sentence, the POV change must be announced like "Erzählt aus Mias Perspektive" - "Fürs Erste musste ich einfach nur schlafen."</t>
        </is>
      </c>
      <c r="J5140" t="inlineStr">
        <is>
          <t xml:space="preserve">AI</t>
        </is>
      </c>
      <c r="K5140" t="inlineStr">
        <is>
          <t xml:space="preserve">Script error</t>
        </is>
      </c>
      <c r="L5140" t="inlineStr">
        <is>
          <t xml:space="preserve">Script error</t>
        </is>
      </c>
      <c r="M5140" t="str">
        <f>IFERROR(IF(VLOOKUP(L5140,'Quantification'!$A:$B,2,FALSE)&amp;""="","Unclassified",VLOOKUP(L5140,'Quantification'!$A:$B,2,FALSE)),"Unclassified")</f>
        <v>Major</v>
      </c>
      <c r="N5140" t="inlineStr">
        <is>
          <t xml:space="preserve">frl-yaren.gulsoy@pocketfm.com</t>
        </is>
      </c>
      <c r="O5140" t="inlineStr">
        <is>
          <t xml:space="preserve">Issues found in raw</t>
        </is>
      </c>
      <c r="P5140" t="str">
        <f>IF(OR(O5140="Issues found in master",O5140="Final master"),"Master",IF(OR(O5140="Ready for Master",O5140="Issues found in raw",O5140="Raw under QC",O5140="Issues resolved in raw"),"Raw","-"))</f>
        <v>Raw</v>
      </c>
      <c r="Q5140" s="13">
        <v>46269.60486111111</v>
      </c>
      <c r="R5140" t="inlineStr">
        <is>
          <t xml:space="preserve">2026-09 (Sept)</t>
        </is>
      </c>
      <c r="S5140">
        <f>IF(M5140="Not an error",0,IF(COUNTIFS($A$2:$A5140,$A5140,$D$2:$D5140,$D5140,$M$2:$M5140,"&lt;&gt;Not an error")=1,1,0))</f>
        <v>1</v>
      </c>
      <c r="T5140">
        <f>IF(M5140&lt;&gt;"Major",0,IF(COUNTIFS($A$2:$A5140,$A5140,$D$2:$D5140,$D5140,$M$2:$M5140,"Major")=1,1,0))</f>
        <v>1</v>
      </c>
      <c r="U5140">
        <f>IF(M5140&lt;&gt;"Minor",0,IF(COUNTIFS($A$2:$A5140,$A5140,$D$2:$D5140,$D5140,$M$2:$M5140,"Minor")=1,1,0))</f>
        <v>0</v>
      </c>
    </row>
    <row r="5141">
      <c r="A5141" t="inlineStr">
        <is>
          <t xml:space="preserve">18752ea7c5f4b21a6a8fde0c405fdec128a75320</t>
        </is>
      </c>
      <c r="B5141" t="inlineStr">
        <is>
          <t xml:space="preserve">Unwanted bride</t>
        </is>
      </c>
      <c r="C5141" t="inlineStr">
        <is>
          <t xml:space="preserve">Die Falsche Braut</t>
        </is>
      </c>
      <c r="D5141" t="inlineStr">
        <is>
          <t xml:space="preserve">5c0d196d7c539c36a6c398cf3c402f00017d5ad0</t>
        </is>
      </c>
      <c r="E5141" t="inlineStr">
        <is>
          <t xml:space="preserve">Episode 17: Zerschmetterte Bedingungen</t>
        </is>
      </c>
      <c r="F5141">
        <v>17</v>
      </c>
      <c r="G5141" t="inlineStr">
        <is>
          <t xml:space="preserve">0:00</t>
        </is>
      </c>
      <c r="H5141" t="inlineStr">
        <is>
          <t xml:space="preserve">Resolved</t>
        </is>
      </c>
      <c r="I5141" t="inlineStr">
        <is>
          <t xml:space="preserve">the episode should start with "Aus Mias Perspektive erzählt"</t>
        </is>
      </c>
      <c r="J5141" t="inlineStr">
        <is>
          <t xml:space="preserve">AI</t>
        </is>
      </c>
      <c r="K5141" t="inlineStr">
        <is>
          <t xml:space="preserve">Script error</t>
        </is>
      </c>
      <c r="L5141" t="inlineStr">
        <is>
          <t xml:space="preserve">Script error</t>
        </is>
      </c>
      <c r="M5141" t="str">
        <f>IFERROR(IF(VLOOKUP(L5141,'Quantification'!$A:$B,2,FALSE)&amp;""="","Unclassified",VLOOKUP(L5141,'Quantification'!$A:$B,2,FALSE)),"Unclassified")</f>
        <v>Major</v>
      </c>
      <c r="N5141" t="inlineStr">
        <is>
          <t xml:space="preserve">frl-yaren.gulsoy@pocketfm.com</t>
        </is>
      </c>
      <c r="O5141" t="inlineStr">
        <is>
          <t xml:space="preserve">Issues found in raw</t>
        </is>
      </c>
      <c r="P5141" t="str">
        <f>IF(OR(O5141="Issues found in master",O5141="Final master"),"Master",IF(OR(O5141="Ready for Master",O5141="Issues found in raw",O5141="Raw under QC",O5141="Issues resolved in raw"),"Raw","-"))</f>
        <v>Raw</v>
      </c>
      <c r="Q5141" s="13">
        <v>46269.60555555555</v>
      </c>
      <c r="R5141" t="inlineStr">
        <is>
          <t xml:space="preserve">2026-09 (Sept)</t>
        </is>
      </c>
      <c r="S5141">
        <f>IF(M5141="Not an error",0,IF(COUNTIFS($A$2:$A5141,$A5141,$D$2:$D5141,$D5141,$M$2:$M5141,"&lt;&gt;Not an error")=1,1,0))</f>
        <v>1</v>
      </c>
      <c r="T5141">
        <f>IF(M5141&lt;&gt;"Major",0,IF(COUNTIFS($A$2:$A5141,$A5141,$D$2:$D5141,$D5141,$M$2:$M5141,"Major")=1,1,0))</f>
        <v>1</v>
      </c>
      <c r="U5141">
        <f>IF(M5141&lt;&gt;"Minor",0,IF(COUNTIFS($A$2:$A5141,$A5141,$D$2:$D5141,$D5141,$M$2:$M5141,"Minor")=1,1,0))</f>
        <v>0</v>
      </c>
    </row>
    <row r="5142">
      <c r="A5142" t="inlineStr">
        <is>
          <t xml:space="preserve">18752ea7c5f4b21a6a8fde0c405fdec128a75320</t>
        </is>
      </c>
      <c r="B5142" t="inlineStr">
        <is>
          <t xml:space="preserve">Unwanted bride</t>
        </is>
      </c>
      <c r="C5142" t="inlineStr">
        <is>
          <t xml:space="preserve">Die Falsche Braut</t>
        </is>
      </c>
      <c r="D5142" t="inlineStr">
        <is>
          <t xml:space="preserve">62be22ce5fc08a1f65a5c7743231230497680698</t>
        </is>
      </c>
      <c r="E5142" t="inlineStr">
        <is>
          <t xml:space="preserve">Episode 18: Erste Nacht in Skollrend</t>
        </is>
      </c>
      <c r="F5142">
        <v>18</v>
      </c>
      <c r="G5142" t="inlineStr">
        <is>
          <t xml:space="preserve">0:00</t>
        </is>
      </c>
      <c r="H5142" t="inlineStr">
        <is>
          <t xml:space="preserve">Resolved</t>
        </is>
      </c>
      <c r="I5142" t="inlineStr">
        <is>
          <t xml:space="preserve">the episode should start with "Erzählt aus Mias Perspektive"</t>
        </is>
      </c>
      <c r="J5142" t="inlineStr">
        <is>
          <t xml:space="preserve">AI</t>
        </is>
      </c>
      <c r="K5142" t="inlineStr">
        <is>
          <t xml:space="preserve">Script error</t>
        </is>
      </c>
      <c r="L5142" t="inlineStr">
        <is>
          <t xml:space="preserve">Script error</t>
        </is>
      </c>
      <c r="M5142" t="str">
        <f>IFERROR(IF(VLOOKUP(L5142,'Quantification'!$A:$B,2,FALSE)&amp;""="","Unclassified",VLOOKUP(L5142,'Quantification'!$A:$B,2,FALSE)),"Unclassified")</f>
        <v>Major</v>
      </c>
      <c r="N5142" t="inlineStr">
        <is>
          <t xml:space="preserve">frl-yaren.gulsoy@pocketfm.com</t>
        </is>
      </c>
      <c r="O5142" t="inlineStr">
        <is>
          <t xml:space="preserve">Issues found in raw</t>
        </is>
      </c>
      <c r="P5142" t="str">
        <f>IF(OR(O5142="Issues found in master",O5142="Final master"),"Master",IF(OR(O5142="Ready for Master",O5142="Issues found in raw",O5142="Raw under QC",O5142="Issues resolved in raw"),"Raw","-"))</f>
        <v>Raw</v>
      </c>
      <c r="Q5142" s="13">
        <v>46269.60555555555</v>
      </c>
      <c r="R5142" t="inlineStr">
        <is>
          <t xml:space="preserve">2026-09 (Sept)</t>
        </is>
      </c>
      <c r="S5142">
        <f>IF(M5142="Not an error",0,IF(COUNTIFS($A$2:$A5142,$A5142,$D$2:$D5142,$D5142,$M$2:$M5142,"&lt;&gt;Not an error")=1,1,0))</f>
        <v>1</v>
      </c>
      <c r="T5142">
        <f>IF(M5142&lt;&gt;"Major",0,IF(COUNTIFS($A$2:$A5142,$A5142,$D$2:$D5142,$D5142,$M$2:$M5142,"Major")=1,1,0))</f>
        <v>1</v>
      </c>
      <c r="U5142">
        <f>IF(M5142&lt;&gt;"Minor",0,IF(COUNTIFS($A$2:$A5142,$A5142,$D$2:$D5142,$D5142,$M$2:$M5142,"Minor")=1,1,0))</f>
        <v>0</v>
      </c>
    </row>
    <row r="5143">
      <c r="A5143" t="inlineStr">
        <is>
          <t xml:space="preserve">18752ea7c5f4b21a6a8fde0c405fdec128a75320</t>
        </is>
      </c>
      <c r="B5143" t="inlineStr">
        <is>
          <t xml:space="preserve">Unwanted bride</t>
        </is>
      </c>
      <c r="C5143" t="inlineStr">
        <is>
          <t xml:space="preserve">Die Falsche Braut</t>
        </is>
      </c>
      <c r="D5143" t="inlineStr">
        <is>
          <t xml:space="preserve">dd0278205a548f1474c9f837060070410ced00b6</t>
        </is>
      </c>
      <c r="E5143" t="inlineStr">
        <is>
          <t xml:space="preserve">Episode 19: Versprechen Einer Ex</t>
        </is>
      </c>
      <c r="F5143">
        <v>19</v>
      </c>
      <c r="G5143" t="inlineStr">
        <is>
          <t xml:space="preserve">0:00</t>
        </is>
      </c>
      <c r="H5143" t="inlineStr">
        <is>
          <t xml:space="preserve">Resolved</t>
        </is>
      </c>
      <c r="I5143" t="inlineStr">
        <is>
          <t xml:space="preserve">the episode should start with "Erzählt aus Mias Perspektive"</t>
        </is>
      </c>
      <c r="J5143" t="inlineStr">
        <is>
          <t xml:space="preserve">AI</t>
        </is>
      </c>
      <c r="K5143" t="inlineStr">
        <is>
          <t xml:space="preserve">Script error</t>
        </is>
      </c>
      <c r="L5143" t="inlineStr">
        <is>
          <t xml:space="preserve">Script error</t>
        </is>
      </c>
      <c r="M5143" t="str">
        <f>IFERROR(IF(VLOOKUP(L5143,'Quantification'!$A:$B,2,FALSE)&amp;""="","Unclassified",VLOOKUP(L5143,'Quantification'!$A:$B,2,FALSE)),"Unclassified")</f>
        <v>Major</v>
      </c>
      <c r="N5143" t="inlineStr">
        <is>
          <t xml:space="preserve">frl-yaren.gulsoy@pocketfm.com</t>
        </is>
      </c>
      <c r="O5143" t="inlineStr">
        <is>
          <t xml:space="preserve">Issues found in raw</t>
        </is>
      </c>
      <c r="P5143" t="str">
        <f>IF(OR(O5143="Issues found in master",O5143="Final master"),"Master",IF(OR(O5143="Ready for Master",O5143="Issues found in raw",O5143="Raw under QC",O5143="Issues resolved in raw"),"Raw","-"))</f>
        <v>Raw</v>
      </c>
      <c r="Q5143" s="13">
        <v>46269.60555555555</v>
      </c>
      <c r="R5143" t="inlineStr">
        <is>
          <t xml:space="preserve">2026-09 (Sept)</t>
        </is>
      </c>
      <c r="S5143">
        <f>IF(M5143="Not an error",0,IF(COUNTIFS($A$2:$A5143,$A5143,$D$2:$D5143,$D5143,$M$2:$M5143,"&lt;&gt;Not an error")=1,1,0))</f>
        <v>1</v>
      </c>
      <c r="T5143">
        <f>IF(M5143&lt;&gt;"Major",0,IF(COUNTIFS($A$2:$A5143,$A5143,$D$2:$D5143,$D5143,$M$2:$M5143,"Major")=1,1,0))</f>
        <v>1</v>
      </c>
      <c r="U5143">
        <f>IF(M5143&lt;&gt;"Minor",0,IF(COUNTIFS($A$2:$A5143,$A5143,$D$2:$D5143,$D5143,$M$2:$M5143,"Minor")=1,1,0))</f>
        <v>0</v>
      </c>
    </row>
    <row r="5144">
      <c r="A5144" t="inlineStr">
        <is>
          <t xml:space="preserve">18752ea7c5f4b21a6a8fde0c405fdec128a75320</t>
        </is>
      </c>
      <c r="B5144" t="inlineStr">
        <is>
          <t xml:space="preserve">Unwanted bride</t>
        </is>
      </c>
      <c r="C5144" t="inlineStr">
        <is>
          <t xml:space="preserve">Die Falsche Braut</t>
        </is>
      </c>
      <c r="D5144" t="inlineStr">
        <is>
          <t xml:space="preserve">081906d5836930a07684e5b9e2396a53e0d1e5a5</t>
        </is>
      </c>
      <c r="E5144" t="inlineStr">
        <is>
          <t xml:space="preserve">Episode 20: Marcos Untergang</t>
        </is>
      </c>
      <c r="F5144">
        <v>20</v>
      </c>
      <c r="G5144" t="inlineStr">
        <is>
          <t xml:space="preserve">0:00</t>
        </is>
      </c>
      <c r="H5144" t="inlineStr">
        <is>
          <t xml:space="preserve">Resolved</t>
        </is>
      </c>
      <c r="I5144" t="inlineStr">
        <is>
          <t xml:space="preserve">the episode should start with "Erzählt aus Rachels Perspektive"</t>
        </is>
      </c>
      <c r="J5144" t="inlineStr">
        <is>
          <t xml:space="preserve">AI</t>
        </is>
      </c>
      <c r="K5144" t="inlineStr">
        <is>
          <t xml:space="preserve">Script error</t>
        </is>
      </c>
      <c r="L5144" t="inlineStr">
        <is>
          <t xml:space="preserve">Script error</t>
        </is>
      </c>
      <c r="M5144" t="str">
        <f>IFERROR(IF(VLOOKUP(L5144,'Quantification'!$A:$B,2,FALSE)&amp;""="","Unclassified",VLOOKUP(L5144,'Quantification'!$A:$B,2,FALSE)),"Unclassified")</f>
        <v>Major</v>
      </c>
      <c r="N5144" t="inlineStr">
        <is>
          <t xml:space="preserve">frl-yaren.gulsoy@pocketfm.com</t>
        </is>
      </c>
      <c r="O5144" t="inlineStr">
        <is>
          <t xml:space="preserve">Issues found in raw</t>
        </is>
      </c>
      <c r="P5144" t="str">
        <f>IF(OR(O5144="Issues found in master",O5144="Final master"),"Master",IF(OR(O5144="Ready for Master",O5144="Issues found in raw",O5144="Raw under QC",O5144="Issues resolved in raw"),"Raw","-"))</f>
        <v>Raw</v>
      </c>
      <c r="Q5144" s="13">
        <v>46269.60555555555</v>
      </c>
      <c r="R5144" t="inlineStr">
        <is>
          <t xml:space="preserve">2026-09 (Sept)</t>
        </is>
      </c>
      <c r="S5144">
        <f>IF(M5144="Not an error",0,IF(COUNTIFS($A$2:$A5144,$A5144,$D$2:$D5144,$D5144,$M$2:$M5144,"&lt;&gt;Not an error")=1,1,0))</f>
        <v>1</v>
      </c>
      <c r="T5144">
        <f>IF(M5144&lt;&gt;"Major",0,IF(COUNTIFS($A$2:$A5144,$A5144,$D$2:$D5144,$D5144,$M$2:$M5144,"Major")=1,1,0))</f>
        <v>1</v>
      </c>
      <c r="U5144">
        <f>IF(M5144&lt;&gt;"Minor",0,IF(COUNTIFS($A$2:$A5144,$A5144,$D$2:$D5144,$D5144,$M$2:$M5144,"Minor")=1,1,0))</f>
        <v>0</v>
      </c>
    </row>
    <row r="5145">
      <c r="A5145" t="inlineStr">
        <is>
          <t xml:space="preserve">18752ea7c5f4b21a6a8fde0c405fdec128a75320</t>
        </is>
      </c>
      <c r="B5145" t="inlineStr">
        <is>
          <t xml:space="preserve">Unwanted bride</t>
        </is>
      </c>
      <c r="C5145" t="inlineStr">
        <is>
          <t xml:space="preserve">Die Falsche Braut</t>
        </is>
      </c>
      <c r="D5145" t="inlineStr">
        <is>
          <t xml:space="preserve">5852f8fd7fbecb13525d24c1bcc7039a7d572c61</t>
        </is>
      </c>
      <c r="E5145" t="inlineStr">
        <is>
          <t xml:space="preserve">Episode 21: Die Anhörung</t>
        </is>
      </c>
      <c r="F5145">
        <v>21</v>
      </c>
      <c r="G5145" t="inlineStr">
        <is>
          <t xml:space="preserve">9:45-9:52</t>
        </is>
      </c>
      <c r="H5145" t="inlineStr">
        <is>
          <t xml:space="preserve">Resolved</t>
        </is>
      </c>
      <c r="I5145" t="inlineStr">
        <is>
          <t xml:space="preserve">this is the same person talking, but "Bitte" is too high-pitched and sounds like someone else - line from script: "„Bitte.“ Älteste Moira wies auf einen leeren Stuhl. „Setzen Sie sich. Das muss schwer für Sie sein.“"</t>
        </is>
      </c>
      <c r="J5145" t="inlineStr">
        <is>
          <t xml:space="preserve">VOA</t>
        </is>
      </c>
      <c r="K5145" t="inlineStr">
        <is>
          <t xml:space="preserve">Acting</t>
        </is>
      </c>
      <c r="L5145" t="inlineStr">
        <is>
          <t xml:space="preserve">Acting</t>
        </is>
      </c>
      <c r="M5145" t="str">
        <f>IFERROR(IF(VLOOKUP(L5145,'Quantification'!$A:$B,2,FALSE)&amp;""="","Unclassified",VLOOKUP(L5145,'Quantification'!$A:$B,2,FALSE)),"Unclassified")</f>
        <v>Minor</v>
      </c>
      <c r="N5145" t="inlineStr">
        <is>
          <t xml:space="preserve">frl-yaren.gulsoy@pocketfm.com</t>
        </is>
      </c>
      <c r="O5145" t="inlineStr">
        <is>
          <t xml:space="preserve">Issues found in raw</t>
        </is>
      </c>
      <c r="P5145" t="str">
        <f>IF(OR(O5145="Issues found in master",O5145="Final master"),"Master",IF(OR(O5145="Ready for Master",O5145="Issues found in raw",O5145="Raw under QC",O5145="Issues resolved in raw"),"Raw","-"))</f>
        <v>Raw</v>
      </c>
      <c r="Q5145" s="13">
        <v>46269.60555555555</v>
      </c>
      <c r="R5145" t="inlineStr">
        <is>
          <t xml:space="preserve">2026-09 (Sept)</t>
        </is>
      </c>
      <c r="S5145">
        <f>IF(M5145="Not an error",0,IF(COUNTIFS($A$2:$A5145,$A5145,$D$2:$D5145,$D5145,$M$2:$M5145,"&lt;&gt;Not an error")=1,1,0))</f>
        <v>1</v>
      </c>
      <c r="T5145">
        <f>IF(M5145&lt;&gt;"Major",0,IF(COUNTIFS($A$2:$A5145,$A5145,$D$2:$D5145,$D5145,$M$2:$M5145,"Major")=1,1,0))</f>
        <v>0</v>
      </c>
      <c r="U5145">
        <f>IF(M5145&lt;&gt;"Minor",0,IF(COUNTIFS($A$2:$A5145,$A5145,$D$2:$D5145,$D5145,$M$2:$M5145,"Minor")=1,1,0))</f>
        <v>1</v>
      </c>
    </row>
    <row r="5146">
      <c r="A5146" t="inlineStr">
        <is>
          <t xml:space="preserve">18752ea7c5f4b21a6a8fde0c405fdec128a75320</t>
        </is>
      </c>
      <c r="B5146" t="inlineStr">
        <is>
          <t xml:space="preserve">Unwanted bride</t>
        </is>
      </c>
      <c r="C5146" t="inlineStr">
        <is>
          <t xml:space="preserve">Die Falsche Braut</t>
        </is>
      </c>
      <c r="D5146" t="inlineStr">
        <is>
          <t xml:space="preserve">30d6705c64b810a60b711ebe40336c281f5e06f2</t>
        </is>
      </c>
      <c r="E5146" t="inlineStr">
        <is>
          <t xml:space="preserve">Episode 25: Böse Halbschwester</t>
        </is>
      </c>
      <c r="F5146">
        <v>25</v>
      </c>
      <c r="G5146" t="inlineStr">
        <is>
          <t xml:space="preserve">5:03-5:08</t>
        </is>
      </c>
      <c r="H5146" t="inlineStr">
        <is>
          <t xml:space="preserve">Resolved</t>
        </is>
      </c>
      <c r="I5146" t="inlineStr">
        <is>
          <t xml:space="preserve">"Gewaltige" is mispronounced as "Dewaltige" - line from script: "Gewaltige Eisentore, die wahrscheinlich mehr kosteten als der gesamte Besitz meiner Familie. "</t>
        </is>
      </c>
      <c r="J5146" t="inlineStr">
        <is>
          <t xml:space="preserve">VOA</t>
        </is>
      </c>
      <c r="K5146" t="inlineStr">
        <is>
          <t xml:space="preserve">Mispronunciation</t>
        </is>
      </c>
      <c r="L5146" t="inlineStr">
        <is>
          <t xml:space="preserve">Mispronunciation</t>
        </is>
      </c>
      <c r="M5146" t="str">
        <f>IFERROR(IF(VLOOKUP(L5146,'Quantification'!$A:$B,2,FALSE)&amp;""="","Unclassified",VLOOKUP(L5146,'Quantification'!$A:$B,2,FALSE)),"Unclassified")</f>
        <v>Major</v>
      </c>
      <c r="N5146" t="inlineStr">
        <is>
          <t xml:space="preserve">frl-yaren.gulsoy@pocketfm.com</t>
        </is>
      </c>
      <c r="O5146" t="inlineStr">
        <is>
          <t xml:space="preserve">Issues found in raw</t>
        </is>
      </c>
      <c r="P5146" t="str">
        <f>IF(OR(O5146="Issues found in master",O5146="Final master"),"Master",IF(OR(O5146="Ready for Master",O5146="Issues found in raw",O5146="Raw under QC",O5146="Issues resolved in raw"),"Raw","-"))</f>
        <v>Raw</v>
      </c>
      <c r="Q5146" s="13">
        <v>46269.60555555555</v>
      </c>
      <c r="R5146" t="inlineStr">
        <is>
          <t xml:space="preserve">2026-09 (Sept)</t>
        </is>
      </c>
      <c r="S5146">
        <f>IF(M5146="Not an error",0,IF(COUNTIFS($A$2:$A5146,$A5146,$D$2:$D5146,$D5146,$M$2:$M5146,"&lt;&gt;Not an error")=1,1,0))</f>
        <v>1</v>
      </c>
      <c r="T5146">
        <f>IF(M5146&lt;&gt;"Major",0,IF(COUNTIFS($A$2:$A5146,$A5146,$D$2:$D5146,$D5146,$M$2:$M5146,"Major")=1,1,0))</f>
        <v>1</v>
      </c>
      <c r="U5146">
        <f>IF(M5146&lt;&gt;"Minor",0,IF(COUNTIFS($A$2:$A5146,$A5146,$D$2:$D5146,$D5146,$M$2:$M5146,"Minor")=1,1,0))</f>
        <v>0</v>
      </c>
    </row>
    <row r="5147">
      <c r="A5147" t="inlineStr">
        <is>
          <t xml:space="preserve">18752ea7c5f4b21a6a8fde0c405fdec128a75320</t>
        </is>
      </c>
      <c r="B5147" t="inlineStr">
        <is>
          <t xml:space="preserve">Unwanted bride</t>
        </is>
      </c>
      <c r="C5147" t="inlineStr">
        <is>
          <t xml:space="preserve">Die Falsche Braut</t>
        </is>
      </c>
      <c r="D5147" t="inlineStr">
        <is>
          <t xml:space="preserve">67212f45deef9bedcda106913a1b91a2ec2f6565</t>
        </is>
      </c>
      <c r="E5147" t="inlineStr">
        <is>
          <t xml:space="preserve">Episode 27: Pechschwarzer Kaffee</t>
        </is>
      </c>
      <c r="F5147">
        <v>27</v>
      </c>
      <c r="G5147" t="inlineStr">
        <is>
          <t xml:space="preserve">0:00</t>
        </is>
      </c>
      <c r="H5147" t="inlineStr">
        <is>
          <t xml:space="preserve">Resolved</t>
        </is>
      </c>
      <c r="I5147" t="inlineStr">
        <is>
          <t xml:space="preserve">the episode should start with "Erzählt aus Carters Perspektive"</t>
        </is>
      </c>
      <c r="J5147" t="inlineStr">
        <is>
          <t xml:space="preserve">AI</t>
        </is>
      </c>
      <c r="K5147" t="inlineStr">
        <is>
          <t xml:space="preserve">Script error</t>
        </is>
      </c>
      <c r="L5147" t="inlineStr">
        <is>
          <t xml:space="preserve">Script error</t>
        </is>
      </c>
      <c r="M5147" t="str">
        <f>IFERROR(IF(VLOOKUP(L5147,'Quantification'!$A:$B,2,FALSE)&amp;""="","Unclassified",VLOOKUP(L5147,'Quantification'!$A:$B,2,FALSE)),"Unclassified")</f>
        <v>Major</v>
      </c>
      <c r="N5147" t="inlineStr">
        <is>
          <t xml:space="preserve">frl-yaren.gulsoy@pocketfm.com</t>
        </is>
      </c>
      <c r="O5147" t="inlineStr">
        <is>
          <t xml:space="preserve">Issues found in raw</t>
        </is>
      </c>
      <c r="P5147" t="str">
        <f>IF(OR(O5147="Issues found in master",O5147="Final master"),"Master",IF(OR(O5147="Ready for Master",O5147="Issues found in raw",O5147="Raw under QC",O5147="Issues resolved in raw"),"Raw","-"))</f>
        <v>Raw</v>
      </c>
      <c r="Q5147" s="13">
        <v>46269.60555555555</v>
      </c>
      <c r="R5147" t="inlineStr">
        <is>
          <t xml:space="preserve">2026-09 (Sept)</t>
        </is>
      </c>
      <c r="S5147">
        <f>IF(M5147="Not an error",0,IF(COUNTIFS($A$2:$A5147,$A5147,$D$2:$D5147,$D5147,$M$2:$M5147,"&lt;&gt;Not an error")=1,1,0))</f>
        <v>1</v>
      </c>
      <c r="T5147">
        <f>IF(M5147&lt;&gt;"Major",0,IF(COUNTIFS($A$2:$A5147,$A5147,$D$2:$D5147,$D5147,$M$2:$M5147,"Major")=1,1,0))</f>
        <v>1</v>
      </c>
      <c r="U5147">
        <f>IF(M5147&lt;&gt;"Minor",0,IF(COUNTIFS($A$2:$A5147,$A5147,$D$2:$D5147,$D5147,$M$2:$M5147,"Minor")=1,1,0))</f>
        <v>0</v>
      </c>
    </row>
    <row r="5148">
      <c r="A5148" t="inlineStr">
        <is>
          <t xml:space="preserve">18752ea7c5f4b21a6a8fde0c405fdec128a75320</t>
        </is>
      </c>
      <c r="B5148" t="inlineStr">
        <is>
          <t xml:space="preserve">Unwanted bride</t>
        </is>
      </c>
      <c r="C5148" t="inlineStr">
        <is>
          <t xml:space="preserve">Die Falsche Braut</t>
        </is>
      </c>
      <c r="D5148" t="inlineStr">
        <is>
          <t xml:space="preserve">67212f45deef9bedcda106913a1b91a2ec2f6565</t>
        </is>
      </c>
      <c r="E5148" t="inlineStr">
        <is>
          <t xml:space="preserve">Episode 27: Pechschwarzer Kaffee</t>
        </is>
      </c>
      <c r="F5148">
        <v>27</v>
      </c>
      <c r="G5148" t="inlineStr">
        <is>
          <t xml:space="preserve">18:48-18:54</t>
        </is>
      </c>
      <c r="H5148" t="inlineStr">
        <is>
          <t xml:space="preserve">Resolved</t>
        </is>
      </c>
      <c r="I5148" t="inlineStr">
        <is>
          <t xml:space="preserve">even though the man is talking, the voice is so high-pitched that it seems like the woman is talking - line from script: "Hast du deshalb beschlossen, Rachels Platz einzunehmen?“, drängte ich. „Wegen dem, was er getan hat?“"</t>
        </is>
      </c>
      <c r="J5148" t="inlineStr">
        <is>
          <t xml:space="preserve">AI</t>
        </is>
      </c>
      <c r="K5148" t="inlineStr">
        <is>
          <t xml:space="preserve">Script error</t>
        </is>
      </c>
      <c r="L5148" t="inlineStr">
        <is>
          <t xml:space="preserve">Script error</t>
        </is>
      </c>
      <c r="M5148" t="str">
        <f>IFERROR(IF(VLOOKUP(L5148,'Quantification'!$A:$B,2,FALSE)&amp;""="","Unclassified",VLOOKUP(L5148,'Quantification'!$A:$B,2,FALSE)),"Unclassified")</f>
        <v>Major</v>
      </c>
      <c r="N5148" t="inlineStr">
        <is>
          <t xml:space="preserve">frl-yaren.gulsoy@pocketfm.com</t>
        </is>
      </c>
      <c r="O5148" t="inlineStr">
        <is>
          <t xml:space="preserve">Issues found in raw</t>
        </is>
      </c>
      <c r="P5148" t="str">
        <f>IF(OR(O5148="Issues found in master",O5148="Final master"),"Master",IF(OR(O5148="Ready for Master",O5148="Issues found in raw",O5148="Raw under QC",O5148="Issues resolved in raw"),"Raw","-"))</f>
        <v>Raw</v>
      </c>
      <c r="Q5148" s="13">
        <v>46269.60555555555</v>
      </c>
      <c r="R5148" t="inlineStr">
        <is>
          <t xml:space="preserve">2026-09 (Sept)</t>
        </is>
      </c>
      <c r="S5148">
        <f>IF(M5148="Not an error",0,IF(COUNTIFS($A$2:$A5148,$A5148,$D$2:$D5148,$D5148,$M$2:$M5148,"&lt;&gt;Not an error")=1,1,0))</f>
        <v>0</v>
      </c>
      <c r="T5148">
        <f>IF(M5148&lt;&gt;"Major",0,IF(COUNTIFS($A$2:$A5148,$A5148,$D$2:$D5148,$D5148,$M$2:$M5148,"Major")=1,1,0))</f>
        <v>0</v>
      </c>
      <c r="U5148">
        <f>IF(M5148&lt;&gt;"Minor",0,IF(COUNTIFS($A$2:$A5148,$A5148,$D$2:$D5148,$D5148,$M$2:$M5148,"Minor")=1,1,0))</f>
        <v>0</v>
      </c>
    </row>
    <row r="5149">
      <c r="A5149" t="inlineStr">
        <is>
          <t xml:space="preserve">18752ea7c5f4b21a6a8fde0c405fdec128a75320</t>
        </is>
      </c>
      <c r="B5149" t="inlineStr">
        <is>
          <t xml:space="preserve">Unwanted bride</t>
        </is>
      </c>
      <c r="C5149" t="inlineStr">
        <is>
          <t xml:space="preserve">Die Falsche Braut</t>
        </is>
      </c>
      <c r="D5149" t="inlineStr">
        <is>
          <t xml:space="preserve">155cd9e08bead7b18898ee554114162f8a5abaf7</t>
        </is>
      </c>
      <c r="E5149" t="inlineStr">
        <is>
          <t xml:space="preserve">Episode 28: Sodbrennen</t>
        </is>
      </c>
      <c r="F5149">
        <v>28</v>
      </c>
      <c r="G5149" t="inlineStr">
        <is>
          <t xml:space="preserve">12:10-12:13</t>
        </is>
      </c>
      <c r="H5149" t="inlineStr">
        <is>
          <t xml:space="preserve">Resolved</t>
        </is>
      </c>
      <c r="I5149" t="inlineStr">
        <is>
          <t xml:space="preserve">leugnete is mispronounced as "leudnete" line from script: "Schrie nicht, leugnete es nicht."</t>
        </is>
      </c>
      <c r="J5149" t="inlineStr">
        <is>
          <t xml:space="preserve">VOA</t>
        </is>
      </c>
      <c r="K5149" t="inlineStr">
        <is>
          <t xml:space="preserve">Mispronunciation</t>
        </is>
      </c>
      <c r="L5149" t="inlineStr">
        <is>
          <t xml:space="preserve">Mispronunciation</t>
        </is>
      </c>
      <c r="M5149" t="str">
        <f>IFERROR(IF(VLOOKUP(L5149,'Quantification'!$A:$B,2,FALSE)&amp;""="","Unclassified",VLOOKUP(L5149,'Quantification'!$A:$B,2,FALSE)),"Unclassified")</f>
        <v>Major</v>
      </c>
      <c r="N5149" t="inlineStr">
        <is>
          <t xml:space="preserve">frl-yaren.gulsoy@pocketfm.com</t>
        </is>
      </c>
      <c r="O5149" t="inlineStr">
        <is>
          <t xml:space="preserve">Issues found in raw</t>
        </is>
      </c>
      <c r="P5149" t="str">
        <f>IF(OR(O5149="Issues found in master",O5149="Final master"),"Master",IF(OR(O5149="Ready for Master",O5149="Issues found in raw",O5149="Raw under QC",O5149="Issues resolved in raw"),"Raw","-"))</f>
        <v>Raw</v>
      </c>
      <c r="Q5149" s="13">
        <v>46269.60555555555</v>
      </c>
      <c r="R5149" t="inlineStr">
        <is>
          <t xml:space="preserve">2026-09 (Sept)</t>
        </is>
      </c>
      <c r="S5149">
        <f>IF(M5149="Not an error",0,IF(COUNTIFS($A$2:$A5149,$A5149,$D$2:$D5149,$D5149,$M$2:$M5149,"&lt;&gt;Not an error")=1,1,0))</f>
        <v>1</v>
      </c>
      <c r="T5149">
        <f>IF(M5149&lt;&gt;"Major",0,IF(COUNTIFS($A$2:$A5149,$A5149,$D$2:$D5149,$D5149,$M$2:$M5149,"Major")=1,1,0))</f>
        <v>1</v>
      </c>
      <c r="U5149">
        <f>IF(M5149&lt;&gt;"Minor",0,IF(COUNTIFS($A$2:$A5149,$A5149,$D$2:$D5149,$D5149,$M$2:$M5149,"Minor")=1,1,0))</f>
        <v>0</v>
      </c>
    </row>
    <row r="5150">
      <c r="A5150" t="inlineStr">
        <is>
          <t xml:space="preserve">18752ea7c5f4b21a6a8fde0c405fdec128a75320</t>
        </is>
      </c>
      <c r="B5150" t="inlineStr">
        <is>
          <t xml:space="preserve">Unwanted bride</t>
        </is>
      </c>
      <c r="C5150" t="inlineStr">
        <is>
          <t xml:space="preserve">Die Falsche Braut</t>
        </is>
      </c>
      <c r="D5150" t="inlineStr">
        <is>
          <t xml:space="preserve">6e0657574ba06cd1272bc063bf5305bafbdf914b</t>
        </is>
      </c>
      <c r="E5150" t="inlineStr">
        <is>
          <t xml:space="preserve">Episode 29: Gleichgesinnte</t>
        </is>
      </c>
      <c r="F5150">
        <v>29</v>
      </c>
      <c r="G5150" t="inlineStr">
        <is>
          <t xml:space="preserve">9:58-10:11</t>
        </is>
      </c>
      <c r="H5150" t="inlineStr">
        <is>
          <t xml:space="preserve">Resolved</t>
        </is>
      </c>
      <c r="I5150" t="inlineStr">
        <is>
          <t xml:space="preserve">At no point in the story did her sister accuse her of murder. However, she accused her of attacking her - line from script: "„Hi, kann ich Ihr Handy benutzen, um meinen Vater anzurufen, der meine Anrufe nicht entgegennimmt, weil meine Schwester, die mir gerade einen Mord angehängt hat, ihm wahrscheinlich erzählt hat, dass ich verrückt bin, und mich auf seinem Handy blockiert hat?“"</t>
        </is>
      </c>
      <c r="J5150" t="inlineStr">
        <is>
          <t xml:space="preserve">AI</t>
        </is>
      </c>
      <c r="K5150" t="inlineStr">
        <is>
          <t xml:space="preserve">Script error</t>
        </is>
      </c>
      <c r="L5150" t="inlineStr">
        <is>
          <t xml:space="preserve">Script error</t>
        </is>
      </c>
      <c r="M5150" t="str">
        <f>IFERROR(IF(VLOOKUP(L5150,'Quantification'!$A:$B,2,FALSE)&amp;""="","Unclassified",VLOOKUP(L5150,'Quantification'!$A:$B,2,FALSE)),"Unclassified")</f>
        <v>Major</v>
      </c>
      <c r="N5150" t="inlineStr">
        <is>
          <t xml:space="preserve">frl-yaren.gulsoy@pocketfm.com</t>
        </is>
      </c>
      <c r="O5150" t="inlineStr">
        <is>
          <t xml:space="preserve">Issues found in raw</t>
        </is>
      </c>
      <c r="P5150" t="str">
        <f>IF(OR(O5150="Issues found in master",O5150="Final master"),"Master",IF(OR(O5150="Ready for Master",O5150="Issues found in raw",O5150="Raw under QC",O5150="Issues resolved in raw"),"Raw","-"))</f>
        <v>Raw</v>
      </c>
      <c r="Q5150" s="13">
        <v>46269.60555555555</v>
      </c>
      <c r="R5150" t="inlineStr">
        <is>
          <t xml:space="preserve">2026-09 (Sept)</t>
        </is>
      </c>
      <c r="S5150">
        <f>IF(M5150="Not an error",0,IF(COUNTIFS($A$2:$A5150,$A5150,$D$2:$D5150,$D5150,$M$2:$M5150,"&lt;&gt;Not an error")=1,1,0))</f>
        <v>1</v>
      </c>
      <c r="T5150">
        <f>IF(M5150&lt;&gt;"Major",0,IF(COUNTIFS($A$2:$A5150,$A5150,$D$2:$D5150,$D5150,$M$2:$M5150,"Major")=1,1,0))</f>
        <v>1</v>
      </c>
      <c r="U5150">
        <f>IF(M5150&lt;&gt;"Minor",0,IF(COUNTIFS($A$2:$A5150,$A5150,$D$2:$D5150,$D5150,$M$2:$M5150,"Minor")=1,1,0))</f>
        <v>0</v>
      </c>
    </row>
    <row r="5151">
      <c r="A5151" t="inlineStr">
        <is>
          <t xml:space="preserve">18752ea7c5f4b21a6a8fde0c405fdec128a75320</t>
        </is>
      </c>
      <c r="B5151" t="inlineStr">
        <is>
          <t xml:space="preserve">Unwanted bride</t>
        </is>
      </c>
      <c r="C5151" t="inlineStr">
        <is>
          <t xml:space="preserve">Die Falsche Braut</t>
        </is>
      </c>
      <c r="D5151" t="inlineStr">
        <is>
          <t xml:space="preserve">6e0657574ba06cd1272bc063bf5305bafbdf914b</t>
        </is>
      </c>
      <c r="E5151" t="inlineStr">
        <is>
          <t xml:space="preserve">Episode 29: Gleichgesinnte</t>
        </is>
      </c>
      <c r="F5151">
        <v>29</v>
      </c>
      <c r="G5151" t="inlineStr">
        <is>
          <t xml:space="preserve">19:19-19:25</t>
        </is>
      </c>
      <c r="H5151" t="inlineStr">
        <is>
          <t xml:space="preserve">Resolved</t>
        </is>
      </c>
      <c r="I5151" t="inlineStr">
        <is>
          <t xml:space="preserve">"Spiegel" is mispronounced as "Spiedel" - line from script: "Ich saß da und starrte die Fremde im Spiegel an, die so zurechtgemacht aussah, so sehr wie eine Luna."</t>
        </is>
      </c>
      <c r="J5151" t="inlineStr">
        <is>
          <t xml:space="preserve">VOA</t>
        </is>
      </c>
      <c r="K5151" t="inlineStr">
        <is>
          <t xml:space="preserve">Mispronunciation</t>
        </is>
      </c>
      <c r="L5151" t="inlineStr">
        <is>
          <t xml:space="preserve">Mispronunciation</t>
        </is>
      </c>
      <c r="M5151" t="str">
        <f>IFERROR(IF(VLOOKUP(L5151,'Quantification'!$A:$B,2,FALSE)&amp;""="","Unclassified",VLOOKUP(L5151,'Quantification'!$A:$B,2,FALSE)),"Unclassified")</f>
        <v>Major</v>
      </c>
      <c r="N5151" t="inlineStr">
        <is>
          <t xml:space="preserve">frl-yaren.gulsoy@pocketfm.com</t>
        </is>
      </c>
      <c r="O5151" t="inlineStr">
        <is>
          <t xml:space="preserve">Issues found in raw</t>
        </is>
      </c>
      <c r="P5151" t="str">
        <f>IF(OR(O5151="Issues found in master",O5151="Final master"),"Master",IF(OR(O5151="Ready for Master",O5151="Issues found in raw",O5151="Raw under QC",O5151="Issues resolved in raw"),"Raw","-"))</f>
        <v>Raw</v>
      </c>
      <c r="Q5151" s="13">
        <v>46269.60555555555</v>
      </c>
      <c r="R5151" t="inlineStr">
        <is>
          <t xml:space="preserve">2026-09 (Sept)</t>
        </is>
      </c>
      <c r="S5151">
        <f>IF(M5151="Not an error",0,IF(COUNTIFS($A$2:$A5151,$A5151,$D$2:$D5151,$D5151,$M$2:$M5151,"&lt;&gt;Not an error")=1,1,0))</f>
        <v>0</v>
      </c>
      <c r="T5151">
        <f>IF(M5151&lt;&gt;"Major",0,IF(COUNTIFS($A$2:$A5151,$A5151,$D$2:$D5151,$D5151,$M$2:$M5151,"Major")=1,1,0))</f>
        <v>0</v>
      </c>
      <c r="U5151">
        <f>IF(M5151&lt;&gt;"Minor",0,IF(COUNTIFS($A$2:$A5151,$A5151,$D$2:$D5151,$D5151,$M$2:$M5151,"Minor")=1,1,0))</f>
        <v>0</v>
      </c>
    </row>
    <row r="5152">
      <c r="A5152" t="inlineStr">
        <is>
          <t xml:space="preserve">18752ea7c5f4b21a6a8fde0c405fdec128a75320</t>
        </is>
      </c>
      <c r="B5152" t="inlineStr">
        <is>
          <t xml:space="preserve">Unwanted bride</t>
        </is>
      </c>
      <c r="C5152" t="inlineStr">
        <is>
          <t xml:space="preserve">Die Falsche Braut</t>
        </is>
      </c>
      <c r="D5152" t="inlineStr">
        <is>
          <t xml:space="preserve">892bc43f26a6128d3ad151f1be15e37445bd2b2c</t>
        </is>
      </c>
      <c r="E5152" t="inlineStr">
        <is>
          <t xml:space="preserve">Episode 30: Bruchlinien</t>
        </is>
      </c>
      <c r="F5152">
        <v>30</v>
      </c>
      <c r="G5152" t="inlineStr">
        <is>
          <t xml:space="preserve">0:00</t>
        </is>
      </c>
      <c r="H5152" t="inlineStr">
        <is>
          <t xml:space="preserve">Resolved</t>
        </is>
      </c>
      <c r="I5152" t="inlineStr">
        <is>
          <t xml:space="preserve">The episode should start with "Erzählt aus Carters Perspektive"</t>
        </is>
      </c>
      <c r="J5152" t="inlineStr">
        <is>
          <t xml:space="preserve">AI</t>
        </is>
      </c>
      <c r="K5152" t="inlineStr">
        <is>
          <t xml:space="preserve">Script error</t>
        </is>
      </c>
      <c r="L5152" t="inlineStr">
        <is>
          <t xml:space="preserve">Script error</t>
        </is>
      </c>
      <c r="M5152" t="str">
        <f>IFERROR(IF(VLOOKUP(L5152,'Quantification'!$A:$B,2,FALSE)&amp;""="","Unclassified",VLOOKUP(L5152,'Quantification'!$A:$B,2,FALSE)),"Unclassified")</f>
        <v>Major</v>
      </c>
      <c r="N5152" t="inlineStr">
        <is>
          <t xml:space="preserve">frl-yaren.gulsoy@pocketfm.com</t>
        </is>
      </c>
      <c r="O5152" t="inlineStr">
        <is>
          <t xml:space="preserve">Issues found in raw</t>
        </is>
      </c>
      <c r="P5152" t="str">
        <f>IF(OR(O5152="Issues found in master",O5152="Final master"),"Master",IF(OR(O5152="Ready for Master",O5152="Issues found in raw",O5152="Raw under QC",O5152="Issues resolved in raw"),"Raw","-"))</f>
        <v>Raw</v>
      </c>
      <c r="Q5152" s="13">
        <v>46269.60625</v>
      </c>
      <c r="R5152" t="inlineStr">
        <is>
          <t xml:space="preserve">2026-09 (Sept)</t>
        </is>
      </c>
      <c r="S5152">
        <f>IF(M5152="Not an error",0,IF(COUNTIFS($A$2:$A5152,$A5152,$D$2:$D5152,$D5152,$M$2:$M5152,"&lt;&gt;Not an error")=1,1,0))</f>
        <v>1</v>
      </c>
      <c r="T5152">
        <f>IF(M5152&lt;&gt;"Major",0,IF(COUNTIFS($A$2:$A5152,$A5152,$D$2:$D5152,$D5152,$M$2:$M5152,"Major")=1,1,0))</f>
        <v>1</v>
      </c>
      <c r="U5152">
        <f>IF(M5152&lt;&gt;"Minor",0,IF(COUNTIFS($A$2:$A5152,$A5152,$D$2:$D5152,$D5152,$M$2:$M5152,"Minor")=1,1,0))</f>
        <v>0</v>
      </c>
    </row>
    <row r="5153">
      <c r="A5153" t="inlineStr">
        <is>
          <t xml:space="preserve">18752ea7c5f4b21a6a8fde0c405fdec128a75320</t>
        </is>
      </c>
      <c r="B5153" t="inlineStr">
        <is>
          <t xml:space="preserve">Unwanted bride</t>
        </is>
      </c>
      <c r="C5153" t="inlineStr">
        <is>
          <t xml:space="preserve">Die Falsche Braut</t>
        </is>
      </c>
      <c r="D5153" t="inlineStr">
        <is>
          <t xml:space="preserve">43094b0086f57ae0576729aed77ab9c8ea9361d3</t>
        </is>
      </c>
      <c r="E5153" t="inlineStr">
        <is>
          <t xml:space="preserve">Episode 32: Unausgesprochen, Teil 2</t>
        </is>
      </c>
      <c r="F5153">
        <v>32</v>
      </c>
      <c r="G5153" t="inlineStr">
        <is>
          <t xml:space="preserve">0:00</t>
        </is>
      </c>
      <c r="H5153" t="inlineStr">
        <is>
          <t xml:space="preserve">Resolved</t>
        </is>
      </c>
      <c r="I5153" t="inlineStr">
        <is>
          <t xml:space="preserve">The episode should begin with "Erzählt aus Mias Perspektive"</t>
        </is>
      </c>
      <c r="J5153" t="inlineStr">
        <is>
          <t xml:space="preserve">AI</t>
        </is>
      </c>
      <c r="K5153" t="inlineStr">
        <is>
          <t xml:space="preserve">Script error</t>
        </is>
      </c>
      <c r="L5153" t="inlineStr">
        <is>
          <t xml:space="preserve">Script error</t>
        </is>
      </c>
      <c r="M5153" t="str">
        <f>IFERROR(IF(VLOOKUP(L5153,'Quantification'!$A:$B,2,FALSE)&amp;""="","Unclassified",VLOOKUP(L5153,'Quantification'!$A:$B,2,FALSE)),"Unclassified")</f>
        <v>Major</v>
      </c>
      <c r="N5153" t="inlineStr">
        <is>
          <t xml:space="preserve">frl-yaren.gulsoy@pocketfm.com</t>
        </is>
      </c>
      <c r="O5153" t="inlineStr">
        <is>
          <t xml:space="preserve">Issues found in raw</t>
        </is>
      </c>
      <c r="P5153" t="str">
        <f>IF(OR(O5153="Issues found in master",O5153="Final master"),"Master",IF(OR(O5153="Ready for Master",O5153="Issues found in raw",O5153="Raw under QC",O5153="Issues resolved in raw"),"Raw","-"))</f>
        <v>Raw</v>
      </c>
      <c r="Q5153" s="13">
        <v>46269.60625</v>
      </c>
      <c r="R5153" t="inlineStr">
        <is>
          <t xml:space="preserve">2026-09 (Sept)</t>
        </is>
      </c>
      <c r="S5153">
        <f>IF(M5153="Not an error",0,IF(COUNTIFS($A$2:$A5153,$A5153,$D$2:$D5153,$D5153,$M$2:$M5153,"&lt;&gt;Not an error")=1,1,0))</f>
        <v>1</v>
      </c>
      <c r="T5153">
        <f>IF(M5153&lt;&gt;"Major",0,IF(COUNTIFS($A$2:$A5153,$A5153,$D$2:$D5153,$D5153,$M$2:$M5153,"Major")=1,1,0))</f>
        <v>1</v>
      </c>
      <c r="U5153">
        <f>IF(M5153&lt;&gt;"Minor",0,IF(COUNTIFS($A$2:$A5153,$A5153,$D$2:$D5153,$D5153,$M$2:$M5153,"Minor")=1,1,0))</f>
        <v>0</v>
      </c>
    </row>
    <row r="5154">
      <c r="A5154" t="inlineStr">
        <is>
          <t xml:space="preserve">18752ea7c5f4b21a6a8fde0c405fdec128a75320</t>
        </is>
      </c>
      <c r="B5154" t="inlineStr">
        <is>
          <t xml:space="preserve">Unwanted bride</t>
        </is>
      </c>
      <c r="C5154" t="inlineStr">
        <is>
          <t xml:space="preserve">Die Falsche Braut</t>
        </is>
      </c>
      <c r="D5154" t="inlineStr">
        <is>
          <t xml:space="preserve">57cfae92ce3f5fe42e2e1cd56f08e84dc758eae2</t>
        </is>
      </c>
      <c r="E5154" t="inlineStr">
        <is>
          <t xml:space="preserve">Episode 33: Sein Brief</t>
        </is>
      </c>
      <c r="F5154">
        <v>33</v>
      </c>
      <c r="G5154" t="inlineStr">
        <is>
          <t xml:space="preserve">0:00</t>
        </is>
      </c>
      <c r="H5154" t="inlineStr">
        <is>
          <t xml:space="preserve">Resolved</t>
        </is>
      </c>
      <c r="I5154" t="inlineStr">
        <is>
          <t xml:space="preserve">The episode should start with "Erzählt aus Mias Perspektive"</t>
        </is>
      </c>
      <c r="J5154" t="inlineStr">
        <is>
          <t xml:space="preserve">AI</t>
        </is>
      </c>
      <c r="K5154" t="inlineStr">
        <is>
          <t xml:space="preserve">Script error</t>
        </is>
      </c>
      <c r="L5154" t="inlineStr">
        <is>
          <t xml:space="preserve">Script error</t>
        </is>
      </c>
      <c r="M5154" t="str">
        <f>IFERROR(IF(VLOOKUP(L5154,'Quantification'!$A:$B,2,FALSE)&amp;""="","Unclassified",VLOOKUP(L5154,'Quantification'!$A:$B,2,FALSE)),"Unclassified")</f>
        <v>Major</v>
      </c>
      <c r="N5154" t="inlineStr">
        <is>
          <t xml:space="preserve">frl-yaren.gulsoy@pocketfm.com</t>
        </is>
      </c>
      <c r="O5154" t="inlineStr">
        <is>
          <t xml:space="preserve">Issues found in raw</t>
        </is>
      </c>
      <c r="P5154" t="str">
        <f>IF(OR(O5154="Issues found in master",O5154="Final master"),"Master",IF(OR(O5154="Ready for Master",O5154="Issues found in raw",O5154="Raw under QC",O5154="Issues resolved in raw"),"Raw","-"))</f>
        <v>Raw</v>
      </c>
      <c r="Q5154" s="13">
        <v>46269.60625</v>
      </c>
      <c r="R5154" t="inlineStr">
        <is>
          <t xml:space="preserve">2026-09 (Sept)</t>
        </is>
      </c>
      <c r="S5154">
        <f>IF(M5154="Not an error",0,IF(COUNTIFS($A$2:$A5154,$A5154,$D$2:$D5154,$D5154,$M$2:$M5154,"&lt;&gt;Not an error")=1,1,0))</f>
        <v>1</v>
      </c>
      <c r="T5154">
        <f>IF(M5154&lt;&gt;"Major",0,IF(COUNTIFS($A$2:$A5154,$A5154,$D$2:$D5154,$D5154,$M$2:$M5154,"Major")=1,1,0))</f>
        <v>1</v>
      </c>
      <c r="U5154">
        <f>IF(M5154&lt;&gt;"Minor",0,IF(COUNTIFS($A$2:$A5154,$A5154,$D$2:$D5154,$D5154,$M$2:$M5154,"Minor")=1,1,0))</f>
        <v>0</v>
      </c>
    </row>
    <row r="5155">
      <c r="A5155" t="inlineStr">
        <is>
          <t xml:space="preserve">18752ea7c5f4b21a6a8fde0c405fdec128a75320</t>
        </is>
      </c>
      <c r="B5155" t="inlineStr">
        <is>
          <t xml:space="preserve">Unwanted bride</t>
        </is>
      </c>
      <c r="C5155" t="inlineStr">
        <is>
          <t xml:space="preserve">Die Falsche Braut</t>
        </is>
      </c>
      <c r="D5155" t="inlineStr">
        <is>
          <t xml:space="preserve">57cfae92ce3f5fe42e2e1cd56f08e84dc758eae2</t>
        </is>
      </c>
      <c r="E5155" t="inlineStr">
        <is>
          <t xml:space="preserve">Episode 33: Sein Brief</t>
        </is>
      </c>
      <c r="F5155">
        <v>33</v>
      </c>
      <c r="G5155" t="inlineStr">
        <is>
          <t xml:space="preserve">2:31-2:37</t>
        </is>
      </c>
      <c r="H5155" t="inlineStr">
        <is>
          <t xml:space="preserve">Resolved</t>
        </is>
      </c>
      <c r="I5155" t="inlineStr">
        <is>
          <t xml:space="preserve">It's the same person talking, so the second sentence should be high-pitched as well - line from script: "»Das bedeutet, dass ich unschuldig bin«, drängte ich. »Genau das bedeutet es.«"</t>
        </is>
      </c>
      <c r="J5155" t="inlineStr">
        <is>
          <t xml:space="preserve">AI</t>
        </is>
      </c>
      <c r="K5155" t="inlineStr">
        <is>
          <t xml:space="preserve">Script error</t>
        </is>
      </c>
      <c r="L5155" t="inlineStr">
        <is>
          <t xml:space="preserve">Script error</t>
        </is>
      </c>
      <c r="M5155" t="str">
        <f>IFERROR(IF(VLOOKUP(L5155,'Quantification'!$A:$B,2,FALSE)&amp;""="","Unclassified",VLOOKUP(L5155,'Quantification'!$A:$B,2,FALSE)),"Unclassified")</f>
        <v>Major</v>
      </c>
      <c r="N5155" t="inlineStr">
        <is>
          <t xml:space="preserve">frl-yaren.gulsoy@pocketfm.com</t>
        </is>
      </c>
      <c r="O5155" t="inlineStr">
        <is>
          <t xml:space="preserve">Issues found in raw</t>
        </is>
      </c>
      <c r="P5155" t="str">
        <f>IF(OR(O5155="Issues found in master",O5155="Final master"),"Master",IF(OR(O5155="Ready for Master",O5155="Issues found in raw",O5155="Raw under QC",O5155="Issues resolved in raw"),"Raw","-"))</f>
        <v>Raw</v>
      </c>
      <c r="Q5155" s="13">
        <v>46269.60625</v>
      </c>
      <c r="R5155" t="inlineStr">
        <is>
          <t xml:space="preserve">2026-09 (Sept)</t>
        </is>
      </c>
      <c r="S5155">
        <f>IF(M5155="Not an error",0,IF(COUNTIFS($A$2:$A5155,$A5155,$D$2:$D5155,$D5155,$M$2:$M5155,"&lt;&gt;Not an error")=1,1,0))</f>
        <v>0</v>
      </c>
      <c r="T5155">
        <f>IF(M5155&lt;&gt;"Major",0,IF(COUNTIFS($A$2:$A5155,$A5155,$D$2:$D5155,$D5155,$M$2:$M5155,"Major")=1,1,0))</f>
        <v>0</v>
      </c>
      <c r="U5155">
        <f>IF(M5155&lt;&gt;"Minor",0,IF(COUNTIFS($A$2:$A5155,$A5155,$D$2:$D5155,$D5155,$M$2:$M5155,"Minor")=1,1,0))</f>
        <v>0</v>
      </c>
    </row>
    <row r="5156">
      <c r="A5156" t="inlineStr">
        <is>
          <t xml:space="preserve">18752ea7c5f4b21a6a8fde0c405fdec128a75320</t>
        </is>
      </c>
      <c r="B5156" t="inlineStr">
        <is>
          <t xml:space="preserve">Unwanted bride</t>
        </is>
      </c>
      <c r="C5156" t="inlineStr">
        <is>
          <t xml:space="preserve">Die Falsche Braut</t>
        </is>
      </c>
      <c r="D5156" t="inlineStr">
        <is>
          <t xml:space="preserve">57cfae92ce3f5fe42e2e1cd56f08e84dc758eae2</t>
        </is>
      </c>
      <c r="E5156" t="inlineStr">
        <is>
          <t xml:space="preserve">Episode 33: Sein Brief</t>
        </is>
      </c>
      <c r="F5156">
        <v>33</v>
      </c>
      <c r="G5156" t="inlineStr">
        <is>
          <t xml:space="preserve">15:45-15:43</t>
        </is>
      </c>
      <c r="H5156" t="inlineStr">
        <is>
          <t xml:space="preserve">Resolved</t>
        </is>
      </c>
      <c r="I5156" t="inlineStr">
        <is>
          <t xml:space="preserve">According to the description, she is supposed to sound quiet and desperate. Instead, she almost screams in the audio. On top of that, the audio quality is poor at this point, which makes it sound distorted - line from script: "»Aber du kennst mich doch«, flehte ich mit leiser, verzweifelter Stimme. »Würde ich das tun? Würde ich das jemals tun?«"</t>
        </is>
      </c>
      <c r="J5156" t="inlineStr">
        <is>
          <t xml:space="preserve">VOA</t>
        </is>
      </c>
      <c r="K5156" t="inlineStr">
        <is>
          <t xml:space="preserve">Acting</t>
        </is>
      </c>
      <c r="L5156" t="inlineStr">
        <is>
          <t xml:space="preserve">Acting</t>
        </is>
      </c>
      <c r="M5156" t="str">
        <f>IFERROR(IF(VLOOKUP(L5156,'Quantification'!$A:$B,2,FALSE)&amp;""="","Unclassified",VLOOKUP(L5156,'Quantification'!$A:$B,2,FALSE)),"Unclassified")</f>
        <v>Minor</v>
      </c>
      <c r="N5156" t="inlineStr">
        <is>
          <t xml:space="preserve">frl-yaren.gulsoy@pocketfm.com</t>
        </is>
      </c>
      <c r="O5156" t="inlineStr">
        <is>
          <t xml:space="preserve">Issues found in raw</t>
        </is>
      </c>
      <c r="P5156" t="str">
        <f>IF(OR(O5156="Issues found in master",O5156="Final master"),"Master",IF(OR(O5156="Ready for Master",O5156="Issues found in raw",O5156="Raw under QC",O5156="Issues resolved in raw"),"Raw","-"))</f>
        <v>Raw</v>
      </c>
      <c r="Q5156" s="13">
        <v>46269.60625</v>
      </c>
      <c r="R5156" t="inlineStr">
        <is>
          <t xml:space="preserve">2026-09 (Sept)</t>
        </is>
      </c>
      <c r="S5156">
        <f>IF(M5156="Not an error",0,IF(COUNTIFS($A$2:$A5156,$A5156,$D$2:$D5156,$D5156,$M$2:$M5156,"&lt;&gt;Not an error")=1,1,0))</f>
        <v>0</v>
      </c>
      <c r="T5156">
        <f>IF(M5156&lt;&gt;"Major",0,IF(COUNTIFS($A$2:$A5156,$A5156,$D$2:$D5156,$D5156,$M$2:$M5156,"Major")=1,1,0))</f>
        <v>0</v>
      </c>
      <c r="U5156">
        <f>IF(M5156&lt;&gt;"Minor",0,IF(COUNTIFS($A$2:$A5156,$A5156,$D$2:$D5156,$D5156,$M$2:$M5156,"Minor")=1,1,0))</f>
        <v>1</v>
      </c>
    </row>
    <row r="5157">
      <c r="A5157" t="inlineStr">
        <is>
          <t xml:space="preserve">18752ea7c5f4b21a6a8fde0c405fdec128a75320</t>
        </is>
      </c>
      <c r="B5157" t="inlineStr">
        <is>
          <t xml:space="preserve">Unwanted bride</t>
        </is>
      </c>
      <c r="C5157" t="inlineStr">
        <is>
          <t xml:space="preserve">Die Falsche Braut</t>
        </is>
      </c>
      <c r="D5157" t="inlineStr">
        <is>
          <t xml:space="preserve">cc04e0891e7d420d6e666755b17671db62eded3c</t>
        </is>
      </c>
      <c r="E5157" t="inlineStr">
        <is>
          <t xml:space="preserve">Episode 34: Unerwünschte Gedanken</t>
        </is>
      </c>
      <c r="F5157">
        <v>34</v>
      </c>
      <c r="G5157" t="inlineStr">
        <is>
          <t xml:space="preserve">0:00</t>
        </is>
      </c>
      <c r="H5157" t="inlineStr">
        <is>
          <t xml:space="preserve">Resolved</t>
        </is>
      </c>
      <c r="I5157" t="inlineStr">
        <is>
          <t xml:space="preserve">The episode should start with "Erzählt aus Carters Perspektive"</t>
        </is>
      </c>
      <c r="J5157" t="inlineStr">
        <is>
          <t xml:space="preserve">VOA</t>
        </is>
      </c>
      <c r="K5157" t="inlineStr">
        <is>
          <t xml:space="preserve">Modulation</t>
        </is>
      </c>
      <c r="L5157" t="inlineStr">
        <is>
          <t xml:space="preserve">Modulation</t>
        </is>
      </c>
      <c r="M5157" t="str">
        <f>IFERROR(IF(VLOOKUP(L5157,'Quantification'!$A:$B,2,FALSE)&amp;""="","Unclassified",VLOOKUP(L5157,'Quantification'!$A:$B,2,FALSE)),"Unclassified")</f>
        <v>Minor</v>
      </c>
      <c r="N5157" t="inlineStr">
        <is>
          <t xml:space="preserve">frl-yaren.gulsoy@pocketfm.com</t>
        </is>
      </c>
      <c r="O5157" t="inlineStr">
        <is>
          <t xml:space="preserve">Issues found in raw</t>
        </is>
      </c>
      <c r="P5157" t="str">
        <f>IF(OR(O5157="Issues found in master",O5157="Final master"),"Master",IF(OR(O5157="Ready for Master",O5157="Issues found in raw",O5157="Raw under QC",O5157="Issues resolved in raw"),"Raw","-"))</f>
        <v>Raw</v>
      </c>
      <c r="Q5157" s="13">
        <v>46269.60625</v>
      </c>
      <c r="R5157" t="inlineStr">
        <is>
          <t xml:space="preserve">2026-09 (Sept)</t>
        </is>
      </c>
      <c r="S5157">
        <f>IF(M5157="Not an error",0,IF(COUNTIFS($A$2:$A5157,$A5157,$D$2:$D5157,$D5157,$M$2:$M5157,"&lt;&gt;Not an error")=1,1,0))</f>
        <v>1</v>
      </c>
      <c r="T5157">
        <f>IF(M5157&lt;&gt;"Major",0,IF(COUNTIFS($A$2:$A5157,$A5157,$D$2:$D5157,$D5157,$M$2:$M5157,"Major")=1,1,0))</f>
        <v>0</v>
      </c>
      <c r="U5157">
        <f>IF(M5157&lt;&gt;"Minor",0,IF(COUNTIFS($A$2:$A5157,$A5157,$D$2:$D5157,$D5157,$M$2:$M5157,"Minor")=1,1,0))</f>
        <v>1</v>
      </c>
    </row>
    <row r="5158">
      <c r="A5158" t="inlineStr">
        <is>
          <t xml:space="preserve">18752ea7c5f4b21a6a8fde0c405fdec128a75320</t>
        </is>
      </c>
      <c r="B5158" t="inlineStr">
        <is>
          <t xml:space="preserve">Unwanted bride</t>
        </is>
      </c>
      <c r="C5158" t="inlineStr">
        <is>
          <t xml:space="preserve">Die Falsche Braut</t>
        </is>
      </c>
      <c r="D5158" t="inlineStr">
        <is>
          <t xml:space="preserve">cc04e0891e7d420d6e666755b17671db62eded3c</t>
        </is>
      </c>
      <c r="E5158" t="inlineStr">
        <is>
          <t xml:space="preserve">Episode 34: Unerwünschte Gedanken</t>
        </is>
      </c>
      <c r="F5158">
        <v>34</v>
      </c>
      <c r="G5158" t="inlineStr">
        <is>
          <t xml:space="preserve">0:08-0:11</t>
        </is>
      </c>
      <c r="H5158" t="inlineStr">
        <is>
          <t xml:space="preserve">Resolved</t>
        </is>
      </c>
      <c r="I5158" t="inlineStr">
        <is>
          <t xml:space="preserve">It's Fingerspitzen, and not Fingernpitzen - line from script: "Der Hauch ihrer Haut brannte noch auf meinen Fingernpitzen."</t>
        </is>
      </c>
      <c r="J5158" t="inlineStr">
        <is>
          <t xml:space="preserve">AI</t>
        </is>
      </c>
      <c r="K5158" t="inlineStr">
        <is>
          <t xml:space="preserve">Script error</t>
        </is>
      </c>
      <c r="L5158" t="inlineStr">
        <is>
          <t xml:space="preserve">Script error</t>
        </is>
      </c>
      <c r="M5158" t="str">
        <f>IFERROR(IF(VLOOKUP(L5158,'Quantification'!$A:$B,2,FALSE)&amp;""="","Unclassified",VLOOKUP(L5158,'Quantification'!$A:$B,2,FALSE)),"Unclassified")</f>
        <v>Major</v>
      </c>
      <c r="N5158" t="inlineStr">
        <is>
          <t xml:space="preserve">frl-yaren.gulsoy@pocketfm.com</t>
        </is>
      </c>
      <c r="O5158" t="inlineStr">
        <is>
          <t xml:space="preserve">Issues found in raw</t>
        </is>
      </c>
      <c r="P5158" t="str">
        <f>IF(OR(O5158="Issues found in master",O5158="Final master"),"Master",IF(OR(O5158="Ready for Master",O5158="Issues found in raw",O5158="Raw under QC",O5158="Issues resolved in raw"),"Raw","-"))</f>
        <v>Raw</v>
      </c>
      <c r="Q5158" s="13">
        <v>46269.60625</v>
      </c>
      <c r="R5158" t="inlineStr">
        <is>
          <t xml:space="preserve">2026-09 (Sept)</t>
        </is>
      </c>
      <c r="S5158">
        <f>IF(M5158="Not an error",0,IF(COUNTIFS($A$2:$A5158,$A5158,$D$2:$D5158,$D5158,$M$2:$M5158,"&lt;&gt;Not an error")=1,1,0))</f>
        <v>0</v>
      </c>
      <c r="T5158">
        <f>IF(M5158&lt;&gt;"Major",0,IF(COUNTIFS($A$2:$A5158,$A5158,$D$2:$D5158,$D5158,$M$2:$M5158,"Major")=1,1,0))</f>
        <v>1</v>
      </c>
      <c r="U5158">
        <f>IF(M5158&lt;&gt;"Minor",0,IF(COUNTIFS($A$2:$A5158,$A5158,$D$2:$D5158,$D5158,$M$2:$M5158,"Minor")=1,1,0))</f>
        <v>0</v>
      </c>
    </row>
    <row r="5159">
      <c r="A5159" t="inlineStr">
        <is>
          <t xml:space="preserve">18752ea7c5f4b21a6a8fde0c405fdec128a75320</t>
        </is>
      </c>
      <c r="B5159" t="inlineStr">
        <is>
          <t xml:space="preserve">Unwanted bride</t>
        </is>
      </c>
      <c r="C5159" t="inlineStr">
        <is>
          <t xml:space="preserve">Die Falsche Braut</t>
        </is>
      </c>
      <c r="D5159" t="inlineStr">
        <is>
          <t xml:space="preserve">70a21cb082ee81d01fc5f6937c5dea802ae71232</t>
        </is>
      </c>
      <c r="E5159" t="inlineStr">
        <is>
          <t xml:space="preserve">Episode 36: Ein Moment Zwischen Feinden</t>
        </is>
      </c>
      <c r="F5159">
        <v>36</v>
      </c>
      <c r="G5159" t="inlineStr">
        <is>
          <t xml:space="preserve">0:00</t>
        </is>
      </c>
      <c r="H5159" t="inlineStr">
        <is>
          <t xml:space="preserve">Resolved</t>
        </is>
      </c>
      <c r="I5159" t="inlineStr">
        <is>
          <t xml:space="preserve">the episode should start with "Erzählt aus Mias Perspektive"</t>
        </is>
      </c>
      <c r="J5159" t="inlineStr">
        <is>
          <t xml:space="preserve">AI</t>
        </is>
      </c>
      <c r="K5159" t="inlineStr">
        <is>
          <t xml:space="preserve">Script error</t>
        </is>
      </c>
      <c r="L5159" t="inlineStr">
        <is>
          <t xml:space="preserve">Script error</t>
        </is>
      </c>
      <c r="M5159" t="str">
        <f>IFERROR(IF(VLOOKUP(L5159,'Quantification'!$A:$B,2,FALSE)&amp;""="","Unclassified",VLOOKUP(L5159,'Quantification'!$A:$B,2,FALSE)),"Unclassified")</f>
        <v>Major</v>
      </c>
      <c r="N5159" t="inlineStr">
        <is>
          <t xml:space="preserve">frl-yaren.gulsoy@pocketfm.com</t>
        </is>
      </c>
      <c r="O5159" t="inlineStr">
        <is>
          <t xml:space="preserve">Issues found in raw</t>
        </is>
      </c>
      <c r="P5159" t="str">
        <f>IF(OR(O5159="Issues found in master",O5159="Final master"),"Master",IF(OR(O5159="Ready for Master",O5159="Issues found in raw",O5159="Raw under QC",O5159="Issues resolved in raw"),"Raw","-"))</f>
        <v>Raw</v>
      </c>
      <c r="Q5159" s="13">
        <v>46269.60625</v>
      </c>
      <c r="R5159" t="inlineStr">
        <is>
          <t xml:space="preserve">2026-09 (Sept)</t>
        </is>
      </c>
      <c r="S5159">
        <f>IF(M5159="Not an error",0,IF(COUNTIFS($A$2:$A5159,$A5159,$D$2:$D5159,$D5159,$M$2:$M5159,"&lt;&gt;Not an error")=1,1,0))</f>
        <v>1</v>
      </c>
      <c r="T5159">
        <f>IF(M5159&lt;&gt;"Major",0,IF(COUNTIFS($A$2:$A5159,$A5159,$D$2:$D5159,$D5159,$M$2:$M5159,"Major")=1,1,0))</f>
        <v>1</v>
      </c>
      <c r="U5159">
        <f>IF(M5159&lt;&gt;"Minor",0,IF(COUNTIFS($A$2:$A5159,$A5159,$D$2:$D5159,$D5159,$M$2:$M5159,"Minor")=1,1,0))</f>
        <v>0</v>
      </c>
    </row>
    <row r="5160">
      <c r="A5160" t="inlineStr">
        <is>
          <t xml:space="preserve">18752ea7c5f4b21a6a8fde0c405fdec128a75320</t>
        </is>
      </c>
      <c r="B5160" t="inlineStr">
        <is>
          <t xml:space="preserve">Unwanted bride</t>
        </is>
      </c>
      <c r="C5160" t="inlineStr">
        <is>
          <t xml:space="preserve">Die Falsche Braut</t>
        </is>
      </c>
      <c r="D5160" t="inlineStr">
        <is>
          <t xml:space="preserve">c8dcd001a6fd192d5734dc1cbe1e7887021fe074</t>
        </is>
      </c>
      <c r="E5160" t="inlineStr">
        <is>
          <t xml:space="preserve">Episode 39: Der Groll</t>
        </is>
      </c>
      <c r="F5160">
        <v>39</v>
      </c>
      <c r="G5160" t="inlineStr">
        <is>
          <t xml:space="preserve">0:00</t>
        </is>
      </c>
      <c r="H5160" t="inlineStr">
        <is>
          <t xml:space="preserve">Resolved</t>
        </is>
      </c>
      <c r="I5160" t="inlineStr">
        <is>
          <t xml:space="preserve">the episode should start with "Erzählt aus Carters Perspektive"</t>
        </is>
      </c>
      <c r="J5160" t="inlineStr">
        <is>
          <t xml:space="preserve">VOA</t>
        </is>
      </c>
      <c r="K5160" t="inlineStr">
        <is>
          <t xml:space="preserve">Modulation</t>
        </is>
      </c>
      <c r="L5160" t="inlineStr">
        <is>
          <t xml:space="preserve">Modulation</t>
        </is>
      </c>
      <c r="M5160" t="str">
        <f>IFERROR(IF(VLOOKUP(L5160,'Quantification'!$A:$B,2,FALSE)&amp;""="","Unclassified",VLOOKUP(L5160,'Quantification'!$A:$B,2,FALSE)),"Unclassified")</f>
        <v>Minor</v>
      </c>
      <c r="N5160" t="inlineStr">
        <is>
          <t xml:space="preserve">frl-yaren.gulsoy@pocketfm.com</t>
        </is>
      </c>
      <c r="O5160" t="inlineStr">
        <is>
          <t xml:space="preserve">Issues found in raw</t>
        </is>
      </c>
      <c r="P5160" t="str">
        <f>IF(OR(O5160="Issues found in master",O5160="Final master"),"Master",IF(OR(O5160="Ready for Master",O5160="Issues found in raw",O5160="Raw under QC",O5160="Issues resolved in raw"),"Raw","-"))</f>
        <v>Raw</v>
      </c>
      <c r="Q5160" s="13">
        <v>46269.60625</v>
      </c>
      <c r="R5160" t="inlineStr">
        <is>
          <t xml:space="preserve">2026-09 (Sept)</t>
        </is>
      </c>
      <c r="S5160">
        <f>IF(M5160="Not an error",0,IF(COUNTIFS($A$2:$A5160,$A5160,$D$2:$D5160,$D5160,$M$2:$M5160,"&lt;&gt;Not an error")=1,1,0))</f>
        <v>1</v>
      </c>
      <c r="T5160">
        <f>IF(M5160&lt;&gt;"Major",0,IF(COUNTIFS($A$2:$A5160,$A5160,$D$2:$D5160,$D5160,$M$2:$M5160,"Major")=1,1,0))</f>
        <v>0</v>
      </c>
      <c r="U5160">
        <f>IF(M5160&lt;&gt;"Minor",0,IF(COUNTIFS($A$2:$A5160,$A5160,$D$2:$D5160,$D5160,$M$2:$M5160,"Minor")=1,1,0))</f>
        <v>1</v>
      </c>
    </row>
    <row r="5161">
      <c r="A5161" t="inlineStr">
        <is>
          <t xml:space="preserve">18752ea7c5f4b21a6a8fde0c405fdec128a75320</t>
        </is>
      </c>
      <c r="B5161" t="inlineStr">
        <is>
          <t xml:space="preserve">Unwanted bride</t>
        </is>
      </c>
      <c r="C5161" t="inlineStr">
        <is>
          <t xml:space="preserve">Die Falsche Braut</t>
        </is>
      </c>
      <c r="D5161" t="inlineStr">
        <is>
          <t xml:space="preserve">e4fff75d447616fd894f09db0071e14e9a4a3ea1</t>
        </is>
      </c>
      <c r="E5161" t="inlineStr">
        <is>
          <t xml:space="preserve">Episode 41: Heilung</t>
        </is>
      </c>
      <c r="F5161">
        <v>41</v>
      </c>
      <c r="G5161" t="inlineStr">
        <is>
          <t xml:space="preserve">0:00</t>
        </is>
      </c>
      <c r="H5161" t="inlineStr">
        <is>
          <t xml:space="preserve">Resolved</t>
        </is>
      </c>
      <c r="I5161" t="inlineStr">
        <is>
          <t xml:space="preserve">the episode should start with "Erzählt aus Carters Perspektive"</t>
        </is>
      </c>
      <c r="J5161" t="inlineStr">
        <is>
          <t xml:space="preserve">AI</t>
        </is>
      </c>
      <c r="K5161" t="inlineStr">
        <is>
          <t xml:space="preserve">Script error</t>
        </is>
      </c>
      <c r="L5161" t="inlineStr">
        <is>
          <t xml:space="preserve">Script error</t>
        </is>
      </c>
      <c r="M5161" t="str">
        <f>IFERROR(IF(VLOOKUP(L5161,'Quantification'!$A:$B,2,FALSE)&amp;""="","Unclassified",VLOOKUP(L5161,'Quantification'!$A:$B,2,FALSE)),"Unclassified")</f>
        <v>Major</v>
      </c>
      <c r="N5161" t="inlineStr">
        <is>
          <t xml:space="preserve">frl-yaren.gulsoy@pocketfm.com</t>
        </is>
      </c>
      <c r="O5161" t="inlineStr">
        <is>
          <t xml:space="preserve">Issues found in raw</t>
        </is>
      </c>
      <c r="P5161" t="str">
        <f>IF(OR(O5161="Issues found in master",O5161="Final master"),"Master",IF(OR(O5161="Ready for Master",O5161="Issues found in raw",O5161="Raw under QC",O5161="Issues resolved in raw"),"Raw","-"))</f>
        <v>Raw</v>
      </c>
      <c r="Q5161" s="13">
        <v>46269.60625</v>
      </c>
      <c r="R5161" t="inlineStr">
        <is>
          <t xml:space="preserve">2026-09 (Sept)</t>
        </is>
      </c>
      <c r="S5161">
        <f>IF(M5161="Not an error",0,IF(COUNTIFS($A$2:$A5161,$A5161,$D$2:$D5161,$D5161,$M$2:$M5161,"&lt;&gt;Not an error")=1,1,0))</f>
        <v>1</v>
      </c>
      <c r="T5161">
        <f>IF(M5161&lt;&gt;"Major",0,IF(COUNTIFS($A$2:$A5161,$A5161,$D$2:$D5161,$D5161,$M$2:$M5161,"Major")=1,1,0))</f>
        <v>1</v>
      </c>
      <c r="U5161">
        <f>IF(M5161&lt;&gt;"Minor",0,IF(COUNTIFS($A$2:$A5161,$A5161,$D$2:$D5161,$D5161,$M$2:$M5161,"Minor")=1,1,0))</f>
        <v>0</v>
      </c>
    </row>
    <row r="5162">
      <c r="A5162" t="inlineStr">
        <is>
          <t xml:space="preserve">18752ea7c5f4b21a6a8fde0c405fdec128a75320</t>
        </is>
      </c>
      <c r="B5162" t="inlineStr">
        <is>
          <t xml:space="preserve">Unwanted bride</t>
        </is>
      </c>
      <c r="C5162" t="inlineStr">
        <is>
          <t xml:space="preserve">Die Falsche Braut</t>
        </is>
      </c>
      <c r="D5162" t="inlineStr">
        <is>
          <t xml:space="preserve">93632769cdaaa3a75c4b37fb178567f05a3c7559</t>
        </is>
      </c>
      <c r="E5162" t="inlineStr">
        <is>
          <t xml:space="preserve">Episode 45: Die Vergiftete Wahrheit</t>
        </is>
      </c>
      <c r="F5162">
        <v>45</v>
      </c>
      <c r="G5162" t="inlineStr">
        <is>
          <t xml:space="preserve">0:00</t>
        </is>
      </c>
      <c r="H5162" t="inlineStr">
        <is>
          <t xml:space="preserve">Resolved</t>
        </is>
      </c>
      <c r="I5162" t="inlineStr">
        <is>
          <t xml:space="preserve">the episode should start with "Erzählt aus Carters Perspektive"</t>
        </is>
      </c>
      <c r="J5162" t="inlineStr">
        <is>
          <t xml:space="preserve">AI</t>
        </is>
      </c>
      <c r="K5162" t="inlineStr">
        <is>
          <t xml:space="preserve">Script error</t>
        </is>
      </c>
      <c r="L5162" t="inlineStr">
        <is>
          <t xml:space="preserve">Script error</t>
        </is>
      </c>
      <c r="M5162" t="str">
        <f>IFERROR(IF(VLOOKUP(L5162,'Quantification'!$A:$B,2,FALSE)&amp;""="","Unclassified",VLOOKUP(L5162,'Quantification'!$A:$B,2,FALSE)),"Unclassified")</f>
        <v>Major</v>
      </c>
      <c r="N5162" t="inlineStr">
        <is>
          <t xml:space="preserve">frl-yaren.gulsoy@pocketfm.com</t>
        </is>
      </c>
      <c r="O5162" t="inlineStr">
        <is>
          <t xml:space="preserve">Issues found in raw</t>
        </is>
      </c>
      <c r="P5162" t="str">
        <f>IF(OR(O5162="Issues found in master",O5162="Final master"),"Master",IF(OR(O5162="Ready for Master",O5162="Issues found in raw",O5162="Raw under QC",O5162="Issues resolved in raw"),"Raw","-"))</f>
        <v>Raw</v>
      </c>
      <c r="Q5162" s="13">
        <v>46269.606944444444</v>
      </c>
      <c r="R5162" t="inlineStr">
        <is>
          <t xml:space="preserve">2026-09 (Sept)</t>
        </is>
      </c>
      <c r="S5162">
        <f>IF(M5162="Not an error",0,IF(COUNTIFS($A$2:$A5162,$A5162,$D$2:$D5162,$D5162,$M$2:$M5162,"&lt;&gt;Not an error")=1,1,0))</f>
        <v>1</v>
      </c>
      <c r="T5162">
        <f>IF(M5162&lt;&gt;"Major",0,IF(COUNTIFS($A$2:$A5162,$A5162,$D$2:$D5162,$D5162,$M$2:$M5162,"Major")=1,1,0))</f>
        <v>1</v>
      </c>
      <c r="U5162">
        <f>IF(M5162&lt;&gt;"Minor",0,IF(COUNTIFS($A$2:$A5162,$A5162,$D$2:$D5162,$D5162,$M$2:$M5162,"Minor")=1,1,0))</f>
        <v>0</v>
      </c>
    </row>
    <row r="5163">
      <c r="A5163" t="inlineStr">
        <is>
          <t xml:space="preserve">18752ea7c5f4b21a6a8fde0c405fdec128a75320</t>
        </is>
      </c>
      <c r="B5163" t="inlineStr">
        <is>
          <t xml:space="preserve">Unwanted bride</t>
        </is>
      </c>
      <c r="C5163" t="inlineStr">
        <is>
          <t xml:space="preserve">Die Falsche Braut</t>
        </is>
      </c>
      <c r="D5163" t="inlineStr">
        <is>
          <t xml:space="preserve">03ff155bd959113b12dfe32cdf7b3bc5d9333447</t>
        </is>
      </c>
      <c r="E5163" t="inlineStr">
        <is>
          <t xml:space="preserve">Episode 46: Die Last Eines Alpha</t>
        </is>
      </c>
      <c r="F5163">
        <v>46</v>
      </c>
      <c r="G5163" t="inlineStr">
        <is>
          <t xml:space="preserve">0:00</t>
        </is>
      </c>
      <c r="H5163" t="inlineStr">
        <is>
          <t xml:space="preserve">Resolved</t>
        </is>
      </c>
      <c r="I5163" t="inlineStr">
        <is>
          <t xml:space="preserve">the episode should start with "Erzählt aus Carters Perspektive"</t>
        </is>
      </c>
      <c r="J5163" t="inlineStr">
        <is>
          <t xml:space="preserve">AI</t>
        </is>
      </c>
      <c r="K5163" t="inlineStr">
        <is>
          <t xml:space="preserve">Script error</t>
        </is>
      </c>
      <c r="L5163" t="inlineStr">
        <is>
          <t xml:space="preserve">Script error</t>
        </is>
      </c>
      <c r="M5163" t="str">
        <f>IFERROR(IF(VLOOKUP(L5163,'Quantification'!$A:$B,2,FALSE)&amp;""="","Unclassified",VLOOKUP(L5163,'Quantification'!$A:$B,2,FALSE)),"Unclassified")</f>
        <v>Major</v>
      </c>
      <c r="N5163" t="inlineStr">
        <is>
          <t xml:space="preserve">frl-yaren.gulsoy@pocketfm.com</t>
        </is>
      </c>
      <c r="O5163" t="inlineStr">
        <is>
          <t xml:space="preserve">Issues found in raw</t>
        </is>
      </c>
      <c r="P5163" t="str">
        <f>IF(OR(O5163="Issues found in master",O5163="Final master"),"Master",IF(OR(O5163="Ready for Master",O5163="Issues found in raw",O5163="Raw under QC",O5163="Issues resolved in raw"),"Raw","-"))</f>
        <v>Raw</v>
      </c>
      <c r="Q5163" s="13">
        <v>46269.606944444444</v>
      </c>
      <c r="R5163" t="inlineStr">
        <is>
          <t xml:space="preserve">2026-09 (Sept)</t>
        </is>
      </c>
      <c r="S5163">
        <f>IF(M5163="Not an error",0,IF(COUNTIFS($A$2:$A5163,$A5163,$D$2:$D5163,$D5163,$M$2:$M5163,"&lt;&gt;Not an error")=1,1,0))</f>
        <v>1</v>
      </c>
      <c r="T5163">
        <f>IF(M5163&lt;&gt;"Major",0,IF(COUNTIFS($A$2:$A5163,$A5163,$D$2:$D5163,$D5163,$M$2:$M5163,"Major")=1,1,0))</f>
        <v>1</v>
      </c>
      <c r="U5163">
        <f>IF(M5163&lt;&gt;"Minor",0,IF(COUNTIFS($A$2:$A5163,$A5163,$D$2:$D5163,$D5163,$M$2:$M5163,"Minor")=1,1,0))</f>
        <v>0</v>
      </c>
    </row>
    <row r="5164">
      <c r="A5164" t="inlineStr">
        <is>
          <t xml:space="preserve">18752ea7c5f4b21a6a8fde0c405fdec128a75320</t>
        </is>
      </c>
      <c r="B5164" t="inlineStr">
        <is>
          <t xml:space="preserve">Unwanted bride</t>
        </is>
      </c>
      <c r="C5164" t="inlineStr">
        <is>
          <t xml:space="preserve">Die Falsche Braut</t>
        </is>
      </c>
      <c r="D5164" t="inlineStr">
        <is>
          <t xml:space="preserve">a9ff3e376bf6299e6341c54b6423019ab7ecd220</t>
        </is>
      </c>
      <c r="E5164" t="inlineStr">
        <is>
          <t xml:space="preserve">Episode 47: Was Bleibt</t>
        </is>
      </c>
      <c r="F5164">
        <v>47</v>
      </c>
      <c r="G5164" t="inlineStr">
        <is>
          <t xml:space="preserve">0:00</t>
        </is>
      </c>
      <c r="H5164" t="inlineStr">
        <is>
          <t xml:space="preserve">Resolved</t>
        </is>
      </c>
      <c r="I5164" t="inlineStr">
        <is>
          <t xml:space="preserve">the episode should start with "Erzählt aus Mias Perspektive"</t>
        </is>
      </c>
      <c r="J5164" t="inlineStr">
        <is>
          <t xml:space="preserve">AI</t>
        </is>
      </c>
      <c r="K5164" t="inlineStr">
        <is>
          <t xml:space="preserve">Script error</t>
        </is>
      </c>
      <c r="L5164" t="inlineStr">
        <is>
          <t xml:space="preserve">Script error</t>
        </is>
      </c>
      <c r="M5164" t="str">
        <f>IFERROR(IF(VLOOKUP(L5164,'Quantification'!$A:$B,2,FALSE)&amp;""="","Unclassified",VLOOKUP(L5164,'Quantification'!$A:$B,2,FALSE)),"Unclassified")</f>
        <v>Major</v>
      </c>
      <c r="N5164" t="inlineStr">
        <is>
          <t xml:space="preserve">frl-yaren.gulsoy@pocketfm.com</t>
        </is>
      </c>
      <c r="O5164" t="inlineStr">
        <is>
          <t xml:space="preserve">Issues found in raw</t>
        </is>
      </c>
      <c r="P5164" t="str">
        <f>IF(OR(O5164="Issues found in master",O5164="Final master"),"Master",IF(OR(O5164="Ready for Master",O5164="Issues found in raw",O5164="Raw under QC",O5164="Issues resolved in raw"),"Raw","-"))</f>
        <v>Raw</v>
      </c>
      <c r="Q5164" s="13">
        <v>46269.606944444444</v>
      </c>
      <c r="R5164" t="inlineStr">
        <is>
          <t xml:space="preserve">2026-09 (Sept)</t>
        </is>
      </c>
      <c r="S5164">
        <f>IF(M5164="Not an error",0,IF(COUNTIFS($A$2:$A5164,$A5164,$D$2:$D5164,$D5164,$M$2:$M5164,"&lt;&gt;Not an error")=1,1,0))</f>
        <v>1</v>
      </c>
      <c r="T5164">
        <f>IF(M5164&lt;&gt;"Major",0,IF(COUNTIFS($A$2:$A5164,$A5164,$D$2:$D5164,$D5164,$M$2:$M5164,"Major")=1,1,0))</f>
        <v>1</v>
      </c>
      <c r="U5164">
        <f>IF(M5164&lt;&gt;"Minor",0,IF(COUNTIFS($A$2:$A5164,$A5164,$D$2:$D5164,$D5164,$M$2:$M5164,"Minor")=1,1,0))</f>
        <v>0</v>
      </c>
    </row>
    <row r="5165">
      <c r="A5165" t="inlineStr">
        <is>
          <t xml:space="preserve">18752ea7c5f4b21a6a8fde0c405fdec128a75320</t>
        </is>
      </c>
      <c r="B5165" t="inlineStr">
        <is>
          <t xml:space="preserve">Unwanted bride</t>
        </is>
      </c>
      <c r="C5165" t="inlineStr">
        <is>
          <t xml:space="preserve">Die Falsche Braut</t>
        </is>
      </c>
      <c r="D5165" t="inlineStr">
        <is>
          <t xml:space="preserve">a9ff3e376bf6299e6341c54b6423019ab7ecd220</t>
        </is>
      </c>
      <c r="E5165" t="inlineStr">
        <is>
          <t xml:space="preserve">Episode 47: Was Bleibt</t>
        </is>
      </c>
      <c r="F5165">
        <v>47</v>
      </c>
      <c r="G5165" t="inlineStr">
        <is>
          <t xml:space="preserve">0:19-0:23</t>
        </is>
      </c>
      <c r="H5165" t="inlineStr">
        <is>
          <t xml:space="preserve">Resolved</t>
        </is>
      </c>
      <c r="I5165" t="inlineStr">
        <is>
          <t xml:space="preserve">"Eltrinn" should be pronounced in German - line from script: "Ich drehte mich um und sah, wie Elltrinn sich aufrappelte."</t>
        </is>
      </c>
      <c r="J5165" t="inlineStr">
        <is>
          <t xml:space="preserve">VOA</t>
        </is>
      </c>
      <c r="K5165" t="inlineStr">
        <is>
          <t xml:space="preserve">Mispronunciation</t>
        </is>
      </c>
      <c r="L5165" t="inlineStr">
        <is>
          <t xml:space="preserve">Mispronunciation</t>
        </is>
      </c>
      <c r="M5165" t="str">
        <f>IFERROR(IF(VLOOKUP(L5165,'Quantification'!$A:$B,2,FALSE)&amp;""="","Unclassified",VLOOKUP(L5165,'Quantification'!$A:$B,2,FALSE)),"Unclassified")</f>
        <v>Major</v>
      </c>
      <c r="N5165" t="inlineStr">
        <is>
          <t xml:space="preserve">frl-yaren.gulsoy@pocketfm.com</t>
        </is>
      </c>
      <c r="O5165" t="inlineStr">
        <is>
          <t xml:space="preserve">Issues found in raw</t>
        </is>
      </c>
      <c r="P5165" t="str">
        <f>IF(OR(O5165="Issues found in master",O5165="Final master"),"Master",IF(OR(O5165="Ready for Master",O5165="Issues found in raw",O5165="Raw under QC",O5165="Issues resolved in raw"),"Raw","-"))</f>
        <v>Raw</v>
      </c>
      <c r="Q5165" s="13">
        <v>46269.606944444444</v>
      </c>
      <c r="R5165" t="inlineStr">
        <is>
          <t xml:space="preserve">2026-09 (Sept)</t>
        </is>
      </c>
      <c r="S5165">
        <f>IF(M5165="Not an error",0,IF(COUNTIFS($A$2:$A5165,$A5165,$D$2:$D5165,$D5165,$M$2:$M5165,"&lt;&gt;Not an error")=1,1,0))</f>
        <v>0</v>
      </c>
      <c r="T5165">
        <f>IF(M5165&lt;&gt;"Major",0,IF(COUNTIFS($A$2:$A5165,$A5165,$D$2:$D5165,$D5165,$M$2:$M5165,"Major")=1,1,0))</f>
        <v>0</v>
      </c>
      <c r="U5165">
        <f>IF(M5165&lt;&gt;"Minor",0,IF(COUNTIFS($A$2:$A5165,$A5165,$D$2:$D5165,$D5165,$M$2:$M5165,"Minor")=1,1,0))</f>
        <v>0</v>
      </c>
    </row>
    <row r="5166">
      <c r="A5166" t="inlineStr">
        <is>
          <t xml:space="preserve">18752ea7c5f4b21a6a8fde0c405fdec128a75320</t>
        </is>
      </c>
      <c r="B5166" t="inlineStr">
        <is>
          <t xml:space="preserve">Unwanted bride</t>
        </is>
      </c>
      <c r="C5166" t="inlineStr">
        <is>
          <t xml:space="preserve">Die Falsche Braut</t>
        </is>
      </c>
      <c r="D5166" t="inlineStr">
        <is>
          <t xml:space="preserve">a9ff3e376bf6299e6341c54b6423019ab7ecd220</t>
        </is>
      </c>
      <c r="E5166" t="inlineStr">
        <is>
          <t xml:space="preserve">Episode 47: Was Bleibt</t>
        </is>
      </c>
      <c r="F5166">
        <v>47</v>
      </c>
      <c r="G5166" t="inlineStr">
        <is>
          <t xml:space="preserve">1:10-1:14</t>
        </is>
      </c>
      <c r="H5166" t="inlineStr">
        <is>
          <t xml:space="preserve">Resolved</t>
        </is>
      </c>
      <c r="I5166" t="inlineStr">
        <is>
          <t xml:space="preserve">"Eltrinn" should be pronounced in German - line from script: "Elltrinns Kiefer spannte sich an, aber er widersprach nicht."</t>
        </is>
      </c>
      <c r="J5166" t="inlineStr">
        <is>
          <t xml:space="preserve">VOA</t>
        </is>
      </c>
      <c r="K5166" t="inlineStr">
        <is>
          <t xml:space="preserve">Mispronunciation</t>
        </is>
      </c>
      <c r="L5166" t="inlineStr">
        <is>
          <t xml:space="preserve">Mispronunciation</t>
        </is>
      </c>
      <c r="M5166" t="str">
        <f>IFERROR(IF(VLOOKUP(L5166,'Quantification'!$A:$B,2,FALSE)&amp;""="","Unclassified",VLOOKUP(L5166,'Quantification'!$A:$B,2,FALSE)),"Unclassified")</f>
        <v>Major</v>
      </c>
      <c r="N5166" t="inlineStr">
        <is>
          <t xml:space="preserve">frl-yaren.gulsoy@pocketfm.com</t>
        </is>
      </c>
      <c r="O5166" t="inlineStr">
        <is>
          <t xml:space="preserve">Issues found in raw</t>
        </is>
      </c>
      <c r="P5166" t="str">
        <f>IF(OR(O5166="Issues found in master",O5166="Final master"),"Master",IF(OR(O5166="Ready for Master",O5166="Issues found in raw",O5166="Raw under QC",O5166="Issues resolved in raw"),"Raw","-"))</f>
        <v>Raw</v>
      </c>
      <c r="Q5166" s="13">
        <v>46269.606944444444</v>
      </c>
      <c r="R5166" t="inlineStr">
        <is>
          <t xml:space="preserve">2026-09 (Sept)</t>
        </is>
      </c>
      <c r="S5166">
        <f>IF(M5166="Not an error",0,IF(COUNTIFS($A$2:$A5166,$A5166,$D$2:$D5166,$D5166,$M$2:$M5166,"&lt;&gt;Not an error")=1,1,0))</f>
        <v>0</v>
      </c>
      <c r="T5166">
        <f>IF(M5166&lt;&gt;"Major",0,IF(COUNTIFS($A$2:$A5166,$A5166,$D$2:$D5166,$D5166,$M$2:$M5166,"Major")=1,1,0))</f>
        <v>0</v>
      </c>
      <c r="U5166">
        <f>IF(M5166&lt;&gt;"Minor",0,IF(COUNTIFS($A$2:$A5166,$A5166,$D$2:$D5166,$D5166,$M$2:$M5166,"Minor")=1,1,0))</f>
        <v>0</v>
      </c>
    </row>
    <row r="5167">
      <c r="A5167" t="inlineStr">
        <is>
          <t xml:space="preserve">18752ea7c5f4b21a6a8fde0c405fdec128a75320</t>
        </is>
      </c>
      <c r="B5167" t="inlineStr">
        <is>
          <t xml:space="preserve">Unwanted bride</t>
        </is>
      </c>
      <c r="C5167" t="inlineStr">
        <is>
          <t xml:space="preserve">Die Falsche Braut</t>
        </is>
      </c>
      <c r="D5167" t="inlineStr">
        <is>
          <t xml:space="preserve">a9ff3e376bf6299e6341c54b6423019ab7ecd220</t>
        </is>
      </c>
      <c r="E5167" t="inlineStr">
        <is>
          <t xml:space="preserve">Episode 47: Was Bleibt</t>
        </is>
      </c>
      <c r="F5167">
        <v>47</v>
      </c>
      <c r="G5167" t="inlineStr">
        <is>
          <t xml:space="preserve">2:47-2:52</t>
        </is>
      </c>
      <c r="H5167" t="inlineStr">
        <is>
          <t xml:space="preserve">Resolved</t>
        </is>
      </c>
      <c r="I5167" t="inlineStr">
        <is>
          <t xml:space="preserve">"Eltrinn" should be pronounced in German - line from script: "Ich stand auf, verkorkte das Fläschchen und wandte mich Elltrinn zu."Elltrinn stand noch immer an derselben Stelle und sah aus, als könnte er jeden Moment wieder zusammenbrechen."</t>
        </is>
      </c>
      <c r="J5167" t="inlineStr">
        <is>
          <t xml:space="preserve">VOA</t>
        </is>
      </c>
      <c r="K5167" t="inlineStr">
        <is>
          <t xml:space="preserve">Mispronunciation</t>
        </is>
      </c>
      <c r="L5167" t="inlineStr">
        <is>
          <t xml:space="preserve">Mispronunciation</t>
        </is>
      </c>
      <c r="M5167" t="str">
        <f>IFERROR(IF(VLOOKUP(L5167,'Quantification'!$A:$B,2,FALSE)&amp;""="","Unclassified",VLOOKUP(L5167,'Quantification'!$A:$B,2,FALSE)),"Unclassified")</f>
        <v>Major</v>
      </c>
      <c r="N5167" t="inlineStr">
        <is>
          <t xml:space="preserve">frl-yaren.gulsoy@pocketfm.com</t>
        </is>
      </c>
      <c r="O5167" t="inlineStr">
        <is>
          <t xml:space="preserve">Issues found in raw</t>
        </is>
      </c>
      <c r="P5167" t="str">
        <f>IF(OR(O5167="Issues found in master",O5167="Final master"),"Master",IF(OR(O5167="Ready for Master",O5167="Issues found in raw",O5167="Raw under QC",O5167="Issues resolved in raw"),"Raw","-"))</f>
        <v>Raw</v>
      </c>
      <c r="Q5167" s="13">
        <v>46269.606944444444</v>
      </c>
      <c r="R5167" t="inlineStr">
        <is>
          <t xml:space="preserve">2026-09 (Sept)</t>
        </is>
      </c>
      <c r="S5167">
        <f>IF(M5167="Not an error",0,IF(COUNTIFS($A$2:$A5167,$A5167,$D$2:$D5167,$D5167,$M$2:$M5167,"&lt;&gt;Not an error")=1,1,0))</f>
        <v>0</v>
      </c>
      <c r="T5167">
        <f>IF(M5167&lt;&gt;"Major",0,IF(COUNTIFS($A$2:$A5167,$A5167,$D$2:$D5167,$D5167,$M$2:$M5167,"Major")=1,1,0))</f>
        <v>0</v>
      </c>
      <c r="U5167">
        <f>IF(M5167&lt;&gt;"Minor",0,IF(COUNTIFS($A$2:$A5167,$A5167,$D$2:$D5167,$D5167,$M$2:$M5167,"Minor")=1,1,0))</f>
        <v>0</v>
      </c>
    </row>
    <row r="5168">
      <c r="A5168" t="inlineStr">
        <is>
          <t xml:space="preserve">18752ea7c5f4b21a6a8fde0c405fdec128a75320</t>
        </is>
      </c>
      <c r="B5168" t="inlineStr">
        <is>
          <t xml:space="preserve">Unwanted bride</t>
        </is>
      </c>
      <c r="C5168" t="inlineStr">
        <is>
          <t xml:space="preserve">Die Falsche Braut</t>
        </is>
      </c>
      <c r="D5168" t="inlineStr">
        <is>
          <t xml:space="preserve">a9ff3e376bf6299e6341c54b6423019ab7ecd220</t>
        </is>
      </c>
      <c r="E5168" t="inlineStr">
        <is>
          <t xml:space="preserve">Episode 47: Was Bleibt</t>
        </is>
      </c>
      <c r="F5168">
        <v>47</v>
      </c>
      <c r="G5168" t="inlineStr">
        <is>
          <t xml:space="preserve">3:22-3:28</t>
        </is>
      </c>
      <c r="H5168" t="inlineStr">
        <is>
          <t xml:space="preserve">Resolved</t>
        </is>
      </c>
      <c r="I5168" t="inlineStr">
        <is>
          <t xml:space="preserve">"Eltrinn" should be pronounced in German - line from script:</t>
        </is>
      </c>
      <c r="J5168" t="inlineStr">
        <is>
          <t xml:space="preserve">VOA</t>
        </is>
      </c>
      <c r="K5168" t="inlineStr">
        <is>
          <t xml:space="preserve">Mispronunciation</t>
        </is>
      </c>
      <c r="L5168" t="inlineStr">
        <is>
          <t xml:space="preserve">Mispronunciation</t>
        </is>
      </c>
      <c r="M5168" t="str">
        <f>IFERROR(IF(VLOOKUP(L5168,'Quantification'!$A:$B,2,FALSE)&amp;""="","Unclassified",VLOOKUP(L5168,'Quantification'!$A:$B,2,FALSE)),"Unclassified")</f>
        <v>Major</v>
      </c>
      <c r="N5168" t="inlineStr">
        <is>
          <t xml:space="preserve">frl-yaren.gulsoy@pocketfm.com</t>
        </is>
      </c>
      <c r="O5168" t="inlineStr">
        <is>
          <t xml:space="preserve">Issues found in raw</t>
        </is>
      </c>
      <c r="P5168" t="str">
        <f>IF(OR(O5168="Issues found in master",O5168="Final master"),"Master",IF(OR(O5168="Ready for Master",O5168="Issues found in raw",O5168="Raw under QC",O5168="Issues resolved in raw"),"Raw","-"))</f>
        <v>Raw</v>
      </c>
      <c r="Q5168" s="13">
        <v>46269.606944444444</v>
      </c>
      <c r="R5168" t="inlineStr">
        <is>
          <t xml:space="preserve">2026-09 (Sept)</t>
        </is>
      </c>
      <c r="S5168">
        <f>IF(M5168="Not an error",0,IF(COUNTIFS($A$2:$A5168,$A5168,$D$2:$D5168,$D5168,$M$2:$M5168,"&lt;&gt;Not an error")=1,1,0))</f>
        <v>0</v>
      </c>
      <c r="T5168">
        <f>IF(M5168&lt;&gt;"Major",0,IF(COUNTIFS($A$2:$A5168,$A5168,$D$2:$D5168,$D5168,$M$2:$M5168,"Major")=1,1,0))</f>
        <v>0</v>
      </c>
      <c r="U5168">
        <f>IF(M5168&lt;&gt;"Minor",0,IF(COUNTIFS($A$2:$A5168,$A5168,$D$2:$D5168,$D5168,$M$2:$M5168,"Minor")=1,1,0))</f>
        <v>0</v>
      </c>
    </row>
    <row r="5169">
      <c r="A5169" t="inlineStr">
        <is>
          <t xml:space="preserve">18752ea7c5f4b21a6a8fde0c405fdec128a75320</t>
        </is>
      </c>
      <c r="B5169" t="inlineStr">
        <is>
          <t xml:space="preserve">Unwanted bride</t>
        </is>
      </c>
      <c r="C5169" t="inlineStr">
        <is>
          <t xml:space="preserve">Die Falsche Braut</t>
        </is>
      </c>
      <c r="D5169" t="inlineStr">
        <is>
          <t xml:space="preserve">a9ff3e376bf6299e6341c54b6423019ab7ecd220</t>
        </is>
      </c>
      <c r="E5169" t="inlineStr">
        <is>
          <t xml:space="preserve">Episode 47: Was Bleibt</t>
        </is>
      </c>
      <c r="F5169">
        <v>47</v>
      </c>
      <c r="G5169" t="inlineStr">
        <is>
          <t xml:space="preserve">12:01-12:07</t>
        </is>
      </c>
      <c r="H5169" t="inlineStr">
        <is>
          <t xml:space="preserve">Resolved</t>
        </is>
      </c>
      <c r="I5169" t="inlineStr">
        <is>
          <t xml:space="preserve">It should be pronounced "Dank ihr", and not "Danke ihr" - line from script: "„Dank ihr“, sagte Elltrinn und deutete auf mich."</t>
        </is>
      </c>
      <c r="J5169" t="inlineStr">
        <is>
          <t xml:space="preserve">VOA</t>
        </is>
      </c>
      <c r="K5169" t="inlineStr">
        <is>
          <t xml:space="preserve">Mispronunciation</t>
        </is>
      </c>
      <c r="L5169" t="inlineStr">
        <is>
          <t xml:space="preserve">Mispronunciation</t>
        </is>
      </c>
      <c r="M5169" t="str">
        <f>IFERROR(IF(VLOOKUP(L5169,'Quantification'!$A:$B,2,FALSE)&amp;""="","Unclassified",VLOOKUP(L5169,'Quantification'!$A:$B,2,FALSE)),"Unclassified")</f>
        <v>Major</v>
      </c>
      <c r="N5169" t="inlineStr">
        <is>
          <t xml:space="preserve">frl-yaren.gulsoy@pocketfm.com</t>
        </is>
      </c>
      <c r="O5169" t="inlineStr">
        <is>
          <t xml:space="preserve">Issues found in raw</t>
        </is>
      </c>
      <c r="P5169" t="str">
        <f>IF(OR(O5169="Issues found in master",O5169="Final master"),"Master",IF(OR(O5169="Ready for Master",O5169="Issues found in raw",O5169="Raw under QC",O5169="Issues resolved in raw"),"Raw","-"))</f>
        <v>Raw</v>
      </c>
      <c r="Q5169" s="13">
        <v>46269.606944444444</v>
      </c>
      <c r="R5169" t="inlineStr">
        <is>
          <t xml:space="preserve">2026-09 (Sept)</t>
        </is>
      </c>
      <c r="S5169">
        <f>IF(M5169="Not an error",0,IF(COUNTIFS($A$2:$A5169,$A5169,$D$2:$D5169,$D5169,$M$2:$M5169,"&lt;&gt;Not an error")=1,1,0))</f>
        <v>0</v>
      </c>
      <c r="T5169">
        <f>IF(M5169&lt;&gt;"Major",0,IF(COUNTIFS($A$2:$A5169,$A5169,$D$2:$D5169,$D5169,$M$2:$M5169,"Major")=1,1,0))</f>
        <v>0</v>
      </c>
      <c r="U5169">
        <f>IF(M5169&lt;&gt;"Minor",0,IF(COUNTIFS($A$2:$A5169,$A5169,$D$2:$D5169,$D5169,$M$2:$M5169,"Minor")=1,1,0))</f>
        <v>0</v>
      </c>
    </row>
    <row r="5170">
      <c r="A5170" t="inlineStr">
        <is>
          <t xml:space="preserve">18752ea7c5f4b21a6a8fde0c405fdec128a75320</t>
        </is>
      </c>
      <c r="B5170" t="inlineStr">
        <is>
          <t xml:space="preserve">Unwanted bride</t>
        </is>
      </c>
      <c r="C5170" t="inlineStr">
        <is>
          <t xml:space="preserve">Die Falsche Braut</t>
        </is>
      </c>
      <c r="D5170" t="inlineStr">
        <is>
          <t xml:space="preserve">1ddefe8e3ca156337581ea1589857e7eab1430dd</t>
        </is>
      </c>
      <c r="E5170" t="inlineStr">
        <is>
          <t xml:space="preserve">Episode 48: Ein Guter Mann</t>
        </is>
      </c>
      <c r="F5170">
        <v>48</v>
      </c>
      <c r="G5170" t="inlineStr">
        <is>
          <t xml:space="preserve">0:00</t>
        </is>
      </c>
      <c r="H5170" t="inlineStr">
        <is>
          <t xml:space="preserve">Resolved</t>
        </is>
      </c>
      <c r="I5170" t="inlineStr">
        <is>
          <t xml:space="preserve">the episode should start with "Erzählt aus Carters Perspektive"</t>
        </is>
      </c>
      <c r="J5170" t="inlineStr">
        <is>
          <t xml:space="preserve">AI</t>
        </is>
      </c>
      <c r="K5170" t="inlineStr">
        <is>
          <t xml:space="preserve">Script error</t>
        </is>
      </c>
      <c r="L5170" t="inlineStr">
        <is>
          <t xml:space="preserve">Script error</t>
        </is>
      </c>
      <c r="M5170" t="str">
        <f>IFERROR(IF(VLOOKUP(L5170,'Quantification'!$A:$B,2,FALSE)&amp;""="","Unclassified",VLOOKUP(L5170,'Quantification'!$A:$B,2,FALSE)),"Unclassified")</f>
        <v>Major</v>
      </c>
      <c r="N5170" t="inlineStr">
        <is>
          <t xml:space="preserve">frl-yaren.gulsoy@pocketfm.com</t>
        </is>
      </c>
      <c r="O5170" t="inlineStr">
        <is>
          <t xml:space="preserve">Issues found in raw</t>
        </is>
      </c>
      <c r="P5170" t="str">
        <f>IF(OR(O5170="Issues found in master",O5170="Final master"),"Master",IF(OR(O5170="Ready for Master",O5170="Issues found in raw",O5170="Raw under QC",O5170="Issues resolved in raw"),"Raw","-"))</f>
        <v>Raw</v>
      </c>
      <c r="Q5170" s="13">
        <v>46269.606944444444</v>
      </c>
      <c r="R5170" t="inlineStr">
        <is>
          <t xml:space="preserve">2026-09 (Sept)</t>
        </is>
      </c>
      <c r="S5170">
        <f>IF(M5170="Not an error",0,IF(COUNTIFS($A$2:$A5170,$A5170,$D$2:$D5170,$D5170,$M$2:$M5170,"&lt;&gt;Not an error")=1,1,0))</f>
        <v>1</v>
      </c>
      <c r="T5170">
        <f>IF(M5170&lt;&gt;"Major",0,IF(COUNTIFS($A$2:$A5170,$A5170,$D$2:$D5170,$D5170,$M$2:$M5170,"Major")=1,1,0))</f>
        <v>1</v>
      </c>
      <c r="U5170">
        <f>IF(M5170&lt;&gt;"Minor",0,IF(COUNTIFS($A$2:$A5170,$A5170,$D$2:$D5170,$D5170,$M$2:$M5170,"Minor")=1,1,0))</f>
        <v>0</v>
      </c>
    </row>
    <row r="5171">
      <c r="A5171" t="inlineStr">
        <is>
          <t xml:space="preserve">18752ea7c5f4b21a6a8fde0c405fdec128a75320</t>
        </is>
      </c>
      <c r="B5171" t="inlineStr">
        <is>
          <t xml:space="preserve">Unwanted bride</t>
        </is>
      </c>
      <c r="C5171" t="inlineStr">
        <is>
          <t xml:space="preserve">Die Falsche Braut</t>
        </is>
      </c>
      <c r="D5171" t="inlineStr">
        <is>
          <t xml:space="preserve">6e8858693e0419b8a5e9a3a7f1402ecb5c6bb47b</t>
        </is>
      </c>
      <c r="E5171" t="inlineStr">
        <is>
          <t xml:space="preserve">Episode 49: Die Alchemie</t>
        </is>
      </c>
      <c r="F5171">
        <v>49</v>
      </c>
      <c r="G5171" t="inlineStr">
        <is>
          <t xml:space="preserve">0:00</t>
        </is>
      </c>
      <c r="H5171" t="inlineStr">
        <is>
          <t xml:space="preserve">Resolved</t>
        </is>
      </c>
      <c r="I5171" t="inlineStr">
        <is>
          <t xml:space="preserve">the episode should start with "Erzählt aus Mias Perspektive"</t>
        </is>
      </c>
      <c r="J5171" t="inlineStr">
        <is>
          <t xml:space="preserve">VOA</t>
        </is>
      </c>
      <c r="K5171" t="inlineStr">
        <is>
          <t xml:space="preserve">Mispronunciation</t>
        </is>
      </c>
      <c r="L5171" t="inlineStr">
        <is>
          <t xml:space="preserve">Mispronunciation</t>
        </is>
      </c>
      <c r="M5171" t="str">
        <f>IFERROR(IF(VLOOKUP(L5171,'Quantification'!$A:$B,2,FALSE)&amp;""="","Unclassified",VLOOKUP(L5171,'Quantification'!$A:$B,2,FALSE)),"Unclassified")</f>
        <v>Major</v>
      </c>
      <c r="N5171" t="inlineStr">
        <is>
          <t xml:space="preserve">frl-yaren.gulsoy@pocketfm.com</t>
        </is>
      </c>
      <c r="O5171" t="inlineStr">
        <is>
          <t xml:space="preserve">Issues found in raw</t>
        </is>
      </c>
      <c r="P5171" t="str">
        <f>IF(OR(O5171="Issues found in master",O5171="Final master"),"Master",IF(OR(O5171="Ready for Master",O5171="Issues found in raw",O5171="Raw under QC",O5171="Issues resolved in raw"),"Raw","-"))</f>
        <v>Raw</v>
      </c>
      <c r="Q5171" s="13">
        <v>46269.606944444444</v>
      </c>
      <c r="R5171" t="inlineStr">
        <is>
          <t xml:space="preserve">2026-09 (Sept)</t>
        </is>
      </c>
      <c r="S5171">
        <f>IF(M5171="Not an error",0,IF(COUNTIFS($A$2:$A5171,$A5171,$D$2:$D5171,$D5171,$M$2:$M5171,"&lt;&gt;Not an error")=1,1,0))</f>
        <v>1</v>
      </c>
      <c r="T5171">
        <f>IF(M5171&lt;&gt;"Major",0,IF(COUNTIFS($A$2:$A5171,$A5171,$D$2:$D5171,$D5171,$M$2:$M5171,"Major")=1,1,0))</f>
        <v>1</v>
      </c>
      <c r="U5171">
        <f>IF(M5171&lt;&gt;"Minor",0,IF(COUNTIFS($A$2:$A5171,$A5171,$D$2:$D5171,$D5171,$M$2:$M5171,"Minor")=1,1,0))</f>
        <v>0</v>
      </c>
    </row>
    <row r="5172">
      <c r="A5172" t="inlineStr">
        <is>
          <t xml:space="preserve">18752ea7c5f4b21a6a8fde0c405fdec128a75320</t>
        </is>
      </c>
      <c r="B5172" t="inlineStr">
        <is>
          <t xml:space="preserve">Unwanted bride</t>
        </is>
      </c>
      <c r="C5172" t="inlineStr">
        <is>
          <t xml:space="preserve">Die Falsche Braut</t>
        </is>
      </c>
      <c r="D5172" t="inlineStr">
        <is>
          <t xml:space="preserve">6e8858693e0419b8a5e9a3a7f1402ecb5c6bb47b</t>
        </is>
      </c>
      <c r="E5172" t="inlineStr">
        <is>
          <t xml:space="preserve">Episode 49: Die Alchemie</t>
        </is>
      </c>
      <c r="F5172">
        <v>49</v>
      </c>
      <c r="G5172" t="inlineStr">
        <is>
          <t xml:space="preserve">10:25-10:29</t>
        </is>
      </c>
      <c r="H5172" t="inlineStr">
        <is>
          <t xml:space="preserve">Resolved</t>
        </is>
      </c>
      <c r="I5172" t="inlineStr">
        <is>
          <t xml:space="preserve">"sagten" is mispronounced as "sagte" - line from script: "„Alchemie“, sagten Maren und ich genau gleichzeitig."</t>
        </is>
      </c>
      <c r="J5172" t="inlineStr">
        <is>
          <t xml:space="preserve">VOA</t>
        </is>
      </c>
      <c r="K5172" t="inlineStr">
        <is>
          <t xml:space="preserve">Mispronunciation</t>
        </is>
      </c>
      <c r="L5172" t="inlineStr">
        <is>
          <t xml:space="preserve">Mispronunciation</t>
        </is>
      </c>
      <c r="M5172" t="str">
        <f>IFERROR(IF(VLOOKUP(L5172,'Quantification'!$A:$B,2,FALSE)&amp;""="","Unclassified",VLOOKUP(L5172,'Quantification'!$A:$B,2,FALSE)),"Unclassified")</f>
        <v>Major</v>
      </c>
      <c r="N5172" t="inlineStr">
        <is>
          <t xml:space="preserve">frl-yaren.gulsoy@pocketfm.com</t>
        </is>
      </c>
      <c r="O5172" t="inlineStr">
        <is>
          <t xml:space="preserve">Issues found in raw</t>
        </is>
      </c>
      <c r="P5172" t="str">
        <f>IF(OR(O5172="Issues found in master",O5172="Final master"),"Master",IF(OR(O5172="Ready for Master",O5172="Issues found in raw",O5172="Raw under QC",O5172="Issues resolved in raw"),"Raw","-"))</f>
        <v>Raw</v>
      </c>
      <c r="Q5172" s="13">
        <v>46269.606944444444</v>
      </c>
      <c r="R5172" t="inlineStr">
        <is>
          <t xml:space="preserve">2026-09 (Sept)</t>
        </is>
      </c>
      <c r="S5172">
        <f>IF(M5172="Not an error",0,IF(COUNTIFS($A$2:$A5172,$A5172,$D$2:$D5172,$D5172,$M$2:$M5172,"&lt;&gt;Not an error")=1,1,0))</f>
        <v>0</v>
      </c>
      <c r="T5172">
        <f>IF(M5172&lt;&gt;"Major",0,IF(COUNTIFS($A$2:$A5172,$A5172,$D$2:$D5172,$D5172,$M$2:$M5172,"Major")=1,1,0))</f>
        <v>0</v>
      </c>
      <c r="U5172">
        <f>IF(M5172&lt;&gt;"Minor",0,IF(COUNTIFS($A$2:$A5172,$A5172,$D$2:$D5172,$D5172,$M$2:$M5172,"Minor")=1,1,0))</f>
        <v>0</v>
      </c>
    </row>
    <row r="5173">
      <c r="A5173" t="inlineStr">
        <is>
          <t xml:space="preserve">18752ea7c5f4b21a6a8fde0c405fdec128a75320</t>
        </is>
      </c>
      <c r="B5173" t="inlineStr">
        <is>
          <t xml:space="preserve">Unwanted bride</t>
        </is>
      </c>
      <c r="C5173" t="inlineStr">
        <is>
          <t xml:space="preserve">Die Falsche Braut</t>
        </is>
      </c>
      <c r="D5173" t="inlineStr">
        <is>
          <t xml:space="preserve">3c2427ef4117df6117cfa6d24ff04ac3bd957751</t>
        </is>
      </c>
      <c r="E5173" t="inlineStr">
        <is>
          <t xml:space="preserve">Episode 50: Gotteslicht</t>
        </is>
      </c>
      <c r="F5173">
        <v>50</v>
      </c>
      <c r="G5173" t="inlineStr">
        <is>
          <t xml:space="preserve">0:00</t>
        </is>
      </c>
      <c r="H5173" t="inlineStr">
        <is>
          <t xml:space="preserve">Resolved</t>
        </is>
      </c>
      <c r="I5173" t="inlineStr">
        <is>
          <t xml:space="preserve">the episode should start with "Erzählt aus Carters Perspektive"</t>
        </is>
      </c>
      <c r="J5173" t="inlineStr">
        <is>
          <t xml:space="preserve">AI</t>
        </is>
      </c>
      <c r="K5173" t="inlineStr">
        <is>
          <t xml:space="preserve">Script error</t>
        </is>
      </c>
      <c r="L5173" t="inlineStr">
        <is>
          <t xml:space="preserve">Script error</t>
        </is>
      </c>
      <c r="M5173" t="str">
        <f>IFERROR(IF(VLOOKUP(L5173,'Quantification'!$A:$B,2,FALSE)&amp;""="","Unclassified",VLOOKUP(L5173,'Quantification'!$A:$B,2,FALSE)),"Unclassified")</f>
        <v>Major</v>
      </c>
      <c r="N5173" t="inlineStr">
        <is>
          <t xml:space="preserve">frl-yaren.gulsoy@pocketfm.com</t>
        </is>
      </c>
      <c r="O5173" t="inlineStr">
        <is>
          <t xml:space="preserve">Issues found in raw</t>
        </is>
      </c>
      <c r="P5173" t="str">
        <f>IF(OR(O5173="Issues found in master",O5173="Final master"),"Master",IF(OR(O5173="Ready for Master",O5173="Issues found in raw",O5173="Raw under QC",O5173="Issues resolved in raw"),"Raw","-"))</f>
        <v>Raw</v>
      </c>
      <c r="Q5173" s="13">
        <v>46269.606944444444</v>
      </c>
      <c r="R5173" t="inlineStr">
        <is>
          <t xml:space="preserve">2026-09 (Sept)</t>
        </is>
      </c>
      <c r="S5173">
        <f>IF(M5173="Not an error",0,IF(COUNTIFS($A$2:$A5173,$A5173,$D$2:$D5173,$D5173,$M$2:$M5173,"&lt;&gt;Not an error")=1,1,0))</f>
        <v>1</v>
      </c>
      <c r="T5173">
        <f>IF(M5173&lt;&gt;"Major",0,IF(COUNTIFS($A$2:$A5173,$A5173,$D$2:$D5173,$D5173,$M$2:$M5173,"Major")=1,1,0))</f>
        <v>1</v>
      </c>
      <c r="U5173">
        <f>IF(M5173&lt;&gt;"Minor",0,IF(COUNTIFS($A$2:$A5173,$A5173,$D$2:$D5173,$D5173,$M$2:$M5173,"Minor")=1,1,0))</f>
        <v>0</v>
      </c>
    </row>
    <row r="5174">
      <c r="A5174" t="inlineStr">
        <is>
          <t xml:space="preserve">294cd7d130be8bb0326127c52ff2769fcf9a956d</t>
        </is>
      </c>
      <c r="B5174" t="inlineStr">
        <is>
          <t xml:space="preserve">Zompirewolf</t>
        </is>
      </c>
      <c r="C5174" t="inlineStr">
        <is>
          <t xml:space="preserve">Zompirewolf: Die Geburt Einer Legende</t>
        </is>
      </c>
      <c r="D5174" t="inlineStr">
        <is>
          <t xml:space="preserve">3fec1d44f976d11ac929ef949e289afeef8d1978</t>
        </is>
      </c>
      <c r="E5174" t="inlineStr">
        <is>
          <t xml:space="preserve">Episode 316: Eine Fraktion Gründen</t>
        </is>
      </c>
      <c r="F5174">
        <v>316</v>
      </c>
      <c r="G5174" t="inlineStr">
        <is>
          <t xml:space="preserve">0:00-0:08</t>
        </is>
      </c>
      <c r="H5174" t="inlineStr">
        <is>
          <t xml:space="preserve">Resolved</t>
        </is>
      </c>
      <c r="I5174" t="inlineStr">
        <is>
          <t xml:space="preserve">Remarks: change in accent
Line from Script: "Als Tristan und Mazton den Besprechungsraum betraten, war Tristan überrascht, so viele neue Gesichter zu sehen. "
Notes: "Mazton" EN--&gt;DE</t>
        </is>
      </c>
      <c r="J5174" t="inlineStr">
        <is>
          <t xml:space="preserve">VOA</t>
        </is>
      </c>
      <c r="K5174" t="inlineStr">
        <is>
          <t xml:space="preserve">Mispronunciation</t>
        </is>
      </c>
      <c r="L5174" t="inlineStr">
        <is>
          <t xml:space="preserve">Mispronunciation</t>
        </is>
      </c>
      <c r="M5174" t="str">
        <f>IFERROR(IF(VLOOKUP(L5174,'Quantification'!$A:$B,2,FALSE)&amp;""="","Unclassified",VLOOKUP(L5174,'Quantification'!$A:$B,2,FALSE)),"Unclassified")</f>
        <v>Major</v>
      </c>
      <c r="N5174" t="inlineStr">
        <is>
          <t xml:space="preserve">frl-florinda.frisardi@pocketfm.com</t>
        </is>
      </c>
      <c r="O5174" t="inlineStr">
        <is>
          <t xml:space="preserve">Issues found in raw</t>
        </is>
      </c>
      <c r="P5174" t="str">
        <f>IF(OR(O5174="Issues found in master",O5174="Final master"),"Master",IF(OR(O5174="Ready for Master",O5174="Issues found in raw",O5174="Raw under QC",O5174="Issues resolved in raw"),"Raw","-"))</f>
        <v>Raw</v>
      </c>
      <c r="Q5174" s="13">
        <v>46248.14583333333</v>
      </c>
      <c r="R5174" t="inlineStr">
        <is>
          <t xml:space="preserve">2026-08 (Aug)</t>
        </is>
      </c>
      <c r="S5174">
        <f>IF(M5174="Not an error",0,IF(COUNTIFS($A$2:$A5174,$A5174,$D$2:$D5174,$D5174,$M$2:$M5174,"&lt;&gt;Not an error")=1,1,0))</f>
        <v>1</v>
      </c>
      <c r="T5174">
        <f>IF(M5174&lt;&gt;"Major",0,IF(COUNTIFS($A$2:$A5174,$A5174,$D$2:$D5174,$D5174,$M$2:$M5174,"Major")=1,1,0))</f>
        <v>1</v>
      </c>
      <c r="U5174">
        <f>IF(M5174&lt;&gt;"Minor",0,IF(COUNTIFS($A$2:$A5174,$A5174,$D$2:$D5174,$D5174,$M$2:$M5174,"Minor")=1,1,0))</f>
        <v>0</v>
      </c>
    </row>
    <row r="5175">
      <c r="A5175" t="inlineStr">
        <is>
          <t xml:space="preserve">294cd7d130be8bb0326127c52ff2769fcf9a956d</t>
        </is>
      </c>
      <c r="B5175" t="inlineStr">
        <is>
          <t xml:space="preserve">Zompirewolf</t>
        </is>
      </c>
      <c r="C5175" t="inlineStr">
        <is>
          <t xml:space="preserve">Zompirewolf: Die Geburt Einer Legende</t>
        </is>
      </c>
      <c r="D5175" t="inlineStr">
        <is>
          <t xml:space="preserve">3fec1d44f976d11ac929ef949e289afeef8d1978</t>
        </is>
      </c>
      <c r="E5175" t="inlineStr">
        <is>
          <t xml:space="preserve">Episode 316: Eine Fraktion Gründen</t>
        </is>
      </c>
      <c r="F5175">
        <v>316</v>
      </c>
      <c r="G5175" t="inlineStr">
        <is>
          <t xml:space="preserve">0:46-0:52</t>
        </is>
      </c>
      <c r="H5175" t="inlineStr">
        <is>
          <t xml:space="preserve">Resolved</t>
        </is>
      </c>
      <c r="I5175" t="inlineStr">
        <is>
          <t xml:space="preserve">Remarks: change in accent
Line from Script: "„Sieht aus, als ob Lady Schatten dich bereits kennt?“, fragte Mazton und zog eine Augenbraue hoch."
Notes: "Mazton" EN--&gt;DE</t>
        </is>
      </c>
      <c r="J5175" t="inlineStr">
        <is>
          <t xml:space="preserve">VOA</t>
        </is>
      </c>
      <c r="K5175" t="inlineStr">
        <is>
          <t xml:space="preserve">Mispronunciation</t>
        </is>
      </c>
      <c r="L5175" t="inlineStr">
        <is>
          <t xml:space="preserve">Mispronunciation</t>
        </is>
      </c>
      <c r="M5175" t="str">
        <f>IFERROR(IF(VLOOKUP(L5175,'Quantification'!$A:$B,2,FALSE)&amp;""="","Unclassified",VLOOKUP(L5175,'Quantification'!$A:$B,2,FALSE)),"Unclassified")</f>
        <v>Major</v>
      </c>
      <c r="N5175" t="inlineStr">
        <is>
          <t xml:space="preserve">frl-florinda.frisardi@pocketfm.com</t>
        </is>
      </c>
      <c r="O5175" t="inlineStr">
        <is>
          <t xml:space="preserve">Issues found in raw</t>
        </is>
      </c>
      <c r="P5175" t="str">
        <f>IF(OR(O5175="Issues found in master",O5175="Final master"),"Master",IF(OR(O5175="Ready for Master",O5175="Issues found in raw",O5175="Raw under QC",O5175="Issues resolved in raw"),"Raw","-"))</f>
        <v>Raw</v>
      </c>
      <c r="Q5175" s="13">
        <v>46248.14583333333</v>
      </c>
      <c r="R5175" t="inlineStr">
        <is>
          <t xml:space="preserve">2026-08 (Aug)</t>
        </is>
      </c>
      <c r="S5175">
        <f>IF(M5175="Not an error",0,IF(COUNTIFS($A$2:$A5175,$A5175,$D$2:$D5175,$D5175,$M$2:$M5175,"&lt;&gt;Not an error")=1,1,0))</f>
        <v>0</v>
      </c>
      <c r="T5175">
        <f>IF(M5175&lt;&gt;"Major",0,IF(COUNTIFS($A$2:$A5175,$A5175,$D$2:$D5175,$D5175,$M$2:$M5175,"Major")=1,1,0))</f>
        <v>0</v>
      </c>
      <c r="U5175">
        <f>IF(M5175&lt;&gt;"Minor",0,IF(COUNTIFS($A$2:$A5175,$A5175,$D$2:$D5175,$D5175,$M$2:$M5175,"Minor")=1,1,0))</f>
        <v>0</v>
      </c>
    </row>
    <row r="5176">
      <c r="A5176" t="inlineStr">
        <is>
          <t xml:space="preserve">294cd7d130be8bb0326127c52ff2769fcf9a956d</t>
        </is>
      </c>
      <c r="B5176" t="inlineStr">
        <is>
          <t xml:space="preserve">Zompirewolf</t>
        </is>
      </c>
      <c r="C5176" t="inlineStr">
        <is>
          <t xml:space="preserve">Zompirewolf: Die Geburt Einer Legende</t>
        </is>
      </c>
      <c r="D5176" t="inlineStr">
        <is>
          <t xml:space="preserve">3fec1d44f976d11ac929ef949e289afeef8d1978</t>
        </is>
      </c>
      <c r="E5176" t="inlineStr">
        <is>
          <t xml:space="preserve">Episode 316: Eine Fraktion Gründen</t>
        </is>
      </c>
      <c r="F5176">
        <v>316</v>
      </c>
      <c r="G5176" t="inlineStr">
        <is>
          <t xml:space="preserve">1:53-2:04</t>
        </is>
      </c>
      <c r="H5176" t="inlineStr">
        <is>
          <t xml:space="preserve">Resolved</t>
        </is>
      </c>
      <c r="I5176" t="inlineStr">
        <is>
          <t xml:space="preserve">Remarks: change in accent
Line from Script: "Doch als Mazton sie einander vorstellte und den unglücklichen Namen bestätigte, konnte Tristan nicht anders, als zu denken, dass es sich um eine Art Witz handeln musste. "
Notes: "Mazton" EN--&gt;DE</t>
        </is>
      </c>
      <c r="J5176" t="inlineStr">
        <is>
          <t xml:space="preserve">VOA</t>
        </is>
      </c>
      <c r="K5176" t="inlineStr">
        <is>
          <t xml:space="preserve">Mispronunciation</t>
        </is>
      </c>
      <c r="L5176" t="inlineStr">
        <is>
          <t xml:space="preserve">Mispronunciation</t>
        </is>
      </c>
      <c r="M5176" t="str">
        <f>IFERROR(IF(VLOOKUP(L5176,'Quantification'!$A:$B,2,FALSE)&amp;""="","Unclassified",VLOOKUP(L5176,'Quantification'!$A:$B,2,FALSE)),"Unclassified")</f>
        <v>Major</v>
      </c>
      <c r="N5176" t="inlineStr">
        <is>
          <t xml:space="preserve">frl-florinda.frisardi@pocketfm.com</t>
        </is>
      </c>
      <c r="O5176" t="inlineStr">
        <is>
          <t xml:space="preserve">Issues found in raw</t>
        </is>
      </c>
      <c r="P5176" t="str">
        <f>IF(OR(O5176="Issues found in master",O5176="Final master"),"Master",IF(OR(O5176="Ready for Master",O5176="Issues found in raw",O5176="Raw under QC",O5176="Issues resolved in raw"),"Raw","-"))</f>
        <v>Raw</v>
      </c>
      <c r="Q5176" s="13">
        <v>46248.14583333333</v>
      </c>
      <c r="R5176" t="inlineStr">
        <is>
          <t xml:space="preserve">2026-08 (Aug)</t>
        </is>
      </c>
      <c r="S5176">
        <f>IF(M5176="Not an error",0,IF(COUNTIFS($A$2:$A5176,$A5176,$D$2:$D5176,$D5176,$M$2:$M5176,"&lt;&gt;Not an error")=1,1,0))</f>
        <v>0</v>
      </c>
      <c r="T5176">
        <f>IF(M5176&lt;&gt;"Major",0,IF(COUNTIFS($A$2:$A5176,$A5176,$D$2:$D5176,$D5176,$M$2:$M5176,"Major")=1,1,0))</f>
        <v>0</v>
      </c>
      <c r="U5176">
        <f>IF(M5176&lt;&gt;"Minor",0,IF(COUNTIFS($A$2:$A5176,$A5176,$D$2:$D5176,$D5176,$M$2:$M5176,"Minor")=1,1,0))</f>
        <v>0</v>
      </c>
    </row>
    <row r="5177">
      <c r="A5177" t="inlineStr">
        <is>
          <t xml:space="preserve">294cd7d130be8bb0326127c52ff2769fcf9a956d</t>
        </is>
      </c>
      <c r="B5177" t="inlineStr">
        <is>
          <t xml:space="preserve">Zompirewolf</t>
        </is>
      </c>
      <c r="C5177" t="inlineStr">
        <is>
          <t xml:space="preserve">Zompirewolf: Die Geburt Einer Legende</t>
        </is>
      </c>
      <c r="D5177" t="inlineStr">
        <is>
          <t xml:space="preserve">3fec1d44f976d11ac929ef949e289afeef8d1978</t>
        </is>
      </c>
      <c r="E5177" t="inlineStr">
        <is>
          <t xml:space="preserve">Episode 316: Eine Fraktion Gründen</t>
        </is>
      </c>
      <c r="F5177">
        <v>316</v>
      </c>
      <c r="G5177" t="inlineStr">
        <is>
          <t xml:space="preserve">2:09-2:22</t>
        </is>
      </c>
      <c r="H5177" t="inlineStr">
        <is>
          <t xml:space="preserve">Resolved</t>
        </is>
      </c>
      <c r="I5177" t="inlineStr">
        <is>
          <t xml:space="preserve">Remarks: change in accent
Line from Script: " Er ist einer der sieben großen Generäle des Orion-Imperiums“, verkündete Mazton taktvoll, aber Tristan merkte, dass er sich mit aller Macht zusammenreißen musste, um nicht lauthals loszulachen."
Notes: "Mazton" EN--&gt;DE</t>
        </is>
      </c>
      <c r="J5177" t="inlineStr">
        <is>
          <t xml:space="preserve">VOA</t>
        </is>
      </c>
      <c r="K5177" t="inlineStr">
        <is>
          <t xml:space="preserve">Mispronunciation</t>
        </is>
      </c>
      <c r="L5177" t="inlineStr">
        <is>
          <t xml:space="preserve">Mispronunciation</t>
        </is>
      </c>
      <c r="M5177" t="str">
        <f>IFERROR(IF(VLOOKUP(L5177,'Quantification'!$A:$B,2,FALSE)&amp;""="","Unclassified",VLOOKUP(L5177,'Quantification'!$A:$B,2,FALSE)),"Unclassified")</f>
        <v>Major</v>
      </c>
      <c r="N5177" t="inlineStr">
        <is>
          <t xml:space="preserve">frl-florinda.frisardi@pocketfm.com</t>
        </is>
      </c>
      <c r="O5177" t="inlineStr">
        <is>
          <t xml:space="preserve">Issues found in raw</t>
        </is>
      </c>
      <c r="P5177" t="str">
        <f>IF(OR(O5177="Issues found in master",O5177="Final master"),"Master",IF(OR(O5177="Ready for Master",O5177="Issues found in raw",O5177="Raw under QC",O5177="Issues resolved in raw"),"Raw","-"))</f>
        <v>Raw</v>
      </c>
      <c r="Q5177" s="13">
        <v>46248.14583333333</v>
      </c>
      <c r="R5177" t="inlineStr">
        <is>
          <t xml:space="preserve">2026-08 (Aug)</t>
        </is>
      </c>
      <c r="S5177">
        <f>IF(M5177="Not an error",0,IF(COUNTIFS($A$2:$A5177,$A5177,$D$2:$D5177,$D5177,$M$2:$M5177,"&lt;&gt;Not an error")=1,1,0))</f>
        <v>0</v>
      </c>
      <c r="T5177">
        <f>IF(M5177&lt;&gt;"Major",0,IF(COUNTIFS($A$2:$A5177,$A5177,$D$2:$D5177,$D5177,$M$2:$M5177,"Major")=1,1,0))</f>
        <v>0</v>
      </c>
      <c r="U5177">
        <f>IF(M5177&lt;&gt;"Minor",0,IF(COUNTIFS($A$2:$A5177,$A5177,$D$2:$D5177,$D5177,$M$2:$M5177,"Minor")=1,1,0))</f>
        <v>0</v>
      </c>
    </row>
    <row r="5178">
      <c r="A5178" t="inlineStr">
        <is>
          <t xml:space="preserve">294cd7d130be8bb0326127c52ff2769fcf9a956d</t>
        </is>
      </c>
      <c r="B5178" t="inlineStr">
        <is>
          <t xml:space="preserve">Zompirewolf</t>
        </is>
      </c>
      <c r="C5178" t="inlineStr">
        <is>
          <t xml:space="preserve">Zompirewolf: Die Geburt Einer Legende</t>
        </is>
      </c>
      <c r="D5178" t="inlineStr">
        <is>
          <t xml:space="preserve">3fec1d44f976d11ac929ef949e289afeef8d1978</t>
        </is>
      </c>
      <c r="E5178" t="inlineStr">
        <is>
          <t xml:space="preserve">Episode 316: Eine Fraktion Gründen</t>
        </is>
      </c>
      <c r="F5178">
        <v>316</v>
      </c>
      <c r="G5178" t="inlineStr">
        <is>
          <t xml:space="preserve">3:06-3:12</t>
        </is>
      </c>
      <c r="H5178" t="inlineStr">
        <is>
          <t xml:space="preserve">Resolved</t>
        </is>
      </c>
      <c r="I5178" t="inlineStr">
        <is>
          <t xml:space="preserve">Remarks: change in accent
Line from Script: "Während Mazton Tristan allen anderen vorstellte, konnte er ihre Blicke nicht übersehen. "
Notes: "Mazton" EN--&gt;DE</t>
        </is>
      </c>
      <c r="J5178" t="inlineStr">
        <is>
          <t xml:space="preserve">VOA</t>
        </is>
      </c>
      <c r="K5178" t="inlineStr">
        <is>
          <t xml:space="preserve">Mispronunciation</t>
        </is>
      </c>
      <c r="L5178" t="inlineStr">
        <is>
          <t xml:space="preserve">Mispronunciation</t>
        </is>
      </c>
      <c r="M5178" t="str">
        <f>IFERROR(IF(VLOOKUP(L5178,'Quantification'!$A:$B,2,FALSE)&amp;""="","Unclassified",VLOOKUP(L5178,'Quantification'!$A:$B,2,FALSE)),"Unclassified")</f>
        <v>Major</v>
      </c>
      <c r="N5178" t="inlineStr">
        <is>
          <t xml:space="preserve">frl-florinda.frisardi@pocketfm.com</t>
        </is>
      </c>
      <c r="O5178" t="inlineStr">
        <is>
          <t xml:space="preserve">Issues found in raw</t>
        </is>
      </c>
      <c r="P5178" t="str">
        <f>IF(OR(O5178="Issues found in master",O5178="Final master"),"Master",IF(OR(O5178="Ready for Master",O5178="Issues found in raw",O5178="Raw under QC",O5178="Issues resolved in raw"),"Raw","-"))</f>
        <v>Raw</v>
      </c>
      <c r="Q5178" s="13">
        <v>46248.14583333333</v>
      </c>
      <c r="R5178" t="inlineStr">
        <is>
          <t xml:space="preserve">2026-08 (Aug)</t>
        </is>
      </c>
      <c r="S5178">
        <f>IF(M5178="Not an error",0,IF(COUNTIFS($A$2:$A5178,$A5178,$D$2:$D5178,$D5178,$M$2:$M5178,"&lt;&gt;Not an error")=1,1,0))</f>
        <v>0</v>
      </c>
      <c r="T5178">
        <f>IF(M5178&lt;&gt;"Major",0,IF(COUNTIFS($A$2:$A5178,$A5178,$D$2:$D5178,$D5178,$M$2:$M5178,"Major")=1,1,0))</f>
        <v>0</v>
      </c>
      <c r="U5178">
        <f>IF(M5178&lt;&gt;"Minor",0,IF(COUNTIFS($A$2:$A5178,$A5178,$D$2:$D5178,$D5178,$M$2:$M5178,"Minor")=1,1,0))</f>
        <v>0</v>
      </c>
    </row>
    <row r="5179">
      <c r="A5179" t="inlineStr">
        <is>
          <t xml:space="preserve">294cd7d130be8bb0326127c52ff2769fcf9a956d</t>
        </is>
      </c>
      <c r="B5179" t="inlineStr">
        <is>
          <t xml:space="preserve">Zompirewolf</t>
        </is>
      </c>
      <c r="C5179" t="inlineStr">
        <is>
          <t xml:space="preserve">Zompirewolf: Die Geburt Einer Legende</t>
        </is>
      </c>
      <c r="D5179" t="inlineStr">
        <is>
          <t xml:space="preserve">3fec1d44f976d11ac929ef949e289afeef8d1978</t>
        </is>
      </c>
      <c r="E5179" t="inlineStr">
        <is>
          <t xml:space="preserve">Episode 316: Eine Fraktion Gründen</t>
        </is>
      </c>
      <c r="F5179">
        <v>316</v>
      </c>
      <c r="G5179" t="inlineStr">
        <is>
          <t xml:space="preserve">4:50-4:57</t>
        </is>
      </c>
      <c r="H5179" t="inlineStr">
        <is>
          <t xml:space="preserve">Resolved</t>
        </is>
      </c>
      <c r="I5179" t="inlineStr">
        <is>
          <t xml:space="preserve">Remarks: change in accent
Line from Script: "Kein Wunder, dass Mazton gesagt hatte, Tristan würde hier seine Belohnungen erhalten. "
Notes: "Mazton" EN--&gt;DE</t>
        </is>
      </c>
      <c r="J5179" t="inlineStr">
        <is>
          <t xml:space="preserve">VOA</t>
        </is>
      </c>
      <c r="K5179" t="inlineStr">
        <is>
          <t xml:space="preserve">Mispronunciation</t>
        </is>
      </c>
      <c r="L5179" t="inlineStr">
        <is>
          <t xml:space="preserve">Mispronunciation</t>
        </is>
      </c>
      <c r="M5179" t="str">
        <f>IFERROR(IF(VLOOKUP(L5179,'Quantification'!$A:$B,2,FALSE)&amp;""="","Unclassified",VLOOKUP(L5179,'Quantification'!$A:$B,2,FALSE)),"Unclassified")</f>
        <v>Major</v>
      </c>
      <c r="N5179" t="inlineStr">
        <is>
          <t xml:space="preserve">frl-florinda.frisardi@pocketfm.com</t>
        </is>
      </c>
      <c r="O5179" t="inlineStr">
        <is>
          <t xml:space="preserve">Issues found in raw</t>
        </is>
      </c>
      <c r="P5179" t="str">
        <f>IF(OR(O5179="Issues found in master",O5179="Final master"),"Master",IF(OR(O5179="Ready for Master",O5179="Issues found in raw",O5179="Raw under QC",O5179="Issues resolved in raw"),"Raw","-"))</f>
        <v>Raw</v>
      </c>
      <c r="Q5179" s="13">
        <v>46248.14583333333</v>
      </c>
      <c r="R5179" t="inlineStr">
        <is>
          <t xml:space="preserve">2026-08 (Aug)</t>
        </is>
      </c>
      <c r="S5179">
        <f>IF(M5179="Not an error",0,IF(COUNTIFS($A$2:$A5179,$A5179,$D$2:$D5179,$D5179,$M$2:$M5179,"&lt;&gt;Not an error")=1,1,0))</f>
        <v>0</v>
      </c>
      <c r="T5179">
        <f>IF(M5179&lt;&gt;"Major",0,IF(COUNTIFS($A$2:$A5179,$A5179,$D$2:$D5179,$D5179,$M$2:$M5179,"Major")=1,1,0))</f>
        <v>0</v>
      </c>
      <c r="U5179">
        <f>IF(M5179&lt;&gt;"Minor",0,IF(COUNTIFS($A$2:$A5179,$A5179,$D$2:$D5179,$D5179,$M$2:$M5179,"Minor")=1,1,0))</f>
        <v>0</v>
      </c>
    </row>
    <row r="5180">
      <c r="A5180" t="inlineStr">
        <is>
          <t xml:space="preserve">294cd7d130be8bb0326127c52ff2769fcf9a956d</t>
        </is>
      </c>
      <c r="B5180" t="inlineStr">
        <is>
          <t xml:space="preserve">Zompirewolf</t>
        </is>
      </c>
      <c r="C5180" t="inlineStr">
        <is>
          <t xml:space="preserve">Zompirewolf: Die Geburt Einer Legende</t>
        </is>
      </c>
      <c r="D5180" t="inlineStr">
        <is>
          <t xml:space="preserve">3fec1d44f976d11ac929ef949e289afeef8d1978</t>
        </is>
      </c>
      <c r="E5180" t="inlineStr">
        <is>
          <t xml:space="preserve">Episode 316: Eine Fraktion Gründen</t>
        </is>
      </c>
      <c r="F5180">
        <v>316</v>
      </c>
      <c r="G5180" t="inlineStr">
        <is>
          <t xml:space="preserve">5:25-5:33</t>
        </is>
      </c>
      <c r="H5180" t="inlineStr">
        <is>
          <t xml:space="preserve">Resolved</t>
        </is>
      </c>
      <c r="I5180" t="inlineStr">
        <is>
          <t xml:space="preserve">Remarks: change in accent
Line from Script: "Können wir zur Sache kommen?“, drängte Mazton.
Otiga schien nur darauf gewartet zu haben, dass Mazton genau das sagte. "
Notes: "Mazton" EN--&gt;DE</t>
        </is>
      </c>
      <c r="J5180" t="inlineStr">
        <is>
          <t xml:space="preserve">VOA</t>
        </is>
      </c>
      <c r="K5180" t="inlineStr">
        <is>
          <t xml:space="preserve">Mispronunciation</t>
        </is>
      </c>
      <c r="L5180" t="inlineStr">
        <is>
          <t xml:space="preserve">Mispronunciation</t>
        </is>
      </c>
      <c r="M5180" t="str">
        <f>IFERROR(IF(VLOOKUP(L5180,'Quantification'!$A:$B,2,FALSE)&amp;""="","Unclassified",VLOOKUP(L5180,'Quantification'!$A:$B,2,FALSE)),"Unclassified")</f>
        <v>Major</v>
      </c>
      <c r="N5180" t="inlineStr">
        <is>
          <t xml:space="preserve">frl-florinda.frisardi@pocketfm.com</t>
        </is>
      </c>
      <c r="O5180" t="inlineStr">
        <is>
          <t xml:space="preserve">Issues found in raw</t>
        </is>
      </c>
      <c r="P5180" t="str">
        <f>IF(OR(O5180="Issues found in master",O5180="Final master"),"Master",IF(OR(O5180="Ready for Master",O5180="Issues found in raw",O5180="Raw under QC",O5180="Issues resolved in raw"),"Raw","-"))</f>
        <v>Raw</v>
      </c>
      <c r="Q5180" s="13">
        <v>46248.14583333333</v>
      </c>
      <c r="R5180" t="inlineStr">
        <is>
          <t xml:space="preserve">2026-08 (Aug)</t>
        </is>
      </c>
      <c r="S5180">
        <f>IF(M5180="Not an error",0,IF(COUNTIFS($A$2:$A5180,$A5180,$D$2:$D5180,$D5180,$M$2:$M5180,"&lt;&gt;Not an error")=1,1,0))</f>
        <v>0</v>
      </c>
      <c r="T5180">
        <f>IF(M5180&lt;&gt;"Major",0,IF(COUNTIFS($A$2:$A5180,$A5180,$D$2:$D5180,$D5180,$M$2:$M5180,"Major")=1,1,0))</f>
        <v>0</v>
      </c>
      <c r="U5180">
        <f>IF(M5180&lt;&gt;"Minor",0,IF(COUNTIFS($A$2:$A5180,$A5180,$D$2:$D5180,$D5180,$M$2:$M5180,"Minor")=1,1,0))</f>
        <v>0</v>
      </c>
    </row>
    <row r="5181">
      <c r="A5181" t="inlineStr">
        <is>
          <t xml:space="preserve">294cd7d130be8bb0326127c52ff2769fcf9a956d</t>
        </is>
      </c>
      <c r="B5181" t="inlineStr">
        <is>
          <t xml:space="preserve">Zompirewolf</t>
        </is>
      </c>
      <c r="C5181" t="inlineStr">
        <is>
          <t xml:space="preserve">Zompirewolf: Die Geburt Einer Legende</t>
        </is>
      </c>
      <c r="D5181" t="inlineStr">
        <is>
          <t xml:space="preserve">012e6c6a142ee9ba748ed15b13ccf04b09af5e34</t>
        </is>
      </c>
      <c r="E5181" t="inlineStr">
        <is>
          <t xml:space="preserve">Episode 317: Alte Freunde</t>
        </is>
      </c>
      <c r="F5181">
        <v>317</v>
      </c>
      <c r="G5181" t="inlineStr">
        <is>
          <t xml:space="preserve">3:06-3:11</t>
        </is>
      </c>
      <c r="H5181" t="inlineStr">
        <is>
          <t xml:space="preserve">Resolved</t>
        </is>
      </c>
      <c r="I5181" t="inlineStr">
        <is>
          <t xml:space="preserve">Remarks: incorrect word
Line from Script: "„Mit hunderttausenden von Dollar auf meinem Konto wird Geld für eine Weile kein Problem sein."
Notes: "Dollar" - change to "Yenos"</t>
        </is>
      </c>
      <c r="J5181" t="inlineStr">
        <is>
          <t xml:space="preserve">AI</t>
        </is>
      </c>
      <c r="K5181" t="inlineStr">
        <is>
          <t xml:space="preserve">Script error</t>
        </is>
      </c>
      <c r="L5181" t="inlineStr">
        <is>
          <t xml:space="preserve">Script error</t>
        </is>
      </c>
      <c r="M5181" t="str">
        <f>IFERROR(IF(VLOOKUP(L5181,'Quantification'!$A:$B,2,FALSE)&amp;""="","Unclassified",VLOOKUP(L5181,'Quantification'!$A:$B,2,FALSE)),"Unclassified")</f>
        <v>Major</v>
      </c>
      <c r="N5181" t="inlineStr">
        <is>
          <t xml:space="preserve">frl-florinda.frisardi@pocketfm.com</t>
        </is>
      </c>
      <c r="O5181" t="inlineStr">
        <is>
          <t xml:space="preserve">Issues found in raw</t>
        </is>
      </c>
      <c r="P5181" t="str">
        <f>IF(OR(O5181="Issues found in master",O5181="Final master"),"Master",IF(OR(O5181="Ready for Master",O5181="Issues found in raw",O5181="Raw under QC",O5181="Issues resolved in raw"),"Raw","-"))</f>
        <v>Raw</v>
      </c>
      <c r="Q5181" s="13">
        <v>46248.14583333333</v>
      </c>
      <c r="R5181" t="inlineStr">
        <is>
          <t xml:space="preserve">2026-08 (Aug)</t>
        </is>
      </c>
      <c r="S5181">
        <f>IF(M5181="Not an error",0,IF(COUNTIFS($A$2:$A5181,$A5181,$D$2:$D5181,$D5181,$M$2:$M5181,"&lt;&gt;Not an error")=1,1,0))</f>
        <v>1</v>
      </c>
      <c r="T5181">
        <f>IF(M5181&lt;&gt;"Major",0,IF(COUNTIFS($A$2:$A5181,$A5181,$D$2:$D5181,$D5181,$M$2:$M5181,"Major")=1,1,0))</f>
        <v>1</v>
      </c>
      <c r="U5181">
        <f>IF(M5181&lt;&gt;"Minor",0,IF(COUNTIFS($A$2:$A5181,$A5181,$D$2:$D5181,$D5181,$M$2:$M5181,"Minor")=1,1,0))</f>
        <v>0</v>
      </c>
    </row>
    <row r="5182">
      <c r="A5182" t="inlineStr">
        <is>
          <t xml:space="preserve">294cd7d130be8bb0326127c52ff2769fcf9a956d</t>
        </is>
      </c>
      <c r="B5182" t="inlineStr">
        <is>
          <t xml:space="preserve">Zompirewolf</t>
        </is>
      </c>
      <c r="C5182" t="inlineStr">
        <is>
          <t xml:space="preserve">Zompirewolf: Die Geburt Einer Legende</t>
        </is>
      </c>
      <c r="D5182" t="inlineStr">
        <is>
          <t xml:space="preserve">012e6c6a142ee9ba748ed15b13ccf04b09af5e34</t>
        </is>
      </c>
      <c r="E5182" t="inlineStr">
        <is>
          <t xml:space="preserve">Episode 317: Alte Freunde</t>
        </is>
      </c>
      <c r="F5182">
        <v>317</v>
      </c>
      <c r="G5182" t="inlineStr">
        <is>
          <t xml:space="preserve">3:25-3:33</t>
        </is>
      </c>
      <c r="H5182" t="inlineStr">
        <is>
          <t xml:space="preserve">Resolved</t>
        </is>
      </c>
      <c r="I5182" t="inlineStr">
        <is>
          <t xml:space="preserve">Remarks: change in accent
Line from Script: "„Und vergiss dein Training mit Vulcan nicht“, fügte Silas hinzu und erinnerte Tristan damit an seine Pflichten."
Notes: "Vulcan" EN--&gt;DE</t>
        </is>
      </c>
      <c r="J5182" t="inlineStr">
        <is>
          <t xml:space="preserve">VOA</t>
        </is>
      </c>
      <c r="K5182" t="inlineStr">
        <is>
          <t xml:space="preserve">Mispronunciation</t>
        </is>
      </c>
      <c r="L5182" t="inlineStr">
        <is>
          <t xml:space="preserve">Mispronunciation</t>
        </is>
      </c>
      <c r="M5182" t="str">
        <f>IFERROR(IF(VLOOKUP(L5182,'Quantification'!$A:$B,2,FALSE)&amp;""="","Unclassified",VLOOKUP(L5182,'Quantification'!$A:$B,2,FALSE)),"Unclassified")</f>
        <v>Major</v>
      </c>
      <c r="N5182" t="inlineStr">
        <is>
          <t xml:space="preserve">frl-florinda.frisardi@pocketfm.com</t>
        </is>
      </c>
      <c r="O5182" t="inlineStr">
        <is>
          <t xml:space="preserve">Issues found in raw</t>
        </is>
      </c>
      <c r="P5182" t="str">
        <f>IF(OR(O5182="Issues found in master",O5182="Final master"),"Master",IF(OR(O5182="Ready for Master",O5182="Issues found in raw",O5182="Raw under QC",O5182="Issues resolved in raw"),"Raw","-"))</f>
        <v>Raw</v>
      </c>
      <c r="Q5182" s="13">
        <v>46248.14583333333</v>
      </c>
      <c r="R5182" t="inlineStr">
        <is>
          <t xml:space="preserve">2026-08 (Aug)</t>
        </is>
      </c>
      <c r="S5182">
        <f>IF(M5182="Not an error",0,IF(COUNTIFS($A$2:$A5182,$A5182,$D$2:$D5182,$D5182,$M$2:$M5182,"&lt;&gt;Not an error")=1,1,0))</f>
        <v>0</v>
      </c>
      <c r="T5182">
        <f>IF(M5182&lt;&gt;"Major",0,IF(COUNTIFS($A$2:$A5182,$A5182,$D$2:$D5182,$D5182,$M$2:$M5182,"Major")=1,1,0))</f>
        <v>0</v>
      </c>
      <c r="U5182">
        <f>IF(M5182&lt;&gt;"Minor",0,IF(COUNTIFS($A$2:$A5182,$A5182,$D$2:$D5182,$D5182,$M$2:$M5182,"Minor")=1,1,0))</f>
        <v>0</v>
      </c>
    </row>
    <row r="5183">
      <c r="A5183" t="inlineStr">
        <is>
          <t xml:space="preserve">294cd7d130be8bb0326127c52ff2769fcf9a956d</t>
        </is>
      </c>
      <c r="B5183" t="inlineStr">
        <is>
          <t xml:space="preserve">Zompirewolf</t>
        </is>
      </c>
      <c r="C5183" t="inlineStr">
        <is>
          <t xml:space="preserve">Zompirewolf: Die Geburt Einer Legende</t>
        </is>
      </c>
      <c r="D5183" t="inlineStr">
        <is>
          <t xml:space="preserve">012e6c6a142ee9ba748ed15b13ccf04b09af5e34</t>
        </is>
      </c>
      <c r="E5183" t="inlineStr">
        <is>
          <t xml:space="preserve">Episode 317: Alte Freunde</t>
        </is>
      </c>
      <c r="F5183">
        <v>317</v>
      </c>
      <c r="G5183" t="inlineStr">
        <is>
          <t xml:space="preserve">7:22-7:28</t>
        </is>
      </c>
      <c r="H5183" t="inlineStr">
        <is>
          <t xml:space="preserve">Resolved</t>
        </is>
      </c>
      <c r="I5183" t="inlineStr">
        <is>
          <t xml:space="preserve">Remarks: mispronunciation
Line from Script: "Es war eine bekannte Tatsache, dass Kerns Truppe keinen direkten Schutz von ihrem S Rang Anführer hatte."
Notes: "S Rang" - pronounce separately</t>
        </is>
      </c>
      <c r="J5183" t="inlineStr">
        <is>
          <t xml:space="preserve">VOA</t>
        </is>
      </c>
      <c r="K5183" t="inlineStr">
        <is>
          <t xml:space="preserve">Mispronunciation</t>
        </is>
      </c>
      <c r="L5183" t="inlineStr">
        <is>
          <t xml:space="preserve">Mispronunciation</t>
        </is>
      </c>
      <c r="M5183" t="str">
        <f>IFERROR(IF(VLOOKUP(L5183,'Quantification'!$A:$B,2,FALSE)&amp;""="","Unclassified",VLOOKUP(L5183,'Quantification'!$A:$B,2,FALSE)),"Unclassified")</f>
        <v>Major</v>
      </c>
      <c r="N5183" t="inlineStr">
        <is>
          <t xml:space="preserve">frl-florinda.frisardi@pocketfm.com</t>
        </is>
      </c>
      <c r="O5183" t="inlineStr">
        <is>
          <t xml:space="preserve">Issues found in raw</t>
        </is>
      </c>
      <c r="P5183" t="str">
        <f>IF(OR(O5183="Issues found in master",O5183="Final master"),"Master",IF(OR(O5183="Ready for Master",O5183="Issues found in raw",O5183="Raw under QC",O5183="Issues resolved in raw"),"Raw","-"))</f>
        <v>Raw</v>
      </c>
      <c r="Q5183" s="13">
        <v>46248.14583333333</v>
      </c>
      <c r="R5183" t="inlineStr">
        <is>
          <t xml:space="preserve">2026-08 (Aug)</t>
        </is>
      </c>
      <c r="S5183">
        <f>IF(M5183="Not an error",0,IF(COUNTIFS($A$2:$A5183,$A5183,$D$2:$D5183,$D5183,$M$2:$M5183,"&lt;&gt;Not an error")=1,1,0))</f>
        <v>0</v>
      </c>
      <c r="T5183">
        <f>IF(M5183&lt;&gt;"Major",0,IF(COUNTIFS($A$2:$A5183,$A5183,$D$2:$D5183,$D5183,$M$2:$M5183,"Major")=1,1,0))</f>
        <v>0</v>
      </c>
      <c r="U5183">
        <f>IF(M5183&lt;&gt;"Minor",0,IF(COUNTIFS($A$2:$A5183,$A5183,$D$2:$D5183,$D5183,$M$2:$M5183,"Minor")=1,1,0))</f>
        <v>0</v>
      </c>
    </row>
    <row r="5184">
      <c r="A5184" t="inlineStr">
        <is>
          <t xml:space="preserve">294cd7d130be8bb0326127c52ff2769fcf9a956d</t>
        </is>
      </c>
      <c r="B5184" t="inlineStr">
        <is>
          <t xml:space="preserve">Zompirewolf</t>
        </is>
      </c>
      <c r="C5184" t="inlineStr">
        <is>
          <t xml:space="preserve">Zompirewolf: Die Geburt Einer Legende</t>
        </is>
      </c>
      <c r="D5184" t="inlineStr">
        <is>
          <t xml:space="preserve">0c9488172255377a9feb5197270918f8afb7246a</t>
        </is>
      </c>
      <c r="E5184" t="inlineStr">
        <is>
          <t xml:space="preserve">Episode 318: Zweite Chancen</t>
        </is>
      </c>
      <c r="F5184">
        <v>318</v>
      </c>
      <c r="G5184" t="inlineStr">
        <is>
          <t xml:space="preserve">7:40-7:47</t>
        </is>
      </c>
      <c r="H5184" t="inlineStr">
        <is>
          <t xml:space="preserve">Resolved</t>
        </is>
      </c>
      <c r="I5184" t="inlineStr">
        <is>
          <t xml:space="preserve">Remarks: mispronunciation
Line from Script: "Andererseits war er für die Giholos die Reinkarnation von Seraph, also war es nicht völlig abwegig."
Notes: "Giholo" --&gt; "Dschjiholo"</t>
        </is>
      </c>
      <c r="J5184" t="inlineStr">
        <is>
          <t xml:space="preserve">VOA</t>
        </is>
      </c>
      <c r="K5184" t="inlineStr">
        <is>
          <t xml:space="preserve">Mispronunciation</t>
        </is>
      </c>
      <c r="L5184" t="inlineStr">
        <is>
          <t xml:space="preserve">Mispronunciation</t>
        </is>
      </c>
      <c r="M5184" t="str">
        <f>IFERROR(IF(VLOOKUP(L5184,'Quantification'!$A:$B,2,FALSE)&amp;""="","Unclassified",VLOOKUP(L5184,'Quantification'!$A:$B,2,FALSE)),"Unclassified")</f>
        <v>Major</v>
      </c>
      <c r="N5184" t="inlineStr">
        <is>
          <t xml:space="preserve">frl-florinda.frisardi@pocketfm.com</t>
        </is>
      </c>
      <c r="O5184" t="inlineStr">
        <is>
          <t xml:space="preserve">Issues found in raw</t>
        </is>
      </c>
      <c r="P5184" t="str">
        <f>IF(OR(O5184="Issues found in master",O5184="Final master"),"Master",IF(OR(O5184="Ready for Master",O5184="Issues found in raw",O5184="Raw under QC",O5184="Issues resolved in raw"),"Raw","-"))</f>
        <v>Raw</v>
      </c>
      <c r="Q5184" s="13">
        <v>46249.14583333333</v>
      </c>
      <c r="R5184" t="inlineStr">
        <is>
          <t xml:space="preserve">2026-08 (Aug)</t>
        </is>
      </c>
      <c r="S5184">
        <f>IF(M5184="Not an error",0,IF(COUNTIFS($A$2:$A5184,$A5184,$D$2:$D5184,$D5184,$M$2:$M5184,"&lt;&gt;Not an error")=1,1,0))</f>
        <v>1</v>
      </c>
      <c r="T5184">
        <f>IF(M5184&lt;&gt;"Major",0,IF(COUNTIFS($A$2:$A5184,$A5184,$D$2:$D5184,$D5184,$M$2:$M5184,"Major")=1,1,0))</f>
        <v>1</v>
      </c>
      <c r="U5184">
        <f>IF(M5184&lt;&gt;"Minor",0,IF(COUNTIFS($A$2:$A5184,$A5184,$D$2:$D5184,$D5184,$M$2:$M5184,"Minor")=1,1,0))</f>
        <v>0</v>
      </c>
    </row>
    <row r="5185">
      <c r="A5185" t="inlineStr">
        <is>
          <t xml:space="preserve">294cd7d130be8bb0326127c52ff2769fcf9a956d</t>
        </is>
      </c>
      <c r="B5185" t="inlineStr">
        <is>
          <t xml:space="preserve">Zompirewolf</t>
        </is>
      </c>
      <c r="C5185" t="inlineStr">
        <is>
          <t xml:space="preserve">Zompirewolf: Die Geburt Einer Legende</t>
        </is>
      </c>
      <c r="D5185" t="inlineStr">
        <is>
          <t xml:space="preserve">4394572f27b20e1d7d2f750557990ecf09735346</t>
        </is>
      </c>
      <c r="E5185" t="inlineStr">
        <is>
          <t xml:space="preserve">Episode 319: Der Stab Von Eden</t>
        </is>
      </c>
      <c r="F5185">
        <v>319</v>
      </c>
      <c r="G5185" t="inlineStr">
        <is>
          <t xml:space="preserve">4:35-4:39</t>
        </is>
      </c>
      <c r="H5185" t="inlineStr">
        <is>
          <t xml:space="preserve">Resolved</t>
        </is>
      </c>
      <c r="I5185" t="inlineStr">
        <is>
          <t xml:space="preserve">Remarks: misleading information
Line from Script: "Dennoch weigerte sie sich zu glauben, dass Eulas Absichten lauter waren."
Notes: "Eulas Absichten lauter waren" - change to "Eulas Absichten gut waren"</t>
        </is>
      </c>
      <c r="J5185" t="inlineStr">
        <is>
          <t xml:space="preserve">AI</t>
        </is>
      </c>
      <c r="K5185" t="inlineStr">
        <is>
          <t xml:space="preserve">Script error</t>
        </is>
      </c>
      <c r="L5185" t="inlineStr">
        <is>
          <t xml:space="preserve">Script error</t>
        </is>
      </c>
      <c r="M5185" t="str">
        <f>IFERROR(IF(VLOOKUP(L5185,'Quantification'!$A:$B,2,FALSE)&amp;""="","Unclassified",VLOOKUP(L5185,'Quantification'!$A:$B,2,FALSE)),"Unclassified")</f>
        <v>Major</v>
      </c>
      <c r="N5185" t="inlineStr">
        <is>
          <t xml:space="preserve">frl-florinda.frisardi@pocketfm.com</t>
        </is>
      </c>
      <c r="O5185" t="inlineStr">
        <is>
          <t xml:space="preserve">Issues found in raw</t>
        </is>
      </c>
      <c r="P5185" t="str">
        <f>IF(OR(O5185="Issues found in master",O5185="Final master"),"Master",IF(OR(O5185="Ready for Master",O5185="Issues found in raw",O5185="Raw under QC",O5185="Issues resolved in raw"),"Raw","-"))</f>
        <v>Raw</v>
      </c>
      <c r="Q5185" s="13">
        <v>46249.14583333333</v>
      </c>
      <c r="R5185" t="inlineStr">
        <is>
          <t xml:space="preserve">2026-08 (Aug)</t>
        </is>
      </c>
      <c r="S5185">
        <f>IF(M5185="Not an error",0,IF(COUNTIFS($A$2:$A5185,$A5185,$D$2:$D5185,$D5185,$M$2:$M5185,"&lt;&gt;Not an error")=1,1,0))</f>
        <v>1</v>
      </c>
      <c r="T5185">
        <f>IF(M5185&lt;&gt;"Major",0,IF(COUNTIFS($A$2:$A5185,$A5185,$D$2:$D5185,$D5185,$M$2:$M5185,"Major")=1,1,0))</f>
        <v>1</v>
      </c>
      <c r="U5185">
        <f>IF(M5185&lt;&gt;"Minor",0,IF(COUNTIFS($A$2:$A5185,$A5185,$D$2:$D5185,$D5185,$M$2:$M5185,"Minor")=1,1,0))</f>
        <v>0</v>
      </c>
    </row>
    <row r="5186">
      <c r="A5186" t="inlineStr">
        <is>
          <t xml:space="preserve">294cd7d130be8bb0326127c52ff2769fcf9a956d</t>
        </is>
      </c>
      <c r="B5186" t="inlineStr">
        <is>
          <t xml:space="preserve">Zompirewolf</t>
        </is>
      </c>
      <c r="C5186" t="inlineStr">
        <is>
          <t xml:space="preserve">Zompirewolf: Die Geburt Einer Legende</t>
        </is>
      </c>
      <c r="D5186" t="inlineStr">
        <is>
          <t xml:space="preserve">3cc5be93778cea6496855e291763eb08c01ba610</t>
        </is>
      </c>
      <c r="E5186" t="inlineStr">
        <is>
          <t xml:space="preserve">Episode 320: Lügen Und Teilwahrheiten</t>
        </is>
      </c>
      <c r="F5186">
        <v>320</v>
      </c>
      <c r="G5186" t="inlineStr">
        <is>
          <t xml:space="preserve">1:16-1:21</t>
        </is>
      </c>
      <c r="H5186" t="inlineStr">
        <is>
          <t xml:space="preserve">Resolved</t>
        </is>
      </c>
      <c r="I5186" t="inlineStr">
        <is>
          <t xml:space="preserve">Remarks: incorrect word
Line from Script: "„Ich wette tausend Dollar, dass es ein entfernter Verwandter von dir war“, stichelte Silas. "
Notes: "Dollar" - change to "Yenos"</t>
        </is>
      </c>
      <c r="J5186" t="inlineStr">
        <is>
          <t xml:space="preserve">AI</t>
        </is>
      </c>
      <c r="K5186" t="inlineStr">
        <is>
          <t xml:space="preserve">Script error</t>
        </is>
      </c>
      <c r="L5186" t="inlineStr">
        <is>
          <t xml:space="preserve">Script error</t>
        </is>
      </c>
      <c r="M5186" t="str">
        <f>IFERROR(IF(VLOOKUP(L5186,'Quantification'!$A:$B,2,FALSE)&amp;""="","Unclassified",VLOOKUP(L5186,'Quantification'!$A:$B,2,FALSE)),"Unclassified")</f>
        <v>Major</v>
      </c>
      <c r="N5186" t="inlineStr">
        <is>
          <t xml:space="preserve">frl-florinda.frisardi@pocketfm.com</t>
        </is>
      </c>
      <c r="O5186" t="inlineStr">
        <is>
          <t xml:space="preserve">Issues found in raw</t>
        </is>
      </c>
      <c r="P5186" t="str">
        <f>IF(OR(O5186="Issues found in master",O5186="Final master"),"Master",IF(OR(O5186="Ready for Master",O5186="Issues found in raw",O5186="Raw under QC",O5186="Issues resolved in raw"),"Raw","-"))</f>
        <v>Raw</v>
      </c>
      <c r="Q5186" s="13">
        <v>46250.14583333333</v>
      </c>
      <c r="R5186" t="inlineStr">
        <is>
          <t xml:space="preserve">2026-08 (Aug)</t>
        </is>
      </c>
      <c r="S5186">
        <f>IF(M5186="Not an error",0,IF(COUNTIFS($A$2:$A5186,$A5186,$D$2:$D5186,$D5186,$M$2:$M5186,"&lt;&gt;Not an error")=1,1,0))</f>
        <v>1</v>
      </c>
      <c r="T5186">
        <f>IF(M5186&lt;&gt;"Major",0,IF(COUNTIFS($A$2:$A5186,$A5186,$D$2:$D5186,$D5186,$M$2:$M5186,"Major")=1,1,0))</f>
        <v>1</v>
      </c>
      <c r="U5186">
        <f>IF(M5186&lt;&gt;"Minor",0,IF(COUNTIFS($A$2:$A5186,$A5186,$D$2:$D5186,$D5186,$M$2:$M5186,"Minor")=1,1,0))</f>
        <v>0</v>
      </c>
    </row>
    <row r="5187">
      <c r="A5187" t="inlineStr">
        <is>
          <t xml:space="preserve">294cd7d130be8bb0326127c52ff2769fcf9a956d</t>
        </is>
      </c>
      <c r="B5187" t="inlineStr">
        <is>
          <t xml:space="preserve">Zompirewolf</t>
        </is>
      </c>
      <c r="C5187" t="inlineStr">
        <is>
          <t xml:space="preserve">Zompirewolf: Die Geburt Einer Legende</t>
        </is>
      </c>
      <c r="D5187" t="inlineStr">
        <is>
          <t xml:space="preserve">0613155b6a503a4dfca3fd5123e88a18099d8f75</t>
        </is>
      </c>
      <c r="E5187" t="inlineStr">
        <is>
          <t xml:space="preserve">Episode 322: Gemeinsame Operation Teil 2</t>
        </is>
      </c>
      <c r="F5187">
        <v>322</v>
      </c>
      <c r="G5187" t="inlineStr">
        <is>
          <t xml:space="preserve">4:38-4:51</t>
        </is>
      </c>
      <c r="H5187" t="inlineStr">
        <is>
          <t xml:space="preserve">Resolved</t>
        </is>
      </c>
      <c r="I5187" t="inlineStr">
        <is>
          <t xml:space="preserve">Remarks: change in accent
Line from Script: " Zum Beispiel könntest du mit einem C Rang Kämpfer sparren und dann seine Kraft erhöhen, um zu sehen, wie er kämpfen würde, wenn er sich jemals zu einem B Rang oder sogar höher entwickeln würde. "
Notes: "sparren" DE--&gt;EN</t>
        </is>
      </c>
      <c r="J5187" t="inlineStr">
        <is>
          <t xml:space="preserve">VOA</t>
        </is>
      </c>
      <c r="K5187" t="inlineStr">
        <is>
          <t xml:space="preserve">Mispronunciation</t>
        </is>
      </c>
      <c r="L5187" t="inlineStr">
        <is>
          <t xml:space="preserve">Mispronunciation</t>
        </is>
      </c>
      <c r="M5187" t="str">
        <f>IFERROR(IF(VLOOKUP(L5187,'Quantification'!$A:$B,2,FALSE)&amp;""="","Unclassified",VLOOKUP(L5187,'Quantification'!$A:$B,2,FALSE)),"Unclassified")</f>
        <v>Major</v>
      </c>
      <c r="N5187" t="inlineStr">
        <is>
          <t xml:space="preserve">frl-florinda.frisardi@pocketfm.com</t>
        </is>
      </c>
      <c r="O5187" t="inlineStr">
        <is>
          <t xml:space="preserve">Issues found in raw</t>
        </is>
      </c>
      <c r="P5187" t="str">
        <f>IF(OR(O5187="Issues found in master",O5187="Final master"),"Master",IF(OR(O5187="Ready for Master",O5187="Issues found in raw",O5187="Raw under QC",O5187="Issues resolved in raw"),"Raw","-"))</f>
        <v>Raw</v>
      </c>
      <c r="Q5187" s="13">
        <v>46251.14583333333</v>
      </c>
      <c r="R5187" t="inlineStr">
        <is>
          <t xml:space="preserve">2026-08 (Aug)</t>
        </is>
      </c>
      <c r="S5187">
        <f>IF(M5187="Not an error",0,IF(COUNTIFS($A$2:$A5187,$A5187,$D$2:$D5187,$D5187,$M$2:$M5187,"&lt;&gt;Not an error")=1,1,0))</f>
        <v>1</v>
      </c>
      <c r="T5187">
        <f>IF(M5187&lt;&gt;"Major",0,IF(COUNTIFS($A$2:$A5187,$A5187,$D$2:$D5187,$D5187,$M$2:$M5187,"Major")=1,1,0))</f>
        <v>1</v>
      </c>
      <c r="U5187">
        <f>IF(M5187&lt;&gt;"Minor",0,IF(COUNTIFS($A$2:$A5187,$A5187,$D$2:$D5187,$D5187,$M$2:$M5187,"Minor")=1,1,0))</f>
        <v>0</v>
      </c>
    </row>
    <row r="5188">
      <c r="A5188" t="inlineStr">
        <is>
          <t xml:space="preserve">294cd7d130be8bb0326127c52ff2769fcf9a956d</t>
        </is>
      </c>
      <c r="B5188" t="inlineStr">
        <is>
          <t xml:space="preserve">Zompirewolf</t>
        </is>
      </c>
      <c r="C5188" t="inlineStr">
        <is>
          <t xml:space="preserve">Zompirewolf: Die Geburt Einer Legende</t>
        </is>
      </c>
      <c r="D5188" t="inlineStr">
        <is>
          <t xml:space="preserve">0613155b6a503a4dfca3fd5123e88a18099d8f75</t>
        </is>
      </c>
      <c r="E5188" t="inlineStr">
        <is>
          <t xml:space="preserve">Episode 322: Gemeinsame Operation Teil 2</t>
        </is>
      </c>
      <c r="F5188">
        <v>322</v>
      </c>
      <c r="G5188" t="inlineStr">
        <is>
          <t xml:space="preserve">5:16-5:22</t>
        </is>
      </c>
      <c r="H5188" t="inlineStr">
        <is>
          <t xml:space="preserve">Resolved</t>
        </is>
      </c>
      <c r="I5188" t="inlineStr">
        <is>
          <t xml:space="preserve">Remarks: incorrect name
Line from Script: "Trotz allem verstand Tristan, was für eine Goldgrube Lord Nix ihm gerade überreicht hatte."
Notes: "Lord Nix" - change to "Lord Tresticons"</t>
        </is>
      </c>
      <c r="J5188" t="inlineStr">
        <is>
          <t xml:space="preserve">AI</t>
        </is>
      </c>
      <c r="K5188" t="inlineStr">
        <is>
          <t xml:space="preserve">Script error</t>
        </is>
      </c>
      <c r="L5188" t="inlineStr">
        <is>
          <t xml:space="preserve">Script error</t>
        </is>
      </c>
      <c r="M5188" t="str">
        <f>IFERROR(IF(VLOOKUP(L5188,'Quantification'!$A:$B,2,FALSE)&amp;""="","Unclassified",VLOOKUP(L5188,'Quantification'!$A:$B,2,FALSE)),"Unclassified")</f>
        <v>Major</v>
      </c>
      <c r="N5188" t="inlineStr">
        <is>
          <t xml:space="preserve">frl-florinda.frisardi@pocketfm.com</t>
        </is>
      </c>
      <c r="O5188" t="inlineStr">
        <is>
          <t xml:space="preserve">Issues found in raw</t>
        </is>
      </c>
      <c r="P5188" t="str">
        <f>IF(OR(O5188="Issues found in master",O5188="Final master"),"Master",IF(OR(O5188="Ready for Master",O5188="Issues found in raw",O5188="Raw under QC",O5188="Issues resolved in raw"),"Raw","-"))</f>
        <v>Raw</v>
      </c>
      <c r="Q5188" s="13">
        <v>46251.14583333333</v>
      </c>
      <c r="R5188" t="inlineStr">
        <is>
          <t xml:space="preserve">2026-08 (Aug)</t>
        </is>
      </c>
      <c r="S5188">
        <f>IF(M5188="Not an error",0,IF(COUNTIFS($A$2:$A5188,$A5188,$D$2:$D5188,$D5188,$M$2:$M5188,"&lt;&gt;Not an error")=1,1,0))</f>
        <v>0</v>
      </c>
      <c r="T5188">
        <f>IF(M5188&lt;&gt;"Major",0,IF(COUNTIFS($A$2:$A5188,$A5188,$D$2:$D5188,$D5188,$M$2:$M5188,"Major")=1,1,0))</f>
        <v>0</v>
      </c>
      <c r="U5188">
        <f>IF(M5188&lt;&gt;"Minor",0,IF(COUNTIFS($A$2:$A5188,$A5188,$D$2:$D5188,$D5188,$M$2:$M5188,"Minor")=1,1,0))</f>
        <v>0</v>
      </c>
    </row>
    <row r="5189">
      <c r="A5189" t="inlineStr">
        <is>
          <t xml:space="preserve">294cd7d130be8bb0326127c52ff2769fcf9a956d</t>
        </is>
      </c>
      <c r="B5189" t="inlineStr">
        <is>
          <t xml:space="preserve">Zompirewolf</t>
        </is>
      </c>
      <c r="C5189" t="inlineStr">
        <is>
          <t xml:space="preserve">Zompirewolf: Die Geburt Einer Legende</t>
        </is>
      </c>
      <c r="D5189" t="inlineStr">
        <is>
          <t xml:space="preserve">6ef232e4bf5fc0971928f13e9d397e78623a3e86</t>
        </is>
      </c>
      <c r="E5189" t="inlineStr">
        <is>
          <t xml:space="preserve">Episode 323: Eine Einführung in Zanna</t>
        </is>
      </c>
      <c r="F5189">
        <v>323</v>
      </c>
      <c r="G5189" t="inlineStr">
        <is>
          <t xml:space="preserve">0:00-0:06</t>
        </is>
      </c>
      <c r="H5189" t="inlineStr">
        <is>
          <t xml:space="preserve">Resolved</t>
        </is>
      </c>
      <c r="I5189" t="inlineStr">
        <is>
          <t xml:space="preserve">Remarks: translation missing
Line from Script: "Eine Woche später landeten die Ghosts und die Gold Water Mercenaries auf Occuna."
Notes: "Ghosts und Gold Water Mercenaries" - change to "Geister und Goldwasser Söldner"</t>
        </is>
      </c>
      <c r="J5189" t="inlineStr">
        <is>
          <t xml:space="preserve">AI</t>
        </is>
      </c>
      <c r="K5189" t="inlineStr">
        <is>
          <t xml:space="preserve">Script error</t>
        </is>
      </c>
      <c r="L5189" t="inlineStr">
        <is>
          <t xml:space="preserve">Script error</t>
        </is>
      </c>
      <c r="M5189" t="str">
        <f>IFERROR(IF(VLOOKUP(L5189,'Quantification'!$A:$B,2,FALSE)&amp;""="","Unclassified",VLOOKUP(L5189,'Quantification'!$A:$B,2,FALSE)),"Unclassified")</f>
        <v>Major</v>
      </c>
      <c r="N5189" t="inlineStr">
        <is>
          <t xml:space="preserve">frl-florinda.frisardi@pocketfm.com</t>
        </is>
      </c>
      <c r="O5189" t="inlineStr">
        <is>
          <t xml:space="preserve">Issues found in raw</t>
        </is>
      </c>
      <c r="P5189" t="str">
        <f>IF(OR(O5189="Issues found in master",O5189="Final master"),"Master",IF(OR(O5189="Ready for Master",O5189="Issues found in raw",O5189="Raw under QC",O5189="Issues resolved in raw"),"Raw","-"))</f>
        <v>Raw</v>
      </c>
      <c r="Q5189" s="13">
        <v>46251.14583333333</v>
      </c>
      <c r="R5189" t="inlineStr">
        <is>
          <t xml:space="preserve">2026-08 (Aug)</t>
        </is>
      </c>
      <c r="S5189">
        <f>IF(M5189="Not an error",0,IF(COUNTIFS($A$2:$A5189,$A5189,$D$2:$D5189,$D5189,$M$2:$M5189,"&lt;&gt;Not an error")=1,1,0))</f>
        <v>1</v>
      </c>
      <c r="T5189">
        <f>IF(M5189&lt;&gt;"Major",0,IF(COUNTIFS($A$2:$A5189,$A5189,$D$2:$D5189,$D5189,$M$2:$M5189,"Major")=1,1,0))</f>
        <v>1</v>
      </c>
      <c r="U5189">
        <f>IF(M5189&lt;&gt;"Minor",0,IF(COUNTIFS($A$2:$A5189,$A5189,$D$2:$D5189,$D5189,$M$2:$M5189,"Minor")=1,1,0))</f>
        <v>0</v>
      </c>
    </row>
    <row r="5190">
      <c r="A5190" t="inlineStr">
        <is>
          <t xml:space="preserve">294cd7d130be8bb0326127c52ff2769fcf9a956d</t>
        </is>
      </c>
      <c r="B5190" t="inlineStr">
        <is>
          <t xml:space="preserve">Zompirewolf</t>
        </is>
      </c>
      <c r="C5190" t="inlineStr">
        <is>
          <t xml:space="preserve">Zompirewolf: Die Geburt Einer Legende</t>
        </is>
      </c>
      <c r="D5190" t="inlineStr">
        <is>
          <t xml:space="preserve">6ef232e4bf5fc0971928f13e9d397e78623a3e86</t>
        </is>
      </c>
      <c r="E5190" t="inlineStr">
        <is>
          <t xml:space="preserve">Episode 323: Eine Einführung in Zanna</t>
        </is>
      </c>
      <c r="F5190">
        <v>323</v>
      </c>
      <c r="G5190" t="inlineStr">
        <is>
          <t xml:space="preserve">5:36-5:41</t>
        </is>
      </c>
      <c r="H5190" t="inlineStr">
        <is>
          <t xml:space="preserve">Resolved</t>
        </is>
      </c>
      <c r="I5190" t="inlineStr">
        <is>
          <t xml:space="preserve">Remarks: translation missing, change in accent
Line from Script: "Ursprünglich hatte Tristan geplant, Vulcan zu bitten, Waffen für die Ghosts herzustellen."
Notes: "Ghosts" - change to "Geister", "Vulcan" EN--&gt;DE</t>
        </is>
      </c>
      <c r="J5190" t="inlineStr">
        <is>
          <t xml:space="preserve">AI</t>
        </is>
      </c>
      <c r="K5190" t="inlineStr">
        <is>
          <t xml:space="preserve">Script error</t>
        </is>
      </c>
      <c r="L5190" t="inlineStr">
        <is>
          <t xml:space="preserve">Script error</t>
        </is>
      </c>
      <c r="M5190" t="str">
        <f>IFERROR(IF(VLOOKUP(L5190,'Quantification'!$A:$B,2,FALSE)&amp;""="","Unclassified",VLOOKUP(L5190,'Quantification'!$A:$B,2,FALSE)),"Unclassified")</f>
        <v>Major</v>
      </c>
      <c r="N5190" t="inlineStr">
        <is>
          <t xml:space="preserve">frl-florinda.frisardi@pocketfm.com</t>
        </is>
      </c>
      <c r="O5190" t="inlineStr">
        <is>
          <t xml:space="preserve">Issues found in raw</t>
        </is>
      </c>
      <c r="P5190" t="str">
        <f>IF(OR(O5190="Issues found in master",O5190="Final master"),"Master",IF(OR(O5190="Ready for Master",O5190="Issues found in raw",O5190="Raw under QC",O5190="Issues resolved in raw"),"Raw","-"))</f>
        <v>Raw</v>
      </c>
      <c r="Q5190" s="13">
        <v>46251.14583333333</v>
      </c>
      <c r="R5190" t="inlineStr">
        <is>
          <t xml:space="preserve">2026-08 (Aug)</t>
        </is>
      </c>
      <c r="S5190">
        <f>IF(M5190="Not an error",0,IF(COUNTIFS($A$2:$A5190,$A5190,$D$2:$D5190,$D5190,$M$2:$M5190,"&lt;&gt;Not an error")=1,1,0))</f>
        <v>0</v>
      </c>
      <c r="T5190">
        <f>IF(M5190&lt;&gt;"Major",0,IF(COUNTIFS($A$2:$A5190,$A5190,$D$2:$D5190,$D5190,$M$2:$M5190,"Major")=1,1,0))</f>
        <v>0</v>
      </c>
      <c r="U5190">
        <f>IF(M5190&lt;&gt;"Minor",0,IF(COUNTIFS($A$2:$A5190,$A5190,$D$2:$D5190,$D5190,$M$2:$M5190,"Minor")=1,1,0))</f>
        <v>0</v>
      </c>
    </row>
    <row r="5191">
      <c r="A5191" t="inlineStr">
        <is>
          <t xml:space="preserve">294cd7d130be8bb0326127c52ff2769fcf9a956d</t>
        </is>
      </c>
      <c r="B5191" t="inlineStr">
        <is>
          <t xml:space="preserve">Zompirewolf</t>
        </is>
      </c>
      <c r="C5191" t="inlineStr">
        <is>
          <t xml:space="preserve">Zompirewolf: Die Geburt Einer Legende</t>
        </is>
      </c>
      <c r="D5191" t="inlineStr">
        <is>
          <t xml:space="preserve">6ef232e4bf5fc0971928f13e9d397e78623a3e86</t>
        </is>
      </c>
      <c r="E5191" t="inlineStr">
        <is>
          <t xml:space="preserve">Episode 323: Eine Einführung in Zanna</t>
        </is>
      </c>
      <c r="F5191">
        <v>323</v>
      </c>
      <c r="G5191" t="inlineStr">
        <is>
          <t xml:space="preserve">7:28-7:33</t>
        </is>
      </c>
      <c r="H5191" t="inlineStr">
        <is>
          <t xml:space="preserve">Resolved</t>
        </is>
      </c>
      <c r="I5191" t="inlineStr">
        <is>
          <t xml:space="preserve">Remarks: grammatical error
Line from Script: "Schließlich bekam ein Mann nicht alle Tage ein Kompliment von einer Sukkubus."
Notes: "einer Sukkubus" - change to "einem Sukkubus"</t>
        </is>
      </c>
      <c r="J5191" t="inlineStr">
        <is>
          <t xml:space="preserve">AI</t>
        </is>
      </c>
      <c r="K5191" t="inlineStr">
        <is>
          <t xml:space="preserve">Script error</t>
        </is>
      </c>
      <c r="L5191" t="inlineStr">
        <is>
          <t xml:space="preserve">Script error</t>
        </is>
      </c>
      <c r="M5191" t="str">
        <f>IFERROR(IF(VLOOKUP(L5191,'Quantification'!$A:$B,2,FALSE)&amp;""="","Unclassified",VLOOKUP(L5191,'Quantification'!$A:$B,2,FALSE)),"Unclassified")</f>
        <v>Major</v>
      </c>
      <c r="N5191" t="inlineStr">
        <is>
          <t xml:space="preserve">frl-florinda.frisardi@pocketfm.com</t>
        </is>
      </c>
      <c r="O5191" t="inlineStr">
        <is>
          <t xml:space="preserve">Issues found in raw</t>
        </is>
      </c>
      <c r="P5191" t="str">
        <f>IF(OR(O5191="Issues found in master",O5191="Final master"),"Master",IF(OR(O5191="Ready for Master",O5191="Issues found in raw",O5191="Raw under QC",O5191="Issues resolved in raw"),"Raw","-"))</f>
        <v>Raw</v>
      </c>
      <c r="Q5191" s="13">
        <v>46251.14583333333</v>
      </c>
      <c r="R5191" t="inlineStr">
        <is>
          <t xml:space="preserve">2026-08 (Aug)</t>
        </is>
      </c>
      <c r="S5191">
        <f>IF(M5191="Not an error",0,IF(COUNTIFS($A$2:$A5191,$A5191,$D$2:$D5191,$D5191,$M$2:$M5191,"&lt;&gt;Not an error")=1,1,0))</f>
        <v>0</v>
      </c>
      <c r="T5191">
        <f>IF(M5191&lt;&gt;"Major",0,IF(COUNTIFS($A$2:$A5191,$A5191,$D$2:$D5191,$D5191,$M$2:$M5191,"Major")=1,1,0))</f>
        <v>0</v>
      </c>
      <c r="U5191">
        <f>IF(M5191&lt;&gt;"Minor",0,IF(COUNTIFS($A$2:$A5191,$A5191,$D$2:$D5191,$D5191,$M$2:$M5191,"Minor")=1,1,0))</f>
        <v>0</v>
      </c>
    </row>
    <row r="5192">
      <c r="A5192" t="inlineStr">
        <is>
          <t xml:space="preserve">294cd7d130be8bb0326127c52ff2769fcf9a956d</t>
        </is>
      </c>
      <c r="B5192" t="inlineStr">
        <is>
          <t xml:space="preserve">Zompirewolf</t>
        </is>
      </c>
      <c r="C5192" t="inlineStr">
        <is>
          <t xml:space="preserve">Zompirewolf: Die Geburt Einer Legende</t>
        </is>
      </c>
      <c r="D5192" t="inlineStr">
        <is>
          <t xml:space="preserve">e94ab763bedc7fa7e97ed83717f09b7e950d5006</t>
        </is>
      </c>
      <c r="E5192" t="inlineStr">
        <is>
          <t xml:space="preserve">Episode 327: Die Bestienhorde Von Occuna</t>
        </is>
      </c>
      <c r="F5192">
        <v>327</v>
      </c>
      <c r="G5192" t="inlineStr">
        <is>
          <t xml:space="preserve">2:55-3:05</t>
        </is>
      </c>
      <c r="H5192" t="inlineStr">
        <is>
          <t xml:space="preserve">Ignore</t>
        </is>
      </c>
      <c r="I5192" t="inlineStr">
        <is>
          <t xml:space="preserve">Remarks: incorrect name
Line from Script: "Es war ziemlich klar, dass die Occuner die ganze Zeit über die wahre Größe der Horde kannten, die Söldner aber nicht helfen würden, wenn sie die Wahrheit erführen."
Notes: "Occuner" - change to "Occunjaner" (for continuity)</t>
        </is>
      </c>
      <c r="J5192" t="inlineStr">
        <is>
          <t xml:space="preserve">AI</t>
        </is>
      </c>
      <c r="K5192" t="inlineStr">
        <is>
          <t xml:space="preserve">Script error</t>
        </is>
      </c>
      <c r="L5192" t="inlineStr">
        <is>
          <t xml:space="preserve">Script error</t>
        </is>
      </c>
      <c r="M5192" t="str">
        <f>IFERROR(IF(VLOOKUP(L5192,'Quantification'!$A:$B,2,FALSE)&amp;""="","Unclassified",VLOOKUP(L5192,'Quantification'!$A:$B,2,FALSE)),"Unclassified")</f>
        <v>Major</v>
      </c>
      <c r="N5192" t="inlineStr">
        <is>
          <t xml:space="preserve">frl-florinda.frisardi@pocketfm.com</t>
        </is>
      </c>
      <c r="O5192" t="inlineStr">
        <is>
          <t xml:space="preserve">Issues found in raw</t>
        </is>
      </c>
      <c r="P5192" t="str">
        <f>IF(OR(O5192="Issues found in master",O5192="Final master"),"Master",IF(OR(O5192="Ready for Master",O5192="Issues found in raw",O5192="Raw under QC",O5192="Issues resolved in raw"),"Raw","-"))</f>
        <v>Raw</v>
      </c>
      <c r="Q5192" s="13">
        <v>46253.14583333333</v>
      </c>
      <c r="R5192" t="inlineStr">
        <is>
          <t xml:space="preserve">2026-08 (Aug)</t>
        </is>
      </c>
      <c r="S5192">
        <f>IF(M5192="Not an error",0,IF(COUNTIFS($A$2:$A5192,$A5192,$D$2:$D5192,$D5192,$M$2:$M5192,"&lt;&gt;Not an error")=1,1,0))</f>
        <v>1</v>
      </c>
      <c r="T5192">
        <f>IF(M5192&lt;&gt;"Major",0,IF(COUNTIFS($A$2:$A5192,$A5192,$D$2:$D5192,$D5192,$M$2:$M5192,"Major")=1,1,0))</f>
        <v>1</v>
      </c>
      <c r="U5192">
        <f>IF(M5192&lt;&gt;"Minor",0,IF(COUNTIFS($A$2:$A5192,$A5192,$D$2:$D5192,$D5192,$M$2:$M5192,"Minor")=1,1,0))</f>
        <v>0</v>
      </c>
    </row>
    <row r="5193">
      <c r="A5193" t="inlineStr">
        <is>
          <t xml:space="preserve">294cd7d130be8bb0326127c52ff2769fcf9a956d</t>
        </is>
      </c>
      <c r="B5193" t="inlineStr">
        <is>
          <t xml:space="preserve">Zompirewolf</t>
        </is>
      </c>
      <c r="C5193" t="inlineStr">
        <is>
          <t xml:space="preserve">Zompirewolf: Die Geburt Einer Legende</t>
        </is>
      </c>
      <c r="D5193" t="inlineStr">
        <is>
          <t xml:space="preserve">e94ab763bedc7fa7e97ed83717f09b7e950d5006</t>
        </is>
      </c>
      <c r="E5193" t="inlineStr">
        <is>
          <t xml:space="preserve">Episode 327: Die Bestienhorde Von Occuna</t>
        </is>
      </c>
      <c r="F5193">
        <v>327</v>
      </c>
      <c r="G5193" t="inlineStr">
        <is>
          <t xml:space="preserve">5:59-6:06</t>
        </is>
      </c>
      <c r="H5193" t="inlineStr">
        <is>
          <t xml:space="preserve">Resolved</t>
        </is>
      </c>
      <c r="I5193" t="inlineStr">
        <is>
          <t xml:space="preserve">Remarks: incorrect name
Line from Script: "Die Occuner und der Kult hatten die ganze Zeit zusammengearbeitet und die Söldner zum Narren gehalten."
Notes: "Occuner" - change to "Occunjaner"</t>
        </is>
      </c>
      <c r="J5193" t="inlineStr">
        <is>
          <t xml:space="preserve">AI</t>
        </is>
      </c>
      <c r="K5193" t="inlineStr">
        <is>
          <t xml:space="preserve">Script error</t>
        </is>
      </c>
      <c r="L5193" t="inlineStr">
        <is>
          <t xml:space="preserve">Script error</t>
        </is>
      </c>
      <c r="M5193" t="str">
        <f>IFERROR(IF(VLOOKUP(L5193,'Quantification'!$A:$B,2,FALSE)&amp;""="","Unclassified",VLOOKUP(L5193,'Quantification'!$A:$B,2,FALSE)),"Unclassified")</f>
        <v>Major</v>
      </c>
      <c r="N5193" t="inlineStr">
        <is>
          <t xml:space="preserve">frl-florinda.frisardi@pocketfm.com</t>
        </is>
      </c>
      <c r="O5193" t="inlineStr">
        <is>
          <t xml:space="preserve">Issues found in raw</t>
        </is>
      </c>
      <c r="P5193" t="str">
        <f>IF(OR(O5193="Issues found in master",O5193="Final master"),"Master",IF(OR(O5193="Ready for Master",O5193="Issues found in raw",O5193="Raw under QC",O5193="Issues resolved in raw"),"Raw","-"))</f>
        <v>Raw</v>
      </c>
      <c r="Q5193" s="13">
        <v>46253.14583333333</v>
      </c>
      <c r="R5193" t="inlineStr">
        <is>
          <t xml:space="preserve">2026-08 (Aug)</t>
        </is>
      </c>
      <c r="S5193">
        <f>IF(M5193="Not an error",0,IF(COUNTIFS($A$2:$A5193,$A5193,$D$2:$D5193,$D5193,$M$2:$M5193,"&lt;&gt;Not an error")=1,1,0))</f>
        <v>0</v>
      </c>
      <c r="T5193">
        <f>IF(M5193&lt;&gt;"Major",0,IF(COUNTIFS($A$2:$A5193,$A5193,$D$2:$D5193,$D5193,$M$2:$M5193,"Major")=1,1,0))</f>
        <v>0</v>
      </c>
      <c r="U5193">
        <f>IF(M5193&lt;&gt;"Minor",0,IF(COUNTIFS($A$2:$A5193,$A5193,$D$2:$D5193,$D5193,$M$2:$M5193,"Minor")=1,1,0))</f>
        <v>0</v>
      </c>
    </row>
    <row r="5194">
      <c r="A5194" t="inlineStr">
        <is>
          <t xml:space="preserve">294cd7d130be8bb0326127c52ff2769fcf9a956d</t>
        </is>
      </c>
      <c r="B5194" t="inlineStr">
        <is>
          <t xml:space="preserve">Zompirewolf</t>
        </is>
      </c>
      <c r="C5194" t="inlineStr">
        <is>
          <t xml:space="preserve">Zompirewolf: Die Geburt Einer Legende</t>
        </is>
      </c>
      <c r="D5194" t="inlineStr">
        <is>
          <t xml:space="preserve">e94ab763bedc7fa7e97ed83717f09b7e950d5006</t>
        </is>
      </c>
      <c r="E5194" t="inlineStr">
        <is>
          <t xml:space="preserve">Episode 327: Die Bestienhorde Von Occuna</t>
        </is>
      </c>
      <c r="F5194">
        <v>327</v>
      </c>
      <c r="G5194" t="inlineStr">
        <is>
          <t xml:space="preserve">7:44-7:47</t>
        </is>
      </c>
      <c r="H5194" t="inlineStr">
        <is>
          <t xml:space="preserve">Resolved</t>
        </is>
      </c>
      <c r="I5194" t="inlineStr">
        <is>
          <t xml:space="preserve">Remarks: mispronunciation
Line from Script: "Aber es gibt da etwas, das ihr wissen solltet.“
Notes: "das ihr wissen solltet.“ mispronounced</t>
        </is>
      </c>
      <c r="J5194" t="inlineStr">
        <is>
          <t xml:space="preserve">VOA</t>
        </is>
      </c>
      <c r="K5194" t="inlineStr">
        <is>
          <t xml:space="preserve">Mispronunciation</t>
        </is>
      </c>
      <c r="L5194" t="inlineStr">
        <is>
          <t xml:space="preserve">Mispronunciation</t>
        </is>
      </c>
      <c r="M5194" t="str">
        <f>IFERROR(IF(VLOOKUP(L5194,'Quantification'!$A:$B,2,FALSE)&amp;""="","Unclassified",VLOOKUP(L5194,'Quantification'!$A:$B,2,FALSE)),"Unclassified")</f>
        <v>Major</v>
      </c>
      <c r="N5194" t="inlineStr">
        <is>
          <t xml:space="preserve">frl-florinda.frisardi@pocketfm.com</t>
        </is>
      </c>
      <c r="O5194" t="inlineStr">
        <is>
          <t xml:space="preserve">Issues found in raw</t>
        </is>
      </c>
      <c r="P5194" t="str">
        <f>IF(OR(O5194="Issues found in master",O5194="Final master"),"Master",IF(OR(O5194="Ready for Master",O5194="Issues found in raw",O5194="Raw under QC",O5194="Issues resolved in raw"),"Raw","-"))</f>
        <v>Raw</v>
      </c>
      <c r="Q5194" s="13">
        <v>46253.14583333333</v>
      </c>
      <c r="R5194" t="inlineStr">
        <is>
          <t xml:space="preserve">2026-08 (Aug)</t>
        </is>
      </c>
      <c r="S5194">
        <f>IF(M5194="Not an error",0,IF(COUNTIFS($A$2:$A5194,$A5194,$D$2:$D5194,$D5194,$M$2:$M5194,"&lt;&gt;Not an error")=1,1,0))</f>
        <v>0</v>
      </c>
      <c r="T5194">
        <f>IF(M5194&lt;&gt;"Major",0,IF(COUNTIFS($A$2:$A5194,$A5194,$D$2:$D5194,$D5194,$M$2:$M5194,"Major")=1,1,0))</f>
        <v>0</v>
      </c>
      <c r="U5194">
        <f>IF(M5194&lt;&gt;"Minor",0,IF(COUNTIFS($A$2:$A5194,$A5194,$D$2:$D5194,$D5194,$M$2:$M5194,"Minor")=1,1,0))</f>
        <v>0</v>
      </c>
    </row>
    <row r="5195">
      <c r="A5195" t="inlineStr">
        <is>
          <t xml:space="preserve">294cd7d130be8bb0326127c52ff2769fcf9a956d</t>
        </is>
      </c>
      <c r="B5195" t="inlineStr">
        <is>
          <t xml:space="preserve">Zompirewolf</t>
        </is>
      </c>
      <c r="C5195" t="inlineStr">
        <is>
          <t xml:space="preserve">Zompirewolf: Die Geburt Einer Legende</t>
        </is>
      </c>
      <c r="D5195" t="inlineStr">
        <is>
          <t xml:space="preserve">e94ab763bedc7fa7e97ed83717f09b7e950d5006</t>
        </is>
      </c>
      <c r="E5195" t="inlineStr">
        <is>
          <t xml:space="preserve">Episode 327: Die Bestienhorde Von Occuna</t>
        </is>
      </c>
      <c r="F5195">
        <v>327</v>
      </c>
      <c r="G5195" t="inlineStr">
        <is>
          <t xml:space="preserve">8:08-8:12</t>
        </is>
      </c>
      <c r="H5195" t="inlineStr">
        <is>
          <t xml:space="preserve">Resolved</t>
        </is>
      </c>
      <c r="I5195" t="inlineStr">
        <is>
          <t xml:space="preserve">Remarks: mispronunciation
Line from Script: "Macht mit dieser Information also, was ihr wollt.“
Notes: " was ihr wollt.“ - mispronounced</t>
        </is>
      </c>
      <c r="J5195" t="inlineStr">
        <is>
          <t xml:space="preserve">VOA</t>
        </is>
      </c>
      <c r="K5195" t="inlineStr">
        <is>
          <t xml:space="preserve">Mispronunciation</t>
        </is>
      </c>
      <c r="L5195" t="inlineStr">
        <is>
          <t xml:space="preserve">Mispronunciation</t>
        </is>
      </c>
      <c r="M5195" t="str">
        <f>IFERROR(IF(VLOOKUP(L5195,'Quantification'!$A:$B,2,FALSE)&amp;""="","Unclassified",VLOOKUP(L5195,'Quantification'!$A:$B,2,FALSE)),"Unclassified")</f>
        <v>Major</v>
      </c>
      <c r="N5195" t="inlineStr">
        <is>
          <t xml:space="preserve">frl-florinda.frisardi@pocketfm.com</t>
        </is>
      </c>
      <c r="O5195" t="inlineStr">
        <is>
          <t xml:space="preserve">Issues found in raw</t>
        </is>
      </c>
      <c r="P5195" t="str">
        <f>IF(OR(O5195="Issues found in master",O5195="Final master"),"Master",IF(OR(O5195="Ready for Master",O5195="Issues found in raw",O5195="Raw under QC",O5195="Issues resolved in raw"),"Raw","-"))</f>
        <v>Raw</v>
      </c>
      <c r="Q5195" s="13">
        <v>46253.14583333333</v>
      </c>
      <c r="R5195" t="inlineStr">
        <is>
          <t xml:space="preserve">2026-08 (Aug)</t>
        </is>
      </c>
      <c r="S5195">
        <f>IF(M5195="Not an error",0,IF(COUNTIFS($A$2:$A5195,$A5195,$D$2:$D5195,$D5195,$M$2:$M5195,"&lt;&gt;Not an error")=1,1,0))</f>
        <v>0</v>
      </c>
      <c r="T5195">
        <f>IF(M5195&lt;&gt;"Major",0,IF(COUNTIFS($A$2:$A5195,$A5195,$D$2:$D5195,$D5195,$M$2:$M5195,"Major")=1,1,0))</f>
        <v>0</v>
      </c>
      <c r="U5195">
        <f>IF(M5195&lt;&gt;"Minor",0,IF(COUNTIFS($A$2:$A5195,$A5195,$D$2:$D5195,$D5195,$M$2:$M5195,"Minor")=1,1,0))</f>
        <v>0</v>
      </c>
    </row>
    <row r="5196">
      <c r="A5196" t="inlineStr">
        <is>
          <t xml:space="preserve">294cd7d130be8bb0326127c52ff2769fcf9a956d</t>
        </is>
      </c>
      <c r="B5196" t="inlineStr">
        <is>
          <t xml:space="preserve">Zompirewolf</t>
        </is>
      </c>
      <c r="C5196" t="inlineStr">
        <is>
          <t xml:space="preserve">Zompirewolf: Die Geburt Einer Legende</t>
        </is>
      </c>
      <c r="D5196" t="inlineStr">
        <is>
          <t xml:space="preserve">86da6a47f1790b118e22f14acfc1bf90174cca1e</t>
        </is>
      </c>
      <c r="E5196" t="inlineStr">
        <is>
          <t xml:space="preserve">Episode 328: Du Hättest Es Besser Wissen Müssen</t>
        </is>
      </c>
      <c r="F5196">
        <v>328</v>
      </c>
      <c r="G5196" t="inlineStr">
        <is>
          <t xml:space="preserve">1:31-1:43</t>
        </is>
      </c>
      <c r="H5196" t="inlineStr">
        <is>
          <t xml:space="preserve">Resolved</t>
        </is>
      </c>
      <c r="I5196" t="inlineStr">
        <is>
          <t xml:space="preserve">Remarks: incorrect name
Line from Script: "Gräfin Valerie Holt erschuf eine Schattenbarriere, die Tristans Leute schützte und zugleich alle anderen einschloss, um sie dem Gemetzel der Bestien auszusetzen."
Notes: "Gräfin Valerie" - change to "Sophia"</t>
        </is>
      </c>
      <c r="J5196" t="inlineStr">
        <is>
          <t xml:space="preserve">AI</t>
        </is>
      </c>
      <c r="K5196" t="inlineStr">
        <is>
          <t xml:space="preserve">Script error</t>
        </is>
      </c>
      <c r="L5196" t="inlineStr">
        <is>
          <t xml:space="preserve">Script error</t>
        </is>
      </c>
      <c r="M5196" t="str">
        <f>IFERROR(IF(VLOOKUP(L5196,'Quantification'!$A:$B,2,FALSE)&amp;""="","Unclassified",VLOOKUP(L5196,'Quantification'!$A:$B,2,FALSE)),"Unclassified")</f>
        <v>Major</v>
      </c>
      <c r="N5196" t="inlineStr">
        <is>
          <t xml:space="preserve">frl-florinda.frisardi@pocketfm.com</t>
        </is>
      </c>
      <c r="O5196" t="inlineStr">
        <is>
          <t xml:space="preserve">Issues found in raw</t>
        </is>
      </c>
      <c r="P5196" t="str">
        <f>IF(OR(O5196="Issues found in master",O5196="Final master"),"Master",IF(OR(O5196="Ready for Master",O5196="Issues found in raw",O5196="Raw under QC",O5196="Issues resolved in raw"),"Raw","-"))</f>
        <v>Raw</v>
      </c>
      <c r="Q5196" s="13">
        <v>46254.14583333333</v>
      </c>
      <c r="R5196" t="inlineStr">
        <is>
          <t xml:space="preserve">2026-08 (Aug)</t>
        </is>
      </c>
      <c r="S5196">
        <f>IF(M5196="Not an error",0,IF(COUNTIFS($A$2:$A5196,$A5196,$D$2:$D5196,$D5196,$M$2:$M5196,"&lt;&gt;Not an error")=1,1,0))</f>
        <v>1</v>
      </c>
      <c r="T5196">
        <f>IF(M5196&lt;&gt;"Major",0,IF(COUNTIFS($A$2:$A5196,$A5196,$D$2:$D5196,$D5196,$M$2:$M5196,"Major")=1,1,0))</f>
        <v>1</v>
      </c>
      <c r="U5196">
        <f>IF(M5196&lt;&gt;"Minor",0,IF(COUNTIFS($A$2:$A5196,$A5196,$D$2:$D5196,$D5196,$M$2:$M5196,"Minor")=1,1,0))</f>
        <v>0</v>
      </c>
    </row>
    <row r="5197">
      <c r="A5197" t="inlineStr">
        <is>
          <t xml:space="preserve">294cd7d130be8bb0326127c52ff2769fcf9a956d</t>
        </is>
      </c>
      <c r="B5197" t="inlineStr">
        <is>
          <t xml:space="preserve">Zompirewolf</t>
        </is>
      </c>
      <c r="C5197" t="inlineStr">
        <is>
          <t xml:space="preserve">Zompirewolf: Die Geburt Einer Legende</t>
        </is>
      </c>
      <c r="D5197" t="inlineStr">
        <is>
          <t xml:space="preserve">86da6a47f1790b118e22f14acfc1bf90174cca1e</t>
        </is>
      </c>
      <c r="E5197" t="inlineStr">
        <is>
          <t xml:space="preserve">Episode 328: Du Hättest Es Besser Wissen Müssen</t>
        </is>
      </c>
      <c r="F5197">
        <v>328</v>
      </c>
      <c r="G5197" t="inlineStr">
        <is>
          <t xml:space="preserve">8:13-8:18</t>
        </is>
      </c>
      <c r="H5197" t="inlineStr">
        <is>
          <t xml:space="preserve">Resolved</t>
        </is>
      </c>
      <c r="I5197" t="inlineStr">
        <is>
          <t xml:space="preserve">Remarks: incorrect name
Line from Script: "Tristan hatte Nate bereits hinter die Barriere gezerrt, als die Gräfin sie schloss."
Notes: "Gräfin" - change to "Sophia"</t>
        </is>
      </c>
      <c r="J5197" t="inlineStr">
        <is>
          <t xml:space="preserve">AI</t>
        </is>
      </c>
      <c r="K5197" t="inlineStr">
        <is>
          <t xml:space="preserve">Script error</t>
        </is>
      </c>
      <c r="L5197" t="inlineStr">
        <is>
          <t xml:space="preserve">Script error</t>
        </is>
      </c>
      <c r="M5197" t="str">
        <f>IFERROR(IF(VLOOKUP(L5197,'Quantification'!$A:$B,2,FALSE)&amp;""="","Unclassified",VLOOKUP(L5197,'Quantification'!$A:$B,2,FALSE)),"Unclassified")</f>
        <v>Major</v>
      </c>
      <c r="N5197" t="inlineStr">
        <is>
          <t xml:space="preserve">frl-florinda.frisardi@pocketfm.com</t>
        </is>
      </c>
      <c r="O5197" t="inlineStr">
        <is>
          <t xml:space="preserve">Issues found in raw</t>
        </is>
      </c>
      <c r="P5197" t="str">
        <f>IF(OR(O5197="Issues found in master",O5197="Final master"),"Master",IF(OR(O5197="Ready for Master",O5197="Issues found in raw",O5197="Raw under QC",O5197="Issues resolved in raw"),"Raw","-"))</f>
        <v>Raw</v>
      </c>
      <c r="Q5197" s="13">
        <v>46254.14583333333</v>
      </c>
      <c r="R5197" t="inlineStr">
        <is>
          <t xml:space="preserve">2026-08 (Aug)</t>
        </is>
      </c>
      <c r="S5197">
        <f>IF(M5197="Not an error",0,IF(COUNTIFS($A$2:$A5197,$A5197,$D$2:$D5197,$D5197,$M$2:$M5197,"&lt;&gt;Not an error")=1,1,0))</f>
        <v>0</v>
      </c>
      <c r="T5197">
        <f>IF(M5197&lt;&gt;"Major",0,IF(COUNTIFS($A$2:$A5197,$A5197,$D$2:$D5197,$D5197,$M$2:$M5197,"Major")=1,1,0))</f>
        <v>0</v>
      </c>
      <c r="U5197">
        <f>IF(M5197&lt;&gt;"Minor",0,IF(COUNTIFS($A$2:$A5197,$A5197,$D$2:$D5197,$D5197,$M$2:$M5197,"Minor")=1,1,0))</f>
        <v>0</v>
      </c>
    </row>
    <row r="5198">
      <c r="A5198" t="inlineStr">
        <is>
          <t xml:space="preserve">294cd7d130be8bb0326127c52ff2769fcf9a956d</t>
        </is>
      </c>
      <c r="B5198" t="inlineStr">
        <is>
          <t xml:space="preserve">Zompirewolf</t>
        </is>
      </c>
      <c r="C5198" t="inlineStr">
        <is>
          <t xml:space="preserve">Zompirewolf: Die Geburt Einer Legende</t>
        </is>
      </c>
      <c r="D5198" t="inlineStr">
        <is>
          <t xml:space="preserve">7db69f7240d03249f6a8e7c63f343acf7a2f49a7</t>
        </is>
      </c>
      <c r="E5198" t="inlineStr">
        <is>
          <t xml:space="preserve">Episode 329: Meister Des Todes</t>
        </is>
      </c>
      <c r="F5198">
        <v>329</v>
      </c>
      <c r="G5198" t="inlineStr">
        <is>
          <t xml:space="preserve">2:41-2:52</t>
        </is>
      </c>
      <c r="H5198" t="inlineStr">
        <is>
          <t xml:space="preserve">Resolved</t>
        </is>
      </c>
      <c r="I5198" t="inlineStr">
        <is>
          <t xml:space="preserve">Remarks: grammatical error
Line from Script: " „Es gibt ein Sprichwort auf der Erde, ich bin mir nicht sicher, ob ihr euch daran erinnert, aber es lautet: ‚Was du nicht willst, das man dir tu, das füg auch keinem andern zu.‘ "
Notes: "Was du nicht willst, das man dir tu," - change to "Was du nicht willst, das man dir tut,"</t>
        </is>
      </c>
      <c r="J5198" t="inlineStr">
        <is>
          <t xml:space="preserve">AI</t>
        </is>
      </c>
      <c r="K5198" t="inlineStr">
        <is>
          <t xml:space="preserve">Script error</t>
        </is>
      </c>
      <c r="L5198" t="inlineStr">
        <is>
          <t xml:space="preserve">Script error</t>
        </is>
      </c>
      <c r="M5198" t="str">
        <f>IFERROR(IF(VLOOKUP(L5198,'Quantification'!$A:$B,2,FALSE)&amp;""="","Unclassified",VLOOKUP(L5198,'Quantification'!$A:$B,2,FALSE)),"Unclassified")</f>
        <v>Major</v>
      </c>
      <c r="N5198" t="inlineStr">
        <is>
          <t xml:space="preserve">frl-florinda.frisardi@pocketfm.com</t>
        </is>
      </c>
      <c r="O5198" t="inlineStr">
        <is>
          <t xml:space="preserve">Issues found in raw</t>
        </is>
      </c>
      <c r="P5198" t="str">
        <f>IF(OR(O5198="Issues found in master",O5198="Final master"),"Master",IF(OR(O5198="Ready for Master",O5198="Issues found in raw",O5198="Raw under QC",O5198="Issues resolved in raw"),"Raw","-"))</f>
        <v>Raw</v>
      </c>
      <c r="Q5198" s="13">
        <v>46254.14583333333</v>
      </c>
      <c r="R5198" t="inlineStr">
        <is>
          <t xml:space="preserve">2026-08 (Aug)</t>
        </is>
      </c>
      <c r="S5198">
        <f>IF(M5198="Not an error",0,IF(COUNTIFS($A$2:$A5198,$A5198,$D$2:$D5198,$D5198,$M$2:$M5198,"&lt;&gt;Not an error")=1,1,0))</f>
        <v>1</v>
      </c>
      <c r="T5198">
        <f>IF(M5198&lt;&gt;"Major",0,IF(COUNTIFS($A$2:$A5198,$A5198,$D$2:$D5198,$D5198,$M$2:$M5198,"Major")=1,1,0))</f>
        <v>1</v>
      </c>
      <c r="U5198">
        <f>IF(M5198&lt;&gt;"Minor",0,IF(COUNTIFS($A$2:$A5198,$A5198,$D$2:$D5198,$D5198,$M$2:$M5198,"Minor")=1,1,0))</f>
        <v>0</v>
      </c>
    </row>
    <row r="5199">
      <c r="A5199" t="inlineStr">
        <is>
          <t xml:space="preserve">294cd7d130be8bb0326127c52ff2769fcf9a956d</t>
        </is>
      </c>
      <c r="B5199" t="inlineStr">
        <is>
          <t xml:space="preserve">Zompirewolf</t>
        </is>
      </c>
      <c r="C5199" t="inlineStr">
        <is>
          <t xml:space="preserve">Zompirewolf: Die Geburt Einer Legende</t>
        </is>
      </c>
      <c r="D5199" t="inlineStr">
        <is>
          <t xml:space="preserve">7db69f7240d03249f6a8e7c63f343acf7a2f49a7</t>
        </is>
      </c>
      <c r="E5199" t="inlineStr">
        <is>
          <t xml:space="preserve">Episode 329: Meister Des Todes</t>
        </is>
      </c>
      <c r="F5199">
        <v>329</v>
      </c>
      <c r="G5199" t="inlineStr">
        <is>
          <t xml:space="preserve">6:46-6:55</t>
        </is>
      </c>
      <c r="H5199" t="inlineStr">
        <is>
          <t xml:space="preserve">Resolved</t>
        </is>
      </c>
      <c r="I5199" t="inlineStr">
        <is>
          <t xml:space="preserve">Remarks: incorrect name
Line from Script: " Seine niedrigstufigste untote Beschwörung musste Gräfin Valerie Holt sein, und selbst sie war auf Level sechsundsiebzig."
Notes: " Gräfin Valerie Holt" - change to "Sophia"</t>
        </is>
      </c>
      <c r="J5199" t="inlineStr">
        <is>
          <t xml:space="preserve">AI</t>
        </is>
      </c>
      <c r="K5199" t="inlineStr">
        <is>
          <t xml:space="preserve">Script error</t>
        </is>
      </c>
      <c r="L5199" t="inlineStr">
        <is>
          <t xml:space="preserve">Script error</t>
        </is>
      </c>
      <c r="M5199" t="str">
        <f>IFERROR(IF(VLOOKUP(L5199,'Quantification'!$A:$B,2,FALSE)&amp;""="","Unclassified",VLOOKUP(L5199,'Quantification'!$A:$B,2,FALSE)),"Unclassified")</f>
        <v>Major</v>
      </c>
      <c r="N5199" t="inlineStr">
        <is>
          <t xml:space="preserve">frl-florinda.frisardi@pocketfm.com</t>
        </is>
      </c>
      <c r="O5199" t="inlineStr">
        <is>
          <t xml:space="preserve">Issues found in raw</t>
        </is>
      </c>
      <c r="P5199" t="str">
        <f>IF(OR(O5199="Issues found in master",O5199="Final master"),"Master",IF(OR(O5199="Ready for Master",O5199="Issues found in raw",O5199="Raw under QC",O5199="Issues resolved in raw"),"Raw","-"))</f>
        <v>Raw</v>
      </c>
      <c r="Q5199" s="13">
        <v>46254.14583333333</v>
      </c>
      <c r="R5199" t="inlineStr">
        <is>
          <t xml:space="preserve">2026-08 (Aug)</t>
        </is>
      </c>
      <c r="S5199">
        <f>IF(M5199="Not an error",0,IF(COUNTIFS($A$2:$A5199,$A5199,$D$2:$D5199,$D5199,$M$2:$M5199,"&lt;&gt;Not an error")=1,1,0))</f>
        <v>0</v>
      </c>
      <c r="T5199">
        <f>IF(M5199&lt;&gt;"Major",0,IF(COUNTIFS($A$2:$A5199,$A5199,$D$2:$D5199,$D5199,$M$2:$M5199,"Major")=1,1,0))</f>
        <v>0</v>
      </c>
      <c r="U5199">
        <f>IF(M5199&lt;&gt;"Minor",0,IF(COUNTIFS($A$2:$A5199,$A5199,$D$2:$D5199,$D5199,$M$2:$M5199,"Minor")=1,1,0))</f>
        <v>0</v>
      </c>
    </row>
    <row r="5200">
      <c r="A5200" t="inlineStr">
        <is>
          <t xml:space="preserve">294cd7d130be8bb0326127c52ff2769fcf9a956d</t>
        </is>
      </c>
      <c r="B5200" t="inlineStr">
        <is>
          <t xml:space="preserve">Zompirewolf</t>
        </is>
      </c>
      <c r="C5200" t="inlineStr">
        <is>
          <t xml:space="preserve">Zompirewolf: Die Geburt Einer Legende</t>
        </is>
      </c>
      <c r="D5200" t="inlineStr">
        <is>
          <t xml:space="preserve">6cac7b14c63af2e2419c4c15218cfba4794c0051</t>
        </is>
      </c>
      <c r="E5200" t="inlineStr">
        <is>
          <t xml:space="preserve">Episode 331: Kommt Alle Herbei Teil 2</t>
        </is>
      </c>
      <c r="F5200">
        <v>331</v>
      </c>
      <c r="G5200" t="inlineStr">
        <is>
          <t xml:space="preserve">0:44-0:54</t>
        </is>
      </c>
      <c r="H5200" t="inlineStr">
        <is>
          <t xml:space="preserve">Resolved</t>
        </is>
      </c>
      <c r="I5200" t="inlineStr">
        <is>
          <t xml:space="preserve">Remarks: incorrect name
Line from Script: " Arno war einer der wenigen einheimischen Occuner, die sich entschieden hatten, den Söldnern zu helfen, obwohl sein eigenes Volk ihm dafür den Rücken gekehrt hatte."
Notes: "Occuner" - change to "Occunianer"</t>
        </is>
      </c>
      <c r="J5200" t="inlineStr">
        <is>
          <t xml:space="preserve">AI</t>
        </is>
      </c>
      <c r="K5200" t="inlineStr">
        <is>
          <t xml:space="preserve">Script error</t>
        </is>
      </c>
      <c r="L5200" t="inlineStr">
        <is>
          <t xml:space="preserve">Script error</t>
        </is>
      </c>
      <c r="M5200" t="str">
        <f>IFERROR(IF(VLOOKUP(L5200,'Quantification'!$A:$B,2,FALSE)&amp;""="","Unclassified",VLOOKUP(L5200,'Quantification'!$A:$B,2,FALSE)),"Unclassified")</f>
        <v>Major</v>
      </c>
      <c r="N5200" t="inlineStr">
        <is>
          <t xml:space="preserve">frl-florinda.frisardi@pocketfm.com</t>
        </is>
      </c>
      <c r="O5200" t="inlineStr">
        <is>
          <t xml:space="preserve">Issues found in raw</t>
        </is>
      </c>
      <c r="P5200" t="str">
        <f>IF(OR(O5200="Issues found in master",O5200="Final master"),"Master",IF(OR(O5200="Ready for Master",O5200="Issues found in raw",O5200="Raw under QC",O5200="Issues resolved in raw"),"Raw","-"))</f>
        <v>Raw</v>
      </c>
      <c r="Q5200" s="13">
        <v>46255.14583333333</v>
      </c>
      <c r="R5200" t="inlineStr">
        <is>
          <t xml:space="preserve">2026-08 (Aug)</t>
        </is>
      </c>
      <c r="S5200">
        <f>IF(M5200="Not an error",0,IF(COUNTIFS($A$2:$A5200,$A5200,$D$2:$D5200,$D5200,$M$2:$M5200,"&lt;&gt;Not an error")=1,1,0))</f>
        <v>1</v>
      </c>
      <c r="T5200">
        <f>IF(M5200&lt;&gt;"Major",0,IF(COUNTIFS($A$2:$A5200,$A5200,$D$2:$D5200,$D5200,$M$2:$M5200,"Major")=1,1,0))</f>
        <v>1</v>
      </c>
      <c r="U5200">
        <f>IF(M5200&lt;&gt;"Minor",0,IF(COUNTIFS($A$2:$A5200,$A5200,$D$2:$D5200,$D5200,$M$2:$M5200,"Minor")=1,1,0))</f>
        <v>0</v>
      </c>
    </row>
    <row r="5201">
      <c r="A5201" t="inlineStr">
        <is>
          <t xml:space="preserve">294cd7d130be8bb0326127c52ff2769fcf9a956d</t>
        </is>
      </c>
      <c r="B5201" t="inlineStr">
        <is>
          <t xml:space="preserve">Zompirewolf</t>
        </is>
      </c>
      <c r="C5201" t="inlineStr">
        <is>
          <t xml:space="preserve">Zompirewolf: Die Geburt Einer Legende</t>
        </is>
      </c>
      <c r="D5201" t="inlineStr">
        <is>
          <t xml:space="preserve">fa12a3aacaabcf0d95444d0dbd802690481c65e3</t>
        </is>
      </c>
      <c r="E5201" t="inlineStr">
        <is>
          <t xml:space="preserve">Episode 334: Ursas Hilfe</t>
        </is>
      </c>
      <c r="F5201">
        <v>334</v>
      </c>
      <c r="G5201" t="inlineStr">
        <is>
          <t xml:space="preserve">4:21-4:27</t>
        </is>
      </c>
      <c r="H5201" t="inlineStr">
        <is>
          <t xml:space="preserve">Resolved</t>
        </is>
      </c>
      <c r="I5201" t="inlineStr">
        <is>
          <t xml:space="preserve">Remarks: change in accent
Line from Script: "„Ich dachte, du fühlst dich vielleicht wohler, wenn ich bekleidet bin“, lächelte Ursa. "
Notes: "Ursa" EN--&gt;DE</t>
        </is>
      </c>
      <c r="J5201" t="inlineStr">
        <is>
          <t xml:space="preserve">VOA</t>
        </is>
      </c>
      <c r="K5201" t="inlineStr">
        <is>
          <t xml:space="preserve">Mispronunciation</t>
        </is>
      </c>
      <c r="L5201" t="inlineStr">
        <is>
          <t xml:space="preserve">Mispronunciation</t>
        </is>
      </c>
      <c r="M5201" t="str">
        <f>IFERROR(IF(VLOOKUP(L5201,'Quantification'!$A:$B,2,FALSE)&amp;""="","Unclassified",VLOOKUP(L5201,'Quantification'!$A:$B,2,FALSE)),"Unclassified")</f>
        <v>Major</v>
      </c>
      <c r="N5201" t="inlineStr">
        <is>
          <t xml:space="preserve">frl-florinda.frisardi@pocketfm.com</t>
        </is>
      </c>
      <c r="O5201" t="inlineStr">
        <is>
          <t xml:space="preserve">Issues found in raw</t>
        </is>
      </c>
      <c r="P5201" t="str">
        <f>IF(OR(O5201="Issues found in master",O5201="Final master"),"Master",IF(OR(O5201="Ready for Master",O5201="Issues found in raw",O5201="Raw under QC",O5201="Issues resolved in raw"),"Raw","-"))</f>
        <v>Raw</v>
      </c>
      <c r="Q5201" s="13">
        <v>46257.14583333333</v>
      </c>
      <c r="R5201" t="inlineStr">
        <is>
          <t xml:space="preserve">2026-08 (Aug)</t>
        </is>
      </c>
      <c r="S5201">
        <f>IF(M5201="Not an error",0,IF(COUNTIFS($A$2:$A5201,$A5201,$D$2:$D5201,$D5201,$M$2:$M5201,"&lt;&gt;Not an error")=1,1,0))</f>
        <v>1</v>
      </c>
      <c r="T5201">
        <f>IF(M5201&lt;&gt;"Major",0,IF(COUNTIFS($A$2:$A5201,$A5201,$D$2:$D5201,$D5201,$M$2:$M5201,"Major")=1,1,0))</f>
        <v>1</v>
      </c>
      <c r="U5201">
        <f>IF(M5201&lt;&gt;"Minor",0,IF(COUNTIFS($A$2:$A5201,$A5201,$D$2:$D5201,$D5201,$M$2:$M5201,"Minor")=1,1,0))</f>
        <v>0</v>
      </c>
    </row>
    <row r="5202">
      <c r="A5202" t="inlineStr">
        <is>
          <t xml:space="preserve">294cd7d130be8bb0326127c52ff2769fcf9a956d</t>
        </is>
      </c>
      <c r="B5202" t="inlineStr">
        <is>
          <t xml:space="preserve">Zompirewolf</t>
        </is>
      </c>
      <c r="C5202" t="inlineStr">
        <is>
          <t xml:space="preserve">Zompirewolf: Die Geburt Einer Legende</t>
        </is>
      </c>
      <c r="D5202" t="inlineStr">
        <is>
          <t xml:space="preserve">fa12a3aacaabcf0d95444d0dbd802690481c65e3</t>
        </is>
      </c>
      <c r="E5202" t="inlineStr">
        <is>
          <t xml:space="preserve">Episode 334: Ursas Hilfe</t>
        </is>
      </c>
      <c r="F5202">
        <v>334</v>
      </c>
      <c r="G5202" t="inlineStr">
        <is>
          <t xml:space="preserve">4:42-4:46</t>
        </is>
      </c>
      <c r="H5202" t="inlineStr">
        <is>
          <t xml:space="preserve">Resolved</t>
        </is>
      </c>
      <c r="I5202" t="inlineStr">
        <is>
          <t xml:space="preserve">Remarks: change in accent
Line from Script: "Ursa tat, wie geheißen, und erfasste sofort die Lage. "
Notes: "Ursa" EN--&gt;DE</t>
        </is>
      </c>
      <c r="J5202" t="inlineStr">
        <is>
          <t xml:space="preserve">VOA</t>
        </is>
      </c>
      <c r="K5202" t="inlineStr">
        <is>
          <t xml:space="preserve">Mispronunciation</t>
        </is>
      </c>
      <c r="L5202" t="inlineStr">
        <is>
          <t xml:space="preserve">Mispronunciation</t>
        </is>
      </c>
      <c r="M5202" t="str">
        <f>IFERROR(IF(VLOOKUP(L5202,'Quantification'!$A:$B,2,FALSE)&amp;""="","Unclassified",VLOOKUP(L5202,'Quantification'!$A:$B,2,FALSE)),"Unclassified")</f>
        <v>Major</v>
      </c>
      <c r="N5202" t="inlineStr">
        <is>
          <t xml:space="preserve">frl-florinda.frisardi@pocketfm.com</t>
        </is>
      </c>
      <c r="O5202" t="inlineStr">
        <is>
          <t xml:space="preserve">Issues found in raw</t>
        </is>
      </c>
      <c r="P5202" t="str">
        <f>IF(OR(O5202="Issues found in master",O5202="Final master"),"Master",IF(OR(O5202="Ready for Master",O5202="Issues found in raw",O5202="Raw under QC",O5202="Issues resolved in raw"),"Raw","-"))</f>
        <v>Raw</v>
      </c>
      <c r="Q5202" s="13">
        <v>46257.14583333333</v>
      </c>
      <c r="R5202" t="inlineStr">
        <is>
          <t xml:space="preserve">2026-08 (Aug)</t>
        </is>
      </c>
      <c r="S5202">
        <f>IF(M5202="Not an error",0,IF(COUNTIFS($A$2:$A5202,$A5202,$D$2:$D5202,$D5202,$M$2:$M5202,"&lt;&gt;Not an error")=1,1,0))</f>
        <v>0</v>
      </c>
      <c r="T5202">
        <f>IF(M5202&lt;&gt;"Major",0,IF(COUNTIFS($A$2:$A5202,$A5202,$D$2:$D5202,$D5202,$M$2:$M5202,"Major")=1,1,0))</f>
        <v>0</v>
      </c>
      <c r="U5202">
        <f>IF(M5202&lt;&gt;"Minor",0,IF(COUNTIFS($A$2:$A5202,$A5202,$D$2:$D5202,$D5202,$M$2:$M5202,"Minor")=1,1,0))</f>
        <v>0</v>
      </c>
    </row>
    <row r="5203">
      <c r="A5203" t="inlineStr">
        <is>
          <t xml:space="preserve">294cd7d130be8bb0326127c52ff2769fcf9a956d</t>
        </is>
      </c>
      <c r="B5203" t="inlineStr">
        <is>
          <t xml:space="preserve">Zompirewolf</t>
        </is>
      </c>
      <c r="C5203" t="inlineStr">
        <is>
          <t xml:space="preserve">Zompirewolf: Die Geburt Einer Legende</t>
        </is>
      </c>
      <c r="D5203" t="inlineStr">
        <is>
          <t xml:space="preserve">fa12a3aacaabcf0d95444d0dbd802690481c65e3</t>
        </is>
      </c>
      <c r="E5203" t="inlineStr">
        <is>
          <t xml:space="preserve">Episode 334: Ursas Hilfe</t>
        </is>
      </c>
      <c r="F5203">
        <v>334</v>
      </c>
      <c r="G5203" t="inlineStr">
        <is>
          <t xml:space="preserve">6:02-6:07</t>
        </is>
      </c>
      <c r="H5203" t="inlineStr">
        <is>
          <t xml:space="preserve">Resolved</t>
        </is>
      </c>
      <c r="I5203" t="inlineStr">
        <is>
          <t xml:space="preserve">Remarks: change in accent
Line from Script: "Die Zombies nickten und bildeten einen Verteidigungskreis mit Ursa in der Mitte. "
Notes: "Ursa" EN--&gt;DE</t>
        </is>
      </c>
      <c r="J5203" t="inlineStr">
        <is>
          <t xml:space="preserve">VOA</t>
        </is>
      </c>
      <c r="K5203" t="inlineStr">
        <is>
          <t xml:space="preserve">Mispronunciation</t>
        </is>
      </c>
      <c r="L5203" t="inlineStr">
        <is>
          <t xml:space="preserve">Mispronunciation</t>
        </is>
      </c>
      <c r="M5203" t="str">
        <f>IFERROR(IF(VLOOKUP(L5203,'Quantification'!$A:$B,2,FALSE)&amp;""="","Unclassified",VLOOKUP(L5203,'Quantification'!$A:$B,2,FALSE)),"Unclassified")</f>
        <v>Major</v>
      </c>
      <c r="N5203" t="inlineStr">
        <is>
          <t xml:space="preserve">frl-florinda.frisardi@pocketfm.com</t>
        </is>
      </c>
      <c r="O5203" t="inlineStr">
        <is>
          <t xml:space="preserve">Issues found in raw</t>
        </is>
      </c>
      <c r="P5203" t="str">
        <f>IF(OR(O5203="Issues found in master",O5203="Final master"),"Master",IF(OR(O5203="Ready for Master",O5203="Issues found in raw",O5203="Raw under QC",O5203="Issues resolved in raw"),"Raw","-"))</f>
        <v>Raw</v>
      </c>
      <c r="Q5203" s="13">
        <v>46257.14583333333</v>
      </c>
      <c r="R5203" t="inlineStr">
        <is>
          <t xml:space="preserve">2026-08 (Aug)</t>
        </is>
      </c>
      <c r="S5203">
        <f>IF(M5203="Not an error",0,IF(COUNTIFS($A$2:$A5203,$A5203,$D$2:$D5203,$D5203,$M$2:$M5203,"&lt;&gt;Not an error")=1,1,0))</f>
        <v>0</v>
      </c>
      <c r="T5203">
        <f>IF(M5203&lt;&gt;"Major",0,IF(COUNTIFS($A$2:$A5203,$A5203,$D$2:$D5203,$D5203,$M$2:$M5203,"Major")=1,1,0))</f>
        <v>0</v>
      </c>
      <c r="U5203">
        <f>IF(M5203&lt;&gt;"Minor",0,IF(COUNTIFS($A$2:$A5203,$A5203,$D$2:$D5203,$D5203,$M$2:$M5203,"Minor")=1,1,0))</f>
        <v>0</v>
      </c>
    </row>
    <row r="5204">
      <c r="A5204" t="inlineStr">
        <is>
          <t xml:space="preserve">294cd7d130be8bb0326127c52ff2769fcf9a956d</t>
        </is>
      </c>
      <c r="B5204" t="inlineStr">
        <is>
          <t xml:space="preserve">Zompirewolf</t>
        </is>
      </c>
      <c r="C5204" t="inlineStr">
        <is>
          <t xml:space="preserve">Zompirewolf: Die Geburt Einer Legende</t>
        </is>
      </c>
      <c r="D5204" t="inlineStr">
        <is>
          <t xml:space="preserve">fa12a3aacaabcf0d95444d0dbd802690481c65e3</t>
        </is>
      </c>
      <c r="E5204" t="inlineStr">
        <is>
          <t xml:space="preserve">Episode 334: Ursas Hilfe</t>
        </is>
      </c>
      <c r="F5204">
        <v>334</v>
      </c>
      <c r="G5204" t="inlineStr">
        <is>
          <t xml:space="preserve">7:16-7:30</t>
        </is>
      </c>
      <c r="H5204" t="inlineStr">
        <is>
          <t xml:space="preserve">Resolved</t>
        </is>
      </c>
      <c r="I5204" t="inlineStr">
        <is>
          <t xml:space="preserve">Remarks: change in accent
Line from Script: "Zur gleichen Zeit stieß Ursa ihren Sirenenschrei aus und lockte die Bestien zu sich.
Tristan und Ursa griffen die Bestien von zwei Seiten gleichzeitig an, was einen gewaltigen Aufruhr unter ihnen auslöste. "
Notes: "Ursa" EN--&gt;DE</t>
        </is>
      </c>
      <c r="J5204" t="inlineStr">
        <is>
          <t xml:space="preserve">VOA</t>
        </is>
      </c>
      <c r="K5204" t="inlineStr">
        <is>
          <t xml:space="preserve">Mispronunciation</t>
        </is>
      </c>
      <c r="L5204" t="inlineStr">
        <is>
          <t xml:space="preserve">Mispronunciation</t>
        </is>
      </c>
      <c r="M5204" t="str">
        <f>IFERROR(IF(VLOOKUP(L5204,'Quantification'!$A:$B,2,FALSE)&amp;""="","Unclassified",VLOOKUP(L5204,'Quantification'!$A:$B,2,FALSE)),"Unclassified")</f>
        <v>Major</v>
      </c>
      <c r="N5204" t="inlineStr">
        <is>
          <t xml:space="preserve">frl-florinda.frisardi@pocketfm.com</t>
        </is>
      </c>
      <c r="O5204" t="inlineStr">
        <is>
          <t xml:space="preserve">Issues found in raw</t>
        </is>
      </c>
      <c r="P5204" t="str">
        <f>IF(OR(O5204="Issues found in master",O5204="Final master"),"Master",IF(OR(O5204="Ready for Master",O5204="Issues found in raw",O5204="Raw under QC",O5204="Issues resolved in raw"),"Raw","-"))</f>
        <v>Raw</v>
      </c>
      <c r="Q5204" s="13">
        <v>46257.14583333333</v>
      </c>
      <c r="R5204" t="inlineStr">
        <is>
          <t xml:space="preserve">2026-08 (Aug)</t>
        </is>
      </c>
      <c r="S5204">
        <f>IF(M5204="Not an error",0,IF(COUNTIFS($A$2:$A5204,$A5204,$D$2:$D5204,$D5204,$M$2:$M5204,"&lt;&gt;Not an error")=1,1,0))</f>
        <v>0</v>
      </c>
      <c r="T5204">
        <f>IF(M5204&lt;&gt;"Major",0,IF(COUNTIFS($A$2:$A5204,$A5204,$D$2:$D5204,$D5204,$M$2:$M5204,"Major")=1,1,0))</f>
        <v>0</v>
      </c>
      <c r="U5204">
        <f>IF(M5204&lt;&gt;"Minor",0,IF(COUNTIFS($A$2:$A5204,$A5204,$D$2:$D5204,$D5204,$M$2:$M5204,"Minor")=1,1,0))</f>
        <v>0</v>
      </c>
    </row>
    <row r="5205">
      <c r="A5205" t="inlineStr">
        <is>
          <t xml:space="preserve">294cd7d130be8bb0326127c52ff2769fcf9a956d</t>
        </is>
      </c>
      <c r="B5205" t="inlineStr">
        <is>
          <t xml:space="preserve">Zompirewolf</t>
        </is>
      </c>
      <c r="C5205" t="inlineStr">
        <is>
          <t xml:space="preserve">Zompirewolf: Die Geburt Einer Legende</t>
        </is>
      </c>
      <c r="D5205" t="inlineStr">
        <is>
          <t xml:space="preserve">fa12a3aacaabcf0d95444d0dbd802690481c65e3</t>
        </is>
      </c>
      <c r="E5205" t="inlineStr">
        <is>
          <t xml:space="preserve">Episode 334: Ursas Hilfe</t>
        </is>
      </c>
      <c r="F5205">
        <v>334</v>
      </c>
      <c r="G5205" t="inlineStr">
        <is>
          <t xml:space="preserve">7:57-8:00</t>
        </is>
      </c>
      <c r="H5205" t="inlineStr">
        <is>
          <t xml:space="preserve">Resolved</t>
        </is>
      </c>
      <c r="I5205" t="inlineStr">
        <is>
          <t xml:space="preserve">Remarks: change in accent
Line from Script: "Er stürzte sich auf die Monster, die Ursa umschwärmten."
Notes: "Ursa" EN--&gt;DE</t>
        </is>
      </c>
      <c r="J5205" t="inlineStr">
        <is>
          <t xml:space="preserve">VOA</t>
        </is>
      </c>
      <c r="K5205" t="inlineStr">
        <is>
          <t xml:space="preserve">Mispronunciation</t>
        </is>
      </c>
      <c r="L5205" t="inlineStr">
        <is>
          <t xml:space="preserve">Mispronunciation</t>
        </is>
      </c>
      <c r="M5205" t="str">
        <f>IFERROR(IF(VLOOKUP(L5205,'Quantification'!$A:$B,2,FALSE)&amp;""="","Unclassified",VLOOKUP(L5205,'Quantification'!$A:$B,2,FALSE)),"Unclassified")</f>
        <v>Major</v>
      </c>
      <c r="N5205" t="inlineStr">
        <is>
          <t xml:space="preserve">frl-florinda.frisardi@pocketfm.com</t>
        </is>
      </c>
      <c r="O5205" t="inlineStr">
        <is>
          <t xml:space="preserve">Issues found in raw</t>
        </is>
      </c>
      <c r="P5205" t="str">
        <f>IF(OR(O5205="Issues found in master",O5205="Final master"),"Master",IF(OR(O5205="Ready for Master",O5205="Issues found in raw",O5205="Raw under QC",O5205="Issues resolved in raw"),"Raw","-"))</f>
        <v>Raw</v>
      </c>
      <c r="Q5205" s="13">
        <v>46257.14583333333</v>
      </c>
      <c r="R5205" t="inlineStr">
        <is>
          <t xml:space="preserve">2026-08 (Aug)</t>
        </is>
      </c>
      <c r="S5205">
        <f>IF(M5205="Not an error",0,IF(COUNTIFS($A$2:$A5205,$A5205,$D$2:$D5205,$D5205,$M$2:$M5205,"&lt;&gt;Not an error")=1,1,0))</f>
        <v>0</v>
      </c>
      <c r="T5205">
        <f>IF(M5205&lt;&gt;"Major",0,IF(COUNTIFS($A$2:$A5205,$A5205,$D$2:$D5205,$D5205,$M$2:$M5205,"Major")=1,1,0))</f>
        <v>0</v>
      </c>
      <c r="U5205">
        <f>IF(M5205&lt;&gt;"Minor",0,IF(COUNTIFS($A$2:$A5205,$A5205,$D$2:$D5205,$D5205,$M$2:$M5205,"Minor")=1,1,0))</f>
        <v>0</v>
      </c>
    </row>
    <row r="5206">
      <c r="A5206" t="inlineStr">
        <is>
          <t xml:space="preserve">294cd7d130be8bb0326127c52ff2769fcf9a956d</t>
        </is>
      </c>
      <c r="B5206" t="inlineStr">
        <is>
          <t xml:space="preserve">Zompirewolf</t>
        </is>
      </c>
      <c r="C5206" t="inlineStr">
        <is>
          <t xml:space="preserve">Zompirewolf: Die Geburt Einer Legende</t>
        </is>
      </c>
      <c r="D5206" t="inlineStr">
        <is>
          <t xml:space="preserve">bdd0c4a94d14f2fe706d9c3ee321ab110752cc68</t>
        </is>
      </c>
      <c r="E5206" t="inlineStr">
        <is>
          <t xml:space="preserve">Episode 335: Bestien Der Last</t>
        </is>
      </c>
      <c r="F5206">
        <v>335</v>
      </c>
      <c r="G5206" t="inlineStr">
        <is>
          <t xml:space="preserve">0:00-0:07</t>
        </is>
      </c>
      <c r="H5206" t="inlineStr">
        <is>
          <t xml:space="preserve">Resolved</t>
        </is>
      </c>
      <c r="I5206" t="inlineStr">
        <is>
          <t xml:space="preserve">Remarks: incorrect name
Line from Script: "Innerhalb weniger Augenblicke waren alle, von den Söldnern bis zu den Okuniern, mit der Arbeit beschäftigt. "
Notes: "Okuniern" - change to "Occunianern"</t>
        </is>
      </c>
      <c r="J5206" t="inlineStr">
        <is>
          <t xml:space="preserve">AI</t>
        </is>
      </c>
      <c r="K5206" t="inlineStr">
        <is>
          <t xml:space="preserve">Script error</t>
        </is>
      </c>
      <c r="L5206" t="inlineStr">
        <is>
          <t xml:space="preserve">Script error</t>
        </is>
      </c>
      <c r="M5206" t="str">
        <f>IFERROR(IF(VLOOKUP(L5206,'Quantification'!$A:$B,2,FALSE)&amp;""="","Unclassified",VLOOKUP(L5206,'Quantification'!$A:$B,2,FALSE)),"Unclassified")</f>
        <v>Major</v>
      </c>
      <c r="N5206" t="inlineStr">
        <is>
          <t xml:space="preserve">frl-florinda.frisardi@pocketfm.com</t>
        </is>
      </c>
      <c r="O5206" t="inlineStr">
        <is>
          <t xml:space="preserve">Issues found in raw</t>
        </is>
      </c>
      <c r="P5206" t="str">
        <f>IF(OR(O5206="Issues found in master",O5206="Final master"),"Master",IF(OR(O5206="Ready for Master",O5206="Issues found in raw",O5206="Raw under QC",O5206="Issues resolved in raw"),"Raw","-"))</f>
        <v>Raw</v>
      </c>
      <c r="Q5206" s="13">
        <v>46257.14583333333</v>
      </c>
      <c r="R5206" t="inlineStr">
        <is>
          <t xml:space="preserve">2026-08 (Aug)</t>
        </is>
      </c>
      <c r="S5206">
        <f>IF(M5206="Not an error",0,IF(COUNTIFS($A$2:$A5206,$A5206,$D$2:$D5206,$D5206,$M$2:$M5206,"&lt;&gt;Not an error")=1,1,0))</f>
        <v>1</v>
      </c>
      <c r="T5206">
        <f>IF(M5206&lt;&gt;"Major",0,IF(COUNTIFS($A$2:$A5206,$A5206,$D$2:$D5206,$D5206,$M$2:$M5206,"Major")=1,1,0))</f>
        <v>1</v>
      </c>
      <c r="U5206">
        <f>IF(M5206&lt;&gt;"Minor",0,IF(COUNTIFS($A$2:$A5206,$A5206,$D$2:$D5206,$D5206,$M$2:$M5206,"Minor")=1,1,0))</f>
        <v>0</v>
      </c>
    </row>
    <row r="5207">
      <c r="A5207" t="inlineStr">
        <is>
          <t xml:space="preserve">294cd7d130be8bb0326127c52ff2769fcf9a956d</t>
        </is>
      </c>
      <c r="B5207" t="inlineStr">
        <is>
          <t xml:space="preserve">Zompirewolf</t>
        </is>
      </c>
      <c r="C5207" t="inlineStr">
        <is>
          <t xml:space="preserve">Zompirewolf: Die Geburt Einer Legende</t>
        </is>
      </c>
      <c r="D5207" t="inlineStr">
        <is>
          <t xml:space="preserve">bdd0c4a94d14f2fe706d9c3ee321ab110752cc68</t>
        </is>
      </c>
      <c r="E5207" t="inlineStr">
        <is>
          <t xml:space="preserve">Episode 335: Bestien Der Last</t>
        </is>
      </c>
      <c r="F5207">
        <v>335</v>
      </c>
      <c r="G5207" t="inlineStr">
        <is>
          <t xml:space="preserve">3:57-4:10</t>
        </is>
      </c>
      <c r="H5207" t="inlineStr">
        <is>
          <t xml:space="preserve">Resolved</t>
        </is>
      </c>
      <c r="I5207" t="inlineStr">
        <is>
          <t xml:space="preserve">Remarks: mispronunciation
Line from Script: "Da noch niemand das Artefakt gefunden hatte, konnte das nur eines bedeuten: Es war an einem abgelegenen Ort versteckt oder an einem Platz, an dem sie niemals suchen würden."
Notes: "an dem sie" mispronounced</t>
        </is>
      </c>
      <c r="J5207" t="inlineStr">
        <is>
          <t xml:space="preserve">VOA</t>
        </is>
      </c>
      <c r="K5207" t="inlineStr">
        <is>
          <t xml:space="preserve">Mispronunciation</t>
        </is>
      </c>
      <c r="L5207" t="inlineStr">
        <is>
          <t xml:space="preserve">Mispronunciation</t>
        </is>
      </c>
      <c r="M5207" t="str">
        <f>IFERROR(IF(VLOOKUP(L5207,'Quantification'!$A:$B,2,FALSE)&amp;""="","Unclassified",VLOOKUP(L5207,'Quantification'!$A:$B,2,FALSE)),"Unclassified")</f>
        <v>Major</v>
      </c>
      <c r="N5207" t="inlineStr">
        <is>
          <t xml:space="preserve">frl-florinda.frisardi@pocketfm.com</t>
        </is>
      </c>
      <c r="O5207" t="inlineStr">
        <is>
          <t xml:space="preserve">Issues found in raw</t>
        </is>
      </c>
      <c r="P5207" t="str">
        <f>IF(OR(O5207="Issues found in master",O5207="Final master"),"Master",IF(OR(O5207="Ready for Master",O5207="Issues found in raw",O5207="Raw under QC",O5207="Issues resolved in raw"),"Raw","-"))</f>
        <v>Raw</v>
      </c>
      <c r="Q5207" s="13">
        <v>46257.14583333333</v>
      </c>
      <c r="R5207" t="inlineStr">
        <is>
          <t xml:space="preserve">2026-08 (Aug)</t>
        </is>
      </c>
      <c r="S5207">
        <f>IF(M5207="Not an error",0,IF(COUNTIFS($A$2:$A5207,$A5207,$D$2:$D5207,$D5207,$M$2:$M5207,"&lt;&gt;Not an error")=1,1,0))</f>
        <v>0</v>
      </c>
      <c r="T5207">
        <f>IF(M5207&lt;&gt;"Major",0,IF(COUNTIFS($A$2:$A5207,$A5207,$D$2:$D5207,$D5207,$M$2:$M5207,"Major")=1,1,0))</f>
        <v>0</v>
      </c>
      <c r="U5207">
        <f>IF(M5207&lt;&gt;"Minor",0,IF(COUNTIFS($A$2:$A5207,$A5207,$D$2:$D5207,$D5207,$M$2:$M5207,"Minor")=1,1,0))</f>
        <v>0</v>
      </c>
    </row>
    <row r="5208">
      <c r="A5208" t="inlineStr">
        <is>
          <t xml:space="preserve">294cd7d130be8bb0326127c52ff2769fcf9a956d</t>
        </is>
      </c>
      <c r="B5208" t="inlineStr">
        <is>
          <t xml:space="preserve">Zompirewolf</t>
        </is>
      </c>
      <c r="C5208" t="inlineStr">
        <is>
          <t xml:space="preserve">Zompirewolf: Die Geburt Einer Legende</t>
        </is>
      </c>
      <c r="D5208" t="inlineStr">
        <is>
          <t xml:space="preserve">2fe08cc2950abce093399cdd3bfaec3abcb3a4ea</t>
        </is>
      </c>
      <c r="E5208" t="inlineStr">
        <is>
          <t xml:space="preserve">Episode 336: Das Archiv</t>
        </is>
      </c>
      <c r="F5208">
        <v>336</v>
      </c>
      <c r="G5208" t="inlineStr">
        <is>
          <t xml:space="preserve">3:49-3:57</t>
        </is>
      </c>
      <c r="H5208" t="inlineStr">
        <is>
          <t xml:space="preserve">Ignore</t>
        </is>
      </c>
      <c r="I5208" t="inlineStr">
        <is>
          <t xml:space="preserve">Remarks: incorrect name
Line from Script: "Die Existenz des Archivs war selbst unter den Okuniern ein streng gehütetes Geheimnis. "
Notes: "Okuniern" - change to "Occunianern"</t>
        </is>
      </c>
      <c r="J5208" t="inlineStr">
        <is>
          <t xml:space="preserve">AI</t>
        </is>
      </c>
      <c r="K5208" t="inlineStr">
        <is>
          <t xml:space="preserve">Script error</t>
        </is>
      </c>
      <c r="L5208" t="inlineStr">
        <is>
          <t xml:space="preserve">Script error</t>
        </is>
      </c>
      <c r="M5208" t="str">
        <f>IFERROR(IF(VLOOKUP(L5208,'Quantification'!$A:$B,2,FALSE)&amp;""="","Unclassified",VLOOKUP(L5208,'Quantification'!$A:$B,2,FALSE)),"Unclassified")</f>
        <v>Major</v>
      </c>
      <c r="N5208" t="inlineStr">
        <is>
          <t xml:space="preserve">frl-florinda.frisardi@pocketfm.com</t>
        </is>
      </c>
      <c r="O5208" t="inlineStr">
        <is>
          <t xml:space="preserve">Issues found in raw</t>
        </is>
      </c>
      <c r="P5208" t="str">
        <f>IF(OR(O5208="Issues found in master",O5208="Final master"),"Master",IF(OR(O5208="Ready for Master",O5208="Issues found in raw",O5208="Raw under QC",O5208="Issues resolved in raw"),"Raw","-"))</f>
        <v>Raw</v>
      </c>
      <c r="Q5208" s="13">
        <v>46258.14583333333</v>
      </c>
      <c r="R5208" t="inlineStr">
        <is>
          <t xml:space="preserve">2026-08 (Aug)</t>
        </is>
      </c>
      <c r="S5208">
        <f>IF(M5208="Not an error",0,IF(COUNTIFS($A$2:$A5208,$A5208,$D$2:$D5208,$D5208,$M$2:$M5208,"&lt;&gt;Not an error")=1,1,0))</f>
        <v>1</v>
      </c>
      <c r="T5208">
        <f>IF(M5208&lt;&gt;"Major",0,IF(COUNTIFS($A$2:$A5208,$A5208,$D$2:$D5208,$D5208,$M$2:$M5208,"Major")=1,1,0))</f>
        <v>1</v>
      </c>
      <c r="U5208">
        <f>IF(M5208&lt;&gt;"Minor",0,IF(COUNTIFS($A$2:$A5208,$A5208,$D$2:$D5208,$D5208,$M$2:$M5208,"Minor")=1,1,0))</f>
        <v>0</v>
      </c>
    </row>
    <row r="5209">
      <c r="A5209" t="inlineStr">
        <is>
          <t xml:space="preserve">294cd7d130be8bb0326127c52ff2769fcf9a956d</t>
        </is>
      </c>
      <c r="B5209" t="inlineStr">
        <is>
          <t xml:space="preserve">Zompirewolf</t>
        </is>
      </c>
      <c r="C5209" t="inlineStr">
        <is>
          <t xml:space="preserve">Zompirewolf: Die Geburt Einer Legende</t>
        </is>
      </c>
      <c r="D5209" t="inlineStr">
        <is>
          <t xml:space="preserve">2fe08cc2950abce093399cdd3bfaec3abcb3a4ea</t>
        </is>
      </c>
      <c r="E5209" t="inlineStr">
        <is>
          <t xml:space="preserve">Episode 336: Das Archiv</t>
        </is>
      </c>
      <c r="F5209">
        <v>336</v>
      </c>
      <c r="G5209" t="inlineStr">
        <is>
          <t xml:space="preserve">6:30-6:43</t>
        </is>
      </c>
      <c r="H5209" t="inlineStr">
        <is>
          <t xml:space="preserve">Resolved</t>
        </is>
      </c>
      <c r="I5209" t="inlineStr">
        <is>
          <t xml:space="preserve">Remarks: mispronunciation
Line from Script: "„Also, entweder du tust, was ich sage, oder eure Stadt wird zu Staub zerfallen, bevor die Verstärkung, auf die ihr zählt, auch nur den Hauch einer Chance gegen uns hat.“
Notes: "zählt" weirdly pronounced</t>
        </is>
      </c>
      <c r="J5209" t="inlineStr">
        <is>
          <t xml:space="preserve">VOA</t>
        </is>
      </c>
      <c r="K5209" t="inlineStr">
        <is>
          <t xml:space="preserve">Mispronunciation</t>
        </is>
      </c>
      <c r="L5209" t="inlineStr">
        <is>
          <t xml:space="preserve">Mispronunciation</t>
        </is>
      </c>
      <c r="M5209" t="str">
        <f>IFERROR(IF(VLOOKUP(L5209,'Quantification'!$A:$B,2,FALSE)&amp;""="","Unclassified",VLOOKUP(L5209,'Quantification'!$A:$B,2,FALSE)),"Unclassified")</f>
        <v>Major</v>
      </c>
      <c r="N5209" t="inlineStr">
        <is>
          <t xml:space="preserve">frl-florinda.frisardi@pocketfm.com</t>
        </is>
      </c>
      <c r="O5209" t="inlineStr">
        <is>
          <t xml:space="preserve">Issues found in raw</t>
        </is>
      </c>
      <c r="P5209" t="str">
        <f>IF(OR(O5209="Issues found in master",O5209="Final master"),"Master",IF(OR(O5209="Ready for Master",O5209="Issues found in raw",O5209="Raw under QC",O5209="Issues resolved in raw"),"Raw","-"))</f>
        <v>Raw</v>
      </c>
      <c r="Q5209" s="13">
        <v>46258.14583333333</v>
      </c>
      <c r="R5209" t="inlineStr">
        <is>
          <t xml:space="preserve">2026-08 (Aug)</t>
        </is>
      </c>
      <c r="S5209">
        <f>IF(M5209="Not an error",0,IF(COUNTIFS($A$2:$A5209,$A5209,$D$2:$D5209,$D5209,$M$2:$M5209,"&lt;&gt;Not an error")=1,1,0))</f>
        <v>0</v>
      </c>
      <c r="T5209">
        <f>IF(M5209&lt;&gt;"Major",0,IF(COUNTIFS($A$2:$A5209,$A5209,$D$2:$D5209,$D5209,$M$2:$M5209,"Major")=1,1,0))</f>
        <v>0</v>
      </c>
      <c r="U5209">
        <f>IF(M5209&lt;&gt;"Minor",0,IF(COUNTIFS($A$2:$A5209,$A5209,$D$2:$D5209,$D5209,$M$2:$M5209,"Minor")=1,1,0))</f>
        <v>0</v>
      </c>
    </row>
    <row r="5210">
      <c r="A5210" t="inlineStr">
        <is>
          <t xml:space="preserve">294cd7d130be8bb0326127c52ff2769fcf9a956d</t>
        </is>
      </c>
      <c r="B5210" t="inlineStr">
        <is>
          <t xml:space="preserve">Zompirewolf</t>
        </is>
      </c>
      <c r="C5210" t="inlineStr">
        <is>
          <t xml:space="preserve">Zompirewolf: Die Geburt Einer Legende</t>
        </is>
      </c>
      <c r="D5210" t="inlineStr">
        <is>
          <t xml:space="preserve">2fe08cc2950abce093399cdd3bfaec3abcb3a4ea</t>
        </is>
      </c>
      <c r="E5210" t="inlineStr">
        <is>
          <t xml:space="preserve">Episode 336: Das Archiv</t>
        </is>
      </c>
      <c r="F5210">
        <v>336</v>
      </c>
      <c r="G5210" t="inlineStr">
        <is>
          <t xml:space="preserve">7:19-7:25</t>
        </is>
      </c>
      <c r="H5210" t="inlineStr">
        <is>
          <t xml:space="preserve">Resolved</t>
        </is>
      </c>
      <c r="I5210" t="inlineStr">
        <is>
          <t xml:space="preserve">Remarks: grammatical errror
Line from Script: "Aber ohne das Überraschungsmoment konnten sie nichts tun, um die Söldner zu besiegen."
Notes: "das Überraschungsmoment" - change to "den Überraschungsmoment"</t>
        </is>
      </c>
      <c r="J5210" t="inlineStr">
        <is>
          <t xml:space="preserve">AI</t>
        </is>
      </c>
      <c r="K5210" t="inlineStr">
        <is>
          <t xml:space="preserve">Script error</t>
        </is>
      </c>
      <c r="L5210" t="inlineStr">
        <is>
          <t xml:space="preserve">Script error</t>
        </is>
      </c>
      <c r="M5210" t="str">
        <f>IFERROR(IF(VLOOKUP(L5210,'Quantification'!$A:$B,2,FALSE)&amp;""="","Unclassified",VLOOKUP(L5210,'Quantification'!$A:$B,2,FALSE)),"Unclassified")</f>
        <v>Major</v>
      </c>
      <c r="N5210" t="inlineStr">
        <is>
          <t xml:space="preserve">frl-florinda.frisardi@pocketfm.com</t>
        </is>
      </c>
      <c r="O5210" t="inlineStr">
        <is>
          <t xml:space="preserve">Issues found in raw</t>
        </is>
      </c>
      <c r="P5210" t="str">
        <f>IF(OR(O5210="Issues found in master",O5210="Final master"),"Master",IF(OR(O5210="Ready for Master",O5210="Issues found in raw",O5210="Raw under QC",O5210="Issues resolved in raw"),"Raw","-"))</f>
        <v>Raw</v>
      </c>
      <c r="Q5210" s="13">
        <v>46258.14583333333</v>
      </c>
      <c r="R5210" t="inlineStr">
        <is>
          <t xml:space="preserve">2026-08 (Aug)</t>
        </is>
      </c>
      <c r="S5210">
        <f>IF(M5210="Not an error",0,IF(COUNTIFS($A$2:$A5210,$A5210,$D$2:$D5210,$D5210,$M$2:$M5210,"&lt;&gt;Not an error")=1,1,0))</f>
        <v>0</v>
      </c>
      <c r="T5210">
        <f>IF(M5210&lt;&gt;"Major",0,IF(COUNTIFS($A$2:$A5210,$A5210,$D$2:$D5210,$D5210,$M$2:$M5210,"Major")=1,1,0))</f>
        <v>0</v>
      </c>
      <c r="U5210">
        <f>IF(M5210&lt;&gt;"Minor",0,IF(COUNTIFS($A$2:$A5210,$A5210,$D$2:$D5210,$D5210,$M$2:$M5210,"Minor")=1,1,0))</f>
        <v>0</v>
      </c>
    </row>
    <row r="5211">
      <c r="A5211" t="inlineStr">
        <is>
          <t xml:space="preserve">294cd7d130be8bb0326127c52ff2769fcf9a956d</t>
        </is>
      </c>
      <c r="B5211" t="inlineStr">
        <is>
          <t xml:space="preserve">Zompirewolf</t>
        </is>
      </c>
      <c r="C5211" t="inlineStr">
        <is>
          <t xml:space="preserve">Zompirewolf: Die Geburt Einer Legende</t>
        </is>
      </c>
      <c r="D5211" t="inlineStr">
        <is>
          <t xml:space="preserve">cea53db2944fe45643b2086c986a4ef8eeb6ce37</t>
        </is>
      </c>
      <c r="E5211" t="inlineStr">
        <is>
          <t xml:space="preserve">Episode 338: Die Kunst Der Nekromantie Teil 1</t>
        </is>
      </c>
      <c r="F5211">
        <v>338</v>
      </c>
      <c r="G5211" t="inlineStr">
        <is>
          <t xml:space="preserve">5:11-5:22</t>
        </is>
      </c>
      <c r="H5211" t="inlineStr">
        <is>
          <t xml:space="preserve">Resolved</t>
        </is>
      </c>
      <c r="I5211" t="inlineStr">
        <is>
          <t xml:space="preserve">Remarks: change in accent
Line from Script: "Vulcan behielt seine pessimistische Haltung bei, was nach allem, was er während des Krieges zwischen den Vorläufern und der Leerenbrut gesehen hatte, nicht überraschend war."
Notes: "Vulcan" EN--&gt;DE</t>
        </is>
      </c>
      <c r="J5211" t="inlineStr">
        <is>
          <t xml:space="preserve">VOA</t>
        </is>
      </c>
      <c r="K5211" t="inlineStr">
        <is>
          <t xml:space="preserve">Mispronunciation</t>
        </is>
      </c>
      <c r="L5211" t="inlineStr">
        <is>
          <t xml:space="preserve">Mispronunciation</t>
        </is>
      </c>
      <c r="M5211" t="str">
        <f>IFERROR(IF(VLOOKUP(L5211,'Quantification'!$A:$B,2,FALSE)&amp;""="","Unclassified",VLOOKUP(L5211,'Quantification'!$A:$B,2,FALSE)),"Unclassified")</f>
        <v>Major</v>
      </c>
      <c r="N5211" t="inlineStr">
        <is>
          <t xml:space="preserve">frl-florinda.frisardi@pocketfm.com</t>
        </is>
      </c>
      <c r="O5211" t="inlineStr">
        <is>
          <t xml:space="preserve">Issues found in raw</t>
        </is>
      </c>
      <c r="P5211" t="str">
        <f>IF(OR(O5211="Issues found in master",O5211="Final master"),"Master",IF(OR(O5211="Ready for Master",O5211="Issues found in raw",O5211="Raw under QC",O5211="Issues resolved in raw"),"Raw","-"))</f>
        <v>Raw</v>
      </c>
      <c r="Q5211" s="13">
        <v>46259.14583333333</v>
      </c>
      <c r="R5211" t="inlineStr">
        <is>
          <t xml:space="preserve">2026-08 (Aug)</t>
        </is>
      </c>
      <c r="S5211">
        <f>IF(M5211="Not an error",0,IF(COUNTIFS($A$2:$A5211,$A5211,$D$2:$D5211,$D5211,$M$2:$M5211,"&lt;&gt;Not an error")=1,1,0))</f>
        <v>1</v>
      </c>
      <c r="T5211">
        <f>IF(M5211&lt;&gt;"Major",0,IF(COUNTIFS($A$2:$A5211,$A5211,$D$2:$D5211,$D5211,$M$2:$M5211,"Major")=1,1,0))</f>
        <v>1</v>
      </c>
      <c r="U5211">
        <f>IF(M5211&lt;&gt;"Minor",0,IF(COUNTIFS($A$2:$A5211,$A5211,$D$2:$D5211,$D5211,$M$2:$M5211,"Minor")=1,1,0))</f>
        <v>0</v>
      </c>
    </row>
    <row r="5212">
      <c r="A5212" t="inlineStr">
        <is>
          <t xml:space="preserve">294cd7d130be8bb0326127c52ff2769fcf9a956d</t>
        </is>
      </c>
      <c r="B5212" t="inlineStr">
        <is>
          <t xml:space="preserve">Zompirewolf</t>
        </is>
      </c>
      <c r="C5212" t="inlineStr">
        <is>
          <t xml:space="preserve">Zompirewolf: Die Geburt Einer Legende</t>
        </is>
      </c>
      <c r="D5212" t="inlineStr">
        <is>
          <t xml:space="preserve">cea53db2944fe45643b2086c986a4ef8eeb6ce37</t>
        </is>
      </c>
      <c r="E5212" t="inlineStr">
        <is>
          <t xml:space="preserve">Episode 338: Die Kunst Der Nekromantie Teil 1</t>
        </is>
      </c>
      <c r="F5212">
        <v>338</v>
      </c>
      <c r="G5212" t="inlineStr">
        <is>
          <t xml:space="preserve">6:00-6:06</t>
        </is>
      </c>
      <c r="H5212" t="inlineStr">
        <is>
          <t xml:space="preserve">Resolved</t>
        </is>
      </c>
      <c r="I5212" t="inlineStr">
        <is>
          <t xml:space="preserve">Remarks: change in accent
Line from Script: "Zurück in der Gegenwart seufzte Vulcan, als Aegis’ quiekende Stimme ihn aus seiner Reise in die Vergangenheit riss. "
Notes: "Vulcan" EN--&gt;DE</t>
        </is>
      </c>
      <c r="J5212" t="inlineStr">
        <is>
          <t xml:space="preserve">VOA</t>
        </is>
      </c>
      <c r="K5212" t="inlineStr">
        <is>
          <t xml:space="preserve">Mispronunciation</t>
        </is>
      </c>
      <c r="L5212" t="inlineStr">
        <is>
          <t xml:space="preserve">Mispronunciation</t>
        </is>
      </c>
      <c r="M5212" t="str">
        <f>IFERROR(IF(VLOOKUP(L5212,'Quantification'!$A:$B,2,FALSE)&amp;""="","Unclassified",VLOOKUP(L5212,'Quantification'!$A:$B,2,FALSE)),"Unclassified")</f>
        <v>Major</v>
      </c>
      <c r="N5212" t="inlineStr">
        <is>
          <t xml:space="preserve">frl-florinda.frisardi@pocketfm.com</t>
        </is>
      </c>
      <c r="O5212" t="inlineStr">
        <is>
          <t xml:space="preserve">Issues found in raw</t>
        </is>
      </c>
      <c r="P5212" t="str">
        <f>IF(OR(O5212="Issues found in master",O5212="Final master"),"Master",IF(OR(O5212="Ready for Master",O5212="Issues found in raw",O5212="Raw under QC",O5212="Issues resolved in raw"),"Raw","-"))</f>
        <v>Raw</v>
      </c>
      <c r="Q5212" s="13">
        <v>46259.14583333333</v>
      </c>
      <c r="R5212" t="inlineStr">
        <is>
          <t xml:space="preserve">2026-08 (Aug)</t>
        </is>
      </c>
      <c r="S5212">
        <f>IF(M5212="Not an error",0,IF(COUNTIFS($A$2:$A5212,$A5212,$D$2:$D5212,$D5212,$M$2:$M5212,"&lt;&gt;Not an error")=1,1,0))</f>
        <v>0</v>
      </c>
      <c r="T5212">
        <f>IF(M5212&lt;&gt;"Major",0,IF(COUNTIFS($A$2:$A5212,$A5212,$D$2:$D5212,$D5212,$M$2:$M5212,"Major")=1,1,0))</f>
        <v>0</v>
      </c>
      <c r="U5212">
        <f>IF(M5212&lt;&gt;"Minor",0,IF(COUNTIFS($A$2:$A5212,$A5212,$D$2:$D5212,$D5212,$M$2:$M5212,"Minor")=1,1,0))</f>
        <v>0</v>
      </c>
    </row>
    <row r="5213">
      <c r="A5213" t="inlineStr">
        <is>
          <t xml:space="preserve">294cd7d130be8bb0326127c52ff2769fcf9a956d</t>
        </is>
      </c>
      <c r="B5213" t="inlineStr">
        <is>
          <t xml:space="preserve">Zompirewolf</t>
        </is>
      </c>
      <c r="C5213" t="inlineStr">
        <is>
          <t xml:space="preserve">Zompirewolf: Die Geburt Einer Legende</t>
        </is>
      </c>
      <c r="D5213" t="inlineStr">
        <is>
          <t xml:space="preserve">cea53db2944fe45643b2086c986a4ef8eeb6ce37</t>
        </is>
      </c>
      <c r="E5213" t="inlineStr">
        <is>
          <t xml:space="preserve">Episode 338: Die Kunst Der Nekromantie Teil 1</t>
        </is>
      </c>
      <c r="F5213">
        <v>338</v>
      </c>
      <c r="G5213" t="inlineStr">
        <is>
          <t xml:space="preserve">6:30-6:32</t>
        </is>
      </c>
      <c r="H5213" t="inlineStr">
        <is>
          <t xml:space="preserve">Resolved</t>
        </is>
      </c>
      <c r="I5213" t="inlineStr">
        <is>
          <t xml:space="preserve">Remarks: change in accent
Line from Script: "Vulcan schüttelte den Kopf."
Notes: "Vulcan" EN--&gt;DE</t>
        </is>
      </c>
      <c r="J5213" t="inlineStr">
        <is>
          <t xml:space="preserve">VOA</t>
        </is>
      </c>
      <c r="K5213" t="inlineStr">
        <is>
          <t xml:space="preserve">Mispronunciation</t>
        </is>
      </c>
      <c r="L5213" t="inlineStr">
        <is>
          <t xml:space="preserve">Mispronunciation</t>
        </is>
      </c>
      <c r="M5213" t="str">
        <f>IFERROR(IF(VLOOKUP(L5213,'Quantification'!$A:$B,2,FALSE)&amp;""="","Unclassified",VLOOKUP(L5213,'Quantification'!$A:$B,2,FALSE)),"Unclassified")</f>
        <v>Major</v>
      </c>
      <c r="N5213" t="inlineStr">
        <is>
          <t xml:space="preserve">frl-florinda.frisardi@pocketfm.com</t>
        </is>
      </c>
      <c r="O5213" t="inlineStr">
        <is>
          <t xml:space="preserve">Issues found in raw</t>
        </is>
      </c>
      <c r="P5213" t="str">
        <f>IF(OR(O5213="Issues found in master",O5213="Final master"),"Master",IF(OR(O5213="Ready for Master",O5213="Issues found in raw",O5213="Raw under QC",O5213="Issues resolved in raw"),"Raw","-"))</f>
        <v>Raw</v>
      </c>
      <c r="Q5213" s="13">
        <v>46259.14583333333</v>
      </c>
      <c r="R5213" t="inlineStr">
        <is>
          <t xml:space="preserve">2026-08 (Aug)</t>
        </is>
      </c>
      <c r="S5213">
        <f>IF(M5213="Not an error",0,IF(COUNTIFS($A$2:$A5213,$A5213,$D$2:$D5213,$D5213,$M$2:$M5213,"&lt;&gt;Not an error")=1,1,0))</f>
        <v>0</v>
      </c>
      <c r="T5213">
        <f>IF(M5213&lt;&gt;"Major",0,IF(COUNTIFS($A$2:$A5213,$A5213,$D$2:$D5213,$D5213,$M$2:$M5213,"Major")=1,1,0))</f>
        <v>0</v>
      </c>
      <c r="U5213">
        <f>IF(M5213&lt;&gt;"Minor",0,IF(COUNTIFS($A$2:$A5213,$A5213,$D$2:$D5213,$D5213,$M$2:$M5213,"Minor")=1,1,0))</f>
        <v>0</v>
      </c>
    </row>
    <row r="5214">
      <c r="A5214" t="inlineStr">
        <is>
          <t xml:space="preserve">294cd7d130be8bb0326127c52ff2769fcf9a956d</t>
        </is>
      </c>
      <c r="B5214" t="inlineStr">
        <is>
          <t xml:space="preserve">Zompirewolf</t>
        </is>
      </c>
      <c r="C5214" t="inlineStr">
        <is>
          <t xml:space="preserve">Zompirewolf: Die Geburt Einer Legende</t>
        </is>
      </c>
      <c r="D5214" t="inlineStr">
        <is>
          <t xml:space="preserve">e98541dfc2785bbf098ee6b8b807b06268e1b42e</t>
        </is>
      </c>
      <c r="E5214" t="inlineStr">
        <is>
          <t xml:space="preserve">Episode 341: Die Kunst Der Nekromantie Teil 4</t>
        </is>
      </c>
      <c r="F5214">
        <v>341</v>
      </c>
      <c r="G5214" t="inlineStr">
        <is>
          <t xml:space="preserve">8:28-8:36</t>
        </is>
      </c>
      <c r="H5214" t="inlineStr">
        <is>
          <t xml:space="preserve">Resolved</t>
        </is>
      </c>
      <c r="I5214" t="inlineStr">
        <is>
          <t xml:space="preserve">Remarks: incorrect name, gender bending?
Line from Script: "Raven war diejenige, die den Lich erstochen hatte, während Dolos, Gräfin Valerie Holt und Trevor Tessa beschützten."
Notes: "Gräfin Valerie Holt" - change to "Sophia", not sure but I thought "Raven" is a "he" not "she"</t>
        </is>
      </c>
      <c r="J5214" t="inlineStr">
        <is>
          <t xml:space="preserve">AI</t>
        </is>
      </c>
      <c r="K5214" t="inlineStr">
        <is>
          <t xml:space="preserve">Script error</t>
        </is>
      </c>
      <c r="L5214" t="inlineStr">
        <is>
          <t xml:space="preserve">Script error</t>
        </is>
      </c>
      <c r="M5214" t="str">
        <f>IFERROR(IF(VLOOKUP(L5214,'Quantification'!$A:$B,2,FALSE)&amp;""="","Unclassified",VLOOKUP(L5214,'Quantification'!$A:$B,2,FALSE)),"Unclassified")</f>
        <v>Major</v>
      </c>
      <c r="N5214" t="inlineStr">
        <is>
          <t xml:space="preserve">frl-florinda.frisardi@pocketfm.com</t>
        </is>
      </c>
      <c r="O5214" t="inlineStr">
        <is>
          <t xml:space="preserve">Issues found in raw</t>
        </is>
      </c>
      <c r="P5214" t="str">
        <f>IF(OR(O5214="Issues found in master",O5214="Final master"),"Master",IF(OR(O5214="Ready for Master",O5214="Issues found in raw",O5214="Raw under QC",O5214="Issues resolved in raw"),"Raw","-"))</f>
        <v>Raw</v>
      </c>
      <c r="Q5214" s="13">
        <v>46260.14583333333</v>
      </c>
      <c r="R5214" t="inlineStr">
        <is>
          <t xml:space="preserve">2026-08 (Aug)</t>
        </is>
      </c>
      <c r="S5214">
        <f>IF(M5214="Not an error",0,IF(COUNTIFS($A$2:$A5214,$A5214,$D$2:$D5214,$D5214,$M$2:$M5214,"&lt;&gt;Not an error")=1,1,0))</f>
        <v>1</v>
      </c>
      <c r="T5214">
        <f>IF(M5214&lt;&gt;"Major",0,IF(COUNTIFS($A$2:$A5214,$A5214,$D$2:$D5214,$D5214,$M$2:$M5214,"Major")=1,1,0))</f>
        <v>1</v>
      </c>
      <c r="U5214">
        <f>IF(M5214&lt;&gt;"Minor",0,IF(COUNTIFS($A$2:$A5214,$A5214,$D$2:$D5214,$D5214,$M$2:$M5214,"Minor")=1,1,0))</f>
        <v>0</v>
      </c>
    </row>
    <row r="5215">
      <c r="A5215" t="inlineStr">
        <is>
          <t xml:space="preserve">294cd7d130be8bb0326127c52ff2769fcf9a956d</t>
        </is>
      </c>
      <c r="B5215" t="inlineStr">
        <is>
          <t xml:space="preserve">Zompirewolf</t>
        </is>
      </c>
      <c r="C5215" t="inlineStr">
        <is>
          <t xml:space="preserve">Zompirewolf: Die Geburt Einer Legende</t>
        </is>
      </c>
      <c r="D5215" t="inlineStr">
        <is>
          <t xml:space="preserve">e812571718d827e8faaaea3d28f27b29f55ad8a4</t>
        </is>
      </c>
      <c r="E5215" t="inlineStr">
        <is>
          <t xml:space="preserve">Episode 342: Kein Lich Mehr Teil 1</t>
        </is>
      </c>
      <c r="F5215">
        <v>342</v>
      </c>
      <c r="G5215" t="inlineStr">
        <is>
          <t xml:space="preserve">0:51-0:59</t>
        </is>
      </c>
      <c r="H5215" t="inlineStr">
        <is>
          <t xml:space="preserve">Resolved</t>
        </is>
      </c>
      <c r="I5215" t="inlineStr">
        <is>
          <t xml:space="preserve">Remarks: change in accent
Line from Script: "Der Lich warf Ravens Dolch weg und zog sich in die steinerne Arena zurück, wo Atlas und Gokung seine verbliebenen Generäle getötet hatten."
Notes: "Raven" DE--&gt;EN</t>
        </is>
      </c>
      <c r="J5215" t="inlineStr">
        <is>
          <t xml:space="preserve">VOA</t>
        </is>
      </c>
      <c r="K5215" t="inlineStr">
        <is>
          <t xml:space="preserve">Mispronunciation</t>
        </is>
      </c>
      <c r="L5215" t="inlineStr">
        <is>
          <t xml:space="preserve">Mispronunciation</t>
        </is>
      </c>
      <c r="M5215" t="str">
        <f>IFERROR(IF(VLOOKUP(L5215,'Quantification'!$A:$B,2,FALSE)&amp;""="","Unclassified",VLOOKUP(L5215,'Quantification'!$A:$B,2,FALSE)),"Unclassified")</f>
        <v>Major</v>
      </c>
      <c r="N5215" t="inlineStr">
        <is>
          <t xml:space="preserve">frl-florinda.frisardi@pocketfm.com</t>
        </is>
      </c>
      <c r="O5215" t="inlineStr">
        <is>
          <t xml:space="preserve">Issues found in raw</t>
        </is>
      </c>
      <c r="P5215" t="str">
        <f>IF(OR(O5215="Issues found in master",O5215="Final master"),"Master",IF(OR(O5215="Ready for Master",O5215="Issues found in raw",O5215="Raw under QC",O5215="Issues resolved in raw"),"Raw","-"))</f>
        <v>Raw</v>
      </c>
      <c r="Q5215" s="13">
        <v>46261.14583333333</v>
      </c>
      <c r="R5215" t="inlineStr">
        <is>
          <t xml:space="preserve">2026-08 (Aug)</t>
        </is>
      </c>
      <c r="S5215">
        <f>IF(M5215="Not an error",0,IF(COUNTIFS($A$2:$A5215,$A5215,$D$2:$D5215,$D5215,$M$2:$M5215,"&lt;&gt;Not an error")=1,1,0))</f>
        <v>1</v>
      </c>
      <c r="T5215">
        <f>IF(M5215&lt;&gt;"Major",0,IF(COUNTIFS($A$2:$A5215,$A5215,$D$2:$D5215,$D5215,$M$2:$M5215,"Major")=1,1,0))</f>
        <v>1</v>
      </c>
      <c r="U5215">
        <f>IF(M5215&lt;&gt;"Minor",0,IF(COUNTIFS($A$2:$A5215,$A5215,$D$2:$D5215,$D5215,$M$2:$M5215,"Minor")=1,1,0))</f>
        <v>0</v>
      </c>
    </row>
    <row r="5216">
      <c r="A5216" t="inlineStr">
        <is>
          <t xml:space="preserve">294cd7d130be8bb0326127c52ff2769fcf9a956d</t>
        </is>
      </c>
      <c r="B5216" t="inlineStr">
        <is>
          <t xml:space="preserve">Zompirewolf</t>
        </is>
      </c>
      <c r="C5216" t="inlineStr">
        <is>
          <t xml:space="preserve">Zompirewolf: Die Geburt Einer Legende</t>
        </is>
      </c>
      <c r="D5216" t="inlineStr">
        <is>
          <t xml:space="preserve">e812571718d827e8faaaea3d28f27b29f55ad8a4</t>
        </is>
      </c>
      <c r="E5216" t="inlineStr">
        <is>
          <t xml:space="preserve">Episode 342: Kein Lich Mehr Teil 1</t>
        </is>
      </c>
      <c r="F5216">
        <v>342</v>
      </c>
      <c r="G5216" t="inlineStr">
        <is>
          <t xml:space="preserve">6:36-6:45</t>
        </is>
      </c>
      <c r="H5216" t="inlineStr">
        <is>
          <t xml:space="preserve">Resolved</t>
        </is>
      </c>
      <c r="I5216" t="inlineStr">
        <is>
          <t xml:space="preserve">Remarks: incorrect name
Line from Script: "Zuerst Gokung, dann Trevor und Raven, dann Gräfin Valerie Holt und Dolos und schließlich Atlas. "
Notes: "Gräfin Valerie Holt" - change to "Sophia"</t>
        </is>
      </c>
      <c r="J5216" t="inlineStr">
        <is>
          <t xml:space="preserve">AI</t>
        </is>
      </c>
      <c r="K5216" t="inlineStr">
        <is>
          <t xml:space="preserve">Script error</t>
        </is>
      </c>
      <c r="L5216" t="inlineStr">
        <is>
          <t xml:space="preserve">Script error</t>
        </is>
      </c>
      <c r="M5216" t="str">
        <f>IFERROR(IF(VLOOKUP(L5216,'Quantification'!$A:$B,2,FALSE)&amp;""="","Unclassified",VLOOKUP(L5216,'Quantification'!$A:$B,2,FALSE)),"Unclassified")</f>
        <v>Major</v>
      </c>
      <c r="N5216" t="inlineStr">
        <is>
          <t xml:space="preserve">frl-florinda.frisardi@pocketfm.com</t>
        </is>
      </c>
      <c r="O5216" t="inlineStr">
        <is>
          <t xml:space="preserve">Issues found in raw</t>
        </is>
      </c>
      <c r="P5216" t="str">
        <f>IF(OR(O5216="Issues found in master",O5216="Final master"),"Master",IF(OR(O5216="Ready for Master",O5216="Issues found in raw",O5216="Raw under QC",O5216="Issues resolved in raw"),"Raw","-"))</f>
        <v>Raw</v>
      </c>
      <c r="Q5216" s="13">
        <v>46261.14583333333</v>
      </c>
      <c r="R5216" t="inlineStr">
        <is>
          <t xml:space="preserve">2026-08 (Aug)</t>
        </is>
      </c>
      <c r="S5216">
        <f>IF(M5216="Not an error",0,IF(COUNTIFS($A$2:$A5216,$A5216,$D$2:$D5216,$D5216,$M$2:$M5216,"&lt;&gt;Not an error")=1,1,0))</f>
        <v>0</v>
      </c>
      <c r="T5216">
        <f>IF(M5216&lt;&gt;"Major",0,IF(COUNTIFS($A$2:$A5216,$A5216,$D$2:$D5216,$D5216,$M$2:$M5216,"Major")=1,1,0))</f>
        <v>0</v>
      </c>
      <c r="U5216">
        <f>IF(M5216&lt;&gt;"Minor",0,IF(COUNTIFS($A$2:$A5216,$A5216,$D$2:$D5216,$D5216,$M$2:$M5216,"Minor")=1,1,0))</f>
        <v>0</v>
      </c>
    </row>
    <row r="5217">
      <c r="A5217" t="inlineStr">
        <is>
          <t xml:space="preserve">294cd7d130be8bb0326127c52ff2769fcf9a956d</t>
        </is>
      </c>
      <c r="B5217" t="inlineStr">
        <is>
          <t xml:space="preserve">Zompirewolf</t>
        </is>
      </c>
      <c r="C5217" t="inlineStr">
        <is>
          <t xml:space="preserve">Zompirewolf: Die Geburt Einer Legende</t>
        </is>
      </c>
      <c r="D5217" t="inlineStr">
        <is>
          <t xml:space="preserve">e812571718d827e8faaaea3d28f27b29f55ad8a4</t>
        </is>
      </c>
      <c r="E5217" t="inlineStr">
        <is>
          <t xml:space="preserve">Episode 342: Kein Lich Mehr Teil 1</t>
        </is>
      </c>
      <c r="F5217">
        <v>342</v>
      </c>
      <c r="G5217" t="inlineStr">
        <is>
          <t xml:space="preserve">10:19-10:25</t>
        </is>
      </c>
      <c r="H5217" t="inlineStr">
        <is>
          <t xml:space="preserve">Resolved</t>
        </is>
      </c>
      <c r="I5217" t="inlineStr">
        <is>
          <t xml:space="preserve">Remarks: abrupt cut
Line from Script: "Tristan runzelte verwirrt die Stirn. „Zweite Partei?“"
Notes: end of sentence cut</t>
        </is>
      </c>
      <c r="J5217" t="inlineStr">
        <is>
          <t xml:space="preserve">SE</t>
        </is>
      </c>
      <c r="K5217" t="inlineStr">
        <is>
          <t xml:space="preserve">Abrupt cut / Jerk</t>
        </is>
      </c>
      <c r="L5217" t="inlineStr">
        <is>
          <t xml:space="preserve">Abrupt cut / Jerk</t>
        </is>
      </c>
      <c r="M5217" t="str">
        <f>IFERROR(IF(VLOOKUP(L5217,'Quantification'!$A:$B,2,FALSE)&amp;""="","Unclassified",VLOOKUP(L5217,'Quantification'!$A:$B,2,FALSE)),"Unclassified")</f>
        <v>Major</v>
      </c>
      <c r="N5217" t="inlineStr">
        <is>
          <t xml:space="preserve">frl-florinda.frisardi@pocketfm.com</t>
        </is>
      </c>
      <c r="O5217" t="inlineStr">
        <is>
          <t xml:space="preserve">Issues found in raw</t>
        </is>
      </c>
      <c r="P5217" t="str">
        <f>IF(OR(O5217="Issues found in master",O5217="Final master"),"Master",IF(OR(O5217="Ready for Master",O5217="Issues found in raw",O5217="Raw under QC",O5217="Issues resolved in raw"),"Raw","-"))</f>
        <v>Raw</v>
      </c>
      <c r="Q5217" s="13">
        <v>46261.14583333333</v>
      </c>
      <c r="R5217" t="inlineStr">
        <is>
          <t xml:space="preserve">2026-08 (Aug)</t>
        </is>
      </c>
      <c r="S5217">
        <f>IF(M5217="Not an error",0,IF(COUNTIFS($A$2:$A5217,$A5217,$D$2:$D5217,$D5217,$M$2:$M5217,"&lt;&gt;Not an error")=1,1,0))</f>
        <v>0</v>
      </c>
      <c r="T5217">
        <f>IF(M5217&lt;&gt;"Major",0,IF(COUNTIFS($A$2:$A5217,$A5217,$D$2:$D5217,$D5217,$M$2:$M5217,"Major")=1,1,0))</f>
        <v>0</v>
      </c>
      <c r="U5217">
        <f>IF(M5217&lt;&gt;"Minor",0,IF(COUNTIFS($A$2:$A5217,$A5217,$D$2:$D5217,$D5217,$M$2:$M5217,"Minor")=1,1,0))</f>
        <v>0</v>
      </c>
    </row>
    <row r="5218">
      <c r="A5218" t="inlineStr">
        <is>
          <t xml:space="preserve">294cd7d130be8bb0326127c52ff2769fcf9a956d</t>
        </is>
      </c>
      <c r="B5218" t="inlineStr">
        <is>
          <t xml:space="preserve">Zompirewolf</t>
        </is>
      </c>
      <c r="C5218" t="inlineStr">
        <is>
          <t xml:space="preserve">Zompirewolf: Die Geburt Einer Legende</t>
        </is>
      </c>
      <c r="D5218" t="inlineStr">
        <is>
          <t xml:space="preserve">de022242fb1f59dd44457c35ca16ae3881cdfce3</t>
        </is>
      </c>
      <c r="E5218" t="inlineStr">
        <is>
          <t xml:space="preserve">Episode 344: Verwandlung</t>
        </is>
      </c>
      <c r="F5218">
        <v>344</v>
      </c>
      <c r="G5218" t="inlineStr">
        <is>
          <t xml:space="preserve">8:25-8:29</t>
        </is>
      </c>
      <c r="H5218" t="inlineStr">
        <is>
          <t xml:space="preserve">Resolved</t>
        </is>
      </c>
      <c r="I5218" t="inlineStr">
        <is>
          <t xml:space="preserve">Remarks: mispronunciation
Line from Script: "Er schmeckte Blut, als er durch die Tür zu Tessas Krankenzimmer krachte."
Notes: "Krankenzimmer" mispronounced</t>
        </is>
      </c>
      <c r="J5218" t="inlineStr">
        <is>
          <t xml:space="preserve">VOA</t>
        </is>
      </c>
      <c r="K5218" t="inlineStr">
        <is>
          <t xml:space="preserve">Mispronunciation</t>
        </is>
      </c>
      <c r="L5218" t="inlineStr">
        <is>
          <t xml:space="preserve">Mispronunciation</t>
        </is>
      </c>
      <c r="M5218" t="str">
        <f>IFERROR(IF(VLOOKUP(L5218,'Quantification'!$A:$B,2,FALSE)&amp;""="","Unclassified",VLOOKUP(L5218,'Quantification'!$A:$B,2,FALSE)),"Unclassified")</f>
        <v>Major</v>
      </c>
      <c r="N5218" t="inlineStr">
        <is>
          <t xml:space="preserve">frl-florinda.frisardi@pocketfm.com</t>
        </is>
      </c>
      <c r="O5218" t="inlineStr">
        <is>
          <t xml:space="preserve">Issues found in raw</t>
        </is>
      </c>
      <c r="P5218" t="str">
        <f>IF(OR(O5218="Issues found in master",O5218="Final master"),"Master",IF(OR(O5218="Ready for Master",O5218="Issues found in raw",O5218="Raw under QC",O5218="Issues resolved in raw"),"Raw","-"))</f>
        <v>Raw</v>
      </c>
      <c r="Q5218" s="13">
        <v>46262.14583333333</v>
      </c>
      <c r="R5218" t="inlineStr">
        <is>
          <t xml:space="preserve">2026-08 (Aug)</t>
        </is>
      </c>
      <c r="S5218">
        <f>IF(M5218="Not an error",0,IF(COUNTIFS($A$2:$A5218,$A5218,$D$2:$D5218,$D5218,$M$2:$M5218,"&lt;&gt;Not an error")=1,1,0))</f>
        <v>1</v>
      </c>
      <c r="T5218">
        <f>IF(M5218&lt;&gt;"Major",0,IF(COUNTIFS($A$2:$A5218,$A5218,$D$2:$D5218,$D5218,$M$2:$M5218,"Major")=1,1,0))</f>
        <v>1</v>
      </c>
      <c r="U5218">
        <f>IF(M5218&lt;&gt;"Minor",0,IF(COUNTIFS($A$2:$A5218,$A5218,$D$2:$D5218,$D5218,$M$2:$M5218,"Minor")=1,1,0))</f>
        <v>0</v>
      </c>
    </row>
    <row r="5219">
      <c r="A5219" t="inlineStr">
        <is>
          <t xml:space="preserve">294cd7d130be8bb0326127c52ff2769fcf9a956d</t>
        </is>
      </c>
      <c r="B5219" t="inlineStr">
        <is>
          <t xml:space="preserve">Zompirewolf</t>
        </is>
      </c>
      <c r="C5219" t="inlineStr">
        <is>
          <t xml:space="preserve">Zompirewolf: Die Geburt Einer Legende</t>
        </is>
      </c>
      <c r="D5219" t="inlineStr">
        <is>
          <t xml:space="preserve">de022242fb1f59dd44457c35ca16ae3881cdfce3</t>
        </is>
      </c>
      <c r="E5219" t="inlineStr">
        <is>
          <t xml:space="preserve">Episode 344: Verwandlung</t>
        </is>
      </c>
      <c r="F5219">
        <v>344</v>
      </c>
      <c r="G5219" t="inlineStr">
        <is>
          <t xml:space="preserve">8:37-8:50</t>
        </is>
      </c>
      <c r="H5219" t="inlineStr">
        <is>
          <t xml:space="preserve">Resolved</t>
        </is>
      </c>
      <c r="I5219" t="inlineStr">
        <is>
          <t xml:space="preserve">Remarks: incorrect name
Line from Script: "Ohne auf Tristans Anweisungen zu warten, schnappte sich Gräfin Valerie Holt Tessa und eilte zu ihrem Meister, um ihn zu heilen, während die anderen ihr Bestes taten, um Zeit zu schinden. "
Notes: "Gräfin Valerie Holt" - change to "Sophia"</t>
        </is>
      </c>
      <c r="J5219" t="inlineStr">
        <is>
          <t xml:space="preserve">AI</t>
        </is>
      </c>
      <c r="K5219" t="inlineStr">
        <is>
          <t xml:space="preserve">Script error</t>
        </is>
      </c>
      <c r="L5219" t="inlineStr">
        <is>
          <t xml:space="preserve">Script error</t>
        </is>
      </c>
      <c r="M5219" t="str">
        <f>IFERROR(IF(VLOOKUP(L5219,'Quantification'!$A:$B,2,FALSE)&amp;""="","Unclassified",VLOOKUP(L5219,'Quantification'!$A:$B,2,FALSE)),"Unclassified")</f>
        <v>Major</v>
      </c>
      <c r="N5219" t="inlineStr">
        <is>
          <t xml:space="preserve">frl-florinda.frisardi@pocketfm.com</t>
        </is>
      </c>
      <c r="O5219" t="inlineStr">
        <is>
          <t xml:space="preserve">Issues found in raw</t>
        </is>
      </c>
      <c r="P5219" t="str">
        <f>IF(OR(O5219="Issues found in master",O5219="Final master"),"Master",IF(OR(O5219="Ready for Master",O5219="Issues found in raw",O5219="Raw under QC",O5219="Issues resolved in raw"),"Raw","-"))</f>
        <v>Raw</v>
      </c>
      <c r="Q5219" s="13">
        <v>46262.14583333333</v>
      </c>
      <c r="R5219" t="inlineStr">
        <is>
          <t xml:space="preserve">2026-08 (Aug)</t>
        </is>
      </c>
      <c r="S5219">
        <f>IF(M5219="Not an error",0,IF(COUNTIFS($A$2:$A5219,$A5219,$D$2:$D5219,$D5219,$M$2:$M5219,"&lt;&gt;Not an error")=1,1,0))</f>
        <v>0</v>
      </c>
      <c r="T5219">
        <f>IF(M5219&lt;&gt;"Major",0,IF(COUNTIFS($A$2:$A5219,$A5219,$D$2:$D5219,$D5219,$M$2:$M5219,"Major")=1,1,0))</f>
        <v>0</v>
      </c>
      <c r="U5219">
        <f>IF(M5219&lt;&gt;"Minor",0,IF(COUNTIFS($A$2:$A5219,$A5219,$D$2:$D5219,$D5219,$M$2:$M5219,"Minor")=1,1,0))</f>
        <v>0</v>
      </c>
    </row>
    <row r="5220">
      <c r="A5220" t="inlineStr">
        <is>
          <t xml:space="preserve">294cd7d130be8bb0326127c52ff2769fcf9a956d</t>
        </is>
      </c>
      <c r="B5220" t="inlineStr">
        <is>
          <t xml:space="preserve">Zompirewolf</t>
        </is>
      </c>
      <c r="C5220" t="inlineStr">
        <is>
          <t xml:space="preserve">Zompirewolf: Die Geburt Einer Legende</t>
        </is>
      </c>
      <c r="D5220" t="inlineStr">
        <is>
          <t xml:space="preserve">de022242fb1f59dd44457c35ca16ae3881cdfce3</t>
        </is>
      </c>
      <c r="E5220" t="inlineStr">
        <is>
          <t xml:space="preserve">Episode 344: Verwandlung</t>
        </is>
      </c>
      <c r="F5220">
        <v>344</v>
      </c>
      <c r="G5220" t="inlineStr">
        <is>
          <t xml:space="preserve">8:57-9:05</t>
        </is>
      </c>
      <c r="H5220" t="inlineStr">
        <is>
          <t xml:space="preserve">Resolved</t>
        </is>
      </c>
      <c r="I5220" t="inlineStr">
        <is>
          <t xml:space="preserve">Remarks: incorrect name
Line from Script: "„Verdammt!“, fluchte Gräfin Valerie Holt und bereitete sich auf einen letzten Kampf gegen den Nachfahren der Drachen vor."
Notes: "Gräfin Valerie Holt" - change to "Sophia"</t>
        </is>
      </c>
      <c r="J5220" t="inlineStr">
        <is>
          <t xml:space="preserve">AI</t>
        </is>
      </c>
      <c r="K5220" t="inlineStr">
        <is>
          <t xml:space="preserve">Script error</t>
        </is>
      </c>
      <c r="L5220" t="inlineStr">
        <is>
          <t xml:space="preserve">Script error</t>
        </is>
      </c>
      <c r="M5220" t="str">
        <f>IFERROR(IF(VLOOKUP(L5220,'Quantification'!$A:$B,2,FALSE)&amp;""="","Unclassified",VLOOKUP(L5220,'Quantification'!$A:$B,2,FALSE)),"Unclassified")</f>
        <v>Major</v>
      </c>
      <c r="N5220" t="inlineStr">
        <is>
          <t xml:space="preserve">frl-florinda.frisardi@pocketfm.com</t>
        </is>
      </c>
      <c r="O5220" t="inlineStr">
        <is>
          <t xml:space="preserve">Issues found in raw</t>
        </is>
      </c>
      <c r="P5220" t="str">
        <f>IF(OR(O5220="Issues found in master",O5220="Final master"),"Master",IF(OR(O5220="Ready for Master",O5220="Issues found in raw",O5220="Raw under QC",O5220="Issues resolved in raw"),"Raw","-"))</f>
        <v>Raw</v>
      </c>
      <c r="Q5220" s="13">
        <v>46262.14583333333</v>
      </c>
      <c r="R5220" t="inlineStr">
        <is>
          <t xml:space="preserve">2026-08 (Aug)</t>
        </is>
      </c>
      <c r="S5220">
        <f>IF(M5220="Not an error",0,IF(COUNTIFS($A$2:$A5220,$A5220,$D$2:$D5220,$D5220,$M$2:$M5220,"&lt;&gt;Not an error")=1,1,0))</f>
        <v>0</v>
      </c>
      <c r="T5220">
        <f>IF(M5220&lt;&gt;"Major",0,IF(COUNTIFS($A$2:$A5220,$A5220,$D$2:$D5220,$D5220,$M$2:$M5220,"Major")=1,1,0))</f>
        <v>0</v>
      </c>
      <c r="U5220">
        <f>IF(M5220&lt;&gt;"Minor",0,IF(COUNTIFS($A$2:$A5220,$A5220,$D$2:$D5220,$D5220,$M$2:$M5220,"Minor")=1,1,0))</f>
        <v>0</v>
      </c>
    </row>
    <row r="5221">
      <c r="A5221" t="inlineStr">
        <is>
          <t xml:space="preserve">294cd7d130be8bb0326127c52ff2769fcf9a956d</t>
        </is>
      </c>
      <c r="B5221" t="inlineStr">
        <is>
          <t xml:space="preserve">Zompirewolf</t>
        </is>
      </c>
      <c r="C5221" t="inlineStr">
        <is>
          <t xml:space="preserve">Zompirewolf: Die Geburt Einer Legende</t>
        </is>
      </c>
      <c r="D5221" t="inlineStr">
        <is>
          <t xml:space="preserve">de022242fb1f59dd44457c35ca16ae3881cdfce3</t>
        </is>
      </c>
      <c r="E5221" t="inlineStr">
        <is>
          <t xml:space="preserve">Episode 344: Verwandlung</t>
        </is>
      </c>
      <c r="F5221">
        <v>344</v>
      </c>
      <c r="G5221" t="inlineStr">
        <is>
          <t xml:space="preserve">9:24-9:30</t>
        </is>
      </c>
      <c r="H5221" t="inlineStr">
        <is>
          <t xml:space="preserve">Resolved</t>
        </is>
      </c>
      <c r="I5221" t="inlineStr">
        <is>
          <t xml:space="preserve">Remarks: incorrect name
Line from Script: "„Was ist hier los?“, fragte sich Gräfin Valerie Holt, wurde aber unterbrochen."
Notes: "Gräfin Valerie Holt" - change to "Sophia"</t>
        </is>
      </c>
      <c r="J5221" t="inlineStr">
        <is>
          <t xml:space="preserve">AI</t>
        </is>
      </c>
      <c r="K5221" t="inlineStr">
        <is>
          <t xml:space="preserve">Script error</t>
        </is>
      </c>
      <c r="L5221" t="inlineStr">
        <is>
          <t xml:space="preserve">Script error</t>
        </is>
      </c>
      <c r="M5221" t="str">
        <f>IFERROR(IF(VLOOKUP(L5221,'Quantification'!$A:$B,2,FALSE)&amp;""="","Unclassified",VLOOKUP(L5221,'Quantification'!$A:$B,2,FALSE)),"Unclassified")</f>
        <v>Major</v>
      </c>
      <c r="N5221" t="inlineStr">
        <is>
          <t xml:space="preserve">frl-florinda.frisardi@pocketfm.com</t>
        </is>
      </c>
      <c r="O5221" t="inlineStr">
        <is>
          <t xml:space="preserve">Issues found in raw</t>
        </is>
      </c>
      <c r="P5221" t="str">
        <f>IF(OR(O5221="Issues found in master",O5221="Final master"),"Master",IF(OR(O5221="Ready for Master",O5221="Issues found in raw",O5221="Raw under QC",O5221="Issues resolved in raw"),"Raw","-"))</f>
        <v>Raw</v>
      </c>
      <c r="Q5221" s="13">
        <v>46262.14583333333</v>
      </c>
      <c r="R5221" t="inlineStr">
        <is>
          <t xml:space="preserve">2026-08 (Aug)</t>
        </is>
      </c>
      <c r="S5221">
        <f>IF(M5221="Not an error",0,IF(COUNTIFS($A$2:$A5221,$A5221,$D$2:$D5221,$D5221,$M$2:$M5221,"&lt;&gt;Not an error")=1,1,0))</f>
        <v>0</v>
      </c>
      <c r="T5221">
        <f>IF(M5221&lt;&gt;"Major",0,IF(COUNTIFS($A$2:$A5221,$A5221,$D$2:$D5221,$D5221,$M$2:$M5221,"Major")=1,1,0))</f>
        <v>0</v>
      </c>
      <c r="U5221">
        <f>IF(M5221&lt;&gt;"Minor",0,IF(COUNTIFS($A$2:$A5221,$A5221,$D$2:$D5221,$D5221,$M$2:$M5221,"Minor")=1,1,0))</f>
        <v>0</v>
      </c>
    </row>
    <row r="5222">
      <c r="A5222" t="inlineStr">
        <is>
          <t xml:space="preserve">294cd7d130be8bb0326127c52ff2769fcf9a956d</t>
        </is>
      </c>
      <c r="B5222" t="inlineStr">
        <is>
          <t xml:space="preserve">Zompirewolf</t>
        </is>
      </c>
      <c r="C5222" t="inlineStr">
        <is>
          <t xml:space="preserve">Zompirewolf: Die Geburt Einer Legende</t>
        </is>
      </c>
      <c r="D5222" t="inlineStr">
        <is>
          <t xml:space="preserve">de022242fb1f59dd44457c35ca16ae3881cdfce3</t>
        </is>
      </c>
      <c r="E5222" t="inlineStr">
        <is>
          <t xml:space="preserve">Episode 344: Verwandlung</t>
        </is>
      </c>
      <c r="F5222">
        <v>344</v>
      </c>
      <c r="G5222" t="inlineStr">
        <is>
          <t xml:space="preserve">9:38-9:42</t>
        </is>
      </c>
      <c r="H5222" t="inlineStr">
        <is>
          <t xml:space="preserve">Resolved</t>
        </is>
      </c>
      <c r="I5222" t="inlineStr">
        <is>
          <t xml:space="preserve">Remarks: incorrect name
Line from Script: "Gräfin Valerie Holt wirbelte herum und sah Tristan in der Luft schweben."
Notes: Gräfin Valerie Holt" - change to "Sophia"</t>
        </is>
      </c>
      <c r="J5222" t="inlineStr">
        <is>
          <t xml:space="preserve">AI</t>
        </is>
      </c>
      <c r="K5222" t="inlineStr">
        <is>
          <t xml:space="preserve">Script error</t>
        </is>
      </c>
      <c r="L5222" t="inlineStr">
        <is>
          <t xml:space="preserve">Script error</t>
        </is>
      </c>
      <c r="M5222" t="str">
        <f>IFERROR(IF(VLOOKUP(L5222,'Quantification'!$A:$B,2,FALSE)&amp;""="","Unclassified",VLOOKUP(L5222,'Quantification'!$A:$B,2,FALSE)),"Unclassified")</f>
        <v>Major</v>
      </c>
      <c r="N5222" t="inlineStr">
        <is>
          <t xml:space="preserve">frl-florinda.frisardi@pocketfm.com</t>
        </is>
      </c>
      <c r="O5222" t="inlineStr">
        <is>
          <t xml:space="preserve">Issues found in raw</t>
        </is>
      </c>
      <c r="P5222" t="str">
        <f>IF(OR(O5222="Issues found in master",O5222="Final master"),"Master",IF(OR(O5222="Ready for Master",O5222="Issues found in raw",O5222="Raw under QC",O5222="Issues resolved in raw"),"Raw","-"))</f>
        <v>Raw</v>
      </c>
      <c r="Q5222" s="13">
        <v>46262.14583333333</v>
      </c>
      <c r="R5222" t="inlineStr">
        <is>
          <t xml:space="preserve">2026-08 (Aug)</t>
        </is>
      </c>
      <c r="S5222">
        <f>IF(M5222="Not an error",0,IF(COUNTIFS($A$2:$A5222,$A5222,$D$2:$D5222,$D5222,$M$2:$M5222,"&lt;&gt;Not an error")=1,1,0))</f>
        <v>0</v>
      </c>
      <c r="T5222">
        <f>IF(M5222&lt;&gt;"Major",0,IF(COUNTIFS($A$2:$A5222,$A5222,$D$2:$D5222,$D5222,$M$2:$M5222,"Major")=1,1,0))</f>
        <v>0</v>
      </c>
      <c r="U5222">
        <f>IF(M5222&lt;&gt;"Minor",0,IF(COUNTIFS($A$2:$A5222,$A5222,$D$2:$D5222,$D5222,$M$2:$M5222,"Minor")=1,1,0))</f>
        <v>0</v>
      </c>
    </row>
    <row r="5223">
      <c r="A5223" t="inlineStr">
        <is>
          <t xml:space="preserve">294cd7d130be8bb0326127c52ff2769fcf9a956d</t>
        </is>
      </c>
      <c r="B5223" t="inlineStr">
        <is>
          <t xml:space="preserve">Zompirewolf</t>
        </is>
      </c>
      <c r="C5223" t="inlineStr">
        <is>
          <t xml:space="preserve">Zompirewolf: Die Geburt Einer Legende</t>
        </is>
      </c>
      <c r="D5223" t="inlineStr">
        <is>
          <t xml:space="preserve">74519daaefc9c82f8524d78f8f70b1de54159fcb</t>
        </is>
      </c>
      <c r="E5223" t="inlineStr">
        <is>
          <t xml:space="preserve">Episode 345: Sensenmann Teil 1</t>
        </is>
      </c>
      <c r="F5223">
        <v>345</v>
      </c>
      <c r="G5223" t="inlineStr">
        <is>
          <t xml:space="preserve">0:54-1:04</t>
        </is>
      </c>
      <c r="H5223" t="inlineStr">
        <is>
          <t xml:space="preserve">Resolved</t>
        </is>
      </c>
      <c r="I5223" t="inlineStr">
        <is>
          <t xml:space="preserve">Remarks: incorrect name
Line from Script: "Erst als er Gräfin Valerie Holt sah, erinnerte er sich an den Kampf und daran, wie der Drakonier sie alle vernichtet hatte. "
Notes: "Gräfin Valerie Holt" - change to "Sophia"</t>
        </is>
      </c>
      <c r="J5223" t="inlineStr">
        <is>
          <t xml:space="preserve">AI</t>
        </is>
      </c>
      <c r="K5223" t="inlineStr">
        <is>
          <t xml:space="preserve">Script error</t>
        </is>
      </c>
      <c r="L5223" t="inlineStr">
        <is>
          <t xml:space="preserve">Script error</t>
        </is>
      </c>
      <c r="M5223" t="str">
        <f>IFERROR(IF(VLOOKUP(L5223,'Quantification'!$A:$B,2,FALSE)&amp;""="","Unclassified",VLOOKUP(L5223,'Quantification'!$A:$B,2,FALSE)),"Unclassified")</f>
        <v>Major</v>
      </c>
      <c r="N5223" t="inlineStr">
        <is>
          <t xml:space="preserve">frl-florinda.frisardi@pocketfm.com</t>
        </is>
      </c>
      <c r="O5223" t="inlineStr">
        <is>
          <t xml:space="preserve">Issues found in raw</t>
        </is>
      </c>
      <c r="P5223" t="str">
        <f>IF(OR(O5223="Issues found in master",O5223="Final master"),"Master",IF(OR(O5223="Ready for Master",O5223="Issues found in raw",O5223="Raw under QC",O5223="Issues resolved in raw"),"Raw","-"))</f>
        <v>Raw</v>
      </c>
      <c r="Q5223" s="13">
        <v>46262.14583333333</v>
      </c>
      <c r="R5223" t="inlineStr">
        <is>
          <t xml:space="preserve">2026-08 (Aug)</t>
        </is>
      </c>
      <c r="S5223">
        <f>IF(M5223="Not an error",0,IF(COUNTIFS($A$2:$A5223,$A5223,$D$2:$D5223,$D5223,$M$2:$M5223,"&lt;&gt;Not an error")=1,1,0))</f>
        <v>1</v>
      </c>
      <c r="T5223">
        <f>IF(M5223&lt;&gt;"Major",0,IF(COUNTIFS($A$2:$A5223,$A5223,$D$2:$D5223,$D5223,$M$2:$M5223,"Major")=1,1,0))</f>
        <v>1</v>
      </c>
      <c r="U5223">
        <f>IF(M5223&lt;&gt;"Minor",0,IF(COUNTIFS($A$2:$A5223,$A5223,$D$2:$D5223,$D5223,$M$2:$M5223,"Minor")=1,1,0))</f>
        <v>0</v>
      </c>
    </row>
    <row r="5224">
      <c r="A5224" t="inlineStr">
        <is>
          <t xml:space="preserve">294cd7d130be8bb0326127c52ff2769fcf9a956d</t>
        </is>
      </c>
      <c r="B5224" t="inlineStr">
        <is>
          <t xml:space="preserve">Zompirewolf</t>
        </is>
      </c>
      <c r="C5224" t="inlineStr">
        <is>
          <t xml:space="preserve">Zompirewolf: Die Geburt Einer Legende</t>
        </is>
      </c>
      <c r="D5224" t="inlineStr">
        <is>
          <t xml:space="preserve">74519daaefc9c82f8524d78f8f70b1de54159fcb</t>
        </is>
      </c>
      <c r="E5224" t="inlineStr">
        <is>
          <t xml:space="preserve">Episode 345: Sensenmann Teil 1</t>
        </is>
      </c>
      <c r="F5224">
        <v>345</v>
      </c>
      <c r="G5224" t="inlineStr">
        <is>
          <t xml:space="preserve">1:10-1:13</t>
        </is>
      </c>
      <c r="H5224" t="inlineStr">
        <is>
          <t xml:space="preserve">Resolved</t>
        </is>
      </c>
      <c r="I5224" t="inlineStr">
        <is>
          <t xml:space="preserve">Remarks: incorrect name
Line from Script: "Am Ende stand nur noch Gräfin Valerie Holt."
Notes: "Gräfin Valerie Holt" - change to "Sophia"</t>
        </is>
      </c>
      <c r="J5224" t="inlineStr">
        <is>
          <t xml:space="preserve">AI</t>
        </is>
      </c>
      <c r="K5224" t="inlineStr">
        <is>
          <t xml:space="preserve">Script error</t>
        </is>
      </c>
      <c r="L5224" t="inlineStr">
        <is>
          <t xml:space="preserve">Script error</t>
        </is>
      </c>
      <c r="M5224" t="str">
        <f>IFERROR(IF(VLOOKUP(L5224,'Quantification'!$A:$B,2,FALSE)&amp;""="","Unclassified",VLOOKUP(L5224,'Quantification'!$A:$B,2,FALSE)),"Unclassified")</f>
        <v>Major</v>
      </c>
      <c r="N5224" t="inlineStr">
        <is>
          <t xml:space="preserve">frl-florinda.frisardi@pocketfm.com</t>
        </is>
      </c>
      <c r="O5224" t="inlineStr">
        <is>
          <t xml:space="preserve">Issues found in raw</t>
        </is>
      </c>
      <c r="P5224" t="str">
        <f>IF(OR(O5224="Issues found in master",O5224="Final master"),"Master",IF(OR(O5224="Ready for Master",O5224="Issues found in raw",O5224="Raw under QC",O5224="Issues resolved in raw"),"Raw","-"))</f>
        <v>Raw</v>
      </c>
      <c r="Q5224" s="13">
        <v>46262.14583333333</v>
      </c>
      <c r="R5224" t="inlineStr">
        <is>
          <t xml:space="preserve">2026-08 (Aug)</t>
        </is>
      </c>
      <c r="S5224">
        <f>IF(M5224="Not an error",0,IF(COUNTIFS($A$2:$A5224,$A5224,$D$2:$D5224,$D5224,$M$2:$M5224,"&lt;&gt;Not an error")=1,1,0))</f>
        <v>0</v>
      </c>
      <c r="T5224">
        <f>IF(M5224&lt;&gt;"Major",0,IF(COUNTIFS($A$2:$A5224,$A5224,$D$2:$D5224,$D5224,$M$2:$M5224,"Major")=1,1,0))</f>
        <v>0</v>
      </c>
      <c r="U5224">
        <f>IF(M5224&lt;&gt;"Minor",0,IF(COUNTIFS($A$2:$A5224,$A5224,$D$2:$D5224,$D5224,$M$2:$M5224,"Minor")=1,1,0))</f>
        <v>0</v>
      </c>
    </row>
    <row r="5225">
      <c r="A5225" t="inlineStr">
        <is>
          <t xml:space="preserve">294cd7d130be8bb0326127c52ff2769fcf9a956d</t>
        </is>
      </c>
      <c r="B5225" t="inlineStr">
        <is>
          <t xml:space="preserve">Zompirewolf</t>
        </is>
      </c>
      <c r="C5225" t="inlineStr">
        <is>
          <t xml:space="preserve">Zompirewolf: Die Geburt Einer Legende</t>
        </is>
      </c>
      <c r="D5225" t="inlineStr">
        <is>
          <t xml:space="preserve">dee35f1a2aa8a111ea9d2d9efadf675255e0d28f</t>
        </is>
      </c>
      <c r="E5225" t="inlineStr">
        <is>
          <t xml:space="preserve">Episode 346: Sensenmann Teil 2</t>
        </is>
      </c>
      <c r="F5225">
        <v>346</v>
      </c>
      <c r="G5225" t="inlineStr">
        <is>
          <t xml:space="preserve">8:46-8:51</t>
        </is>
      </c>
      <c r="H5225" t="inlineStr">
        <is>
          <t xml:space="preserve">Resolved</t>
        </is>
      </c>
      <c r="I5225" t="inlineStr">
        <is>
          <t xml:space="preserve">Remarks: incorrect name
Line from Script: „Stell sicher, dass niemand damit spielt, besonders nicht Gräfin Valerie Holt.“
Notes: "Gräfin Valerie Holt" - change to "Sophia"</t>
        </is>
      </c>
      <c r="J5225" t="inlineStr">
        <is>
          <t xml:space="preserve">AI</t>
        </is>
      </c>
      <c r="K5225" t="inlineStr">
        <is>
          <t xml:space="preserve">Script error</t>
        </is>
      </c>
      <c r="L5225" t="inlineStr">
        <is>
          <t xml:space="preserve">Script error</t>
        </is>
      </c>
      <c r="M5225" t="str">
        <f>IFERROR(IF(VLOOKUP(L5225,'Quantification'!$A:$B,2,FALSE)&amp;""="","Unclassified",VLOOKUP(L5225,'Quantification'!$A:$B,2,FALSE)),"Unclassified")</f>
        <v>Major</v>
      </c>
      <c r="N5225" t="inlineStr">
        <is>
          <t xml:space="preserve">frl-florinda.frisardi@pocketfm.com</t>
        </is>
      </c>
      <c r="O5225" t="inlineStr">
        <is>
          <t xml:space="preserve">Issues found in raw</t>
        </is>
      </c>
      <c r="P5225" t="str">
        <f>IF(OR(O5225="Issues found in master",O5225="Final master"),"Master",IF(OR(O5225="Ready for Master",O5225="Issues found in raw",O5225="Raw under QC",O5225="Issues resolved in raw"),"Raw","-"))</f>
        <v>Raw</v>
      </c>
      <c r="Q5225" s="13">
        <v>46263.14583333333</v>
      </c>
      <c r="R5225" t="inlineStr">
        <is>
          <t xml:space="preserve">2026-08 (Aug)</t>
        </is>
      </c>
      <c r="S5225">
        <f>IF(M5225="Not an error",0,IF(COUNTIFS($A$2:$A5225,$A5225,$D$2:$D5225,$D5225,$M$2:$M5225,"&lt;&gt;Not an error")=1,1,0))</f>
        <v>1</v>
      </c>
      <c r="T5225">
        <f>IF(M5225&lt;&gt;"Major",0,IF(COUNTIFS($A$2:$A5225,$A5225,$D$2:$D5225,$D5225,$M$2:$M5225,"Major")=1,1,0))</f>
        <v>1</v>
      </c>
      <c r="U5225">
        <f>IF(M5225&lt;&gt;"Minor",0,IF(COUNTIFS($A$2:$A5225,$A5225,$D$2:$D5225,$D5225,$M$2:$M5225,"Minor")=1,1,0))</f>
        <v>0</v>
      </c>
    </row>
    <row r="5226">
      <c r="A5226" t="inlineStr">
        <is>
          <t xml:space="preserve">294cd7d130be8bb0326127c52ff2769fcf9a956d</t>
        </is>
      </c>
      <c r="B5226" t="inlineStr">
        <is>
          <t xml:space="preserve">Zompirewolf</t>
        </is>
      </c>
      <c r="C5226" t="inlineStr">
        <is>
          <t xml:space="preserve">Zompirewolf: Die Geburt Einer Legende</t>
        </is>
      </c>
      <c r="D5226" t="inlineStr">
        <is>
          <t xml:space="preserve">dee35f1a2aa8a111ea9d2d9efadf675255e0d28f</t>
        </is>
      </c>
      <c r="E5226" t="inlineStr">
        <is>
          <t xml:space="preserve">Episode 346: Sensenmann Teil 2</t>
        </is>
      </c>
      <c r="F5226">
        <v>346</v>
      </c>
      <c r="G5226" t="inlineStr">
        <is>
          <t xml:space="preserve">9:00-9:05</t>
        </is>
      </c>
      <c r="H5226" t="inlineStr">
        <is>
          <t xml:space="preserve">Resolved</t>
        </is>
      </c>
      <c r="I5226" t="inlineStr">
        <is>
          <t xml:space="preserve">Remarks: incorrect name
Line from Script: "„So, und jetzt überbringen wir den Okkuniern mal die gute Nachricht, ja?“
Notes: "Okkuniern" - change to "Occunianern"</t>
        </is>
      </c>
      <c r="J5226" t="inlineStr">
        <is>
          <t xml:space="preserve">AI</t>
        </is>
      </c>
      <c r="K5226" t="inlineStr">
        <is>
          <t xml:space="preserve">Script error</t>
        </is>
      </c>
      <c r="L5226" t="inlineStr">
        <is>
          <t xml:space="preserve">Script error</t>
        </is>
      </c>
      <c r="M5226" t="str">
        <f>IFERROR(IF(VLOOKUP(L5226,'Quantification'!$A:$B,2,FALSE)&amp;""="","Unclassified",VLOOKUP(L5226,'Quantification'!$A:$B,2,FALSE)),"Unclassified")</f>
        <v>Major</v>
      </c>
      <c r="N5226" t="inlineStr">
        <is>
          <t xml:space="preserve">frl-florinda.frisardi@pocketfm.com</t>
        </is>
      </c>
      <c r="O5226" t="inlineStr">
        <is>
          <t xml:space="preserve">Issues found in raw</t>
        </is>
      </c>
      <c r="P5226" t="str">
        <f>IF(OR(O5226="Issues found in master",O5226="Final master"),"Master",IF(OR(O5226="Ready for Master",O5226="Issues found in raw",O5226="Raw under QC",O5226="Issues resolved in raw"),"Raw","-"))</f>
        <v>Raw</v>
      </c>
      <c r="Q5226" s="13">
        <v>46263.14583333333</v>
      </c>
      <c r="R5226" t="inlineStr">
        <is>
          <t xml:space="preserve">2026-08 (Aug)</t>
        </is>
      </c>
      <c r="S5226">
        <f>IF(M5226="Not an error",0,IF(COUNTIFS($A$2:$A5226,$A5226,$D$2:$D5226,$D5226,$M$2:$M5226,"&lt;&gt;Not an error")=1,1,0))</f>
        <v>0</v>
      </c>
      <c r="T5226">
        <f>IF(M5226&lt;&gt;"Major",0,IF(COUNTIFS($A$2:$A5226,$A5226,$D$2:$D5226,$D5226,$M$2:$M5226,"Major")=1,1,0))</f>
        <v>0</v>
      </c>
      <c r="U5226">
        <f>IF(M5226&lt;&gt;"Minor",0,IF(COUNTIFS($A$2:$A5226,$A5226,$D$2:$D5226,$D5226,$M$2:$M5226,"Minor")=1,1,0))</f>
        <v>0</v>
      </c>
    </row>
    <row r="5227">
      <c r="A5227" t="inlineStr">
        <is>
          <t xml:space="preserve">294cd7d130be8bb0326127c52ff2769fcf9a956d</t>
        </is>
      </c>
      <c r="B5227" t="inlineStr">
        <is>
          <t xml:space="preserve">Zompirewolf</t>
        </is>
      </c>
      <c r="C5227" t="inlineStr">
        <is>
          <t xml:space="preserve">Zompirewolf: Die Geburt Einer Legende</t>
        </is>
      </c>
      <c r="D5227" t="inlineStr">
        <is>
          <t xml:space="preserve">1729f35bcf554dc276a91c9aef2c235767529b42</t>
        </is>
      </c>
      <c r="E5227" t="inlineStr">
        <is>
          <t xml:space="preserve">Episode 348: Der Gefälschte Stab</t>
        </is>
      </c>
      <c r="F5227">
        <v>348</v>
      </c>
      <c r="G5227" t="inlineStr">
        <is>
          <t xml:space="preserve">0:03-0:06</t>
        </is>
      </c>
      <c r="H5227" t="inlineStr">
        <is>
          <t xml:space="preserve">Resolved</t>
        </is>
      </c>
      <c r="I5227" t="inlineStr">
        <is>
          <t xml:space="preserve">Remarks: incorrect word
Line from Script: "„Eins Komma zweiunddreißig Millionen Dollar.“
Notes: "Dollar" - change to "Yenos"</t>
        </is>
      </c>
      <c r="J5227" t="inlineStr">
        <is>
          <t xml:space="preserve">AI</t>
        </is>
      </c>
      <c r="K5227" t="inlineStr">
        <is>
          <t xml:space="preserve">Script error</t>
        </is>
      </c>
      <c r="L5227" t="inlineStr">
        <is>
          <t xml:space="preserve">Script error</t>
        </is>
      </c>
      <c r="M5227" t="str">
        <f>IFERROR(IF(VLOOKUP(L5227,'Quantification'!$A:$B,2,FALSE)&amp;""="","Unclassified",VLOOKUP(L5227,'Quantification'!$A:$B,2,FALSE)),"Unclassified")</f>
        <v>Major</v>
      </c>
      <c r="N5227" t="inlineStr">
        <is>
          <t xml:space="preserve">frl-florinda.frisardi@pocketfm.com</t>
        </is>
      </c>
      <c r="O5227" t="inlineStr">
        <is>
          <t xml:space="preserve">Issues found in raw</t>
        </is>
      </c>
      <c r="P5227" t="str">
        <f>IF(OR(O5227="Issues found in master",O5227="Final master"),"Master",IF(OR(O5227="Ready for Master",O5227="Issues found in raw",O5227="Raw under QC",O5227="Issues resolved in raw"),"Raw","-"))</f>
        <v>Raw</v>
      </c>
      <c r="Q5227" s="13">
        <v>46264.14583333333</v>
      </c>
      <c r="R5227" t="inlineStr">
        <is>
          <t xml:space="preserve">2026-08 (Aug)</t>
        </is>
      </c>
      <c r="S5227">
        <f>IF(M5227="Not an error",0,IF(COUNTIFS($A$2:$A5227,$A5227,$D$2:$D5227,$D5227,$M$2:$M5227,"&lt;&gt;Not an error")=1,1,0))</f>
        <v>1</v>
      </c>
      <c r="T5227">
        <f>IF(M5227&lt;&gt;"Major",0,IF(COUNTIFS($A$2:$A5227,$A5227,$D$2:$D5227,$D5227,$M$2:$M5227,"Major")=1,1,0))</f>
        <v>1</v>
      </c>
      <c r="U5227">
        <f>IF(M5227&lt;&gt;"Minor",0,IF(COUNTIFS($A$2:$A5227,$A5227,$D$2:$D5227,$D5227,$M$2:$M5227,"Minor")=1,1,0))</f>
        <v>0</v>
      </c>
    </row>
    <row r="5228">
      <c r="A5228" t="inlineStr">
        <is>
          <t xml:space="preserve">294cd7d130be8bb0326127c52ff2769fcf9a956d</t>
        </is>
      </c>
      <c r="B5228" t="inlineStr">
        <is>
          <t xml:space="preserve">Zompirewolf</t>
        </is>
      </c>
      <c r="C5228" t="inlineStr">
        <is>
          <t xml:space="preserve">Zompirewolf: Die Geburt Einer Legende</t>
        </is>
      </c>
      <c r="D5228" t="inlineStr">
        <is>
          <t xml:space="preserve">1729f35bcf554dc276a91c9aef2c235767529b42</t>
        </is>
      </c>
      <c r="E5228" t="inlineStr">
        <is>
          <t xml:space="preserve">Episode 348: Der Gefälschte Stab</t>
        </is>
      </c>
      <c r="F5228">
        <v>348</v>
      </c>
      <c r="G5228" t="inlineStr">
        <is>
          <t xml:space="preserve">1:20-1:25</t>
        </is>
      </c>
      <c r="H5228" t="inlineStr">
        <is>
          <t xml:space="preserve">Resolved</t>
        </is>
      </c>
      <c r="I5228" t="inlineStr">
        <is>
          <t xml:space="preserve">Remarks: incorrect word
Line from Script: "Ein paar Hunderttausend Dollar waren nichts im Vergleich zu einem mythischen Artefakt."
Notes: "Dollar" - change to "Yenos"</t>
        </is>
      </c>
      <c r="J5228" t="inlineStr">
        <is>
          <t xml:space="preserve">AI</t>
        </is>
      </c>
      <c r="K5228" t="inlineStr">
        <is>
          <t xml:space="preserve">Script error</t>
        </is>
      </c>
      <c r="L5228" t="inlineStr">
        <is>
          <t xml:space="preserve">Script error</t>
        </is>
      </c>
      <c r="M5228" t="str">
        <f>IFERROR(IF(VLOOKUP(L5228,'Quantification'!$A:$B,2,FALSE)&amp;""="","Unclassified",VLOOKUP(L5228,'Quantification'!$A:$B,2,FALSE)),"Unclassified")</f>
        <v>Major</v>
      </c>
      <c r="N5228" t="inlineStr">
        <is>
          <t xml:space="preserve">frl-florinda.frisardi@pocketfm.com</t>
        </is>
      </c>
      <c r="O5228" t="inlineStr">
        <is>
          <t xml:space="preserve">Issues found in raw</t>
        </is>
      </c>
      <c r="P5228" t="str">
        <f>IF(OR(O5228="Issues found in master",O5228="Final master"),"Master",IF(OR(O5228="Ready for Master",O5228="Issues found in raw",O5228="Raw under QC",O5228="Issues resolved in raw"),"Raw","-"))</f>
        <v>Raw</v>
      </c>
      <c r="Q5228" s="13">
        <v>46264.14583333333</v>
      </c>
      <c r="R5228" t="inlineStr">
        <is>
          <t xml:space="preserve">2026-08 (Aug)</t>
        </is>
      </c>
      <c r="S5228">
        <f>IF(M5228="Not an error",0,IF(COUNTIFS($A$2:$A5228,$A5228,$D$2:$D5228,$D5228,$M$2:$M5228,"&lt;&gt;Not an error")=1,1,0))</f>
        <v>0</v>
      </c>
      <c r="T5228">
        <f>IF(M5228&lt;&gt;"Major",0,IF(COUNTIFS($A$2:$A5228,$A5228,$D$2:$D5228,$D5228,$M$2:$M5228,"Major")=1,1,0))</f>
        <v>0</v>
      </c>
      <c r="U5228">
        <f>IF(M5228&lt;&gt;"Minor",0,IF(COUNTIFS($A$2:$A5228,$A5228,$D$2:$D5228,$D5228,$M$2:$M5228,"Minor")=1,1,0))</f>
        <v>0</v>
      </c>
    </row>
    <row r="5229">
      <c r="A5229" t="inlineStr">
        <is>
          <t xml:space="preserve">294cd7d130be8bb0326127c52ff2769fcf9a956d</t>
        </is>
      </c>
      <c r="B5229" t="inlineStr">
        <is>
          <t xml:space="preserve">Zompirewolf</t>
        </is>
      </c>
      <c r="C5229" t="inlineStr">
        <is>
          <t xml:space="preserve">Zompirewolf: Die Geburt Einer Legende</t>
        </is>
      </c>
      <c r="D5229" t="inlineStr">
        <is>
          <t xml:space="preserve">1729f35bcf554dc276a91c9aef2c235767529b42</t>
        </is>
      </c>
      <c r="E5229" t="inlineStr">
        <is>
          <t xml:space="preserve">Episode 348: Der Gefälschte Stab</t>
        </is>
      </c>
      <c r="F5229">
        <v>348</v>
      </c>
      <c r="G5229" t="inlineStr">
        <is>
          <t xml:space="preserve">1:26-1:34</t>
        </is>
      </c>
      <c r="H5229" t="inlineStr">
        <is>
          <t xml:space="preserve">Resolved</t>
        </is>
      </c>
      <c r="I5229" t="inlineStr">
        <is>
          <t xml:space="preserve">Remarks: incorrect word
Line from Script: "Jeder, der von der Existenz des Artefakts wusste, würde ihm zwischen ein paar Millionen und Hunderten von Millionen Dollar dafür bezahlen. "
Notes: "Dollar" - change to "Yenos"</t>
        </is>
      </c>
      <c r="J5229" t="inlineStr">
        <is>
          <t xml:space="preserve">AI</t>
        </is>
      </c>
      <c r="K5229" t="inlineStr">
        <is>
          <t xml:space="preserve">Script error</t>
        </is>
      </c>
      <c r="L5229" t="inlineStr">
        <is>
          <t xml:space="preserve">Script error</t>
        </is>
      </c>
      <c r="M5229" t="str">
        <f>IFERROR(IF(VLOOKUP(L5229,'Quantification'!$A:$B,2,FALSE)&amp;""="","Unclassified",VLOOKUP(L5229,'Quantification'!$A:$B,2,FALSE)),"Unclassified")</f>
        <v>Major</v>
      </c>
      <c r="N5229" t="inlineStr">
        <is>
          <t xml:space="preserve">frl-florinda.frisardi@pocketfm.com</t>
        </is>
      </c>
      <c r="O5229" t="inlineStr">
        <is>
          <t xml:space="preserve">Issues found in raw</t>
        </is>
      </c>
      <c r="P5229" t="str">
        <f>IF(OR(O5229="Issues found in master",O5229="Final master"),"Master",IF(OR(O5229="Ready for Master",O5229="Issues found in raw",O5229="Raw under QC",O5229="Issues resolved in raw"),"Raw","-"))</f>
        <v>Raw</v>
      </c>
      <c r="Q5229" s="13">
        <v>46264.14583333333</v>
      </c>
      <c r="R5229" t="inlineStr">
        <is>
          <t xml:space="preserve">2026-08 (Aug)</t>
        </is>
      </c>
      <c r="S5229">
        <f>IF(M5229="Not an error",0,IF(COUNTIFS($A$2:$A5229,$A5229,$D$2:$D5229,$D5229,$M$2:$M5229,"&lt;&gt;Not an error")=1,1,0))</f>
        <v>0</v>
      </c>
      <c r="T5229">
        <f>IF(M5229&lt;&gt;"Major",0,IF(COUNTIFS($A$2:$A5229,$A5229,$D$2:$D5229,$D5229,$M$2:$M5229,"Major")=1,1,0))</f>
        <v>0</v>
      </c>
      <c r="U5229">
        <f>IF(M5229&lt;&gt;"Minor",0,IF(COUNTIFS($A$2:$A5229,$A5229,$D$2:$D5229,$D5229,$M$2:$M5229,"Minor")=1,1,0))</f>
        <v>0</v>
      </c>
    </row>
    <row r="5230">
      <c r="A5230" t="inlineStr">
        <is>
          <t xml:space="preserve">294cd7d130be8bb0326127c52ff2769fcf9a956d</t>
        </is>
      </c>
      <c r="B5230" t="inlineStr">
        <is>
          <t xml:space="preserve">Zompirewolf</t>
        </is>
      </c>
      <c r="C5230" t="inlineStr">
        <is>
          <t xml:space="preserve">Zompirewolf: Die Geburt Einer Legende</t>
        </is>
      </c>
      <c r="D5230" t="inlineStr">
        <is>
          <t xml:space="preserve">1729f35bcf554dc276a91c9aef2c235767529b42</t>
        </is>
      </c>
      <c r="E5230" t="inlineStr">
        <is>
          <t xml:space="preserve">Episode 348: Der Gefälschte Stab</t>
        </is>
      </c>
      <c r="F5230">
        <v>348</v>
      </c>
      <c r="G5230" t="inlineStr">
        <is>
          <t xml:space="preserve">1:47-1:50</t>
        </is>
      </c>
      <c r="H5230" t="inlineStr">
        <is>
          <t xml:space="preserve">Resolved</t>
        </is>
      </c>
      <c r="I5230" t="inlineStr">
        <is>
          <t xml:space="preserve">Remarks: incorrect word
Line from Script: "Millionen von Dollar?"
Notes: "Dollar" - change to "Yenos"</t>
        </is>
      </c>
      <c r="J5230" t="inlineStr">
        <is>
          <t xml:space="preserve">AI</t>
        </is>
      </c>
      <c r="K5230" t="inlineStr">
        <is>
          <t xml:space="preserve">Script error</t>
        </is>
      </c>
      <c r="L5230" t="inlineStr">
        <is>
          <t xml:space="preserve">Script error</t>
        </is>
      </c>
      <c r="M5230" t="str">
        <f>IFERROR(IF(VLOOKUP(L5230,'Quantification'!$A:$B,2,FALSE)&amp;""="","Unclassified",VLOOKUP(L5230,'Quantification'!$A:$B,2,FALSE)),"Unclassified")</f>
        <v>Major</v>
      </c>
      <c r="N5230" t="inlineStr">
        <is>
          <t xml:space="preserve">frl-florinda.frisardi@pocketfm.com</t>
        </is>
      </c>
      <c r="O5230" t="inlineStr">
        <is>
          <t xml:space="preserve">Issues found in raw</t>
        </is>
      </c>
      <c r="P5230" t="str">
        <f>IF(OR(O5230="Issues found in master",O5230="Final master"),"Master",IF(OR(O5230="Ready for Master",O5230="Issues found in raw",O5230="Raw under QC",O5230="Issues resolved in raw"),"Raw","-"))</f>
        <v>Raw</v>
      </c>
      <c r="Q5230" s="13">
        <v>46264.14583333333</v>
      </c>
      <c r="R5230" t="inlineStr">
        <is>
          <t xml:space="preserve">2026-08 (Aug)</t>
        </is>
      </c>
      <c r="S5230">
        <f>IF(M5230="Not an error",0,IF(COUNTIFS($A$2:$A5230,$A5230,$D$2:$D5230,$D5230,$M$2:$M5230,"&lt;&gt;Not an error")=1,1,0))</f>
        <v>0</v>
      </c>
      <c r="T5230">
        <f>IF(M5230&lt;&gt;"Major",0,IF(COUNTIFS($A$2:$A5230,$A5230,$D$2:$D5230,$D5230,$M$2:$M5230,"Major")=1,1,0))</f>
        <v>0</v>
      </c>
      <c r="U5230">
        <f>IF(M5230&lt;&gt;"Minor",0,IF(COUNTIFS($A$2:$A5230,$A5230,$D$2:$D5230,$D5230,$M$2:$M5230,"Minor")=1,1,0))</f>
        <v>0</v>
      </c>
    </row>
    <row r="5231">
      <c r="A5231" t="inlineStr">
        <is>
          <t xml:space="preserve">294cd7d130be8bb0326127c52ff2769fcf9a956d</t>
        </is>
      </c>
      <c r="B5231" t="inlineStr">
        <is>
          <t xml:space="preserve">Zompirewolf</t>
        </is>
      </c>
      <c r="C5231" t="inlineStr">
        <is>
          <t xml:space="preserve">Zompirewolf: Die Geburt Einer Legende</t>
        </is>
      </c>
      <c r="D5231" t="inlineStr">
        <is>
          <t xml:space="preserve">1729f35bcf554dc276a91c9aef2c235767529b42</t>
        </is>
      </c>
      <c r="E5231" t="inlineStr">
        <is>
          <t xml:space="preserve">Episode 348: Der Gefälschte Stab</t>
        </is>
      </c>
      <c r="F5231">
        <v>348</v>
      </c>
      <c r="G5231" t="inlineStr">
        <is>
          <t xml:space="preserve">1:50-1:59</t>
        </is>
      </c>
      <c r="H5231" t="inlineStr">
        <is>
          <t xml:space="preserve">Resolved</t>
        </is>
      </c>
      <c r="I5231" t="inlineStr">
        <is>
          <t xml:space="preserve">Remarks: incorrect word
Line from Script: "Kern konnte von Glück reden, wenn ihm irgendein Idiot mehr als ein paar Dollar für den Stab bezahlen würde, den Tristan ihm gleich geben würde."
Notes: "Dollar" - change to "Yenos"</t>
        </is>
      </c>
      <c r="J5231" t="inlineStr">
        <is>
          <t xml:space="preserve">AI</t>
        </is>
      </c>
      <c r="K5231" t="inlineStr">
        <is>
          <t xml:space="preserve">Script error</t>
        </is>
      </c>
      <c r="L5231" t="inlineStr">
        <is>
          <t xml:space="preserve">Script error</t>
        </is>
      </c>
      <c r="M5231" t="str">
        <f>IFERROR(IF(VLOOKUP(L5231,'Quantification'!$A:$B,2,FALSE)&amp;""="","Unclassified",VLOOKUP(L5231,'Quantification'!$A:$B,2,FALSE)),"Unclassified")</f>
        <v>Major</v>
      </c>
      <c r="N5231" t="inlineStr">
        <is>
          <t xml:space="preserve">frl-florinda.frisardi@pocketfm.com</t>
        </is>
      </c>
      <c r="O5231" t="inlineStr">
        <is>
          <t xml:space="preserve">Issues found in raw</t>
        </is>
      </c>
      <c r="P5231" t="str">
        <f>IF(OR(O5231="Issues found in master",O5231="Final master"),"Master",IF(OR(O5231="Ready for Master",O5231="Issues found in raw",O5231="Raw under QC",O5231="Issues resolved in raw"),"Raw","-"))</f>
        <v>Raw</v>
      </c>
      <c r="Q5231" s="13">
        <v>46264.14583333333</v>
      </c>
      <c r="R5231" t="inlineStr">
        <is>
          <t xml:space="preserve">2026-08 (Aug)</t>
        </is>
      </c>
      <c r="S5231">
        <f>IF(M5231="Not an error",0,IF(COUNTIFS($A$2:$A5231,$A5231,$D$2:$D5231,$D5231,$M$2:$M5231,"&lt;&gt;Not an error")=1,1,0))</f>
        <v>0</v>
      </c>
      <c r="T5231">
        <f>IF(M5231&lt;&gt;"Major",0,IF(COUNTIFS($A$2:$A5231,$A5231,$D$2:$D5231,$D5231,$M$2:$M5231,"Major")=1,1,0))</f>
        <v>0</v>
      </c>
      <c r="U5231">
        <f>IF(M5231&lt;&gt;"Minor",0,IF(COUNTIFS($A$2:$A5231,$A5231,$D$2:$D5231,$D5231,$M$2:$M5231,"Minor")=1,1,0))</f>
        <v>0</v>
      </c>
    </row>
    <row r="5232">
      <c r="A5232" t="inlineStr">
        <is>
          <t xml:space="preserve">294cd7d130be8bb0326127c52ff2769fcf9a956d</t>
        </is>
      </c>
      <c r="B5232" t="inlineStr">
        <is>
          <t xml:space="preserve">Zompirewolf</t>
        </is>
      </c>
      <c r="C5232" t="inlineStr">
        <is>
          <t xml:space="preserve">Zompirewolf: Die Geburt Einer Legende</t>
        </is>
      </c>
      <c r="D5232" t="inlineStr">
        <is>
          <t xml:space="preserve">82f0d88114f20159b9cde90a4bf720018cf3fd8e</t>
        </is>
      </c>
      <c r="E5232" t="inlineStr">
        <is>
          <t xml:space="preserve">Episode 349: Umstrukturierung</t>
        </is>
      </c>
      <c r="F5232">
        <v>349</v>
      </c>
      <c r="G5232" t="inlineStr">
        <is>
          <t xml:space="preserve">1:59-2:05</t>
        </is>
      </c>
      <c r="H5232" t="inlineStr">
        <is>
          <t xml:space="preserve">Resolved</t>
        </is>
      </c>
      <c r="I5232" t="inlineStr">
        <is>
          <t xml:space="preserve">Remarks: change in accent
Line from Script: "„Whoa, immer mit der Ruhe, Kleiner!“, lächelte Tristan, als Aegis auf ihn zugerannt kam."
Notes: "Aegis" EN--&gt;DE</t>
        </is>
      </c>
      <c r="J5232" t="inlineStr">
        <is>
          <t xml:space="preserve">VOA</t>
        </is>
      </c>
      <c r="K5232" t="inlineStr">
        <is>
          <t xml:space="preserve">Mispronunciation</t>
        </is>
      </c>
      <c r="L5232" t="inlineStr">
        <is>
          <t xml:space="preserve">Mispronunciation</t>
        </is>
      </c>
      <c r="M5232" t="str">
        <f>IFERROR(IF(VLOOKUP(L5232,'Quantification'!$A:$B,2,FALSE)&amp;""="","Unclassified",VLOOKUP(L5232,'Quantification'!$A:$B,2,FALSE)),"Unclassified")</f>
        <v>Major</v>
      </c>
      <c r="N5232" t="inlineStr">
        <is>
          <t xml:space="preserve">frl-florinda.frisardi@pocketfm.com</t>
        </is>
      </c>
      <c r="O5232" t="inlineStr">
        <is>
          <t xml:space="preserve">Issues found in raw</t>
        </is>
      </c>
      <c r="P5232" t="str">
        <f>IF(OR(O5232="Issues found in master",O5232="Final master"),"Master",IF(OR(O5232="Ready for Master",O5232="Issues found in raw",O5232="Raw under QC",O5232="Issues resolved in raw"),"Raw","-"))</f>
        <v>Raw</v>
      </c>
      <c r="Q5232" s="13">
        <v>46264.14583333333</v>
      </c>
      <c r="R5232" t="inlineStr">
        <is>
          <t xml:space="preserve">2026-08 (Aug)</t>
        </is>
      </c>
      <c r="S5232">
        <f>IF(M5232="Not an error",0,IF(COUNTIFS($A$2:$A5232,$A5232,$D$2:$D5232,$D5232,$M$2:$M5232,"&lt;&gt;Not an error")=1,1,0))</f>
        <v>1</v>
      </c>
      <c r="T5232">
        <f>IF(M5232&lt;&gt;"Major",0,IF(COUNTIFS($A$2:$A5232,$A5232,$D$2:$D5232,$D5232,$M$2:$M5232,"Major")=1,1,0))</f>
        <v>1</v>
      </c>
      <c r="U5232">
        <f>IF(M5232&lt;&gt;"Minor",0,IF(COUNTIFS($A$2:$A5232,$A5232,$D$2:$D5232,$D5232,$M$2:$M5232,"Minor")=1,1,0))</f>
        <v>0</v>
      </c>
    </row>
    <row r="5233">
      <c r="A5233" t="inlineStr">
        <is>
          <t xml:space="preserve">294cd7d130be8bb0326127c52ff2769fcf9a956d</t>
        </is>
      </c>
      <c r="B5233" t="inlineStr">
        <is>
          <t xml:space="preserve">Zompirewolf</t>
        </is>
      </c>
      <c r="C5233" t="inlineStr">
        <is>
          <t xml:space="preserve">Zompirewolf: Die Geburt Einer Legende</t>
        </is>
      </c>
      <c r="D5233" t="inlineStr">
        <is>
          <t xml:space="preserve">82f0d88114f20159b9cde90a4bf720018cf3fd8e</t>
        </is>
      </c>
      <c r="E5233" t="inlineStr">
        <is>
          <t xml:space="preserve">Episode 349: Umstrukturierung</t>
        </is>
      </c>
      <c r="F5233">
        <v>349</v>
      </c>
      <c r="G5233" t="inlineStr">
        <is>
          <t xml:space="preserve">2:16-2:22</t>
        </is>
      </c>
      <c r="H5233" t="inlineStr">
        <is>
          <t xml:space="preserve">Resolved</t>
        </is>
      </c>
      <c r="I5233" t="inlineStr">
        <is>
          <t xml:space="preserve">Remarks: change in accent
Line from Script: "„Du hast mich also nicht vermisst?“, fragte Tristan und machte genau wie Aegis ein Schmollgesicht."
Notes: "Aegis" EN--&gt;DE</t>
        </is>
      </c>
      <c r="J5233" t="inlineStr">
        <is>
          <t xml:space="preserve">VOA</t>
        </is>
      </c>
      <c r="K5233" t="inlineStr">
        <is>
          <t xml:space="preserve">Mispronunciation</t>
        </is>
      </c>
      <c r="L5233" t="inlineStr">
        <is>
          <t xml:space="preserve">Mispronunciation</t>
        </is>
      </c>
      <c r="M5233" t="str">
        <f>IFERROR(IF(VLOOKUP(L5233,'Quantification'!$A:$B,2,FALSE)&amp;""="","Unclassified",VLOOKUP(L5233,'Quantification'!$A:$B,2,FALSE)),"Unclassified")</f>
        <v>Major</v>
      </c>
      <c r="N5233" t="inlineStr">
        <is>
          <t xml:space="preserve">frl-florinda.frisardi@pocketfm.com</t>
        </is>
      </c>
      <c r="O5233" t="inlineStr">
        <is>
          <t xml:space="preserve">Issues found in raw</t>
        </is>
      </c>
      <c r="P5233" t="str">
        <f>IF(OR(O5233="Issues found in master",O5233="Final master"),"Master",IF(OR(O5233="Ready for Master",O5233="Issues found in raw",O5233="Raw under QC",O5233="Issues resolved in raw"),"Raw","-"))</f>
        <v>Raw</v>
      </c>
      <c r="Q5233" s="13">
        <v>46264.14583333333</v>
      </c>
      <c r="R5233" t="inlineStr">
        <is>
          <t xml:space="preserve">2026-08 (Aug)</t>
        </is>
      </c>
      <c r="S5233">
        <f>IF(M5233="Not an error",0,IF(COUNTIFS($A$2:$A5233,$A5233,$D$2:$D5233,$D5233,$M$2:$M5233,"&lt;&gt;Not an error")=1,1,0))</f>
        <v>0</v>
      </c>
      <c r="T5233">
        <f>IF(M5233&lt;&gt;"Major",0,IF(COUNTIFS($A$2:$A5233,$A5233,$D$2:$D5233,$D5233,$M$2:$M5233,"Major")=1,1,0))</f>
        <v>0</v>
      </c>
      <c r="U5233">
        <f>IF(M5233&lt;&gt;"Minor",0,IF(COUNTIFS($A$2:$A5233,$A5233,$D$2:$D5233,$D5233,$M$2:$M5233,"Minor")=1,1,0))</f>
        <v>0</v>
      </c>
    </row>
    <row r="5234">
      <c r="A5234" t="inlineStr">
        <is>
          <t xml:space="preserve">294cd7d130be8bb0326127c52ff2769fcf9a956d</t>
        </is>
      </c>
      <c r="B5234" t="inlineStr">
        <is>
          <t xml:space="preserve">Zompirewolf</t>
        </is>
      </c>
      <c r="C5234" t="inlineStr">
        <is>
          <t xml:space="preserve">Zompirewolf: Die Geburt Einer Legende</t>
        </is>
      </c>
      <c r="D5234" t="inlineStr">
        <is>
          <t xml:space="preserve">82f0d88114f20159b9cde90a4bf720018cf3fd8e</t>
        </is>
      </c>
      <c r="E5234" t="inlineStr">
        <is>
          <t xml:space="preserve">Episode 349: Umstrukturierung</t>
        </is>
      </c>
      <c r="F5234">
        <v>349</v>
      </c>
      <c r="G5234" t="inlineStr">
        <is>
          <t xml:space="preserve">2:27-2:36</t>
        </is>
      </c>
      <c r="H5234" t="inlineStr">
        <is>
          <t xml:space="preserve">Resolved</t>
        </is>
      </c>
      <c r="I5234" t="inlineStr">
        <is>
          <t xml:space="preserve">Remarks: change in accent
Line from Script: "Aber Tristan wusste, dass Aegis nur eine Ausrede war. Der Meisterschmied hatte sich genauso viele Sorgen um ihn gemacht wie Aegis."
Notes: "Aegis" EN--&gt;DE</t>
        </is>
      </c>
      <c r="J5234" t="inlineStr">
        <is>
          <t xml:space="preserve">VOA</t>
        </is>
      </c>
      <c r="K5234" t="inlineStr">
        <is>
          <t xml:space="preserve">Mispronunciation</t>
        </is>
      </c>
      <c r="L5234" t="inlineStr">
        <is>
          <t xml:space="preserve">Mispronunciation</t>
        </is>
      </c>
      <c r="M5234" t="str">
        <f>IFERROR(IF(VLOOKUP(L5234,'Quantification'!$A:$B,2,FALSE)&amp;""="","Unclassified",VLOOKUP(L5234,'Quantification'!$A:$B,2,FALSE)),"Unclassified")</f>
        <v>Major</v>
      </c>
      <c r="N5234" t="inlineStr">
        <is>
          <t xml:space="preserve">frl-florinda.frisardi@pocketfm.com</t>
        </is>
      </c>
      <c r="O5234" t="inlineStr">
        <is>
          <t xml:space="preserve">Issues found in raw</t>
        </is>
      </c>
      <c r="P5234" t="str">
        <f>IF(OR(O5234="Issues found in master",O5234="Final master"),"Master",IF(OR(O5234="Ready for Master",O5234="Issues found in raw",O5234="Raw under QC",O5234="Issues resolved in raw"),"Raw","-"))</f>
        <v>Raw</v>
      </c>
      <c r="Q5234" s="13">
        <v>46264.14583333333</v>
      </c>
      <c r="R5234" t="inlineStr">
        <is>
          <t xml:space="preserve">2026-08 (Aug)</t>
        </is>
      </c>
      <c r="S5234">
        <f>IF(M5234="Not an error",0,IF(COUNTIFS($A$2:$A5234,$A5234,$D$2:$D5234,$D5234,$M$2:$M5234,"&lt;&gt;Not an error")=1,1,0))</f>
        <v>0</v>
      </c>
      <c r="T5234">
        <f>IF(M5234&lt;&gt;"Major",0,IF(COUNTIFS($A$2:$A5234,$A5234,$D$2:$D5234,$D5234,$M$2:$M5234,"Major")=1,1,0))</f>
        <v>0</v>
      </c>
      <c r="U5234">
        <f>IF(M5234&lt;&gt;"Minor",0,IF(COUNTIFS($A$2:$A5234,$A5234,$D$2:$D5234,$D5234,$M$2:$M5234,"Minor")=1,1,0))</f>
        <v>0</v>
      </c>
    </row>
    <row r="5235">
      <c r="A5235" t="inlineStr">
        <is>
          <t xml:space="preserve">294cd7d130be8bb0326127c52ff2769fcf9a956d</t>
        </is>
      </c>
      <c r="B5235" t="inlineStr">
        <is>
          <t xml:space="preserve">Zompirewolf</t>
        </is>
      </c>
      <c r="C5235" t="inlineStr">
        <is>
          <t xml:space="preserve">Zompirewolf: Die Geburt Einer Legende</t>
        </is>
      </c>
      <c r="D5235" t="inlineStr">
        <is>
          <t xml:space="preserve">82f0d88114f20159b9cde90a4bf720018cf3fd8e</t>
        </is>
      </c>
      <c r="E5235" t="inlineStr">
        <is>
          <t xml:space="preserve">Episode 349: Umstrukturierung</t>
        </is>
      </c>
      <c r="F5235">
        <v>349</v>
      </c>
      <c r="G5235" t="inlineStr">
        <is>
          <t xml:space="preserve">7:21-7:27</t>
        </is>
      </c>
      <c r="H5235" t="inlineStr">
        <is>
          <t xml:space="preserve">Resolved</t>
        </is>
      </c>
      <c r="I5235" t="inlineStr">
        <is>
          <t xml:space="preserve">Remarks: mispronunciation
Line from Script: "Aber Arno war nicht allein; seine zwanzig Soldaten schlossen sich mit ihm den Geistern an. "
Notes: "Arno" mispronounced --&gt; "Arno"DE</t>
        </is>
      </c>
      <c r="J5235" t="inlineStr">
        <is>
          <t xml:space="preserve">VOA</t>
        </is>
      </c>
      <c r="K5235" t="inlineStr">
        <is>
          <t xml:space="preserve">Mispronunciation</t>
        </is>
      </c>
      <c r="L5235" t="inlineStr">
        <is>
          <t xml:space="preserve">Mispronunciation</t>
        </is>
      </c>
      <c r="M5235" t="str">
        <f>IFERROR(IF(VLOOKUP(L5235,'Quantification'!$A:$B,2,FALSE)&amp;""="","Unclassified",VLOOKUP(L5235,'Quantification'!$A:$B,2,FALSE)),"Unclassified")</f>
        <v>Major</v>
      </c>
      <c r="N5235" t="inlineStr">
        <is>
          <t xml:space="preserve">frl-florinda.frisardi@pocketfm.com</t>
        </is>
      </c>
      <c r="O5235" t="inlineStr">
        <is>
          <t xml:space="preserve">Issues found in raw</t>
        </is>
      </c>
      <c r="P5235" t="str">
        <f>IF(OR(O5235="Issues found in master",O5235="Final master"),"Master",IF(OR(O5235="Ready for Master",O5235="Issues found in raw",O5235="Raw under QC",O5235="Issues resolved in raw"),"Raw","-"))</f>
        <v>Raw</v>
      </c>
      <c r="Q5235" s="13">
        <v>46264.14583333333</v>
      </c>
      <c r="R5235" t="inlineStr">
        <is>
          <t xml:space="preserve">2026-08 (Aug)</t>
        </is>
      </c>
      <c r="S5235">
        <f>IF(M5235="Not an error",0,IF(COUNTIFS($A$2:$A5235,$A5235,$D$2:$D5235,$D5235,$M$2:$M5235,"&lt;&gt;Not an error")=1,1,0))</f>
        <v>0</v>
      </c>
      <c r="T5235">
        <f>IF(M5235&lt;&gt;"Major",0,IF(COUNTIFS($A$2:$A5235,$A5235,$D$2:$D5235,$D5235,$M$2:$M5235,"Major")=1,1,0))</f>
        <v>0</v>
      </c>
      <c r="U5235">
        <f>IF(M5235&lt;&gt;"Minor",0,IF(COUNTIFS($A$2:$A5235,$A5235,$D$2:$D5235,$D5235,$M$2:$M5235,"Minor")=1,1,0))</f>
        <v>0</v>
      </c>
    </row>
    <row r="5236">
      <c r="A5236" t="inlineStr">
        <is>
          <t xml:space="preserve">294cd7d130be8bb0326127c52ff2769fcf9a956d</t>
        </is>
      </c>
      <c r="B5236" t="inlineStr">
        <is>
          <t xml:space="preserve">Zompirewolf</t>
        </is>
      </c>
      <c r="C5236" t="inlineStr">
        <is>
          <t xml:space="preserve">Zompirewolf: Die Geburt Einer Legende</t>
        </is>
      </c>
      <c r="D5236" t="inlineStr">
        <is>
          <t xml:space="preserve">7aa33bd84d6e5f8c250cc15347e40d344a9583ef</t>
        </is>
      </c>
      <c r="E5236" t="inlineStr">
        <is>
          <t xml:space="preserve">Episode 350: Notruf</t>
        </is>
      </c>
      <c r="F5236">
        <v>350</v>
      </c>
      <c r="G5236" t="inlineStr">
        <is>
          <t xml:space="preserve">0:37-0:46</t>
        </is>
      </c>
      <c r="H5236" t="inlineStr">
        <is>
          <t xml:space="preserve">Resolved</t>
        </is>
      </c>
      <c r="I5236" t="inlineStr">
        <is>
          <t xml:space="preserve">Remarks: mispronunciation
Line from Script: "Die Giholos hätten ausreichen sollen, um mit den Untoten fertigzuwerden; das dachte er zumindest, bevor er die Erde verließ."
Notes: "Giholos" --&gt; "Dschjiholos"</t>
        </is>
      </c>
      <c r="J5236" t="inlineStr">
        <is>
          <t xml:space="preserve">VOA</t>
        </is>
      </c>
      <c r="K5236" t="inlineStr">
        <is>
          <t xml:space="preserve">Mispronunciation</t>
        </is>
      </c>
      <c r="L5236" t="inlineStr">
        <is>
          <t xml:space="preserve">Mispronunciation</t>
        </is>
      </c>
      <c r="M5236" t="str">
        <f>IFERROR(IF(VLOOKUP(L5236,'Quantification'!$A:$B,2,FALSE)&amp;""="","Unclassified",VLOOKUP(L5236,'Quantification'!$A:$B,2,FALSE)),"Unclassified")</f>
        <v>Major</v>
      </c>
      <c r="N5236" t="inlineStr">
        <is>
          <t xml:space="preserve">frl-florinda.frisardi@pocketfm.com</t>
        </is>
      </c>
      <c r="O5236" t="inlineStr">
        <is>
          <t xml:space="preserve">Issues found in raw</t>
        </is>
      </c>
      <c r="P5236" t="str">
        <f>IF(OR(O5236="Issues found in master",O5236="Final master"),"Master",IF(OR(O5236="Ready for Master",O5236="Issues found in raw",O5236="Raw under QC",O5236="Issues resolved in raw"),"Raw","-"))</f>
        <v>Raw</v>
      </c>
      <c r="Q5236" s="13">
        <v>46265.14583333333</v>
      </c>
      <c r="R5236" t="inlineStr">
        <is>
          <t xml:space="preserve">2026-08 (Aug)</t>
        </is>
      </c>
      <c r="S5236">
        <f>IF(M5236="Not an error",0,IF(COUNTIFS($A$2:$A5236,$A5236,$D$2:$D5236,$D5236,$M$2:$M5236,"&lt;&gt;Not an error")=1,1,0))</f>
        <v>1</v>
      </c>
      <c r="T5236">
        <f>IF(M5236&lt;&gt;"Major",0,IF(COUNTIFS($A$2:$A5236,$A5236,$D$2:$D5236,$D5236,$M$2:$M5236,"Major")=1,1,0))</f>
        <v>1</v>
      </c>
      <c r="U5236">
        <f>IF(M5236&lt;&gt;"Minor",0,IF(COUNTIFS($A$2:$A5236,$A5236,$D$2:$D5236,$D5236,$M$2:$M5236,"Minor")=1,1,0))</f>
        <v>0</v>
      </c>
    </row>
    <row r="5237">
      <c r="A5237" t="inlineStr">
        <is>
          <t xml:space="preserve">294cd7d130be8bb0326127c52ff2769fcf9a956d</t>
        </is>
      </c>
      <c r="B5237" t="inlineStr">
        <is>
          <t xml:space="preserve">Zompirewolf</t>
        </is>
      </c>
      <c r="C5237" t="inlineStr">
        <is>
          <t xml:space="preserve">Zompirewolf: Die Geburt Einer Legende</t>
        </is>
      </c>
      <c r="D5237" t="inlineStr">
        <is>
          <t xml:space="preserve">c132115edb14b411b9757b6084b933a579aa8739</t>
        </is>
      </c>
      <c r="E5237" t="inlineStr">
        <is>
          <t xml:space="preserve">Episode 351: Die Schlacht Wendet Sich</t>
        </is>
      </c>
      <c r="F5237">
        <v>351</v>
      </c>
      <c r="G5237" t="inlineStr">
        <is>
          <t xml:space="preserve">0:27-0:32</t>
        </is>
      </c>
      <c r="H5237" t="inlineStr">
        <is>
          <t xml:space="preserve">Resolved</t>
        </is>
      </c>
      <c r="I5237" t="inlineStr">
        <is>
          <t xml:space="preserve">Remarks: mispronunciation
Line from Script: "Die Giholos fielen jedoch sofort auf die Knie, als sie ihren Gott sahen."
Notes: "Giholos" --&gt; "Dschjiholos"</t>
        </is>
      </c>
      <c r="J5237" t="inlineStr">
        <is>
          <t xml:space="preserve">VOA</t>
        </is>
      </c>
      <c r="K5237" t="inlineStr">
        <is>
          <t xml:space="preserve">Mispronunciation</t>
        </is>
      </c>
      <c r="L5237" t="inlineStr">
        <is>
          <t xml:space="preserve">Mispronunciation</t>
        </is>
      </c>
      <c r="M5237" t="str">
        <f>IFERROR(IF(VLOOKUP(L5237,'Quantification'!$A:$B,2,FALSE)&amp;""="","Unclassified",VLOOKUP(L5237,'Quantification'!$A:$B,2,FALSE)),"Unclassified")</f>
        <v>Major</v>
      </c>
      <c r="N5237" t="inlineStr">
        <is>
          <t xml:space="preserve">frl-florinda.frisardi@pocketfm.com</t>
        </is>
      </c>
      <c r="O5237" t="inlineStr">
        <is>
          <t xml:space="preserve">Raw under QC</t>
        </is>
      </c>
      <c r="P5237" t="str">
        <f>IF(OR(O5237="Issues found in master",O5237="Final master"),"Master",IF(OR(O5237="Ready for Master",O5237="Issues found in raw",O5237="Raw under QC",O5237="Issues resolved in raw"),"Raw","-"))</f>
        <v>Raw</v>
      </c>
      <c r="Q5237" s="13">
        <v>46265.14583333333</v>
      </c>
      <c r="R5237" t="inlineStr">
        <is>
          <t xml:space="preserve">2026-08 (Aug)</t>
        </is>
      </c>
      <c r="S5237">
        <f>IF(M5237="Not an error",0,IF(COUNTIFS($A$2:$A5237,$A5237,$D$2:$D5237,$D5237,$M$2:$M5237,"&lt;&gt;Not an error")=1,1,0))</f>
        <v>1</v>
      </c>
      <c r="T5237">
        <f>IF(M5237&lt;&gt;"Major",0,IF(COUNTIFS($A$2:$A5237,$A5237,$D$2:$D5237,$D5237,$M$2:$M5237,"Major")=1,1,0))</f>
        <v>1</v>
      </c>
      <c r="U5237">
        <f>IF(M5237&lt;&gt;"Minor",0,IF(COUNTIFS($A$2:$A5237,$A5237,$D$2:$D5237,$D5237,$M$2:$M5237,"Minor")=1,1,0))</f>
        <v>0</v>
      </c>
    </row>
    <row r="5238">
      <c r="A5238" t="inlineStr">
        <is>
          <t xml:space="preserve">294cd7d130be8bb0326127c52ff2769fcf9a956d</t>
        </is>
      </c>
      <c r="B5238" t="inlineStr">
        <is>
          <t xml:space="preserve">Zompirewolf</t>
        </is>
      </c>
      <c r="C5238" t="inlineStr">
        <is>
          <t xml:space="preserve">Zompirewolf: Die Geburt Einer Legende</t>
        </is>
      </c>
      <c r="D5238" t="inlineStr">
        <is>
          <t xml:space="preserve">c132115edb14b411b9757b6084b933a579aa8739</t>
        </is>
      </c>
      <c r="E5238" t="inlineStr">
        <is>
          <t xml:space="preserve">Episode 351: Die Schlacht Wendet Sich</t>
        </is>
      </c>
      <c r="F5238">
        <v>351</v>
      </c>
      <c r="G5238" t="inlineStr">
        <is>
          <t xml:space="preserve">0:38-0:44</t>
        </is>
      </c>
      <c r="H5238" t="inlineStr">
        <is>
          <t xml:space="preserve">Resolved</t>
        </is>
      </c>
      <c r="I5238" t="inlineStr">
        <is>
          <t xml:space="preserve">Remarks: mispronunciation
Line from Script: "Selbst eine so kleine Geste genügte, um die Giholos in helle Aufregung zu versetzen. "
Notes: "Giholos" --&gt; "Dschjiholos"</t>
        </is>
      </c>
      <c r="J5238" t="inlineStr">
        <is>
          <t xml:space="preserve">VOA</t>
        </is>
      </c>
      <c r="K5238" t="inlineStr">
        <is>
          <t xml:space="preserve">Mispronunciation</t>
        </is>
      </c>
      <c r="L5238" t="inlineStr">
        <is>
          <t xml:space="preserve">Mispronunciation</t>
        </is>
      </c>
      <c r="M5238" t="str">
        <f>IFERROR(IF(VLOOKUP(L5238,'Quantification'!$A:$B,2,FALSE)&amp;""="","Unclassified",VLOOKUP(L5238,'Quantification'!$A:$B,2,FALSE)),"Unclassified")</f>
        <v>Major</v>
      </c>
      <c r="N5238" t="inlineStr">
        <is>
          <t xml:space="preserve">frl-florinda.frisardi@pocketfm.com</t>
        </is>
      </c>
      <c r="O5238" t="inlineStr">
        <is>
          <t xml:space="preserve">Raw under QC</t>
        </is>
      </c>
      <c r="P5238" t="str">
        <f>IF(OR(O5238="Issues found in master",O5238="Final master"),"Master",IF(OR(O5238="Ready for Master",O5238="Issues found in raw",O5238="Raw under QC",O5238="Issues resolved in raw"),"Raw","-"))</f>
        <v>Raw</v>
      </c>
      <c r="Q5238" s="13">
        <v>46265.14583333333</v>
      </c>
      <c r="R5238" t="inlineStr">
        <is>
          <t xml:space="preserve">2026-08 (Aug)</t>
        </is>
      </c>
      <c r="S5238">
        <f>IF(M5238="Not an error",0,IF(COUNTIFS($A$2:$A5238,$A5238,$D$2:$D5238,$D5238,$M$2:$M5238,"&lt;&gt;Not an error")=1,1,0))</f>
        <v>0</v>
      </c>
      <c r="T5238">
        <f>IF(M5238&lt;&gt;"Major",0,IF(COUNTIFS($A$2:$A5238,$A5238,$D$2:$D5238,$D5238,$M$2:$M5238,"Major")=1,1,0))</f>
        <v>0</v>
      </c>
      <c r="U5238">
        <f>IF(M5238&lt;&gt;"Minor",0,IF(COUNTIFS($A$2:$A5238,$A5238,$D$2:$D5238,$D5238,$M$2:$M5238,"Minor")=1,1,0))</f>
        <v>0</v>
      </c>
    </row>
    <row r="5239">
      <c r="A5239" t="inlineStr">
        <is>
          <t xml:space="preserve">294cd7d130be8bb0326127c52ff2769fcf9a956d</t>
        </is>
      </c>
      <c r="B5239" t="inlineStr">
        <is>
          <t xml:space="preserve">Zompirewolf</t>
        </is>
      </c>
      <c r="C5239" t="inlineStr">
        <is>
          <t xml:space="preserve">Zompirewolf: Die Geburt Einer Legende</t>
        </is>
      </c>
      <c r="D5239" t="inlineStr">
        <is>
          <t xml:space="preserve">c132115edb14b411b9757b6084b933a579aa8739</t>
        </is>
      </c>
      <c r="E5239" t="inlineStr">
        <is>
          <t xml:space="preserve">Episode 351: Die Schlacht Wendet Sich</t>
        </is>
      </c>
      <c r="F5239">
        <v>351</v>
      </c>
      <c r="G5239" t="inlineStr">
        <is>
          <t xml:space="preserve">3:20-3:26</t>
        </is>
      </c>
      <c r="H5239" t="inlineStr">
        <is>
          <t xml:space="preserve">Resolved</t>
        </is>
      </c>
      <c r="I5239" t="inlineStr">
        <is>
          <t xml:space="preserve">Remarks: mispronunciation
Line from Script: "Neben der Mauer waren es die Werwölfe und die Giholos, die die Untoten zurückhielten. "
Notes: "Giholos" --&gt; "Dschjiholos"</t>
        </is>
      </c>
      <c r="J5239" t="inlineStr">
        <is>
          <t xml:space="preserve">VOA</t>
        </is>
      </c>
      <c r="K5239" t="inlineStr">
        <is>
          <t xml:space="preserve">Mispronunciation</t>
        </is>
      </c>
      <c r="L5239" t="inlineStr">
        <is>
          <t xml:space="preserve">Mispronunciation</t>
        </is>
      </c>
      <c r="M5239" t="str">
        <f>IFERROR(IF(VLOOKUP(L5239,'Quantification'!$A:$B,2,FALSE)&amp;""="","Unclassified",VLOOKUP(L5239,'Quantification'!$A:$B,2,FALSE)),"Unclassified")</f>
        <v>Major</v>
      </c>
      <c r="N5239" t="inlineStr">
        <is>
          <t xml:space="preserve">frl-florinda.frisardi@pocketfm.com</t>
        </is>
      </c>
      <c r="O5239" t="inlineStr">
        <is>
          <t xml:space="preserve">Raw under QC</t>
        </is>
      </c>
      <c r="P5239" t="str">
        <f>IF(OR(O5239="Issues found in master",O5239="Final master"),"Master",IF(OR(O5239="Ready for Master",O5239="Issues found in raw",O5239="Raw under QC",O5239="Issues resolved in raw"),"Raw","-"))</f>
        <v>Raw</v>
      </c>
      <c r="Q5239" s="13">
        <v>46265.14583333333</v>
      </c>
      <c r="R5239" t="inlineStr">
        <is>
          <t xml:space="preserve">2026-08 (Aug)</t>
        </is>
      </c>
      <c r="S5239">
        <f>IF(M5239="Not an error",0,IF(COUNTIFS($A$2:$A5239,$A5239,$D$2:$D5239,$D5239,$M$2:$M5239,"&lt;&gt;Not an error")=1,1,0))</f>
        <v>0</v>
      </c>
      <c r="T5239">
        <f>IF(M5239&lt;&gt;"Major",0,IF(COUNTIFS($A$2:$A5239,$A5239,$D$2:$D5239,$D5239,$M$2:$M5239,"Major")=1,1,0))</f>
        <v>0</v>
      </c>
      <c r="U5239">
        <f>IF(M5239&lt;&gt;"Minor",0,IF(COUNTIFS($A$2:$A5239,$A5239,$D$2:$D5239,$D5239,$M$2:$M5239,"Minor")=1,1,0))</f>
        <v>0</v>
      </c>
    </row>
    <row r="5240">
      <c r="A5240" t="inlineStr">
        <is>
          <t xml:space="preserve">294cd7d130be8bb0326127c52ff2769fcf9a956d</t>
        </is>
      </c>
      <c r="B5240" t="inlineStr">
        <is>
          <t xml:space="preserve">Zompirewolf</t>
        </is>
      </c>
      <c r="C5240" t="inlineStr">
        <is>
          <t xml:space="preserve">Zompirewolf: Die Geburt Einer Legende</t>
        </is>
      </c>
      <c r="D5240" t="inlineStr">
        <is>
          <t xml:space="preserve">c132115edb14b411b9757b6084b933a579aa8739</t>
        </is>
      </c>
      <c r="E5240" t="inlineStr">
        <is>
          <t xml:space="preserve">Episode 351: Die Schlacht Wendet Sich</t>
        </is>
      </c>
      <c r="F5240">
        <v>351</v>
      </c>
      <c r="G5240" t="inlineStr">
        <is>
          <t xml:space="preserve">5:47-5:51</t>
        </is>
      </c>
      <c r="H5240" t="inlineStr">
        <is>
          <t xml:space="preserve">Resolved</t>
        </is>
      </c>
      <c r="I5240" t="inlineStr">
        <is>
          <t xml:space="preserve">Remarks: incorrect name
Line from Script: "Genau wie Tessa hatte Gräfin Valerie Holt die Zeit ihres Lebens."
Notes: "Gräfin Valerie Holt" - change to "Sophia"</t>
        </is>
      </c>
      <c r="J5240" t="inlineStr">
        <is>
          <t xml:space="preserve">AI</t>
        </is>
      </c>
      <c r="K5240" t="inlineStr">
        <is>
          <t xml:space="preserve">Script error</t>
        </is>
      </c>
      <c r="L5240" t="inlineStr">
        <is>
          <t xml:space="preserve">Script error</t>
        </is>
      </c>
      <c r="M5240" t="str">
        <f>IFERROR(IF(VLOOKUP(L5240,'Quantification'!$A:$B,2,FALSE)&amp;""="","Unclassified",VLOOKUP(L5240,'Quantification'!$A:$B,2,FALSE)),"Unclassified")</f>
        <v>Major</v>
      </c>
      <c r="N5240" t="inlineStr">
        <is>
          <t xml:space="preserve">frl-florinda.frisardi@pocketfm.com</t>
        </is>
      </c>
      <c r="O5240" t="inlineStr">
        <is>
          <t xml:space="preserve">Raw under QC</t>
        </is>
      </c>
      <c r="P5240" t="str">
        <f>IF(OR(O5240="Issues found in master",O5240="Final master"),"Master",IF(OR(O5240="Ready for Master",O5240="Issues found in raw",O5240="Raw under QC",O5240="Issues resolved in raw"),"Raw","-"))</f>
        <v>Raw</v>
      </c>
      <c r="Q5240" s="13">
        <v>46265.14583333333</v>
      </c>
      <c r="R5240" t="inlineStr">
        <is>
          <t xml:space="preserve">2026-08 (Aug)</t>
        </is>
      </c>
      <c r="S5240">
        <f>IF(M5240="Not an error",0,IF(COUNTIFS($A$2:$A5240,$A5240,$D$2:$D5240,$D5240,$M$2:$M5240,"&lt;&gt;Not an error")=1,1,0))</f>
        <v>0</v>
      </c>
      <c r="T5240">
        <f>IF(M5240&lt;&gt;"Major",0,IF(COUNTIFS($A$2:$A5240,$A5240,$D$2:$D5240,$D5240,$M$2:$M5240,"Major")=1,1,0))</f>
        <v>0</v>
      </c>
      <c r="U5240">
        <f>IF(M5240&lt;&gt;"Minor",0,IF(COUNTIFS($A$2:$A5240,$A5240,$D$2:$D5240,$D5240,$M$2:$M5240,"Minor")=1,1,0))</f>
        <v>0</v>
      </c>
    </row>
    <row r="5241">
      <c r="A5241" t="inlineStr">
        <is>
          <t xml:space="preserve">294cd7d130be8bb0326127c52ff2769fcf9a956d</t>
        </is>
      </c>
      <c r="B5241" t="inlineStr">
        <is>
          <t xml:space="preserve">Zompirewolf</t>
        </is>
      </c>
      <c r="C5241" t="inlineStr">
        <is>
          <t xml:space="preserve">Zompirewolf: Die Geburt Einer Legende</t>
        </is>
      </c>
      <c r="D5241" t="inlineStr">
        <is>
          <t xml:space="preserve">f33e73f166db7c3cb287459ef25d52c2e9b45e19</t>
        </is>
      </c>
      <c r="E5241" t="inlineStr">
        <is>
          <t xml:space="preserve">Episode 353: Unerwartete Begegnung</t>
        </is>
      </c>
      <c r="F5241">
        <v>353</v>
      </c>
      <c r="G5241" t="inlineStr">
        <is>
          <t xml:space="preserve">3:16-3:22</t>
        </is>
      </c>
      <c r="H5241" t="inlineStr">
        <is>
          <t xml:space="preserve">Resolved</t>
        </is>
      </c>
      <c r="I5241" t="inlineStr">
        <is>
          <t xml:space="preserve">Remarks: translation missing
Line from Script: "Sie mochten die Situation für lustig halten, aber sie waren jetzt Teil von Reapers Crew. "
Notes: "Reapers Crew" - change to "von der Sensenmann Crew"</t>
        </is>
      </c>
      <c r="J5241" t="inlineStr">
        <is>
          <t xml:space="preserve">AI</t>
        </is>
      </c>
      <c r="K5241" t="inlineStr">
        <is>
          <t xml:space="preserve">Script error</t>
        </is>
      </c>
      <c r="L5241" t="inlineStr">
        <is>
          <t xml:space="preserve">Script error</t>
        </is>
      </c>
      <c r="M5241" t="str">
        <f>IFERROR(IF(VLOOKUP(L5241,'Quantification'!$A:$B,2,FALSE)&amp;""="","Unclassified",VLOOKUP(L5241,'Quantification'!$A:$B,2,FALSE)),"Unclassified")</f>
        <v>Major</v>
      </c>
      <c r="N5241" t="inlineStr">
        <is>
          <t xml:space="preserve">frl-florinda.frisardi@pocketfm.com</t>
        </is>
      </c>
      <c r="O5241" t="inlineStr">
        <is>
          <t xml:space="preserve">Raw under QC</t>
        </is>
      </c>
      <c r="P5241" t="str">
        <f>IF(OR(O5241="Issues found in master",O5241="Final master"),"Master",IF(OR(O5241="Ready for Master",O5241="Issues found in raw",O5241="Raw under QC",O5241="Issues resolved in raw"),"Raw","-"))</f>
        <v>Raw</v>
      </c>
      <c r="Q5241" s="13">
        <v>46266.14583333333</v>
      </c>
      <c r="R5241" t="inlineStr">
        <is>
          <t xml:space="preserve">2026-09 (Sept)</t>
        </is>
      </c>
      <c r="S5241">
        <f>IF(M5241="Not an error",0,IF(COUNTIFS($A$2:$A5241,$A5241,$D$2:$D5241,$D5241,$M$2:$M5241,"&lt;&gt;Not an error")=1,1,0))</f>
        <v>1</v>
      </c>
      <c r="T5241">
        <f>IF(M5241&lt;&gt;"Major",0,IF(COUNTIFS($A$2:$A5241,$A5241,$D$2:$D5241,$D5241,$M$2:$M5241,"Major")=1,1,0))</f>
        <v>1</v>
      </c>
      <c r="U5241">
        <f>IF(M5241&lt;&gt;"Minor",0,IF(COUNTIFS($A$2:$A5241,$A5241,$D$2:$D5241,$D5241,$M$2:$M5241,"Minor")=1,1,0))</f>
        <v>0</v>
      </c>
    </row>
    <row r="5242">
      <c r="A5242" t="inlineStr">
        <is>
          <t xml:space="preserve">294cd7d130be8bb0326127c52ff2769fcf9a956d</t>
        </is>
      </c>
      <c r="B5242" t="inlineStr">
        <is>
          <t xml:space="preserve">Zompirewolf</t>
        </is>
      </c>
      <c r="C5242" t="inlineStr">
        <is>
          <t xml:space="preserve">Zompirewolf: Die Geburt Einer Legende</t>
        </is>
      </c>
      <c r="D5242" t="inlineStr">
        <is>
          <t xml:space="preserve">f33e73f166db7c3cb287459ef25d52c2e9b45e19</t>
        </is>
      </c>
      <c r="E5242" t="inlineStr">
        <is>
          <t xml:space="preserve">Episode 353: Unerwartete Begegnung</t>
        </is>
      </c>
      <c r="F5242">
        <v>353</v>
      </c>
      <c r="G5242" t="inlineStr">
        <is>
          <t xml:space="preserve">5:08-5:11</t>
        </is>
      </c>
      <c r="H5242" t="inlineStr">
        <is>
          <t xml:space="preserve">Resolved</t>
        </is>
      </c>
      <c r="I5242" t="inlineStr">
        <is>
          <t xml:space="preserve">Remarks: change in accent
Line from Script: "„Rhys kann besser auf sich selbst aufpassen, als du denkst."
Notes: "Rhys" DE--&gt;EN</t>
        </is>
      </c>
      <c r="J5242" t="inlineStr">
        <is>
          <t xml:space="preserve">VOA</t>
        </is>
      </c>
      <c r="K5242" t="inlineStr">
        <is>
          <t xml:space="preserve">Mispronunciation</t>
        </is>
      </c>
      <c r="L5242" t="inlineStr">
        <is>
          <t xml:space="preserve">Mispronunciation</t>
        </is>
      </c>
      <c r="M5242" t="str">
        <f>IFERROR(IF(VLOOKUP(L5242,'Quantification'!$A:$B,2,FALSE)&amp;""="","Unclassified",VLOOKUP(L5242,'Quantification'!$A:$B,2,FALSE)),"Unclassified")</f>
        <v>Major</v>
      </c>
      <c r="N5242" t="inlineStr">
        <is>
          <t xml:space="preserve">frl-florinda.frisardi@pocketfm.com</t>
        </is>
      </c>
      <c r="O5242" t="inlineStr">
        <is>
          <t xml:space="preserve">Raw under QC</t>
        </is>
      </c>
      <c r="P5242" t="str">
        <f>IF(OR(O5242="Issues found in master",O5242="Final master"),"Master",IF(OR(O5242="Ready for Master",O5242="Issues found in raw",O5242="Raw under QC",O5242="Issues resolved in raw"),"Raw","-"))</f>
        <v>Raw</v>
      </c>
      <c r="Q5242" s="13">
        <v>46266.14583333333</v>
      </c>
      <c r="R5242" t="inlineStr">
        <is>
          <t xml:space="preserve">2026-09 (Sept)</t>
        </is>
      </c>
      <c r="S5242">
        <f>IF(M5242="Not an error",0,IF(COUNTIFS($A$2:$A5242,$A5242,$D$2:$D5242,$D5242,$M$2:$M5242,"&lt;&gt;Not an error")=1,1,0))</f>
        <v>0</v>
      </c>
      <c r="T5242">
        <f>IF(M5242&lt;&gt;"Major",0,IF(COUNTIFS($A$2:$A5242,$A5242,$D$2:$D5242,$D5242,$M$2:$M5242,"Major")=1,1,0))</f>
        <v>0</v>
      </c>
      <c r="U5242">
        <f>IF(M5242&lt;&gt;"Minor",0,IF(COUNTIFS($A$2:$A5242,$A5242,$D$2:$D5242,$D5242,$M$2:$M5242,"Minor")=1,1,0))</f>
        <v>0</v>
      </c>
    </row>
    <row r="5243">
      <c r="A5243" t="inlineStr">
        <is>
          <t xml:space="preserve">294cd7d130be8bb0326127c52ff2769fcf9a956d</t>
        </is>
      </c>
      <c r="B5243" t="inlineStr">
        <is>
          <t xml:space="preserve">Zompirewolf</t>
        </is>
      </c>
      <c r="C5243" t="inlineStr">
        <is>
          <t xml:space="preserve">Zompirewolf: Die Geburt Einer Legende</t>
        </is>
      </c>
      <c r="D5243" t="inlineStr">
        <is>
          <t xml:space="preserve">f33e73f166db7c3cb287459ef25d52c2e9b45e19</t>
        </is>
      </c>
      <c r="E5243" t="inlineStr">
        <is>
          <t xml:space="preserve">Episode 353: Unerwartete Begegnung</t>
        </is>
      </c>
      <c r="F5243">
        <v>353</v>
      </c>
      <c r="G5243" t="inlineStr">
        <is>
          <t xml:space="preserve">7:00-7:02</t>
        </is>
      </c>
      <c r="H5243" t="inlineStr">
        <is>
          <t xml:space="preserve">Resolved</t>
        </is>
      </c>
      <c r="I5243" t="inlineStr">
        <is>
          <t xml:space="preserve">Remarks: gender bending
Line from Script: "„Er ist es nicht wert.“
Notes: "Er" - change "Sie"</t>
        </is>
      </c>
      <c r="J5243" t="inlineStr">
        <is>
          <t xml:space="preserve">AI</t>
        </is>
      </c>
      <c r="K5243" t="inlineStr">
        <is>
          <t xml:space="preserve">Script error</t>
        </is>
      </c>
      <c r="L5243" t="inlineStr">
        <is>
          <t xml:space="preserve">Script error</t>
        </is>
      </c>
      <c r="M5243" t="str">
        <f>IFERROR(IF(VLOOKUP(L5243,'Quantification'!$A:$B,2,FALSE)&amp;""="","Unclassified",VLOOKUP(L5243,'Quantification'!$A:$B,2,FALSE)),"Unclassified")</f>
        <v>Major</v>
      </c>
      <c r="N5243" t="inlineStr">
        <is>
          <t xml:space="preserve">frl-florinda.frisardi@pocketfm.com</t>
        </is>
      </c>
      <c r="O5243" t="inlineStr">
        <is>
          <t xml:space="preserve">Raw under QC</t>
        </is>
      </c>
      <c r="P5243" t="str">
        <f>IF(OR(O5243="Issues found in master",O5243="Final master"),"Master",IF(OR(O5243="Ready for Master",O5243="Issues found in raw",O5243="Raw under QC",O5243="Issues resolved in raw"),"Raw","-"))</f>
        <v>Raw</v>
      </c>
      <c r="Q5243" s="13">
        <v>46266.14583333333</v>
      </c>
      <c r="R5243" t="inlineStr">
        <is>
          <t xml:space="preserve">2026-09 (Sept)</t>
        </is>
      </c>
      <c r="S5243">
        <f>IF(M5243="Not an error",0,IF(COUNTIFS($A$2:$A5243,$A5243,$D$2:$D5243,$D5243,$M$2:$M5243,"&lt;&gt;Not an error")=1,1,0))</f>
        <v>0</v>
      </c>
      <c r="T5243">
        <f>IF(M5243&lt;&gt;"Major",0,IF(COUNTIFS($A$2:$A5243,$A5243,$D$2:$D5243,$D5243,$M$2:$M5243,"Major")=1,1,0))</f>
        <v>0</v>
      </c>
      <c r="U5243">
        <f>IF(M5243&lt;&gt;"Minor",0,IF(COUNTIFS($A$2:$A5243,$A5243,$D$2:$D5243,$D5243,$M$2:$M5243,"Minor")=1,1,0))</f>
        <v>0</v>
      </c>
    </row>
    <row r="5244">
      <c r="A5244" t="inlineStr">
        <is>
          <t xml:space="preserve">294cd7d130be8bb0326127c52ff2769fcf9a956d</t>
        </is>
      </c>
      <c r="B5244" t="inlineStr">
        <is>
          <t xml:space="preserve">Zompirewolf</t>
        </is>
      </c>
      <c r="C5244" t="inlineStr">
        <is>
          <t xml:space="preserve">Zompirewolf: Die Geburt Einer Legende</t>
        </is>
      </c>
      <c r="D5244" t="inlineStr">
        <is>
          <t xml:space="preserve">1f5ee783c50cd7c536db253e47c4c197e6cc9cfe</t>
        </is>
      </c>
      <c r="E5244" t="inlineStr">
        <is>
          <t xml:space="preserve">Episode 354: Mutter Aller Wendungen</t>
        </is>
      </c>
      <c r="F5244">
        <v>354</v>
      </c>
      <c r="G5244" t="inlineStr">
        <is>
          <t xml:space="preserve">0:05-0:13</t>
        </is>
      </c>
      <c r="H5244" t="inlineStr">
        <is>
          <t xml:space="preserve">Resolved</t>
        </is>
      </c>
      <c r="I5244" t="inlineStr">
        <is>
          <t xml:space="preserve">Remarks: change in accent
Line from Script: " Er ahnte nicht, dass ihr Gespräch bald an eine Szene aus einem kitschigen B-Movie erinnern würde."
Notes: "B-Movie" - "B" needs to be EN</t>
        </is>
      </c>
      <c r="J5244" t="inlineStr">
        <is>
          <t xml:space="preserve">VOA</t>
        </is>
      </c>
      <c r="K5244" t="inlineStr">
        <is>
          <t xml:space="preserve">Mispronunciation</t>
        </is>
      </c>
      <c r="L5244" t="inlineStr">
        <is>
          <t xml:space="preserve">Mispronunciation</t>
        </is>
      </c>
      <c r="M5244" t="str">
        <f>IFERROR(IF(VLOOKUP(L5244,'Quantification'!$A:$B,2,FALSE)&amp;""="","Unclassified",VLOOKUP(L5244,'Quantification'!$A:$B,2,FALSE)),"Unclassified")</f>
        <v>Major</v>
      </c>
      <c r="N5244" t="inlineStr">
        <is>
          <t xml:space="preserve">frl-florinda.frisardi@pocketfm.com</t>
        </is>
      </c>
      <c r="O5244" t="inlineStr">
        <is>
          <t xml:space="preserve">Issues found in raw</t>
        </is>
      </c>
      <c r="P5244" t="str">
        <f>IF(OR(O5244="Issues found in master",O5244="Final master"),"Master",IF(OR(O5244="Ready for Master",O5244="Issues found in raw",O5244="Raw under QC",O5244="Issues resolved in raw"),"Raw","-"))</f>
        <v>Raw</v>
      </c>
      <c r="Q5244" s="13">
        <v>46266.39583333333</v>
      </c>
      <c r="R5244" t="inlineStr">
        <is>
          <t xml:space="preserve">2026-09 (Sept)</t>
        </is>
      </c>
      <c r="S5244">
        <f>IF(M5244="Not an error",0,IF(COUNTIFS($A$2:$A5244,$A5244,$D$2:$D5244,$D5244,$M$2:$M5244,"&lt;&gt;Not an error")=1,1,0))</f>
        <v>1</v>
      </c>
      <c r="T5244">
        <f>IF(M5244&lt;&gt;"Major",0,IF(COUNTIFS($A$2:$A5244,$A5244,$D$2:$D5244,$D5244,$M$2:$M5244,"Major")=1,1,0))</f>
        <v>1</v>
      </c>
      <c r="U5244">
        <f>IF(M5244&lt;&gt;"Minor",0,IF(COUNTIFS($A$2:$A5244,$A5244,$D$2:$D5244,$D5244,$M$2:$M5244,"Minor")=1,1,0))</f>
        <v>0</v>
      </c>
    </row>
    <row r="5245">
      <c r="A5245" t="inlineStr">
        <is>
          <t xml:space="preserve">294cd7d130be8bb0326127c52ff2769fcf9a956d</t>
        </is>
      </c>
      <c r="B5245" t="inlineStr">
        <is>
          <t xml:space="preserve">Zompirewolf</t>
        </is>
      </c>
      <c r="C5245" t="inlineStr">
        <is>
          <t xml:space="preserve">Zompirewolf: Die Geburt Einer Legende</t>
        </is>
      </c>
      <c r="D5245" t="inlineStr">
        <is>
          <t xml:space="preserve">32f7d16820b9ca81c933e6c9d880c4bec10bff87</t>
        </is>
      </c>
      <c r="E5245" t="inlineStr">
        <is>
          <t xml:space="preserve">Episode 355: Nirvana Teil 1</t>
        </is>
      </c>
      <c r="F5245">
        <v>355</v>
      </c>
      <c r="G5245" t="inlineStr">
        <is>
          <t xml:space="preserve">3:59-4:06</t>
        </is>
      </c>
      <c r="H5245" t="inlineStr">
        <is>
          <t xml:space="preserve">Resolved</t>
        </is>
      </c>
      <c r="I5245" t="inlineStr">
        <is>
          <t xml:space="preserve">Remarks: change in accent
Line from Script: "„Sogar in meinen frühesten Erinnerungen kann ich sehen, wie er Belzebub, Julian und mich bestraft. "
Notes: "Julian" DE--&gt;EN</t>
        </is>
      </c>
      <c r="J5245" t="inlineStr">
        <is>
          <t xml:space="preserve">VOA</t>
        </is>
      </c>
      <c r="K5245" t="inlineStr">
        <is>
          <t xml:space="preserve">Mispronunciation</t>
        </is>
      </c>
      <c r="L5245" t="inlineStr">
        <is>
          <t xml:space="preserve">Mispronunciation</t>
        </is>
      </c>
      <c r="M5245" t="str">
        <f>IFERROR(IF(VLOOKUP(L5245,'Quantification'!$A:$B,2,FALSE)&amp;""="","Unclassified",VLOOKUP(L5245,'Quantification'!$A:$B,2,FALSE)),"Unclassified")</f>
        <v>Major</v>
      </c>
      <c r="N5245" t="inlineStr">
        <is>
          <t xml:space="preserve">frl-florinda.frisardi@pocketfm.com</t>
        </is>
      </c>
      <c r="O5245" t="inlineStr">
        <is>
          <t xml:space="preserve">Issues found in raw</t>
        </is>
      </c>
      <c r="P5245" t="str">
        <f>IF(OR(O5245="Issues found in master",O5245="Final master"),"Master",IF(OR(O5245="Ready for Master",O5245="Issues found in raw",O5245="Raw under QC",O5245="Issues resolved in raw"),"Raw","-"))</f>
        <v>Raw</v>
      </c>
      <c r="Q5245" s="13">
        <v>46266.39583333333</v>
      </c>
      <c r="R5245" t="inlineStr">
        <is>
          <t xml:space="preserve">2026-09 (Sept)</t>
        </is>
      </c>
      <c r="S5245">
        <f>IF(M5245="Not an error",0,IF(COUNTIFS($A$2:$A5245,$A5245,$D$2:$D5245,$D5245,$M$2:$M5245,"&lt;&gt;Not an error")=1,1,0))</f>
        <v>1</v>
      </c>
      <c r="T5245">
        <f>IF(M5245&lt;&gt;"Major",0,IF(COUNTIFS($A$2:$A5245,$A5245,$D$2:$D5245,$D5245,$M$2:$M5245,"Major")=1,1,0))</f>
        <v>1</v>
      </c>
      <c r="U5245">
        <f>IF(M5245&lt;&gt;"Minor",0,IF(COUNTIFS($A$2:$A5245,$A5245,$D$2:$D5245,$D5245,$M$2:$M5245,"Minor")=1,1,0))</f>
        <v>0</v>
      </c>
    </row>
    <row r="5246">
      <c r="A5246" t="inlineStr">
        <is>
          <t xml:space="preserve">294cd7d130be8bb0326127c52ff2769fcf9a956d</t>
        </is>
      </c>
      <c r="B5246" t="inlineStr">
        <is>
          <t xml:space="preserve">Zompirewolf</t>
        </is>
      </c>
      <c r="C5246" t="inlineStr">
        <is>
          <t xml:space="preserve">Zompirewolf: Die Geburt Einer Legende</t>
        </is>
      </c>
      <c r="D5246" t="inlineStr">
        <is>
          <t xml:space="preserve">a9a61b9a8342c1eeefc2d167634a4d78e7f0fb64</t>
        </is>
      </c>
      <c r="E5246" t="inlineStr">
        <is>
          <t xml:space="preserve">Episode 356: Nirvana Teil 2</t>
        </is>
      </c>
      <c r="F5246">
        <v>356</v>
      </c>
      <c r="G5246" t="inlineStr">
        <is>
          <t xml:space="preserve">2:37-2:42</t>
        </is>
      </c>
      <c r="H5246" t="inlineStr">
        <is>
          <t xml:space="preserve">Resolved</t>
        </is>
      </c>
      <c r="I5246" t="inlineStr">
        <is>
          <t xml:space="preserve">Remarks: incorrect name
Line from Script: "Ich werde Dolos, Gokung und Gräfin Valerie Holt hier lassen. "
Notes: "Gräfin Valerie Holt" - change to "Sophia"</t>
        </is>
      </c>
      <c r="J5246" t="inlineStr">
        <is>
          <t xml:space="preserve">AI</t>
        </is>
      </c>
      <c r="K5246" t="inlineStr">
        <is>
          <t xml:space="preserve">Script error</t>
        </is>
      </c>
      <c r="L5246" t="inlineStr">
        <is>
          <t xml:space="preserve">Script error</t>
        </is>
      </c>
      <c r="M5246" t="str">
        <f>IFERROR(IF(VLOOKUP(L5246,'Quantification'!$A:$B,2,FALSE)&amp;""="","Unclassified",VLOOKUP(L5246,'Quantification'!$A:$B,2,FALSE)),"Unclassified")</f>
        <v>Major</v>
      </c>
      <c r="N5246" t="inlineStr">
        <is>
          <t xml:space="preserve">frl-florinda.frisardi@pocketfm.com</t>
        </is>
      </c>
      <c r="O5246" t="inlineStr">
        <is>
          <t xml:space="preserve">Issues found in raw</t>
        </is>
      </c>
      <c r="P5246" t="str">
        <f>IF(OR(O5246="Issues found in master",O5246="Final master"),"Master",IF(OR(O5246="Ready for Master",O5246="Issues found in raw",O5246="Raw under QC",O5246="Issues resolved in raw"),"Raw","-"))</f>
        <v>Raw</v>
      </c>
      <c r="Q5246" s="13">
        <v>46266.39583333333</v>
      </c>
      <c r="R5246" t="inlineStr">
        <is>
          <t xml:space="preserve">2026-09 (Sept)</t>
        </is>
      </c>
      <c r="S5246">
        <f>IF(M5246="Not an error",0,IF(COUNTIFS($A$2:$A5246,$A5246,$D$2:$D5246,$D5246,$M$2:$M5246,"&lt;&gt;Not an error")=1,1,0))</f>
        <v>1</v>
      </c>
      <c r="T5246">
        <f>IF(M5246&lt;&gt;"Major",0,IF(COUNTIFS($A$2:$A5246,$A5246,$D$2:$D5246,$D5246,$M$2:$M5246,"Major")=1,1,0))</f>
        <v>1</v>
      </c>
      <c r="U5246">
        <f>IF(M5246&lt;&gt;"Minor",0,IF(COUNTIFS($A$2:$A5246,$A5246,$D$2:$D5246,$D5246,$M$2:$M5246,"Minor")=1,1,0))</f>
        <v>0</v>
      </c>
    </row>
    <row r="5247">
      <c r="A5247" t="inlineStr">
        <is>
          <t xml:space="preserve">294cd7d130be8bb0326127c52ff2769fcf9a956d</t>
        </is>
      </c>
      <c r="B5247" t="inlineStr">
        <is>
          <t xml:space="preserve">Zompirewolf</t>
        </is>
      </c>
      <c r="C5247" t="inlineStr">
        <is>
          <t xml:space="preserve">Zompirewolf: Die Geburt Einer Legende</t>
        </is>
      </c>
      <c r="D5247" t="inlineStr">
        <is>
          <t xml:space="preserve">bd9536d2ede902c0eeb926b55c0d8b5566520b48</t>
        </is>
      </c>
      <c r="E5247" t="inlineStr">
        <is>
          <t xml:space="preserve">Episode 357: Ein Gespräch Mit Belzebub</t>
        </is>
      </c>
      <c r="F5247">
        <v>357</v>
      </c>
      <c r="G5247" t="inlineStr">
        <is>
          <t xml:space="preserve">1:25-1:30</t>
        </is>
      </c>
      <c r="H5247" t="inlineStr">
        <is>
          <t xml:space="preserve">Resolved</t>
        </is>
      </c>
      <c r="I5247" t="inlineStr">
        <is>
          <t xml:space="preserve">Remarks: mispronunciation
Line from Script: "„Die Giholo-Raumschiffe sollten uns transportieren können.“
Notes: "Giholo" --&gt; "Dschjiholo"</t>
        </is>
      </c>
      <c r="J5247" t="inlineStr">
        <is>
          <t xml:space="preserve">VOA</t>
        </is>
      </c>
      <c r="K5247" t="inlineStr">
        <is>
          <t xml:space="preserve">Mispronunciation</t>
        </is>
      </c>
      <c r="L5247" t="inlineStr">
        <is>
          <t xml:space="preserve">Mispronunciation</t>
        </is>
      </c>
      <c r="M5247" t="str">
        <f>IFERROR(IF(VLOOKUP(L5247,'Quantification'!$A:$B,2,FALSE)&amp;""="","Unclassified",VLOOKUP(L5247,'Quantification'!$A:$B,2,FALSE)),"Unclassified")</f>
        <v>Major</v>
      </c>
      <c r="N5247" t="inlineStr">
        <is>
          <t xml:space="preserve">frl-florinda.frisardi@pocketfm.com</t>
        </is>
      </c>
      <c r="O5247" t="inlineStr">
        <is>
          <t xml:space="preserve">Issues found in raw</t>
        </is>
      </c>
      <c r="P5247" t="str">
        <f>IF(OR(O5247="Issues found in master",O5247="Final master"),"Master",IF(OR(O5247="Ready for Master",O5247="Issues found in raw",O5247="Raw under QC",O5247="Issues resolved in raw"),"Raw","-"))</f>
        <v>Raw</v>
      </c>
      <c r="Q5247" s="13">
        <v>46266.396527777775</v>
      </c>
      <c r="R5247" t="inlineStr">
        <is>
          <t xml:space="preserve">2026-09 (Sept)</t>
        </is>
      </c>
      <c r="S5247">
        <f>IF(M5247="Not an error",0,IF(COUNTIFS($A$2:$A5247,$A5247,$D$2:$D5247,$D5247,$M$2:$M5247,"&lt;&gt;Not an error")=1,1,0))</f>
        <v>1</v>
      </c>
      <c r="T5247">
        <f>IF(M5247&lt;&gt;"Major",0,IF(COUNTIFS($A$2:$A5247,$A5247,$D$2:$D5247,$D5247,$M$2:$M5247,"Major")=1,1,0))</f>
        <v>1</v>
      </c>
      <c r="U5247">
        <f>IF(M5247&lt;&gt;"Minor",0,IF(COUNTIFS($A$2:$A5247,$A5247,$D$2:$D5247,$D5247,$M$2:$M5247,"Minor")=1,1,0))</f>
        <v>0</v>
      </c>
    </row>
    <row r="5248">
      <c r="A5248" t="inlineStr">
        <is>
          <t xml:space="preserve">294cd7d130be8bb0326127c52ff2769fcf9a956d</t>
        </is>
      </c>
      <c r="B5248" t="inlineStr">
        <is>
          <t xml:space="preserve">Zompirewolf</t>
        </is>
      </c>
      <c r="C5248" t="inlineStr">
        <is>
          <t xml:space="preserve">Zompirewolf: Die Geburt Einer Legende</t>
        </is>
      </c>
      <c r="D5248" t="inlineStr">
        <is>
          <t xml:space="preserve">ec8e77751a9d49b47d92422fc8bdbc15f55b2dab</t>
        </is>
      </c>
      <c r="E5248" t="inlineStr">
        <is>
          <t xml:space="preserve">Episode 359: Der Entflohene Teil 1</t>
        </is>
      </c>
      <c r="F5248">
        <v>359</v>
      </c>
      <c r="G5248" t="inlineStr">
        <is>
          <t xml:space="preserve">0:06-0:13</t>
        </is>
      </c>
      <c r="H5248" t="inlineStr">
        <is>
          <t xml:space="preserve">Resolved</t>
        </is>
      </c>
      <c r="I5248" t="inlineStr">
        <is>
          <t xml:space="preserve">Remarks: mispronunciation
Line from Script: " Mithilfe von Giholo-Ingenieuren hatte Arno eines ihrer Schiffe erfolgreich wieder in Betrieb genommen. "
Notes: "Giholo" --&gt; "Dschjiholo"</t>
        </is>
      </c>
      <c r="J5248" t="inlineStr">
        <is>
          <t xml:space="preserve">VOA</t>
        </is>
      </c>
      <c r="K5248" t="inlineStr">
        <is>
          <t xml:space="preserve">Modulation</t>
        </is>
      </c>
      <c r="L5248" t="inlineStr">
        <is>
          <t xml:space="preserve">Modulation</t>
        </is>
      </c>
      <c r="M5248" t="str">
        <f>IFERROR(IF(VLOOKUP(L5248,'Quantification'!$A:$B,2,FALSE)&amp;""="","Unclassified",VLOOKUP(L5248,'Quantification'!$A:$B,2,FALSE)),"Unclassified")</f>
        <v>Minor</v>
      </c>
      <c r="N5248" t="inlineStr">
        <is>
          <t xml:space="preserve">frl-florinda.frisardi@pocketfm.com</t>
        </is>
      </c>
      <c r="O5248" t="inlineStr">
        <is>
          <t xml:space="preserve">Issues found in raw</t>
        </is>
      </c>
      <c r="P5248" t="str">
        <f>IF(OR(O5248="Issues found in master",O5248="Final master"),"Master",IF(OR(O5248="Ready for Master",O5248="Issues found in raw",O5248="Raw under QC",O5248="Issues resolved in raw"),"Raw","-"))</f>
        <v>Raw</v>
      </c>
      <c r="Q5248" s="13">
        <v>46266.396527777775</v>
      </c>
      <c r="R5248" t="inlineStr">
        <is>
          <t xml:space="preserve">2026-09 (Sept)</t>
        </is>
      </c>
      <c r="S5248">
        <f>IF(M5248="Not an error",0,IF(COUNTIFS($A$2:$A5248,$A5248,$D$2:$D5248,$D5248,$M$2:$M5248,"&lt;&gt;Not an error")=1,1,0))</f>
        <v>1</v>
      </c>
      <c r="T5248">
        <f>IF(M5248&lt;&gt;"Major",0,IF(COUNTIFS($A$2:$A5248,$A5248,$D$2:$D5248,$D5248,$M$2:$M5248,"Major")=1,1,0))</f>
        <v>0</v>
      </c>
      <c r="U5248">
        <f>IF(M5248&lt;&gt;"Minor",0,IF(COUNTIFS($A$2:$A5248,$A5248,$D$2:$D5248,$D5248,$M$2:$M5248,"Minor")=1,1,0))</f>
        <v>1</v>
      </c>
    </row>
    <row r="5249">
      <c r="A5249" t="inlineStr">
        <is>
          <t xml:space="preserve">294cd7d130be8bb0326127c52ff2769fcf9a956d</t>
        </is>
      </c>
      <c r="B5249" t="inlineStr">
        <is>
          <t xml:space="preserve">Zompirewolf</t>
        </is>
      </c>
      <c r="C5249" t="inlineStr">
        <is>
          <t xml:space="preserve">Zompirewolf: Die Geburt Einer Legende</t>
        </is>
      </c>
      <c r="D5249" t="inlineStr">
        <is>
          <t xml:space="preserve">ec8e77751a9d49b47d92422fc8bdbc15f55b2dab</t>
        </is>
      </c>
      <c r="E5249" t="inlineStr">
        <is>
          <t xml:space="preserve">Episode 359: Der Entflohene Teil 1</t>
        </is>
      </c>
      <c r="F5249">
        <v>359</v>
      </c>
      <c r="G5249" t="inlineStr">
        <is>
          <t xml:space="preserve">1:24-1:33</t>
        </is>
      </c>
      <c r="H5249" t="inlineStr">
        <is>
          <t xml:space="preserve">Resolved</t>
        </is>
      </c>
      <c r="I5249" t="inlineStr">
        <is>
          <t xml:space="preserve">Remarks: incorrect name
Line from Script: "Ihnen blieb nichts anderes übrig, als auf seine Rückkehr zu warten und in der Zwischenzeit die Annehmlichkeiten zu genießen, die Giholo zu bieten hatte."
Notes: "Giholo" - change to "Livan"</t>
        </is>
      </c>
      <c r="J5249" t="inlineStr">
        <is>
          <t xml:space="preserve">AI</t>
        </is>
      </c>
      <c r="K5249" t="inlineStr">
        <is>
          <t xml:space="preserve">Script error</t>
        </is>
      </c>
      <c r="L5249" t="inlineStr">
        <is>
          <t xml:space="preserve">Script error</t>
        </is>
      </c>
      <c r="M5249" t="str">
        <f>IFERROR(IF(VLOOKUP(L5249,'Quantification'!$A:$B,2,FALSE)&amp;""="","Unclassified",VLOOKUP(L5249,'Quantification'!$A:$B,2,FALSE)),"Unclassified")</f>
        <v>Major</v>
      </c>
      <c r="N5249" t="inlineStr">
        <is>
          <t xml:space="preserve">frl-florinda.frisardi@pocketfm.com</t>
        </is>
      </c>
      <c r="O5249" t="inlineStr">
        <is>
          <t xml:space="preserve">Issues found in raw</t>
        </is>
      </c>
      <c r="P5249" t="str">
        <f>IF(OR(O5249="Issues found in master",O5249="Final master"),"Master",IF(OR(O5249="Ready for Master",O5249="Issues found in raw",O5249="Raw under QC",O5249="Issues resolved in raw"),"Raw","-"))</f>
        <v>Raw</v>
      </c>
      <c r="Q5249" s="13">
        <v>46266.396527777775</v>
      </c>
      <c r="R5249" t="inlineStr">
        <is>
          <t xml:space="preserve">2026-09 (Sept)</t>
        </is>
      </c>
      <c r="S5249">
        <f>IF(M5249="Not an error",0,IF(COUNTIFS($A$2:$A5249,$A5249,$D$2:$D5249,$D5249,$M$2:$M5249,"&lt;&gt;Not an error")=1,1,0))</f>
        <v>0</v>
      </c>
      <c r="T5249">
        <f>IF(M5249&lt;&gt;"Major",0,IF(COUNTIFS($A$2:$A5249,$A5249,$D$2:$D5249,$D5249,$M$2:$M5249,"Major")=1,1,0))</f>
        <v>1</v>
      </c>
      <c r="U5249">
        <f>IF(M5249&lt;&gt;"Minor",0,IF(COUNTIFS($A$2:$A5249,$A5249,$D$2:$D5249,$D5249,$M$2:$M5249,"Minor")=1,1,0))</f>
        <v>0</v>
      </c>
    </row>
    <row r="5250">
      <c r="A5250" t="inlineStr">
        <is>
          <t xml:space="preserve">294cd7d130be8bb0326127c52ff2769fcf9a956d</t>
        </is>
      </c>
      <c r="B5250" t="inlineStr">
        <is>
          <t xml:space="preserve">Zompirewolf</t>
        </is>
      </c>
      <c r="C5250" t="inlineStr">
        <is>
          <t xml:space="preserve">Zompirewolf: Die Geburt Einer Legende</t>
        </is>
      </c>
      <c r="D5250" t="inlineStr">
        <is>
          <t xml:space="preserve">297ec3390d63dcd20eaa57365fd3327577841a07</t>
        </is>
      </c>
      <c r="E5250" t="inlineStr">
        <is>
          <t xml:space="preserve">Episode 361: Raubtier</t>
        </is>
      </c>
      <c r="F5250">
        <v>361</v>
      </c>
      <c r="G5250" t="inlineStr">
        <is>
          <t xml:space="preserve">5:12-5:18</t>
        </is>
      </c>
      <c r="H5250" t="inlineStr">
        <is>
          <t xml:space="preserve">Resolved</t>
        </is>
      </c>
      <c r="I5250" t="inlineStr">
        <is>
          <t xml:space="preserve">Remarks: mispronunciation
Line from Script: "Ein Blick auf die Anrufer I D ließ alle Farbe aus seinem Gesicht weichen."
Notes: "ID" mispronounced</t>
        </is>
      </c>
      <c r="J5250" t="inlineStr">
        <is>
          <t xml:space="preserve">VOA</t>
        </is>
      </c>
      <c r="K5250" t="inlineStr">
        <is>
          <t xml:space="preserve">Mispronunciation</t>
        </is>
      </c>
      <c r="L5250" t="inlineStr">
        <is>
          <t xml:space="preserve">Mispronunciation</t>
        </is>
      </c>
      <c r="M5250" t="str">
        <f>IFERROR(IF(VLOOKUP(L5250,'Quantification'!$A:$B,2,FALSE)&amp;""="","Unclassified",VLOOKUP(L5250,'Quantification'!$A:$B,2,FALSE)),"Unclassified")</f>
        <v>Major</v>
      </c>
      <c r="N5250" t="inlineStr">
        <is>
          <t xml:space="preserve">frl-florinda.frisardi@pocketfm.com</t>
        </is>
      </c>
      <c r="O5250" t="inlineStr">
        <is>
          <t xml:space="preserve">Issues found in raw</t>
        </is>
      </c>
      <c r="P5250" t="str">
        <f>IF(OR(O5250="Issues found in master",O5250="Final master"),"Master",IF(OR(O5250="Ready for Master",O5250="Issues found in raw",O5250="Raw under QC",O5250="Issues resolved in raw"),"Raw","-"))</f>
        <v>Raw</v>
      </c>
      <c r="Q5250" s="13">
        <v>46266.396527777775</v>
      </c>
      <c r="R5250" t="inlineStr">
        <is>
          <t xml:space="preserve">2026-09 (Sept)</t>
        </is>
      </c>
      <c r="S5250">
        <f>IF(M5250="Not an error",0,IF(COUNTIFS($A$2:$A5250,$A5250,$D$2:$D5250,$D5250,$M$2:$M5250,"&lt;&gt;Not an error")=1,1,0))</f>
        <v>1</v>
      </c>
      <c r="T5250">
        <f>IF(M5250&lt;&gt;"Major",0,IF(COUNTIFS($A$2:$A5250,$A5250,$D$2:$D5250,$D5250,$M$2:$M5250,"Major")=1,1,0))</f>
        <v>1</v>
      </c>
      <c r="U5250">
        <f>IF(M5250&lt;&gt;"Minor",0,IF(COUNTIFS($A$2:$A5250,$A5250,$D$2:$D5250,$D5250,$M$2:$M5250,"Minor")=1,1,0))</f>
        <v>0</v>
      </c>
    </row>
    <row r="5251">
      <c r="A5251" t="inlineStr">
        <is>
          <t xml:space="preserve">294cd7d130be8bb0326127c52ff2769fcf9a956d</t>
        </is>
      </c>
      <c r="B5251" t="inlineStr">
        <is>
          <t xml:space="preserve">Zompirewolf</t>
        </is>
      </c>
      <c r="C5251" t="inlineStr">
        <is>
          <t xml:space="preserve">Zompirewolf: Die Geburt Einer Legende</t>
        </is>
      </c>
      <c r="D5251" t="inlineStr">
        <is>
          <t xml:space="preserve">0a5c51b5c366d424a4f4084b29aa22725f86a3d7</t>
        </is>
      </c>
      <c r="E5251" t="inlineStr">
        <is>
          <t xml:space="preserve">Episode 362: Ein Kunstwerk Eines Assassinen</t>
        </is>
      </c>
      <c r="F5251">
        <v>362</v>
      </c>
      <c r="G5251" t="inlineStr">
        <is>
          <t xml:space="preserve">1:01-1:12</t>
        </is>
      </c>
      <c r="H5251" t="inlineStr">
        <is>
          <t xml:space="preserve">Resolved</t>
        </is>
      </c>
      <c r="I5251" t="inlineStr">
        <is>
          <t xml:space="preserve">Remarks: mispronunciation
Line from Script: "Es war eine der vielen Nebenwirkungen des berüchtigten Crux-Projekts, eines Geheimprojekts, das seinen Testsubjekten angeblich Kräfte verlieh, die selbst Außerirdische neidisch machen würden."
Notes: "Crux-Projekts" mispronounced</t>
        </is>
      </c>
      <c r="J5251" t="inlineStr">
        <is>
          <t xml:space="preserve">VOA</t>
        </is>
      </c>
      <c r="K5251" t="inlineStr">
        <is>
          <t xml:space="preserve">Mispronunciation</t>
        </is>
      </c>
      <c r="L5251" t="inlineStr">
        <is>
          <t xml:space="preserve">Mispronunciation</t>
        </is>
      </c>
      <c r="M5251" t="str">
        <f>IFERROR(IF(VLOOKUP(L5251,'Quantification'!$A:$B,2,FALSE)&amp;""="","Unclassified",VLOOKUP(L5251,'Quantification'!$A:$B,2,FALSE)),"Unclassified")</f>
        <v>Major</v>
      </c>
      <c r="N5251" t="inlineStr">
        <is>
          <t xml:space="preserve">frl-florinda.frisardi@pocketfm.com</t>
        </is>
      </c>
      <c r="O5251" t="inlineStr">
        <is>
          <t xml:space="preserve">Issues found in raw</t>
        </is>
      </c>
      <c r="P5251" t="str">
        <f>IF(OR(O5251="Issues found in master",O5251="Final master"),"Master",IF(OR(O5251="Ready for Master",O5251="Issues found in raw",O5251="Raw under QC",O5251="Issues resolved in raw"),"Raw","-"))</f>
        <v>Raw</v>
      </c>
      <c r="Q5251" s="13">
        <v>46266.396527777775</v>
      </c>
      <c r="R5251" t="inlineStr">
        <is>
          <t xml:space="preserve">2026-09 (Sept)</t>
        </is>
      </c>
      <c r="S5251">
        <f>IF(M5251="Not an error",0,IF(COUNTIFS($A$2:$A5251,$A5251,$D$2:$D5251,$D5251,$M$2:$M5251,"&lt;&gt;Not an error")=1,1,0))</f>
        <v>1</v>
      </c>
      <c r="T5251">
        <f>IF(M5251&lt;&gt;"Major",0,IF(COUNTIFS($A$2:$A5251,$A5251,$D$2:$D5251,$D5251,$M$2:$M5251,"Major")=1,1,0))</f>
        <v>1</v>
      </c>
      <c r="U5251">
        <f>IF(M5251&lt;&gt;"Minor",0,IF(COUNTIFS($A$2:$A5251,$A5251,$D$2:$D5251,$D5251,$M$2:$M5251,"Minor")=1,1,0))</f>
        <v>0</v>
      </c>
    </row>
    <row r="5252">
      <c r="A5252" t="inlineStr">
        <is>
          <t xml:space="preserve">294cd7d130be8bb0326127c52ff2769fcf9a956d</t>
        </is>
      </c>
      <c r="B5252" t="inlineStr">
        <is>
          <t xml:space="preserve">Zompirewolf</t>
        </is>
      </c>
      <c r="C5252" t="inlineStr">
        <is>
          <t xml:space="preserve">Zompirewolf: Die Geburt Einer Legende</t>
        </is>
      </c>
      <c r="D5252" t="inlineStr">
        <is>
          <t xml:space="preserve">b7828cf8c723a16e59e7dd6d7004b24c18bca6ed</t>
        </is>
      </c>
      <c r="E5252" t="inlineStr">
        <is>
          <t xml:space="preserve">Episode 365: Wie Man Einen Vampirwolf-Hybriden Aufzieht Teil 1</t>
        </is>
      </c>
      <c r="F5252">
        <v>365</v>
      </c>
      <c r="G5252" t="inlineStr">
        <is>
          <t xml:space="preserve">0:22-0:29</t>
        </is>
      </c>
      <c r="H5252" t="inlineStr">
        <is>
          <t xml:space="preserve">Resolved</t>
        </is>
      </c>
      <c r="I5252" t="inlineStr">
        <is>
          <t xml:space="preserve">Remarks: incorrect word
Line from Script: "Um eine Schwäche zu finden, die er ausnutzen konnte, setzte Tristan Detektion bei der Kreatur ein. "
Notes: "Detektion" - change to "Wahrnehmung"</t>
        </is>
      </c>
      <c r="J5252" t="inlineStr">
        <is>
          <t xml:space="preserve">AI</t>
        </is>
      </c>
      <c r="K5252" t="inlineStr">
        <is>
          <t xml:space="preserve">Script error</t>
        </is>
      </c>
      <c r="L5252" t="inlineStr">
        <is>
          <t xml:space="preserve">Script error</t>
        </is>
      </c>
      <c r="M5252" t="str">
        <f>IFERROR(IF(VLOOKUP(L5252,'Quantification'!$A:$B,2,FALSE)&amp;""="","Unclassified",VLOOKUP(L5252,'Quantification'!$A:$B,2,FALSE)),"Unclassified")</f>
        <v>Major</v>
      </c>
      <c r="N5252" t="inlineStr">
        <is>
          <t xml:space="preserve">frl-florinda.frisardi@pocketfm.com</t>
        </is>
      </c>
      <c r="O5252" t="inlineStr">
        <is>
          <t xml:space="preserve">Issues found in raw</t>
        </is>
      </c>
      <c r="P5252" t="str">
        <f>IF(OR(O5252="Issues found in master",O5252="Final master"),"Master",IF(OR(O5252="Ready for Master",O5252="Issues found in raw",O5252="Raw under QC",O5252="Issues resolved in raw"),"Raw","-"))</f>
        <v>Raw</v>
      </c>
      <c r="Q5252" s="13">
        <v>46266.396527777775</v>
      </c>
      <c r="R5252" t="inlineStr">
        <is>
          <t xml:space="preserve">2026-09 (Sept)</t>
        </is>
      </c>
      <c r="S5252">
        <f>IF(M5252="Not an error",0,IF(COUNTIFS($A$2:$A5252,$A5252,$D$2:$D5252,$D5252,$M$2:$M5252,"&lt;&gt;Not an error")=1,1,0))</f>
        <v>1</v>
      </c>
      <c r="T5252">
        <f>IF(M5252&lt;&gt;"Major",0,IF(COUNTIFS($A$2:$A5252,$A5252,$D$2:$D5252,$D5252,$M$2:$M5252,"Major")=1,1,0))</f>
        <v>1</v>
      </c>
      <c r="U5252">
        <f>IF(M5252&lt;&gt;"Minor",0,IF(COUNTIFS($A$2:$A5252,$A5252,$D$2:$D5252,$D5252,$M$2:$M5252,"Minor")=1,1,0))</f>
        <v>0</v>
      </c>
    </row>
    <row r="5253">
      <c r="A5253" t="inlineStr">
        <is>
          <t xml:space="preserve">294cd7d130be8bb0326127c52ff2769fcf9a956d</t>
        </is>
      </c>
      <c r="B5253" t="inlineStr">
        <is>
          <t xml:space="preserve">Zompirewolf</t>
        </is>
      </c>
      <c r="C5253" t="inlineStr">
        <is>
          <t xml:space="preserve">Zompirewolf: Die Geburt Einer Legende</t>
        </is>
      </c>
      <c r="D5253" t="inlineStr">
        <is>
          <t xml:space="preserve">686f2a4e51d0fd06346c3fa3b9ce605c31556ca2</t>
        </is>
      </c>
      <c r="E5253" t="inlineStr">
        <is>
          <t xml:space="preserve">Episode 366: Wie Man Einen Vampir-Wolf-Hybrid Aufzieht Teil 2</t>
        </is>
      </c>
      <c r="F5253">
        <v>366</v>
      </c>
      <c r="G5253" t="inlineStr">
        <is>
          <t xml:space="preserve">8:35:-8:37</t>
        </is>
      </c>
      <c r="H5253" t="inlineStr">
        <is>
          <t xml:space="preserve">Resolved</t>
        </is>
      </c>
      <c r="I5253" t="inlineStr">
        <is>
          <t xml:space="preserve">Remarks: change in accent
Line from Script: "Viper sagte nichts mehr. "
Notes: "Viper" EN--&gt;DE</t>
        </is>
      </c>
      <c r="J5253" t="inlineStr">
        <is>
          <t xml:space="preserve">VOA</t>
        </is>
      </c>
      <c r="K5253" t="inlineStr">
        <is>
          <t xml:space="preserve">Mispronunciation</t>
        </is>
      </c>
      <c r="L5253" t="inlineStr">
        <is>
          <t xml:space="preserve">Mispronunciation</t>
        </is>
      </c>
      <c r="M5253" t="str">
        <f>IFERROR(IF(VLOOKUP(L5253,'Quantification'!$A:$B,2,FALSE)&amp;""="","Unclassified",VLOOKUP(L5253,'Quantification'!$A:$B,2,FALSE)),"Unclassified")</f>
        <v>Major</v>
      </c>
      <c r="N5253" t="inlineStr">
        <is>
          <t xml:space="preserve">frl-florinda.frisardi@pocketfm.com</t>
        </is>
      </c>
      <c r="O5253" t="inlineStr">
        <is>
          <t xml:space="preserve">Issues found in raw</t>
        </is>
      </c>
      <c r="P5253" t="str">
        <f>IF(OR(O5253="Issues found in master",O5253="Final master"),"Master",IF(OR(O5253="Ready for Master",O5253="Issues found in raw",O5253="Raw under QC",O5253="Issues resolved in raw"),"Raw","-"))</f>
        <v>Raw</v>
      </c>
      <c r="Q5253" s="13">
        <v>46266.396527777775</v>
      </c>
      <c r="R5253" t="inlineStr">
        <is>
          <t xml:space="preserve">2026-09 (Sept)</t>
        </is>
      </c>
      <c r="S5253">
        <f>IF(M5253="Not an error",0,IF(COUNTIFS($A$2:$A5253,$A5253,$D$2:$D5253,$D5253,$M$2:$M5253,"&lt;&gt;Not an error")=1,1,0))</f>
        <v>1</v>
      </c>
      <c r="T5253">
        <f>IF(M5253&lt;&gt;"Major",0,IF(COUNTIFS($A$2:$A5253,$A5253,$D$2:$D5253,$D5253,$M$2:$M5253,"Major")=1,1,0))</f>
        <v>1</v>
      </c>
      <c r="U5253">
        <f>IF(M5253&lt;&gt;"Minor",0,IF(COUNTIFS($A$2:$A5253,$A5253,$D$2:$D5253,$D5253,$M$2:$M5253,"Minor")=1,1,0))</f>
        <v>0</v>
      </c>
    </row>
    <row r="5254">
      <c r="A5254" t="inlineStr">
        <is>
          <t xml:space="preserve">294cd7d130be8bb0326127c52ff2769fcf9a956d</t>
        </is>
      </c>
      <c r="B5254" t="inlineStr">
        <is>
          <t xml:space="preserve">Zompirewolf</t>
        </is>
      </c>
      <c r="C5254" t="inlineStr">
        <is>
          <t xml:space="preserve">Zompirewolf: Die Geburt Einer Legende</t>
        </is>
      </c>
      <c r="D5254" t="inlineStr">
        <is>
          <t xml:space="preserve">ad96fb7728491db77e8a3b189945d173b724dc8b</t>
        </is>
      </c>
      <c r="E5254" t="inlineStr">
        <is>
          <t xml:space="preserve">Episode 368: Tartarus-Invasion Teil 2</t>
        </is>
      </c>
      <c r="F5254">
        <v>368</v>
      </c>
      <c r="G5254" t="inlineStr">
        <is>
          <t xml:space="preserve">3:55-4:04</t>
        </is>
      </c>
      <c r="H5254" t="inlineStr">
        <is>
          <t xml:space="preserve">Resolved</t>
        </is>
      </c>
      <c r="I5254" t="inlineStr">
        <is>
          <t xml:space="preserve">Remarks: misrpronunciation
Line from Script: "Sein Gesicht zu verändern, war ihm zur Gewohnheit geworden, eine, die ihm sehr geholfen hatte, seit er einen Fuß in die Stadt gesetzt hatte."
Notes: "in die Stadt gesetzt hatte" mispronounced</t>
        </is>
      </c>
      <c r="J5254" t="inlineStr">
        <is>
          <t xml:space="preserve">VOA</t>
        </is>
      </c>
      <c r="K5254" t="inlineStr">
        <is>
          <t xml:space="preserve">Mispronunciation</t>
        </is>
      </c>
      <c r="L5254" t="inlineStr">
        <is>
          <t xml:space="preserve">Mispronunciation</t>
        </is>
      </c>
      <c r="M5254" t="str">
        <f>IFERROR(IF(VLOOKUP(L5254,'Quantification'!$A:$B,2,FALSE)&amp;""="","Unclassified",VLOOKUP(L5254,'Quantification'!$A:$B,2,FALSE)),"Unclassified")</f>
        <v>Major</v>
      </c>
      <c r="N5254" t="inlineStr">
        <is>
          <t xml:space="preserve">frl-florinda.frisardi@pocketfm.com</t>
        </is>
      </c>
      <c r="O5254" t="inlineStr">
        <is>
          <t xml:space="preserve">Issues found in raw</t>
        </is>
      </c>
      <c r="P5254" t="str">
        <f>IF(OR(O5254="Issues found in master",O5254="Final master"),"Master",IF(OR(O5254="Ready for Master",O5254="Issues found in raw",O5254="Raw under QC",O5254="Issues resolved in raw"),"Raw","-"))</f>
        <v>Raw</v>
      </c>
      <c r="Q5254" s="13">
        <v>46266.396527777775</v>
      </c>
      <c r="R5254" t="inlineStr">
        <is>
          <t xml:space="preserve">2026-09 (Sept)</t>
        </is>
      </c>
      <c r="S5254">
        <f>IF(M5254="Not an error",0,IF(COUNTIFS($A$2:$A5254,$A5254,$D$2:$D5254,$D5254,$M$2:$M5254,"&lt;&gt;Not an error")=1,1,0))</f>
        <v>1</v>
      </c>
      <c r="T5254">
        <f>IF(M5254&lt;&gt;"Major",0,IF(COUNTIFS($A$2:$A5254,$A5254,$D$2:$D5254,$D5254,$M$2:$M5254,"Major")=1,1,0))</f>
        <v>1</v>
      </c>
      <c r="U5254">
        <f>IF(M5254&lt;&gt;"Minor",0,IF(COUNTIFS($A$2:$A5254,$A5254,$D$2:$D5254,$D5254,$M$2:$M5254,"Minor")=1,1,0))</f>
        <v>0</v>
      </c>
    </row>
    <row r="5255">
      <c r="A5255" t="inlineStr">
        <is>
          <t xml:space="preserve">294cd7d130be8bb0326127c52ff2769fcf9a956d</t>
        </is>
      </c>
      <c r="B5255" t="inlineStr">
        <is>
          <t xml:space="preserve">Zompirewolf</t>
        </is>
      </c>
      <c r="C5255" t="inlineStr">
        <is>
          <t xml:space="preserve">Zompirewolf: Die Geburt Einer Legende</t>
        </is>
      </c>
      <c r="D5255" t="inlineStr">
        <is>
          <t xml:space="preserve">6ab3ba7f45f871eebd17b5fad0ca55fdfca18666</t>
        </is>
      </c>
      <c r="E5255" t="inlineStr">
        <is>
          <t xml:space="preserve">Episode 369: Tartarus-Invasion Teil 3</t>
        </is>
      </c>
      <c r="F5255">
        <v>369</v>
      </c>
      <c r="G5255" t="inlineStr">
        <is>
          <t xml:space="preserve">4:25-4:35</t>
        </is>
      </c>
      <c r="H5255" t="inlineStr">
        <is>
          <t xml:space="preserve">Resolved</t>
        </is>
      </c>
      <c r="I5255" t="inlineStr">
        <is>
          <t xml:space="preserve">Remarks: incorrect name
Line from Script: "Trotzdem beorderte er Gräfin Valerie Holt nicht aus Alinas Schatten zurück; er war nicht bereit, sich allein auf deren guten Willen zu verlassen."
Notes: "Gräfin Valerie Holt"- change to "Sophia"</t>
        </is>
      </c>
      <c r="J5255" t="inlineStr">
        <is>
          <t xml:space="preserve">AI</t>
        </is>
      </c>
      <c r="K5255" t="inlineStr">
        <is>
          <t xml:space="preserve">Script error</t>
        </is>
      </c>
      <c r="L5255" t="inlineStr">
        <is>
          <t xml:space="preserve">Script error</t>
        </is>
      </c>
      <c r="M5255" t="str">
        <f>IFERROR(IF(VLOOKUP(L5255,'Quantification'!$A:$B,2,FALSE)&amp;""="","Unclassified",VLOOKUP(L5255,'Quantification'!$A:$B,2,FALSE)),"Unclassified")</f>
        <v>Major</v>
      </c>
      <c r="N5255" t="inlineStr">
        <is>
          <t xml:space="preserve">frl-florinda.frisardi@pocketfm.com</t>
        </is>
      </c>
      <c r="O5255" t="inlineStr">
        <is>
          <t xml:space="preserve">Issues found in raw</t>
        </is>
      </c>
      <c r="P5255" t="str">
        <f>IF(OR(O5255="Issues found in master",O5255="Final master"),"Master",IF(OR(O5255="Ready for Master",O5255="Issues found in raw",O5255="Raw under QC",O5255="Issues resolved in raw"),"Raw","-"))</f>
        <v>Raw</v>
      </c>
      <c r="Q5255" s="13">
        <v>46266.396527777775</v>
      </c>
      <c r="R5255" t="inlineStr">
        <is>
          <t xml:space="preserve">2026-09 (Sept)</t>
        </is>
      </c>
      <c r="S5255">
        <f>IF(M5255="Not an error",0,IF(COUNTIFS($A$2:$A5255,$A5255,$D$2:$D5255,$D5255,$M$2:$M5255,"&lt;&gt;Not an error")=1,1,0))</f>
        <v>1</v>
      </c>
      <c r="T5255">
        <f>IF(M5255&lt;&gt;"Major",0,IF(COUNTIFS($A$2:$A5255,$A5255,$D$2:$D5255,$D5255,$M$2:$M5255,"Major")=1,1,0))</f>
        <v>1</v>
      </c>
      <c r="U5255">
        <f>IF(M5255&lt;&gt;"Minor",0,IF(COUNTIFS($A$2:$A5255,$A5255,$D$2:$D5255,$D5255,$M$2:$M5255,"Minor")=1,1,0))</f>
        <v>0</v>
      </c>
    </row>
    <row r="5256">
      <c r="A5256" t="inlineStr">
        <is>
          <t xml:space="preserve">294cd7d130be8bb0326127c52ff2769fcf9a956d</t>
        </is>
      </c>
      <c r="B5256" t="inlineStr">
        <is>
          <t xml:space="preserve">Zompirewolf</t>
        </is>
      </c>
      <c r="C5256" t="inlineStr">
        <is>
          <t xml:space="preserve">Zompirewolf: Die Geburt Einer Legende</t>
        </is>
      </c>
      <c r="D5256" t="inlineStr">
        <is>
          <t xml:space="preserve">6ab3ba7f45f871eebd17b5fad0ca55fdfca18666</t>
        </is>
      </c>
      <c r="E5256" t="inlineStr">
        <is>
          <t xml:space="preserve">Episode 369: Tartarus-Invasion Teil 3</t>
        </is>
      </c>
      <c r="F5256">
        <v>369</v>
      </c>
      <c r="G5256" t="inlineStr">
        <is>
          <t xml:space="preserve">7:33-7:39</t>
        </is>
      </c>
      <c r="H5256" t="inlineStr">
        <is>
          <t xml:space="preserve">Resolved</t>
        </is>
      </c>
      <c r="I5256" t="inlineStr">
        <is>
          <t xml:space="preserve">Remarks: gender bending
Line from Script: "Um sie zu befreien?“, erkannte Tristan, als sich die Teile endlich zusammenfügten."
Notes: "Um sie" - change to "Um ihn" (Jay is a man, revealed later)</t>
        </is>
      </c>
      <c r="J5256" t="inlineStr">
        <is>
          <t xml:space="preserve">AI</t>
        </is>
      </c>
      <c r="K5256" t="inlineStr">
        <is>
          <t xml:space="preserve">Script error</t>
        </is>
      </c>
      <c r="L5256" t="inlineStr">
        <is>
          <t xml:space="preserve">Script error</t>
        </is>
      </c>
      <c r="M5256" t="str">
        <f>IFERROR(IF(VLOOKUP(L5256,'Quantification'!$A:$B,2,FALSE)&amp;""="","Unclassified",VLOOKUP(L5256,'Quantification'!$A:$B,2,FALSE)),"Unclassified")</f>
        <v>Major</v>
      </c>
      <c r="N5256" t="inlineStr">
        <is>
          <t xml:space="preserve">frl-florinda.frisardi@pocketfm.com</t>
        </is>
      </c>
      <c r="O5256" t="inlineStr">
        <is>
          <t xml:space="preserve">Issues found in raw</t>
        </is>
      </c>
      <c r="P5256" t="str">
        <f>IF(OR(O5256="Issues found in master",O5256="Final master"),"Master",IF(OR(O5256="Ready for Master",O5256="Issues found in raw",O5256="Raw under QC",O5256="Issues resolved in raw"),"Raw","-"))</f>
        <v>Raw</v>
      </c>
      <c r="Q5256" s="13">
        <v>46266.396527777775</v>
      </c>
      <c r="R5256" t="inlineStr">
        <is>
          <t xml:space="preserve">2026-09 (Sept)</t>
        </is>
      </c>
      <c r="S5256">
        <f>IF(M5256="Not an error",0,IF(COUNTIFS($A$2:$A5256,$A5256,$D$2:$D5256,$D5256,$M$2:$M5256,"&lt;&gt;Not an error")=1,1,0))</f>
        <v>0</v>
      </c>
      <c r="T5256">
        <f>IF(M5256&lt;&gt;"Major",0,IF(COUNTIFS($A$2:$A5256,$A5256,$D$2:$D5256,$D5256,$M$2:$M5256,"Major")=1,1,0))</f>
        <v>0</v>
      </c>
      <c r="U5256">
        <f>IF(M5256&lt;&gt;"Minor",0,IF(COUNTIFS($A$2:$A5256,$A5256,$D$2:$D5256,$D5256,$M$2:$M5256,"Minor")=1,1,0))</f>
        <v>0</v>
      </c>
    </row>
    <row r="5257">
      <c r="A5257" t="inlineStr">
        <is>
          <t xml:space="preserve">294cd7d130be8bb0326127c52ff2769fcf9a956d</t>
        </is>
      </c>
      <c r="B5257" t="inlineStr">
        <is>
          <t xml:space="preserve">Zompirewolf</t>
        </is>
      </c>
      <c r="C5257" t="inlineStr">
        <is>
          <t xml:space="preserve">Zompirewolf: Die Geburt Einer Legende</t>
        </is>
      </c>
      <c r="D5257" t="inlineStr">
        <is>
          <t xml:space="preserve">fb1a85bb573cb0980055434d468828743bef069b</t>
        </is>
      </c>
      <c r="E5257" t="inlineStr">
        <is>
          <t xml:space="preserve">Episode 372: Undercover</t>
        </is>
      </c>
      <c r="F5257">
        <v>372</v>
      </c>
      <c r="G5257" t="inlineStr">
        <is>
          <t xml:space="preserve">3:00-3:10</t>
        </is>
      </c>
      <c r="H5257" t="inlineStr">
        <is>
          <t xml:space="preserve">Resolved</t>
        </is>
      </c>
      <c r="I5257" t="inlineStr">
        <is>
          <t xml:space="preserve">Remarks: incorrect name
Line from Script: "Gräfin Valerie Holt behielt Alina aus den Schatten im Auge, während Trevor bei Viper war, um ihn vor unerwarteten Ereignissen zu schützen."
Notes: "Gräfin Valerie Holt" - change to "Sophia"</t>
        </is>
      </c>
      <c r="J5257" t="inlineStr">
        <is>
          <t xml:space="preserve">AI</t>
        </is>
      </c>
      <c r="K5257" t="inlineStr">
        <is>
          <t xml:space="preserve">Script error</t>
        </is>
      </c>
      <c r="L5257" t="inlineStr">
        <is>
          <t xml:space="preserve">Script error</t>
        </is>
      </c>
      <c r="M5257" t="str">
        <f>IFERROR(IF(VLOOKUP(L5257,'Quantification'!$A:$B,2,FALSE)&amp;""="","Unclassified",VLOOKUP(L5257,'Quantification'!$A:$B,2,FALSE)),"Unclassified")</f>
        <v>Major</v>
      </c>
      <c r="N5257" t="inlineStr">
        <is>
          <t xml:space="preserve">frl-florinda.frisardi@pocketfm.com</t>
        </is>
      </c>
      <c r="O5257" t="inlineStr">
        <is>
          <t xml:space="preserve">Issues found in raw</t>
        </is>
      </c>
      <c r="P5257" t="str">
        <f>IF(OR(O5257="Issues found in master",O5257="Final master"),"Master",IF(OR(O5257="Ready for Master",O5257="Issues found in raw",O5257="Raw under QC",O5257="Issues resolved in raw"),"Raw","-"))</f>
        <v>Raw</v>
      </c>
      <c r="Q5257" s="13">
        <v>46266.39722222222</v>
      </c>
      <c r="R5257" t="inlineStr">
        <is>
          <t xml:space="preserve">2026-09 (Sept)</t>
        </is>
      </c>
      <c r="S5257">
        <f>IF(M5257="Not an error",0,IF(COUNTIFS($A$2:$A5257,$A5257,$D$2:$D5257,$D5257,$M$2:$M5257,"&lt;&gt;Not an error")=1,1,0))</f>
        <v>1</v>
      </c>
      <c r="T5257">
        <f>IF(M5257&lt;&gt;"Major",0,IF(COUNTIFS($A$2:$A5257,$A5257,$D$2:$D5257,$D5257,$M$2:$M5257,"Major")=1,1,0))</f>
        <v>1</v>
      </c>
      <c r="U5257">
        <f>IF(M5257&lt;&gt;"Minor",0,IF(COUNTIFS($A$2:$A5257,$A5257,$D$2:$D5257,$D5257,$M$2:$M5257,"Minor")=1,1,0))</f>
        <v>0</v>
      </c>
    </row>
    <row r="5258">
      <c r="A5258" t="inlineStr">
        <is>
          <t xml:space="preserve">294cd7d130be8bb0326127c52ff2769fcf9a956d</t>
        </is>
      </c>
      <c r="B5258" t="inlineStr">
        <is>
          <t xml:space="preserve">Zompirewolf</t>
        </is>
      </c>
      <c r="C5258" t="inlineStr">
        <is>
          <t xml:space="preserve">Zompirewolf: Die Geburt Einer Legende</t>
        </is>
      </c>
      <c r="D5258" t="inlineStr">
        <is>
          <t xml:space="preserve">9c66e0d25c31df5c19727ad0971ac9c1017688b3</t>
        </is>
      </c>
      <c r="E5258" t="inlineStr">
        <is>
          <t xml:space="preserve">Episode 374: Ein Verdrehtes Wiedersehen</t>
        </is>
      </c>
      <c r="F5258">
        <v>374</v>
      </c>
      <c r="G5258" t="inlineStr">
        <is>
          <t xml:space="preserve">0:11-0:18</t>
        </is>
      </c>
      <c r="H5258" t="inlineStr">
        <is>
          <t xml:space="preserve">Resolved</t>
        </is>
      </c>
      <c r="I5258" t="inlineStr">
        <is>
          <t xml:space="preserve">Remarks: misleading information
Line from Script: "Sie hätten den geheimen Aufzug niemals allein gefunden, zumal sie dachten, Tristans Vater sei längst verschwunden."
Notes: remove "zumal sie dachten, Tristans Vater sei längst verschwunden."</t>
        </is>
      </c>
      <c r="J5258" t="inlineStr">
        <is>
          <t xml:space="preserve">AI</t>
        </is>
      </c>
      <c r="K5258" t="inlineStr">
        <is>
          <t xml:space="preserve">Script error</t>
        </is>
      </c>
      <c r="L5258" t="inlineStr">
        <is>
          <t xml:space="preserve">Script error</t>
        </is>
      </c>
      <c r="M5258" t="str">
        <f>IFERROR(IF(VLOOKUP(L5258,'Quantification'!$A:$B,2,FALSE)&amp;""="","Unclassified",VLOOKUP(L5258,'Quantification'!$A:$B,2,FALSE)),"Unclassified")</f>
        <v>Major</v>
      </c>
      <c r="N5258" t="inlineStr">
        <is>
          <t xml:space="preserve">frl-florinda.frisardi@pocketfm.com</t>
        </is>
      </c>
      <c r="O5258" t="inlineStr">
        <is>
          <t xml:space="preserve">Issues found in raw</t>
        </is>
      </c>
      <c r="P5258" t="str">
        <f>IF(OR(O5258="Issues found in master",O5258="Final master"),"Master",IF(OR(O5258="Ready for Master",O5258="Issues found in raw",O5258="Raw under QC",O5258="Issues resolved in raw"),"Raw","-"))</f>
        <v>Raw</v>
      </c>
      <c r="Q5258" s="13">
        <v>46266.39722222222</v>
      </c>
      <c r="R5258" t="inlineStr">
        <is>
          <t xml:space="preserve">2026-09 (Sept)</t>
        </is>
      </c>
      <c r="S5258">
        <f>IF(M5258="Not an error",0,IF(COUNTIFS($A$2:$A5258,$A5258,$D$2:$D5258,$D5258,$M$2:$M5258,"&lt;&gt;Not an error")=1,1,0))</f>
        <v>1</v>
      </c>
      <c r="T5258">
        <f>IF(M5258&lt;&gt;"Major",0,IF(COUNTIFS($A$2:$A5258,$A5258,$D$2:$D5258,$D5258,$M$2:$M5258,"Major")=1,1,0))</f>
        <v>1</v>
      </c>
      <c r="U5258">
        <f>IF(M5258&lt;&gt;"Minor",0,IF(COUNTIFS($A$2:$A5258,$A5258,$D$2:$D5258,$D5258,$M$2:$M5258,"Minor")=1,1,0))</f>
        <v>0</v>
      </c>
    </row>
    <row r="5259">
      <c r="A5259" t="inlineStr">
        <is>
          <t xml:space="preserve">294cd7d130be8bb0326127c52ff2769fcf9a956d</t>
        </is>
      </c>
      <c r="B5259" t="inlineStr">
        <is>
          <t xml:space="preserve">Zompirewolf</t>
        </is>
      </c>
      <c r="C5259" t="inlineStr">
        <is>
          <t xml:space="preserve">Zompirewolf: Die Geburt Einer Legende</t>
        </is>
      </c>
      <c r="D5259" t="inlineStr">
        <is>
          <t xml:space="preserve">9c66e0d25c31df5c19727ad0971ac9c1017688b3</t>
        </is>
      </c>
      <c r="E5259" t="inlineStr">
        <is>
          <t xml:space="preserve">Episode 374: Ein Verdrehtes Wiedersehen</t>
        </is>
      </c>
      <c r="F5259">
        <v>374</v>
      </c>
      <c r="G5259" t="inlineStr">
        <is>
          <t xml:space="preserve">1:29-1:34</t>
        </is>
      </c>
      <c r="H5259" t="inlineStr">
        <is>
          <t xml:space="preserve">Resolved</t>
        </is>
      </c>
      <c r="I5259" t="inlineStr">
        <is>
          <t xml:space="preserve">Remarks: incorrect word
Line from Script: "Im Gegensatz zu den oberen Etagen gab es auf dieser Ebene keine Arrestzellen. "
Notes: "Arrestzellen" - change to "Gefängniszellen"</t>
        </is>
      </c>
      <c r="J5259" t="inlineStr">
        <is>
          <t xml:space="preserve">AI</t>
        </is>
      </c>
      <c r="K5259" t="inlineStr">
        <is>
          <t xml:space="preserve">Script error</t>
        </is>
      </c>
      <c r="L5259" t="inlineStr">
        <is>
          <t xml:space="preserve">Script error</t>
        </is>
      </c>
      <c r="M5259" t="str">
        <f>IFERROR(IF(VLOOKUP(L5259,'Quantification'!$A:$B,2,FALSE)&amp;""="","Unclassified",VLOOKUP(L5259,'Quantification'!$A:$B,2,FALSE)),"Unclassified")</f>
        <v>Major</v>
      </c>
      <c r="N5259" t="inlineStr">
        <is>
          <t xml:space="preserve">frl-florinda.frisardi@pocketfm.com</t>
        </is>
      </c>
      <c r="O5259" t="inlineStr">
        <is>
          <t xml:space="preserve">Issues found in raw</t>
        </is>
      </c>
      <c r="P5259" t="str">
        <f>IF(OR(O5259="Issues found in master",O5259="Final master"),"Master",IF(OR(O5259="Ready for Master",O5259="Issues found in raw",O5259="Raw under QC",O5259="Issues resolved in raw"),"Raw","-"))</f>
        <v>Raw</v>
      </c>
      <c r="Q5259" s="13">
        <v>46266.39722222222</v>
      </c>
      <c r="R5259" t="inlineStr">
        <is>
          <t xml:space="preserve">2026-09 (Sept)</t>
        </is>
      </c>
      <c r="S5259">
        <f>IF(M5259="Not an error",0,IF(COUNTIFS($A$2:$A5259,$A5259,$D$2:$D5259,$D5259,$M$2:$M5259,"&lt;&gt;Not an error")=1,1,0))</f>
        <v>0</v>
      </c>
      <c r="T5259">
        <f>IF(M5259&lt;&gt;"Major",0,IF(COUNTIFS($A$2:$A5259,$A5259,$D$2:$D5259,$D5259,$M$2:$M5259,"Major")=1,1,0))</f>
        <v>0</v>
      </c>
      <c r="U5259">
        <f>IF(M5259&lt;&gt;"Minor",0,IF(COUNTIFS($A$2:$A5259,$A5259,$D$2:$D5259,$D5259,$M$2:$M5259,"Minor")=1,1,0))</f>
        <v>0</v>
      </c>
    </row>
    <row r="5260">
      <c r="A5260" t="inlineStr">
        <is>
          <t xml:space="preserve">294cd7d130be8bb0326127c52ff2769fcf9a956d</t>
        </is>
      </c>
      <c r="B5260" t="inlineStr">
        <is>
          <t xml:space="preserve">Zompirewolf</t>
        </is>
      </c>
      <c r="C5260" t="inlineStr">
        <is>
          <t xml:space="preserve">Zompirewolf: Die Geburt Einer Legende</t>
        </is>
      </c>
      <c r="D5260" t="inlineStr">
        <is>
          <t xml:space="preserve">d74941d3c9cc3b0b0f3faa2cd4b721566f824de7</t>
        </is>
      </c>
      <c r="E5260" t="inlineStr">
        <is>
          <t xml:space="preserve">Episode 375: Ein Geschenk Eines Vaters Teil 1</t>
        </is>
      </c>
      <c r="F5260">
        <v>375</v>
      </c>
      <c r="G5260" t="inlineStr">
        <is>
          <t xml:space="preserve">1:38-1:43</t>
        </is>
      </c>
      <c r="H5260" t="inlineStr">
        <is>
          <t xml:space="preserve">Ignore</t>
        </is>
      </c>
      <c r="I5260" t="inlineStr">
        <is>
          <t xml:space="preserve">Remarks: change in accent
Line from Script: "Er fasste sich schnell, während die Kreatur sich über die Überreste von Morris beugte. "
Notes: "Morris" DE--&gt;EN</t>
        </is>
      </c>
      <c r="J5260" t="inlineStr">
        <is>
          <t xml:space="preserve">VOA</t>
        </is>
      </c>
      <c r="K5260" t="inlineStr">
        <is>
          <t xml:space="preserve">Mispronunciation</t>
        </is>
      </c>
      <c r="L5260" t="inlineStr">
        <is>
          <t xml:space="preserve">Mispronunciation</t>
        </is>
      </c>
      <c r="M5260" t="str">
        <f>IFERROR(IF(VLOOKUP(L5260,'Quantification'!$A:$B,2,FALSE)&amp;""="","Unclassified",VLOOKUP(L5260,'Quantification'!$A:$B,2,FALSE)),"Unclassified")</f>
        <v>Major</v>
      </c>
      <c r="N5260" t="inlineStr">
        <is>
          <t xml:space="preserve">frl-florinda.frisardi@pocketfm.com</t>
        </is>
      </c>
      <c r="O5260" t="inlineStr">
        <is>
          <t xml:space="preserve">Issues found in raw</t>
        </is>
      </c>
      <c r="P5260" t="str">
        <f>IF(OR(O5260="Issues found in master",O5260="Final master"),"Master",IF(OR(O5260="Ready for Master",O5260="Issues found in raw",O5260="Raw under QC",O5260="Issues resolved in raw"),"Raw","-"))</f>
        <v>Raw</v>
      </c>
      <c r="Q5260" s="13">
        <v>46266.39722222222</v>
      </c>
      <c r="R5260" t="inlineStr">
        <is>
          <t xml:space="preserve">2026-09 (Sept)</t>
        </is>
      </c>
      <c r="S5260">
        <f>IF(M5260="Not an error",0,IF(COUNTIFS($A$2:$A5260,$A5260,$D$2:$D5260,$D5260,$M$2:$M5260,"&lt;&gt;Not an error")=1,1,0))</f>
        <v>1</v>
      </c>
      <c r="T5260">
        <f>IF(M5260&lt;&gt;"Major",0,IF(COUNTIFS($A$2:$A5260,$A5260,$D$2:$D5260,$D5260,$M$2:$M5260,"Major")=1,1,0))</f>
        <v>1</v>
      </c>
      <c r="U5260">
        <f>IF(M5260&lt;&gt;"Minor",0,IF(COUNTIFS($A$2:$A5260,$A5260,$D$2:$D5260,$D5260,$M$2:$M5260,"Minor")=1,1,0))</f>
        <v>0</v>
      </c>
    </row>
    <row r="5261">
      <c r="A5261" t="inlineStr">
        <is>
          <t xml:space="preserve">294cd7d130be8bb0326127c52ff2769fcf9a956d</t>
        </is>
      </c>
      <c r="B5261" t="inlineStr">
        <is>
          <t xml:space="preserve">Zompirewolf</t>
        </is>
      </c>
      <c r="C5261" t="inlineStr">
        <is>
          <t xml:space="preserve">Zompirewolf: Die Geburt Einer Legende</t>
        </is>
      </c>
      <c r="D5261" t="inlineStr">
        <is>
          <t xml:space="preserve">643bd408a5b088507d5478f6ff0527ec45f66641</t>
        </is>
      </c>
      <c r="E5261" t="inlineStr">
        <is>
          <t xml:space="preserve">Episode 376: Ein Geschenk Eines Vaters Teil 2</t>
        </is>
      </c>
      <c r="F5261">
        <v>376</v>
      </c>
      <c r="G5261" t="inlineStr">
        <is>
          <t xml:space="preserve">3:11-3:19</t>
        </is>
      </c>
      <c r="H5261" t="inlineStr">
        <is>
          <t xml:space="preserve">Resolved</t>
        </is>
      </c>
      <c r="I5261" t="inlineStr">
        <is>
          <t xml:space="preserve">Remarks: incorrect name
Line from Script: "Soweit er sich erinnern konnte, hatten Gräfin Valerie Holt und der Rest seiner Beschworenen erklärt, wie sie sich regenerieren."
Notes: "Gräfin Valerie Holt" - change to "Sophia"</t>
        </is>
      </c>
      <c r="J5261" t="inlineStr">
        <is>
          <t xml:space="preserve">AI</t>
        </is>
      </c>
      <c r="K5261" t="inlineStr">
        <is>
          <t xml:space="preserve">Script error</t>
        </is>
      </c>
      <c r="L5261" t="inlineStr">
        <is>
          <t xml:space="preserve">Script error</t>
        </is>
      </c>
      <c r="M5261" t="str">
        <f>IFERROR(IF(VLOOKUP(L5261,'Quantification'!$A:$B,2,FALSE)&amp;""="","Unclassified",VLOOKUP(L5261,'Quantification'!$A:$B,2,FALSE)),"Unclassified")</f>
        <v>Major</v>
      </c>
      <c r="N5261" t="inlineStr">
        <is>
          <t xml:space="preserve">frl-florinda.frisardi@pocketfm.com</t>
        </is>
      </c>
      <c r="O5261" t="inlineStr">
        <is>
          <t xml:space="preserve">Issues found in raw</t>
        </is>
      </c>
      <c r="P5261" t="str">
        <f>IF(OR(O5261="Issues found in master",O5261="Final master"),"Master",IF(OR(O5261="Ready for Master",O5261="Issues found in raw",O5261="Raw under QC",O5261="Issues resolved in raw"),"Raw","-"))</f>
        <v>Raw</v>
      </c>
      <c r="Q5261" s="13">
        <v>46266.39722222222</v>
      </c>
      <c r="R5261" t="inlineStr">
        <is>
          <t xml:space="preserve">2026-09 (Sept)</t>
        </is>
      </c>
      <c r="S5261">
        <f>IF(M5261="Not an error",0,IF(COUNTIFS($A$2:$A5261,$A5261,$D$2:$D5261,$D5261,$M$2:$M5261,"&lt;&gt;Not an error")=1,1,0))</f>
        <v>1</v>
      </c>
      <c r="T5261">
        <f>IF(M5261&lt;&gt;"Major",0,IF(COUNTIFS($A$2:$A5261,$A5261,$D$2:$D5261,$D5261,$M$2:$M5261,"Major")=1,1,0))</f>
        <v>1</v>
      </c>
      <c r="U5261">
        <f>IF(M5261&lt;&gt;"Minor",0,IF(COUNTIFS($A$2:$A5261,$A5261,$D$2:$D5261,$D5261,$M$2:$M5261,"Minor")=1,1,0))</f>
        <v>0</v>
      </c>
    </row>
    <row r="5262">
      <c r="A5262" t="inlineStr">
        <is>
          <t xml:space="preserve">294cd7d130be8bb0326127c52ff2769fcf9a956d</t>
        </is>
      </c>
      <c r="B5262" t="inlineStr">
        <is>
          <t xml:space="preserve">Zompirewolf</t>
        </is>
      </c>
      <c r="C5262" t="inlineStr">
        <is>
          <t xml:space="preserve">Zompirewolf: Die Geburt Einer Legende</t>
        </is>
      </c>
      <c r="D5262" t="inlineStr">
        <is>
          <t xml:space="preserve">630fed9834869948c239a0beca66199b54d3a4ad</t>
        </is>
      </c>
      <c r="E5262" t="inlineStr">
        <is>
          <t xml:space="preserve">Episode 377: Blendende Wut Teil 1</t>
        </is>
      </c>
      <c r="F5262">
        <v>377</v>
      </c>
      <c r="G5262" t="inlineStr">
        <is>
          <t xml:space="preserve">4:52-5:04</t>
        </is>
      </c>
      <c r="H5262" t="inlineStr">
        <is>
          <t xml:space="preserve">Resolved</t>
        </is>
      </c>
      <c r="I5262" t="inlineStr">
        <is>
          <t xml:space="preserve">Remarks: change in accent
Line from Script: "„Wer auch immer hier herunterkommt, schlag ihn nieder“, flüsterte Tristan Balmond zu. „Schaffst du das?“
Balmond schwang durch die Luft, als würde er nicken."
Notes: "Balmond" EN--&gt;DE</t>
        </is>
      </c>
      <c r="J5262" t="inlineStr">
        <is>
          <t xml:space="preserve">VOA</t>
        </is>
      </c>
      <c r="K5262" t="inlineStr">
        <is>
          <t xml:space="preserve">Mispronunciation</t>
        </is>
      </c>
      <c r="L5262" t="inlineStr">
        <is>
          <t xml:space="preserve">Mispronunciation</t>
        </is>
      </c>
      <c r="M5262" t="str">
        <f>IFERROR(IF(VLOOKUP(L5262,'Quantification'!$A:$B,2,FALSE)&amp;""="","Unclassified",VLOOKUP(L5262,'Quantification'!$A:$B,2,FALSE)),"Unclassified")</f>
        <v>Major</v>
      </c>
      <c r="N5262" t="inlineStr">
        <is>
          <t xml:space="preserve">frl-florinda.frisardi@pocketfm.com</t>
        </is>
      </c>
      <c r="O5262" t="inlineStr">
        <is>
          <t xml:space="preserve">Issues found in raw</t>
        </is>
      </c>
      <c r="P5262" t="str">
        <f>IF(OR(O5262="Issues found in master",O5262="Final master"),"Master",IF(OR(O5262="Ready for Master",O5262="Issues found in raw",O5262="Raw under QC",O5262="Issues resolved in raw"),"Raw","-"))</f>
        <v>Raw</v>
      </c>
      <c r="Q5262" s="13">
        <v>46266.39722222222</v>
      </c>
      <c r="R5262" t="inlineStr">
        <is>
          <t xml:space="preserve">2026-09 (Sept)</t>
        </is>
      </c>
      <c r="S5262">
        <f>IF(M5262="Not an error",0,IF(COUNTIFS($A$2:$A5262,$A5262,$D$2:$D5262,$D5262,$M$2:$M5262,"&lt;&gt;Not an error")=1,1,0))</f>
        <v>1</v>
      </c>
      <c r="T5262">
        <f>IF(M5262&lt;&gt;"Major",0,IF(COUNTIFS($A$2:$A5262,$A5262,$D$2:$D5262,$D5262,$M$2:$M5262,"Major")=1,1,0))</f>
        <v>1</v>
      </c>
      <c r="U5262">
        <f>IF(M5262&lt;&gt;"Minor",0,IF(COUNTIFS($A$2:$A5262,$A5262,$D$2:$D5262,$D5262,$M$2:$M5262,"Minor")=1,1,0))</f>
        <v>0</v>
      </c>
    </row>
    <row r="5263">
      <c r="A5263" t="inlineStr">
        <is>
          <t xml:space="preserve">294cd7d130be8bb0326127c52ff2769fcf9a956d</t>
        </is>
      </c>
      <c r="B5263" t="inlineStr">
        <is>
          <t xml:space="preserve">Zompirewolf</t>
        </is>
      </c>
      <c r="C5263" t="inlineStr">
        <is>
          <t xml:space="preserve">Zompirewolf: Die Geburt Einer Legende</t>
        </is>
      </c>
      <c r="D5263" t="inlineStr">
        <is>
          <t xml:space="preserve">630fed9834869948c239a0beca66199b54d3a4ad</t>
        </is>
      </c>
      <c r="E5263" t="inlineStr">
        <is>
          <t xml:space="preserve">Episode 377: Blendende Wut Teil 1</t>
        </is>
      </c>
      <c r="F5263">
        <v>377</v>
      </c>
      <c r="G5263" t="inlineStr">
        <is>
          <t xml:space="preserve">5:13-5:25</t>
        </is>
      </c>
      <c r="H5263" t="inlineStr">
        <is>
          <t xml:space="preserve">Resolved</t>
        </is>
      </c>
      <c r="I5263" t="inlineStr">
        <is>
          <t xml:space="preserve">Remarks: change in accent
Line from Script: "Doch getreu dem Befehl seines Meisters schoss Balmond auf sie zu, bereit, ihr Leben zu beenden.
„Balmond, warte!“, schrie Tristan gerade noch rechtzeitig."
Notes: "Balmond" EN--&gt;DE</t>
        </is>
      </c>
      <c r="J5263" t="inlineStr">
        <is>
          <t xml:space="preserve">VOA</t>
        </is>
      </c>
      <c r="K5263" t="inlineStr">
        <is>
          <t xml:space="preserve">Mispronunciation</t>
        </is>
      </c>
      <c r="L5263" t="inlineStr">
        <is>
          <t xml:space="preserve">Mispronunciation</t>
        </is>
      </c>
      <c r="M5263" t="str">
        <f>IFERROR(IF(VLOOKUP(L5263,'Quantification'!$A:$B,2,FALSE)&amp;""="","Unclassified",VLOOKUP(L5263,'Quantification'!$A:$B,2,FALSE)),"Unclassified")</f>
        <v>Major</v>
      </c>
      <c r="N5263" t="inlineStr">
        <is>
          <t xml:space="preserve">frl-florinda.frisardi@pocketfm.com</t>
        </is>
      </c>
      <c r="O5263" t="inlineStr">
        <is>
          <t xml:space="preserve">Issues found in raw</t>
        </is>
      </c>
      <c r="P5263" t="str">
        <f>IF(OR(O5263="Issues found in master",O5263="Final master"),"Master",IF(OR(O5263="Ready for Master",O5263="Issues found in raw",O5263="Raw under QC",O5263="Issues resolved in raw"),"Raw","-"))</f>
        <v>Raw</v>
      </c>
      <c r="Q5263" s="13">
        <v>46266.39722222222</v>
      </c>
      <c r="R5263" t="inlineStr">
        <is>
          <t xml:space="preserve">2026-09 (Sept)</t>
        </is>
      </c>
      <c r="S5263">
        <f>IF(M5263="Not an error",0,IF(COUNTIFS($A$2:$A5263,$A5263,$D$2:$D5263,$D5263,$M$2:$M5263,"&lt;&gt;Not an error")=1,1,0))</f>
        <v>0</v>
      </c>
      <c r="T5263">
        <f>IF(M5263&lt;&gt;"Major",0,IF(COUNTIFS($A$2:$A5263,$A5263,$D$2:$D5263,$D5263,$M$2:$M5263,"Major")=1,1,0))</f>
        <v>0</v>
      </c>
      <c r="U5263">
        <f>IF(M5263&lt;&gt;"Minor",0,IF(COUNTIFS($A$2:$A5263,$A5263,$D$2:$D5263,$D5263,$M$2:$M5263,"Minor")=1,1,0))</f>
        <v>0</v>
      </c>
    </row>
    <row r="5264">
      <c r="A5264" t="inlineStr">
        <is>
          <t xml:space="preserve">294cd7d130be8bb0326127c52ff2769fcf9a956d</t>
        </is>
      </c>
      <c r="B5264" t="inlineStr">
        <is>
          <t xml:space="preserve">Zompirewolf</t>
        </is>
      </c>
      <c r="C5264" t="inlineStr">
        <is>
          <t xml:space="preserve">Zompirewolf: Die Geburt Einer Legende</t>
        </is>
      </c>
      <c r="D5264" t="inlineStr">
        <is>
          <t xml:space="preserve">630fed9834869948c239a0beca66199b54d3a4ad</t>
        </is>
      </c>
      <c r="E5264" t="inlineStr">
        <is>
          <t xml:space="preserve">Episode 377: Blendende Wut Teil 1</t>
        </is>
      </c>
      <c r="F5264">
        <v>377</v>
      </c>
      <c r="G5264" t="inlineStr">
        <is>
          <t xml:space="preserve">5:30-5:40</t>
        </is>
      </c>
      <c r="H5264" t="inlineStr">
        <is>
          <t xml:space="preserve">Resolved</t>
        </is>
      </c>
      <c r="I5264" t="inlineStr">
        <is>
          <t xml:space="preserve">Remarks: change in accent
Line from Script: "In diesem Moment wusste Tristan, dass er Balmond trainieren musste, die Menschen, die ihm am Herzen lagen, wie Tessa und seine Mutter, nicht zu verletzen. "
Notes: "Balmond" EN--&gt;DE</t>
        </is>
      </c>
      <c r="J5264" t="inlineStr">
        <is>
          <t xml:space="preserve">VOA</t>
        </is>
      </c>
      <c r="K5264" t="inlineStr">
        <is>
          <t xml:space="preserve">Mispronunciation</t>
        </is>
      </c>
      <c r="L5264" t="inlineStr">
        <is>
          <t xml:space="preserve">Mispronunciation</t>
        </is>
      </c>
      <c r="M5264" t="str">
        <f>IFERROR(IF(VLOOKUP(L5264,'Quantification'!$A:$B,2,FALSE)&amp;""="","Unclassified",VLOOKUP(L5264,'Quantification'!$A:$B,2,FALSE)),"Unclassified")</f>
        <v>Major</v>
      </c>
      <c r="N5264" t="inlineStr">
        <is>
          <t xml:space="preserve">frl-florinda.frisardi@pocketfm.com</t>
        </is>
      </c>
      <c r="O5264" t="inlineStr">
        <is>
          <t xml:space="preserve">Issues found in raw</t>
        </is>
      </c>
      <c r="P5264" t="str">
        <f>IF(OR(O5264="Issues found in master",O5264="Final master"),"Master",IF(OR(O5264="Ready for Master",O5264="Issues found in raw",O5264="Raw under QC",O5264="Issues resolved in raw"),"Raw","-"))</f>
        <v>Raw</v>
      </c>
      <c r="Q5264" s="13">
        <v>46266.39722222222</v>
      </c>
      <c r="R5264" t="inlineStr">
        <is>
          <t xml:space="preserve">2026-09 (Sept)</t>
        </is>
      </c>
      <c r="S5264">
        <f>IF(M5264="Not an error",0,IF(COUNTIFS($A$2:$A5264,$A5264,$D$2:$D5264,$D5264,$M$2:$M5264,"&lt;&gt;Not an error")=1,1,0))</f>
        <v>0</v>
      </c>
      <c r="T5264">
        <f>IF(M5264&lt;&gt;"Major",0,IF(COUNTIFS($A$2:$A5264,$A5264,$D$2:$D5264,$D5264,$M$2:$M5264,"Major")=1,1,0))</f>
        <v>0</v>
      </c>
      <c r="U5264">
        <f>IF(M5264&lt;&gt;"Minor",0,IF(COUNTIFS($A$2:$A5264,$A5264,$D$2:$D5264,$D5264,$M$2:$M5264,"Minor")=1,1,0))</f>
        <v>0</v>
      </c>
    </row>
    <row r="5265">
      <c r="A5265" t="inlineStr">
        <is>
          <t xml:space="preserve">294cd7d130be8bb0326127c52ff2769fcf9a956d</t>
        </is>
      </c>
      <c r="B5265" t="inlineStr">
        <is>
          <t xml:space="preserve">Zompirewolf</t>
        </is>
      </c>
      <c r="C5265" t="inlineStr">
        <is>
          <t xml:space="preserve">Zompirewolf: Die Geburt Einer Legende</t>
        </is>
      </c>
      <c r="D5265" t="inlineStr">
        <is>
          <t xml:space="preserve">630fed9834869948c239a0beca66199b54d3a4ad</t>
        </is>
      </c>
      <c r="E5265" t="inlineStr">
        <is>
          <t xml:space="preserve">Episode 377: Blendende Wut Teil 1</t>
        </is>
      </c>
      <c r="F5265">
        <v>377</v>
      </c>
      <c r="G5265" t="inlineStr">
        <is>
          <t xml:space="preserve">5:48-5:53</t>
        </is>
      </c>
      <c r="H5265" t="inlineStr">
        <is>
          <t xml:space="preserve">Resolved</t>
        </is>
      </c>
      <c r="I5265" t="inlineStr">
        <is>
          <t xml:space="preserve">Remarks: change in accent
Line from Script: "„Was war das?“, keuchte Alina, als Balmond an Tristans Seite zurückkehrte."
Notes: "Balmond" EN--&gt;DE</t>
        </is>
      </c>
      <c r="J5265" t="inlineStr">
        <is>
          <t xml:space="preserve">VOA</t>
        </is>
      </c>
      <c r="K5265" t="inlineStr">
        <is>
          <t xml:space="preserve">Mispronunciation</t>
        </is>
      </c>
      <c r="L5265" t="inlineStr">
        <is>
          <t xml:space="preserve">Mispronunciation</t>
        </is>
      </c>
      <c r="M5265" t="str">
        <f>IFERROR(IF(VLOOKUP(L5265,'Quantification'!$A:$B,2,FALSE)&amp;""="","Unclassified",VLOOKUP(L5265,'Quantification'!$A:$B,2,FALSE)),"Unclassified")</f>
        <v>Major</v>
      </c>
      <c r="N5265" t="inlineStr">
        <is>
          <t xml:space="preserve">frl-florinda.frisardi@pocketfm.com</t>
        </is>
      </c>
      <c r="O5265" t="inlineStr">
        <is>
          <t xml:space="preserve">Issues found in raw</t>
        </is>
      </c>
      <c r="P5265" t="str">
        <f>IF(OR(O5265="Issues found in master",O5265="Final master"),"Master",IF(OR(O5265="Ready for Master",O5265="Issues found in raw",O5265="Raw under QC",O5265="Issues resolved in raw"),"Raw","-"))</f>
        <v>Raw</v>
      </c>
      <c r="Q5265" s="13">
        <v>46266.39722222222</v>
      </c>
      <c r="R5265" t="inlineStr">
        <is>
          <t xml:space="preserve">2026-09 (Sept)</t>
        </is>
      </c>
      <c r="S5265">
        <f>IF(M5265="Not an error",0,IF(COUNTIFS($A$2:$A5265,$A5265,$D$2:$D5265,$D5265,$M$2:$M5265,"&lt;&gt;Not an error")=1,1,0))</f>
        <v>0</v>
      </c>
      <c r="T5265">
        <f>IF(M5265&lt;&gt;"Major",0,IF(COUNTIFS($A$2:$A5265,$A5265,$D$2:$D5265,$D5265,$M$2:$M5265,"Major")=1,1,0))</f>
        <v>0</v>
      </c>
      <c r="U5265">
        <f>IF(M5265&lt;&gt;"Minor",0,IF(COUNTIFS($A$2:$A5265,$A5265,$D$2:$D5265,$D5265,$M$2:$M5265,"Minor")=1,1,0))</f>
        <v>0</v>
      </c>
    </row>
    <row r="5266">
      <c r="A5266" t="inlineStr">
        <is>
          <t xml:space="preserve">294cd7d130be8bb0326127c52ff2769fcf9a956d</t>
        </is>
      </c>
      <c r="B5266" t="inlineStr">
        <is>
          <t xml:space="preserve">Zompirewolf</t>
        </is>
      </c>
      <c r="C5266" t="inlineStr">
        <is>
          <t xml:space="preserve">Zompirewolf: Die Geburt Einer Legende</t>
        </is>
      </c>
      <c r="D5266" t="inlineStr">
        <is>
          <t xml:space="preserve">630fed9834869948c239a0beca66199b54d3a4ad</t>
        </is>
      </c>
      <c r="E5266" t="inlineStr">
        <is>
          <t xml:space="preserve">Episode 377: Blendende Wut Teil 1</t>
        </is>
      </c>
      <c r="F5266">
        <v>377</v>
      </c>
      <c r="G5266" t="inlineStr">
        <is>
          <t xml:space="preserve">6:16-6:22</t>
        </is>
      </c>
      <c r="H5266" t="inlineStr">
        <is>
          <t xml:space="preserve">Resolved</t>
        </is>
      </c>
      <c r="I5266" t="inlineStr">
        <is>
          <t xml:space="preserve">Remarks: change in accent
Line from Script: "Obwohl Tessa von Balmonds Angriff fassungslos war, eilte sie zu Tristan, um nach ihm zu sehen. "
Notes: "Balmond" EN--&gt;DE</t>
        </is>
      </c>
      <c r="J5266" t="inlineStr">
        <is>
          <t xml:space="preserve">VOA</t>
        </is>
      </c>
      <c r="K5266" t="inlineStr">
        <is>
          <t xml:space="preserve">Mispronunciation</t>
        </is>
      </c>
      <c r="L5266" t="inlineStr">
        <is>
          <t xml:space="preserve">Mispronunciation</t>
        </is>
      </c>
      <c r="M5266" t="str">
        <f>IFERROR(IF(VLOOKUP(L5266,'Quantification'!$A:$B,2,FALSE)&amp;""="","Unclassified",VLOOKUP(L5266,'Quantification'!$A:$B,2,FALSE)),"Unclassified")</f>
        <v>Major</v>
      </c>
      <c r="N5266" t="inlineStr">
        <is>
          <t xml:space="preserve">frl-florinda.frisardi@pocketfm.com</t>
        </is>
      </c>
      <c r="O5266" t="inlineStr">
        <is>
          <t xml:space="preserve">Issues found in raw</t>
        </is>
      </c>
      <c r="P5266" t="str">
        <f>IF(OR(O5266="Issues found in master",O5266="Final master"),"Master",IF(OR(O5266="Ready for Master",O5266="Issues found in raw",O5266="Raw under QC",O5266="Issues resolved in raw"),"Raw","-"))</f>
        <v>Raw</v>
      </c>
      <c r="Q5266" s="13">
        <v>46266.39722222222</v>
      </c>
      <c r="R5266" t="inlineStr">
        <is>
          <t xml:space="preserve">2026-09 (Sept)</t>
        </is>
      </c>
      <c r="S5266">
        <f>IF(M5266="Not an error",0,IF(COUNTIFS($A$2:$A5266,$A5266,$D$2:$D5266,$D5266,$M$2:$M5266,"&lt;&gt;Not an error")=1,1,0))</f>
        <v>0</v>
      </c>
      <c r="T5266">
        <f>IF(M5266&lt;&gt;"Major",0,IF(COUNTIFS($A$2:$A5266,$A5266,$D$2:$D5266,$D5266,$M$2:$M5266,"Major")=1,1,0))</f>
        <v>0</v>
      </c>
      <c r="U5266">
        <f>IF(M5266&lt;&gt;"Minor",0,IF(COUNTIFS($A$2:$A5266,$A5266,$D$2:$D5266,$D5266,$M$2:$M5266,"Minor")=1,1,0))</f>
        <v>0</v>
      </c>
    </row>
    <row r="5267">
      <c r="A5267" t="inlineStr">
        <is>
          <t xml:space="preserve">294cd7d130be8bb0326127c52ff2769fcf9a956d</t>
        </is>
      </c>
      <c r="B5267" t="inlineStr">
        <is>
          <t xml:space="preserve">Zompirewolf</t>
        </is>
      </c>
      <c r="C5267" t="inlineStr">
        <is>
          <t xml:space="preserve">Zompirewolf: Die Geburt Einer Legende</t>
        </is>
      </c>
      <c r="D5267" t="inlineStr">
        <is>
          <t xml:space="preserve">630fed9834869948c239a0beca66199b54d3a4ad</t>
        </is>
      </c>
      <c r="E5267" t="inlineStr">
        <is>
          <t xml:space="preserve">Episode 377: Blendende Wut Teil 1</t>
        </is>
      </c>
      <c r="F5267">
        <v>377</v>
      </c>
      <c r="G5267" t="inlineStr">
        <is>
          <t xml:space="preserve">7:21-7:26</t>
        </is>
      </c>
      <c r="H5267" t="inlineStr">
        <is>
          <t xml:space="preserve">Resolved</t>
        </is>
      </c>
      <c r="I5267" t="inlineStr">
        <is>
          <t xml:space="preserve">Remarks: incorrect name
Line from Script: "„Trevor, Gräfin Valerie Holt, Raven, kommt heraus.“
Notes: "Gräfin Valerie Holt" - change to "Sophia"</t>
        </is>
      </c>
      <c r="J5267" t="inlineStr">
        <is>
          <t xml:space="preserve">AI</t>
        </is>
      </c>
      <c r="K5267" t="inlineStr">
        <is>
          <t xml:space="preserve">Script error</t>
        </is>
      </c>
      <c r="L5267" t="inlineStr">
        <is>
          <t xml:space="preserve">Script error</t>
        </is>
      </c>
      <c r="M5267" t="str">
        <f>IFERROR(IF(VLOOKUP(L5267,'Quantification'!$A:$B,2,FALSE)&amp;""="","Unclassified",VLOOKUP(L5267,'Quantification'!$A:$B,2,FALSE)),"Unclassified")</f>
        <v>Major</v>
      </c>
      <c r="N5267" t="inlineStr">
        <is>
          <t xml:space="preserve">frl-florinda.frisardi@pocketfm.com</t>
        </is>
      </c>
      <c r="O5267" t="inlineStr">
        <is>
          <t xml:space="preserve">Issues found in raw</t>
        </is>
      </c>
      <c r="P5267" t="str">
        <f>IF(OR(O5267="Issues found in master",O5267="Final master"),"Master",IF(OR(O5267="Ready for Master",O5267="Issues found in raw",O5267="Raw under QC",O5267="Issues resolved in raw"),"Raw","-"))</f>
        <v>Raw</v>
      </c>
      <c r="Q5267" s="13">
        <v>46266.39722222222</v>
      </c>
      <c r="R5267" t="inlineStr">
        <is>
          <t xml:space="preserve">2026-09 (Sept)</t>
        </is>
      </c>
      <c r="S5267">
        <f>IF(M5267="Not an error",0,IF(COUNTIFS($A$2:$A5267,$A5267,$D$2:$D5267,$D5267,$M$2:$M5267,"&lt;&gt;Not an error")=1,1,0))</f>
        <v>0</v>
      </c>
      <c r="T5267">
        <f>IF(M5267&lt;&gt;"Major",0,IF(COUNTIFS($A$2:$A5267,$A5267,$D$2:$D5267,$D5267,$M$2:$M5267,"Major")=1,1,0))</f>
        <v>0</v>
      </c>
      <c r="U5267">
        <f>IF(M5267&lt;&gt;"Minor",0,IF(COUNTIFS($A$2:$A5267,$A5267,$D$2:$D5267,$D5267,$M$2:$M5267,"Minor")=1,1,0))</f>
        <v>0</v>
      </c>
    </row>
    <row r="5268">
      <c r="A5268" t="inlineStr">
        <is>
          <t xml:space="preserve">294cd7d130be8bb0326127c52ff2769fcf9a956d</t>
        </is>
      </c>
      <c r="B5268" t="inlineStr">
        <is>
          <t xml:space="preserve">Zompirewolf</t>
        </is>
      </c>
      <c r="C5268" t="inlineStr">
        <is>
          <t xml:space="preserve">Zompirewolf: Die Geburt Einer Legende</t>
        </is>
      </c>
      <c r="D5268" t="inlineStr">
        <is>
          <t xml:space="preserve">999dfe6f93dcd9d8d2760b24c632e85d766de6b6</t>
        </is>
      </c>
      <c r="E5268" t="inlineStr">
        <is>
          <t xml:space="preserve">Episode 378: Blendende Wut Teil 2</t>
        </is>
      </c>
      <c r="F5268">
        <v>378</v>
      </c>
      <c r="G5268" t="inlineStr">
        <is>
          <t xml:space="preserve">8:21-8:30</t>
        </is>
      </c>
      <c r="H5268" t="inlineStr">
        <is>
          <t xml:space="preserve">Resolved</t>
        </is>
      </c>
      <c r="I5268" t="inlineStr">
        <is>
          <t xml:space="preserve">Remarks: incorrect name
Line from Script: "Ein grausames Lächeln umspielte Gräfin Valerie Holts Lippen, als sie den Ausdruck puren Entsetzens auf den Gesichtern der Wachmänner genoss. "
Notes: "Gräfin Valerie Holts" - change to "Sophias"</t>
        </is>
      </c>
      <c r="J5268" t="inlineStr">
        <is>
          <t xml:space="preserve">AI</t>
        </is>
      </c>
      <c r="K5268" t="inlineStr">
        <is>
          <t xml:space="preserve">Script error</t>
        </is>
      </c>
      <c r="L5268" t="inlineStr">
        <is>
          <t xml:space="preserve">Script error</t>
        </is>
      </c>
      <c r="M5268" t="str">
        <f>IFERROR(IF(VLOOKUP(L5268,'Quantification'!$A:$B,2,FALSE)&amp;""="","Unclassified",VLOOKUP(L5268,'Quantification'!$A:$B,2,FALSE)),"Unclassified")</f>
        <v>Major</v>
      </c>
      <c r="N5268" t="inlineStr">
        <is>
          <t xml:space="preserve">frl-florinda.frisardi@pocketfm.com</t>
        </is>
      </c>
      <c r="O5268" t="inlineStr">
        <is>
          <t xml:space="preserve">Issues found in raw</t>
        </is>
      </c>
      <c r="P5268" t="str">
        <f>IF(OR(O5268="Issues found in master",O5268="Final master"),"Master",IF(OR(O5268="Ready for Master",O5268="Issues found in raw",O5268="Raw under QC",O5268="Issues resolved in raw"),"Raw","-"))</f>
        <v>Raw</v>
      </c>
      <c r="Q5268" s="13">
        <v>46266.39722222222</v>
      </c>
      <c r="R5268" t="inlineStr">
        <is>
          <t xml:space="preserve">2026-09 (Sept)</t>
        </is>
      </c>
      <c r="S5268">
        <f>IF(M5268="Not an error",0,IF(COUNTIFS($A$2:$A5268,$A5268,$D$2:$D5268,$D5268,$M$2:$M5268,"&lt;&gt;Not an error")=1,1,0))</f>
        <v>1</v>
      </c>
      <c r="T5268">
        <f>IF(M5268&lt;&gt;"Major",0,IF(COUNTIFS($A$2:$A5268,$A5268,$D$2:$D5268,$D5268,$M$2:$M5268,"Major")=1,1,0))</f>
        <v>1</v>
      </c>
      <c r="U5268">
        <f>IF(M5268&lt;&gt;"Minor",0,IF(COUNTIFS($A$2:$A5268,$A5268,$D$2:$D5268,$D5268,$M$2:$M5268,"Minor")=1,1,0))</f>
        <v>0</v>
      </c>
    </row>
    <row r="5269">
      <c r="A5269" t="inlineStr">
        <is>
          <t xml:space="preserve">294cd7d130be8bb0326127c52ff2769fcf9a956d</t>
        </is>
      </c>
      <c r="B5269" t="inlineStr">
        <is>
          <t xml:space="preserve">Zompirewolf</t>
        </is>
      </c>
      <c r="C5269" t="inlineStr">
        <is>
          <t xml:space="preserve">Zompirewolf: Die Geburt Einer Legende</t>
        </is>
      </c>
      <c r="D5269" t="inlineStr">
        <is>
          <t xml:space="preserve">3e90008dcf05077f2e5582b6ed3198dba6d961a3</t>
        </is>
      </c>
      <c r="E5269" t="inlineStr">
        <is>
          <t xml:space="preserve">Episode 379: Blendende Wut Teil 3</t>
        </is>
      </c>
      <c r="F5269">
        <v>379</v>
      </c>
      <c r="G5269" t="inlineStr">
        <is>
          <t xml:space="preserve">0:28-0:35</t>
        </is>
      </c>
      <c r="H5269" t="inlineStr">
        <is>
          <t xml:space="preserve">Resolved</t>
        </is>
      </c>
      <c r="I5269" t="inlineStr">
        <is>
          <t xml:space="preserve">Remarks: incorrect name
Line from Script: "Valerie machte sich nie die Mühe, nutzlose Fragen zu stellen, besonders nicht, wenn ihr Meister schlecht gelaunt war."
Notes: "Valerie" - change to "Sophia"</t>
        </is>
      </c>
      <c r="J5269" t="inlineStr">
        <is>
          <t xml:space="preserve">AI</t>
        </is>
      </c>
      <c r="K5269" t="inlineStr">
        <is>
          <t xml:space="preserve">Script error</t>
        </is>
      </c>
      <c r="L5269" t="inlineStr">
        <is>
          <t xml:space="preserve">Script error</t>
        </is>
      </c>
      <c r="M5269" t="str">
        <f>IFERROR(IF(VLOOKUP(L5269,'Quantification'!$A:$B,2,FALSE)&amp;""="","Unclassified",VLOOKUP(L5269,'Quantification'!$A:$B,2,FALSE)),"Unclassified")</f>
        <v>Major</v>
      </c>
      <c r="N5269" t="inlineStr">
        <is>
          <t xml:space="preserve">frl-florinda.frisardi@pocketfm.com</t>
        </is>
      </c>
      <c r="O5269" t="inlineStr">
        <is>
          <t xml:space="preserve">Issues found in raw</t>
        </is>
      </c>
      <c r="P5269" t="str">
        <f>IF(OR(O5269="Issues found in master",O5269="Final master"),"Master",IF(OR(O5269="Ready for Master",O5269="Issues found in raw",O5269="Raw under QC",O5269="Issues resolved in raw"),"Raw","-"))</f>
        <v>Raw</v>
      </c>
      <c r="Q5269" s="13">
        <v>46266.39722222222</v>
      </c>
      <c r="R5269" t="inlineStr">
        <is>
          <t xml:space="preserve">2026-09 (Sept)</t>
        </is>
      </c>
      <c r="S5269">
        <f>IF(M5269="Not an error",0,IF(COUNTIFS($A$2:$A5269,$A5269,$D$2:$D5269,$D5269,$M$2:$M5269,"&lt;&gt;Not an error")=1,1,0))</f>
        <v>1</v>
      </c>
      <c r="T5269">
        <f>IF(M5269&lt;&gt;"Major",0,IF(COUNTIFS($A$2:$A5269,$A5269,$D$2:$D5269,$D5269,$M$2:$M5269,"Major")=1,1,0))</f>
        <v>1</v>
      </c>
      <c r="U5269">
        <f>IF(M5269&lt;&gt;"Minor",0,IF(COUNTIFS($A$2:$A5269,$A5269,$D$2:$D5269,$D5269,$M$2:$M5269,"Minor")=1,1,0))</f>
        <v>0</v>
      </c>
    </row>
    <row r="5270">
      <c r="A5270" t="inlineStr">
        <is>
          <t xml:space="preserve">294cd7d130be8bb0326127c52ff2769fcf9a956d</t>
        </is>
      </c>
      <c r="B5270" t="inlineStr">
        <is>
          <t xml:space="preserve">Zompirewolf</t>
        </is>
      </c>
      <c r="C5270" t="inlineStr">
        <is>
          <t xml:space="preserve">Zompirewolf: Die Geburt Einer Legende</t>
        </is>
      </c>
      <c r="D5270" t="inlineStr">
        <is>
          <t xml:space="preserve">3e90008dcf05077f2e5582b6ed3198dba6d961a3</t>
        </is>
      </c>
      <c r="E5270" t="inlineStr">
        <is>
          <t xml:space="preserve">Episode 379: Blendende Wut Teil 3</t>
        </is>
      </c>
      <c r="F5270">
        <v>379</v>
      </c>
      <c r="G5270" t="inlineStr">
        <is>
          <t xml:space="preserve">1:13-1:14</t>
        </is>
      </c>
      <c r="H5270" t="inlineStr">
        <is>
          <t xml:space="preserve">Resolved</t>
        </is>
      </c>
      <c r="I5270" t="inlineStr">
        <is>
          <t xml:space="preserve">Remarks: incorrect name
Line from Script: "Valerie schmollte."
Notes: "Valerie" - change to "Sophia"</t>
        </is>
      </c>
      <c r="J5270" t="inlineStr">
        <is>
          <t xml:space="preserve">AI</t>
        </is>
      </c>
      <c r="K5270" t="inlineStr">
        <is>
          <t xml:space="preserve">Script error</t>
        </is>
      </c>
      <c r="L5270" t="inlineStr">
        <is>
          <t xml:space="preserve">Script error</t>
        </is>
      </c>
      <c r="M5270" t="str">
        <f>IFERROR(IF(VLOOKUP(L5270,'Quantification'!$A:$B,2,FALSE)&amp;""="","Unclassified",VLOOKUP(L5270,'Quantification'!$A:$B,2,FALSE)),"Unclassified")</f>
        <v>Major</v>
      </c>
      <c r="N5270" t="inlineStr">
        <is>
          <t xml:space="preserve">frl-florinda.frisardi@pocketfm.com</t>
        </is>
      </c>
      <c r="O5270" t="inlineStr">
        <is>
          <t xml:space="preserve">Issues found in raw</t>
        </is>
      </c>
      <c r="P5270" t="str">
        <f>IF(OR(O5270="Issues found in master",O5270="Final master"),"Master",IF(OR(O5270="Ready for Master",O5270="Issues found in raw",O5270="Raw under QC",O5270="Issues resolved in raw"),"Raw","-"))</f>
        <v>Raw</v>
      </c>
      <c r="Q5270" s="13">
        <v>46266.39722222222</v>
      </c>
      <c r="R5270" t="inlineStr">
        <is>
          <t xml:space="preserve">2026-09 (Sept)</t>
        </is>
      </c>
      <c r="S5270">
        <f>IF(M5270="Not an error",0,IF(COUNTIFS($A$2:$A5270,$A5270,$D$2:$D5270,$D5270,$M$2:$M5270,"&lt;&gt;Not an error")=1,1,0))</f>
        <v>0</v>
      </c>
      <c r="T5270">
        <f>IF(M5270&lt;&gt;"Major",0,IF(COUNTIFS($A$2:$A5270,$A5270,$D$2:$D5270,$D5270,$M$2:$M5270,"Major")=1,1,0))</f>
        <v>0</v>
      </c>
      <c r="U5270">
        <f>IF(M5270&lt;&gt;"Minor",0,IF(COUNTIFS($A$2:$A5270,$A5270,$D$2:$D5270,$D5270,$M$2:$M5270,"Minor")=1,1,0))</f>
        <v>0</v>
      </c>
    </row>
    <row r="5271">
      <c r="A5271" t="inlineStr">
        <is>
          <t xml:space="preserve">294cd7d130be8bb0326127c52ff2769fcf9a956d</t>
        </is>
      </c>
      <c r="B5271" t="inlineStr">
        <is>
          <t xml:space="preserve">Zompirewolf</t>
        </is>
      </c>
      <c r="C5271" t="inlineStr">
        <is>
          <t xml:space="preserve">Zompirewolf: Die Geburt Einer Legende</t>
        </is>
      </c>
      <c r="D5271" t="inlineStr">
        <is>
          <t xml:space="preserve">3e90008dcf05077f2e5582b6ed3198dba6d961a3</t>
        </is>
      </c>
      <c r="E5271" t="inlineStr">
        <is>
          <t xml:space="preserve">Episode 379: Blendende Wut Teil 3</t>
        </is>
      </c>
      <c r="F5271">
        <v>379</v>
      </c>
      <c r="G5271" t="inlineStr">
        <is>
          <t xml:space="preserve">4:57-5:01</t>
        </is>
      </c>
      <c r="H5271" t="inlineStr">
        <is>
          <t xml:space="preserve">Resolved</t>
        </is>
      </c>
      <c r="I5271" t="inlineStr">
        <is>
          <t xml:space="preserve">Remarks: incorrect name
Line from Script: "Valerie hatte Hana gefunden und sie waren auf dem Rückweg."
Notes: "Valerie" - change to "Sophia"</t>
        </is>
      </c>
      <c r="J5271" t="inlineStr">
        <is>
          <t xml:space="preserve">AI</t>
        </is>
      </c>
      <c r="K5271" t="inlineStr">
        <is>
          <t xml:space="preserve">Script error</t>
        </is>
      </c>
      <c r="L5271" t="inlineStr">
        <is>
          <t xml:space="preserve">Script error</t>
        </is>
      </c>
      <c r="M5271" t="str">
        <f>IFERROR(IF(VLOOKUP(L5271,'Quantification'!$A:$B,2,FALSE)&amp;""="","Unclassified",VLOOKUP(L5271,'Quantification'!$A:$B,2,FALSE)),"Unclassified")</f>
        <v>Major</v>
      </c>
      <c r="N5271" t="inlineStr">
        <is>
          <t xml:space="preserve">frl-florinda.frisardi@pocketfm.com</t>
        </is>
      </c>
      <c r="O5271" t="inlineStr">
        <is>
          <t xml:space="preserve">Issues found in raw</t>
        </is>
      </c>
      <c r="P5271" t="str">
        <f>IF(OR(O5271="Issues found in master",O5271="Final master"),"Master",IF(OR(O5271="Ready for Master",O5271="Issues found in raw",O5271="Raw under QC",O5271="Issues resolved in raw"),"Raw","-"))</f>
        <v>Raw</v>
      </c>
      <c r="Q5271" s="13">
        <v>46266.39722222222</v>
      </c>
      <c r="R5271" t="inlineStr">
        <is>
          <t xml:space="preserve">2026-09 (Sept)</t>
        </is>
      </c>
      <c r="S5271">
        <f>IF(M5271="Not an error",0,IF(COUNTIFS($A$2:$A5271,$A5271,$D$2:$D5271,$D5271,$M$2:$M5271,"&lt;&gt;Not an error")=1,1,0))</f>
        <v>0</v>
      </c>
      <c r="T5271">
        <f>IF(M5271&lt;&gt;"Major",0,IF(COUNTIFS($A$2:$A5271,$A5271,$D$2:$D5271,$D5271,$M$2:$M5271,"Major")=1,1,0))</f>
        <v>0</v>
      </c>
      <c r="U5271">
        <f>IF(M5271&lt;&gt;"Minor",0,IF(COUNTIFS($A$2:$A5271,$A5271,$D$2:$D5271,$D5271,$M$2:$M5271,"Minor")=1,1,0))</f>
        <v>0</v>
      </c>
    </row>
    <row r="5272">
      <c r="A5272" t="inlineStr">
        <is>
          <t xml:space="preserve">294cd7d130be8bb0326127c52ff2769fcf9a956d</t>
        </is>
      </c>
      <c r="B5272" t="inlineStr">
        <is>
          <t xml:space="preserve">Zompirewolf</t>
        </is>
      </c>
      <c r="C5272" t="inlineStr">
        <is>
          <t xml:space="preserve">Zompirewolf: Die Geburt Einer Legende</t>
        </is>
      </c>
      <c r="D5272" t="inlineStr">
        <is>
          <t xml:space="preserve">3e90008dcf05077f2e5582b6ed3198dba6d961a3</t>
        </is>
      </c>
      <c r="E5272" t="inlineStr">
        <is>
          <t xml:space="preserve">Episode 379: Blendende Wut Teil 3</t>
        </is>
      </c>
      <c r="F5272">
        <v>379</v>
      </c>
      <c r="G5272" t="inlineStr">
        <is>
          <t xml:space="preserve">6:09-6:17</t>
        </is>
      </c>
      <c r="H5272" t="inlineStr">
        <is>
          <t xml:space="preserve">Resolved</t>
        </is>
      </c>
      <c r="I5272" t="inlineStr">
        <is>
          <t xml:space="preserve">Remarks: incorrect name
Line from Script: "Mikosh brach zusammen, sein Leben erlosch genau in dem Moment, als Valerie mit Hana im Schlepptau zurückkehrte."
Notes: "Valerie" - change to "Sophia"</t>
        </is>
      </c>
      <c r="J5272" t="inlineStr">
        <is>
          <t xml:space="preserve">AI</t>
        </is>
      </c>
      <c r="K5272" t="inlineStr">
        <is>
          <t xml:space="preserve">Script error</t>
        </is>
      </c>
      <c r="L5272" t="inlineStr">
        <is>
          <t xml:space="preserve">Script error</t>
        </is>
      </c>
      <c r="M5272" t="str">
        <f>IFERROR(IF(VLOOKUP(L5272,'Quantification'!$A:$B,2,FALSE)&amp;""="","Unclassified",VLOOKUP(L5272,'Quantification'!$A:$B,2,FALSE)),"Unclassified")</f>
        <v>Major</v>
      </c>
      <c r="N5272" t="inlineStr">
        <is>
          <t xml:space="preserve">frl-florinda.frisardi@pocketfm.com</t>
        </is>
      </c>
      <c r="O5272" t="inlineStr">
        <is>
          <t xml:space="preserve">Issues found in raw</t>
        </is>
      </c>
      <c r="P5272" t="str">
        <f>IF(OR(O5272="Issues found in master",O5272="Final master"),"Master",IF(OR(O5272="Ready for Master",O5272="Issues found in raw",O5272="Raw under QC",O5272="Issues resolved in raw"),"Raw","-"))</f>
        <v>Raw</v>
      </c>
      <c r="Q5272" s="13">
        <v>46266.39722222222</v>
      </c>
      <c r="R5272" t="inlineStr">
        <is>
          <t xml:space="preserve">2026-09 (Sept)</t>
        </is>
      </c>
      <c r="S5272">
        <f>IF(M5272="Not an error",0,IF(COUNTIFS($A$2:$A5272,$A5272,$D$2:$D5272,$D5272,$M$2:$M5272,"&lt;&gt;Not an error")=1,1,0))</f>
        <v>0</v>
      </c>
      <c r="T5272">
        <f>IF(M5272&lt;&gt;"Major",0,IF(COUNTIFS($A$2:$A5272,$A5272,$D$2:$D5272,$D5272,$M$2:$M5272,"Major")=1,1,0))</f>
        <v>0</v>
      </c>
      <c r="U5272">
        <f>IF(M5272&lt;&gt;"Minor",0,IF(COUNTIFS($A$2:$A5272,$A5272,$D$2:$D5272,$D5272,$M$2:$M5272,"Minor")=1,1,0))</f>
        <v>0</v>
      </c>
    </row>
    <row r="5273">
      <c r="A5273" t="inlineStr">
        <is>
          <t xml:space="preserve">294cd7d130be8bb0326127c52ff2769fcf9a956d</t>
        </is>
      </c>
      <c r="B5273" t="inlineStr">
        <is>
          <t xml:space="preserve">Zompirewolf</t>
        </is>
      </c>
      <c r="C5273" t="inlineStr">
        <is>
          <t xml:space="preserve">Zompirewolf: Die Geburt Einer Legende</t>
        </is>
      </c>
      <c r="D5273" t="inlineStr">
        <is>
          <t xml:space="preserve">3e90008dcf05077f2e5582b6ed3198dba6d961a3</t>
        </is>
      </c>
      <c r="E5273" t="inlineStr">
        <is>
          <t xml:space="preserve">Episode 379: Blendende Wut Teil 3</t>
        </is>
      </c>
      <c r="F5273">
        <v>379</v>
      </c>
      <c r="G5273" t="inlineStr">
        <is>
          <t xml:space="preserve">6:24-6:28</t>
        </is>
      </c>
      <c r="H5273" t="inlineStr">
        <is>
          <t xml:space="preserve">Resolved</t>
        </is>
      </c>
      <c r="I5273" t="inlineStr">
        <is>
          <t xml:space="preserve">Remarks: incorrect name
Line from Script: "Zu Tristans großer Überraschung war Jawayne einer von ihnen."
Notes: "Jawayne" - change to "Jwayne"</t>
        </is>
      </c>
      <c r="J5273" t="inlineStr">
        <is>
          <t xml:space="preserve">AI</t>
        </is>
      </c>
      <c r="K5273" t="inlineStr">
        <is>
          <t xml:space="preserve">Script error</t>
        </is>
      </c>
      <c r="L5273" t="inlineStr">
        <is>
          <t xml:space="preserve">Script error</t>
        </is>
      </c>
      <c r="M5273" t="str">
        <f>IFERROR(IF(VLOOKUP(L5273,'Quantification'!$A:$B,2,FALSE)&amp;""="","Unclassified",VLOOKUP(L5273,'Quantification'!$A:$B,2,FALSE)),"Unclassified")</f>
        <v>Major</v>
      </c>
      <c r="N5273" t="inlineStr">
        <is>
          <t xml:space="preserve">frl-florinda.frisardi@pocketfm.com</t>
        </is>
      </c>
      <c r="O5273" t="inlineStr">
        <is>
          <t xml:space="preserve">Issues found in raw</t>
        </is>
      </c>
      <c r="P5273" t="str">
        <f>IF(OR(O5273="Issues found in master",O5273="Final master"),"Master",IF(OR(O5273="Ready for Master",O5273="Issues found in raw",O5273="Raw under QC",O5273="Issues resolved in raw"),"Raw","-"))</f>
        <v>Raw</v>
      </c>
      <c r="Q5273" s="13">
        <v>46266.39722222222</v>
      </c>
      <c r="R5273" t="inlineStr">
        <is>
          <t xml:space="preserve">2026-09 (Sept)</t>
        </is>
      </c>
      <c r="S5273">
        <f>IF(M5273="Not an error",0,IF(COUNTIFS($A$2:$A5273,$A5273,$D$2:$D5273,$D5273,$M$2:$M5273,"&lt;&gt;Not an error")=1,1,0))</f>
        <v>0</v>
      </c>
      <c r="T5273">
        <f>IF(M5273&lt;&gt;"Major",0,IF(COUNTIFS($A$2:$A5273,$A5273,$D$2:$D5273,$D5273,$M$2:$M5273,"Major")=1,1,0))</f>
        <v>0</v>
      </c>
      <c r="U5273">
        <f>IF(M5273&lt;&gt;"Minor",0,IF(COUNTIFS($A$2:$A5273,$A5273,$D$2:$D5273,$D5273,$M$2:$M5273,"Minor")=1,1,0))</f>
        <v>0</v>
      </c>
    </row>
    <row r="5274">
      <c r="A5274" t="inlineStr">
        <is>
          <t xml:space="preserve">294cd7d130be8bb0326127c52ff2769fcf9a956d</t>
        </is>
      </c>
      <c r="B5274" t="inlineStr">
        <is>
          <t xml:space="preserve">Zompirewolf</t>
        </is>
      </c>
      <c r="C5274" t="inlineStr">
        <is>
          <t xml:space="preserve">Zompirewolf: Die Geburt Einer Legende</t>
        </is>
      </c>
      <c r="D5274" t="inlineStr">
        <is>
          <t xml:space="preserve">e18334aca36f0c98a38d3756935a828f18855495</t>
        </is>
      </c>
      <c r="E5274" t="inlineStr">
        <is>
          <t xml:space="preserve">Episode 380: Ein Sturm Zieht Auf (Season-1 Finale)</t>
        </is>
      </c>
      <c r="F5274">
        <v>380</v>
      </c>
      <c r="G5274" t="inlineStr">
        <is>
          <t xml:space="preserve">4:17-4:24</t>
        </is>
      </c>
      <c r="H5274" t="inlineStr">
        <is>
          <t xml:space="preserve">Resolved</t>
        </is>
      </c>
      <c r="I5274" t="inlineStr">
        <is>
          <t xml:space="preserve">Remarks: gender bending
Line from Script: "Aber sie hatte immer noch ihren Stolz als Tochter des Präsidenten und als loyale Soldatin ihres Landes."
Notes: "des Präsidenten" - change to "der Präsidentin"</t>
        </is>
      </c>
      <c r="J5274" t="inlineStr">
        <is>
          <t xml:space="preserve">AI</t>
        </is>
      </c>
      <c r="K5274" t="inlineStr">
        <is>
          <t xml:space="preserve">Script error</t>
        </is>
      </c>
      <c r="L5274" t="inlineStr">
        <is>
          <t xml:space="preserve">Script error</t>
        </is>
      </c>
      <c r="M5274" t="str">
        <f>IFERROR(IF(VLOOKUP(L5274,'Quantification'!$A:$B,2,FALSE)&amp;""="","Unclassified",VLOOKUP(L5274,'Quantification'!$A:$B,2,FALSE)),"Unclassified")</f>
        <v>Major</v>
      </c>
      <c r="N5274" t="inlineStr">
        <is>
          <t xml:space="preserve">frl-florinda.frisardi@pocketfm.com</t>
        </is>
      </c>
      <c r="O5274" t="inlineStr">
        <is>
          <t xml:space="preserve">Issues found in raw</t>
        </is>
      </c>
      <c r="P5274" t="str">
        <f>IF(OR(O5274="Issues found in master",O5274="Final master"),"Master",IF(OR(O5274="Ready for Master",O5274="Issues found in raw",O5274="Raw under QC",O5274="Issues resolved in raw"),"Raw","-"))</f>
        <v>Raw</v>
      </c>
      <c r="Q5274" s="13">
        <v>46266.39722222222</v>
      </c>
      <c r="R5274" t="inlineStr">
        <is>
          <t xml:space="preserve">2026-09 (Sept)</t>
        </is>
      </c>
      <c r="S5274">
        <f>IF(M5274="Not an error",0,IF(COUNTIFS($A$2:$A5274,$A5274,$D$2:$D5274,$D5274,$M$2:$M5274,"&lt;&gt;Not an error")=1,1,0))</f>
        <v>1</v>
      </c>
      <c r="T5274">
        <f>IF(M5274&lt;&gt;"Major",0,IF(COUNTIFS($A$2:$A5274,$A5274,$D$2:$D5274,$D5274,$M$2:$M5274,"Major")=1,1,0))</f>
        <v>1</v>
      </c>
      <c r="U5274">
        <f>IF(M5274&lt;&gt;"Minor",0,IF(COUNTIFS($A$2:$A5274,$A5274,$D$2:$D5274,$D5274,$M$2:$M5274,"Minor")=1,1,0))</f>
        <v>0</v>
      </c>
    </row>
    <row r="5275">
      <c r="A5275" t="inlineStr">
        <is>
          <t xml:space="preserve">294cd7d130be8bb0326127c52ff2769fcf9a956d</t>
        </is>
      </c>
      <c r="B5275" t="inlineStr">
        <is>
          <t xml:space="preserve">Zompirewolf</t>
        </is>
      </c>
      <c r="C5275" t="inlineStr">
        <is>
          <t xml:space="preserve">Zompirewolf: Die Geburt Einer Legende</t>
        </is>
      </c>
      <c r="D5275" t="inlineStr">
        <is>
          <t xml:space="preserve">e18334aca36f0c98a38d3756935a828f18855495</t>
        </is>
      </c>
      <c r="E5275" t="inlineStr">
        <is>
          <t xml:space="preserve">Episode 380: Ein Sturm Zieht Auf (Season-1 Finale)</t>
        </is>
      </c>
      <c r="F5275">
        <v>380</v>
      </c>
      <c r="G5275" t="inlineStr">
        <is>
          <t xml:space="preserve">5:17-5:34</t>
        </is>
      </c>
      <c r="H5275" t="inlineStr">
        <is>
          <t xml:space="preserve">Resolved</t>
        </is>
      </c>
      <c r="I5275" t="inlineStr">
        <is>
          <t xml:space="preserve">Remarks: gender bending
Line from Script: "„Hiroshi Miyamoto, Felix Grant, Nicolette Schäfer, Zakir Memon, Josef Ehrhardt und der amtierende Präsident stecken hinter allem, was mit Tartarus zu tun hat“, gestand Hana und umklammerte Tristans Knie. "
Notes: " der amtierende Präsident" - change to "die amtierende Präsidentin"</t>
        </is>
      </c>
      <c r="J5275" t="inlineStr">
        <is>
          <t xml:space="preserve">AI</t>
        </is>
      </c>
      <c r="K5275" t="inlineStr">
        <is>
          <t xml:space="preserve">Script error</t>
        </is>
      </c>
      <c r="L5275" t="inlineStr">
        <is>
          <t xml:space="preserve">Script error</t>
        </is>
      </c>
      <c r="M5275" t="str">
        <f>IFERROR(IF(VLOOKUP(L5275,'Quantification'!$A:$B,2,FALSE)&amp;""="","Unclassified",VLOOKUP(L5275,'Quantification'!$A:$B,2,FALSE)),"Unclassified")</f>
        <v>Major</v>
      </c>
      <c r="N5275" t="inlineStr">
        <is>
          <t xml:space="preserve">frl-florinda.frisardi@pocketfm.com</t>
        </is>
      </c>
      <c r="O5275" t="inlineStr">
        <is>
          <t xml:space="preserve">Issues found in raw</t>
        </is>
      </c>
      <c r="P5275" t="str">
        <f>IF(OR(O5275="Issues found in master",O5275="Final master"),"Master",IF(OR(O5275="Ready for Master",O5275="Issues found in raw",O5275="Raw under QC",O5275="Issues resolved in raw"),"Raw","-"))</f>
        <v>Raw</v>
      </c>
      <c r="Q5275" s="13">
        <v>46266.39722222222</v>
      </c>
      <c r="R5275" t="inlineStr">
        <is>
          <t xml:space="preserve">2026-09 (Sept)</t>
        </is>
      </c>
      <c r="S5275">
        <f>IF(M5275="Not an error",0,IF(COUNTIFS($A$2:$A5275,$A5275,$D$2:$D5275,$D5275,$M$2:$M5275,"&lt;&gt;Not an error")=1,1,0))</f>
        <v>0</v>
      </c>
      <c r="T5275">
        <f>IF(M5275&lt;&gt;"Major",0,IF(COUNTIFS($A$2:$A5275,$A5275,$D$2:$D5275,$D5275,$M$2:$M5275,"Major")=1,1,0))</f>
        <v>0</v>
      </c>
      <c r="U5275">
        <f>IF(M5275&lt;&gt;"Minor",0,IF(COUNTIFS($A$2:$A5275,$A5275,$D$2:$D5275,$D5275,$M$2:$M5275,"Minor")=1,1,0))</f>
        <v>0</v>
      </c>
    </row>
    <row r="5276">
      <c r="A5276" t="inlineStr">
        <is>
          <t xml:space="preserve">294cd7d130be8bb0326127c52ff2769fcf9a956d</t>
        </is>
      </c>
      <c r="B5276" t="inlineStr">
        <is>
          <t xml:space="preserve">Zompirewolf</t>
        </is>
      </c>
      <c r="C5276" t="inlineStr">
        <is>
          <t xml:space="preserve">Zompirewolf: Die Geburt Einer Legende</t>
        </is>
      </c>
      <c r="D5276" t="inlineStr">
        <is>
          <t xml:space="preserve">e18334aca36f0c98a38d3756935a828f18855495</t>
        </is>
      </c>
      <c r="E5276" t="inlineStr">
        <is>
          <t xml:space="preserve">Episode 380: Ein Sturm Zieht Auf (Season-1 Finale)</t>
        </is>
      </c>
      <c r="F5276">
        <v>380</v>
      </c>
      <c r="G5276" t="inlineStr">
        <is>
          <t xml:space="preserve">5:35-5:39</t>
        </is>
      </c>
      <c r="H5276" t="inlineStr">
        <is>
          <t xml:space="preserve">Resolved</t>
        </is>
      </c>
      <c r="I5276" t="inlineStr">
        <is>
          <t xml:space="preserve">Remarks: gender bending
Line from Script: "„Der Präsident wüsste, ob noch jemand anderes involviert ist.“
Notes: " der Präsident" - change to "die Präsidentin"</t>
        </is>
      </c>
      <c r="J5276" t="inlineStr">
        <is>
          <t xml:space="preserve">AI</t>
        </is>
      </c>
      <c r="K5276" t="inlineStr">
        <is>
          <t xml:space="preserve">Script error</t>
        </is>
      </c>
      <c r="L5276" t="inlineStr">
        <is>
          <t xml:space="preserve">Script error</t>
        </is>
      </c>
      <c r="M5276" t="str">
        <f>IFERROR(IF(VLOOKUP(L5276,'Quantification'!$A:$B,2,FALSE)&amp;""="","Unclassified",VLOOKUP(L5276,'Quantification'!$A:$B,2,FALSE)),"Unclassified")</f>
        <v>Major</v>
      </c>
      <c r="N5276" t="inlineStr">
        <is>
          <t xml:space="preserve">frl-florinda.frisardi@pocketfm.com</t>
        </is>
      </c>
      <c r="O5276" t="inlineStr">
        <is>
          <t xml:space="preserve">Issues found in raw</t>
        </is>
      </c>
      <c r="P5276" t="str">
        <f>IF(OR(O5276="Issues found in master",O5276="Final master"),"Master",IF(OR(O5276="Ready for Master",O5276="Issues found in raw",O5276="Raw under QC",O5276="Issues resolved in raw"),"Raw","-"))</f>
        <v>Raw</v>
      </c>
      <c r="Q5276" s="13">
        <v>46266.39722222222</v>
      </c>
      <c r="R5276" t="inlineStr">
        <is>
          <t xml:space="preserve">2026-09 (Sept)</t>
        </is>
      </c>
      <c r="S5276">
        <f>IF(M5276="Not an error",0,IF(COUNTIFS($A$2:$A5276,$A5276,$D$2:$D5276,$D5276,$M$2:$M5276,"&lt;&gt;Not an error")=1,1,0))</f>
        <v>0</v>
      </c>
      <c r="T5276">
        <f>IF(M5276&lt;&gt;"Major",0,IF(COUNTIFS($A$2:$A5276,$A5276,$D$2:$D5276,$D5276,$M$2:$M5276,"Major")=1,1,0))</f>
        <v>0</v>
      </c>
      <c r="U5276">
        <f>IF(M5276&lt;&gt;"Minor",0,IF(COUNTIFS($A$2:$A5276,$A5276,$D$2:$D5276,$D5276,$M$2:$M5276,"Minor")=1,1,0))</f>
        <v>0</v>
      </c>
    </row>
    <row r="5277">
      <c r="A5277" t="inlineStr">
        <is>
          <t xml:space="preserve">294cd7d130be8bb0326127c52ff2769fcf9a956d</t>
        </is>
      </c>
      <c r="B5277" t="inlineStr">
        <is>
          <t xml:space="preserve">Zompirewolf</t>
        </is>
      </c>
      <c r="C5277" t="inlineStr">
        <is>
          <t xml:space="preserve">Zompirewolf: Die Geburt Einer Legende</t>
        </is>
      </c>
      <c r="D5277" t="inlineStr">
        <is>
          <t xml:space="preserve">e18334aca36f0c98a38d3756935a828f18855495</t>
        </is>
      </c>
      <c r="E5277" t="inlineStr">
        <is>
          <t xml:space="preserve">Episode 380: Ein Sturm Zieht Auf (Season-1 Finale)</t>
        </is>
      </c>
      <c r="F5277">
        <v>380</v>
      </c>
      <c r="G5277" t="inlineStr">
        <is>
          <t xml:space="preserve">5:44-6:06</t>
        </is>
      </c>
      <c r="H5277" t="inlineStr">
        <is>
          <t xml:space="preserve">Resolved</t>
        </is>
      </c>
      <c r="I5277" t="inlineStr">
        <is>
          <t xml:space="preserve">Remarks: gender bending
Line from Script: "„Sei jetzt eine gute Tochter und sag deinem Vater, dass er ein toter Mann ist. Ich will, dass er weiß, warum der Tod ihn heimsucht. Ich will eine Furcht in seinen Augen sehen, die noch nie jemand zuvor gesehen hat. Ich will, dass er um Vergebung fleht, die er niemals erhalten wird.“
Notes: "Vater" - change to "Mutter" , all "er" to "sie"</t>
        </is>
      </c>
      <c r="J5277" t="inlineStr">
        <is>
          <t xml:space="preserve">AI</t>
        </is>
      </c>
      <c r="K5277" t="inlineStr">
        <is>
          <t xml:space="preserve">Script error</t>
        </is>
      </c>
      <c r="L5277" t="inlineStr">
        <is>
          <t xml:space="preserve">Script error</t>
        </is>
      </c>
      <c r="M5277" t="str">
        <f>IFERROR(IF(VLOOKUP(L5277,'Quantification'!$A:$B,2,FALSE)&amp;""="","Unclassified",VLOOKUP(L5277,'Quantification'!$A:$B,2,FALSE)),"Unclassified")</f>
        <v>Major</v>
      </c>
      <c r="N5277" t="inlineStr">
        <is>
          <t xml:space="preserve">frl-florinda.frisardi@pocketfm.com</t>
        </is>
      </c>
      <c r="O5277" t="inlineStr">
        <is>
          <t xml:space="preserve">Issues found in raw</t>
        </is>
      </c>
      <c r="P5277" t="str">
        <f>IF(OR(O5277="Issues found in master",O5277="Final master"),"Master",IF(OR(O5277="Ready for Master",O5277="Issues found in raw",O5277="Raw under QC",O5277="Issues resolved in raw"),"Raw","-"))</f>
        <v>Raw</v>
      </c>
      <c r="Q5277" s="13">
        <v>46266.39722222222</v>
      </c>
      <c r="R5277" t="inlineStr">
        <is>
          <t xml:space="preserve">2026-09 (Sept)</t>
        </is>
      </c>
      <c r="S5277">
        <f>IF(M5277="Not an error",0,IF(COUNTIFS($A$2:$A5277,$A5277,$D$2:$D5277,$D5277,$M$2:$M5277,"&lt;&gt;Not an error")=1,1,0))</f>
        <v>0</v>
      </c>
      <c r="T5277">
        <f>IF(M5277&lt;&gt;"Major",0,IF(COUNTIFS($A$2:$A5277,$A5277,$D$2:$D5277,$D5277,$M$2:$M5277,"Major")=1,1,0))</f>
        <v>0</v>
      </c>
      <c r="U5277">
        <f>IF(M5277&lt;&gt;"Minor",0,IF(COUNTIFS($A$2:$A5277,$A5277,$D$2:$D5277,$D5277,$M$2:$M5277,"Minor")=1,1,0))</f>
        <v>0</v>
      </c>
    </row>
    <row r="5278">
      <c r="A5278" t="inlineStr">
        <is>
          <t xml:space="preserve">294cd7d130be8bb0326127c52ff2769fcf9a956d</t>
        </is>
      </c>
      <c r="B5278" t="inlineStr">
        <is>
          <t xml:space="preserve">Zompirewolf</t>
        </is>
      </c>
      <c r="C5278" t="inlineStr">
        <is>
          <t xml:space="preserve">Zompirewolf: Die Geburt Einer Legende</t>
        </is>
      </c>
      <c r="D5278" t="inlineStr">
        <is>
          <t xml:space="preserve">e18334aca36f0c98a38d3756935a828f18855495</t>
        </is>
      </c>
      <c r="E5278" t="inlineStr">
        <is>
          <t xml:space="preserve">Episode 380: Ein Sturm Zieht Auf (Season-1 Finale)</t>
        </is>
      </c>
      <c r="F5278">
        <v>380</v>
      </c>
      <c r="G5278" t="inlineStr">
        <is>
          <t xml:space="preserve">6:28-6:34</t>
        </is>
      </c>
      <c r="H5278" t="inlineStr">
        <is>
          <t xml:space="preserve">Resolved</t>
        </is>
      </c>
      <c r="I5278" t="inlineStr">
        <is>
          <t xml:space="preserve">Remarks: gender bending
Line from Script: "Es war nur eine Frage der Zeit, bis der Präsident gestürzt und der Schnitter seinen Platz einnehmen würde."
Notes: "der Präsident" - change to "die Präsidentin"</t>
        </is>
      </c>
      <c r="J5278" t="inlineStr">
        <is>
          <t xml:space="preserve">AI</t>
        </is>
      </c>
      <c r="K5278" t="inlineStr">
        <is>
          <t xml:space="preserve">Script error</t>
        </is>
      </c>
      <c r="L5278" t="inlineStr">
        <is>
          <t xml:space="preserve">Script error</t>
        </is>
      </c>
      <c r="M5278" t="str">
        <f>IFERROR(IF(VLOOKUP(L5278,'Quantification'!$A:$B,2,FALSE)&amp;""="","Unclassified",VLOOKUP(L5278,'Quantification'!$A:$B,2,FALSE)),"Unclassified")</f>
        <v>Major</v>
      </c>
      <c r="N5278" t="inlineStr">
        <is>
          <t xml:space="preserve">frl-florinda.frisardi@pocketfm.com</t>
        </is>
      </c>
      <c r="O5278" t="inlineStr">
        <is>
          <t xml:space="preserve">Issues found in raw</t>
        </is>
      </c>
      <c r="P5278" t="str">
        <f>IF(OR(O5278="Issues found in master",O5278="Final master"),"Master",IF(OR(O5278="Ready for Master",O5278="Issues found in raw",O5278="Raw under QC",O5278="Issues resolved in raw"),"Raw","-"))</f>
        <v>Raw</v>
      </c>
      <c r="Q5278" s="13">
        <v>46266.39722222222</v>
      </c>
      <c r="R5278" t="inlineStr">
        <is>
          <t xml:space="preserve">2026-09 (Sept)</t>
        </is>
      </c>
      <c r="S5278">
        <f>IF(M5278="Not an error",0,IF(COUNTIFS($A$2:$A5278,$A5278,$D$2:$D5278,$D5278,$M$2:$M5278,"&lt;&gt;Not an error")=1,1,0))</f>
        <v>0</v>
      </c>
      <c r="T5278">
        <f>IF(M5278&lt;&gt;"Major",0,IF(COUNTIFS($A$2:$A5278,$A5278,$D$2:$D5278,$D5278,$M$2:$M5278,"Major")=1,1,0))</f>
        <v>0</v>
      </c>
      <c r="U5278">
        <f>IF(M5278&lt;&gt;"Minor",0,IF(COUNTIFS($A$2:$A5278,$A5278,$D$2:$D5278,$D5278,$M$2:$M5278,"Minor")=1,1,0))</f>
        <v>0</v>
      </c>
    </row>
    <row r="5279">
      <c r="A5279" t="inlineStr">
        <is>
          <t xml:space="preserve">294cd7d130be8bb0326127c52ff2769fcf9a956d</t>
        </is>
      </c>
      <c r="B5279" t="inlineStr">
        <is>
          <t xml:space="preserve">Zompirewolf</t>
        </is>
      </c>
      <c r="C5279" t="inlineStr">
        <is>
          <t xml:space="preserve">Zompirewolf: Die Geburt Einer Legende</t>
        </is>
      </c>
      <c r="D5279" t="inlineStr">
        <is>
          <t xml:space="preserve">45666742800c221ada8591247916924bf5568530</t>
        </is>
      </c>
      <c r="E5279" t="inlineStr">
        <is>
          <t xml:space="preserve">Episode 381: Heraufziehender Sturm</t>
        </is>
      </c>
      <c r="F5279">
        <v>381</v>
      </c>
      <c r="G5279" t="inlineStr">
        <is>
          <t xml:space="preserve">5:56-6:01</t>
        </is>
      </c>
      <c r="H5279" t="inlineStr">
        <is>
          <t xml:space="preserve">Resolved</t>
        </is>
      </c>
      <c r="I5279" t="inlineStr">
        <is>
          <t xml:space="preserve">Remarks: change in accent
Line from Script: "Tristan hielt Elizabeth fest, wusste aber nicht, wie er sie trösten sollte. "
Notes: "Elizabeth" DE--&gt;EN</t>
        </is>
      </c>
      <c r="J5279" t="inlineStr">
        <is>
          <t xml:space="preserve">VOA</t>
        </is>
      </c>
      <c r="K5279" t="inlineStr">
        <is>
          <t xml:space="preserve">Mispronunciation</t>
        </is>
      </c>
      <c r="L5279" t="inlineStr">
        <is>
          <t xml:space="preserve">Mispronunciation</t>
        </is>
      </c>
      <c r="M5279" t="str">
        <f>IFERROR(IF(VLOOKUP(L5279,'Quantification'!$A:$B,2,FALSE)&amp;""="","Unclassified",VLOOKUP(L5279,'Quantification'!$A:$B,2,FALSE)),"Unclassified")</f>
        <v>Major</v>
      </c>
      <c r="N5279" t="inlineStr">
        <is>
          <t xml:space="preserve">frl-florinda.frisardi@pocketfm.com</t>
        </is>
      </c>
      <c r="O5279" t="inlineStr">
        <is>
          <t xml:space="preserve">Issues found in raw</t>
        </is>
      </c>
      <c r="P5279" t="str">
        <f>IF(OR(O5279="Issues found in master",O5279="Final master"),"Master",IF(OR(O5279="Ready for Master",O5279="Issues found in raw",O5279="Raw under QC",O5279="Issues resolved in raw"),"Raw","-"))</f>
        <v>Raw</v>
      </c>
      <c r="Q5279" s="13">
        <v>46267.14583333333</v>
      </c>
      <c r="R5279" t="inlineStr">
        <is>
          <t xml:space="preserve">2026-09 (Sept)</t>
        </is>
      </c>
      <c r="S5279">
        <f>IF(M5279="Not an error",0,IF(COUNTIFS($A$2:$A5279,$A5279,$D$2:$D5279,$D5279,$M$2:$M5279,"&lt;&gt;Not an error")=1,1,0))</f>
        <v>1</v>
      </c>
      <c r="T5279">
        <f>IF(M5279&lt;&gt;"Major",0,IF(COUNTIFS($A$2:$A5279,$A5279,$D$2:$D5279,$D5279,$M$2:$M5279,"Major")=1,1,0))</f>
        <v>1</v>
      </c>
      <c r="U5279">
        <f>IF(M5279&lt;&gt;"Minor",0,IF(COUNTIFS($A$2:$A5279,$A5279,$D$2:$D5279,$D5279,$M$2:$M5279,"Minor")=1,1,0))</f>
        <v>0</v>
      </c>
    </row>
    <row r="5280">
      <c r="A5280" t="inlineStr">
        <is>
          <t xml:space="preserve">294cd7d130be8bb0326127c52ff2769fcf9a956d</t>
        </is>
      </c>
      <c r="B5280" t="inlineStr">
        <is>
          <t xml:space="preserve">Zompirewolf</t>
        </is>
      </c>
      <c r="C5280" t="inlineStr">
        <is>
          <t xml:space="preserve">Zompirewolf: Die Geburt Einer Legende</t>
        </is>
      </c>
      <c r="D5280" t="inlineStr">
        <is>
          <t xml:space="preserve">b5ec1ded8e2c8013572c5ad2f1e1c330928885fc</t>
        </is>
      </c>
      <c r="E5280" t="inlineStr">
        <is>
          <t xml:space="preserve">Episode 382: Gescheiterte Schlachten</t>
        </is>
      </c>
      <c r="F5280">
        <v>382</v>
      </c>
      <c r="G5280" t="inlineStr">
        <is>
          <t xml:space="preserve">2:24-2:27</t>
        </is>
      </c>
      <c r="H5280" t="inlineStr">
        <is>
          <t xml:space="preserve">Resolved</t>
        </is>
      </c>
      <c r="I5280" t="inlineStr">
        <is>
          <t xml:space="preserve">Remarks: gender bending
Line from Script: "Stille erfüllte das Büro des Präsidenten."
Notes: "des Präsidenten" - change to "der Präsidentin"</t>
        </is>
      </c>
      <c r="J5280" t="inlineStr">
        <is>
          <t xml:space="preserve">AI</t>
        </is>
      </c>
      <c r="K5280" t="inlineStr">
        <is>
          <t xml:space="preserve">Script error</t>
        </is>
      </c>
      <c r="L5280" t="inlineStr">
        <is>
          <t xml:space="preserve">Script error</t>
        </is>
      </c>
      <c r="M5280" t="str">
        <f>IFERROR(IF(VLOOKUP(L5280,'Quantification'!$A:$B,2,FALSE)&amp;""="","Unclassified",VLOOKUP(L5280,'Quantification'!$A:$B,2,FALSE)),"Unclassified")</f>
        <v>Major</v>
      </c>
      <c r="N5280" t="inlineStr">
        <is>
          <t xml:space="preserve">frl-florinda.frisardi@pocketfm.com</t>
        </is>
      </c>
      <c r="O5280" t="inlineStr">
        <is>
          <t xml:space="preserve">Issues found in raw</t>
        </is>
      </c>
      <c r="P5280" t="str">
        <f>IF(OR(O5280="Issues found in master",O5280="Final master"),"Master",IF(OR(O5280="Ready for Master",O5280="Issues found in raw",O5280="Raw under QC",O5280="Issues resolved in raw"),"Raw","-"))</f>
        <v>Raw</v>
      </c>
      <c r="Q5280" s="13">
        <v>46267.14583333333</v>
      </c>
      <c r="R5280" t="inlineStr">
        <is>
          <t xml:space="preserve">2026-09 (Sept)</t>
        </is>
      </c>
      <c r="S5280">
        <f>IF(M5280="Not an error",0,IF(COUNTIFS($A$2:$A5280,$A5280,$D$2:$D5280,$D5280,$M$2:$M5280,"&lt;&gt;Not an error")=1,1,0))</f>
        <v>1</v>
      </c>
      <c r="T5280">
        <f>IF(M5280&lt;&gt;"Major",0,IF(COUNTIFS($A$2:$A5280,$A5280,$D$2:$D5280,$D5280,$M$2:$M5280,"Major")=1,1,0))</f>
        <v>1</v>
      </c>
      <c r="U5280">
        <f>IF(M5280&lt;&gt;"Minor",0,IF(COUNTIFS($A$2:$A5280,$A5280,$D$2:$D5280,$D5280,$M$2:$M5280,"Minor")=1,1,0))</f>
        <v>0</v>
      </c>
    </row>
    <row r="5281">
      <c r="A5281" t="inlineStr">
        <is>
          <t xml:space="preserve">294cd7d130be8bb0326127c52ff2769fcf9a956d</t>
        </is>
      </c>
      <c r="B5281" t="inlineStr">
        <is>
          <t xml:space="preserve">Zompirewolf</t>
        </is>
      </c>
      <c r="C5281" t="inlineStr">
        <is>
          <t xml:space="preserve">Zompirewolf: Die Geburt Einer Legende</t>
        </is>
      </c>
      <c r="D5281" t="inlineStr">
        <is>
          <t xml:space="preserve">b5ec1ded8e2c8013572c5ad2f1e1c330928885fc</t>
        </is>
      </c>
      <c r="E5281" t="inlineStr">
        <is>
          <t xml:space="preserve">Episode 382: Gescheiterte Schlachten</t>
        </is>
      </c>
      <c r="F5281">
        <v>382</v>
      </c>
      <c r="G5281" t="inlineStr">
        <is>
          <t xml:space="preserve">2:27-2:36</t>
        </is>
      </c>
      <c r="H5281" t="inlineStr">
        <is>
          <t xml:space="preserve">Resolved</t>
        </is>
      </c>
      <c r="I5281" t="inlineStr">
        <is>
          <t xml:space="preserve">Remarks: gender bending
Line from Script: "Nur wenige Augenblicke zuvor hatte Hana ihrem Vater Bericht erstattet und diejenigen gelobt, die Tartarus in nur wenigen Stunden zerstört hatten."
Notes: "ihrem Vater" - change to "ihrer Mutter"</t>
        </is>
      </c>
      <c r="J5281" t="inlineStr">
        <is>
          <t xml:space="preserve">AI</t>
        </is>
      </c>
      <c r="K5281" t="inlineStr">
        <is>
          <t xml:space="preserve">Script error</t>
        </is>
      </c>
      <c r="L5281" t="inlineStr">
        <is>
          <t xml:space="preserve">Script error</t>
        </is>
      </c>
      <c r="M5281" t="str">
        <f>IFERROR(IF(VLOOKUP(L5281,'Quantification'!$A:$B,2,FALSE)&amp;""="","Unclassified",VLOOKUP(L5281,'Quantification'!$A:$B,2,FALSE)),"Unclassified")</f>
        <v>Major</v>
      </c>
      <c r="N5281" t="inlineStr">
        <is>
          <t xml:space="preserve">frl-florinda.frisardi@pocketfm.com</t>
        </is>
      </c>
      <c r="O5281" t="inlineStr">
        <is>
          <t xml:space="preserve">Issues found in raw</t>
        </is>
      </c>
      <c r="P5281" t="str">
        <f>IF(OR(O5281="Issues found in master",O5281="Final master"),"Master",IF(OR(O5281="Ready for Master",O5281="Issues found in raw",O5281="Raw under QC",O5281="Issues resolved in raw"),"Raw","-"))</f>
        <v>Raw</v>
      </c>
      <c r="Q5281" s="13">
        <v>46267.14583333333</v>
      </c>
      <c r="R5281" t="inlineStr">
        <is>
          <t xml:space="preserve">2026-09 (Sept)</t>
        </is>
      </c>
      <c r="S5281">
        <f>IF(M5281="Not an error",0,IF(COUNTIFS($A$2:$A5281,$A5281,$D$2:$D5281,$D5281,$M$2:$M5281,"&lt;&gt;Not an error")=1,1,0))</f>
        <v>0</v>
      </c>
      <c r="T5281">
        <f>IF(M5281&lt;&gt;"Major",0,IF(COUNTIFS($A$2:$A5281,$A5281,$D$2:$D5281,$D5281,$M$2:$M5281,"Major")=1,1,0))</f>
        <v>0</v>
      </c>
      <c r="U5281">
        <f>IF(M5281&lt;&gt;"Minor",0,IF(COUNTIFS($A$2:$A5281,$A5281,$D$2:$D5281,$D5281,$M$2:$M5281,"Minor")=1,1,0))</f>
        <v>0</v>
      </c>
    </row>
    <row r="5282">
      <c r="A5282" t="inlineStr">
        <is>
          <t xml:space="preserve">294cd7d130be8bb0326127c52ff2769fcf9a956d</t>
        </is>
      </c>
      <c r="B5282" t="inlineStr">
        <is>
          <t xml:space="preserve">Zompirewolf</t>
        </is>
      </c>
      <c r="C5282" t="inlineStr">
        <is>
          <t xml:space="preserve">Zompirewolf: Die Geburt Einer Legende</t>
        </is>
      </c>
      <c r="D5282" t="inlineStr">
        <is>
          <t xml:space="preserve">b5ec1ded8e2c8013572c5ad2f1e1c330928885fc</t>
        </is>
      </c>
      <c r="E5282" t="inlineStr">
        <is>
          <t xml:space="preserve">Episode 382: Gescheiterte Schlachten</t>
        </is>
      </c>
      <c r="F5282">
        <v>382</v>
      </c>
      <c r="G5282" t="inlineStr">
        <is>
          <t xml:space="preserve">2:37-2:47</t>
        </is>
      </c>
      <c r="H5282" t="inlineStr">
        <is>
          <t xml:space="preserve">Resolved</t>
        </is>
      </c>
      <c r="I5282" t="inlineStr">
        <is>
          <t xml:space="preserve">Remarks: gender bending
Line from Script: "Hana war schon immer die Lieblingstochter des Präsidenten gewesen, aber den Feind zu loben, war eine Grenze, die man einfach nicht überschritt. "
Notes: "des Präsidenten" - change to "der Präsidentin"</t>
        </is>
      </c>
      <c r="J5282" t="inlineStr">
        <is>
          <t xml:space="preserve">VOA</t>
        </is>
      </c>
      <c r="K5282" t="inlineStr">
        <is>
          <t xml:space="preserve">Modulation</t>
        </is>
      </c>
      <c r="L5282" t="inlineStr">
        <is>
          <t xml:space="preserve">Modulation</t>
        </is>
      </c>
      <c r="M5282" t="str">
        <f>IFERROR(IF(VLOOKUP(L5282,'Quantification'!$A:$B,2,FALSE)&amp;""="","Unclassified",VLOOKUP(L5282,'Quantification'!$A:$B,2,FALSE)),"Unclassified")</f>
        <v>Minor</v>
      </c>
      <c r="N5282" t="inlineStr">
        <is>
          <t xml:space="preserve">frl-florinda.frisardi@pocketfm.com</t>
        </is>
      </c>
      <c r="O5282" t="inlineStr">
        <is>
          <t xml:space="preserve">Issues found in raw</t>
        </is>
      </c>
      <c r="P5282" t="str">
        <f>IF(OR(O5282="Issues found in master",O5282="Final master"),"Master",IF(OR(O5282="Ready for Master",O5282="Issues found in raw",O5282="Raw under QC",O5282="Issues resolved in raw"),"Raw","-"))</f>
        <v>Raw</v>
      </c>
      <c r="Q5282" s="13">
        <v>46267.14583333333</v>
      </c>
      <c r="R5282" t="inlineStr">
        <is>
          <t xml:space="preserve">2026-09 (Sept)</t>
        </is>
      </c>
      <c r="S5282">
        <f>IF(M5282="Not an error",0,IF(COUNTIFS($A$2:$A5282,$A5282,$D$2:$D5282,$D5282,$M$2:$M5282,"&lt;&gt;Not an error")=1,1,0))</f>
        <v>0</v>
      </c>
      <c r="T5282">
        <f>IF(M5282&lt;&gt;"Major",0,IF(COUNTIFS($A$2:$A5282,$A5282,$D$2:$D5282,$D5282,$M$2:$M5282,"Major")=1,1,0))</f>
        <v>0</v>
      </c>
      <c r="U5282">
        <f>IF(M5282&lt;&gt;"Minor",0,IF(COUNTIFS($A$2:$A5282,$A5282,$D$2:$D5282,$D5282,$M$2:$M5282,"Minor")=1,1,0))</f>
        <v>1</v>
      </c>
    </row>
    <row r="5283">
      <c r="A5283" t="inlineStr">
        <is>
          <t xml:space="preserve">294cd7d130be8bb0326127c52ff2769fcf9a956d</t>
        </is>
      </c>
      <c r="B5283" t="inlineStr">
        <is>
          <t xml:space="preserve">Zompirewolf</t>
        </is>
      </c>
      <c r="C5283" t="inlineStr">
        <is>
          <t xml:space="preserve">Zompirewolf: Die Geburt Einer Legende</t>
        </is>
      </c>
      <c r="D5283" t="inlineStr">
        <is>
          <t xml:space="preserve">b5ec1ded8e2c8013572c5ad2f1e1c330928885fc</t>
        </is>
      </c>
      <c r="E5283" t="inlineStr">
        <is>
          <t xml:space="preserve">Episode 382: Gescheiterte Schlachten</t>
        </is>
      </c>
      <c r="F5283">
        <v>382</v>
      </c>
      <c r="G5283" t="inlineStr">
        <is>
          <t xml:space="preserve">3:01-3:10</t>
        </is>
      </c>
      <c r="H5283" t="inlineStr">
        <is>
          <t xml:space="preserve">Resolved</t>
        </is>
      </c>
      <c r="I5283" t="inlineStr">
        <is>
          <t xml:space="preserve">Remarks: gender bending
Line from Script: "Die Liebe des Präsidenten zu Hana hielt ihn davon ab, sie zu töten, aber sie reichte nicht aus, um ihn davon abzuhalten, sie ins Gefängnis zu werfen. "
Notes: "des Präsidenten" - change to "der Präsidentin", "ihn" - "sie"</t>
        </is>
      </c>
      <c r="J5283" t="inlineStr">
        <is>
          <t xml:space="preserve">AI</t>
        </is>
      </c>
      <c r="K5283" t="inlineStr">
        <is>
          <t xml:space="preserve">Script error</t>
        </is>
      </c>
      <c r="L5283" t="inlineStr">
        <is>
          <t xml:space="preserve">Script error</t>
        </is>
      </c>
      <c r="M5283" t="str">
        <f>IFERROR(IF(VLOOKUP(L5283,'Quantification'!$A:$B,2,FALSE)&amp;""="","Unclassified",VLOOKUP(L5283,'Quantification'!$A:$B,2,FALSE)),"Unclassified")</f>
        <v>Major</v>
      </c>
      <c r="N5283" t="inlineStr">
        <is>
          <t xml:space="preserve">frl-florinda.frisardi@pocketfm.com</t>
        </is>
      </c>
      <c r="O5283" t="inlineStr">
        <is>
          <t xml:space="preserve">Issues found in raw</t>
        </is>
      </c>
      <c r="P5283" t="str">
        <f>IF(OR(O5283="Issues found in master",O5283="Final master"),"Master",IF(OR(O5283="Ready for Master",O5283="Issues found in raw",O5283="Raw under QC",O5283="Issues resolved in raw"),"Raw","-"))</f>
        <v>Raw</v>
      </c>
      <c r="Q5283" s="13">
        <v>46267.14583333333</v>
      </c>
      <c r="R5283" t="inlineStr">
        <is>
          <t xml:space="preserve">2026-09 (Sept)</t>
        </is>
      </c>
      <c r="S5283">
        <f>IF(M5283="Not an error",0,IF(COUNTIFS($A$2:$A5283,$A5283,$D$2:$D5283,$D5283,$M$2:$M5283,"&lt;&gt;Not an error")=1,1,0))</f>
        <v>0</v>
      </c>
      <c r="T5283">
        <f>IF(M5283&lt;&gt;"Major",0,IF(COUNTIFS($A$2:$A5283,$A5283,$D$2:$D5283,$D5283,$M$2:$M5283,"Major")=1,1,0))</f>
        <v>0</v>
      </c>
      <c r="U5283">
        <f>IF(M5283&lt;&gt;"Minor",0,IF(COUNTIFS($A$2:$A5283,$A5283,$D$2:$D5283,$D5283,$M$2:$M5283,"Minor")=1,1,0))</f>
        <v>0</v>
      </c>
    </row>
    <row r="5284">
      <c r="A5284" t="inlineStr">
        <is>
          <t xml:space="preserve">294cd7d130be8bb0326127c52ff2769fcf9a956d</t>
        </is>
      </c>
      <c r="B5284" t="inlineStr">
        <is>
          <t xml:space="preserve">Zompirewolf</t>
        </is>
      </c>
      <c r="C5284" t="inlineStr">
        <is>
          <t xml:space="preserve">Zompirewolf: Die Geburt Einer Legende</t>
        </is>
      </c>
      <c r="D5284" t="inlineStr">
        <is>
          <t xml:space="preserve">b5ec1ded8e2c8013572c5ad2f1e1c330928885fc</t>
        </is>
      </c>
      <c r="E5284" t="inlineStr">
        <is>
          <t xml:space="preserve">Episode 382: Gescheiterte Schlachten</t>
        </is>
      </c>
      <c r="F5284">
        <v>382</v>
      </c>
      <c r="G5284" t="inlineStr">
        <is>
          <t xml:space="preserve">3:28-3:34</t>
        </is>
      </c>
      <c r="H5284" t="inlineStr">
        <is>
          <t xml:space="preserve">Resolved</t>
        </is>
      </c>
      <c r="I5284" t="inlineStr">
        <is>
          <t xml:space="preserve">Remarks: gender bending
Line from Script: "Auch wenn der Präsident es nicht zugeben wollte, war er von Tristans Zuversicht beeindruckt. "
Notes: "der Präsident" - change to "die Präsidentin"</t>
        </is>
      </c>
      <c r="J5284" t="inlineStr">
        <is>
          <t xml:space="preserve">AI</t>
        </is>
      </c>
      <c r="K5284" t="inlineStr">
        <is>
          <t xml:space="preserve">Script error</t>
        </is>
      </c>
      <c r="L5284" t="inlineStr">
        <is>
          <t xml:space="preserve">Script error</t>
        </is>
      </c>
      <c r="M5284" t="str">
        <f>IFERROR(IF(VLOOKUP(L5284,'Quantification'!$A:$B,2,FALSE)&amp;""="","Unclassified",VLOOKUP(L5284,'Quantification'!$A:$B,2,FALSE)),"Unclassified")</f>
        <v>Major</v>
      </c>
      <c r="N5284" t="inlineStr">
        <is>
          <t xml:space="preserve">frl-florinda.frisardi@pocketfm.com</t>
        </is>
      </c>
      <c r="O5284" t="inlineStr">
        <is>
          <t xml:space="preserve">Issues found in raw</t>
        </is>
      </c>
      <c r="P5284" t="str">
        <f>IF(OR(O5284="Issues found in master",O5284="Final master"),"Master",IF(OR(O5284="Ready for Master",O5284="Issues found in raw",O5284="Raw under QC",O5284="Issues resolved in raw"),"Raw","-"))</f>
        <v>Raw</v>
      </c>
      <c r="Q5284" s="13">
        <v>46267.14583333333</v>
      </c>
      <c r="R5284" t="inlineStr">
        <is>
          <t xml:space="preserve">2026-09 (Sept)</t>
        </is>
      </c>
      <c r="S5284">
        <f>IF(M5284="Not an error",0,IF(COUNTIFS($A$2:$A5284,$A5284,$D$2:$D5284,$D5284,$M$2:$M5284,"&lt;&gt;Not an error")=1,1,0))</f>
        <v>0</v>
      </c>
      <c r="T5284">
        <f>IF(M5284&lt;&gt;"Major",0,IF(COUNTIFS($A$2:$A5284,$A5284,$D$2:$D5284,$D5284,$M$2:$M5284,"Major")=1,1,0))</f>
        <v>0</v>
      </c>
      <c r="U5284">
        <f>IF(M5284&lt;&gt;"Minor",0,IF(COUNTIFS($A$2:$A5284,$A5284,$D$2:$D5284,$D5284,$M$2:$M5284,"Minor")=1,1,0))</f>
        <v>0</v>
      </c>
    </row>
    <row r="5285">
      <c r="A5285" t="inlineStr">
        <is>
          <t xml:space="preserve">294cd7d130be8bb0326127c52ff2769fcf9a956d</t>
        </is>
      </c>
      <c r="B5285" t="inlineStr">
        <is>
          <t xml:space="preserve">Zompirewolf</t>
        </is>
      </c>
      <c r="C5285" t="inlineStr">
        <is>
          <t xml:space="preserve">Zompirewolf: Die Geburt Einer Legende</t>
        </is>
      </c>
      <c r="D5285" t="inlineStr">
        <is>
          <t xml:space="preserve">b5ec1ded8e2c8013572c5ad2f1e1c330928885fc</t>
        </is>
      </c>
      <c r="E5285" t="inlineStr">
        <is>
          <t xml:space="preserve">Episode 382: Gescheiterte Schlachten</t>
        </is>
      </c>
      <c r="F5285">
        <v>382</v>
      </c>
      <c r="G5285" t="inlineStr">
        <is>
          <t xml:space="preserve">3:44-3:52</t>
        </is>
      </c>
      <c r="H5285" t="inlineStr">
        <is>
          <t xml:space="preserve">Resolved</t>
        </is>
      </c>
      <c r="I5285" t="inlineStr">
        <is>
          <t xml:space="preserve">Remarks: gender bending
Line from Script: ""Schade, dass dieser Bastard bei dem Angriff getötet wurde", dachte der Präsident bei sich und nippte ruhig an seinem Zinnobertee."
Notes: "der Präsident" - change to "die Präsidentin", "seinem" - "ihrem"</t>
        </is>
      </c>
      <c r="J5285" t="inlineStr">
        <is>
          <t xml:space="preserve">AI</t>
        </is>
      </c>
      <c r="K5285" t="inlineStr">
        <is>
          <t xml:space="preserve">Script error</t>
        </is>
      </c>
      <c r="L5285" t="inlineStr">
        <is>
          <t xml:space="preserve">Script error</t>
        </is>
      </c>
      <c r="M5285" t="str">
        <f>IFERROR(IF(VLOOKUP(L5285,'Quantification'!$A:$B,2,FALSE)&amp;""="","Unclassified",VLOOKUP(L5285,'Quantification'!$A:$B,2,FALSE)),"Unclassified")</f>
        <v>Major</v>
      </c>
      <c r="N5285" t="inlineStr">
        <is>
          <t xml:space="preserve">frl-florinda.frisardi@pocketfm.com</t>
        </is>
      </c>
      <c r="O5285" t="inlineStr">
        <is>
          <t xml:space="preserve">Issues found in raw</t>
        </is>
      </c>
      <c r="P5285" t="str">
        <f>IF(OR(O5285="Issues found in master",O5285="Final master"),"Master",IF(OR(O5285="Ready for Master",O5285="Issues found in raw",O5285="Raw under QC",O5285="Issues resolved in raw"),"Raw","-"))</f>
        <v>Raw</v>
      </c>
      <c r="Q5285" s="13">
        <v>46267.14583333333</v>
      </c>
      <c r="R5285" t="inlineStr">
        <is>
          <t xml:space="preserve">2026-09 (Sept)</t>
        </is>
      </c>
      <c r="S5285">
        <f>IF(M5285="Not an error",0,IF(COUNTIFS($A$2:$A5285,$A5285,$D$2:$D5285,$D5285,$M$2:$M5285,"&lt;&gt;Not an error")=1,1,0))</f>
        <v>0</v>
      </c>
      <c r="T5285">
        <f>IF(M5285&lt;&gt;"Major",0,IF(COUNTIFS($A$2:$A5285,$A5285,$D$2:$D5285,$D5285,$M$2:$M5285,"Major")=1,1,0))</f>
        <v>0</v>
      </c>
      <c r="U5285">
        <f>IF(M5285&lt;&gt;"Minor",0,IF(COUNTIFS($A$2:$A5285,$A5285,$D$2:$D5285,$D5285,$M$2:$M5285,"Minor")=1,1,0))</f>
        <v>0</v>
      </c>
    </row>
    <row r="5286">
      <c r="A5286" t="inlineStr">
        <is>
          <t xml:space="preserve">294cd7d130be8bb0326127c52ff2769fcf9a956d</t>
        </is>
      </c>
      <c r="B5286" t="inlineStr">
        <is>
          <t xml:space="preserve">Zompirewolf</t>
        </is>
      </c>
      <c r="C5286" t="inlineStr">
        <is>
          <t xml:space="preserve">Zompirewolf: Die Geburt Einer Legende</t>
        </is>
      </c>
      <c r="D5286" t="inlineStr">
        <is>
          <t xml:space="preserve">b5ec1ded8e2c8013572c5ad2f1e1c330928885fc</t>
        </is>
      </c>
      <c r="E5286" t="inlineStr">
        <is>
          <t xml:space="preserve">Episode 382: Gescheiterte Schlachten</t>
        </is>
      </c>
      <c r="F5286">
        <v>382</v>
      </c>
      <c r="G5286" t="inlineStr">
        <is>
          <t xml:space="preserve">4:07-4:09</t>
        </is>
      </c>
      <c r="H5286" t="inlineStr">
        <is>
          <t xml:space="preserve">Resolved</t>
        </is>
      </c>
      <c r="I5286" t="inlineStr">
        <is>
          <t xml:space="preserve">Remarks: gender bending
Line from Script: ""Herein", sagte er."
Notes: "er" - "sie"</t>
        </is>
      </c>
      <c r="J5286" t="inlineStr">
        <is>
          <t xml:space="preserve">AI</t>
        </is>
      </c>
      <c r="K5286" t="inlineStr">
        <is>
          <t xml:space="preserve">Script error</t>
        </is>
      </c>
      <c r="L5286" t="inlineStr">
        <is>
          <t xml:space="preserve">Script error</t>
        </is>
      </c>
      <c r="M5286" t="str">
        <f>IFERROR(IF(VLOOKUP(L5286,'Quantification'!$A:$B,2,FALSE)&amp;""="","Unclassified",VLOOKUP(L5286,'Quantification'!$A:$B,2,FALSE)),"Unclassified")</f>
        <v>Major</v>
      </c>
      <c r="N5286" t="inlineStr">
        <is>
          <t xml:space="preserve">frl-florinda.frisardi@pocketfm.com</t>
        </is>
      </c>
      <c r="O5286" t="inlineStr">
        <is>
          <t xml:space="preserve">Issues found in raw</t>
        </is>
      </c>
      <c r="P5286" t="str">
        <f>IF(OR(O5286="Issues found in master",O5286="Final master"),"Master",IF(OR(O5286="Ready for Master",O5286="Issues found in raw",O5286="Raw under QC",O5286="Issues resolved in raw"),"Raw","-"))</f>
        <v>Raw</v>
      </c>
      <c r="Q5286" s="13">
        <v>46267.14583333333</v>
      </c>
      <c r="R5286" t="inlineStr">
        <is>
          <t xml:space="preserve">2026-09 (Sept)</t>
        </is>
      </c>
      <c r="S5286">
        <f>IF(M5286="Not an error",0,IF(COUNTIFS($A$2:$A5286,$A5286,$D$2:$D5286,$D5286,$M$2:$M5286,"&lt;&gt;Not an error")=1,1,0))</f>
        <v>0</v>
      </c>
      <c r="T5286">
        <f>IF(M5286&lt;&gt;"Major",0,IF(COUNTIFS($A$2:$A5286,$A5286,$D$2:$D5286,$D5286,$M$2:$M5286,"Major")=1,1,0))</f>
        <v>0</v>
      </c>
      <c r="U5286">
        <f>IF(M5286&lt;&gt;"Minor",0,IF(COUNTIFS($A$2:$A5286,$A5286,$D$2:$D5286,$D5286,$M$2:$M5286,"Minor")=1,1,0))</f>
        <v>0</v>
      </c>
    </row>
    <row r="5287">
      <c r="A5287" t="inlineStr">
        <is>
          <t xml:space="preserve">294cd7d130be8bb0326127c52ff2769fcf9a956d</t>
        </is>
      </c>
      <c r="B5287" t="inlineStr">
        <is>
          <t xml:space="preserve">Zompirewolf</t>
        </is>
      </c>
      <c r="C5287" t="inlineStr">
        <is>
          <t xml:space="preserve">Zompirewolf: Die Geburt Einer Legende</t>
        </is>
      </c>
      <c r="D5287" t="inlineStr">
        <is>
          <t xml:space="preserve">b5ec1ded8e2c8013572c5ad2f1e1c330928885fc</t>
        </is>
      </c>
      <c r="E5287" t="inlineStr">
        <is>
          <t xml:space="preserve">Episode 382: Gescheiterte Schlachten</t>
        </is>
      </c>
      <c r="F5287">
        <v>382</v>
      </c>
      <c r="G5287" t="inlineStr">
        <is>
          <t xml:space="preserve">4:23-4:27</t>
        </is>
      </c>
      <c r="H5287" t="inlineStr">
        <is>
          <t xml:space="preserve">Resolved</t>
        </is>
      </c>
      <c r="I5287" t="inlineStr">
        <is>
          <t xml:space="preserve">Remarks: gender bending
Line from Script: "Dad! Ich habe gehört, was passiert ist!", fing Roman an."
Notes: "Dad!" - "Mutter!"</t>
        </is>
      </c>
      <c r="J5287" t="inlineStr">
        <is>
          <t xml:space="preserve">AI</t>
        </is>
      </c>
      <c r="K5287" t="inlineStr">
        <is>
          <t xml:space="preserve">Script error</t>
        </is>
      </c>
      <c r="L5287" t="inlineStr">
        <is>
          <t xml:space="preserve">Script error</t>
        </is>
      </c>
      <c r="M5287" t="str">
        <f>IFERROR(IF(VLOOKUP(L5287,'Quantification'!$A:$B,2,FALSE)&amp;""="","Unclassified",VLOOKUP(L5287,'Quantification'!$A:$B,2,FALSE)),"Unclassified")</f>
        <v>Major</v>
      </c>
      <c r="N5287" t="inlineStr">
        <is>
          <t xml:space="preserve">frl-florinda.frisardi@pocketfm.com</t>
        </is>
      </c>
      <c r="O5287" t="inlineStr">
        <is>
          <t xml:space="preserve">Issues found in raw</t>
        </is>
      </c>
      <c r="P5287" t="str">
        <f>IF(OR(O5287="Issues found in master",O5287="Final master"),"Master",IF(OR(O5287="Ready for Master",O5287="Issues found in raw",O5287="Raw under QC",O5287="Issues resolved in raw"),"Raw","-"))</f>
        <v>Raw</v>
      </c>
      <c r="Q5287" s="13">
        <v>46267.14583333333</v>
      </c>
      <c r="R5287" t="inlineStr">
        <is>
          <t xml:space="preserve">2026-09 (Sept)</t>
        </is>
      </c>
      <c r="S5287">
        <f>IF(M5287="Not an error",0,IF(COUNTIFS($A$2:$A5287,$A5287,$D$2:$D5287,$D5287,$M$2:$M5287,"&lt;&gt;Not an error")=1,1,0))</f>
        <v>0</v>
      </c>
      <c r="T5287">
        <f>IF(M5287&lt;&gt;"Major",0,IF(COUNTIFS($A$2:$A5287,$A5287,$D$2:$D5287,$D5287,$M$2:$M5287,"Major")=1,1,0))</f>
        <v>0</v>
      </c>
      <c r="U5287">
        <f>IF(M5287&lt;&gt;"Minor",0,IF(COUNTIFS($A$2:$A5287,$A5287,$D$2:$D5287,$D5287,$M$2:$M5287,"Minor")=1,1,0))</f>
        <v>0</v>
      </c>
    </row>
    <row r="5288">
      <c r="A5288" t="inlineStr">
        <is>
          <t xml:space="preserve">294cd7d130be8bb0326127c52ff2769fcf9a956d</t>
        </is>
      </c>
      <c r="B5288" t="inlineStr">
        <is>
          <t xml:space="preserve">Zompirewolf</t>
        </is>
      </c>
      <c r="C5288" t="inlineStr">
        <is>
          <t xml:space="preserve">Zompirewolf: Die Geburt Einer Legende</t>
        </is>
      </c>
      <c r="D5288" t="inlineStr">
        <is>
          <t xml:space="preserve">b5ec1ded8e2c8013572c5ad2f1e1c330928885fc</t>
        </is>
      </c>
      <c r="E5288" t="inlineStr">
        <is>
          <t xml:space="preserve">Episode 382: Gescheiterte Schlachten</t>
        </is>
      </c>
      <c r="F5288">
        <v>382</v>
      </c>
      <c r="G5288" t="inlineStr">
        <is>
          <t xml:space="preserve">4:28-4:32</t>
        </is>
      </c>
      <c r="H5288" t="inlineStr">
        <is>
          <t xml:space="preserve">Resolved</t>
        </is>
      </c>
      <c r="I5288" t="inlineStr">
        <is>
          <t xml:space="preserve">Remarks: gender bending
Line from Script: "Du hast richtig gehört, Roman", fiel ihm der Präsident ins Wort."
Notes: "der Präsident" - change to "die Präsidentin"</t>
        </is>
      </c>
      <c r="J5288" t="inlineStr">
        <is>
          <t xml:space="preserve">AI</t>
        </is>
      </c>
      <c r="K5288" t="inlineStr">
        <is>
          <t xml:space="preserve">Script error</t>
        </is>
      </c>
      <c r="L5288" t="inlineStr">
        <is>
          <t xml:space="preserve">Script error</t>
        </is>
      </c>
      <c r="M5288" t="str">
        <f>IFERROR(IF(VLOOKUP(L5288,'Quantification'!$A:$B,2,FALSE)&amp;""="","Unclassified",VLOOKUP(L5288,'Quantification'!$A:$B,2,FALSE)),"Unclassified")</f>
        <v>Major</v>
      </c>
      <c r="N5288" t="inlineStr">
        <is>
          <t xml:space="preserve">frl-florinda.frisardi@pocketfm.com</t>
        </is>
      </c>
      <c r="O5288" t="inlineStr">
        <is>
          <t xml:space="preserve">Issues found in raw</t>
        </is>
      </c>
      <c r="P5288" t="str">
        <f>IF(OR(O5288="Issues found in master",O5288="Final master"),"Master",IF(OR(O5288="Ready for Master",O5288="Issues found in raw",O5288="Raw under QC",O5288="Issues resolved in raw"),"Raw","-"))</f>
        <v>Raw</v>
      </c>
      <c r="Q5288" s="13">
        <v>46267.14583333333</v>
      </c>
      <c r="R5288" t="inlineStr">
        <is>
          <t xml:space="preserve">2026-09 (Sept)</t>
        </is>
      </c>
      <c r="S5288">
        <f>IF(M5288="Not an error",0,IF(COUNTIFS($A$2:$A5288,$A5288,$D$2:$D5288,$D5288,$M$2:$M5288,"&lt;&gt;Not an error")=1,1,0))</f>
        <v>0</v>
      </c>
      <c r="T5288">
        <f>IF(M5288&lt;&gt;"Major",0,IF(COUNTIFS($A$2:$A5288,$A5288,$D$2:$D5288,$D5288,$M$2:$M5288,"Major")=1,1,0))</f>
        <v>0</v>
      </c>
      <c r="U5288">
        <f>IF(M5288&lt;&gt;"Minor",0,IF(COUNTIFS($A$2:$A5288,$A5288,$D$2:$D5288,$D5288,$M$2:$M5288,"Minor")=1,1,0))</f>
        <v>0</v>
      </c>
    </row>
    <row r="5289">
      <c r="A5289" t="inlineStr">
        <is>
          <t xml:space="preserve">294cd7d130be8bb0326127c52ff2769fcf9a956d</t>
        </is>
      </c>
      <c r="B5289" t="inlineStr">
        <is>
          <t xml:space="preserve">Zompirewolf</t>
        </is>
      </c>
      <c r="C5289" t="inlineStr">
        <is>
          <t xml:space="preserve">Zompirewolf: Die Geburt Einer Legende</t>
        </is>
      </c>
      <c r="D5289" t="inlineStr">
        <is>
          <t xml:space="preserve">b5ec1ded8e2c8013572c5ad2f1e1c330928885fc</t>
        </is>
      </c>
      <c r="E5289" t="inlineStr">
        <is>
          <t xml:space="preserve">Episode 382: Gescheiterte Schlachten</t>
        </is>
      </c>
      <c r="F5289">
        <v>382</v>
      </c>
      <c r="G5289" t="inlineStr">
        <is>
          <t xml:space="preserve">4:50-4:57</t>
        </is>
      </c>
      <c r="H5289" t="inlineStr">
        <is>
          <t xml:space="preserve">Resolved</t>
        </is>
      </c>
      <c r="I5289" t="inlineStr">
        <is>
          <t xml:space="preserve">Remarks: gender bending
Line from Script: "Roman war der Einzige seiner Geschwister, der so unverblümt mit ihrem Vater reden konnte, und das aus gutem Grund. "
Notes: "ihrem Vater" - "ihrer Mutter"</t>
        </is>
      </c>
      <c r="J5289" t="inlineStr">
        <is>
          <t xml:space="preserve">AI</t>
        </is>
      </c>
      <c r="K5289" t="inlineStr">
        <is>
          <t xml:space="preserve">Script error</t>
        </is>
      </c>
      <c r="L5289" t="inlineStr">
        <is>
          <t xml:space="preserve">Script error</t>
        </is>
      </c>
      <c r="M5289" t="str">
        <f>IFERROR(IF(VLOOKUP(L5289,'Quantification'!$A:$B,2,FALSE)&amp;""="","Unclassified",VLOOKUP(L5289,'Quantification'!$A:$B,2,FALSE)),"Unclassified")</f>
        <v>Major</v>
      </c>
      <c r="N5289" t="inlineStr">
        <is>
          <t xml:space="preserve">frl-florinda.frisardi@pocketfm.com</t>
        </is>
      </c>
      <c r="O5289" t="inlineStr">
        <is>
          <t xml:space="preserve">Issues found in raw</t>
        </is>
      </c>
      <c r="P5289" t="str">
        <f>IF(OR(O5289="Issues found in master",O5289="Final master"),"Master",IF(OR(O5289="Ready for Master",O5289="Issues found in raw",O5289="Raw under QC",O5289="Issues resolved in raw"),"Raw","-"))</f>
        <v>Raw</v>
      </c>
      <c r="Q5289" s="13">
        <v>46267.14583333333</v>
      </c>
      <c r="R5289" t="inlineStr">
        <is>
          <t xml:space="preserve">2026-09 (Sept)</t>
        </is>
      </c>
      <c r="S5289">
        <f>IF(M5289="Not an error",0,IF(COUNTIFS($A$2:$A5289,$A5289,$D$2:$D5289,$D5289,$M$2:$M5289,"&lt;&gt;Not an error")=1,1,0))</f>
        <v>0</v>
      </c>
      <c r="T5289">
        <f>IF(M5289&lt;&gt;"Major",0,IF(COUNTIFS($A$2:$A5289,$A5289,$D$2:$D5289,$D5289,$M$2:$M5289,"Major")=1,1,0))</f>
        <v>0</v>
      </c>
      <c r="U5289">
        <f>IF(M5289&lt;&gt;"Minor",0,IF(COUNTIFS($A$2:$A5289,$A5289,$D$2:$D5289,$D5289,$M$2:$M5289,"Minor")=1,1,0))</f>
        <v>0</v>
      </c>
    </row>
    <row r="5290">
      <c r="A5290" t="inlineStr">
        <is>
          <t xml:space="preserve">294cd7d130be8bb0326127c52ff2769fcf9a956d</t>
        </is>
      </c>
      <c r="B5290" t="inlineStr">
        <is>
          <t xml:space="preserve">Zompirewolf</t>
        </is>
      </c>
      <c r="C5290" t="inlineStr">
        <is>
          <t xml:space="preserve">Zompirewolf: Die Geburt Einer Legende</t>
        </is>
      </c>
      <c r="D5290" t="inlineStr">
        <is>
          <t xml:space="preserve">b5ec1ded8e2c8013572c5ad2f1e1c330928885fc</t>
        </is>
      </c>
      <c r="E5290" t="inlineStr">
        <is>
          <t xml:space="preserve">Episode 382: Gescheiterte Schlachten</t>
        </is>
      </c>
      <c r="F5290">
        <v>382</v>
      </c>
      <c r="G5290" t="inlineStr">
        <is>
          <t xml:space="preserve">4:58-5:13</t>
        </is>
      </c>
      <c r="H5290" t="inlineStr">
        <is>
          <t xml:space="preserve">Resolved</t>
        </is>
      </c>
      <c r="I5290" t="inlineStr">
        <is>
          <t xml:space="preserve">Remarks: gender bending
Line from Script: "Obwohl der Präsident als die mächtigste Person in Nirvana galt, konnte das nicht weiter von der Wahrheit entfernt sein. Tatsächlich waren vier seiner eigenen Kinder weitaus fähiger und mächtiger, als er es sich je hätte träumen lassen."
Notes: "der Präsident" - change to "die Präsidentin", change all "er" to "sie"</t>
        </is>
      </c>
      <c r="J5290" t="inlineStr">
        <is>
          <t xml:space="preserve">AI</t>
        </is>
      </c>
      <c r="K5290" t="inlineStr">
        <is>
          <t xml:space="preserve">Script error</t>
        </is>
      </c>
      <c r="L5290" t="inlineStr">
        <is>
          <t xml:space="preserve">Script error</t>
        </is>
      </c>
      <c r="M5290" t="str">
        <f>IFERROR(IF(VLOOKUP(L5290,'Quantification'!$A:$B,2,FALSE)&amp;""="","Unclassified",VLOOKUP(L5290,'Quantification'!$A:$B,2,FALSE)),"Unclassified")</f>
        <v>Major</v>
      </c>
      <c r="N5290" t="inlineStr">
        <is>
          <t xml:space="preserve">frl-florinda.frisardi@pocketfm.com</t>
        </is>
      </c>
      <c r="O5290" t="inlineStr">
        <is>
          <t xml:space="preserve">Issues found in raw</t>
        </is>
      </c>
      <c r="P5290" t="str">
        <f>IF(OR(O5290="Issues found in master",O5290="Final master"),"Master",IF(OR(O5290="Ready for Master",O5290="Issues found in raw",O5290="Raw under QC",O5290="Issues resolved in raw"),"Raw","-"))</f>
        <v>Raw</v>
      </c>
      <c r="Q5290" s="13">
        <v>46267.14583333333</v>
      </c>
      <c r="R5290" t="inlineStr">
        <is>
          <t xml:space="preserve">2026-09 (Sept)</t>
        </is>
      </c>
      <c r="S5290">
        <f>IF(M5290="Not an error",0,IF(COUNTIFS($A$2:$A5290,$A5290,$D$2:$D5290,$D5290,$M$2:$M5290,"&lt;&gt;Not an error")=1,1,0))</f>
        <v>0</v>
      </c>
      <c r="T5290">
        <f>IF(M5290&lt;&gt;"Major",0,IF(COUNTIFS($A$2:$A5290,$A5290,$D$2:$D5290,$D5290,$M$2:$M5290,"Major")=1,1,0))</f>
        <v>0</v>
      </c>
      <c r="U5290">
        <f>IF(M5290&lt;&gt;"Minor",0,IF(COUNTIFS($A$2:$A5290,$A5290,$D$2:$D5290,$D5290,$M$2:$M5290,"Minor")=1,1,0))</f>
        <v>0</v>
      </c>
    </row>
    <row r="5291">
      <c r="A5291" t="inlineStr">
        <is>
          <t xml:space="preserve">294cd7d130be8bb0326127c52ff2769fcf9a956d</t>
        </is>
      </c>
      <c r="B5291" t="inlineStr">
        <is>
          <t xml:space="preserve">Zompirewolf</t>
        </is>
      </c>
      <c r="C5291" t="inlineStr">
        <is>
          <t xml:space="preserve">Zompirewolf: Die Geburt Einer Legende</t>
        </is>
      </c>
      <c r="D5291" t="inlineStr">
        <is>
          <t xml:space="preserve">b5ec1ded8e2c8013572c5ad2f1e1c330928885fc</t>
        </is>
      </c>
      <c r="E5291" t="inlineStr">
        <is>
          <t xml:space="preserve">Episode 382: Gescheiterte Schlachten</t>
        </is>
      </c>
      <c r="F5291">
        <v>382</v>
      </c>
      <c r="G5291" t="inlineStr">
        <is>
          <t xml:space="preserve">5:14-5:17</t>
        </is>
      </c>
      <c r="H5291" t="inlineStr">
        <is>
          <t xml:space="preserve">Resolved</t>
        </is>
      </c>
      <c r="I5291" t="inlineStr">
        <is>
          <t xml:space="preserve">Remarks: gender bending
Line from Script: "Zu seinem Glück liebten sie alle ihren Vater mehr als alles andere. "
Notes: "Vater" - change to "Mutter"</t>
        </is>
      </c>
      <c r="J5291" t="inlineStr">
        <is>
          <t xml:space="preserve">AI</t>
        </is>
      </c>
      <c r="K5291" t="inlineStr">
        <is>
          <t xml:space="preserve">Script error</t>
        </is>
      </c>
      <c r="L5291" t="inlineStr">
        <is>
          <t xml:space="preserve">Script error</t>
        </is>
      </c>
      <c r="M5291" t="str">
        <f>IFERROR(IF(VLOOKUP(L5291,'Quantification'!$A:$B,2,FALSE)&amp;""="","Unclassified",VLOOKUP(L5291,'Quantification'!$A:$B,2,FALSE)),"Unclassified")</f>
        <v>Major</v>
      </c>
      <c r="N5291" t="inlineStr">
        <is>
          <t xml:space="preserve">frl-florinda.frisardi@pocketfm.com</t>
        </is>
      </c>
      <c r="O5291" t="inlineStr">
        <is>
          <t xml:space="preserve">Issues found in raw</t>
        </is>
      </c>
      <c r="P5291" t="str">
        <f>IF(OR(O5291="Issues found in master",O5291="Final master"),"Master",IF(OR(O5291="Ready for Master",O5291="Issues found in raw",O5291="Raw under QC",O5291="Issues resolved in raw"),"Raw","-"))</f>
        <v>Raw</v>
      </c>
      <c r="Q5291" s="13">
        <v>46267.14583333333</v>
      </c>
      <c r="R5291" t="inlineStr">
        <is>
          <t xml:space="preserve">2026-09 (Sept)</t>
        </is>
      </c>
      <c r="S5291">
        <f>IF(M5291="Not an error",0,IF(COUNTIFS($A$2:$A5291,$A5291,$D$2:$D5291,$D5291,$M$2:$M5291,"&lt;&gt;Not an error")=1,1,0))</f>
        <v>0</v>
      </c>
      <c r="T5291">
        <f>IF(M5291&lt;&gt;"Major",0,IF(COUNTIFS($A$2:$A5291,$A5291,$D$2:$D5291,$D5291,$M$2:$M5291,"Major")=1,1,0))</f>
        <v>0</v>
      </c>
      <c r="U5291">
        <f>IF(M5291&lt;&gt;"Minor",0,IF(COUNTIFS($A$2:$A5291,$A5291,$D$2:$D5291,$D5291,$M$2:$M5291,"Minor")=1,1,0))</f>
        <v>0</v>
      </c>
    </row>
    <row r="5292">
      <c r="A5292" t="inlineStr">
        <is>
          <t xml:space="preserve">294cd7d130be8bb0326127c52ff2769fcf9a956d</t>
        </is>
      </c>
      <c r="B5292" t="inlineStr">
        <is>
          <t xml:space="preserve">Zompirewolf</t>
        </is>
      </c>
      <c r="C5292" t="inlineStr">
        <is>
          <t xml:space="preserve">Zompirewolf: Die Geburt Einer Legende</t>
        </is>
      </c>
      <c r="D5292" t="inlineStr">
        <is>
          <t xml:space="preserve">b5ec1ded8e2c8013572c5ad2f1e1c330928885fc</t>
        </is>
      </c>
      <c r="E5292" t="inlineStr">
        <is>
          <t xml:space="preserve">Episode 382: Gescheiterte Schlachten</t>
        </is>
      </c>
      <c r="F5292">
        <v>382</v>
      </c>
      <c r="G5292" t="inlineStr">
        <is>
          <t xml:space="preserve">5:18-5:22</t>
        </is>
      </c>
      <c r="H5292" t="inlineStr">
        <is>
          <t xml:space="preserve">Resolved</t>
        </is>
      </c>
      <c r="I5292" t="inlineStr">
        <is>
          <t xml:space="preserve">Remarks: gender bending
Line from Script: "Andernfalls wäre der Präsident nicht lange im Amt geblieben."
Notes: der Präsident" - change to "die Präsidentin"</t>
        </is>
      </c>
      <c r="J5292" t="inlineStr">
        <is>
          <t xml:space="preserve">AI</t>
        </is>
      </c>
      <c r="K5292" t="inlineStr">
        <is>
          <t xml:space="preserve">Script error</t>
        </is>
      </c>
      <c r="L5292" t="inlineStr">
        <is>
          <t xml:space="preserve">Script error</t>
        </is>
      </c>
      <c r="M5292" t="str">
        <f>IFERROR(IF(VLOOKUP(L5292,'Quantification'!$A:$B,2,FALSE)&amp;""="","Unclassified",VLOOKUP(L5292,'Quantification'!$A:$B,2,FALSE)),"Unclassified")</f>
        <v>Major</v>
      </c>
      <c r="N5292" t="inlineStr">
        <is>
          <t xml:space="preserve">frl-florinda.frisardi@pocketfm.com</t>
        </is>
      </c>
      <c r="O5292" t="inlineStr">
        <is>
          <t xml:space="preserve">Issues found in raw</t>
        </is>
      </c>
      <c r="P5292" t="str">
        <f>IF(OR(O5292="Issues found in master",O5292="Final master"),"Master",IF(OR(O5292="Ready for Master",O5292="Issues found in raw",O5292="Raw under QC",O5292="Issues resolved in raw"),"Raw","-"))</f>
        <v>Raw</v>
      </c>
      <c r="Q5292" s="13">
        <v>46267.14583333333</v>
      </c>
      <c r="R5292" t="inlineStr">
        <is>
          <t xml:space="preserve">2026-09 (Sept)</t>
        </is>
      </c>
      <c r="S5292">
        <f>IF(M5292="Not an error",0,IF(COUNTIFS($A$2:$A5292,$A5292,$D$2:$D5292,$D5292,$M$2:$M5292,"&lt;&gt;Not an error")=1,1,0))</f>
        <v>0</v>
      </c>
      <c r="T5292">
        <f>IF(M5292&lt;&gt;"Major",0,IF(COUNTIFS($A$2:$A5292,$A5292,$D$2:$D5292,$D5292,$M$2:$M5292,"Major")=1,1,0))</f>
        <v>0</v>
      </c>
      <c r="U5292">
        <f>IF(M5292&lt;&gt;"Minor",0,IF(COUNTIFS($A$2:$A5292,$A5292,$D$2:$D5292,$D5292,$M$2:$M5292,"Minor")=1,1,0))</f>
        <v>0</v>
      </c>
    </row>
    <row r="5293">
      <c r="A5293" t="inlineStr">
        <is>
          <t xml:space="preserve">294cd7d130be8bb0326127c52ff2769fcf9a956d</t>
        </is>
      </c>
      <c r="B5293" t="inlineStr">
        <is>
          <t xml:space="preserve">Zompirewolf</t>
        </is>
      </c>
      <c r="C5293" t="inlineStr">
        <is>
          <t xml:space="preserve">Zompirewolf: Die Geburt Einer Legende</t>
        </is>
      </c>
      <c r="D5293" t="inlineStr">
        <is>
          <t xml:space="preserve">b5ec1ded8e2c8013572c5ad2f1e1c330928885fc</t>
        </is>
      </c>
      <c r="E5293" t="inlineStr">
        <is>
          <t xml:space="preserve">Episode 382: Gescheiterte Schlachten</t>
        </is>
      </c>
      <c r="F5293">
        <v>382</v>
      </c>
      <c r="G5293" t="inlineStr">
        <is>
          <t xml:space="preserve">5:30-5:34</t>
        </is>
      </c>
      <c r="H5293" t="inlineStr">
        <is>
          <t xml:space="preserve">Resolved</t>
        </is>
      </c>
      <c r="I5293" t="inlineStr">
        <is>
          <t xml:space="preserve">Remarks: gender bending
Line from Script: "Es ist Zeit, sich auf einen Kampf vorzubereiten", befahl der Präsident."
Notes: der Präsident" - change to "die Präsidentin"</t>
        </is>
      </c>
      <c r="J5293" t="inlineStr">
        <is>
          <t xml:space="preserve">AI</t>
        </is>
      </c>
      <c r="K5293" t="inlineStr">
        <is>
          <t xml:space="preserve">Script error</t>
        </is>
      </c>
      <c r="L5293" t="inlineStr">
        <is>
          <t xml:space="preserve">Script error</t>
        </is>
      </c>
      <c r="M5293" t="str">
        <f>IFERROR(IF(VLOOKUP(L5293,'Quantification'!$A:$B,2,FALSE)&amp;""="","Unclassified",VLOOKUP(L5293,'Quantification'!$A:$B,2,FALSE)),"Unclassified")</f>
        <v>Major</v>
      </c>
      <c r="N5293" t="inlineStr">
        <is>
          <t xml:space="preserve">frl-florinda.frisardi@pocketfm.com</t>
        </is>
      </c>
      <c r="O5293" t="inlineStr">
        <is>
          <t xml:space="preserve">Issues found in raw</t>
        </is>
      </c>
      <c r="P5293" t="str">
        <f>IF(OR(O5293="Issues found in master",O5293="Final master"),"Master",IF(OR(O5293="Ready for Master",O5293="Issues found in raw",O5293="Raw under QC",O5293="Issues resolved in raw"),"Raw","-"))</f>
        <v>Raw</v>
      </c>
      <c r="Q5293" s="13">
        <v>46267.14583333333</v>
      </c>
      <c r="R5293" t="inlineStr">
        <is>
          <t xml:space="preserve">2026-09 (Sept)</t>
        </is>
      </c>
      <c r="S5293">
        <f>IF(M5293="Not an error",0,IF(COUNTIFS($A$2:$A5293,$A5293,$D$2:$D5293,$D5293,$M$2:$M5293,"&lt;&gt;Not an error")=1,1,0))</f>
        <v>0</v>
      </c>
      <c r="T5293">
        <f>IF(M5293&lt;&gt;"Major",0,IF(COUNTIFS($A$2:$A5293,$A5293,$D$2:$D5293,$D5293,$M$2:$M5293,"Major")=1,1,0))</f>
        <v>0</v>
      </c>
      <c r="U5293">
        <f>IF(M5293&lt;&gt;"Minor",0,IF(COUNTIFS($A$2:$A5293,$A5293,$D$2:$D5293,$D5293,$M$2:$M5293,"Minor")=1,1,0))</f>
        <v>0</v>
      </c>
    </row>
    <row r="5294">
      <c r="A5294" t="inlineStr">
        <is>
          <t xml:space="preserve">294cd7d130be8bb0326127c52ff2769fcf9a956d</t>
        </is>
      </c>
      <c r="B5294" t="inlineStr">
        <is>
          <t xml:space="preserve">Zompirewolf</t>
        </is>
      </c>
      <c r="C5294" t="inlineStr">
        <is>
          <t xml:space="preserve">Zompirewolf: Die Geburt Einer Legende</t>
        </is>
      </c>
      <c r="D5294" t="inlineStr">
        <is>
          <t xml:space="preserve">b5ec1ded8e2c8013572c5ad2f1e1c330928885fc</t>
        </is>
      </c>
      <c r="E5294" t="inlineStr">
        <is>
          <t xml:space="preserve">Episode 382: Gescheiterte Schlachten</t>
        </is>
      </c>
      <c r="F5294">
        <v>382</v>
      </c>
      <c r="G5294" t="inlineStr">
        <is>
          <t xml:space="preserve">5:49-5:52</t>
        </is>
      </c>
      <c r="H5294" t="inlineStr">
        <is>
          <t xml:space="preserve">Resolved</t>
        </is>
      </c>
      <c r="I5294" t="inlineStr">
        <is>
          <t xml:space="preserve">Remarks: gender bending
Line from Script: "Das war nicht die Antwort, die der Präsident erwartet hatte. "
Notes: der Präsident" - change to "die Präsidentin"</t>
        </is>
      </c>
      <c r="J5294" t="inlineStr">
        <is>
          <t xml:space="preserve">AI</t>
        </is>
      </c>
      <c r="K5294" t="inlineStr">
        <is>
          <t xml:space="preserve">Script error</t>
        </is>
      </c>
      <c r="L5294" t="inlineStr">
        <is>
          <t xml:space="preserve">Script error</t>
        </is>
      </c>
      <c r="M5294" t="str">
        <f>IFERROR(IF(VLOOKUP(L5294,'Quantification'!$A:$B,2,FALSE)&amp;""="","Unclassified",VLOOKUP(L5294,'Quantification'!$A:$B,2,FALSE)),"Unclassified")</f>
        <v>Major</v>
      </c>
      <c r="N5294" t="inlineStr">
        <is>
          <t xml:space="preserve">frl-florinda.frisardi@pocketfm.com</t>
        </is>
      </c>
      <c r="O5294" t="inlineStr">
        <is>
          <t xml:space="preserve">Issues found in raw</t>
        </is>
      </c>
      <c r="P5294" t="str">
        <f>IF(OR(O5294="Issues found in master",O5294="Final master"),"Master",IF(OR(O5294="Ready for Master",O5294="Issues found in raw",O5294="Raw under QC",O5294="Issues resolved in raw"),"Raw","-"))</f>
        <v>Raw</v>
      </c>
      <c r="Q5294" s="13">
        <v>46267.14583333333</v>
      </c>
      <c r="R5294" t="inlineStr">
        <is>
          <t xml:space="preserve">2026-09 (Sept)</t>
        </is>
      </c>
      <c r="S5294">
        <f>IF(M5294="Not an error",0,IF(COUNTIFS($A$2:$A5294,$A5294,$D$2:$D5294,$D5294,$M$2:$M5294,"&lt;&gt;Not an error")=1,1,0))</f>
        <v>0</v>
      </c>
      <c r="T5294">
        <f>IF(M5294&lt;&gt;"Major",0,IF(COUNTIFS($A$2:$A5294,$A5294,$D$2:$D5294,$D5294,$M$2:$M5294,"Major")=1,1,0))</f>
        <v>0</v>
      </c>
      <c r="U5294">
        <f>IF(M5294&lt;&gt;"Minor",0,IF(COUNTIFS($A$2:$A5294,$A5294,$D$2:$D5294,$D5294,$M$2:$M5294,"Minor")=1,1,0))</f>
        <v>0</v>
      </c>
    </row>
    <row r="5295">
      <c r="A5295" t="inlineStr">
        <is>
          <t xml:space="preserve">294cd7d130be8bb0326127c52ff2769fcf9a956d</t>
        </is>
      </c>
      <c r="B5295" t="inlineStr">
        <is>
          <t xml:space="preserve">Zompirewolf</t>
        </is>
      </c>
      <c r="C5295" t="inlineStr">
        <is>
          <t xml:space="preserve">Zompirewolf: Die Geburt Einer Legende</t>
        </is>
      </c>
      <c r="D5295" t="inlineStr">
        <is>
          <t xml:space="preserve">b5ec1ded8e2c8013572c5ad2f1e1c330928885fc</t>
        </is>
      </c>
      <c r="E5295" t="inlineStr">
        <is>
          <t xml:space="preserve">Episode 382: Gescheiterte Schlachten</t>
        </is>
      </c>
      <c r="F5295">
        <v>382</v>
      </c>
      <c r="G5295" t="inlineStr">
        <is>
          <t xml:space="preserve">5:53-6:10</t>
        </is>
      </c>
      <c r="H5295" t="inlineStr">
        <is>
          <t xml:space="preserve">Resolved</t>
        </is>
      </c>
      <c r="I5295" t="inlineStr">
        <is>
          <t xml:space="preserve">Remarks: gender bending
Line from Script: "Ohne die Monster, die er großgezogen hatte, schwanden seine Hoffnungen auf einen leichten, überwältigenden Sieg schnell dahin. Er war sich sicher, dass er auf jeden Fall gewinnen würde, aber es würde nicht der Spaziergang werden, den er sich vorgestellt hatte."
Notes: all "er" to "sie"</t>
        </is>
      </c>
      <c r="J5295" t="inlineStr">
        <is>
          <t xml:space="preserve">AI</t>
        </is>
      </c>
      <c r="K5295" t="inlineStr">
        <is>
          <t xml:space="preserve">Script error</t>
        </is>
      </c>
      <c r="L5295" t="inlineStr">
        <is>
          <t xml:space="preserve">Script error</t>
        </is>
      </c>
      <c r="M5295" t="str">
        <f>IFERROR(IF(VLOOKUP(L5295,'Quantification'!$A:$B,2,FALSE)&amp;""="","Unclassified",VLOOKUP(L5295,'Quantification'!$A:$B,2,FALSE)),"Unclassified")</f>
        <v>Major</v>
      </c>
      <c r="N5295" t="inlineStr">
        <is>
          <t xml:space="preserve">frl-florinda.frisardi@pocketfm.com</t>
        </is>
      </c>
      <c r="O5295" t="inlineStr">
        <is>
          <t xml:space="preserve">Issues found in raw</t>
        </is>
      </c>
      <c r="P5295" t="str">
        <f>IF(OR(O5295="Issues found in master",O5295="Final master"),"Master",IF(OR(O5295="Ready for Master",O5295="Issues found in raw",O5295="Raw under QC",O5295="Issues resolved in raw"),"Raw","-"))</f>
        <v>Raw</v>
      </c>
      <c r="Q5295" s="13">
        <v>46267.14583333333</v>
      </c>
      <c r="R5295" t="inlineStr">
        <is>
          <t xml:space="preserve">2026-09 (Sept)</t>
        </is>
      </c>
      <c r="S5295">
        <f>IF(M5295="Not an error",0,IF(COUNTIFS($A$2:$A5295,$A5295,$D$2:$D5295,$D5295,$M$2:$M5295,"&lt;&gt;Not an error")=1,1,0))</f>
        <v>0</v>
      </c>
      <c r="T5295">
        <f>IF(M5295&lt;&gt;"Major",0,IF(COUNTIFS($A$2:$A5295,$A5295,$D$2:$D5295,$D5295,$M$2:$M5295,"Major")=1,1,0))</f>
        <v>0</v>
      </c>
      <c r="U5295">
        <f>IF(M5295&lt;&gt;"Minor",0,IF(COUNTIFS($A$2:$A5295,$A5295,$D$2:$D5295,$D5295,$M$2:$M5295,"Minor")=1,1,0))</f>
        <v>0</v>
      </c>
    </row>
    <row r="5296">
      <c r="A5296" t="inlineStr">
        <is>
          <t xml:space="preserve">294cd7d130be8bb0326127c52ff2769fcf9a956d</t>
        </is>
      </c>
      <c r="B5296" t="inlineStr">
        <is>
          <t xml:space="preserve">Zompirewolf</t>
        </is>
      </c>
      <c r="C5296" t="inlineStr">
        <is>
          <t xml:space="preserve">Zompirewolf: Die Geburt Einer Legende</t>
        </is>
      </c>
      <c r="D5296" t="inlineStr">
        <is>
          <t xml:space="preserve">b5ec1ded8e2c8013572c5ad2f1e1c330928885fc</t>
        </is>
      </c>
      <c r="E5296" t="inlineStr">
        <is>
          <t xml:space="preserve">Episode 382: Gescheiterte Schlachten</t>
        </is>
      </c>
      <c r="F5296">
        <v>382</v>
      </c>
      <c r="G5296" t="inlineStr">
        <is>
          <t xml:space="preserve">6:17-6:20</t>
        </is>
      </c>
      <c r="H5296" t="inlineStr">
        <is>
          <t xml:space="preserve">Resolved</t>
        </is>
      </c>
      <c r="I5296" t="inlineStr">
        <is>
          <t xml:space="preserve">Remarks: gender bending
Line from Script: ""Was meinst du damit?", fragte der Präsident."
Notes: der Präsident" - change to "die Präsidentin"</t>
        </is>
      </c>
      <c r="J5296" t="inlineStr">
        <is>
          <t xml:space="preserve">AI</t>
        </is>
      </c>
      <c r="K5296" t="inlineStr">
        <is>
          <t xml:space="preserve">Script error</t>
        </is>
      </c>
      <c r="L5296" t="inlineStr">
        <is>
          <t xml:space="preserve">Script error</t>
        </is>
      </c>
      <c r="M5296" t="str">
        <f>IFERROR(IF(VLOOKUP(L5296,'Quantification'!$A:$B,2,FALSE)&amp;""="","Unclassified",VLOOKUP(L5296,'Quantification'!$A:$B,2,FALSE)),"Unclassified")</f>
        <v>Major</v>
      </c>
      <c r="N5296" t="inlineStr">
        <is>
          <t xml:space="preserve">frl-florinda.frisardi@pocketfm.com</t>
        </is>
      </c>
      <c r="O5296" t="inlineStr">
        <is>
          <t xml:space="preserve">Issues found in raw</t>
        </is>
      </c>
      <c r="P5296" t="str">
        <f>IF(OR(O5296="Issues found in master",O5296="Final master"),"Master",IF(OR(O5296="Ready for Master",O5296="Issues found in raw",O5296="Raw under QC",O5296="Issues resolved in raw"),"Raw","-"))</f>
        <v>Raw</v>
      </c>
      <c r="Q5296" s="13">
        <v>46267.14583333333</v>
      </c>
      <c r="R5296" t="inlineStr">
        <is>
          <t xml:space="preserve">2026-09 (Sept)</t>
        </is>
      </c>
      <c r="S5296">
        <f>IF(M5296="Not an error",0,IF(COUNTIFS($A$2:$A5296,$A5296,$D$2:$D5296,$D5296,$M$2:$M5296,"&lt;&gt;Not an error")=1,1,0))</f>
        <v>0</v>
      </c>
      <c r="T5296">
        <f>IF(M5296&lt;&gt;"Major",0,IF(COUNTIFS($A$2:$A5296,$A5296,$D$2:$D5296,$D5296,$M$2:$M5296,"Major")=1,1,0))</f>
        <v>0</v>
      </c>
      <c r="U5296">
        <f>IF(M5296&lt;&gt;"Minor",0,IF(COUNTIFS($A$2:$A5296,$A5296,$D$2:$D5296,$D5296,$M$2:$M5296,"Minor")=1,1,0))</f>
        <v>0</v>
      </c>
    </row>
    <row r="5297">
      <c r="A5297" t="inlineStr">
        <is>
          <t xml:space="preserve">294cd7d130be8bb0326127c52ff2769fcf9a956d</t>
        </is>
      </c>
      <c r="B5297" t="inlineStr">
        <is>
          <t xml:space="preserve">Zompirewolf</t>
        </is>
      </c>
      <c r="C5297" t="inlineStr">
        <is>
          <t xml:space="preserve">Zompirewolf: Die Geburt Einer Legende</t>
        </is>
      </c>
      <c r="D5297" t="inlineStr">
        <is>
          <t xml:space="preserve">b5ec1ded8e2c8013572c5ad2f1e1c330928885fc</t>
        </is>
      </c>
      <c r="E5297" t="inlineStr">
        <is>
          <t xml:space="preserve">Episode 382: Gescheiterte Schlachten</t>
        </is>
      </c>
      <c r="F5297">
        <v>382</v>
      </c>
      <c r="G5297" t="inlineStr">
        <is>
          <t xml:space="preserve">6:21-6:28</t>
        </is>
      </c>
      <c r="H5297" t="inlineStr">
        <is>
          <t xml:space="preserve">Resolved</t>
        </is>
      </c>
      <c r="I5297" t="inlineStr">
        <is>
          <t xml:space="preserve">Remarks: gender bending
Line from Script: "Dad, manchmal bist du so begriffsstutzig, dass ich am liebsten meinen Nachnamen ändern würde", schüttelte Roman den Kopf."
Notes: "Dad" - "Mutter"</t>
        </is>
      </c>
      <c r="J5297" t="inlineStr">
        <is>
          <t xml:space="preserve">AI</t>
        </is>
      </c>
      <c r="K5297" t="inlineStr">
        <is>
          <t xml:space="preserve">Script error</t>
        </is>
      </c>
      <c r="L5297" t="inlineStr">
        <is>
          <t xml:space="preserve">Script error</t>
        </is>
      </c>
      <c r="M5297" t="str">
        <f>IFERROR(IF(VLOOKUP(L5297,'Quantification'!$A:$B,2,FALSE)&amp;""="","Unclassified",VLOOKUP(L5297,'Quantification'!$A:$B,2,FALSE)),"Unclassified")</f>
        <v>Major</v>
      </c>
      <c r="N5297" t="inlineStr">
        <is>
          <t xml:space="preserve">frl-florinda.frisardi@pocketfm.com</t>
        </is>
      </c>
      <c r="O5297" t="inlineStr">
        <is>
          <t xml:space="preserve">Issues found in raw</t>
        </is>
      </c>
      <c r="P5297" t="str">
        <f>IF(OR(O5297="Issues found in master",O5297="Final master"),"Master",IF(OR(O5297="Ready for Master",O5297="Issues found in raw",O5297="Raw under QC",O5297="Issues resolved in raw"),"Raw","-"))</f>
        <v>Raw</v>
      </c>
      <c r="Q5297" s="13">
        <v>46267.14583333333</v>
      </c>
      <c r="R5297" t="inlineStr">
        <is>
          <t xml:space="preserve">2026-09 (Sept)</t>
        </is>
      </c>
      <c r="S5297">
        <f>IF(M5297="Not an error",0,IF(COUNTIFS($A$2:$A5297,$A5297,$D$2:$D5297,$D5297,$M$2:$M5297,"&lt;&gt;Not an error")=1,1,0))</f>
        <v>0</v>
      </c>
      <c r="T5297">
        <f>IF(M5297&lt;&gt;"Major",0,IF(COUNTIFS($A$2:$A5297,$A5297,$D$2:$D5297,$D5297,$M$2:$M5297,"Major")=1,1,0))</f>
        <v>0</v>
      </c>
      <c r="U5297">
        <f>IF(M5297&lt;&gt;"Minor",0,IF(COUNTIFS($A$2:$A5297,$A5297,$D$2:$D5297,$D5297,$M$2:$M5297,"Minor")=1,1,0))</f>
        <v>0</v>
      </c>
    </row>
    <row r="5298">
      <c r="A5298" t="inlineStr">
        <is>
          <t xml:space="preserve">294cd7d130be8bb0326127c52ff2769fcf9a956d</t>
        </is>
      </c>
      <c r="B5298" t="inlineStr">
        <is>
          <t xml:space="preserve">Zompirewolf</t>
        </is>
      </c>
      <c r="C5298" t="inlineStr">
        <is>
          <t xml:space="preserve">Zompirewolf: Die Geburt Einer Legende</t>
        </is>
      </c>
      <c r="D5298" t="inlineStr">
        <is>
          <t xml:space="preserve">b5ec1ded8e2c8013572c5ad2f1e1c330928885fc</t>
        </is>
      </c>
      <c r="E5298" t="inlineStr">
        <is>
          <t xml:space="preserve">Episode 382: Gescheiterte Schlachten</t>
        </is>
      </c>
      <c r="F5298">
        <v>382</v>
      </c>
      <c r="G5298" t="inlineStr">
        <is>
          <t xml:space="preserve">6:41-6:44</t>
        </is>
      </c>
      <c r="H5298" t="inlineStr">
        <is>
          <t xml:space="preserve">Resolved</t>
        </is>
      </c>
      <c r="I5298" t="inlineStr">
        <is>
          <t xml:space="preserve">Remarks: gender bending
Line from Script: "Sprich weiter", sagte der Präsident mit ernster Miene."
Notes: der Präsident" - change to "die Präsidentin"</t>
        </is>
      </c>
      <c r="J5298" t="inlineStr">
        <is>
          <t xml:space="preserve">AI</t>
        </is>
      </c>
      <c r="K5298" t="inlineStr">
        <is>
          <t xml:space="preserve">Script error</t>
        </is>
      </c>
      <c r="L5298" t="inlineStr">
        <is>
          <t xml:space="preserve">Script error</t>
        </is>
      </c>
      <c r="M5298" t="str">
        <f>IFERROR(IF(VLOOKUP(L5298,'Quantification'!$A:$B,2,FALSE)&amp;""="","Unclassified",VLOOKUP(L5298,'Quantification'!$A:$B,2,FALSE)),"Unclassified")</f>
        <v>Major</v>
      </c>
      <c r="N5298" t="inlineStr">
        <is>
          <t xml:space="preserve">frl-florinda.frisardi@pocketfm.com</t>
        </is>
      </c>
      <c r="O5298" t="inlineStr">
        <is>
          <t xml:space="preserve">Issues found in raw</t>
        </is>
      </c>
      <c r="P5298" t="str">
        <f>IF(OR(O5298="Issues found in master",O5298="Final master"),"Master",IF(OR(O5298="Ready for Master",O5298="Issues found in raw",O5298="Raw under QC",O5298="Issues resolved in raw"),"Raw","-"))</f>
        <v>Raw</v>
      </c>
      <c r="Q5298" s="13">
        <v>46267.14583333333</v>
      </c>
      <c r="R5298" t="inlineStr">
        <is>
          <t xml:space="preserve">2026-09 (Sept)</t>
        </is>
      </c>
      <c r="S5298">
        <f>IF(M5298="Not an error",0,IF(COUNTIFS($A$2:$A5298,$A5298,$D$2:$D5298,$D5298,$M$2:$M5298,"&lt;&gt;Not an error")=1,1,0))</f>
        <v>0</v>
      </c>
      <c r="T5298">
        <f>IF(M5298&lt;&gt;"Major",0,IF(COUNTIFS($A$2:$A5298,$A5298,$D$2:$D5298,$D5298,$M$2:$M5298,"Major")=1,1,0))</f>
        <v>0</v>
      </c>
      <c r="U5298">
        <f>IF(M5298&lt;&gt;"Minor",0,IF(COUNTIFS($A$2:$A5298,$A5298,$D$2:$D5298,$D5298,$M$2:$M5298,"Minor")=1,1,0))</f>
        <v>0</v>
      </c>
    </row>
    <row r="5299">
      <c r="A5299" t="inlineStr">
        <is>
          <t xml:space="preserve">294cd7d130be8bb0326127c52ff2769fcf9a956d</t>
        </is>
      </c>
      <c r="B5299" t="inlineStr">
        <is>
          <t xml:space="preserve">Zompirewolf</t>
        </is>
      </c>
      <c r="C5299" t="inlineStr">
        <is>
          <t xml:space="preserve">Zompirewolf: Die Geburt Einer Legende</t>
        </is>
      </c>
      <c r="D5299" t="inlineStr">
        <is>
          <t xml:space="preserve">b5ec1ded8e2c8013572c5ad2f1e1c330928885fc</t>
        </is>
      </c>
      <c r="E5299" t="inlineStr">
        <is>
          <t xml:space="preserve">Episode 382: Gescheiterte Schlachten</t>
        </is>
      </c>
      <c r="F5299">
        <v>382</v>
      </c>
      <c r="G5299" t="inlineStr">
        <is>
          <t xml:space="preserve">7:01-7:04</t>
        </is>
      </c>
      <c r="H5299" t="inlineStr">
        <is>
          <t xml:space="preserve">Resolved</t>
        </is>
      </c>
      <c r="I5299" t="inlineStr">
        <is>
          <t xml:space="preserve">Remarks: gender bending
Line from Script: "Der Präsident verstummte und dachte über Romans Worte nach."
Notes: der Präsident" - change to "die Präsidentin"</t>
        </is>
      </c>
      <c r="J5299" t="inlineStr">
        <is>
          <t xml:space="preserve">AI</t>
        </is>
      </c>
      <c r="K5299" t="inlineStr">
        <is>
          <t xml:space="preserve">Script error</t>
        </is>
      </c>
      <c r="L5299" t="inlineStr">
        <is>
          <t xml:space="preserve">Script error</t>
        </is>
      </c>
      <c r="M5299" t="str">
        <f>IFERROR(IF(VLOOKUP(L5299,'Quantification'!$A:$B,2,FALSE)&amp;""="","Unclassified",VLOOKUP(L5299,'Quantification'!$A:$B,2,FALSE)),"Unclassified")</f>
        <v>Major</v>
      </c>
      <c r="N5299" t="inlineStr">
        <is>
          <t xml:space="preserve">frl-florinda.frisardi@pocketfm.com</t>
        </is>
      </c>
      <c r="O5299" t="inlineStr">
        <is>
          <t xml:space="preserve">Issues found in raw</t>
        </is>
      </c>
      <c r="P5299" t="str">
        <f>IF(OR(O5299="Issues found in master",O5299="Final master"),"Master",IF(OR(O5299="Ready for Master",O5299="Issues found in raw",O5299="Raw under QC",O5299="Issues resolved in raw"),"Raw","-"))</f>
        <v>Raw</v>
      </c>
      <c r="Q5299" s="13">
        <v>46267.14583333333</v>
      </c>
      <c r="R5299" t="inlineStr">
        <is>
          <t xml:space="preserve">2026-09 (Sept)</t>
        </is>
      </c>
      <c r="S5299">
        <f>IF(M5299="Not an error",0,IF(COUNTIFS($A$2:$A5299,$A5299,$D$2:$D5299,$D5299,$M$2:$M5299,"&lt;&gt;Not an error")=1,1,0))</f>
        <v>0</v>
      </c>
      <c r="T5299">
        <f>IF(M5299&lt;&gt;"Major",0,IF(COUNTIFS($A$2:$A5299,$A5299,$D$2:$D5299,$D5299,$M$2:$M5299,"Major")=1,1,0))</f>
        <v>0</v>
      </c>
      <c r="U5299">
        <f>IF(M5299&lt;&gt;"Minor",0,IF(COUNTIFS($A$2:$A5299,$A5299,$D$2:$D5299,$D5299,$M$2:$M5299,"Minor")=1,1,0))</f>
        <v>0</v>
      </c>
    </row>
    <row r="5300">
      <c r="A5300" t="inlineStr">
        <is>
          <t xml:space="preserve">294cd7d130be8bb0326127c52ff2769fcf9a956d</t>
        </is>
      </c>
      <c r="B5300" t="inlineStr">
        <is>
          <t xml:space="preserve">Zompirewolf</t>
        </is>
      </c>
      <c r="C5300" t="inlineStr">
        <is>
          <t xml:space="preserve">Zompirewolf: Die Geburt Einer Legende</t>
        </is>
      </c>
      <c r="D5300" t="inlineStr">
        <is>
          <t xml:space="preserve">b5ec1ded8e2c8013572c5ad2f1e1c330928885fc</t>
        </is>
      </c>
      <c r="E5300" t="inlineStr">
        <is>
          <t xml:space="preserve">Episode 382: Gescheiterte Schlachten</t>
        </is>
      </c>
      <c r="F5300">
        <v>382</v>
      </c>
      <c r="G5300" t="inlineStr">
        <is>
          <t xml:space="preserve">7:05-7:08</t>
        </is>
      </c>
      <c r="H5300" t="inlineStr">
        <is>
          <t xml:space="preserve">Resolved</t>
        </is>
      </c>
      <c r="I5300" t="inlineStr">
        <is>
          <t xml:space="preserve">Remarks: gender bending
Line from Script: "Was sein Sohn sagte, war wahr. "
Notes: "sein" - "ihr"</t>
        </is>
      </c>
      <c r="J5300" t="inlineStr">
        <is>
          <t xml:space="preserve">AI</t>
        </is>
      </c>
      <c r="K5300" t="inlineStr">
        <is>
          <t xml:space="preserve">Script error</t>
        </is>
      </c>
      <c r="L5300" t="inlineStr">
        <is>
          <t xml:space="preserve">Script error</t>
        </is>
      </c>
      <c r="M5300" t="str">
        <f>IFERROR(IF(VLOOKUP(L5300,'Quantification'!$A:$B,2,FALSE)&amp;""="","Unclassified",VLOOKUP(L5300,'Quantification'!$A:$B,2,FALSE)),"Unclassified")</f>
        <v>Major</v>
      </c>
      <c r="N5300" t="inlineStr">
        <is>
          <t xml:space="preserve">frl-florinda.frisardi@pocketfm.com</t>
        </is>
      </c>
      <c r="O5300" t="inlineStr">
        <is>
          <t xml:space="preserve">Issues found in raw</t>
        </is>
      </c>
      <c r="P5300" t="str">
        <f>IF(OR(O5300="Issues found in master",O5300="Final master"),"Master",IF(OR(O5300="Ready for Master",O5300="Issues found in raw",O5300="Raw under QC",O5300="Issues resolved in raw"),"Raw","-"))</f>
        <v>Raw</v>
      </c>
      <c r="Q5300" s="13">
        <v>46267.14583333333</v>
      </c>
      <c r="R5300" t="inlineStr">
        <is>
          <t xml:space="preserve">2026-09 (Sept)</t>
        </is>
      </c>
      <c r="S5300">
        <f>IF(M5300="Not an error",0,IF(COUNTIFS($A$2:$A5300,$A5300,$D$2:$D5300,$D5300,$M$2:$M5300,"&lt;&gt;Not an error")=1,1,0))</f>
        <v>0</v>
      </c>
      <c r="T5300">
        <f>IF(M5300&lt;&gt;"Major",0,IF(COUNTIFS($A$2:$A5300,$A5300,$D$2:$D5300,$D5300,$M$2:$M5300,"Major")=1,1,0))</f>
        <v>0</v>
      </c>
      <c r="U5300">
        <f>IF(M5300&lt;&gt;"Minor",0,IF(COUNTIFS($A$2:$A5300,$A5300,$D$2:$D5300,$D5300,$M$2:$M5300,"Minor")=1,1,0))</f>
        <v>0</v>
      </c>
    </row>
    <row r="5301">
      <c r="A5301" t="inlineStr">
        <is>
          <t xml:space="preserve">294cd7d130be8bb0326127c52ff2769fcf9a956d</t>
        </is>
      </c>
      <c r="B5301" t="inlineStr">
        <is>
          <t xml:space="preserve">Zompirewolf</t>
        </is>
      </c>
      <c r="C5301" t="inlineStr">
        <is>
          <t xml:space="preserve">Zompirewolf: Die Geburt Einer Legende</t>
        </is>
      </c>
      <c r="D5301" t="inlineStr">
        <is>
          <t xml:space="preserve">b5ec1ded8e2c8013572c5ad2f1e1c330928885fc</t>
        </is>
      </c>
      <c r="E5301" t="inlineStr">
        <is>
          <t xml:space="preserve">Episode 382: Gescheiterte Schlachten</t>
        </is>
      </c>
      <c r="F5301">
        <v>382</v>
      </c>
      <c r="G5301" t="inlineStr">
        <is>
          <t xml:space="preserve">8:03-8:06</t>
        </is>
      </c>
      <c r="H5301" t="inlineStr">
        <is>
          <t xml:space="preserve">Resolved</t>
        </is>
      </c>
      <c r="I5301" t="inlineStr">
        <is>
          <t xml:space="preserve">Remarks: gender bending
Line from Script: "Du kannst jetzt gehen", murmelte der Präsident. "
Notes: der Präsident" - change to "die Präsidentin"</t>
        </is>
      </c>
      <c r="J5301" t="inlineStr">
        <is>
          <t xml:space="preserve">AI</t>
        </is>
      </c>
      <c r="K5301" t="inlineStr">
        <is>
          <t xml:space="preserve">Script error</t>
        </is>
      </c>
      <c r="L5301" t="inlineStr">
        <is>
          <t xml:space="preserve">Script error</t>
        </is>
      </c>
      <c r="M5301" t="str">
        <f>IFERROR(IF(VLOOKUP(L5301,'Quantification'!$A:$B,2,FALSE)&amp;""="","Unclassified",VLOOKUP(L5301,'Quantification'!$A:$B,2,FALSE)),"Unclassified")</f>
        <v>Major</v>
      </c>
      <c r="N5301" t="inlineStr">
        <is>
          <t xml:space="preserve">frl-florinda.frisardi@pocketfm.com</t>
        </is>
      </c>
      <c r="O5301" t="inlineStr">
        <is>
          <t xml:space="preserve">Issues found in raw</t>
        </is>
      </c>
      <c r="P5301" t="str">
        <f>IF(OR(O5301="Issues found in master",O5301="Final master"),"Master",IF(OR(O5301="Ready for Master",O5301="Issues found in raw",O5301="Raw under QC",O5301="Issues resolved in raw"),"Raw","-"))</f>
        <v>Raw</v>
      </c>
      <c r="Q5301" s="13">
        <v>46267.14583333333</v>
      </c>
      <c r="R5301" t="inlineStr">
        <is>
          <t xml:space="preserve">2026-09 (Sept)</t>
        </is>
      </c>
      <c r="S5301">
        <f>IF(M5301="Not an error",0,IF(COUNTIFS($A$2:$A5301,$A5301,$D$2:$D5301,$D5301,$M$2:$M5301,"&lt;&gt;Not an error")=1,1,0))</f>
        <v>0</v>
      </c>
      <c r="T5301">
        <f>IF(M5301&lt;&gt;"Major",0,IF(COUNTIFS($A$2:$A5301,$A5301,$D$2:$D5301,$D5301,$M$2:$M5301,"Major")=1,1,0))</f>
        <v>0</v>
      </c>
      <c r="U5301">
        <f>IF(M5301&lt;&gt;"Minor",0,IF(COUNTIFS($A$2:$A5301,$A5301,$D$2:$D5301,$D5301,$M$2:$M5301,"Minor")=1,1,0))</f>
        <v>0</v>
      </c>
    </row>
    <row r="5302">
      <c r="A5302" t="inlineStr">
        <is>
          <t xml:space="preserve">294cd7d130be8bb0326127c52ff2769fcf9a956d</t>
        </is>
      </c>
      <c r="B5302" t="inlineStr">
        <is>
          <t xml:space="preserve">Zompirewolf</t>
        </is>
      </c>
      <c r="C5302" t="inlineStr">
        <is>
          <t xml:space="preserve">Zompirewolf: Die Geburt Einer Legende</t>
        </is>
      </c>
      <c r="D5302" t="inlineStr">
        <is>
          <t xml:space="preserve">b5ec1ded8e2c8013572c5ad2f1e1c330928885fc</t>
        </is>
      </c>
      <c r="E5302" t="inlineStr">
        <is>
          <t xml:space="preserve">Episode 382: Gescheiterte Schlachten</t>
        </is>
      </c>
      <c r="F5302">
        <v>382</v>
      </c>
      <c r="G5302" t="inlineStr">
        <is>
          <t xml:space="preserve">2:37-2:47</t>
        </is>
      </c>
      <c r="H5302" t="inlineStr">
        <is>
          <t xml:space="preserve">Resolved</t>
        </is>
      </c>
      <c r="I5302" t="inlineStr">
        <is>
          <t xml:space="preserve">Remarks: gender bending
Line from Script: "Hana war schon immer die Lieblingstochter des Präsidenten gewesen, aber den Feind zu loben, war eine Grenze, die man einfach nicht überschritt. "
Notes: "des Präsidenten" - change to "der Präsidentin"</t>
        </is>
      </c>
      <c r="J5302" t="inlineStr">
        <is>
          <t xml:space="preserve">AI</t>
        </is>
      </c>
      <c r="K5302" t="inlineStr">
        <is>
          <t xml:space="preserve">Script error</t>
        </is>
      </c>
      <c r="L5302" t="inlineStr">
        <is>
          <t xml:space="preserve">Script error</t>
        </is>
      </c>
      <c r="M5302" t="str">
        <f>IFERROR(IF(VLOOKUP(L5302,'Quantification'!$A:$B,2,FALSE)&amp;""="","Unclassified",VLOOKUP(L5302,'Quantification'!$A:$B,2,FALSE)),"Unclassified")</f>
        <v>Major</v>
      </c>
      <c r="N5302" t="inlineStr">
        <is>
          <t xml:space="preserve">frl-florinda.frisardi@pocketfm.com</t>
        </is>
      </c>
      <c r="O5302" t="inlineStr">
        <is>
          <t xml:space="preserve">Issues found in raw</t>
        </is>
      </c>
      <c r="P5302" t="str">
        <f>IF(OR(O5302="Issues found in master",O5302="Final master"),"Master",IF(OR(O5302="Ready for Master",O5302="Issues found in raw",O5302="Raw under QC",O5302="Issues resolved in raw"),"Raw","-"))</f>
        <v>Raw</v>
      </c>
      <c r="Q5302" s="13">
        <v>46267.14583333333</v>
      </c>
      <c r="R5302" t="inlineStr">
        <is>
          <t xml:space="preserve">2026-09 (Sept)</t>
        </is>
      </c>
      <c r="S5302">
        <f>IF(M5302="Not an error",0,IF(COUNTIFS($A$2:$A5302,$A5302,$D$2:$D5302,$D5302,$M$2:$M5302,"&lt;&gt;Not an error")=1,1,0))</f>
        <v>0</v>
      </c>
      <c r="T5302">
        <f>IF(M5302&lt;&gt;"Major",0,IF(COUNTIFS($A$2:$A5302,$A5302,$D$2:$D5302,$D5302,$M$2:$M5302,"Major")=1,1,0))</f>
        <v>0</v>
      </c>
      <c r="U5302">
        <f>IF(M5302&lt;&gt;"Minor",0,IF(COUNTIFS($A$2:$A5302,$A5302,$D$2:$D5302,$D5302,$M$2:$M5302,"Minor")=1,1,0))</f>
        <v>0</v>
      </c>
    </row>
    <row r="5303">
      <c r="A5303" t="inlineStr">
        <is>
          <t xml:space="preserve">294cd7d130be8bb0326127c52ff2769fcf9a956d</t>
        </is>
      </c>
      <c r="B5303" t="inlineStr">
        <is>
          <t xml:space="preserve">Zompirewolf</t>
        </is>
      </c>
      <c r="C5303" t="inlineStr">
        <is>
          <t xml:space="preserve">Zompirewolf: Die Geburt Einer Legende</t>
        </is>
      </c>
      <c r="D5303" t="inlineStr">
        <is>
          <t xml:space="preserve">33398308264fd2ba0f09514dd25c66e5e2863b58</t>
        </is>
      </c>
      <c r="E5303" t="inlineStr">
        <is>
          <t xml:space="preserve">Episode 383: Unbekannte Gründe</t>
        </is>
      </c>
      <c r="F5303">
        <v>383</v>
      </c>
      <c r="G5303" t="inlineStr">
        <is>
          <t xml:space="preserve">0:17-0:22</t>
        </is>
      </c>
      <c r="H5303" t="inlineStr">
        <is>
          <t xml:space="preserve">Resolved</t>
        </is>
      </c>
      <c r="I5303" t="inlineStr">
        <is>
          <t xml:space="preserve">Remarks: gender bending
Line from Script: " Der Job als Assistent des Präsidenten war hart, besonders in Zeiten wie diesen. "
Notes: "des Präsidenten" - "der Präsidentin"</t>
        </is>
      </c>
      <c r="J5303" t="inlineStr">
        <is>
          <t xml:space="preserve">AI</t>
        </is>
      </c>
      <c r="K5303" t="inlineStr">
        <is>
          <t xml:space="preserve">Script error</t>
        </is>
      </c>
      <c r="L5303" t="inlineStr">
        <is>
          <t xml:space="preserve">Script error</t>
        </is>
      </c>
      <c r="M5303" t="str">
        <f>IFERROR(IF(VLOOKUP(L5303,'Quantification'!$A:$B,2,FALSE)&amp;""="","Unclassified",VLOOKUP(L5303,'Quantification'!$A:$B,2,FALSE)),"Unclassified")</f>
        <v>Major</v>
      </c>
      <c r="N5303" t="inlineStr">
        <is>
          <t xml:space="preserve">frl-florinda.frisardi@pocketfm.com</t>
        </is>
      </c>
      <c r="O5303" t="inlineStr">
        <is>
          <t xml:space="preserve">Issues found in raw</t>
        </is>
      </c>
      <c r="P5303" t="str">
        <f>IF(OR(O5303="Issues found in master",O5303="Final master"),"Master",IF(OR(O5303="Ready for Master",O5303="Issues found in raw",O5303="Raw under QC",O5303="Issues resolved in raw"),"Raw","-"))</f>
        <v>Raw</v>
      </c>
      <c r="Q5303" s="13">
        <v>46268.146527777775</v>
      </c>
      <c r="R5303" t="inlineStr">
        <is>
          <t xml:space="preserve">2026-09 (Sept)</t>
        </is>
      </c>
      <c r="S5303">
        <f>IF(M5303="Not an error",0,IF(COUNTIFS($A$2:$A5303,$A5303,$D$2:$D5303,$D5303,$M$2:$M5303,"&lt;&gt;Not an error")=1,1,0))</f>
        <v>1</v>
      </c>
      <c r="T5303">
        <f>IF(M5303&lt;&gt;"Major",0,IF(COUNTIFS($A$2:$A5303,$A5303,$D$2:$D5303,$D5303,$M$2:$M5303,"Major")=1,1,0))</f>
        <v>1</v>
      </c>
      <c r="U5303">
        <f>IF(M5303&lt;&gt;"Minor",0,IF(COUNTIFS($A$2:$A5303,$A5303,$D$2:$D5303,$D5303,$M$2:$M5303,"Minor")=1,1,0))</f>
        <v>0</v>
      </c>
    </row>
    <row r="5304">
      <c r="A5304" t="inlineStr">
        <is>
          <t xml:space="preserve">294cd7d130be8bb0326127c52ff2769fcf9a956d</t>
        </is>
      </c>
      <c r="B5304" t="inlineStr">
        <is>
          <t xml:space="preserve">Zompirewolf</t>
        </is>
      </c>
      <c r="C5304" t="inlineStr">
        <is>
          <t xml:space="preserve">Zompirewolf: Die Geburt Einer Legende</t>
        </is>
      </c>
      <c r="D5304" t="inlineStr">
        <is>
          <t xml:space="preserve">33398308264fd2ba0f09514dd25c66e5e2863b58</t>
        </is>
      </c>
      <c r="E5304" t="inlineStr">
        <is>
          <t xml:space="preserve">Episode 383: Unbekannte Gründe</t>
        </is>
      </c>
      <c r="F5304">
        <v>383</v>
      </c>
      <c r="G5304" t="inlineStr">
        <is>
          <t xml:space="preserve">4:40-4:44</t>
        </is>
      </c>
      <c r="H5304" t="inlineStr">
        <is>
          <t xml:space="preserve">Resolved</t>
        </is>
      </c>
      <c r="I5304" t="inlineStr">
        <is>
          <t xml:space="preserve">Remarks: gender bending
Line from Script: "Letztendlich fürchteten alle den Präsidenten und seine Kinder, nicht Jannik selbst."
Notes: "den Präsidenten " - "die Präsidentin"</t>
        </is>
      </c>
      <c r="J5304" t="inlineStr">
        <is>
          <t xml:space="preserve">AI</t>
        </is>
      </c>
      <c r="K5304" t="inlineStr">
        <is>
          <t xml:space="preserve">Script error</t>
        </is>
      </c>
      <c r="L5304" t="inlineStr">
        <is>
          <t xml:space="preserve">Script error</t>
        </is>
      </c>
      <c r="M5304" t="str">
        <f>IFERROR(IF(VLOOKUP(L5304,'Quantification'!$A:$B,2,FALSE)&amp;""="","Unclassified",VLOOKUP(L5304,'Quantification'!$A:$B,2,FALSE)),"Unclassified")</f>
        <v>Major</v>
      </c>
      <c r="N5304" t="inlineStr">
        <is>
          <t xml:space="preserve">frl-florinda.frisardi@pocketfm.com</t>
        </is>
      </c>
      <c r="O5304" t="inlineStr">
        <is>
          <t xml:space="preserve">Issues found in raw</t>
        </is>
      </c>
      <c r="P5304" t="str">
        <f>IF(OR(O5304="Issues found in master",O5304="Final master"),"Master",IF(OR(O5304="Ready for Master",O5304="Issues found in raw",O5304="Raw under QC",O5304="Issues resolved in raw"),"Raw","-"))</f>
        <v>Raw</v>
      </c>
      <c r="Q5304" s="13">
        <v>46268.146527777775</v>
      </c>
      <c r="R5304" t="inlineStr">
        <is>
          <t xml:space="preserve">2026-09 (Sept)</t>
        </is>
      </c>
      <c r="S5304">
        <f>IF(M5304="Not an error",0,IF(COUNTIFS($A$2:$A5304,$A5304,$D$2:$D5304,$D5304,$M$2:$M5304,"&lt;&gt;Not an error")=1,1,0))</f>
        <v>0</v>
      </c>
      <c r="T5304">
        <f>IF(M5304&lt;&gt;"Major",0,IF(COUNTIFS($A$2:$A5304,$A5304,$D$2:$D5304,$D5304,$M$2:$M5304,"Major")=1,1,0))</f>
        <v>0</v>
      </c>
      <c r="U5304">
        <f>IF(M5304&lt;&gt;"Minor",0,IF(COUNTIFS($A$2:$A5304,$A5304,$D$2:$D5304,$D5304,$M$2:$M5304,"Minor")=1,1,0))</f>
        <v>0</v>
      </c>
    </row>
    <row r="5305">
      <c r="A5305" t="inlineStr">
        <is>
          <t xml:space="preserve">294cd7d130be8bb0326127c52ff2769fcf9a956d</t>
        </is>
      </c>
      <c r="B5305" t="inlineStr">
        <is>
          <t xml:space="preserve">Zompirewolf</t>
        </is>
      </c>
      <c r="C5305" t="inlineStr">
        <is>
          <t xml:space="preserve">Zompirewolf: Die Geburt Einer Legende</t>
        </is>
      </c>
      <c r="D5305" t="inlineStr">
        <is>
          <t xml:space="preserve">33398308264fd2ba0f09514dd25c66e5e2863b58</t>
        </is>
      </c>
      <c r="E5305" t="inlineStr">
        <is>
          <t xml:space="preserve">Episode 383: Unbekannte Gründe</t>
        </is>
      </c>
      <c r="F5305">
        <v>383</v>
      </c>
      <c r="G5305" t="inlineStr">
        <is>
          <t xml:space="preserve">4:45-4:53</t>
        </is>
      </c>
      <c r="H5305" t="inlineStr">
        <is>
          <t xml:space="preserve">Resolved</t>
        </is>
      </c>
      <c r="I5305" t="inlineStr">
        <is>
          <t xml:space="preserve">Remarks: gender bending
Line from Script: "Ohne den Schutz des Präsidenten war er im Vergleich zum Rest des Kabinetts nur ein Bauer auf dem Schachbrett."
Notes: "des Präsidenten" - "der Präsidenten"</t>
        </is>
      </c>
      <c r="J5305" t="inlineStr">
        <is>
          <t xml:space="preserve">AI</t>
        </is>
      </c>
      <c r="K5305" t="inlineStr">
        <is>
          <t xml:space="preserve">Script error</t>
        </is>
      </c>
      <c r="L5305" t="inlineStr">
        <is>
          <t xml:space="preserve">Script error</t>
        </is>
      </c>
      <c r="M5305" t="str">
        <f>IFERROR(IF(VLOOKUP(L5305,'Quantification'!$A:$B,2,FALSE)&amp;""="","Unclassified",VLOOKUP(L5305,'Quantification'!$A:$B,2,FALSE)),"Unclassified")</f>
        <v>Major</v>
      </c>
      <c r="N5305" t="inlineStr">
        <is>
          <t xml:space="preserve">frl-florinda.frisardi@pocketfm.com</t>
        </is>
      </c>
      <c r="O5305" t="inlineStr">
        <is>
          <t xml:space="preserve">Issues found in raw</t>
        </is>
      </c>
      <c r="P5305" t="str">
        <f>IF(OR(O5305="Issues found in master",O5305="Final master"),"Master",IF(OR(O5305="Ready for Master",O5305="Issues found in raw",O5305="Raw under QC",O5305="Issues resolved in raw"),"Raw","-"))</f>
        <v>Raw</v>
      </c>
      <c r="Q5305" s="13">
        <v>46268.146527777775</v>
      </c>
      <c r="R5305" t="inlineStr">
        <is>
          <t xml:space="preserve">2026-09 (Sept)</t>
        </is>
      </c>
      <c r="S5305">
        <f>IF(M5305="Not an error",0,IF(COUNTIFS($A$2:$A5305,$A5305,$D$2:$D5305,$D5305,$M$2:$M5305,"&lt;&gt;Not an error")=1,1,0))</f>
        <v>0</v>
      </c>
      <c r="T5305">
        <f>IF(M5305&lt;&gt;"Major",0,IF(COUNTIFS($A$2:$A5305,$A5305,$D$2:$D5305,$D5305,$M$2:$M5305,"Major")=1,1,0))</f>
        <v>0</v>
      </c>
      <c r="U5305">
        <f>IF(M5305&lt;&gt;"Minor",0,IF(COUNTIFS($A$2:$A5305,$A5305,$D$2:$D5305,$D5305,$M$2:$M5305,"Minor")=1,1,0))</f>
        <v>0</v>
      </c>
    </row>
    <row r="5306">
      <c r="A5306" t="inlineStr">
        <is>
          <t xml:space="preserve">294cd7d130be8bb0326127c52ff2769fcf9a956d</t>
        </is>
      </c>
      <c r="B5306" t="inlineStr">
        <is>
          <t xml:space="preserve">Zompirewolf</t>
        </is>
      </c>
      <c r="C5306" t="inlineStr">
        <is>
          <t xml:space="preserve">Zompirewolf: Die Geburt Einer Legende</t>
        </is>
      </c>
      <c r="D5306" t="inlineStr">
        <is>
          <t xml:space="preserve">33398308264fd2ba0f09514dd25c66e5e2863b58</t>
        </is>
      </c>
      <c r="E5306" t="inlineStr">
        <is>
          <t xml:space="preserve">Episode 383: Unbekannte Gründe</t>
        </is>
      </c>
      <c r="F5306">
        <v>383</v>
      </c>
      <c r="G5306" t="inlineStr">
        <is>
          <t xml:space="preserve">4:56-5:03</t>
        </is>
      </c>
      <c r="H5306" t="inlineStr">
        <is>
          <t xml:space="preserve">Resolved</t>
        </is>
      </c>
      <c r="I5306" t="inlineStr">
        <is>
          <t xml:space="preserve">Remarks: gender bending
Line from Script: "Er stand dem Präsidenten ebenfalls nahe, weshalb er der Einzige war, der Jannik so offen herausfordern konnte."
Notes: "dem Präsidenten" - "der Präsidenten"</t>
        </is>
      </c>
      <c r="J5306" t="inlineStr">
        <is>
          <t xml:space="preserve">AI</t>
        </is>
      </c>
      <c r="K5306" t="inlineStr">
        <is>
          <t xml:space="preserve">Script error</t>
        </is>
      </c>
      <c r="L5306" t="inlineStr">
        <is>
          <t xml:space="preserve">Script error</t>
        </is>
      </c>
      <c r="M5306" t="str">
        <f>IFERROR(IF(VLOOKUP(L5306,'Quantification'!$A:$B,2,FALSE)&amp;""="","Unclassified",VLOOKUP(L5306,'Quantification'!$A:$B,2,FALSE)),"Unclassified")</f>
        <v>Major</v>
      </c>
      <c r="N5306" t="inlineStr">
        <is>
          <t xml:space="preserve">frl-florinda.frisardi@pocketfm.com</t>
        </is>
      </c>
      <c r="O5306" t="inlineStr">
        <is>
          <t xml:space="preserve">Issues found in raw</t>
        </is>
      </c>
      <c r="P5306" t="str">
        <f>IF(OR(O5306="Issues found in master",O5306="Final master"),"Master",IF(OR(O5306="Ready for Master",O5306="Issues found in raw",O5306="Raw under QC",O5306="Issues resolved in raw"),"Raw","-"))</f>
        <v>Raw</v>
      </c>
      <c r="Q5306" s="13">
        <v>46268.146527777775</v>
      </c>
      <c r="R5306" t="inlineStr">
        <is>
          <t xml:space="preserve">2026-09 (Sept)</t>
        </is>
      </c>
      <c r="S5306">
        <f>IF(M5306="Not an error",0,IF(COUNTIFS($A$2:$A5306,$A5306,$D$2:$D5306,$D5306,$M$2:$M5306,"&lt;&gt;Not an error")=1,1,0))</f>
        <v>0</v>
      </c>
      <c r="T5306">
        <f>IF(M5306&lt;&gt;"Major",0,IF(COUNTIFS($A$2:$A5306,$A5306,$D$2:$D5306,$D5306,$M$2:$M5306,"Major")=1,1,0))</f>
        <v>0</v>
      </c>
      <c r="U5306">
        <f>IF(M5306&lt;&gt;"Minor",0,IF(COUNTIFS($A$2:$A5306,$A5306,$D$2:$D5306,$D5306,$M$2:$M5306,"Minor")=1,1,0))</f>
        <v>0</v>
      </c>
    </row>
    <row r="5307">
      <c r="A5307" t="inlineStr">
        <is>
          <t xml:space="preserve">294cd7d130be8bb0326127c52ff2769fcf9a956d</t>
        </is>
      </c>
      <c r="B5307" t="inlineStr">
        <is>
          <t xml:space="preserve">Zompirewolf</t>
        </is>
      </c>
      <c r="C5307" t="inlineStr">
        <is>
          <t xml:space="preserve">Zompirewolf: Die Geburt Einer Legende</t>
        </is>
      </c>
      <c r="D5307" t="inlineStr">
        <is>
          <t xml:space="preserve">33398308264fd2ba0f09514dd25c66e5e2863b58</t>
        </is>
      </c>
      <c r="E5307" t="inlineStr">
        <is>
          <t xml:space="preserve">Episode 383: Unbekannte Gründe</t>
        </is>
      </c>
      <c r="F5307">
        <v>383</v>
      </c>
      <c r="G5307" t="inlineStr">
        <is>
          <t xml:space="preserve">6:25-6:36</t>
        </is>
      </c>
      <c r="H5307" t="inlineStr">
        <is>
          <t xml:space="preserve">Resolved</t>
        </is>
      </c>
      <c r="I5307" t="inlineStr">
        <is>
          <t xml:space="preserve">Remarks: incorrect name
Line from Script: "Vom Angriff auf Lykanien bis zur heimlichen Invasion des Bayous hatten die Untoten jeden schmutzigen Trick angewandt, um ihre ehemaligen Verbündeten zu schwächen."
Notes: "Lykanien" - "Lykania"</t>
        </is>
      </c>
      <c r="J5307" t="inlineStr">
        <is>
          <t xml:space="preserve">AI</t>
        </is>
      </c>
      <c r="K5307" t="inlineStr">
        <is>
          <t xml:space="preserve">Script error</t>
        </is>
      </c>
      <c r="L5307" t="inlineStr">
        <is>
          <t xml:space="preserve">Script error</t>
        </is>
      </c>
      <c r="M5307" t="str">
        <f>IFERROR(IF(VLOOKUP(L5307,'Quantification'!$A:$B,2,FALSE)&amp;""="","Unclassified",VLOOKUP(L5307,'Quantification'!$A:$B,2,FALSE)),"Unclassified")</f>
        <v>Major</v>
      </c>
      <c r="N5307" t="inlineStr">
        <is>
          <t xml:space="preserve">frl-florinda.frisardi@pocketfm.com</t>
        </is>
      </c>
      <c r="O5307" t="inlineStr">
        <is>
          <t xml:space="preserve">Issues found in raw</t>
        </is>
      </c>
      <c r="P5307" t="str">
        <f>IF(OR(O5307="Issues found in master",O5307="Final master"),"Master",IF(OR(O5307="Ready for Master",O5307="Issues found in raw",O5307="Raw under QC",O5307="Issues resolved in raw"),"Raw","-"))</f>
        <v>Raw</v>
      </c>
      <c r="Q5307" s="13">
        <v>46268.146527777775</v>
      </c>
      <c r="R5307" t="inlineStr">
        <is>
          <t xml:space="preserve">2026-09 (Sept)</t>
        </is>
      </c>
      <c r="S5307">
        <f>IF(M5307="Not an error",0,IF(COUNTIFS($A$2:$A5307,$A5307,$D$2:$D5307,$D5307,$M$2:$M5307,"&lt;&gt;Not an error")=1,1,0))</f>
        <v>0</v>
      </c>
      <c r="T5307">
        <f>IF(M5307&lt;&gt;"Major",0,IF(COUNTIFS($A$2:$A5307,$A5307,$D$2:$D5307,$D5307,$M$2:$M5307,"Major")=1,1,0))</f>
        <v>0</v>
      </c>
      <c r="U5307">
        <f>IF(M5307&lt;&gt;"Minor",0,IF(COUNTIFS($A$2:$A5307,$A5307,$D$2:$D5307,$D5307,$M$2:$M5307,"Minor")=1,1,0))</f>
        <v>0</v>
      </c>
    </row>
    <row r="5308">
      <c r="A5308" t="inlineStr">
        <is>
          <t xml:space="preserve">294cd7d130be8bb0326127c52ff2769fcf9a956d</t>
        </is>
      </c>
      <c r="B5308" t="inlineStr">
        <is>
          <t xml:space="preserve">Zompirewolf</t>
        </is>
      </c>
      <c r="C5308" t="inlineStr">
        <is>
          <t xml:space="preserve">Zompirewolf: Die Geburt Einer Legende</t>
        </is>
      </c>
      <c r="D5308" t="inlineStr">
        <is>
          <t xml:space="preserve">8a34236686fd12f8ac0b37d950b7a3fc471cf7f3</t>
        </is>
      </c>
      <c r="E5308" t="inlineStr">
        <is>
          <t xml:space="preserve">Episode 384: Katzenkampf</t>
        </is>
      </c>
      <c r="F5308">
        <v>384</v>
      </c>
      <c r="G5308" t="inlineStr">
        <is>
          <t xml:space="preserve">7:21-7:23</t>
        </is>
      </c>
      <c r="H5308" t="inlineStr">
        <is>
          <t xml:space="preserve">Resolved</t>
        </is>
      </c>
      <c r="I5308" t="inlineStr">
        <is>
          <t xml:space="preserve">Remarks: mispronunciation
Line from Script: "Du kannst jetzt gehen.“
Notes:"Du kannst jetzt gehen.“ mispronounced</t>
        </is>
      </c>
      <c r="J5308" t="inlineStr">
        <is>
          <t xml:space="preserve">VOA</t>
        </is>
      </c>
      <c r="K5308" t="inlineStr">
        <is>
          <t xml:space="preserve">Mispronunciation</t>
        </is>
      </c>
      <c r="L5308" t="inlineStr">
        <is>
          <t xml:space="preserve">Mispronunciation</t>
        </is>
      </c>
      <c r="M5308" t="str">
        <f>IFERROR(IF(VLOOKUP(L5308,'Quantification'!$A:$B,2,FALSE)&amp;""="","Unclassified",VLOOKUP(L5308,'Quantification'!$A:$B,2,FALSE)),"Unclassified")</f>
        <v>Major</v>
      </c>
      <c r="N5308" t="inlineStr">
        <is>
          <t xml:space="preserve">frl-florinda.frisardi@pocketfm.com</t>
        </is>
      </c>
      <c r="O5308" t="inlineStr">
        <is>
          <t xml:space="preserve">Issues found in raw</t>
        </is>
      </c>
      <c r="P5308" t="str">
        <f>IF(OR(O5308="Issues found in master",O5308="Final master"),"Master",IF(OR(O5308="Ready for Master",O5308="Issues found in raw",O5308="Raw under QC",O5308="Issues resolved in raw"),"Raw","-"))</f>
        <v>Raw</v>
      </c>
      <c r="Q5308" s="13">
        <v>46268.146527777775</v>
      </c>
      <c r="R5308" t="inlineStr">
        <is>
          <t xml:space="preserve">2026-09 (Sept)</t>
        </is>
      </c>
      <c r="S5308">
        <f>IF(M5308="Not an error",0,IF(COUNTIFS($A$2:$A5308,$A5308,$D$2:$D5308,$D5308,$M$2:$M5308,"&lt;&gt;Not an error")=1,1,0))</f>
        <v>1</v>
      </c>
      <c r="T5308">
        <f>IF(M5308&lt;&gt;"Major",0,IF(COUNTIFS($A$2:$A5308,$A5308,$D$2:$D5308,$D5308,$M$2:$M5308,"Major")=1,1,0))</f>
        <v>1</v>
      </c>
      <c r="U5308">
        <f>IF(M5308&lt;&gt;"Minor",0,IF(COUNTIFS($A$2:$A5308,$A5308,$D$2:$D5308,$D5308,$M$2:$M5308,"Minor")=1,1,0))</f>
        <v>0</v>
      </c>
    </row>
    <row r="5309">
      <c r="A5309" t="inlineStr">
        <is>
          <t xml:space="preserve">294cd7d130be8bb0326127c52ff2769fcf9a956d</t>
        </is>
      </c>
      <c r="B5309" t="inlineStr">
        <is>
          <t xml:space="preserve">Zompirewolf</t>
        </is>
      </c>
      <c r="C5309" t="inlineStr">
        <is>
          <t xml:space="preserve">Zompirewolf: Die Geburt Einer Legende</t>
        </is>
      </c>
      <c r="D5309" t="inlineStr">
        <is>
          <t xml:space="preserve">8a34236686fd12f8ac0b37d950b7a3fc471cf7f3</t>
        </is>
      </c>
      <c r="E5309" t="inlineStr">
        <is>
          <t xml:space="preserve">Episode 384: Katzenkampf</t>
        </is>
      </c>
      <c r="F5309">
        <v>384</v>
      </c>
      <c r="G5309" t="inlineStr">
        <is>
          <t xml:space="preserve">7:38-7:50</t>
        </is>
      </c>
      <c r="H5309" t="inlineStr">
        <is>
          <t xml:space="preserve">Resolved</t>
        </is>
      </c>
      <c r="I5309" t="inlineStr">
        <is>
          <t xml:space="preserve">Remarks: mispronunciation
Line from Script: "„Nun, er hat definitiv einen gewissen Appetit, aber ich bin sicher, das ist nicht der Grund, warum er sich so verhält“, antwortete Tessa strahlend, und jetzt war es an Seraphina, rot zu werden."
Notes: "und jetzt war es an" mispronounced</t>
        </is>
      </c>
      <c r="J5309" t="inlineStr">
        <is>
          <t xml:space="preserve">VOA</t>
        </is>
      </c>
      <c r="K5309" t="inlineStr">
        <is>
          <t xml:space="preserve">Mispronunciation</t>
        </is>
      </c>
      <c r="L5309" t="inlineStr">
        <is>
          <t xml:space="preserve">Mispronunciation</t>
        </is>
      </c>
      <c r="M5309" t="str">
        <f>IFERROR(IF(VLOOKUP(L5309,'Quantification'!$A:$B,2,FALSE)&amp;""="","Unclassified",VLOOKUP(L5309,'Quantification'!$A:$B,2,FALSE)),"Unclassified")</f>
        <v>Major</v>
      </c>
      <c r="N5309" t="inlineStr">
        <is>
          <t xml:space="preserve">frl-florinda.frisardi@pocketfm.com</t>
        </is>
      </c>
      <c r="O5309" t="inlineStr">
        <is>
          <t xml:space="preserve">Issues found in raw</t>
        </is>
      </c>
      <c r="P5309" t="str">
        <f>IF(OR(O5309="Issues found in master",O5309="Final master"),"Master",IF(OR(O5309="Ready for Master",O5309="Issues found in raw",O5309="Raw under QC",O5309="Issues resolved in raw"),"Raw","-"))</f>
        <v>Raw</v>
      </c>
      <c r="Q5309" s="13">
        <v>46268.146527777775</v>
      </c>
      <c r="R5309" t="inlineStr">
        <is>
          <t xml:space="preserve">2026-09 (Sept)</t>
        </is>
      </c>
      <c r="S5309">
        <f>IF(M5309="Not an error",0,IF(COUNTIFS($A$2:$A5309,$A5309,$D$2:$D5309,$D5309,$M$2:$M5309,"&lt;&gt;Not an error")=1,1,0))</f>
        <v>0</v>
      </c>
      <c r="T5309">
        <f>IF(M5309&lt;&gt;"Major",0,IF(COUNTIFS($A$2:$A5309,$A5309,$D$2:$D5309,$D5309,$M$2:$M5309,"Major")=1,1,0))</f>
        <v>0</v>
      </c>
      <c r="U5309">
        <f>IF(M5309&lt;&gt;"Minor",0,IF(COUNTIFS($A$2:$A5309,$A5309,$D$2:$D5309,$D5309,$M$2:$M5309,"Minor")=1,1,0))</f>
        <v>0</v>
      </c>
    </row>
    <row r="5310">
      <c r="A5310" t="inlineStr">
        <is>
          <t xml:space="preserve">294cd7d130be8bb0326127c52ff2769fcf9a956d</t>
        </is>
      </c>
      <c r="B5310" t="inlineStr">
        <is>
          <t xml:space="preserve">Zompirewolf</t>
        </is>
      </c>
      <c r="C5310" t="inlineStr">
        <is>
          <t xml:space="preserve">Zompirewolf: Die Geburt Einer Legende</t>
        </is>
      </c>
      <c r="D5310" t="inlineStr">
        <is>
          <t xml:space="preserve">8a34236686fd12f8ac0b37d950b7a3fc471cf7f3</t>
        </is>
      </c>
      <c r="E5310" t="inlineStr">
        <is>
          <t xml:space="preserve">Episode 384: Katzenkampf</t>
        </is>
      </c>
      <c r="F5310">
        <v>384</v>
      </c>
      <c r="G5310" t="inlineStr">
        <is>
          <t xml:space="preserve">7:58-8:07</t>
        </is>
      </c>
      <c r="H5310" t="inlineStr">
        <is>
          <t xml:space="preserve">Resolved</t>
        </is>
      </c>
      <c r="I5310" t="inlineStr">
        <is>
          <t xml:space="preserve">Remarks: mispronunciation
Line from Script: "Du wärst überrascht, was ein Tapetenwechsel bewirken kann!“, feuerte Seraphina zurück, bevor sie Tessa einen Kuss auf die Wange drückte."
Notes: "Kuss" mispronounced</t>
        </is>
      </c>
      <c r="J5310" t="inlineStr">
        <is>
          <t xml:space="preserve">VOA</t>
        </is>
      </c>
      <c r="K5310" t="inlineStr">
        <is>
          <t xml:space="preserve">Mispronunciation</t>
        </is>
      </c>
      <c r="L5310" t="inlineStr">
        <is>
          <t xml:space="preserve">Mispronunciation</t>
        </is>
      </c>
      <c r="M5310" t="str">
        <f>IFERROR(IF(VLOOKUP(L5310,'Quantification'!$A:$B,2,FALSE)&amp;""="","Unclassified",VLOOKUP(L5310,'Quantification'!$A:$B,2,FALSE)),"Unclassified")</f>
        <v>Major</v>
      </c>
      <c r="N5310" t="inlineStr">
        <is>
          <t xml:space="preserve">frl-florinda.frisardi@pocketfm.com</t>
        </is>
      </c>
      <c r="O5310" t="inlineStr">
        <is>
          <t xml:space="preserve">Issues found in raw</t>
        </is>
      </c>
      <c r="P5310" t="str">
        <f>IF(OR(O5310="Issues found in master",O5310="Final master"),"Master",IF(OR(O5310="Ready for Master",O5310="Issues found in raw",O5310="Raw under QC",O5310="Issues resolved in raw"),"Raw","-"))</f>
        <v>Raw</v>
      </c>
      <c r="Q5310" s="13">
        <v>46268.146527777775</v>
      </c>
      <c r="R5310" t="inlineStr">
        <is>
          <t xml:space="preserve">2026-09 (Sept)</t>
        </is>
      </c>
      <c r="S5310">
        <f>IF(M5310="Not an error",0,IF(COUNTIFS($A$2:$A5310,$A5310,$D$2:$D5310,$D5310,$M$2:$M5310,"&lt;&gt;Not an error")=1,1,0))</f>
        <v>0</v>
      </c>
      <c r="T5310">
        <f>IF(M5310&lt;&gt;"Major",0,IF(COUNTIFS($A$2:$A5310,$A5310,$D$2:$D5310,$D5310,$M$2:$M5310,"Major")=1,1,0))</f>
        <v>0</v>
      </c>
      <c r="U5310">
        <f>IF(M5310&lt;&gt;"Minor",0,IF(COUNTIFS($A$2:$A5310,$A5310,$D$2:$D5310,$D5310,$M$2:$M5310,"Minor")=1,1,0))</f>
        <v>0</v>
      </c>
    </row>
    <row r="5311">
      <c r="A5311" t="inlineStr">
        <is>
          <t xml:space="preserve">294cd7d130be8bb0326127c52ff2769fcf9a956d</t>
        </is>
      </c>
      <c r="B5311" t="inlineStr">
        <is>
          <t xml:space="preserve">Zompirewolf</t>
        </is>
      </c>
      <c r="C5311" t="inlineStr">
        <is>
          <t xml:space="preserve">Zompirewolf: Die Geburt Einer Legende</t>
        </is>
      </c>
      <c r="D5311" t="inlineStr">
        <is>
          <t xml:space="preserve">8a34236686fd12f8ac0b37d950b7a3fc471cf7f3</t>
        </is>
      </c>
      <c r="E5311" t="inlineStr">
        <is>
          <t xml:space="preserve">Episode 384: Katzenkampf</t>
        </is>
      </c>
      <c r="F5311">
        <v>384</v>
      </c>
      <c r="G5311" t="inlineStr">
        <is>
          <t xml:space="preserve">8:15-8:27</t>
        </is>
      </c>
      <c r="H5311" t="inlineStr">
        <is>
          <t xml:space="preserve">Resolved</t>
        </is>
      </c>
      <c r="I5311" t="inlineStr">
        <is>
          <t xml:space="preserve">Remarks: mispronunciation
Line from Script: "Aber ich sollte wohl gehen, bevor das Gör mich rauswirft, obwohl ich mich nicht beschweren würde“, fügte Seraphina mit einem letzten spielerischen Seitenhieb hinzu und eilte davon."
Notes: "eilte davon." mispronounced</t>
        </is>
      </c>
      <c r="J5311" t="inlineStr">
        <is>
          <t xml:space="preserve">VOA</t>
        </is>
      </c>
      <c r="K5311" t="inlineStr">
        <is>
          <t xml:space="preserve">Mispronunciation</t>
        </is>
      </c>
      <c r="L5311" t="inlineStr">
        <is>
          <t xml:space="preserve">Mispronunciation</t>
        </is>
      </c>
      <c r="M5311" t="str">
        <f>IFERROR(IF(VLOOKUP(L5311,'Quantification'!$A:$B,2,FALSE)&amp;""="","Unclassified",VLOOKUP(L5311,'Quantification'!$A:$B,2,FALSE)),"Unclassified")</f>
        <v>Major</v>
      </c>
      <c r="N5311" t="inlineStr">
        <is>
          <t xml:space="preserve">frl-florinda.frisardi@pocketfm.com</t>
        </is>
      </c>
      <c r="O5311" t="inlineStr">
        <is>
          <t xml:space="preserve">Issues found in raw</t>
        </is>
      </c>
      <c r="P5311" t="str">
        <f>IF(OR(O5311="Issues found in master",O5311="Final master"),"Master",IF(OR(O5311="Ready for Master",O5311="Issues found in raw",O5311="Raw under QC",O5311="Issues resolved in raw"),"Raw","-"))</f>
        <v>Raw</v>
      </c>
      <c r="Q5311" s="13">
        <v>46268.146527777775</v>
      </c>
      <c r="R5311" t="inlineStr">
        <is>
          <t xml:space="preserve">2026-09 (Sept)</t>
        </is>
      </c>
      <c r="S5311">
        <f>IF(M5311="Not an error",0,IF(COUNTIFS($A$2:$A5311,$A5311,$D$2:$D5311,$D5311,$M$2:$M5311,"&lt;&gt;Not an error")=1,1,0))</f>
        <v>0</v>
      </c>
      <c r="T5311">
        <f>IF(M5311&lt;&gt;"Major",0,IF(COUNTIFS($A$2:$A5311,$A5311,$D$2:$D5311,$D5311,$M$2:$M5311,"Major")=1,1,0))</f>
        <v>0</v>
      </c>
      <c r="U5311">
        <f>IF(M5311&lt;&gt;"Minor",0,IF(COUNTIFS($A$2:$A5311,$A5311,$D$2:$D5311,$D5311,$M$2:$M5311,"Minor")=1,1,0))</f>
        <v>0</v>
      </c>
    </row>
    <row r="5312">
      <c r="A5312" t="inlineStr">
        <is>
          <t xml:space="preserve">294cd7d130be8bb0326127c52ff2769fcf9a956d</t>
        </is>
      </c>
      <c r="B5312" t="inlineStr">
        <is>
          <t xml:space="preserve">Zompirewolf</t>
        </is>
      </c>
      <c r="C5312" t="inlineStr">
        <is>
          <t xml:space="preserve">Zompirewolf: Die Geburt Einer Legende</t>
        </is>
      </c>
      <c r="D5312" t="inlineStr">
        <is>
          <t xml:space="preserve">8a34236686fd12f8ac0b37d950b7a3fc471cf7f3</t>
        </is>
      </c>
      <c r="E5312" t="inlineStr">
        <is>
          <t xml:space="preserve">Episode 384: Katzenkampf</t>
        </is>
      </c>
      <c r="F5312">
        <v>384</v>
      </c>
      <c r="G5312" t="inlineStr">
        <is>
          <t xml:space="preserve">8:27-8:31</t>
        </is>
      </c>
      <c r="H5312" t="inlineStr">
        <is>
          <t xml:space="preserve">Resolved</t>
        </is>
      </c>
      <c r="I5312" t="inlineStr">
        <is>
          <t xml:space="preserve">Remarks: mispronunciation
Line from Script: "„Diese Hexe!“, grummelte Tessa."
Notes: "grummelte" mispronounced</t>
        </is>
      </c>
      <c r="J5312" t="inlineStr">
        <is>
          <t xml:space="preserve">VOA</t>
        </is>
      </c>
      <c r="K5312" t="inlineStr">
        <is>
          <t xml:space="preserve">Mispronunciation</t>
        </is>
      </c>
      <c r="L5312" t="inlineStr">
        <is>
          <t xml:space="preserve">Mispronunciation</t>
        </is>
      </c>
      <c r="M5312" t="str">
        <f>IFERROR(IF(VLOOKUP(L5312,'Quantification'!$A:$B,2,FALSE)&amp;""="","Unclassified",VLOOKUP(L5312,'Quantification'!$A:$B,2,FALSE)),"Unclassified")</f>
        <v>Major</v>
      </c>
      <c r="N5312" t="inlineStr">
        <is>
          <t xml:space="preserve">frl-florinda.frisardi@pocketfm.com</t>
        </is>
      </c>
      <c r="O5312" t="inlineStr">
        <is>
          <t xml:space="preserve">Issues found in raw</t>
        </is>
      </c>
      <c r="P5312" t="str">
        <f>IF(OR(O5312="Issues found in master",O5312="Final master"),"Master",IF(OR(O5312="Ready for Master",O5312="Issues found in raw",O5312="Raw under QC",O5312="Issues resolved in raw"),"Raw","-"))</f>
        <v>Raw</v>
      </c>
      <c r="Q5312" s="13">
        <v>46268.146527777775</v>
      </c>
      <c r="R5312" t="inlineStr">
        <is>
          <t xml:space="preserve">2026-09 (Sept)</t>
        </is>
      </c>
      <c r="S5312">
        <f>IF(M5312="Not an error",0,IF(COUNTIFS($A$2:$A5312,$A5312,$D$2:$D5312,$D5312,$M$2:$M5312,"&lt;&gt;Not an error")=1,1,0))</f>
        <v>0</v>
      </c>
      <c r="T5312">
        <f>IF(M5312&lt;&gt;"Major",0,IF(COUNTIFS($A$2:$A5312,$A5312,$D$2:$D5312,$D5312,$M$2:$M5312,"Major")=1,1,0))</f>
        <v>0</v>
      </c>
      <c r="U5312">
        <f>IF(M5312&lt;&gt;"Minor",0,IF(COUNTIFS($A$2:$A5312,$A5312,$D$2:$D5312,$D5312,$M$2:$M5312,"Minor")=1,1,0))</f>
        <v>0</v>
      </c>
    </row>
    <row r="5313">
      <c r="A5313" t="inlineStr">
        <is>
          <t xml:space="preserve">294cd7d130be8bb0326127c52ff2769fcf9a956d</t>
        </is>
      </c>
      <c r="B5313" t="inlineStr">
        <is>
          <t xml:space="preserve">Zompirewolf</t>
        </is>
      </c>
      <c r="C5313" t="inlineStr">
        <is>
          <t xml:space="preserve">Zompirewolf: Die Geburt Einer Legende</t>
        </is>
      </c>
      <c r="D5313" t="inlineStr">
        <is>
          <t xml:space="preserve">fa71f933959725646bbe7858cfa30a0fe00b9bc3</t>
        </is>
      </c>
      <c r="E5313" t="inlineStr">
        <is>
          <t xml:space="preserve">Episode 385: Wiedergutmachung Teil 1</t>
        </is>
      </c>
      <c r="F5313">
        <v>385</v>
      </c>
      <c r="G5313" t="inlineStr">
        <is>
          <t xml:space="preserve">3:30-3:35</t>
        </is>
      </c>
      <c r="H5313" t="inlineStr">
        <is>
          <t xml:space="preserve">Resolved</t>
        </is>
      </c>
      <c r="I5313" t="inlineStr">
        <is>
          <t xml:space="preserve">Remarks: incorrect name
Line from Script: "„Tessa, hilf Gräfin Valerie Holt, zum Schutz eine Barriere um das Lager zu errichten. "
Notes: "Gräfin Valerie Holt" - change to "Sophia"</t>
        </is>
      </c>
      <c r="J5313" t="inlineStr">
        <is>
          <t xml:space="preserve">AI</t>
        </is>
      </c>
      <c r="K5313" t="inlineStr">
        <is>
          <t xml:space="preserve">Script error</t>
        </is>
      </c>
      <c r="L5313" t="inlineStr">
        <is>
          <t xml:space="preserve">Script error</t>
        </is>
      </c>
      <c r="M5313" t="str">
        <f>IFERROR(IF(VLOOKUP(L5313,'Quantification'!$A:$B,2,FALSE)&amp;""="","Unclassified",VLOOKUP(L5313,'Quantification'!$A:$B,2,FALSE)),"Unclassified")</f>
        <v>Major</v>
      </c>
      <c r="N5313" t="inlineStr">
        <is>
          <t xml:space="preserve">frl-florinda.frisardi@pocketfm.com</t>
        </is>
      </c>
      <c r="O5313" t="inlineStr">
        <is>
          <t xml:space="preserve">Issues found in raw</t>
        </is>
      </c>
      <c r="P5313" t="str">
        <f>IF(OR(O5313="Issues found in master",O5313="Final master"),"Master",IF(OR(O5313="Ready for Master",O5313="Issues found in raw",O5313="Raw under QC",O5313="Issues resolved in raw"),"Raw","-"))</f>
        <v>Raw</v>
      </c>
      <c r="Q5313" s="13">
        <v>46272.339583333334</v>
      </c>
      <c r="R5313" t="inlineStr">
        <is>
          <t xml:space="preserve">2026-09 (Sept)</t>
        </is>
      </c>
      <c r="S5313">
        <f>IF(M5313="Not an error",0,IF(COUNTIFS($A$2:$A5313,$A5313,$D$2:$D5313,$D5313,$M$2:$M5313,"&lt;&gt;Not an error")=1,1,0))</f>
        <v>1</v>
      </c>
      <c r="T5313">
        <f>IF(M5313&lt;&gt;"Major",0,IF(COUNTIFS($A$2:$A5313,$A5313,$D$2:$D5313,$D5313,$M$2:$M5313,"Major")=1,1,0))</f>
        <v>1</v>
      </c>
      <c r="U5313">
        <f>IF(M5313&lt;&gt;"Minor",0,IF(COUNTIFS($A$2:$A5313,$A5313,$D$2:$D5313,$D5313,$M$2:$M5313,"Minor")=1,1,0))</f>
        <v>0</v>
      </c>
    </row>
    <row r="5314">
      <c r="A5314" t="inlineStr">
        <is>
          <t xml:space="preserve">294cd7d130be8bb0326127c52ff2769fcf9a956d</t>
        </is>
      </c>
      <c r="B5314" t="inlineStr">
        <is>
          <t xml:space="preserve">Zompirewolf</t>
        </is>
      </c>
      <c r="C5314" t="inlineStr">
        <is>
          <t xml:space="preserve">Zompirewolf: Die Geburt Einer Legende</t>
        </is>
      </c>
      <c r="D5314" t="inlineStr">
        <is>
          <t xml:space="preserve">fa71f933959725646bbe7858cfa30a0fe00b9bc3</t>
        </is>
      </c>
      <c r="E5314" t="inlineStr">
        <is>
          <t xml:space="preserve">Episode 385: Wiedergutmachung Teil 1</t>
        </is>
      </c>
      <c r="F5314">
        <v>385</v>
      </c>
      <c r="G5314" t="inlineStr">
        <is>
          <t xml:space="preserve">3:36-3:38</t>
        </is>
      </c>
      <c r="H5314" t="inlineStr">
        <is>
          <t xml:space="preserve">Resolved</t>
        </is>
      </c>
      <c r="I5314" t="inlineStr">
        <is>
          <t xml:space="preserve">Remarks: incomplete sentence
Line from Script: "Sobald das erledigt ist, werden wir.“
Notes:</t>
        </is>
      </c>
      <c r="J5314" t="inlineStr">
        <is>
          <t xml:space="preserve">AI</t>
        </is>
      </c>
      <c r="K5314" t="inlineStr">
        <is>
          <t xml:space="preserve">Script error</t>
        </is>
      </c>
      <c r="L5314" t="inlineStr">
        <is>
          <t xml:space="preserve">Script error</t>
        </is>
      </c>
      <c r="M5314" t="str">
        <f>IFERROR(IF(VLOOKUP(L5314,'Quantification'!$A:$B,2,FALSE)&amp;""="","Unclassified",VLOOKUP(L5314,'Quantification'!$A:$B,2,FALSE)),"Unclassified")</f>
        <v>Major</v>
      </c>
      <c r="N5314" t="inlineStr">
        <is>
          <t xml:space="preserve">frl-florinda.frisardi@pocketfm.com</t>
        </is>
      </c>
      <c r="O5314" t="inlineStr">
        <is>
          <t xml:space="preserve">Issues found in raw</t>
        </is>
      </c>
      <c r="P5314" t="str">
        <f>IF(OR(O5314="Issues found in master",O5314="Final master"),"Master",IF(OR(O5314="Ready for Master",O5314="Issues found in raw",O5314="Raw under QC",O5314="Issues resolved in raw"),"Raw","-"))</f>
        <v>Raw</v>
      </c>
      <c r="Q5314" s="13">
        <v>46272.339583333334</v>
      </c>
      <c r="R5314" t="inlineStr">
        <is>
          <t xml:space="preserve">2026-09 (Sept)</t>
        </is>
      </c>
      <c r="S5314">
        <f>IF(M5314="Not an error",0,IF(COUNTIFS($A$2:$A5314,$A5314,$D$2:$D5314,$D5314,$M$2:$M5314,"&lt;&gt;Not an error")=1,1,0))</f>
        <v>0</v>
      </c>
      <c r="T5314">
        <f>IF(M5314&lt;&gt;"Major",0,IF(COUNTIFS($A$2:$A5314,$A5314,$D$2:$D5314,$D5314,$M$2:$M5314,"Major")=1,1,0))</f>
        <v>0</v>
      </c>
      <c r="U5314">
        <f>IF(M5314&lt;&gt;"Minor",0,IF(COUNTIFS($A$2:$A5314,$A5314,$D$2:$D5314,$D5314,$M$2:$M5314,"Minor")=1,1,0))</f>
        <v>0</v>
      </c>
    </row>
    <row r="5315">
      <c r="A5315" t="inlineStr">
        <is>
          <t xml:space="preserve">294cd7d130be8bb0326127c52ff2769fcf9a956d</t>
        </is>
      </c>
      <c r="B5315" t="inlineStr">
        <is>
          <t xml:space="preserve">Zompirewolf</t>
        </is>
      </c>
      <c r="C5315" t="inlineStr">
        <is>
          <t xml:space="preserve">Zompirewolf: Die Geburt Einer Legende</t>
        </is>
      </c>
      <c r="D5315" t="inlineStr">
        <is>
          <t xml:space="preserve">9987da838bfb8584b74f48e384ea16c89687f51e</t>
        </is>
      </c>
      <c r="E5315" t="inlineStr">
        <is>
          <t xml:space="preserve">Episode 386: Wiedergutmachung Teil 2</t>
        </is>
      </c>
      <c r="F5315">
        <v>386</v>
      </c>
      <c r="G5315" t="inlineStr">
        <is>
          <t xml:space="preserve">4:57-5:02</t>
        </is>
      </c>
      <c r="H5315" t="inlineStr">
        <is>
          <t xml:space="preserve">Ignore</t>
        </is>
      </c>
      <c r="I5315" t="inlineStr">
        <is>
          <t xml:space="preserve">Remarks: incorrect name? Line from Script: "Andererseits wusste Rikoschett, dass seine Männer vor Überheblichkeit nur so strotzten. "
Notes: who is "Rikoschett"?</t>
        </is>
      </c>
      <c r="J5315" t="inlineStr">
        <is>
          <t xml:space="preserve">AI</t>
        </is>
      </c>
      <c r="K5315" t="inlineStr">
        <is>
          <t xml:space="preserve">Script error</t>
        </is>
      </c>
      <c r="L5315" t="inlineStr">
        <is>
          <t xml:space="preserve">Script error</t>
        </is>
      </c>
      <c r="M5315" t="str">
        <f>IFERROR(IF(VLOOKUP(L5315,'Quantification'!$A:$B,2,FALSE)&amp;""="","Unclassified",VLOOKUP(L5315,'Quantification'!$A:$B,2,FALSE)),"Unclassified")</f>
        <v>Major</v>
      </c>
      <c r="N5315" t="inlineStr">
        <is>
          <t xml:space="preserve">frl-florinda.frisardi@pocketfm.com</t>
        </is>
      </c>
      <c r="O5315" t="inlineStr">
        <is>
          <t xml:space="preserve">Issues found in raw</t>
        </is>
      </c>
      <c r="P5315" t="str">
        <f>IF(OR(O5315="Issues found in master",O5315="Final master"),"Master",IF(OR(O5315="Ready for Master",O5315="Issues found in raw",O5315="Raw under QC",O5315="Issues resolved in raw"),"Raw","-"))</f>
        <v>Raw</v>
      </c>
      <c r="Q5315" s="13">
        <v>46269.14583333333</v>
      </c>
      <c r="R5315" t="inlineStr">
        <is>
          <t xml:space="preserve">2026-09 (Sept)</t>
        </is>
      </c>
      <c r="S5315">
        <f>IF(M5315="Not an error",0,IF(COUNTIFS($A$2:$A5315,$A5315,$D$2:$D5315,$D5315,$M$2:$M5315,"&lt;&gt;Not an error")=1,1,0))</f>
        <v>1</v>
      </c>
      <c r="T5315">
        <f>IF(M5315&lt;&gt;"Major",0,IF(COUNTIFS($A$2:$A5315,$A5315,$D$2:$D5315,$D5315,$M$2:$M5315,"Major")=1,1,0))</f>
        <v>1</v>
      </c>
      <c r="U5315">
        <f>IF(M5315&lt;&gt;"Minor",0,IF(COUNTIFS($A$2:$A5315,$A5315,$D$2:$D5315,$D5315,$M$2:$M5315,"Minor")=1,1,0))</f>
        <v>0</v>
      </c>
    </row>
    <row r="5316">
      <c r="A5316" t="inlineStr">
        <is>
          <t xml:space="preserve">294cd7d130be8bb0326127c52ff2769fcf9a956d</t>
        </is>
      </c>
      <c r="B5316" t="inlineStr">
        <is>
          <t xml:space="preserve">Zompirewolf</t>
        </is>
      </c>
      <c r="C5316" t="inlineStr">
        <is>
          <t xml:space="preserve">Zompirewolf: Die Geburt Einer Legende</t>
        </is>
      </c>
      <c r="D5316" t="inlineStr">
        <is>
          <t xml:space="preserve">9987da838bfb8584b74f48e384ea16c89687f51e</t>
        </is>
      </c>
      <c r="E5316" t="inlineStr">
        <is>
          <t xml:space="preserve">Episode 386: Wiedergutmachung Teil 2</t>
        </is>
      </c>
      <c r="F5316">
        <v>386</v>
      </c>
      <c r="G5316" t="inlineStr">
        <is>
          <t xml:space="preserve">5:56-6:01</t>
        </is>
      </c>
      <c r="H5316" t="inlineStr">
        <is>
          <t xml:space="preserve">Ignore</t>
        </is>
      </c>
      <c r="I5316" t="inlineStr">
        <is>
          <t xml:space="preserve">Remarks: incorrect name? Line from Script: "Rikoschett eilte herbei, um sie zur Vernunft zu bringen, aber Tristan war schneller."
Notes: who is "Rikoschett"?</t>
        </is>
      </c>
      <c r="J5316" t="inlineStr">
        <is>
          <t xml:space="preserve">AI</t>
        </is>
      </c>
      <c r="K5316" t="inlineStr">
        <is>
          <t xml:space="preserve">Script error</t>
        </is>
      </c>
      <c r="L5316" t="inlineStr">
        <is>
          <t xml:space="preserve">Script error</t>
        </is>
      </c>
      <c r="M5316" t="str">
        <f>IFERROR(IF(VLOOKUP(L5316,'Quantification'!$A:$B,2,FALSE)&amp;""="","Unclassified",VLOOKUP(L5316,'Quantification'!$A:$B,2,FALSE)),"Unclassified")</f>
        <v>Major</v>
      </c>
      <c r="N5316" t="inlineStr">
        <is>
          <t xml:space="preserve">frl-florinda.frisardi@pocketfm.com</t>
        </is>
      </c>
      <c r="O5316" t="inlineStr">
        <is>
          <t xml:space="preserve">Issues found in raw</t>
        </is>
      </c>
      <c r="P5316" t="str">
        <f>IF(OR(O5316="Issues found in master",O5316="Final master"),"Master",IF(OR(O5316="Ready for Master",O5316="Issues found in raw",O5316="Raw under QC",O5316="Issues resolved in raw"),"Raw","-"))</f>
        <v>Raw</v>
      </c>
      <c r="Q5316" s="13">
        <v>46269.14583333333</v>
      </c>
      <c r="R5316" t="inlineStr">
        <is>
          <t xml:space="preserve">2026-09 (Sept)</t>
        </is>
      </c>
      <c r="S5316">
        <f>IF(M5316="Not an error",0,IF(COUNTIFS($A$2:$A5316,$A5316,$D$2:$D5316,$D5316,$M$2:$M5316,"&lt;&gt;Not an error")=1,1,0))</f>
        <v>0</v>
      </c>
      <c r="T5316">
        <f>IF(M5316&lt;&gt;"Major",0,IF(COUNTIFS($A$2:$A5316,$A5316,$D$2:$D5316,$D5316,$M$2:$M5316,"Major")=1,1,0))</f>
        <v>0</v>
      </c>
      <c r="U5316">
        <f>IF(M5316&lt;&gt;"Minor",0,IF(COUNTIFS($A$2:$A5316,$A5316,$D$2:$D5316,$D5316,$M$2:$M5316,"Minor")=1,1,0))</f>
        <v>0</v>
      </c>
    </row>
    <row r="5317">
      <c r="A5317" t="inlineStr">
        <is>
          <t xml:space="preserve">294cd7d130be8bb0326127c52ff2769fcf9a956d</t>
        </is>
      </c>
      <c r="B5317" t="inlineStr">
        <is>
          <t xml:space="preserve">Zompirewolf</t>
        </is>
      </c>
      <c r="C5317" t="inlineStr">
        <is>
          <t xml:space="preserve">Zompirewolf: Die Geburt Einer Legende</t>
        </is>
      </c>
      <c r="D5317" t="inlineStr">
        <is>
          <t xml:space="preserve">b25617b3f2cb98104f26f9efd7763872a212dd8c</t>
        </is>
      </c>
      <c r="E5317" t="inlineStr">
        <is>
          <t xml:space="preserve">Episode 388: Wiedergutmachung Teil 4</t>
        </is>
      </c>
      <c r="F5317">
        <v>388</v>
      </c>
      <c r="G5317" t="inlineStr">
        <is>
          <t xml:space="preserve">7:54-8:00</t>
        </is>
      </c>
      <c r="H5317" t="inlineStr">
        <is>
          <t xml:space="preserve">Resolved</t>
        </is>
      </c>
      <c r="I5317" t="inlineStr">
        <is>
          <t xml:space="preserve">Remarks: incorrect name
Line from Script: "Zumal derjenige, der vor ihm stand, einst über Lykanien geherrscht hatte."
Notes: "Lykanien" - change to "Lykania"</t>
        </is>
      </c>
      <c r="J5317" t="inlineStr">
        <is>
          <t xml:space="preserve">AI</t>
        </is>
      </c>
      <c r="K5317" t="inlineStr">
        <is>
          <t xml:space="preserve">Script error</t>
        </is>
      </c>
      <c r="L5317" t="inlineStr">
        <is>
          <t xml:space="preserve">Script error</t>
        </is>
      </c>
      <c r="M5317" t="str">
        <f>IFERROR(IF(VLOOKUP(L5317,'Quantification'!$A:$B,2,FALSE)&amp;""="","Unclassified",VLOOKUP(L5317,'Quantification'!$A:$B,2,FALSE)),"Unclassified")</f>
        <v>Major</v>
      </c>
      <c r="N5317" t="inlineStr">
        <is>
          <t xml:space="preserve">frl-florinda.frisardi@pocketfm.com</t>
        </is>
      </c>
      <c r="O5317" t="inlineStr">
        <is>
          <t xml:space="preserve">Issues found in raw</t>
        </is>
      </c>
      <c r="P5317" t="str">
        <f>IF(OR(O5317="Issues found in master",O5317="Final master"),"Master",IF(OR(O5317="Ready for Master",O5317="Issues found in raw",O5317="Raw under QC",O5317="Issues resolved in raw"),"Raw","-"))</f>
        <v>Raw</v>
      </c>
      <c r="Q5317" s="13">
        <v>46272.34027777778</v>
      </c>
      <c r="R5317" t="inlineStr">
        <is>
          <t xml:space="preserve">2026-09 (Sept)</t>
        </is>
      </c>
      <c r="S5317">
        <f>IF(M5317="Not an error",0,IF(COUNTIFS($A$2:$A5317,$A5317,$D$2:$D5317,$D5317,$M$2:$M5317,"&lt;&gt;Not an error")=1,1,0))</f>
        <v>1</v>
      </c>
      <c r="T5317">
        <f>IF(M5317&lt;&gt;"Major",0,IF(COUNTIFS($A$2:$A5317,$A5317,$D$2:$D5317,$D5317,$M$2:$M5317,"Major")=1,1,0))</f>
        <v>1</v>
      </c>
      <c r="U5317">
        <f>IF(M5317&lt;&gt;"Minor",0,IF(COUNTIFS($A$2:$A5317,$A5317,$D$2:$D5317,$D5317,$M$2:$M5317,"Minor")=1,1,0))</f>
        <v>0</v>
      </c>
    </row>
    <row r="5318">
      <c r="A5318" t="inlineStr">
        <is>
          <t xml:space="preserve">294cd7d130be8bb0326127c52ff2769fcf9a956d</t>
        </is>
      </c>
      <c r="B5318" t="inlineStr">
        <is>
          <t xml:space="preserve">Zompirewolf</t>
        </is>
      </c>
      <c r="C5318" t="inlineStr">
        <is>
          <t xml:space="preserve">Zompirewolf: Die Geburt Einer Legende</t>
        </is>
      </c>
      <c r="D5318" t="inlineStr">
        <is>
          <t xml:space="preserve">1ef97999c3b8e60b1f3c5f055cc4f8b5da6a94e6</t>
        </is>
      </c>
      <c r="E5318" t="inlineStr">
        <is>
          <t xml:space="preserve">Episode 390: Die Horde: Fast Eine Armee</t>
        </is>
      </c>
      <c r="F5318">
        <v>390</v>
      </c>
      <c r="G5318" t="inlineStr">
        <is>
          <t xml:space="preserve">8:24-8:31</t>
        </is>
      </c>
      <c r="H5318" t="inlineStr">
        <is>
          <t xml:space="preserve">Resolved</t>
        </is>
      </c>
      <c r="I5318" t="inlineStr">
        <is>
          <t xml:space="preserve">Remarks: mispronunciation
Line from Script: "„Wovon redest du?“, murmelte Tessa, folgte aber Sophias Vorschlag und sah genauer hin. „Warte mal. "
Notes: "und sah genauer hin. " mispronounced</t>
        </is>
      </c>
      <c r="J5318" t="inlineStr">
        <is>
          <t xml:space="preserve">VOA</t>
        </is>
      </c>
      <c r="K5318" t="inlineStr">
        <is>
          <t xml:space="preserve">Mispronunciation</t>
        </is>
      </c>
      <c r="L5318" t="inlineStr">
        <is>
          <t xml:space="preserve">Mispronunciation</t>
        </is>
      </c>
      <c r="M5318" t="str">
        <f>IFERROR(IF(VLOOKUP(L5318,'Quantification'!$A:$B,2,FALSE)&amp;""="","Unclassified",VLOOKUP(L5318,'Quantification'!$A:$B,2,FALSE)),"Unclassified")</f>
        <v>Major</v>
      </c>
      <c r="N5318" t="inlineStr">
        <is>
          <t xml:space="preserve">frl-florinda.frisardi@pocketfm.com</t>
        </is>
      </c>
      <c r="O5318" t="inlineStr">
        <is>
          <t xml:space="preserve">Issues found in raw</t>
        </is>
      </c>
      <c r="P5318" t="str">
        <f>IF(OR(O5318="Issues found in master",O5318="Final master"),"Master",IF(OR(O5318="Ready for Master",O5318="Issues found in raw",O5318="Raw under QC",O5318="Issues resolved in raw"),"Raw","-"))</f>
        <v>Raw</v>
      </c>
      <c r="Q5318" s="13">
        <v>46272.34097222222</v>
      </c>
      <c r="R5318" t="inlineStr">
        <is>
          <t xml:space="preserve">2026-09 (Sept)</t>
        </is>
      </c>
      <c r="S5318">
        <f>IF(M5318="Not an error",0,IF(COUNTIFS($A$2:$A5318,$A5318,$D$2:$D5318,$D5318,$M$2:$M5318,"&lt;&gt;Not an error")=1,1,0))</f>
        <v>1</v>
      </c>
      <c r="T5318">
        <f>IF(M5318&lt;&gt;"Major",0,IF(COUNTIFS($A$2:$A5318,$A5318,$D$2:$D5318,$D5318,$M$2:$M5318,"Major")=1,1,0))</f>
        <v>1</v>
      </c>
      <c r="U5318">
        <f>IF(M5318&lt;&gt;"Minor",0,IF(COUNTIFS($A$2:$A5318,$A5318,$D$2:$D5318,$D5318,$M$2:$M5318,"Minor")=1,1,0))</f>
        <v>0</v>
      </c>
    </row>
    <row r="5319">
      <c r="A5319" t="inlineStr">
        <is>
          <t xml:space="preserve">294cd7d130be8bb0326127c52ff2769fcf9a956d</t>
        </is>
      </c>
      <c r="B5319" t="inlineStr">
        <is>
          <t xml:space="preserve">Zompirewolf</t>
        </is>
      </c>
      <c r="C5319" t="inlineStr">
        <is>
          <t xml:space="preserve">Zompirewolf: Die Geburt Einer Legende</t>
        </is>
      </c>
      <c r="D5319" t="inlineStr">
        <is>
          <t xml:space="preserve">d815787d555898d6b4735b5c044ea997dc4fddc3</t>
        </is>
      </c>
      <c r="E5319" t="inlineStr">
        <is>
          <t xml:space="preserve">Episode 391: Abgesandter Des Todes</t>
        </is>
      </c>
      <c r="F5319">
        <v>391</v>
      </c>
      <c r="G5319" t="inlineStr">
        <is>
          <t xml:space="preserve">0:43-0:50</t>
        </is>
      </c>
      <c r="H5319" t="inlineStr">
        <is>
          <t xml:space="preserve">Resolved</t>
        </is>
      </c>
      <c r="I5319" t="inlineStr">
        <is>
          <t xml:space="preserve">Remarks: incorrect name
Line from Script: " „Darf ich vorstellen: der ehemalige Monarch von Lykanien, König Hayes.“
Notes: "Lykanien" - change to "Lykania"</t>
        </is>
      </c>
      <c r="J5319" t="inlineStr">
        <is>
          <t xml:space="preserve">AI</t>
        </is>
      </c>
      <c r="K5319" t="inlineStr">
        <is>
          <t xml:space="preserve">Script error</t>
        </is>
      </c>
      <c r="L5319" t="inlineStr">
        <is>
          <t xml:space="preserve">Script error</t>
        </is>
      </c>
      <c r="M5319" t="str">
        <f>IFERROR(IF(VLOOKUP(L5319,'Quantification'!$A:$B,2,FALSE)&amp;""="","Unclassified",VLOOKUP(L5319,'Quantification'!$A:$B,2,FALSE)),"Unclassified")</f>
        <v>Major</v>
      </c>
      <c r="N5319" t="inlineStr">
        <is>
          <t xml:space="preserve">frl-florinda.frisardi@pocketfm.com</t>
        </is>
      </c>
      <c r="O5319" t="inlineStr">
        <is>
          <t xml:space="preserve">Issues found in raw</t>
        </is>
      </c>
      <c r="P5319" t="str">
        <f>IF(OR(O5319="Issues found in master",O5319="Final master"),"Master",IF(OR(O5319="Ready for Master",O5319="Issues found in raw",O5319="Raw under QC",O5319="Issues resolved in raw"),"Raw","-"))</f>
        <v>Raw</v>
      </c>
      <c r="Q5319" s="13">
        <v>46272.34166666667</v>
      </c>
      <c r="R5319" t="inlineStr">
        <is>
          <t xml:space="preserve">2026-09 (Sept)</t>
        </is>
      </c>
      <c r="S5319">
        <f>IF(M5319="Not an error",0,IF(COUNTIFS($A$2:$A5319,$A5319,$D$2:$D5319,$D5319,$M$2:$M5319,"&lt;&gt;Not an error")=1,1,0))</f>
        <v>1</v>
      </c>
      <c r="T5319">
        <f>IF(M5319&lt;&gt;"Major",0,IF(COUNTIFS($A$2:$A5319,$A5319,$D$2:$D5319,$D5319,$M$2:$M5319,"Major")=1,1,0))</f>
        <v>1</v>
      </c>
      <c r="U5319">
        <f>IF(M5319&lt;&gt;"Minor",0,IF(COUNTIFS($A$2:$A5319,$A5319,$D$2:$D5319,$D5319,$M$2:$M5319,"Minor")=1,1,0))</f>
        <v>0</v>
      </c>
    </row>
    <row r="5320">
      <c r="A5320" t="inlineStr">
        <is>
          <t xml:space="preserve">294cd7d130be8bb0326127c52ff2769fcf9a956d</t>
        </is>
      </c>
      <c r="B5320" t="inlineStr">
        <is>
          <t xml:space="preserve">Zompirewolf</t>
        </is>
      </c>
      <c r="C5320" t="inlineStr">
        <is>
          <t xml:space="preserve">Zompirewolf: Die Geburt Einer Legende</t>
        </is>
      </c>
      <c r="D5320" t="inlineStr">
        <is>
          <t xml:space="preserve">d815787d555898d6b4735b5c044ea997dc4fddc3</t>
        </is>
      </c>
      <c r="E5320" t="inlineStr">
        <is>
          <t xml:space="preserve">Episode 391: Abgesandter Des Todes</t>
        </is>
      </c>
      <c r="F5320">
        <v>391</v>
      </c>
      <c r="G5320" t="inlineStr">
        <is>
          <t xml:space="preserve">2:25-2:33</t>
        </is>
      </c>
      <c r="H5320" t="inlineStr">
        <is>
          <t xml:space="preserve">Ignore</t>
        </is>
      </c>
      <c r="I5320" t="inlineStr">
        <is>
          <t xml:space="preserve">Remarks: incorrect name?
Line from Script: "Zehn Minuten später waren die Menschen gerettet, und Rikoschett betrat mit einigen Besatzungsmitgliedern die Stadt, um die Bombe zu zünden."
Notes: who is "Rikoschett"?</t>
        </is>
      </c>
      <c r="J5320" t="inlineStr">
        <is>
          <t xml:space="preserve">AI</t>
        </is>
      </c>
      <c r="K5320" t="inlineStr">
        <is>
          <t xml:space="preserve">Script error</t>
        </is>
      </c>
      <c r="L5320" t="inlineStr">
        <is>
          <t xml:space="preserve">Script error</t>
        </is>
      </c>
      <c r="M5320" t="str">
        <f>IFERROR(IF(VLOOKUP(L5320,'Quantification'!$A:$B,2,FALSE)&amp;""="","Unclassified",VLOOKUP(L5320,'Quantification'!$A:$B,2,FALSE)),"Unclassified")</f>
        <v>Major</v>
      </c>
      <c r="N5320" t="inlineStr">
        <is>
          <t xml:space="preserve">frl-florinda.frisardi@pocketfm.com</t>
        </is>
      </c>
      <c r="O5320" t="inlineStr">
        <is>
          <t xml:space="preserve">Issues found in raw</t>
        </is>
      </c>
      <c r="P5320" t="str">
        <f>IF(OR(O5320="Issues found in master",O5320="Final master"),"Master",IF(OR(O5320="Ready for Master",O5320="Issues found in raw",O5320="Raw under QC",O5320="Issues resolved in raw"),"Raw","-"))</f>
        <v>Raw</v>
      </c>
      <c r="Q5320" s="13">
        <v>46272.34166666667</v>
      </c>
      <c r="R5320" t="inlineStr">
        <is>
          <t xml:space="preserve">2026-09 (Sept)</t>
        </is>
      </c>
      <c r="S5320">
        <f>IF(M5320="Not an error",0,IF(COUNTIFS($A$2:$A5320,$A5320,$D$2:$D5320,$D5320,$M$2:$M5320,"&lt;&gt;Not an error")=1,1,0))</f>
        <v>0</v>
      </c>
      <c r="T5320">
        <f>IF(M5320&lt;&gt;"Major",0,IF(COUNTIFS($A$2:$A5320,$A5320,$D$2:$D5320,$D5320,$M$2:$M5320,"Major")=1,1,0))</f>
        <v>0</v>
      </c>
      <c r="U5320">
        <f>IF(M5320&lt;&gt;"Minor",0,IF(COUNTIFS($A$2:$A5320,$A5320,$D$2:$D5320,$D5320,$M$2:$M5320,"Minor")=1,1,0))</f>
        <v>0</v>
      </c>
    </row>
    <row r="5321">
      <c r="A5321" t="inlineStr">
        <is>
          <t xml:space="preserve">294cd7d130be8bb0326127c52ff2769fcf9a956d</t>
        </is>
      </c>
      <c r="B5321" t="inlineStr">
        <is>
          <t xml:space="preserve">Zompirewolf</t>
        </is>
      </c>
      <c r="C5321" t="inlineStr">
        <is>
          <t xml:space="preserve">Zompirewolf: Die Geburt Einer Legende</t>
        </is>
      </c>
      <c r="D5321" t="inlineStr">
        <is>
          <t xml:space="preserve">d815787d555898d6b4735b5c044ea997dc4fddc3</t>
        </is>
      </c>
      <c r="E5321" t="inlineStr">
        <is>
          <t xml:space="preserve">Episode 391: Abgesandter Des Todes</t>
        </is>
      </c>
      <c r="F5321">
        <v>391</v>
      </c>
      <c r="G5321" t="inlineStr">
        <is>
          <t xml:space="preserve">4:41-4:48</t>
        </is>
      </c>
      <c r="H5321" t="inlineStr">
        <is>
          <t xml:space="preserve">Resolved</t>
        </is>
      </c>
      <c r="I5321" t="inlineStr">
        <is>
          <t xml:space="preserve">Remarks: gender bending
Line from Script: "„Zuerst der Verlust unserer Einrichtungen und jetzt das“, sagte der Präsident mit einem Seufzer. "
Notes: "der Präsident" - change to "die Präsidentin"</t>
        </is>
      </c>
      <c r="J5321" t="inlineStr">
        <is>
          <t xml:space="preserve">AI</t>
        </is>
      </c>
      <c r="K5321" t="inlineStr">
        <is>
          <t xml:space="preserve">Script error</t>
        </is>
      </c>
      <c r="L5321" t="inlineStr">
        <is>
          <t xml:space="preserve">Script error</t>
        </is>
      </c>
      <c r="M5321" t="str">
        <f>IFERROR(IF(VLOOKUP(L5321,'Quantification'!$A:$B,2,FALSE)&amp;""="","Unclassified",VLOOKUP(L5321,'Quantification'!$A:$B,2,FALSE)),"Unclassified")</f>
        <v>Major</v>
      </c>
      <c r="N5321" t="inlineStr">
        <is>
          <t xml:space="preserve">frl-florinda.frisardi@pocketfm.com</t>
        </is>
      </c>
      <c r="O5321" t="inlineStr">
        <is>
          <t xml:space="preserve">Issues found in raw</t>
        </is>
      </c>
      <c r="P5321" t="str">
        <f>IF(OR(O5321="Issues found in master",O5321="Final master"),"Master",IF(OR(O5321="Ready for Master",O5321="Issues found in raw",O5321="Raw under QC",O5321="Issues resolved in raw"),"Raw","-"))</f>
        <v>Raw</v>
      </c>
      <c r="Q5321" s="13">
        <v>46272.34166666667</v>
      </c>
      <c r="R5321" t="inlineStr">
        <is>
          <t xml:space="preserve">2026-09 (Sept)</t>
        </is>
      </c>
      <c r="S5321">
        <f>IF(M5321="Not an error",0,IF(COUNTIFS($A$2:$A5321,$A5321,$D$2:$D5321,$D5321,$M$2:$M5321,"&lt;&gt;Not an error")=1,1,0))</f>
        <v>0</v>
      </c>
      <c r="T5321">
        <f>IF(M5321&lt;&gt;"Major",0,IF(COUNTIFS($A$2:$A5321,$A5321,$D$2:$D5321,$D5321,$M$2:$M5321,"Major")=1,1,0))</f>
        <v>0</v>
      </c>
      <c r="U5321">
        <f>IF(M5321&lt;&gt;"Minor",0,IF(COUNTIFS($A$2:$A5321,$A5321,$D$2:$D5321,$D5321,$M$2:$M5321,"Minor")=1,1,0))</f>
        <v>0</v>
      </c>
    </row>
    <row r="5322">
      <c r="A5322" t="inlineStr">
        <is>
          <t xml:space="preserve">294cd7d130be8bb0326127c52ff2769fcf9a956d</t>
        </is>
      </c>
      <c r="B5322" t="inlineStr">
        <is>
          <t xml:space="preserve">Zompirewolf</t>
        </is>
      </c>
      <c r="C5322" t="inlineStr">
        <is>
          <t xml:space="preserve">Zompirewolf: Die Geburt Einer Legende</t>
        </is>
      </c>
      <c r="D5322" t="inlineStr">
        <is>
          <t xml:space="preserve">d815787d555898d6b4735b5c044ea997dc4fddc3</t>
        </is>
      </c>
      <c r="E5322" t="inlineStr">
        <is>
          <t xml:space="preserve">Episode 391: Abgesandter Des Todes</t>
        </is>
      </c>
      <c r="F5322">
        <v>391</v>
      </c>
      <c r="G5322" t="inlineStr">
        <is>
          <t xml:space="preserve">4:57-5:06</t>
        </is>
      </c>
      <c r="H5322" t="inlineStr">
        <is>
          <t xml:space="preserve">Resolved</t>
        </is>
      </c>
      <c r="I5322" t="inlineStr">
        <is>
          <t xml:space="preserve">Remarks: gender bending
Line from Script: "„Sir, sind Sie sicher?“, fragte Jannik.
„Er hat geschworen, uns einmal zu helfen“, unterbrach ihn der Präsident. "
Notes: "Sir"- "Madam", "der Präsident" - change to "die Präsidentin"</t>
        </is>
      </c>
      <c r="J5322" t="inlineStr">
        <is>
          <t xml:space="preserve">AI</t>
        </is>
      </c>
      <c r="K5322" t="inlineStr">
        <is>
          <t xml:space="preserve">Script error</t>
        </is>
      </c>
      <c r="L5322" t="inlineStr">
        <is>
          <t xml:space="preserve">Script error</t>
        </is>
      </c>
      <c r="M5322" t="str">
        <f>IFERROR(IF(VLOOKUP(L5322,'Quantification'!$A:$B,2,FALSE)&amp;""="","Unclassified",VLOOKUP(L5322,'Quantification'!$A:$B,2,FALSE)),"Unclassified")</f>
        <v>Major</v>
      </c>
      <c r="N5322" t="inlineStr">
        <is>
          <t xml:space="preserve">frl-florinda.frisardi@pocketfm.com</t>
        </is>
      </c>
      <c r="O5322" t="inlineStr">
        <is>
          <t xml:space="preserve">Issues found in raw</t>
        </is>
      </c>
      <c r="P5322" t="str">
        <f>IF(OR(O5322="Issues found in master",O5322="Final master"),"Master",IF(OR(O5322="Ready for Master",O5322="Issues found in raw",O5322="Raw under QC",O5322="Issues resolved in raw"),"Raw","-"))</f>
        <v>Raw</v>
      </c>
      <c r="Q5322" s="13">
        <v>46272.34166666667</v>
      </c>
      <c r="R5322" t="inlineStr">
        <is>
          <t xml:space="preserve">2026-09 (Sept)</t>
        </is>
      </c>
      <c r="S5322">
        <f>IF(M5322="Not an error",0,IF(COUNTIFS($A$2:$A5322,$A5322,$D$2:$D5322,$D5322,$M$2:$M5322,"&lt;&gt;Not an error")=1,1,0))</f>
        <v>0</v>
      </c>
      <c r="T5322">
        <f>IF(M5322&lt;&gt;"Major",0,IF(COUNTIFS($A$2:$A5322,$A5322,$D$2:$D5322,$D5322,$M$2:$M5322,"Major")=1,1,0))</f>
        <v>0</v>
      </c>
      <c r="U5322">
        <f>IF(M5322&lt;&gt;"Minor",0,IF(COUNTIFS($A$2:$A5322,$A5322,$D$2:$D5322,$D5322,$M$2:$M5322,"Minor")=1,1,0))</f>
        <v>0</v>
      </c>
    </row>
    <row r="5323">
      <c r="A5323" t="inlineStr">
        <is>
          <t xml:space="preserve">294cd7d130be8bb0326127c52ff2769fcf9a956d</t>
        </is>
      </c>
      <c r="B5323" t="inlineStr">
        <is>
          <t xml:space="preserve">Zompirewolf</t>
        </is>
      </c>
      <c r="C5323" t="inlineStr">
        <is>
          <t xml:space="preserve">Zompirewolf: Die Geburt Einer Legende</t>
        </is>
      </c>
      <c r="D5323" t="inlineStr">
        <is>
          <t xml:space="preserve">d815787d555898d6b4735b5c044ea997dc4fddc3</t>
        </is>
      </c>
      <c r="E5323" t="inlineStr">
        <is>
          <t xml:space="preserve">Episode 391: Abgesandter Des Todes</t>
        </is>
      </c>
      <c r="F5323">
        <v>391</v>
      </c>
      <c r="G5323" t="inlineStr">
        <is>
          <t xml:space="preserve">5:19-5:27</t>
        </is>
      </c>
      <c r="H5323" t="inlineStr">
        <is>
          <t xml:space="preserve">Ignore</t>
        </is>
      </c>
      <c r="I5323" t="inlineStr">
        <is>
          <t xml:space="preserve">Remarks: gender bending
Line from Script: "„Sehr wohl, Sir. Ich werde Phantom sofort kontaktieren“, sagte Jannik.
Er verbeugte sich und ließ den Präsidenten allein."
Notes: Sir"- "Madam", "den Präsidenten" - change to "die Präsidentin"</t>
        </is>
      </c>
      <c r="J5323" t="inlineStr">
        <is>
          <t xml:space="preserve">AI</t>
        </is>
      </c>
      <c r="K5323" t="inlineStr">
        <is>
          <t xml:space="preserve">Breathing noise</t>
        </is>
      </c>
      <c r="L5323" t="inlineStr">
        <is>
          <t xml:space="preserve">Breathing noise</t>
        </is>
      </c>
      <c r="M5323" t="str">
        <f>IFERROR(IF(VLOOKUP(L5323,'Quantification'!$A:$B,2,FALSE)&amp;""="","Unclassified",VLOOKUP(L5323,'Quantification'!$A:$B,2,FALSE)),"Unclassified")</f>
        <v>Minor</v>
      </c>
      <c r="N5323" t="inlineStr">
        <is>
          <t xml:space="preserve">frl-florinda.frisardi@pocketfm.com</t>
        </is>
      </c>
      <c r="O5323" t="inlineStr">
        <is>
          <t xml:space="preserve">Issues found in raw</t>
        </is>
      </c>
      <c r="P5323" t="str">
        <f>IF(OR(O5323="Issues found in master",O5323="Final master"),"Master",IF(OR(O5323="Ready for Master",O5323="Issues found in raw",O5323="Raw under QC",O5323="Issues resolved in raw"),"Raw","-"))</f>
        <v>Raw</v>
      </c>
      <c r="Q5323" s="13">
        <v>46272.34166666667</v>
      </c>
      <c r="R5323" t="inlineStr">
        <is>
          <t xml:space="preserve">2026-09 (Sept)</t>
        </is>
      </c>
      <c r="S5323">
        <f>IF(M5323="Not an error",0,IF(COUNTIFS($A$2:$A5323,$A5323,$D$2:$D5323,$D5323,$M$2:$M5323,"&lt;&gt;Not an error")=1,1,0))</f>
        <v>0</v>
      </c>
      <c r="T5323">
        <f>IF(M5323&lt;&gt;"Major",0,IF(COUNTIFS($A$2:$A5323,$A5323,$D$2:$D5323,$D5323,$M$2:$M5323,"Major")=1,1,0))</f>
        <v>0</v>
      </c>
      <c r="U5323">
        <f>IF(M5323&lt;&gt;"Minor",0,IF(COUNTIFS($A$2:$A5323,$A5323,$D$2:$D5323,$D5323,$M$2:$M5323,"Minor")=1,1,0))</f>
        <v>1</v>
      </c>
    </row>
    <row r="5324">
      <c r="A5324" t="inlineStr">
        <is>
          <t xml:space="preserve">294cd7d130be8bb0326127c52ff2769fcf9a956d</t>
        </is>
      </c>
      <c r="B5324" t="inlineStr">
        <is>
          <t xml:space="preserve">Zompirewolf</t>
        </is>
      </c>
      <c r="C5324" t="inlineStr">
        <is>
          <t xml:space="preserve">Zompirewolf: Die Geburt Einer Legende</t>
        </is>
      </c>
      <c r="D5324" t="inlineStr">
        <is>
          <t xml:space="preserve">d815787d555898d6b4735b5c044ea997dc4fddc3</t>
        </is>
      </c>
      <c r="E5324" t="inlineStr">
        <is>
          <t xml:space="preserve">Episode 391: Abgesandter Des Todes</t>
        </is>
      </c>
      <c r="F5324">
        <v>391</v>
      </c>
      <c r="G5324" t="inlineStr">
        <is>
          <t xml:space="preserve">6:16-6:27</t>
        </is>
      </c>
      <c r="H5324" t="inlineStr">
        <is>
          <t xml:space="preserve">Resolved</t>
        </is>
      </c>
      <c r="I5324" t="inlineStr">
        <is>
          <t xml:space="preserve">Remarks: gender bending
Line from Script: "Der Präsident glaubte, es sei an der Zeit, die schweren Geschütze aufzufahren, vor allem, weil die Untoten keine Ahnung hatten, mit wem sie es zu tun bekommen würden."
Notes: "der Präsident" - change to "die Präsidentin"</t>
        </is>
      </c>
      <c r="J5324" t="inlineStr">
        <is>
          <t xml:space="preserve">AI</t>
        </is>
      </c>
      <c r="K5324" t="inlineStr">
        <is>
          <t xml:space="preserve">Script error</t>
        </is>
      </c>
      <c r="L5324" t="inlineStr">
        <is>
          <t xml:space="preserve">Script error</t>
        </is>
      </c>
      <c r="M5324" t="str">
        <f>IFERROR(IF(VLOOKUP(L5324,'Quantification'!$A:$B,2,FALSE)&amp;""="","Unclassified",VLOOKUP(L5324,'Quantification'!$A:$B,2,FALSE)),"Unclassified")</f>
        <v>Major</v>
      </c>
      <c r="N5324" t="inlineStr">
        <is>
          <t xml:space="preserve">frl-florinda.frisardi@pocketfm.com</t>
        </is>
      </c>
      <c r="O5324" t="inlineStr">
        <is>
          <t xml:space="preserve">Issues found in raw</t>
        </is>
      </c>
      <c r="P5324" t="str">
        <f>IF(OR(O5324="Issues found in master",O5324="Final master"),"Master",IF(OR(O5324="Ready for Master",O5324="Issues found in raw",O5324="Raw under QC",O5324="Issues resolved in raw"),"Raw","-"))</f>
        <v>Raw</v>
      </c>
      <c r="Q5324" s="13">
        <v>46272.34166666667</v>
      </c>
      <c r="R5324" t="inlineStr">
        <is>
          <t xml:space="preserve">2026-09 (Sept)</t>
        </is>
      </c>
      <c r="S5324">
        <f>IF(M5324="Not an error",0,IF(COUNTIFS($A$2:$A5324,$A5324,$D$2:$D5324,$D5324,$M$2:$M5324,"&lt;&gt;Not an error")=1,1,0))</f>
        <v>0</v>
      </c>
      <c r="T5324">
        <f>IF(M5324&lt;&gt;"Major",0,IF(COUNTIFS($A$2:$A5324,$A5324,$D$2:$D5324,$D5324,$M$2:$M5324,"Major")=1,1,0))</f>
        <v>0</v>
      </c>
      <c r="U5324">
        <f>IF(M5324&lt;&gt;"Minor",0,IF(COUNTIFS($A$2:$A5324,$A5324,$D$2:$D5324,$D5324,$M$2:$M5324,"Minor")=1,1,0))</f>
        <v>0</v>
      </c>
    </row>
    <row r="5325">
      <c r="A5325" t="inlineStr">
        <is>
          <t xml:space="preserve">294cd7d130be8bb0326127c52ff2769fcf9a956d</t>
        </is>
      </c>
      <c r="B5325" t="inlineStr">
        <is>
          <t xml:space="preserve">Zompirewolf</t>
        </is>
      </c>
      <c r="C5325" t="inlineStr">
        <is>
          <t xml:space="preserve">Zompirewolf: Die Geburt Einer Legende</t>
        </is>
      </c>
      <c r="D5325" t="inlineStr">
        <is>
          <t xml:space="preserve">d815787d555898d6b4735b5c044ea997dc4fddc3</t>
        </is>
      </c>
      <c r="E5325" t="inlineStr">
        <is>
          <t xml:space="preserve">Episode 391: Abgesandter Des Todes</t>
        </is>
      </c>
      <c r="F5325">
        <v>391</v>
      </c>
      <c r="G5325" t="inlineStr">
        <is>
          <t xml:space="preserve">5:19-5:27</t>
        </is>
      </c>
      <c r="H5325" t="inlineStr">
        <is>
          <t xml:space="preserve">Resolved</t>
        </is>
      </c>
      <c r="I5325" t="inlineStr">
        <is>
          <t xml:space="preserve">Remarks: gender bending
Line from Script: "„Sehr wohl, Sir. Ich werde Phantom sofort kontaktieren“, sagte Jannik.
Er verbeugte sich und ließ den Präsidenten allein."
Notes: Sir"- "Madam", "den Präsidenten" - change to "die Präsidentin"</t>
        </is>
      </c>
      <c r="J5325" t="inlineStr">
        <is>
          <t xml:space="preserve">AI</t>
        </is>
      </c>
      <c r="K5325" t="inlineStr">
        <is>
          <t xml:space="preserve">Script error</t>
        </is>
      </c>
      <c r="L5325" t="inlineStr">
        <is>
          <t xml:space="preserve">Script error</t>
        </is>
      </c>
      <c r="M5325" t="str">
        <f>IFERROR(IF(VLOOKUP(L5325,'Quantification'!$A:$B,2,FALSE)&amp;""="","Unclassified",VLOOKUP(L5325,'Quantification'!$A:$B,2,FALSE)),"Unclassified")</f>
        <v>Major</v>
      </c>
      <c r="N5325" t="inlineStr">
        <is>
          <t xml:space="preserve">frl-florinda.frisardi@pocketfm.com</t>
        </is>
      </c>
      <c r="O5325" t="inlineStr">
        <is>
          <t xml:space="preserve">Issues found in raw</t>
        </is>
      </c>
      <c r="P5325" t="str">
        <f>IF(OR(O5325="Issues found in master",O5325="Final master"),"Master",IF(OR(O5325="Ready for Master",O5325="Issues found in raw",O5325="Raw under QC",O5325="Issues resolved in raw"),"Raw","-"))</f>
        <v>Raw</v>
      </c>
      <c r="Q5325" s="13">
        <v>46272.34166666667</v>
      </c>
      <c r="R5325" t="inlineStr">
        <is>
          <t xml:space="preserve">2026-09 (Sept)</t>
        </is>
      </c>
      <c r="S5325">
        <f>IF(M5325="Not an error",0,IF(COUNTIFS($A$2:$A5325,$A5325,$D$2:$D5325,$D5325,$M$2:$M5325,"&lt;&gt;Not an error")=1,1,0))</f>
        <v>0</v>
      </c>
      <c r="T5325">
        <f>IF(M5325&lt;&gt;"Major",0,IF(COUNTIFS($A$2:$A5325,$A5325,$D$2:$D5325,$D5325,$M$2:$M5325,"Major")=1,1,0))</f>
        <v>0</v>
      </c>
      <c r="U5325">
        <f>IF(M5325&lt;&gt;"Minor",0,IF(COUNTIFS($A$2:$A5325,$A5325,$D$2:$D5325,$D5325,$M$2:$M5325,"Minor")=1,1,0))</f>
        <v>0</v>
      </c>
    </row>
    <row r="5326">
      <c r="A5326" t="inlineStr">
        <is>
          <t xml:space="preserve">294cd7d130be8bb0326127c52ff2769fcf9a956d</t>
        </is>
      </c>
      <c r="B5326" t="inlineStr">
        <is>
          <t xml:space="preserve">Zompirewolf</t>
        </is>
      </c>
      <c r="C5326" t="inlineStr">
        <is>
          <t xml:space="preserve">Zompirewolf: Die Geburt Einer Legende</t>
        </is>
      </c>
      <c r="D5326" t="inlineStr">
        <is>
          <t xml:space="preserve">7c233d985a2d37419a2ed4766eaf09830ab48540</t>
        </is>
      </c>
      <c r="E5326" t="inlineStr">
        <is>
          <t xml:space="preserve">Episode 393: König Homely Teil 2</t>
        </is>
      </c>
      <c r="F5326">
        <v>393</v>
      </c>
      <c r="G5326" t="inlineStr">
        <is>
          <t xml:space="preserve">7:00-7:47</t>
        </is>
      </c>
      <c r="H5326" t="inlineStr">
        <is>
          <t xml:space="preserve">Resolved</t>
        </is>
      </c>
      <c r="I5326" t="inlineStr">
        <is>
          <t xml:space="preserve">Remarks:
Line from Script: "Während die Mädels das unter sich ausmachen, gestattet mir, mich vorzustellen. Mein Name ist Baron Manfred Monroe, aber Ihr könnt mich Schwiegervater nennen!“
Er stieß ein dröhnendes Lachen aus.
„Ist es dafür nicht ein bisschen zu früh?“, murmelte Tristan zerstreut. „Ich meine, Ihr kennt mich doch kaum.“
„Habt Ihr vor, meine Tochter nur zu benutzen und sie dann zu verlassen?“, fragte Manfred Tristan, wobei sein Gesichtsausdruck albtraumhaft wurde.
„Natürlich nicht!“, erwiderte Tristan hastig und blickte zu Tessa hinüber. „Ich würde eher sterben, als sie jemals zu verlassen. Darauf habt Ihr mein Wort.“
Notes: change to informal address (like in beginning of episode)</t>
        </is>
      </c>
      <c r="J5326" t="inlineStr">
        <is>
          <t xml:space="preserve">AI</t>
        </is>
      </c>
      <c r="K5326" t="inlineStr">
        <is>
          <t xml:space="preserve">Script error</t>
        </is>
      </c>
      <c r="L5326" t="inlineStr">
        <is>
          <t xml:space="preserve">Script error</t>
        </is>
      </c>
      <c r="M5326" t="str">
        <f>IFERROR(IF(VLOOKUP(L5326,'Quantification'!$A:$B,2,FALSE)&amp;""="","Unclassified",VLOOKUP(L5326,'Quantification'!$A:$B,2,FALSE)),"Unclassified")</f>
        <v>Major</v>
      </c>
      <c r="N5326" t="inlineStr">
        <is>
          <t xml:space="preserve">frl-florinda.frisardi@pocketfm.com</t>
        </is>
      </c>
      <c r="O5326" t="inlineStr">
        <is>
          <t xml:space="preserve">Issues found in raw</t>
        </is>
      </c>
      <c r="P5326" t="str">
        <f>IF(OR(O5326="Issues found in master",O5326="Final master"),"Master",IF(OR(O5326="Ready for Master",O5326="Issues found in raw",O5326="Raw under QC",O5326="Issues resolved in raw"),"Raw","-"))</f>
        <v>Raw</v>
      </c>
      <c r="Q5326" s="13">
        <v>46275.523611111115</v>
      </c>
      <c r="R5326" t="inlineStr">
        <is>
          <t xml:space="preserve">2026-09 (Sept)</t>
        </is>
      </c>
      <c r="S5326">
        <f>IF(M5326="Not an error",0,IF(COUNTIFS($A$2:$A5326,$A5326,$D$2:$D5326,$D5326,$M$2:$M5326,"&lt;&gt;Not an error")=1,1,0))</f>
        <v>1</v>
      </c>
      <c r="T5326">
        <f>IF(M5326&lt;&gt;"Major",0,IF(COUNTIFS($A$2:$A5326,$A5326,$D$2:$D5326,$D5326,$M$2:$M5326,"Major")=1,1,0))</f>
        <v>1</v>
      </c>
      <c r="U5326">
        <f>IF(M5326&lt;&gt;"Minor",0,IF(COUNTIFS($A$2:$A5326,$A5326,$D$2:$D5326,$D5326,$M$2:$M5326,"Minor")=1,1,0))</f>
        <v>0</v>
      </c>
    </row>
    <row r="5327">
      <c r="A5327" t="inlineStr">
        <is>
          <t xml:space="preserve">294cd7d130be8bb0326127c52ff2769fcf9a956d</t>
        </is>
      </c>
      <c r="B5327" t="inlineStr">
        <is>
          <t xml:space="preserve">Zompirewolf</t>
        </is>
      </c>
      <c r="C5327" t="inlineStr">
        <is>
          <t xml:space="preserve">Zompirewolf: Die Geburt Einer Legende</t>
        </is>
      </c>
      <c r="D5327" t="inlineStr">
        <is>
          <t xml:space="preserve">7c233d985a2d37419a2ed4766eaf09830ab48540</t>
        </is>
      </c>
      <c r="E5327" t="inlineStr">
        <is>
          <t xml:space="preserve">Episode 393: König Homely Teil 2</t>
        </is>
      </c>
      <c r="F5327">
        <v>393</v>
      </c>
      <c r="G5327" t="inlineStr">
        <is>
          <t xml:space="preserve">7:54-8:32</t>
        </is>
      </c>
      <c r="H5327" t="inlineStr">
        <is>
          <t xml:space="preserve">Resolved</t>
        </is>
      </c>
      <c r="I5327" t="inlineStr">
        <is>
          <t xml:space="preserve">Remarks: formal address
Line from Script: "„Für mich ist der Blick, mit dem Ihr meine Tochter anseht, Beweis genug für Eure Liebe zu Tessa. Aber ich sollte Euch warnen, falls Ihr jemals.“
„Können wir uns das Klischee sparen? Wir wissen beide, dass ich ihr niemals schaden würde. Und ich werde nicht zulassen, dass ihr noch einmal jemand schadet“, erwiderte Tristan. „Wenn es Euch nichts ausmacht, dürfte ich Euch eine Frage stellen?“
„Alles, was Ihr wollt!“, antwortete Manfred.
„Diese Narbe in Eurem Gesicht, die hat Tessa Euch zugefügt, nicht wahr?“
Notes: change to informal address (like in beginning of episode)</t>
        </is>
      </c>
      <c r="J5327" t="inlineStr">
        <is>
          <t xml:space="preserve">AI</t>
        </is>
      </c>
      <c r="K5327" t="inlineStr">
        <is>
          <t xml:space="preserve">Script error</t>
        </is>
      </c>
      <c r="L5327" t="inlineStr">
        <is>
          <t xml:space="preserve">Script error</t>
        </is>
      </c>
      <c r="M5327" t="str">
        <f>IFERROR(IF(VLOOKUP(L5327,'Quantification'!$A:$B,2,FALSE)&amp;""="","Unclassified",VLOOKUP(L5327,'Quantification'!$A:$B,2,FALSE)),"Unclassified")</f>
        <v>Major</v>
      </c>
      <c r="N5327" t="inlineStr">
        <is>
          <t xml:space="preserve">frl-florinda.frisardi@pocketfm.com</t>
        </is>
      </c>
      <c r="O5327" t="inlineStr">
        <is>
          <t xml:space="preserve">Issues found in raw</t>
        </is>
      </c>
      <c r="P5327" t="str">
        <f>IF(OR(O5327="Issues found in master",O5327="Final master"),"Master",IF(OR(O5327="Ready for Master",O5327="Issues found in raw",O5327="Raw under QC",O5327="Issues resolved in raw"),"Raw","-"))</f>
        <v>Raw</v>
      </c>
      <c r="Q5327" s="13">
        <v>46275.523611111115</v>
      </c>
      <c r="R5327" t="inlineStr">
        <is>
          <t xml:space="preserve">2026-09 (Sept)</t>
        </is>
      </c>
      <c r="S5327">
        <f>IF(M5327="Not an error",0,IF(COUNTIFS($A$2:$A5327,$A5327,$D$2:$D5327,$D5327,$M$2:$M5327,"&lt;&gt;Not an error")=1,1,0))</f>
        <v>0</v>
      </c>
      <c r="T5327">
        <f>IF(M5327&lt;&gt;"Major",0,IF(COUNTIFS($A$2:$A5327,$A5327,$D$2:$D5327,$D5327,$M$2:$M5327,"Major")=1,1,0))</f>
        <v>0</v>
      </c>
      <c r="U5327">
        <f>IF(M5327&lt;&gt;"Minor",0,IF(COUNTIFS($A$2:$A5327,$A5327,$D$2:$D5327,$D5327,$M$2:$M5327,"Minor")=1,1,0))</f>
        <v>0</v>
      </c>
    </row>
    <row r="5328">
      <c r="A5328" t="inlineStr">
        <is>
          <t xml:space="preserve">294cd7d130be8bb0326127c52ff2769fcf9a956d</t>
        </is>
      </c>
      <c r="B5328" t="inlineStr">
        <is>
          <t xml:space="preserve">Zompirewolf</t>
        </is>
      </c>
      <c r="C5328" t="inlineStr">
        <is>
          <t xml:space="preserve">Zompirewolf: Die Geburt Einer Legende</t>
        </is>
      </c>
      <c r="D5328" t="inlineStr">
        <is>
          <t xml:space="preserve">7c233d985a2d37419a2ed4766eaf09830ab48540</t>
        </is>
      </c>
      <c r="E5328" t="inlineStr">
        <is>
          <t xml:space="preserve">Episode 393: König Homely Teil 2</t>
        </is>
      </c>
      <c r="F5328">
        <v>393</v>
      </c>
      <c r="G5328" t="inlineStr">
        <is>
          <t xml:space="preserve">8:50-8:56</t>
        </is>
      </c>
      <c r="H5328" t="inlineStr">
        <is>
          <t xml:space="preserve">Resolved</t>
        </is>
      </c>
      <c r="I5328" t="inlineStr">
        <is>
          <t xml:space="preserve">Remarks: formal address
Line from Script: "Aber ich bin sicher, das habt Ihr bereits gemerkt, als sie mich vorhin durch den Raum geschleudert hat!“
Notes: change to informal address (like in beginning of episode)</t>
        </is>
      </c>
      <c r="J5328" t="inlineStr">
        <is>
          <t xml:space="preserve">AI</t>
        </is>
      </c>
      <c r="K5328" t="inlineStr">
        <is>
          <t xml:space="preserve">Script error</t>
        </is>
      </c>
      <c r="L5328" t="inlineStr">
        <is>
          <t xml:space="preserve">Script error</t>
        </is>
      </c>
      <c r="M5328" t="str">
        <f>IFERROR(IF(VLOOKUP(L5328,'Quantification'!$A:$B,2,FALSE)&amp;""="","Unclassified",VLOOKUP(L5328,'Quantification'!$A:$B,2,FALSE)),"Unclassified")</f>
        <v>Major</v>
      </c>
      <c r="N5328" t="inlineStr">
        <is>
          <t xml:space="preserve">frl-florinda.frisardi@pocketfm.com</t>
        </is>
      </c>
      <c r="O5328" t="inlineStr">
        <is>
          <t xml:space="preserve">Issues found in raw</t>
        </is>
      </c>
      <c r="P5328" t="str">
        <f>IF(OR(O5328="Issues found in master",O5328="Final master"),"Master",IF(OR(O5328="Ready for Master",O5328="Issues found in raw",O5328="Raw under QC",O5328="Issues resolved in raw"),"Raw","-"))</f>
        <v>Raw</v>
      </c>
      <c r="Q5328" s="13">
        <v>46275.523611111115</v>
      </c>
      <c r="R5328" t="inlineStr">
        <is>
          <t xml:space="preserve">2026-09 (Sept)</t>
        </is>
      </c>
      <c r="S5328">
        <f>IF(M5328="Not an error",0,IF(COUNTIFS($A$2:$A5328,$A5328,$D$2:$D5328,$D5328,$M$2:$M5328,"&lt;&gt;Not an error")=1,1,0))</f>
        <v>0</v>
      </c>
      <c r="T5328">
        <f>IF(M5328&lt;&gt;"Major",0,IF(COUNTIFS($A$2:$A5328,$A5328,$D$2:$D5328,$D5328,$M$2:$M5328,"Major")=1,1,0))</f>
        <v>0</v>
      </c>
      <c r="U5328">
        <f>IF(M5328&lt;&gt;"Minor",0,IF(COUNTIFS($A$2:$A5328,$A5328,$D$2:$D5328,$D5328,$M$2:$M5328,"Minor")=1,1,0))</f>
        <v>0</v>
      </c>
    </row>
    <row r="5329">
      <c r="A5329" t="inlineStr">
        <is>
          <t xml:space="preserve">294cd7d130be8bb0326127c52ff2769fcf9a956d</t>
        </is>
      </c>
      <c r="B5329" t="inlineStr">
        <is>
          <t xml:space="preserve">Zompirewolf</t>
        </is>
      </c>
      <c r="C5329" t="inlineStr">
        <is>
          <t xml:space="preserve">Zompirewolf: Die Geburt Einer Legende</t>
        </is>
      </c>
      <c r="D5329" t="inlineStr">
        <is>
          <t xml:space="preserve">a854c62568befb70e4fcc1a5a03a2bf56f48c114</t>
        </is>
      </c>
      <c r="E5329" t="inlineStr">
        <is>
          <t xml:space="preserve">Episode 394: Tristan Konfrontiert Phantom</t>
        </is>
      </c>
      <c r="F5329">
        <v>394</v>
      </c>
      <c r="G5329" t="inlineStr">
        <is>
          <t xml:space="preserve">4:50-4:55</t>
        </is>
      </c>
      <c r="H5329" t="inlineStr">
        <is>
          <t xml:space="preserve">Resolved</t>
        </is>
      </c>
      <c r="I5329" t="inlineStr">
        <is>
          <t xml:space="preserve">Remarks: mispronunciation
Line from Script: "Sie wussten weder von Tristans geheimer Identität noch von den Giholos."
Notes: "Giholos" --&gt; "Dschjiholos"</t>
        </is>
      </c>
      <c r="J5329" t="inlineStr">
        <is>
          <t xml:space="preserve">VOA</t>
        </is>
      </c>
      <c r="K5329" t="inlineStr">
        <is>
          <t xml:space="preserve">Mispronunciation</t>
        </is>
      </c>
      <c r="L5329" t="inlineStr">
        <is>
          <t xml:space="preserve">Mispronunciation</t>
        </is>
      </c>
      <c r="M5329" t="str">
        <f>IFERROR(IF(VLOOKUP(L5329,'Quantification'!$A:$B,2,FALSE)&amp;""="","Unclassified",VLOOKUP(L5329,'Quantification'!$A:$B,2,FALSE)),"Unclassified")</f>
        <v>Major</v>
      </c>
      <c r="N5329" t="inlineStr">
        <is>
          <t xml:space="preserve">frl-florinda.frisardi@pocketfm.com</t>
        </is>
      </c>
      <c r="O5329" t="inlineStr">
        <is>
          <t xml:space="preserve">Issues found in raw</t>
        </is>
      </c>
      <c r="P5329" t="str">
        <f>IF(OR(O5329="Issues found in master",O5329="Final master"),"Master",IF(OR(O5329="Ready for Master",O5329="Issues found in raw",O5329="Raw under QC",O5329="Issues resolved in raw"),"Raw","-"))</f>
        <v>Raw</v>
      </c>
      <c r="Q5329" s="13">
        <v>46275.524305555555</v>
      </c>
      <c r="R5329" t="inlineStr">
        <is>
          <t xml:space="preserve">2026-09 (Sept)</t>
        </is>
      </c>
      <c r="S5329">
        <f>IF(M5329="Not an error",0,IF(COUNTIFS($A$2:$A5329,$A5329,$D$2:$D5329,$D5329,$M$2:$M5329,"&lt;&gt;Not an error")=1,1,0))</f>
        <v>1</v>
      </c>
      <c r="T5329">
        <f>IF(M5329&lt;&gt;"Major",0,IF(COUNTIFS($A$2:$A5329,$A5329,$D$2:$D5329,$D5329,$M$2:$M5329,"Major")=1,1,0))</f>
        <v>1</v>
      </c>
      <c r="U5329">
        <f>IF(M5329&lt;&gt;"Minor",0,IF(COUNTIFS($A$2:$A5329,$A5329,$D$2:$D5329,$D5329,$M$2:$M5329,"Minor")=1,1,0))</f>
        <v>0</v>
      </c>
    </row>
    <row r="5330">
      <c r="A5330" t="inlineStr">
        <is>
          <t xml:space="preserve">294cd7d130be8bb0326127c52ff2769fcf9a956d</t>
        </is>
      </c>
      <c r="B5330" t="inlineStr">
        <is>
          <t xml:space="preserve">Zompirewolf</t>
        </is>
      </c>
      <c r="C5330" t="inlineStr">
        <is>
          <t xml:space="preserve">Zompirewolf: Die Geburt Einer Legende</t>
        </is>
      </c>
      <c r="D5330" t="inlineStr">
        <is>
          <t xml:space="preserve">770e8726e078bcc82be75098920b46d2dbcb0b0a</t>
        </is>
      </c>
      <c r="E5330" t="inlineStr">
        <is>
          <t xml:space="preserve">Episode 396: Rache Eines Sohnes Teil 2</t>
        </is>
      </c>
      <c r="F5330">
        <v>396</v>
      </c>
      <c r="G5330" t="inlineStr">
        <is>
          <t xml:space="preserve">9:06-9:25</t>
        </is>
      </c>
      <c r="H5330" t="inlineStr">
        <is>
          <t xml:space="preserve">Resolved</t>
        </is>
      </c>
      <c r="I5330" t="inlineStr">
        <is>
          <t xml:space="preserve">Remarks: change in accent
Line from Script: "Das zweite Skelett nickte und schloss sich dem ersten an, um sicherzustellen, dass Phantoms Bestrafung ewig dauern würde.
„Das kannst du nicht tun, bitte, alles, nur nicht das, bitte!“, schrie Phantom."
Notes: "Phantom" EN--&gt;DE</t>
        </is>
      </c>
      <c r="J5330" t="inlineStr">
        <is>
          <t xml:space="preserve">VOA</t>
        </is>
      </c>
      <c r="K5330" t="inlineStr">
        <is>
          <t xml:space="preserve">Mispronunciation</t>
        </is>
      </c>
      <c r="L5330" t="inlineStr">
        <is>
          <t xml:space="preserve">Mispronunciation</t>
        </is>
      </c>
      <c r="M5330" t="str">
        <f>IFERROR(IF(VLOOKUP(L5330,'Quantification'!$A:$B,2,FALSE)&amp;""="","Unclassified",VLOOKUP(L5330,'Quantification'!$A:$B,2,FALSE)),"Unclassified")</f>
        <v>Major</v>
      </c>
      <c r="N5330" t="inlineStr">
        <is>
          <t xml:space="preserve">frl-florinda.frisardi@pocketfm.com</t>
        </is>
      </c>
      <c r="O5330" t="inlineStr">
        <is>
          <t xml:space="preserve">Issues found in raw</t>
        </is>
      </c>
      <c r="P5330" t="str">
        <f>IF(OR(O5330="Issues found in master",O5330="Final master"),"Master",IF(OR(O5330="Ready for Master",O5330="Issues found in raw",O5330="Raw under QC",O5330="Issues resolved in raw"),"Raw","-"))</f>
        <v>Raw</v>
      </c>
      <c r="Q5330" s="13">
        <v>46275.525</v>
      </c>
      <c r="R5330" t="inlineStr">
        <is>
          <t xml:space="preserve">2026-09 (Sept)</t>
        </is>
      </c>
      <c r="S5330">
        <f>IF(M5330="Not an error",0,IF(COUNTIFS($A$2:$A5330,$A5330,$D$2:$D5330,$D5330,$M$2:$M5330,"&lt;&gt;Not an error")=1,1,0))</f>
        <v>1</v>
      </c>
      <c r="T5330">
        <f>IF(M5330&lt;&gt;"Major",0,IF(COUNTIFS($A$2:$A5330,$A5330,$D$2:$D5330,$D5330,$M$2:$M5330,"Major")=1,1,0))</f>
        <v>1</v>
      </c>
      <c r="U5330">
        <f>IF(M5330&lt;&gt;"Minor",0,IF(COUNTIFS($A$2:$A5330,$A5330,$D$2:$D5330,$D5330,$M$2:$M5330,"Minor")=1,1,0))</f>
        <v>0</v>
      </c>
    </row>
    <row r="5331">
      <c r="A5331" t="inlineStr">
        <is>
          <t xml:space="preserve">294cd7d130be8bb0326127c52ff2769fcf9a956d</t>
        </is>
      </c>
      <c r="B5331" t="inlineStr">
        <is>
          <t xml:space="preserve">Zompirewolf</t>
        </is>
      </c>
      <c r="C5331" t="inlineStr">
        <is>
          <t xml:space="preserve">Zompirewolf: Die Geburt Einer Legende</t>
        </is>
      </c>
      <c r="D5331" t="inlineStr">
        <is>
          <t xml:space="preserve">932d01ef553e38e375144bc110f98026d9c2aa87</t>
        </is>
      </c>
      <c r="E5331" t="inlineStr">
        <is>
          <t xml:space="preserve">Episode 397: Vernichtungsmission Teil 1</t>
        </is>
      </c>
      <c r="F5331">
        <v>397</v>
      </c>
      <c r="G5331" t="inlineStr">
        <is>
          <t xml:space="preserve">4:24-4:4:40</t>
        </is>
      </c>
      <c r="H5331" t="inlineStr">
        <is>
          <t xml:space="preserve">Ignore</t>
        </is>
      </c>
      <c r="I5331" t="inlineStr">
        <is>
          <t xml:space="preserve">Remarks: incorrect name? Line from Script: "„Ruhig Blut“, murmelte Rikoschett. „Das sind keine Feinde.“
Nora fragte: „Was meinst du?“
„Zerbrich dir nicht dein hübsches Köpfchen“, unterbrach Rikoschett sie und legte einen Finger auf Noras Lippen. "
Notes: who is "Rikoschett"?</t>
        </is>
      </c>
      <c r="J5331" t="inlineStr">
        <is>
          <t xml:space="preserve">AI</t>
        </is>
      </c>
      <c r="K5331" t="inlineStr">
        <is>
          <t xml:space="preserve">Script error</t>
        </is>
      </c>
      <c r="L5331" t="inlineStr">
        <is>
          <t xml:space="preserve">Script error</t>
        </is>
      </c>
      <c r="M5331" t="str">
        <f>IFERROR(IF(VLOOKUP(L5331,'Quantification'!$A:$B,2,FALSE)&amp;""="","Unclassified",VLOOKUP(L5331,'Quantification'!$A:$B,2,FALSE)),"Unclassified")</f>
        <v>Major</v>
      </c>
      <c r="N5331" t="inlineStr">
        <is>
          <t xml:space="preserve">frl-florinda.frisardi@pocketfm.com</t>
        </is>
      </c>
      <c r="O5331" t="inlineStr">
        <is>
          <t xml:space="preserve">Issues found in raw</t>
        </is>
      </c>
      <c r="P5331" t="str">
        <f>IF(OR(O5331="Issues found in master",O5331="Final master"),"Master",IF(OR(O5331="Ready for Master",O5331="Issues found in raw",O5331="Raw under QC",O5331="Issues resolved in raw"),"Raw","-"))</f>
        <v>Raw</v>
      </c>
      <c r="Q5331" s="13">
        <v>46275.14583333333</v>
      </c>
      <c r="R5331" t="inlineStr">
        <is>
          <t xml:space="preserve">2026-09 (Sept)</t>
        </is>
      </c>
      <c r="S5331">
        <f>IF(M5331="Not an error",0,IF(COUNTIFS($A$2:$A5331,$A5331,$D$2:$D5331,$D5331,$M$2:$M5331,"&lt;&gt;Not an error")=1,1,0))</f>
        <v>1</v>
      </c>
      <c r="T5331">
        <f>IF(M5331&lt;&gt;"Major",0,IF(COUNTIFS($A$2:$A5331,$A5331,$D$2:$D5331,$D5331,$M$2:$M5331,"Major")=1,1,0))</f>
        <v>1</v>
      </c>
      <c r="U5331">
        <f>IF(M5331&lt;&gt;"Minor",0,IF(COUNTIFS($A$2:$A5331,$A5331,$D$2:$D5331,$D5331,$M$2:$M5331,"Minor")=1,1,0))</f>
        <v>0</v>
      </c>
    </row>
    <row r="5332">
      <c r="A5332" t="inlineStr">
        <is>
          <t xml:space="preserve">294cd7d130be8bb0326127c52ff2769fcf9a956d</t>
        </is>
      </c>
      <c r="B5332" t="inlineStr">
        <is>
          <t xml:space="preserve">Zompirewolf</t>
        </is>
      </c>
      <c r="C5332" t="inlineStr">
        <is>
          <t xml:space="preserve">Zompirewolf: Die Geburt Einer Legende</t>
        </is>
      </c>
      <c r="D5332" t="inlineStr">
        <is>
          <t xml:space="preserve">7967ceb9c1749172fda15b94107708cbcf08ebff</t>
        </is>
      </c>
      <c r="E5332" t="inlineStr">
        <is>
          <t xml:space="preserve">Episode 398: Vernichtungsmission Teil 2</t>
        </is>
      </c>
      <c r="F5332">
        <v>398</v>
      </c>
      <c r="G5332" t="inlineStr">
        <is>
          <t xml:space="preserve">4:58-5:03</t>
        </is>
      </c>
      <c r="H5332" t="inlineStr">
        <is>
          <t xml:space="preserve">Resolved</t>
        </is>
      </c>
      <c r="I5332" t="inlineStr">
        <is>
          <t xml:space="preserve">Remarks: change in accent
Line from Script: " „Zum Glück sollte die Nachricht von Phantoms Tod sie dazu bringen, es sich zweimal zu überlegen.“
Notes: "Phantoms" EN--&gt;DE</t>
        </is>
      </c>
      <c r="J5332" t="inlineStr">
        <is>
          <t xml:space="preserve">VOA</t>
        </is>
      </c>
      <c r="K5332" t="inlineStr">
        <is>
          <t xml:space="preserve">Mispronunciation</t>
        </is>
      </c>
      <c r="L5332" t="inlineStr">
        <is>
          <t xml:space="preserve">Mispronunciation</t>
        </is>
      </c>
      <c r="M5332" t="str">
        <f>IFERROR(IF(VLOOKUP(L5332,'Quantification'!$A:$B,2,FALSE)&amp;""="","Unclassified",VLOOKUP(L5332,'Quantification'!$A:$B,2,FALSE)),"Unclassified")</f>
        <v>Major</v>
      </c>
      <c r="N5332" t="inlineStr">
        <is>
          <t xml:space="preserve">frl-florinda.frisardi@pocketfm.com</t>
        </is>
      </c>
      <c r="O5332" t="inlineStr">
        <is>
          <t xml:space="preserve">Issues found in raw</t>
        </is>
      </c>
      <c r="P5332" t="str">
        <f>IF(OR(O5332="Issues found in master",O5332="Final master"),"Master",IF(OR(O5332="Ready for Master",O5332="Issues found in raw",O5332="Raw under QC",O5332="Issues resolved in raw"),"Raw","-"))</f>
        <v>Raw</v>
      </c>
      <c r="Q5332" s="13">
        <v>46275.525</v>
      </c>
      <c r="R5332" t="inlineStr">
        <is>
          <t xml:space="preserve">2026-09 (Sept)</t>
        </is>
      </c>
      <c r="S5332">
        <f>IF(M5332="Not an error",0,IF(COUNTIFS($A$2:$A5332,$A5332,$D$2:$D5332,$D5332,$M$2:$M5332,"&lt;&gt;Not an error")=1,1,0))</f>
        <v>1</v>
      </c>
      <c r="T5332">
        <f>IF(M5332&lt;&gt;"Major",0,IF(COUNTIFS($A$2:$A5332,$A5332,$D$2:$D5332,$D5332,$M$2:$M5332,"Major")=1,1,0))</f>
        <v>1</v>
      </c>
      <c r="U5332">
        <f>IF(M5332&lt;&gt;"Minor",0,IF(COUNTIFS($A$2:$A5332,$A5332,$D$2:$D5332,$D5332,$M$2:$M5332,"Minor")=1,1,0))</f>
        <v>0</v>
      </c>
    </row>
    <row r="5333">
      <c r="A5333" t="inlineStr">
        <is>
          <t xml:space="preserve">294cd7d130be8bb0326127c52ff2769fcf9a956d</t>
        </is>
      </c>
      <c r="B5333" t="inlineStr">
        <is>
          <t xml:space="preserve">Zompirewolf</t>
        </is>
      </c>
      <c r="C5333" t="inlineStr">
        <is>
          <t xml:space="preserve">Zompirewolf: Die Geburt Einer Legende</t>
        </is>
      </c>
      <c r="D5333" t="inlineStr">
        <is>
          <t xml:space="preserve">7967ceb9c1749172fda15b94107708cbcf08ebff</t>
        </is>
      </c>
      <c r="E5333" t="inlineStr">
        <is>
          <t xml:space="preserve">Episode 398: Vernichtungsmission Teil 2</t>
        </is>
      </c>
      <c r="F5333">
        <v>398</v>
      </c>
      <c r="G5333" t="inlineStr">
        <is>
          <t xml:space="preserve">6:37-6:40</t>
        </is>
      </c>
      <c r="H5333" t="inlineStr">
        <is>
          <t xml:space="preserve">Resolved</t>
        </is>
      </c>
      <c r="I5333" t="inlineStr">
        <is>
          <t xml:space="preserve">Remarks: tranlsation error?
Line from Script: "„Sug an dies, du Depp!“, erklärte die Stimme."
Notes: what is the meaning of "Sug an dies"?</t>
        </is>
      </c>
      <c r="J5333" t="inlineStr">
        <is>
          <t xml:space="preserve">AI</t>
        </is>
      </c>
      <c r="K5333" t="inlineStr">
        <is>
          <t xml:space="preserve">Script error</t>
        </is>
      </c>
      <c r="L5333" t="inlineStr">
        <is>
          <t xml:space="preserve">Script error</t>
        </is>
      </c>
      <c r="M5333" t="str">
        <f>IFERROR(IF(VLOOKUP(L5333,'Quantification'!$A:$B,2,FALSE)&amp;""="","Unclassified",VLOOKUP(L5333,'Quantification'!$A:$B,2,FALSE)),"Unclassified")</f>
        <v>Major</v>
      </c>
      <c r="N5333" t="inlineStr">
        <is>
          <t xml:space="preserve">frl-florinda.frisardi@pocketfm.com</t>
        </is>
      </c>
      <c r="O5333" t="inlineStr">
        <is>
          <t xml:space="preserve">Issues found in raw</t>
        </is>
      </c>
      <c r="P5333" t="str">
        <f>IF(OR(O5333="Issues found in master",O5333="Final master"),"Master",IF(OR(O5333="Ready for Master",O5333="Issues found in raw",O5333="Raw under QC",O5333="Issues resolved in raw"),"Raw","-"))</f>
        <v>Raw</v>
      </c>
      <c r="Q5333" s="13">
        <v>46275.525</v>
      </c>
      <c r="R5333" t="inlineStr">
        <is>
          <t xml:space="preserve">2026-09 (Sept)</t>
        </is>
      </c>
      <c r="S5333">
        <f>IF(M5333="Not an error",0,IF(COUNTIFS($A$2:$A5333,$A5333,$D$2:$D5333,$D5333,$M$2:$M5333,"&lt;&gt;Not an error")=1,1,0))</f>
        <v>0</v>
      </c>
      <c r="T5333">
        <f>IF(M5333&lt;&gt;"Major",0,IF(COUNTIFS($A$2:$A5333,$A5333,$D$2:$D5333,$D5333,$M$2:$M5333,"Major")=1,1,0))</f>
        <v>0</v>
      </c>
      <c r="U5333">
        <f>IF(M5333&lt;&gt;"Minor",0,IF(COUNTIFS($A$2:$A5333,$A5333,$D$2:$D5333,$D5333,$M$2:$M5333,"Minor")=1,1,0))</f>
        <v>0</v>
      </c>
    </row>
    <row r="5334">
      <c r="A5334" t="inlineStr">
        <is>
          <t xml:space="preserve">294cd7d130be8bb0326127c52ff2769fcf9a956d</t>
        </is>
      </c>
      <c r="B5334" t="inlineStr">
        <is>
          <t xml:space="preserve">Zompirewolf</t>
        </is>
      </c>
      <c r="C5334" t="inlineStr">
        <is>
          <t xml:space="preserve">Zompirewolf: Die Geburt Einer Legende</t>
        </is>
      </c>
      <c r="D5334" t="inlineStr">
        <is>
          <t xml:space="preserve">ff26714a1540260c36b0472a6bda20a4e4c7b377</t>
        </is>
      </c>
      <c r="E5334" t="inlineStr">
        <is>
          <t xml:space="preserve">Episode 399: Entscheidung</t>
        </is>
      </c>
      <c r="F5334">
        <v>399</v>
      </c>
      <c r="G5334" t="inlineStr">
        <is>
          <t xml:space="preserve">0:00-0:04</t>
        </is>
      </c>
      <c r="H5334" t="inlineStr">
        <is>
          <t xml:space="preserve">Resolved</t>
        </is>
      </c>
      <c r="I5334" t="inlineStr">
        <is>
          <t xml:space="preserve">Remarks: incorrect name
Line from Script: "Es war eine seltsame Nacht für die Bewohner von Lykanien. "
Notes: "Lykanien" - change to "Lykania"</t>
        </is>
      </c>
      <c r="J5334" t="inlineStr">
        <is>
          <t xml:space="preserve">AI</t>
        </is>
      </c>
      <c r="K5334" t="inlineStr">
        <is>
          <t xml:space="preserve">Script error</t>
        </is>
      </c>
      <c r="L5334" t="inlineStr">
        <is>
          <t xml:space="preserve">Script error</t>
        </is>
      </c>
      <c r="M5334" t="str">
        <f>IFERROR(IF(VLOOKUP(L5334,'Quantification'!$A:$B,2,FALSE)&amp;""="","Unclassified",VLOOKUP(L5334,'Quantification'!$A:$B,2,FALSE)),"Unclassified")</f>
        <v>Major</v>
      </c>
      <c r="N5334" t="inlineStr">
        <is>
          <t xml:space="preserve">frl-florinda.frisardi@pocketfm.com</t>
        </is>
      </c>
      <c r="O5334" t="inlineStr">
        <is>
          <t xml:space="preserve">Issues found in raw</t>
        </is>
      </c>
      <c r="P5334" t="str">
        <f>IF(OR(O5334="Issues found in master",O5334="Final master"),"Master",IF(OR(O5334="Ready for Master",O5334="Issues found in raw",O5334="Raw under QC",O5334="Issues resolved in raw"),"Raw","-"))</f>
        <v>Raw</v>
      </c>
      <c r="Q5334" s="13">
        <v>46286.13333333333</v>
      </c>
      <c r="R5334" t="inlineStr">
        <is>
          <t xml:space="preserve">2026-09 (Sept)</t>
        </is>
      </c>
      <c r="S5334">
        <f>IF(M5334="Not an error",0,IF(COUNTIFS($A$2:$A5334,$A5334,$D$2:$D5334,$D5334,$M$2:$M5334,"&lt;&gt;Not an error")=1,1,0))</f>
        <v>1</v>
      </c>
      <c r="T5334">
        <f>IF(M5334&lt;&gt;"Major",0,IF(COUNTIFS($A$2:$A5334,$A5334,$D$2:$D5334,$D5334,$M$2:$M5334,"Major")=1,1,0))</f>
        <v>1</v>
      </c>
      <c r="U5334">
        <f>IF(M5334&lt;&gt;"Minor",0,IF(COUNTIFS($A$2:$A5334,$A5334,$D$2:$D5334,$D5334,$M$2:$M5334,"Minor")=1,1,0))</f>
        <v>0</v>
      </c>
    </row>
    <row r="5335">
      <c r="A5335" t="inlineStr">
        <is>
          <t xml:space="preserve">294cd7d130be8bb0326127c52ff2769fcf9a956d</t>
        </is>
      </c>
      <c r="B5335" t="inlineStr">
        <is>
          <t xml:space="preserve">Zompirewolf</t>
        </is>
      </c>
      <c r="C5335" t="inlineStr">
        <is>
          <t xml:space="preserve">Zompirewolf: Die Geburt Einer Legende</t>
        </is>
      </c>
      <c r="D5335" t="inlineStr">
        <is>
          <t xml:space="preserve">a8ba928e8507d26ef4a42035e2eec207112c8bdf</t>
        </is>
      </c>
      <c r="E5335" t="inlineStr">
        <is>
          <t xml:space="preserve">Episode 400: Belzebubs Einführung</t>
        </is>
      </c>
      <c r="F5335">
        <v>400</v>
      </c>
      <c r="G5335" t="inlineStr">
        <is>
          <t xml:space="preserve">1:30-1:39</t>
        </is>
      </c>
      <c r="H5335" t="inlineStr">
        <is>
          <t xml:space="preserve">Resolved</t>
        </is>
      </c>
      <c r="I5335" t="inlineStr">
        <is>
          <t xml:space="preserve">Remarks: translation missing
Line from Script: "Er erbte nicht nur die Precursor-Genmutation der Xyran, sondern hatte auch einen Hauch von Vampirzellen. "
Notes: "Precursor-Genmutation"</t>
        </is>
      </c>
      <c r="J5335" t="inlineStr">
        <is>
          <t xml:space="preserve">AI</t>
        </is>
      </c>
      <c r="K5335" t="inlineStr">
        <is>
          <t xml:space="preserve">Script error</t>
        </is>
      </c>
      <c r="L5335" t="inlineStr">
        <is>
          <t xml:space="preserve">Script error</t>
        </is>
      </c>
      <c r="M5335" t="str">
        <f>IFERROR(IF(VLOOKUP(L5335,'Quantification'!$A:$B,2,FALSE)&amp;""="","Unclassified",VLOOKUP(L5335,'Quantification'!$A:$B,2,FALSE)),"Unclassified")</f>
        <v>Major</v>
      </c>
      <c r="N5335" t="inlineStr">
        <is>
          <t xml:space="preserve">frl-florinda.frisardi@pocketfm.com</t>
        </is>
      </c>
      <c r="O5335" t="inlineStr">
        <is>
          <t xml:space="preserve">Issues found in raw</t>
        </is>
      </c>
      <c r="P5335" t="str">
        <f>IF(OR(O5335="Issues found in master",O5335="Final master"),"Master",IF(OR(O5335="Ready for Master",O5335="Issues found in raw",O5335="Raw under QC",O5335="Issues resolved in raw"),"Raw","-"))</f>
        <v>Raw</v>
      </c>
      <c r="Q5335" s="13">
        <v>46286.134722222225</v>
      </c>
      <c r="R5335" t="inlineStr">
        <is>
          <t xml:space="preserve">2026-09 (Sept)</t>
        </is>
      </c>
      <c r="S5335">
        <f>IF(M5335="Not an error",0,IF(COUNTIFS($A$2:$A5335,$A5335,$D$2:$D5335,$D5335,$M$2:$M5335,"&lt;&gt;Not an error")=1,1,0))</f>
        <v>1</v>
      </c>
      <c r="T5335">
        <f>IF(M5335&lt;&gt;"Major",0,IF(COUNTIFS($A$2:$A5335,$A5335,$D$2:$D5335,$D5335,$M$2:$M5335,"Major")=1,1,0))</f>
        <v>1</v>
      </c>
      <c r="U5335">
        <f>IF(M5335&lt;&gt;"Minor",0,IF(COUNTIFS($A$2:$A5335,$A5335,$D$2:$D5335,$D5335,$M$2:$M5335,"Minor")=1,1,0))</f>
        <v>0</v>
      </c>
    </row>
    <row r="5336">
      <c r="A5336" t="inlineStr">
        <is>
          <t xml:space="preserve">294cd7d130be8bb0326127c52ff2769fcf9a956d</t>
        </is>
      </c>
      <c r="B5336" t="inlineStr">
        <is>
          <t xml:space="preserve">Zompirewolf</t>
        </is>
      </c>
      <c r="C5336" t="inlineStr">
        <is>
          <t xml:space="preserve">Zompirewolf: Die Geburt Einer Legende</t>
        </is>
      </c>
      <c r="D5336" t="inlineStr">
        <is>
          <t xml:space="preserve">a8ba928e8507d26ef4a42035e2eec207112c8bdf</t>
        </is>
      </c>
      <c r="E5336" t="inlineStr">
        <is>
          <t xml:space="preserve">Episode 400: Belzebubs Einführung</t>
        </is>
      </c>
      <c r="F5336">
        <v>400</v>
      </c>
      <c r="G5336" t="inlineStr">
        <is>
          <t xml:space="preserve">1:48-2:29</t>
        </is>
      </c>
      <c r="H5336" t="inlineStr">
        <is>
          <t xml:space="preserve">Resolved</t>
        </is>
      </c>
      <c r="I5336" t="inlineStr">
        <is>
          <t xml:space="preserve">Remarks: translation missing
Line from Script: "Spezies: Eminenter Xyran, Precursor-Helfer, Vampirischer Sklave. Status: Bestienmon. Klasse: Gefräßiger Eminenter Xyran, Uralter Beschützer-Precursor, Abhängiger Vampir. Unterklasse: Unversöhnlicher Krieger, Meisterstratege, Tyrannischer General und zwei weitere. Titel: Trotzig, Gnadenloser Kommandant, Precursor-Schlächter, Unbeirrbare Entschlossenheit, Geist der Kriegsführung, Zehntausend zu Eins, Mythischer Schlächter, Abgesandter der Negation, Meister der Leere. "
Notes: "Precursor"</t>
        </is>
      </c>
      <c r="J5336" t="inlineStr">
        <is>
          <t xml:space="preserve">AI</t>
        </is>
      </c>
      <c r="K5336" t="inlineStr">
        <is>
          <t xml:space="preserve">Script error</t>
        </is>
      </c>
      <c r="L5336" t="inlineStr">
        <is>
          <t xml:space="preserve">Script error</t>
        </is>
      </c>
      <c r="M5336" t="str">
        <f>IFERROR(IF(VLOOKUP(L5336,'Quantification'!$A:$B,2,FALSE)&amp;""="","Unclassified",VLOOKUP(L5336,'Quantification'!$A:$B,2,FALSE)),"Unclassified")</f>
        <v>Major</v>
      </c>
      <c r="N5336" t="inlineStr">
        <is>
          <t xml:space="preserve">frl-florinda.frisardi@pocketfm.com</t>
        </is>
      </c>
      <c r="O5336" t="inlineStr">
        <is>
          <t xml:space="preserve">Issues found in raw</t>
        </is>
      </c>
      <c r="P5336" t="str">
        <f>IF(OR(O5336="Issues found in master",O5336="Final master"),"Master",IF(OR(O5336="Ready for Master",O5336="Issues found in raw",O5336="Raw under QC",O5336="Issues resolved in raw"),"Raw","-"))</f>
        <v>Raw</v>
      </c>
      <c r="Q5336" s="13">
        <v>46286.134722222225</v>
      </c>
      <c r="R5336" t="inlineStr">
        <is>
          <t xml:space="preserve">2026-09 (Sept)</t>
        </is>
      </c>
      <c r="S5336">
        <f>IF(M5336="Not an error",0,IF(COUNTIFS($A$2:$A5336,$A5336,$D$2:$D5336,$D5336,$M$2:$M5336,"&lt;&gt;Not an error")=1,1,0))</f>
        <v>0</v>
      </c>
      <c r="T5336">
        <f>IF(M5336&lt;&gt;"Major",0,IF(COUNTIFS($A$2:$A5336,$A5336,$D$2:$D5336,$D5336,$M$2:$M5336,"Major")=1,1,0))</f>
        <v>0</v>
      </c>
      <c r="U5336">
        <f>IF(M5336&lt;&gt;"Minor",0,IF(COUNTIFS($A$2:$A5336,$A5336,$D$2:$D5336,$D5336,$M$2:$M5336,"Minor")=1,1,0))</f>
        <v>0</v>
      </c>
    </row>
    <row r="5337">
      <c r="A5337" t="inlineStr">
        <is>
          <t xml:space="preserve">294cd7d130be8bb0326127c52ff2769fcf9a956d</t>
        </is>
      </c>
      <c r="B5337" t="inlineStr">
        <is>
          <t xml:space="preserve">Zompirewolf</t>
        </is>
      </c>
      <c r="C5337" t="inlineStr">
        <is>
          <t xml:space="preserve">Zompirewolf: Die Geburt Einer Legende</t>
        </is>
      </c>
      <c r="D5337" t="inlineStr">
        <is>
          <t xml:space="preserve">c88307403d3bdd54c4ff71a7f240b05f21801645</t>
        </is>
      </c>
      <c r="E5337" t="inlineStr">
        <is>
          <t xml:space="preserve">Episode 401: Leichengas</t>
        </is>
      </c>
      <c r="F5337">
        <v>401</v>
      </c>
      <c r="G5337" t="inlineStr">
        <is>
          <t xml:space="preserve">0:03-0:25</t>
        </is>
      </c>
      <c r="H5337" t="inlineStr">
        <is>
          <t xml:space="preserve">Resolved</t>
        </is>
      </c>
      <c r="I5337" t="inlineStr">
        <is>
          <t xml:space="preserve">Remarks: gender bending, mispronunciation
Line from Script: "Die Wut im Gesicht des Präsidenten war mit Worten kaum zu beschreiben. Als ihn die Nachricht vom Scheitern des Teams erreichte, bot er keinen schönen Anblick.
Janniks Verlust kümmerte ihn wenig, aber Phantoms Niederlage? Die ließ ihn seinen gesamten Plan, es mit den Werwölfen aufzunehmen, infrage stellen."
Notes: change male "Präsident" to female throughout, "Phäntom" --&gt; "Phantom"DE</t>
        </is>
      </c>
      <c r="J5337" t="inlineStr">
        <is>
          <t xml:space="preserve">AI</t>
        </is>
      </c>
      <c r="K5337" t="inlineStr">
        <is>
          <t xml:space="preserve">Script error</t>
        </is>
      </c>
      <c r="L5337" t="inlineStr">
        <is>
          <t xml:space="preserve">Script error</t>
        </is>
      </c>
      <c r="M5337" t="str">
        <f>IFERROR(IF(VLOOKUP(L5337,'Quantification'!$A:$B,2,FALSE)&amp;""="","Unclassified",VLOOKUP(L5337,'Quantification'!$A:$B,2,FALSE)),"Unclassified")</f>
        <v>Major</v>
      </c>
      <c r="N5337" t="inlineStr">
        <is>
          <t xml:space="preserve">frl-florinda.frisardi@pocketfm.com</t>
        </is>
      </c>
      <c r="O5337" t="inlineStr">
        <is>
          <t xml:space="preserve">Issues found in raw</t>
        </is>
      </c>
      <c r="P5337" t="str">
        <f>IF(OR(O5337="Issues found in master",O5337="Final master"),"Master",IF(OR(O5337="Ready for Master",O5337="Issues found in raw",O5337="Raw under QC",O5337="Issues resolved in raw"),"Raw","-"))</f>
        <v>Raw</v>
      </c>
      <c r="Q5337" s="13">
        <v>46286.13402777778</v>
      </c>
      <c r="R5337" t="inlineStr">
        <is>
          <t xml:space="preserve">2026-09 (Sept)</t>
        </is>
      </c>
      <c r="S5337">
        <f>IF(M5337="Not an error",0,IF(COUNTIFS($A$2:$A5337,$A5337,$D$2:$D5337,$D5337,$M$2:$M5337,"&lt;&gt;Not an error")=1,1,0))</f>
        <v>1</v>
      </c>
      <c r="T5337">
        <f>IF(M5337&lt;&gt;"Major",0,IF(COUNTIFS($A$2:$A5337,$A5337,$D$2:$D5337,$D5337,$M$2:$M5337,"Major")=1,1,0))</f>
        <v>1</v>
      </c>
      <c r="U5337">
        <f>IF(M5337&lt;&gt;"Minor",0,IF(COUNTIFS($A$2:$A5337,$A5337,$D$2:$D5337,$D5337,$M$2:$M5337,"Minor")=1,1,0))</f>
        <v>0</v>
      </c>
    </row>
    <row r="5338">
      <c r="A5338" t="inlineStr">
        <is>
          <t xml:space="preserve">294cd7d130be8bb0326127c52ff2769fcf9a956d</t>
        </is>
      </c>
      <c r="B5338" t="inlineStr">
        <is>
          <t xml:space="preserve">Zompirewolf</t>
        </is>
      </c>
      <c r="C5338" t="inlineStr">
        <is>
          <t xml:space="preserve">Zompirewolf: Die Geburt Einer Legende</t>
        </is>
      </c>
      <c r="D5338" t="inlineStr">
        <is>
          <t xml:space="preserve">c88307403d3bdd54c4ff71a7f240b05f21801645</t>
        </is>
      </c>
      <c r="E5338" t="inlineStr">
        <is>
          <t xml:space="preserve">Episode 401: Leichengas</t>
        </is>
      </c>
      <c r="F5338">
        <v>401</v>
      </c>
      <c r="G5338" t="inlineStr">
        <is>
          <t xml:space="preserve">0:26-0:39</t>
        </is>
      </c>
      <c r="H5338" t="inlineStr">
        <is>
          <t xml:space="preserve">Resolved</t>
        </is>
      </c>
      <c r="I5338" t="inlineStr">
        <is>
          <t xml:space="preserve">Remarks: gender bending
Line from Script: "Plan, es mit den Werwölfen aufzunehmen, infrage stellen.
„Was zum Teufel sollen wir jetzt tun?“, murmelte der Präsident und vergrub das Gesicht in den Händen. Er hatte in seinem ganzen Leben noch nie so verzweifelt und hilflos geklungen."
Notes: "Präsident" to female throughout</t>
        </is>
      </c>
      <c r="J5338" t="inlineStr">
        <is>
          <t xml:space="preserve">AI</t>
        </is>
      </c>
      <c r="K5338" t="inlineStr">
        <is>
          <t xml:space="preserve">Script error</t>
        </is>
      </c>
      <c r="L5338" t="inlineStr">
        <is>
          <t xml:space="preserve">Script error</t>
        </is>
      </c>
      <c r="M5338" t="str">
        <f>IFERROR(IF(VLOOKUP(L5338,'Quantification'!$A:$B,2,FALSE)&amp;""="","Unclassified",VLOOKUP(L5338,'Quantification'!$A:$B,2,FALSE)),"Unclassified")</f>
        <v>Major</v>
      </c>
      <c r="N5338" t="inlineStr">
        <is>
          <t xml:space="preserve">frl-florinda.frisardi@pocketfm.com</t>
        </is>
      </c>
      <c r="O5338" t="inlineStr">
        <is>
          <t xml:space="preserve">Issues found in raw</t>
        </is>
      </c>
      <c r="P5338" t="str">
        <f>IF(OR(O5338="Issues found in master",O5338="Final master"),"Master",IF(OR(O5338="Ready for Master",O5338="Issues found in raw",O5338="Raw under QC",O5338="Issues resolved in raw"),"Raw","-"))</f>
        <v>Raw</v>
      </c>
      <c r="Q5338" s="13">
        <v>46286.13402777778</v>
      </c>
      <c r="R5338" t="inlineStr">
        <is>
          <t xml:space="preserve">2026-09 (Sept)</t>
        </is>
      </c>
      <c r="S5338">
        <f>IF(M5338="Not an error",0,IF(COUNTIFS($A$2:$A5338,$A5338,$D$2:$D5338,$D5338,$M$2:$M5338,"&lt;&gt;Not an error")=1,1,0))</f>
        <v>0</v>
      </c>
      <c r="T5338">
        <f>IF(M5338&lt;&gt;"Major",0,IF(COUNTIFS($A$2:$A5338,$A5338,$D$2:$D5338,$D5338,$M$2:$M5338,"Major")=1,1,0))</f>
        <v>0</v>
      </c>
      <c r="U5338">
        <f>IF(M5338&lt;&gt;"Minor",0,IF(COUNTIFS($A$2:$A5338,$A5338,$D$2:$D5338,$D5338,$M$2:$M5338,"Minor")=1,1,0))</f>
        <v>0</v>
      </c>
    </row>
    <row r="5339">
      <c r="A5339" t="inlineStr">
        <is>
          <t xml:space="preserve">294cd7d130be8bb0326127c52ff2769fcf9a956d</t>
        </is>
      </c>
      <c r="B5339" t="inlineStr">
        <is>
          <t xml:space="preserve">Zompirewolf</t>
        </is>
      </c>
      <c r="C5339" t="inlineStr">
        <is>
          <t xml:space="preserve">Zompirewolf: Die Geburt Einer Legende</t>
        </is>
      </c>
      <c r="D5339" t="inlineStr">
        <is>
          <t xml:space="preserve">c88307403d3bdd54c4ff71a7f240b05f21801645</t>
        </is>
      </c>
      <c r="E5339" t="inlineStr">
        <is>
          <t xml:space="preserve">Episode 401: Leichengas</t>
        </is>
      </c>
      <c r="F5339">
        <v>401</v>
      </c>
      <c r="G5339" t="inlineStr">
        <is>
          <t xml:space="preserve">1:23-1:44</t>
        </is>
      </c>
      <c r="H5339" t="inlineStr">
        <is>
          <t xml:space="preserve">Resolved</t>
        </is>
      </c>
      <c r="I5339" t="inlineStr">
        <is>
          <t xml:space="preserve">Remarks: mispronunciation
Line from Script: "„Aber trotzdem, wie zum Teufel haben sie jemanden wie Phantom besiegt?“, brach es aus einem von ihnen heraus. Das ergibt keinen Sinn! Absolut keinen!“
„Ob es Sinn ergibt oder nicht, die Realität bleibt dieselbe“, erwiderte ein anderer düster. „Phantom ist weg, zusammen mit dem Rest des Trupps. "
Notes: "Phäntom" --&gt; "Phantom"DE</t>
        </is>
      </c>
      <c r="J5339" t="inlineStr">
        <is>
          <t xml:space="preserve">VOA</t>
        </is>
      </c>
      <c r="K5339" t="inlineStr">
        <is>
          <t xml:space="preserve">Mispronunciation</t>
        </is>
      </c>
      <c r="L5339" t="inlineStr">
        <is>
          <t xml:space="preserve">Mispronunciation</t>
        </is>
      </c>
      <c r="M5339" t="str">
        <f>IFERROR(IF(VLOOKUP(L5339,'Quantification'!$A:$B,2,FALSE)&amp;""="","Unclassified",VLOOKUP(L5339,'Quantification'!$A:$B,2,FALSE)),"Unclassified")</f>
        <v>Major</v>
      </c>
      <c r="N5339" t="inlineStr">
        <is>
          <t xml:space="preserve">frl-florinda.frisardi@pocketfm.com</t>
        </is>
      </c>
      <c r="O5339" t="inlineStr">
        <is>
          <t xml:space="preserve">Issues found in raw</t>
        </is>
      </c>
      <c r="P5339" t="str">
        <f>IF(OR(O5339="Issues found in master",O5339="Final master"),"Master",IF(OR(O5339="Ready for Master",O5339="Issues found in raw",O5339="Raw under QC",O5339="Issues resolved in raw"),"Raw","-"))</f>
        <v>Raw</v>
      </c>
      <c r="Q5339" s="13">
        <v>46286.13402777778</v>
      </c>
      <c r="R5339" t="inlineStr">
        <is>
          <t xml:space="preserve">2026-09 (Sept)</t>
        </is>
      </c>
      <c r="S5339">
        <f>IF(M5339="Not an error",0,IF(COUNTIFS($A$2:$A5339,$A5339,$D$2:$D5339,$D5339,$M$2:$M5339,"&lt;&gt;Not an error")=1,1,0))</f>
        <v>0</v>
      </c>
      <c r="T5339">
        <f>IF(M5339&lt;&gt;"Major",0,IF(COUNTIFS($A$2:$A5339,$A5339,$D$2:$D5339,$D5339,$M$2:$M5339,"Major")=1,1,0))</f>
        <v>0</v>
      </c>
      <c r="U5339">
        <f>IF(M5339&lt;&gt;"Minor",0,IF(COUNTIFS($A$2:$A5339,$A5339,$D$2:$D5339,$D5339,$M$2:$M5339,"Minor")=1,1,0))</f>
        <v>0</v>
      </c>
    </row>
    <row r="5340">
      <c r="A5340" t="inlineStr">
        <is>
          <t xml:space="preserve">294cd7d130be8bb0326127c52ff2769fcf9a956d</t>
        </is>
      </c>
      <c r="B5340" t="inlineStr">
        <is>
          <t xml:space="preserve">Zompirewolf</t>
        </is>
      </c>
      <c r="C5340" t="inlineStr">
        <is>
          <t xml:space="preserve">Zompirewolf: Die Geburt Einer Legende</t>
        </is>
      </c>
      <c r="D5340" t="inlineStr">
        <is>
          <t xml:space="preserve">c88307403d3bdd54c4ff71a7f240b05f21801645</t>
        </is>
      </c>
      <c r="E5340" t="inlineStr">
        <is>
          <t xml:space="preserve">Episode 401: Leichengas</t>
        </is>
      </c>
      <c r="F5340">
        <v>401</v>
      </c>
      <c r="G5340" t="inlineStr">
        <is>
          <t xml:space="preserve">1:54-2:00</t>
        </is>
      </c>
      <c r="H5340" t="inlineStr">
        <is>
          <t xml:space="preserve">Resolved</t>
        </is>
      </c>
      <c r="I5340" t="inlineStr">
        <is>
          <t xml:space="preserve">Remarks: gender bending
Line from Script: "Sie alle wollten dem Präsidenten eine Lösung präsentieren, aber niemand hatte eine Antwort auf seine Fragen."
Notes: "Präsident" to female throughout</t>
        </is>
      </c>
      <c r="J5340" t="inlineStr">
        <is>
          <t xml:space="preserve">AI</t>
        </is>
      </c>
      <c r="K5340" t="inlineStr">
        <is>
          <t xml:space="preserve">Script error</t>
        </is>
      </c>
      <c r="L5340" t="inlineStr">
        <is>
          <t xml:space="preserve">Script error</t>
        </is>
      </c>
      <c r="M5340" t="str">
        <f>IFERROR(IF(VLOOKUP(L5340,'Quantification'!$A:$B,2,FALSE)&amp;""="","Unclassified",VLOOKUP(L5340,'Quantification'!$A:$B,2,FALSE)),"Unclassified")</f>
        <v>Major</v>
      </c>
      <c r="N5340" t="inlineStr">
        <is>
          <t xml:space="preserve">frl-florinda.frisardi@pocketfm.com</t>
        </is>
      </c>
      <c r="O5340" t="inlineStr">
        <is>
          <t xml:space="preserve">Issues found in raw</t>
        </is>
      </c>
      <c r="P5340" t="str">
        <f>IF(OR(O5340="Issues found in master",O5340="Final master"),"Master",IF(OR(O5340="Ready for Master",O5340="Issues found in raw",O5340="Raw under QC",O5340="Issues resolved in raw"),"Raw","-"))</f>
        <v>Raw</v>
      </c>
      <c r="Q5340" s="13">
        <v>46286.13402777778</v>
      </c>
      <c r="R5340" t="inlineStr">
        <is>
          <t xml:space="preserve">2026-09 (Sept)</t>
        </is>
      </c>
      <c r="S5340">
        <f>IF(M5340="Not an error",0,IF(COUNTIFS($A$2:$A5340,$A5340,$D$2:$D5340,$D5340,$M$2:$M5340,"&lt;&gt;Not an error")=1,1,0))</f>
        <v>0</v>
      </c>
      <c r="T5340">
        <f>IF(M5340&lt;&gt;"Major",0,IF(COUNTIFS($A$2:$A5340,$A5340,$D$2:$D5340,$D5340,$M$2:$M5340,"Major")=1,1,0))</f>
        <v>0</v>
      </c>
      <c r="U5340">
        <f>IF(M5340&lt;&gt;"Minor",0,IF(COUNTIFS($A$2:$A5340,$A5340,$D$2:$D5340,$D5340,$M$2:$M5340,"Minor")=1,1,0))</f>
        <v>0</v>
      </c>
    </row>
    <row r="5341">
      <c r="A5341" t="inlineStr">
        <is>
          <t xml:space="preserve">294cd7d130be8bb0326127c52ff2769fcf9a956d</t>
        </is>
      </c>
      <c r="B5341" t="inlineStr">
        <is>
          <t xml:space="preserve">Zompirewolf</t>
        </is>
      </c>
      <c r="C5341" t="inlineStr">
        <is>
          <t xml:space="preserve">Zompirewolf: Die Geburt Einer Legende</t>
        </is>
      </c>
      <c r="D5341" t="inlineStr">
        <is>
          <t xml:space="preserve">c88307403d3bdd54c4ff71a7f240b05f21801645</t>
        </is>
      </c>
      <c r="E5341" t="inlineStr">
        <is>
          <t xml:space="preserve">Episode 401: Leichengas</t>
        </is>
      </c>
      <c r="F5341">
        <v>401</v>
      </c>
      <c r="G5341" t="inlineStr">
        <is>
          <t xml:space="preserve">2:01-2:04</t>
        </is>
      </c>
      <c r="H5341" t="inlineStr">
        <is>
          <t xml:space="preserve">Resolved</t>
        </is>
      </c>
      <c r="I5341" t="inlineStr">
        <is>
          <t xml:space="preserve">Remarks: mispronunciation
Line from Script: "Phantom war die letzte Waffe, die sie eingesetzt hatten."
Notes: "Phäntom" --&gt; "Phantom"DE</t>
        </is>
      </c>
      <c r="J5341" t="inlineStr">
        <is>
          <t xml:space="preserve">VOA</t>
        </is>
      </c>
      <c r="K5341" t="inlineStr">
        <is>
          <t xml:space="preserve">Mispronunciation</t>
        </is>
      </c>
      <c r="L5341" t="inlineStr">
        <is>
          <t xml:space="preserve">Mispronunciation</t>
        </is>
      </c>
      <c r="M5341" t="str">
        <f>IFERROR(IF(VLOOKUP(L5341,'Quantification'!$A:$B,2,FALSE)&amp;""="","Unclassified",VLOOKUP(L5341,'Quantification'!$A:$B,2,FALSE)),"Unclassified")</f>
        <v>Major</v>
      </c>
      <c r="N5341" t="inlineStr">
        <is>
          <t xml:space="preserve">frl-florinda.frisardi@pocketfm.com</t>
        </is>
      </c>
      <c r="O5341" t="inlineStr">
        <is>
          <t xml:space="preserve">Issues found in raw</t>
        </is>
      </c>
      <c r="P5341" t="str">
        <f>IF(OR(O5341="Issues found in master",O5341="Final master"),"Master",IF(OR(O5341="Ready for Master",O5341="Issues found in raw",O5341="Raw under QC",O5341="Issues resolved in raw"),"Raw","-"))</f>
        <v>Raw</v>
      </c>
      <c r="Q5341" s="13">
        <v>46286.13402777778</v>
      </c>
      <c r="R5341" t="inlineStr">
        <is>
          <t xml:space="preserve">2026-09 (Sept)</t>
        </is>
      </c>
      <c r="S5341">
        <f>IF(M5341="Not an error",0,IF(COUNTIFS($A$2:$A5341,$A5341,$D$2:$D5341,$D5341,$M$2:$M5341,"&lt;&gt;Not an error")=1,1,0))</f>
        <v>0</v>
      </c>
      <c r="T5341">
        <f>IF(M5341&lt;&gt;"Major",0,IF(COUNTIFS($A$2:$A5341,$A5341,$D$2:$D5341,$D5341,$M$2:$M5341,"Major")=1,1,0))</f>
        <v>0</v>
      </c>
      <c r="U5341">
        <f>IF(M5341&lt;&gt;"Minor",0,IF(COUNTIFS($A$2:$A5341,$A5341,$D$2:$D5341,$D5341,$M$2:$M5341,"Minor")=1,1,0))</f>
        <v>0</v>
      </c>
    </row>
    <row r="5342">
      <c r="A5342" t="inlineStr">
        <is>
          <t xml:space="preserve">294cd7d130be8bb0326127c52ff2769fcf9a956d</t>
        </is>
      </c>
      <c r="B5342" t="inlineStr">
        <is>
          <t xml:space="preserve">Zompirewolf</t>
        </is>
      </c>
      <c r="C5342" t="inlineStr">
        <is>
          <t xml:space="preserve">Zompirewolf: Die Geburt Einer Legende</t>
        </is>
      </c>
      <c r="D5342" t="inlineStr">
        <is>
          <t xml:space="preserve">c88307403d3bdd54c4ff71a7f240b05f21801645</t>
        </is>
      </c>
      <c r="E5342" t="inlineStr">
        <is>
          <t xml:space="preserve">Episode 401: Leichengas</t>
        </is>
      </c>
      <c r="F5342">
        <v>401</v>
      </c>
      <c r="G5342" t="inlineStr">
        <is>
          <t xml:space="preserve">2:05-2:39</t>
        </is>
      </c>
      <c r="H5342" t="inlineStr">
        <is>
          <t xml:space="preserve">Resolved</t>
        </is>
      </c>
      <c r="I5342" t="inlineStr">
        <is>
          <t xml:space="preserve">Remarks: gender bending, mispronunciation
Line from Script: "Zum Teufel, das Kabinett war in Panik geraten und hatte heftig gestritten, als der Präsident auch nur vorschlug, jemanden so Wertvolles wie Phantom für ein so geringfügiges Problem einzusetzen. Phantom ins Spiel zu bringen war, als würde man mit Kanonen auf Spatzen schießen.
Aber der Präsident bestand darauf, und Phantom wurde eingesetzt. Obwohl sie eindeutig unglücklich darüber waren, konnten die Kabinettsmitglieder nicht anders, als erleichtert aufzuatmen, als Phantom erschien."
Notes: "Präsident" to female throughout, "Phäntom" --&gt; "Phantom"DE</t>
        </is>
      </c>
      <c r="J5342" t="inlineStr">
        <is>
          <t xml:space="preserve">AI</t>
        </is>
      </c>
      <c r="K5342" t="inlineStr">
        <is>
          <t xml:space="preserve">Script error</t>
        </is>
      </c>
      <c r="L5342" t="inlineStr">
        <is>
          <t xml:space="preserve">Script error</t>
        </is>
      </c>
      <c r="M5342" t="str">
        <f>IFERROR(IF(VLOOKUP(L5342,'Quantification'!$A:$B,2,FALSE)&amp;""="","Unclassified",VLOOKUP(L5342,'Quantification'!$A:$B,2,FALSE)),"Unclassified")</f>
        <v>Major</v>
      </c>
      <c r="N5342" t="inlineStr">
        <is>
          <t xml:space="preserve">frl-florinda.frisardi@pocketfm.com</t>
        </is>
      </c>
      <c r="O5342" t="inlineStr">
        <is>
          <t xml:space="preserve">Issues found in raw</t>
        </is>
      </c>
      <c r="P5342" t="str">
        <f>IF(OR(O5342="Issues found in master",O5342="Final master"),"Master",IF(OR(O5342="Ready for Master",O5342="Issues found in raw",O5342="Raw under QC",O5342="Issues resolved in raw"),"Raw","-"))</f>
        <v>Raw</v>
      </c>
      <c r="Q5342" s="13">
        <v>46286.13402777778</v>
      </c>
      <c r="R5342" t="inlineStr">
        <is>
          <t xml:space="preserve">2026-09 (Sept)</t>
        </is>
      </c>
      <c r="S5342">
        <f>IF(M5342="Not an error",0,IF(COUNTIFS($A$2:$A5342,$A5342,$D$2:$D5342,$D5342,$M$2:$M5342,"&lt;&gt;Not an error")=1,1,0))</f>
        <v>0</v>
      </c>
      <c r="T5342">
        <f>IF(M5342&lt;&gt;"Major",0,IF(COUNTIFS($A$2:$A5342,$A5342,$D$2:$D5342,$D5342,$M$2:$M5342,"Major")=1,1,0))</f>
        <v>0</v>
      </c>
      <c r="U5342">
        <f>IF(M5342&lt;&gt;"Minor",0,IF(COUNTIFS($A$2:$A5342,$A5342,$D$2:$D5342,$D5342,$M$2:$M5342,"Minor")=1,1,0))</f>
        <v>0</v>
      </c>
    </row>
    <row r="5343">
      <c r="A5343" t="inlineStr">
        <is>
          <t xml:space="preserve">294cd7d130be8bb0326127c52ff2769fcf9a956d</t>
        </is>
      </c>
      <c r="B5343" t="inlineStr">
        <is>
          <t xml:space="preserve">Zompirewolf</t>
        </is>
      </c>
      <c r="C5343" t="inlineStr">
        <is>
          <t xml:space="preserve">Zompirewolf: Die Geburt Einer Legende</t>
        </is>
      </c>
      <c r="D5343" t="inlineStr">
        <is>
          <t xml:space="preserve">c88307403d3bdd54c4ff71a7f240b05f21801645</t>
        </is>
      </c>
      <c r="E5343" t="inlineStr">
        <is>
          <t xml:space="preserve">Episode 401: Leichengas</t>
        </is>
      </c>
      <c r="F5343">
        <v>401</v>
      </c>
      <c r="G5343" t="inlineStr">
        <is>
          <t xml:space="preserve">2:39-3:06</t>
        </is>
      </c>
      <c r="H5343" t="inlineStr">
        <is>
          <t xml:space="preserve">Resolved</t>
        </is>
      </c>
      <c r="I5343" t="inlineStr">
        <is>
          <t xml:space="preserve">Remarks: mispronunciation
Line from Script: "Sie dachten, sie könnten diesen ganzen Schlamassel endlich hinter sich lassen und einfach auf die Belohnungen warten, die Phantom ihnen auf dem Silbertablett servieren würde.
Aber das geschah nicht. Sie hätten im Traum nicht daran gedacht, dass selbst Phantom im Kampf gegen diese Werwölfe sterben würde. Wenn jemand so stark wie Phantom sie nicht besiegen konnte, welche Chance hatten dann die Untoten?"
Notes: "Phäntom" --&gt; "Phantom"DE</t>
        </is>
      </c>
      <c r="J5343" t="inlineStr">
        <is>
          <t xml:space="preserve">VOA</t>
        </is>
      </c>
      <c r="K5343" t="inlineStr">
        <is>
          <t xml:space="preserve">Mispronunciation</t>
        </is>
      </c>
      <c r="L5343" t="inlineStr">
        <is>
          <t xml:space="preserve">Mispronunciation</t>
        </is>
      </c>
      <c r="M5343" t="str">
        <f>IFERROR(IF(VLOOKUP(L5343,'Quantification'!$A:$B,2,FALSE)&amp;""="","Unclassified",VLOOKUP(L5343,'Quantification'!$A:$B,2,FALSE)),"Unclassified")</f>
        <v>Major</v>
      </c>
      <c r="N5343" t="inlineStr">
        <is>
          <t xml:space="preserve">frl-florinda.frisardi@pocketfm.com</t>
        </is>
      </c>
      <c r="O5343" t="inlineStr">
        <is>
          <t xml:space="preserve">Issues found in raw</t>
        </is>
      </c>
      <c r="P5343" t="str">
        <f>IF(OR(O5343="Issues found in master",O5343="Final master"),"Master",IF(OR(O5343="Ready for Master",O5343="Issues found in raw",O5343="Raw under QC",O5343="Issues resolved in raw"),"Raw","-"))</f>
        <v>Raw</v>
      </c>
      <c r="Q5343" s="13">
        <v>46286.13402777778</v>
      </c>
      <c r="R5343" t="inlineStr">
        <is>
          <t xml:space="preserve">2026-09 (Sept)</t>
        </is>
      </c>
      <c r="S5343">
        <f>IF(M5343="Not an error",0,IF(COUNTIFS($A$2:$A5343,$A5343,$D$2:$D5343,$D5343,$M$2:$M5343,"&lt;&gt;Not an error")=1,1,0))</f>
        <v>0</v>
      </c>
      <c r="T5343">
        <f>IF(M5343&lt;&gt;"Major",0,IF(COUNTIFS($A$2:$A5343,$A5343,$D$2:$D5343,$D5343,$M$2:$M5343,"Major")=1,1,0))</f>
        <v>0</v>
      </c>
      <c r="U5343">
        <f>IF(M5343&lt;&gt;"Minor",0,IF(COUNTIFS($A$2:$A5343,$A5343,$D$2:$D5343,$D5343,$M$2:$M5343,"Minor")=1,1,0))</f>
        <v>0</v>
      </c>
    </row>
    <row r="5344">
      <c r="A5344" t="inlineStr">
        <is>
          <t xml:space="preserve">294cd7d130be8bb0326127c52ff2769fcf9a956d</t>
        </is>
      </c>
      <c r="B5344" t="inlineStr">
        <is>
          <t xml:space="preserve">Zompirewolf</t>
        </is>
      </c>
      <c r="C5344" t="inlineStr">
        <is>
          <t xml:space="preserve">Zompirewolf: Die Geburt Einer Legende</t>
        </is>
      </c>
      <c r="D5344" t="inlineStr">
        <is>
          <t xml:space="preserve">c88307403d3bdd54c4ff71a7f240b05f21801645</t>
        </is>
      </c>
      <c r="E5344" t="inlineStr">
        <is>
          <t xml:space="preserve">Episode 401: Leichengas</t>
        </is>
      </c>
      <c r="F5344">
        <v>401</v>
      </c>
      <c r="G5344" t="inlineStr">
        <is>
          <t xml:space="preserve">5:28-5:37</t>
        </is>
      </c>
      <c r="H5344" t="inlineStr">
        <is>
          <t xml:space="preserve">Resolved</t>
        </is>
      </c>
      <c r="I5344" t="inlineStr">
        <is>
          <t xml:space="preserve">Remarks: incorrect name
Line from Script: " Als Vorsichtsmaßnahme hat Herr Jannik vor seiner Abreise nach Lykanien einen Empfänger in der Wissenschaftsabteilung installiert“, fuhr er fort."
Notes: "Lykanien" - change to "Lykania"</t>
        </is>
      </c>
      <c r="J5344" t="inlineStr">
        <is>
          <t xml:space="preserve">AI</t>
        </is>
      </c>
      <c r="K5344" t="inlineStr">
        <is>
          <t xml:space="preserve">Script error</t>
        </is>
      </c>
      <c r="L5344" t="inlineStr">
        <is>
          <t xml:space="preserve">Script error</t>
        </is>
      </c>
      <c r="M5344" t="str">
        <f>IFERROR(IF(VLOOKUP(L5344,'Quantification'!$A:$B,2,FALSE)&amp;""="","Unclassified",VLOOKUP(L5344,'Quantification'!$A:$B,2,FALSE)),"Unclassified")</f>
        <v>Major</v>
      </c>
      <c r="N5344" t="inlineStr">
        <is>
          <t xml:space="preserve">frl-florinda.frisardi@pocketfm.com</t>
        </is>
      </c>
      <c r="O5344" t="inlineStr">
        <is>
          <t xml:space="preserve">Issues found in raw</t>
        </is>
      </c>
      <c r="P5344" t="str">
        <f>IF(OR(O5344="Issues found in master",O5344="Final master"),"Master",IF(OR(O5344="Ready for Master",O5344="Issues found in raw",O5344="Raw under QC",O5344="Issues resolved in raw"),"Raw","-"))</f>
        <v>Raw</v>
      </c>
      <c r="Q5344" s="13">
        <v>46286.13402777778</v>
      </c>
      <c r="R5344" t="inlineStr">
        <is>
          <t xml:space="preserve">2026-09 (Sept)</t>
        </is>
      </c>
      <c r="S5344">
        <f>IF(M5344="Not an error",0,IF(COUNTIFS($A$2:$A5344,$A5344,$D$2:$D5344,$D5344,$M$2:$M5344,"&lt;&gt;Not an error")=1,1,0))</f>
        <v>0</v>
      </c>
      <c r="T5344">
        <f>IF(M5344&lt;&gt;"Major",0,IF(COUNTIFS($A$2:$A5344,$A5344,$D$2:$D5344,$D5344,$M$2:$M5344,"Major")=1,1,0))</f>
        <v>0</v>
      </c>
      <c r="U5344">
        <f>IF(M5344&lt;&gt;"Minor",0,IF(COUNTIFS($A$2:$A5344,$A5344,$D$2:$D5344,$D5344,$M$2:$M5344,"Minor")=1,1,0))</f>
        <v>0</v>
      </c>
    </row>
    <row r="5345">
      <c r="A5345" t="inlineStr">
        <is>
          <t xml:space="preserve">294cd7d130be8bb0326127c52ff2769fcf9a956d</t>
        </is>
      </c>
      <c r="B5345" t="inlineStr">
        <is>
          <t xml:space="preserve">Zompirewolf</t>
        </is>
      </c>
      <c r="C5345" t="inlineStr">
        <is>
          <t xml:space="preserve">Zompirewolf: Die Geburt Einer Legende</t>
        </is>
      </c>
      <c r="D5345" t="inlineStr">
        <is>
          <t xml:space="preserve">c88307403d3bdd54c4ff71a7f240b05f21801645</t>
        </is>
      </c>
      <c r="E5345" t="inlineStr">
        <is>
          <t xml:space="preserve">Episode 401: Leichengas</t>
        </is>
      </c>
      <c r="F5345">
        <v>401</v>
      </c>
      <c r="G5345" t="inlineStr">
        <is>
          <t xml:space="preserve">5:38-5:49</t>
        </is>
      </c>
      <c r="H5345" t="inlineStr">
        <is>
          <t xml:space="preserve">Resolved</t>
        </is>
      </c>
      <c r="I5345" t="inlineStr">
        <is>
          <t xml:space="preserve">Remarks: translation error
Line from Script: "„Die Bake hatte eine einzige Aufgabe: uns mitzuteilen, wann der Leichengas Sprengsatz hochgeht. Und wie Ihr wahrscheinlich schon vermutet, hat die Bake nie angeschlagen.“
Notes: "Bake" ?</t>
        </is>
      </c>
      <c r="J5345" t="inlineStr">
        <is>
          <t xml:space="preserve">AI</t>
        </is>
      </c>
      <c r="K5345" t="inlineStr">
        <is>
          <t xml:space="preserve">Script error</t>
        </is>
      </c>
      <c r="L5345" t="inlineStr">
        <is>
          <t xml:space="preserve">Script error</t>
        </is>
      </c>
      <c r="M5345" t="str">
        <f>IFERROR(IF(VLOOKUP(L5345,'Quantification'!$A:$B,2,FALSE)&amp;""="","Unclassified",VLOOKUP(L5345,'Quantification'!$A:$B,2,FALSE)),"Unclassified")</f>
        <v>Major</v>
      </c>
      <c r="N5345" t="inlineStr">
        <is>
          <t xml:space="preserve">frl-florinda.frisardi@pocketfm.com</t>
        </is>
      </c>
      <c r="O5345" t="inlineStr">
        <is>
          <t xml:space="preserve">Issues found in raw</t>
        </is>
      </c>
      <c r="P5345" t="str">
        <f>IF(OR(O5345="Issues found in master",O5345="Final master"),"Master",IF(OR(O5345="Ready for Master",O5345="Issues found in raw",O5345="Raw under QC",O5345="Issues resolved in raw"),"Raw","-"))</f>
        <v>Raw</v>
      </c>
      <c r="Q5345" s="13">
        <v>46286.13402777778</v>
      </c>
      <c r="R5345" t="inlineStr">
        <is>
          <t xml:space="preserve">2026-09 (Sept)</t>
        </is>
      </c>
      <c r="S5345">
        <f>IF(M5345="Not an error",0,IF(COUNTIFS($A$2:$A5345,$A5345,$D$2:$D5345,$D5345,$M$2:$M5345,"&lt;&gt;Not an error")=1,1,0))</f>
        <v>0</v>
      </c>
      <c r="T5345">
        <f>IF(M5345&lt;&gt;"Major",0,IF(COUNTIFS($A$2:$A5345,$A5345,$D$2:$D5345,$D5345,$M$2:$M5345,"Major")=1,1,0))</f>
        <v>0</v>
      </c>
      <c r="U5345">
        <f>IF(M5345&lt;&gt;"Minor",0,IF(COUNTIFS($A$2:$A5345,$A5345,$D$2:$D5345,$D5345,$M$2:$M5345,"Minor")=1,1,0))</f>
        <v>0</v>
      </c>
    </row>
    <row r="5346">
      <c r="A5346" t="inlineStr">
        <is>
          <t xml:space="preserve">294cd7d130be8bb0326127c52ff2769fcf9a956d</t>
        </is>
      </c>
      <c r="B5346" t="inlineStr">
        <is>
          <t xml:space="preserve">Zompirewolf</t>
        </is>
      </c>
      <c r="C5346" t="inlineStr">
        <is>
          <t xml:space="preserve">Zompirewolf: Die Geburt Einer Legende</t>
        </is>
      </c>
      <c r="D5346" t="inlineStr">
        <is>
          <t xml:space="preserve">c88307403d3bdd54c4ff71a7f240b05f21801645</t>
        </is>
      </c>
      <c r="E5346" t="inlineStr">
        <is>
          <t xml:space="preserve">Episode 401: Leichengas</t>
        </is>
      </c>
      <c r="F5346">
        <v>401</v>
      </c>
      <c r="G5346" t="inlineStr">
        <is>
          <t xml:space="preserve">6:38-7:01</t>
        </is>
      </c>
      <c r="H5346" t="inlineStr">
        <is>
          <t xml:space="preserve">Resolved</t>
        </is>
      </c>
      <c r="I5346" t="inlineStr">
        <is>
          <t xml:space="preserve">Remarks: gender bending
Line from Script: "„Ich fürchte, du vergisst etwas, Kishor“, seufzte der Präsident. „Sie wissen bereits, wie sie mit dem Gas umgehen müssen. Wenn nicht, hätten wir Kontingent nicht verloren.“
Bei den Worten des Präsidenten lächelte Kishor nur.
Er wusste genau, was in Kontingent passiert war.
„Ich verstehe Euren Standpunkt, Herr Präsident. "
Notes: "Präsident" to female throughout</t>
        </is>
      </c>
      <c r="J5346" t="inlineStr">
        <is>
          <t xml:space="preserve">AI</t>
        </is>
      </c>
      <c r="K5346" t="inlineStr">
        <is>
          <t xml:space="preserve">Script error</t>
        </is>
      </c>
      <c r="L5346" t="inlineStr">
        <is>
          <t xml:space="preserve">Script error</t>
        </is>
      </c>
      <c r="M5346" t="str">
        <f>IFERROR(IF(VLOOKUP(L5346,'Quantification'!$A:$B,2,FALSE)&amp;""="","Unclassified",VLOOKUP(L5346,'Quantification'!$A:$B,2,FALSE)),"Unclassified")</f>
        <v>Major</v>
      </c>
      <c r="N5346" t="inlineStr">
        <is>
          <t xml:space="preserve">frl-florinda.frisardi@pocketfm.com</t>
        </is>
      </c>
      <c r="O5346" t="inlineStr">
        <is>
          <t xml:space="preserve">Issues found in raw</t>
        </is>
      </c>
      <c r="P5346" t="str">
        <f>IF(OR(O5346="Issues found in master",O5346="Final master"),"Master",IF(OR(O5346="Ready for Master",O5346="Issues found in raw",O5346="Raw under QC",O5346="Issues resolved in raw"),"Raw","-"))</f>
        <v>Raw</v>
      </c>
      <c r="Q5346" s="13">
        <v>46286.13402777778</v>
      </c>
      <c r="R5346" t="inlineStr">
        <is>
          <t xml:space="preserve">2026-09 (Sept)</t>
        </is>
      </c>
      <c r="S5346">
        <f>IF(M5346="Not an error",0,IF(COUNTIFS($A$2:$A5346,$A5346,$D$2:$D5346,$D5346,$M$2:$M5346,"&lt;&gt;Not an error")=1,1,0))</f>
        <v>0</v>
      </c>
      <c r="T5346">
        <f>IF(M5346&lt;&gt;"Major",0,IF(COUNTIFS($A$2:$A5346,$A5346,$D$2:$D5346,$D5346,$M$2:$M5346,"Major")=1,1,0))</f>
        <v>0</v>
      </c>
      <c r="U5346">
        <f>IF(M5346&lt;&gt;"Minor",0,IF(COUNTIFS($A$2:$A5346,$A5346,$D$2:$D5346,$D5346,$M$2:$M5346,"Minor")=1,1,0))</f>
        <v>0</v>
      </c>
    </row>
    <row r="5347">
      <c r="A5347" t="inlineStr">
        <is>
          <t xml:space="preserve">294cd7d130be8bb0326127c52ff2769fcf9a956d</t>
        </is>
      </c>
      <c r="B5347" t="inlineStr">
        <is>
          <t xml:space="preserve">Zompirewolf</t>
        </is>
      </c>
      <c r="C5347" t="inlineStr">
        <is>
          <t xml:space="preserve">Zompirewolf: Die Geburt Einer Legende</t>
        </is>
      </c>
      <c r="D5347" t="inlineStr">
        <is>
          <t xml:space="preserve">c88307403d3bdd54c4ff71a7f240b05f21801645</t>
        </is>
      </c>
      <c r="E5347" t="inlineStr">
        <is>
          <t xml:space="preserve">Episode 401: Leichengas</t>
        </is>
      </c>
      <c r="F5347">
        <v>401</v>
      </c>
      <c r="G5347" t="inlineStr">
        <is>
          <t xml:space="preserve">7:18-7:21</t>
        </is>
      </c>
      <c r="H5347" t="inlineStr">
        <is>
          <t xml:space="preserve">Resolved</t>
        </is>
      </c>
      <c r="I5347" t="inlineStr">
        <is>
          <t xml:space="preserve">Remarks: gender bending
Line from Script: "Die Augen des Präsidenten leuchteten auf, als er aufstand. "
Notes: "Präsident" to female throughout</t>
        </is>
      </c>
      <c r="J5347" t="inlineStr">
        <is>
          <t xml:space="preserve">AI</t>
        </is>
      </c>
      <c r="K5347" t="inlineStr">
        <is>
          <t xml:space="preserve">Script error</t>
        </is>
      </c>
      <c r="L5347" t="inlineStr">
        <is>
          <t xml:space="preserve">Script error</t>
        </is>
      </c>
      <c r="M5347" t="str">
        <f>IFERROR(IF(VLOOKUP(L5347,'Quantification'!$A:$B,2,FALSE)&amp;""="","Unclassified",VLOOKUP(L5347,'Quantification'!$A:$B,2,FALSE)),"Unclassified")</f>
        <v>Major</v>
      </c>
      <c r="N5347" t="inlineStr">
        <is>
          <t xml:space="preserve">frl-florinda.frisardi@pocketfm.com</t>
        </is>
      </c>
      <c r="O5347" t="inlineStr">
        <is>
          <t xml:space="preserve">Issues found in raw</t>
        </is>
      </c>
      <c r="P5347" t="str">
        <f>IF(OR(O5347="Issues found in master",O5347="Final master"),"Master",IF(OR(O5347="Ready for Master",O5347="Issues found in raw",O5347="Raw under QC",O5347="Issues resolved in raw"),"Raw","-"))</f>
        <v>Raw</v>
      </c>
      <c r="Q5347" s="13">
        <v>46286.13402777778</v>
      </c>
      <c r="R5347" t="inlineStr">
        <is>
          <t xml:space="preserve">2026-09 (Sept)</t>
        </is>
      </c>
      <c r="S5347">
        <f>IF(M5347="Not an error",0,IF(COUNTIFS($A$2:$A5347,$A5347,$D$2:$D5347,$D5347,$M$2:$M5347,"&lt;&gt;Not an error")=1,1,0))</f>
        <v>0</v>
      </c>
      <c r="T5347">
        <f>IF(M5347&lt;&gt;"Major",0,IF(COUNTIFS($A$2:$A5347,$A5347,$D$2:$D5347,$D5347,$M$2:$M5347,"Major")=1,1,0))</f>
        <v>0</v>
      </c>
      <c r="U5347">
        <f>IF(M5347&lt;&gt;"Minor",0,IF(COUNTIFS($A$2:$A5347,$A5347,$D$2:$D5347,$D5347,$M$2:$M5347,"Minor")=1,1,0))</f>
        <v>0</v>
      </c>
    </row>
    <row r="5348">
      <c r="A5348" t="inlineStr">
        <is>
          <t xml:space="preserve">294cd7d130be8bb0326127c52ff2769fcf9a956d</t>
        </is>
      </c>
      <c r="B5348" t="inlineStr">
        <is>
          <t xml:space="preserve">Zompirewolf</t>
        </is>
      </c>
      <c r="C5348" t="inlineStr">
        <is>
          <t xml:space="preserve">Zompirewolf: Die Geburt Einer Legende</t>
        </is>
      </c>
      <c r="D5348" t="inlineStr">
        <is>
          <t xml:space="preserve">c88307403d3bdd54c4ff71a7f240b05f21801645</t>
        </is>
      </c>
      <c r="E5348" t="inlineStr">
        <is>
          <t xml:space="preserve">Episode 401: Leichengas</t>
        </is>
      </c>
      <c r="F5348">
        <v>401</v>
      </c>
      <c r="G5348" t="inlineStr">
        <is>
          <t xml:space="preserve">7:39-7:44</t>
        </is>
      </c>
      <c r="H5348" t="inlineStr">
        <is>
          <t xml:space="preserve">Resolved</t>
        </is>
      </c>
      <c r="I5348" t="inlineStr">
        <is>
          <t xml:space="preserve">Remarks: gender bending
Line from Script: "„Ich will, dass jede Einheit Doppelschichten schiebt!“, dröhnte der Präsident."
Notes: "Präsident" to female throughout</t>
        </is>
      </c>
      <c r="J5348" t="inlineStr">
        <is>
          <t xml:space="preserve">AI</t>
        </is>
      </c>
      <c r="K5348" t="inlineStr">
        <is>
          <t xml:space="preserve">Script error</t>
        </is>
      </c>
      <c r="L5348" t="inlineStr">
        <is>
          <t xml:space="preserve">Script error</t>
        </is>
      </c>
      <c r="M5348" t="str">
        <f>IFERROR(IF(VLOOKUP(L5348,'Quantification'!$A:$B,2,FALSE)&amp;""="","Unclassified",VLOOKUP(L5348,'Quantification'!$A:$B,2,FALSE)),"Unclassified")</f>
        <v>Major</v>
      </c>
      <c r="N5348" t="inlineStr">
        <is>
          <t xml:space="preserve">frl-florinda.frisardi@pocketfm.com</t>
        </is>
      </c>
      <c r="O5348" t="inlineStr">
        <is>
          <t xml:space="preserve">Issues found in raw</t>
        </is>
      </c>
      <c r="P5348" t="str">
        <f>IF(OR(O5348="Issues found in master",O5348="Final master"),"Master",IF(OR(O5348="Ready for Master",O5348="Issues found in raw",O5348="Raw under QC",O5348="Issues resolved in raw"),"Raw","-"))</f>
        <v>Raw</v>
      </c>
      <c r="Q5348" s="13">
        <v>46286.13402777778</v>
      </c>
      <c r="R5348" t="inlineStr">
        <is>
          <t xml:space="preserve">2026-09 (Sept)</t>
        </is>
      </c>
      <c r="S5348">
        <f>IF(M5348="Not an error",0,IF(COUNTIFS($A$2:$A5348,$A5348,$D$2:$D5348,$D5348,$M$2:$M5348,"&lt;&gt;Not an error")=1,1,0))</f>
        <v>0</v>
      </c>
      <c r="T5348">
        <f>IF(M5348&lt;&gt;"Major",0,IF(COUNTIFS($A$2:$A5348,$A5348,$D$2:$D5348,$D5348,$M$2:$M5348,"Major")=1,1,0))</f>
        <v>0</v>
      </c>
      <c r="U5348">
        <f>IF(M5348&lt;&gt;"Minor",0,IF(COUNTIFS($A$2:$A5348,$A5348,$D$2:$D5348,$D5348,$M$2:$M5348,"Minor")=1,1,0))</f>
        <v>0</v>
      </c>
    </row>
    <row r="5349">
      <c r="A5349" t="inlineStr">
        <is>
          <t xml:space="preserve">294cd7d130be8bb0326127c52ff2769fcf9a956d</t>
        </is>
      </c>
      <c r="B5349" t="inlineStr">
        <is>
          <t xml:space="preserve">Zompirewolf</t>
        </is>
      </c>
      <c r="C5349" t="inlineStr">
        <is>
          <t xml:space="preserve">Zompirewolf: Die Geburt Einer Legende</t>
        </is>
      </c>
      <c r="D5349" t="inlineStr">
        <is>
          <t xml:space="preserve">b230a0bf96800bbb3866c310fdbee99afd5cb35c</t>
        </is>
      </c>
      <c r="E5349" t="inlineStr">
        <is>
          <t xml:space="preserve">Episode 402: Kopfgeld Ausgesetzt</t>
        </is>
      </c>
      <c r="F5349">
        <v>402</v>
      </c>
      <c r="G5349" t="inlineStr">
        <is>
          <t xml:space="preserve">0:00-0:13</t>
        </is>
      </c>
      <c r="H5349" t="inlineStr">
        <is>
          <t xml:space="preserve">Resolved</t>
        </is>
      </c>
      <c r="I5349" t="inlineStr">
        <is>
          <t xml:space="preserve">Remarks: change in accent
Line from Script: "„Kontrolliere deine Atmung, schließe deine Augen und stell dir vor, was du erschaffen willst“, hallten Vulcans Worte in Tristans Kopf wider. "
Notes: "Vulcan" EN--&gt;DE</t>
        </is>
      </c>
      <c r="J5349" t="inlineStr">
        <is>
          <t xml:space="preserve">VOA</t>
        </is>
      </c>
      <c r="K5349" t="inlineStr">
        <is>
          <t xml:space="preserve">Mispronunciation</t>
        </is>
      </c>
      <c r="L5349" t="inlineStr">
        <is>
          <t xml:space="preserve">Mispronunciation</t>
        </is>
      </c>
      <c r="M5349" t="str">
        <f>IFERROR(IF(VLOOKUP(L5349,'Quantification'!$A:$B,2,FALSE)&amp;""="","Unclassified",VLOOKUP(L5349,'Quantification'!$A:$B,2,FALSE)),"Unclassified")</f>
        <v>Major</v>
      </c>
      <c r="N5349" t="inlineStr">
        <is>
          <t xml:space="preserve">frl-florinda.frisardi@pocketfm.com</t>
        </is>
      </c>
      <c r="O5349" t="inlineStr">
        <is>
          <t xml:space="preserve">Issues found in raw</t>
        </is>
      </c>
      <c r="P5349" t="str">
        <f>IF(OR(O5349="Issues found in master",O5349="Final master"),"Master",IF(OR(O5349="Ready for Master",O5349="Issues found in raw",O5349="Raw under QC",O5349="Issues resolved in raw"),"Raw","-"))</f>
        <v>Raw</v>
      </c>
      <c r="Q5349" s="13">
        <v>46286.13541666667</v>
      </c>
      <c r="R5349" t="inlineStr">
        <is>
          <t xml:space="preserve">2026-09 (Sept)</t>
        </is>
      </c>
      <c r="S5349">
        <f>IF(M5349="Not an error",0,IF(COUNTIFS($A$2:$A5349,$A5349,$D$2:$D5349,$D5349,$M$2:$M5349,"&lt;&gt;Not an error")=1,1,0))</f>
        <v>1</v>
      </c>
      <c r="T5349">
        <f>IF(M5349&lt;&gt;"Major",0,IF(COUNTIFS($A$2:$A5349,$A5349,$D$2:$D5349,$D5349,$M$2:$M5349,"Major")=1,1,0))</f>
        <v>1</v>
      </c>
      <c r="U5349">
        <f>IF(M5349&lt;&gt;"Minor",0,IF(COUNTIFS($A$2:$A5349,$A5349,$D$2:$D5349,$D5349,$M$2:$M5349,"Minor")=1,1,0))</f>
        <v>0</v>
      </c>
    </row>
    <row r="5350">
      <c r="A5350" t="inlineStr">
        <is>
          <t xml:space="preserve">294cd7d130be8bb0326127c52ff2769fcf9a956d</t>
        </is>
      </c>
      <c r="B5350" t="inlineStr">
        <is>
          <t xml:space="preserve">Zompirewolf</t>
        </is>
      </c>
      <c r="C5350" t="inlineStr">
        <is>
          <t xml:space="preserve">Zompirewolf: Die Geburt Einer Legende</t>
        </is>
      </c>
      <c r="D5350" t="inlineStr">
        <is>
          <t xml:space="preserve">b230a0bf96800bbb3866c310fdbee99afd5cb35c</t>
        </is>
      </c>
      <c r="E5350" t="inlineStr">
        <is>
          <t xml:space="preserve">Episode 402: Kopfgeld Ausgesetzt</t>
        </is>
      </c>
      <c r="F5350">
        <v>402</v>
      </c>
      <c r="G5350" t="inlineStr">
        <is>
          <t xml:space="preserve">0:24-0:29</t>
        </is>
      </c>
      <c r="H5350" t="inlineStr">
        <is>
          <t xml:space="preserve">Resolved</t>
        </is>
      </c>
      <c r="I5350" t="inlineStr">
        <is>
          <t xml:space="preserve">Remarks: change in accent
Line from Script: "Nachdem Phantom verschwunden war, hatte Tristan nicht viel zu tun."
Notes: " Phantom" EN--&gt;DE</t>
        </is>
      </c>
      <c r="J5350" t="inlineStr">
        <is>
          <t xml:space="preserve">VOA</t>
        </is>
      </c>
      <c r="K5350" t="inlineStr">
        <is>
          <t xml:space="preserve">Mispronunciation</t>
        </is>
      </c>
      <c r="L5350" t="inlineStr">
        <is>
          <t xml:space="preserve">Mispronunciation</t>
        </is>
      </c>
      <c r="M5350" t="str">
        <f>IFERROR(IF(VLOOKUP(L5350,'Quantification'!$A:$B,2,FALSE)&amp;""="","Unclassified",VLOOKUP(L5350,'Quantification'!$A:$B,2,FALSE)),"Unclassified")</f>
        <v>Major</v>
      </c>
      <c r="N5350" t="inlineStr">
        <is>
          <t xml:space="preserve">frl-florinda.frisardi@pocketfm.com</t>
        </is>
      </c>
      <c r="O5350" t="inlineStr">
        <is>
          <t xml:space="preserve">Issues found in raw</t>
        </is>
      </c>
      <c r="P5350" t="str">
        <f>IF(OR(O5350="Issues found in master",O5350="Final master"),"Master",IF(OR(O5350="Ready for Master",O5350="Issues found in raw",O5350="Raw under QC",O5350="Issues resolved in raw"),"Raw","-"))</f>
        <v>Raw</v>
      </c>
      <c r="Q5350" s="13">
        <v>46286.13541666667</v>
      </c>
      <c r="R5350" t="inlineStr">
        <is>
          <t xml:space="preserve">2026-09 (Sept)</t>
        </is>
      </c>
      <c r="S5350">
        <f>IF(M5350="Not an error",0,IF(COUNTIFS($A$2:$A5350,$A5350,$D$2:$D5350,$D5350,$M$2:$M5350,"&lt;&gt;Not an error")=1,1,0))</f>
        <v>0</v>
      </c>
      <c r="T5350">
        <f>IF(M5350&lt;&gt;"Major",0,IF(COUNTIFS($A$2:$A5350,$A5350,$D$2:$D5350,$D5350,$M$2:$M5350,"Major")=1,1,0))</f>
        <v>0</v>
      </c>
      <c r="U5350">
        <f>IF(M5350&lt;&gt;"Minor",0,IF(COUNTIFS($A$2:$A5350,$A5350,$D$2:$D5350,$D5350,$M$2:$M5350,"Minor")=1,1,0))</f>
        <v>0</v>
      </c>
    </row>
    <row r="5351">
      <c r="A5351" t="inlineStr">
        <is>
          <t xml:space="preserve">294cd7d130be8bb0326127c52ff2769fcf9a956d</t>
        </is>
      </c>
      <c r="B5351" t="inlineStr">
        <is>
          <t xml:space="preserve">Zompirewolf</t>
        </is>
      </c>
      <c r="C5351" t="inlineStr">
        <is>
          <t xml:space="preserve">Zompirewolf: Die Geburt Einer Legende</t>
        </is>
      </c>
      <c r="D5351" t="inlineStr">
        <is>
          <t xml:space="preserve">b230a0bf96800bbb3866c310fdbee99afd5cb35c</t>
        </is>
      </c>
      <c r="E5351" t="inlineStr">
        <is>
          <t xml:space="preserve">Episode 402: Kopfgeld Ausgesetzt</t>
        </is>
      </c>
      <c r="F5351">
        <v>402</v>
      </c>
      <c r="G5351" t="inlineStr">
        <is>
          <t xml:space="preserve">0:42-1:03</t>
        </is>
      </c>
      <c r="H5351" t="inlineStr">
        <is>
          <t xml:space="preserve">Resolved</t>
        </is>
      </c>
      <c r="I5351" t="inlineStr">
        <is>
          <t xml:space="preserve">Remarks: change in accent
Line from Script: "Er war jedoch nicht der Einzige, der an dem Wissen interessiert war, das Vulcan so bereitwillig teilte. Köder hatte sich dem Unterricht ebenfalls angeschlossen, aber er hatte Schwierigkeiten, mit dem Tempo des legendären Schmieds mitzuhalten.
Vulcans Unterrichtsstil war alles andere als konventionell. "
Notes: "Vulcan" EN--&gt;DE</t>
        </is>
      </c>
      <c r="J5351" t="inlineStr">
        <is>
          <t xml:space="preserve">VOA</t>
        </is>
      </c>
      <c r="K5351" t="inlineStr">
        <is>
          <t xml:space="preserve">Mispronunciation</t>
        </is>
      </c>
      <c r="L5351" t="inlineStr">
        <is>
          <t xml:space="preserve">Mispronunciation</t>
        </is>
      </c>
      <c r="M5351" t="str">
        <f>IFERROR(IF(VLOOKUP(L5351,'Quantification'!$A:$B,2,FALSE)&amp;""="","Unclassified",VLOOKUP(L5351,'Quantification'!$A:$B,2,FALSE)),"Unclassified")</f>
        <v>Major</v>
      </c>
      <c r="N5351" t="inlineStr">
        <is>
          <t xml:space="preserve">frl-florinda.frisardi@pocketfm.com</t>
        </is>
      </c>
      <c r="O5351" t="inlineStr">
        <is>
          <t xml:space="preserve">Issues found in raw</t>
        </is>
      </c>
      <c r="P5351" t="str">
        <f>IF(OR(O5351="Issues found in master",O5351="Final master"),"Master",IF(OR(O5351="Ready for Master",O5351="Issues found in raw",O5351="Raw under QC",O5351="Issues resolved in raw"),"Raw","-"))</f>
        <v>Raw</v>
      </c>
      <c r="Q5351" s="13">
        <v>46286.13541666667</v>
      </c>
      <c r="R5351" t="inlineStr">
        <is>
          <t xml:space="preserve">2026-09 (Sept)</t>
        </is>
      </c>
      <c r="S5351">
        <f>IF(M5351="Not an error",0,IF(COUNTIFS($A$2:$A5351,$A5351,$D$2:$D5351,$D5351,$M$2:$M5351,"&lt;&gt;Not an error")=1,1,0))</f>
        <v>0</v>
      </c>
      <c r="T5351">
        <f>IF(M5351&lt;&gt;"Major",0,IF(COUNTIFS($A$2:$A5351,$A5351,$D$2:$D5351,$D5351,$M$2:$M5351,"Major")=1,1,0))</f>
        <v>0</v>
      </c>
      <c r="U5351">
        <f>IF(M5351&lt;&gt;"Minor",0,IF(COUNTIFS($A$2:$A5351,$A5351,$D$2:$D5351,$D5351,$M$2:$M5351,"Minor")=1,1,0))</f>
        <v>0</v>
      </c>
    </row>
    <row r="5352">
      <c r="A5352" t="inlineStr">
        <is>
          <t xml:space="preserve">294cd7d130be8bb0326127c52ff2769fcf9a956d</t>
        </is>
      </c>
      <c r="B5352" t="inlineStr">
        <is>
          <t xml:space="preserve">Zompirewolf</t>
        </is>
      </c>
      <c r="C5352" t="inlineStr">
        <is>
          <t xml:space="preserve">Zompirewolf: Die Geburt Einer Legende</t>
        </is>
      </c>
      <c r="D5352" t="inlineStr">
        <is>
          <t xml:space="preserve">b230a0bf96800bbb3866c310fdbee99afd5cb35c</t>
        </is>
      </c>
      <c r="E5352" t="inlineStr">
        <is>
          <t xml:space="preserve">Episode 402: Kopfgeld Ausgesetzt</t>
        </is>
      </c>
      <c r="F5352">
        <v>402</v>
      </c>
      <c r="G5352" t="inlineStr">
        <is>
          <t xml:space="preserve">1:11-1:27</t>
        </is>
      </c>
      <c r="H5352" t="inlineStr">
        <is>
          <t xml:space="preserve">Resolved</t>
        </is>
      </c>
      <c r="I5352" t="inlineStr">
        <is>
          <t xml:space="preserve">Remarks: change in accent
Line from Script: " Während andere Schmiede einem Lehrling beibringen würden, wie man einen Hammer schwingt, lehrte Vulcan sie, warum sie den Hammer überhaupt erst in die Hand nehmen sollten.
„Hast du ein klares Bild vor Augen?“, fragte Vulcan Tristan, der nickte."
Notes: "Vulcan" EN--&gt;DE</t>
        </is>
      </c>
      <c r="J5352" t="inlineStr">
        <is>
          <t xml:space="preserve">VOA</t>
        </is>
      </c>
      <c r="K5352" t="inlineStr">
        <is>
          <t xml:space="preserve">Mispronunciation</t>
        </is>
      </c>
      <c r="L5352" t="inlineStr">
        <is>
          <t xml:space="preserve">Mispronunciation</t>
        </is>
      </c>
      <c r="M5352" t="str">
        <f>IFERROR(IF(VLOOKUP(L5352,'Quantification'!$A:$B,2,FALSE)&amp;""="","Unclassified",VLOOKUP(L5352,'Quantification'!$A:$B,2,FALSE)),"Unclassified")</f>
        <v>Major</v>
      </c>
      <c r="N5352" t="inlineStr">
        <is>
          <t xml:space="preserve">frl-florinda.frisardi@pocketfm.com</t>
        </is>
      </c>
      <c r="O5352" t="inlineStr">
        <is>
          <t xml:space="preserve">Issues found in raw</t>
        </is>
      </c>
      <c r="P5352" t="str">
        <f>IF(OR(O5352="Issues found in master",O5352="Final master"),"Master",IF(OR(O5352="Ready for Master",O5352="Issues found in raw",O5352="Raw under QC",O5352="Issues resolved in raw"),"Raw","-"))</f>
        <v>Raw</v>
      </c>
      <c r="Q5352" s="13">
        <v>46286.13541666667</v>
      </c>
      <c r="R5352" t="inlineStr">
        <is>
          <t xml:space="preserve">2026-09 (Sept)</t>
        </is>
      </c>
      <c r="S5352">
        <f>IF(M5352="Not an error",0,IF(COUNTIFS($A$2:$A5352,$A5352,$D$2:$D5352,$D5352,$M$2:$M5352,"&lt;&gt;Not an error")=1,1,0))</f>
        <v>0</v>
      </c>
      <c r="T5352">
        <f>IF(M5352&lt;&gt;"Major",0,IF(COUNTIFS($A$2:$A5352,$A5352,$D$2:$D5352,$D5352,$M$2:$M5352,"Major")=1,1,0))</f>
        <v>0</v>
      </c>
      <c r="U5352">
        <f>IF(M5352&lt;&gt;"Minor",0,IF(COUNTIFS($A$2:$A5352,$A5352,$D$2:$D5352,$D5352,$M$2:$M5352,"Minor")=1,1,0))</f>
        <v>0</v>
      </c>
    </row>
    <row r="5353">
      <c r="A5353" t="inlineStr">
        <is>
          <t xml:space="preserve">294cd7d130be8bb0326127c52ff2769fcf9a956d</t>
        </is>
      </c>
      <c r="B5353" t="inlineStr">
        <is>
          <t xml:space="preserve">Zompirewolf</t>
        </is>
      </c>
      <c r="C5353" t="inlineStr">
        <is>
          <t xml:space="preserve">Zompirewolf: Die Geburt Einer Legende</t>
        </is>
      </c>
      <c r="D5353" t="inlineStr">
        <is>
          <t xml:space="preserve">b230a0bf96800bbb3866c310fdbee99afd5cb35c</t>
        </is>
      </c>
      <c r="E5353" t="inlineStr">
        <is>
          <t xml:space="preserve">Episode 402: Kopfgeld Ausgesetzt</t>
        </is>
      </c>
      <c r="F5353">
        <v>402</v>
      </c>
      <c r="G5353" t="inlineStr">
        <is>
          <t xml:space="preserve">2:24-2:45</t>
        </is>
      </c>
      <c r="H5353" t="inlineStr">
        <is>
          <t xml:space="preserve">Resolved</t>
        </is>
      </c>
      <c r="I5353" t="inlineStr">
        <is>
          <t xml:space="preserve">Remarks: change in accent
Line from Script: "Vulcan schüttelte völlig genervt den Kopf.
Genau wegen solcher unerwarteter Besucher wollte er auf dem Schiff bleiben. Aber da Tristan auf seiner Hilfe beim Wiederaufbau der Stadt bestanden hatte, stimmte Vulcan widerwillig unter einer Bedingung zu: Tristan musste täglich mindestens drei Stunden mit ihm trainieren. "
Notes: "Vulcan" EN--&gt;DE</t>
        </is>
      </c>
      <c r="J5353" t="inlineStr">
        <is>
          <t xml:space="preserve">VOA</t>
        </is>
      </c>
      <c r="K5353" t="inlineStr">
        <is>
          <t xml:space="preserve">Mispronunciation</t>
        </is>
      </c>
      <c r="L5353" t="inlineStr">
        <is>
          <t xml:space="preserve">Mispronunciation</t>
        </is>
      </c>
      <c r="M5353" t="str">
        <f>IFERROR(IF(VLOOKUP(L5353,'Quantification'!$A:$B,2,FALSE)&amp;""="","Unclassified",VLOOKUP(L5353,'Quantification'!$A:$B,2,FALSE)),"Unclassified")</f>
        <v>Major</v>
      </c>
      <c r="N5353" t="inlineStr">
        <is>
          <t xml:space="preserve">frl-florinda.frisardi@pocketfm.com</t>
        </is>
      </c>
      <c r="O5353" t="inlineStr">
        <is>
          <t xml:space="preserve">Issues found in raw</t>
        </is>
      </c>
      <c r="P5353" t="str">
        <f>IF(OR(O5353="Issues found in master",O5353="Final master"),"Master",IF(OR(O5353="Ready for Master",O5353="Issues found in raw",O5353="Raw under QC",O5353="Issues resolved in raw"),"Raw","-"))</f>
        <v>Raw</v>
      </c>
      <c r="Q5353" s="13">
        <v>46286.13541666667</v>
      </c>
      <c r="R5353" t="inlineStr">
        <is>
          <t xml:space="preserve">2026-09 (Sept)</t>
        </is>
      </c>
      <c r="S5353">
        <f>IF(M5353="Not an error",0,IF(COUNTIFS($A$2:$A5353,$A5353,$D$2:$D5353,$D5353,$M$2:$M5353,"&lt;&gt;Not an error")=1,1,0))</f>
        <v>0</v>
      </c>
      <c r="T5353">
        <f>IF(M5353&lt;&gt;"Major",0,IF(COUNTIFS($A$2:$A5353,$A5353,$D$2:$D5353,$D5353,$M$2:$M5353,"Major")=1,1,0))</f>
        <v>0</v>
      </c>
      <c r="U5353">
        <f>IF(M5353&lt;&gt;"Minor",0,IF(COUNTIFS($A$2:$A5353,$A5353,$D$2:$D5353,$D5353,$M$2:$M5353,"Minor")=1,1,0))</f>
        <v>0</v>
      </c>
    </row>
    <row r="5354">
      <c r="A5354" t="inlineStr">
        <is>
          <t xml:space="preserve">294cd7d130be8bb0326127c52ff2769fcf9a956d</t>
        </is>
      </c>
      <c r="B5354" t="inlineStr">
        <is>
          <t xml:space="preserve">Zompirewolf</t>
        </is>
      </c>
      <c r="C5354" t="inlineStr">
        <is>
          <t xml:space="preserve">Zompirewolf: Die Geburt Einer Legende</t>
        </is>
      </c>
      <c r="D5354" t="inlineStr">
        <is>
          <t xml:space="preserve">b230a0bf96800bbb3866c310fdbee99afd5cb35c</t>
        </is>
      </c>
      <c r="E5354" t="inlineStr">
        <is>
          <t xml:space="preserve">Episode 402: Kopfgeld Ausgesetzt</t>
        </is>
      </c>
      <c r="F5354">
        <v>402</v>
      </c>
      <c r="G5354" t="inlineStr">
        <is>
          <t xml:space="preserve">3:05-3:08</t>
        </is>
      </c>
      <c r="H5354" t="inlineStr">
        <is>
          <t xml:space="preserve">Resolved</t>
        </is>
      </c>
      <c r="I5354" t="inlineStr">
        <is>
          <t xml:space="preserve">Remarks: change in accent
Line from Script: "„Diese verdammten Gaffer“, fluchte Vulcan. "
Notes: "Vulcan" EN--&gt;DE</t>
        </is>
      </c>
      <c r="J5354" t="inlineStr">
        <is>
          <t xml:space="preserve">VOA</t>
        </is>
      </c>
      <c r="K5354" t="inlineStr">
        <is>
          <t xml:space="preserve">Mispronunciation</t>
        </is>
      </c>
      <c r="L5354" t="inlineStr">
        <is>
          <t xml:space="preserve">Mispronunciation</t>
        </is>
      </c>
      <c r="M5354" t="str">
        <f>IFERROR(IF(VLOOKUP(L5354,'Quantification'!$A:$B,2,FALSE)&amp;""="","Unclassified",VLOOKUP(L5354,'Quantification'!$A:$B,2,FALSE)),"Unclassified")</f>
        <v>Major</v>
      </c>
      <c r="N5354" t="inlineStr">
        <is>
          <t xml:space="preserve">frl-florinda.frisardi@pocketfm.com</t>
        </is>
      </c>
      <c r="O5354" t="inlineStr">
        <is>
          <t xml:space="preserve">Issues found in raw</t>
        </is>
      </c>
      <c r="P5354" t="str">
        <f>IF(OR(O5354="Issues found in master",O5354="Final master"),"Master",IF(OR(O5354="Ready for Master",O5354="Issues found in raw",O5354="Raw under QC",O5354="Issues resolved in raw"),"Raw","-"))</f>
        <v>Raw</v>
      </c>
      <c r="Q5354" s="13">
        <v>46286.13541666667</v>
      </c>
      <c r="R5354" t="inlineStr">
        <is>
          <t xml:space="preserve">2026-09 (Sept)</t>
        </is>
      </c>
      <c r="S5354">
        <f>IF(M5354="Not an error",0,IF(COUNTIFS($A$2:$A5354,$A5354,$D$2:$D5354,$D5354,$M$2:$M5354,"&lt;&gt;Not an error")=1,1,0))</f>
        <v>0</v>
      </c>
      <c r="T5354">
        <f>IF(M5354&lt;&gt;"Major",0,IF(COUNTIFS($A$2:$A5354,$A5354,$D$2:$D5354,$D5354,$M$2:$M5354,"Major")=1,1,0))</f>
        <v>0</v>
      </c>
      <c r="U5354">
        <f>IF(M5354&lt;&gt;"Minor",0,IF(COUNTIFS($A$2:$A5354,$A5354,$D$2:$D5354,$D5354,$M$2:$M5354,"Minor")=1,1,0))</f>
        <v>0</v>
      </c>
    </row>
    <row r="5355">
      <c r="A5355" t="inlineStr">
        <is>
          <t xml:space="preserve">294cd7d130be8bb0326127c52ff2769fcf9a956d</t>
        </is>
      </c>
      <c r="B5355" t="inlineStr">
        <is>
          <t xml:space="preserve">Zompirewolf</t>
        </is>
      </c>
      <c r="C5355" t="inlineStr">
        <is>
          <t xml:space="preserve">Zompirewolf: Die Geburt Einer Legende</t>
        </is>
      </c>
      <c r="D5355" t="inlineStr">
        <is>
          <t xml:space="preserve">b230a0bf96800bbb3866c310fdbee99afd5cb35c</t>
        </is>
      </c>
      <c r="E5355" t="inlineStr">
        <is>
          <t xml:space="preserve">Episode 402: Kopfgeld Ausgesetzt</t>
        </is>
      </c>
      <c r="F5355">
        <v>402</v>
      </c>
      <c r="G5355" t="inlineStr">
        <is>
          <t xml:space="preserve">3:52-4:22</t>
        </is>
      </c>
      <c r="H5355" t="inlineStr">
        <is>
          <t xml:space="preserve">Resolved</t>
        </is>
      </c>
      <c r="I5355" t="inlineStr">
        <is>
          <t xml:space="preserve">Remarks: change in accent
Line from Script: "Als Vulcan zurückkehrte, hatte Tristan seine Schöpfung vollendet. Aber seine Enttäuschung war ihm deutlich anzusehen.
„Hmm. Es ist fehlerhaft“, sagte Vulcan, als er es begutachtete, „aber für ein Küchenmesser hätte es viel schlimmer sein können.“
„Das ist es ja“, erwiderte Tristan. „Es sollte kein Küchenmesser sein.“
„Sag bloß nicht.“, murmelte Vulcan und befürchtete das Schlimmste, als Tristan nickte."
Notes: "Vulcan" EN--&gt;DE</t>
        </is>
      </c>
      <c r="J5355" t="inlineStr">
        <is>
          <t xml:space="preserve">VOA</t>
        </is>
      </c>
      <c r="K5355" t="inlineStr">
        <is>
          <t xml:space="preserve">Mispronunciation</t>
        </is>
      </c>
      <c r="L5355" t="inlineStr">
        <is>
          <t xml:space="preserve">Mispronunciation</t>
        </is>
      </c>
      <c r="M5355" t="str">
        <f>IFERROR(IF(VLOOKUP(L5355,'Quantification'!$A:$B,2,FALSE)&amp;""="","Unclassified",VLOOKUP(L5355,'Quantification'!$A:$B,2,FALSE)),"Unclassified")</f>
        <v>Major</v>
      </c>
      <c r="N5355" t="inlineStr">
        <is>
          <t xml:space="preserve">frl-florinda.frisardi@pocketfm.com</t>
        </is>
      </c>
      <c r="O5355" t="inlineStr">
        <is>
          <t xml:space="preserve">Issues found in raw</t>
        </is>
      </c>
      <c r="P5355" t="str">
        <f>IF(OR(O5355="Issues found in master",O5355="Final master"),"Master",IF(OR(O5355="Ready for Master",O5355="Issues found in raw",O5355="Raw under QC",O5355="Issues resolved in raw"),"Raw","-"))</f>
        <v>Raw</v>
      </c>
      <c r="Q5355" s="13">
        <v>46286.13541666667</v>
      </c>
      <c r="R5355" t="inlineStr">
        <is>
          <t xml:space="preserve">2026-09 (Sept)</t>
        </is>
      </c>
      <c r="S5355">
        <f>IF(M5355="Not an error",0,IF(COUNTIFS($A$2:$A5355,$A5355,$D$2:$D5355,$D5355,$M$2:$M5355,"&lt;&gt;Not an error")=1,1,0))</f>
        <v>0</v>
      </c>
      <c r="T5355">
        <f>IF(M5355&lt;&gt;"Major",0,IF(COUNTIFS($A$2:$A5355,$A5355,$D$2:$D5355,$D5355,$M$2:$M5355,"Major")=1,1,0))</f>
        <v>0</v>
      </c>
      <c r="U5355">
        <f>IF(M5355&lt;&gt;"Minor",0,IF(COUNTIFS($A$2:$A5355,$A5355,$D$2:$D5355,$D5355,$M$2:$M5355,"Minor")=1,1,0))</f>
        <v>0</v>
      </c>
    </row>
    <row r="5356">
      <c r="A5356" t="inlineStr">
        <is>
          <t xml:space="preserve">294cd7d130be8bb0326127c52ff2769fcf9a956d</t>
        </is>
      </c>
      <c r="B5356" t="inlineStr">
        <is>
          <t xml:space="preserve">Zompirewolf</t>
        </is>
      </c>
      <c r="C5356" t="inlineStr">
        <is>
          <t xml:space="preserve">Zompirewolf: Die Geburt Einer Legende</t>
        </is>
      </c>
      <c r="D5356" t="inlineStr">
        <is>
          <t xml:space="preserve">b230a0bf96800bbb3866c310fdbee99afd5cb35c</t>
        </is>
      </c>
      <c r="E5356" t="inlineStr">
        <is>
          <t xml:space="preserve">Episode 402: Kopfgeld Ausgesetzt</t>
        </is>
      </c>
      <c r="F5356">
        <v>402</v>
      </c>
      <c r="G5356" t="inlineStr">
        <is>
          <t xml:space="preserve">4:46-5:20</t>
        </is>
      </c>
      <c r="H5356" t="inlineStr">
        <is>
          <t xml:space="preserve">Resolved</t>
        </is>
      </c>
      <c r="I5356" t="inlineStr">
        <is>
          <t xml:space="preserve">Remarks: change in accent
Line from Script: "Ehrlich gesagt wusste Vulcan, dass so etwas passieren würde.
Das war der einzige Grund, warum er darauf bestanden hatte, Tristan im Austausch für seine Hilfe beim Wiederaufbau der Stadt zu trainieren.
„Der Junge hat sich gar nicht so schlecht angestellt“, dachte Vulcan. Natürlich würde er ihm das nicht sagen. Er schätzte, dass Tristan nach ein paar weiteren Versuchen in der Lage sein sollte, ein richtiges Schwert zu schmieden.
Gerade als Vulcan Tristan sagen wollte, er solle wieder an die Arbeit gehen, unterbrach sie jemand. "
Notes: "Vulcan" EN--&gt;DE</t>
        </is>
      </c>
      <c r="J5356" t="inlineStr">
        <is>
          <t xml:space="preserve">VOA</t>
        </is>
      </c>
      <c r="K5356" t="inlineStr">
        <is>
          <t xml:space="preserve">Mispronunciation</t>
        </is>
      </c>
      <c r="L5356" t="inlineStr">
        <is>
          <t xml:space="preserve">Mispronunciation</t>
        </is>
      </c>
      <c r="M5356" t="str">
        <f>IFERROR(IF(VLOOKUP(L5356,'Quantification'!$A:$B,2,FALSE)&amp;""="","Unclassified",VLOOKUP(L5356,'Quantification'!$A:$B,2,FALSE)),"Unclassified")</f>
        <v>Major</v>
      </c>
      <c r="N5356" t="inlineStr">
        <is>
          <t xml:space="preserve">frl-florinda.frisardi@pocketfm.com</t>
        </is>
      </c>
      <c r="O5356" t="inlineStr">
        <is>
          <t xml:space="preserve">Issues found in raw</t>
        </is>
      </c>
      <c r="P5356" t="str">
        <f>IF(OR(O5356="Issues found in master",O5356="Final master"),"Master",IF(OR(O5356="Ready for Master",O5356="Issues found in raw",O5356="Raw under QC",O5356="Issues resolved in raw"),"Raw","-"))</f>
        <v>Raw</v>
      </c>
      <c r="Q5356" s="13">
        <v>46286.13541666667</v>
      </c>
      <c r="R5356" t="inlineStr">
        <is>
          <t xml:space="preserve">2026-09 (Sept)</t>
        </is>
      </c>
      <c r="S5356">
        <f>IF(M5356="Not an error",0,IF(COUNTIFS($A$2:$A5356,$A5356,$D$2:$D5356,$D5356,$M$2:$M5356,"&lt;&gt;Not an error")=1,1,0))</f>
        <v>0</v>
      </c>
      <c r="T5356">
        <f>IF(M5356&lt;&gt;"Major",0,IF(COUNTIFS($A$2:$A5356,$A5356,$D$2:$D5356,$D5356,$M$2:$M5356,"Major")=1,1,0))</f>
        <v>0</v>
      </c>
      <c r="U5356">
        <f>IF(M5356&lt;&gt;"Minor",0,IF(COUNTIFS($A$2:$A5356,$A5356,$D$2:$D5356,$D5356,$M$2:$M5356,"Minor")=1,1,0))</f>
        <v>0</v>
      </c>
    </row>
    <row r="5357">
      <c r="A5357" t="inlineStr">
        <is>
          <t xml:space="preserve">294cd7d130be8bb0326127c52ff2769fcf9a956d</t>
        </is>
      </c>
      <c r="B5357" t="inlineStr">
        <is>
          <t xml:space="preserve">Zompirewolf</t>
        </is>
      </c>
      <c r="C5357" t="inlineStr">
        <is>
          <t xml:space="preserve">Zompirewolf: Die Geburt Einer Legende</t>
        </is>
      </c>
      <c r="D5357" t="inlineStr">
        <is>
          <t xml:space="preserve">b230a0bf96800bbb3866c310fdbee99afd5cb35c</t>
        </is>
      </c>
      <c r="E5357" t="inlineStr">
        <is>
          <t xml:space="preserve">Episode 402: Kopfgeld Ausgesetzt</t>
        </is>
      </c>
      <c r="F5357">
        <v>402</v>
      </c>
      <c r="G5357" t="inlineStr">
        <is>
          <t xml:space="preserve">6:29-6:34</t>
        </is>
      </c>
      <c r="H5357" t="inlineStr">
        <is>
          <t xml:space="preserve">Resolved</t>
        </is>
      </c>
      <c r="I5357" t="inlineStr">
        <is>
          <t xml:space="preserve">Remarks: change in accent
Line from Script: "„Sieben Millionen Yenos?“, sagte Vulcan."
Notes: "Vulcan" EN--&gt;DE</t>
        </is>
      </c>
      <c r="J5357" t="inlineStr">
        <is>
          <t xml:space="preserve">VOA</t>
        </is>
      </c>
      <c r="K5357" t="inlineStr">
        <is>
          <t xml:space="preserve">Mispronunciation</t>
        </is>
      </c>
      <c r="L5357" t="inlineStr">
        <is>
          <t xml:space="preserve">Mispronunciation</t>
        </is>
      </c>
      <c r="M5357" t="str">
        <f>IFERROR(IF(VLOOKUP(L5357,'Quantification'!$A:$B,2,FALSE)&amp;""="","Unclassified",VLOOKUP(L5357,'Quantification'!$A:$B,2,FALSE)),"Unclassified")</f>
        <v>Major</v>
      </c>
      <c r="N5357" t="inlineStr">
        <is>
          <t xml:space="preserve">frl-florinda.frisardi@pocketfm.com</t>
        </is>
      </c>
      <c r="O5357" t="inlineStr">
        <is>
          <t xml:space="preserve">Issues found in raw</t>
        </is>
      </c>
      <c r="P5357" t="str">
        <f>IF(OR(O5357="Issues found in master",O5357="Final master"),"Master",IF(OR(O5357="Ready for Master",O5357="Issues found in raw",O5357="Raw under QC",O5357="Issues resolved in raw"),"Raw","-"))</f>
        <v>Raw</v>
      </c>
      <c r="Q5357" s="13">
        <v>46286.13541666667</v>
      </c>
      <c r="R5357" t="inlineStr">
        <is>
          <t xml:space="preserve">2026-09 (Sept)</t>
        </is>
      </c>
      <c r="S5357">
        <f>IF(M5357="Not an error",0,IF(COUNTIFS($A$2:$A5357,$A5357,$D$2:$D5357,$D5357,$M$2:$M5357,"&lt;&gt;Not an error")=1,1,0))</f>
        <v>0</v>
      </c>
      <c r="T5357">
        <f>IF(M5357&lt;&gt;"Major",0,IF(COUNTIFS($A$2:$A5357,$A5357,$D$2:$D5357,$D5357,$M$2:$M5357,"Major")=1,1,0))</f>
        <v>0</v>
      </c>
      <c r="U5357">
        <f>IF(M5357&lt;&gt;"Minor",0,IF(COUNTIFS($A$2:$A5357,$A5357,$D$2:$D5357,$D5357,$M$2:$M5357,"Minor")=1,1,0))</f>
        <v>0</v>
      </c>
    </row>
    <row r="5358">
      <c r="A5358" t="inlineStr">
        <is>
          <t xml:space="preserve">294cd7d130be8bb0326127c52ff2769fcf9a956d</t>
        </is>
      </c>
      <c r="B5358" t="inlineStr">
        <is>
          <t xml:space="preserve">Zompirewolf</t>
        </is>
      </c>
      <c r="C5358" t="inlineStr">
        <is>
          <t xml:space="preserve">Zompirewolf: Die Geburt Einer Legende</t>
        </is>
      </c>
      <c r="D5358" t="inlineStr">
        <is>
          <t xml:space="preserve">b230a0bf96800bbb3866c310fdbee99afd5cb35c</t>
        </is>
      </c>
      <c r="E5358" t="inlineStr">
        <is>
          <t xml:space="preserve">Episode 402: Kopfgeld Ausgesetzt</t>
        </is>
      </c>
      <c r="F5358">
        <v>402</v>
      </c>
      <c r="G5358" t="inlineStr">
        <is>
          <t xml:space="preserve">7:03-7:07</t>
        </is>
      </c>
      <c r="H5358" t="inlineStr">
        <is>
          <t xml:space="preserve">Resolved</t>
        </is>
      </c>
      <c r="I5358" t="inlineStr">
        <is>
          <t xml:space="preserve">Remarks: incomplete sentence
Line from Script: "„Was meinst du mit ‚wie oft‘? Soweit ich weiß.“
Notes:</t>
        </is>
      </c>
      <c r="J5358" t="inlineStr">
        <is>
          <t xml:space="preserve">AI</t>
        </is>
      </c>
      <c r="K5358" t="inlineStr">
        <is>
          <t xml:space="preserve">Script error</t>
        </is>
      </c>
      <c r="L5358" t="inlineStr">
        <is>
          <t xml:space="preserve">Script error</t>
        </is>
      </c>
      <c r="M5358" t="str">
        <f>IFERROR(IF(VLOOKUP(L5358,'Quantification'!$A:$B,2,FALSE)&amp;""="","Unclassified",VLOOKUP(L5358,'Quantification'!$A:$B,2,FALSE)),"Unclassified")</f>
        <v>Major</v>
      </c>
      <c r="N5358" t="inlineStr">
        <is>
          <t xml:space="preserve">frl-florinda.frisardi@pocketfm.com</t>
        </is>
      </c>
      <c r="O5358" t="inlineStr">
        <is>
          <t xml:space="preserve">Issues found in raw</t>
        </is>
      </c>
      <c r="P5358" t="str">
        <f>IF(OR(O5358="Issues found in master",O5358="Final master"),"Master",IF(OR(O5358="Ready for Master",O5358="Issues found in raw",O5358="Raw under QC",O5358="Issues resolved in raw"),"Raw","-"))</f>
        <v>Raw</v>
      </c>
      <c r="Q5358" s="13">
        <v>46286.13541666667</v>
      </c>
      <c r="R5358" t="inlineStr">
        <is>
          <t xml:space="preserve">2026-09 (Sept)</t>
        </is>
      </c>
      <c r="S5358">
        <f>IF(M5358="Not an error",0,IF(COUNTIFS($A$2:$A5358,$A5358,$D$2:$D5358,$D5358,$M$2:$M5358,"&lt;&gt;Not an error")=1,1,0))</f>
        <v>0</v>
      </c>
      <c r="T5358">
        <f>IF(M5358&lt;&gt;"Major",0,IF(COUNTIFS($A$2:$A5358,$A5358,$D$2:$D5358,$D5358,$M$2:$M5358,"Major")=1,1,0))</f>
        <v>0</v>
      </c>
      <c r="U5358">
        <f>IF(M5358&lt;&gt;"Minor",0,IF(COUNTIFS($A$2:$A5358,$A5358,$D$2:$D5358,$D5358,$M$2:$M5358,"Minor")=1,1,0))</f>
        <v>0</v>
      </c>
    </row>
    <row r="5359">
      <c r="A5359" t="inlineStr">
        <is>
          <t xml:space="preserve">294cd7d130be8bb0326127c52ff2769fcf9a956d</t>
        </is>
      </c>
      <c r="B5359" t="inlineStr">
        <is>
          <t xml:space="preserve">Zompirewolf</t>
        </is>
      </c>
      <c r="C5359" t="inlineStr">
        <is>
          <t xml:space="preserve">Zompirewolf: Die Geburt Einer Legende</t>
        </is>
      </c>
      <c r="D5359" t="inlineStr">
        <is>
          <t xml:space="preserve">2ec6920ca4a3d03324732153425efddb27043f0f</t>
        </is>
      </c>
      <c r="E5359" t="inlineStr">
        <is>
          <t xml:space="preserve">Episode 403: Die Zukunft Der Erde</t>
        </is>
      </c>
      <c r="F5359">
        <v>403</v>
      </c>
      <c r="G5359" t="inlineStr">
        <is>
          <t xml:space="preserve">0:22-0:46</t>
        </is>
      </c>
      <c r="H5359" t="inlineStr">
        <is>
          <t xml:space="preserve">Resolved</t>
        </is>
      </c>
      <c r="I5359" t="inlineStr">
        <is>
          <t xml:space="preserve">Remarks: change in accent
Line from Script: "Es war noch nicht lange her, dass die Nachricht von Phantoms Niederlage an die Öffentlichkeit gedrungen war, und so war der Ruf des Schnitters in die Höhe geschossen.
Der Schnitter und seine Geister wurden wie nie zuvor als Helden gefeiert. Jetzt ein Kopfgeld auf ihn auszusetzen, wirkte wie ein Racheakt für Phantoms Tod vonseiten einiger Organisationen."
Notes: "Phantoms" EN--&gt;DE</t>
        </is>
      </c>
      <c r="J5359" t="inlineStr">
        <is>
          <t xml:space="preserve">VOA</t>
        </is>
      </c>
      <c r="K5359" t="inlineStr">
        <is>
          <t xml:space="preserve">Mispronunciation</t>
        </is>
      </c>
      <c r="L5359" t="inlineStr">
        <is>
          <t xml:space="preserve">Mispronunciation</t>
        </is>
      </c>
      <c r="M5359" t="str">
        <f>IFERROR(IF(VLOOKUP(L5359,'Quantification'!$A:$B,2,FALSE)&amp;""="","Unclassified",VLOOKUP(L5359,'Quantification'!$A:$B,2,FALSE)),"Unclassified")</f>
        <v>Major</v>
      </c>
      <c r="N5359" t="inlineStr">
        <is>
          <t xml:space="preserve">frl-florinda.frisardi@pocketfm.com</t>
        </is>
      </c>
      <c r="O5359" t="inlineStr">
        <is>
          <t xml:space="preserve">Issues found in raw</t>
        </is>
      </c>
      <c r="P5359" t="str">
        <f>IF(OR(O5359="Issues found in master",O5359="Final master"),"Master",IF(OR(O5359="Ready for Master",O5359="Issues found in raw",O5359="Raw under QC",O5359="Issues resolved in raw"),"Raw","-"))</f>
        <v>Raw</v>
      </c>
      <c r="Q5359" s="13">
        <v>46286.13541666667</v>
      </c>
      <c r="R5359" t="inlineStr">
        <is>
          <t xml:space="preserve">2026-09 (Sept)</t>
        </is>
      </c>
      <c r="S5359">
        <f>IF(M5359="Not an error",0,IF(COUNTIFS($A$2:$A5359,$A5359,$D$2:$D5359,$D5359,$M$2:$M5359,"&lt;&gt;Not an error")=1,1,0))</f>
        <v>1</v>
      </c>
      <c r="T5359">
        <f>IF(M5359&lt;&gt;"Major",0,IF(COUNTIFS($A$2:$A5359,$A5359,$D$2:$D5359,$D5359,$M$2:$M5359,"Major")=1,1,0))</f>
        <v>1</v>
      </c>
      <c r="U5359">
        <f>IF(M5359&lt;&gt;"Minor",0,IF(COUNTIFS($A$2:$A5359,$A5359,$D$2:$D5359,$D5359,$M$2:$M5359,"Minor")=1,1,0))</f>
        <v>0</v>
      </c>
    </row>
    <row r="5360">
      <c r="A5360" t="inlineStr">
        <is>
          <t xml:space="preserve">294cd7d130be8bb0326127c52ff2769fcf9a956d</t>
        </is>
      </c>
      <c r="B5360" t="inlineStr">
        <is>
          <t xml:space="preserve">Zompirewolf</t>
        </is>
      </c>
      <c r="C5360" t="inlineStr">
        <is>
          <t xml:space="preserve">Zompirewolf: Die Geburt Einer Legende</t>
        </is>
      </c>
      <c r="D5360" t="inlineStr">
        <is>
          <t xml:space="preserve">2ec6920ca4a3d03324732153425efddb27043f0f</t>
        </is>
      </c>
      <c r="E5360" t="inlineStr">
        <is>
          <t xml:space="preserve">Episode 403: Die Zukunft Der Erde</t>
        </is>
      </c>
      <c r="F5360">
        <v>403</v>
      </c>
      <c r="G5360" t="inlineStr">
        <is>
          <t xml:space="preserve">1:28-1:42</t>
        </is>
      </c>
      <c r="H5360" t="inlineStr">
        <is>
          <t xml:space="preserve">Resolved</t>
        </is>
      </c>
      <c r="I5360" t="inlineStr">
        <is>
          <t xml:space="preserve">Remarks: incorrect name, mispronunciation
Line from Script: "Der Turm hatte es zwar nie jemandem verboten, zwielichtige Aufträge anzunehmen, doch dieses Mal würde Matzton nicht tatenlos zusehen und zulassen, dass dem Helden, der Phantom zur Strecke gebracht hatte, etwas zustieß."
Notes: "Matzton" - change to "Mazton", "Phantom" EN--&gt;DE</t>
        </is>
      </c>
      <c r="J5360" t="inlineStr">
        <is>
          <t xml:space="preserve">AI</t>
        </is>
      </c>
      <c r="K5360" t="inlineStr">
        <is>
          <t xml:space="preserve">Script error</t>
        </is>
      </c>
      <c r="L5360" t="inlineStr">
        <is>
          <t xml:space="preserve">Script error</t>
        </is>
      </c>
      <c r="M5360" t="str">
        <f>IFERROR(IF(VLOOKUP(L5360,'Quantification'!$A:$B,2,FALSE)&amp;""="","Unclassified",VLOOKUP(L5360,'Quantification'!$A:$B,2,FALSE)),"Unclassified")</f>
        <v>Major</v>
      </c>
      <c r="N5360" t="inlineStr">
        <is>
          <t xml:space="preserve">frl-florinda.frisardi@pocketfm.com</t>
        </is>
      </c>
      <c r="O5360" t="inlineStr">
        <is>
          <t xml:space="preserve">Issues found in raw</t>
        </is>
      </c>
      <c r="P5360" t="str">
        <f>IF(OR(O5360="Issues found in master",O5360="Final master"),"Master",IF(OR(O5360="Ready for Master",O5360="Issues found in raw",O5360="Raw under QC",O5360="Issues resolved in raw"),"Raw","-"))</f>
        <v>Raw</v>
      </c>
      <c r="Q5360" s="13">
        <v>46286.13541666667</v>
      </c>
      <c r="R5360" t="inlineStr">
        <is>
          <t xml:space="preserve">2026-09 (Sept)</t>
        </is>
      </c>
      <c r="S5360">
        <f>IF(M5360="Not an error",0,IF(COUNTIFS($A$2:$A5360,$A5360,$D$2:$D5360,$D5360,$M$2:$M5360,"&lt;&gt;Not an error")=1,1,0))</f>
        <v>0</v>
      </c>
      <c r="T5360">
        <f>IF(M5360&lt;&gt;"Major",0,IF(COUNTIFS($A$2:$A5360,$A5360,$D$2:$D5360,$D5360,$M$2:$M5360,"Major")=1,1,0))</f>
        <v>0</v>
      </c>
      <c r="U5360">
        <f>IF(M5360&lt;&gt;"Minor",0,IF(COUNTIFS($A$2:$A5360,$A5360,$D$2:$D5360,$D5360,$M$2:$M5360,"Minor")=1,1,0))</f>
        <v>0</v>
      </c>
    </row>
    <row r="5361">
      <c r="A5361" t="inlineStr">
        <is>
          <t xml:space="preserve">294cd7d130be8bb0326127c52ff2769fcf9a956d</t>
        </is>
      </c>
      <c r="B5361" t="inlineStr">
        <is>
          <t xml:space="preserve">Zompirewolf</t>
        </is>
      </c>
      <c r="C5361" t="inlineStr">
        <is>
          <t xml:space="preserve">Zompirewolf: Die Geburt Einer Legende</t>
        </is>
      </c>
      <c r="D5361" t="inlineStr">
        <is>
          <t xml:space="preserve">2ec6920ca4a3d03324732153425efddb27043f0f</t>
        </is>
      </c>
      <c r="E5361" t="inlineStr">
        <is>
          <t xml:space="preserve">Episode 403: Die Zukunft Der Erde</t>
        </is>
      </c>
      <c r="F5361">
        <v>403</v>
      </c>
      <c r="G5361" t="inlineStr">
        <is>
          <t xml:space="preserve">1:53-2:11</t>
        </is>
      </c>
      <c r="H5361" t="inlineStr">
        <is>
          <t xml:space="preserve">Resolved</t>
        </is>
      </c>
      <c r="I5361" t="inlineStr">
        <is>
          <t xml:space="preserve">Remarks: incorrect name
Line from Script: "Jeder, der direkt oder indirekt auf das Kopfgeld gegen den Schnitter einging, würde sich Matzton und den gesamten Turm zum Feind machen.
Überraschenderweise war es nicht Matzton, der die Ankündigung machte, sondern der geheimnisvolle Präsident des Zentralturms."
Notes: "Matzton" - change to "Mazton"</t>
        </is>
      </c>
      <c r="J5361" t="inlineStr">
        <is>
          <t xml:space="preserve">AI</t>
        </is>
      </c>
      <c r="K5361" t="inlineStr">
        <is>
          <t xml:space="preserve">Script error</t>
        </is>
      </c>
      <c r="L5361" t="inlineStr">
        <is>
          <t xml:space="preserve">Script error</t>
        </is>
      </c>
      <c r="M5361" t="str">
        <f>IFERROR(IF(VLOOKUP(L5361,'Quantification'!$A:$B,2,FALSE)&amp;""="","Unclassified",VLOOKUP(L5361,'Quantification'!$A:$B,2,FALSE)),"Unclassified")</f>
        <v>Major</v>
      </c>
      <c r="N5361" t="inlineStr">
        <is>
          <t xml:space="preserve">frl-florinda.frisardi@pocketfm.com</t>
        </is>
      </c>
      <c r="O5361" t="inlineStr">
        <is>
          <t xml:space="preserve">Issues found in raw</t>
        </is>
      </c>
      <c r="P5361" t="str">
        <f>IF(OR(O5361="Issues found in master",O5361="Final master"),"Master",IF(OR(O5361="Ready for Master",O5361="Issues found in raw",O5361="Raw under QC",O5361="Issues resolved in raw"),"Raw","-"))</f>
        <v>Raw</v>
      </c>
      <c r="Q5361" s="13">
        <v>46286.13541666667</v>
      </c>
      <c r="R5361" t="inlineStr">
        <is>
          <t xml:space="preserve">2026-09 (Sept)</t>
        </is>
      </c>
      <c r="S5361">
        <f>IF(M5361="Not an error",0,IF(COUNTIFS($A$2:$A5361,$A5361,$D$2:$D5361,$D5361,$M$2:$M5361,"&lt;&gt;Not an error")=1,1,0))</f>
        <v>0</v>
      </c>
      <c r="T5361">
        <f>IF(M5361&lt;&gt;"Major",0,IF(COUNTIFS($A$2:$A5361,$A5361,$D$2:$D5361,$D5361,$M$2:$M5361,"Major")=1,1,0))</f>
        <v>0</v>
      </c>
      <c r="U5361">
        <f>IF(M5361&lt;&gt;"Minor",0,IF(COUNTIFS($A$2:$A5361,$A5361,$D$2:$D5361,$D5361,$M$2:$M5361,"Minor")=1,1,0))</f>
        <v>0</v>
      </c>
    </row>
    <row r="5362">
      <c r="A5362" t="inlineStr">
        <is>
          <t xml:space="preserve">294cd7d130be8bb0326127c52ff2769fcf9a956d</t>
        </is>
      </c>
      <c r="B5362" t="inlineStr">
        <is>
          <t xml:space="preserve">Zompirewolf</t>
        </is>
      </c>
      <c r="C5362" t="inlineStr">
        <is>
          <t xml:space="preserve">Zompirewolf: Die Geburt Einer Legende</t>
        </is>
      </c>
      <c r="D5362" t="inlineStr">
        <is>
          <t xml:space="preserve">2ec6920ca4a3d03324732153425efddb27043f0f</t>
        </is>
      </c>
      <c r="E5362" t="inlineStr">
        <is>
          <t xml:space="preserve">Episode 403: Die Zukunft Der Erde</t>
        </is>
      </c>
      <c r="F5362">
        <v>403</v>
      </c>
      <c r="G5362" t="inlineStr">
        <is>
          <t xml:space="preserve">3:04-3:16</t>
        </is>
      </c>
      <c r="H5362" t="inlineStr">
        <is>
          <t xml:space="preserve">Resolved</t>
        </is>
      </c>
      <c r="I5362" t="inlineStr">
        <is>
          <t xml:space="preserve">Remarks: change in accent
Line from Script: "Da nicht nur eine, sondern gleich drei galaktische Mächte Tristan unterstützten, würde sich jede Organisation zweimal überlegen, gegen den Mann vorzugehen, der Phantom getötet hatte."
Notes: "Phantom" EN--&gt;DE</t>
        </is>
      </c>
      <c r="J5362" t="inlineStr">
        <is>
          <t xml:space="preserve">VOA</t>
        </is>
      </c>
      <c r="K5362" t="inlineStr">
        <is>
          <t xml:space="preserve">Mispronunciation</t>
        </is>
      </c>
      <c r="L5362" t="inlineStr">
        <is>
          <t xml:space="preserve">Mispronunciation</t>
        </is>
      </c>
      <c r="M5362" t="str">
        <f>IFERROR(IF(VLOOKUP(L5362,'Quantification'!$A:$B,2,FALSE)&amp;""="","Unclassified",VLOOKUP(L5362,'Quantification'!$A:$B,2,FALSE)),"Unclassified")</f>
        <v>Major</v>
      </c>
      <c r="N5362" t="inlineStr">
        <is>
          <t xml:space="preserve">frl-florinda.frisardi@pocketfm.com</t>
        </is>
      </c>
      <c r="O5362" t="inlineStr">
        <is>
          <t xml:space="preserve">Issues found in raw</t>
        </is>
      </c>
      <c r="P5362" t="str">
        <f>IF(OR(O5362="Issues found in master",O5362="Final master"),"Master",IF(OR(O5362="Ready for Master",O5362="Issues found in raw",O5362="Raw under QC",O5362="Issues resolved in raw"),"Raw","-"))</f>
        <v>Raw</v>
      </c>
      <c r="Q5362" s="13">
        <v>46286.13541666667</v>
      </c>
      <c r="R5362" t="inlineStr">
        <is>
          <t xml:space="preserve">2026-09 (Sept)</t>
        </is>
      </c>
      <c r="S5362">
        <f>IF(M5362="Not an error",0,IF(COUNTIFS($A$2:$A5362,$A5362,$D$2:$D5362,$D5362,$M$2:$M5362,"&lt;&gt;Not an error")=1,1,0))</f>
        <v>0</v>
      </c>
      <c r="T5362">
        <f>IF(M5362&lt;&gt;"Major",0,IF(COUNTIFS($A$2:$A5362,$A5362,$D$2:$D5362,$D5362,$M$2:$M5362,"Major")=1,1,0))</f>
        <v>0</v>
      </c>
      <c r="U5362">
        <f>IF(M5362&lt;&gt;"Minor",0,IF(COUNTIFS($A$2:$A5362,$A5362,$D$2:$D5362,$D5362,$M$2:$M5362,"Minor")=1,1,0))</f>
        <v>0</v>
      </c>
    </row>
    <row r="5363">
      <c r="A5363" t="inlineStr">
        <is>
          <t xml:space="preserve">294cd7d130be8bb0326127c52ff2769fcf9a956d</t>
        </is>
      </c>
      <c r="B5363" t="inlineStr">
        <is>
          <t xml:space="preserve">Zompirewolf</t>
        </is>
      </c>
      <c r="C5363" t="inlineStr">
        <is>
          <t xml:space="preserve">Zompirewolf: Die Geburt Einer Legende</t>
        </is>
      </c>
      <c r="D5363" t="inlineStr">
        <is>
          <t xml:space="preserve">2ec6920ca4a3d03324732153425efddb27043f0f</t>
        </is>
      </c>
      <c r="E5363" t="inlineStr">
        <is>
          <t xml:space="preserve">Episode 403: Die Zukunft Der Erde</t>
        </is>
      </c>
      <c r="F5363">
        <v>403</v>
      </c>
      <c r="G5363" t="inlineStr">
        <is>
          <t xml:space="preserve">4:17-4:26</t>
        </is>
      </c>
      <c r="H5363" t="inlineStr">
        <is>
          <t xml:space="preserve">Resolved</t>
        </is>
      </c>
      <c r="I5363" t="inlineStr">
        <is>
          <t xml:space="preserve">Remarks: mispronunciation
Line from Script: "Zurück auf der Erde trafen sich Otiga, Tristan, Vulcan und die übrigen Leutnants, um eine heikle Situation zu besprechen."
Notes: "Leutnants" mispronounced</t>
        </is>
      </c>
      <c r="J5363" t="inlineStr">
        <is>
          <t xml:space="preserve">VOA</t>
        </is>
      </c>
      <c r="K5363" t="inlineStr">
        <is>
          <t xml:space="preserve">Mispronunciation</t>
        </is>
      </c>
      <c r="L5363" t="inlineStr">
        <is>
          <t xml:space="preserve">Mispronunciation</t>
        </is>
      </c>
      <c r="M5363" t="str">
        <f>IFERROR(IF(VLOOKUP(L5363,'Quantification'!$A:$B,2,FALSE)&amp;""="","Unclassified",VLOOKUP(L5363,'Quantification'!$A:$B,2,FALSE)),"Unclassified")</f>
        <v>Major</v>
      </c>
      <c r="N5363" t="inlineStr">
        <is>
          <t xml:space="preserve">frl-florinda.frisardi@pocketfm.com</t>
        </is>
      </c>
      <c r="O5363" t="inlineStr">
        <is>
          <t xml:space="preserve">Issues found in raw</t>
        </is>
      </c>
      <c r="P5363" t="str">
        <f>IF(OR(O5363="Issues found in master",O5363="Final master"),"Master",IF(OR(O5363="Ready for Master",O5363="Issues found in raw",O5363="Raw under QC",O5363="Issues resolved in raw"),"Raw","-"))</f>
        <v>Raw</v>
      </c>
      <c r="Q5363" s="13">
        <v>46286.13541666667</v>
      </c>
      <c r="R5363" t="inlineStr">
        <is>
          <t xml:space="preserve">2026-09 (Sept)</t>
        </is>
      </c>
      <c r="S5363">
        <f>IF(M5363="Not an error",0,IF(COUNTIFS($A$2:$A5363,$A5363,$D$2:$D5363,$D5363,$M$2:$M5363,"&lt;&gt;Not an error")=1,1,0))</f>
        <v>0</v>
      </c>
      <c r="T5363">
        <f>IF(M5363&lt;&gt;"Major",0,IF(COUNTIFS($A$2:$A5363,$A5363,$D$2:$D5363,$D5363,$M$2:$M5363,"Major")=1,1,0))</f>
        <v>0</v>
      </c>
      <c r="U5363">
        <f>IF(M5363&lt;&gt;"Minor",0,IF(COUNTIFS($A$2:$A5363,$A5363,$D$2:$D5363,$D5363,$M$2:$M5363,"Minor")=1,1,0))</f>
        <v>0</v>
      </c>
    </row>
    <row r="5364">
      <c r="A5364" t="inlineStr">
        <is>
          <t xml:space="preserve">294cd7d130be8bb0326127c52ff2769fcf9a956d</t>
        </is>
      </c>
      <c r="B5364" t="inlineStr">
        <is>
          <t xml:space="preserve">Zompirewolf</t>
        </is>
      </c>
      <c r="C5364" t="inlineStr">
        <is>
          <t xml:space="preserve">Zompirewolf: Die Geburt Einer Legende</t>
        </is>
      </c>
      <c r="D5364" t="inlineStr">
        <is>
          <t xml:space="preserve">45b8b2e7ab7df0c4b9d283223bdaece88517d460</t>
        </is>
      </c>
      <c r="E5364" t="inlineStr">
        <is>
          <t xml:space="preserve">Episode 404: Söldner Rekrutierung</t>
        </is>
      </c>
      <c r="F5364">
        <v>404</v>
      </c>
      <c r="G5364" t="inlineStr">
        <is>
          <t xml:space="preserve">2:23-2:28</t>
        </is>
      </c>
      <c r="H5364" t="inlineStr">
        <is>
          <t xml:space="preserve">Resolved</t>
        </is>
      </c>
      <c r="I5364" t="inlineStr">
        <is>
          <t xml:space="preserve">Remarks: mispronunciation
Line from Script: "Nur wer sich gegen die bestehenden Mitglieder bewies, durfte beitreten."
Notes: "bewies" mispronounced</t>
        </is>
      </c>
      <c r="J5364" t="inlineStr">
        <is>
          <t xml:space="preserve">VOA</t>
        </is>
      </c>
      <c r="K5364" t="inlineStr">
        <is>
          <t xml:space="preserve">Mispronunciation</t>
        </is>
      </c>
      <c r="L5364" t="inlineStr">
        <is>
          <t xml:space="preserve">Mispronunciation</t>
        </is>
      </c>
      <c r="M5364" t="str">
        <f>IFERROR(IF(VLOOKUP(L5364,'Quantification'!$A:$B,2,FALSE)&amp;""="","Unclassified",VLOOKUP(L5364,'Quantification'!$A:$B,2,FALSE)),"Unclassified")</f>
        <v>Major</v>
      </c>
      <c r="N5364" t="inlineStr">
        <is>
          <t xml:space="preserve">frl-florinda.frisardi@pocketfm.com</t>
        </is>
      </c>
      <c r="O5364" t="inlineStr">
        <is>
          <t xml:space="preserve">Issues found in raw</t>
        </is>
      </c>
      <c r="P5364" t="str">
        <f>IF(OR(O5364="Issues found in master",O5364="Final master"),"Master",IF(OR(O5364="Ready for Master",O5364="Issues found in raw",O5364="Raw under QC",O5364="Issues resolved in raw"),"Raw","-"))</f>
        <v>Raw</v>
      </c>
      <c r="Q5364" s="13">
        <v>46286.13611111111</v>
      </c>
      <c r="R5364" t="inlineStr">
        <is>
          <t xml:space="preserve">2026-09 (Sept)</t>
        </is>
      </c>
      <c r="S5364">
        <f>IF(M5364="Not an error",0,IF(COUNTIFS($A$2:$A5364,$A5364,$D$2:$D5364,$D5364,$M$2:$M5364,"&lt;&gt;Not an error")=1,1,0))</f>
        <v>1</v>
      </c>
      <c r="T5364">
        <f>IF(M5364&lt;&gt;"Major",0,IF(COUNTIFS($A$2:$A5364,$A5364,$D$2:$D5364,$D5364,$M$2:$M5364,"Major")=1,1,0))</f>
        <v>1</v>
      </c>
      <c r="U5364">
        <f>IF(M5364&lt;&gt;"Minor",0,IF(COUNTIFS($A$2:$A5364,$A5364,$D$2:$D5364,$D5364,$M$2:$M5364,"Minor")=1,1,0))</f>
        <v>0</v>
      </c>
    </row>
    <row r="5365">
      <c r="A5365" t="inlineStr">
        <is>
          <t xml:space="preserve">294cd7d130be8bb0326127c52ff2769fcf9a956d</t>
        </is>
      </c>
      <c r="B5365" t="inlineStr">
        <is>
          <t xml:space="preserve">Zompirewolf</t>
        </is>
      </c>
      <c r="C5365" t="inlineStr">
        <is>
          <t xml:space="preserve">Zompirewolf: Die Geburt Einer Legende</t>
        </is>
      </c>
      <c r="D5365" t="inlineStr">
        <is>
          <t xml:space="preserve">45b8b2e7ab7df0c4b9d283223bdaece88517d460</t>
        </is>
      </c>
      <c r="E5365" t="inlineStr">
        <is>
          <t xml:space="preserve">Episode 404: Söldner Rekrutierung</t>
        </is>
      </c>
      <c r="F5365">
        <v>404</v>
      </c>
      <c r="G5365" t="inlineStr">
        <is>
          <t xml:space="preserve">2:32-3:13</t>
        </is>
      </c>
      <c r="H5365" t="inlineStr">
        <is>
          <t xml:space="preserve">Resolved</t>
        </is>
      </c>
      <c r="I5365" t="inlineStr">
        <is>
          <t xml:space="preserve">Remarks: mispronunciation
Line from Script: "Nachdem die Nachricht vom Angriff der Untoten die Heimatwelt der Giholos erreicht hatte, schickten diese sofort über hundert Kreuzer zur Erde.Ihr lebender Gott war erneut bedroht worden, und diesmal würden sie nicht tatenlos zusehen.
Die Raumfahrer hatten die Erde als Schwesterplaneten anerkannt, was bedeutete, dass die Erde nun offiziell eine zweite Heimat für die Giholos war. Das sollte feindselige Außenweltler davon abhalten, den Planeten in Zukunft anzugreifen. Sollte es dennoch jemand wagen, sich mit der Erde anzulegen, müsste er sich der gesamten Macht der Giholos stellen. "
Notes: "Giholos" --&gt; "Dschjiholos"</t>
        </is>
      </c>
      <c r="J5365" t="inlineStr">
        <is>
          <t xml:space="preserve">VOA</t>
        </is>
      </c>
      <c r="K5365" t="inlineStr">
        <is>
          <t xml:space="preserve">Mispronunciation</t>
        </is>
      </c>
      <c r="L5365" t="inlineStr">
        <is>
          <t xml:space="preserve">Mispronunciation</t>
        </is>
      </c>
      <c r="M5365" t="str">
        <f>IFERROR(IF(VLOOKUP(L5365,'Quantification'!$A:$B,2,FALSE)&amp;""="","Unclassified",VLOOKUP(L5365,'Quantification'!$A:$B,2,FALSE)),"Unclassified")</f>
        <v>Major</v>
      </c>
      <c r="N5365" t="inlineStr">
        <is>
          <t xml:space="preserve">frl-florinda.frisardi@pocketfm.com</t>
        </is>
      </c>
      <c r="O5365" t="inlineStr">
        <is>
          <t xml:space="preserve">Issues found in raw</t>
        </is>
      </c>
      <c r="P5365" t="str">
        <f>IF(OR(O5365="Issues found in master",O5365="Final master"),"Master",IF(OR(O5365="Ready for Master",O5365="Issues found in raw",O5365="Raw under QC",O5365="Issues resolved in raw"),"Raw","-"))</f>
        <v>Raw</v>
      </c>
      <c r="Q5365" s="13">
        <v>46286.13611111111</v>
      </c>
      <c r="R5365" t="inlineStr">
        <is>
          <t xml:space="preserve">2026-09 (Sept)</t>
        </is>
      </c>
      <c r="S5365">
        <f>IF(M5365="Not an error",0,IF(COUNTIFS($A$2:$A5365,$A5365,$D$2:$D5365,$D5365,$M$2:$M5365,"&lt;&gt;Not an error")=1,1,0))</f>
        <v>0</v>
      </c>
      <c r="T5365">
        <f>IF(M5365&lt;&gt;"Major",0,IF(COUNTIFS($A$2:$A5365,$A5365,$D$2:$D5365,$D5365,$M$2:$M5365,"Major")=1,1,0))</f>
        <v>0</v>
      </c>
      <c r="U5365">
        <f>IF(M5365&lt;&gt;"Minor",0,IF(COUNTIFS($A$2:$A5365,$A5365,$D$2:$D5365,$D5365,$M$2:$M5365,"Minor")=1,1,0))</f>
        <v>0</v>
      </c>
    </row>
    <row r="5366">
      <c r="A5366" t="inlineStr">
        <is>
          <t xml:space="preserve">294cd7d130be8bb0326127c52ff2769fcf9a956d</t>
        </is>
      </c>
      <c r="B5366" t="inlineStr">
        <is>
          <t xml:space="preserve">Zompirewolf</t>
        </is>
      </c>
      <c r="C5366" t="inlineStr">
        <is>
          <t xml:space="preserve">Zompirewolf: Die Geburt Einer Legende</t>
        </is>
      </c>
      <c r="D5366" t="inlineStr">
        <is>
          <t xml:space="preserve">45b8b2e7ab7df0c4b9d283223bdaece88517d460</t>
        </is>
      </c>
      <c r="E5366" t="inlineStr">
        <is>
          <t xml:space="preserve">Episode 404: Söldner Rekrutierung</t>
        </is>
      </c>
      <c r="F5366">
        <v>404</v>
      </c>
      <c r="G5366" t="inlineStr">
        <is>
          <t xml:space="preserve">5:53-6:02</t>
        </is>
      </c>
      <c r="H5366" t="inlineStr">
        <is>
          <t xml:space="preserve">Resolved</t>
        </is>
      </c>
      <c r="I5366" t="inlineStr">
        <is>
          <t xml:space="preserve">Remarks: mispronunciation
Line from Script: "Menschen, Werwölfe, Vampire, Giholos, jeder, der ein Geist werden wollte, war willkommen, sein Glück zu versuchen."
Notes: "Giholos" --&gt; "Dschjiholos"</t>
        </is>
      </c>
      <c r="J5366" t="inlineStr">
        <is>
          <t xml:space="preserve">VOA</t>
        </is>
      </c>
      <c r="K5366" t="inlineStr">
        <is>
          <t xml:space="preserve">Mispronunciation</t>
        </is>
      </c>
      <c r="L5366" t="inlineStr">
        <is>
          <t xml:space="preserve">Mispronunciation</t>
        </is>
      </c>
      <c r="M5366" t="str">
        <f>IFERROR(IF(VLOOKUP(L5366,'Quantification'!$A:$B,2,FALSE)&amp;""="","Unclassified",VLOOKUP(L5366,'Quantification'!$A:$B,2,FALSE)),"Unclassified")</f>
        <v>Major</v>
      </c>
      <c r="N5366" t="inlineStr">
        <is>
          <t xml:space="preserve">frl-florinda.frisardi@pocketfm.com</t>
        </is>
      </c>
      <c r="O5366" t="inlineStr">
        <is>
          <t xml:space="preserve">Issues found in raw</t>
        </is>
      </c>
      <c r="P5366" t="str">
        <f>IF(OR(O5366="Issues found in master",O5366="Final master"),"Master",IF(OR(O5366="Ready for Master",O5366="Issues found in raw",O5366="Raw under QC",O5366="Issues resolved in raw"),"Raw","-"))</f>
        <v>Raw</v>
      </c>
      <c r="Q5366" s="13">
        <v>46286.13611111111</v>
      </c>
      <c r="R5366" t="inlineStr">
        <is>
          <t xml:space="preserve">2026-09 (Sept)</t>
        </is>
      </c>
      <c r="S5366">
        <f>IF(M5366="Not an error",0,IF(COUNTIFS($A$2:$A5366,$A5366,$D$2:$D5366,$D5366,$M$2:$M5366,"&lt;&gt;Not an error")=1,1,0))</f>
        <v>0</v>
      </c>
      <c r="T5366">
        <f>IF(M5366&lt;&gt;"Major",0,IF(COUNTIFS($A$2:$A5366,$A5366,$D$2:$D5366,$D5366,$M$2:$M5366,"Major")=1,1,0))</f>
        <v>0</v>
      </c>
      <c r="U5366">
        <f>IF(M5366&lt;&gt;"Minor",0,IF(COUNTIFS($A$2:$A5366,$A5366,$D$2:$D5366,$D5366,$M$2:$M5366,"Minor")=1,1,0))</f>
        <v>0</v>
      </c>
    </row>
    <row r="5367">
      <c r="A5367" t="inlineStr">
        <is>
          <t xml:space="preserve">294cd7d130be8bb0326127c52ff2769fcf9a956d</t>
        </is>
      </c>
      <c r="B5367" t="inlineStr">
        <is>
          <t xml:space="preserve">Zompirewolf</t>
        </is>
      </c>
      <c r="C5367" t="inlineStr">
        <is>
          <t xml:space="preserve">Zompirewolf: Die Geburt Einer Legende</t>
        </is>
      </c>
      <c r="D5367" t="inlineStr">
        <is>
          <t xml:space="preserve">4c4346347fc6000e39c320d389fd391d42d78709</t>
        </is>
      </c>
      <c r="E5367" t="inlineStr">
        <is>
          <t xml:space="preserve">Episode 407: Es Ist Zeit</t>
        </is>
      </c>
      <c r="F5367">
        <v>407</v>
      </c>
      <c r="G5367" t="inlineStr">
        <is>
          <t xml:space="preserve">0:08-0:13</t>
        </is>
      </c>
      <c r="H5367" t="inlineStr">
        <is>
          <t xml:space="preserve">Resolved</t>
        </is>
      </c>
      <c r="I5367" t="inlineStr">
        <is>
          <t xml:space="preserve">Remarks: change in accent
Line from Script: "Tristan wartete nicht erst auf Elizabeths Genesung, um Nirvana anzugreifen. "
Notes: "Elizabeth" DE--&gt;EN</t>
        </is>
      </c>
      <c r="J5367" t="inlineStr">
        <is>
          <t xml:space="preserve">VOA</t>
        </is>
      </c>
      <c r="K5367" t="inlineStr">
        <is>
          <t xml:space="preserve">Mispronunciation</t>
        </is>
      </c>
      <c r="L5367" t="inlineStr">
        <is>
          <t xml:space="preserve">Mispronunciation</t>
        </is>
      </c>
      <c r="M5367" t="str">
        <f>IFERROR(IF(VLOOKUP(L5367,'Quantification'!$A:$B,2,FALSE)&amp;""="","Unclassified",VLOOKUP(L5367,'Quantification'!$A:$B,2,FALSE)),"Unclassified")</f>
        <v>Major</v>
      </c>
      <c r="N5367" t="inlineStr">
        <is>
          <t xml:space="preserve">frl-florinda.frisardi@pocketfm.com</t>
        </is>
      </c>
      <c r="O5367" t="inlineStr">
        <is>
          <t xml:space="preserve">Issues found in raw</t>
        </is>
      </c>
      <c r="P5367" t="str">
        <f>IF(OR(O5367="Issues found in master",O5367="Final master"),"Master",IF(OR(O5367="Ready for Master",O5367="Issues found in raw",O5367="Raw under QC",O5367="Issues resolved in raw"),"Raw","-"))</f>
        <v>Raw</v>
      </c>
      <c r="Q5367" s="13">
        <v>46280.14583333333</v>
      </c>
      <c r="R5367" t="inlineStr">
        <is>
          <t xml:space="preserve">2026-09 (Sept)</t>
        </is>
      </c>
      <c r="S5367">
        <f>IF(M5367="Not an error",0,IF(COUNTIFS($A$2:$A5367,$A5367,$D$2:$D5367,$D5367,$M$2:$M5367,"&lt;&gt;Not an error")=1,1,0))</f>
        <v>1</v>
      </c>
      <c r="T5367">
        <f>IF(M5367&lt;&gt;"Major",0,IF(COUNTIFS($A$2:$A5367,$A5367,$D$2:$D5367,$D5367,$M$2:$M5367,"Major")=1,1,0))</f>
        <v>1</v>
      </c>
      <c r="U5367">
        <f>IF(M5367&lt;&gt;"Minor",0,IF(COUNTIFS($A$2:$A5367,$A5367,$D$2:$D5367,$D5367,$M$2:$M5367,"Minor")=1,1,0))</f>
        <v>0</v>
      </c>
    </row>
    <row r="5368">
      <c r="A5368" t="inlineStr">
        <is>
          <t xml:space="preserve">294cd7d130be8bb0326127c52ff2769fcf9a956d</t>
        </is>
      </c>
      <c r="B5368" t="inlineStr">
        <is>
          <t xml:space="preserve">Zompirewolf</t>
        </is>
      </c>
      <c r="C5368" t="inlineStr">
        <is>
          <t xml:space="preserve">Zompirewolf: Die Geburt Einer Legende</t>
        </is>
      </c>
      <c r="D5368" t="inlineStr">
        <is>
          <t xml:space="preserve">4c4346347fc6000e39c320d389fd391d42d78709</t>
        </is>
      </c>
      <c r="E5368" t="inlineStr">
        <is>
          <t xml:space="preserve">Episode 407: Es Ist Zeit</t>
        </is>
      </c>
      <c r="F5368">
        <v>407</v>
      </c>
      <c r="G5368" t="inlineStr">
        <is>
          <t xml:space="preserve">0:13-0:29</t>
        </is>
      </c>
      <c r="H5368" t="inlineStr">
        <is>
          <t xml:space="preserve">Resolved</t>
        </is>
      </c>
      <c r="I5368" t="inlineStr">
        <is>
          <t xml:space="preserve">Remarks: mispronunciation
Line from Script: "Er trieb den Plan voran, sobald der Großteil der Giholo-Streitkräfte eingetroffen war, um ihn zu unterstützen.
Dank der Giholo-Raumschiffe war nun eine Armee von rund dreitausend Soldaten im Anflug, um Nirvana anzugreifen."
Notes: "Giholo" --&gt; "Dschjiholo"</t>
        </is>
      </c>
      <c r="J5368" t="inlineStr">
        <is>
          <t xml:space="preserve">VOA</t>
        </is>
      </c>
      <c r="K5368" t="inlineStr">
        <is>
          <t xml:space="preserve">Mispronunciation</t>
        </is>
      </c>
      <c r="L5368" t="inlineStr">
        <is>
          <t xml:space="preserve">Mispronunciation</t>
        </is>
      </c>
      <c r="M5368" t="str">
        <f>IFERROR(IF(VLOOKUP(L5368,'Quantification'!$A:$B,2,FALSE)&amp;""="","Unclassified",VLOOKUP(L5368,'Quantification'!$A:$B,2,FALSE)),"Unclassified")</f>
        <v>Major</v>
      </c>
      <c r="N5368" t="inlineStr">
        <is>
          <t xml:space="preserve">frl-florinda.frisardi@pocketfm.com</t>
        </is>
      </c>
      <c r="O5368" t="inlineStr">
        <is>
          <t xml:space="preserve">Issues found in raw</t>
        </is>
      </c>
      <c r="P5368" t="str">
        <f>IF(OR(O5368="Issues found in master",O5368="Final master"),"Master",IF(OR(O5368="Ready for Master",O5368="Issues found in raw",O5368="Raw under QC",O5368="Issues resolved in raw"),"Raw","-"))</f>
        <v>Raw</v>
      </c>
      <c r="Q5368" s="13">
        <v>46280.14583333333</v>
      </c>
      <c r="R5368" t="inlineStr">
        <is>
          <t xml:space="preserve">2026-09 (Sept)</t>
        </is>
      </c>
      <c r="S5368">
        <f>IF(M5368="Not an error",0,IF(COUNTIFS($A$2:$A5368,$A5368,$D$2:$D5368,$D5368,$M$2:$M5368,"&lt;&gt;Not an error")=1,1,0))</f>
        <v>0</v>
      </c>
      <c r="T5368">
        <f>IF(M5368&lt;&gt;"Major",0,IF(COUNTIFS($A$2:$A5368,$A5368,$D$2:$D5368,$D5368,$M$2:$M5368,"Major")=1,1,0))</f>
        <v>0</v>
      </c>
      <c r="U5368">
        <f>IF(M5368&lt;&gt;"Minor",0,IF(COUNTIFS($A$2:$A5368,$A5368,$D$2:$D5368,$D5368,$M$2:$M5368,"Minor")=1,1,0))</f>
        <v>0</v>
      </c>
    </row>
    <row r="5369">
      <c r="A5369" t="inlineStr">
        <is>
          <t xml:space="preserve">294cd7d130be8bb0326127c52ff2769fcf9a956d</t>
        </is>
      </c>
      <c r="B5369" t="inlineStr">
        <is>
          <t xml:space="preserve">Zompirewolf</t>
        </is>
      </c>
      <c r="C5369" t="inlineStr">
        <is>
          <t xml:space="preserve">Zompirewolf: Die Geburt Einer Legende</t>
        </is>
      </c>
      <c r="D5369" t="inlineStr">
        <is>
          <t xml:space="preserve">4c4346347fc6000e39c320d389fd391d42d78709</t>
        </is>
      </c>
      <c r="E5369" t="inlineStr">
        <is>
          <t xml:space="preserve">Episode 407: Es Ist Zeit</t>
        </is>
      </c>
      <c r="F5369">
        <v>407</v>
      </c>
      <c r="G5369" t="inlineStr">
        <is>
          <t xml:space="preserve">4:48-4:57</t>
        </is>
      </c>
      <c r="H5369" t="inlineStr">
        <is>
          <t xml:space="preserve">Resolved</t>
        </is>
      </c>
      <c r="I5369" t="inlineStr">
        <is>
          <t xml:space="preserve">Remarks: gender bending
Line from Script: "Der Präsident war ebenfalls anwesend. Leider stand keines seiner Kinder an seiner Seite, um ihn zu beruhigen. "
Notes: change "der Präsident" throughout to female</t>
        </is>
      </c>
      <c r="J5369" t="inlineStr">
        <is>
          <t xml:space="preserve">AI</t>
        </is>
      </c>
      <c r="K5369" t="inlineStr">
        <is>
          <t xml:space="preserve">Script error</t>
        </is>
      </c>
      <c r="L5369" t="inlineStr">
        <is>
          <t xml:space="preserve">Script error</t>
        </is>
      </c>
      <c r="M5369" t="str">
        <f>IFERROR(IF(VLOOKUP(L5369,'Quantification'!$A:$B,2,FALSE)&amp;""="","Unclassified",VLOOKUP(L5369,'Quantification'!$A:$B,2,FALSE)),"Unclassified")</f>
        <v>Major</v>
      </c>
      <c r="N5369" t="inlineStr">
        <is>
          <t xml:space="preserve">frl-florinda.frisardi@pocketfm.com</t>
        </is>
      </c>
      <c r="O5369" t="inlineStr">
        <is>
          <t xml:space="preserve">Issues found in raw</t>
        </is>
      </c>
      <c r="P5369" t="str">
        <f>IF(OR(O5369="Issues found in master",O5369="Final master"),"Master",IF(OR(O5369="Ready for Master",O5369="Issues found in raw",O5369="Raw under QC",O5369="Issues resolved in raw"),"Raw","-"))</f>
        <v>Raw</v>
      </c>
      <c r="Q5369" s="13">
        <v>46280.14583333333</v>
      </c>
      <c r="R5369" t="inlineStr">
        <is>
          <t xml:space="preserve">2026-09 (Sept)</t>
        </is>
      </c>
      <c r="S5369">
        <f>IF(M5369="Not an error",0,IF(COUNTIFS($A$2:$A5369,$A5369,$D$2:$D5369,$D5369,$M$2:$M5369,"&lt;&gt;Not an error")=1,1,0))</f>
        <v>0</v>
      </c>
      <c r="T5369">
        <f>IF(M5369&lt;&gt;"Major",0,IF(COUNTIFS($A$2:$A5369,$A5369,$D$2:$D5369,$D5369,$M$2:$M5369,"Major")=1,1,0))</f>
        <v>0</v>
      </c>
      <c r="U5369">
        <f>IF(M5369&lt;&gt;"Minor",0,IF(COUNTIFS($A$2:$A5369,$A5369,$D$2:$D5369,$D5369,$M$2:$M5369,"Minor")=1,1,0))</f>
        <v>0</v>
      </c>
    </row>
    <row r="5370">
      <c r="A5370" t="inlineStr">
        <is>
          <t xml:space="preserve">294cd7d130be8bb0326127c52ff2769fcf9a956d</t>
        </is>
      </c>
      <c r="B5370" t="inlineStr">
        <is>
          <t xml:space="preserve">Zompirewolf</t>
        </is>
      </c>
      <c r="C5370" t="inlineStr">
        <is>
          <t xml:space="preserve">Zompirewolf: Die Geburt Einer Legende</t>
        </is>
      </c>
      <c r="D5370" t="inlineStr">
        <is>
          <t xml:space="preserve">4c4346347fc6000e39c320d389fd391d42d78709</t>
        </is>
      </c>
      <c r="E5370" t="inlineStr">
        <is>
          <t xml:space="preserve">Episode 407: Es Ist Zeit</t>
        </is>
      </c>
      <c r="F5370">
        <v>407</v>
      </c>
      <c r="G5370" t="inlineStr">
        <is>
          <t xml:space="preserve">5:18-5:28</t>
        </is>
      </c>
      <c r="H5370" t="inlineStr">
        <is>
          <t xml:space="preserve">Resolved</t>
        </is>
      </c>
      <c r="I5370" t="inlineStr">
        <is>
          <t xml:space="preserve">Remarks: gender bending
Line from Script: "Es war eine Stimme, die sie noch nie zuvor gehört hatten, und das Bauchgefühl des Präsidenten schrie ihn an, dass die Schlacht gerade erst begonnen hatte."
Notes: "des Präsidenten" - "der Präsidentin"</t>
        </is>
      </c>
      <c r="J5370" t="inlineStr">
        <is>
          <t xml:space="preserve">AI</t>
        </is>
      </c>
      <c r="K5370" t="inlineStr">
        <is>
          <t xml:space="preserve">Script error</t>
        </is>
      </c>
      <c r="L5370" t="inlineStr">
        <is>
          <t xml:space="preserve">Script error</t>
        </is>
      </c>
      <c r="M5370" t="str">
        <f>IFERROR(IF(VLOOKUP(L5370,'Quantification'!$A:$B,2,FALSE)&amp;""="","Unclassified",VLOOKUP(L5370,'Quantification'!$A:$B,2,FALSE)),"Unclassified")</f>
        <v>Major</v>
      </c>
      <c r="N5370" t="inlineStr">
        <is>
          <t xml:space="preserve">frl-florinda.frisardi@pocketfm.com</t>
        </is>
      </c>
      <c r="O5370" t="inlineStr">
        <is>
          <t xml:space="preserve">Issues found in raw</t>
        </is>
      </c>
      <c r="P5370" t="str">
        <f>IF(OR(O5370="Issues found in master",O5370="Final master"),"Master",IF(OR(O5370="Ready for Master",O5370="Issues found in raw",O5370="Raw under QC",O5370="Issues resolved in raw"),"Raw","-"))</f>
        <v>Raw</v>
      </c>
      <c r="Q5370" s="13">
        <v>46280.14583333333</v>
      </c>
      <c r="R5370" t="inlineStr">
        <is>
          <t xml:space="preserve">2026-09 (Sept)</t>
        </is>
      </c>
      <c r="S5370">
        <f>IF(M5370="Not an error",0,IF(COUNTIFS($A$2:$A5370,$A5370,$D$2:$D5370,$D5370,$M$2:$M5370,"&lt;&gt;Not an error")=1,1,0))</f>
        <v>0</v>
      </c>
      <c r="T5370">
        <f>IF(M5370&lt;&gt;"Major",0,IF(COUNTIFS($A$2:$A5370,$A5370,$D$2:$D5370,$D5370,$M$2:$M5370,"Major")=1,1,0))</f>
        <v>0</v>
      </c>
      <c r="U5370">
        <f>IF(M5370&lt;&gt;"Minor",0,IF(COUNTIFS($A$2:$A5370,$A5370,$D$2:$D5370,$D5370,$M$2:$M5370,"Minor")=1,1,0))</f>
        <v>0</v>
      </c>
    </row>
    <row r="5371">
      <c r="A5371" t="inlineStr">
        <is>
          <t xml:space="preserve">294cd7d130be8bb0326127c52ff2769fcf9a956d</t>
        </is>
      </c>
      <c r="B5371" t="inlineStr">
        <is>
          <t xml:space="preserve">Zompirewolf</t>
        </is>
      </c>
      <c r="C5371" t="inlineStr">
        <is>
          <t xml:space="preserve">Zompirewolf: Die Geburt Einer Legende</t>
        </is>
      </c>
      <c r="D5371" t="inlineStr">
        <is>
          <t xml:space="preserve">4c4346347fc6000e39c320d389fd391d42d78709</t>
        </is>
      </c>
      <c r="E5371" t="inlineStr">
        <is>
          <t xml:space="preserve">Episode 407: Es Ist Zeit</t>
        </is>
      </c>
      <c r="F5371">
        <v>407</v>
      </c>
      <c r="G5371" t="inlineStr">
        <is>
          <t xml:space="preserve">6:05-6:08</t>
        </is>
      </c>
      <c r="H5371" t="inlineStr">
        <is>
          <t xml:space="preserve">Resolved</t>
        </is>
      </c>
      <c r="I5371" t="inlineStr">
        <is>
          <t xml:space="preserve">Remarks: gender bending
Line from Script: "Der Präsident war vor Fassungslosigkeit verstummt. "
Notes: "der Präsident" --&gt; female</t>
        </is>
      </c>
      <c r="J5371" t="inlineStr">
        <is>
          <t xml:space="preserve">AI</t>
        </is>
      </c>
      <c r="K5371" t="inlineStr">
        <is>
          <t xml:space="preserve">Script error</t>
        </is>
      </c>
      <c r="L5371" t="inlineStr">
        <is>
          <t xml:space="preserve">Script error</t>
        </is>
      </c>
      <c r="M5371" t="str">
        <f>IFERROR(IF(VLOOKUP(L5371,'Quantification'!$A:$B,2,FALSE)&amp;""="","Unclassified",VLOOKUP(L5371,'Quantification'!$A:$B,2,FALSE)),"Unclassified")</f>
        <v>Major</v>
      </c>
      <c r="N5371" t="inlineStr">
        <is>
          <t xml:space="preserve">frl-florinda.frisardi@pocketfm.com</t>
        </is>
      </c>
      <c r="O5371" t="inlineStr">
        <is>
          <t xml:space="preserve">Issues found in raw</t>
        </is>
      </c>
      <c r="P5371" t="str">
        <f>IF(OR(O5371="Issues found in master",O5371="Final master"),"Master",IF(OR(O5371="Ready for Master",O5371="Issues found in raw",O5371="Raw under QC",O5371="Issues resolved in raw"),"Raw","-"))</f>
        <v>Raw</v>
      </c>
      <c r="Q5371" s="13">
        <v>46280.14583333333</v>
      </c>
      <c r="R5371" t="inlineStr">
        <is>
          <t xml:space="preserve">2026-09 (Sept)</t>
        </is>
      </c>
      <c r="S5371">
        <f>IF(M5371="Not an error",0,IF(COUNTIFS($A$2:$A5371,$A5371,$D$2:$D5371,$D5371,$M$2:$M5371,"&lt;&gt;Not an error")=1,1,0))</f>
        <v>0</v>
      </c>
      <c r="T5371">
        <f>IF(M5371&lt;&gt;"Major",0,IF(COUNTIFS($A$2:$A5371,$A5371,$D$2:$D5371,$D5371,$M$2:$M5371,"Major")=1,1,0))</f>
        <v>0</v>
      </c>
      <c r="U5371">
        <f>IF(M5371&lt;&gt;"Minor",0,IF(COUNTIFS($A$2:$A5371,$A5371,$D$2:$D5371,$D5371,$M$2:$M5371,"Minor")=1,1,0))</f>
        <v>0</v>
      </c>
    </row>
    <row r="5372">
      <c r="A5372" t="inlineStr">
        <is>
          <t xml:space="preserve">294cd7d130be8bb0326127c52ff2769fcf9a956d</t>
        </is>
      </c>
      <c r="B5372" t="inlineStr">
        <is>
          <t xml:space="preserve">Zompirewolf</t>
        </is>
      </c>
      <c r="C5372" t="inlineStr">
        <is>
          <t xml:space="preserve">Zompirewolf: Die Geburt Einer Legende</t>
        </is>
      </c>
      <c r="D5372" t="inlineStr">
        <is>
          <t xml:space="preserve">4c4346347fc6000e39c320d389fd391d42d78709</t>
        </is>
      </c>
      <c r="E5372" t="inlineStr">
        <is>
          <t xml:space="preserve">Episode 407: Es Ist Zeit</t>
        </is>
      </c>
      <c r="F5372">
        <v>407</v>
      </c>
      <c r="G5372" t="inlineStr">
        <is>
          <t xml:space="preserve">6:18-6:29</t>
        </is>
      </c>
      <c r="H5372" t="inlineStr">
        <is>
          <t xml:space="preserve">Resolved</t>
        </is>
      </c>
      <c r="I5372" t="inlineStr">
        <is>
          <t xml:space="preserve">Remarks: gender bending
Line from Script: "Das war nicht die einzige Frage, die ihn beschäftigte. Egal, wie sehr er es auch versuchte, der Präsident konnte sich die wahnsinnige Macht, die dieser Mann besaß, nicht erklären. "
Notes: "der Präsident" --&gt; all to female</t>
        </is>
      </c>
      <c r="J5372" t="inlineStr">
        <is>
          <t xml:space="preserve">AI</t>
        </is>
      </c>
      <c r="K5372" t="inlineStr">
        <is>
          <t xml:space="preserve">Script error</t>
        </is>
      </c>
      <c r="L5372" t="inlineStr">
        <is>
          <t xml:space="preserve">Script error</t>
        </is>
      </c>
      <c r="M5372" t="str">
        <f>IFERROR(IF(VLOOKUP(L5372,'Quantification'!$A:$B,2,FALSE)&amp;""="","Unclassified",VLOOKUP(L5372,'Quantification'!$A:$B,2,FALSE)),"Unclassified")</f>
        <v>Major</v>
      </c>
      <c r="N5372" t="inlineStr">
        <is>
          <t xml:space="preserve">frl-florinda.frisardi@pocketfm.com</t>
        </is>
      </c>
      <c r="O5372" t="inlineStr">
        <is>
          <t xml:space="preserve">Issues found in raw</t>
        </is>
      </c>
      <c r="P5372" t="str">
        <f>IF(OR(O5372="Issues found in master",O5372="Final master"),"Master",IF(OR(O5372="Ready for Master",O5372="Issues found in raw",O5372="Raw under QC",O5372="Issues resolved in raw"),"Raw","-"))</f>
        <v>Raw</v>
      </c>
      <c r="Q5372" s="13">
        <v>46280.14583333333</v>
      </c>
      <c r="R5372" t="inlineStr">
        <is>
          <t xml:space="preserve">2026-09 (Sept)</t>
        </is>
      </c>
      <c r="S5372">
        <f>IF(M5372="Not an error",0,IF(COUNTIFS($A$2:$A5372,$A5372,$D$2:$D5372,$D5372,$M$2:$M5372,"&lt;&gt;Not an error")=1,1,0))</f>
        <v>0</v>
      </c>
      <c r="T5372">
        <f>IF(M5372&lt;&gt;"Major",0,IF(COUNTIFS($A$2:$A5372,$A5372,$D$2:$D5372,$D5372,$M$2:$M5372,"Major")=1,1,0))</f>
        <v>0</v>
      </c>
      <c r="U5372">
        <f>IF(M5372&lt;&gt;"Minor",0,IF(COUNTIFS($A$2:$A5372,$A5372,$D$2:$D5372,$D5372,$M$2:$M5372,"Minor")=1,1,0))</f>
        <v>0</v>
      </c>
    </row>
    <row r="5373">
      <c r="A5373" t="inlineStr">
        <is>
          <t xml:space="preserve">294cd7d130be8bb0326127c52ff2769fcf9a956d</t>
        </is>
      </c>
      <c r="B5373" t="inlineStr">
        <is>
          <t xml:space="preserve">Zompirewolf</t>
        </is>
      </c>
      <c r="C5373" t="inlineStr">
        <is>
          <t xml:space="preserve">Zompirewolf: Die Geburt Einer Legende</t>
        </is>
      </c>
      <c r="D5373" t="inlineStr">
        <is>
          <t xml:space="preserve">4c4346347fc6000e39c320d389fd391d42d78709</t>
        </is>
      </c>
      <c r="E5373" t="inlineStr">
        <is>
          <t xml:space="preserve">Episode 407: Es Ist Zeit</t>
        </is>
      </c>
      <c r="F5373">
        <v>407</v>
      </c>
      <c r="G5373" t="inlineStr">
        <is>
          <t xml:space="preserve">6:36-6:41</t>
        </is>
      </c>
      <c r="H5373" t="inlineStr">
        <is>
          <t xml:space="preserve">Resolved</t>
        </is>
      </c>
      <c r="I5373" t="inlineStr">
        <is>
          <t xml:space="preserve">Remarks:
Line from Script: "„Jetzt ergibt alles einen Sinn“, murmelte der Präsident. "
Notes: "der Präsident" --&gt; female</t>
        </is>
      </c>
      <c r="J5373" t="inlineStr">
        <is>
          <t xml:space="preserve">AI</t>
        </is>
      </c>
      <c r="K5373" t="inlineStr">
        <is>
          <t xml:space="preserve">Script error</t>
        </is>
      </c>
      <c r="L5373" t="inlineStr">
        <is>
          <t xml:space="preserve">Script error</t>
        </is>
      </c>
      <c r="M5373" t="str">
        <f>IFERROR(IF(VLOOKUP(L5373,'Quantification'!$A:$B,2,FALSE)&amp;""="","Unclassified",VLOOKUP(L5373,'Quantification'!$A:$B,2,FALSE)),"Unclassified")</f>
        <v>Major</v>
      </c>
      <c r="N5373" t="inlineStr">
        <is>
          <t xml:space="preserve">frl-florinda.frisardi@pocketfm.com</t>
        </is>
      </c>
      <c r="O5373" t="inlineStr">
        <is>
          <t xml:space="preserve">Issues found in raw</t>
        </is>
      </c>
      <c r="P5373" t="str">
        <f>IF(OR(O5373="Issues found in master",O5373="Final master"),"Master",IF(OR(O5373="Ready for Master",O5373="Issues found in raw",O5373="Raw under QC",O5373="Issues resolved in raw"),"Raw","-"))</f>
        <v>Raw</v>
      </c>
      <c r="Q5373" s="13">
        <v>46280.14583333333</v>
      </c>
      <c r="R5373" t="inlineStr">
        <is>
          <t xml:space="preserve">2026-09 (Sept)</t>
        </is>
      </c>
      <c r="S5373">
        <f>IF(M5373="Not an error",0,IF(COUNTIFS($A$2:$A5373,$A5373,$D$2:$D5373,$D5373,$M$2:$M5373,"&lt;&gt;Not an error")=1,1,0))</f>
        <v>0</v>
      </c>
      <c r="T5373">
        <f>IF(M5373&lt;&gt;"Major",0,IF(COUNTIFS($A$2:$A5373,$A5373,$D$2:$D5373,$D5373,$M$2:$M5373,"Major")=1,1,0))</f>
        <v>0</v>
      </c>
      <c r="U5373">
        <f>IF(M5373&lt;&gt;"Minor",0,IF(COUNTIFS($A$2:$A5373,$A5373,$D$2:$D5373,$D5373,$M$2:$M5373,"Minor")=1,1,0))</f>
        <v>0</v>
      </c>
    </row>
    <row r="5374">
      <c r="A5374" t="inlineStr">
        <is>
          <t xml:space="preserve">294cd7d130be8bb0326127c52ff2769fcf9a956d</t>
        </is>
      </c>
      <c r="B5374" t="inlineStr">
        <is>
          <t xml:space="preserve">Zompirewolf</t>
        </is>
      </c>
      <c r="C5374" t="inlineStr">
        <is>
          <t xml:space="preserve">Zompirewolf: Die Geburt Einer Legende</t>
        </is>
      </c>
      <c r="D5374" t="inlineStr">
        <is>
          <t xml:space="preserve">4c4346347fc6000e39c320d389fd391d42d78709</t>
        </is>
      </c>
      <c r="E5374" t="inlineStr">
        <is>
          <t xml:space="preserve">Episode 407: Es Ist Zeit</t>
        </is>
      </c>
      <c r="F5374">
        <v>407</v>
      </c>
      <c r="G5374" t="inlineStr">
        <is>
          <t xml:space="preserve">7:02-7:14</t>
        </is>
      </c>
      <c r="H5374" t="inlineStr">
        <is>
          <t xml:space="preserve">Resolved</t>
        </is>
      </c>
      <c r="I5374" t="inlineStr">
        <is>
          <t xml:space="preserve">Remarks: gender bending
Line from Script: "Er gab den Befehl und unzählige versuchten, aus der Kuppel zu fliehen, nur um draußen direkt den Unmenschen in die Arme zu laufen, die dafür sorgten, dass niemand entkam. "
Notes: "er" - "sie"</t>
        </is>
      </c>
      <c r="J5374" t="inlineStr">
        <is>
          <t xml:space="preserve">AI</t>
        </is>
      </c>
      <c r="K5374" t="inlineStr">
        <is>
          <t xml:space="preserve">Script error</t>
        </is>
      </c>
      <c r="L5374" t="inlineStr">
        <is>
          <t xml:space="preserve">Script error</t>
        </is>
      </c>
      <c r="M5374" t="str">
        <f>IFERROR(IF(VLOOKUP(L5374,'Quantification'!$A:$B,2,FALSE)&amp;""="","Unclassified",VLOOKUP(L5374,'Quantification'!$A:$B,2,FALSE)),"Unclassified")</f>
        <v>Major</v>
      </c>
      <c r="N5374" t="inlineStr">
        <is>
          <t xml:space="preserve">frl-florinda.frisardi@pocketfm.com</t>
        </is>
      </c>
      <c r="O5374" t="inlineStr">
        <is>
          <t xml:space="preserve">Issues found in raw</t>
        </is>
      </c>
      <c r="P5374" t="str">
        <f>IF(OR(O5374="Issues found in master",O5374="Final master"),"Master",IF(OR(O5374="Ready for Master",O5374="Issues found in raw",O5374="Raw under QC",O5374="Issues resolved in raw"),"Raw","-"))</f>
        <v>Raw</v>
      </c>
      <c r="Q5374" s="13">
        <v>46280.14583333333</v>
      </c>
      <c r="R5374" t="inlineStr">
        <is>
          <t xml:space="preserve">2026-09 (Sept)</t>
        </is>
      </c>
      <c r="S5374">
        <f>IF(M5374="Not an error",0,IF(COUNTIFS($A$2:$A5374,$A5374,$D$2:$D5374,$D5374,$M$2:$M5374,"&lt;&gt;Not an error")=1,1,0))</f>
        <v>0</v>
      </c>
      <c r="T5374">
        <f>IF(M5374&lt;&gt;"Major",0,IF(COUNTIFS($A$2:$A5374,$A5374,$D$2:$D5374,$D5374,$M$2:$M5374,"Major")=1,1,0))</f>
        <v>0</v>
      </c>
      <c r="U5374">
        <f>IF(M5374&lt;&gt;"Minor",0,IF(COUNTIFS($A$2:$A5374,$A5374,$D$2:$D5374,$D5374,$M$2:$M5374,"Minor")=1,1,0))</f>
        <v>0</v>
      </c>
    </row>
    <row r="5375">
      <c r="A5375" t="inlineStr">
        <is>
          <t xml:space="preserve">294cd7d130be8bb0326127c52ff2769fcf9a956d</t>
        </is>
      </c>
      <c r="B5375" t="inlineStr">
        <is>
          <t xml:space="preserve">Zompirewolf</t>
        </is>
      </c>
      <c r="C5375" t="inlineStr">
        <is>
          <t xml:space="preserve">Zompirewolf: Die Geburt Einer Legende</t>
        </is>
      </c>
      <c r="D5375" t="inlineStr">
        <is>
          <t xml:space="preserve">4c4346347fc6000e39c320d389fd391d42d78709</t>
        </is>
      </c>
      <c r="E5375" t="inlineStr">
        <is>
          <t xml:space="preserve">Episode 407: Es Ist Zeit</t>
        </is>
      </c>
      <c r="F5375">
        <v>407</v>
      </c>
      <c r="G5375" t="inlineStr">
        <is>
          <t xml:space="preserve">7:40-7:53</t>
        </is>
      </c>
      <c r="H5375" t="inlineStr">
        <is>
          <t xml:space="preserve">Resolved</t>
        </is>
      </c>
      <c r="I5375" t="inlineStr">
        <is>
          <t xml:space="preserve">Remarks: gender bending
Line from Script: "„Wie ist das möglich?“, murmelte der Präsident ungläubig.
Obwohl er damit gerechnet hatte, dass der Angriff fehlschlagen würde, hätte er sich nie vorstellen können, dass der Mann völlig unversehrt bleiben würde. "
Notes: "der Präsident" --&gt; all to female</t>
        </is>
      </c>
      <c r="J5375" t="inlineStr">
        <is>
          <t xml:space="preserve">AI</t>
        </is>
      </c>
      <c r="K5375" t="inlineStr">
        <is>
          <t xml:space="preserve">Script error</t>
        </is>
      </c>
      <c r="L5375" t="inlineStr">
        <is>
          <t xml:space="preserve">Script error</t>
        </is>
      </c>
      <c r="M5375" t="str">
        <f>IFERROR(IF(VLOOKUP(L5375,'Quantification'!$A:$B,2,FALSE)&amp;""="","Unclassified",VLOOKUP(L5375,'Quantification'!$A:$B,2,FALSE)),"Unclassified")</f>
        <v>Major</v>
      </c>
      <c r="N5375" t="inlineStr">
        <is>
          <t xml:space="preserve">frl-florinda.frisardi@pocketfm.com</t>
        </is>
      </c>
      <c r="O5375" t="inlineStr">
        <is>
          <t xml:space="preserve">Issues found in raw</t>
        </is>
      </c>
      <c r="P5375" t="str">
        <f>IF(OR(O5375="Issues found in master",O5375="Final master"),"Master",IF(OR(O5375="Ready for Master",O5375="Issues found in raw",O5375="Raw under QC",O5375="Issues resolved in raw"),"Raw","-"))</f>
        <v>Raw</v>
      </c>
      <c r="Q5375" s="13">
        <v>46280.14583333333</v>
      </c>
      <c r="R5375" t="inlineStr">
        <is>
          <t xml:space="preserve">2026-09 (Sept)</t>
        </is>
      </c>
      <c r="S5375">
        <f>IF(M5375="Not an error",0,IF(COUNTIFS($A$2:$A5375,$A5375,$D$2:$D5375,$D5375,$M$2:$M5375,"&lt;&gt;Not an error")=1,1,0))</f>
        <v>0</v>
      </c>
      <c r="T5375">
        <f>IF(M5375&lt;&gt;"Major",0,IF(COUNTIFS($A$2:$A5375,$A5375,$D$2:$D5375,$D5375,$M$2:$M5375,"Major")=1,1,0))</f>
        <v>0</v>
      </c>
      <c r="U5375">
        <f>IF(M5375&lt;&gt;"Minor",0,IF(COUNTIFS($A$2:$A5375,$A5375,$D$2:$D5375,$D5375,$M$2:$M5375,"Minor")=1,1,0))</f>
        <v>0</v>
      </c>
    </row>
    <row r="5376">
      <c r="A5376" t="inlineStr">
        <is>
          <t xml:space="preserve">294cd7d130be8bb0326127c52ff2769fcf9a956d</t>
        </is>
      </c>
      <c r="B5376" t="inlineStr">
        <is>
          <t xml:space="preserve">Zompirewolf</t>
        </is>
      </c>
      <c r="C5376" t="inlineStr">
        <is>
          <t xml:space="preserve">Zompirewolf: Die Geburt Einer Legende</t>
        </is>
      </c>
      <c r="D5376" t="inlineStr">
        <is>
          <t xml:space="preserve">2a22418f1d104b612b2156fd95517265f846d8af</t>
        </is>
      </c>
      <c r="E5376" t="inlineStr">
        <is>
          <t xml:space="preserve">Episode 408: Keine Chance</t>
        </is>
      </c>
      <c r="F5376">
        <v>408</v>
      </c>
      <c r="G5376" t="inlineStr">
        <is>
          <t xml:space="preserve">0:06-0:30</t>
        </is>
      </c>
      <c r="H5376" t="inlineStr">
        <is>
          <t xml:space="preserve">Resolved</t>
        </is>
      </c>
      <c r="I5376" t="inlineStr">
        <is>
          <t xml:space="preserve">Remarks: gender bending
Line from Script: "Das war zumindest das Ergebnis, das sich der Präsident gewünscht hätte. Aber die Realität ist oft enttäuschend.
Obwohl die Streitkräfte des Präsidenten dem Feind zahlenmäßig fünffach überlegen waren, waren sie für Tristan nicht mehr als Spielzeuge. Während seine Truppen abgeschlachtet wurden, versuchte der Präsident, Tristans Gefühle zu lesen. "
Notes: all of "Präsident" to female</t>
        </is>
      </c>
      <c r="J5376" t="inlineStr">
        <is>
          <t xml:space="preserve">AI</t>
        </is>
      </c>
      <c r="K5376" t="inlineStr">
        <is>
          <t xml:space="preserve">Script error</t>
        </is>
      </c>
      <c r="L5376" t="inlineStr">
        <is>
          <t xml:space="preserve">Script error</t>
        </is>
      </c>
      <c r="M5376" t="str">
        <f>IFERROR(IF(VLOOKUP(L5376,'Quantification'!$A:$B,2,FALSE)&amp;""="","Unclassified",VLOOKUP(L5376,'Quantification'!$A:$B,2,FALSE)),"Unclassified")</f>
        <v>Major</v>
      </c>
      <c r="N5376" t="inlineStr">
        <is>
          <t xml:space="preserve">frl-florinda.frisardi@pocketfm.com</t>
        </is>
      </c>
      <c r="O5376" t="inlineStr">
        <is>
          <t xml:space="preserve">Issues found in raw</t>
        </is>
      </c>
      <c r="P5376" t="str">
        <f>IF(OR(O5376="Issues found in master",O5376="Final master"),"Master",IF(OR(O5376="Ready for Master",O5376="Issues found in raw",O5376="Raw under QC",O5376="Issues resolved in raw"),"Raw","-"))</f>
        <v>Raw</v>
      </c>
      <c r="Q5376" s="13">
        <v>46280.14583333333</v>
      </c>
      <c r="R5376" t="inlineStr">
        <is>
          <t xml:space="preserve">2026-09 (Sept)</t>
        </is>
      </c>
      <c r="S5376">
        <f>IF(M5376="Not an error",0,IF(COUNTIFS($A$2:$A5376,$A5376,$D$2:$D5376,$D5376,$M$2:$M5376,"&lt;&gt;Not an error")=1,1,0))</f>
        <v>1</v>
      </c>
      <c r="T5376">
        <f>IF(M5376&lt;&gt;"Major",0,IF(COUNTIFS($A$2:$A5376,$A5376,$D$2:$D5376,$D5376,$M$2:$M5376,"Major")=1,1,0))</f>
        <v>1</v>
      </c>
      <c r="U5376">
        <f>IF(M5376&lt;&gt;"Minor",0,IF(COUNTIFS($A$2:$A5376,$A5376,$D$2:$D5376,$D5376,$M$2:$M5376,"Minor")=1,1,0))</f>
        <v>0</v>
      </c>
    </row>
    <row r="5377">
      <c r="A5377" t="inlineStr">
        <is>
          <t xml:space="preserve">294cd7d130be8bb0326127c52ff2769fcf9a956d</t>
        </is>
      </c>
      <c r="B5377" t="inlineStr">
        <is>
          <t xml:space="preserve">Zompirewolf</t>
        </is>
      </c>
      <c r="C5377" t="inlineStr">
        <is>
          <t xml:space="preserve">Zompirewolf: Die Geburt Einer Legende</t>
        </is>
      </c>
      <c r="D5377" t="inlineStr">
        <is>
          <t xml:space="preserve">2a22418f1d104b612b2156fd95517265f846d8af</t>
        </is>
      </c>
      <c r="E5377" t="inlineStr">
        <is>
          <t xml:space="preserve">Episode 408: Keine Chance</t>
        </is>
      </c>
      <c r="F5377">
        <v>408</v>
      </c>
      <c r="G5377" t="inlineStr">
        <is>
          <t xml:space="preserve">0:35-1:02</t>
        </is>
      </c>
      <c r="H5377" t="inlineStr">
        <is>
          <t xml:space="preserve">Resolved</t>
        </is>
      </c>
      <c r="I5377" t="inlineStr">
        <is>
          <t xml:space="preserve">Remarks: gender bending
Line from Script: "Aber Tristans Pokerface überraschte ihn völlig. Wenn ein Gegner die geringste Gefühlsregung zeigte, konnte der Präsident dessen Persönlichkeit verändern. Er hatte sich darauf verlassen, dass diese Fähigkeit ihn aus dieser schrecklichen Lage befreien würde. Aber die Dinge liefen überhaupt nicht nach seinem Plan.
„Was stimmt mit diesem Bastard nicht!“, knirschte der Präsident frustriert."
Notes: all of "Präsident" to female</t>
        </is>
      </c>
      <c r="J5377" t="inlineStr">
        <is>
          <t xml:space="preserve">AI</t>
        </is>
      </c>
      <c r="K5377" t="inlineStr">
        <is>
          <t xml:space="preserve">Script error</t>
        </is>
      </c>
      <c r="L5377" t="inlineStr">
        <is>
          <t xml:space="preserve">Script error</t>
        </is>
      </c>
      <c r="M5377" t="str">
        <f>IFERROR(IF(VLOOKUP(L5377,'Quantification'!$A:$B,2,FALSE)&amp;""="","Unclassified",VLOOKUP(L5377,'Quantification'!$A:$B,2,FALSE)),"Unclassified")</f>
        <v>Major</v>
      </c>
      <c r="N5377" t="inlineStr">
        <is>
          <t xml:space="preserve">frl-florinda.frisardi@pocketfm.com</t>
        </is>
      </c>
      <c r="O5377" t="inlineStr">
        <is>
          <t xml:space="preserve">Issues found in raw</t>
        </is>
      </c>
      <c r="P5377" t="str">
        <f>IF(OR(O5377="Issues found in master",O5377="Final master"),"Master",IF(OR(O5377="Ready for Master",O5377="Issues found in raw",O5377="Raw under QC",O5377="Issues resolved in raw"),"Raw","-"))</f>
        <v>Raw</v>
      </c>
      <c r="Q5377" s="13">
        <v>46280.14583333333</v>
      </c>
      <c r="R5377" t="inlineStr">
        <is>
          <t xml:space="preserve">2026-09 (Sept)</t>
        </is>
      </c>
      <c r="S5377">
        <f>IF(M5377="Not an error",0,IF(COUNTIFS($A$2:$A5377,$A5377,$D$2:$D5377,$D5377,$M$2:$M5377,"&lt;&gt;Not an error")=1,1,0))</f>
        <v>0</v>
      </c>
      <c r="T5377">
        <f>IF(M5377&lt;&gt;"Major",0,IF(COUNTIFS($A$2:$A5377,$A5377,$D$2:$D5377,$D5377,$M$2:$M5377,"Major")=1,1,0))</f>
        <v>0</v>
      </c>
      <c r="U5377">
        <f>IF(M5377&lt;&gt;"Minor",0,IF(COUNTIFS($A$2:$A5377,$A5377,$D$2:$D5377,$D5377,$M$2:$M5377,"Minor")=1,1,0))</f>
        <v>0</v>
      </c>
    </row>
    <row r="5378">
      <c r="A5378" t="inlineStr">
        <is>
          <t xml:space="preserve">294cd7d130be8bb0326127c52ff2769fcf9a956d</t>
        </is>
      </c>
      <c r="B5378" t="inlineStr">
        <is>
          <t xml:space="preserve">Zompirewolf</t>
        </is>
      </c>
      <c r="C5378" t="inlineStr">
        <is>
          <t xml:space="preserve">Zompirewolf: Die Geburt Einer Legende</t>
        </is>
      </c>
      <c r="D5378" t="inlineStr">
        <is>
          <t xml:space="preserve">2a22418f1d104b612b2156fd95517265f846d8af</t>
        </is>
      </c>
      <c r="E5378" t="inlineStr">
        <is>
          <t xml:space="preserve">Episode 408: Keine Chance</t>
        </is>
      </c>
      <c r="F5378">
        <v>408</v>
      </c>
      <c r="G5378" t="inlineStr">
        <is>
          <t xml:space="preserve">1:14-1:46</t>
        </is>
      </c>
      <c r="H5378" t="inlineStr">
        <is>
          <t xml:space="preserve">Resolved</t>
        </is>
      </c>
      <c r="I5378" t="inlineStr">
        <is>
          <t xml:space="preserve">Remarks: gender bending
Line from Script: "So viel war aus den Geständnissen der gehirngewaschenen Tochter des Präsidenten klar geworden.
Der Präsident war froh, das zu hören, da Wut und Stolz zwei der Emotionen waren, die er am leichtesten manipulieren konnte. Das war auch der Grund, warum er sich überhaupt erst zum Schlachtfeld begeben hatte, obwohl ihm alle davon abgeraten hatten. Der Präsident glaubte, die Situation unter Kontrolle bringen zu können, solange es ihm gelang, den Anführer des Feindes zu manipulieren."
Notes: all of "Präsident" to female</t>
        </is>
      </c>
      <c r="J5378" t="inlineStr">
        <is>
          <t xml:space="preserve">AI</t>
        </is>
      </c>
      <c r="K5378" t="inlineStr">
        <is>
          <t xml:space="preserve">Script error</t>
        </is>
      </c>
      <c r="L5378" t="inlineStr">
        <is>
          <t xml:space="preserve">Script error</t>
        </is>
      </c>
      <c r="M5378" t="str">
        <f>IFERROR(IF(VLOOKUP(L5378,'Quantification'!$A:$B,2,FALSE)&amp;""="","Unclassified",VLOOKUP(L5378,'Quantification'!$A:$B,2,FALSE)),"Unclassified")</f>
        <v>Major</v>
      </c>
      <c r="N5378" t="inlineStr">
        <is>
          <t xml:space="preserve">frl-florinda.frisardi@pocketfm.com</t>
        </is>
      </c>
      <c r="O5378" t="inlineStr">
        <is>
          <t xml:space="preserve">Issues found in raw</t>
        </is>
      </c>
      <c r="P5378" t="str">
        <f>IF(OR(O5378="Issues found in master",O5378="Final master"),"Master",IF(OR(O5378="Ready for Master",O5378="Issues found in raw",O5378="Raw under QC",O5378="Issues resolved in raw"),"Raw","-"))</f>
        <v>Raw</v>
      </c>
      <c r="Q5378" s="13">
        <v>46280.14583333333</v>
      </c>
      <c r="R5378" t="inlineStr">
        <is>
          <t xml:space="preserve">2026-09 (Sept)</t>
        </is>
      </c>
      <c r="S5378">
        <f>IF(M5378="Not an error",0,IF(COUNTIFS($A$2:$A5378,$A5378,$D$2:$D5378,$D5378,$M$2:$M5378,"&lt;&gt;Not an error")=1,1,0))</f>
        <v>0</v>
      </c>
      <c r="T5378">
        <f>IF(M5378&lt;&gt;"Major",0,IF(COUNTIFS($A$2:$A5378,$A5378,$D$2:$D5378,$D5378,$M$2:$M5378,"Major")=1,1,0))</f>
        <v>0</v>
      </c>
      <c r="U5378">
        <f>IF(M5378&lt;&gt;"Minor",0,IF(COUNTIFS($A$2:$A5378,$A5378,$D$2:$D5378,$D5378,$M$2:$M5378,"Minor")=1,1,0))</f>
        <v>0</v>
      </c>
    </row>
    <row r="5379">
      <c r="A5379" t="inlineStr">
        <is>
          <t xml:space="preserve">294cd7d130be8bb0326127c52ff2769fcf9a956d</t>
        </is>
      </c>
      <c r="B5379" t="inlineStr">
        <is>
          <t xml:space="preserve">Zompirewolf</t>
        </is>
      </c>
      <c r="C5379" t="inlineStr">
        <is>
          <t xml:space="preserve">Zompirewolf: Die Geburt Einer Legende</t>
        </is>
      </c>
      <c r="D5379" t="inlineStr">
        <is>
          <t xml:space="preserve">2a22418f1d104b612b2156fd95517265f846d8af</t>
        </is>
      </c>
      <c r="E5379" t="inlineStr">
        <is>
          <t xml:space="preserve">Episode 408: Keine Chance</t>
        </is>
      </c>
      <c r="F5379">
        <v>408</v>
      </c>
      <c r="G5379" t="inlineStr">
        <is>
          <t xml:space="preserve">1:52-2:18</t>
        </is>
      </c>
      <c r="H5379" t="inlineStr">
        <is>
          <t xml:space="preserve">Resolved</t>
        </is>
      </c>
      <c r="I5379" t="inlineStr">
        <is>
          <t xml:space="preserve">Remarks: gender bending
Line from Script: "Der Schnitter hatte seinen Zug bereits gemacht, bevor der Präsident überhaupt wusste, mit wem er es zu tun hatte. Aber selbst wenn der Präsident versucht hätte, Tristan zu manipulieren, hätte es nicht funktioniert. Tristans Bewusstsein war nicht das einzige in seinem Kopf.
Egal, wie lange und angestrengt der Präsident nachdachte, er konnte sich keinen Plan ausdenken, um den Feind aufzuhalten."
Notes: all of "Präsident" to female</t>
        </is>
      </c>
      <c r="J5379" t="inlineStr">
        <is>
          <t xml:space="preserve">AI</t>
        </is>
      </c>
      <c r="K5379" t="inlineStr">
        <is>
          <t xml:space="preserve">Script error</t>
        </is>
      </c>
      <c r="L5379" t="inlineStr">
        <is>
          <t xml:space="preserve">Script error</t>
        </is>
      </c>
      <c r="M5379" t="str">
        <f>IFERROR(IF(VLOOKUP(L5379,'Quantification'!$A:$B,2,FALSE)&amp;""="","Unclassified",VLOOKUP(L5379,'Quantification'!$A:$B,2,FALSE)),"Unclassified")</f>
        <v>Major</v>
      </c>
      <c r="N5379" t="inlineStr">
        <is>
          <t xml:space="preserve">frl-florinda.frisardi@pocketfm.com</t>
        </is>
      </c>
      <c r="O5379" t="inlineStr">
        <is>
          <t xml:space="preserve">Issues found in raw</t>
        </is>
      </c>
      <c r="P5379" t="str">
        <f>IF(OR(O5379="Issues found in master",O5379="Final master"),"Master",IF(OR(O5379="Ready for Master",O5379="Issues found in raw",O5379="Raw under QC",O5379="Issues resolved in raw"),"Raw","-"))</f>
        <v>Raw</v>
      </c>
      <c r="Q5379" s="13">
        <v>46280.14583333333</v>
      </c>
      <c r="R5379" t="inlineStr">
        <is>
          <t xml:space="preserve">2026-09 (Sept)</t>
        </is>
      </c>
      <c r="S5379">
        <f>IF(M5379="Not an error",0,IF(COUNTIFS($A$2:$A5379,$A5379,$D$2:$D5379,$D5379,$M$2:$M5379,"&lt;&gt;Not an error")=1,1,0))</f>
        <v>0</v>
      </c>
      <c r="T5379">
        <f>IF(M5379&lt;&gt;"Major",0,IF(COUNTIFS($A$2:$A5379,$A5379,$D$2:$D5379,$D5379,$M$2:$M5379,"Major")=1,1,0))</f>
        <v>0</v>
      </c>
      <c r="U5379">
        <f>IF(M5379&lt;&gt;"Minor",0,IF(COUNTIFS($A$2:$A5379,$A5379,$D$2:$D5379,$D5379,$M$2:$M5379,"Minor")=1,1,0))</f>
        <v>0</v>
      </c>
    </row>
    <row r="5380">
      <c r="A5380" t="inlineStr">
        <is>
          <t xml:space="preserve">294cd7d130be8bb0326127c52ff2769fcf9a956d</t>
        </is>
      </c>
      <c r="B5380" t="inlineStr">
        <is>
          <t xml:space="preserve">Zompirewolf</t>
        </is>
      </c>
      <c r="C5380" t="inlineStr">
        <is>
          <t xml:space="preserve">Zompirewolf: Die Geburt Einer Legende</t>
        </is>
      </c>
      <c r="D5380" t="inlineStr">
        <is>
          <t xml:space="preserve">2a22418f1d104b612b2156fd95517265f846d8af</t>
        </is>
      </c>
      <c r="E5380" t="inlineStr">
        <is>
          <t xml:space="preserve">Episode 408: Keine Chance</t>
        </is>
      </c>
      <c r="F5380">
        <v>408</v>
      </c>
      <c r="G5380" t="inlineStr">
        <is>
          <t xml:space="preserve">2:24-2:48</t>
        </is>
      </c>
      <c r="H5380" t="inlineStr">
        <is>
          <t xml:space="preserve">Resolved</t>
        </is>
      </c>
      <c r="I5380" t="inlineStr">
        <is>
          <t xml:space="preserve">Remarks: gender bending
Line from Script: "Tristan ging ruhig auf ihn zu, was im Präsidenten eine Welle purer Furcht auslöste. Da er nicht wollte, dass Tristan noch näher kam, verwandelte sich der Präsident in einen schattenhaften Vogel und ergriff die Flucht.
Doch im Gegensatz zu seinen Soldaten flog er nicht aus dem sicheren Leichengas hinaus. Stattdessen flog er tiefer hinein, in Richtung der Städte."
Notes: all of "Präsident" to female</t>
        </is>
      </c>
      <c r="J5380" t="inlineStr">
        <is>
          <t xml:space="preserve">AI</t>
        </is>
      </c>
      <c r="K5380" t="inlineStr">
        <is>
          <t xml:space="preserve">Script error</t>
        </is>
      </c>
      <c r="L5380" t="inlineStr">
        <is>
          <t xml:space="preserve">Script error</t>
        </is>
      </c>
      <c r="M5380" t="str">
        <f>IFERROR(IF(VLOOKUP(L5380,'Quantification'!$A:$B,2,FALSE)&amp;""="","Unclassified",VLOOKUP(L5380,'Quantification'!$A:$B,2,FALSE)),"Unclassified")</f>
        <v>Major</v>
      </c>
      <c r="N5380" t="inlineStr">
        <is>
          <t xml:space="preserve">frl-florinda.frisardi@pocketfm.com</t>
        </is>
      </c>
      <c r="O5380" t="inlineStr">
        <is>
          <t xml:space="preserve">Issues found in raw</t>
        </is>
      </c>
      <c r="P5380" t="str">
        <f>IF(OR(O5380="Issues found in master",O5380="Final master"),"Master",IF(OR(O5380="Ready for Master",O5380="Issues found in raw",O5380="Raw under QC",O5380="Issues resolved in raw"),"Raw","-"))</f>
        <v>Raw</v>
      </c>
      <c r="Q5380" s="13">
        <v>46280.14583333333</v>
      </c>
      <c r="R5380" t="inlineStr">
        <is>
          <t xml:space="preserve">2026-09 (Sept)</t>
        </is>
      </c>
      <c r="S5380">
        <f>IF(M5380="Not an error",0,IF(COUNTIFS($A$2:$A5380,$A5380,$D$2:$D5380,$D5380,$M$2:$M5380,"&lt;&gt;Not an error")=1,1,0))</f>
        <v>0</v>
      </c>
      <c r="T5380">
        <f>IF(M5380&lt;&gt;"Major",0,IF(COUNTIFS($A$2:$A5380,$A5380,$D$2:$D5380,$D5380,$M$2:$M5380,"Major")=1,1,0))</f>
        <v>0</v>
      </c>
      <c r="U5380">
        <f>IF(M5380&lt;&gt;"Minor",0,IF(COUNTIFS($A$2:$A5380,$A5380,$D$2:$D5380,$D5380,$M$2:$M5380,"Minor")=1,1,0))</f>
        <v>0</v>
      </c>
    </row>
    <row r="5381">
      <c r="A5381" t="inlineStr">
        <is>
          <t xml:space="preserve">294cd7d130be8bb0326127c52ff2769fcf9a956d</t>
        </is>
      </c>
      <c r="B5381" t="inlineStr">
        <is>
          <t xml:space="preserve">Zompirewolf</t>
        </is>
      </c>
      <c r="C5381" t="inlineStr">
        <is>
          <t xml:space="preserve">Zompirewolf: Die Geburt Einer Legende</t>
        </is>
      </c>
      <c r="D5381" t="inlineStr">
        <is>
          <t xml:space="preserve">2a22418f1d104b612b2156fd95517265f846d8af</t>
        </is>
      </c>
      <c r="E5381" t="inlineStr">
        <is>
          <t xml:space="preserve">Episode 408: Keine Chance</t>
        </is>
      </c>
      <c r="F5381">
        <v>408</v>
      </c>
      <c r="G5381" t="inlineStr">
        <is>
          <t xml:space="preserve">3:02-3:05</t>
        </is>
      </c>
      <c r="H5381" t="inlineStr">
        <is>
          <t xml:space="preserve">Resolved</t>
        </is>
      </c>
      <c r="I5381" t="inlineStr">
        <is>
          <t xml:space="preserve">Remarks: gender bending
Line from Script: "Ich verfolge ihn. Kommt zu mir, wenn ihr hier fertig seid.“
Notes: "ihn" - "sie"</t>
        </is>
      </c>
      <c r="J5381" t="inlineStr">
        <is>
          <t xml:space="preserve">AI</t>
        </is>
      </c>
      <c r="K5381" t="inlineStr">
        <is>
          <t xml:space="preserve">Script error</t>
        </is>
      </c>
      <c r="L5381" t="inlineStr">
        <is>
          <t xml:space="preserve">Script error</t>
        </is>
      </c>
      <c r="M5381" t="str">
        <f>IFERROR(IF(VLOOKUP(L5381,'Quantification'!$A:$B,2,FALSE)&amp;""="","Unclassified",VLOOKUP(L5381,'Quantification'!$A:$B,2,FALSE)),"Unclassified")</f>
        <v>Major</v>
      </c>
      <c r="N5381" t="inlineStr">
        <is>
          <t xml:space="preserve">frl-florinda.frisardi@pocketfm.com</t>
        </is>
      </c>
      <c r="O5381" t="inlineStr">
        <is>
          <t xml:space="preserve">Issues found in raw</t>
        </is>
      </c>
      <c r="P5381" t="str">
        <f>IF(OR(O5381="Issues found in master",O5381="Final master"),"Master",IF(OR(O5381="Ready for Master",O5381="Issues found in raw",O5381="Raw under QC",O5381="Issues resolved in raw"),"Raw","-"))</f>
        <v>Raw</v>
      </c>
      <c r="Q5381" s="13">
        <v>46280.14583333333</v>
      </c>
      <c r="R5381" t="inlineStr">
        <is>
          <t xml:space="preserve">2026-09 (Sept)</t>
        </is>
      </c>
      <c r="S5381">
        <f>IF(M5381="Not an error",0,IF(COUNTIFS($A$2:$A5381,$A5381,$D$2:$D5381,$D5381,$M$2:$M5381,"&lt;&gt;Not an error")=1,1,0))</f>
        <v>0</v>
      </c>
      <c r="T5381">
        <f>IF(M5381&lt;&gt;"Major",0,IF(COUNTIFS($A$2:$A5381,$A5381,$D$2:$D5381,$D5381,$M$2:$M5381,"Major")=1,1,0))</f>
        <v>0</v>
      </c>
      <c r="U5381">
        <f>IF(M5381&lt;&gt;"Minor",0,IF(COUNTIFS($A$2:$A5381,$A5381,$D$2:$D5381,$D5381,$M$2:$M5381,"Minor")=1,1,0))</f>
        <v>0</v>
      </c>
    </row>
    <row r="5382">
      <c r="A5382" t="inlineStr">
        <is>
          <t xml:space="preserve">294cd7d130be8bb0326127c52ff2769fcf9a956d</t>
        </is>
      </c>
      <c r="B5382" t="inlineStr">
        <is>
          <t xml:space="preserve">Zompirewolf</t>
        </is>
      </c>
      <c r="C5382" t="inlineStr">
        <is>
          <t xml:space="preserve">Zompirewolf: Die Geburt Einer Legende</t>
        </is>
      </c>
      <c r="D5382" t="inlineStr">
        <is>
          <t xml:space="preserve">2a22418f1d104b612b2156fd95517265f846d8af</t>
        </is>
      </c>
      <c r="E5382" t="inlineStr">
        <is>
          <t xml:space="preserve">Episode 408: Keine Chance</t>
        </is>
      </c>
      <c r="F5382">
        <v>408</v>
      </c>
      <c r="G5382" t="inlineStr">
        <is>
          <t xml:space="preserve">3:32-3:41</t>
        </is>
      </c>
      <c r="H5382" t="inlineStr">
        <is>
          <t xml:space="preserve">Resolved</t>
        </is>
      </c>
      <c r="I5382" t="inlineStr">
        <is>
          <t xml:space="preserve">Remarks: gender bending
Line from Script: "Es sah so aus, als ob die Untoten sich darauf vorbereiteten, ihre eigenen Schlachtfregatten zu entsenden, um dem Präsidenten zu helfen. "
Notes: all of "Präsident" to female</t>
        </is>
      </c>
      <c r="J5382" t="inlineStr">
        <is>
          <t xml:space="preserve">AI</t>
        </is>
      </c>
      <c r="K5382" t="inlineStr">
        <is>
          <t xml:space="preserve">Script error</t>
        </is>
      </c>
      <c r="L5382" t="inlineStr">
        <is>
          <t xml:space="preserve">Script error</t>
        </is>
      </c>
      <c r="M5382" t="str">
        <f>IFERROR(IF(VLOOKUP(L5382,'Quantification'!$A:$B,2,FALSE)&amp;""="","Unclassified",VLOOKUP(L5382,'Quantification'!$A:$B,2,FALSE)),"Unclassified")</f>
        <v>Major</v>
      </c>
      <c r="N5382" t="inlineStr">
        <is>
          <t xml:space="preserve">frl-florinda.frisardi@pocketfm.com</t>
        </is>
      </c>
      <c r="O5382" t="inlineStr">
        <is>
          <t xml:space="preserve">Issues found in raw</t>
        </is>
      </c>
      <c r="P5382" t="str">
        <f>IF(OR(O5382="Issues found in master",O5382="Final master"),"Master",IF(OR(O5382="Ready for Master",O5382="Issues found in raw",O5382="Raw under QC",O5382="Issues resolved in raw"),"Raw","-"))</f>
        <v>Raw</v>
      </c>
      <c r="Q5382" s="13">
        <v>46280.14583333333</v>
      </c>
      <c r="R5382" t="inlineStr">
        <is>
          <t xml:space="preserve">2026-09 (Sept)</t>
        </is>
      </c>
      <c r="S5382">
        <f>IF(M5382="Not an error",0,IF(COUNTIFS($A$2:$A5382,$A5382,$D$2:$D5382,$D5382,$M$2:$M5382,"&lt;&gt;Not an error")=1,1,0))</f>
        <v>0</v>
      </c>
      <c r="T5382">
        <f>IF(M5382&lt;&gt;"Major",0,IF(COUNTIFS($A$2:$A5382,$A5382,$D$2:$D5382,$D5382,$M$2:$M5382,"Major")=1,1,0))</f>
        <v>0</v>
      </c>
      <c r="U5382">
        <f>IF(M5382&lt;&gt;"Minor",0,IF(COUNTIFS($A$2:$A5382,$A5382,$D$2:$D5382,$D5382,$M$2:$M5382,"Minor")=1,1,0))</f>
        <v>0</v>
      </c>
    </row>
    <row r="5383">
      <c r="A5383" t="inlineStr">
        <is>
          <t xml:space="preserve">294cd7d130be8bb0326127c52ff2769fcf9a956d</t>
        </is>
      </c>
      <c r="B5383" t="inlineStr">
        <is>
          <t xml:space="preserve">Zompirewolf</t>
        </is>
      </c>
      <c r="C5383" t="inlineStr">
        <is>
          <t xml:space="preserve">Zompirewolf: Die Geburt Einer Legende</t>
        </is>
      </c>
      <c r="D5383" t="inlineStr">
        <is>
          <t xml:space="preserve">2a22418f1d104b612b2156fd95517265f846d8af</t>
        </is>
      </c>
      <c r="E5383" t="inlineStr">
        <is>
          <t xml:space="preserve">Episode 408: Keine Chance</t>
        </is>
      </c>
      <c r="F5383">
        <v>408</v>
      </c>
      <c r="G5383" t="inlineStr">
        <is>
          <t xml:space="preserve">3:59-4:05</t>
        </is>
      </c>
      <c r="H5383" t="inlineStr">
        <is>
          <t xml:space="preserve">Resolved</t>
        </is>
      </c>
      <c r="I5383" t="inlineStr">
        <is>
          <t xml:space="preserve">Remarks: incorrect name
Line from Script: "Selbst die Giholaner waren von Kass’ Fähigkeit, dies so mühelos durchzuziehen, beeindruckt. "
Notes: "Giholaner" - change to "Giholos" (Dschjiholos)</t>
        </is>
      </c>
      <c r="J5383" t="inlineStr">
        <is>
          <t xml:space="preserve">AI</t>
        </is>
      </c>
      <c r="K5383" t="inlineStr">
        <is>
          <t xml:space="preserve">Script error</t>
        </is>
      </c>
      <c r="L5383" t="inlineStr">
        <is>
          <t xml:space="preserve">Script error</t>
        </is>
      </c>
      <c r="M5383" t="str">
        <f>IFERROR(IF(VLOOKUP(L5383,'Quantification'!$A:$B,2,FALSE)&amp;""="","Unclassified",VLOOKUP(L5383,'Quantification'!$A:$B,2,FALSE)),"Unclassified")</f>
        <v>Major</v>
      </c>
      <c r="N5383" t="inlineStr">
        <is>
          <t xml:space="preserve">frl-florinda.frisardi@pocketfm.com</t>
        </is>
      </c>
      <c r="O5383" t="inlineStr">
        <is>
          <t xml:space="preserve">Issues found in raw</t>
        </is>
      </c>
      <c r="P5383" t="str">
        <f>IF(OR(O5383="Issues found in master",O5383="Final master"),"Master",IF(OR(O5383="Ready for Master",O5383="Issues found in raw",O5383="Raw under QC",O5383="Issues resolved in raw"),"Raw","-"))</f>
        <v>Raw</v>
      </c>
      <c r="Q5383" s="13">
        <v>46280.14583333333</v>
      </c>
      <c r="R5383" t="inlineStr">
        <is>
          <t xml:space="preserve">2026-09 (Sept)</t>
        </is>
      </c>
      <c r="S5383">
        <f>IF(M5383="Not an error",0,IF(COUNTIFS($A$2:$A5383,$A5383,$D$2:$D5383,$D5383,$M$2:$M5383,"&lt;&gt;Not an error")=1,1,0))</f>
        <v>0</v>
      </c>
      <c r="T5383">
        <f>IF(M5383&lt;&gt;"Major",0,IF(COUNTIFS($A$2:$A5383,$A5383,$D$2:$D5383,$D5383,$M$2:$M5383,"Major")=1,1,0))</f>
        <v>0</v>
      </c>
      <c r="U5383">
        <f>IF(M5383&lt;&gt;"Minor",0,IF(COUNTIFS($A$2:$A5383,$A5383,$D$2:$D5383,$D5383,$M$2:$M5383,"Minor")=1,1,0))</f>
        <v>0</v>
      </c>
    </row>
    <row r="5384">
      <c r="A5384" t="inlineStr">
        <is>
          <t xml:space="preserve">294cd7d130be8bb0326127c52ff2769fcf9a956d</t>
        </is>
      </c>
      <c r="B5384" t="inlineStr">
        <is>
          <t xml:space="preserve">Zompirewolf</t>
        </is>
      </c>
      <c r="C5384" t="inlineStr">
        <is>
          <t xml:space="preserve">Zompirewolf: Die Geburt Einer Legende</t>
        </is>
      </c>
      <c r="D5384" t="inlineStr">
        <is>
          <t xml:space="preserve">2a22418f1d104b612b2156fd95517265f846d8af</t>
        </is>
      </c>
      <c r="E5384" t="inlineStr">
        <is>
          <t xml:space="preserve">Episode 408: Keine Chance</t>
        </is>
      </c>
      <c r="F5384">
        <v>408</v>
      </c>
      <c r="G5384" t="inlineStr">
        <is>
          <t xml:space="preserve">5:28-5:38</t>
        </is>
      </c>
      <c r="H5384" t="inlineStr">
        <is>
          <t xml:space="preserve">Resolved</t>
        </is>
      </c>
      <c r="I5384" t="inlineStr">
        <is>
          <t xml:space="preserve">Remarks: incorrect name
Line from Script: "Die giholanischen Schiffe taten es ihnen gleich und bombardierten feindliche Stützpunkte, um zu verhindern, dass Verstärkung das Schlachtfeld erreichte."
Notes: "giholanischen Schiffe" - change to "Giholo (Dschjiholo) Schiffe"</t>
        </is>
      </c>
      <c r="J5384" t="inlineStr">
        <is>
          <t xml:space="preserve">AI</t>
        </is>
      </c>
      <c r="K5384" t="inlineStr">
        <is>
          <t xml:space="preserve">Script error</t>
        </is>
      </c>
      <c r="L5384" t="inlineStr">
        <is>
          <t xml:space="preserve">Script error</t>
        </is>
      </c>
      <c r="M5384" t="str">
        <f>IFERROR(IF(VLOOKUP(L5384,'Quantification'!$A:$B,2,FALSE)&amp;""="","Unclassified",VLOOKUP(L5384,'Quantification'!$A:$B,2,FALSE)),"Unclassified")</f>
        <v>Major</v>
      </c>
      <c r="N5384" t="inlineStr">
        <is>
          <t xml:space="preserve">frl-florinda.frisardi@pocketfm.com</t>
        </is>
      </c>
      <c r="O5384" t="inlineStr">
        <is>
          <t xml:space="preserve">Issues found in raw</t>
        </is>
      </c>
      <c r="P5384" t="str">
        <f>IF(OR(O5384="Issues found in master",O5384="Final master"),"Master",IF(OR(O5384="Ready for Master",O5384="Issues found in raw",O5384="Raw under QC",O5384="Issues resolved in raw"),"Raw","-"))</f>
        <v>Raw</v>
      </c>
      <c r="Q5384" s="13">
        <v>46280.14583333333</v>
      </c>
      <c r="R5384" t="inlineStr">
        <is>
          <t xml:space="preserve">2026-09 (Sept)</t>
        </is>
      </c>
      <c r="S5384">
        <f>IF(M5384="Not an error",0,IF(COUNTIFS($A$2:$A5384,$A5384,$D$2:$D5384,$D5384,$M$2:$M5384,"&lt;&gt;Not an error")=1,1,0))</f>
        <v>0</v>
      </c>
      <c r="T5384">
        <f>IF(M5384&lt;&gt;"Major",0,IF(COUNTIFS($A$2:$A5384,$A5384,$D$2:$D5384,$D5384,$M$2:$M5384,"Major")=1,1,0))</f>
        <v>0</v>
      </c>
      <c r="U5384">
        <f>IF(M5384&lt;&gt;"Minor",0,IF(COUNTIFS($A$2:$A5384,$A5384,$D$2:$D5384,$D5384,$M$2:$M5384,"Minor")=1,1,0))</f>
        <v>0</v>
      </c>
    </row>
    <row r="5385">
      <c r="A5385" t="inlineStr">
        <is>
          <t xml:space="preserve">294cd7d130be8bb0326127c52ff2769fcf9a956d</t>
        </is>
      </c>
      <c r="B5385" t="inlineStr">
        <is>
          <t xml:space="preserve">Zompirewolf</t>
        </is>
      </c>
      <c r="C5385" t="inlineStr">
        <is>
          <t xml:space="preserve">Zompirewolf: Die Geburt Einer Legende</t>
        </is>
      </c>
      <c r="D5385" t="inlineStr">
        <is>
          <t xml:space="preserve">bcb20d59fc88e351d2b12f8396f4d0b65f3bc922</t>
        </is>
      </c>
      <c r="E5385" t="inlineStr">
        <is>
          <t xml:space="preserve">Episode 409: Willkommen Zurück Ins Leben</t>
        </is>
      </c>
      <c r="F5385">
        <v>409</v>
      </c>
      <c r="G5385" t="inlineStr">
        <is>
          <t xml:space="preserve">2:48-2:52</t>
        </is>
      </c>
      <c r="H5385" t="inlineStr">
        <is>
          <t xml:space="preserve">Resolved</t>
        </is>
      </c>
      <c r="I5385" t="inlineStr">
        <is>
          <t xml:space="preserve">Remarks: gender bending
Line from Script: "„Bitte! Hören Sie mich an!“, flehte der Präsident."
Notes: change all of "Präsident" to female</t>
        </is>
      </c>
      <c r="J5385" t="inlineStr">
        <is>
          <t xml:space="preserve">AI</t>
        </is>
      </c>
      <c r="K5385" t="inlineStr">
        <is>
          <t xml:space="preserve">Script error</t>
        </is>
      </c>
      <c r="L5385" t="inlineStr">
        <is>
          <t xml:space="preserve">Script error</t>
        </is>
      </c>
      <c r="M5385" t="str">
        <f>IFERROR(IF(VLOOKUP(L5385,'Quantification'!$A:$B,2,FALSE)&amp;""="","Unclassified",VLOOKUP(L5385,'Quantification'!$A:$B,2,FALSE)),"Unclassified")</f>
        <v>Major</v>
      </c>
      <c r="N5385" t="inlineStr">
        <is>
          <t xml:space="preserve">frl-florinda.frisardi@pocketfm.com</t>
        </is>
      </c>
      <c r="O5385" t="inlineStr">
        <is>
          <t xml:space="preserve">Issues found in raw</t>
        </is>
      </c>
      <c r="P5385" t="str">
        <f>IF(OR(O5385="Issues found in master",O5385="Final master"),"Master",IF(OR(O5385="Ready for Master",O5385="Issues found in raw",O5385="Raw under QC",O5385="Issues resolved in raw"),"Raw","-"))</f>
        <v>Raw</v>
      </c>
      <c r="Q5385" s="13">
        <v>46281.14583333333</v>
      </c>
      <c r="R5385" t="inlineStr">
        <is>
          <t xml:space="preserve">2026-09 (Sept)</t>
        </is>
      </c>
      <c r="S5385">
        <f>IF(M5385="Not an error",0,IF(COUNTIFS($A$2:$A5385,$A5385,$D$2:$D5385,$D5385,$M$2:$M5385,"&lt;&gt;Not an error")=1,1,0))</f>
        <v>1</v>
      </c>
      <c r="T5385">
        <f>IF(M5385&lt;&gt;"Major",0,IF(COUNTIFS($A$2:$A5385,$A5385,$D$2:$D5385,$D5385,$M$2:$M5385,"Major")=1,1,0))</f>
        <v>1</v>
      </c>
      <c r="U5385">
        <f>IF(M5385&lt;&gt;"Minor",0,IF(COUNTIFS($A$2:$A5385,$A5385,$D$2:$D5385,$D5385,$M$2:$M5385,"Minor")=1,1,0))</f>
        <v>0</v>
      </c>
    </row>
    <row r="5386">
      <c r="A5386" t="inlineStr">
        <is>
          <t xml:space="preserve">294cd7d130be8bb0326127c52ff2769fcf9a956d</t>
        </is>
      </c>
      <c r="B5386" t="inlineStr">
        <is>
          <t xml:space="preserve">Zompirewolf</t>
        </is>
      </c>
      <c r="C5386" t="inlineStr">
        <is>
          <t xml:space="preserve">Zompirewolf: Die Geburt Einer Legende</t>
        </is>
      </c>
      <c r="D5386" t="inlineStr">
        <is>
          <t xml:space="preserve">bcb20d59fc88e351d2b12f8396f4d0b65f3bc922</t>
        </is>
      </c>
      <c r="E5386" t="inlineStr">
        <is>
          <t xml:space="preserve">Episode 409: Willkommen Zurück Ins Leben</t>
        </is>
      </c>
      <c r="F5386">
        <v>409</v>
      </c>
      <c r="G5386" t="inlineStr">
        <is>
          <t xml:space="preserve">3:05-3:45</t>
        </is>
      </c>
      <c r="H5386" t="inlineStr">
        <is>
          <t xml:space="preserve">Resolved</t>
        </is>
      </c>
      <c r="I5386" t="inlineStr">
        <is>
          <t xml:space="preserve">Remarks: gender bending
Line from Script: "Der Präsident tat dasselbe. Sein keuchender Atem half ihm jedoch überhaupt nicht.
Zudem war er übel zugerichtet. Tristans Angriff war verheerend gewesen und hatte ihn zerschmettert und unbeweglich am Boden zurückgelassen.
Der Präsident bettelte und flehte und schrie, dass er keinen Schmerz spüren könne, in der Hoffnung, Tristans Angriff zu stoppen. Aber dem Raubtier schien es egal zu sein, ob seine Beute Schmerzen empfinden konnte oder nicht. Er spielte nur zum Spaß mit ihm. Tristans Verhalten versetzte den Präsidenten noch mehr in Angst und Schrecken."
Notes: change all of "Präsident" to female</t>
        </is>
      </c>
      <c r="J5386" t="inlineStr">
        <is>
          <t xml:space="preserve">AI</t>
        </is>
      </c>
      <c r="K5386" t="inlineStr">
        <is>
          <t xml:space="preserve">Script error</t>
        </is>
      </c>
      <c r="L5386" t="inlineStr">
        <is>
          <t xml:space="preserve">Script error</t>
        </is>
      </c>
      <c r="M5386" t="str">
        <f>IFERROR(IF(VLOOKUP(L5386,'Quantification'!$A:$B,2,FALSE)&amp;""="","Unclassified",VLOOKUP(L5386,'Quantification'!$A:$B,2,FALSE)),"Unclassified")</f>
        <v>Major</v>
      </c>
      <c r="N5386" t="inlineStr">
        <is>
          <t xml:space="preserve">frl-florinda.frisardi@pocketfm.com</t>
        </is>
      </c>
      <c r="O5386" t="inlineStr">
        <is>
          <t xml:space="preserve">Issues found in raw</t>
        </is>
      </c>
      <c r="P5386" t="str">
        <f>IF(OR(O5386="Issues found in master",O5386="Final master"),"Master",IF(OR(O5386="Ready for Master",O5386="Issues found in raw",O5386="Raw under QC",O5386="Issues resolved in raw"),"Raw","-"))</f>
        <v>Raw</v>
      </c>
      <c r="Q5386" s="13">
        <v>46281.14583333333</v>
      </c>
      <c r="R5386" t="inlineStr">
        <is>
          <t xml:space="preserve">2026-09 (Sept)</t>
        </is>
      </c>
      <c r="S5386">
        <f>IF(M5386="Not an error",0,IF(COUNTIFS($A$2:$A5386,$A5386,$D$2:$D5386,$D5386,$M$2:$M5386,"&lt;&gt;Not an error")=1,1,0))</f>
        <v>0</v>
      </c>
      <c r="T5386">
        <f>IF(M5386&lt;&gt;"Major",0,IF(COUNTIFS($A$2:$A5386,$A5386,$D$2:$D5386,$D5386,$M$2:$M5386,"Major")=1,1,0))</f>
        <v>0</v>
      </c>
      <c r="U5386">
        <f>IF(M5386&lt;&gt;"Minor",0,IF(COUNTIFS($A$2:$A5386,$A5386,$D$2:$D5386,$D5386,$M$2:$M5386,"Minor")=1,1,0))</f>
        <v>0</v>
      </c>
    </row>
    <row r="5387">
      <c r="A5387" t="inlineStr">
        <is>
          <t xml:space="preserve">294cd7d130be8bb0326127c52ff2769fcf9a956d</t>
        </is>
      </c>
      <c r="B5387" t="inlineStr">
        <is>
          <t xml:space="preserve">Zompirewolf</t>
        </is>
      </c>
      <c r="C5387" t="inlineStr">
        <is>
          <t xml:space="preserve">Zompirewolf: Die Geburt Einer Legende</t>
        </is>
      </c>
      <c r="D5387" t="inlineStr">
        <is>
          <t xml:space="preserve">bcb20d59fc88e351d2b12f8396f4d0b65f3bc922</t>
        </is>
      </c>
      <c r="E5387" t="inlineStr">
        <is>
          <t xml:space="preserve">Episode 409: Willkommen Zurück Ins Leben</t>
        </is>
      </c>
      <c r="F5387">
        <v>409</v>
      </c>
      <c r="G5387" t="inlineStr">
        <is>
          <t xml:space="preserve">4:34-5:05</t>
        </is>
      </c>
      <c r="H5387" t="inlineStr">
        <is>
          <t xml:space="preserve">Resolved</t>
        </is>
      </c>
      <c r="I5387" t="inlineStr">
        <is>
          <t xml:space="preserve">Remarks:
Line from Script: "Doch Tristan hatte den Präsidenten vor dem Tod bewahrt. Die untote Kreatur war zunächst verwirrt. Aber jetzt erkannte er, warum sein Feind ihn vor einem schnellen Ende bewahrt hatte. Anstatt das elende Leben des Präsidenten einfach zu beenden, wollte Tristan dem Monster das wahre Ausmaß seiner Macht vor Augen führen. Er wollte, dass er dieselbe Verzweiflung spürte, die er empfunden hatte, als er gezwungen worden war, seinen eigenen Vater zu töten." Notes: change all of "Präsident" to female</t>
        </is>
      </c>
      <c r="J5387" t="inlineStr">
        <is>
          <t xml:space="preserve">AI</t>
        </is>
      </c>
      <c r="K5387" t="inlineStr">
        <is>
          <t xml:space="preserve">Script error</t>
        </is>
      </c>
      <c r="L5387" t="inlineStr">
        <is>
          <t xml:space="preserve">Script error</t>
        </is>
      </c>
      <c r="M5387" t="str">
        <f>IFERROR(IF(VLOOKUP(L5387,'Quantification'!$A:$B,2,FALSE)&amp;""="","Unclassified",VLOOKUP(L5387,'Quantification'!$A:$B,2,FALSE)),"Unclassified")</f>
        <v>Major</v>
      </c>
      <c r="N5387" t="inlineStr">
        <is>
          <t xml:space="preserve">frl-florinda.frisardi@pocketfm.com</t>
        </is>
      </c>
      <c r="O5387" t="inlineStr">
        <is>
          <t xml:space="preserve">Issues found in raw</t>
        </is>
      </c>
      <c r="P5387" t="str">
        <f>IF(OR(O5387="Issues found in master",O5387="Final master"),"Master",IF(OR(O5387="Ready for Master",O5387="Issues found in raw",O5387="Raw under QC",O5387="Issues resolved in raw"),"Raw","-"))</f>
        <v>Raw</v>
      </c>
      <c r="Q5387" s="13">
        <v>46281.14583333333</v>
      </c>
      <c r="R5387" t="inlineStr">
        <is>
          <t xml:space="preserve">2026-09 (Sept)</t>
        </is>
      </c>
      <c r="S5387">
        <f>IF(M5387="Not an error",0,IF(COUNTIFS($A$2:$A5387,$A5387,$D$2:$D5387,$D5387,$M$2:$M5387,"&lt;&gt;Not an error")=1,1,0))</f>
        <v>0</v>
      </c>
      <c r="T5387">
        <f>IF(M5387&lt;&gt;"Major",0,IF(COUNTIFS($A$2:$A5387,$A5387,$D$2:$D5387,$D5387,$M$2:$M5387,"Major")=1,1,0))</f>
        <v>0</v>
      </c>
      <c r="U5387">
        <f>IF(M5387&lt;&gt;"Minor",0,IF(COUNTIFS($A$2:$A5387,$A5387,$D$2:$D5387,$D5387,$M$2:$M5387,"Minor")=1,1,0))</f>
        <v>0</v>
      </c>
    </row>
    <row r="5388">
      <c r="A5388" t="inlineStr">
        <is>
          <t xml:space="preserve">294cd7d130be8bb0326127c52ff2769fcf9a956d</t>
        </is>
      </c>
      <c r="B5388" t="inlineStr">
        <is>
          <t xml:space="preserve">Zompirewolf</t>
        </is>
      </c>
      <c r="C5388" t="inlineStr">
        <is>
          <t xml:space="preserve">Zompirewolf: Die Geburt Einer Legende</t>
        </is>
      </c>
      <c r="D5388" t="inlineStr">
        <is>
          <t xml:space="preserve">bcb20d59fc88e351d2b12f8396f4d0b65f3bc922</t>
        </is>
      </c>
      <c r="E5388" t="inlineStr">
        <is>
          <t xml:space="preserve">Episode 409: Willkommen Zurück Ins Leben</t>
        </is>
      </c>
      <c r="F5388">
        <v>409</v>
      </c>
      <c r="G5388" t="inlineStr">
        <is>
          <t xml:space="preserve">5:26-5:41</t>
        </is>
      </c>
      <c r="H5388" t="inlineStr">
        <is>
          <t xml:space="preserve">Resolved</t>
        </is>
      </c>
      <c r="I5388" t="inlineStr">
        <is>
          <t xml:space="preserve">Remarks: gender bending
Line from Script: "„Nein, bitte!“, flehte der Präsident erneut, doch seine Bitten stießen auf taube Ohren.
Er hatte keine Ahnung, was Tristan meinte, doch nach allem, was er bisher gesehen hatte, wusste er, dass es nichts Gutes verhieß."
Notes: change all of "Präsident" to female</t>
        </is>
      </c>
      <c r="J5388" t="inlineStr">
        <is>
          <t xml:space="preserve">AI</t>
        </is>
      </c>
      <c r="K5388" t="inlineStr">
        <is>
          <t xml:space="preserve">Script error</t>
        </is>
      </c>
      <c r="L5388" t="inlineStr">
        <is>
          <t xml:space="preserve">Script error</t>
        </is>
      </c>
      <c r="M5388" t="str">
        <f>IFERROR(IF(VLOOKUP(L5388,'Quantification'!$A:$B,2,FALSE)&amp;""="","Unclassified",VLOOKUP(L5388,'Quantification'!$A:$B,2,FALSE)),"Unclassified")</f>
        <v>Major</v>
      </c>
      <c r="N5388" t="inlineStr">
        <is>
          <t xml:space="preserve">frl-florinda.frisardi@pocketfm.com</t>
        </is>
      </c>
      <c r="O5388" t="inlineStr">
        <is>
          <t xml:space="preserve">Issues found in raw</t>
        </is>
      </c>
      <c r="P5388" t="str">
        <f>IF(OR(O5388="Issues found in master",O5388="Final master"),"Master",IF(OR(O5388="Ready for Master",O5388="Issues found in raw",O5388="Raw under QC",O5388="Issues resolved in raw"),"Raw","-"))</f>
        <v>Raw</v>
      </c>
      <c r="Q5388" s="13">
        <v>46281.14583333333</v>
      </c>
      <c r="R5388" t="inlineStr">
        <is>
          <t xml:space="preserve">2026-09 (Sept)</t>
        </is>
      </c>
      <c r="S5388">
        <f>IF(M5388="Not an error",0,IF(COUNTIFS($A$2:$A5388,$A5388,$D$2:$D5388,$D5388,$M$2:$M5388,"&lt;&gt;Not an error")=1,1,0))</f>
        <v>0</v>
      </c>
      <c r="T5388">
        <f>IF(M5388&lt;&gt;"Major",0,IF(COUNTIFS($A$2:$A5388,$A5388,$D$2:$D5388,$D5388,$M$2:$M5388,"Major")=1,1,0))</f>
        <v>0</v>
      </c>
      <c r="U5388">
        <f>IF(M5388&lt;&gt;"Minor",0,IF(COUNTIFS($A$2:$A5388,$A5388,$D$2:$D5388,$D5388,$M$2:$M5388,"Minor")=1,1,0))</f>
        <v>0</v>
      </c>
    </row>
    <row r="5389">
      <c r="A5389" t="inlineStr">
        <is>
          <t xml:space="preserve">294cd7d130be8bb0326127c52ff2769fcf9a956d</t>
        </is>
      </c>
      <c r="B5389" t="inlineStr">
        <is>
          <t xml:space="preserve">Zompirewolf</t>
        </is>
      </c>
      <c r="C5389" t="inlineStr">
        <is>
          <t xml:space="preserve">Zompirewolf: Die Geburt Einer Legende</t>
        </is>
      </c>
      <c r="D5389" t="inlineStr">
        <is>
          <t xml:space="preserve">bcb20d59fc88e351d2b12f8396f4d0b65f3bc922</t>
        </is>
      </c>
      <c r="E5389" t="inlineStr">
        <is>
          <t xml:space="preserve">Episode 409: Willkommen Zurück Ins Leben</t>
        </is>
      </c>
      <c r="F5389">
        <v>409</v>
      </c>
      <c r="G5389" t="inlineStr">
        <is>
          <t xml:space="preserve">5:50-6:08</t>
        </is>
      </c>
      <c r="H5389" t="inlineStr">
        <is>
          <t xml:space="preserve">Resolved</t>
        </is>
      </c>
      <c r="I5389" t="inlineStr">
        <is>
          <t xml:space="preserve">Remarks: gender bending
Line from Script: "Aber der Präsident würde nicht mehr lange untot bleiben.
Ein Teil von Tristan wollte noch ein wenig länger mit ihm spielen, aber Silas Kent schritt erneut ein. „Beende es jetzt, Tristan“, sagte Silas Kent. „Du kannst ihn später so oft töten, wie du willst.“" Notes: change all of "Präsident" to female</t>
        </is>
      </c>
      <c r="J5389" t="inlineStr">
        <is>
          <t xml:space="preserve">AI</t>
        </is>
      </c>
      <c r="K5389" t="inlineStr">
        <is>
          <t xml:space="preserve">Script error</t>
        </is>
      </c>
      <c r="L5389" t="inlineStr">
        <is>
          <t xml:space="preserve">Script error</t>
        </is>
      </c>
      <c r="M5389" t="str">
        <f>IFERROR(IF(VLOOKUP(L5389,'Quantification'!$A:$B,2,FALSE)&amp;""="","Unclassified",VLOOKUP(L5389,'Quantification'!$A:$B,2,FALSE)),"Unclassified")</f>
        <v>Major</v>
      </c>
      <c r="N5389" t="inlineStr">
        <is>
          <t xml:space="preserve">frl-florinda.frisardi@pocketfm.com</t>
        </is>
      </c>
      <c r="O5389" t="inlineStr">
        <is>
          <t xml:space="preserve">Issues found in raw</t>
        </is>
      </c>
      <c r="P5389" t="str">
        <f>IF(OR(O5389="Issues found in master",O5389="Final master"),"Master",IF(OR(O5389="Ready for Master",O5389="Issues found in raw",O5389="Raw under QC",O5389="Issues resolved in raw"),"Raw","-"))</f>
        <v>Raw</v>
      </c>
      <c r="Q5389" s="13">
        <v>46281.14583333333</v>
      </c>
      <c r="R5389" t="inlineStr">
        <is>
          <t xml:space="preserve">2026-09 (Sept)</t>
        </is>
      </c>
      <c r="S5389">
        <f>IF(M5389="Not an error",0,IF(COUNTIFS($A$2:$A5389,$A5389,$D$2:$D5389,$D5389,$M$2:$M5389,"&lt;&gt;Not an error")=1,1,0))</f>
        <v>0</v>
      </c>
      <c r="T5389">
        <f>IF(M5389&lt;&gt;"Major",0,IF(COUNTIFS($A$2:$A5389,$A5389,$D$2:$D5389,$D5389,$M$2:$M5389,"Major")=1,1,0))</f>
        <v>0</v>
      </c>
      <c r="U5389">
        <f>IF(M5389&lt;&gt;"Minor",0,IF(COUNTIFS($A$2:$A5389,$A5389,$D$2:$D5389,$D5389,$M$2:$M5389,"Minor")=1,1,0))</f>
        <v>0</v>
      </c>
    </row>
    <row r="5390">
      <c r="A5390" t="inlineStr">
        <is>
          <t xml:space="preserve">294cd7d130be8bb0326127c52ff2769fcf9a956d</t>
        </is>
      </c>
      <c r="B5390" t="inlineStr">
        <is>
          <t xml:space="preserve">Zompirewolf</t>
        </is>
      </c>
      <c r="C5390" t="inlineStr">
        <is>
          <t xml:space="preserve">Zompirewolf: Die Geburt Einer Legende</t>
        </is>
      </c>
      <c r="D5390" t="inlineStr">
        <is>
          <t xml:space="preserve">bcb20d59fc88e351d2b12f8396f4d0b65f3bc922</t>
        </is>
      </c>
      <c r="E5390" t="inlineStr">
        <is>
          <t xml:space="preserve">Episode 409: Willkommen Zurück Ins Leben</t>
        </is>
      </c>
      <c r="F5390">
        <v>409</v>
      </c>
      <c r="G5390" t="inlineStr">
        <is>
          <t xml:space="preserve">6:19-6:27</t>
        </is>
      </c>
      <c r="H5390" t="inlineStr">
        <is>
          <t xml:space="preserve">Resolved</t>
        </is>
      </c>
      <c r="I5390" t="inlineStr">
        <is>
          <t xml:space="preserve">Remarks: gender bending
Line from Script: "Zuerst hatte er dem Präsidenten dieselbe Strafe wie dem Phantom zukommen lassen wollen, doch dann hatte er seine Meinung geändert. "
Notes: change all of "Präsident" to female</t>
        </is>
      </c>
      <c r="J5390" t="inlineStr">
        <is>
          <t xml:space="preserve">AI</t>
        </is>
      </c>
      <c r="K5390" t="inlineStr">
        <is>
          <t xml:space="preserve">Script error</t>
        </is>
      </c>
      <c r="L5390" t="inlineStr">
        <is>
          <t xml:space="preserve">Script error</t>
        </is>
      </c>
      <c r="M5390" t="str">
        <f>IFERROR(IF(VLOOKUP(L5390,'Quantification'!$A:$B,2,FALSE)&amp;""="","Unclassified",VLOOKUP(L5390,'Quantification'!$A:$B,2,FALSE)),"Unclassified")</f>
        <v>Major</v>
      </c>
      <c r="N5390" t="inlineStr">
        <is>
          <t xml:space="preserve">frl-florinda.frisardi@pocketfm.com</t>
        </is>
      </c>
      <c r="O5390" t="inlineStr">
        <is>
          <t xml:space="preserve">Issues found in raw</t>
        </is>
      </c>
      <c r="P5390" t="str">
        <f>IF(OR(O5390="Issues found in master",O5390="Final master"),"Master",IF(OR(O5390="Ready for Master",O5390="Issues found in raw",O5390="Raw under QC",O5390="Issues resolved in raw"),"Raw","-"))</f>
        <v>Raw</v>
      </c>
      <c r="Q5390" s="13">
        <v>46281.14583333333</v>
      </c>
      <c r="R5390" t="inlineStr">
        <is>
          <t xml:space="preserve">2026-09 (Sept)</t>
        </is>
      </c>
      <c r="S5390">
        <f>IF(M5390="Not an error",0,IF(COUNTIFS($A$2:$A5390,$A5390,$D$2:$D5390,$D5390,$M$2:$M5390,"&lt;&gt;Not an error")=1,1,0))</f>
        <v>0</v>
      </c>
      <c r="T5390">
        <f>IF(M5390&lt;&gt;"Major",0,IF(COUNTIFS($A$2:$A5390,$A5390,$D$2:$D5390,$D5390,$M$2:$M5390,"Major")=1,1,0))</f>
        <v>0</v>
      </c>
      <c r="U5390">
        <f>IF(M5390&lt;&gt;"Minor",0,IF(COUNTIFS($A$2:$A5390,$A5390,$D$2:$D5390,$D5390,$M$2:$M5390,"Minor")=1,1,0))</f>
        <v>0</v>
      </c>
    </row>
    <row r="5391">
      <c r="A5391" t="inlineStr">
        <is>
          <t xml:space="preserve">294cd7d130be8bb0326127c52ff2769fcf9a956d</t>
        </is>
      </c>
      <c r="B5391" t="inlineStr">
        <is>
          <t xml:space="preserve">Zompirewolf</t>
        </is>
      </c>
      <c r="C5391" t="inlineStr">
        <is>
          <t xml:space="preserve">Zompirewolf: Die Geburt Einer Legende</t>
        </is>
      </c>
      <c r="D5391" t="inlineStr">
        <is>
          <t xml:space="preserve">bcb20d59fc88e351d2b12f8396f4d0b65f3bc922</t>
        </is>
      </c>
      <c r="E5391" t="inlineStr">
        <is>
          <t xml:space="preserve">Episode 409: Willkommen Zurück Ins Leben</t>
        </is>
      </c>
      <c r="F5391">
        <v>409</v>
      </c>
      <c r="G5391" t="inlineStr">
        <is>
          <t xml:space="preserve">6:45-7:30</t>
        </is>
      </c>
      <c r="H5391" t="inlineStr">
        <is>
          <t xml:space="preserve">Resolved</t>
        </is>
      </c>
      <c r="I5391" t="inlineStr">
        <is>
          <t xml:space="preserve">Remarks: gender bending
Line from Script: "„Gut“, murmelte er und sperrte den Präsidenten in die Dimension ein.
„Was ist das für ein Ort?“, murmelte der Präsident verwirrt.
Anstatt zu antworten, zog Tristan eine Phiole aus seinem Inventar und goss dem Gefangenen die Flüssigkeit in den Rachen.
Der Präsident wehrte sich, doch plötzlich schlangen sich schwarze Fesseln um ihn und machten jede Gegenwehr unmöglich.
Als der Präsident erkannte, dass dies seine letzten Augenblicke waren, warf er Tristan einen trotzigen Blick zu. Dieser schlug ihm sofort ins Gesicht. Im selben Augenblick durchzuckte ihn ein stechender Schmerz in der Wange, genau dort, wo die Faust ihn getroffen hatte."
Notes: change all of "Präsident" to female</t>
        </is>
      </c>
      <c r="J5391" t="inlineStr">
        <is>
          <t xml:space="preserve">AI</t>
        </is>
      </c>
      <c r="K5391" t="inlineStr">
        <is>
          <t xml:space="preserve">Script error</t>
        </is>
      </c>
      <c r="L5391" t="inlineStr">
        <is>
          <t xml:space="preserve">Script error</t>
        </is>
      </c>
      <c r="M5391" t="str">
        <f>IFERROR(IF(VLOOKUP(L5391,'Quantification'!$A:$B,2,FALSE)&amp;""="","Unclassified",VLOOKUP(L5391,'Quantification'!$A:$B,2,FALSE)),"Unclassified")</f>
        <v>Major</v>
      </c>
      <c r="N5391" t="inlineStr">
        <is>
          <t xml:space="preserve">frl-florinda.frisardi@pocketfm.com</t>
        </is>
      </c>
      <c r="O5391" t="inlineStr">
        <is>
          <t xml:space="preserve">Issues found in raw</t>
        </is>
      </c>
      <c r="P5391" t="str">
        <f>IF(OR(O5391="Issues found in master",O5391="Final master"),"Master",IF(OR(O5391="Ready for Master",O5391="Issues found in raw",O5391="Raw under QC",O5391="Issues resolved in raw"),"Raw","-"))</f>
        <v>Raw</v>
      </c>
      <c r="Q5391" s="13">
        <v>46281.14583333333</v>
      </c>
      <c r="R5391" t="inlineStr">
        <is>
          <t xml:space="preserve">2026-09 (Sept)</t>
        </is>
      </c>
      <c r="S5391">
        <f>IF(M5391="Not an error",0,IF(COUNTIFS($A$2:$A5391,$A5391,$D$2:$D5391,$D5391,$M$2:$M5391,"&lt;&gt;Not an error")=1,1,0))</f>
        <v>0</v>
      </c>
      <c r="T5391">
        <f>IF(M5391&lt;&gt;"Major",0,IF(COUNTIFS($A$2:$A5391,$A5391,$D$2:$D5391,$D5391,$M$2:$M5391,"Major")=1,1,0))</f>
        <v>0</v>
      </c>
      <c r="U5391">
        <f>IF(M5391&lt;&gt;"Minor",0,IF(COUNTIFS($A$2:$A5391,$A5391,$D$2:$D5391,$D5391,$M$2:$M5391,"Minor")=1,1,0))</f>
        <v>0</v>
      </c>
    </row>
    <row r="5392">
      <c r="A5392" t="inlineStr">
        <is>
          <t xml:space="preserve">294cd7d130be8bb0326127c52ff2769fcf9a956d</t>
        </is>
      </c>
      <c r="B5392" t="inlineStr">
        <is>
          <t xml:space="preserve">Zompirewolf</t>
        </is>
      </c>
      <c r="C5392" t="inlineStr">
        <is>
          <t xml:space="preserve">Zompirewolf: Die Geburt Einer Legende</t>
        </is>
      </c>
      <c r="D5392" t="inlineStr">
        <is>
          <t xml:space="preserve">bcb20d59fc88e351d2b12f8396f4d0b65f3bc922</t>
        </is>
      </c>
      <c r="E5392" t="inlineStr">
        <is>
          <t xml:space="preserve">Episode 409: Willkommen Zurück Ins Leben</t>
        </is>
      </c>
      <c r="F5392">
        <v>409</v>
      </c>
      <c r="G5392" t="inlineStr">
        <is>
          <t xml:space="preserve">7:36-7:58</t>
        </is>
      </c>
      <c r="H5392" t="inlineStr">
        <is>
          <t xml:space="preserve">Resolved</t>
        </is>
      </c>
      <c r="I5392" t="inlineStr">
        <is>
          <t xml:space="preserve">Remarks: gender bending
Line from Script: "Die Phiole, die man ihn zu trinken gezwungen hatte, war das Heilmittel.
In diesem Moment verlor der Anführer der Untoten das, was ihn ausmachte.
Er verwandelte sich langsam zurück in ein primitives Wesen, wie er selbst die Menschen stets nannte.
Der Präsident starrte Tristan entsetzt und ungläubig an. "
Notes: change all of "Präsident" to female</t>
        </is>
      </c>
      <c r="J5392" t="inlineStr">
        <is>
          <t xml:space="preserve">AI</t>
        </is>
      </c>
      <c r="K5392" t="inlineStr">
        <is>
          <t xml:space="preserve">Script error</t>
        </is>
      </c>
      <c r="L5392" t="inlineStr">
        <is>
          <t xml:space="preserve">Script error</t>
        </is>
      </c>
      <c r="M5392" t="str">
        <f>IFERROR(IF(VLOOKUP(L5392,'Quantification'!$A:$B,2,FALSE)&amp;""="","Unclassified",VLOOKUP(L5392,'Quantification'!$A:$B,2,FALSE)),"Unclassified")</f>
        <v>Major</v>
      </c>
      <c r="N5392" t="inlineStr">
        <is>
          <t xml:space="preserve">frl-florinda.frisardi@pocketfm.com</t>
        </is>
      </c>
      <c r="O5392" t="inlineStr">
        <is>
          <t xml:space="preserve">Issues found in raw</t>
        </is>
      </c>
      <c r="P5392" t="str">
        <f>IF(OR(O5392="Issues found in master",O5392="Final master"),"Master",IF(OR(O5392="Ready for Master",O5392="Issues found in raw",O5392="Raw under QC",O5392="Issues resolved in raw"),"Raw","-"))</f>
        <v>Raw</v>
      </c>
      <c r="Q5392" s="13">
        <v>46281.14583333333</v>
      </c>
      <c r="R5392" t="inlineStr">
        <is>
          <t xml:space="preserve">2026-09 (Sept)</t>
        </is>
      </c>
      <c r="S5392">
        <f>IF(M5392="Not an error",0,IF(COUNTIFS($A$2:$A5392,$A5392,$D$2:$D5392,$D5392,$M$2:$M5392,"&lt;&gt;Not an error")=1,1,0))</f>
        <v>0</v>
      </c>
      <c r="T5392">
        <f>IF(M5392&lt;&gt;"Major",0,IF(COUNTIFS($A$2:$A5392,$A5392,$D$2:$D5392,$D5392,$M$2:$M5392,"Major")=1,1,0))</f>
        <v>0</v>
      </c>
      <c r="U5392">
        <f>IF(M5392&lt;&gt;"Minor",0,IF(COUNTIFS($A$2:$A5392,$A5392,$D$2:$D5392,$D5392,$M$2:$M5392,"Minor")=1,1,0))</f>
        <v>0</v>
      </c>
    </row>
    <row r="5393">
      <c r="A5393" t="inlineStr">
        <is>
          <t xml:space="preserve">294cd7d130be8bb0326127c52ff2769fcf9a956d</t>
        </is>
      </c>
      <c r="B5393" t="inlineStr">
        <is>
          <t xml:space="preserve">Zompirewolf</t>
        </is>
      </c>
      <c r="C5393" t="inlineStr">
        <is>
          <t xml:space="preserve">Zompirewolf: Die Geburt Einer Legende</t>
        </is>
      </c>
      <c r="D5393" t="inlineStr">
        <is>
          <t xml:space="preserve">c13519118afc6e268bfc7a769de920885bad5c1c</t>
        </is>
      </c>
      <c r="E5393" t="inlineStr">
        <is>
          <t xml:space="preserve">Episode 410: Eine Neue Ära</t>
        </is>
      </c>
      <c r="F5393">
        <v>410</v>
      </c>
      <c r="G5393" t="inlineStr">
        <is>
          <t xml:space="preserve">0:00-0:07</t>
        </is>
      </c>
      <c r="H5393" t="inlineStr">
        <is>
          <t xml:space="preserve">Resolved</t>
        </is>
      </c>
      <c r="I5393" t="inlineStr">
        <is>
          <t xml:space="preserve">Remarks: gender bending
Line from Script: "Nachdem Tristan sich um den Präsidenten gekümmert hatte, gab es für ihn nur noch eines zu tun."
Notes: "den Präsidenten" - change to "die Präsidentin"</t>
        </is>
      </c>
      <c r="J5393" t="inlineStr">
        <is>
          <t xml:space="preserve">AI</t>
        </is>
      </c>
      <c r="K5393" t="inlineStr">
        <is>
          <t xml:space="preserve">Script error</t>
        </is>
      </c>
      <c r="L5393" t="inlineStr">
        <is>
          <t xml:space="preserve">Script error</t>
        </is>
      </c>
      <c r="M5393" t="str">
        <f>IFERROR(IF(VLOOKUP(L5393,'Quantification'!$A:$B,2,FALSE)&amp;""="","Unclassified",VLOOKUP(L5393,'Quantification'!$A:$B,2,FALSE)),"Unclassified")</f>
        <v>Major</v>
      </c>
      <c r="N5393" t="inlineStr">
        <is>
          <t xml:space="preserve">frl-florinda.frisardi@pocketfm.com</t>
        </is>
      </c>
      <c r="O5393" t="inlineStr">
        <is>
          <t xml:space="preserve">Issues found in raw</t>
        </is>
      </c>
      <c r="P5393" t="str">
        <f>IF(OR(O5393="Issues found in master",O5393="Final master"),"Master",IF(OR(O5393="Ready for Master",O5393="Issues found in raw",O5393="Raw under QC",O5393="Issues resolved in raw"),"Raw","-"))</f>
        <v>Raw</v>
      </c>
      <c r="Q5393" s="13">
        <v>46281.14583333333</v>
      </c>
      <c r="R5393" t="inlineStr">
        <is>
          <t xml:space="preserve">2026-09 (Sept)</t>
        </is>
      </c>
      <c r="S5393">
        <f>IF(M5393="Not an error",0,IF(COUNTIFS($A$2:$A5393,$A5393,$D$2:$D5393,$D5393,$M$2:$M5393,"&lt;&gt;Not an error")=1,1,0))</f>
        <v>1</v>
      </c>
      <c r="T5393">
        <f>IF(M5393&lt;&gt;"Major",0,IF(COUNTIFS($A$2:$A5393,$A5393,$D$2:$D5393,$D5393,$M$2:$M5393,"Major")=1,1,0))</f>
        <v>1</v>
      </c>
      <c r="U5393">
        <f>IF(M5393&lt;&gt;"Minor",0,IF(COUNTIFS($A$2:$A5393,$A5393,$D$2:$D5393,$D5393,$M$2:$M5393,"Minor")=1,1,0))</f>
        <v>0</v>
      </c>
    </row>
    <row r="5394">
      <c r="A5394" t="inlineStr">
        <is>
          <t xml:space="preserve">294cd7d130be8bb0326127c52ff2769fcf9a956d</t>
        </is>
      </c>
      <c r="B5394" t="inlineStr">
        <is>
          <t xml:space="preserve">Zompirewolf</t>
        </is>
      </c>
      <c r="C5394" t="inlineStr">
        <is>
          <t xml:space="preserve">Zompirewolf: Die Geburt Einer Legende</t>
        </is>
      </c>
      <c r="D5394" t="inlineStr">
        <is>
          <t xml:space="preserve">c13519118afc6e268bfc7a769de920885bad5c1c</t>
        </is>
      </c>
      <c r="E5394" t="inlineStr">
        <is>
          <t xml:space="preserve">Episode 410: Eine Neue Ära</t>
        </is>
      </c>
      <c r="F5394">
        <v>410</v>
      </c>
      <c r="G5394" t="inlineStr">
        <is>
          <t xml:space="preserve">4:16-4:31</t>
        </is>
      </c>
      <c r="H5394" t="inlineStr">
        <is>
          <t xml:space="preserve">Resolved</t>
        </is>
      </c>
      <c r="I5394" t="inlineStr">
        <is>
          <t xml:space="preserve">Remarks: gender bending, change in accent
Line from Script: "Viper machte sich sofort auf den Weg, um die Tochter des Präsidenten zu holen, die immer noch unter Tristans Einfluss stand. Die Missetaten des Präsidenten würden nun ans Licht kommen, bevor Tristan sein Urteil über ihn fällen würde."
Notes: change all of "Präsident" to female, "Viper" EN--&gt;DE</t>
        </is>
      </c>
      <c r="J5394" t="inlineStr">
        <is>
          <t xml:space="preserve">AI</t>
        </is>
      </c>
      <c r="K5394" t="inlineStr">
        <is>
          <t xml:space="preserve">Script error</t>
        </is>
      </c>
      <c r="L5394" t="inlineStr">
        <is>
          <t xml:space="preserve">Script error</t>
        </is>
      </c>
      <c r="M5394" t="str">
        <f>IFERROR(IF(VLOOKUP(L5394,'Quantification'!$A:$B,2,FALSE)&amp;""="","Unclassified",VLOOKUP(L5394,'Quantification'!$A:$B,2,FALSE)),"Unclassified")</f>
        <v>Major</v>
      </c>
      <c r="N5394" t="inlineStr">
        <is>
          <t xml:space="preserve">frl-florinda.frisardi@pocketfm.com</t>
        </is>
      </c>
      <c r="O5394" t="inlineStr">
        <is>
          <t xml:space="preserve">Issues found in raw</t>
        </is>
      </c>
      <c r="P5394" t="str">
        <f>IF(OR(O5394="Issues found in master",O5394="Final master"),"Master",IF(OR(O5394="Ready for Master",O5394="Issues found in raw",O5394="Raw under QC",O5394="Issues resolved in raw"),"Raw","-"))</f>
        <v>Raw</v>
      </c>
      <c r="Q5394" s="13">
        <v>46281.14583333333</v>
      </c>
      <c r="R5394" t="inlineStr">
        <is>
          <t xml:space="preserve">2026-09 (Sept)</t>
        </is>
      </c>
      <c r="S5394">
        <f>IF(M5394="Not an error",0,IF(COUNTIFS($A$2:$A5394,$A5394,$D$2:$D5394,$D5394,$M$2:$M5394,"&lt;&gt;Not an error")=1,1,0))</f>
        <v>0</v>
      </c>
      <c r="T5394">
        <f>IF(M5394&lt;&gt;"Major",0,IF(COUNTIFS($A$2:$A5394,$A5394,$D$2:$D5394,$D5394,$M$2:$M5394,"Major")=1,1,0))</f>
        <v>0</v>
      </c>
      <c r="U5394">
        <f>IF(M5394&lt;&gt;"Minor",0,IF(COUNTIFS($A$2:$A5394,$A5394,$D$2:$D5394,$D5394,$M$2:$M5394,"Minor")=1,1,0))</f>
        <v>0</v>
      </c>
    </row>
    <row r="5395">
      <c r="A5395" t="inlineStr">
        <is>
          <t xml:space="preserve">294cd7d130be8bb0326127c52ff2769fcf9a956d</t>
        </is>
      </c>
      <c r="B5395" t="inlineStr">
        <is>
          <t xml:space="preserve">Zompirewolf</t>
        </is>
      </c>
      <c r="C5395" t="inlineStr">
        <is>
          <t xml:space="preserve">Zompirewolf: Die Geburt Einer Legende</t>
        </is>
      </c>
      <c r="D5395" t="inlineStr">
        <is>
          <t xml:space="preserve">c13519118afc6e268bfc7a769de920885bad5c1c</t>
        </is>
      </c>
      <c r="E5395" t="inlineStr">
        <is>
          <t xml:space="preserve">Episode 410: Eine Neue Ära</t>
        </is>
      </c>
      <c r="F5395">
        <v>410</v>
      </c>
      <c r="G5395" t="inlineStr">
        <is>
          <t xml:space="preserve">5:33-6:12</t>
        </is>
      </c>
      <c r="H5395" t="inlineStr">
        <is>
          <t xml:space="preserve">Resolved</t>
        </is>
      </c>
      <c r="I5395" t="inlineStr">
        <is>
          <t xml:space="preserve">Remarks: gender bending
Line from Script: "Hana sagte und betonte dabei das Wort ‚ehemaliger‘: „Mein Vater, der ehemalige Präsident, war nicht der Anführer, als den ihn seine Regierung darstellte. Er war ein grausamer Tyrann, der sich nur um sich selbst kümmerte und sinnlose Kriege mit anderen Spezies begann.“
Sie fuhr fort: „Aber das war noch nicht alles. Was ihr nicht wisst, ist, dass er und seine Spießgesellen über ein Dutzend Forschungsanlagen gebaut haben. In Wirklichkeit waren sie nichts weiter als Gefängnisse für Untote und Menschen gleichermaßen.“
Notes: change all of "Präsident" to female</t>
        </is>
      </c>
      <c r="J5395" t="inlineStr">
        <is>
          <t xml:space="preserve">AI</t>
        </is>
      </c>
      <c r="K5395" t="inlineStr">
        <is>
          <t xml:space="preserve">Script error</t>
        </is>
      </c>
      <c r="L5395" t="inlineStr">
        <is>
          <t xml:space="preserve">Script error</t>
        </is>
      </c>
      <c r="M5395" t="str">
        <f>IFERROR(IF(VLOOKUP(L5395,'Quantification'!$A:$B,2,FALSE)&amp;""="","Unclassified",VLOOKUP(L5395,'Quantification'!$A:$B,2,FALSE)),"Unclassified")</f>
        <v>Major</v>
      </c>
      <c r="N5395" t="inlineStr">
        <is>
          <t xml:space="preserve">frl-florinda.frisardi@pocketfm.com</t>
        </is>
      </c>
      <c r="O5395" t="inlineStr">
        <is>
          <t xml:space="preserve">Issues found in raw</t>
        </is>
      </c>
      <c r="P5395" t="str">
        <f>IF(OR(O5395="Issues found in master",O5395="Final master"),"Master",IF(OR(O5395="Ready for Master",O5395="Issues found in raw",O5395="Raw under QC",O5395="Issues resolved in raw"),"Raw","-"))</f>
        <v>Raw</v>
      </c>
      <c r="Q5395" s="13">
        <v>46281.14583333333</v>
      </c>
      <c r="R5395" t="inlineStr">
        <is>
          <t xml:space="preserve">2026-09 (Sept)</t>
        </is>
      </c>
      <c r="S5395">
        <f>IF(M5395="Not an error",0,IF(COUNTIFS($A$2:$A5395,$A5395,$D$2:$D5395,$D5395,$M$2:$M5395,"&lt;&gt;Not an error")=1,1,0))</f>
        <v>0</v>
      </c>
      <c r="T5395">
        <f>IF(M5395&lt;&gt;"Major",0,IF(COUNTIFS($A$2:$A5395,$A5395,$D$2:$D5395,$D5395,$M$2:$M5395,"Major")=1,1,0))</f>
        <v>0</v>
      </c>
      <c r="U5395">
        <f>IF(M5395&lt;&gt;"Minor",0,IF(COUNTIFS($A$2:$A5395,$A5395,$D$2:$D5395,$D5395,$M$2:$M5395,"Minor")=1,1,0))</f>
        <v>0</v>
      </c>
    </row>
    <row r="5396">
      <c r="A5396" t="inlineStr">
        <is>
          <t xml:space="preserve">294cd7d130be8bb0326127c52ff2769fcf9a956d</t>
        </is>
      </c>
      <c r="B5396" t="inlineStr">
        <is>
          <t xml:space="preserve">Zompirewolf</t>
        </is>
      </c>
      <c r="C5396" t="inlineStr">
        <is>
          <t xml:space="preserve">Zompirewolf: Die Geburt Einer Legende</t>
        </is>
      </c>
      <c r="D5396" t="inlineStr">
        <is>
          <t xml:space="preserve">c13519118afc6e268bfc7a769de920885bad5c1c</t>
        </is>
      </c>
      <c r="E5396" t="inlineStr">
        <is>
          <t xml:space="preserve">Episode 410: Eine Neue Ära</t>
        </is>
      </c>
      <c r="F5396">
        <v>410</v>
      </c>
      <c r="G5396" t="inlineStr">
        <is>
          <t xml:space="preserve">6:32-6:35</t>
        </is>
      </c>
      <c r="H5396" t="inlineStr">
        <is>
          <t xml:space="preserve">Resolved</t>
        </is>
      </c>
      <c r="I5396" t="inlineStr">
        <is>
          <t xml:space="preserve">Remarks: gender bending
Line from Script: "Das Problem waren der Präsident und seine Lakaien. "
Notes: change all of "Präsident" to female</t>
        </is>
      </c>
      <c r="J5396" t="inlineStr">
        <is>
          <t xml:space="preserve">AI</t>
        </is>
      </c>
      <c r="K5396" t="inlineStr">
        <is>
          <t xml:space="preserve">Script error</t>
        </is>
      </c>
      <c r="L5396" t="inlineStr">
        <is>
          <t xml:space="preserve">Script error</t>
        </is>
      </c>
      <c r="M5396" t="str">
        <f>IFERROR(IF(VLOOKUP(L5396,'Quantification'!$A:$B,2,FALSE)&amp;""="","Unclassified",VLOOKUP(L5396,'Quantification'!$A:$B,2,FALSE)),"Unclassified")</f>
        <v>Major</v>
      </c>
      <c r="N5396" t="inlineStr">
        <is>
          <t xml:space="preserve">frl-florinda.frisardi@pocketfm.com</t>
        </is>
      </c>
      <c r="O5396" t="inlineStr">
        <is>
          <t xml:space="preserve">Issues found in raw</t>
        </is>
      </c>
      <c r="P5396" t="str">
        <f>IF(OR(O5396="Issues found in master",O5396="Final master"),"Master",IF(OR(O5396="Ready for Master",O5396="Issues found in raw",O5396="Raw under QC",O5396="Issues resolved in raw"),"Raw","-"))</f>
        <v>Raw</v>
      </c>
      <c r="Q5396" s="13">
        <v>46281.14583333333</v>
      </c>
      <c r="R5396" t="inlineStr">
        <is>
          <t xml:space="preserve">2026-09 (Sept)</t>
        </is>
      </c>
      <c r="S5396">
        <f>IF(M5396="Not an error",0,IF(COUNTIFS($A$2:$A5396,$A5396,$D$2:$D5396,$D5396,$M$2:$M5396,"&lt;&gt;Not an error")=1,1,0))</f>
        <v>0</v>
      </c>
      <c r="T5396">
        <f>IF(M5396&lt;&gt;"Major",0,IF(COUNTIFS($A$2:$A5396,$A5396,$D$2:$D5396,$D5396,$M$2:$M5396,"Major")=1,1,0))</f>
        <v>0</v>
      </c>
      <c r="U5396">
        <f>IF(M5396&lt;&gt;"Minor",0,IF(COUNTIFS($A$2:$A5396,$A5396,$D$2:$D5396,$D5396,$M$2:$M5396,"Minor")=1,1,0))</f>
        <v>0</v>
      </c>
    </row>
    <row r="5397">
      <c r="A5397" t="inlineStr">
        <is>
          <t xml:space="preserve">294cd7d130be8bb0326127c52ff2769fcf9a956d</t>
        </is>
      </c>
      <c r="B5397" t="inlineStr">
        <is>
          <t xml:space="preserve">Zompirewolf</t>
        </is>
      </c>
      <c r="C5397" t="inlineStr">
        <is>
          <t xml:space="preserve">Zompirewolf: Die Geburt Einer Legende</t>
        </is>
      </c>
      <c r="D5397" t="inlineStr">
        <is>
          <t xml:space="preserve">c13519118afc6e268bfc7a769de920885bad5c1c</t>
        </is>
      </c>
      <c r="E5397" t="inlineStr">
        <is>
          <t xml:space="preserve">Episode 410: Eine Neue Ära</t>
        </is>
      </c>
      <c r="F5397">
        <v>410</v>
      </c>
      <c r="G5397" t="inlineStr">
        <is>
          <t xml:space="preserve">7:04-7:08</t>
        </is>
      </c>
      <c r="H5397" t="inlineStr">
        <is>
          <t xml:space="preserve">Resolved</t>
        </is>
      </c>
      <c r="I5397" t="inlineStr">
        <is>
          <t xml:space="preserve">Remarks: gender bending
Line from Script: "Mein eigener Vater hat mich verletzen lassen!“
Notes: "Mein eigener Vater" - change to "Meine eigene Mutter"</t>
        </is>
      </c>
      <c r="J5397" t="inlineStr">
        <is>
          <t xml:space="preserve">AI</t>
        </is>
      </c>
      <c r="K5397" t="inlineStr">
        <is>
          <t xml:space="preserve">Script error</t>
        </is>
      </c>
      <c r="L5397" t="inlineStr">
        <is>
          <t xml:space="preserve">Script error</t>
        </is>
      </c>
      <c r="M5397" t="str">
        <f>IFERROR(IF(VLOOKUP(L5397,'Quantification'!$A:$B,2,FALSE)&amp;""="","Unclassified",VLOOKUP(L5397,'Quantification'!$A:$B,2,FALSE)),"Unclassified")</f>
        <v>Major</v>
      </c>
      <c r="N5397" t="inlineStr">
        <is>
          <t xml:space="preserve">frl-florinda.frisardi@pocketfm.com</t>
        </is>
      </c>
      <c r="O5397" t="inlineStr">
        <is>
          <t xml:space="preserve">Issues found in raw</t>
        </is>
      </c>
      <c r="P5397" t="str">
        <f>IF(OR(O5397="Issues found in master",O5397="Final master"),"Master",IF(OR(O5397="Ready for Master",O5397="Issues found in raw",O5397="Raw under QC",O5397="Issues resolved in raw"),"Raw","-"))</f>
        <v>Raw</v>
      </c>
      <c r="Q5397" s="13">
        <v>46281.14583333333</v>
      </c>
      <c r="R5397" t="inlineStr">
        <is>
          <t xml:space="preserve">2026-09 (Sept)</t>
        </is>
      </c>
      <c r="S5397">
        <f>IF(M5397="Not an error",0,IF(COUNTIFS($A$2:$A5397,$A5397,$D$2:$D5397,$D5397,$M$2:$M5397,"&lt;&gt;Not an error")=1,1,0))</f>
        <v>0</v>
      </c>
      <c r="T5397">
        <f>IF(M5397&lt;&gt;"Major",0,IF(COUNTIFS($A$2:$A5397,$A5397,$D$2:$D5397,$D5397,$M$2:$M5397,"Major")=1,1,0))</f>
        <v>0</v>
      </c>
      <c r="U5397">
        <f>IF(M5397&lt;&gt;"Minor",0,IF(COUNTIFS($A$2:$A5397,$A5397,$D$2:$D5397,$D5397,$M$2:$M5397,"Minor")=1,1,0))</f>
        <v>0</v>
      </c>
    </row>
    <row r="5398">
      <c r="A5398" t="inlineStr">
        <is>
          <t xml:space="preserve">294cd7d130be8bb0326127c52ff2769fcf9a956d</t>
        </is>
      </c>
      <c r="B5398" t="inlineStr">
        <is>
          <t xml:space="preserve">Zompirewolf</t>
        </is>
      </c>
      <c r="C5398" t="inlineStr">
        <is>
          <t xml:space="preserve">Zompirewolf: Die Geburt Einer Legende</t>
        </is>
      </c>
      <c r="D5398" t="inlineStr">
        <is>
          <t xml:space="preserve">c13519118afc6e268bfc7a769de920885bad5c1c</t>
        </is>
      </c>
      <c r="E5398" t="inlineStr">
        <is>
          <t xml:space="preserve">Episode 410: Eine Neue Ära</t>
        </is>
      </c>
      <c r="F5398">
        <v>410</v>
      </c>
      <c r="G5398" t="inlineStr">
        <is>
          <t xml:space="preserve">7:33-7:40</t>
        </is>
      </c>
      <c r="H5398" t="inlineStr">
        <is>
          <t xml:space="preserve">Resolved</t>
        </is>
      </c>
      <c r="I5398" t="inlineStr">
        <is>
          <t xml:space="preserve">Remarks: gender bending
Line from Script: "Gott allein weiß, was mein Vater unserer schönen Nation und euch allen sonst angetan hätte.“
Notes: "Mein Vater" - change to "Meine Mutter"</t>
        </is>
      </c>
      <c r="J5398" t="inlineStr">
        <is>
          <t xml:space="preserve">AI</t>
        </is>
      </c>
      <c r="K5398" t="inlineStr">
        <is>
          <t xml:space="preserve">Script error</t>
        </is>
      </c>
      <c r="L5398" t="inlineStr">
        <is>
          <t xml:space="preserve">Script error</t>
        </is>
      </c>
      <c r="M5398" t="str">
        <f>IFERROR(IF(VLOOKUP(L5398,'Quantification'!$A:$B,2,FALSE)&amp;""="","Unclassified",VLOOKUP(L5398,'Quantification'!$A:$B,2,FALSE)),"Unclassified")</f>
        <v>Major</v>
      </c>
      <c r="N5398" t="inlineStr">
        <is>
          <t xml:space="preserve">frl-florinda.frisardi@pocketfm.com</t>
        </is>
      </c>
      <c r="O5398" t="inlineStr">
        <is>
          <t xml:space="preserve">Issues found in raw</t>
        </is>
      </c>
      <c r="P5398" t="str">
        <f>IF(OR(O5398="Issues found in master",O5398="Final master"),"Master",IF(OR(O5398="Ready for Master",O5398="Issues found in raw",O5398="Raw under QC",O5398="Issues resolved in raw"),"Raw","-"))</f>
        <v>Raw</v>
      </c>
      <c r="Q5398" s="13">
        <v>46281.14583333333</v>
      </c>
      <c r="R5398" t="inlineStr">
        <is>
          <t xml:space="preserve">2026-09 (Sept)</t>
        </is>
      </c>
      <c r="S5398">
        <f>IF(M5398="Not an error",0,IF(COUNTIFS($A$2:$A5398,$A5398,$D$2:$D5398,$D5398,$M$2:$M5398,"&lt;&gt;Not an error")=1,1,0))</f>
        <v>0</v>
      </c>
      <c r="T5398">
        <f>IF(M5398&lt;&gt;"Major",0,IF(COUNTIFS($A$2:$A5398,$A5398,$D$2:$D5398,$D5398,$M$2:$M5398,"Major")=1,1,0))</f>
        <v>0</v>
      </c>
      <c r="U5398">
        <f>IF(M5398&lt;&gt;"Minor",0,IF(COUNTIFS($A$2:$A5398,$A5398,$D$2:$D5398,$D5398,$M$2:$M5398,"Minor")=1,1,0))</f>
        <v>0</v>
      </c>
    </row>
    <row r="5399">
      <c r="A5399" t="inlineStr">
        <is>
          <t xml:space="preserve">294cd7d130be8bb0326127c52ff2769fcf9a956d</t>
        </is>
      </c>
      <c r="B5399" t="inlineStr">
        <is>
          <t xml:space="preserve">Zompirewolf</t>
        </is>
      </c>
      <c r="C5399" t="inlineStr">
        <is>
          <t xml:space="preserve">Zompirewolf: Die Geburt Einer Legende</t>
        </is>
      </c>
      <c r="D5399" t="inlineStr">
        <is>
          <t xml:space="preserve">c13519118afc6e268bfc7a769de920885bad5c1c</t>
        </is>
      </c>
      <c r="E5399" t="inlineStr">
        <is>
          <t xml:space="preserve">Episode 410: Eine Neue Ära</t>
        </is>
      </c>
      <c r="F5399">
        <v>410</v>
      </c>
      <c r="G5399" t="inlineStr">
        <is>
          <t xml:space="preserve">8:08-8:15</t>
        </is>
      </c>
      <c r="H5399" t="inlineStr">
        <is>
          <t xml:space="preserve">Resolved</t>
        </is>
      </c>
      <c r="I5399" t="inlineStr">
        <is>
          <t xml:space="preserve">Remarks: gender bending
Line from Script: "Sie waren keine Feinde; sie waren Retter. Sie fragten sich, was dieser wahnsinnige Präsident ihnen angetan hätte, wenn Hana und Herr Schnitter nicht gewesen wären."
Notes: "dieser wahnsinnige Präsident" - change to "diese wahnsinnige Präsidentin"</t>
        </is>
      </c>
      <c r="J5399" t="inlineStr">
        <is>
          <t xml:space="preserve">AI</t>
        </is>
      </c>
      <c r="K5399" t="inlineStr">
        <is>
          <t xml:space="preserve">Script error</t>
        </is>
      </c>
      <c r="L5399" t="inlineStr">
        <is>
          <t xml:space="preserve">Script error</t>
        </is>
      </c>
      <c r="M5399" t="str">
        <f>IFERROR(IF(VLOOKUP(L5399,'Quantification'!$A:$B,2,FALSE)&amp;""="","Unclassified",VLOOKUP(L5399,'Quantification'!$A:$B,2,FALSE)),"Unclassified")</f>
        <v>Major</v>
      </c>
      <c r="N5399" t="inlineStr">
        <is>
          <t xml:space="preserve">frl-florinda.frisardi@pocketfm.com</t>
        </is>
      </c>
      <c r="O5399" t="inlineStr">
        <is>
          <t xml:space="preserve">Issues found in raw</t>
        </is>
      </c>
      <c r="P5399" t="str">
        <f>IF(OR(O5399="Issues found in master",O5399="Final master"),"Master",IF(OR(O5399="Ready for Master",O5399="Issues found in raw",O5399="Raw under QC",O5399="Issues resolved in raw"),"Raw","-"))</f>
        <v>Raw</v>
      </c>
      <c r="Q5399" s="13">
        <v>46281.14583333333</v>
      </c>
      <c r="R5399" t="inlineStr">
        <is>
          <t xml:space="preserve">2026-09 (Sept)</t>
        </is>
      </c>
      <c r="S5399">
        <f>IF(M5399="Not an error",0,IF(COUNTIFS($A$2:$A5399,$A5399,$D$2:$D5399,$D5399,$M$2:$M5399,"&lt;&gt;Not an error")=1,1,0))</f>
        <v>0</v>
      </c>
      <c r="T5399">
        <f>IF(M5399&lt;&gt;"Major",0,IF(COUNTIFS($A$2:$A5399,$A5399,$D$2:$D5399,$D5399,$M$2:$M5399,"Major")=1,1,0))</f>
        <v>0</v>
      </c>
      <c r="U5399">
        <f>IF(M5399&lt;&gt;"Minor",0,IF(COUNTIFS($A$2:$A5399,$A5399,$D$2:$D5399,$D5399,$M$2:$M5399,"Minor")=1,1,0))</f>
        <v>0</v>
      </c>
    </row>
    <row r="5400">
      <c r="A5400" t="inlineStr">
        <is>
          <t xml:space="preserve">294cd7d130be8bb0326127c52ff2769fcf9a956d</t>
        </is>
      </c>
      <c r="B5400" t="inlineStr">
        <is>
          <t xml:space="preserve">Zompirewolf</t>
        </is>
      </c>
      <c r="C5400" t="inlineStr">
        <is>
          <t xml:space="preserve">Zompirewolf: Die Geburt Einer Legende</t>
        </is>
      </c>
      <c r="D5400" t="inlineStr">
        <is>
          <t xml:space="preserve">c13519118afc6e268bfc7a769de920885bad5c1c</t>
        </is>
      </c>
      <c r="E5400" t="inlineStr">
        <is>
          <t xml:space="preserve">Episode 410: Eine Neue Ära</t>
        </is>
      </c>
      <c r="F5400">
        <v>410</v>
      </c>
      <c r="G5400" t="inlineStr">
        <is>
          <t xml:space="preserve">8:43-8:47</t>
        </is>
      </c>
      <c r="H5400" t="inlineStr">
        <is>
          <t xml:space="preserve">Resolved</t>
        </is>
      </c>
      <c r="I5400" t="inlineStr">
        <is>
          <t xml:space="preserve">Remarks: gender bending
Line from Script: "„Kein Wunder, dass sie den Präsidenten nie hinterfragt haben."
Notes: "den Präsidenten" - "die Präsidentin"</t>
        </is>
      </c>
      <c r="J5400" t="inlineStr">
        <is>
          <t xml:space="preserve">AI</t>
        </is>
      </c>
      <c r="K5400" t="inlineStr">
        <is>
          <t xml:space="preserve">Script error</t>
        </is>
      </c>
      <c r="L5400" t="inlineStr">
        <is>
          <t xml:space="preserve">Script error</t>
        </is>
      </c>
      <c r="M5400" t="str">
        <f>IFERROR(IF(VLOOKUP(L5400,'Quantification'!$A:$B,2,FALSE)&amp;""="","Unclassified",VLOOKUP(L5400,'Quantification'!$A:$B,2,FALSE)),"Unclassified")</f>
        <v>Major</v>
      </c>
      <c r="N5400" t="inlineStr">
        <is>
          <t xml:space="preserve">frl-florinda.frisardi@pocketfm.com</t>
        </is>
      </c>
      <c r="O5400" t="inlineStr">
        <is>
          <t xml:space="preserve">Issues found in raw</t>
        </is>
      </c>
      <c r="P5400" t="str">
        <f>IF(OR(O5400="Issues found in master",O5400="Final master"),"Master",IF(OR(O5400="Ready for Master",O5400="Issues found in raw",O5400="Raw under QC",O5400="Issues resolved in raw"),"Raw","-"))</f>
        <v>Raw</v>
      </c>
      <c r="Q5400" s="13">
        <v>46281.14583333333</v>
      </c>
      <c r="R5400" t="inlineStr">
        <is>
          <t xml:space="preserve">2026-09 (Sept)</t>
        </is>
      </c>
      <c r="S5400">
        <f>IF(M5400="Not an error",0,IF(COUNTIFS($A$2:$A5400,$A5400,$D$2:$D5400,$D5400,$M$2:$M5400,"&lt;&gt;Not an error")=1,1,0))</f>
        <v>0</v>
      </c>
      <c r="T5400">
        <f>IF(M5400&lt;&gt;"Major",0,IF(COUNTIFS($A$2:$A5400,$A5400,$D$2:$D5400,$D5400,$M$2:$M5400,"Major")=1,1,0))</f>
        <v>0</v>
      </c>
      <c r="U5400">
        <f>IF(M5400&lt;&gt;"Minor",0,IF(COUNTIFS($A$2:$A5400,$A5400,$D$2:$D5400,$D5400,$M$2:$M5400,"Minor")=1,1,0))</f>
        <v>0</v>
      </c>
    </row>
    <row r="5401">
      <c r="A5401" t="inlineStr">
        <is>
          <t xml:space="preserve">294cd7d130be8bb0326127c52ff2769fcf9a956d</t>
        </is>
      </c>
      <c r="B5401" t="inlineStr">
        <is>
          <t xml:space="preserve">Zompirewolf</t>
        </is>
      </c>
      <c r="C5401" t="inlineStr">
        <is>
          <t xml:space="preserve">Zompirewolf: Die Geburt Einer Legende</t>
        </is>
      </c>
      <c r="D5401" t="inlineStr">
        <is>
          <t xml:space="preserve">1c408af003ee01f4c33c1fd82f473af349791952</t>
        </is>
      </c>
      <c r="E5401" t="inlineStr">
        <is>
          <t xml:space="preserve">Episode 411: Spiel Der Bauern</t>
        </is>
      </c>
      <c r="F5401">
        <v>411</v>
      </c>
      <c r="G5401" t="inlineStr">
        <is>
          <t xml:space="preserve">0:35-1:03</t>
        </is>
      </c>
      <c r="H5401" t="inlineStr">
        <is>
          <t xml:space="preserve">Resolved</t>
        </is>
      </c>
      <c r="I5401" t="inlineStr">
        <is>
          <t xml:space="preserve">Remarks: gender bending
Line from Script: "Der Sohn eines Mannes, der von niemand anderem als dem intriganten Präsidenten brutal gefoltert und in den Wahnsinn getrieben wurde. Er fuhr fort: „Genau in diesem Moment beschloss ich, mein Leben dem Kampf gegen den Präsidenten und seine Schläger zu widmen. Ich wollte sicherstellen, dass kein anderer Sohn jemals seinen Vater an die Machtgier eines Wahnsinnigen verlieren würde.“
Notes: change all of "Präsident" to female</t>
        </is>
      </c>
      <c r="J5401" t="inlineStr">
        <is>
          <t xml:space="preserve">AI</t>
        </is>
      </c>
      <c r="K5401" t="inlineStr">
        <is>
          <t xml:space="preserve">Script error</t>
        </is>
      </c>
      <c r="L5401" t="inlineStr">
        <is>
          <t xml:space="preserve">Script error</t>
        </is>
      </c>
      <c r="M5401" t="str">
        <f>IFERROR(IF(VLOOKUP(L5401,'Quantification'!$A:$B,2,FALSE)&amp;""="","Unclassified",VLOOKUP(L5401,'Quantification'!$A:$B,2,FALSE)),"Unclassified")</f>
        <v>Major</v>
      </c>
      <c r="N5401" t="inlineStr">
        <is>
          <t xml:space="preserve">frl-florinda.frisardi@pocketfm.com</t>
        </is>
      </c>
      <c r="O5401" t="inlineStr">
        <is>
          <t xml:space="preserve">Issues found in raw</t>
        </is>
      </c>
      <c r="P5401" t="str">
        <f>IF(OR(O5401="Issues found in master",O5401="Final master"),"Master",IF(OR(O5401="Ready for Master",O5401="Issues found in raw",O5401="Raw under QC",O5401="Issues resolved in raw"),"Raw","-"))</f>
        <v>Raw</v>
      </c>
      <c r="Q5401" s="13">
        <v>46282.14583333333</v>
      </c>
      <c r="R5401" t="inlineStr">
        <is>
          <t xml:space="preserve">2026-09 (Sept)</t>
        </is>
      </c>
      <c r="S5401">
        <f>IF(M5401="Not an error",0,IF(COUNTIFS($A$2:$A5401,$A5401,$D$2:$D5401,$D5401,$M$2:$M5401,"&lt;&gt;Not an error")=1,1,0))</f>
        <v>1</v>
      </c>
      <c r="T5401">
        <f>IF(M5401&lt;&gt;"Major",0,IF(COUNTIFS($A$2:$A5401,$A5401,$D$2:$D5401,$D5401,$M$2:$M5401,"Major")=1,1,0))</f>
        <v>1</v>
      </c>
      <c r="U5401">
        <f>IF(M5401&lt;&gt;"Minor",0,IF(COUNTIFS($A$2:$A5401,$A5401,$D$2:$D5401,$D5401,$M$2:$M5401,"Minor")=1,1,0))</f>
        <v>0</v>
      </c>
    </row>
    <row r="5402">
      <c r="A5402" t="inlineStr">
        <is>
          <t xml:space="preserve">294cd7d130be8bb0326127c52ff2769fcf9a956d</t>
        </is>
      </c>
      <c r="B5402" t="inlineStr">
        <is>
          <t xml:space="preserve">Zompirewolf</t>
        </is>
      </c>
      <c r="C5402" t="inlineStr">
        <is>
          <t xml:space="preserve">Zompirewolf: Die Geburt Einer Legende</t>
        </is>
      </c>
      <c r="D5402" t="inlineStr">
        <is>
          <t xml:space="preserve">1c408af003ee01f4c33c1fd82f473af349791952</t>
        </is>
      </c>
      <c r="E5402" t="inlineStr">
        <is>
          <t xml:space="preserve">Episode 411: Spiel Der Bauern</t>
        </is>
      </c>
      <c r="F5402">
        <v>411</v>
      </c>
      <c r="G5402" t="inlineStr">
        <is>
          <t xml:space="preserve">2:00-2:50</t>
        </is>
      </c>
      <c r="H5402" t="inlineStr">
        <is>
          <t xml:space="preserve">Resolved</t>
        </is>
      </c>
      <c r="I5402" t="inlineStr">
        <is>
          <t xml:space="preserve">Remarks: gender bending
Line from Script: "Danach beschwor Tristan Raphael und zerrte den Präsidenten aus der Domäne.
In dem Moment, als die Zivilisten ihren Präsidenten in seinem gebrochenen Zustand sahen, schnappten sie nach Luft.
Doch ihre Bestürzung schlug schnell in Wut um.
Tristan hatte etwas Zeit gehabt, über alles nachzudenken. Er erkannte, dass er sich bereits am Präsidenten gerächt hatte. Schließlich hatte der Mann alles verloren. Seine Macht, seine Autorität und vor allem seine Identität waren dahin. Ihn eine Million Mal zu töten, würde nichts ändern. Der Mann hatte sein Schicksal bereits akzeptiert, und es machte keinen Spaß, jemanden zu foltern, der bereits geschlagen war."
Notes: change all of "Präsident" to female</t>
        </is>
      </c>
      <c r="J5402" t="inlineStr">
        <is>
          <t xml:space="preserve">AI</t>
        </is>
      </c>
      <c r="K5402" t="inlineStr">
        <is>
          <t xml:space="preserve">Script error</t>
        </is>
      </c>
      <c r="L5402" t="inlineStr">
        <is>
          <t xml:space="preserve">Script error</t>
        </is>
      </c>
      <c r="M5402" t="str">
        <f>IFERROR(IF(VLOOKUP(L5402,'Quantification'!$A:$B,2,FALSE)&amp;""="","Unclassified",VLOOKUP(L5402,'Quantification'!$A:$B,2,FALSE)),"Unclassified")</f>
        <v>Major</v>
      </c>
      <c r="N5402" t="inlineStr">
        <is>
          <t xml:space="preserve">frl-florinda.frisardi@pocketfm.com</t>
        </is>
      </c>
      <c r="O5402" t="inlineStr">
        <is>
          <t xml:space="preserve">Issues found in raw</t>
        </is>
      </c>
      <c r="P5402" t="str">
        <f>IF(OR(O5402="Issues found in master",O5402="Final master"),"Master",IF(OR(O5402="Ready for Master",O5402="Issues found in raw",O5402="Raw under QC",O5402="Issues resolved in raw"),"Raw","-"))</f>
        <v>Raw</v>
      </c>
      <c r="Q5402" s="13">
        <v>46282.14583333333</v>
      </c>
      <c r="R5402" t="inlineStr">
        <is>
          <t xml:space="preserve">2026-09 (Sept)</t>
        </is>
      </c>
      <c r="S5402">
        <f>IF(M5402="Not an error",0,IF(COUNTIFS($A$2:$A5402,$A5402,$D$2:$D5402,$D5402,$M$2:$M5402,"&lt;&gt;Not an error")=1,1,0))</f>
        <v>0</v>
      </c>
      <c r="T5402">
        <f>IF(M5402&lt;&gt;"Major",0,IF(COUNTIFS($A$2:$A5402,$A5402,$D$2:$D5402,$D5402,$M$2:$M5402,"Major")=1,1,0))</f>
        <v>0</v>
      </c>
      <c r="U5402">
        <f>IF(M5402&lt;&gt;"Minor",0,IF(COUNTIFS($A$2:$A5402,$A5402,$D$2:$D5402,$D5402,$M$2:$M5402,"Minor")=1,1,0))</f>
        <v>0</v>
      </c>
    </row>
    <row r="5403">
      <c r="A5403" t="inlineStr">
        <is>
          <t xml:space="preserve">294cd7d130be8bb0326127c52ff2769fcf9a956d</t>
        </is>
      </c>
      <c r="B5403" t="inlineStr">
        <is>
          <t xml:space="preserve">Zompirewolf</t>
        </is>
      </c>
      <c r="C5403" t="inlineStr">
        <is>
          <t xml:space="preserve">Zompirewolf: Die Geburt Einer Legende</t>
        </is>
      </c>
      <c r="D5403" t="inlineStr">
        <is>
          <t xml:space="preserve">1c408af003ee01f4c33c1fd82f473af349791952</t>
        </is>
      </c>
      <c r="E5403" t="inlineStr">
        <is>
          <t xml:space="preserve">Episode 411: Spiel Der Bauern</t>
        </is>
      </c>
      <c r="F5403">
        <v>411</v>
      </c>
      <c r="G5403" t="inlineStr">
        <is>
          <t xml:space="preserve">3:00-3:12</t>
        </is>
      </c>
      <c r="H5403" t="inlineStr">
        <is>
          <t xml:space="preserve">Resolved</t>
        </is>
      </c>
      <c r="I5403" t="inlineStr">
        <is>
          <t xml:space="preserve">Remarks: gender bending
Line from Script: " Egal, was Tristan und Hana sagten, um die Menge zu manipulieren, sie wussten, dass der Präsident alles für sein Volk getan hatte – dasselbe Volk, das ihn jetzt verachtete."
Notes: change all of "Präsident" to female</t>
        </is>
      </c>
      <c r="J5403" t="inlineStr">
        <is>
          <t xml:space="preserve">AI</t>
        </is>
      </c>
      <c r="K5403" t="inlineStr">
        <is>
          <t xml:space="preserve">Script error</t>
        </is>
      </c>
      <c r="L5403" t="inlineStr">
        <is>
          <t xml:space="preserve">Script error</t>
        </is>
      </c>
      <c r="M5403" t="str">
        <f>IFERROR(IF(VLOOKUP(L5403,'Quantification'!$A:$B,2,FALSE)&amp;""="","Unclassified",VLOOKUP(L5403,'Quantification'!$A:$B,2,FALSE)),"Unclassified")</f>
        <v>Major</v>
      </c>
      <c r="N5403" t="inlineStr">
        <is>
          <t xml:space="preserve">frl-florinda.frisardi@pocketfm.com</t>
        </is>
      </c>
      <c r="O5403" t="inlineStr">
        <is>
          <t xml:space="preserve">Issues found in raw</t>
        </is>
      </c>
      <c r="P5403" t="str">
        <f>IF(OR(O5403="Issues found in master",O5403="Final master"),"Master",IF(OR(O5403="Ready for Master",O5403="Issues found in raw",O5403="Raw under QC",O5403="Issues resolved in raw"),"Raw","-"))</f>
        <v>Raw</v>
      </c>
      <c r="Q5403" s="13">
        <v>46282.14583333333</v>
      </c>
      <c r="R5403" t="inlineStr">
        <is>
          <t xml:space="preserve">2026-09 (Sept)</t>
        </is>
      </c>
      <c r="S5403">
        <f>IF(M5403="Not an error",0,IF(COUNTIFS($A$2:$A5403,$A5403,$D$2:$D5403,$D5403,$M$2:$M5403,"&lt;&gt;Not an error")=1,1,0))</f>
        <v>0</v>
      </c>
      <c r="T5403">
        <f>IF(M5403&lt;&gt;"Major",0,IF(COUNTIFS($A$2:$A5403,$A5403,$D$2:$D5403,$D5403,$M$2:$M5403,"Major")=1,1,0))</f>
        <v>0</v>
      </c>
      <c r="U5403">
        <f>IF(M5403&lt;&gt;"Minor",0,IF(COUNTIFS($A$2:$A5403,$A5403,$D$2:$D5403,$D5403,$M$2:$M5403,"Minor")=1,1,0))</f>
        <v>0</v>
      </c>
    </row>
    <row r="5404">
      <c r="A5404" t="inlineStr">
        <is>
          <t xml:space="preserve">294cd7d130be8bb0326127c52ff2769fcf9a956d</t>
        </is>
      </c>
      <c r="B5404" t="inlineStr">
        <is>
          <t xml:space="preserve">Zompirewolf</t>
        </is>
      </c>
      <c r="C5404" t="inlineStr">
        <is>
          <t xml:space="preserve">Zompirewolf: Die Geburt Einer Legende</t>
        </is>
      </c>
      <c r="D5404" t="inlineStr">
        <is>
          <t xml:space="preserve">1c408af003ee01f4c33c1fd82f473af349791952</t>
        </is>
      </c>
      <c r="E5404" t="inlineStr">
        <is>
          <t xml:space="preserve">Episode 411: Spiel Der Bauern</t>
        </is>
      </c>
      <c r="F5404">
        <v>411</v>
      </c>
      <c r="G5404" t="inlineStr">
        <is>
          <t xml:space="preserve">3:17-4:14</t>
        </is>
      </c>
      <c r="H5404" t="inlineStr">
        <is>
          <t xml:space="preserve">Resolved</t>
        </is>
      </c>
      <c r="I5404" t="inlineStr">
        <is>
          <t xml:space="preserve">Remarks: gender bending
Line from Script: "„Was geschieht hier?“, murmelte der Präsident und starrte Tristan an.
Doch Tristan ignorierte seine Frage und wandte sich wieder der Menge zu.
Er sagte: „Ich bin sicher, ihr habt inzwischen alle erkannt, dass der Mann vor euch keiner der Untoten ist. Er ist ein Sterblicher.“
Aus voller Kehle rief er: „Ihr fragt euch vielleicht, wie das möglich ist. Die Antwort ist einfach. Nachdem er genug davon hatte, Menschen zu foltern, beschloss er, seine Aufmerksamkeit auf euch alle zu richten!“
Innerlich lächelnd fuhr Tristan fort: „Sein Team hat einen Virus entwickelt, um euch alle zu infizieren und langsam in Menschen zu verwandeln. Er musste den Fleischbedarf decken, da er so damit beschäftigt war, Menschen in wandelnde Waffen zu verwandeln.“
Notes: change all of "Präsident" to female</t>
        </is>
      </c>
      <c r="J5404" t="inlineStr">
        <is>
          <t xml:space="preserve">AI</t>
        </is>
      </c>
      <c r="K5404" t="inlineStr">
        <is>
          <t xml:space="preserve">Script error</t>
        </is>
      </c>
      <c r="L5404" t="inlineStr">
        <is>
          <t xml:space="preserve">Script error</t>
        </is>
      </c>
      <c r="M5404" t="str">
        <f>IFERROR(IF(VLOOKUP(L5404,'Quantification'!$A:$B,2,FALSE)&amp;""="","Unclassified",VLOOKUP(L5404,'Quantification'!$A:$B,2,FALSE)),"Unclassified")</f>
        <v>Major</v>
      </c>
      <c r="N5404" t="inlineStr">
        <is>
          <t xml:space="preserve">frl-florinda.frisardi@pocketfm.com</t>
        </is>
      </c>
      <c r="O5404" t="inlineStr">
        <is>
          <t xml:space="preserve">Issues found in raw</t>
        </is>
      </c>
      <c r="P5404" t="str">
        <f>IF(OR(O5404="Issues found in master",O5404="Final master"),"Master",IF(OR(O5404="Ready for Master",O5404="Issues found in raw",O5404="Raw under QC",O5404="Issues resolved in raw"),"Raw","-"))</f>
        <v>Raw</v>
      </c>
      <c r="Q5404" s="13">
        <v>46282.14583333333</v>
      </c>
      <c r="R5404" t="inlineStr">
        <is>
          <t xml:space="preserve">2026-09 (Sept)</t>
        </is>
      </c>
      <c r="S5404">
        <f>IF(M5404="Not an error",0,IF(COUNTIFS($A$2:$A5404,$A5404,$D$2:$D5404,$D5404,$M$2:$M5404,"&lt;&gt;Not an error")=1,1,0))</f>
        <v>0</v>
      </c>
      <c r="T5404">
        <f>IF(M5404&lt;&gt;"Major",0,IF(COUNTIFS($A$2:$A5404,$A5404,$D$2:$D5404,$D5404,$M$2:$M5404,"Major")=1,1,0))</f>
        <v>0</v>
      </c>
      <c r="U5404">
        <f>IF(M5404&lt;&gt;"Minor",0,IF(COUNTIFS($A$2:$A5404,$A5404,$D$2:$D5404,$D5404,$M$2:$M5404,"Minor")=1,1,0))</f>
        <v>0</v>
      </c>
    </row>
    <row r="5405">
      <c r="A5405" t="inlineStr">
        <is>
          <t xml:space="preserve">294cd7d130be8bb0326127c52ff2769fcf9a956d</t>
        </is>
      </c>
      <c r="B5405" t="inlineStr">
        <is>
          <t xml:space="preserve">Zompirewolf</t>
        </is>
      </c>
      <c r="C5405" t="inlineStr">
        <is>
          <t xml:space="preserve">Zompirewolf: Die Geburt Einer Legende</t>
        </is>
      </c>
      <c r="D5405" t="inlineStr">
        <is>
          <t xml:space="preserve">1c408af003ee01f4c33c1fd82f473af349791952</t>
        </is>
      </c>
      <c r="E5405" t="inlineStr">
        <is>
          <t xml:space="preserve">Episode 411: Spiel Der Bauern</t>
        </is>
      </c>
      <c r="F5405">
        <v>411</v>
      </c>
      <c r="G5405" t="inlineStr">
        <is>
          <t xml:space="preserve">4:21-6:03</t>
        </is>
      </c>
      <c r="H5405" t="inlineStr">
        <is>
          <t xml:space="preserve">Resolved</t>
        </is>
      </c>
      <c r="I5405" t="inlineStr">
        <is>
          <t xml:space="preserve">Remarks: gender bending
Line from Script: "Präsident versuchte, etwas zu sagen, aber Hana stieß ihn nach vorn, zwang ihn auf die Knie und drückte sein Gesicht in den Staub.
Sie hielt ihn dort fest, während Tristan sprach.
Tristan sagte: „Ich habe ihn seine eigene Medizin schmecken lassen, bevor ich ihn zu euch gebracht habe.“
Tristan nickte, und Hana trat von ihrem Vater weg. Er fuhr fort: „So sehr ich ihn auch selbst töten wollte, es ist nicht meine Aufgabe, über ihn zu richten. Ihr seid das Volk, dem er am meisten Unrecht getan hat. Also solltet ihr über seine Strafe entscheiden.“
„Was gibt es da zu entscheiden? Runter mit seinem Kopf!“, schrie jemand aus der Menge.
„Wir sollten ihn leiden lassen!“, schlug eine andere Stimme vor. „Dieses Monster hat kein schnelles Ende verdient!“
Eine weitere Stimme schrie: „Zeigt ihm keine Gnade!“
„Tötet ihn!“ Die Rufe erfüllten die Luft. Genau die Leute, für die der Präsident so hart gearbeitet hatte, gierten nun nach seinem Blut, und er konnte nichts tun, um seine Unschuld zu beweisen. Selbst wenn er es versucht hätte, wäre es nutzlos gewesen. Die Menge war bereits von Tristans feuriger Rede gefesselt. Die Untoten würden seinen Bitten kein Gehör schenken, und sie würden ihn definitiv nicht am Leben lassen.
Sobald die Menge in Raserei versetzt war, packte Tristan den Präsidenten am Hals und warf ihn in den wütenden Mob."
Notes: change all of "Präsident" to female</t>
        </is>
      </c>
      <c r="J5405" t="inlineStr">
        <is>
          <t xml:space="preserve">AI</t>
        </is>
      </c>
      <c r="K5405" t="inlineStr">
        <is>
          <t xml:space="preserve">Script error</t>
        </is>
      </c>
      <c r="L5405" t="inlineStr">
        <is>
          <t xml:space="preserve">Script error</t>
        </is>
      </c>
      <c r="M5405" t="str">
        <f>IFERROR(IF(VLOOKUP(L5405,'Quantification'!$A:$B,2,FALSE)&amp;""="","Unclassified",VLOOKUP(L5405,'Quantification'!$A:$B,2,FALSE)),"Unclassified")</f>
        <v>Major</v>
      </c>
      <c r="N5405" t="inlineStr">
        <is>
          <t xml:space="preserve">frl-florinda.frisardi@pocketfm.com</t>
        </is>
      </c>
      <c r="O5405" t="inlineStr">
        <is>
          <t xml:space="preserve">Issues found in raw</t>
        </is>
      </c>
      <c r="P5405" t="str">
        <f>IF(OR(O5405="Issues found in master",O5405="Final master"),"Master",IF(OR(O5405="Ready for Master",O5405="Issues found in raw",O5405="Raw under QC",O5405="Issues resolved in raw"),"Raw","-"))</f>
        <v>Raw</v>
      </c>
      <c r="Q5405" s="13">
        <v>46282.14583333333</v>
      </c>
      <c r="R5405" t="inlineStr">
        <is>
          <t xml:space="preserve">2026-09 (Sept)</t>
        </is>
      </c>
      <c r="S5405">
        <f>IF(M5405="Not an error",0,IF(COUNTIFS($A$2:$A5405,$A5405,$D$2:$D5405,$D5405,$M$2:$M5405,"&lt;&gt;Not an error")=1,1,0))</f>
        <v>0</v>
      </c>
      <c r="T5405">
        <f>IF(M5405&lt;&gt;"Major",0,IF(COUNTIFS($A$2:$A5405,$A5405,$D$2:$D5405,$D5405,$M$2:$M5405,"Major")=1,1,0))</f>
        <v>0</v>
      </c>
      <c r="U5405">
        <f>IF(M5405&lt;&gt;"Minor",0,IF(COUNTIFS($A$2:$A5405,$A5405,$D$2:$D5405,$D5405,$M$2:$M5405,"Minor")=1,1,0))</f>
        <v>0</v>
      </c>
    </row>
    <row r="5406">
      <c r="A5406" t="inlineStr">
        <is>
          <t xml:space="preserve">294cd7d130be8bb0326127c52ff2769fcf9a956d</t>
        </is>
      </c>
      <c r="B5406" t="inlineStr">
        <is>
          <t xml:space="preserve">Zompirewolf</t>
        </is>
      </c>
      <c r="C5406" t="inlineStr">
        <is>
          <t xml:space="preserve">Zompirewolf: Die Geburt Einer Legende</t>
        </is>
      </c>
      <c r="D5406" t="inlineStr">
        <is>
          <t xml:space="preserve">1c408af003ee01f4c33c1fd82f473af349791952</t>
        </is>
      </c>
      <c r="E5406" t="inlineStr">
        <is>
          <t xml:space="preserve">Episode 411: Spiel Der Bauern</t>
        </is>
      </c>
      <c r="F5406">
        <v>411</v>
      </c>
      <c r="G5406" t="inlineStr">
        <is>
          <t xml:space="preserve">6:53-6:56</t>
        </is>
      </c>
      <c r="H5406" t="inlineStr">
        <is>
          <t xml:space="preserve">Resolved</t>
        </is>
      </c>
      <c r="I5406" t="inlineStr">
        <is>
          <t xml:space="preserve">Remarks: grammatical error
Line from Script: "„Euer Lordschaft“, murmelte der Anführer ruhig."
Notes: „Euer Lordschaft“ - change to "Eure Lordschaft"</t>
        </is>
      </c>
      <c r="J5406" t="inlineStr">
        <is>
          <t xml:space="preserve">AI</t>
        </is>
      </c>
      <c r="K5406" t="inlineStr">
        <is>
          <t xml:space="preserve">Script error</t>
        </is>
      </c>
      <c r="L5406" t="inlineStr">
        <is>
          <t xml:space="preserve">Script error</t>
        </is>
      </c>
      <c r="M5406" t="str">
        <f>IFERROR(IF(VLOOKUP(L5406,'Quantification'!$A:$B,2,FALSE)&amp;""="","Unclassified",VLOOKUP(L5406,'Quantification'!$A:$B,2,FALSE)),"Unclassified")</f>
        <v>Major</v>
      </c>
      <c r="N5406" t="inlineStr">
        <is>
          <t xml:space="preserve">frl-florinda.frisardi@pocketfm.com</t>
        </is>
      </c>
      <c r="O5406" t="inlineStr">
        <is>
          <t xml:space="preserve">Issues found in raw</t>
        </is>
      </c>
      <c r="P5406" t="str">
        <f>IF(OR(O5406="Issues found in master",O5406="Final master"),"Master",IF(OR(O5406="Ready for Master",O5406="Issues found in raw",O5406="Raw under QC",O5406="Issues resolved in raw"),"Raw","-"))</f>
        <v>Raw</v>
      </c>
      <c r="Q5406" s="13">
        <v>46282.14583333333</v>
      </c>
      <c r="R5406" t="inlineStr">
        <is>
          <t xml:space="preserve">2026-09 (Sept)</t>
        </is>
      </c>
      <c r="S5406">
        <f>IF(M5406="Not an error",0,IF(COUNTIFS($A$2:$A5406,$A5406,$D$2:$D5406,$D5406,$M$2:$M5406,"&lt;&gt;Not an error")=1,1,0))</f>
        <v>0</v>
      </c>
      <c r="T5406">
        <f>IF(M5406&lt;&gt;"Major",0,IF(COUNTIFS($A$2:$A5406,$A5406,$D$2:$D5406,$D5406,$M$2:$M5406,"Major")=1,1,0))</f>
        <v>0</v>
      </c>
      <c r="U5406">
        <f>IF(M5406&lt;&gt;"Minor",0,IF(COUNTIFS($A$2:$A5406,$A5406,$D$2:$D5406,$D5406,$M$2:$M5406,"Minor")=1,1,0))</f>
        <v>0</v>
      </c>
    </row>
    <row r="5407">
      <c r="A5407" t="inlineStr">
        <is>
          <t xml:space="preserve">294cd7d130be8bb0326127c52ff2769fcf9a956d</t>
        </is>
      </c>
      <c r="B5407" t="inlineStr">
        <is>
          <t xml:space="preserve">Zompirewolf</t>
        </is>
      </c>
      <c r="C5407" t="inlineStr">
        <is>
          <t xml:space="preserve">Zompirewolf: Die Geburt Einer Legende</t>
        </is>
      </c>
      <c r="D5407" t="inlineStr">
        <is>
          <t xml:space="preserve">1c408af003ee01f4c33c1fd82f473af349791952</t>
        </is>
      </c>
      <c r="E5407" t="inlineStr">
        <is>
          <t xml:space="preserve">Episode 411: Spiel Der Bauern</t>
        </is>
      </c>
      <c r="F5407">
        <v>411</v>
      </c>
      <c r="G5407" t="inlineStr">
        <is>
          <t xml:space="preserve">7:22-7:27</t>
        </is>
      </c>
      <c r="H5407" t="inlineStr">
        <is>
          <t xml:space="preserve">Resolved</t>
        </is>
      </c>
      <c r="I5407" t="inlineStr">
        <is>
          <t xml:space="preserve">Remarks: grammatical error
Line from Script: "„Euer Lordschaft, das kann unmöglich Euer Ernst sein.“
Notes: „Euer Lordschaft“ - change to "Eure Lordschaft"</t>
        </is>
      </c>
      <c r="J5407" t="inlineStr">
        <is>
          <t xml:space="preserve">AI</t>
        </is>
      </c>
      <c r="K5407" t="inlineStr">
        <is>
          <t xml:space="preserve">Script error</t>
        </is>
      </c>
      <c r="L5407" t="inlineStr">
        <is>
          <t xml:space="preserve">Script error</t>
        </is>
      </c>
      <c r="M5407" t="str">
        <f>IFERROR(IF(VLOOKUP(L5407,'Quantification'!$A:$B,2,FALSE)&amp;""="","Unclassified",VLOOKUP(L5407,'Quantification'!$A:$B,2,FALSE)),"Unclassified")</f>
        <v>Major</v>
      </c>
      <c r="N5407" t="inlineStr">
        <is>
          <t xml:space="preserve">frl-florinda.frisardi@pocketfm.com</t>
        </is>
      </c>
      <c r="O5407" t="inlineStr">
        <is>
          <t xml:space="preserve">Issues found in raw</t>
        </is>
      </c>
      <c r="P5407" t="str">
        <f>IF(OR(O5407="Issues found in master",O5407="Final master"),"Master",IF(OR(O5407="Ready for Master",O5407="Issues found in raw",O5407="Raw under QC",O5407="Issues resolved in raw"),"Raw","-"))</f>
        <v>Raw</v>
      </c>
      <c r="Q5407" s="13">
        <v>46282.14583333333</v>
      </c>
      <c r="R5407" t="inlineStr">
        <is>
          <t xml:space="preserve">2026-09 (Sept)</t>
        </is>
      </c>
      <c r="S5407">
        <f>IF(M5407="Not an error",0,IF(COUNTIFS($A$2:$A5407,$A5407,$D$2:$D5407,$D5407,$M$2:$M5407,"&lt;&gt;Not an error")=1,1,0))</f>
        <v>0</v>
      </c>
      <c r="T5407">
        <f>IF(M5407&lt;&gt;"Major",0,IF(COUNTIFS($A$2:$A5407,$A5407,$D$2:$D5407,$D5407,$M$2:$M5407,"Major")=1,1,0))</f>
        <v>0</v>
      </c>
      <c r="U5407">
        <f>IF(M5407&lt;&gt;"Minor",0,IF(COUNTIFS($A$2:$A5407,$A5407,$D$2:$D5407,$D5407,$M$2:$M5407,"Minor")=1,1,0))</f>
        <v>0</v>
      </c>
    </row>
    <row r="5408">
      <c r="A5408" t="inlineStr">
        <is>
          <t xml:space="preserve">294cd7d130be8bb0326127c52ff2769fcf9a956d</t>
        </is>
      </c>
      <c r="B5408" t="inlineStr">
        <is>
          <t xml:space="preserve">Zompirewolf</t>
        </is>
      </c>
      <c r="C5408" t="inlineStr">
        <is>
          <t xml:space="preserve">Zompirewolf: Die Geburt Einer Legende</t>
        </is>
      </c>
      <c r="D5408" t="inlineStr">
        <is>
          <t xml:space="preserve">1c408af003ee01f4c33c1fd82f473af349791952</t>
        </is>
      </c>
      <c r="E5408" t="inlineStr">
        <is>
          <t xml:space="preserve">Episode 411: Spiel Der Bauern</t>
        </is>
      </c>
      <c r="F5408">
        <v>411</v>
      </c>
      <c r="G5408" t="inlineStr">
        <is>
          <t xml:space="preserve">7:27-7:32</t>
        </is>
      </c>
      <c r="H5408" t="inlineStr">
        <is>
          <t xml:space="preserve">Resolved</t>
        </is>
      </c>
      <c r="I5408" t="inlineStr">
        <is>
          <t xml:space="preserve">Remarks: incomplete sentence
Line from Script: "„Ihr habt Euch als Belastung für unsere Sache erwiesen, nichts weiter. Daher.“
Notes: remove "Daher."</t>
        </is>
      </c>
      <c r="J5408" t="inlineStr">
        <is>
          <t xml:space="preserve">AI</t>
        </is>
      </c>
      <c r="K5408" t="inlineStr">
        <is>
          <t xml:space="preserve">Script error</t>
        </is>
      </c>
      <c r="L5408" t="inlineStr">
        <is>
          <t xml:space="preserve">Script error</t>
        </is>
      </c>
      <c r="M5408" t="str">
        <f>IFERROR(IF(VLOOKUP(L5408,'Quantification'!$A:$B,2,FALSE)&amp;""="","Unclassified",VLOOKUP(L5408,'Quantification'!$A:$B,2,FALSE)),"Unclassified")</f>
        <v>Major</v>
      </c>
      <c r="N5408" t="inlineStr">
        <is>
          <t xml:space="preserve">frl-florinda.frisardi@pocketfm.com</t>
        </is>
      </c>
      <c r="O5408" t="inlineStr">
        <is>
          <t xml:space="preserve">Issues found in raw</t>
        </is>
      </c>
      <c r="P5408" t="str">
        <f>IF(OR(O5408="Issues found in master",O5408="Final master"),"Master",IF(OR(O5408="Ready for Master",O5408="Issues found in raw",O5408="Raw under QC",O5408="Issues resolved in raw"),"Raw","-"))</f>
        <v>Raw</v>
      </c>
      <c r="Q5408" s="13">
        <v>46282.14583333333</v>
      </c>
      <c r="R5408" t="inlineStr">
        <is>
          <t xml:space="preserve">2026-09 (Sept)</t>
        </is>
      </c>
      <c r="S5408">
        <f>IF(M5408="Not an error",0,IF(COUNTIFS($A$2:$A5408,$A5408,$D$2:$D5408,$D5408,$M$2:$M5408,"&lt;&gt;Not an error")=1,1,0))</f>
        <v>0</v>
      </c>
      <c r="T5408">
        <f>IF(M5408&lt;&gt;"Major",0,IF(COUNTIFS($A$2:$A5408,$A5408,$D$2:$D5408,$D5408,$M$2:$M5408,"Major")=1,1,0))</f>
        <v>0</v>
      </c>
      <c r="U5408">
        <f>IF(M5408&lt;&gt;"Minor",0,IF(COUNTIFS($A$2:$A5408,$A5408,$D$2:$D5408,$D5408,$M$2:$M5408,"Minor")=1,1,0))</f>
        <v>0</v>
      </c>
    </row>
    <row r="5409">
      <c r="A5409" t="inlineStr">
        <is>
          <t xml:space="preserve">294cd7d130be8bb0326127c52ff2769fcf9a956d</t>
        </is>
      </c>
      <c r="B5409" t="inlineStr">
        <is>
          <t xml:space="preserve">Zompirewolf</t>
        </is>
      </c>
      <c r="C5409" t="inlineStr">
        <is>
          <t xml:space="preserve">Zompirewolf: Die Geburt Einer Legende</t>
        </is>
      </c>
      <c r="D5409" t="inlineStr">
        <is>
          <t xml:space="preserve">1c408af003ee01f4c33c1fd82f473af349791952</t>
        </is>
      </c>
      <c r="E5409" t="inlineStr">
        <is>
          <t xml:space="preserve">Episode 411: Spiel Der Bauern</t>
        </is>
      </c>
      <c r="F5409">
        <v>411</v>
      </c>
      <c r="G5409" t="inlineStr">
        <is>
          <t xml:space="preserve">8:01-8:04</t>
        </is>
      </c>
      <c r="H5409" t="inlineStr">
        <is>
          <t xml:space="preserve">Resolved</t>
        </is>
      </c>
      <c r="I5409" t="inlineStr">
        <is>
          <t xml:space="preserve">Remarks: grammatical error
Line from Script: "„Ich bitte um Verzeihung, Euer Lordschaft“, sagte er hastig."
Notes: „Euer Lordschaft“ - change to "Eure Lordschaft"</t>
        </is>
      </c>
      <c r="J5409" t="inlineStr">
        <is>
          <t xml:space="preserve">AI</t>
        </is>
      </c>
      <c r="K5409" t="inlineStr">
        <is>
          <t xml:space="preserve">Script error</t>
        </is>
      </c>
      <c r="L5409" t="inlineStr">
        <is>
          <t xml:space="preserve">Script error</t>
        </is>
      </c>
      <c r="M5409" t="str">
        <f>IFERROR(IF(VLOOKUP(L5409,'Quantification'!$A:$B,2,FALSE)&amp;""="","Unclassified",VLOOKUP(L5409,'Quantification'!$A:$B,2,FALSE)),"Unclassified")</f>
        <v>Major</v>
      </c>
      <c r="N5409" t="inlineStr">
        <is>
          <t xml:space="preserve">frl-florinda.frisardi@pocketfm.com</t>
        </is>
      </c>
      <c r="O5409" t="inlineStr">
        <is>
          <t xml:space="preserve">Issues found in raw</t>
        </is>
      </c>
      <c r="P5409" t="str">
        <f>IF(OR(O5409="Issues found in master",O5409="Final master"),"Master",IF(OR(O5409="Ready for Master",O5409="Issues found in raw",O5409="Raw under QC",O5409="Issues resolved in raw"),"Raw","-"))</f>
        <v>Raw</v>
      </c>
      <c r="Q5409" s="13">
        <v>46282.14583333333</v>
      </c>
      <c r="R5409" t="inlineStr">
        <is>
          <t xml:space="preserve">2026-09 (Sept)</t>
        </is>
      </c>
      <c r="S5409">
        <f>IF(M5409="Not an error",0,IF(COUNTIFS($A$2:$A5409,$A5409,$D$2:$D5409,$D5409,$M$2:$M5409,"&lt;&gt;Not an error")=1,1,0))</f>
        <v>0</v>
      </c>
      <c r="T5409">
        <f>IF(M5409&lt;&gt;"Major",0,IF(COUNTIFS($A$2:$A5409,$A5409,$D$2:$D5409,$D5409,$M$2:$M5409,"Major")=1,1,0))</f>
        <v>0</v>
      </c>
      <c r="U5409">
        <f>IF(M5409&lt;&gt;"Minor",0,IF(COUNTIFS($A$2:$A5409,$A5409,$D$2:$D5409,$D5409,$M$2:$M5409,"Minor")=1,1,0))</f>
        <v>0</v>
      </c>
    </row>
    <row r="5410">
      <c r="A5410" t="inlineStr">
        <is>
          <t xml:space="preserve">294cd7d130be8bb0326127c52ff2769fcf9a956d</t>
        </is>
      </c>
      <c r="B5410" t="inlineStr">
        <is>
          <t xml:space="preserve">Zompirewolf</t>
        </is>
      </c>
      <c r="C5410" t="inlineStr">
        <is>
          <t xml:space="preserve">Zompirewolf: Die Geburt Einer Legende</t>
        </is>
      </c>
      <c r="D5410" t="inlineStr">
        <is>
          <t xml:space="preserve">1c408af003ee01f4c33c1fd82f473af349791952</t>
        </is>
      </c>
      <c r="E5410" t="inlineStr">
        <is>
          <t xml:space="preserve">Episode 411: Spiel Der Bauern</t>
        </is>
      </c>
      <c r="F5410">
        <v>411</v>
      </c>
      <c r="G5410" t="inlineStr">
        <is>
          <t xml:space="preserve">8:29-8:35</t>
        </is>
      </c>
      <c r="H5410" t="inlineStr">
        <is>
          <t xml:space="preserve">Resolved</t>
        </is>
      </c>
      <c r="I5410" t="inlineStr">
        <is>
          <t xml:space="preserve">Remarks: grammatical error
Line from Script: "„Ja, Euer Lordschaft“, erwiderte der Anführer, als die Verbindung abbrach."
Notes: „Euer Lordschaft“ - change to "Eure Lordschaft"</t>
        </is>
      </c>
      <c r="J5410" t="inlineStr">
        <is>
          <t xml:space="preserve">AI</t>
        </is>
      </c>
      <c r="K5410" t="inlineStr">
        <is>
          <t xml:space="preserve">Breathing noise</t>
        </is>
      </c>
      <c r="L5410" t="inlineStr">
        <is>
          <t xml:space="preserve">Breathing noise</t>
        </is>
      </c>
      <c r="M5410" t="str">
        <f>IFERROR(IF(VLOOKUP(L5410,'Quantification'!$A:$B,2,FALSE)&amp;""="","Unclassified",VLOOKUP(L5410,'Quantification'!$A:$B,2,FALSE)),"Unclassified")</f>
        <v>Minor</v>
      </c>
      <c r="N5410" t="inlineStr">
        <is>
          <t xml:space="preserve">frl-florinda.frisardi@pocketfm.com</t>
        </is>
      </c>
      <c r="O5410" t="inlineStr">
        <is>
          <t xml:space="preserve">Issues found in raw</t>
        </is>
      </c>
      <c r="P5410" t="str">
        <f>IF(OR(O5410="Issues found in master",O5410="Final master"),"Master",IF(OR(O5410="Ready for Master",O5410="Issues found in raw",O5410="Raw under QC",O5410="Issues resolved in raw"),"Raw","-"))</f>
        <v>Raw</v>
      </c>
      <c r="Q5410" s="13">
        <v>46282.14583333333</v>
      </c>
      <c r="R5410" t="inlineStr">
        <is>
          <t xml:space="preserve">2026-09 (Sept)</t>
        </is>
      </c>
      <c r="S5410">
        <f>IF(M5410="Not an error",0,IF(COUNTIFS($A$2:$A5410,$A5410,$D$2:$D5410,$D5410,$M$2:$M5410,"&lt;&gt;Not an error")=1,1,0))</f>
        <v>0</v>
      </c>
      <c r="T5410">
        <f>IF(M5410&lt;&gt;"Major",0,IF(COUNTIFS($A$2:$A5410,$A5410,$D$2:$D5410,$D5410,$M$2:$M5410,"Major")=1,1,0))</f>
        <v>0</v>
      </c>
      <c r="U5410">
        <f>IF(M5410&lt;&gt;"Minor",0,IF(COUNTIFS($A$2:$A5410,$A5410,$D$2:$D5410,$D5410,$M$2:$M5410,"Minor")=1,1,0))</f>
        <v>1</v>
      </c>
    </row>
    <row r="5411">
      <c r="A5411" t="inlineStr">
        <is>
          <t xml:space="preserve">294cd7d130be8bb0326127c52ff2769fcf9a956d</t>
        </is>
      </c>
      <c r="B5411" t="inlineStr">
        <is>
          <t xml:space="preserve">Zompirewolf</t>
        </is>
      </c>
      <c r="C5411" t="inlineStr">
        <is>
          <t xml:space="preserve">Zompirewolf: Die Geburt Einer Legende</t>
        </is>
      </c>
      <c r="D5411" t="inlineStr">
        <is>
          <t xml:space="preserve">c384baef68aff9ec7dacca54a6e81253280cd60e</t>
        </is>
      </c>
      <c r="E5411" t="inlineStr">
        <is>
          <t xml:space="preserve">Episode 412: Erster Test</t>
        </is>
      </c>
      <c r="F5411">
        <v>412</v>
      </c>
      <c r="G5411" t="inlineStr">
        <is>
          <t xml:space="preserve">0:48-0:54</t>
        </is>
      </c>
      <c r="H5411" t="inlineStr">
        <is>
          <t xml:space="preserve">Resolved</t>
        </is>
      </c>
      <c r="I5411" t="inlineStr">
        <is>
          <t xml:space="preserve">Remarks: incorrect name
Line from Script: " Mit Nirvana und Lykanien unter seiner Kontrolle herrschte er über die halbe Erde. "
Notes: "Lykanien" - change to "Lykania"</t>
        </is>
      </c>
      <c r="J5411" t="inlineStr">
        <is>
          <t xml:space="preserve">AI</t>
        </is>
      </c>
      <c r="K5411" t="inlineStr">
        <is>
          <t xml:space="preserve">Script error</t>
        </is>
      </c>
      <c r="L5411" t="inlineStr">
        <is>
          <t xml:space="preserve">Script error</t>
        </is>
      </c>
      <c r="M5411" t="str">
        <f>IFERROR(IF(VLOOKUP(L5411,'Quantification'!$A:$B,2,FALSE)&amp;""="","Unclassified",VLOOKUP(L5411,'Quantification'!$A:$B,2,FALSE)),"Unclassified")</f>
        <v>Major</v>
      </c>
      <c r="N5411" t="inlineStr">
        <is>
          <t xml:space="preserve">frl-florinda.frisardi@pocketfm.com</t>
        </is>
      </c>
      <c r="O5411" t="inlineStr">
        <is>
          <t xml:space="preserve">Issues found in raw</t>
        </is>
      </c>
      <c r="P5411" t="str">
        <f>IF(OR(O5411="Issues found in master",O5411="Final master"),"Master",IF(OR(O5411="Ready for Master",O5411="Issues found in raw",O5411="Raw under QC",O5411="Issues resolved in raw"),"Raw","-"))</f>
        <v>Raw</v>
      </c>
      <c r="Q5411" s="13">
        <v>46282.14583333333</v>
      </c>
      <c r="R5411" t="inlineStr">
        <is>
          <t xml:space="preserve">2026-09 (Sept)</t>
        </is>
      </c>
      <c r="S5411">
        <f>IF(M5411="Not an error",0,IF(COUNTIFS($A$2:$A5411,$A5411,$D$2:$D5411,$D5411,$M$2:$M5411,"&lt;&gt;Not an error")=1,1,0))</f>
        <v>1</v>
      </c>
      <c r="T5411">
        <f>IF(M5411&lt;&gt;"Major",0,IF(COUNTIFS($A$2:$A5411,$A5411,$D$2:$D5411,$D5411,$M$2:$M5411,"Major")=1,1,0))</f>
        <v>1</v>
      </c>
      <c r="U5411">
        <f>IF(M5411&lt;&gt;"Minor",0,IF(COUNTIFS($A$2:$A5411,$A5411,$D$2:$D5411,$D5411,$M$2:$M5411,"Minor")=1,1,0))</f>
        <v>0</v>
      </c>
    </row>
    <row r="5412">
      <c r="A5412" t="inlineStr">
        <is>
          <t xml:space="preserve">294cd7d130be8bb0326127c52ff2769fcf9a956d</t>
        </is>
      </c>
      <c r="B5412" t="inlineStr">
        <is>
          <t xml:space="preserve">Zompirewolf</t>
        </is>
      </c>
      <c r="C5412" t="inlineStr">
        <is>
          <t xml:space="preserve">Zompirewolf: Die Geburt Einer Legende</t>
        </is>
      </c>
      <c r="D5412" t="inlineStr">
        <is>
          <t xml:space="preserve">c384baef68aff9ec7dacca54a6e81253280cd60e</t>
        </is>
      </c>
      <c r="E5412" t="inlineStr">
        <is>
          <t xml:space="preserve">Episode 412: Erster Test</t>
        </is>
      </c>
      <c r="F5412">
        <v>412</v>
      </c>
      <c r="G5412" t="inlineStr">
        <is>
          <t xml:space="preserve">5:48-6:05</t>
        </is>
      </c>
      <c r="H5412" t="inlineStr">
        <is>
          <t xml:space="preserve">Resolved</t>
        </is>
      </c>
      <c r="I5412" t="inlineStr">
        <is>
          <t xml:space="preserve">Remarks: incorrect name
Line from Script: "Aus Sicherheitsgründen wurde jedoch beschlossen, dass die Menschen, die im Territorium der Untoten lebten, nach Lykanien umziehen sollten. Da die Bevölkerung Lykaniens durch das Leichengas um fast vierzig Prozent zurückgegangen war, kam der Umzug sehr gelegen."
Notes: "Lykanien" - change to "Lykania"</t>
        </is>
      </c>
      <c r="J5412" t="inlineStr">
        <is>
          <t xml:space="preserve">AI</t>
        </is>
      </c>
      <c r="K5412" t="inlineStr">
        <is>
          <t xml:space="preserve">Script error</t>
        </is>
      </c>
      <c r="L5412" t="inlineStr">
        <is>
          <t xml:space="preserve">Script error</t>
        </is>
      </c>
      <c r="M5412" t="str">
        <f>IFERROR(IF(VLOOKUP(L5412,'Quantification'!$A:$B,2,FALSE)&amp;""="","Unclassified",VLOOKUP(L5412,'Quantification'!$A:$B,2,FALSE)),"Unclassified")</f>
        <v>Major</v>
      </c>
      <c r="N5412" t="inlineStr">
        <is>
          <t xml:space="preserve">frl-florinda.frisardi@pocketfm.com</t>
        </is>
      </c>
      <c r="O5412" t="inlineStr">
        <is>
          <t xml:space="preserve">Issues found in raw</t>
        </is>
      </c>
      <c r="P5412" t="str">
        <f>IF(OR(O5412="Issues found in master",O5412="Final master"),"Master",IF(OR(O5412="Ready for Master",O5412="Issues found in raw",O5412="Raw under QC",O5412="Issues resolved in raw"),"Raw","-"))</f>
        <v>Raw</v>
      </c>
      <c r="Q5412" s="13">
        <v>46282.14583333333</v>
      </c>
      <c r="R5412" t="inlineStr">
        <is>
          <t xml:space="preserve">2026-09 (Sept)</t>
        </is>
      </c>
      <c r="S5412">
        <f>IF(M5412="Not an error",0,IF(COUNTIFS($A$2:$A5412,$A5412,$D$2:$D5412,$D5412,$M$2:$M5412,"&lt;&gt;Not an error")=1,1,0))</f>
        <v>0</v>
      </c>
      <c r="T5412">
        <f>IF(M5412&lt;&gt;"Major",0,IF(COUNTIFS($A$2:$A5412,$A5412,$D$2:$D5412,$D5412,$M$2:$M5412,"Major")=1,1,0))</f>
        <v>0</v>
      </c>
      <c r="U5412">
        <f>IF(M5412&lt;&gt;"Minor",0,IF(COUNTIFS($A$2:$A5412,$A5412,$D$2:$D5412,$D5412,$M$2:$M5412,"Minor")=1,1,0))</f>
        <v>0</v>
      </c>
    </row>
    <row r="5413">
      <c r="A5413" t="inlineStr">
        <is>
          <t xml:space="preserve">294cd7d130be8bb0326127c52ff2769fcf9a956d</t>
        </is>
      </c>
      <c r="B5413" t="inlineStr">
        <is>
          <t xml:space="preserve">Zompirewolf</t>
        </is>
      </c>
      <c r="C5413" t="inlineStr">
        <is>
          <t xml:space="preserve">Zompirewolf: Die Geburt Einer Legende</t>
        </is>
      </c>
      <c r="D5413" t="inlineStr">
        <is>
          <t xml:space="preserve">c384baef68aff9ec7dacca54a6e81253280cd60e</t>
        </is>
      </c>
      <c r="E5413" t="inlineStr">
        <is>
          <t xml:space="preserve">Episode 412: Erster Test</t>
        </is>
      </c>
      <c r="F5413">
        <v>412</v>
      </c>
      <c r="G5413" t="inlineStr">
        <is>
          <t xml:space="preserve">6:05-6:23</t>
        </is>
      </c>
      <c r="H5413" t="inlineStr">
        <is>
          <t xml:space="preserve">Resolved</t>
        </is>
      </c>
      <c r="I5413" t="inlineStr">
        <is>
          <t xml:space="preserve">Remarks: incorrect name
Line from Script: "Auf diese Weise würde Lykanien dringend benötigte Arbeitskräfte für den Wiederaufbau erhalten, und es würde auch den Untoten helfen, sich an das synthetische Fleisch zu gewöhnen.
Doch nicht jeder war glücklich darüber, dass Lykanien zu einem überwiegend menschlichen Staat wurde."
Notes: "Lykanien" - change to "Lykania"</t>
        </is>
      </c>
      <c r="J5413" t="inlineStr">
        <is>
          <t xml:space="preserve">AI</t>
        </is>
      </c>
      <c r="K5413" t="inlineStr">
        <is>
          <t xml:space="preserve">Script error</t>
        </is>
      </c>
      <c r="L5413" t="inlineStr">
        <is>
          <t xml:space="preserve">Script error</t>
        </is>
      </c>
      <c r="M5413" t="str">
        <f>IFERROR(IF(VLOOKUP(L5413,'Quantification'!$A:$B,2,FALSE)&amp;""="","Unclassified",VLOOKUP(L5413,'Quantification'!$A:$B,2,FALSE)),"Unclassified")</f>
        <v>Major</v>
      </c>
      <c r="N5413" t="inlineStr">
        <is>
          <t xml:space="preserve">frl-florinda.frisardi@pocketfm.com</t>
        </is>
      </c>
      <c r="O5413" t="inlineStr">
        <is>
          <t xml:space="preserve">Issues found in raw</t>
        </is>
      </c>
      <c r="P5413" t="str">
        <f>IF(OR(O5413="Issues found in master",O5413="Final master"),"Master",IF(OR(O5413="Ready for Master",O5413="Issues found in raw",O5413="Raw under QC",O5413="Issues resolved in raw"),"Raw","-"))</f>
        <v>Raw</v>
      </c>
      <c r="Q5413" s="13">
        <v>46282.14583333333</v>
      </c>
      <c r="R5413" t="inlineStr">
        <is>
          <t xml:space="preserve">2026-09 (Sept)</t>
        </is>
      </c>
      <c r="S5413">
        <f>IF(M5413="Not an error",0,IF(COUNTIFS($A$2:$A5413,$A5413,$D$2:$D5413,$D5413,$M$2:$M5413,"&lt;&gt;Not an error")=1,1,0))</f>
        <v>0</v>
      </c>
      <c r="T5413">
        <f>IF(M5413&lt;&gt;"Major",0,IF(COUNTIFS($A$2:$A5413,$A5413,$D$2:$D5413,$D5413,$M$2:$M5413,"Major")=1,1,0))</f>
        <v>0</v>
      </c>
      <c r="U5413">
        <f>IF(M5413&lt;&gt;"Minor",0,IF(COUNTIFS($A$2:$A5413,$A5413,$D$2:$D5413,$D5413,$M$2:$M5413,"Minor")=1,1,0))</f>
        <v>0</v>
      </c>
    </row>
    <row r="5414">
      <c r="A5414" t="inlineStr">
        <is>
          <t xml:space="preserve">294cd7d130be8bb0326127c52ff2769fcf9a956d</t>
        </is>
      </c>
      <c r="B5414" t="inlineStr">
        <is>
          <t xml:space="preserve">Zompirewolf</t>
        </is>
      </c>
      <c r="C5414" t="inlineStr">
        <is>
          <t xml:space="preserve">Zompirewolf: Die Geburt Einer Legende</t>
        </is>
      </c>
      <c r="D5414" t="inlineStr">
        <is>
          <t xml:space="preserve">c384baef68aff9ec7dacca54a6e81253280cd60e</t>
        </is>
      </c>
      <c r="E5414" t="inlineStr">
        <is>
          <t xml:space="preserve">Episode 412: Erster Test</t>
        </is>
      </c>
      <c r="F5414">
        <v>412</v>
      </c>
      <c r="G5414" t="inlineStr">
        <is>
          <t xml:space="preserve">8:28-8:35</t>
        </is>
      </c>
      <c r="H5414" t="inlineStr">
        <is>
          <t xml:space="preserve">Resolved</t>
        </is>
      </c>
      <c r="I5414" t="inlineStr">
        <is>
          <t xml:space="preserve">Remarks: mispronunciation
Line from Script: " „Im Gegenzug können die Giholos die Menschen in Schach halten. Das ist eine Win win Situation für alle!“
Notes: "Giholos" --&gt; "Dschjiholos"</t>
        </is>
      </c>
      <c r="J5414" t="inlineStr">
        <is>
          <t xml:space="preserve">VOA</t>
        </is>
      </c>
      <c r="K5414" t="inlineStr">
        <is>
          <t xml:space="preserve">Mispronunciation</t>
        </is>
      </c>
      <c r="L5414" t="inlineStr">
        <is>
          <t xml:space="preserve">Mispronunciation</t>
        </is>
      </c>
      <c r="M5414" t="str">
        <f>IFERROR(IF(VLOOKUP(L5414,'Quantification'!$A:$B,2,FALSE)&amp;""="","Unclassified",VLOOKUP(L5414,'Quantification'!$A:$B,2,FALSE)),"Unclassified")</f>
        <v>Major</v>
      </c>
      <c r="N5414" t="inlineStr">
        <is>
          <t xml:space="preserve">frl-florinda.frisardi@pocketfm.com</t>
        </is>
      </c>
      <c r="O5414" t="inlineStr">
        <is>
          <t xml:space="preserve">Issues found in raw</t>
        </is>
      </c>
      <c r="P5414" t="str">
        <f>IF(OR(O5414="Issues found in master",O5414="Final master"),"Master",IF(OR(O5414="Ready for Master",O5414="Issues found in raw",O5414="Raw under QC",O5414="Issues resolved in raw"),"Raw","-"))</f>
        <v>Raw</v>
      </c>
      <c r="Q5414" s="13">
        <v>46282.14583333333</v>
      </c>
      <c r="R5414" t="inlineStr">
        <is>
          <t xml:space="preserve">2026-09 (Sept)</t>
        </is>
      </c>
      <c r="S5414">
        <f>IF(M5414="Not an error",0,IF(COUNTIFS($A$2:$A5414,$A5414,$D$2:$D5414,$D5414,$M$2:$M5414,"&lt;&gt;Not an error")=1,1,0))</f>
        <v>0</v>
      </c>
      <c r="T5414">
        <f>IF(M5414&lt;&gt;"Major",0,IF(COUNTIFS($A$2:$A5414,$A5414,$D$2:$D5414,$D5414,$M$2:$M5414,"Major")=1,1,0))</f>
        <v>0</v>
      </c>
      <c r="U5414">
        <f>IF(M5414&lt;&gt;"Minor",0,IF(COUNTIFS($A$2:$A5414,$A5414,$D$2:$D5414,$D5414,$M$2:$M5414,"Minor")=1,1,0))</f>
        <v>0</v>
      </c>
    </row>
    <row r="5415">
      <c r="A5415" t="inlineStr">
        <is>
          <t xml:space="preserve">294cd7d130be8bb0326127c52ff2769fcf9a956d</t>
        </is>
      </c>
      <c r="B5415" t="inlineStr">
        <is>
          <t xml:space="preserve">Zompirewolf</t>
        </is>
      </c>
      <c r="C5415" t="inlineStr">
        <is>
          <t xml:space="preserve">Zompirewolf: Die Geburt Einer Legende</t>
        </is>
      </c>
      <c r="D5415" t="inlineStr">
        <is>
          <t xml:space="preserve">556ce98ee9867978a68f7b8c74fc85eb1ab4e47c</t>
        </is>
      </c>
      <c r="E5415" t="inlineStr">
        <is>
          <t xml:space="preserve">Episode 413: Gebietsverwaltung</t>
        </is>
      </c>
      <c r="F5415">
        <v>413</v>
      </c>
      <c r="G5415" t="inlineStr">
        <is>
          <t xml:space="preserve">0:56-1:14</t>
        </is>
      </c>
      <c r="H5415" t="inlineStr">
        <is>
          <t xml:space="preserve">Resolved</t>
        </is>
      </c>
      <c r="I5415" t="inlineStr">
        <is>
          <t xml:space="preserve">Remarks: incorrect name
Line from Script: "Tristan wusste, dass Vulcan und die Hilfe der Giholaner der Grund für den schnellen Fortschritt waren. Mit Vulcans schöpferischen Fähigkeiten und der vereinten Arbeitskraft von Menschen und Giholanern waren die Ergebnisse unglaublich."
Notes: "Giholaner" = change to "Giholos" (Dschjiholos)</t>
        </is>
      </c>
      <c r="J5415" t="inlineStr">
        <is>
          <t xml:space="preserve">AI</t>
        </is>
      </c>
      <c r="K5415" t="inlineStr">
        <is>
          <t xml:space="preserve">Script error</t>
        </is>
      </c>
      <c r="L5415" t="inlineStr">
        <is>
          <t xml:space="preserve">Script error</t>
        </is>
      </c>
      <c r="M5415" t="str">
        <f>IFERROR(IF(VLOOKUP(L5415,'Quantification'!$A:$B,2,FALSE)&amp;""="","Unclassified",VLOOKUP(L5415,'Quantification'!$A:$B,2,FALSE)),"Unclassified")</f>
        <v>Major</v>
      </c>
      <c r="N5415" t="inlineStr">
        <is>
          <t xml:space="preserve">frl-florinda.frisardi@pocketfm.com</t>
        </is>
      </c>
      <c r="O5415" t="inlineStr">
        <is>
          <t xml:space="preserve">Issues found in raw</t>
        </is>
      </c>
      <c r="P5415" t="str">
        <f>IF(OR(O5415="Issues found in master",O5415="Final master"),"Master",IF(OR(O5415="Ready for Master",O5415="Issues found in raw",O5415="Raw under QC",O5415="Issues resolved in raw"),"Raw","-"))</f>
        <v>Raw</v>
      </c>
      <c r="Q5415" s="13">
        <v>46283.14583333333</v>
      </c>
      <c r="R5415" t="inlineStr">
        <is>
          <t xml:space="preserve">2026-09 (Sept)</t>
        </is>
      </c>
      <c r="S5415">
        <f>IF(M5415="Not an error",0,IF(COUNTIFS($A$2:$A5415,$A5415,$D$2:$D5415,$D5415,$M$2:$M5415,"&lt;&gt;Not an error")=1,1,0))</f>
        <v>1</v>
      </c>
      <c r="T5415">
        <f>IF(M5415&lt;&gt;"Major",0,IF(COUNTIFS($A$2:$A5415,$A5415,$D$2:$D5415,$D5415,$M$2:$M5415,"Major")=1,1,0))</f>
        <v>1</v>
      </c>
      <c r="U5415">
        <f>IF(M5415&lt;&gt;"Minor",0,IF(COUNTIFS($A$2:$A5415,$A5415,$D$2:$D5415,$D5415,$M$2:$M5415,"Minor")=1,1,0))</f>
        <v>0</v>
      </c>
    </row>
    <row r="5416">
      <c r="A5416" t="inlineStr">
        <is>
          <t xml:space="preserve">294cd7d130be8bb0326127c52ff2769fcf9a956d</t>
        </is>
      </c>
      <c r="B5416" t="inlineStr">
        <is>
          <t xml:space="preserve">Zompirewolf</t>
        </is>
      </c>
      <c r="C5416" t="inlineStr">
        <is>
          <t xml:space="preserve">Zompirewolf: Die Geburt Einer Legende</t>
        </is>
      </c>
      <c r="D5416" t="inlineStr">
        <is>
          <t xml:space="preserve">556ce98ee9867978a68f7b8c74fc85eb1ab4e47c</t>
        </is>
      </c>
      <c r="E5416" t="inlineStr">
        <is>
          <t xml:space="preserve">Episode 413: Gebietsverwaltung</t>
        </is>
      </c>
      <c r="F5416">
        <v>413</v>
      </c>
      <c r="G5416" t="inlineStr">
        <is>
          <t xml:space="preserve">2:02-2:13</t>
        </is>
      </c>
      <c r="H5416" t="inlineStr">
        <is>
          <t xml:space="preserve">Resolved</t>
        </is>
      </c>
      <c r="I5416" t="inlineStr">
        <is>
          <t xml:space="preserve">Remarks: incorrect name
Line from Script: "„Mein Gebieter“, begrüßte ihn Priska, die giholanische Konsulin.
Es war Otigas Idee gewesen, eine Botschaft für die Giholaner zu errichten. "
Notes: "Giholaner" = change to "Giholos" (Dschjiholos)</t>
        </is>
      </c>
      <c r="J5416" t="inlineStr">
        <is>
          <t xml:space="preserve">AI</t>
        </is>
      </c>
      <c r="K5416" t="inlineStr">
        <is>
          <t xml:space="preserve">Script error</t>
        </is>
      </c>
      <c r="L5416" t="inlineStr">
        <is>
          <t xml:space="preserve">Script error</t>
        </is>
      </c>
      <c r="M5416" t="str">
        <f>IFERROR(IF(VLOOKUP(L5416,'Quantification'!$A:$B,2,FALSE)&amp;""="","Unclassified",VLOOKUP(L5416,'Quantification'!$A:$B,2,FALSE)),"Unclassified")</f>
        <v>Major</v>
      </c>
      <c r="N5416" t="inlineStr">
        <is>
          <t xml:space="preserve">frl-florinda.frisardi@pocketfm.com</t>
        </is>
      </c>
      <c r="O5416" t="inlineStr">
        <is>
          <t xml:space="preserve">Issues found in raw</t>
        </is>
      </c>
      <c r="P5416" t="str">
        <f>IF(OR(O5416="Issues found in master",O5416="Final master"),"Master",IF(OR(O5416="Ready for Master",O5416="Issues found in raw",O5416="Raw under QC",O5416="Issues resolved in raw"),"Raw","-"))</f>
        <v>Raw</v>
      </c>
      <c r="Q5416" s="13">
        <v>46283.14583333333</v>
      </c>
      <c r="R5416" t="inlineStr">
        <is>
          <t xml:space="preserve">2026-09 (Sept)</t>
        </is>
      </c>
      <c r="S5416">
        <f>IF(M5416="Not an error",0,IF(COUNTIFS($A$2:$A5416,$A5416,$D$2:$D5416,$D5416,$M$2:$M5416,"&lt;&gt;Not an error")=1,1,0))</f>
        <v>0</v>
      </c>
      <c r="T5416">
        <f>IF(M5416&lt;&gt;"Major",0,IF(COUNTIFS($A$2:$A5416,$A5416,$D$2:$D5416,$D5416,$M$2:$M5416,"Major")=1,1,0))</f>
        <v>0</v>
      </c>
      <c r="U5416">
        <f>IF(M5416&lt;&gt;"Minor",0,IF(COUNTIFS($A$2:$A5416,$A5416,$D$2:$D5416,$D5416,$M$2:$M5416,"Minor")=1,1,0))</f>
        <v>0</v>
      </c>
    </row>
    <row r="5417">
      <c r="A5417" t="inlineStr">
        <is>
          <t xml:space="preserve">294cd7d130be8bb0326127c52ff2769fcf9a956d</t>
        </is>
      </c>
      <c r="B5417" t="inlineStr">
        <is>
          <t xml:space="preserve">Zompirewolf</t>
        </is>
      </c>
      <c r="C5417" t="inlineStr">
        <is>
          <t xml:space="preserve">Zompirewolf: Die Geburt Einer Legende</t>
        </is>
      </c>
      <c r="D5417" t="inlineStr">
        <is>
          <t xml:space="preserve">556ce98ee9867978a68f7b8c74fc85eb1ab4e47c</t>
        </is>
      </c>
      <c r="E5417" t="inlineStr">
        <is>
          <t xml:space="preserve">Episode 413: Gebietsverwaltung</t>
        </is>
      </c>
      <c r="F5417">
        <v>413</v>
      </c>
      <c r="G5417" t="inlineStr">
        <is>
          <t xml:space="preserve">2:59-3:04</t>
        </is>
      </c>
      <c r="H5417" t="inlineStr">
        <is>
          <t xml:space="preserve">Resolved</t>
        </is>
      </c>
      <c r="I5417" t="inlineStr">
        <is>
          <t xml:space="preserve">Remarks: incorrect name
Line from Script: "Technisch gesehen sahen die Giholaner ihn als einen Gott an."
Notes: "Giholaner" = change to "Giholos" (Dschjiholos)</t>
        </is>
      </c>
      <c r="J5417" t="inlineStr">
        <is>
          <t xml:space="preserve">AI</t>
        </is>
      </c>
      <c r="K5417" t="inlineStr">
        <is>
          <t xml:space="preserve">Script error</t>
        </is>
      </c>
      <c r="L5417" t="inlineStr">
        <is>
          <t xml:space="preserve">Script error</t>
        </is>
      </c>
      <c r="M5417" t="str">
        <f>IFERROR(IF(VLOOKUP(L5417,'Quantification'!$A:$B,2,FALSE)&amp;""="","Unclassified",VLOOKUP(L5417,'Quantification'!$A:$B,2,FALSE)),"Unclassified")</f>
        <v>Major</v>
      </c>
      <c r="N5417" t="inlineStr">
        <is>
          <t xml:space="preserve">frl-florinda.frisardi@pocketfm.com</t>
        </is>
      </c>
      <c r="O5417" t="inlineStr">
        <is>
          <t xml:space="preserve">Issues found in raw</t>
        </is>
      </c>
      <c r="P5417" t="str">
        <f>IF(OR(O5417="Issues found in master",O5417="Final master"),"Master",IF(OR(O5417="Ready for Master",O5417="Issues found in raw",O5417="Raw under QC",O5417="Issues resolved in raw"),"Raw","-"))</f>
        <v>Raw</v>
      </c>
      <c r="Q5417" s="13">
        <v>46283.14583333333</v>
      </c>
      <c r="R5417" t="inlineStr">
        <is>
          <t xml:space="preserve">2026-09 (Sept)</t>
        </is>
      </c>
      <c r="S5417">
        <f>IF(M5417="Not an error",0,IF(COUNTIFS($A$2:$A5417,$A5417,$D$2:$D5417,$D5417,$M$2:$M5417,"&lt;&gt;Not an error")=1,1,0))</f>
        <v>0</v>
      </c>
      <c r="T5417">
        <f>IF(M5417&lt;&gt;"Major",0,IF(COUNTIFS($A$2:$A5417,$A5417,$D$2:$D5417,$D5417,$M$2:$M5417,"Major")=1,1,0))</f>
        <v>0</v>
      </c>
      <c r="U5417">
        <f>IF(M5417&lt;&gt;"Minor",0,IF(COUNTIFS($A$2:$A5417,$A5417,$D$2:$D5417,$D5417,$M$2:$M5417,"Minor")=1,1,0))</f>
        <v>0</v>
      </c>
    </row>
    <row r="5418">
      <c r="A5418" t="inlineStr">
        <is>
          <t xml:space="preserve">294cd7d130be8bb0326127c52ff2769fcf9a956d</t>
        </is>
      </c>
      <c r="B5418" t="inlineStr">
        <is>
          <t xml:space="preserve">Zompirewolf</t>
        </is>
      </c>
      <c r="C5418" t="inlineStr">
        <is>
          <t xml:space="preserve">Zompirewolf: Die Geburt Einer Legende</t>
        </is>
      </c>
      <c r="D5418" t="inlineStr">
        <is>
          <t xml:space="preserve">556ce98ee9867978a68f7b8c74fc85eb1ab4e47c</t>
        </is>
      </c>
      <c r="E5418" t="inlineStr">
        <is>
          <t xml:space="preserve">Episode 413: Gebietsverwaltung</t>
        </is>
      </c>
      <c r="F5418">
        <v>413</v>
      </c>
      <c r="G5418" t="inlineStr">
        <is>
          <t xml:space="preserve">3:28-3:47</t>
        </is>
      </c>
      <c r="H5418" t="inlineStr">
        <is>
          <t xml:space="preserve">Resolved</t>
        </is>
      </c>
      <c r="I5418" t="inlineStr">
        <is>
          <t xml:space="preserve">Remarks: incorrect name
Line from Script: "Wir Giholaner würden mit Freuden unser Leben geben, um Eure Wünsche zu erfüllen.“
„Da irrt Ihr Euch“, sagte Tristan und schüttelte den Kopf, während Aegis die Bewegung nachahmte. „Die Giholaner sind mir genauso wichtig wie die Menschen auf der Erde. "
Notes: "Giholaner" = change to "Giholos" (Dschjiholos)</t>
        </is>
      </c>
      <c r="J5418" t="inlineStr">
        <is>
          <t xml:space="preserve">AI</t>
        </is>
      </c>
      <c r="K5418" t="inlineStr">
        <is>
          <t xml:space="preserve">Script error</t>
        </is>
      </c>
      <c r="L5418" t="inlineStr">
        <is>
          <t xml:space="preserve">Script error</t>
        </is>
      </c>
      <c r="M5418" t="str">
        <f>IFERROR(IF(VLOOKUP(L5418,'Quantification'!$A:$B,2,FALSE)&amp;""="","Unclassified",VLOOKUP(L5418,'Quantification'!$A:$B,2,FALSE)),"Unclassified")</f>
        <v>Major</v>
      </c>
      <c r="N5418" t="inlineStr">
        <is>
          <t xml:space="preserve">frl-florinda.frisardi@pocketfm.com</t>
        </is>
      </c>
      <c r="O5418" t="inlineStr">
        <is>
          <t xml:space="preserve">Issues found in raw</t>
        </is>
      </c>
      <c r="P5418" t="str">
        <f>IF(OR(O5418="Issues found in master",O5418="Final master"),"Master",IF(OR(O5418="Ready for Master",O5418="Issues found in raw",O5418="Raw under QC",O5418="Issues resolved in raw"),"Raw","-"))</f>
        <v>Raw</v>
      </c>
      <c r="Q5418" s="13">
        <v>46283.14583333333</v>
      </c>
      <c r="R5418" t="inlineStr">
        <is>
          <t xml:space="preserve">2026-09 (Sept)</t>
        </is>
      </c>
      <c r="S5418">
        <f>IF(M5418="Not an error",0,IF(COUNTIFS($A$2:$A5418,$A5418,$D$2:$D5418,$D5418,$M$2:$M5418,"&lt;&gt;Not an error")=1,1,0))</f>
        <v>0</v>
      </c>
      <c r="T5418">
        <f>IF(M5418&lt;&gt;"Major",0,IF(COUNTIFS($A$2:$A5418,$A5418,$D$2:$D5418,$D5418,$M$2:$M5418,"Major")=1,1,0))</f>
        <v>0</v>
      </c>
      <c r="U5418">
        <f>IF(M5418&lt;&gt;"Minor",0,IF(COUNTIFS($A$2:$A5418,$A5418,$D$2:$D5418,$D5418,$M$2:$M5418,"Minor")=1,1,0))</f>
        <v>0</v>
      </c>
    </row>
    <row r="5419">
      <c r="A5419" t="inlineStr">
        <is>
          <t xml:space="preserve">294cd7d130be8bb0326127c52ff2769fcf9a956d</t>
        </is>
      </c>
      <c r="B5419" t="inlineStr">
        <is>
          <t xml:space="preserve">Zompirewolf</t>
        </is>
      </c>
      <c r="C5419" t="inlineStr">
        <is>
          <t xml:space="preserve">Zompirewolf: Die Geburt Einer Legende</t>
        </is>
      </c>
      <c r="D5419" t="inlineStr">
        <is>
          <t xml:space="preserve">556ce98ee9867978a68f7b8c74fc85eb1ab4e47c</t>
        </is>
      </c>
      <c r="E5419" t="inlineStr">
        <is>
          <t xml:space="preserve">Episode 413: Gebietsverwaltung</t>
        </is>
      </c>
      <c r="F5419">
        <v>413</v>
      </c>
      <c r="G5419" t="inlineStr">
        <is>
          <t xml:space="preserve">4:07-4:22</t>
        </is>
      </c>
      <c r="H5419" t="inlineStr">
        <is>
          <t xml:space="preserve">Resolved</t>
        </is>
      </c>
      <c r="I5419" t="inlineStr">
        <is>
          <t xml:space="preserve">Remarks: gender bending
Line from Script: "Die Nachfahrin von Seraph erkannte es nicht, doch für sie waren seine anerkennenden Worte ein göttlicher Segen, eine persönliche Bestätigung von dem Wesen, das sie verehrte, was sie mit einer tiefen und demütigen Freude erfüllte."
Notes: "Die Nachfahrin" - "Der Nachfahre" (it's Tristan)</t>
        </is>
      </c>
      <c r="J5419" t="inlineStr">
        <is>
          <t xml:space="preserve">AI</t>
        </is>
      </c>
      <c r="K5419" t="inlineStr">
        <is>
          <t xml:space="preserve">Script error</t>
        </is>
      </c>
      <c r="L5419" t="inlineStr">
        <is>
          <t xml:space="preserve">Script error</t>
        </is>
      </c>
      <c r="M5419" t="str">
        <f>IFERROR(IF(VLOOKUP(L5419,'Quantification'!$A:$B,2,FALSE)&amp;""="","Unclassified",VLOOKUP(L5419,'Quantification'!$A:$B,2,FALSE)),"Unclassified")</f>
        <v>Major</v>
      </c>
      <c r="N5419" t="inlineStr">
        <is>
          <t xml:space="preserve">frl-florinda.frisardi@pocketfm.com</t>
        </is>
      </c>
      <c r="O5419" t="inlineStr">
        <is>
          <t xml:space="preserve">Issues found in raw</t>
        </is>
      </c>
      <c r="P5419" t="str">
        <f>IF(OR(O5419="Issues found in master",O5419="Final master"),"Master",IF(OR(O5419="Ready for Master",O5419="Issues found in raw",O5419="Raw under QC",O5419="Issues resolved in raw"),"Raw","-"))</f>
        <v>Raw</v>
      </c>
      <c r="Q5419" s="13">
        <v>46283.14583333333</v>
      </c>
      <c r="R5419" t="inlineStr">
        <is>
          <t xml:space="preserve">2026-09 (Sept)</t>
        </is>
      </c>
      <c r="S5419">
        <f>IF(M5419="Not an error",0,IF(COUNTIFS($A$2:$A5419,$A5419,$D$2:$D5419,$D5419,$M$2:$M5419,"&lt;&gt;Not an error")=1,1,0))</f>
        <v>0</v>
      </c>
      <c r="T5419">
        <f>IF(M5419&lt;&gt;"Major",0,IF(COUNTIFS($A$2:$A5419,$A5419,$D$2:$D5419,$D5419,$M$2:$M5419,"Major")=1,1,0))</f>
        <v>0</v>
      </c>
      <c r="U5419">
        <f>IF(M5419&lt;&gt;"Minor",0,IF(COUNTIFS($A$2:$A5419,$A5419,$D$2:$D5419,$D5419,$M$2:$M5419,"Minor")=1,1,0))</f>
        <v>0</v>
      </c>
    </row>
    <row r="5420">
      <c r="A5420" t="inlineStr">
        <is>
          <t xml:space="preserve">294cd7d130be8bb0326127c52ff2769fcf9a956d</t>
        </is>
      </c>
      <c r="B5420" t="inlineStr">
        <is>
          <t xml:space="preserve">Zompirewolf</t>
        </is>
      </c>
      <c r="C5420" t="inlineStr">
        <is>
          <t xml:space="preserve">Zompirewolf: Die Geburt Einer Legende</t>
        </is>
      </c>
      <c r="D5420" t="inlineStr">
        <is>
          <t xml:space="preserve">556ce98ee9867978a68f7b8c74fc85eb1ab4e47c</t>
        </is>
      </c>
      <c r="E5420" t="inlineStr">
        <is>
          <t xml:space="preserve">Episode 413: Gebietsverwaltung</t>
        </is>
      </c>
      <c r="F5420">
        <v>413</v>
      </c>
      <c r="G5420" t="inlineStr">
        <is>
          <t xml:space="preserve">4:39-4:56</t>
        </is>
      </c>
      <c r="H5420" t="inlineStr">
        <is>
          <t xml:space="preserve">Resolved</t>
        </is>
      </c>
      <c r="I5420" t="inlineStr">
        <is>
          <t xml:space="preserve">Remarks: incorrect name
Line from Script: "„Vertrautheit mit der giholanischen Zivilisation ist gestiegen. Beziehungslevel ist gestiegen. Status: Anhänger, Stufe zwei. Die Giholaner werden nun jeden Eurer Befehle befolgen, selbst wenn er in den sicheren Tod führt.“
Notes: "Giholaner" = change to "Giholos" (Dschjiholos)</t>
        </is>
      </c>
      <c r="J5420" t="inlineStr">
        <is>
          <t xml:space="preserve">AI</t>
        </is>
      </c>
      <c r="K5420" t="inlineStr">
        <is>
          <t xml:space="preserve">Script error</t>
        </is>
      </c>
      <c r="L5420" t="inlineStr">
        <is>
          <t xml:space="preserve">Script error</t>
        </is>
      </c>
      <c r="M5420" t="str">
        <f>IFERROR(IF(VLOOKUP(L5420,'Quantification'!$A:$B,2,FALSE)&amp;""="","Unclassified",VLOOKUP(L5420,'Quantification'!$A:$B,2,FALSE)),"Unclassified")</f>
        <v>Major</v>
      </c>
      <c r="N5420" t="inlineStr">
        <is>
          <t xml:space="preserve">frl-florinda.frisardi@pocketfm.com</t>
        </is>
      </c>
      <c r="O5420" t="inlineStr">
        <is>
          <t xml:space="preserve">Issues found in raw</t>
        </is>
      </c>
      <c r="P5420" t="str">
        <f>IF(OR(O5420="Issues found in master",O5420="Final master"),"Master",IF(OR(O5420="Ready for Master",O5420="Issues found in raw",O5420="Raw under QC",O5420="Issues resolved in raw"),"Raw","-"))</f>
        <v>Raw</v>
      </c>
      <c r="Q5420" s="13">
        <v>46283.14583333333</v>
      </c>
      <c r="R5420" t="inlineStr">
        <is>
          <t xml:space="preserve">2026-09 (Sept)</t>
        </is>
      </c>
      <c r="S5420">
        <f>IF(M5420="Not an error",0,IF(COUNTIFS($A$2:$A5420,$A5420,$D$2:$D5420,$D5420,$M$2:$M5420,"&lt;&gt;Not an error")=1,1,0))</f>
        <v>0</v>
      </c>
      <c r="T5420">
        <f>IF(M5420&lt;&gt;"Major",0,IF(COUNTIFS($A$2:$A5420,$A5420,$D$2:$D5420,$D5420,$M$2:$M5420,"Major")=1,1,0))</f>
        <v>0</v>
      </c>
      <c r="U5420">
        <f>IF(M5420&lt;&gt;"Minor",0,IF(COUNTIFS($A$2:$A5420,$A5420,$D$2:$D5420,$D5420,$M$2:$M5420,"Minor")=1,1,0))</f>
        <v>0</v>
      </c>
    </row>
    <row r="5421">
      <c r="A5421" t="inlineStr">
        <is>
          <t xml:space="preserve">294cd7d130be8bb0326127c52ff2769fcf9a956d</t>
        </is>
      </c>
      <c r="B5421" t="inlineStr">
        <is>
          <t xml:space="preserve">Zompirewolf</t>
        </is>
      </c>
      <c r="C5421" t="inlineStr">
        <is>
          <t xml:space="preserve">Zompirewolf: Die Geburt Einer Legende</t>
        </is>
      </c>
      <c r="D5421" t="inlineStr">
        <is>
          <t xml:space="preserve">556ce98ee9867978a68f7b8c74fc85eb1ab4e47c</t>
        </is>
      </c>
      <c r="E5421" t="inlineStr">
        <is>
          <t xml:space="preserve">Episode 413: Gebietsverwaltung</t>
        </is>
      </c>
      <c r="F5421">
        <v>413</v>
      </c>
      <c r="G5421" t="inlineStr">
        <is>
          <t xml:space="preserve">5:04-5:40</t>
        </is>
      </c>
      <c r="H5421" t="inlineStr">
        <is>
          <t xml:space="preserve">Resolved</t>
        </is>
      </c>
      <c r="I5421" t="inlineStr">
        <is>
          <t xml:space="preserve">Remarks: incorrect name
Line from Script: "Die Produktionsrate von Gütern erhöht sich um zwei Prozent, solange vier Giholaner in einer Produktionsanlage mitwirken. Dies gilt für maximal fünf Anlagen. Kriegsführung: Giholaner auf dem Schlachtfeld gewähren umliegenden Nicht-Giholaner-Einheiten eine Statuswerterhöhung von fünf Prozent. Dies ist bis zu dreimal stapelbar. Technik: Entdeckungen und Erfindungen haben eine höhere Erfolgsquote, wenn sie von Giholanern beaufsichtigt werden.“
Notes: "Giholaner" = change to "Giholos" (Dschjiholos)</t>
        </is>
      </c>
      <c r="J5421" t="inlineStr">
        <is>
          <t xml:space="preserve">AI</t>
        </is>
      </c>
      <c r="K5421" t="inlineStr">
        <is>
          <t xml:space="preserve">Script error</t>
        </is>
      </c>
      <c r="L5421" t="inlineStr">
        <is>
          <t xml:space="preserve">Script error</t>
        </is>
      </c>
      <c r="M5421" t="str">
        <f>IFERROR(IF(VLOOKUP(L5421,'Quantification'!$A:$B,2,FALSE)&amp;""="","Unclassified",VLOOKUP(L5421,'Quantification'!$A:$B,2,FALSE)),"Unclassified")</f>
        <v>Major</v>
      </c>
      <c r="N5421" t="inlineStr">
        <is>
          <t xml:space="preserve">frl-florinda.frisardi@pocketfm.com</t>
        </is>
      </c>
      <c r="O5421" t="inlineStr">
        <is>
          <t xml:space="preserve">Issues found in raw</t>
        </is>
      </c>
      <c r="P5421" t="str">
        <f>IF(OR(O5421="Issues found in master",O5421="Final master"),"Master",IF(OR(O5421="Ready for Master",O5421="Issues found in raw",O5421="Raw under QC",O5421="Issues resolved in raw"),"Raw","-"))</f>
        <v>Raw</v>
      </c>
      <c r="Q5421" s="13">
        <v>46283.14583333333</v>
      </c>
      <c r="R5421" t="inlineStr">
        <is>
          <t xml:space="preserve">2026-09 (Sept)</t>
        </is>
      </c>
      <c r="S5421">
        <f>IF(M5421="Not an error",0,IF(COUNTIFS($A$2:$A5421,$A5421,$D$2:$D5421,$D5421,$M$2:$M5421,"&lt;&gt;Not an error")=1,1,0))</f>
        <v>0</v>
      </c>
      <c r="T5421">
        <f>IF(M5421&lt;&gt;"Major",0,IF(COUNTIFS($A$2:$A5421,$A5421,$D$2:$D5421,$D5421,$M$2:$M5421,"Major")=1,1,0))</f>
        <v>0</v>
      </c>
      <c r="U5421">
        <f>IF(M5421&lt;&gt;"Minor",0,IF(COUNTIFS($A$2:$A5421,$A5421,$D$2:$D5421,$D5421,$M$2:$M5421,"Minor")=1,1,0))</f>
        <v>0</v>
      </c>
    </row>
    <row r="5422">
      <c r="A5422" t="inlineStr">
        <is>
          <t xml:space="preserve">294cd7d130be8bb0326127c52ff2769fcf9a956d</t>
        </is>
      </c>
      <c r="B5422" t="inlineStr">
        <is>
          <t xml:space="preserve">Zompirewolf</t>
        </is>
      </c>
      <c r="C5422" t="inlineStr">
        <is>
          <t xml:space="preserve">Zompirewolf: Die Geburt Einer Legende</t>
        </is>
      </c>
      <c r="D5422" t="inlineStr">
        <is>
          <t xml:space="preserve">556ce98ee9867978a68f7b8c74fc85eb1ab4e47c</t>
        </is>
      </c>
      <c r="E5422" t="inlineStr">
        <is>
          <t xml:space="preserve">Episode 413: Gebietsverwaltung</t>
        </is>
      </c>
      <c r="F5422">
        <v>413</v>
      </c>
      <c r="G5422" t="inlineStr">
        <is>
          <t xml:space="preserve">7:52-8:03</t>
        </is>
      </c>
      <c r="H5422" t="inlineStr">
        <is>
          <t xml:space="preserve">Resolved</t>
        </is>
      </c>
      <c r="I5422" t="inlineStr">
        <is>
          <t xml:space="preserve">Remarks: incorrect name
Line from Script: "Da es eine Gemeinschaft der Stufe eins ist, kannst du nur drei Vorteile anwenden, was perfekt ist, da du durch deine Vertrautheit mit den Giholanern drei Boni erhalten hast.“
Notes: Giholanern" = change to "Giholos" (Dschjiholos)</t>
        </is>
      </c>
      <c r="J5422" t="inlineStr">
        <is>
          <t xml:space="preserve">AI</t>
        </is>
      </c>
      <c r="K5422" t="inlineStr">
        <is>
          <t xml:space="preserve">Script error</t>
        </is>
      </c>
      <c r="L5422" t="inlineStr">
        <is>
          <t xml:space="preserve">Script error</t>
        </is>
      </c>
      <c r="M5422" t="str">
        <f>IFERROR(IF(VLOOKUP(L5422,'Quantification'!$A:$B,2,FALSE)&amp;""="","Unclassified",VLOOKUP(L5422,'Quantification'!$A:$B,2,FALSE)),"Unclassified")</f>
        <v>Major</v>
      </c>
      <c r="N5422" t="inlineStr">
        <is>
          <t xml:space="preserve">frl-florinda.frisardi@pocketfm.com</t>
        </is>
      </c>
      <c r="O5422" t="inlineStr">
        <is>
          <t xml:space="preserve">Issues found in raw</t>
        </is>
      </c>
      <c r="P5422" t="str">
        <f>IF(OR(O5422="Issues found in master",O5422="Final master"),"Master",IF(OR(O5422="Ready for Master",O5422="Issues found in raw",O5422="Raw under QC",O5422="Issues resolved in raw"),"Raw","-"))</f>
        <v>Raw</v>
      </c>
      <c r="Q5422" s="13">
        <v>46283.14583333333</v>
      </c>
      <c r="R5422" t="inlineStr">
        <is>
          <t xml:space="preserve">2026-09 (Sept)</t>
        </is>
      </c>
      <c r="S5422">
        <f>IF(M5422="Not an error",0,IF(COUNTIFS($A$2:$A5422,$A5422,$D$2:$D5422,$D5422,$M$2:$M5422,"&lt;&gt;Not an error")=1,1,0))</f>
        <v>0</v>
      </c>
      <c r="T5422">
        <f>IF(M5422&lt;&gt;"Major",0,IF(COUNTIFS($A$2:$A5422,$A5422,$D$2:$D5422,$D5422,$M$2:$M5422,"Major")=1,1,0))</f>
        <v>0</v>
      </c>
      <c r="U5422">
        <f>IF(M5422&lt;&gt;"Minor",0,IF(COUNTIFS($A$2:$A5422,$A5422,$D$2:$D5422,$D5422,$M$2:$M5422,"Minor")=1,1,0))</f>
        <v>0</v>
      </c>
    </row>
    <row r="5423">
      <c r="A5423" t="inlineStr">
        <is>
          <t xml:space="preserve">294cd7d130be8bb0326127c52ff2769fcf9a956d</t>
        </is>
      </c>
      <c r="B5423" t="inlineStr">
        <is>
          <t xml:space="preserve">Zompirewolf</t>
        </is>
      </c>
      <c r="C5423" t="inlineStr">
        <is>
          <t xml:space="preserve">Zompirewolf: Die Geburt Einer Legende</t>
        </is>
      </c>
      <c r="D5423" t="inlineStr">
        <is>
          <t xml:space="preserve">556ce98ee9867978a68f7b8c74fc85eb1ab4e47c</t>
        </is>
      </c>
      <c r="E5423" t="inlineStr">
        <is>
          <t xml:space="preserve">Episode 413: Gebietsverwaltung</t>
        </is>
      </c>
      <c r="F5423">
        <v>413</v>
      </c>
      <c r="G5423" t="inlineStr">
        <is>
          <t xml:space="preserve">8:21-8:26</t>
        </is>
      </c>
      <c r="H5423" t="inlineStr">
        <is>
          <t xml:space="preserve">Resolved</t>
        </is>
      </c>
      <c r="I5423" t="inlineStr">
        <is>
          <t xml:space="preserve">Remarks: incorrect name
Line from Script: "Aber vorläufig waren nur die nützlich, die er von den Giholanern erhalten hatte."
Notes: Giholanern" = change to "Giholos" (Dschjiholos)</t>
        </is>
      </c>
      <c r="J5423" t="inlineStr">
        <is>
          <t xml:space="preserve">AI</t>
        </is>
      </c>
      <c r="K5423" t="inlineStr">
        <is>
          <t xml:space="preserve">Script error</t>
        </is>
      </c>
      <c r="L5423" t="inlineStr">
        <is>
          <t xml:space="preserve">Script error</t>
        </is>
      </c>
      <c r="M5423" t="str">
        <f>IFERROR(IF(VLOOKUP(L5423,'Quantification'!$A:$B,2,FALSE)&amp;""="","Unclassified",VLOOKUP(L5423,'Quantification'!$A:$B,2,FALSE)),"Unclassified")</f>
        <v>Major</v>
      </c>
      <c r="N5423" t="inlineStr">
        <is>
          <t xml:space="preserve">frl-florinda.frisardi@pocketfm.com</t>
        </is>
      </c>
      <c r="O5423" t="inlineStr">
        <is>
          <t xml:space="preserve">Issues found in raw</t>
        </is>
      </c>
      <c r="P5423" t="str">
        <f>IF(OR(O5423="Issues found in master",O5423="Final master"),"Master",IF(OR(O5423="Ready for Master",O5423="Issues found in raw",O5423="Raw under QC",O5423="Issues resolved in raw"),"Raw","-"))</f>
        <v>Raw</v>
      </c>
      <c r="Q5423" s="13">
        <v>46283.14583333333</v>
      </c>
      <c r="R5423" t="inlineStr">
        <is>
          <t xml:space="preserve">2026-09 (Sept)</t>
        </is>
      </c>
      <c r="S5423">
        <f>IF(M5423="Not an error",0,IF(COUNTIFS($A$2:$A5423,$A5423,$D$2:$D5423,$D5423,$M$2:$M5423,"&lt;&gt;Not an error")=1,1,0))</f>
        <v>0</v>
      </c>
      <c r="T5423">
        <f>IF(M5423&lt;&gt;"Major",0,IF(COUNTIFS($A$2:$A5423,$A5423,$D$2:$D5423,$D5423,$M$2:$M5423,"Major")=1,1,0))</f>
        <v>0</v>
      </c>
      <c r="U5423">
        <f>IF(M5423&lt;&gt;"Minor",0,IF(COUNTIFS($A$2:$A5423,$A5423,$D$2:$D5423,$D5423,$M$2:$M5423,"Minor")=1,1,0))</f>
        <v>0</v>
      </c>
    </row>
    <row r="5424">
      <c r="A5424" t="inlineStr">
        <is>
          <t xml:space="preserve">294cd7d130be8bb0326127c52ff2769fcf9a956d</t>
        </is>
      </c>
      <c r="B5424" t="inlineStr">
        <is>
          <t xml:space="preserve">Zompirewolf</t>
        </is>
      </c>
      <c r="C5424" t="inlineStr">
        <is>
          <t xml:space="preserve">Zompirewolf: Die Geburt Einer Legende</t>
        </is>
      </c>
      <c r="D5424" t="inlineStr">
        <is>
          <t xml:space="preserve">556ce98ee9867978a68f7b8c74fc85eb1ab4e47c</t>
        </is>
      </c>
      <c r="E5424" t="inlineStr">
        <is>
          <t xml:space="preserve">Episode 413: Gebietsverwaltung</t>
        </is>
      </c>
      <c r="F5424">
        <v>413</v>
      </c>
      <c r="G5424" t="inlineStr">
        <is>
          <t xml:space="preserve">9:36-9:40</t>
        </is>
      </c>
      <c r="H5424" t="inlineStr">
        <is>
          <t xml:space="preserve">Resolved</t>
        </is>
      </c>
      <c r="I5424" t="inlineStr">
        <is>
          <t xml:space="preserve">Remarks: abrupt cut
Line from Script: "Ein trockenes Lachen kam als Antwort."
Notes: sentence cut at end</t>
        </is>
      </c>
      <c r="J5424" t="inlineStr">
        <is>
          <t xml:space="preserve">SE</t>
        </is>
      </c>
      <c r="K5424" t="inlineStr">
        <is>
          <t xml:space="preserve">Abrupt cut / Jerk</t>
        </is>
      </c>
      <c r="L5424" t="inlineStr">
        <is>
          <t xml:space="preserve">Abrupt cut / Jerk</t>
        </is>
      </c>
      <c r="M5424" t="str">
        <f>IFERROR(IF(VLOOKUP(L5424,'Quantification'!$A:$B,2,FALSE)&amp;""="","Unclassified",VLOOKUP(L5424,'Quantification'!$A:$B,2,FALSE)),"Unclassified")</f>
        <v>Major</v>
      </c>
      <c r="N5424" t="inlineStr">
        <is>
          <t xml:space="preserve">frl-florinda.frisardi@pocketfm.com</t>
        </is>
      </c>
      <c r="O5424" t="inlineStr">
        <is>
          <t xml:space="preserve">Issues found in raw</t>
        </is>
      </c>
      <c r="P5424" t="str">
        <f>IF(OR(O5424="Issues found in master",O5424="Final master"),"Master",IF(OR(O5424="Ready for Master",O5424="Issues found in raw",O5424="Raw under QC",O5424="Issues resolved in raw"),"Raw","-"))</f>
        <v>Raw</v>
      </c>
      <c r="Q5424" s="13">
        <v>46283.14583333333</v>
      </c>
      <c r="R5424" t="inlineStr">
        <is>
          <t xml:space="preserve">2026-09 (Sept)</t>
        </is>
      </c>
      <c r="S5424">
        <f>IF(M5424="Not an error",0,IF(COUNTIFS($A$2:$A5424,$A5424,$D$2:$D5424,$D5424,$M$2:$M5424,"&lt;&gt;Not an error")=1,1,0))</f>
        <v>0</v>
      </c>
      <c r="T5424">
        <f>IF(M5424&lt;&gt;"Major",0,IF(COUNTIFS($A$2:$A5424,$A5424,$D$2:$D5424,$D5424,$M$2:$M5424,"Major")=1,1,0))</f>
        <v>0</v>
      </c>
      <c r="U5424">
        <f>IF(M5424&lt;&gt;"Minor",0,IF(COUNTIFS($A$2:$A5424,$A5424,$D$2:$D5424,$D5424,$M$2:$M5424,"Minor")=1,1,0))</f>
        <v>0</v>
      </c>
    </row>
    <row r="5425">
      <c r="A5425" t="inlineStr">
        <is>
          <t xml:space="preserve">294cd7d130be8bb0326127c52ff2769fcf9a956d</t>
        </is>
      </c>
      <c r="B5425" t="inlineStr">
        <is>
          <t xml:space="preserve">Zompirewolf</t>
        </is>
      </c>
      <c r="C5425" t="inlineStr">
        <is>
          <t xml:space="preserve">Zompirewolf: Die Geburt Einer Legende</t>
        </is>
      </c>
      <c r="D5425" t="inlineStr">
        <is>
          <t xml:space="preserve">8c81531d99a77b24f491665c78ace4cd615beaea</t>
        </is>
      </c>
      <c r="E5425" t="inlineStr">
        <is>
          <t xml:space="preserve">Episode 414: Leichen Analysiert</t>
        </is>
      </c>
      <c r="F5425">
        <v>414</v>
      </c>
      <c r="G5425" t="inlineStr">
        <is>
          <t xml:space="preserve">0:00-0:07</t>
        </is>
      </c>
      <c r="H5425" t="inlineStr">
        <is>
          <t xml:space="preserve">Resolved</t>
        </is>
      </c>
      <c r="I5425" t="inlineStr">
        <is>
          <t xml:space="preserve">Remarks: incorrect name?
Line from Script: "Während Tristan von Asta alles über Gebietsverwaltung lernte, brach am Stadteingang ein Tumult aus. "
Notes: "Asta"? was never introduced</t>
        </is>
      </c>
      <c r="J5425" t="inlineStr">
        <is>
          <t xml:space="preserve">AI</t>
        </is>
      </c>
      <c r="K5425" t="inlineStr">
        <is>
          <t xml:space="preserve">Script error</t>
        </is>
      </c>
      <c r="L5425" t="inlineStr">
        <is>
          <t xml:space="preserve">Script error</t>
        </is>
      </c>
      <c r="M5425" t="str">
        <f>IFERROR(IF(VLOOKUP(L5425,'Quantification'!$A:$B,2,FALSE)&amp;""="","Unclassified",VLOOKUP(L5425,'Quantification'!$A:$B,2,FALSE)),"Unclassified")</f>
        <v>Major</v>
      </c>
      <c r="N5425" t="inlineStr">
        <is>
          <t xml:space="preserve">frl-florinda.frisardi@pocketfm.com</t>
        </is>
      </c>
      <c r="O5425" t="inlineStr">
        <is>
          <t xml:space="preserve">Issues found in raw</t>
        </is>
      </c>
      <c r="P5425" t="str">
        <f>IF(OR(O5425="Issues found in master",O5425="Final master"),"Master",IF(OR(O5425="Ready for Master",O5425="Issues found in raw",O5425="Raw under QC",O5425="Issues resolved in raw"),"Raw","-"))</f>
        <v>Raw</v>
      </c>
      <c r="Q5425" s="13">
        <v>46283.14583333333</v>
      </c>
      <c r="R5425" t="inlineStr">
        <is>
          <t xml:space="preserve">2026-09 (Sept)</t>
        </is>
      </c>
      <c r="S5425">
        <f>IF(M5425="Not an error",0,IF(COUNTIFS($A$2:$A5425,$A5425,$D$2:$D5425,$D5425,$M$2:$M5425,"&lt;&gt;Not an error")=1,1,0))</f>
        <v>1</v>
      </c>
      <c r="T5425">
        <f>IF(M5425&lt;&gt;"Major",0,IF(COUNTIFS($A$2:$A5425,$A5425,$D$2:$D5425,$D5425,$M$2:$M5425,"Major")=1,1,0))</f>
        <v>1</v>
      </c>
      <c r="U5425">
        <f>IF(M5425&lt;&gt;"Minor",0,IF(COUNTIFS($A$2:$A5425,$A5425,$D$2:$D5425,$D5425,$M$2:$M5425,"Minor")=1,1,0))</f>
        <v>0</v>
      </c>
    </row>
    <row r="5426">
      <c r="A5426" t="inlineStr">
        <is>
          <t xml:space="preserve">294cd7d130be8bb0326127c52ff2769fcf9a956d</t>
        </is>
      </c>
      <c r="B5426" t="inlineStr">
        <is>
          <t xml:space="preserve">Zompirewolf</t>
        </is>
      </c>
      <c r="C5426" t="inlineStr">
        <is>
          <t xml:space="preserve">Zompirewolf: Die Geburt Einer Legende</t>
        </is>
      </c>
      <c r="D5426" t="inlineStr">
        <is>
          <t xml:space="preserve">c65ed482649e5cfcf9ea61fdee1bbfc1f00dff95</t>
        </is>
      </c>
      <c r="E5426" t="inlineStr">
        <is>
          <t xml:space="preserve">Episode 415: Wiederbelebung Der Chimäre</t>
        </is>
      </c>
      <c r="F5426">
        <v>415</v>
      </c>
      <c r="G5426" t="inlineStr">
        <is>
          <t xml:space="preserve">4:35-4:46</t>
        </is>
      </c>
      <c r="H5426" t="inlineStr">
        <is>
          <t xml:space="preserve">Resolved</t>
        </is>
      </c>
      <c r="I5426" t="inlineStr">
        <is>
          <t xml:space="preserve">Remarks: mispronunciation
Line from Script: "Sobald die Chimäre Trevor knien sah, tat sie es ihm gleich.
„Oh? Habe ich eine Chimäre oder einen Nachahmer erweckt?“, kicherte Tristan und wandte sich dann Trevor zu. "
Notes: "Chimäre" --&gt; "Schimäre"</t>
        </is>
      </c>
      <c r="J5426" t="inlineStr">
        <is>
          <t xml:space="preserve">VOA</t>
        </is>
      </c>
      <c r="K5426" t="inlineStr">
        <is>
          <t xml:space="preserve">Mispronunciation</t>
        </is>
      </c>
      <c r="L5426" t="inlineStr">
        <is>
          <t xml:space="preserve">Mispronunciation</t>
        </is>
      </c>
      <c r="M5426" t="str">
        <f>IFERROR(IF(VLOOKUP(L5426,'Quantification'!$A:$B,2,FALSE)&amp;""="","Unclassified",VLOOKUP(L5426,'Quantification'!$A:$B,2,FALSE)),"Unclassified")</f>
        <v>Major</v>
      </c>
      <c r="N5426" t="inlineStr">
        <is>
          <t xml:space="preserve">frl-florinda.frisardi@pocketfm.com</t>
        </is>
      </c>
      <c r="O5426" t="inlineStr">
        <is>
          <t xml:space="preserve">Issues found in raw</t>
        </is>
      </c>
      <c r="P5426" t="str">
        <f>IF(OR(O5426="Issues found in master",O5426="Final master"),"Master",IF(OR(O5426="Ready for Master",O5426="Issues found in raw",O5426="Raw under QC",O5426="Issues resolved in raw"),"Raw","-"))</f>
        <v>Raw</v>
      </c>
      <c r="Q5426" s="13">
        <v>46284.14583333333</v>
      </c>
      <c r="R5426" t="inlineStr">
        <is>
          <t xml:space="preserve">2026-09 (Sept)</t>
        </is>
      </c>
      <c r="S5426">
        <f>IF(M5426="Not an error",0,IF(COUNTIFS($A$2:$A5426,$A5426,$D$2:$D5426,$D5426,$M$2:$M5426,"&lt;&gt;Not an error")=1,1,0))</f>
        <v>1</v>
      </c>
      <c r="T5426">
        <f>IF(M5426&lt;&gt;"Major",0,IF(COUNTIFS($A$2:$A5426,$A5426,$D$2:$D5426,$D5426,$M$2:$M5426,"Major")=1,1,0))</f>
        <v>1</v>
      </c>
      <c r="U5426">
        <f>IF(M5426&lt;&gt;"Minor",0,IF(COUNTIFS($A$2:$A5426,$A5426,$D$2:$D5426,$D5426,$M$2:$M5426,"Minor")=1,1,0))</f>
        <v>0</v>
      </c>
    </row>
    <row r="5427">
      <c r="A5427" t="inlineStr">
        <is>
          <t xml:space="preserve">294cd7d130be8bb0326127c52ff2769fcf9a956d</t>
        </is>
      </c>
      <c r="B5427" t="inlineStr">
        <is>
          <t xml:space="preserve">Zompirewolf</t>
        </is>
      </c>
      <c r="C5427" t="inlineStr">
        <is>
          <t xml:space="preserve">Zompirewolf: Die Geburt Einer Legende</t>
        </is>
      </c>
      <c r="D5427" t="inlineStr">
        <is>
          <t xml:space="preserve">c65ed482649e5cfcf9ea61fdee1bbfc1f00dff95</t>
        </is>
      </c>
      <c r="E5427" t="inlineStr">
        <is>
          <t xml:space="preserve">Episode 415: Wiederbelebung Der Chimäre</t>
        </is>
      </c>
      <c r="F5427">
        <v>415</v>
      </c>
      <c r="G5427" t="inlineStr">
        <is>
          <t xml:space="preserve">5:25-5:33</t>
        </is>
      </c>
      <c r="H5427" t="inlineStr">
        <is>
          <t xml:space="preserve">Resolved</t>
        </is>
      </c>
      <c r="I5427" t="inlineStr">
        <is>
          <t xml:space="preserve">Remarks: incorrect name
Line from Script: "„Wir tun nur, was du tust“, schoss Gräfin Valerie Holt zurück, stürzte zu Tristan und umklammerte sein Bein."
Notes: "Gräfin Valerie Holt" - change to "Sophia"</t>
        </is>
      </c>
      <c r="J5427" t="inlineStr">
        <is>
          <t xml:space="preserve">AI</t>
        </is>
      </c>
      <c r="K5427" t="inlineStr">
        <is>
          <t xml:space="preserve">Script error</t>
        </is>
      </c>
      <c r="L5427" t="inlineStr">
        <is>
          <t xml:space="preserve">Script error</t>
        </is>
      </c>
      <c r="M5427" t="str">
        <f>IFERROR(IF(VLOOKUP(L5427,'Quantification'!$A:$B,2,FALSE)&amp;""="","Unclassified",VLOOKUP(L5427,'Quantification'!$A:$B,2,FALSE)),"Unclassified")</f>
        <v>Major</v>
      </c>
      <c r="N5427" t="inlineStr">
        <is>
          <t xml:space="preserve">frl-florinda.frisardi@pocketfm.com</t>
        </is>
      </c>
      <c r="O5427" t="inlineStr">
        <is>
          <t xml:space="preserve">Issues found in raw</t>
        </is>
      </c>
      <c r="P5427" t="str">
        <f>IF(OR(O5427="Issues found in master",O5427="Final master"),"Master",IF(OR(O5427="Ready for Master",O5427="Issues found in raw",O5427="Raw under QC",O5427="Issues resolved in raw"),"Raw","-"))</f>
        <v>Raw</v>
      </c>
      <c r="Q5427" s="13">
        <v>46284.14583333333</v>
      </c>
      <c r="R5427" t="inlineStr">
        <is>
          <t xml:space="preserve">2026-09 (Sept)</t>
        </is>
      </c>
      <c r="S5427">
        <f>IF(M5427="Not an error",0,IF(COUNTIFS($A$2:$A5427,$A5427,$D$2:$D5427,$D5427,$M$2:$M5427,"&lt;&gt;Not an error")=1,1,0))</f>
        <v>0</v>
      </c>
      <c r="T5427">
        <f>IF(M5427&lt;&gt;"Major",0,IF(COUNTIFS($A$2:$A5427,$A5427,$D$2:$D5427,$D5427,$M$2:$M5427,"Major")=1,1,0))</f>
        <v>0</v>
      </c>
      <c r="U5427">
        <f>IF(M5427&lt;&gt;"Minor",0,IF(COUNTIFS($A$2:$A5427,$A5427,$D$2:$D5427,$D5427,$M$2:$M5427,"Minor")=1,1,0))</f>
        <v>0</v>
      </c>
    </row>
    <row r="5428">
      <c r="A5428" t="inlineStr">
        <is>
          <t xml:space="preserve">294cd7d130be8bb0326127c52ff2769fcf9a956d</t>
        </is>
      </c>
      <c r="B5428" t="inlineStr">
        <is>
          <t xml:space="preserve">Zompirewolf</t>
        </is>
      </c>
      <c r="C5428" t="inlineStr">
        <is>
          <t xml:space="preserve">Zompirewolf: Die Geburt Einer Legende</t>
        </is>
      </c>
      <c r="D5428" t="inlineStr">
        <is>
          <t xml:space="preserve">c65ed482649e5cfcf9ea61fdee1bbfc1f00dff95</t>
        </is>
      </c>
      <c r="E5428" t="inlineStr">
        <is>
          <t xml:space="preserve">Episode 415: Wiederbelebung Der Chimäre</t>
        </is>
      </c>
      <c r="F5428">
        <v>415</v>
      </c>
      <c r="G5428" t="inlineStr">
        <is>
          <t xml:space="preserve">7:00-7:08</t>
        </is>
      </c>
      <c r="H5428" t="inlineStr">
        <is>
          <t xml:space="preserve">Resolved</t>
        </is>
      </c>
      <c r="I5428" t="inlineStr">
        <is>
          <t xml:space="preserve">Remarks: incorrect name
Line from Script: "Gräfin Valerie Holt sah bei dieser Vorstellung viel zu aufgeregt aus, aber Tristan ignorierte sie und fuhr fort. "
Notes: "Gräfin Valerie Holt" - change to "Sophia"</t>
        </is>
      </c>
      <c r="J5428" t="inlineStr">
        <is>
          <t xml:space="preserve">AI</t>
        </is>
      </c>
      <c r="K5428" t="inlineStr">
        <is>
          <t xml:space="preserve">Script error</t>
        </is>
      </c>
      <c r="L5428" t="inlineStr">
        <is>
          <t xml:space="preserve">Script error</t>
        </is>
      </c>
      <c r="M5428" t="str">
        <f>IFERROR(IF(VLOOKUP(L5428,'Quantification'!$A:$B,2,FALSE)&amp;""="","Unclassified",VLOOKUP(L5428,'Quantification'!$A:$B,2,FALSE)),"Unclassified")</f>
        <v>Major</v>
      </c>
      <c r="N5428" t="inlineStr">
        <is>
          <t xml:space="preserve">frl-florinda.frisardi@pocketfm.com</t>
        </is>
      </c>
      <c r="O5428" t="inlineStr">
        <is>
          <t xml:space="preserve">Issues found in raw</t>
        </is>
      </c>
      <c r="P5428" t="str">
        <f>IF(OR(O5428="Issues found in master",O5428="Final master"),"Master",IF(OR(O5428="Ready for Master",O5428="Issues found in raw",O5428="Raw under QC",O5428="Issues resolved in raw"),"Raw","-"))</f>
        <v>Raw</v>
      </c>
      <c r="Q5428" s="13">
        <v>46284.14583333333</v>
      </c>
      <c r="R5428" t="inlineStr">
        <is>
          <t xml:space="preserve">2026-09 (Sept)</t>
        </is>
      </c>
      <c r="S5428">
        <f>IF(M5428="Not an error",0,IF(COUNTIFS($A$2:$A5428,$A5428,$D$2:$D5428,$D5428,$M$2:$M5428,"&lt;&gt;Not an error")=1,1,0))</f>
        <v>0</v>
      </c>
      <c r="T5428">
        <f>IF(M5428&lt;&gt;"Major",0,IF(COUNTIFS($A$2:$A5428,$A5428,$D$2:$D5428,$D5428,$M$2:$M5428,"Major")=1,1,0))</f>
        <v>0</v>
      </c>
      <c r="U5428">
        <f>IF(M5428&lt;&gt;"Minor",0,IF(COUNTIFS($A$2:$A5428,$A5428,$D$2:$D5428,$D5428,$M$2:$M5428,"Minor")=1,1,0))</f>
        <v>0</v>
      </c>
    </row>
    <row r="5429">
      <c r="A5429" t="inlineStr">
        <is>
          <t xml:space="preserve">294cd7d130be8bb0326127c52ff2769fcf9a956d</t>
        </is>
      </c>
      <c r="B5429" t="inlineStr">
        <is>
          <t xml:space="preserve">Zompirewolf</t>
        </is>
      </c>
      <c r="C5429" t="inlineStr">
        <is>
          <t xml:space="preserve">Zompirewolf: Die Geburt Einer Legende</t>
        </is>
      </c>
      <c r="D5429" t="inlineStr">
        <is>
          <t xml:space="preserve">c65ed482649e5cfcf9ea61fdee1bbfc1f00dff95</t>
        </is>
      </c>
      <c r="E5429" t="inlineStr">
        <is>
          <t xml:space="preserve">Episode 415: Wiederbelebung Der Chimäre</t>
        </is>
      </c>
      <c r="F5429">
        <v>415</v>
      </c>
      <c r="G5429" t="inlineStr">
        <is>
          <t xml:space="preserve">8:48-8:56</t>
        </is>
      </c>
      <c r="H5429" t="inlineStr">
        <is>
          <t xml:space="preserve">Resolved</t>
        </is>
      </c>
      <c r="I5429" t="inlineStr">
        <is>
          <t xml:space="preserve">Remarks: mispronunciation
Line from Script: "Tristan stellte es nicht infrage, gab ihm aber den Auftrag, den Drahtzieher hinter der Erschaffung der Chimäre zu finden."
Notes: "Chimäre" --&gt; "Schimäre"</t>
        </is>
      </c>
      <c r="J5429" t="inlineStr">
        <is>
          <t xml:space="preserve">VOA</t>
        </is>
      </c>
      <c r="K5429" t="inlineStr">
        <is>
          <t xml:space="preserve">Mispronunciation</t>
        </is>
      </c>
      <c r="L5429" t="inlineStr">
        <is>
          <t xml:space="preserve">Mispronunciation</t>
        </is>
      </c>
      <c r="M5429" t="str">
        <f>IFERROR(IF(VLOOKUP(L5429,'Quantification'!$A:$B,2,FALSE)&amp;""="","Unclassified",VLOOKUP(L5429,'Quantification'!$A:$B,2,FALSE)),"Unclassified")</f>
        <v>Major</v>
      </c>
      <c r="N5429" t="inlineStr">
        <is>
          <t xml:space="preserve">frl-florinda.frisardi@pocketfm.com</t>
        </is>
      </c>
      <c r="O5429" t="inlineStr">
        <is>
          <t xml:space="preserve">Issues found in raw</t>
        </is>
      </c>
      <c r="P5429" t="str">
        <f>IF(OR(O5429="Issues found in master",O5429="Final master"),"Master",IF(OR(O5429="Ready for Master",O5429="Issues found in raw",O5429="Raw under QC",O5429="Issues resolved in raw"),"Raw","-"))</f>
        <v>Raw</v>
      </c>
      <c r="Q5429" s="13">
        <v>46284.14583333333</v>
      </c>
      <c r="R5429" t="inlineStr">
        <is>
          <t xml:space="preserve">2026-09 (Sept)</t>
        </is>
      </c>
      <c r="S5429">
        <f>IF(M5429="Not an error",0,IF(COUNTIFS($A$2:$A5429,$A5429,$D$2:$D5429,$D5429,$M$2:$M5429,"&lt;&gt;Not an error")=1,1,0))</f>
        <v>0</v>
      </c>
      <c r="T5429">
        <f>IF(M5429&lt;&gt;"Major",0,IF(COUNTIFS($A$2:$A5429,$A5429,$D$2:$D5429,$D5429,$M$2:$M5429,"Major")=1,1,0))</f>
        <v>0</v>
      </c>
      <c r="U5429">
        <f>IF(M5429&lt;&gt;"Minor",0,IF(COUNTIFS($A$2:$A5429,$A5429,$D$2:$D5429,$D5429,$M$2:$M5429,"Minor")=1,1,0))</f>
        <v>0</v>
      </c>
    </row>
    <row r="5430">
      <c r="A5430" t="inlineStr">
        <is>
          <t xml:space="preserve">294cd7d130be8bb0326127c52ff2769fcf9a956d</t>
        </is>
      </c>
      <c r="B5430" t="inlineStr">
        <is>
          <t xml:space="preserve">Zompirewolf</t>
        </is>
      </c>
      <c r="C5430" t="inlineStr">
        <is>
          <t xml:space="preserve">Zompirewolf: Die Geburt Einer Legende</t>
        </is>
      </c>
      <c r="D5430" t="inlineStr">
        <is>
          <t xml:space="preserve">d38153372bde190b065fb872be22f9661eee4911</t>
        </is>
      </c>
      <c r="E5430" t="inlineStr">
        <is>
          <t xml:space="preserve">Episode 416: Ein Heldenempfang (Ignore)</t>
        </is>
      </c>
      <c r="F5430">
        <v>416</v>
      </c>
      <c r="G5430" t="inlineStr">
        <is>
          <t xml:space="preserve">0:00-0:09</t>
        </is>
      </c>
      <c r="H5430" t="inlineStr">
        <is>
          <t xml:space="preserve">Pending</t>
        </is>
      </c>
      <c r="I5430" t="inlineStr">
        <is>
          <t xml:space="preserve">Remarks: incorrect name
Line from Script: "Als die Einsatzeinheit Geist sich dem Kernturm näherte, bot sich ihnen ein Anblick, wie sie ihn noch nie zuvor erlebt hatten. "
Notes: "Geist" - change to "Geister"</t>
        </is>
      </c>
      <c r="J5430" t="inlineStr">
        <is>
          <t xml:space="preserve">AI</t>
        </is>
      </c>
      <c r="K5430" t="inlineStr">
        <is>
          <t xml:space="preserve">Script error</t>
        </is>
      </c>
      <c r="L5430" t="inlineStr">
        <is>
          <t xml:space="preserve">Script error</t>
        </is>
      </c>
      <c r="M5430" t="str">
        <f>IFERROR(IF(VLOOKUP(L5430,'Quantification'!$A:$B,2,FALSE)&amp;""="","Unclassified",VLOOKUP(L5430,'Quantification'!$A:$B,2,FALSE)),"Unclassified")</f>
        <v>Major</v>
      </c>
      <c r="N5430" t="inlineStr">
        <is>
          <t xml:space="preserve">frl-florinda.frisardi@pocketfm.com</t>
        </is>
      </c>
      <c r="O5430" t="inlineStr">
        <is>
          <t xml:space="preserve">Issues found in raw</t>
        </is>
      </c>
      <c r="P5430" t="str">
        <f>IF(OR(O5430="Issues found in master",O5430="Final master"),"Master",IF(OR(O5430="Ready for Master",O5430="Issues found in raw",O5430="Raw under QC",O5430="Issues resolved in raw"),"Raw","-"))</f>
        <v>Raw</v>
      </c>
      <c r="Q5430" s="13">
        <v>46255.2375</v>
      </c>
      <c r="R5430" t="inlineStr">
        <is>
          <t xml:space="preserve">2026-08 (Aug)</t>
        </is>
      </c>
      <c r="S5430">
        <f>IF(M5430="Not an error",0,IF(COUNTIFS($A$2:$A5430,$A5430,$D$2:$D5430,$D5430,$M$2:$M5430,"&lt;&gt;Not an error")=1,1,0))</f>
        <v>1</v>
      </c>
      <c r="T5430">
        <f>IF(M5430&lt;&gt;"Major",0,IF(COUNTIFS($A$2:$A5430,$A5430,$D$2:$D5430,$D5430,$M$2:$M5430,"Major")=1,1,0))</f>
        <v>1</v>
      </c>
      <c r="U5430">
        <f>IF(M5430&lt;&gt;"Minor",0,IF(COUNTIFS($A$2:$A5430,$A5430,$D$2:$D5430,$D5430,$M$2:$M5430,"Minor")=1,1,0))</f>
        <v>0</v>
      </c>
    </row>
    <row r="5431">
      <c r="A5431" t="inlineStr">
        <is>
          <t xml:space="preserve">294cd7d130be8bb0326127c52ff2769fcf9a956d</t>
        </is>
      </c>
      <c r="B5431" t="inlineStr">
        <is>
          <t xml:space="preserve">Zompirewolf</t>
        </is>
      </c>
      <c r="C5431" t="inlineStr">
        <is>
          <t xml:space="preserve">Zompirewolf: Die Geburt Einer Legende</t>
        </is>
      </c>
      <c r="D5431" t="inlineStr">
        <is>
          <t xml:space="preserve">d38153372bde190b065fb872be22f9661eee4911</t>
        </is>
      </c>
      <c r="E5431" t="inlineStr">
        <is>
          <t xml:space="preserve">Episode 416: Ein Heldenempfang (Ignore)</t>
        </is>
      </c>
      <c r="F5431">
        <v>416</v>
      </c>
      <c r="G5431" t="inlineStr">
        <is>
          <t xml:space="preserve">3:37-3:42</t>
        </is>
      </c>
      <c r="H5431" t="inlineStr">
        <is>
          <t xml:space="preserve">Pending</t>
        </is>
      </c>
      <c r="I5431" t="inlineStr">
        <is>
          <t xml:space="preserve">Remarks: translation error
Line from Script: "Tristan erwiderte in Gedanken: „Et tu, Brute?“
Notes: "„Et tu, Brute?“ - (Du auch Brutus?)</t>
        </is>
      </c>
      <c r="J5431" t="inlineStr">
        <is>
          <t xml:space="preserve">AI</t>
        </is>
      </c>
      <c r="K5431" t="inlineStr">
        <is>
          <t xml:space="preserve">Script error</t>
        </is>
      </c>
      <c r="L5431" t="inlineStr">
        <is>
          <t xml:space="preserve">Script error</t>
        </is>
      </c>
      <c r="M5431" t="str">
        <f>IFERROR(IF(VLOOKUP(L5431,'Quantification'!$A:$B,2,FALSE)&amp;""="","Unclassified",VLOOKUP(L5431,'Quantification'!$A:$B,2,FALSE)),"Unclassified")</f>
        <v>Major</v>
      </c>
      <c r="N5431" t="inlineStr">
        <is>
          <t xml:space="preserve">frl-florinda.frisardi@pocketfm.com</t>
        </is>
      </c>
      <c r="O5431" t="inlineStr">
        <is>
          <t xml:space="preserve">Issues found in raw</t>
        </is>
      </c>
      <c r="P5431" t="str">
        <f>IF(OR(O5431="Issues found in master",O5431="Final master"),"Master",IF(OR(O5431="Ready for Master",O5431="Issues found in raw",O5431="Raw under QC",O5431="Issues resolved in raw"),"Raw","-"))</f>
        <v>Raw</v>
      </c>
      <c r="Q5431" s="13">
        <v>46255.2375</v>
      </c>
      <c r="R5431" t="inlineStr">
        <is>
          <t xml:space="preserve">2026-08 (Aug)</t>
        </is>
      </c>
      <c r="S5431">
        <f>IF(M5431="Not an error",0,IF(COUNTIFS($A$2:$A5431,$A5431,$D$2:$D5431,$D5431,$M$2:$M5431,"&lt;&gt;Not an error")=1,1,0))</f>
        <v>0</v>
      </c>
      <c r="T5431">
        <f>IF(M5431&lt;&gt;"Major",0,IF(COUNTIFS($A$2:$A5431,$A5431,$D$2:$D5431,$D5431,$M$2:$M5431,"Major")=1,1,0))</f>
        <v>0</v>
      </c>
      <c r="U5431">
        <f>IF(M5431&lt;&gt;"Minor",0,IF(COUNTIFS($A$2:$A5431,$A5431,$D$2:$D5431,$D5431,$M$2:$M5431,"Minor")=1,1,0))</f>
        <v>0</v>
      </c>
    </row>
    <row r="5432">
      <c r="A5432" t="inlineStr">
        <is>
          <t xml:space="preserve">294cd7d130be8bb0326127c52ff2769fcf9a956d</t>
        </is>
      </c>
      <c r="B5432" t="inlineStr">
        <is>
          <t xml:space="preserve">Zompirewolf</t>
        </is>
      </c>
      <c r="C5432" t="inlineStr">
        <is>
          <t xml:space="preserve">Zompirewolf: Die Geburt Einer Legende</t>
        </is>
      </c>
      <c r="D5432" t="inlineStr">
        <is>
          <t xml:space="preserve">e7185aa4632ea268ebe4821cad73bd368c8a4e1e</t>
        </is>
      </c>
      <c r="E5432" t="inlineStr">
        <is>
          <t xml:space="preserve">Episode 416: Ein Heldenempfang (Regenerated)</t>
        </is>
      </c>
      <c r="F5432">
        <v>416</v>
      </c>
      <c r="G5432" t="inlineStr">
        <is>
          <t xml:space="preserve">1:00-1:09</t>
        </is>
      </c>
      <c r="H5432" t="inlineStr">
        <is>
          <t xml:space="preserve">Pending</t>
        </is>
      </c>
      <c r="I5432" t="inlineStr">
        <is>
          <t xml:space="preserve">Remarks: change in accent
Line from Script: "Ein permanenter Andockhafen war einer der vielen Vorteile, die Matzton Tristan gewährt hatte, nachdem dieser Phantom zum ersten Mal besiegt hatte. "
Notes: "Phantom" EN--&gt;DE</t>
        </is>
      </c>
      <c r="J5432" t="inlineStr">
        <is>
          <t xml:space="preserve">VOA</t>
        </is>
      </c>
      <c r="K5432" t="inlineStr">
        <is>
          <t xml:space="preserve">Mispronunciation</t>
        </is>
      </c>
      <c r="L5432" t="inlineStr">
        <is>
          <t xml:space="preserve">Mispronunciation</t>
        </is>
      </c>
      <c r="M5432" t="str">
        <f>IFERROR(IF(VLOOKUP(L5432,'Quantification'!$A:$B,2,FALSE)&amp;""="","Unclassified",VLOOKUP(L5432,'Quantification'!$A:$B,2,FALSE)),"Unclassified")</f>
        <v>Major</v>
      </c>
      <c r="N5432" t="inlineStr">
        <is>
          <t xml:space="preserve">frl-florinda.frisardi@pocketfm.com</t>
        </is>
      </c>
      <c r="O5432" t="inlineStr">
        <is>
          <t xml:space="preserve">Issues found in raw</t>
        </is>
      </c>
      <c r="P5432" t="str">
        <f>IF(OR(O5432="Issues found in master",O5432="Final master"),"Master",IF(OR(O5432="Ready for Master",O5432="Issues found in raw",O5432="Raw under QC",O5432="Issues resolved in raw"),"Raw","-"))</f>
        <v>Raw</v>
      </c>
      <c r="Q5432" s="13">
        <v>46284.14583333333</v>
      </c>
      <c r="R5432" t="inlineStr">
        <is>
          <t xml:space="preserve">2026-09 (Sept)</t>
        </is>
      </c>
      <c r="S5432">
        <f>IF(M5432="Not an error",0,IF(COUNTIFS($A$2:$A5432,$A5432,$D$2:$D5432,$D5432,$M$2:$M5432,"&lt;&gt;Not an error")=1,1,0))</f>
        <v>1</v>
      </c>
      <c r="T5432">
        <f>IF(M5432&lt;&gt;"Major",0,IF(COUNTIFS($A$2:$A5432,$A5432,$D$2:$D5432,$D5432,$M$2:$M5432,"Major")=1,1,0))</f>
        <v>1</v>
      </c>
      <c r="U5432">
        <f>IF(M5432&lt;&gt;"Minor",0,IF(COUNTIFS($A$2:$A5432,$A5432,$D$2:$D5432,$D5432,$M$2:$M5432,"Minor")=1,1,0))</f>
        <v>0</v>
      </c>
    </row>
    <row r="5433">
      <c r="A5433" t="inlineStr">
        <is>
          <t xml:space="preserve">294cd7d130be8bb0326127c52ff2769fcf9a956d</t>
        </is>
      </c>
      <c r="B5433" t="inlineStr">
        <is>
          <t xml:space="preserve">Zompirewolf</t>
        </is>
      </c>
      <c r="C5433" t="inlineStr">
        <is>
          <t xml:space="preserve">Zompirewolf: Die Geburt Einer Legende</t>
        </is>
      </c>
      <c r="D5433" t="inlineStr">
        <is>
          <t xml:space="preserve">35230b06c39ab23edbd94fa54b059c9553b733d1</t>
        </is>
      </c>
      <c r="E5433" t="inlineStr">
        <is>
          <t xml:space="preserve">Episode 417: Turm-Nachfolger</t>
        </is>
      </c>
      <c r="F5433">
        <v>417</v>
      </c>
      <c r="G5433" t="inlineStr">
        <is>
          <t xml:space="preserve">0:56-1:00</t>
        </is>
      </c>
      <c r="H5433" t="inlineStr">
        <is>
          <t xml:space="preserve">Resolved</t>
        </is>
      </c>
      <c r="I5433" t="inlineStr">
        <is>
          <t xml:space="preserve">Remarks: mispronunciation
Line from Script: "Doch heute Abend wurde dieses Klischee auf den Kopf gestellt. "
Notes: "Kopf " mispronounced</t>
        </is>
      </c>
      <c r="J5433" t="inlineStr">
        <is>
          <t xml:space="preserve">VOA</t>
        </is>
      </c>
      <c r="K5433" t="inlineStr">
        <is>
          <t xml:space="preserve">Mispronunciation</t>
        </is>
      </c>
      <c r="L5433" t="inlineStr">
        <is>
          <t xml:space="preserve">Mispronunciation</t>
        </is>
      </c>
      <c r="M5433" t="str">
        <f>IFERROR(IF(VLOOKUP(L5433,'Quantification'!$A:$B,2,FALSE)&amp;""="","Unclassified",VLOOKUP(L5433,'Quantification'!$A:$B,2,FALSE)),"Unclassified")</f>
        <v>Major</v>
      </c>
      <c r="N5433" t="inlineStr">
        <is>
          <t xml:space="preserve">frl-florinda.frisardi@pocketfm.com</t>
        </is>
      </c>
      <c r="O5433" t="inlineStr">
        <is>
          <t xml:space="preserve">Issues found in raw</t>
        </is>
      </c>
      <c r="P5433" t="str">
        <f>IF(OR(O5433="Issues found in master",O5433="Final master"),"Master",IF(OR(O5433="Ready for Master",O5433="Issues found in raw",O5433="Raw under QC",O5433="Issues resolved in raw"),"Raw","-"))</f>
        <v>Raw</v>
      </c>
      <c r="Q5433" s="13">
        <v>46285.14583333333</v>
      </c>
      <c r="R5433" t="inlineStr">
        <is>
          <t xml:space="preserve">2026-09 (Sept)</t>
        </is>
      </c>
      <c r="S5433">
        <f>IF(M5433="Not an error",0,IF(COUNTIFS($A$2:$A5433,$A5433,$D$2:$D5433,$D5433,$M$2:$M5433,"&lt;&gt;Not an error")=1,1,0))</f>
        <v>1</v>
      </c>
      <c r="T5433">
        <f>IF(M5433&lt;&gt;"Major",0,IF(COUNTIFS($A$2:$A5433,$A5433,$D$2:$D5433,$D5433,$M$2:$M5433,"Major")=1,1,0))</f>
        <v>1</v>
      </c>
      <c r="U5433">
        <f>IF(M5433&lt;&gt;"Minor",0,IF(COUNTIFS($A$2:$A5433,$A5433,$D$2:$D5433,$D5433,$M$2:$M5433,"Minor")=1,1,0))</f>
        <v>0</v>
      </c>
    </row>
    <row r="5434">
      <c r="A5434" t="inlineStr">
        <is>
          <t xml:space="preserve">294cd7d130be8bb0326127c52ff2769fcf9a956d</t>
        </is>
      </c>
      <c r="B5434" t="inlineStr">
        <is>
          <t xml:space="preserve">Zompirewolf</t>
        </is>
      </c>
      <c r="C5434" t="inlineStr">
        <is>
          <t xml:space="preserve">Zompirewolf: Die Geburt Einer Legende</t>
        </is>
      </c>
      <c r="D5434" t="inlineStr">
        <is>
          <t xml:space="preserve">35230b06c39ab23edbd94fa54b059c9553b733d1</t>
        </is>
      </c>
      <c r="E5434" t="inlineStr">
        <is>
          <t xml:space="preserve">Episode 417: Turm-Nachfolger</t>
        </is>
      </c>
      <c r="F5434">
        <v>417</v>
      </c>
      <c r="G5434" t="inlineStr">
        <is>
          <t xml:space="preserve">1:57-2:04</t>
        </is>
      </c>
      <c r="H5434" t="inlineStr">
        <is>
          <t xml:space="preserve">Resolved</t>
        </is>
      </c>
      <c r="I5434" t="inlineStr">
        <is>
          <t xml:space="preserve">Remarks: incorrect name
Line from Script: "„Kira, Adeline, hey! Was für eine Überraschung!“, lächelte Tristan und streckte ihnen die Hand hin. "
Notes:"Kira" - change to "Kiera"EN</t>
        </is>
      </c>
      <c r="J5434" t="inlineStr">
        <is>
          <t xml:space="preserve">AI</t>
        </is>
      </c>
      <c r="K5434" t="inlineStr">
        <is>
          <t xml:space="preserve">Script error</t>
        </is>
      </c>
      <c r="L5434" t="inlineStr">
        <is>
          <t xml:space="preserve">Script error</t>
        </is>
      </c>
      <c r="M5434" t="str">
        <f>IFERROR(IF(VLOOKUP(L5434,'Quantification'!$A:$B,2,FALSE)&amp;""="","Unclassified",VLOOKUP(L5434,'Quantification'!$A:$B,2,FALSE)),"Unclassified")</f>
        <v>Major</v>
      </c>
      <c r="N5434" t="inlineStr">
        <is>
          <t xml:space="preserve">frl-florinda.frisardi@pocketfm.com</t>
        </is>
      </c>
      <c r="O5434" t="inlineStr">
        <is>
          <t xml:space="preserve">Issues found in raw</t>
        </is>
      </c>
      <c r="P5434" t="str">
        <f>IF(OR(O5434="Issues found in master",O5434="Final master"),"Master",IF(OR(O5434="Ready for Master",O5434="Issues found in raw",O5434="Raw under QC",O5434="Issues resolved in raw"),"Raw","-"))</f>
        <v>Raw</v>
      </c>
      <c r="Q5434" s="13">
        <v>46285.14583333333</v>
      </c>
      <c r="R5434" t="inlineStr">
        <is>
          <t xml:space="preserve">2026-09 (Sept)</t>
        </is>
      </c>
      <c r="S5434">
        <f>IF(M5434="Not an error",0,IF(COUNTIFS($A$2:$A5434,$A5434,$D$2:$D5434,$D5434,$M$2:$M5434,"&lt;&gt;Not an error")=1,1,0))</f>
        <v>0</v>
      </c>
      <c r="T5434">
        <f>IF(M5434&lt;&gt;"Major",0,IF(COUNTIFS($A$2:$A5434,$A5434,$D$2:$D5434,$D5434,$M$2:$M5434,"Major")=1,1,0))</f>
        <v>0</v>
      </c>
      <c r="U5434">
        <f>IF(M5434&lt;&gt;"Minor",0,IF(COUNTIFS($A$2:$A5434,$A5434,$D$2:$D5434,$D5434,$M$2:$M5434,"Minor")=1,1,0))</f>
        <v>0</v>
      </c>
    </row>
    <row r="5435">
      <c r="A5435" t="inlineStr">
        <is>
          <t xml:space="preserve">294cd7d130be8bb0326127c52ff2769fcf9a956d</t>
        </is>
      </c>
      <c r="B5435" t="inlineStr">
        <is>
          <t xml:space="preserve">Zompirewolf</t>
        </is>
      </c>
      <c r="C5435" t="inlineStr">
        <is>
          <t xml:space="preserve">Zompirewolf: Die Geburt Einer Legende</t>
        </is>
      </c>
      <c r="D5435" t="inlineStr">
        <is>
          <t xml:space="preserve">35230b06c39ab23edbd94fa54b059c9553b733d1</t>
        </is>
      </c>
      <c r="E5435" t="inlineStr">
        <is>
          <t xml:space="preserve">Episode 417: Turm-Nachfolger</t>
        </is>
      </c>
      <c r="F5435">
        <v>417</v>
      </c>
      <c r="G5435" t="inlineStr">
        <is>
          <t xml:space="preserve">2:38-2:43</t>
        </is>
      </c>
      <c r="H5435" t="inlineStr">
        <is>
          <t xml:space="preserve">Resolved</t>
        </is>
      </c>
      <c r="I5435" t="inlineStr">
        <is>
          <t xml:space="preserve">Remarks: incorrect name
Line from Script: "„Ich habe gehört, du warst für eine Weile wieder auf der Erde“, sagte Kira leise. "
Notes: "Kira" - change to "Kiera"EN</t>
        </is>
      </c>
      <c r="J5435" t="inlineStr">
        <is>
          <t xml:space="preserve">AI</t>
        </is>
      </c>
      <c r="K5435" t="inlineStr">
        <is>
          <t xml:space="preserve">Script error</t>
        </is>
      </c>
      <c r="L5435" t="inlineStr">
        <is>
          <t xml:space="preserve">Script error</t>
        </is>
      </c>
      <c r="M5435" t="str">
        <f>IFERROR(IF(VLOOKUP(L5435,'Quantification'!$A:$B,2,FALSE)&amp;""="","Unclassified",VLOOKUP(L5435,'Quantification'!$A:$B,2,FALSE)),"Unclassified")</f>
        <v>Major</v>
      </c>
      <c r="N5435" t="inlineStr">
        <is>
          <t xml:space="preserve">frl-florinda.frisardi@pocketfm.com</t>
        </is>
      </c>
      <c r="O5435" t="inlineStr">
        <is>
          <t xml:space="preserve">Issues found in raw</t>
        </is>
      </c>
      <c r="P5435" t="str">
        <f>IF(OR(O5435="Issues found in master",O5435="Final master"),"Master",IF(OR(O5435="Ready for Master",O5435="Issues found in raw",O5435="Raw under QC",O5435="Issues resolved in raw"),"Raw","-"))</f>
        <v>Raw</v>
      </c>
      <c r="Q5435" s="13">
        <v>46285.14583333333</v>
      </c>
      <c r="R5435" t="inlineStr">
        <is>
          <t xml:space="preserve">2026-09 (Sept)</t>
        </is>
      </c>
      <c r="S5435">
        <f>IF(M5435="Not an error",0,IF(COUNTIFS($A$2:$A5435,$A5435,$D$2:$D5435,$D5435,$M$2:$M5435,"&lt;&gt;Not an error")=1,1,0))</f>
        <v>0</v>
      </c>
      <c r="T5435">
        <f>IF(M5435&lt;&gt;"Major",0,IF(COUNTIFS($A$2:$A5435,$A5435,$D$2:$D5435,$D5435,$M$2:$M5435,"Major")=1,1,0))</f>
        <v>0</v>
      </c>
      <c r="U5435">
        <f>IF(M5435&lt;&gt;"Minor",0,IF(COUNTIFS($A$2:$A5435,$A5435,$D$2:$D5435,$D5435,$M$2:$M5435,"Minor")=1,1,0))</f>
        <v>0</v>
      </c>
    </row>
    <row r="5436">
      <c r="A5436" t="inlineStr">
        <is>
          <t xml:space="preserve">294cd7d130be8bb0326127c52ff2769fcf9a956d</t>
        </is>
      </c>
      <c r="B5436" t="inlineStr">
        <is>
          <t xml:space="preserve">Zompirewolf</t>
        </is>
      </c>
      <c r="C5436" t="inlineStr">
        <is>
          <t xml:space="preserve">Zompirewolf: Die Geburt Einer Legende</t>
        </is>
      </c>
      <c r="D5436" t="inlineStr">
        <is>
          <t xml:space="preserve">35230b06c39ab23edbd94fa54b059c9553b733d1</t>
        </is>
      </c>
      <c r="E5436" t="inlineStr">
        <is>
          <t xml:space="preserve">Episode 417: Turm-Nachfolger</t>
        </is>
      </c>
      <c r="F5436">
        <v>417</v>
      </c>
      <c r="G5436" t="inlineStr">
        <is>
          <t xml:space="preserve">3:34-3:38</t>
        </is>
      </c>
      <c r="H5436" t="inlineStr">
        <is>
          <t xml:space="preserve">Resolved</t>
        </is>
      </c>
      <c r="I5436" t="inlineStr">
        <is>
          <t xml:space="preserve">Remarks: incorrect name
Line from Script: "„Wie viele Drinks hattest du?“, spottete Kira."
Notes: "Kira" - change to "Kiera"EN</t>
        </is>
      </c>
      <c r="J5436" t="inlineStr">
        <is>
          <t xml:space="preserve">AI</t>
        </is>
      </c>
      <c r="K5436" t="inlineStr">
        <is>
          <t xml:space="preserve">Script error</t>
        </is>
      </c>
      <c r="L5436" t="inlineStr">
        <is>
          <t xml:space="preserve">Script error</t>
        </is>
      </c>
      <c r="M5436" t="str">
        <f>IFERROR(IF(VLOOKUP(L5436,'Quantification'!$A:$B,2,FALSE)&amp;""="","Unclassified",VLOOKUP(L5436,'Quantification'!$A:$B,2,FALSE)),"Unclassified")</f>
        <v>Major</v>
      </c>
      <c r="N5436" t="inlineStr">
        <is>
          <t xml:space="preserve">frl-florinda.frisardi@pocketfm.com</t>
        </is>
      </c>
      <c r="O5436" t="inlineStr">
        <is>
          <t xml:space="preserve">Issues found in raw</t>
        </is>
      </c>
      <c r="P5436" t="str">
        <f>IF(OR(O5436="Issues found in master",O5436="Final master"),"Master",IF(OR(O5436="Ready for Master",O5436="Issues found in raw",O5436="Raw under QC",O5436="Issues resolved in raw"),"Raw","-"))</f>
        <v>Raw</v>
      </c>
      <c r="Q5436" s="13">
        <v>46285.14583333333</v>
      </c>
      <c r="R5436" t="inlineStr">
        <is>
          <t xml:space="preserve">2026-09 (Sept)</t>
        </is>
      </c>
      <c r="S5436">
        <f>IF(M5436="Not an error",0,IF(COUNTIFS($A$2:$A5436,$A5436,$D$2:$D5436,$D5436,$M$2:$M5436,"&lt;&gt;Not an error")=1,1,0))</f>
        <v>0</v>
      </c>
      <c r="T5436">
        <f>IF(M5436&lt;&gt;"Major",0,IF(COUNTIFS($A$2:$A5436,$A5436,$D$2:$D5436,$D5436,$M$2:$M5436,"Major")=1,1,0))</f>
        <v>0</v>
      </c>
      <c r="U5436">
        <f>IF(M5436&lt;&gt;"Minor",0,IF(COUNTIFS($A$2:$A5436,$A5436,$D$2:$D5436,$D5436,$M$2:$M5436,"Minor")=1,1,0))</f>
        <v>0</v>
      </c>
    </row>
    <row r="5437">
      <c r="A5437" t="inlineStr">
        <is>
          <t xml:space="preserve">294cd7d130be8bb0326127c52ff2769fcf9a956d</t>
        </is>
      </c>
      <c r="B5437" t="inlineStr">
        <is>
          <t xml:space="preserve">Zompirewolf</t>
        </is>
      </c>
      <c r="C5437" t="inlineStr">
        <is>
          <t xml:space="preserve">Zompirewolf: Die Geburt Einer Legende</t>
        </is>
      </c>
      <c r="D5437" t="inlineStr">
        <is>
          <t xml:space="preserve">35230b06c39ab23edbd94fa54b059c9553b733d1</t>
        </is>
      </c>
      <c r="E5437" t="inlineStr">
        <is>
          <t xml:space="preserve">Episode 417: Turm-Nachfolger</t>
        </is>
      </c>
      <c r="F5437">
        <v>417</v>
      </c>
      <c r="G5437" t="inlineStr">
        <is>
          <t xml:space="preserve">4:07-4:13</t>
        </is>
      </c>
      <c r="H5437" t="inlineStr">
        <is>
          <t xml:space="preserve">Resolved</t>
        </is>
      </c>
      <c r="I5437" t="inlineStr">
        <is>
          <t xml:space="preserve">Remarks: incorrect name
Line from Script: "Du sabberst ja gleich“, bemerkte Kira scherzhaft, aber Tristan hörte sie nicht einmal."
Notes: "Kira" - change to "Kiera"EN</t>
        </is>
      </c>
      <c r="J5437" t="inlineStr">
        <is>
          <t xml:space="preserve">AI</t>
        </is>
      </c>
      <c r="K5437" t="inlineStr">
        <is>
          <t xml:space="preserve">Script error</t>
        </is>
      </c>
      <c r="L5437" t="inlineStr">
        <is>
          <t xml:space="preserve">Script error</t>
        </is>
      </c>
      <c r="M5437" t="str">
        <f>IFERROR(IF(VLOOKUP(L5437,'Quantification'!$A:$B,2,FALSE)&amp;""="","Unclassified",VLOOKUP(L5437,'Quantification'!$A:$B,2,FALSE)),"Unclassified")</f>
        <v>Major</v>
      </c>
      <c r="N5437" t="inlineStr">
        <is>
          <t xml:space="preserve">frl-florinda.frisardi@pocketfm.com</t>
        </is>
      </c>
      <c r="O5437" t="inlineStr">
        <is>
          <t xml:space="preserve">Issues found in raw</t>
        </is>
      </c>
      <c r="P5437" t="str">
        <f>IF(OR(O5437="Issues found in master",O5437="Final master"),"Master",IF(OR(O5437="Ready for Master",O5437="Issues found in raw",O5437="Raw under QC",O5437="Issues resolved in raw"),"Raw","-"))</f>
        <v>Raw</v>
      </c>
      <c r="Q5437" s="13">
        <v>46285.14583333333</v>
      </c>
      <c r="R5437" t="inlineStr">
        <is>
          <t xml:space="preserve">2026-09 (Sept)</t>
        </is>
      </c>
      <c r="S5437">
        <f>IF(M5437="Not an error",0,IF(COUNTIFS($A$2:$A5437,$A5437,$D$2:$D5437,$D5437,$M$2:$M5437,"&lt;&gt;Not an error")=1,1,0))</f>
        <v>0</v>
      </c>
      <c r="T5437">
        <f>IF(M5437&lt;&gt;"Major",0,IF(COUNTIFS($A$2:$A5437,$A5437,$D$2:$D5437,$D5437,$M$2:$M5437,"Major")=1,1,0))</f>
        <v>0</v>
      </c>
      <c r="U5437">
        <f>IF(M5437&lt;&gt;"Minor",0,IF(COUNTIFS($A$2:$A5437,$A5437,$D$2:$D5437,$D5437,$M$2:$M5437,"Minor")=1,1,0))</f>
        <v>0</v>
      </c>
    </row>
    <row r="5438">
      <c r="A5438" t="inlineStr">
        <is>
          <t xml:space="preserve">294cd7d130be8bb0326127c52ff2769fcf9a956d</t>
        </is>
      </c>
      <c r="B5438" t="inlineStr">
        <is>
          <t xml:space="preserve">Zompirewolf</t>
        </is>
      </c>
      <c r="C5438" t="inlineStr">
        <is>
          <t xml:space="preserve">Zompirewolf: Die Geburt Einer Legende</t>
        </is>
      </c>
      <c r="D5438" t="inlineStr">
        <is>
          <t xml:space="preserve">35230b06c39ab23edbd94fa54b059c9553b733d1</t>
        </is>
      </c>
      <c r="E5438" t="inlineStr">
        <is>
          <t xml:space="preserve">Episode 417: Turm-Nachfolger</t>
        </is>
      </c>
      <c r="F5438">
        <v>417</v>
      </c>
      <c r="G5438" t="inlineStr">
        <is>
          <t xml:space="preserve">5:21-5:26</t>
        </is>
      </c>
      <c r="H5438" t="inlineStr">
        <is>
          <t xml:space="preserve">Ignore</t>
        </is>
      </c>
      <c r="I5438" t="inlineStr">
        <is>
          <t xml:space="preserve">Remarks: incorrect name
Line from Script: "Steinfaust lächelte Tristan zu und Tristan erwiderte das Lächeln."
Notes: "Steinfaust" - change to "Feuerstein"</t>
        </is>
      </c>
      <c r="J5438" t="inlineStr">
        <is>
          <t xml:space="preserve">AI</t>
        </is>
      </c>
      <c r="K5438" t="inlineStr">
        <is>
          <t xml:space="preserve">Script error</t>
        </is>
      </c>
      <c r="L5438" t="inlineStr">
        <is>
          <t xml:space="preserve">Script error</t>
        </is>
      </c>
      <c r="M5438" t="str">
        <f>IFERROR(IF(VLOOKUP(L5438,'Quantification'!$A:$B,2,FALSE)&amp;""="","Unclassified",VLOOKUP(L5438,'Quantification'!$A:$B,2,FALSE)),"Unclassified")</f>
        <v>Major</v>
      </c>
      <c r="N5438" t="inlineStr">
        <is>
          <t xml:space="preserve">frl-florinda.frisardi@pocketfm.com</t>
        </is>
      </c>
      <c r="O5438" t="inlineStr">
        <is>
          <t xml:space="preserve">Issues found in raw</t>
        </is>
      </c>
      <c r="P5438" t="str">
        <f>IF(OR(O5438="Issues found in master",O5438="Final master"),"Master",IF(OR(O5438="Ready for Master",O5438="Issues found in raw",O5438="Raw under QC",O5438="Issues resolved in raw"),"Raw","-"))</f>
        <v>Raw</v>
      </c>
      <c r="Q5438" s="13">
        <v>46285.14583333333</v>
      </c>
      <c r="R5438" t="inlineStr">
        <is>
          <t xml:space="preserve">2026-09 (Sept)</t>
        </is>
      </c>
      <c r="S5438">
        <f>IF(M5438="Not an error",0,IF(COUNTIFS($A$2:$A5438,$A5438,$D$2:$D5438,$D5438,$M$2:$M5438,"&lt;&gt;Not an error")=1,1,0))</f>
        <v>0</v>
      </c>
      <c r="T5438">
        <f>IF(M5438&lt;&gt;"Major",0,IF(COUNTIFS($A$2:$A5438,$A5438,$D$2:$D5438,$D5438,$M$2:$M5438,"Major")=1,1,0))</f>
        <v>0</v>
      </c>
      <c r="U5438">
        <f>IF(M5438&lt;&gt;"Minor",0,IF(COUNTIFS($A$2:$A5438,$A5438,$D$2:$D5438,$D5438,$M$2:$M5438,"Minor")=1,1,0))</f>
        <v>0</v>
      </c>
    </row>
    <row r="5439">
      <c r="A5439" t="inlineStr">
        <is>
          <t xml:space="preserve">294cd7d130be8bb0326127c52ff2769fcf9a956d</t>
        </is>
      </c>
      <c r="B5439" t="inlineStr">
        <is>
          <t xml:space="preserve">Zompirewolf</t>
        </is>
      </c>
      <c r="C5439" t="inlineStr">
        <is>
          <t xml:space="preserve">Zompirewolf: Die Geburt Einer Legende</t>
        </is>
      </c>
      <c r="D5439" t="inlineStr">
        <is>
          <t xml:space="preserve">35230b06c39ab23edbd94fa54b059c9553b733d1</t>
        </is>
      </c>
      <c r="E5439" t="inlineStr">
        <is>
          <t xml:space="preserve">Episode 417: Turm-Nachfolger</t>
        </is>
      </c>
      <c r="F5439">
        <v>417</v>
      </c>
      <c r="G5439" t="inlineStr">
        <is>
          <t xml:space="preserve">5:33-5:43</t>
        </is>
      </c>
      <c r="H5439" t="inlineStr">
        <is>
          <t xml:space="preserve">Ignore</t>
        </is>
      </c>
      <c r="I5439" t="inlineStr">
        <is>
          <t xml:space="preserve">Remarks: incorrect name
Line from Script: "Obwohl Steinfaust ein Xyran war und Tristan sein Geheimnis kannte, konnte Tristan nicht den geringsten Hauch böser Absicht in den Augen von Steinfaust erkennen."
Notes: "Steinfaust" - change to "Feuerstein"</t>
        </is>
      </c>
      <c r="J5439" t="inlineStr">
        <is>
          <t xml:space="preserve">AI</t>
        </is>
      </c>
      <c r="K5439" t="inlineStr">
        <is>
          <t xml:space="preserve">Breathing noise</t>
        </is>
      </c>
      <c r="L5439" t="inlineStr">
        <is>
          <t xml:space="preserve">Breathing noise</t>
        </is>
      </c>
      <c r="M5439" t="str">
        <f>IFERROR(IF(VLOOKUP(L5439,'Quantification'!$A:$B,2,FALSE)&amp;""="","Unclassified",VLOOKUP(L5439,'Quantification'!$A:$B,2,FALSE)),"Unclassified")</f>
        <v>Minor</v>
      </c>
      <c r="N5439" t="inlineStr">
        <is>
          <t xml:space="preserve">frl-florinda.frisardi@pocketfm.com</t>
        </is>
      </c>
      <c r="O5439" t="inlineStr">
        <is>
          <t xml:space="preserve">Issues found in raw</t>
        </is>
      </c>
      <c r="P5439" t="str">
        <f>IF(OR(O5439="Issues found in master",O5439="Final master"),"Master",IF(OR(O5439="Ready for Master",O5439="Issues found in raw",O5439="Raw under QC",O5439="Issues resolved in raw"),"Raw","-"))</f>
        <v>Raw</v>
      </c>
      <c r="Q5439" s="13">
        <v>46285.14583333333</v>
      </c>
      <c r="R5439" t="inlineStr">
        <is>
          <t xml:space="preserve">2026-09 (Sept)</t>
        </is>
      </c>
      <c r="S5439">
        <f>IF(M5439="Not an error",0,IF(COUNTIFS($A$2:$A5439,$A5439,$D$2:$D5439,$D5439,$M$2:$M5439,"&lt;&gt;Not an error")=1,1,0))</f>
        <v>0</v>
      </c>
      <c r="T5439">
        <f>IF(M5439&lt;&gt;"Major",0,IF(COUNTIFS($A$2:$A5439,$A5439,$D$2:$D5439,$D5439,$M$2:$M5439,"Major")=1,1,0))</f>
        <v>0</v>
      </c>
      <c r="U5439">
        <f>IF(M5439&lt;&gt;"Minor",0,IF(COUNTIFS($A$2:$A5439,$A5439,$D$2:$D5439,$D5439,$M$2:$M5439,"Minor")=1,1,0))</f>
        <v>1</v>
      </c>
    </row>
    <row r="5440">
      <c r="A5440" t="inlineStr">
        <is>
          <t xml:space="preserve">294cd7d130be8bb0326127c52ff2769fcf9a956d</t>
        </is>
      </c>
      <c r="B5440" t="inlineStr">
        <is>
          <t xml:space="preserve">Zompirewolf</t>
        </is>
      </c>
      <c r="C5440" t="inlineStr">
        <is>
          <t xml:space="preserve">Zompirewolf: Die Geburt Einer Legende</t>
        </is>
      </c>
      <c r="D5440" t="inlineStr">
        <is>
          <t xml:space="preserve">35230b06c39ab23edbd94fa54b059c9553b733d1</t>
        </is>
      </c>
      <c r="E5440" t="inlineStr">
        <is>
          <t xml:space="preserve">Episode 417: Turm-Nachfolger</t>
        </is>
      </c>
      <c r="F5440">
        <v>417</v>
      </c>
      <c r="G5440" t="inlineStr">
        <is>
          <t xml:space="preserve">6:25-6:36</t>
        </is>
      </c>
      <c r="H5440" t="inlineStr">
        <is>
          <t xml:space="preserve">Ignore</t>
        </is>
      </c>
      <c r="I5440" t="inlineStr">
        <is>
          <t xml:space="preserve">Remarks: incorrect name
Line from Script: "Wenn Steinfaust ihn hätte töten wollen, hätte ihn nicht einmal ein Gott retten können. Sicher, wenn Steinfaust etwas täte, würden die Leute vielleicht Fragen stellen. "
Notes: "Steinfaust" - change to "Feuerstein"</t>
        </is>
      </c>
      <c r="J5440" t="inlineStr">
        <is>
          <t xml:space="preserve">AI</t>
        </is>
      </c>
      <c r="K5440" t="inlineStr">
        <is>
          <t xml:space="preserve">Script error</t>
        </is>
      </c>
      <c r="L5440" t="inlineStr">
        <is>
          <t xml:space="preserve">Script error</t>
        </is>
      </c>
      <c r="M5440" t="str">
        <f>IFERROR(IF(VLOOKUP(L5440,'Quantification'!$A:$B,2,FALSE)&amp;""="","Unclassified",VLOOKUP(L5440,'Quantification'!$A:$B,2,FALSE)),"Unclassified")</f>
        <v>Major</v>
      </c>
      <c r="N5440" t="inlineStr">
        <is>
          <t xml:space="preserve">frl-florinda.frisardi@pocketfm.com</t>
        </is>
      </c>
      <c r="O5440" t="inlineStr">
        <is>
          <t xml:space="preserve">Issues found in raw</t>
        </is>
      </c>
      <c r="P5440" t="str">
        <f>IF(OR(O5440="Issues found in master",O5440="Final master"),"Master",IF(OR(O5440="Ready for Master",O5440="Issues found in raw",O5440="Raw under QC",O5440="Issues resolved in raw"),"Raw","-"))</f>
        <v>Raw</v>
      </c>
      <c r="Q5440" s="13">
        <v>46285.14583333333</v>
      </c>
      <c r="R5440" t="inlineStr">
        <is>
          <t xml:space="preserve">2026-09 (Sept)</t>
        </is>
      </c>
      <c r="S5440">
        <f>IF(M5440="Not an error",0,IF(COUNTIFS($A$2:$A5440,$A5440,$D$2:$D5440,$D5440,$M$2:$M5440,"&lt;&gt;Not an error")=1,1,0))</f>
        <v>0</v>
      </c>
      <c r="T5440">
        <f>IF(M5440&lt;&gt;"Major",0,IF(COUNTIFS($A$2:$A5440,$A5440,$D$2:$D5440,$D5440,$M$2:$M5440,"Major")=1,1,0))</f>
        <v>0</v>
      </c>
      <c r="U5440">
        <f>IF(M5440&lt;&gt;"Minor",0,IF(COUNTIFS($A$2:$A5440,$A5440,$D$2:$D5440,$D5440,$M$2:$M5440,"Minor")=1,1,0))</f>
        <v>0</v>
      </c>
    </row>
    <row r="5441">
      <c r="A5441" t="inlineStr">
        <is>
          <t xml:space="preserve">294cd7d130be8bb0326127c52ff2769fcf9a956d</t>
        </is>
      </c>
      <c r="B5441" t="inlineStr">
        <is>
          <t xml:space="preserve">Zompirewolf</t>
        </is>
      </c>
      <c r="C5441" t="inlineStr">
        <is>
          <t xml:space="preserve">Zompirewolf: Die Geburt Einer Legende</t>
        </is>
      </c>
      <c r="D5441" t="inlineStr">
        <is>
          <t xml:space="preserve">35230b06c39ab23edbd94fa54b059c9553b733d1</t>
        </is>
      </c>
      <c r="E5441" t="inlineStr">
        <is>
          <t xml:space="preserve">Episode 417: Turm-Nachfolger</t>
        </is>
      </c>
      <c r="F5441">
        <v>417</v>
      </c>
      <c r="G5441" t="inlineStr">
        <is>
          <t xml:space="preserve">6:49-7:01</t>
        </is>
      </c>
      <c r="H5441" t="inlineStr">
        <is>
          <t xml:space="preserve">Ignore</t>
        </is>
      </c>
      <c r="I5441" t="inlineStr">
        <is>
          <t xml:space="preserve">Remarks: incorrect name
Line from Script: "Leider bedeutete das, dass Tristan bei allem mitmachen musste, was Steinfaust für ihn geplant hatte.
Die Menge verstummte, als Steinfaust ans Rednerpult trat."
Notes: "Steinfaust" - change to "Feuerstein"</t>
        </is>
      </c>
      <c r="J5441" t="inlineStr">
        <is>
          <t xml:space="preserve">AI</t>
        </is>
      </c>
      <c r="K5441" t="inlineStr">
        <is>
          <t xml:space="preserve">Script error</t>
        </is>
      </c>
      <c r="L5441" t="inlineStr">
        <is>
          <t xml:space="preserve">Script error</t>
        </is>
      </c>
      <c r="M5441" t="str">
        <f>IFERROR(IF(VLOOKUP(L5441,'Quantification'!$A:$B,2,FALSE)&amp;""="","Unclassified",VLOOKUP(L5441,'Quantification'!$A:$B,2,FALSE)),"Unclassified")</f>
        <v>Major</v>
      </c>
      <c r="N5441" t="inlineStr">
        <is>
          <t xml:space="preserve">frl-florinda.frisardi@pocketfm.com</t>
        </is>
      </c>
      <c r="O5441" t="inlineStr">
        <is>
          <t xml:space="preserve">Issues found in raw</t>
        </is>
      </c>
      <c r="P5441" t="str">
        <f>IF(OR(O5441="Issues found in master",O5441="Final master"),"Master",IF(OR(O5441="Ready for Master",O5441="Issues found in raw",O5441="Raw under QC",O5441="Issues resolved in raw"),"Raw","-"))</f>
        <v>Raw</v>
      </c>
      <c r="Q5441" s="13">
        <v>46285.14583333333</v>
      </c>
      <c r="R5441" t="inlineStr">
        <is>
          <t xml:space="preserve">2026-09 (Sept)</t>
        </is>
      </c>
      <c r="S5441">
        <f>IF(M5441="Not an error",0,IF(COUNTIFS($A$2:$A5441,$A5441,$D$2:$D5441,$D5441,$M$2:$M5441,"&lt;&gt;Not an error")=1,1,0))</f>
        <v>0</v>
      </c>
      <c r="T5441">
        <f>IF(M5441&lt;&gt;"Major",0,IF(COUNTIFS($A$2:$A5441,$A5441,$D$2:$D5441,$D5441,$M$2:$M5441,"Major")=1,1,0))</f>
        <v>0</v>
      </c>
      <c r="U5441">
        <f>IF(M5441&lt;&gt;"Minor",0,IF(COUNTIFS($A$2:$A5441,$A5441,$D$2:$D5441,$D5441,$M$2:$M5441,"Minor")=1,1,0))</f>
        <v>0</v>
      </c>
    </row>
    <row r="5442">
      <c r="A5442" t="inlineStr">
        <is>
          <t xml:space="preserve">294cd7d130be8bb0326127c52ff2769fcf9a956d</t>
        </is>
      </c>
      <c r="B5442" t="inlineStr">
        <is>
          <t xml:space="preserve">Zompirewolf</t>
        </is>
      </c>
      <c r="C5442" t="inlineStr">
        <is>
          <t xml:space="preserve">Zompirewolf: Die Geburt Einer Legende</t>
        </is>
      </c>
      <c r="D5442" t="inlineStr">
        <is>
          <t xml:space="preserve">35230b06c39ab23edbd94fa54b059c9553b733d1</t>
        </is>
      </c>
      <c r="E5442" t="inlineStr">
        <is>
          <t xml:space="preserve">Episode 417: Turm-Nachfolger</t>
        </is>
      </c>
      <c r="F5442">
        <v>417</v>
      </c>
      <c r="G5442" t="inlineStr">
        <is>
          <t xml:space="preserve">7:28-7:46</t>
        </is>
      </c>
      <c r="H5442" t="inlineStr">
        <is>
          <t xml:space="preserve">Ignore</t>
        </is>
      </c>
      <c r="I5442" t="inlineStr">
        <is>
          <t xml:space="preserve">Remarks: incorrect name
Line from Script: "Steinfaust hob die Hand und alle wurden schnell still, da niemand seine Geduld auf die Probe stellen wollte.
„Aber die Niederlage von Phantom ist Schnee von gestern und nicht der Grund, warum ich heute vor euch allen stehe.“ Steinfaust lächelte breit. "
Notes: "Steinfaust" - change to "Feuerstein"</t>
        </is>
      </c>
      <c r="J5442" t="inlineStr">
        <is>
          <t xml:space="preserve">AI</t>
        </is>
      </c>
      <c r="K5442" t="inlineStr">
        <is>
          <t xml:space="preserve">Script error</t>
        </is>
      </c>
      <c r="L5442" t="inlineStr">
        <is>
          <t xml:space="preserve">Script error</t>
        </is>
      </c>
      <c r="M5442" t="str">
        <f>IFERROR(IF(VLOOKUP(L5442,'Quantification'!$A:$B,2,FALSE)&amp;""="","Unclassified",VLOOKUP(L5442,'Quantification'!$A:$B,2,FALSE)),"Unclassified")</f>
        <v>Major</v>
      </c>
      <c r="N5442" t="inlineStr">
        <is>
          <t xml:space="preserve">frl-florinda.frisardi@pocketfm.com</t>
        </is>
      </c>
      <c r="O5442" t="inlineStr">
        <is>
          <t xml:space="preserve">Issues found in raw</t>
        </is>
      </c>
      <c r="P5442" t="str">
        <f>IF(OR(O5442="Issues found in master",O5442="Final master"),"Master",IF(OR(O5442="Ready for Master",O5442="Issues found in raw",O5442="Raw under QC",O5442="Issues resolved in raw"),"Raw","-"))</f>
        <v>Raw</v>
      </c>
      <c r="Q5442" s="13">
        <v>46285.14583333333</v>
      </c>
      <c r="R5442" t="inlineStr">
        <is>
          <t xml:space="preserve">2026-09 (Sept)</t>
        </is>
      </c>
      <c r="S5442">
        <f>IF(M5442="Not an error",0,IF(COUNTIFS($A$2:$A5442,$A5442,$D$2:$D5442,$D5442,$M$2:$M5442,"&lt;&gt;Not an error")=1,1,0))</f>
        <v>0</v>
      </c>
      <c r="T5442">
        <f>IF(M5442&lt;&gt;"Major",0,IF(COUNTIFS($A$2:$A5442,$A5442,$D$2:$D5442,$D5442,$M$2:$M5442,"Major")=1,1,0))</f>
        <v>0</v>
      </c>
      <c r="U5442">
        <f>IF(M5442&lt;&gt;"Minor",0,IF(COUNTIFS($A$2:$A5442,$A5442,$D$2:$D5442,$D5442,$M$2:$M5442,"Minor")=1,1,0))</f>
        <v>0</v>
      </c>
    </row>
    <row r="5443">
      <c r="A5443" t="inlineStr">
        <is>
          <t xml:space="preserve">294cd7d130be8bb0326127c52ff2769fcf9a956d</t>
        </is>
      </c>
      <c r="B5443" t="inlineStr">
        <is>
          <t xml:space="preserve">Zompirewolf</t>
        </is>
      </c>
      <c r="C5443" t="inlineStr">
        <is>
          <t xml:space="preserve">Zompirewolf: Die Geburt Einer Legende</t>
        </is>
      </c>
      <c r="D5443" t="inlineStr">
        <is>
          <t xml:space="preserve">35230b06c39ab23edbd94fa54b059c9553b733d1</t>
        </is>
      </c>
      <c r="E5443" t="inlineStr">
        <is>
          <t xml:space="preserve">Episode 417: Turm-Nachfolger</t>
        </is>
      </c>
      <c r="F5443">
        <v>417</v>
      </c>
      <c r="G5443" t="inlineStr">
        <is>
          <t xml:space="preserve">7:55-8:06</t>
        </is>
      </c>
      <c r="H5443" t="inlineStr">
        <is>
          <t xml:space="preserve">Ignore</t>
        </is>
      </c>
      <c r="I5443" t="inlineStr">
        <is>
          <t xml:space="preserve">Remarks: incorrect name
Line from Script: "„Wie ihr alle wisst, hat jeder Turmmeister das Recht, seinen Nachfolger zu wählen, damit der Turm nie ohne Anführer dasteht“, sagte Steinfaust, während er auf Tristan zuging."
Notes: "Steinfaust" - change to "Feuerstein"</t>
        </is>
      </c>
      <c r="J5443" t="inlineStr">
        <is>
          <t xml:space="preserve">AI</t>
        </is>
      </c>
      <c r="K5443" t="inlineStr">
        <is>
          <t xml:space="preserve">Script error</t>
        </is>
      </c>
      <c r="L5443" t="inlineStr">
        <is>
          <t xml:space="preserve">Script error</t>
        </is>
      </c>
      <c r="M5443" t="str">
        <f>IFERROR(IF(VLOOKUP(L5443,'Quantification'!$A:$B,2,FALSE)&amp;""="","Unclassified",VLOOKUP(L5443,'Quantification'!$A:$B,2,FALSE)),"Unclassified")</f>
        <v>Major</v>
      </c>
      <c r="N5443" t="inlineStr">
        <is>
          <t xml:space="preserve">frl-florinda.frisardi@pocketfm.com</t>
        </is>
      </c>
      <c r="O5443" t="inlineStr">
        <is>
          <t xml:space="preserve">Issues found in raw</t>
        </is>
      </c>
      <c r="P5443" t="str">
        <f>IF(OR(O5443="Issues found in master",O5443="Final master"),"Master",IF(OR(O5443="Ready for Master",O5443="Issues found in raw",O5443="Raw under QC",O5443="Issues resolved in raw"),"Raw","-"))</f>
        <v>Raw</v>
      </c>
      <c r="Q5443" s="13">
        <v>46285.14583333333</v>
      </c>
      <c r="R5443" t="inlineStr">
        <is>
          <t xml:space="preserve">2026-09 (Sept)</t>
        </is>
      </c>
      <c r="S5443">
        <f>IF(M5443="Not an error",0,IF(COUNTIFS($A$2:$A5443,$A5443,$D$2:$D5443,$D5443,$M$2:$M5443,"&lt;&gt;Not an error")=1,1,0))</f>
        <v>0</v>
      </c>
      <c r="T5443">
        <f>IF(M5443&lt;&gt;"Major",0,IF(COUNTIFS($A$2:$A5443,$A5443,$D$2:$D5443,$D5443,$M$2:$M5443,"Major")=1,1,0))</f>
        <v>0</v>
      </c>
      <c r="U5443">
        <f>IF(M5443&lt;&gt;"Minor",0,IF(COUNTIFS($A$2:$A5443,$A5443,$D$2:$D5443,$D5443,$M$2:$M5443,"Minor")=1,1,0))</f>
        <v>0</v>
      </c>
    </row>
    <row r="5444">
      <c r="A5444" t="inlineStr">
        <is>
          <t xml:space="preserve">294cd7d130be8bb0326127c52ff2769fcf9a956d</t>
        </is>
      </c>
      <c r="B5444" t="inlineStr">
        <is>
          <t xml:space="preserve">Zompirewolf</t>
        </is>
      </c>
      <c r="C5444" t="inlineStr">
        <is>
          <t xml:space="preserve">Zompirewolf: Die Geburt Einer Legende</t>
        </is>
      </c>
      <c r="D5444" t="inlineStr">
        <is>
          <t xml:space="preserve">6fdbee7956380ec8acc96b7d798f940b523fc64d</t>
        </is>
      </c>
      <c r="E5444" t="inlineStr">
        <is>
          <t xml:space="preserve">Episode 418: Der Xyraner Gruß</t>
        </is>
      </c>
      <c r="F5444">
        <v>418</v>
      </c>
      <c r="G5444" t="inlineStr">
        <is>
          <t xml:space="preserve">0:08-0:38</t>
        </is>
      </c>
      <c r="H5444" t="inlineStr">
        <is>
          <t xml:space="preserve">Ignore</t>
        </is>
      </c>
      <c r="I5444" t="inlineStr">
        <is>
          <t xml:space="preserve">Remarks: incorrect name
Line from Script: " Selbst Matzton war überrumpelt; er hatte keine Ahnung, dass Steinfaust so etwas vorhatte.
Als Xyraner war ihm ein langes Leben gewiss, warum also so früh einen Erben benennen? Steinfaust hatte den Kernturm über zwei Jahrhunderte lang geleitet und in all der Zeit nicht ein einziges Mal angedeutet, einen Erben zu suchen, geschweige denn, eine solche Ankündigung aus heiterem Himmel zu machen."
Notes: "Steinfaust" - change to "Feuerstein"</t>
        </is>
      </c>
      <c r="J5444" t="inlineStr">
        <is>
          <t xml:space="preserve">AI</t>
        </is>
      </c>
      <c r="K5444" t="inlineStr">
        <is>
          <t xml:space="preserve">Script error</t>
        </is>
      </c>
      <c r="L5444" t="inlineStr">
        <is>
          <t xml:space="preserve">Script error</t>
        </is>
      </c>
      <c r="M5444" t="str">
        <f>IFERROR(IF(VLOOKUP(L5444,'Quantification'!$A:$B,2,FALSE)&amp;""="","Unclassified",VLOOKUP(L5444,'Quantification'!$A:$B,2,FALSE)),"Unclassified")</f>
        <v>Major</v>
      </c>
      <c r="N5444" t="inlineStr">
        <is>
          <t xml:space="preserve">frl-florinda.frisardi@pocketfm.com</t>
        </is>
      </c>
      <c r="O5444" t="inlineStr">
        <is>
          <t xml:space="preserve">Issues found in raw</t>
        </is>
      </c>
      <c r="P5444" t="str">
        <f>IF(OR(O5444="Issues found in master",O5444="Final master"),"Master",IF(OR(O5444="Ready for Master",O5444="Issues found in raw",O5444="Raw under QC",O5444="Issues resolved in raw"),"Raw","-"))</f>
        <v>Raw</v>
      </c>
      <c r="Q5444" s="13">
        <v>46285.14583333333</v>
      </c>
      <c r="R5444" t="inlineStr">
        <is>
          <t xml:space="preserve">2026-09 (Sept)</t>
        </is>
      </c>
      <c r="S5444">
        <f>IF(M5444="Not an error",0,IF(COUNTIFS($A$2:$A5444,$A5444,$D$2:$D5444,$D5444,$M$2:$M5444,"&lt;&gt;Not an error")=1,1,0))</f>
        <v>1</v>
      </c>
      <c r="T5444">
        <f>IF(M5444&lt;&gt;"Major",0,IF(COUNTIFS($A$2:$A5444,$A5444,$D$2:$D5444,$D5444,$M$2:$M5444,"Major")=1,1,0))</f>
        <v>1</v>
      </c>
      <c r="U5444">
        <f>IF(M5444&lt;&gt;"Minor",0,IF(COUNTIFS($A$2:$A5444,$A5444,$D$2:$D5444,$D5444,$M$2:$M5444,"Minor")=1,1,0))</f>
        <v>0</v>
      </c>
    </row>
    <row r="5445">
      <c r="A5445" t="inlineStr">
        <is>
          <t xml:space="preserve">294cd7d130be8bb0326127c52ff2769fcf9a956d</t>
        </is>
      </c>
      <c r="B5445" t="inlineStr">
        <is>
          <t xml:space="preserve">Zompirewolf</t>
        </is>
      </c>
      <c r="C5445" t="inlineStr">
        <is>
          <t xml:space="preserve">Zompirewolf: Die Geburt Einer Legende</t>
        </is>
      </c>
      <c r="D5445" t="inlineStr">
        <is>
          <t xml:space="preserve">6fdbee7956380ec8acc96b7d798f940b523fc64d</t>
        </is>
      </c>
      <c r="E5445" t="inlineStr">
        <is>
          <t xml:space="preserve">Episode 418: Der Xyraner Gruß</t>
        </is>
      </c>
      <c r="F5445">
        <v>418</v>
      </c>
      <c r="G5445" t="inlineStr">
        <is>
          <t xml:space="preserve">0:58-1:17</t>
        </is>
      </c>
      <c r="H5445" t="inlineStr">
        <is>
          <t xml:space="preserve">Ignore</t>
        </is>
      </c>
      <c r="I5445" t="inlineStr">
        <is>
          <t xml:space="preserve">Remarks: incorrect name
Line from Script: "Wie konnte Steinfaust ihn einfach so, hier und jetzt, zum Erben ernennen, ohne es mit irgendjemandem abzusprechen?
Das Murren begann, und viele hatten das Gefühl, dass sie, auch wenn Steinfaust das Recht dazu hatte, bei der Sache hätten mitreden sollen."
Notes: "Steinfaust" - change to "Feuerstein"</t>
        </is>
      </c>
      <c r="J5445" t="inlineStr">
        <is>
          <t xml:space="preserve">AI</t>
        </is>
      </c>
      <c r="K5445" t="inlineStr">
        <is>
          <t xml:space="preserve">Script error</t>
        </is>
      </c>
      <c r="L5445" t="inlineStr">
        <is>
          <t xml:space="preserve">Script error</t>
        </is>
      </c>
      <c r="M5445" t="str">
        <f>IFERROR(IF(VLOOKUP(L5445,'Quantification'!$A:$B,2,FALSE)&amp;""="","Unclassified",VLOOKUP(L5445,'Quantification'!$A:$B,2,FALSE)),"Unclassified")</f>
        <v>Major</v>
      </c>
      <c r="N5445" t="inlineStr">
        <is>
          <t xml:space="preserve">frl-florinda.frisardi@pocketfm.com</t>
        </is>
      </c>
      <c r="O5445" t="inlineStr">
        <is>
          <t xml:space="preserve">Issues found in raw</t>
        </is>
      </c>
      <c r="P5445" t="str">
        <f>IF(OR(O5445="Issues found in master",O5445="Final master"),"Master",IF(OR(O5445="Ready for Master",O5445="Issues found in raw",O5445="Raw under QC",O5445="Issues resolved in raw"),"Raw","-"))</f>
        <v>Raw</v>
      </c>
      <c r="Q5445" s="13">
        <v>46285.14583333333</v>
      </c>
      <c r="R5445" t="inlineStr">
        <is>
          <t xml:space="preserve">2026-09 (Sept)</t>
        </is>
      </c>
      <c r="S5445">
        <f>IF(M5445="Not an error",0,IF(COUNTIFS($A$2:$A5445,$A5445,$D$2:$D5445,$D5445,$M$2:$M5445,"&lt;&gt;Not an error")=1,1,0))</f>
        <v>0</v>
      </c>
      <c r="T5445">
        <f>IF(M5445&lt;&gt;"Major",0,IF(COUNTIFS($A$2:$A5445,$A5445,$D$2:$D5445,$D5445,$M$2:$M5445,"Major")=1,1,0))</f>
        <v>0</v>
      </c>
      <c r="U5445">
        <f>IF(M5445&lt;&gt;"Minor",0,IF(COUNTIFS($A$2:$A5445,$A5445,$D$2:$D5445,$D5445,$M$2:$M5445,"Minor")=1,1,0))</f>
        <v>0</v>
      </c>
    </row>
    <row r="5446">
      <c r="A5446" t="inlineStr">
        <is>
          <t xml:space="preserve">294cd7d130be8bb0326127c52ff2769fcf9a956d</t>
        </is>
      </c>
      <c r="B5446" t="inlineStr">
        <is>
          <t xml:space="preserve">Zompirewolf</t>
        </is>
      </c>
      <c r="C5446" t="inlineStr">
        <is>
          <t xml:space="preserve">Zompirewolf: Die Geburt Einer Legende</t>
        </is>
      </c>
      <c r="D5446" t="inlineStr">
        <is>
          <t xml:space="preserve">6fdbee7956380ec8acc96b7d798f940b523fc64d</t>
        </is>
      </c>
      <c r="E5446" t="inlineStr">
        <is>
          <t xml:space="preserve">Episode 418: Der Xyraner Gruß</t>
        </is>
      </c>
      <c r="F5446">
        <v>418</v>
      </c>
      <c r="G5446" t="inlineStr">
        <is>
          <t xml:space="preserve">1:31-1:43</t>
        </is>
      </c>
      <c r="H5446" t="inlineStr">
        <is>
          <t xml:space="preserve">Ignore</t>
        </is>
      </c>
      <c r="I5446" t="inlineStr">
        <is>
          <t xml:space="preserve">Remarks: incorrect name
Line from Script: "Wer bei klarem Verstand würde es wagen, Steinfaust herauszufordern?
Jeder, der auch nur ein Fünkchen Verstand besaß, konnte sehen, was Steinfaust wirklich tat. "
Notes: "Steinfaust" - change to "Feuerstein"</t>
        </is>
      </c>
      <c r="J5446" t="inlineStr">
        <is>
          <t xml:space="preserve">AI</t>
        </is>
      </c>
      <c r="K5446" t="inlineStr">
        <is>
          <t xml:space="preserve">Script error</t>
        </is>
      </c>
      <c r="L5446" t="inlineStr">
        <is>
          <t xml:space="preserve">Script error</t>
        </is>
      </c>
      <c r="M5446" t="str">
        <f>IFERROR(IF(VLOOKUP(L5446,'Quantification'!$A:$B,2,FALSE)&amp;""="","Unclassified",VLOOKUP(L5446,'Quantification'!$A:$B,2,FALSE)),"Unclassified")</f>
        <v>Major</v>
      </c>
      <c r="N5446" t="inlineStr">
        <is>
          <t xml:space="preserve">frl-florinda.frisardi@pocketfm.com</t>
        </is>
      </c>
      <c r="O5446" t="inlineStr">
        <is>
          <t xml:space="preserve">Issues found in raw</t>
        </is>
      </c>
      <c r="P5446" t="str">
        <f>IF(OR(O5446="Issues found in master",O5446="Final master"),"Master",IF(OR(O5446="Ready for Master",O5446="Issues found in raw",O5446="Raw under QC",O5446="Issues resolved in raw"),"Raw","-"))</f>
        <v>Raw</v>
      </c>
      <c r="Q5446" s="13">
        <v>46285.14583333333</v>
      </c>
      <c r="R5446" t="inlineStr">
        <is>
          <t xml:space="preserve">2026-09 (Sept)</t>
        </is>
      </c>
      <c r="S5446">
        <f>IF(M5446="Not an error",0,IF(COUNTIFS($A$2:$A5446,$A5446,$D$2:$D5446,$D5446,$M$2:$M5446,"&lt;&gt;Not an error")=1,1,0))</f>
        <v>0</v>
      </c>
      <c r="T5446">
        <f>IF(M5446&lt;&gt;"Major",0,IF(COUNTIFS($A$2:$A5446,$A5446,$D$2:$D5446,$D5446,$M$2:$M5446,"Major")=1,1,0))</f>
        <v>0</v>
      </c>
      <c r="U5446">
        <f>IF(M5446&lt;&gt;"Minor",0,IF(COUNTIFS($A$2:$A5446,$A5446,$D$2:$D5446,$D5446,$M$2:$M5446,"Minor")=1,1,0))</f>
        <v>0</v>
      </c>
    </row>
    <row r="5447">
      <c r="A5447" t="inlineStr">
        <is>
          <t xml:space="preserve">294cd7d130be8bb0326127c52ff2769fcf9a956d</t>
        </is>
      </c>
      <c r="B5447" t="inlineStr">
        <is>
          <t xml:space="preserve">Zompirewolf</t>
        </is>
      </c>
      <c r="C5447" t="inlineStr">
        <is>
          <t xml:space="preserve">Zompirewolf: Die Geburt Einer Legende</t>
        </is>
      </c>
      <c r="D5447" t="inlineStr">
        <is>
          <t xml:space="preserve">6fdbee7956380ec8acc96b7d798f940b523fc64d</t>
        </is>
      </c>
      <c r="E5447" t="inlineStr">
        <is>
          <t xml:space="preserve">Episode 418: Der Xyraner Gruß</t>
        </is>
      </c>
      <c r="F5447">
        <v>418</v>
      </c>
      <c r="G5447" t="inlineStr">
        <is>
          <t xml:space="preserve">2:14-2:24</t>
        </is>
      </c>
      <c r="H5447" t="inlineStr">
        <is>
          <t xml:space="preserve">Ignore</t>
        </is>
      </c>
      <c r="I5447" t="inlineStr">
        <is>
          <t xml:space="preserve">Remarks: incorrect name
Line from Script: "Indem er den Schnitter zu seinem offiziellen Erben machte, neutralisierte Steinfaust im Grunde jeden Angriff, der durch Geld motiviert war. "
Notes: Steinfaust" - change to "Feuerstein"</t>
        </is>
      </c>
      <c r="J5447" t="inlineStr">
        <is>
          <t xml:space="preserve">AI</t>
        </is>
      </c>
      <c r="K5447" t="inlineStr">
        <is>
          <t xml:space="preserve">Script error</t>
        </is>
      </c>
      <c r="L5447" t="inlineStr">
        <is>
          <t xml:space="preserve">Script error</t>
        </is>
      </c>
      <c r="M5447" t="str">
        <f>IFERROR(IF(VLOOKUP(L5447,'Quantification'!$A:$B,2,FALSE)&amp;""="","Unclassified",VLOOKUP(L5447,'Quantification'!$A:$B,2,FALSE)),"Unclassified")</f>
        <v>Major</v>
      </c>
      <c r="N5447" t="inlineStr">
        <is>
          <t xml:space="preserve">frl-florinda.frisardi@pocketfm.com</t>
        </is>
      </c>
      <c r="O5447" t="inlineStr">
        <is>
          <t xml:space="preserve">Issues found in raw</t>
        </is>
      </c>
      <c r="P5447" t="str">
        <f>IF(OR(O5447="Issues found in master",O5447="Final master"),"Master",IF(OR(O5447="Ready for Master",O5447="Issues found in raw",O5447="Raw under QC",O5447="Issues resolved in raw"),"Raw","-"))</f>
        <v>Raw</v>
      </c>
      <c r="Q5447" s="13">
        <v>46285.14583333333</v>
      </c>
      <c r="R5447" t="inlineStr">
        <is>
          <t xml:space="preserve">2026-09 (Sept)</t>
        </is>
      </c>
      <c r="S5447">
        <f>IF(M5447="Not an error",0,IF(COUNTIFS($A$2:$A5447,$A5447,$D$2:$D5447,$D5447,$M$2:$M5447,"&lt;&gt;Not an error")=1,1,0))</f>
        <v>0</v>
      </c>
      <c r="T5447">
        <f>IF(M5447&lt;&gt;"Major",0,IF(COUNTIFS($A$2:$A5447,$A5447,$D$2:$D5447,$D5447,$M$2:$M5447,"Major")=1,1,0))</f>
        <v>0</v>
      </c>
      <c r="U5447">
        <f>IF(M5447&lt;&gt;"Minor",0,IF(COUNTIFS($A$2:$A5447,$A5447,$D$2:$D5447,$D5447,$M$2:$M5447,"Minor")=1,1,0))</f>
        <v>0</v>
      </c>
    </row>
    <row r="5448">
      <c r="A5448" t="inlineStr">
        <is>
          <t xml:space="preserve">294cd7d130be8bb0326127c52ff2769fcf9a956d</t>
        </is>
      </c>
      <c r="B5448" t="inlineStr">
        <is>
          <t xml:space="preserve">Zompirewolf</t>
        </is>
      </c>
      <c r="C5448" t="inlineStr">
        <is>
          <t xml:space="preserve">Zompirewolf: Die Geburt Einer Legende</t>
        </is>
      </c>
      <c r="D5448" t="inlineStr">
        <is>
          <t xml:space="preserve">6fdbee7956380ec8acc96b7d798f940b523fc64d</t>
        </is>
      </c>
      <c r="E5448" t="inlineStr">
        <is>
          <t xml:space="preserve">Episode 418: Der Xyraner Gruß</t>
        </is>
      </c>
      <c r="F5448">
        <v>418</v>
      </c>
      <c r="G5448" t="inlineStr">
        <is>
          <t xml:space="preserve">3:20-3:35</t>
        </is>
      </c>
      <c r="H5448" t="inlineStr">
        <is>
          <t xml:space="preserve">Ignore</t>
        </is>
      </c>
      <c r="I5448" t="inlineStr">
        <is>
          <t xml:space="preserve">Remarks: incorrect name
Line from Script: ". Doch als Steinfaust ihm die Hand reichte, nahm Tristan sie an und ließ sich auf die Bühne führen.
„Allerdings“, fuhr Steinfaust mit strahlendem Lächeln fort, „weiß ich, dass der Schnitter noch viel zu lernen hat. "
Notes: Steinfaust" - change to "Feuerstein"</t>
        </is>
      </c>
      <c r="J5448" t="inlineStr">
        <is>
          <t xml:space="preserve">AI</t>
        </is>
      </c>
      <c r="K5448" t="inlineStr">
        <is>
          <t xml:space="preserve">Script error</t>
        </is>
      </c>
      <c r="L5448" t="inlineStr">
        <is>
          <t xml:space="preserve">Script error</t>
        </is>
      </c>
      <c r="M5448" t="str">
        <f>IFERROR(IF(VLOOKUP(L5448,'Quantification'!$A:$B,2,FALSE)&amp;""="","Unclassified",VLOOKUP(L5448,'Quantification'!$A:$B,2,FALSE)),"Unclassified")</f>
        <v>Major</v>
      </c>
      <c r="N5448" t="inlineStr">
        <is>
          <t xml:space="preserve">frl-florinda.frisardi@pocketfm.com</t>
        </is>
      </c>
      <c r="O5448" t="inlineStr">
        <is>
          <t xml:space="preserve">Issues found in raw</t>
        </is>
      </c>
      <c r="P5448" t="str">
        <f>IF(OR(O5448="Issues found in master",O5448="Final master"),"Master",IF(OR(O5448="Ready for Master",O5448="Issues found in raw",O5448="Raw under QC",O5448="Issues resolved in raw"),"Raw","-"))</f>
        <v>Raw</v>
      </c>
      <c r="Q5448" s="13">
        <v>46285.14583333333</v>
      </c>
      <c r="R5448" t="inlineStr">
        <is>
          <t xml:space="preserve">2026-09 (Sept)</t>
        </is>
      </c>
      <c r="S5448">
        <f>IF(M5448="Not an error",0,IF(COUNTIFS($A$2:$A5448,$A5448,$D$2:$D5448,$D5448,$M$2:$M5448,"&lt;&gt;Not an error")=1,1,0))</f>
        <v>0</v>
      </c>
      <c r="T5448">
        <f>IF(M5448&lt;&gt;"Major",0,IF(COUNTIFS($A$2:$A5448,$A5448,$D$2:$D5448,$D5448,$M$2:$M5448,"Major")=1,1,0))</f>
        <v>0</v>
      </c>
      <c r="U5448">
        <f>IF(M5448&lt;&gt;"Minor",0,IF(COUNTIFS($A$2:$A5448,$A5448,$D$2:$D5448,$D5448,$M$2:$M5448,"Minor")=1,1,0))</f>
        <v>0</v>
      </c>
    </row>
    <row r="5449">
      <c r="A5449" t="inlineStr">
        <is>
          <t xml:space="preserve">294cd7d130be8bb0326127c52ff2769fcf9a956d</t>
        </is>
      </c>
      <c r="B5449" t="inlineStr">
        <is>
          <t xml:space="preserve">Zompirewolf</t>
        </is>
      </c>
      <c r="C5449" t="inlineStr">
        <is>
          <t xml:space="preserve">Zompirewolf: Die Geburt Einer Legende</t>
        </is>
      </c>
      <c r="D5449" t="inlineStr">
        <is>
          <t xml:space="preserve">6fdbee7956380ec8acc96b7d798f940b523fc64d</t>
        </is>
      </c>
      <c r="E5449" t="inlineStr">
        <is>
          <t xml:space="preserve">Episode 418: Der Xyraner Gruß</t>
        </is>
      </c>
      <c r="F5449">
        <v>418</v>
      </c>
      <c r="G5449" t="inlineStr">
        <is>
          <t xml:space="preserve">4:39-4:59</t>
        </is>
      </c>
      <c r="H5449" t="inlineStr">
        <is>
          <t xml:space="preserve">Ignore</t>
        </is>
      </c>
      <c r="I5449" t="inlineStr">
        <is>
          <t xml:space="preserve">Remarks: incorrect name
Line from Script: "Ein paar Stunden nach Steinfausts großer Ankündigung ging die Party langsam zu Ende. Während alle anderen auf ihre Zimmer gingen, begleiteten Tristan und Matzton Steinfaust. Sie hatten viel zu besprechen.
Steinfausts Privaträume befanden sich ganz oben im Kernturm. "
Notes: Steinfaust" - change to "Feuerstein"</t>
        </is>
      </c>
      <c r="J5449" t="inlineStr">
        <is>
          <t xml:space="preserve">AI</t>
        </is>
      </c>
      <c r="K5449" t="inlineStr">
        <is>
          <t xml:space="preserve">Script error</t>
        </is>
      </c>
      <c r="L5449" t="inlineStr">
        <is>
          <t xml:space="preserve">Script error</t>
        </is>
      </c>
      <c r="M5449" t="str">
        <f>IFERROR(IF(VLOOKUP(L5449,'Quantification'!$A:$B,2,FALSE)&amp;""="","Unclassified",VLOOKUP(L5449,'Quantification'!$A:$B,2,FALSE)),"Unclassified")</f>
        <v>Major</v>
      </c>
      <c r="N5449" t="inlineStr">
        <is>
          <t xml:space="preserve">frl-florinda.frisardi@pocketfm.com</t>
        </is>
      </c>
      <c r="O5449" t="inlineStr">
        <is>
          <t xml:space="preserve">Issues found in raw</t>
        </is>
      </c>
      <c r="P5449" t="str">
        <f>IF(OR(O5449="Issues found in master",O5449="Final master"),"Master",IF(OR(O5449="Ready for Master",O5449="Issues found in raw",O5449="Raw under QC",O5449="Issues resolved in raw"),"Raw","-"))</f>
        <v>Raw</v>
      </c>
      <c r="Q5449" s="13">
        <v>46285.14583333333</v>
      </c>
      <c r="R5449" t="inlineStr">
        <is>
          <t xml:space="preserve">2026-09 (Sept)</t>
        </is>
      </c>
      <c r="S5449">
        <f>IF(M5449="Not an error",0,IF(COUNTIFS($A$2:$A5449,$A5449,$D$2:$D5449,$D5449,$M$2:$M5449,"&lt;&gt;Not an error")=1,1,0))</f>
        <v>0</v>
      </c>
      <c r="T5449">
        <f>IF(M5449&lt;&gt;"Major",0,IF(COUNTIFS($A$2:$A5449,$A5449,$D$2:$D5449,$D5449,$M$2:$M5449,"Major")=1,1,0))</f>
        <v>0</v>
      </c>
      <c r="U5449">
        <f>IF(M5449&lt;&gt;"Minor",0,IF(COUNTIFS($A$2:$A5449,$A5449,$D$2:$D5449,$D5449,$M$2:$M5449,"Minor")=1,1,0))</f>
        <v>0</v>
      </c>
    </row>
    <row r="5450">
      <c r="A5450" t="inlineStr">
        <is>
          <t xml:space="preserve">294cd7d130be8bb0326127c52ff2769fcf9a956d</t>
        </is>
      </c>
      <c r="B5450" t="inlineStr">
        <is>
          <t xml:space="preserve">Zompirewolf</t>
        </is>
      </c>
      <c r="C5450" t="inlineStr">
        <is>
          <t xml:space="preserve">Zompirewolf: Die Geburt Einer Legende</t>
        </is>
      </c>
      <c r="D5450" t="inlineStr">
        <is>
          <t xml:space="preserve">6fdbee7956380ec8acc96b7d798f940b523fc64d</t>
        </is>
      </c>
      <c r="E5450" t="inlineStr">
        <is>
          <t xml:space="preserve">Episode 418: Der Xyraner Gruß</t>
        </is>
      </c>
      <c r="F5450">
        <v>418</v>
      </c>
      <c r="G5450" t="inlineStr">
        <is>
          <t xml:space="preserve">5:27-5:42</t>
        </is>
      </c>
      <c r="H5450" t="inlineStr">
        <is>
          <t xml:space="preserve">Ignore</t>
        </is>
      </c>
      <c r="I5450" t="inlineStr">
        <is>
          <t xml:space="preserve">Remarks: incorrect name
Line from Script: "Wenn Steinfaust gewollt hätte, hätte er ihn im Handumdrehen erledigen können, aber nach dem, was bei der Zeremonie passiert war, vermutete Tristan, dass Steinfaust etwas anderes vorhatte."
Notes: Steinfaust" - change to "Feuerstein"</t>
        </is>
      </c>
      <c r="J5450" t="inlineStr">
        <is>
          <t xml:space="preserve">AI</t>
        </is>
      </c>
      <c r="K5450" t="inlineStr">
        <is>
          <t xml:space="preserve">Script error</t>
        </is>
      </c>
      <c r="L5450" t="inlineStr">
        <is>
          <t xml:space="preserve">Script error</t>
        </is>
      </c>
      <c r="M5450" t="str">
        <f>IFERROR(IF(VLOOKUP(L5450,'Quantification'!$A:$B,2,FALSE)&amp;""="","Unclassified",VLOOKUP(L5450,'Quantification'!$A:$B,2,FALSE)),"Unclassified")</f>
        <v>Major</v>
      </c>
      <c r="N5450" t="inlineStr">
        <is>
          <t xml:space="preserve">frl-florinda.frisardi@pocketfm.com</t>
        </is>
      </c>
      <c r="O5450" t="inlineStr">
        <is>
          <t xml:space="preserve">Issues found in raw</t>
        </is>
      </c>
      <c r="P5450" t="str">
        <f>IF(OR(O5450="Issues found in master",O5450="Final master"),"Master",IF(OR(O5450="Ready for Master",O5450="Issues found in raw",O5450="Raw under QC",O5450="Issues resolved in raw"),"Raw","-"))</f>
        <v>Raw</v>
      </c>
      <c r="Q5450" s="13">
        <v>46285.14583333333</v>
      </c>
      <c r="R5450" t="inlineStr">
        <is>
          <t xml:space="preserve">2026-09 (Sept)</t>
        </is>
      </c>
      <c r="S5450">
        <f>IF(M5450="Not an error",0,IF(COUNTIFS($A$2:$A5450,$A5450,$D$2:$D5450,$D5450,$M$2:$M5450,"&lt;&gt;Not an error")=1,1,0))</f>
        <v>0</v>
      </c>
      <c r="T5450">
        <f>IF(M5450&lt;&gt;"Major",0,IF(COUNTIFS($A$2:$A5450,$A5450,$D$2:$D5450,$D5450,$M$2:$M5450,"Major")=1,1,0))</f>
        <v>0</v>
      </c>
      <c r="U5450">
        <f>IF(M5450&lt;&gt;"Minor",0,IF(COUNTIFS($A$2:$A5450,$A5450,$D$2:$D5450,$D5450,$M$2:$M5450,"Minor")=1,1,0))</f>
        <v>0</v>
      </c>
    </row>
    <row r="5451">
      <c r="A5451" t="inlineStr">
        <is>
          <t xml:space="preserve">294cd7d130be8bb0326127c52ff2769fcf9a956d</t>
        </is>
      </c>
      <c r="B5451" t="inlineStr">
        <is>
          <t xml:space="preserve">Zompirewolf</t>
        </is>
      </c>
      <c r="C5451" t="inlineStr">
        <is>
          <t xml:space="preserve">Zompirewolf: Die Geburt Einer Legende</t>
        </is>
      </c>
      <c r="D5451" t="inlineStr">
        <is>
          <t xml:space="preserve">6fdbee7956380ec8acc96b7d798f940b523fc64d</t>
        </is>
      </c>
      <c r="E5451" t="inlineStr">
        <is>
          <t xml:space="preserve">Episode 418: Der Xyraner Gruß</t>
        </is>
      </c>
      <c r="F5451">
        <v>418</v>
      </c>
      <c r="G5451" t="inlineStr">
        <is>
          <t xml:space="preserve">5:57-6:26</t>
        </is>
      </c>
      <c r="H5451" t="inlineStr">
        <is>
          <t xml:space="preserve">Ignore</t>
        </is>
      </c>
      <c r="I5451" t="inlineStr">
        <is>
          <t xml:space="preserve">Remarks: incorrect name
Line from Script: "„Setzt euch“, sagte Steinfaust und winkte lässig mit der Hand, woraufhin ein paar Sessel aus dem Nichts erschienen. „Jetzt, wo wir es bequem haben, fragt nur!“
Tristan warf Matzton einen Blick zu, unsicher, ob er sein größtes Geheimnis in dessen Anwesenheit ausplaudern sollte. Es war, als hätte Tristan laut gedacht, denn in dem Moment, als sein Blick auf Matzton fiel, lächelte Steinfaust."
Notes: Steinfaust" - change to "Feuerstein"</t>
        </is>
      </c>
      <c r="J5451" t="inlineStr">
        <is>
          <t xml:space="preserve">AI</t>
        </is>
      </c>
      <c r="K5451" t="inlineStr">
        <is>
          <t xml:space="preserve">Script error</t>
        </is>
      </c>
      <c r="L5451" t="inlineStr">
        <is>
          <t xml:space="preserve">Script error</t>
        </is>
      </c>
      <c r="M5451" t="str">
        <f>IFERROR(IF(VLOOKUP(L5451,'Quantification'!$A:$B,2,FALSE)&amp;""="","Unclassified",VLOOKUP(L5451,'Quantification'!$A:$B,2,FALSE)),"Unclassified")</f>
        <v>Major</v>
      </c>
      <c r="N5451" t="inlineStr">
        <is>
          <t xml:space="preserve">frl-florinda.frisardi@pocketfm.com</t>
        </is>
      </c>
      <c r="O5451" t="inlineStr">
        <is>
          <t xml:space="preserve">Issues found in raw</t>
        </is>
      </c>
      <c r="P5451" t="str">
        <f>IF(OR(O5451="Issues found in master",O5451="Final master"),"Master",IF(OR(O5451="Ready for Master",O5451="Issues found in raw",O5451="Raw under QC",O5451="Issues resolved in raw"),"Raw","-"))</f>
        <v>Raw</v>
      </c>
      <c r="Q5451" s="13">
        <v>46285.14583333333</v>
      </c>
      <c r="R5451" t="inlineStr">
        <is>
          <t xml:space="preserve">2026-09 (Sept)</t>
        </is>
      </c>
      <c r="S5451">
        <f>IF(M5451="Not an error",0,IF(COUNTIFS($A$2:$A5451,$A5451,$D$2:$D5451,$D5451,$M$2:$M5451,"&lt;&gt;Not an error")=1,1,0))</f>
        <v>0</v>
      </c>
      <c r="T5451">
        <f>IF(M5451&lt;&gt;"Major",0,IF(COUNTIFS($A$2:$A5451,$A5451,$D$2:$D5451,$D5451,$M$2:$M5451,"Major")=1,1,0))</f>
        <v>0</v>
      </c>
      <c r="U5451">
        <f>IF(M5451&lt;&gt;"Minor",0,IF(COUNTIFS($A$2:$A5451,$A5451,$D$2:$D5451,$D5451,$M$2:$M5451,"Minor")=1,1,0))</f>
        <v>0</v>
      </c>
    </row>
    <row r="5452">
      <c r="A5452" t="inlineStr">
        <is>
          <t xml:space="preserve">294cd7d130be8bb0326127c52ff2769fcf9a956d</t>
        </is>
      </c>
      <c r="B5452" t="inlineStr">
        <is>
          <t xml:space="preserve">Zompirewolf</t>
        </is>
      </c>
      <c r="C5452" t="inlineStr">
        <is>
          <t xml:space="preserve">Zompirewolf: Die Geburt Einer Legende</t>
        </is>
      </c>
      <c r="D5452" t="inlineStr">
        <is>
          <t xml:space="preserve">6fdbee7956380ec8acc96b7d798f940b523fc64d</t>
        </is>
      </c>
      <c r="E5452" t="inlineStr">
        <is>
          <t xml:space="preserve">Episode 418: Der Xyraner Gruß</t>
        </is>
      </c>
      <c r="F5452">
        <v>418</v>
      </c>
      <c r="G5452" t="inlineStr">
        <is>
          <t xml:space="preserve">6:56-7:03</t>
        </is>
      </c>
      <c r="H5452" t="inlineStr">
        <is>
          <t xml:space="preserve">Ignore</t>
        </is>
      </c>
      <c r="I5452" t="inlineStr">
        <is>
          <t xml:space="preserve">Remarks: incorrect name
Line from Script: "„Ich hatte gehofft, dass du das fragst“, seufzte Steinfaust und zog sein Hemd aus, mit dem Rücken zu Tristan."
Notes: Steinfaust" - change to "Feuerstein"</t>
        </is>
      </c>
      <c r="J5452" t="inlineStr">
        <is>
          <t xml:space="preserve">AI</t>
        </is>
      </c>
      <c r="K5452" t="inlineStr">
        <is>
          <t xml:space="preserve">Script error</t>
        </is>
      </c>
      <c r="L5452" t="inlineStr">
        <is>
          <t xml:space="preserve">Script error</t>
        </is>
      </c>
      <c r="M5452" t="str">
        <f>IFERROR(IF(VLOOKUP(L5452,'Quantification'!$A:$B,2,FALSE)&amp;""="","Unclassified",VLOOKUP(L5452,'Quantification'!$A:$B,2,FALSE)),"Unclassified")</f>
        <v>Major</v>
      </c>
      <c r="N5452" t="inlineStr">
        <is>
          <t xml:space="preserve">frl-florinda.frisardi@pocketfm.com</t>
        </is>
      </c>
      <c r="O5452" t="inlineStr">
        <is>
          <t xml:space="preserve">Issues found in raw</t>
        </is>
      </c>
      <c r="P5452" t="str">
        <f>IF(OR(O5452="Issues found in master",O5452="Final master"),"Master",IF(OR(O5452="Ready for Master",O5452="Issues found in raw",O5452="Raw under QC",O5452="Issues resolved in raw"),"Raw","-"))</f>
        <v>Raw</v>
      </c>
      <c r="Q5452" s="13">
        <v>46285.14583333333</v>
      </c>
      <c r="R5452" t="inlineStr">
        <is>
          <t xml:space="preserve">2026-09 (Sept)</t>
        </is>
      </c>
      <c r="S5452">
        <f>IF(M5452="Not an error",0,IF(COUNTIFS($A$2:$A5452,$A5452,$D$2:$D5452,$D5452,$M$2:$M5452,"&lt;&gt;Not an error")=1,1,0))</f>
        <v>0</v>
      </c>
      <c r="T5452">
        <f>IF(M5452&lt;&gt;"Major",0,IF(COUNTIFS($A$2:$A5452,$A5452,$D$2:$D5452,$D5452,$M$2:$M5452,"Major")=1,1,0))</f>
        <v>0</v>
      </c>
      <c r="U5452">
        <f>IF(M5452&lt;&gt;"Minor",0,IF(COUNTIFS($A$2:$A5452,$A5452,$D$2:$D5452,$D5452,$M$2:$M5452,"Minor")=1,1,0))</f>
        <v>0</v>
      </c>
    </row>
    <row r="5453">
      <c r="A5453" t="inlineStr">
        <is>
          <t xml:space="preserve">294cd7d130be8bb0326127c52ff2769fcf9a956d</t>
        </is>
      </c>
      <c r="B5453" t="inlineStr">
        <is>
          <t xml:space="preserve">Zompirewolf</t>
        </is>
      </c>
      <c r="C5453" t="inlineStr">
        <is>
          <t xml:space="preserve">Zompirewolf: Die Geburt Einer Legende</t>
        </is>
      </c>
      <c r="D5453" t="inlineStr">
        <is>
          <t xml:space="preserve">6fdbee7956380ec8acc96b7d798f940b523fc64d</t>
        </is>
      </c>
      <c r="E5453" t="inlineStr">
        <is>
          <t xml:space="preserve">Episode 418: Der Xyraner Gruß</t>
        </is>
      </c>
      <c r="F5453">
        <v>418</v>
      </c>
      <c r="G5453" t="inlineStr">
        <is>
          <t xml:space="preserve">7:57-8:19</t>
        </is>
      </c>
      <c r="H5453" t="inlineStr">
        <is>
          <t xml:space="preserve">Ignore</t>
        </is>
      </c>
      <c r="I5453" t="inlineStr">
        <is>
          <t xml:space="preserve">Remarks: incorrect name
Line from Script: "Steinfaust lachte, bevor er sich wieder bedeckte.
„Warte, du kannst ihn hören?“, fragte Tristan entsetzt.
„Nur, wenn er es zulässt“, erwiderte Steinfaust, bevor er sich dreimal auf die Brust klopfte und seine rechte Faust auf den Boden schlug.
„Major Steinfaust, melde mich zum Dienst, Sir!“
Notes: Steinfaust" - change to "Feuerstein"</t>
        </is>
      </c>
      <c r="J5453" t="inlineStr">
        <is>
          <t xml:space="preserve">AI</t>
        </is>
      </c>
      <c r="K5453" t="inlineStr">
        <is>
          <t xml:space="preserve">Script error</t>
        </is>
      </c>
      <c r="L5453" t="inlineStr">
        <is>
          <t xml:space="preserve">Script error</t>
        </is>
      </c>
      <c r="M5453" t="str">
        <f>IFERROR(IF(VLOOKUP(L5453,'Quantification'!$A:$B,2,FALSE)&amp;""="","Unclassified",VLOOKUP(L5453,'Quantification'!$A:$B,2,FALSE)),"Unclassified")</f>
        <v>Major</v>
      </c>
      <c r="N5453" t="inlineStr">
        <is>
          <t xml:space="preserve">frl-florinda.frisardi@pocketfm.com</t>
        </is>
      </c>
      <c r="O5453" t="inlineStr">
        <is>
          <t xml:space="preserve">Issues found in raw</t>
        </is>
      </c>
      <c r="P5453" t="str">
        <f>IF(OR(O5453="Issues found in master",O5453="Final master"),"Master",IF(OR(O5453="Ready for Master",O5453="Issues found in raw",O5453="Raw under QC",O5453="Issues resolved in raw"),"Raw","-"))</f>
        <v>Raw</v>
      </c>
      <c r="Q5453" s="13">
        <v>46285.14583333333</v>
      </c>
      <c r="R5453" t="inlineStr">
        <is>
          <t xml:space="preserve">2026-09 (Sept)</t>
        </is>
      </c>
      <c r="S5453">
        <f>IF(M5453="Not an error",0,IF(COUNTIFS($A$2:$A5453,$A5453,$D$2:$D5453,$D5453,$M$2:$M5453,"&lt;&gt;Not an error")=1,1,0))</f>
        <v>0</v>
      </c>
      <c r="T5453">
        <f>IF(M5453&lt;&gt;"Major",0,IF(COUNTIFS($A$2:$A5453,$A5453,$D$2:$D5453,$D5453,$M$2:$M5453,"Major")=1,1,0))</f>
        <v>0</v>
      </c>
      <c r="U5453">
        <f>IF(M5453&lt;&gt;"Minor",0,IF(COUNTIFS($A$2:$A5453,$A5453,$D$2:$D5453,$D5453,$M$2:$M5453,"Minor")=1,1,0))</f>
        <v>0</v>
      </c>
    </row>
    <row r="5454">
      <c r="A5454" t="inlineStr">
        <is>
          <t xml:space="preserve">294cd7d130be8bb0326127c52ff2769fcf9a956d</t>
        </is>
      </c>
      <c r="B5454" t="inlineStr">
        <is>
          <t xml:space="preserve">Zompirewolf</t>
        </is>
      </c>
      <c r="C5454" t="inlineStr">
        <is>
          <t xml:space="preserve">Zompirewolf: Die Geburt Einer Legende</t>
        </is>
      </c>
      <c r="D5454" t="inlineStr">
        <is>
          <t xml:space="preserve">6fdbee7956380ec8acc96b7d798f940b523fc64d</t>
        </is>
      </c>
      <c r="E5454" t="inlineStr">
        <is>
          <t xml:space="preserve">Episode 418: Der Xyraner Gruß</t>
        </is>
      </c>
      <c r="F5454">
        <v>418</v>
      </c>
      <c r="G5454" t="inlineStr">
        <is>
          <t xml:space="preserve">8:29-8:40</t>
        </is>
      </c>
      <c r="H5454" t="inlineStr">
        <is>
          <t xml:space="preserve">Ignore</t>
        </is>
      </c>
      <c r="I5454" t="inlineStr">
        <is>
          <t xml:space="preserve">Remarks: incorrect name
Line from Script: " Steinfaust. Den Namen habe ich schon einmal gehört. Warte, bist du nicht der siebte Sohn der Erzengel?“
Steinfaust nickte."
Notes: Steinfaust" - change to "Feuerstein"</t>
        </is>
      </c>
      <c r="J5454" t="inlineStr">
        <is>
          <t xml:space="preserve">AI</t>
        </is>
      </c>
      <c r="K5454" t="inlineStr">
        <is>
          <t xml:space="preserve">Script error</t>
        </is>
      </c>
      <c r="L5454" t="inlineStr">
        <is>
          <t xml:space="preserve">Script error</t>
        </is>
      </c>
      <c r="M5454" t="str">
        <f>IFERROR(IF(VLOOKUP(L5454,'Quantification'!$A:$B,2,FALSE)&amp;""="","Unclassified",VLOOKUP(L5454,'Quantification'!$A:$B,2,FALSE)),"Unclassified")</f>
        <v>Major</v>
      </c>
      <c r="N5454" t="inlineStr">
        <is>
          <t xml:space="preserve">frl-florinda.frisardi@pocketfm.com</t>
        </is>
      </c>
      <c r="O5454" t="inlineStr">
        <is>
          <t xml:space="preserve">Issues found in raw</t>
        </is>
      </c>
      <c r="P5454" t="str">
        <f>IF(OR(O5454="Issues found in master",O5454="Final master"),"Master",IF(OR(O5454="Ready for Master",O5454="Issues found in raw",O5454="Raw under QC",O5454="Issues resolved in raw"),"Raw","-"))</f>
        <v>Raw</v>
      </c>
      <c r="Q5454" s="13">
        <v>46285.14583333333</v>
      </c>
      <c r="R5454" t="inlineStr">
        <is>
          <t xml:space="preserve">2026-09 (Sept)</t>
        </is>
      </c>
      <c r="S5454">
        <f>IF(M5454="Not an error",0,IF(COUNTIFS($A$2:$A5454,$A5454,$D$2:$D5454,$D5454,$M$2:$M5454,"&lt;&gt;Not an error")=1,1,0))</f>
        <v>0</v>
      </c>
      <c r="T5454">
        <f>IF(M5454&lt;&gt;"Major",0,IF(COUNTIFS($A$2:$A5454,$A5454,$D$2:$D5454,$D5454,$M$2:$M5454,"Major")=1,1,0))</f>
        <v>0</v>
      </c>
      <c r="U5454">
        <f>IF(M5454&lt;&gt;"Minor",0,IF(COUNTIFS($A$2:$A5454,$A5454,$D$2:$D5454,$D5454,$M$2:$M5454,"Minor")=1,1,0))</f>
        <v>0</v>
      </c>
    </row>
    <row r="5455">
      <c r="A5455" t="inlineStr">
        <is>
          <t xml:space="preserve">294cd7d130be8bb0326127c52ff2769fcf9a956d</t>
        </is>
      </c>
      <c r="B5455" t="inlineStr">
        <is>
          <t xml:space="preserve">Zompirewolf</t>
        </is>
      </c>
      <c r="C5455" t="inlineStr">
        <is>
          <t xml:space="preserve">Zompirewolf: Die Geburt Einer Legende</t>
        </is>
      </c>
      <c r="D5455" t="inlineStr">
        <is>
          <t xml:space="preserve">6fdbee7956380ec8acc96b7d798f940b523fc64d</t>
        </is>
      </c>
      <c r="E5455" t="inlineStr">
        <is>
          <t xml:space="preserve">Episode 418: Der Xyraner Gruß</t>
        </is>
      </c>
      <c r="F5455">
        <v>418</v>
      </c>
      <c r="G5455" t="inlineStr">
        <is>
          <t xml:space="preserve">8:55-8:57</t>
        </is>
      </c>
      <c r="H5455" t="inlineStr">
        <is>
          <t xml:space="preserve">Ignore</t>
        </is>
      </c>
      <c r="I5455" t="inlineStr">
        <is>
          <t xml:space="preserve">Remarks: incorrect name
Line from Script: "Steinfaust nickte. "
Notes: Steinfaust" - change to "Feuerstein"</t>
        </is>
      </c>
      <c r="J5455" t="inlineStr">
        <is>
          <t xml:space="preserve">AI</t>
        </is>
      </c>
      <c r="K5455" t="inlineStr">
        <is>
          <t xml:space="preserve">Script error</t>
        </is>
      </c>
      <c r="L5455" t="inlineStr">
        <is>
          <t xml:space="preserve">Script error</t>
        </is>
      </c>
      <c r="M5455" t="str">
        <f>IFERROR(IF(VLOOKUP(L5455,'Quantification'!$A:$B,2,FALSE)&amp;""="","Unclassified",VLOOKUP(L5455,'Quantification'!$A:$B,2,FALSE)),"Unclassified")</f>
        <v>Major</v>
      </c>
      <c r="N5455" t="inlineStr">
        <is>
          <t xml:space="preserve">frl-florinda.frisardi@pocketfm.com</t>
        </is>
      </c>
      <c r="O5455" t="inlineStr">
        <is>
          <t xml:space="preserve">Issues found in raw</t>
        </is>
      </c>
      <c r="P5455" t="str">
        <f>IF(OR(O5455="Issues found in master",O5455="Final master"),"Master",IF(OR(O5455="Ready for Master",O5455="Issues found in raw",O5455="Raw under QC",O5455="Issues resolved in raw"),"Raw","-"))</f>
        <v>Raw</v>
      </c>
      <c r="Q5455" s="13">
        <v>46285.14583333333</v>
      </c>
      <c r="R5455" t="inlineStr">
        <is>
          <t xml:space="preserve">2026-09 (Sept)</t>
        </is>
      </c>
      <c r="S5455">
        <f>IF(M5455="Not an error",0,IF(COUNTIFS($A$2:$A5455,$A5455,$D$2:$D5455,$D5455,$M$2:$M5455,"&lt;&gt;Not an error")=1,1,0))</f>
        <v>0</v>
      </c>
      <c r="T5455">
        <f>IF(M5455&lt;&gt;"Major",0,IF(COUNTIFS($A$2:$A5455,$A5455,$D$2:$D5455,$D5455,$M$2:$M5455,"Major")=1,1,0))</f>
        <v>0</v>
      </c>
      <c r="U5455">
        <f>IF(M5455&lt;&gt;"Minor",0,IF(COUNTIFS($A$2:$A5455,$A5455,$D$2:$D5455,$D5455,$M$2:$M5455,"Minor")=1,1,0))</f>
        <v>0</v>
      </c>
    </row>
    <row r="5456">
      <c r="A5456" t="inlineStr">
        <is>
          <t xml:space="preserve">294cd7d130be8bb0326127c52ff2769fcf9a956d</t>
        </is>
      </c>
      <c r="B5456" t="inlineStr">
        <is>
          <t xml:space="preserve">Zompirewolf</t>
        </is>
      </c>
      <c r="C5456" t="inlineStr">
        <is>
          <t xml:space="preserve">Zompirewolf: Die Geburt Einer Legende</t>
        </is>
      </c>
      <c r="D5456" t="inlineStr">
        <is>
          <t xml:space="preserve">6fdbee7956380ec8acc96b7d798f940b523fc64d</t>
        </is>
      </c>
      <c r="E5456" t="inlineStr">
        <is>
          <t xml:space="preserve">Episode 418: Der Xyraner Gruß</t>
        </is>
      </c>
      <c r="F5456">
        <v>418</v>
      </c>
      <c r="G5456" t="inlineStr">
        <is>
          <t xml:space="preserve">9:28-9:44</t>
        </is>
      </c>
      <c r="H5456" t="inlineStr">
        <is>
          <t xml:space="preserve">Ignore</t>
        </is>
      </c>
      <c r="I5456" t="inlineStr">
        <is>
          <t xml:space="preserve">Remarks: incorrect name
Line from Script: "„Steinfaust, es tut mir so leid“, sagte Silas durch Tristan. „Meine rücksichtslosen Taten haben euch allen so viel Leid zugefügt.“
„Ganz und gar nicht, General“, sagte Steinfaust und ergriff Tristans Hände."
Notes: Steinfaust" - change to "Feuerstein"</t>
        </is>
      </c>
      <c r="J5456" t="inlineStr">
        <is>
          <t xml:space="preserve">AI</t>
        </is>
      </c>
      <c r="K5456" t="inlineStr">
        <is>
          <t xml:space="preserve">Script error</t>
        </is>
      </c>
      <c r="L5456" t="inlineStr">
        <is>
          <t xml:space="preserve">Script error</t>
        </is>
      </c>
      <c r="M5456" t="str">
        <f>IFERROR(IF(VLOOKUP(L5456,'Quantification'!$A:$B,2,FALSE)&amp;""="","Unclassified",VLOOKUP(L5456,'Quantification'!$A:$B,2,FALSE)),"Unclassified")</f>
        <v>Major</v>
      </c>
      <c r="N5456" t="inlineStr">
        <is>
          <t xml:space="preserve">frl-florinda.frisardi@pocketfm.com</t>
        </is>
      </c>
      <c r="O5456" t="inlineStr">
        <is>
          <t xml:space="preserve">Issues found in raw</t>
        </is>
      </c>
      <c r="P5456" t="str">
        <f>IF(OR(O5456="Issues found in master",O5456="Final master"),"Master",IF(OR(O5456="Ready for Master",O5456="Issues found in raw",O5456="Raw under QC",O5456="Issues resolved in raw"),"Raw","-"))</f>
        <v>Raw</v>
      </c>
      <c r="Q5456" s="13">
        <v>46285.14583333333</v>
      </c>
      <c r="R5456" t="inlineStr">
        <is>
          <t xml:space="preserve">2026-09 (Sept)</t>
        </is>
      </c>
      <c r="S5456">
        <f>IF(M5456="Not an error",0,IF(COUNTIFS($A$2:$A5456,$A5456,$D$2:$D5456,$D5456,$M$2:$M5456,"&lt;&gt;Not an error")=1,1,0))</f>
        <v>0</v>
      </c>
      <c r="T5456">
        <f>IF(M5456&lt;&gt;"Major",0,IF(COUNTIFS($A$2:$A5456,$A5456,$D$2:$D5456,$D5456,$M$2:$M5456,"Major")=1,1,0))</f>
        <v>0</v>
      </c>
      <c r="U5456">
        <f>IF(M5456&lt;&gt;"Minor",0,IF(COUNTIFS($A$2:$A5456,$A5456,$D$2:$D5456,$D5456,$M$2:$M5456,"Minor")=1,1,0))</f>
        <v>0</v>
      </c>
    </row>
    <row r="5457">
      <c r="A5457" t="inlineStr">
        <is>
          <t xml:space="preserve">294cd7d130be8bb0326127c52ff2769fcf9a956d</t>
        </is>
      </c>
      <c r="B5457" t="inlineStr">
        <is>
          <t xml:space="preserve">Zompirewolf</t>
        </is>
      </c>
      <c r="C5457" t="inlineStr">
        <is>
          <t xml:space="preserve">Zompirewolf: Die Geburt Einer Legende</t>
        </is>
      </c>
      <c r="D5457" t="inlineStr">
        <is>
          <t xml:space="preserve">6fdbee7956380ec8acc96b7d798f940b523fc64d</t>
        </is>
      </c>
      <c r="E5457" t="inlineStr">
        <is>
          <t xml:space="preserve">Episode 418: Der Xyraner Gruß</t>
        </is>
      </c>
      <c r="F5457">
        <v>418</v>
      </c>
      <c r="G5457" t="inlineStr">
        <is>
          <t xml:space="preserve">10:11-10:19</t>
        </is>
      </c>
      <c r="H5457" t="inlineStr">
        <is>
          <t xml:space="preserve">Ignore</t>
        </is>
      </c>
      <c r="I5457" t="inlineStr">
        <is>
          <t xml:space="preserve">Remarks: incorrect name
Line from Script: "Laut Steinfaust wurden von Silas Kents Armee aus zehntausend Soldaten nur neunundvierzig verbannt. "
Notes: Steinfaust" - change to "Feuerstein"</t>
        </is>
      </c>
      <c r="J5457" t="inlineStr">
        <is>
          <t xml:space="preserve">AI</t>
        </is>
      </c>
      <c r="K5457" t="inlineStr">
        <is>
          <t xml:space="preserve">Script error</t>
        </is>
      </c>
      <c r="L5457" t="inlineStr">
        <is>
          <t xml:space="preserve">Script error</t>
        </is>
      </c>
      <c r="M5457" t="str">
        <f>IFERROR(IF(VLOOKUP(L5457,'Quantification'!$A:$B,2,FALSE)&amp;""="","Unclassified",VLOOKUP(L5457,'Quantification'!$A:$B,2,FALSE)),"Unclassified")</f>
        <v>Major</v>
      </c>
      <c r="N5457" t="inlineStr">
        <is>
          <t xml:space="preserve">frl-florinda.frisardi@pocketfm.com</t>
        </is>
      </c>
      <c r="O5457" t="inlineStr">
        <is>
          <t xml:space="preserve">Issues found in raw</t>
        </is>
      </c>
      <c r="P5457" t="str">
        <f>IF(OR(O5457="Issues found in master",O5457="Final master"),"Master",IF(OR(O5457="Ready for Master",O5457="Issues found in raw",O5457="Raw under QC",O5457="Issues resolved in raw"),"Raw","-"))</f>
        <v>Raw</v>
      </c>
      <c r="Q5457" s="13">
        <v>46285.14583333333</v>
      </c>
      <c r="R5457" t="inlineStr">
        <is>
          <t xml:space="preserve">2026-09 (Sept)</t>
        </is>
      </c>
      <c r="S5457">
        <f>IF(M5457="Not an error",0,IF(COUNTIFS($A$2:$A5457,$A5457,$D$2:$D5457,$D5457,$M$2:$M5457,"&lt;&gt;Not an error")=1,1,0))</f>
        <v>0</v>
      </c>
      <c r="T5457">
        <f>IF(M5457&lt;&gt;"Major",0,IF(COUNTIFS($A$2:$A5457,$A5457,$D$2:$D5457,$D5457,$M$2:$M5457,"Major")=1,1,0))</f>
        <v>0</v>
      </c>
      <c r="U5457">
        <f>IF(M5457&lt;&gt;"Minor",0,IF(COUNTIFS($A$2:$A5457,$A5457,$D$2:$D5457,$D5457,$M$2:$M5457,"Minor")=1,1,0))</f>
        <v>0</v>
      </c>
    </row>
    <row r="5458">
      <c r="A5458" t="inlineStr">
        <is>
          <t xml:space="preserve">294cd7d130be8bb0326127c52ff2769fcf9a956d</t>
        </is>
      </c>
      <c r="B5458" t="inlineStr">
        <is>
          <t xml:space="preserve">Zompirewolf</t>
        </is>
      </c>
      <c r="C5458" t="inlineStr">
        <is>
          <t xml:space="preserve">Zompirewolf: Die Geburt Einer Legende</t>
        </is>
      </c>
      <c r="D5458" t="inlineStr">
        <is>
          <t xml:space="preserve">6fdbee7956380ec8acc96b7d798f940b523fc64d</t>
        </is>
      </c>
      <c r="E5458" t="inlineStr">
        <is>
          <t xml:space="preserve">Episode 418: Der Xyraner Gruß</t>
        </is>
      </c>
      <c r="F5458">
        <v>418</v>
      </c>
      <c r="G5458" t="inlineStr">
        <is>
          <t xml:space="preserve">10:57-10:59</t>
        </is>
      </c>
      <c r="H5458" t="inlineStr">
        <is>
          <t xml:space="preserve">Ignore</t>
        </is>
      </c>
      <c r="I5458" t="inlineStr">
        <is>
          <t xml:space="preserve">Remarks: incorrect name
Line from Script: "Steinfaust nickte. "
Notes: Steinfaust" - change to "Feuerstein"</t>
        </is>
      </c>
      <c r="J5458" t="inlineStr">
        <is>
          <t xml:space="preserve">AI</t>
        </is>
      </c>
      <c r="K5458" t="inlineStr">
        <is>
          <t xml:space="preserve">Script error</t>
        </is>
      </c>
      <c r="L5458" t="inlineStr">
        <is>
          <t xml:space="preserve">Script error</t>
        </is>
      </c>
      <c r="M5458" t="str">
        <f>IFERROR(IF(VLOOKUP(L5458,'Quantification'!$A:$B,2,FALSE)&amp;""="","Unclassified",VLOOKUP(L5458,'Quantification'!$A:$B,2,FALSE)),"Unclassified")</f>
        <v>Major</v>
      </c>
      <c r="N5458" t="inlineStr">
        <is>
          <t xml:space="preserve">frl-florinda.frisardi@pocketfm.com</t>
        </is>
      </c>
      <c r="O5458" t="inlineStr">
        <is>
          <t xml:space="preserve">Issues found in raw</t>
        </is>
      </c>
      <c r="P5458" t="str">
        <f>IF(OR(O5458="Issues found in master",O5458="Final master"),"Master",IF(OR(O5458="Ready for Master",O5458="Issues found in raw",O5458="Raw under QC",O5458="Issues resolved in raw"),"Raw","-"))</f>
        <v>Raw</v>
      </c>
      <c r="Q5458" s="13">
        <v>46285.14583333333</v>
      </c>
      <c r="R5458" t="inlineStr">
        <is>
          <t xml:space="preserve">2026-09 (Sept)</t>
        </is>
      </c>
      <c r="S5458">
        <f>IF(M5458="Not an error",0,IF(COUNTIFS($A$2:$A5458,$A5458,$D$2:$D5458,$D5458,$M$2:$M5458,"&lt;&gt;Not an error")=1,1,0))</f>
        <v>0</v>
      </c>
      <c r="T5458">
        <f>IF(M5458&lt;&gt;"Major",0,IF(COUNTIFS($A$2:$A5458,$A5458,$D$2:$D5458,$D5458,$M$2:$M5458,"Major")=1,1,0))</f>
        <v>0</v>
      </c>
      <c r="U5458">
        <f>IF(M5458&lt;&gt;"Minor",0,IF(COUNTIFS($A$2:$A5458,$A5458,$D$2:$D5458,$D5458,$M$2:$M5458,"Minor")=1,1,0))</f>
        <v>0</v>
      </c>
    </row>
    <row r="5459">
      <c r="A5459" t="inlineStr">
        <is>
          <t xml:space="preserve">294cd7d130be8bb0326127c52ff2769fcf9a956d</t>
        </is>
      </c>
      <c r="B5459" t="inlineStr">
        <is>
          <t xml:space="preserve">Zompirewolf</t>
        </is>
      </c>
      <c r="C5459" t="inlineStr">
        <is>
          <t xml:space="preserve">Zompirewolf: Die Geburt Einer Legende</t>
        </is>
      </c>
      <c r="D5459" t="inlineStr">
        <is>
          <t xml:space="preserve">e26753e9a6bb54703eb5a8fd8b88fdd08b41cee3</t>
        </is>
      </c>
      <c r="E5459" t="inlineStr">
        <is>
          <t xml:space="preserve">Episode 419: Demütigende Lektion</t>
        </is>
      </c>
      <c r="F5459">
        <v>419</v>
      </c>
      <c r="G5459" t="inlineStr">
        <is>
          <t xml:space="preserve">0:22-0:34</t>
        </is>
      </c>
      <c r="H5459" t="inlineStr">
        <is>
          <t xml:space="preserve">Resolved</t>
        </is>
      </c>
      <c r="I5459" t="inlineStr">
        <is>
          <t xml:space="preserve">Remarks: mispronunciation
Line from Script: "Der Kampf lehrte ihn viel, doch die größte Lektion war diese: Der Rang einer Person bedeutet gar nichts, wenn sie ihre Manöver nicht makellos ausführen kann."
Notes: "dieser" --&gt; "diese"</t>
        </is>
      </c>
      <c r="J5459" t="inlineStr">
        <is>
          <t xml:space="preserve">VOA</t>
        </is>
      </c>
      <c r="K5459" t="inlineStr">
        <is>
          <t xml:space="preserve">Mispronunciation</t>
        </is>
      </c>
      <c r="L5459" t="inlineStr">
        <is>
          <t xml:space="preserve">Mispronunciation</t>
        </is>
      </c>
      <c r="M5459" t="str">
        <f>IFERROR(IF(VLOOKUP(L5459,'Quantification'!$A:$B,2,FALSE)&amp;""="","Unclassified",VLOOKUP(L5459,'Quantification'!$A:$B,2,FALSE)),"Unclassified")</f>
        <v>Major</v>
      </c>
      <c r="N5459" t="inlineStr">
        <is>
          <t xml:space="preserve">frl-florinda.frisardi@pocketfm.com</t>
        </is>
      </c>
      <c r="O5459" t="inlineStr">
        <is>
          <t xml:space="preserve">Issues found in raw</t>
        </is>
      </c>
      <c r="P5459" t="str">
        <f>IF(OR(O5459="Issues found in master",O5459="Final master"),"Master",IF(OR(O5459="Ready for Master",O5459="Issues found in raw",O5459="Raw under QC",O5459="Issues resolved in raw"),"Raw","-"))</f>
        <v>Raw</v>
      </c>
      <c r="Q5459" s="13">
        <v>46286.14583333333</v>
      </c>
      <c r="R5459" t="inlineStr">
        <is>
          <t xml:space="preserve">2026-09 (Sept)</t>
        </is>
      </c>
      <c r="S5459">
        <f>IF(M5459="Not an error",0,IF(COUNTIFS($A$2:$A5459,$A5459,$D$2:$D5459,$D5459,$M$2:$M5459,"&lt;&gt;Not an error")=1,1,0))</f>
        <v>1</v>
      </c>
      <c r="T5459">
        <f>IF(M5459&lt;&gt;"Major",0,IF(COUNTIFS($A$2:$A5459,$A5459,$D$2:$D5459,$D5459,$M$2:$M5459,"Major")=1,1,0))</f>
        <v>1</v>
      </c>
      <c r="U5459">
        <f>IF(M5459&lt;&gt;"Minor",0,IF(COUNTIFS($A$2:$A5459,$A5459,$D$2:$D5459,$D5459,$M$2:$M5459,"Minor")=1,1,0))</f>
        <v>0</v>
      </c>
    </row>
    <row r="5460">
      <c r="A5460" t="inlineStr">
        <is>
          <t xml:space="preserve">294cd7d130be8bb0326127c52ff2769fcf9a956d</t>
        </is>
      </c>
      <c r="B5460" t="inlineStr">
        <is>
          <t xml:space="preserve">Zompirewolf</t>
        </is>
      </c>
      <c r="C5460" t="inlineStr">
        <is>
          <t xml:space="preserve">Zompirewolf: Die Geburt Einer Legende</t>
        </is>
      </c>
      <c r="D5460" t="inlineStr">
        <is>
          <t xml:space="preserve">e26753e9a6bb54703eb5a8fd8b88fdd08b41cee3</t>
        </is>
      </c>
      <c r="E5460" t="inlineStr">
        <is>
          <t xml:space="preserve">Episode 419: Demütigende Lektion</t>
        </is>
      </c>
      <c r="F5460">
        <v>419</v>
      </c>
      <c r="G5460" t="inlineStr">
        <is>
          <t xml:space="preserve">0:34-1:09</t>
        </is>
      </c>
      <c r="H5460" t="inlineStr">
        <is>
          <t xml:space="preserve">Ignore</t>
        </is>
      </c>
      <c r="I5460" t="inlineStr">
        <is>
          <t xml:space="preserve">Remarks: incorrect name
Line from Script: "Es war Steinfausts Idee gewesen, dass sie einen Übungskampf abhielten, und er hatte nur einen einzigen Grund dafür vorgeschlagen: um Tristans Ego zu erschüttern. Tristan war sich dessen nicht einmal bewusst, aber nachdem er Phantom besiegt hatte, war er langsam der Meinung, dass ihm Wesen des A Rangs nichts anhaben könnten.
Als Steinfaust den Übungskampf vorschlug, hatte Tristan sinngemäß geantwortet: „Das wird ein Kinderspiel.“
Damals hatte Steinfaust nur gelächelt und kein Wort gesagt. "
Notes: "Steinfaust" - change to "Feuerstein"</t>
        </is>
      </c>
      <c r="J5460" t="inlineStr">
        <is>
          <t xml:space="preserve">AI</t>
        </is>
      </c>
      <c r="K5460" t="inlineStr">
        <is>
          <t xml:space="preserve">Script error</t>
        </is>
      </c>
      <c r="L5460" t="inlineStr">
        <is>
          <t xml:space="preserve">Script error</t>
        </is>
      </c>
      <c r="M5460" t="str">
        <f>IFERROR(IF(VLOOKUP(L5460,'Quantification'!$A:$B,2,FALSE)&amp;""="","Unclassified",VLOOKUP(L5460,'Quantification'!$A:$B,2,FALSE)),"Unclassified")</f>
        <v>Major</v>
      </c>
      <c r="N5460" t="inlineStr">
        <is>
          <t xml:space="preserve">frl-florinda.frisardi@pocketfm.com</t>
        </is>
      </c>
      <c r="O5460" t="inlineStr">
        <is>
          <t xml:space="preserve">Issues found in raw</t>
        </is>
      </c>
      <c r="P5460" t="str">
        <f>IF(OR(O5460="Issues found in master",O5460="Final master"),"Master",IF(OR(O5460="Ready for Master",O5460="Issues found in raw",O5460="Raw under QC",O5460="Issues resolved in raw"),"Raw","-"))</f>
        <v>Raw</v>
      </c>
      <c r="Q5460" s="13">
        <v>46286.14583333333</v>
      </c>
      <c r="R5460" t="inlineStr">
        <is>
          <t xml:space="preserve">2026-09 (Sept)</t>
        </is>
      </c>
      <c r="S5460">
        <f>IF(M5460="Not an error",0,IF(COUNTIFS($A$2:$A5460,$A5460,$D$2:$D5460,$D5460,$M$2:$M5460,"&lt;&gt;Not an error")=1,1,0))</f>
        <v>0</v>
      </c>
      <c r="T5460">
        <f>IF(M5460&lt;&gt;"Major",0,IF(COUNTIFS($A$2:$A5460,$A5460,$D$2:$D5460,$D5460,$M$2:$M5460,"Major")=1,1,0))</f>
        <v>0</v>
      </c>
      <c r="U5460">
        <f>IF(M5460&lt;&gt;"Minor",0,IF(COUNTIFS($A$2:$A5460,$A5460,$D$2:$D5460,$D5460,$M$2:$M5460,"Minor")=1,1,0))</f>
        <v>0</v>
      </c>
    </row>
    <row r="5461">
      <c r="A5461" t="inlineStr">
        <is>
          <t xml:space="preserve">294cd7d130be8bb0326127c52ff2769fcf9a956d</t>
        </is>
      </c>
      <c r="B5461" t="inlineStr">
        <is>
          <t xml:space="preserve">Zompirewolf</t>
        </is>
      </c>
      <c r="C5461" t="inlineStr">
        <is>
          <t xml:space="preserve">Zompirewolf: Die Geburt Einer Legende</t>
        </is>
      </c>
      <c r="D5461" t="inlineStr">
        <is>
          <t xml:space="preserve">e26753e9a6bb54703eb5a8fd8b88fdd08b41cee3</t>
        </is>
      </c>
      <c r="E5461" t="inlineStr">
        <is>
          <t xml:space="preserve">Episode 419: Demütigende Lektion</t>
        </is>
      </c>
      <c r="F5461">
        <v>419</v>
      </c>
      <c r="G5461" t="inlineStr">
        <is>
          <t xml:space="preserve">1:16-1:25</t>
        </is>
      </c>
      <c r="H5461" t="inlineStr">
        <is>
          <t xml:space="preserve">Ignore</t>
        </is>
      </c>
      <c r="I5461" t="inlineStr">
        <is>
          <t xml:space="preserve">Remarks: incorrect name
Line from Script: "„Denk daran, nutze jedes Mittel, das nötig ist, um Matzton zu besiegen“, erinnerte sich Tristan an Steinfausts Worte."
Notes: "Steinfaust" - change to "Feuerstein"</t>
        </is>
      </c>
      <c r="J5461" t="inlineStr">
        <is>
          <t xml:space="preserve">AI</t>
        </is>
      </c>
      <c r="K5461" t="inlineStr">
        <is>
          <t xml:space="preserve">Script error</t>
        </is>
      </c>
      <c r="L5461" t="inlineStr">
        <is>
          <t xml:space="preserve">Script error</t>
        </is>
      </c>
      <c r="M5461" t="str">
        <f>IFERROR(IF(VLOOKUP(L5461,'Quantification'!$A:$B,2,FALSE)&amp;""="","Unclassified",VLOOKUP(L5461,'Quantification'!$A:$B,2,FALSE)),"Unclassified")</f>
        <v>Major</v>
      </c>
      <c r="N5461" t="inlineStr">
        <is>
          <t xml:space="preserve">frl-florinda.frisardi@pocketfm.com</t>
        </is>
      </c>
      <c r="O5461" t="inlineStr">
        <is>
          <t xml:space="preserve">Issues found in raw</t>
        </is>
      </c>
      <c r="P5461" t="str">
        <f>IF(OR(O5461="Issues found in master",O5461="Final master"),"Master",IF(OR(O5461="Ready for Master",O5461="Issues found in raw",O5461="Raw under QC",O5461="Issues resolved in raw"),"Raw","-"))</f>
        <v>Raw</v>
      </c>
      <c r="Q5461" s="13">
        <v>46286.14583333333</v>
      </c>
      <c r="R5461" t="inlineStr">
        <is>
          <t xml:space="preserve">2026-09 (Sept)</t>
        </is>
      </c>
      <c r="S5461">
        <f>IF(M5461="Not an error",0,IF(COUNTIFS($A$2:$A5461,$A5461,$D$2:$D5461,$D5461,$M$2:$M5461,"&lt;&gt;Not an error")=1,1,0))</f>
        <v>0</v>
      </c>
      <c r="T5461">
        <f>IF(M5461&lt;&gt;"Major",0,IF(COUNTIFS($A$2:$A5461,$A5461,$D$2:$D5461,$D5461,$M$2:$M5461,"Major")=1,1,0))</f>
        <v>0</v>
      </c>
      <c r="U5461">
        <f>IF(M5461&lt;&gt;"Minor",0,IF(COUNTIFS($A$2:$A5461,$A5461,$D$2:$D5461,$D5461,$M$2:$M5461,"Minor")=1,1,0))</f>
        <v>0</v>
      </c>
    </row>
    <row r="5462">
      <c r="A5462" t="inlineStr">
        <is>
          <t xml:space="preserve">294cd7d130be8bb0326127c52ff2769fcf9a956d</t>
        </is>
      </c>
      <c r="B5462" t="inlineStr">
        <is>
          <t xml:space="preserve">Zompirewolf</t>
        </is>
      </c>
      <c r="C5462" t="inlineStr">
        <is>
          <t xml:space="preserve">Zompirewolf: Die Geburt Einer Legende</t>
        </is>
      </c>
      <c r="D5462" t="inlineStr">
        <is>
          <t xml:space="preserve">8a4cebe5f792e0a3c2a29a0dc0a2ad92ce8db6dd</t>
        </is>
      </c>
      <c r="E5462" t="inlineStr">
        <is>
          <t xml:space="preserve">Episode 420: Eine Lektion Erteilen</t>
        </is>
      </c>
      <c r="F5462">
        <v>420</v>
      </c>
      <c r="G5462" t="inlineStr">
        <is>
          <t xml:space="preserve">0:17-0:26</t>
        </is>
      </c>
      <c r="H5462" t="inlineStr">
        <is>
          <t xml:space="preserve">Ignore</t>
        </is>
      </c>
      <c r="I5462" t="inlineStr">
        <is>
          <t xml:space="preserve">Remarks: incorrect name
Line from Script: "Manchmal schaute Steinfaust ihnen zu, und jedes Mal gab Matzton sich dann besonders viel Mühe, den Übungskampf schnell zu beenden."
Notes: "Steinfaust" - change to "Feuerstein"</t>
        </is>
      </c>
      <c r="J5462" t="inlineStr">
        <is>
          <t xml:space="preserve">AI</t>
        </is>
      </c>
      <c r="K5462" t="inlineStr">
        <is>
          <t xml:space="preserve">Script error</t>
        </is>
      </c>
      <c r="L5462" t="inlineStr">
        <is>
          <t xml:space="preserve">Script error</t>
        </is>
      </c>
      <c r="M5462" t="str">
        <f>IFERROR(IF(VLOOKUP(L5462,'Quantification'!$A:$B,2,FALSE)&amp;""="","Unclassified",VLOOKUP(L5462,'Quantification'!$A:$B,2,FALSE)),"Unclassified")</f>
        <v>Major</v>
      </c>
      <c r="N5462" t="inlineStr">
        <is>
          <t xml:space="preserve">frl-florinda.frisardi@pocketfm.com</t>
        </is>
      </c>
      <c r="O5462" t="inlineStr">
        <is>
          <t xml:space="preserve">Issues found in raw</t>
        </is>
      </c>
      <c r="P5462" t="str">
        <f>IF(OR(O5462="Issues found in master",O5462="Final master"),"Master",IF(OR(O5462="Ready for Master",O5462="Issues found in raw",O5462="Raw under QC",O5462="Issues resolved in raw"),"Raw","-"))</f>
        <v>Raw</v>
      </c>
      <c r="Q5462" s="13">
        <v>46286.14583333333</v>
      </c>
      <c r="R5462" t="inlineStr">
        <is>
          <t xml:space="preserve">2026-09 (Sept)</t>
        </is>
      </c>
      <c r="S5462">
        <f>IF(M5462="Not an error",0,IF(COUNTIFS($A$2:$A5462,$A5462,$D$2:$D5462,$D5462,$M$2:$M5462,"&lt;&gt;Not an error")=1,1,0))</f>
        <v>1</v>
      </c>
      <c r="T5462">
        <f>IF(M5462&lt;&gt;"Major",0,IF(COUNTIFS($A$2:$A5462,$A5462,$D$2:$D5462,$D5462,$M$2:$M5462,"Major")=1,1,0))</f>
        <v>1</v>
      </c>
      <c r="U5462">
        <f>IF(M5462&lt;&gt;"Minor",0,IF(COUNTIFS($A$2:$A5462,$A5462,$D$2:$D5462,$D5462,$M$2:$M5462,"Minor")=1,1,0))</f>
        <v>0</v>
      </c>
    </row>
    <row r="5463">
      <c r="A5463" t="inlineStr">
        <is>
          <t xml:space="preserve">294cd7d130be8bb0326127c52ff2769fcf9a956d</t>
        </is>
      </c>
      <c r="B5463" t="inlineStr">
        <is>
          <t xml:space="preserve">Zompirewolf</t>
        </is>
      </c>
      <c r="C5463" t="inlineStr">
        <is>
          <t xml:space="preserve">Zompirewolf: Die Geburt Einer Legende</t>
        </is>
      </c>
      <c r="D5463" t="inlineStr">
        <is>
          <t xml:space="preserve">8a4cebe5f792e0a3c2a29a0dc0a2ad92ce8db6dd</t>
        </is>
      </c>
      <c r="E5463" t="inlineStr">
        <is>
          <t xml:space="preserve">Episode 420: Eine Lektion Erteilen</t>
        </is>
      </c>
      <c r="F5463">
        <v>420</v>
      </c>
      <c r="G5463" t="inlineStr">
        <is>
          <t xml:space="preserve">4:08-4:13</t>
        </is>
      </c>
      <c r="H5463" t="inlineStr">
        <is>
          <t xml:space="preserve">Ignore</t>
        </is>
      </c>
      <c r="I5463" t="inlineStr">
        <is>
          <t xml:space="preserve">Remarks: incorrect name
Line from Script: "„Ich habe dir gesagt, du sollst ihn nicht ins Gesicht schlagen“, kicherte Steinfaust. "
Notes: "Steinfaust" - change to "Feuerstein"</t>
        </is>
      </c>
      <c r="J5463" t="inlineStr">
        <is>
          <t xml:space="preserve">AI</t>
        </is>
      </c>
      <c r="K5463" t="inlineStr">
        <is>
          <t xml:space="preserve">Script error</t>
        </is>
      </c>
      <c r="L5463" t="inlineStr">
        <is>
          <t xml:space="preserve">Script error</t>
        </is>
      </c>
      <c r="M5463" t="str">
        <f>IFERROR(IF(VLOOKUP(L5463,'Quantification'!$A:$B,2,FALSE)&amp;""="","Unclassified",VLOOKUP(L5463,'Quantification'!$A:$B,2,FALSE)),"Unclassified")</f>
        <v>Major</v>
      </c>
      <c r="N5463" t="inlineStr">
        <is>
          <t xml:space="preserve">frl-florinda.frisardi@pocketfm.com</t>
        </is>
      </c>
      <c r="O5463" t="inlineStr">
        <is>
          <t xml:space="preserve">Issues found in raw</t>
        </is>
      </c>
      <c r="P5463" t="str">
        <f>IF(OR(O5463="Issues found in master",O5463="Final master"),"Master",IF(OR(O5463="Ready for Master",O5463="Issues found in raw",O5463="Raw under QC",O5463="Issues resolved in raw"),"Raw","-"))</f>
        <v>Raw</v>
      </c>
      <c r="Q5463" s="13">
        <v>46286.14583333333</v>
      </c>
      <c r="R5463" t="inlineStr">
        <is>
          <t xml:space="preserve">2026-09 (Sept)</t>
        </is>
      </c>
      <c r="S5463">
        <f>IF(M5463="Not an error",0,IF(COUNTIFS($A$2:$A5463,$A5463,$D$2:$D5463,$D5463,$M$2:$M5463,"&lt;&gt;Not an error")=1,1,0))</f>
        <v>0</v>
      </c>
      <c r="T5463">
        <f>IF(M5463&lt;&gt;"Major",0,IF(COUNTIFS($A$2:$A5463,$A5463,$D$2:$D5463,$D5463,$M$2:$M5463,"Major")=1,1,0))</f>
        <v>0</v>
      </c>
      <c r="U5463">
        <f>IF(M5463&lt;&gt;"Minor",0,IF(COUNTIFS($A$2:$A5463,$A5463,$D$2:$D5463,$D5463,$M$2:$M5463,"Minor")=1,1,0))</f>
        <v>0</v>
      </c>
    </row>
    <row r="5464">
      <c r="A5464" t="inlineStr">
        <is>
          <t xml:space="preserve">294cd7d130be8bb0326127c52ff2769fcf9a956d</t>
        </is>
      </c>
      <c r="B5464" t="inlineStr">
        <is>
          <t xml:space="preserve">Zompirewolf</t>
        </is>
      </c>
      <c r="C5464" t="inlineStr">
        <is>
          <t xml:space="preserve">Zompirewolf: Die Geburt Einer Legende</t>
        </is>
      </c>
      <c r="D5464" t="inlineStr">
        <is>
          <t xml:space="preserve">8a4cebe5f792e0a3c2a29a0dc0a2ad92ce8db6dd</t>
        </is>
      </c>
      <c r="E5464" t="inlineStr">
        <is>
          <t xml:space="preserve">Episode 420: Eine Lektion Erteilen</t>
        </is>
      </c>
      <c r="F5464">
        <v>420</v>
      </c>
      <c r="G5464" t="inlineStr">
        <is>
          <t xml:space="preserve">6:47-6:53</t>
        </is>
      </c>
      <c r="H5464" t="inlineStr">
        <is>
          <t xml:space="preserve">Ignore</t>
        </is>
      </c>
      <c r="I5464" t="inlineStr">
        <is>
          <t xml:space="preserve">Remarks: incorrect name
Line from Script: "„Beeindruckend“, sagte Steinfaust und applaudierte dem stark bandagierten Tristan. "
Notes: "Steinfaust" - change to "Feuerstein"</t>
        </is>
      </c>
      <c r="J5464" t="inlineStr">
        <is>
          <t xml:space="preserve">AI</t>
        </is>
      </c>
      <c r="K5464" t="inlineStr">
        <is>
          <t xml:space="preserve">Script error</t>
        </is>
      </c>
      <c r="L5464" t="inlineStr">
        <is>
          <t xml:space="preserve">Script error</t>
        </is>
      </c>
      <c r="M5464" t="str">
        <f>IFERROR(IF(VLOOKUP(L5464,'Quantification'!$A:$B,2,FALSE)&amp;""="","Unclassified",VLOOKUP(L5464,'Quantification'!$A:$B,2,FALSE)),"Unclassified")</f>
        <v>Major</v>
      </c>
      <c r="N5464" t="inlineStr">
        <is>
          <t xml:space="preserve">frl-florinda.frisardi@pocketfm.com</t>
        </is>
      </c>
      <c r="O5464" t="inlineStr">
        <is>
          <t xml:space="preserve">Issues found in raw</t>
        </is>
      </c>
      <c r="P5464" t="str">
        <f>IF(OR(O5464="Issues found in master",O5464="Final master"),"Master",IF(OR(O5464="Ready for Master",O5464="Issues found in raw",O5464="Raw under QC",O5464="Issues resolved in raw"),"Raw","-"))</f>
        <v>Raw</v>
      </c>
      <c r="Q5464" s="13">
        <v>46286.14583333333</v>
      </c>
      <c r="R5464" t="inlineStr">
        <is>
          <t xml:space="preserve">2026-09 (Sept)</t>
        </is>
      </c>
      <c r="S5464">
        <f>IF(M5464="Not an error",0,IF(COUNTIFS($A$2:$A5464,$A5464,$D$2:$D5464,$D5464,$M$2:$M5464,"&lt;&gt;Not an error")=1,1,0))</f>
        <v>0</v>
      </c>
      <c r="T5464">
        <f>IF(M5464&lt;&gt;"Major",0,IF(COUNTIFS($A$2:$A5464,$A5464,$D$2:$D5464,$D5464,$M$2:$M5464,"Major")=1,1,0))</f>
        <v>0</v>
      </c>
      <c r="U5464">
        <f>IF(M5464&lt;&gt;"Minor",0,IF(COUNTIFS($A$2:$A5464,$A5464,$D$2:$D5464,$D5464,$M$2:$M5464,"Minor")=1,1,0))</f>
        <v>0</v>
      </c>
    </row>
    <row r="5465">
      <c r="A5465" t="inlineStr">
        <is>
          <t xml:space="preserve">294cd7d130be8bb0326127c52ff2769fcf9a956d</t>
        </is>
      </c>
      <c r="B5465" t="inlineStr">
        <is>
          <t xml:space="preserve">Zompirewolf</t>
        </is>
      </c>
      <c r="C5465" t="inlineStr">
        <is>
          <t xml:space="preserve">Zompirewolf: Die Geburt Einer Legende</t>
        </is>
      </c>
      <c r="D5465" t="inlineStr">
        <is>
          <t xml:space="preserve">8a4cebe5f792e0a3c2a29a0dc0a2ad92ce8db6dd</t>
        </is>
      </c>
      <c r="E5465" t="inlineStr">
        <is>
          <t xml:space="preserve">Episode 420: Eine Lektion Erteilen</t>
        </is>
      </c>
      <c r="F5465">
        <v>420</v>
      </c>
      <c r="G5465" t="inlineStr">
        <is>
          <t xml:space="preserve">7:27-7:31</t>
        </is>
      </c>
      <c r="H5465" t="inlineStr">
        <is>
          <t xml:space="preserve">Ignore</t>
        </is>
      </c>
      <c r="I5465" t="inlineStr">
        <is>
          <t xml:space="preserve">Remarks: incorrect name
Line from Script: "Steinfaust grinste und wandte sich wieder Tristan zu."
Notes: "Steinfaust" - change to "Feuerstein"</t>
        </is>
      </c>
      <c r="J5465" t="inlineStr">
        <is>
          <t xml:space="preserve">AI</t>
        </is>
      </c>
      <c r="K5465" t="inlineStr">
        <is>
          <t xml:space="preserve">Script error</t>
        </is>
      </c>
      <c r="L5465" t="inlineStr">
        <is>
          <t xml:space="preserve">Script error</t>
        </is>
      </c>
      <c r="M5465" t="str">
        <f>IFERROR(IF(VLOOKUP(L5465,'Quantification'!$A:$B,2,FALSE)&amp;""="","Unclassified",VLOOKUP(L5465,'Quantification'!$A:$B,2,FALSE)),"Unclassified")</f>
        <v>Major</v>
      </c>
      <c r="N5465" t="inlineStr">
        <is>
          <t xml:space="preserve">frl-florinda.frisardi@pocketfm.com</t>
        </is>
      </c>
      <c r="O5465" t="inlineStr">
        <is>
          <t xml:space="preserve">Issues found in raw</t>
        </is>
      </c>
      <c r="P5465" t="str">
        <f>IF(OR(O5465="Issues found in master",O5465="Final master"),"Master",IF(OR(O5465="Ready for Master",O5465="Issues found in raw",O5465="Raw under QC",O5465="Issues resolved in raw"),"Raw","-"))</f>
        <v>Raw</v>
      </c>
      <c r="Q5465" s="13">
        <v>46286.14583333333</v>
      </c>
      <c r="R5465" t="inlineStr">
        <is>
          <t xml:space="preserve">2026-09 (Sept)</t>
        </is>
      </c>
      <c r="S5465">
        <f>IF(M5465="Not an error",0,IF(COUNTIFS($A$2:$A5465,$A5465,$D$2:$D5465,$D5465,$M$2:$M5465,"&lt;&gt;Not an error")=1,1,0))</f>
        <v>0</v>
      </c>
      <c r="T5465">
        <f>IF(M5465&lt;&gt;"Major",0,IF(COUNTIFS($A$2:$A5465,$A5465,$D$2:$D5465,$D5465,$M$2:$M5465,"Major")=1,1,0))</f>
        <v>0</v>
      </c>
      <c r="U5465">
        <f>IF(M5465&lt;&gt;"Minor",0,IF(COUNTIFS($A$2:$A5465,$A5465,$D$2:$D5465,$D5465,$M$2:$M5465,"Minor")=1,1,0))</f>
        <v>0</v>
      </c>
    </row>
    <row r="5466">
      <c r="A5466" t="inlineStr">
        <is>
          <t xml:space="preserve">294cd7d130be8bb0326127c52ff2769fcf9a956d</t>
        </is>
      </c>
      <c r="B5466" t="inlineStr">
        <is>
          <t xml:space="preserve">Zompirewolf</t>
        </is>
      </c>
      <c r="C5466" t="inlineStr">
        <is>
          <t xml:space="preserve">Zompirewolf: Die Geburt Einer Legende</t>
        </is>
      </c>
      <c r="D5466" t="inlineStr">
        <is>
          <t xml:space="preserve">d20d51b741cafabaf6283b1ce7323770b560f42b</t>
        </is>
      </c>
      <c r="E5466" t="inlineStr">
        <is>
          <t xml:space="preserve">Episode 421: Stärkung Der Geister Teil 1</t>
        </is>
      </c>
      <c r="F5466">
        <v>421</v>
      </c>
      <c r="G5466" t="inlineStr">
        <is>
          <t xml:space="preserve">6:51-6:57</t>
        </is>
      </c>
      <c r="H5466" t="inlineStr">
        <is>
          <t xml:space="preserve">Ignore</t>
        </is>
      </c>
      <c r="I5466" t="inlineStr">
        <is>
          <t xml:space="preserve">Remarks: incorrect name
Line from Script: "Der Mann schnippte mit den Fingern, und eine Wiederholung von Steinfausts Ankündigung erschien. "
Notes: "Steinfaust"- change to "Feuerstein"</t>
        </is>
      </c>
      <c r="J5466" t="inlineStr">
        <is>
          <t xml:space="preserve">AI</t>
        </is>
      </c>
      <c r="K5466" t="inlineStr">
        <is>
          <t xml:space="preserve">Script error</t>
        </is>
      </c>
      <c r="L5466" t="inlineStr">
        <is>
          <t xml:space="preserve">Script error</t>
        </is>
      </c>
      <c r="M5466" t="str">
        <f>IFERROR(IF(VLOOKUP(L5466,'Quantification'!$A:$B,2,FALSE)&amp;""="","Unclassified",VLOOKUP(L5466,'Quantification'!$A:$B,2,FALSE)),"Unclassified")</f>
        <v>Major</v>
      </c>
      <c r="N5466" t="inlineStr">
        <is>
          <t xml:space="preserve">frl-florinda.frisardi@pocketfm.com</t>
        </is>
      </c>
      <c r="O5466" t="inlineStr">
        <is>
          <t xml:space="preserve">Issues found in raw</t>
        </is>
      </c>
      <c r="P5466" t="str">
        <f>IF(OR(O5466="Issues found in master",O5466="Final master"),"Master",IF(OR(O5466="Ready for Master",O5466="Issues found in raw",O5466="Raw under QC",O5466="Issues resolved in raw"),"Raw","-"))</f>
        <v>Raw</v>
      </c>
      <c r="Q5466" s="13">
        <v>46287.14583333333</v>
      </c>
      <c r="R5466" t="inlineStr">
        <is>
          <t xml:space="preserve">2026-09 (Sept)</t>
        </is>
      </c>
      <c r="S5466">
        <f>IF(M5466="Not an error",0,IF(COUNTIFS($A$2:$A5466,$A5466,$D$2:$D5466,$D5466,$M$2:$M5466,"&lt;&gt;Not an error")=1,1,0))</f>
        <v>1</v>
      </c>
      <c r="T5466">
        <f>IF(M5466&lt;&gt;"Major",0,IF(COUNTIFS($A$2:$A5466,$A5466,$D$2:$D5466,$D5466,$M$2:$M5466,"Major")=1,1,0))</f>
        <v>1</v>
      </c>
      <c r="U5466">
        <f>IF(M5466&lt;&gt;"Minor",0,IF(COUNTIFS($A$2:$A5466,$A5466,$D$2:$D5466,$D5466,$M$2:$M5466,"Minor")=1,1,0))</f>
        <v>0</v>
      </c>
    </row>
    <row r="5467">
      <c r="A5467" t="inlineStr">
        <is>
          <t xml:space="preserve">294cd7d130be8bb0326127c52ff2769fcf9a956d</t>
        </is>
      </c>
      <c r="B5467" t="inlineStr">
        <is>
          <t xml:space="preserve">Zompirewolf</t>
        </is>
      </c>
      <c r="C5467" t="inlineStr">
        <is>
          <t xml:space="preserve">Zompirewolf: Die Geburt Einer Legende</t>
        </is>
      </c>
      <c r="D5467" t="inlineStr">
        <is>
          <t xml:space="preserve">d20d51b741cafabaf6283b1ce7323770b560f42b</t>
        </is>
      </c>
      <c r="E5467" t="inlineStr">
        <is>
          <t xml:space="preserve">Episode 421: Stärkung Der Geister Teil 1</t>
        </is>
      </c>
      <c r="F5467">
        <v>421</v>
      </c>
      <c r="G5467" t="inlineStr">
        <is>
          <t xml:space="preserve">7:18-7:24</t>
        </is>
      </c>
      <c r="H5467" t="inlineStr">
        <is>
          <t xml:space="preserve">Ignore</t>
        </is>
      </c>
      <c r="I5467" t="inlineStr">
        <is>
          <t xml:space="preserve">Remarks: incorrect name
Line from Script: "Es schien, als ob allein der Anblick von Steinfaust ihn mit Wut erfüllte."
Notes: Steinfaust"- change to "Feuerstein"</t>
        </is>
      </c>
      <c r="J5467" t="inlineStr">
        <is>
          <t xml:space="preserve">AI</t>
        </is>
      </c>
      <c r="K5467" t="inlineStr">
        <is>
          <t xml:space="preserve">Script error</t>
        </is>
      </c>
      <c r="L5467" t="inlineStr">
        <is>
          <t xml:space="preserve">Script error</t>
        </is>
      </c>
      <c r="M5467" t="str">
        <f>IFERROR(IF(VLOOKUP(L5467,'Quantification'!$A:$B,2,FALSE)&amp;""="","Unclassified",VLOOKUP(L5467,'Quantification'!$A:$B,2,FALSE)),"Unclassified")</f>
        <v>Major</v>
      </c>
      <c r="N5467" t="inlineStr">
        <is>
          <t xml:space="preserve">frl-florinda.frisardi@pocketfm.com</t>
        </is>
      </c>
      <c r="O5467" t="inlineStr">
        <is>
          <t xml:space="preserve">Issues found in raw</t>
        </is>
      </c>
      <c r="P5467" t="str">
        <f>IF(OR(O5467="Issues found in master",O5467="Final master"),"Master",IF(OR(O5467="Ready for Master",O5467="Issues found in raw",O5467="Raw under QC",O5467="Issues resolved in raw"),"Raw","-"))</f>
        <v>Raw</v>
      </c>
      <c r="Q5467" s="13">
        <v>46287.14583333333</v>
      </c>
      <c r="R5467" t="inlineStr">
        <is>
          <t xml:space="preserve">2026-09 (Sept)</t>
        </is>
      </c>
      <c r="S5467">
        <f>IF(M5467="Not an error",0,IF(COUNTIFS($A$2:$A5467,$A5467,$D$2:$D5467,$D5467,$M$2:$M5467,"&lt;&gt;Not an error")=1,1,0))</f>
        <v>0</v>
      </c>
      <c r="T5467">
        <f>IF(M5467&lt;&gt;"Major",0,IF(COUNTIFS($A$2:$A5467,$A5467,$D$2:$D5467,$D5467,$M$2:$M5467,"Major")=1,1,0))</f>
        <v>0</v>
      </c>
      <c r="U5467">
        <f>IF(M5467&lt;&gt;"Minor",0,IF(COUNTIFS($A$2:$A5467,$A5467,$D$2:$D5467,$D5467,$M$2:$M5467,"Minor")=1,1,0))</f>
        <v>0</v>
      </c>
    </row>
    <row r="5468">
      <c r="A5468" t="inlineStr">
        <is>
          <t xml:space="preserve">294cd7d130be8bb0326127c52ff2769fcf9a956d</t>
        </is>
      </c>
      <c r="B5468" t="inlineStr">
        <is>
          <t xml:space="preserve">Zompirewolf</t>
        </is>
      </c>
      <c r="C5468" t="inlineStr">
        <is>
          <t xml:space="preserve">Zompirewolf: Die Geburt Einer Legende</t>
        </is>
      </c>
      <c r="D5468" t="inlineStr">
        <is>
          <t xml:space="preserve">d20d51b741cafabaf6283b1ce7323770b560f42b</t>
        </is>
      </c>
      <c r="E5468" t="inlineStr">
        <is>
          <t xml:space="preserve">Episode 421: Stärkung Der Geister Teil 1</t>
        </is>
      </c>
      <c r="F5468">
        <v>421</v>
      </c>
      <c r="G5468" t="inlineStr">
        <is>
          <t xml:space="preserve">7:35-7:41</t>
        </is>
      </c>
      <c r="H5468" t="inlineStr">
        <is>
          <t xml:space="preserve">Ignore</t>
        </is>
      </c>
      <c r="I5468" t="inlineStr">
        <is>
          <t xml:space="preserve">Remarks: incorrect name
Line from Script: "Die Nachricht von Steinfausts plötzlichem Plan war jedoch zu bedeutsam, um sie selbst hier zu verpassen."
Notes: Steinfaust"- change to "Feuerstein"</t>
        </is>
      </c>
      <c r="J5468" t="inlineStr">
        <is>
          <t xml:space="preserve">AI</t>
        </is>
      </c>
      <c r="K5468" t="inlineStr">
        <is>
          <t xml:space="preserve">Script error</t>
        </is>
      </c>
      <c r="L5468" t="inlineStr">
        <is>
          <t xml:space="preserve">Script error</t>
        </is>
      </c>
      <c r="M5468" t="str">
        <f>IFERROR(IF(VLOOKUP(L5468,'Quantification'!$A:$B,2,FALSE)&amp;""="","Unclassified",VLOOKUP(L5468,'Quantification'!$A:$B,2,FALSE)),"Unclassified")</f>
        <v>Major</v>
      </c>
      <c r="N5468" t="inlineStr">
        <is>
          <t xml:space="preserve">frl-florinda.frisardi@pocketfm.com</t>
        </is>
      </c>
      <c r="O5468" t="inlineStr">
        <is>
          <t xml:space="preserve">Issues found in raw</t>
        </is>
      </c>
      <c r="P5468" t="str">
        <f>IF(OR(O5468="Issues found in master",O5468="Final master"),"Master",IF(OR(O5468="Ready for Master",O5468="Issues found in raw",O5468="Raw under QC",O5468="Issues resolved in raw"),"Raw","-"))</f>
        <v>Raw</v>
      </c>
      <c r="Q5468" s="13">
        <v>46287.14583333333</v>
      </c>
      <c r="R5468" t="inlineStr">
        <is>
          <t xml:space="preserve">2026-09 (Sept)</t>
        </is>
      </c>
      <c r="S5468">
        <f>IF(M5468="Not an error",0,IF(COUNTIFS($A$2:$A5468,$A5468,$D$2:$D5468,$D5468,$M$2:$M5468,"&lt;&gt;Not an error")=1,1,0))</f>
        <v>0</v>
      </c>
      <c r="T5468">
        <f>IF(M5468&lt;&gt;"Major",0,IF(COUNTIFS($A$2:$A5468,$A5468,$D$2:$D5468,$D5468,$M$2:$M5468,"Major")=1,1,0))</f>
        <v>0</v>
      </c>
      <c r="U5468">
        <f>IF(M5468&lt;&gt;"Minor",0,IF(COUNTIFS($A$2:$A5468,$A5468,$D$2:$D5468,$D5468,$M$2:$M5468,"Minor")=1,1,0))</f>
        <v>0</v>
      </c>
    </row>
    <row r="5469">
      <c r="A5469" t="inlineStr">
        <is>
          <t xml:space="preserve">294cd7d130be8bb0326127c52ff2769fcf9a956d</t>
        </is>
      </c>
      <c r="B5469" t="inlineStr">
        <is>
          <t xml:space="preserve">Zompirewolf</t>
        </is>
      </c>
      <c r="C5469" t="inlineStr">
        <is>
          <t xml:space="preserve">Zompirewolf: Die Geburt Einer Legende</t>
        </is>
      </c>
      <c r="D5469" t="inlineStr">
        <is>
          <t xml:space="preserve">7bc10a9988ff3012e580c069f5e6ee14c7dbb7a2</t>
        </is>
      </c>
      <c r="E5469" t="inlineStr">
        <is>
          <t xml:space="preserve">Episode 423: Etwas Unheilvolles Teil 1</t>
        </is>
      </c>
      <c r="F5469">
        <v>423</v>
      </c>
      <c r="G5469" t="inlineStr">
        <is>
          <t xml:space="preserve">0:09-0:20</t>
        </is>
      </c>
      <c r="H5469" t="inlineStr">
        <is>
          <t xml:space="preserve">Resolved</t>
        </is>
      </c>
      <c r="I5469" t="inlineStr">
        <is>
          <t xml:space="preserve">Remarks: mispronunciation
Line from Script: "Tristan hatte seinen Leutnants freie Hand bei der Auswahl gelassen, und Vimur verlor keine Zeit, diese Autorität zu nutzen, und drängte Stian in den Kampfabschnitt."
Notes: "Leutnants" mispronounced</t>
        </is>
      </c>
      <c r="J5469" t="inlineStr">
        <is>
          <t xml:space="preserve">VOA</t>
        </is>
      </c>
      <c r="K5469" t="inlineStr">
        <is>
          <t xml:space="preserve">Mispronunciation</t>
        </is>
      </c>
      <c r="L5469" t="inlineStr">
        <is>
          <t xml:space="preserve">Mispronunciation</t>
        </is>
      </c>
      <c r="M5469" t="str">
        <f>IFERROR(IF(VLOOKUP(L5469,'Quantification'!$A:$B,2,FALSE)&amp;""="","Unclassified",VLOOKUP(L5469,'Quantification'!$A:$B,2,FALSE)),"Unclassified")</f>
        <v>Major</v>
      </c>
      <c r="N5469" t="inlineStr">
        <is>
          <t xml:space="preserve">frl-florinda.frisardi@pocketfm.com</t>
        </is>
      </c>
      <c r="O5469" t="inlineStr">
        <is>
          <t xml:space="preserve">Issues found in raw</t>
        </is>
      </c>
      <c r="P5469" t="str">
        <f>IF(OR(O5469="Issues found in master",O5469="Final master"),"Master",IF(OR(O5469="Ready for Master",O5469="Issues found in raw",O5469="Raw under QC",O5469="Issues resolved in raw"),"Raw","-"))</f>
        <v>Raw</v>
      </c>
      <c r="Q5469" s="13">
        <v>46288.14583333333</v>
      </c>
      <c r="R5469" t="inlineStr">
        <is>
          <t xml:space="preserve">2026-09 (Sept)</t>
        </is>
      </c>
      <c r="S5469">
        <f>IF(M5469="Not an error",0,IF(COUNTIFS($A$2:$A5469,$A5469,$D$2:$D5469,$D5469,$M$2:$M5469,"&lt;&gt;Not an error")=1,1,0))</f>
        <v>1</v>
      </c>
      <c r="T5469">
        <f>IF(M5469&lt;&gt;"Major",0,IF(COUNTIFS($A$2:$A5469,$A5469,$D$2:$D5469,$D5469,$M$2:$M5469,"Major")=1,1,0))</f>
        <v>1</v>
      </c>
      <c r="U5469">
        <f>IF(M5469&lt;&gt;"Minor",0,IF(COUNTIFS($A$2:$A5469,$A5469,$D$2:$D5469,$D5469,$M$2:$M5469,"Minor")=1,1,0))</f>
        <v>0</v>
      </c>
    </row>
    <row r="5470">
      <c r="A5470" t="inlineStr">
        <is>
          <t xml:space="preserve">294cd7d130be8bb0326127c52ff2769fcf9a956d</t>
        </is>
      </c>
      <c r="B5470" t="inlineStr">
        <is>
          <t xml:space="preserve">Zompirewolf</t>
        </is>
      </c>
      <c r="C5470" t="inlineStr">
        <is>
          <t xml:space="preserve">Zompirewolf: Die Geburt Einer Legende</t>
        </is>
      </c>
      <c r="D5470" t="inlineStr">
        <is>
          <t xml:space="preserve">fe6de98760be5e99dc3f11414bc492db8fd14f51</t>
        </is>
      </c>
      <c r="E5470" t="inlineStr">
        <is>
          <t xml:space="preserve">Episode 424: Etwas Unheilvolles Teil 2</t>
        </is>
      </c>
      <c r="F5470">
        <v>424</v>
      </c>
      <c r="G5470" t="inlineStr">
        <is>
          <t xml:space="preserve">5:57-6:00</t>
        </is>
      </c>
      <c r="H5470" t="inlineStr">
        <is>
          <t xml:space="preserve">Resolved</t>
        </is>
      </c>
      <c r="I5470" t="inlineStr">
        <is>
          <t xml:space="preserve">Remarks: mispronunciation
Line from Script: "Die Welt um ihn herum wurde dunkel und verschwommen."
Notes: "dunkel" mispronounced</t>
        </is>
      </c>
      <c r="J5470" t="inlineStr">
        <is>
          <t xml:space="preserve">VOA</t>
        </is>
      </c>
      <c r="K5470" t="inlineStr">
        <is>
          <t xml:space="preserve">Mispronunciation</t>
        </is>
      </c>
      <c r="L5470" t="inlineStr">
        <is>
          <t xml:space="preserve">Mispronunciation</t>
        </is>
      </c>
      <c r="M5470" t="str">
        <f>IFERROR(IF(VLOOKUP(L5470,'Quantification'!$A:$B,2,FALSE)&amp;""="","Unclassified",VLOOKUP(L5470,'Quantification'!$A:$B,2,FALSE)),"Unclassified")</f>
        <v>Major</v>
      </c>
      <c r="N5470" t="inlineStr">
        <is>
          <t xml:space="preserve">frl-florinda.frisardi@pocketfm.com</t>
        </is>
      </c>
      <c r="O5470" t="inlineStr">
        <is>
          <t xml:space="preserve">Issues found in raw</t>
        </is>
      </c>
      <c r="P5470" t="str">
        <f>IF(OR(O5470="Issues found in master",O5470="Final master"),"Master",IF(OR(O5470="Ready for Master",O5470="Issues found in raw",O5470="Raw under QC",O5470="Issues resolved in raw"),"Raw","-"))</f>
        <v>Raw</v>
      </c>
      <c r="Q5470" s="13">
        <v>46288.146527777775</v>
      </c>
      <c r="R5470" t="inlineStr">
        <is>
          <t xml:space="preserve">2026-09 (Sept)</t>
        </is>
      </c>
      <c r="S5470">
        <f>IF(M5470="Not an error",0,IF(COUNTIFS($A$2:$A5470,$A5470,$D$2:$D5470,$D5470,$M$2:$M5470,"&lt;&gt;Not an error")=1,1,0))</f>
        <v>1</v>
      </c>
      <c r="T5470">
        <f>IF(M5470&lt;&gt;"Major",0,IF(COUNTIFS($A$2:$A5470,$A5470,$D$2:$D5470,$D5470,$M$2:$M5470,"Major")=1,1,0))</f>
        <v>1</v>
      </c>
      <c r="U5470">
        <f>IF(M5470&lt;&gt;"Minor",0,IF(COUNTIFS($A$2:$A5470,$A5470,$D$2:$D5470,$D5470,$M$2:$M5470,"Minor")=1,1,0))</f>
        <v>0</v>
      </c>
    </row>
    <row r="5471">
      <c r="A5471" t="inlineStr">
        <is>
          <t xml:space="preserve">294cd7d130be8bb0326127c52ff2769fcf9a956d</t>
        </is>
      </c>
      <c r="B5471" t="inlineStr">
        <is>
          <t xml:space="preserve">Zompirewolf</t>
        </is>
      </c>
      <c r="C5471" t="inlineStr">
        <is>
          <t xml:space="preserve">Zompirewolf: Die Geburt Einer Legende</t>
        </is>
      </c>
      <c r="D5471" t="inlineStr">
        <is>
          <t xml:space="preserve">fe6de98760be5e99dc3f11414bc492db8fd14f51</t>
        </is>
      </c>
      <c r="E5471" t="inlineStr">
        <is>
          <t xml:space="preserve">Episode 424: Etwas Unheilvolles Teil 2</t>
        </is>
      </c>
      <c r="F5471">
        <v>424</v>
      </c>
      <c r="G5471" t="inlineStr">
        <is>
          <t xml:space="preserve">8:12-8:20</t>
        </is>
      </c>
      <c r="H5471" t="inlineStr">
        <is>
          <t xml:space="preserve">Resolved</t>
        </is>
      </c>
      <c r="I5471" t="inlineStr">
        <is>
          <t xml:space="preserve">Remarks: mispronunciation
Line from Script: "Es war, als wäre ein Schalter umgelegt worden und Stian hätte wieder die Kontrolle über seinen eigenen Körper erlangt."
Notes: "worden" mispronounced</t>
        </is>
      </c>
      <c r="J5471" t="inlineStr">
        <is>
          <t xml:space="preserve">VOA</t>
        </is>
      </c>
      <c r="K5471" t="inlineStr">
        <is>
          <t xml:space="preserve">Mispronunciation</t>
        </is>
      </c>
      <c r="L5471" t="inlineStr">
        <is>
          <t xml:space="preserve">Mispronunciation</t>
        </is>
      </c>
      <c r="M5471" t="str">
        <f>IFERROR(IF(VLOOKUP(L5471,'Quantification'!$A:$B,2,FALSE)&amp;""="","Unclassified",VLOOKUP(L5471,'Quantification'!$A:$B,2,FALSE)),"Unclassified")</f>
        <v>Major</v>
      </c>
      <c r="N5471" t="inlineStr">
        <is>
          <t xml:space="preserve">frl-florinda.frisardi@pocketfm.com</t>
        </is>
      </c>
      <c r="O5471" t="inlineStr">
        <is>
          <t xml:space="preserve">Issues found in raw</t>
        </is>
      </c>
      <c r="P5471" t="str">
        <f>IF(OR(O5471="Issues found in master",O5471="Final master"),"Master",IF(OR(O5471="Ready for Master",O5471="Issues found in raw",O5471="Raw under QC",O5471="Issues resolved in raw"),"Raw","-"))</f>
        <v>Raw</v>
      </c>
      <c r="Q5471" s="13">
        <v>46288.146527777775</v>
      </c>
      <c r="R5471" t="inlineStr">
        <is>
          <t xml:space="preserve">2026-09 (Sept)</t>
        </is>
      </c>
      <c r="S5471">
        <f>IF(M5471="Not an error",0,IF(COUNTIFS($A$2:$A5471,$A5471,$D$2:$D5471,$D5471,$M$2:$M5471,"&lt;&gt;Not an error")=1,1,0))</f>
        <v>0</v>
      </c>
      <c r="T5471">
        <f>IF(M5471&lt;&gt;"Major",0,IF(COUNTIFS($A$2:$A5471,$A5471,$D$2:$D5471,$D5471,$M$2:$M5471,"Major")=1,1,0))</f>
        <v>0</v>
      </c>
      <c r="U5471">
        <f>IF(M5471&lt;&gt;"Minor",0,IF(COUNTIFS($A$2:$A5471,$A5471,$D$2:$D5471,$D5471,$M$2:$M5471,"Minor")=1,1,0))</f>
        <v>0</v>
      </c>
    </row>
    <row r="5472">
      <c r="A5472" t="inlineStr">
        <is>
          <t xml:space="preserve">294cd7d130be8bb0326127c52ff2769fcf9a956d</t>
        </is>
      </c>
      <c r="B5472" t="inlineStr">
        <is>
          <t xml:space="preserve">Zompirewolf</t>
        </is>
      </c>
      <c r="C5472" t="inlineStr">
        <is>
          <t xml:space="preserve">Zompirewolf: Die Geburt Einer Legende</t>
        </is>
      </c>
      <c r="D5472" t="inlineStr">
        <is>
          <t xml:space="preserve">a22da1f642bb1acbcbb620bc3c4072ff1b1972b8</t>
        </is>
      </c>
      <c r="E5472" t="inlineStr">
        <is>
          <t xml:space="preserve">Episode 425: Nimm Es in Angriff</t>
        </is>
      </c>
      <c r="F5472">
        <v>425</v>
      </c>
      <c r="G5472" t="inlineStr">
        <is>
          <t xml:space="preserve">8:53-9:02</t>
        </is>
      </c>
      <c r="H5472" t="inlineStr">
        <is>
          <t xml:space="preserve">Resolved</t>
        </is>
      </c>
      <c r="I5472" t="inlineStr">
        <is>
          <t xml:space="preserve">Remarks: translation error
Line from Script: "Rodrick saß wieder am Steuer, doch in dem Moment, als Tristan merkte, dass die Dinge nicht nach Plan liefen, schlug er Stian knockout."
Notes: "knockout" - change to "k.o.'</t>
        </is>
      </c>
      <c r="J5472" t="inlineStr">
        <is>
          <t xml:space="preserve">AI</t>
        </is>
      </c>
      <c r="K5472" t="inlineStr">
        <is>
          <t xml:space="preserve">Script error</t>
        </is>
      </c>
      <c r="L5472" t="inlineStr">
        <is>
          <t xml:space="preserve">Script error</t>
        </is>
      </c>
      <c r="M5472" t="str">
        <f>IFERROR(IF(VLOOKUP(L5472,'Quantification'!$A:$B,2,FALSE)&amp;""="","Unclassified",VLOOKUP(L5472,'Quantification'!$A:$B,2,FALSE)),"Unclassified")</f>
        <v>Major</v>
      </c>
      <c r="N5472" t="inlineStr">
        <is>
          <t xml:space="preserve">frl-florinda.frisardi@pocketfm.com</t>
        </is>
      </c>
      <c r="O5472" t="inlineStr">
        <is>
          <t xml:space="preserve">Issues found in raw</t>
        </is>
      </c>
      <c r="P5472" t="str">
        <f>IF(OR(O5472="Issues found in master",O5472="Final master"),"Master",IF(OR(O5472="Ready for Master",O5472="Issues found in raw",O5472="Raw under QC",O5472="Issues resolved in raw"),"Raw","-"))</f>
        <v>Raw</v>
      </c>
      <c r="Q5472" s="13">
        <v>46266.29375</v>
      </c>
      <c r="R5472" t="inlineStr">
        <is>
          <t xml:space="preserve">2026-09 (Sept)</t>
        </is>
      </c>
      <c r="S5472">
        <f>IF(M5472="Not an error",0,IF(COUNTIFS($A$2:$A5472,$A5472,$D$2:$D5472,$D5472,$M$2:$M5472,"&lt;&gt;Not an error")=1,1,0))</f>
        <v>1</v>
      </c>
      <c r="T5472">
        <f>IF(M5472&lt;&gt;"Major",0,IF(COUNTIFS($A$2:$A5472,$A5472,$D$2:$D5472,$D5472,$M$2:$M5472,"Major")=1,1,0))</f>
        <v>1</v>
      </c>
      <c r="U5472">
        <f>IF(M5472&lt;&gt;"Minor",0,IF(COUNTIFS($A$2:$A5472,$A5472,$D$2:$D5472,$D5472,$M$2:$M5472,"Minor")=1,1,0))</f>
        <v>0</v>
      </c>
    </row>
    <row r="5473">
      <c r="A5473" t="inlineStr">
        <is>
          <t xml:space="preserve">294cd7d130be8bb0326127c52ff2769fcf9a956d</t>
        </is>
      </c>
      <c r="B5473" t="inlineStr">
        <is>
          <t xml:space="preserve">Zompirewolf</t>
        </is>
      </c>
      <c r="C5473" t="inlineStr">
        <is>
          <t xml:space="preserve">Zompirewolf: Die Geburt Einer Legende</t>
        </is>
      </c>
      <c r="D5473" t="inlineStr">
        <is>
          <t xml:space="preserve">3f48b30ae4e93f30c1775ebf2f799429ed79c63d</t>
        </is>
      </c>
      <c r="E5473" t="inlineStr">
        <is>
          <t xml:space="preserve">Episode 426: Aufhalten Der Bande</t>
        </is>
      </c>
      <c r="F5473">
        <v>426</v>
      </c>
      <c r="G5473" t="inlineStr">
        <is>
          <t xml:space="preserve">2:27-2:36</t>
        </is>
      </c>
      <c r="H5473" t="inlineStr">
        <is>
          <t xml:space="preserve">Resolved</t>
        </is>
      </c>
      <c r="I5473" t="inlineStr">
        <is>
          <t xml:space="preserve">Remarks: mispronunciation
Line from Script: "Schließlich beherrschte Stian die Grundlagen und sie gingen zu fortgeschritteneren Übungen über, wie dem Sparring mit sich selbst oder mit Drakon, der Chimäre. "
Notes: "Sparring" DE--&gt;EN, "Chimäre" --&gt; "Schimäre"</t>
        </is>
      </c>
      <c r="J5473" t="inlineStr">
        <is>
          <t xml:space="preserve">VOA</t>
        </is>
      </c>
      <c r="K5473" t="inlineStr">
        <is>
          <t xml:space="preserve">Mispronunciation</t>
        </is>
      </c>
      <c r="L5473" t="inlineStr">
        <is>
          <t xml:space="preserve">Mispronunciation</t>
        </is>
      </c>
      <c r="M5473" t="str">
        <f>IFERROR(IF(VLOOKUP(L5473,'Quantification'!$A:$B,2,FALSE)&amp;""="","Unclassified",VLOOKUP(L5473,'Quantification'!$A:$B,2,FALSE)),"Unclassified")</f>
        <v>Major</v>
      </c>
      <c r="N5473" t="inlineStr">
        <is>
          <t xml:space="preserve">frl-florinda.frisardi@pocketfm.com</t>
        </is>
      </c>
      <c r="O5473" t="inlineStr">
        <is>
          <t xml:space="preserve">Issues found in raw</t>
        </is>
      </c>
      <c r="P5473" t="str">
        <f>IF(OR(O5473="Issues found in master",O5473="Final master"),"Master",IF(OR(O5473="Ready for Master",O5473="Issues found in raw",O5473="Raw under QC",O5473="Issues resolved in raw"),"Raw","-"))</f>
        <v>Raw</v>
      </c>
      <c r="Q5473" s="13">
        <v>46266.29375</v>
      </c>
      <c r="R5473" t="inlineStr">
        <is>
          <t xml:space="preserve">2026-09 (Sept)</t>
        </is>
      </c>
      <c r="S5473">
        <f>IF(M5473="Not an error",0,IF(COUNTIFS($A$2:$A5473,$A5473,$D$2:$D5473,$D5473,$M$2:$M5473,"&lt;&gt;Not an error")=1,1,0))</f>
        <v>1</v>
      </c>
      <c r="T5473">
        <f>IF(M5473&lt;&gt;"Major",0,IF(COUNTIFS($A$2:$A5473,$A5473,$D$2:$D5473,$D5473,$M$2:$M5473,"Major")=1,1,0))</f>
        <v>1</v>
      </c>
      <c r="U5473">
        <f>IF(M5473&lt;&gt;"Minor",0,IF(COUNTIFS($A$2:$A5473,$A5473,$D$2:$D5473,$D5473,$M$2:$M5473,"Minor")=1,1,0))</f>
        <v>0</v>
      </c>
    </row>
    <row r="5474">
      <c r="A5474" t="inlineStr">
        <is>
          <t xml:space="preserve">294cd7d130be8bb0326127c52ff2769fcf9a956d</t>
        </is>
      </c>
      <c r="B5474" t="inlineStr">
        <is>
          <t xml:space="preserve">Zompirewolf</t>
        </is>
      </c>
      <c r="C5474" t="inlineStr">
        <is>
          <t xml:space="preserve">Zompirewolf: Die Geburt Einer Legende</t>
        </is>
      </c>
      <c r="D5474" t="inlineStr">
        <is>
          <t xml:space="preserve">8c272a8cbc842399b1f541e6cdd97af7f2533474</t>
        </is>
      </c>
      <c r="E5474" t="inlineStr">
        <is>
          <t xml:space="preserve">Episode 428: Gescheiterte Operation Des Kults</t>
        </is>
      </c>
      <c r="F5474">
        <v>428</v>
      </c>
      <c r="G5474" t="inlineStr">
        <is>
          <t xml:space="preserve">2:38-2:43</t>
        </is>
      </c>
      <c r="H5474" t="inlineStr">
        <is>
          <t xml:space="preserve">Resolved</t>
        </is>
      </c>
      <c r="I5474" t="inlineStr">
        <is>
          <t xml:space="preserve">Remarks: mispronunciation
Line from Script: "Und was den Schaden anging, so war Stians kritischer Zustand ein schwerer Schlag für Tristans Stolz. "
Notes: "Schtian" --&gt; "Stian"DE</t>
        </is>
      </c>
      <c r="J5474" t="inlineStr">
        <is>
          <t xml:space="preserve">VOA</t>
        </is>
      </c>
      <c r="K5474" t="inlineStr">
        <is>
          <t xml:space="preserve">Mispronunciation</t>
        </is>
      </c>
      <c r="L5474" t="inlineStr">
        <is>
          <t xml:space="preserve">Mispronunciation</t>
        </is>
      </c>
      <c r="M5474" t="str">
        <f>IFERROR(IF(VLOOKUP(L5474,'Quantification'!$A:$B,2,FALSE)&amp;""="","Unclassified",VLOOKUP(L5474,'Quantification'!$A:$B,2,FALSE)),"Unclassified")</f>
        <v>Major</v>
      </c>
      <c r="N5474" t="inlineStr">
        <is>
          <t xml:space="preserve">frl-florinda.frisardi@pocketfm.com</t>
        </is>
      </c>
      <c r="O5474" t="inlineStr">
        <is>
          <t xml:space="preserve">Issues found in raw</t>
        </is>
      </c>
      <c r="P5474" t="str">
        <f>IF(OR(O5474="Issues found in master",O5474="Final master"),"Master",IF(OR(O5474="Ready for Master",O5474="Issues found in raw",O5474="Raw under QC",O5474="Issues resolved in raw"),"Raw","-"))</f>
        <v>Raw</v>
      </c>
      <c r="Q5474" s="13">
        <v>46266.29375</v>
      </c>
      <c r="R5474" t="inlineStr">
        <is>
          <t xml:space="preserve">2026-09 (Sept)</t>
        </is>
      </c>
      <c r="S5474">
        <f>IF(M5474="Not an error",0,IF(COUNTIFS($A$2:$A5474,$A5474,$D$2:$D5474,$D5474,$M$2:$M5474,"&lt;&gt;Not an error")=1,1,0))</f>
        <v>1</v>
      </c>
      <c r="T5474">
        <f>IF(M5474&lt;&gt;"Major",0,IF(COUNTIFS($A$2:$A5474,$A5474,$D$2:$D5474,$D5474,$M$2:$M5474,"Major")=1,1,0))</f>
        <v>1</v>
      </c>
      <c r="U5474">
        <f>IF(M5474&lt;&gt;"Minor",0,IF(COUNTIFS($A$2:$A5474,$A5474,$D$2:$D5474,$D5474,$M$2:$M5474,"Minor")=1,1,0))</f>
        <v>0</v>
      </c>
    </row>
    <row r="5475">
      <c r="A5475" t="inlineStr">
        <is>
          <t xml:space="preserve">294cd7d130be8bb0326127c52ff2769fcf9a956d</t>
        </is>
      </c>
      <c r="B5475" t="inlineStr">
        <is>
          <t xml:space="preserve">Zompirewolf</t>
        </is>
      </c>
      <c r="C5475" t="inlineStr">
        <is>
          <t xml:space="preserve">Zompirewolf: Die Geburt Einer Legende</t>
        </is>
      </c>
      <c r="D5475" t="inlineStr">
        <is>
          <t xml:space="preserve">8c272a8cbc842399b1f541e6cdd97af7f2533474</t>
        </is>
      </c>
      <c r="E5475" t="inlineStr">
        <is>
          <t xml:space="preserve">Episode 428: Gescheiterte Operation Des Kults</t>
        </is>
      </c>
      <c r="F5475">
        <v>428</v>
      </c>
      <c r="G5475" t="inlineStr">
        <is>
          <t xml:space="preserve">3:56-4:01</t>
        </is>
      </c>
      <c r="H5475" t="inlineStr">
        <is>
          <t xml:space="preserve">Resolved</t>
        </is>
      </c>
      <c r="I5475" t="inlineStr">
        <is>
          <t xml:space="preserve">Remarks: mispronunciation
Line from Script: "„Wir müssen uns auf Stians Genesung konzentrieren“, seufzte Tristan."
Notes: "Schtian" --&gt; "Stian"DE</t>
        </is>
      </c>
      <c r="J5475" t="inlineStr">
        <is>
          <t xml:space="preserve">VOA</t>
        </is>
      </c>
      <c r="K5475" t="inlineStr">
        <is>
          <t xml:space="preserve">Mispronunciation</t>
        </is>
      </c>
      <c r="L5475" t="inlineStr">
        <is>
          <t xml:space="preserve">Mispronunciation</t>
        </is>
      </c>
      <c r="M5475" t="str">
        <f>IFERROR(IF(VLOOKUP(L5475,'Quantification'!$A:$B,2,FALSE)&amp;""="","Unclassified",VLOOKUP(L5475,'Quantification'!$A:$B,2,FALSE)),"Unclassified")</f>
        <v>Major</v>
      </c>
      <c r="N5475" t="inlineStr">
        <is>
          <t xml:space="preserve">frl-florinda.frisardi@pocketfm.com</t>
        </is>
      </c>
      <c r="O5475" t="inlineStr">
        <is>
          <t xml:space="preserve">Issues found in raw</t>
        </is>
      </c>
      <c r="P5475" t="str">
        <f>IF(OR(O5475="Issues found in master",O5475="Final master"),"Master",IF(OR(O5475="Ready for Master",O5475="Issues found in raw",O5475="Raw under QC",O5475="Issues resolved in raw"),"Raw","-"))</f>
        <v>Raw</v>
      </c>
      <c r="Q5475" s="13">
        <v>46266.29375</v>
      </c>
      <c r="R5475" t="inlineStr">
        <is>
          <t xml:space="preserve">2026-09 (Sept)</t>
        </is>
      </c>
      <c r="S5475">
        <f>IF(M5475="Not an error",0,IF(COUNTIFS($A$2:$A5475,$A5475,$D$2:$D5475,$D5475,$M$2:$M5475,"&lt;&gt;Not an error")=1,1,0))</f>
        <v>0</v>
      </c>
      <c r="T5475">
        <f>IF(M5475&lt;&gt;"Major",0,IF(COUNTIFS($A$2:$A5475,$A5475,$D$2:$D5475,$D5475,$M$2:$M5475,"Major")=1,1,0))</f>
        <v>0</v>
      </c>
      <c r="U5475">
        <f>IF(M5475&lt;&gt;"Minor",0,IF(COUNTIFS($A$2:$A5475,$A5475,$D$2:$D5475,$D5475,$M$2:$M5475,"Minor")=1,1,0))</f>
        <v>0</v>
      </c>
    </row>
    <row r="5476">
      <c r="A5476" t="inlineStr">
        <is>
          <t xml:space="preserve">294cd7d130be8bb0326127c52ff2769fcf9a956d</t>
        </is>
      </c>
      <c r="B5476" t="inlineStr">
        <is>
          <t xml:space="preserve">Zompirewolf</t>
        </is>
      </c>
      <c r="C5476" t="inlineStr">
        <is>
          <t xml:space="preserve">Zompirewolf: Die Geburt Einer Legende</t>
        </is>
      </c>
      <c r="D5476" t="inlineStr">
        <is>
          <t xml:space="preserve">a27158910542af0692a30119c8c5b3fb0ab5e8db</t>
        </is>
      </c>
      <c r="E5476" t="inlineStr">
        <is>
          <t xml:space="preserve">Episode 432: Xylopianer-Ärger</t>
        </is>
      </c>
      <c r="F5476">
        <v>432</v>
      </c>
      <c r="G5476" t="inlineStr">
        <is>
          <t xml:space="preserve">0:00-0:11</t>
        </is>
      </c>
      <c r="H5476" t="inlineStr">
        <is>
          <t xml:space="preserve">Resolved</t>
        </is>
      </c>
      <c r="I5476" t="inlineStr">
        <is>
          <t xml:space="preserve">Remarks: change in accent
Line from Script: "Während Malekith seine Magie einsetzte, um in die Systeme des Gefängnisses einzudringen, konzentrierten sich Tristan und der Rest des Teams darauf, Geld zu verdienen. "
Notes: "Malekith" DE--&gt;EN</t>
        </is>
      </c>
      <c r="J5476" t="inlineStr">
        <is>
          <t xml:space="preserve">VOA</t>
        </is>
      </c>
      <c r="K5476" t="inlineStr">
        <is>
          <t xml:space="preserve">Mispronunciation</t>
        </is>
      </c>
      <c r="L5476" t="inlineStr">
        <is>
          <t xml:space="preserve">Mispronunciation</t>
        </is>
      </c>
      <c r="M5476" t="str">
        <f>IFERROR(IF(VLOOKUP(L5476,'Quantification'!$A:$B,2,FALSE)&amp;""="","Unclassified",VLOOKUP(L5476,'Quantification'!$A:$B,2,FALSE)),"Unclassified")</f>
        <v>Major</v>
      </c>
      <c r="N5476" t="inlineStr">
        <is>
          <t xml:space="preserve">frl-florinda.frisardi@pocketfm.com</t>
        </is>
      </c>
      <c r="O5476" t="inlineStr">
        <is>
          <t xml:space="preserve">Issues found in raw</t>
        </is>
      </c>
      <c r="P5476" t="str">
        <f>IF(OR(O5476="Issues found in master",O5476="Final master"),"Master",IF(OR(O5476="Ready for Master",O5476="Issues found in raw",O5476="Raw under QC",O5476="Issues resolved in raw"),"Raw","-"))</f>
        <v>Raw</v>
      </c>
      <c r="Q5476" s="13">
        <v>46266.294444444444</v>
      </c>
      <c r="R5476" t="inlineStr">
        <is>
          <t xml:space="preserve">2026-09 (Sept)</t>
        </is>
      </c>
      <c r="S5476">
        <f>IF(M5476="Not an error",0,IF(COUNTIFS($A$2:$A5476,$A5476,$D$2:$D5476,$D5476,$M$2:$M5476,"&lt;&gt;Not an error")=1,1,0))</f>
        <v>1</v>
      </c>
      <c r="T5476">
        <f>IF(M5476&lt;&gt;"Major",0,IF(COUNTIFS($A$2:$A5476,$A5476,$D$2:$D5476,$D5476,$M$2:$M5476,"Major")=1,1,0))</f>
        <v>1</v>
      </c>
      <c r="U5476">
        <f>IF(M5476&lt;&gt;"Minor",0,IF(COUNTIFS($A$2:$A5476,$A5476,$D$2:$D5476,$D5476,$M$2:$M5476,"Minor")=1,1,0))</f>
        <v>0</v>
      </c>
    </row>
    <row r="5477">
      <c r="A5477" t="inlineStr">
        <is>
          <t xml:space="preserve">294cd7d130be8bb0326127c52ff2769fcf9a956d</t>
        </is>
      </c>
      <c r="B5477" t="inlineStr">
        <is>
          <t xml:space="preserve">Zompirewolf</t>
        </is>
      </c>
      <c r="C5477" t="inlineStr">
        <is>
          <t xml:space="preserve">Zompirewolf: Die Geburt Einer Legende</t>
        </is>
      </c>
      <c r="D5477" t="inlineStr">
        <is>
          <t xml:space="preserve">47bcb002ab1d178b665517295540e570a7fae8d5</t>
        </is>
      </c>
      <c r="E5477" t="inlineStr">
        <is>
          <t xml:space="preserve">Episode 440: Xylopianer Kooperieren</t>
        </is>
      </c>
      <c r="F5477">
        <v>440</v>
      </c>
      <c r="G5477" t="inlineStr">
        <is>
          <t xml:space="preserve">7:10-7:19</t>
        </is>
      </c>
      <c r="H5477" t="inlineStr">
        <is>
          <t xml:space="preserve">Resolved</t>
        </is>
      </c>
      <c r="I5477" t="inlineStr">
        <is>
          <t xml:space="preserve">Remarks: grammatical error
Line from Script: "Der beste Weg, jemanden aus der Gedankenkontrolle zu befreien, bestand darin, sein Gehirn mit einer anderer Aura zu überfluten. "
Notes: "einer anderer Aura" - change to "einer anderen Aura"</t>
        </is>
      </c>
      <c r="J5477" t="inlineStr">
        <is>
          <t xml:space="preserve">AI</t>
        </is>
      </c>
      <c r="K5477" t="inlineStr">
        <is>
          <t xml:space="preserve">Script error</t>
        </is>
      </c>
      <c r="L5477" t="inlineStr">
        <is>
          <t xml:space="preserve">Script error</t>
        </is>
      </c>
      <c r="M5477" t="str">
        <f>IFERROR(IF(VLOOKUP(L5477,'Quantification'!$A:$B,2,FALSE)&amp;""="","Unclassified",VLOOKUP(L5477,'Quantification'!$A:$B,2,FALSE)),"Unclassified")</f>
        <v>Major</v>
      </c>
      <c r="N5477" t="inlineStr">
        <is>
          <t xml:space="preserve">frl-florinda.frisardi@pocketfm.com</t>
        </is>
      </c>
      <c r="O5477" t="inlineStr">
        <is>
          <t xml:space="preserve">Issues found in raw</t>
        </is>
      </c>
      <c r="P5477" t="str">
        <f>IF(OR(O5477="Issues found in master",O5477="Final master"),"Master",IF(OR(O5477="Ready for Master",O5477="Issues found in raw",O5477="Raw under QC",O5477="Issues resolved in raw"),"Raw","-"))</f>
        <v>Raw</v>
      </c>
      <c r="Q5477" s="13">
        <v>46266.31111111111</v>
      </c>
      <c r="R5477" t="inlineStr">
        <is>
          <t xml:space="preserve">2026-09 (Sept)</t>
        </is>
      </c>
      <c r="S5477">
        <f>IF(M5477="Not an error",0,IF(COUNTIFS($A$2:$A5477,$A5477,$D$2:$D5477,$D5477,$M$2:$M5477,"&lt;&gt;Not an error")=1,1,0))</f>
        <v>1</v>
      </c>
      <c r="T5477">
        <f>IF(M5477&lt;&gt;"Major",0,IF(COUNTIFS($A$2:$A5477,$A5477,$D$2:$D5477,$D5477,$M$2:$M5477,"Major")=1,1,0))</f>
        <v>1</v>
      </c>
      <c r="U5477">
        <f>IF(M5477&lt;&gt;"Minor",0,IF(COUNTIFS($A$2:$A5477,$A5477,$D$2:$D5477,$D5477,$M$2:$M5477,"Minor")=1,1,0))</f>
        <v>0</v>
      </c>
    </row>
    <row r="5478">
      <c r="A5478" t="inlineStr">
        <is>
          <t xml:space="preserve">294cd7d130be8bb0326127c52ff2769fcf9a956d</t>
        </is>
      </c>
      <c r="B5478" t="inlineStr">
        <is>
          <t xml:space="preserve">Zompirewolf</t>
        </is>
      </c>
      <c r="C5478" t="inlineStr">
        <is>
          <t xml:space="preserve">Zompirewolf: Die Geburt Einer Legende</t>
        </is>
      </c>
      <c r="D5478" t="inlineStr">
        <is>
          <t xml:space="preserve">80072258dd7ac3d1fe1eb3ea99a4770286bac8af</t>
        </is>
      </c>
      <c r="E5478" t="inlineStr">
        <is>
          <t xml:space="preserve">Episode 442: Ein Unvorhergesehenes Ende</t>
        </is>
      </c>
      <c r="F5478">
        <v>442</v>
      </c>
      <c r="G5478" t="inlineStr">
        <is>
          <t xml:space="preserve">4:24-4:31</t>
        </is>
      </c>
      <c r="H5478" t="inlineStr">
        <is>
          <t xml:space="preserve">Resolved</t>
        </is>
      </c>
      <c r="I5478" t="inlineStr">
        <is>
          <t xml:space="preserve">Remarks: change in accent
Line from Script: "Nach dem regelmäßigen Sparring mit Matzton stellten Schwächlinge wie der Diakon keine wirkliche Bedrohung für ihn dar. "
Notes: "Sparring" DE--&gt;EN</t>
        </is>
      </c>
      <c r="J5478" t="inlineStr">
        <is>
          <t xml:space="preserve">VOA</t>
        </is>
      </c>
      <c r="K5478" t="inlineStr">
        <is>
          <t xml:space="preserve">Mispronunciation</t>
        </is>
      </c>
      <c r="L5478" t="inlineStr">
        <is>
          <t xml:space="preserve">Mispronunciation</t>
        </is>
      </c>
      <c r="M5478" t="str">
        <f>IFERROR(IF(VLOOKUP(L5478,'Quantification'!$A:$B,2,FALSE)&amp;""="","Unclassified",VLOOKUP(L5478,'Quantification'!$A:$B,2,FALSE)),"Unclassified")</f>
        <v>Major</v>
      </c>
      <c r="N5478" t="inlineStr">
        <is>
          <t xml:space="preserve">frl-florinda.frisardi@pocketfm.com</t>
        </is>
      </c>
      <c r="O5478" t="inlineStr">
        <is>
          <t xml:space="preserve">Issues found in raw</t>
        </is>
      </c>
      <c r="P5478" t="str">
        <f>IF(OR(O5478="Issues found in master",O5478="Final master"),"Master",IF(OR(O5478="Ready for Master",O5478="Issues found in raw",O5478="Raw under QC",O5478="Issues resolved in raw"),"Raw","-"))</f>
        <v>Raw</v>
      </c>
      <c r="Q5478" s="13">
        <v>46266.31111111111</v>
      </c>
      <c r="R5478" t="inlineStr">
        <is>
          <t xml:space="preserve">2026-09 (Sept)</t>
        </is>
      </c>
      <c r="S5478">
        <f>IF(M5478="Not an error",0,IF(COUNTIFS($A$2:$A5478,$A5478,$D$2:$D5478,$D5478,$M$2:$M5478,"&lt;&gt;Not an error")=1,1,0))</f>
        <v>1</v>
      </c>
      <c r="T5478">
        <f>IF(M5478&lt;&gt;"Major",0,IF(COUNTIFS($A$2:$A5478,$A5478,$D$2:$D5478,$D5478,$M$2:$M5478,"Major")=1,1,0))</f>
        <v>1</v>
      </c>
      <c r="U5478">
        <f>IF(M5478&lt;&gt;"Minor",0,IF(COUNTIFS($A$2:$A5478,$A5478,$D$2:$D5478,$D5478,$M$2:$M5478,"Minor")=1,1,0))</f>
        <v>0</v>
      </c>
    </row>
    <row r="5479">
      <c r="A5479" t="inlineStr">
        <is>
          <t xml:space="preserve">294cd7d130be8bb0326127c52ff2769fcf9a956d</t>
        </is>
      </c>
      <c r="B5479" t="inlineStr">
        <is>
          <t xml:space="preserve">Zompirewolf</t>
        </is>
      </c>
      <c r="C5479" t="inlineStr">
        <is>
          <t xml:space="preserve">Zompirewolf: Die Geburt Einer Legende</t>
        </is>
      </c>
      <c r="D5479" t="inlineStr">
        <is>
          <t xml:space="preserve">d987073f42f5e3e68ca251e09881ffc5166fa74e</t>
        </is>
      </c>
      <c r="E5479" t="inlineStr">
        <is>
          <t xml:space="preserve">Episode 443: Abschluss</t>
        </is>
      </c>
      <c r="F5479">
        <v>443</v>
      </c>
      <c r="G5479" t="inlineStr">
        <is>
          <t xml:space="preserve">0:00</t>
        </is>
      </c>
      <c r="H5479" t="inlineStr">
        <is>
          <t xml:space="preserve">Resolved</t>
        </is>
      </c>
      <c r="I5479" t="inlineStr">
        <is>
          <t xml:space="preserve">Remarks: misleading information?
Line from Script: Notes: At the end of the last episode the Diakon already became dust and an animal came out of him (Tausdenfüßler). Now at the beginning of this episode this process is getting repeated (he is bursting into ashes), but no animal comes out of him. Shall this be changed in this episode or maybe easier to change it at the end of the last episode?</t>
        </is>
      </c>
      <c r="J5479" t="inlineStr">
        <is>
          <t xml:space="preserve">AI</t>
        </is>
      </c>
      <c r="K5479" t="inlineStr">
        <is>
          <t xml:space="preserve">Script error</t>
        </is>
      </c>
      <c r="L5479" t="inlineStr">
        <is>
          <t xml:space="preserve">Script error</t>
        </is>
      </c>
      <c r="M5479" t="str">
        <f>IFERROR(IF(VLOOKUP(L5479,'Quantification'!$A:$B,2,FALSE)&amp;""="","Unclassified",VLOOKUP(L5479,'Quantification'!$A:$B,2,FALSE)),"Unclassified")</f>
        <v>Major</v>
      </c>
      <c r="N5479" t="inlineStr">
        <is>
          <t xml:space="preserve">frl-florinda.frisardi@pocketfm.com</t>
        </is>
      </c>
      <c r="O5479" t="inlineStr">
        <is>
          <t xml:space="preserve">Issues found in raw</t>
        </is>
      </c>
      <c r="P5479" t="str">
        <f>IF(OR(O5479="Issues found in master",O5479="Final master"),"Master",IF(OR(O5479="Ready for Master",O5479="Issues found in raw",O5479="Raw under QC",O5479="Issues resolved in raw"),"Raw","-"))</f>
        <v>Raw</v>
      </c>
      <c r="Q5479" s="13">
        <v>46266.31111111111</v>
      </c>
      <c r="R5479" t="inlineStr">
        <is>
          <t xml:space="preserve">2026-09 (Sept)</t>
        </is>
      </c>
      <c r="S5479">
        <f>IF(M5479="Not an error",0,IF(COUNTIFS($A$2:$A5479,$A5479,$D$2:$D5479,$D5479,$M$2:$M5479,"&lt;&gt;Not an error")=1,1,0))</f>
        <v>1</v>
      </c>
      <c r="T5479">
        <f>IF(M5479&lt;&gt;"Major",0,IF(COUNTIFS($A$2:$A5479,$A5479,$D$2:$D5479,$D5479,$M$2:$M5479,"Major")=1,1,0))</f>
        <v>1</v>
      </c>
      <c r="U5479">
        <f>IF(M5479&lt;&gt;"Minor",0,IF(COUNTIFS($A$2:$A5479,$A5479,$D$2:$D5479,$D5479,$M$2:$M5479,"Minor")=1,1,0))</f>
        <v>0</v>
      </c>
    </row>
    <row r="5480">
      <c r="A5480" t="inlineStr">
        <is>
          <t xml:space="preserve">294cd7d130be8bb0326127c52ff2769fcf9a956d</t>
        </is>
      </c>
      <c r="B5480" t="inlineStr">
        <is>
          <t xml:space="preserve">Zompirewolf</t>
        </is>
      </c>
      <c r="C5480" t="inlineStr">
        <is>
          <t xml:space="preserve">Zompirewolf: Die Geburt Einer Legende</t>
        </is>
      </c>
      <c r="D5480" t="inlineStr">
        <is>
          <t xml:space="preserve">9fa99bba18f1b523b223aa12a8f0a35342b096d5</t>
        </is>
      </c>
      <c r="E5480" t="inlineStr">
        <is>
          <t xml:space="preserve">Episode 444: Aufklärung</t>
        </is>
      </c>
      <c r="F5480">
        <v>444</v>
      </c>
      <c r="G5480" t="inlineStr">
        <is>
          <t xml:space="preserve">2:01-2:07</t>
        </is>
      </c>
      <c r="H5480" t="inlineStr">
        <is>
          <t xml:space="preserve">Resolved</t>
        </is>
      </c>
      <c r="I5480" t="inlineStr">
        <is>
          <t xml:space="preserve">Remarks: change in accent
Line from Script: "Thori, auch bekannt als Vulcan, war überrascht, als Tristan seinen Namen nannte. "
Notes: "Vulcan" EN--&gt;DE</t>
        </is>
      </c>
      <c r="J5480" t="inlineStr">
        <is>
          <t xml:space="preserve">VOA</t>
        </is>
      </c>
      <c r="K5480" t="inlineStr">
        <is>
          <t xml:space="preserve">Mispronunciation</t>
        </is>
      </c>
      <c r="L5480" t="inlineStr">
        <is>
          <t xml:space="preserve">Mispronunciation</t>
        </is>
      </c>
      <c r="M5480" t="str">
        <f>IFERROR(IF(VLOOKUP(L5480,'Quantification'!$A:$B,2,FALSE)&amp;""="","Unclassified",VLOOKUP(L5480,'Quantification'!$A:$B,2,FALSE)),"Unclassified")</f>
        <v>Major</v>
      </c>
      <c r="N5480" t="inlineStr">
        <is>
          <t xml:space="preserve">frl-florinda.frisardi@pocketfm.com</t>
        </is>
      </c>
      <c r="O5480" t="inlineStr">
        <is>
          <t xml:space="preserve">Issues found in raw</t>
        </is>
      </c>
      <c r="P5480" t="str">
        <f>IF(OR(O5480="Issues found in master",O5480="Final master"),"Master",IF(OR(O5480="Ready for Master",O5480="Issues found in raw",O5480="Raw under QC",O5480="Issues resolved in raw"),"Raw","-"))</f>
        <v>Raw</v>
      </c>
      <c r="Q5480" s="13">
        <v>46266.31180555555</v>
      </c>
      <c r="R5480" t="inlineStr">
        <is>
          <t xml:space="preserve">2026-09 (Sept)</t>
        </is>
      </c>
      <c r="S5480">
        <f>IF(M5480="Not an error",0,IF(COUNTIFS($A$2:$A5480,$A5480,$D$2:$D5480,$D5480,$M$2:$M5480,"&lt;&gt;Not an error")=1,1,0))</f>
        <v>1</v>
      </c>
      <c r="T5480">
        <f>IF(M5480&lt;&gt;"Major",0,IF(COUNTIFS($A$2:$A5480,$A5480,$D$2:$D5480,$D5480,$M$2:$M5480,"Major")=1,1,0))</f>
        <v>1</v>
      </c>
      <c r="U5480">
        <f>IF(M5480&lt;&gt;"Minor",0,IF(COUNTIFS($A$2:$A5480,$A5480,$D$2:$D5480,$D5480,$M$2:$M5480,"Minor")=1,1,0))</f>
        <v>0</v>
      </c>
    </row>
    <row r="5481">
      <c r="A5481" t="inlineStr">
        <is>
          <t xml:space="preserve">294cd7d130be8bb0326127c52ff2769fcf9a956d</t>
        </is>
      </c>
      <c r="B5481" t="inlineStr">
        <is>
          <t xml:space="preserve">Zompirewolf</t>
        </is>
      </c>
      <c r="C5481" t="inlineStr">
        <is>
          <t xml:space="preserve">Zompirewolf: Die Geburt Einer Legende</t>
        </is>
      </c>
      <c r="D5481" t="inlineStr">
        <is>
          <t xml:space="preserve">150496a03c6a85939ed37fed8d247b54267710e1</t>
        </is>
      </c>
      <c r="E5481" t="inlineStr">
        <is>
          <t xml:space="preserve">Episode 446: Aufseher Erledigt</t>
        </is>
      </c>
      <c r="F5481">
        <v>446</v>
      </c>
      <c r="G5481" t="inlineStr">
        <is>
          <t xml:space="preserve">5:35-5:41</t>
        </is>
      </c>
      <c r="H5481" t="inlineStr">
        <is>
          <t xml:space="preserve">Resolved</t>
        </is>
      </c>
      <c r="I5481" t="inlineStr">
        <is>
          <t xml:space="preserve">Remarks: translation error
Line from Script: "Tessa versetzte dem Aufseher einen letzten, entscheidenden Schlag auf den Kiefer und schlug ihn ka o."
Notes: "ka o" - change to "k.o."</t>
        </is>
      </c>
      <c r="J5481" t="inlineStr">
        <is>
          <t xml:space="preserve">AI</t>
        </is>
      </c>
      <c r="K5481" t="inlineStr">
        <is>
          <t xml:space="preserve">Script error</t>
        </is>
      </c>
      <c r="L5481" t="inlineStr">
        <is>
          <t xml:space="preserve">Script error</t>
        </is>
      </c>
      <c r="M5481" t="str">
        <f>IFERROR(IF(VLOOKUP(L5481,'Quantification'!$A:$B,2,FALSE)&amp;""="","Unclassified",VLOOKUP(L5481,'Quantification'!$A:$B,2,FALSE)),"Unclassified")</f>
        <v>Major</v>
      </c>
      <c r="N5481" t="inlineStr">
        <is>
          <t xml:space="preserve">frl-florinda.frisardi@pocketfm.com</t>
        </is>
      </c>
      <c r="O5481" t="inlineStr">
        <is>
          <t xml:space="preserve">Issues found in raw</t>
        </is>
      </c>
      <c r="P5481" t="str">
        <f>IF(OR(O5481="Issues found in master",O5481="Final master"),"Master",IF(OR(O5481="Ready for Master",O5481="Issues found in raw",O5481="Raw under QC",O5481="Issues resolved in raw"),"Raw","-"))</f>
        <v>Raw</v>
      </c>
      <c r="Q5481" s="13">
        <v>46266.31180555555</v>
      </c>
      <c r="R5481" t="inlineStr">
        <is>
          <t xml:space="preserve">2026-09 (Sept)</t>
        </is>
      </c>
      <c r="S5481">
        <f>IF(M5481="Not an error",0,IF(COUNTIFS($A$2:$A5481,$A5481,$D$2:$D5481,$D5481,$M$2:$M5481,"&lt;&gt;Not an error")=1,1,0))</f>
        <v>1</v>
      </c>
      <c r="T5481">
        <f>IF(M5481&lt;&gt;"Major",0,IF(COUNTIFS($A$2:$A5481,$A5481,$D$2:$D5481,$D5481,$M$2:$M5481,"Major")=1,1,0))</f>
        <v>1</v>
      </c>
      <c r="U5481">
        <f>IF(M5481&lt;&gt;"Minor",0,IF(COUNTIFS($A$2:$A5481,$A5481,$D$2:$D5481,$D5481,$M$2:$M5481,"Minor")=1,1,0))</f>
        <v>0</v>
      </c>
    </row>
    <row r="5482">
      <c r="A5482" t="inlineStr">
        <is>
          <t xml:space="preserve">294cd7d130be8bb0326127c52ff2769fcf9a956d</t>
        </is>
      </c>
      <c r="B5482" t="inlineStr">
        <is>
          <t xml:space="preserve">Zompirewolf</t>
        </is>
      </c>
      <c r="C5482" t="inlineStr">
        <is>
          <t xml:space="preserve">Zompirewolf: Die Geburt Einer Legende</t>
        </is>
      </c>
      <c r="D5482" t="inlineStr">
        <is>
          <t xml:space="preserve">b051b54299d0f8c34e97efa0007f864289e3783c</t>
        </is>
      </c>
      <c r="E5482" t="inlineStr">
        <is>
          <t xml:space="preserve">Episode 451: Eine Tatsache Des Lebens</t>
        </is>
      </c>
      <c r="F5482">
        <v>451</v>
      </c>
      <c r="G5482" t="inlineStr">
        <is>
          <t xml:space="preserve">0:00-0:07</t>
        </is>
      </c>
      <c r="H5482" t="inlineStr">
        <is>
          <t xml:space="preserve">Resolved</t>
        </is>
      </c>
      <c r="I5482" t="inlineStr">
        <is>
          <t xml:space="preserve">Remarks: mispronunciation
Line from Script: "Tristan, Tessa und Kass landeten mit dem Schiff im vorgesehenen Bereich des Landehafens des Turms. "
Notes: "Tristan" weirdly pronounced</t>
        </is>
      </c>
      <c r="J5482" t="inlineStr">
        <is>
          <t xml:space="preserve">VOA</t>
        </is>
      </c>
      <c r="K5482" t="inlineStr">
        <is>
          <t xml:space="preserve">Mispronunciation</t>
        </is>
      </c>
      <c r="L5482" t="inlineStr">
        <is>
          <t xml:space="preserve">Mispronunciation</t>
        </is>
      </c>
      <c r="M5482" t="str">
        <f>IFERROR(IF(VLOOKUP(L5482,'Quantification'!$A:$B,2,FALSE)&amp;""="","Unclassified",VLOOKUP(L5482,'Quantification'!$A:$B,2,FALSE)),"Unclassified")</f>
        <v>Major</v>
      </c>
      <c r="N5482" t="inlineStr">
        <is>
          <t xml:space="preserve">frl-florinda.frisardi@pocketfm.com</t>
        </is>
      </c>
      <c r="O5482" t="inlineStr">
        <is>
          <t xml:space="preserve">Issues found in raw</t>
        </is>
      </c>
      <c r="P5482" t="str">
        <f>IF(OR(O5482="Issues found in master",O5482="Final master"),"Master",IF(OR(O5482="Ready for Master",O5482="Issues found in raw",O5482="Raw under QC",O5482="Issues resolved in raw"),"Raw","-"))</f>
        <v>Raw</v>
      </c>
      <c r="Q5482" s="13">
        <v>46266.3125</v>
      </c>
      <c r="R5482" t="inlineStr">
        <is>
          <t xml:space="preserve">2026-09 (Sept)</t>
        </is>
      </c>
      <c r="S5482">
        <f>IF(M5482="Not an error",0,IF(COUNTIFS($A$2:$A5482,$A5482,$D$2:$D5482,$D5482,$M$2:$M5482,"&lt;&gt;Not an error")=1,1,0))</f>
        <v>1</v>
      </c>
      <c r="T5482">
        <f>IF(M5482&lt;&gt;"Major",0,IF(COUNTIFS($A$2:$A5482,$A5482,$D$2:$D5482,$D5482,$M$2:$M5482,"Major")=1,1,0))</f>
        <v>1</v>
      </c>
      <c r="U5482">
        <f>IF(M5482&lt;&gt;"Minor",0,IF(COUNTIFS($A$2:$A5482,$A5482,$D$2:$D5482,$D5482,$M$2:$M5482,"Minor")=1,1,0))</f>
        <v>0</v>
      </c>
    </row>
    <row r="5483">
      <c r="A5483" t="inlineStr">
        <is>
          <t xml:space="preserve">294cd7d130be8bb0326127c52ff2769fcf9a956d</t>
        </is>
      </c>
      <c r="B5483" t="inlineStr">
        <is>
          <t xml:space="preserve">Zompirewolf</t>
        </is>
      </c>
      <c r="C5483" t="inlineStr">
        <is>
          <t xml:space="preserve">Zompirewolf: Die Geburt Einer Legende</t>
        </is>
      </c>
      <c r="D5483" t="inlineStr">
        <is>
          <t xml:space="preserve">b051b54299d0f8c34e97efa0007f864289e3783c</t>
        </is>
      </c>
      <c r="E5483" t="inlineStr">
        <is>
          <t xml:space="preserve">Episode 451: Eine Tatsache Des Lebens</t>
        </is>
      </c>
      <c r="F5483">
        <v>451</v>
      </c>
      <c r="G5483" t="inlineStr">
        <is>
          <t xml:space="preserve">3:08-3:13</t>
        </is>
      </c>
      <c r="H5483" t="inlineStr">
        <is>
          <t xml:space="preserve">Resolved</t>
        </is>
      </c>
      <c r="I5483" t="inlineStr">
        <is>
          <t xml:space="preserve">Remarks: mispronunciation
Line from Script: "„Wir werden unsere Antworten bekommen, sobald Tarek dazu in der Lage ist. "
Notes: "Antworten" mispronounced</t>
        </is>
      </c>
      <c r="J5483" t="inlineStr">
        <is>
          <t xml:space="preserve">VOA</t>
        </is>
      </c>
      <c r="K5483" t="inlineStr">
        <is>
          <t xml:space="preserve">Mispronunciation</t>
        </is>
      </c>
      <c r="L5483" t="inlineStr">
        <is>
          <t xml:space="preserve">Mispronunciation</t>
        </is>
      </c>
      <c r="M5483" t="str">
        <f>IFERROR(IF(VLOOKUP(L5483,'Quantification'!$A:$B,2,FALSE)&amp;""="","Unclassified",VLOOKUP(L5483,'Quantification'!$A:$B,2,FALSE)),"Unclassified")</f>
        <v>Major</v>
      </c>
      <c r="N5483" t="inlineStr">
        <is>
          <t xml:space="preserve">frl-florinda.frisardi@pocketfm.com</t>
        </is>
      </c>
      <c r="O5483" t="inlineStr">
        <is>
          <t xml:space="preserve">Issues found in raw</t>
        </is>
      </c>
      <c r="P5483" t="str">
        <f>IF(OR(O5483="Issues found in master",O5483="Final master"),"Master",IF(OR(O5483="Ready for Master",O5483="Issues found in raw",O5483="Raw under QC",O5483="Issues resolved in raw"),"Raw","-"))</f>
        <v>Raw</v>
      </c>
      <c r="Q5483" s="13">
        <v>46266.3125</v>
      </c>
      <c r="R5483" t="inlineStr">
        <is>
          <t xml:space="preserve">2026-09 (Sept)</t>
        </is>
      </c>
      <c r="S5483">
        <f>IF(M5483="Not an error",0,IF(COUNTIFS($A$2:$A5483,$A5483,$D$2:$D5483,$D5483,$M$2:$M5483,"&lt;&gt;Not an error")=1,1,0))</f>
        <v>0</v>
      </c>
      <c r="T5483">
        <f>IF(M5483&lt;&gt;"Major",0,IF(COUNTIFS($A$2:$A5483,$A5483,$D$2:$D5483,$D5483,$M$2:$M5483,"Major")=1,1,0))</f>
        <v>0</v>
      </c>
      <c r="U5483">
        <f>IF(M5483&lt;&gt;"Minor",0,IF(COUNTIFS($A$2:$A5483,$A5483,$D$2:$D5483,$D5483,$M$2:$M5483,"Minor")=1,1,0))</f>
        <v>0</v>
      </c>
    </row>
    <row r="5484">
      <c r="A5484" t="inlineStr">
        <is>
          <t xml:space="preserve">294cd7d130be8bb0326127c52ff2769fcf9a956d</t>
        </is>
      </c>
      <c r="B5484" t="inlineStr">
        <is>
          <t xml:space="preserve">Zompirewolf</t>
        </is>
      </c>
      <c r="C5484" t="inlineStr">
        <is>
          <t xml:space="preserve">Zompirewolf: Die Geburt Einer Legende</t>
        </is>
      </c>
      <c r="D5484" t="inlineStr">
        <is>
          <t xml:space="preserve">b051b54299d0f8c34e97efa0007f864289e3783c</t>
        </is>
      </c>
      <c r="E5484" t="inlineStr">
        <is>
          <t xml:space="preserve">Episode 451: Eine Tatsache Des Lebens</t>
        </is>
      </c>
      <c r="F5484">
        <v>451</v>
      </c>
      <c r="G5484" t="inlineStr">
        <is>
          <t xml:space="preserve">4:12-4:20</t>
        </is>
      </c>
      <c r="H5484" t="inlineStr">
        <is>
          <t xml:space="preserve">Resolved</t>
        </is>
      </c>
      <c r="I5484" t="inlineStr">
        <is>
          <t xml:space="preserve">Remarks: translation error Line from Script: "„Habt ihr ihn bekommen?“, fragte Leonidas.
Tristan nickte. „Ja, haben wir. Er wird gerade behandelt.“
Notes: "bekommen" not appropriate expression</t>
        </is>
      </c>
      <c r="J5484" t="inlineStr">
        <is>
          <t xml:space="preserve">AI</t>
        </is>
      </c>
      <c r="K5484" t="inlineStr">
        <is>
          <t xml:space="preserve">Script error</t>
        </is>
      </c>
      <c r="L5484" t="inlineStr">
        <is>
          <t xml:space="preserve">Script error</t>
        </is>
      </c>
      <c r="M5484" t="str">
        <f>IFERROR(IF(VLOOKUP(L5484,'Quantification'!$A:$B,2,FALSE)&amp;""="","Unclassified",VLOOKUP(L5484,'Quantification'!$A:$B,2,FALSE)),"Unclassified")</f>
        <v>Major</v>
      </c>
      <c r="N5484" t="inlineStr">
        <is>
          <t xml:space="preserve">frl-florinda.frisardi@pocketfm.com</t>
        </is>
      </c>
      <c r="O5484" t="inlineStr">
        <is>
          <t xml:space="preserve">Issues found in raw</t>
        </is>
      </c>
      <c r="P5484" t="str">
        <f>IF(OR(O5484="Issues found in master",O5484="Final master"),"Master",IF(OR(O5484="Ready for Master",O5484="Issues found in raw",O5484="Raw under QC",O5484="Issues resolved in raw"),"Raw","-"))</f>
        <v>Raw</v>
      </c>
      <c r="Q5484" s="13">
        <v>46266.3125</v>
      </c>
      <c r="R5484" t="inlineStr">
        <is>
          <t xml:space="preserve">2026-09 (Sept)</t>
        </is>
      </c>
      <c r="S5484">
        <f>IF(M5484="Not an error",0,IF(COUNTIFS($A$2:$A5484,$A5484,$D$2:$D5484,$D5484,$M$2:$M5484,"&lt;&gt;Not an error")=1,1,0))</f>
        <v>0</v>
      </c>
      <c r="T5484">
        <f>IF(M5484&lt;&gt;"Major",0,IF(COUNTIFS($A$2:$A5484,$A5484,$D$2:$D5484,$D5484,$M$2:$M5484,"Major")=1,1,0))</f>
        <v>0</v>
      </c>
      <c r="U5484">
        <f>IF(M5484&lt;&gt;"Minor",0,IF(COUNTIFS($A$2:$A5484,$A5484,$D$2:$D5484,$D5484,$M$2:$M5484,"Minor")=1,1,0))</f>
        <v>0</v>
      </c>
    </row>
    <row r="5485">
      <c r="A5485" t="inlineStr">
        <is>
          <t xml:space="preserve">294cd7d130be8bb0326127c52ff2769fcf9a956d</t>
        </is>
      </c>
      <c r="B5485" t="inlineStr">
        <is>
          <t xml:space="preserve">Zompirewolf</t>
        </is>
      </c>
      <c r="C5485" t="inlineStr">
        <is>
          <t xml:space="preserve">Zompirewolf: Die Geburt Einer Legende</t>
        </is>
      </c>
      <c r="D5485" t="inlineStr">
        <is>
          <t xml:space="preserve">b051b54299d0f8c34e97efa0007f864289e3783c</t>
        </is>
      </c>
      <c r="E5485" t="inlineStr">
        <is>
          <t xml:space="preserve">Episode 451: Eine Tatsache Des Lebens</t>
        </is>
      </c>
      <c r="F5485">
        <v>451</v>
      </c>
      <c r="G5485" t="inlineStr">
        <is>
          <t xml:space="preserve">6:38-6:48</t>
        </is>
      </c>
      <c r="H5485" t="inlineStr">
        <is>
          <t xml:space="preserve">Resolved</t>
        </is>
      </c>
      <c r="I5485" t="inlineStr">
        <is>
          <t xml:space="preserve">Remarks: change in accent
Line from Script: "Aegis watschelte hinter ihm her und wedelte mit seinen drei Schwänzen.
Ohne Vorwarnung sprang Aegis direkt in Tristans Arme und schleckte ihm wie verrückt das Gesicht ab."
Notes: "Aegis" EN--&gt;DE</t>
        </is>
      </c>
      <c r="J5485" t="inlineStr">
        <is>
          <t xml:space="preserve">VOA</t>
        </is>
      </c>
      <c r="K5485" t="inlineStr">
        <is>
          <t xml:space="preserve">Mispronunciation</t>
        </is>
      </c>
      <c r="L5485" t="inlineStr">
        <is>
          <t xml:space="preserve">Mispronunciation</t>
        </is>
      </c>
      <c r="M5485" t="str">
        <f>IFERROR(IF(VLOOKUP(L5485,'Quantification'!$A:$B,2,FALSE)&amp;""="","Unclassified",VLOOKUP(L5485,'Quantification'!$A:$B,2,FALSE)),"Unclassified")</f>
        <v>Major</v>
      </c>
      <c r="N5485" t="inlineStr">
        <is>
          <t xml:space="preserve">frl-florinda.frisardi@pocketfm.com</t>
        </is>
      </c>
      <c r="O5485" t="inlineStr">
        <is>
          <t xml:space="preserve">Issues found in raw</t>
        </is>
      </c>
      <c r="P5485" t="str">
        <f>IF(OR(O5485="Issues found in master",O5485="Final master"),"Master",IF(OR(O5485="Ready for Master",O5485="Issues found in raw",O5485="Raw under QC",O5485="Issues resolved in raw"),"Raw","-"))</f>
        <v>Raw</v>
      </c>
      <c r="Q5485" s="13">
        <v>46266.3125</v>
      </c>
      <c r="R5485" t="inlineStr">
        <is>
          <t xml:space="preserve">2026-09 (Sept)</t>
        </is>
      </c>
      <c r="S5485">
        <f>IF(M5485="Not an error",0,IF(COUNTIFS($A$2:$A5485,$A5485,$D$2:$D5485,$D5485,$M$2:$M5485,"&lt;&gt;Not an error")=1,1,0))</f>
        <v>0</v>
      </c>
      <c r="T5485">
        <f>IF(M5485&lt;&gt;"Major",0,IF(COUNTIFS($A$2:$A5485,$A5485,$D$2:$D5485,$D5485,$M$2:$M5485,"Major")=1,1,0))</f>
        <v>0</v>
      </c>
      <c r="U5485">
        <f>IF(M5485&lt;&gt;"Minor",0,IF(COUNTIFS($A$2:$A5485,$A5485,$D$2:$D5485,$D5485,$M$2:$M5485,"Minor")=1,1,0))</f>
        <v>0</v>
      </c>
    </row>
    <row r="5486">
      <c r="A5486" t="inlineStr">
        <is>
          <t xml:space="preserve">294cd7d130be8bb0326127c52ff2769fcf9a956d</t>
        </is>
      </c>
      <c r="B5486" t="inlineStr">
        <is>
          <t xml:space="preserve">Zompirewolf</t>
        </is>
      </c>
      <c r="C5486" t="inlineStr">
        <is>
          <t xml:space="preserve">Zompirewolf: Die Geburt Einer Legende</t>
        </is>
      </c>
      <c r="D5486" t="inlineStr">
        <is>
          <t xml:space="preserve">b051b54299d0f8c34e97efa0007f864289e3783c</t>
        </is>
      </c>
      <c r="E5486" t="inlineStr">
        <is>
          <t xml:space="preserve">Episode 451: Eine Tatsache Des Lebens</t>
        </is>
      </c>
      <c r="F5486">
        <v>451</v>
      </c>
      <c r="G5486" t="inlineStr">
        <is>
          <t xml:space="preserve">7:03-7:18</t>
        </is>
      </c>
      <c r="H5486" t="inlineStr">
        <is>
          <t xml:space="preserve">Resolved</t>
        </is>
      </c>
      <c r="I5486" t="inlineStr">
        <is>
          <t xml:space="preserve">Remarks: change in accent
Line from Script: "Tristan legte die kleine Kreatur in Tessas Arme, und Aegis fing sofort an, ihr das Gesicht zu schlecken, wobei seine drei Schwänze wie verrückt wedelten.
Während die Gruppe mit Aegis spielte, verließen Vulcan und Tristan die Bar."
Notes: "Aegis" EN--&gt;DE</t>
        </is>
      </c>
      <c r="J5486" t="inlineStr">
        <is>
          <t xml:space="preserve">VOA</t>
        </is>
      </c>
      <c r="K5486" t="inlineStr">
        <is>
          <t xml:space="preserve">Mispronunciation</t>
        </is>
      </c>
      <c r="L5486" t="inlineStr">
        <is>
          <t xml:space="preserve">Mispronunciation</t>
        </is>
      </c>
      <c r="M5486" t="str">
        <f>IFERROR(IF(VLOOKUP(L5486,'Quantification'!$A:$B,2,FALSE)&amp;""="","Unclassified",VLOOKUP(L5486,'Quantification'!$A:$B,2,FALSE)),"Unclassified")</f>
        <v>Major</v>
      </c>
      <c r="N5486" t="inlineStr">
        <is>
          <t xml:space="preserve">frl-florinda.frisardi@pocketfm.com</t>
        </is>
      </c>
      <c r="O5486" t="inlineStr">
        <is>
          <t xml:space="preserve">Issues found in raw</t>
        </is>
      </c>
      <c r="P5486" t="str">
        <f>IF(OR(O5486="Issues found in master",O5486="Final master"),"Master",IF(OR(O5486="Ready for Master",O5486="Issues found in raw",O5486="Raw under QC",O5486="Issues resolved in raw"),"Raw","-"))</f>
        <v>Raw</v>
      </c>
      <c r="Q5486" s="13">
        <v>46266.3125</v>
      </c>
      <c r="R5486" t="inlineStr">
        <is>
          <t xml:space="preserve">2026-09 (Sept)</t>
        </is>
      </c>
      <c r="S5486">
        <f>IF(M5486="Not an error",0,IF(COUNTIFS($A$2:$A5486,$A5486,$D$2:$D5486,$D5486,$M$2:$M5486,"&lt;&gt;Not an error")=1,1,0))</f>
        <v>0</v>
      </c>
      <c r="T5486">
        <f>IF(M5486&lt;&gt;"Major",0,IF(COUNTIFS($A$2:$A5486,$A5486,$D$2:$D5486,$D5486,$M$2:$M5486,"Major")=1,1,0))</f>
        <v>0</v>
      </c>
      <c r="U5486">
        <f>IF(M5486&lt;&gt;"Minor",0,IF(COUNTIFS($A$2:$A5486,$A5486,$D$2:$D5486,$D5486,$M$2:$M5486,"Minor")=1,1,0))</f>
        <v>0</v>
      </c>
    </row>
    <row r="5487">
      <c r="A5487" t="inlineStr">
        <is>
          <t xml:space="preserve">294cd7d130be8bb0326127c52ff2769fcf9a956d</t>
        </is>
      </c>
      <c r="B5487" t="inlineStr">
        <is>
          <t xml:space="preserve">Zompirewolf</t>
        </is>
      </c>
      <c r="C5487" t="inlineStr">
        <is>
          <t xml:space="preserve">Zompirewolf: Die Geburt Einer Legende</t>
        </is>
      </c>
      <c r="D5487" t="inlineStr">
        <is>
          <t xml:space="preserve">36cb8c1ead98e4fb21a49658d4fcfd988965baa6</t>
        </is>
      </c>
      <c r="E5487" t="inlineStr">
        <is>
          <t xml:space="preserve">Episode 452: In Den Schmelztiegel Teil 1</t>
        </is>
      </c>
      <c r="F5487">
        <v>452</v>
      </c>
      <c r="G5487" t="inlineStr">
        <is>
          <t xml:space="preserve">1:03-1:15</t>
        </is>
      </c>
      <c r="H5487" t="inlineStr">
        <is>
          <t xml:space="preserve">Resolved</t>
        </is>
      </c>
      <c r="I5487" t="inlineStr">
        <is>
          <t xml:space="preserve">Remarks: incorrect name, change in accent
Line from Script: "Als er die Türen aufstieß, sah er Flintmace und Vulcan, die in der Mitte des Raumes auf ihn warteten, umgeben von allerlei Hightechausrüstung und holografischen Anzeigen. "
Notes: "Flintmace" - change to "Steinfaust", "Vulcan" EN--&gt;DE</t>
        </is>
      </c>
      <c r="J5487" t="inlineStr">
        <is>
          <t xml:space="preserve">AI</t>
        </is>
      </c>
      <c r="K5487" t="inlineStr">
        <is>
          <t xml:space="preserve">Script error</t>
        </is>
      </c>
      <c r="L5487" t="inlineStr">
        <is>
          <t xml:space="preserve">Script error</t>
        </is>
      </c>
      <c r="M5487" t="str">
        <f>IFERROR(IF(VLOOKUP(L5487,'Quantification'!$A:$B,2,FALSE)&amp;""="","Unclassified",VLOOKUP(L5487,'Quantification'!$A:$B,2,FALSE)),"Unclassified")</f>
        <v>Major</v>
      </c>
      <c r="N5487" t="inlineStr">
        <is>
          <t xml:space="preserve">frl-florinda.frisardi@pocketfm.com</t>
        </is>
      </c>
      <c r="O5487" t="inlineStr">
        <is>
          <t xml:space="preserve">Issues found in raw</t>
        </is>
      </c>
      <c r="P5487" t="str">
        <f>IF(OR(O5487="Issues found in master",O5487="Final master"),"Master",IF(OR(O5487="Ready for Master",O5487="Issues found in raw",O5487="Raw under QC",O5487="Issues resolved in raw"),"Raw","-"))</f>
        <v>Raw</v>
      </c>
      <c r="Q5487" s="13">
        <v>46266.3125</v>
      </c>
      <c r="R5487" t="inlineStr">
        <is>
          <t xml:space="preserve">2026-09 (Sept)</t>
        </is>
      </c>
      <c r="S5487">
        <f>IF(M5487="Not an error",0,IF(COUNTIFS($A$2:$A5487,$A5487,$D$2:$D5487,$D5487,$M$2:$M5487,"&lt;&gt;Not an error")=1,1,0))</f>
        <v>1</v>
      </c>
      <c r="T5487">
        <f>IF(M5487&lt;&gt;"Major",0,IF(COUNTIFS($A$2:$A5487,$A5487,$D$2:$D5487,$D5487,$M$2:$M5487,"Major")=1,1,0))</f>
        <v>1</v>
      </c>
      <c r="U5487">
        <f>IF(M5487&lt;&gt;"Minor",0,IF(COUNTIFS($A$2:$A5487,$A5487,$D$2:$D5487,$D5487,$M$2:$M5487,"Minor")=1,1,0))</f>
        <v>0</v>
      </c>
    </row>
    <row r="5488">
      <c r="A5488" t="inlineStr">
        <is>
          <t xml:space="preserve">294cd7d130be8bb0326127c52ff2769fcf9a956d</t>
        </is>
      </c>
      <c r="B5488" t="inlineStr">
        <is>
          <t xml:space="preserve">Zompirewolf</t>
        </is>
      </c>
      <c r="C5488" t="inlineStr">
        <is>
          <t xml:space="preserve">Zompirewolf: Die Geburt Einer Legende</t>
        </is>
      </c>
      <c r="D5488" t="inlineStr">
        <is>
          <t xml:space="preserve">36cb8c1ead98e4fb21a49658d4fcfd988965baa6</t>
        </is>
      </c>
      <c r="E5488" t="inlineStr">
        <is>
          <t xml:space="preserve">Episode 452: In Den Schmelztiegel Teil 1</t>
        </is>
      </c>
      <c r="F5488">
        <v>452</v>
      </c>
      <c r="G5488" t="inlineStr">
        <is>
          <t xml:space="preserve">1:28-1:36</t>
        </is>
      </c>
      <c r="H5488" t="inlineStr">
        <is>
          <t xml:space="preserve">Resolved</t>
        </is>
      </c>
      <c r="I5488" t="inlineStr">
        <is>
          <t xml:space="preserve">Remarks: incorrect name
Line from Script: "Flintmace war ein Hüne von über zwei Metern, mit schwellenden Muskeln und scharf gemeißelten Zügen. "
Notes: "Flintmace" - change to "Steinfaust"</t>
        </is>
      </c>
      <c r="J5488" t="inlineStr">
        <is>
          <t xml:space="preserve">AI</t>
        </is>
      </c>
      <c r="K5488" t="inlineStr">
        <is>
          <t xml:space="preserve">Script error</t>
        </is>
      </c>
      <c r="L5488" t="inlineStr">
        <is>
          <t xml:space="preserve">Script error</t>
        </is>
      </c>
      <c r="M5488" t="str">
        <f>IFERROR(IF(VLOOKUP(L5488,'Quantification'!$A:$B,2,FALSE)&amp;""="","Unclassified",VLOOKUP(L5488,'Quantification'!$A:$B,2,FALSE)),"Unclassified")</f>
        <v>Major</v>
      </c>
      <c r="N5488" t="inlineStr">
        <is>
          <t xml:space="preserve">frl-florinda.frisardi@pocketfm.com</t>
        </is>
      </c>
      <c r="O5488" t="inlineStr">
        <is>
          <t xml:space="preserve">Issues found in raw</t>
        </is>
      </c>
      <c r="P5488" t="str">
        <f>IF(OR(O5488="Issues found in master",O5488="Final master"),"Master",IF(OR(O5488="Ready for Master",O5488="Issues found in raw",O5488="Raw under QC",O5488="Issues resolved in raw"),"Raw","-"))</f>
        <v>Raw</v>
      </c>
      <c r="Q5488" s="13">
        <v>46266.3125</v>
      </c>
      <c r="R5488" t="inlineStr">
        <is>
          <t xml:space="preserve">2026-09 (Sept)</t>
        </is>
      </c>
      <c r="S5488">
        <f>IF(M5488="Not an error",0,IF(COUNTIFS($A$2:$A5488,$A5488,$D$2:$D5488,$D5488,$M$2:$M5488,"&lt;&gt;Not an error")=1,1,0))</f>
        <v>0</v>
      </c>
      <c r="T5488">
        <f>IF(M5488&lt;&gt;"Major",0,IF(COUNTIFS($A$2:$A5488,$A5488,$D$2:$D5488,$D5488,$M$2:$M5488,"Major")=1,1,0))</f>
        <v>0</v>
      </c>
      <c r="U5488">
        <f>IF(M5488&lt;&gt;"Minor",0,IF(COUNTIFS($A$2:$A5488,$A5488,$D$2:$D5488,$D5488,$M$2:$M5488,"Minor")=1,1,0))</f>
        <v>0</v>
      </c>
    </row>
    <row r="5489">
      <c r="A5489" t="inlineStr">
        <is>
          <t xml:space="preserve">294cd7d130be8bb0326127c52ff2769fcf9a956d</t>
        </is>
      </c>
      <c r="B5489" t="inlineStr">
        <is>
          <t xml:space="preserve">Zompirewolf</t>
        </is>
      </c>
      <c r="C5489" t="inlineStr">
        <is>
          <t xml:space="preserve">Zompirewolf: Die Geburt Einer Legende</t>
        </is>
      </c>
      <c r="D5489" t="inlineStr">
        <is>
          <t xml:space="preserve">36cb8c1ead98e4fb21a49658d4fcfd988965baa6</t>
        </is>
      </c>
      <c r="E5489" t="inlineStr">
        <is>
          <t xml:space="preserve">Episode 452: In Den Schmelztiegel Teil 1</t>
        </is>
      </c>
      <c r="F5489">
        <v>452</v>
      </c>
      <c r="G5489" t="inlineStr">
        <is>
          <t xml:space="preserve">1:37-1:52</t>
        </is>
      </c>
      <c r="H5489" t="inlineStr">
        <is>
          <t xml:space="preserve">Resolved</t>
        </is>
      </c>
      <c r="I5489" t="inlineStr">
        <is>
          <t xml:space="preserve">Remarks: change in accent
Line from Script: "Vulcan hingegen, ein Zwerg, war deutlich kleiner. Er war genauso einschüchternd, aber das ist eine ganz andere Geschichte.
Wichtiger noch, Tristan hatte Vulcan noch nie in Kampfausrüstung gesehen. "
Notes: "Vulcan" EN--&gt;DE</t>
        </is>
      </c>
      <c r="J5489" t="inlineStr">
        <is>
          <t xml:space="preserve">VOA</t>
        </is>
      </c>
      <c r="K5489" t="inlineStr">
        <is>
          <t xml:space="preserve">Mispronunciation</t>
        </is>
      </c>
      <c r="L5489" t="inlineStr">
        <is>
          <t xml:space="preserve">Mispronunciation</t>
        </is>
      </c>
      <c r="M5489" t="str">
        <f>IFERROR(IF(VLOOKUP(L5489,'Quantification'!$A:$B,2,FALSE)&amp;""="","Unclassified",VLOOKUP(L5489,'Quantification'!$A:$B,2,FALSE)),"Unclassified")</f>
        <v>Major</v>
      </c>
      <c r="N5489" t="inlineStr">
        <is>
          <t xml:space="preserve">frl-florinda.frisardi@pocketfm.com</t>
        </is>
      </c>
      <c r="O5489" t="inlineStr">
        <is>
          <t xml:space="preserve">Issues found in raw</t>
        </is>
      </c>
      <c r="P5489" t="str">
        <f>IF(OR(O5489="Issues found in master",O5489="Final master"),"Master",IF(OR(O5489="Ready for Master",O5489="Issues found in raw",O5489="Raw under QC",O5489="Issues resolved in raw"),"Raw","-"))</f>
        <v>Raw</v>
      </c>
      <c r="Q5489" s="13">
        <v>46266.3125</v>
      </c>
      <c r="R5489" t="inlineStr">
        <is>
          <t xml:space="preserve">2026-09 (Sept)</t>
        </is>
      </c>
      <c r="S5489">
        <f>IF(M5489="Not an error",0,IF(COUNTIFS($A$2:$A5489,$A5489,$D$2:$D5489,$D5489,$M$2:$M5489,"&lt;&gt;Not an error")=1,1,0))</f>
        <v>0</v>
      </c>
      <c r="T5489">
        <f>IF(M5489&lt;&gt;"Major",0,IF(COUNTIFS($A$2:$A5489,$A5489,$D$2:$D5489,$D5489,$M$2:$M5489,"Major")=1,1,0))</f>
        <v>0</v>
      </c>
      <c r="U5489">
        <f>IF(M5489&lt;&gt;"Minor",0,IF(COUNTIFS($A$2:$A5489,$A5489,$D$2:$D5489,$D5489,$M$2:$M5489,"Minor")=1,1,0))</f>
        <v>0</v>
      </c>
    </row>
    <row r="5490">
      <c r="A5490" t="inlineStr">
        <is>
          <t xml:space="preserve">294cd7d130be8bb0326127c52ff2769fcf9a956d</t>
        </is>
      </c>
      <c r="B5490" t="inlineStr">
        <is>
          <t xml:space="preserve">Zompirewolf</t>
        </is>
      </c>
      <c r="C5490" t="inlineStr">
        <is>
          <t xml:space="preserve">Zompirewolf: Die Geburt Einer Legende</t>
        </is>
      </c>
      <c r="D5490" t="inlineStr">
        <is>
          <t xml:space="preserve">36cb8c1ead98e4fb21a49658d4fcfd988965baa6</t>
        </is>
      </c>
      <c r="E5490" t="inlineStr">
        <is>
          <t xml:space="preserve">Episode 452: In Den Schmelztiegel Teil 1</t>
        </is>
      </c>
      <c r="F5490">
        <v>452</v>
      </c>
      <c r="G5490" t="inlineStr">
        <is>
          <t xml:space="preserve">2:45-2:50</t>
        </is>
      </c>
      <c r="H5490" t="inlineStr">
        <is>
          <t xml:space="preserve">Resolved</t>
        </is>
      </c>
      <c r="I5490" t="inlineStr">
        <is>
          <t xml:space="preserve">Remarks: incorrect name
Line from Script: "„Willkommen, Tristan“, sagte Flintmace mit seiner tiefen, dröhnenden Stimme. "
Notes: "Flintmace" - change to "Steinfaust"</t>
        </is>
      </c>
      <c r="J5490" t="inlineStr">
        <is>
          <t xml:space="preserve">AI</t>
        </is>
      </c>
      <c r="K5490" t="inlineStr">
        <is>
          <t xml:space="preserve">Script error</t>
        </is>
      </c>
      <c r="L5490" t="inlineStr">
        <is>
          <t xml:space="preserve">Script error</t>
        </is>
      </c>
      <c r="M5490" t="str">
        <f>IFERROR(IF(VLOOKUP(L5490,'Quantification'!$A:$B,2,FALSE)&amp;""="","Unclassified",VLOOKUP(L5490,'Quantification'!$A:$B,2,FALSE)),"Unclassified")</f>
        <v>Major</v>
      </c>
      <c r="N5490" t="inlineStr">
        <is>
          <t xml:space="preserve">frl-florinda.frisardi@pocketfm.com</t>
        </is>
      </c>
      <c r="O5490" t="inlineStr">
        <is>
          <t xml:space="preserve">Issues found in raw</t>
        </is>
      </c>
      <c r="P5490" t="str">
        <f>IF(OR(O5490="Issues found in master",O5490="Final master"),"Master",IF(OR(O5490="Ready for Master",O5490="Issues found in raw",O5490="Raw under QC",O5490="Issues resolved in raw"),"Raw","-"))</f>
        <v>Raw</v>
      </c>
      <c r="Q5490" s="13">
        <v>46266.3125</v>
      </c>
      <c r="R5490" t="inlineStr">
        <is>
          <t xml:space="preserve">2026-09 (Sept)</t>
        </is>
      </c>
      <c r="S5490">
        <f>IF(M5490="Not an error",0,IF(COUNTIFS($A$2:$A5490,$A5490,$D$2:$D5490,$D5490,$M$2:$M5490,"&lt;&gt;Not an error")=1,1,0))</f>
        <v>0</v>
      </c>
      <c r="T5490">
        <f>IF(M5490&lt;&gt;"Major",0,IF(COUNTIFS($A$2:$A5490,$A5490,$D$2:$D5490,$D5490,$M$2:$M5490,"Major")=1,1,0))</f>
        <v>0</v>
      </c>
      <c r="U5490">
        <f>IF(M5490&lt;&gt;"Minor",0,IF(COUNTIFS($A$2:$A5490,$A5490,$D$2:$D5490,$D5490,$M$2:$M5490,"Minor")=1,1,0))</f>
        <v>0</v>
      </c>
    </row>
    <row r="5491">
      <c r="A5491" t="inlineStr">
        <is>
          <t xml:space="preserve">294cd7d130be8bb0326127c52ff2769fcf9a956d</t>
        </is>
      </c>
      <c r="B5491" t="inlineStr">
        <is>
          <t xml:space="preserve">Zompirewolf</t>
        </is>
      </c>
      <c r="C5491" t="inlineStr">
        <is>
          <t xml:space="preserve">Zompirewolf: Die Geburt Einer Legende</t>
        </is>
      </c>
      <c r="D5491" t="inlineStr">
        <is>
          <t xml:space="preserve">36cb8c1ead98e4fb21a49658d4fcfd988965baa6</t>
        </is>
      </c>
      <c r="E5491" t="inlineStr">
        <is>
          <t xml:space="preserve">Episode 452: In Den Schmelztiegel Teil 1</t>
        </is>
      </c>
      <c r="F5491">
        <v>452</v>
      </c>
      <c r="G5491" t="inlineStr">
        <is>
          <t xml:space="preserve">3:38-3:44</t>
        </is>
      </c>
      <c r="H5491" t="inlineStr">
        <is>
          <t xml:space="preserve">Resolved</t>
        </is>
      </c>
      <c r="I5491" t="inlineStr">
        <is>
          <t xml:space="preserve">Remarks: change in accent
Line from Script: "„Das ist ein echter Krieg, echtes Training, kein sanftes Sparring, wie du es gewohnt bist.“
Notes: "Sparring" DE--&gt;EN</t>
        </is>
      </c>
      <c r="J5491" t="inlineStr">
        <is>
          <t xml:space="preserve">VOA</t>
        </is>
      </c>
      <c r="K5491" t="inlineStr">
        <is>
          <t xml:space="preserve">Mispronunciation</t>
        </is>
      </c>
      <c r="L5491" t="inlineStr">
        <is>
          <t xml:space="preserve">Mispronunciation</t>
        </is>
      </c>
      <c r="M5491" t="str">
        <f>IFERROR(IF(VLOOKUP(L5491,'Quantification'!$A:$B,2,FALSE)&amp;""="","Unclassified",VLOOKUP(L5491,'Quantification'!$A:$B,2,FALSE)),"Unclassified")</f>
        <v>Major</v>
      </c>
      <c r="N5491" t="inlineStr">
        <is>
          <t xml:space="preserve">frl-florinda.frisardi@pocketfm.com</t>
        </is>
      </c>
      <c r="O5491" t="inlineStr">
        <is>
          <t xml:space="preserve">Issues found in raw</t>
        </is>
      </c>
      <c r="P5491" t="str">
        <f>IF(OR(O5491="Issues found in master",O5491="Final master"),"Master",IF(OR(O5491="Ready for Master",O5491="Issues found in raw",O5491="Raw under QC",O5491="Issues resolved in raw"),"Raw","-"))</f>
        <v>Raw</v>
      </c>
      <c r="Q5491" s="13">
        <v>46266.3125</v>
      </c>
      <c r="R5491" t="inlineStr">
        <is>
          <t xml:space="preserve">2026-09 (Sept)</t>
        </is>
      </c>
      <c r="S5491">
        <f>IF(M5491="Not an error",0,IF(COUNTIFS($A$2:$A5491,$A5491,$D$2:$D5491,$D5491,$M$2:$M5491,"&lt;&gt;Not an error")=1,1,0))</f>
        <v>0</v>
      </c>
      <c r="T5491">
        <f>IF(M5491&lt;&gt;"Major",0,IF(COUNTIFS($A$2:$A5491,$A5491,$D$2:$D5491,$D5491,$M$2:$M5491,"Major")=1,1,0))</f>
        <v>0</v>
      </c>
      <c r="U5491">
        <f>IF(M5491&lt;&gt;"Minor",0,IF(COUNTIFS($A$2:$A5491,$A5491,$D$2:$D5491,$D5491,$M$2:$M5491,"Minor")=1,1,0))</f>
        <v>0</v>
      </c>
    </row>
    <row r="5492">
      <c r="A5492" t="inlineStr">
        <is>
          <t xml:space="preserve">294cd7d130be8bb0326127c52ff2769fcf9a956d</t>
        </is>
      </c>
      <c r="B5492" t="inlineStr">
        <is>
          <t xml:space="preserve">Zompirewolf</t>
        </is>
      </c>
      <c r="C5492" t="inlineStr">
        <is>
          <t xml:space="preserve">Zompirewolf: Die Geburt Einer Legende</t>
        </is>
      </c>
      <c r="D5492" t="inlineStr">
        <is>
          <t xml:space="preserve">36cb8c1ead98e4fb21a49658d4fcfd988965baa6</t>
        </is>
      </c>
      <c r="E5492" t="inlineStr">
        <is>
          <t xml:space="preserve">Episode 452: In Den Schmelztiegel Teil 1</t>
        </is>
      </c>
      <c r="F5492">
        <v>452</v>
      </c>
      <c r="G5492" t="inlineStr">
        <is>
          <t xml:space="preserve">4:02-4:10</t>
        </is>
      </c>
      <c r="H5492" t="inlineStr">
        <is>
          <t xml:space="preserve">Resolved</t>
        </is>
      </c>
      <c r="I5492" t="inlineStr">
        <is>
          <t xml:space="preserve">Remarks: change in accent
Line from Script: "Er wusste, dass Vulcan kein Blatt vor den Mund nahm, und der Ruf des Zwerges als harter Lehrmeister war wohlverdient. "
Notes: "Vulcan" EN--&gt;DE</t>
        </is>
      </c>
      <c r="J5492" t="inlineStr">
        <is>
          <t xml:space="preserve">VOA</t>
        </is>
      </c>
      <c r="K5492" t="inlineStr">
        <is>
          <t xml:space="preserve">Mispronunciation</t>
        </is>
      </c>
      <c r="L5492" t="inlineStr">
        <is>
          <t xml:space="preserve">Mispronunciation</t>
        </is>
      </c>
      <c r="M5492" t="str">
        <f>IFERROR(IF(VLOOKUP(L5492,'Quantification'!$A:$B,2,FALSE)&amp;""="","Unclassified",VLOOKUP(L5492,'Quantification'!$A:$B,2,FALSE)),"Unclassified")</f>
        <v>Major</v>
      </c>
      <c r="N5492" t="inlineStr">
        <is>
          <t xml:space="preserve">frl-florinda.frisardi@pocketfm.com</t>
        </is>
      </c>
      <c r="O5492" t="inlineStr">
        <is>
          <t xml:space="preserve">Issues found in raw</t>
        </is>
      </c>
      <c r="P5492" t="str">
        <f>IF(OR(O5492="Issues found in master",O5492="Final master"),"Master",IF(OR(O5492="Ready for Master",O5492="Issues found in raw",O5492="Raw under QC",O5492="Issues resolved in raw"),"Raw","-"))</f>
        <v>Raw</v>
      </c>
      <c r="Q5492" s="13">
        <v>46266.3125</v>
      </c>
      <c r="R5492" t="inlineStr">
        <is>
          <t xml:space="preserve">2026-09 (Sept)</t>
        </is>
      </c>
      <c r="S5492">
        <f>IF(M5492="Not an error",0,IF(COUNTIFS($A$2:$A5492,$A5492,$D$2:$D5492,$D5492,$M$2:$M5492,"&lt;&gt;Not an error")=1,1,0))</f>
        <v>0</v>
      </c>
      <c r="T5492">
        <f>IF(M5492&lt;&gt;"Major",0,IF(COUNTIFS($A$2:$A5492,$A5492,$D$2:$D5492,$D5492,$M$2:$M5492,"Major")=1,1,0))</f>
        <v>0</v>
      </c>
      <c r="U5492">
        <f>IF(M5492&lt;&gt;"Minor",0,IF(COUNTIFS($A$2:$A5492,$A5492,$D$2:$D5492,$D5492,$M$2:$M5492,"Minor")=1,1,0))</f>
        <v>0</v>
      </c>
    </row>
    <row r="5493">
      <c r="A5493" t="inlineStr">
        <is>
          <t xml:space="preserve">294cd7d130be8bb0326127c52ff2769fcf9a956d</t>
        </is>
      </c>
      <c r="B5493" t="inlineStr">
        <is>
          <t xml:space="preserve">Zompirewolf</t>
        </is>
      </c>
      <c r="C5493" t="inlineStr">
        <is>
          <t xml:space="preserve">Zompirewolf: Die Geburt Einer Legende</t>
        </is>
      </c>
      <c r="D5493" t="inlineStr">
        <is>
          <t xml:space="preserve">36cb8c1ead98e4fb21a49658d4fcfd988965baa6</t>
        </is>
      </c>
      <c r="E5493" t="inlineStr">
        <is>
          <t xml:space="preserve">Episode 452: In Den Schmelztiegel Teil 1</t>
        </is>
      </c>
      <c r="F5493">
        <v>452</v>
      </c>
      <c r="G5493" t="inlineStr">
        <is>
          <t xml:space="preserve">4:11-4:31</t>
        </is>
      </c>
      <c r="H5493" t="inlineStr">
        <is>
          <t xml:space="preserve">Resolved</t>
        </is>
      </c>
      <c r="I5493" t="inlineStr">
        <is>
          <t xml:space="preserve">Remarks: incorrect name
Line from Script: "Flintmace wirkte zwar zugänglicher, aber Tristan hütete sich davor, den flügellosen Leerenbrut zu unterschätzen.
„Ich bin bereit“, sagte er mit so viel Selbstbewusstsein, wie er aufbringen konnte.
Flintmace nickte und deutete auf eine nahe gelegene Konsole. "
Notes: "Flintmace" - change to "Steinfaust"</t>
        </is>
      </c>
      <c r="J5493" t="inlineStr">
        <is>
          <t xml:space="preserve">AI</t>
        </is>
      </c>
      <c r="K5493" t="inlineStr">
        <is>
          <t xml:space="preserve">Script error</t>
        </is>
      </c>
      <c r="L5493" t="inlineStr">
        <is>
          <t xml:space="preserve">Script error</t>
        </is>
      </c>
      <c r="M5493" t="str">
        <f>IFERROR(IF(VLOOKUP(L5493,'Quantification'!$A:$B,2,FALSE)&amp;""="","Unclassified",VLOOKUP(L5493,'Quantification'!$A:$B,2,FALSE)),"Unclassified")</f>
        <v>Major</v>
      </c>
      <c r="N5493" t="inlineStr">
        <is>
          <t xml:space="preserve">frl-florinda.frisardi@pocketfm.com</t>
        </is>
      </c>
      <c r="O5493" t="inlineStr">
        <is>
          <t xml:space="preserve">Issues found in raw</t>
        </is>
      </c>
      <c r="P5493" t="str">
        <f>IF(OR(O5493="Issues found in master",O5493="Final master"),"Master",IF(OR(O5493="Ready for Master",O5493="Issues found in raw",O5493="Raw under QC",O5493="Issues resolved in raw"),"Raw","-"))</f>
        <v>Raw</v>
      </c>
      <c r="Q5493" s="13">
        <v>46266.3125</v>
      </c>
      <c r="R5493" t="inlineStr">
        <is>
          <t xml:space="preserve">2026-09 (Sept)</t>
        </is>
      </c>
      <c r="S5493">
        <f>IF(M5493="Not an error",0,IF(COUNTIFS($A$2:$A5493,$A5493,$D$2:$D5493,$D5493,$M$2:$M5493,"&lt;&gt;Not an error")=1,1,0))</f>
        <v>0</v>
      </c>
      <c r="T5493">
        <f>IF(M5493&lt;&gt;"Major",0,IF(COUNTIFS($A$2:$A5493,$A5493,$D$2:$D5493,$D5493,$M$2:$M5493,"Major")=1,1,0))</f>
        <v>0</v>
      </c>
      <c r="U5493">
        <f>IF(M5493&lt;&gt;"Minor",0,IF(COUNTIFS($A$2:$A5493,$A5493,$D$2:$D5493,$D5493,$M$2:$M5493,"Minor")=1,1,0))</f>
        <v>0</v>
      </c>
    </row>
    <row r="5494">
      <c r="A5494" t="inlineStr">
        <is>
          <t xml:space="preserve">294cd7d130be8bb0326127c52ff2769fcf9a956d</t>
        </is>
      </c>
      <c r="B5494" t="inlineStr">
        <is>
          <t xml:space="preserve">Zompirewolf</t>
        </is>
      </c>
      <c r="C5494" t="inlineStr">
        <is>
          <t xml:space="preserve">Zompirewolf: Die Geburt Einer Legende</t>
        </is>
      </c>
      <c r="D5494" t="inlineStr">
        <is>
          <t xml:space="preserve">36cb8c1ead98e4fb21a49658d4fcfd988965baa6</t>
        </is>
      </c>
      <c r="E5494" t="inlineStr">
        <is>
          <t xml:space="preserve">Episode 452: In Den Schmelztiegel Teil 1</t>
        </is>
      </c>
      <c r="F5494">
        <v>452</v>
      </c>
      <c r="G5494" t="inlineStr">
        <is>
          <t xml:space="preserve">4:56-5:02</t>
        </is>
      </c>
      <c r="H5494" t="inlineStr">
        <is>
          <t xml:space="preserve">Resolved</t>
        </is>
      </c>
      <c r="I5494" t="inlineStr">
        <is>
          <t xml:space="preserve">Remarks: incorrect name, change in accent
Line from Script: "„Sprich für dich selbst“, spottete Vulcan.
Flintmace schüttelte den Kopf und ignorierte Vulcan. "
Notes: "Flintmace" - change to "Steinfaust", "Vulcan" EN--&gt;DE</t>
        </is>
      </c>
      <c r="J5494" t="inlineStr">
        <is>
          <t xml:space="preserve">AI</t>
        </is>
      </c>
      <c r="K5494" t="inlineStr">
        <is>
          <t xml:space="preserve">Script error</t>
        </is>
      </c>
      <c r="L5494" t="inlineStr">
        <is>
          <t xml:space="preserve">Script error</t>
        </is>
      </c>
      <c r="M5494" t="str">
        <f>IFERROR(IF(VLOOKUP(L5494,'Quantification'!$A:$B,2,FALSE)&amp;""="","Unclassified",VLOOKUP(L5494,'Quantification'!$A:$B,2,FALSE)),"Unclassified")</f>
        <v>Major</v>
      </c>
      <c r="N5494" t="inlineStr">
        <is>
          <t xml:space="preserve">frl-florinda.frisardi@pocketfm.com</t>
        </is>
      </c>
      <c r="O5494" t="inlineStr">
        <is>
          <t xml:space="preserve">Issues found in raw</t>
        </is>
      </c>
      <c r="P5494" t="str">
        <f>IF(OR(O5494="Issues found in master",O5494="Final master"),"Master",IF(OR(O5494="Ready for Master",O5494="Issues found in raw",O5494="Raw under QC",O5494="Issues resolved in raw"),"Raw","-"))</f>
        <v>Raw</v>
      </c>
      <c r="Q5494" s="13">
        <v>46266.3125</v>
      </c>
      <c r="R5494" t="inlineStr">
        <is>
          <t xml:space="preserve">2026-09 (Sept)</t>
        </is>
      </c>
      <c r="S5494">
        <f>IF(M5494="Not an error",0,IF(COUNTIFS($A$2:$A5494,$A5494,$D$2:$D5494,$D5494,$M$2:$M5494,"&lt;&gt;Not an error")=1,1,0))</f>
        <v>0</v>
      </c>
      <c r="T5494">
        <f>IF(M5494&lt;&gt;"Major",0,IF(COUNTIFS($A$2:$A5494,$A5494,$D$2:$D5494,$D5494,$M$2:$M5494,"Major")=1,1,0))</f>
        <v>0</v>
      </c>
      <c r="U5494">
        <f>IF(M5494&lt;&gt;"Minor",0,IF(COUNTIFS($A$2:$A5494,$A5494,$D$2:$D5494,$D5494,$M$2:$M5494,"Minor")=1,1,0))</f>
        <v>0</v>
      </c>
    </row>
    <row r="5495">
      <c r="A5495" t="inlineStr">
        <is>
          <t xml:space="preserve">294cd7d130be8bb0326127c52ff2769fcf9a956d</t>
        </is>
      </c>
      <c r="B5495" t="inlineStr">
        <is>
          <t xml:space="preserve">Zompirewolf</t>
        </is>
      </c>
      <c r="C5495" t="inlineStr">
        <is>
          <t xml:space="preserve">Zompirewolf: Die Geburt Einer Legende</t>
        </is>
      </c>
      <c r="D5495" t="inlineStr">
        <is>
          <t xml:space="preserve">36cb8c1ead98e4fb21a49658d4fcfd988965baa6</t>
        </is>
      </c>
      <c r="E5495" t="inlineStr">
        <is>
          <t xml:space="preserve">Episode 452: In Den Schmelztiegel Teil 1</t>
        </is>
      </c>
      <c r="F5495">
        <v>452</v>
      </c>
      <c r="G5495" t="inlineStr">
        <is>
          <t xml:space="preserve">5:57-6:03</t>
        </is>
      </c>
      <c r="H5495" t="inlineStr">
        <is>
          <t xml:space="preserve">Resolved</t>
        </is>
      </c>
      <c r="I5495" t="inlineStr">
        <is>
          <t xml:space="preserve">Remarks: incorrect name, change in accent
Line from Script: "Er war sich bewusst, dass Flintmace und Vulcan hinter ihm standen und ihn genau beobachteten. "
Notes: "Flintmace" - change to "Steinfaust", "Vulcan" EN--&gt;DE</t>
        </is>
      </c>
      <c r="J5495" t="inlineStr">
        <is>
          <t xml:space="preserve">AI</t>
        </is>
      </c>
      <c r="K5495" t="inlineStr">
        <is>
          <t xml:space="preserve">Script error</t>
        </is>
      </c>
      <c r="L5495" t="inlineStr">
        <is>
          <t xml:space="preserve">Script error</t>
        </is>
      </c>
      <c r="M5495" t="str">
        <f>IFERROR(IF(VLOOKUP(L5495,'Quantification'!$A:$B,2,FALSE)&amp;""="","Unclassified",VLOOKUP(L5495,'Quantification'!$A:$B,2,FALSE)),"Unclassified")</f>
        <v>Major</v>
      </c>
      <c r="N5495" t="inlineStr">
        <is>
          <t xml:space="preserve">frl-florinda.frisardi@pocketfm.com</t>
        </is>
      </c>
      <c r="O5495" t="inlineStr">
        <is>
          <t xml:space="preserve">Issues found in raw</t>
        </is>
      </c>
      <c r="P5495" t="str">
        <f>IF(OR(O5495="Issues found in master",O5495="Final master"),"Master",IF(OR(O5495="Ready for Master",O5495="Issues found in raw",O5495="Raw under QC",O5495="Issues resolved in raw"),"Raw","-"))</f>
        <v>Raw</v>
      </c>
      <c r="Q5495" s="13">
        <v>46266.3125</v>
      </c>
      <c r="R5495" t="inlineStr">
        <is>
          <t xml:space="preserve">2026-09 (Sept)</t>
        </is>
      </c>
      <c r="S5495">
        <f>IF(M5495="Not an error",0,IF(COUNTIFS($A$2:$A5495,$A5495,$D$2:$D5495,$D5495,$M$2:$M5495,"&lt;&gt;Not an error")=1,1,0))</f>
        <v>0</v>
      </c>
      <c r="T5495">
        <f>IF(M5495&lt;&gt;"Major",0,IF(COUNTIFS($A$2:$A5495,$A5495,$D$2:$D5495,$D5495,$M$2:$M5495,"Major")=1,1,0))</f>
        <v>0</v>
      </c>
      <c r="U5495">
        <f>IF(M5495&lt;&gt;"Minor",0,IF(COUNTIFS($A$2:$A5495,$A5495,$D$2:$D5495,$D5495,$M$2:$M5495,"Minor")=1,1,0))</f>
        <v>0</v>
      </c>
    </row>
    <row r="5496">
      <c r="A5496" t="inlineStr">
        <is>
          <t xml:space="preserve">294cd7d130be8bb0326127c52ff2769fcf9a956d</t>
        </is>
      </c>
      <c r="B5496" t="inlineStr">
        <is>
          <t xml:space="preserve">Zompirewolf</t>
        </is>
      </c>
      <c r="C5496" t="inlineStr">
        <is>
          <t xml:space="preserve">Zompirewolf: Die Geburt Einer Legende</t>
        </is>
      </c>
      <c r="D5496" t="inlineStr">
        <is>
          <t xml:space="preserve">0d568e4a581e5fed5b71e8e87aae64984d1145b1</t>
        </is>
      </c>
      <c r="E5496" t="inlineStr">
        <is>
          <t xml:space="preserve">Episode 453: In Den Schmelztiegel Teil 2</t>
        </is>
      </c>
      <c r="F5496">
        <v>453</v>
      </c>
      <c r="G5496" t="inlineStr">
        <is>
          <t xml:space="preserve">6:30-6:36</t>
        </is>
      </c>
      <c r="H5496" t="inlineStr">
        <is>
          <t xml:space="preserve">Resolved</t>
        </is>
      </c>
      <c r="I5496" t="inlineStr">
        <is>
          <t xml:space="preserve">Remarks: incorrect name
Line from Script: "Flintmace stand da, sein Gesicht eine leere Maske, während Vulcan grinste."
Notes: "Flintmace" - change to "Steinfaust"</t>
        </is>
      </c>
      <c r="J5496" t="inlineStr">
        <is>
          <t xml:space="preserve">AI</t>
        </is>
      </c>
      <c r="K5496" t="inlineStr">
        <is>
          <t xml:space="preserve">Script error</t>
        </is>
      </c>
      <c r="L5496" t="inlineStr">
        <is>
          <t xml:space="preserve">Script error</t>
        </is>
      </c>
      <c r="M5496" t="str">
        <f>IFERROR(IF(VLOOKUP(L5496,'Quantification'!$A:$B,2,FALSE)&amp;""="","Unclassified",VLOOKUP(L5496,'Quantification'!$A:$B,2,FALSE)),"Unclassified")</f>
        <v>Major</v>
      </c>
      <c r="N5496" t="inlineStr">
        <is>
          <t xml:space="preserve">frl-florinda.frisardi@pocketfm.com</t>
        </is>
      </c>
      <c r="O5496" t="inlineStr">
        <is>
          <t xml:space="preserve">Issues found in raw</t>
        </is>
      </c>
      <c r="P5496" t="str">
        <f>IF(OR(O5496="Issues found in master",O5496="Final master"),"Master",IF(OR(O5496="Ready for Master",O5496="Issues found in raw",O5496="Raw under QC",O5496="Issues resolved in raw"),"Raw","-"))</f>
        <v>Raw</v>
      </c>
      <c r="Q5496" s="13">
        <v>46266.3125</v>
      </c>
      <c r="R5496" t="inlineStr">
        <is>
          <t xml:space="preserve">2026-09 (Sept)</t>
        </is>
      </c>
      <c r="S5496">
        <f>IF(M5496="Not an error",0,IF(COUNTIFS($A$2:$A5496,$A5496,$D$2:$D5496,$D5496,$M$2:$M5496,"&lt;&gt;Not an error")=1,1,0))</f>
        <v>1</v>
      </c>
      <c r="T5496">
        <f>IF(M5496&lt;&gt;"Major",0,IF(COUNTIFS($A$2:$A5496,$A5496,$D$2:$D5496,$D5496,$M$2:$M5496,"Major")=1,1,0))</f>
        <v>1</v>
      </c>
      <c r="U5496">
        <f>IF(M5496&lt;&gt;"Minor",0,IF(COUNTIFS($A$2:$A5496,$A5496,$D$2:$D5496,$D5496,$M$2:$M5496,"Minor")=1,1,0))</f>
        <v>0</v>
      </c>
    </row>
    <row r="5497">
      <c r="A5497" t="inlineStr">
        <is>
          <t xml:space="preserve">294cd7d130be8bb0326127c52ff2769fcf9a956d</t>
        </is>
      </c>
      <c r="B5497" t="inlineStr">
        <is>
          <t xml:space="preserve">Zompirewolf</t>
        </is>
      </c>
      <c r="C5497" t="inlineStr">
        <is>
          <t xml:space="preserve">Zompirewolf: Die Geburt Einer Legende</t>
        </is>
      </c>
      <c r="D5497" t="inlineStr">
        <is>
          <t xml:space="preserve">0d568e4a581e5fed5b71e8e87aae64984d1145b1</t>
        </is>
      </c>
      <c r="E5497" t="inlineStr">
        <is>
          <t xml:space="preserve">Episode 453: In Den Schmelztiegel Teil 2</t>
        </is>
      </c>
      <c r="F5497">
        <v>453</v>
      </c>
      <c r="G5497" t="inlineStr">
        <is>
          <t xml:space="preserve">6:51-6:56</t>
        </is>
      </c>
      <c r="H5497" t="inlineStr">
        <is>
          <t xml:space="preserve">Resolved</t>
        </is>
      </c>
      <c r="I5497" t="inlineStr">
        <is>
          <t xml:space="preserve">Remarks: incorrect name
Line from Script: "Flintmace half Tristan auf die Beine und gratulierte ihm zu einem soliden Versuch. "
Notes: "Flintmace" - change to "Steinfaust"</t>
        </is>
      </c>
      <c r="J5497" t="inlineStr">
        <is>
          <t xml:space="preserve">AI</t>
        </is>
      </c>
      <c r="K5497" t="inlineStr">
        <is>
          <t xml:space="preserve">Script error</t>
        </is>
      </c>
      <c r="L5497" t="inlineStr">
        <is>
          <t xml:space="preserve">Script error</t>
        </is>
      </c>
      <c r="M5497" t="str">
        <f>IFERROR(IF(VLOOKUP(L5497,'Quantification'!$A:$B,2,FALSE)&amp;""="","Unclassified",VLOOKUP(L5497,'Quantification'!$A:$B,2,FALSE)),"Unclassified")</f>
        <v>Major</v>
      </c>
      <c r="N5497" t="inlineStr">
        <is>
          <t xml:space="preserve">frl-florinda.frisardi@pocketfm.com</t>
        </is>
      </c>
      <c r="O5497" t="inlineStr">
        <is>
          <t xml:space="preserve">Issues found in raw</t>
        </is>
      </c>
      <c r="P5497" t="str">
        <f>IF(OR(O5497="Issues found in master",O5497="Final master"),"Master",IF(OR(O5497="Ready for Master",O5497="Issues found in raw",O5497="Raw under QC",O5497="Issues resolved in raw"),"Raw","-"))</f>
        <v>Raw</v>
      </c>
      <c r="Q5497" s="13">
        <v>46266.3125</v>
      </c>
      <c r="R5497" t="inlineStr">
        <is>
          <t xml:space="preserve">2026-09 (Sept)</t>
        </is>
      </c>
      <c r="S5497">
        <f>IF(M5497="Not an error",0,IF(COUNTIFS($A$2:$A5497,$A5497,$D$2:$D5497,$D5497,$M$2:$M5497,"&lt;&gt;Not an error")=1,1,0))</f>
        <v>0</v>
      </c>
      <c r="T5497">
        <f>IF(M5497&lt;&gt;"Major",0,IF(COUNTIFS($A$2:$A5497,$A5497,$D$2:$D5497,$D5497,$M$2:$M5497,"Major")=1,1,0))</f>
        <v>0</v>
      </c>
      <c r="U5497">
        <f>IF(M5497&lt;&gt;"Minor",0,IF(COUNTIFS($A$2:$A5497,$A5497,$D$2:$D5497,$D5497,$M$2:$M5497,"Minor")=1,1,0))</f>
        <v>0</v>
      </c>
    </row>
    <row r="5498">
      <c r="A5498" t="inlineStr">
        <is>
          <t xml:space="preserve">294cd7d130be8bb0326127c52ff2769fcf9a956d</t>
        </is>
      </c>
      <c r="B5498" t="inlineStr">
        <is>
          <t xml:space="preserve">Zompirewolf</t>
        </is>
      </c>
      <c r="C5498" t="inlineStr">
        <is>
          <t xml:space="preserve">Zompirewolf: Die Geburt Einer Legende</t>
        </is>
      </c>
      <c r="D5498" t="inlineStr">
        <is>
          <t xml:space="preserve">0d568e4a581e5fed5b71e8e87aae64984d1145b1</t>
        </is>
      </c>
      <c r="E5498" t="inlineStr">
        <is>
          <t xml:space="preserve">Episode 453: In Den Schmelztiegel Teil 2</t>
        </is>
      </c>
      <c r="F5498">
        <v>453</v>
      </c>
      <c r="G5498" t="inlineStr">
        <is>
          <t xml:space="preserve">9:17-9:21</t>
        </is>
      </c>
      <c r="H5498" t="inlineStr">
        <is>
          <t xml:space="preserve">Resolved</t>
        </is>
      </c>
      <c r="I5498" t="inlineStr">
        <is>
          <t xml:space="preserve">Remarks: incorrect name
Line from Script: "„Lass es mich erklären“, sagte Flintmace und trat vor."
Notes: "Flintmace" - change to "Steinfaust"</t>
        </is>
      </c>
      <c r="J5498" t="inlineStr">
        <is>
          <t xml:space="preserve">AI</t>
        </is>
      </c>
      <c r="K5498" t="inlineStr">
        <is>
          <t xml:space="preserve">Script error</t>
        </is>
      </c>
      <c r="L5498" t="inlineStr">
        <is>
          <t xml:space="preserve">Script error</t>
        </is>
      </c>
      <c r="M5498" t="str">
        <f>IFERROR(IF(VLOOKUP(L5498,'Quantification'!$A:$B,2,FALSE)&amp;""="","Unclassified",VLOOKUP(L5498,'Quantification'!$A:$B,2,FALSE)),"Unclassified")</f>
        <v>Major</v>
      </c>
      <c r="N5498" t="inlineStr">
        <is>
          <t xml:space="preserve">frl-florinda.frisardi@pocketfm.com</t>
        </is>
      </c>
      <c r="O5498" t="inlineStr">
        <is>
          <t xml:space="preserve">Issues found in raw</t>
        </is>
      </c>
      <c r="P5498" t="str">
        <f>IF(OR(O5498="Issues found in master",O5498="Final master"),"Master",IF(OR(O5498="Ready for Master",O5498="Issues found in raw",O5498="Raw under QC",O5498="Issues resolved in raw"),"Raw","-"))</f>
        <v>Raw</v>
      </c>
      <c r="Q5498" s="13">
        <v>46266.3125</v>
      </c>
      <c r="R5498" t="inlineStr">
        <is>
          <t xml:space="preserve">2026-09 (Sept)</t>
        </is>
      </c>
      <c r="S5498">
        <f>IF(M5498="Not an error",0,IF(COUNTIFS($A$2:$A5498,$A5498,$D$2:$D5498,$D5498,$M$2:$M5498,"&lt;&gt;Not an error")=1,1,0))</f>
        <v>0</v>
      </c>
      <c r="T5498">
        <f>IF(M5498&lt;&gt;"Major",0,IF(COUNTIFS($A$2:$A5498,$A5498,$D$2:$D5498,$D5498,$M$2:$M5498,"Major")=1,1,0))</f>
        <v>0</v>
      </c>
      <c r="U5498">
        <f>IF(M5498&lt;&gt;"Minor",0,IF(COUNTIFS($A$2:$A5498,$A5498,$D$2:$D5498,$D5498,$M$2:$M5498,"Minor")=1,1,0))</f>
        <v>0</v>
      </c>
    </row>
    <row r="5499">
      <c r="A5499" t="inlineStr">
        <is>
          <t xml:space="preserve">294cd7d130be8bb0326127c52ff2769fcf9a956d</t>
        </is>
      </c>
      <c r="B5499" t="inlineStr">
        <is>
          <t xml:space="preserve">Zompirewolf</t>
        </is>
      </c>
      <c r="C5499" t="inlineStr">
        <is>
          <t xml:space="preserve">Zompirewolf: Die Geburt Einer Legende</t>
        </is>
      </c>
      <c r="D5499" t="inlineStr">
        <is>
          <t xml:space="preserve">e7ee9698889a034a3bfc92fe20f5f5a43acf6547</t>
        </is>
      </c>
      <c r="E5499" t="inlineStr">
        <is>
          <t xml:space="preserve">Episode 454: Doktor Tareks Offenbarung Teil 1</t>
        </is>
      </c>
      <c r="F5499">
        <v>454</v>
      </c>
      <c r="G5499" t="inlineStr">
        <is>
          <t xml:space="preserve">1:17-1:22</t>
        </is>
      </c>
      <c r="H5499" t="inlineStr">
        <is>
          <t xml:space="preserve">Resolved</t>
        </is>
      </c>
      <c r="I5499" t="inlineStr">
        <is>
          <t xml:space="preserve">Remarks: incorrect name
Line from Script: "Er blickte auf und sah Flintmace und Vulcan auf sich zukommen. "
Notes: "Flintmace" - change to "Steinfaust"</t>
        </is>
      </c>
      <c r="J5499" t="inlineStr">
        <is>
          <t xml:space="preserve">AI</t>
        </is>
      </c>
      <c r="K5499" t="inlineStr">
        <is>
          <t xml:space="preserve">Script error</t>
        </is>
      </c>
      <c r="L5499" t="inlineStr">
        <is>
          <t xml:space="preserve">Script error</t>
        </is>
      </c>
      <c r="M5499" t="str">
        <f>IFERROR(IF(VLOOKUP(L5499,'Quantification'!$A:$B,2,FALSE)&amp;""="","Unclassified",VLOOKUP(L5499,'Quantification'!$A:$B,2,FALSE)),"Unclassified")</f>
        <v>Major</v>
      </c>
      <c r="N5499" t="inlineStr">
        <is>
          <t xml:space="preserve">frl-florinda.frisardi@pocketfm.com</t>
        </is>
      </c>
      <c r="O5499" t="inlineStr">
        <is>
          <t xml:space="preserve">Issues found in raw</t>
        </is>
      </c>
      <c r="P5499" t="str">
        <f>IF(OR(O5499="Issues found in master",O5499="Final master"),"Master",IF(OR(O5499="Ready for Master",O5499="Issues found in raw",O5499="Raw under QC",O5499="Issues resolved in raw"),"Raw","-"))</f>
        <v>Raw</v>
      </c>
      <c r="Q5499" s="13">
        <v>46266.31319444445</v>
      </c>
      <c r="R5499" t="inlineStr">
        <is>
          <t xml:space="preserve">2026-09 (Sept)</t>
        </is>
      </c>
      <c r="S5499">
        <f>IF(M5499="Not an error",0,IF(COUNTIFS($A$2:$A5499,$A5499,$D$2:$D5499,$D5499,$M$2:$M5499,"&lt;&gt;Not an error")=1,1,0))</f>
        <v>1</v>
      </c>
      <c r="T5499">
        <f>IF(M5499&lt;&gt;"Major",0,IF(COUNTIFS($A$2:$A5499,$A5499,$D$2:$D5499,$D5499,$M$2:$M5499,"Major")=1,1,0))</f>
        <v>1</v>
      </c>
      <c r="U5499">
        <f>IF(M5499&lt;&gt;"Minor",0,IF(COUNTIFS($A$2:$A5499,$A5499,$D$2:$D5499,$D5499,$M$2:$M5499,"Minor")=1,1,0))</f>
        <v>0</v>
      </c>
    </row>
    <row r="5500">
      <c r="A5500" t="inlineStr">
        <is>
          <t xml:space="preserve">294cd7d130be8bb0326127c52ff2769fcf9a956d</t>
        </is>
      </c>
      <c r="B5500" t="inlineStr">
        <is>
          <t xml:space="preserve">Zompirewolf</t>
        </is>
      </c>
      <c r="C5500" t="inlineStr">
        <is>
          <t xml:space="preserve">Zompirewolf: Die Geburt Einer Legende</t>
        </is>
      </c>
      <c r="D5500" t="inlineStr">
        <is>
          <t xml:space="preserve">e7ee9698889a034a3bfc92fe20f5f5a43acf6547</t>
        </is>
      </c>
      <c r="E5500" t="inlineStr">
        <is>
          <t xml:space="preserve">Episode 454: Doktor Tareks Offenbarung Teil 1</t>
        </is>
      </c>
      <c r="F5500">
        <v>454</v>
      </c>
      <c r="G5500" t="inlineStr">
        <is>
          <t xml:space="preserve">1:32-1:36</t>
        </is>
      </c>
      <c r="H5500" t="inlineStr">
        <is>
          <t xml:space="preserve">Resolved</t>
        </is>
      </c>
      <c r="I5500" t="inlineStr">
        <is>
          <t xml:space="preserve">Remarks: incorrect name
Line from Script: "„Na?“, fragte Flintmace mit einem Lächeln. "
Notes: "Flintmace" - change to "Steinfaust"</t>
        </is>
      </c>
      <c r="J5500" t="inlineStr">
        <is>
          <t xml:space="preserve">AI</t>
        </is>
      </c>
      <c r="K5500" t="inlineStr">
        <is>
          <t xml:space="preserve">Script error</t>
        </is>
      </c>
      <c r="L5500" t="inlineStr">
        <is>
          <t xml:space="preserve">Script error</t>
        </is>
      </c>
      <c r="M5500" t="str">
        <f>IFERROR(IF(VLOOKUP(L5500,'Quantification'!$A:$B,2,FALSE)&amp;""="","Unclassified",VLOOKUP(L5500,'Quantification'!$A:$B,2,FALSE)),"Unclassified")</f>
        <v>Major</v>
      </c>
      <c r="N5500" t="inlineStr">
        <is>
          <t xml:space="preserve">frl-florinda.frisardi@pocketfm.com</t>
        </is>
      </c>
      <c r="O5500" t="inlineStr">
        <is>
          <t xml:space="preserve">Issues found in raw</t>
        </is>
      </c>
      <c r="P5500" t="str">
        <f>IF(OR(O5500="Issues found in master",O5500="Final master"),"Master",IF(OR(O5500="Ready for Master",O5500="Issues found in raw",O5500="Raw under QC",O5500="Issues resolved in raw"),"Raw","-"))</f>
        <v>Raw</v>
      </c>
      <c r="Q5500" s="13">
        <v>46266.31319444445</v>
      </c>
      <c r="R5500" t="inlineStr">
        <is>
          <t xml:space="preserve">2026-09 (Sept)</t>
        </is>
      </c>
      <c r="S5500">
        <f>IF(M5500="Not an error",0,IF(COUNTIFS($A$2:$A5500,$A5500,$D$2:$D5500,$D5500,$M$2:$M5500,"&lt;&gt;Not an error")=1,1,0))</f>
        <v>0</v>
      </c>
      <c r="T5500">
        <f>IF(M5500&lt;&gt;"Major",0,IF(COUNTIFS($A$2:$A5500,$A5500,$D$2:$D5500,$D5500,$M$2:$M5500,"Major")=1,1,0))</f>
        <v>0</v>
      </c>
      <c r="U5500">
        <f>IF(M5500&lt;&gt;"Minor",0,IF(COUNTIFS($A$2:$A5500,$A5500,$D$2:$D5500,$D5500,$M$2:$M5500,"Minor")=1,1,0))</f>
        <v>0</v>
      </c>
    </row>
    <row r="5501">
      <c r="A5501" t="inlineStr">
        <is>
          <t xml:space="preserve">294cd7d130be8bb0326127c52ff2769fcf9a956d</t>
        </is>
      </c>
      <c r="B5501" t="inlineStr">
        <is>
          <t xml:space="preserve">Zompirewolf</t>
        </is>
      </c>
      <c r="C5501" t="inlineStr">
        <is>
          <t xml:space="preserve">Zompirewolf: Die Geburt Einer Legende</t>
        </is>
      </c>
      <c r="D5501" t="inlineStr">
        <is>
          <t xml:space="preserve">e7ee9698889a034a3bfc92fe20f5f5a43acf6547</t>
        </is>
      </c>
      <c r="E5501" t="inlineStr">
        <is>
          <t xml:space="preserve">Episode 454: Doktor Tareks Offenbarung Teil 1</t>
        </is>
      </c>
      <c r="F5501">
        <v>454</v>
      </c>
      <c r="G5501" t="inlineStr">
        <is>
          <t xml:space="preserve">1:57-2:03</t>
        </is>
      </c>
      <c r="H5501" t="inlineStr">
        <is>
          <t xml:space="preserve">Resolved</t>
        </is>
      </c>
      <c r="I5501" t="inlineStr">
        <is>
          <t xml:space="preserve">Remarks: incorrect name
Line from Script: " Er hatte keine Antwort auf Flintmaces Frage und keine Erklärung für sein klägliches Scheitern."
Notes: "Flintmace" - change to "Steinfaust"</t>
        </is>
      </c>
      <c r="J5501" t="inlineStr">
        <is>
          <t xml:space="preserve">AI</t>
        </is>
      </c>
      <c r="K5501" t="inlineStr">
        <is>
          <t xml:space="preserve">Script error</t>
        </is>
      </c>
      <c r="L5501" t="inlineStr">
        <is>
          <t xml:space="preserve">Script error</t>
        </is>
      </c>
      <c r="M5501" t="str">
        <f>IFERROR(IF(VLOOKUP(L5501,'Quantification'!$A:$B,2,FALSE)&amp;""="","Unclassified",VLOOKUP(L5501,'Quantification'!$A:$B,2,FALSE)),"Unclassified")</f>
        <v>Major</v>
      </c>
      <c r="N5501" t="inlineStr">
        <is>
          <t xml:space="preserve">frl-florinda.frisardi@pocketfm.com</t>
        </is>
      </c>
      <c r="O5501" t="inlineStr">
        <is>
          <t xml:space="preserve">Issues found in raw</t>
        </is>
      </c>
      <c r="P5501" t="str">
        <f>IF(OR(O5501="Issues found in master",O5501="Final master"),"Master",IF(OR(O5501="Ready for Master",O5501="Issues found in raw",O5501="Raw under QC",O5501="Issues resolved in raw"),"Raw","-"))</f>
        <v>Raw</v>
      </c>
      <c r="Q5501" s="13">
        <v>46266.31319444445</v>
      </c>
      <c r="R5501" t="inlineStr">
        <is>
          <t xml:space="preserve">2026-09 (Sept)</t>
        </is>
      </c>
      <c r="S5501">
        <f>IF(M5501="Not an error",0,IF(COUNTIFS($A$2:$A5501,$A5501,$D$2:$D5501,$D5501,$M$2:$M5501,"&lt;&gt;Not an error")=1,1,0))</f>
        <v>0</v>
      </c>
      <c r="T5501">
        <f>IF(M5501&lt;&gt;"Major",0,IF(COUNTIFS($A$2:$A5501,$A5501,$D$2:$D5501,$D5501,$M$2:$M5501,"Major")=1,1,0))</f>
        <v>0</v>
      </c>
      <c r="U5501">
        <f>IF(M5501&lt;&gt;"Minor",0,IF(COUNTIFS($A$2:$A5501,$A5501,$D$2:$D5501,$D5501,$M$2:$M5501,"Minor")=1,1,0))</f>
        <v>0</v>
      </c>
    </row>
    <row r="5502">
      <c r="A5502" t="inlineStr">
        <is>
          <t xml:space="preserve">294cd7d130be8bb0326127c52ff2769fcf9a956d</t>
        </is>
      </c>
      <c r="B5502" t="inlineStr">
        <is>
          <t xml:space="preserve">Zompirewolf</t>
        </is>
      </c>
      <c r="C5502" t="inlineStr">
        <is>
          <t xml:space="preserve">Zompirewolf: Die Geburt Einer Legende</t>
        </is>
      </c>
      <c r="D5502" t="inlineStr">
        <is>
          <t xml:space="preserve">e7ee9698889a034a3bfc92fe20f5f5a43acf6547</t>
        </is>
      </c>
      <c r="E5502" t="inlineStr">
        <is>
          <t xml:space="preserve">Episode 454: Doktor Tareks Offenbarung Teil 1</t>
        </is>
      </c>
      <c r="F5502">
        <v>454</v>
      </c>
      <c r="G5502" t="inlineStr">
        <is>
          <t xml:space="preserve">2:21-2:26</t>
        </is>
      </c>
      <c r="H5502" t="inlineStr">
        <is>
          <t xml:space="preserve">Resolved</t>
        </is>
      </c>
      <c r="I5502" t="inlineStr">
        <is>
          <t xml:space="preserve">Remarks: incorrect name
Line from Script: "„Schon gut, Tristan“, sagte Flintmace mit einem verständnisvollen Nicken. "
Notes: "Flintmace" - change to "Steinfaust"</t>
        </is>
      </c>
      <c r="J5502" t="inlineStr">
        <is>
          <t xml:space="preserve">AI</t>
        </is>
      </c>
      <c r="K5502" t="inlineStr">
        <is>
          <t xml:space="preserve">Script error</t>
        </is>
      </c>
      <c r="L5502" t="inlineStr">
        <is>
          <t xml:space="preserve">Script error</t>
        </is>
      </c>
      <c r="M5502" t="str">
        <f>IFERROR(IF(VLOOKUP(L5502,'Quantification'!$A:$B,2,FALSE)&amp;""="","Unclassified",VLOOKUP(L5502,'Quantification'!$A:$B,2,FALSE)),"Unclassified")</f>
        <v>Major</v>
      </c>
      <c r="N5502" t="inlineStr">
        <is>
          <t xml:space="preserve">frl-florinda.frisardi@pocketfm.com</t>
        </is>
      </c>
      <c r="O5502" t="inlineStr">
        <is>
          <t xml:space="preserve">Issues found in raw</t>
        </is>
      </c>
      <c r="P5502" t="str">
        <f>IF(OR(O5502="Issues found in master",O5502="Final master"),"Master",IF(OR(O5502="Ready for Master",O5502="Issues found in raw",O5502="Raw under QC",O5502="Issues resolved in raw"),"Raw","-"))</f>
        <v>Raw</v>
      </c>
      <c r="Q5502" s="13">
        <v>46266.31319444445</v>
      </c>
      <c r="R5502" t="inlineStr">
        <is>
          <t xml:space="preserve">2026-09 (Sept)</t>
        </is>
      </c>
      <c r="S5502">
        <f>IF(M5502="Not an error",0,IF(COUNTIFS($A$2:$A5502,$A5502,$D$2:$D5502,$D5502,$M$2:$M5502,"&lt;&gt;Not an error")=1,1,0))</f>
        <v>0</v>
      </c>
      <c r="T5502">
        <f>IF(M5502&lt;&gt;"Major",0,IF(COUNTIFS($A$2:$A5502,$A5502,$D$2:$D5502,$D5502,$M$2:$M5502,"Major")=1,1,0))</f>
        <v>0</v>
      </c>
      <c r="U5502">
        <f>IF(M5502&lt;&gt;"Minor",0,IF(COUNTIFS($A$2:$A5502,$A5502,$D$2:$D5502,$D5502,$M$2:$M5502,"Minor")=1,1,0))</f>
        <v>0</v>
      </c>
    </row>
    <row r="5503">
      <c r="A5503" t="inlineStr">
        <is>
          <t xml:space="preserve">294cd7d130be8bb0326127c52ff2769fcf9a956d</t>
        </is>
      </c>
      <c r="B5503" t="inlineStr">
        <is>
          <t xml:space="preserve">Zompirewolf</t>
        </is>
      </c>
      <c r="C5503" t="inlineStr">
        <is>
          <t xml:space="preserve">Zompirewolf: Die Geburt Einer Legende</t>
        </is>
      </c>
      <c r="D5503" t="inlineStr">
        <is>
          <t xml:space="preserve">e7ee9698889a034a3bfc92fe20f5f5a43acf6547</t>
        </is>
      </c>
      <c r="E5503" t="inlineStr">
        <is>
          <t xml:space="preserve">Episode 454: Doktor Tareks Offenbarung Teil 1</t>
        </is>
      </c>
      <c r="F5503">
        <v>454</v>
      </c>
      <c r="G5503" t="inlineStr">
        <is>
          <t xml:space="preserve">4:19-4:23</t>
        </is>
      </c>
      <c r="H5503" t="inlineStr">
        <is>
          <t xml:space="preserve">Resolved</t>
        </is>
      </c>
      <c r="I5503" t="inlineStr">
        <is>
          <t xml:space="preserve">Remarks: incorrect name
Line from Script: "Flintmace und Vulcan sahen ihm zu und nickten anerkennend. "
Notes: "Flintmace" - change to "Steinfaust"</t>
        </is>
      </c>
      <c r="J5503" t="inlineStr">
        <is>
          <t xml:space="preserve">AI</t>
        </is>
      </c>
      <c r="K5503" t="inlineStr">
        <is>
          <t xml:space="preserve">Script error</t>
        </is>
      </c>
      <c r="L5503" t="inlineStr">
        <is>
          <t xml:space="preserve">Script error</t>
        </is>
      </c>
      <c r="M5503" t="str">
        <f>IFERROR(IF(VLOOKUP(L5503,'Quantification'!$A:$B,2,FALSE)&amp;""="","Unclassified",VLOOKUP(L5503,'Quantification'!$A:$B,2,FALSE)),"Unclassified")</f>
        <v>Major</v>
      </c>
      <c r="N5503" t="inlineStr">
        <is>
          <t xml:space="preserve">frl-florinda.frisardi@pocketfm.com</t>
        </is>
      </c>
      <c r="O5503" t="inlineStr">
        <is>
          <t xml:space="preserve">Issues found in raw</t>
        </is>
      </c>
      <c r="P5503" t="str">
        <f>IF(OR(O5503="Issues found in master",O5503="Final master"),"Master",IF(OR(O5503="Ready for Master",O5503="Issues found in raw",O5503="Raw under QC",O5503="Issues resolved in raw"),"Raw","-"))</f>
        <v>Raw</v>
      </c>
      <c r="Q5503" s="13">
        <v>46266.31319444445</v>
      </c>
      <c r="R5503" t="inlineStr">
        <is>
          <t xml:space="preserve">2026-09 (Sept)</t>
        </is>
      </c>
      <c r="S5503">
        <f>IF(M5503="Not an error",0,IF(COUNTIFS($A$2:$A5503,$A5503,$D$2:$D5503,$D5503,$M$2:$M5503,"&lt;&gt;Not an error")=1,1,0))</f>
        <v>0</v>
      </c>
      <c r="T5503">
        <f>IF(M5503&lt;&gt;"Major",0,IF(COUNTIFS($A$2:$A5503,$A5503,$D$2:$D5503,$D5503,$M$2:$M5503,"Major")=1,1,0))</f>
        <v>0</v>
      </c>
      <c r="U5503">
        <f>IF(M5503&lt;&gt;"Minor",0,IF(COUNTIFS($A$2:$A5503,$A5503,$D$2:$D5503,$D5503,$M$2:$M5503,"Minor")=1,1,0))</f>
        <v>0</v>
      </c>
    </row>
    <row r="5504">
      <c r="A5504" t="inlineStr">
        <is>
          <t xml:space="preserve">294cd7d130be8bb0326127c52ff2769fcf9a956d</t>
        </is>
      </c>
      <c r="B5504" t="inlineStr">
        <is>
          <t xml:space="preserve">Zompirewolf</t>
        </is>
      </c>
      <c r="C5504" t="inlineStr">
        <is>
          <t xml:space="preserve">Zompirewolf: Die Geburt Einer Legende</t>
        </is>
      </c>
      <c r="D5504" t="inlineStr">
        <is>
          <t xml:space="preserve">e7ee9698889a034a3bfc92fe20f5f5a43acf6547</t>
        </is>
      </c>
      <c r="E5504" t="inlineStr">
        <is>
          <t xml:space="preserve">Episode 454: Doktor Tareks Offenbarung Teil 1</t>
        </is>
      </c>
      <c r="F5504">
        <v>454</v>
      </c>
      <c r="G5504" t="inlineStr">
        <is>
          <t xml:space="preserve">5:44-5:50</t>
        </is>
      </c>
      <c r="H5504" t="inlineStr">
        <is>
          <t xml:space="preserve">Resolved</t>
        </is>
      </c>
      <c r="I5504" t="inlineStr">
        <is>
          <t xml:space="preserve">Remarks: incorrect name
Line from Script: "Tristan steckte Balmond weg und wandte sich Flintmace und Vulcan zu, die sein Training beobachtet hatten."
Notes: "Flintmace" - change to "Steinfaust"</t>
        </is>
      </c>
      <c r="J5504" t="inlineStr">
        <is>
          <t xml:space="preserve">AI</t>
        </is>
      </c>
      <c r="K5504" t="inlineStr">
        <is>
          <t xml:space="preserve">Script error</t>
        </is>
      </c>
      <c r="L5504" t="inlineStr">
        <is>
          <t xml:space="preserve">Script error</t>
        </is>
      </c>
      <c r="M5504" t="str">
        <f>IFERROR(IF(VLOOKUP(L5504,'Quantification'!$A:$B,2,FALSE)&amp;""="","Unclassified",VLOOKUP(L5504,'Quantification'!$A:$B,2,FALSE)),"Unclassified")</f>
        <v>Major</v>
      </c>
      <c r="N5504" t="inlineStr">
        <is>
          <t xml:space="preserve">frl-florinda.frisardi@pocketfm.com</t>
        </is>
      </c>
      <c r="O5504" t="inlineStr">
        <is>
          <t xml:space="preserve">Issues found in raw</t>
        </is>
      </c>
      <c r="P5504" t="str">
        <f>IF(OR(O5504="Issues found in master",O5504="Final master"),"Master",IF(OR(O5504="Ready for Master",O5504="Issues found in raw",O5504="Raw under QC",O5504="Issues resolved in raw"),"Raw","-"))</f>
        <v>Raw</v>
      </c>
      <c r="Q5504" s="13">
        <v>46266.31319444445</v>
      </c>
      <c r="R5504" t="inlineStr">
        <is>
          <t xml:space="preserve">2026-09 (Sept)</t>
        </is>
      </c>
      <c r="S5504">
        <f>IF(M5504="Not an error",0,IF(COUNTIFS($A$2:$A5504,$A5504,$D$2:$D5504,$D5504,$M$2:$M5504,"&lt;&gt;Not an error")=1,1,0))</f>
        <v>0</v>
      </c>
      <c r="T5504">
        <f>IF(M5504&lt;&gt;"Major",0,IF(COUNTIFS($A$2:$A5504,$A5504,$D$2:$D5504,$D5504,$M$2:$M5504,"Major")=1,1,0))</f>
        <v>0</v>
      </c>
      <c r="U5504">
        <f>IF(M5504&lt;&gt;"Minor",0,IF(COUNTIFS($A$2:$A5504,$A5504,$D$2:$D5504,$D5504,$M$2:$M5504,"Minor")=1,1,0))</f>
        <v>0</v>
      </c>
    </row>
    <row r="5505">
      <c r="A5505" t="inlineStr">
        <is>
          <t xml:space="preserve">294cd7d130be8bb0326127c52ff2769fcf9a956d</t>
        </is>
      </c>
      <c r="B5505" t="inlineStr">
        <is>
          <t xml:space="preserve">Zompirewolf</t>
        </is>
      </c>
      <c r="C5505" t="inlineStr">
        <is>
          <t xml:space="preserve">Zompirewolf: Die Geburt Einer Legende</t>
        </is>
      </c>
      <c r="D5505" t="inlineStr">
        <is>
          <t xml:space="preserve">e7ee9698889a034a3bfc92fe20f5f5a43acf6547</t>
        </is>
      </c>
      <c r="E5505" t="inlineStr">
        <is>
          <t xml:space="preserve">Episode 454: Doktor Tareks Offenbarung Teil 1</t>
        </is>
      </c>
      <c r="F5505">
        <v>454</v>
      </c>
      <c r="G5505" t="inlineStr">
        <is>
          <t xml:space="preserve">5:55-5:58</t>
        </is>
      </c>
      <c r="H5505" t="inlineStr">
        <is>
          <t xml:space="preserve">Resolved</t>
        </is>
      </c>
      <c r="I5505" t="inlineStr">
        <is>
          <t xml:space="preserve">Remarks: incorrect name
Line from Script: "„Natürlich“, nickte Flintmace. "
Notes: "Flintmace" - change to "Steinfaust"</t>
        </is>
      </c>
      <c r="J5505" t="inlineStr">
        <is>
          <t xml:space="preserve">AI</t>
        </is>
      </c>
      <c r="K5505" t="inlineStr">
        <is>
          <t xml:space="preserve">Script error</t>
        </is>
      </c>
      <c r="L5505" t="inlineStr">
        <is>
          <t xml:space="preserve">Script error</t>
        </is>
      </c>
      <c r="M5505" t="str">
        <f>IFERROR(IF(VLOOKUP(L5505,'Quantification'!$A:$B,2,FALSE)&amp;""="","Unclassified",VLOOKUP(L5505,'Quantification'!$A:$B,2,FALSE)),"Unclassified")</f>
        <v>Major</v>
      </c>
      <c r="N5505" t="inlineStr">
        <is>
          <t xml:space="preserve">frl-florinda.frisardi@pocketfm.com</t>
        </is>
      </c>
      <c r="O5505" t="inlineStr">
        <is>
          <t xml:space="preserve">Issues found in raw</t>
        </is>
      </c>
      <c r="P5505" t="str">
        <f>IF(OR(O5505="Issues found in master",O5505="Final master"),"Master",IF(OR(O5505="Ready for Master",O5505="Issues found in raw",O5505="Raw under QC",O5505="Issues resolved in raw"),"Raw","-"))</f>
        <v>Raw</v>
      </c>
      <c r="Q5505" s="13">
        <v>46266.31319444445</v>
      </c>
      <c r="R5505" t="inlineStr">
        <is>
          <t xml:space="preserve">2026-09 (Sept)</t>
        </is>
      </c>
      <c r="S5505">
        <f>IF(M5505="Not an error",0,IF(COUNTIFS($A$2:$A5505,$A5505,$D$2:$D5505,$D5505,$M$2:$M5505,"&lt;&gt;Not an error")=1,1,0))</f>
        <v>0</v>
      </c>
      <c r="T5505">
        <f>IF(M5505&lt;&gt;"Major",0,IF(COUNTIFS($A$2:$A5505,$A5505,$D$2:$D5505,$D5505,$M$2:$M5505,"Major")=1,1,0))</f>
        <v>0</v>
      </c>
      <c r="U5505">
        <f>IF(M5505&lt;&gt;"Minor",0,IF(COUNTIFS($A$2:$A5505,$A5505,$D$2:$D5505,$D5505,$M$2:$M5505,"Minor")=1,1,0))</f>
        <v>0</v>
      </c>
    </row>
    <row r="5506">
      <c r="A5506" t="inlineStr">
        <is>
          <t xml:space="preserve">294cd7d130be8bb0326127c52ff2769fcf9a956d</t>
        </is>
      </c>
      <c r="B5506" t="inlineStr">
        <is>
          <t xml:space="preserve">Zompirewolf</t>
        </is>
      </c>
      <c r="C5506" t="inlineStr">
        <is>
          <t xml:space="preserve">Zompirewolf: Die Geburt Einer Legende</t>
        </is>
      </c>
      <c r="D5506" t="inlineStr">
        <is>
          <t xml:space="preserve">8b6240db40256d8822b11504baa39db93ec16f5c</t>
        </is>
      </c>
      <c r="E5506" t="inlineStr">
        <is>
          <t xml:space="preserve">Episode 457: Sieg</t>
        </is>
      </c>
      <c r="F5506">
        <v>457</v>
      </c>
      <c r="G5506" t="inlineStr">
        <is>
          <t xml:space="preserve">3:52-3:54</t>
        </is>
      </c>
      <c r="H5506" t="inlineStr">
        <is>
          <t xml:space="preserve">Resolved</t>
        </is>
      </c>
      <c r="I5506" t="inlineStr">
        <is>
          <t xml:space="preserve">Remarks: incomplete sentence
Line from Script: "Dieses ganze Szenario ist.“
Notes:</t>
        </is>
      </c>
      <c r="J5506" t="inlineStr">
        <is>
          <t xml:space="preserve">AI</t>
        </is>
      </c>
      <c r="K5506" t="inlineStr">
        <is>
          <t xml:space="preserve">Script error</t>
        </is>
      </c>
      <c r="L5506" t="inlineStr">
        <is>
          <t xml:space="preserve">Script error</t>
        </is>
      </c>
      <c r="M5506" t="str">
        <f>IFERROR(IF(VLOOKUP(L5506,'Quantification'!$A:$B,2,FALSE)&amp;""="","Unclassified",VLOOKUP(L5506,'Quantification'!$A:$B,2,FALSE)),"Unclassified")</f>
        <v>Major</v>
      </c>
      <c r="N5506" t="inlineStr">
        <is>
          <t xml:space="preserve">frl-florinda.frisardi@pocketfm.com</t>
        </is>
      </c>
      <c r="O5506" t="inlineStr">
        <is>
          <t xml:space="preserve">Issues found in raw</t>
        </is>
      </c>
      <c r="P5506" t="str">
        <f>IF(OR(O5506="Issues found in master",O5506="Final master"),"Master",IF(OR(O5506="Ready for Master",O5506="Issues found in raw",O5506="Raw under QC",O5506="Issues resolved in raw"),"Raw","-"))</f>
        <v>Raw</v>
      </c>
      <c r="Q5506" s="13">
        <v>46266.31319444445</v>
      </c>
      <c r="R5506" t="inlineStr">
        <is>
          <t xml:space="preserve">2026-09 (Sept)</t>
        </is>
      </c>
      <c r="S5506">
        <f>IF(M5506="Not an error",0,IF(COUNTIFS($A$2:$A5506,$A5506,$D$2:$D5506,$D5506,$M$2:$M5506,"&lt;&gt;Not an error")=1,1,0))</f>
        <v>1</v>
      </c>
      <c r="T5506">
        <f>IF(M5506&lt;&gt;"Major",0,IF(COUNTIFS($A$2:$A5506,$A5506,$D$2:$D5506,$D5506,$M$2:$M5506,"Major")=1,1,0))</f>
        <v>1</v>
      </c>
      <c r="U5506">
        <f>IF(M5506&lt;&gt;"Minor",0,IF(COUNTIFS($A$2:$A5506,$A5506,$D$2:$D5506,$D5506,$M$2:$M5506,"Minor")=1,1,0))</f>
        <v>0</v>
      </c>
    </row>
    <row r="5507">
      <c r="A5507" t="inlineStr">
        <is>
          <t xml:space="preserve">294cd7d130be8bb0326127c52ff2769fcf9a956d</t>
        </is>
      </c>
      <c r="B5507" t="inlineStr">
        <is>
          <t xml:space="preserve">Zompirewolf</t>
        </is>
      </c>
      <c r="C5507" t="inlineStr">
        <is>
          <t xml:space="preserve">Zompirewolf: Die Geburt Einer Legende</t>
        </is>
      </c>
      <c r="D5507" t="inlineStr">
        <is>
          <t xml:space="preserve">8b6240db40256d8822b11504baa39db93ec16f5c</t>
        </is>
      </c>
      <c r="E5507" t="inlineStr">
        <is>
          <t xml:space="preserve">Episode 457: Sieg</t>
        </is>
      </c>
      <c r="F5507">
        <v>457</v>
      </c>
      <c r="G5507" t="inlineStr">
        <is>
          <t xml:space="preserve">4:08-4:17</t>
        </is>
      </c>
      <c r="H5507" t="inlineStr">
        <is>
          <t xml:space="preserve">Resolved</t>
        </is>
      </c>
      <c r="I5507" t="inlineStr">
        <is>
          <t xml:space="preserve">Remarks: change in accent
Line from Script: "Tristan holte tief Luft und ließ Balmond los, damit das Schwert von selbst weiterkämpfen konnte, während er sich auf etwas anderes konzentrierte. "
Notes: "Balmond" EN--&gt;DE</t>
        </is>
      </c>
      <c r="J5507" t="inlineStr">
        <is>
          <t xml:space="preserve">VOA</t>
        </is>
      </c>
      <c r="K5507" t="inlineStr">
        <is>
          <t xml:space="preserve">Mispronunciation</t>
        </is>
      </c>
      <c r="L5507" t="inlineStr">
        <is>
          <t xml:space="preserve">Mispronunciation</t>
        </is>
      </c>
      <c r="M5507" t="str">
        <f>IFERROR(IF(VLOOKUP(L5507,'Quantification'!$A:$B,2,FALSE)&amp;""="","Unclassified",VLOOKUP(L5507,'Quantification'!$A:$B,2,FALSE)),"Unclassified")</f>
        <v>Major</v>
      </c>
      <c r="N5507" t="inlineStr">
        <is>
          <t xml:space="preserve">frl-florinda.frisardi@pocketfm.com</t>
        </is>
      </c>
      <c r="O5507" t="inlineStr">
        <is>
          <t xml:space="preserve">Issues found in raw</t>
        </is>
      </c>
      <c r="P5507" t="str">
        <f>IF(OR(O5507="Issues found in master",O5507="Final master"),"Master",IF(OR(O5507="Ready for Master",O5507="Issues found in raw",O5507="Raw under QC",O5507="Issues resolved in raw"),"Raw","-"))</f>
        <v>Raw</v>
      </c>
      <c r="Q5507" s="13">
        <v>46266.31319444445</v>
      </c>
      <c r="R5507" t="inlineStr">
        <is>
          <t xml:space="preserve">2026-09 (Sept)</t>
        </is>
      </c>
      <c r="S5507">
        <f>IF(M5507="Not an error",0,IF(COUNTIFS($A$2:$A5507,$A5507,$D$2:$D5507,$D5507,$M$2:$M5507,"&lt;&gt;Not an error")=1,1,0))</f>
        <v>0</v>
      </c>
      <c r="T5507">
        <f>IF(M5507&lt;&gt;"Major",0,IF(COUNTIFS($A$2:$A5507,$A5507,$D$2:$D5507,$D5507,$M$2:$M5507,"Major")=1,1,0))</f>
        <v>0</v>
      </c>
      <c r="U5507">
        <f>IF(M5507&lt;&gt;"Minor",0,IF(COUNTIFS($A$2:$A5507,$A5507,$D$2:$D5507,$D5507,$M$2:$M5507,"Minor")=1,1,0))</f>
        <v>0</v>
      </c>
    </row>
    <row r="5508">
      <c r="A5508" t="inlineStr">
        <is>
          <t xml:space="preserve">294cd7d130be8bb0326127c52ff2769fcf9a956d</t>
        </is>
      </c>
      <c r="B5508" t="inlineStr">
        <is>
          <t xml:space="preserve">Zompirewolf</t>
        </is>
      </c>
      <c r="C5508" t="inlineStr">
        <is>
          <t xml:space="preserve">Zompirewolf: Die Geburt Einer Legende</t>
        </is>
      </c>
      <c r="D5508" t="inlineStr">
        <is>
          <t xml:space="preserve">8b6240db40256d8822b11504baa39db93ec16f5c</t>
        </is>
      </c>
      <c r="E5508" t="inlineStr">
        <is>
          <t xml:space="preserve">Episode 457: Sieg</t>
        </is>
      </c>
      <c r="F5508">
        <v>457</v>
      </c>
      <c r="G5508" t="inlineStr">
        <is>
          <t xml:space="preserve">5:01-5:08</t>
        </is>
      </c>
      <c r="H5508" t="inlineStr">
        <is>
          <t xml:space="preserve">Resolved</t>
        </is>
      </c>
      <c r="I5508" t="inlineStr">
        <is>
          <t xml:space="preserve">Remarks: change in accent
Line from Script: " Sie hatten gegen Krieger und Soldaten gekämpft, aber noch nie gegen einen Zompirewolf."
Notes: "Zompirewolf" DE--&gt;EN</t>
        </is>
      </c>
      <c r="J5508" t="inlineStr">
        <is>
          <t xml:space="preserve">VOA</t>
        </is>
      </c>
      <c r="K5508" t="inlineStr">
        <is>
          <t xml:space="preserve">Mispronunciation</t>
        </is>
      </c>
      <c r="L5508" t="inlineStr">
        <is>
          <t xml:space="preserve">Mispronunciation</t>
        </is>
      </c>
      <c r="M5508" t="str">
        <f>IFERROR(IF(VLOOKUP(L5508,'Quantification'!$A:$B,2,FALSE)&amp;""="","Unclassified",VLOOKUP(L5508,'Quantification'!$A:$B,2,FALSE)),"Unclassified")</f>
        <v>Major</v>
      </c>
      <c r="N5508" t="inlineStr">
        <is>
          <t xml:space="preserve">frl-florinda.frisardi@pocketfm.com</t>
        </is>
      </c>
      <c r="O5508" t="inlineStr">
        <is>
          <t xml:space="preserve">Issues found in raw</t>
        </is>
      </c>
      <c r="P5508" t="str">
        <f>IF(OR(O5508="Issues found in master",O5508="Final master"),"Master",IF(OR(O5508="Ready for Master",O5508="Issues found in raw",O5508="Raw under QC",O5508="Issues resolved in raw"),"Raw","-"))</f>
        <v>Raw</v>
      </c>
      <c r="Q5508" s="13">
        <v>46266.31319444445</v>
      </c>
      <c r="R5508" t="inlineStr">
        <is>
          <t xml:space="preserve">2026-09 (Sept)</t>
        </is>
      </c>
      <c r="S5508">
        <f>IF(M5508="Not an error",0,IF(COUNTIFS($A$2:$A5508,$A5508,$D$2:$D5508,$D5508,$M$2:$M5508,"&lt;&gt;Not an error")=1,1,0))</f>
        <v>0</v>
      </c>
      <c r="T5508">
        <f>IF(M5508&lt;&gt;"Major",0,IF(COUNTIFS($A$2:$A5508,$A5508,$D$2:$D5508,$D5508,$M$2:$M5508,"Major")=1,1,0))</f>
        <v>0</v>
      </c>
      <c r="U5508">
        <f>IF(M5508&lt;&gt;"Minor",0,IF(COUNTIFS($A$2:$A5508,$A5508,$D$2:$D5508,$D5508,$M$2:$M5508,"Minor")=1,1,0))</f>
        <v>0</v>
      </c>
    </row>
    <row r="5509">
      <c r="A5509" t="inlineStr">
        <is>
          <t xml:space="preserve">294cd7d130be8bb0326127c52ff2769fcf9a956d</t>
        </is>
      </c>
      <c r="B5509" t="inlineStr">
        <is>
          <t xml:space="preserve">Zompirewolf</t>
        </is>
      </c>
      <c r="C5509" t="inlineStr">
        <is>
          <t xml:space="preserve">Zompirewolf: Die Geburt Einer Legende</t>
        </is>
      </c>
      <c r="D5509" t="inlineStr">
        <is>
          <t xml:space="preserve">39449d1c9772b33885a5d20481e308772ac9dbbe</t>
        </is>
      </c>
      <c r="E5509" t="inlineStr">
        <is>
          <t xml:space="preserve">Episode 458: Kenne Deinen Feind(re-Generated)</t>
        </is>
      </c>
      <c r="F5509">
        <v>458</v>
      </c>
      <c r="G5509" t="inlineStr">
        <is>
          <t xml:space="preserve">0:17-0:24</t>
        </is>
      </c>
      <c r="H5509" t="inlineStr">
        <is>
          <t xml:space="preserve">Ignore</t>
        </is>
      </c>
      <c r="I5509" t="inlineStr">
        <is>
          <t xml:space="preserve">Remarks: incorrect name
Line from Script: "„Silas Kent wusste auch, wie man die Leerenbrut-Fußsoldaten am schnellsten besiegt“, erwiderte Flintmace. "
Notes: "Flintmace" - change to "Steinfaust"</t>
        </is>
      </c>
      <c r="J5509" t="inlineStr">
        <is>
          <t xml:space="preserve">AI</t>
        </is>
      </c>
      <c r="K5509" t="inlineStr">
        <is>
          <t xml:space="preserve">Script error</t>
        </is>
      </c>
      <c r="L5509" t="inlineStr">
        <is>
          <t xml:space="preserve">Script error</t>
        </is>
      </c>
      <c r="M5509" t="str">
        <f>IFERROR(IF(VLOOKUP(L5509,'Quantification'!$A:$B,2,FALSE)&amp;""="","Unclassified",VLOOKUP(L5509,'Quantification'!$A:$B,2,FALSE)),"Unclassified")</f>
        <v>Major</v>
      </c>
      <c r="N5509" t="inlineStr">
        <is>
          <t xml:space="preserve">frl-florinda.frisardi@pocketfm.com</t>
        </is>
      </c>
      <c r="O5509" t="inlineStr">
        <is>
          <t xml:space="preserve">Issues found in raw</t>
        </is>
      </c>
      <c r="P5509" t="str">
        <f>IF(OR(O5509="Issues found in master",O5509="Final master"),"Master",IF(OR(O5509="Ready for Master",O5509="Issues found in raw",O5509="Raw under QC",O5509="Issues resolved in raw"),"Raw","-"))</f>
        <v>Raw</v>
      </c>
      <c r="Q5509" s="13">
        <v>46260.211805555555</v>
      </c>
      <c r="R5509" t="inlineStr">
        <is>
          <t xml:space="preserve">2026-08 (Aug)</t>
        </is>
      </c>
      <c r="S5509">
        <f>IF(M5509="Not an error",0,IF(COUNTIFS($A$2:$A5509,$A5509,$D$2:$D5509,$D5509,$M$2:$M5509,"&lt;&gt;Not an error")=1,1,0))</f>
        <v>1</v>
      </c>
      <c r="T5509">
        <f>IF(M5509&lt;&gt;"Major",0,IF(COUNTIFS($A$2:$A5509,$A5509,$D$2:$D5509,$D5509,$M$2:$M5509,"Major")=1,1,0))</f>
        <v>1</v>
      </c>
      <c r="U5509">
        <f>IF(M5509&lt;&gt;"Minor",0,IF(COUNTIFS($A$2:$A5509,$A5509,$D$2:$D5509,$D5509,$M$2:$M5509,"Minor")=1,1,0))</f>
        <v>0</v>
      </c>
    </row>
    <row r="5510">
      <c r="A5510" t="inlineStr">
        <is>
          <t xml:space="preserve">294cd7d130be8bb0326127c52ff2769fcf9a956d</t>
        </is>
      </c>
      <c r="B5510" t="inlineStr">
        <is>
          <t xml:space="preserve">Zompirewolf</t>
        </is>
      </c>
      <c r="C5510" t="inlineStr">
        <is>
          <t xml:space="preserve">Zompirewolf: Die Geburt Einer Legende</t>
        </is>
      </c>
      <c r="D5510" t="inlineStr">
        <is>
          <t xml:space="preserve">39449d1c9772b33885a5d20481e308772ac9dbbe</t>
        </is>
      </c>
      <c r="E5510" t="inlineStr">
        <is>
          <t xml:space="preserve">Episode 458: Kenne Deinen Feind(re-Generated)</t>
        </is>
      </c>
      <c r="F5510">
        <v>458</v>
      </c>
      <c r="G5510" t="inlineStr">
        <is>
          <t xml:space="preserve">0:53-0:59</t>
        </is>
      </c>
      <c r="H5510" t="inlineStr">
        <is>
          <t xml:space="preserve">Ignore</t>
        </is>
      </c>
      <c r="I5510" t="inlineStr">
        <is>
          <t xml:space="preserve">Remarks: incorrect name
Line from Script: "Er saß in einem großen, hochmodernen Schulungsraum, während Flintmace und Vulcan vorne standen. "
Notes: "Flintmace" - change to "Steinfaust"</t>
        </is>
      </c>
      <c r="J5510" t="inlineStr">
        <is>
          <t xml:space="preserve">AI</t>
        </is>
      </c>
      <c r="K5510" t="inlineStr">
        <is>
          <t xml:space="preserve">Script error</t>
        </is>
      </c>
      <c r="L5510" t="inlineStr">
        <is>
          <t xml:space="preserve">Script error</t>
        </is>
      </c>
      <c r="M5510" t="str">
        <f>IFERROR(IF(VLOOKUP(L5510,'Quantification'!$A:$B,2,FALSE)&amp;""="","Unclassified",VLOOKUP(L5510,'Quantification'!$A:$B,2,FALSE)),"Unclassified")</f>
        <v>Major</v>
      </c>
      <c r="N5510" t="inlineStr">
        <is>
          <t xml:space="preserve">frl-florinda.frisardi@pocketfm.com</t>
        </is>
      </c>
      <c r="O5510" t="inlineStr">
        <is>
          <t xml:space="preserve">Issues found in raw</t>
        </is>
      </c>
      <c r="P5510" t="str">
        <f>IF(OR(O5510="Issues found in master",O5510="Final master"),"Master",IF(OR(O5510="Ready for Master",O5510="Issues found in raw",O5510="Raw under QC",O5510="Issues resolved in raw"),"Raw","-"))</f>
        <v>Raw</v>
      </c>
      <c r="Q5510" s="13">
        <v>46260.211805555555</v>
      </c>
      <c r="R5510" t="inlineStr">
        <is>
          <t xml:space="preserve">2026-08 (Aug)</t>
        </is>
      </c>
      <c r="S5510">
        <f>IF(M5510="Not an error",0,IF(COUNTIFS($A$2:$A5510,$A5510,$D$2:$D5510,$D5510,$M$2:$M5510,"&lt;&gt;Not an error")=1,1,0))</f>
        <v>0</v>
      </c>
      <c r="T5510">
        <f>IF(M5510&lt;&gt;"Major",0,IF(COUNTIFS($A$2:$A5510,$A5510,$D$2:$D5510,$D5510,$M$2:$M5510,"Major")=1,1,0))</f>
        <v>0</v>
      </c>
      <c r="U5510">
        <f>IF(M5510&lt;&gt;"Minor",0,IF(COUNTIFS($A$2:$A5510,$A5510,$D$2:$D5510,$D5510,$M$2:$M5510,"Minor")=1,1,0))</f>
        <v>0</v>
      </c>
    </row>
    <row r="5511">
      <c r="A5511" t="inlineStr">
        <is>
          <t xml:space="preserve">294cd7d130be8bb0326127c52ff2769fcf9a956d</t>
        </is>
      </c>
      <c r="B5511" t="inlineStr">
        <is>
          <t xml:space="preserve">Zompirewolf</t>
        </is>
      </c>
      <c r="C5511" t="inlineStr">
        <is>
          <t xml:space="preserve">Zompirewolf: Die Geburt Einer Legende</t>
        </is>
      </c>
      <c r="D5511" t="inlineStr">
        <is>
          <t xml:space="preserve">39449d1c9772b33885a5d20481e308772ac9dbbe</t>
        </is>
      </c>
      <c r="E5511" t="inlineStr">
        <is>
          <t xml:space="preserve">Episode 458: Kenne Deinen Feind(re-Generated)</t>
        </is>
      </c>
      <c r="F5511">
        <v>458</v>
      </c>
      <c r="G5511" t="inlineStr">
        <is>
          <t xml:space="preserve">1:18-1:28</t>
        </is>
      </c>
      <c r="H5511" t="inlineStr">
        <is>
          <t xml:space="preserve">Ignore</t>
        </is>
      </c>
      <c r="I5511" t="inlineStr">
        <is>
          <t xml:space="preserve">Remarks: incorrect name
Line from Script: " Er hatte keine Ahnung, dass Flintmace ihm einen Vortrag über die Leerenbrut-Armee, ihre Struktur, Geschichte und Kampfstrategien halten würde. "
Notes: "Flintmace" - change to "Steinfaust"</t>
        </is>
      </c>
      <c r="J5511" t="inlineStr">
        <is>
          <t xml:space="preserve">AI</t>
        </is>
      </c>
      <c r="K5511" t="inlineStr">
        <is>
          <t xml:space="preserve">Script error</t>
        </is>
      </c>
      <c r="L5511" t="inlineStr">
        <is>
          <t xml:space="preserve">Script error</t>
        </is>
      </c>
      <c r="M5511" t="str">
        <f>IFERROR(IF(VLOOKUP(L5511,'Quantification'!$A:$B,2,FALSE)&amp;""="","Unclassified",VLOOKUP(L5511,'Quantification'!$A:$B,2,FALSE)),"Unclassified")</f>
        <v>Major</v>
      </c>
      <c r="N5511" t="inlineStr">
        <is>
          <t xml:space="preserve">frl-florinda.frisardi@pocketfm.com</t>
        </is>
      </c>
      <c r="O5511" t="inlineStr">
        <is>
          <t xml:space="preserve">Issues found in raw</t>
        </is>
      </c>
      <c r="P5511" t="str">
        <f>IF(OR(O5511="Issues found in master",O5511="Final master"),"Master",IF(OR(O5511="Ready for Master",O5511="Issues found in raw",O5511="Raw under QC",O5511="Issues resolved in raw"),"Raw","-"))</f>
        <v>Raw</v>
      </c>
      <c r="Q5511" s="13">
        <v>46260.211805555555</v>
      </c>
      <c r="R5511" t="inlineStr">
        <is>
          <t xml:space="preserve">2026-08 (Aug)</t>
        </is>
      </c>
      <c r="S5511">
        <f>IF(M5511="Not an error",0,IF(COUNTIFS($A$2:$A5511,$A5511,$D$2:$D5511,$D5511,$M$2:$M5511,"&lt;&gt;Not an error")=1,1,0))</f>
        <v>0</v>
      </c>
      <c r="T5511">
        <f>IF(M5511&lt;&gt;"Major",0,IF(COUNTIFS($A$2:$A5511,$A5511,$D$2:$D5511,$D5511,$M$2:$M5511,"Major")=1,1,0))</f>
        <v>0</v>
      </c>
      <c r="U5511">
        <f>IF(M5511&lt;&gt;"Minor",0,IF(COUNTIFS($A$2:$A5511,$A5511,$D$2:$D5511,$D5511,$M$2:$M5511,"Minor")=1,1,0))</f>
        <v>0</v>
      </c>
    </row>
    <row r="5512">
      <c r="A5512" t="inlineStr">
        <is>
          <t xml:space="preserve">294cd7d130be8bb0326127c52ff2769fcf9a956d</t>
        </is>
      </c>
      <c r="B5512" t="inlineStr">
        <is>
          <t xml:space="preserve">Zompirewolf</t>
        </is>
      </c>
      <c r="C5512" t="inlineStr">
        <is>
          <t xml:space="preserve">Zompirewolf: Die Geburt Einer Legende</t>
        </is>
      </c>
      <c r="D5512" t="inlineStr">
        <is>
          <t xml:space="preserve">39449d1c9772b33885a5d20481e308772ac9dbbe</t>
        </is>
      </c>
      <c r="E5512" t="inlineStr">
        <is>
          <t xml:space="preserve">Episode 458: Kenne Deinen Feind(re-Generated)</t>
        </is>
      </c>
      <c r="F5512">
        <v>458</v>
      </c>
      <c r="G5512" t="inlineStr">
        <is>
          <t xml:space="preserve">1:58-2:03</t>
        </is>
      </c>
      <c r="H5512" t="inlineStr">
        <is>
          <t xml:space="preserve">Ignore</t>
        </is>
      </c>
      <c r="I5512" t="inlineStr">
        <is>
          <t xml:space="preserve">Remarks: incorrect name
Line from Script: "Flintmace bemerkte Tristans mangelnde Begeisterung und legte ihm eine Hand auf die Schulter. "
Notes: "Flintmace" - change to "Steinfaust"</t>
        </is>
      </c>
      <c r="J5512" t="inlineStr">
        <is>
          <t xml:space="preserve">AI</t>
        </is>
      </c>
      <c r="K5512" t="inlineStr">
        <is>
          <t xml:space="preserve">Script error</t>
        </is>
      </c>
      <c r="L5512" t="inlineStr">
        <is>
          <t xml:space="preserve">Script error</t>
        </is>
      </c>
      <c r="M5512" t="str">
        <f>IFERROR(IF(VLOOKUP(L5512,'Quantification'!$A:$B,2,FALSE)&amp;""="","Unclassified",VLOOKUP(L5512,'Quantification'!$A:$B,2,FALSE)),"Unclassified")</f>
        <v>Major</v>
      </c>
      <c r="N5512" t="inlineStr">
        <is>
          <t xml:space="preserve">frl-florinda.frisardi@pocketfm.com</t>
        </is>
      </c>
      <c r="O5512" t="inlineStr">
        <is>
          <t xml:space="preserve">Issues found in raw</t>
        </is>
      </c>
      <c r="P5512" t="str">
        <f>IF(OR(O5512="Issues found in master",O5512="Final master"),"Master",IF(OR(O5512="Ready for Master",O5512="Issues found in raw",O5512="Raw under QC",O5512="Issues resolved in raw"),"Raw","-"))</f>
        <v>Raw</v>
      </c>
      <c r="Q5512" s="13">
        <v>46260.211805555555</v>
      </c>
      <c r="R5512" t="inlineStr">
        <is>
          <t xml:space="preserve">2026-08 (Aug)</t>
        </is>
      </c>
      <c r="S5512">
        <f>IF(M5512="Not an error",0,IF(COUNTIFS($A$2:$A5512,$A5512,$D$2:$D5512,$D5512,$M$2:$M5512,"&lt;&gt;Not an error")=1,1,0))</f>
        <v>0</v>
      </c>
      <c r="T5512">
        <f>IF(M5512&lt;&gt;"Major",0,IF(COUNTIFS($A$2:$A5512,$A5512,$D$2:$D5512,$D5512,$M$2:$M5512,"Major")=1,1,0))</f>
        <v>0</v>
      </c>
      <c r="U5512">
        <f>IF(M5512&lt;&gt;"Minor",0,IF(COUNTIFS($A$2:$A5512,$A5512,$D$2:$D5512,$D5512,$M$2:$M5512,"Minor")=1,1,0))</f>
        <v>0</v>
      </c>
    </row>
    <row r="5513">
      <c r="A5513" t="inlineStr">
        <is>
          <t xml:space="preserve">294cd7d130be8bb0326127c52ff2769fcf9a956d</t>
        </is>
      </c>
      <c r="B5513" t="inlineStr">
        <is>
          <t xml:space="preserve">Zompirewolf</t>
        </is>
      </c>
      <c r="C5513" t="inlineStr">
        <is>
          <t xml:space="preserve">Zompirewolf: Die Geburt Einer Legende</t>
        </is>
      </c>
      <c r="D5513" t="inlineStr">
        <is>
          <t xml:space="preserve">39449d1c9772b33885a5d20481e308772ac9dbbe</t>
        </is>
      </c>
      <c r="E5513" t="inlineStr">
        <is>
          <t xml:space="preserve">Episode 458: Kenne Deinen Feind(re-Generated)</t>
        </is>
      </c>
      <c r="F5513">
        <v>458</v>
      </c>
      <c r="G5513" t="inlineStr">
        <is>
          <t xml:space="preserve">2:16-2:30</t>
        </is>
      </c>
      <c r="H5513" t="inlineStr">
        <is>
          <t xml:space="preserve">Ignore</t>
        </is>
      </c>
      <c r="I5513" t="inlineStr">
        <is>
          <t xml:space="preserve">Remarks: incorrect name
Line from Script: "„Ich weiß, und ich werde mein Bestes geben“, antwortete Tristan ohne viel Begeisterung, aber es reichte Flintmace, um fortzufahren.
„Die Leerenbrut-Armee hat neun verschiedene Arten von Truppen“, wiederholte Flintmace."
Notes: "Flintmace" - change to "Steinfaust"</t>
        </is>
      </c>
      <c r="J5513" t="inlineStr">
        <is>
          <t xml:space="preserve">AI</t>
        </is>
      </c>
      <c r="K5513" t="inlineStr">
        <is>
          <t xml:space="preserve">Script error</t>
        </is>
      </c>
      <c r="L5513" t="inlineStr">
        <is>
          <t xml:space="preserve">Script error</t>
        </is>
      </c>
      <c r="M5513" t="str">
        <f>IFERROR(IF(VLOOKUP(L5513,'Quantification'!$A:$B,2,FALSE)&amp;""="","Unclassified",VLOOKUP(L5513,'Quantification'!$A:$B,2,FALSE)),"Unclassified")</f>
        <v>Major</v>
      </c>
      <c r="N5513" t="inlineStr">
        <is>
          <t xml:space="preserve">frl-florinda.frisardi@pocketfm.com</t>
        </is>
      </c>
      <c r="O5513" t="inlineStr">
        <is>
          <t xml:space="preserve">Issues found in raw</t>
        </is>
      </c>
      <c r="P5513" t="str">
        <f>IF(OR(O5513="Issues found in master",O5513="Final master"),"Master",IF(OR(O5513="Ready for Master",O5513="Issues found in raw",O5513="Raw under QC",O5513="Issues resolved in raw"),"Raw","-"))</f>
        <v>Raw</v>
      </c>
      <c r="Q5513" s="13">
        <v>46260.211805555555</v>
      </c>
      <c r="R5513" t="inlineStr">
        <is>
          <t xml:space="preserve">2026-08 (Aug)</t>
        </is>
      </c>
      <c r="S5513">
        <f>IF(M5513="Not an error",0,IF(COUNTIFS($A$2:$A5513,$A5513,$D$2:$D5513,$D5513,$M$2:$M5513,"&lt;&gt;Not an error")=1,1,0))</f>
        <v>0</v>
      </c>
      <c r="T5513">
        <f>IF(M5513&lt;&gt;"Major",0,IF(COUNTIFS($A$2:$A5513,$A5513,$D$2:$D5513,$D5513,$M$2:$M5513,"Major")=1,1,0))</f>
        <v>0</v>
      </c>
      <c r="U5513">
        <f>IF(M5513&lt;&gt;"Minor",0,IF(COUNTIFS($A$2:$A5513,$A5513,$D$2:$D5513,$D5513,$M$2:$M5513,"Minor")=1,1,0))</f>
        <v>0</v>
      </c>
    </row>
    <row r="5514">
      <c r="A5514" t="inlineStr">
        <is>
          <t xml:space="preserve">294cd7d130be8bb0326127c52ff2769fcf9a956d</t>
        </is>
      </c>
      <c r="B5514" t="inlineStr">
        <is>
          <t xml:space="preserve">Zompirewolf</t>
        </is>
      </c>
      <c r="C5514" t="inlineStr">
        <is>
          <t xml:space="preserve">Zompirewolf: Die Geburt Einer Legende</t>
        </is>
      </c>
      <c r="D5514" t="inlineStr">
        <is>
          <t xml:space="preserve">39449d1c9772b33885a5d20481e308772ac9dbbe</t>
        </is>
      </c>
      <c r="E5514" t="inlineStr">
        <is>
          <t xml:space="preserve">Episode 458: Kenne Deinen Feind(re-Generated)</t>
        </is>
      </c>
      <c r="F5514">
        <v>458</v>
      </c>
      <c r="G5514" t="inlineStr">
        <is>
          <t xml:space="preserve">4:09-4:16</t>
        </is>
      </c>
      <c r="H5514" t="inlineStr">
        <is>
          <t xml:space="preserve">Ignore</t>
        </is>
      </c>
      <c r="I5514" t="inlineStr">
        <is>
          <t xml:space="preserve">Remarks: incorrect name
Line from Script: "Flintmace fuhr fort: „Die erste Soldatenstufe sind also die Fußsoldaten, die wir bereits besprochen haben. "
Notes: "Flintmace" - change to "Steinfaust"</t>
        </is>
      </c>
      <c r="J5514" t="inlineStr">
        <is>
          <t xml:space="preserve">AI</t>
        </is>
      </c>
      <c r="K5514" t="inlineStr">
        <is>
          <t xml:space="preserve">Script error</t>
        </is>
      </c>
      <c r="L5514" t="inlineStr">
        <is>
          <t xml:space="preserve">Script error</t>
        </is>
      </c>
      <c r="M5514" t="str">
        <f>IFERROR(IF(VLOOKUP(L5514,'Quantification'!$A:$B,2,FALSE)&amp;""="","Unclassified",VLOOKUP(L5514,'Quantification'!$A:$B,2,FALSE)),"Unclassified")</f>
        <v>Major</v>
      </c>
      <c r="N5514" t="inlineStr">
        <is>
          <t xml:space="preserve">frl-florinda.frisardi@pocketfm.com</t>
        </is>
      </c>
      <c r="O5514" t="inlineStr">
        <is>
          <t xml:space="preserve">Issues found in raw</t>
        </is>
      </c>
      <c r="P5514" t="str">
        <f>IF(OR(O5514="Issues found in master",O5514="Final master"),"Master",IF(OR(O5514="Ready for Master",O5514="Issues found in raw",O5514="Raw under QC",O5514="Issues resolved in raw"),"Raw","-"))</f>
        <v>Raw</v>
      </c>
      <c r="Q5514" s="13">
        <v>46260.211805555555</v>
      </c>
      <c r="R5514" t="inlineStr">
        <is>
          <t xml:space="preserve">2026-08 (Aug)</t>
        </is>
      </c>
      <c r="S5514">
        <f>IF(M5514="Not an error",0,IF(COUNTIFS($A$2:$A5514,$A5514,$D$2:$D5514,$D5514,$M$2:$M5514,"&lt;&gt;Not an error")=1,1,0))</f>
        <v>0</v>
      </c>
      <c r="T5514">
        <f>IF(M5514&lt;&gt;"Major",0,IF(COUNTIFS($A$2:$A5514,$A5514,$D$2:$D5514,$D5514,$M$2:$M5514,"Major")=1,1,0))</f>
        <v>0</v>
      </c>
      <c r="U5514">
        <f>IF(M5514&lt;&gt;"Minor",0,IF(COUNTIFS($A$2:$A5514,$A5514,$D$2:$D5514,$D5514,$M$2:$M5514,"Minor")=1,1,0))</f>
        <v>0</v>
      </c>
    </row>
    <row r="5515">
      <c r="A5515" t="inlineStr">
        <is>
          <t xml:space="preserve">294cd7d130be8bb0326127c52ff2769fcf9a956d</t>
        </is>
      </c>
      <c r="B5515" t="inlineStr">
        <is>
          <t xml:space="preserve">Zompirewolf</t>
        </is>
      </c>
      <c r="C5515" t="inlineStr">
        <is>
          <t xml:space="preserve">Zompirewolf: Die Geburt Einer Legende</t>
        </is>
      </c>
      <c r="D5515" t="inlineStr">
        <is>
          <t xml:space="preserve">39449d1c9772b33885a5d20481e308772ac9dbbe</t>
        </is>
      </c>
      <c r="E5515" t="inlineStr">
        <is>
          <t xml:space="preserve">Episode 458: Kenne Deinen Feind(re-Generated)</t>
        </is>
      </c>
      <c r="F5515">
        <v>458</v>
      </c>
      <c r="G5515" t="inlineStr">
        <is>
          <t xml:space="preserve">4:37-4:42</t>
        </is>
      </c>
      <c r="H5515" t="inlineStr">
        <is>
          <t xml:space="preserve">Ignore</t>
        </is>
      </c>
      <c r="I5515" t="inlineStr">
        <is>
          <t xml:space="preserve">Remarks: change in accent
Line from Script: "Vulcan fiel ihm ins Wort: „Die dritte Stufe wird ‚die Stürme‘ genannt. "
Notes: "Vulcan" EN--&gt;DE</t>
        </is>
      </c>
      <c r="J5515" t="inlineStr">
        <is>
          <t xml:space="preserve">VOA</t>
        </is>
      </c>
      <c r="K5515" t="inlineStr">
        <is>
          <t xml:space="preserve">Mispronunciation</t>
        </is>
      </c>
      <c r="L5515" t="inlineStr">
        <is>
          <t xml:space="preserve">Mispronunciation</t>
        </is>
      </c>
      <c r="M5515" t="str">
        <f>IFERROR(IF(VLOOKUP(L5515,'Quantification'!$A:$B,2,FALSE)&amp;""="","Unclassified",VLOOKUP(L5515,'Quantification'!$A:$B,2,FALSE)),"Unclassified")</f>
        <v>Major</v>
      </c>
      <c r="N5515" t="inlineStr">
        <is>
          <t xml:space="preserve">frl-florinda.frisardi@pocketfm.com</t>
        </is>
      </c>
      <c r="O5515" t="inlineStr">
        <is>
          <t xml:space="preserve">Issues found in raw</t>
        </is>
      </c>
      <c r="P5515" t="str">
        <f>IF(OR(O5515="Issues found in master",O5515="Final master"),"Master",IF(OR(O5515="Ready for Master",O5515="Issues found in raw",O5515="Raw under QC",O5515="Issues resolved in raw"),"Raw","-"))</f>
        <v>Raw</v>
      </c>
      <c r="Q5515" s="13">
        <v>46260.211805555555</v>
      </c>
      <c r="R5515" t="inlineStr">
        <is>
          <t xml:space="preserve">2026-08 (Aug)</t>
        </is>
      </c>
      <c r="S5515">
        <f>IF(M5515="Not an error",0,IF(COUNTIFS($A$2:$A5515,$A5515,$D$2:$D5515,$D5515,$M$2:$M5515,"&lt;&gt;Not an error")=1,1,0))</f>
        <v>0</v>
      </c>
      <c r="T5515">
        <f>IF(M5515&lt;&gt;"Major",0,IF(COUNTIFS($A$2:$A5515,$A5515,$D$2:$D5515,$D5515,$M$2:$M5515,"Major")=1,1,0))</f>
        <v>0</v>
      </c>
      <c r="U5515">
        <f>IF(M5515&lt;&gt;"Minor",0,IF(COUNTIFS($A$2:$A5515,$A5515,$D$2:$D5515,$D5515,$M$2:$M5515,"Minor")=1,1,0))</f>
        <v>0</v>
      </c>
    </row>
    <row r="5516">
      <c r="A5516" t="inlineStr">
        <is>
          <t xml:space="preserve">294cd7d130be8bb0326127c52ff2769fcf9a956d</t>
        </is>
      </c>
      <c r="B5516" t="inlineStr">
        <is>
          <t xml:space="preserve">Zompirewolf</t>
        </is>
      </c>
      <c r="C5516" t="inlineStr">
        <is>
          <t xml:space="preserve">Zompirewolf: Die Geburt Einer Legende</t>
        </is>
      </c>
      <c r="D5516" t="inlineStr">
        <is>
          <t xml:space="preserve">39449d1c9772b33885a5d20481e308772ac9dbbe</t>
        </is>
      </c>
      <c r="E5516" t="inlineStr">
        <is>
          <t xml:space="preserve">Episode 458: Kenne Deinen Feind(re-Generated)</t>
        </is>
      </c>
      <c r="F5516">
        <v>458</v>
      </c>
      <c r="G5516" t="inlineStr">
        <is>
          <t xml:space="preserve">5:14-5:22</t>
        </is>
      </c>
      <c r="H5516" t="inlineStr">
        <is>
          <t xml:space="preserve">Ignore</t>
        </is>
      </c>
      <c r="I5516" t="inlineStr">
        <is>
          <t xml:space="preserve">Remarks: change in accent
Line from Script: "Vulcan erinnerte sich, was für eine Plage sie waren, weil sie die Angriffe der Zwerge immer wieder auf sie selbst zurückwarfen."
Notes: "Vulcan" EN--&gt;DE</t>
        </is>
      </c>
      <c r="J5516" t="inlineStr">
        <is>
          <t xml:space="preserve">VOA</t>
        </is>
      </c>
      <c r="K5516" t="inlineStr">
        <is>
          <t xml:space="preserve">Mispronunciation</t>
        </is>
      </c>
      <c r="L5516" t="inlineStr">
        <is>
          <t xml:space="preserve">Mispronunciation</t>
        </is>
      </c>
      <c r="M5516" t="str">
        <f>IFERROR(IF(VLOOKUP(L5516,'Quantification'!$A:$B,2,FALSE)&amp;""="","Unclassified",VLOOKUP(L5516,'Quantification'!$A:$B,2,FALSE)),"Unclassified")</f>
        <v>Major</v>
      </c>
      <c r="N5516" t="inlineStr">
        <is>
          <t xml:space="preserve">frl-florinda.frisardi@pocketfm.com</t>
        </is>
      </c>
      <c r="O5516" t="inlineStr">
        <is>
          <t xml:space="preserve">Issues found in raw</t>
        </is>
      </c>
      <c r="P5516" t="str">
        <f>IF(OR(O5516="Issues found in master",O5516="Final master"),"Master",IF(OR(O5516="Ready for Master",O5516="Issues found in raw",O5516="Raw under QC",O5516="Issues resolved in raw"),"Raw","-"))</f>
        <v>Raw</v>
      </c>
      <c r="Q5516" s="13">
        <v>46260.211805555555</v>
      </c>
      <c r="R5516" t="inlineStr">
        <is>
          <t xml:space="preserve">2026-08 (Aug)</t>
        </is>
      </c>
      <c r="S5516">
        <f>IF(M5516="Not an error",0,IF(COUNTIFS($A$2:$A5516,$A5516,$D$2:$D5516,$D5516,$M$2:$M5516,"&lt;&gt;Not an error")=1,1,0))</f>
        <v>0</v>
      </c>
      <c r="T5516">
        <f>IF(M5516&lt;&gt;"Major",0,IF(COUNTIFS($A$2:$A5516,$A5516,$D$2:$D5516,$D5516,$M$2:$M5516,"Major")=1,1,0))</f>
        <v>0</v>
      </c>
      <c r="U5516">
        <f>IF(M5516&lt;&gt;"Minor",0,IF(COUNTIFS($A$2:$A5516,$A5516,$D$2:$D5516,$D5516,$M$2:$M5516,"Minor")=1,1,0))</f>
        <v>0</v>
      </c>
    </row>
    <row r="5517">
      <c r="A5517" t="inlineStr">
        <is>
          <t xml:space="preserve">294cd7d130be8bb0326127c52ff2769fcf9a956d</t>
        </is>
      </c>
      <c r="B5517" t="inlineStr">
        <is>
          <t xml:space="preserve">Zompirewolf</t>
        </is>
      </c>
      <c r="C5517" t="inlineStr">
        <is>
          <t xml:space="preserve">Zompirewolf: Die Geburt Einer Legende</t>
        </is>
      </c>
      <c r="D5517" t="inlineStr">
        <is>
          <t xml:space="preserve">39449d1c9772b33885a5d20481e308772ac9dbbe</t>
        </is>
      </c>
      <c r="E5517" t="inlineStr">
        <is>
          <t xml:space="preserve">Episode 458: Kenne Deinen Feind(re-Generated)</t>
        </is>
      </c>
      <c r="F5517">
        <v>458</v>
      </c>
      <c r="G5517" t="inlineStr">
        <is>
          <t xml:space="preserve">6:11-6:25</t>
        </is>
      </c>
      <c r="H5517" t="inlineStr">
        <is>
          <t xml:space="preserve">Ignore</t>
        </is>
      </c>
      <c r="I5517" t="inlineStr">
        <is>
          <t xml:space="preserve">Remarks: incorrect name
Line from Script: "Obwohl sie wissen, dass sie in den Tod geschickt werden, scheren sich diese Bastarde um nichts und sterben in dem glückseligen Glauben, den Ältesten ihre Loyalität bewiesen zu haben“, murmelte Flintmace angewidert."
Notes: "Flintmace" - change to "Steinfaust"</t>
        </is>
      </c>
      <c r="J5517" t="inlineStr">
        <is>
          <t xml:space="preserve">AI</t>
        </is>
      </c>
      <c r="K5517" t="inlineStr">
        <is>
          <t xml:space="preserve">Script error</t>
        </is>
      </c>
      <c r="L5517" t="inlineStr">
        <is>
          <t xml:space="preserve">Script error</t>
        </is>
      </c>
      <c r="M5517" t="str">
        <f>IFERROR(IF(VLOOKUP(L5517,'Quantification'!$A:$B,2,FALSE)&amp;""="","Unclassified",VLOOKUP(L5517,'Quantification'!$A:$B,2,FALSE)),"Unclassified")</f>
        <v>Major</v>
      </c>
      <c r="N5517" t="inlineStr">
        <is>
          <t xml:space="preserve">frl-florinda.frisardi@pocketfm.com</t>
        </is>
      </c>
      <c r="O5517" t="inlineStr">
        <is>
          <t xml:space="preserve">Issues found in raw</t>
        </is>
      </c>
      <c r="P5517" t="str">
        <f>IF(OR(O5517="Issues found in master",O5517="Final master"),"Master",IF(OR(O5517="Ready for Master",O5517="Issues found in raw",O5517="Raw under QC",O5517="Issues resolved in raw"),"Raw","-"))</f>
        <v>Raw</v>
      </c>
      <c r="Q5517" s="13">
        <v>46260.211805555555</v>
      </c>
      <c r="R5517" t="inlineStr">
        <is>
          <t xml:space="preserve">2026-08 (Aug)</t>
        </is>
      </c>
      <c r="S5517">
        <f>IF(M5517="Not an error",0,IF(COUNTIFS($A$2:$A5517,$A5517,$D$2:$D5517,$D5517,$M$2:$M5517,"&lt;&gt;Not an error")=1,1,0))</f>
        <v>0</v>
      </c>
      <c r="T5517">
        <f>IF(M5517&lt;&gt;"Major",0,IF(COUNTIFS($A$2:$A5517,$A5517,$D$2:$D5517,$D5517,$M$2:$M5517,"Major")=1,1,0))</f>
        <v>0</v>
      </c>
      <c r="U5517">
        <f>IF(M5517&lt;&gt;"Minor",0,IF(COUNTIFS($A$2:$A5517,$A5517,$D$2:$D5517,$D5517,$M$2:$M5517,"Minor")=1,1,0))</f>
        <v>0</v>
      </c>
    </row>
    <row r="5518">
      <c r="A5518" t="inlineStr">
        <is>
          <t xml:space="preserve">294cd7d130be8bb0326127c52ff2769fcf9a956d</t>
        </is>
      </c>
      <c r="B5518" t="inlineStr">
        <is>
          <t xml:space="preserve">Zompirewolf</t>
        </is>
      </c>
      <c r="C5518" t="inlineStr">
        <is>
          <t xml:space="preserve">Zompirewolf: Die Geburt Einer Legende</t>
        </is>
      </c>
      <c r="D5518" t="inlineStr">
        <is>
          <t xml:space="preserve">39449d1c9772b33885a5d20481e308772ac9dbbe</t>
        </is>
      </c>
      <c r="E5518" t="inlineStr">
        <is>
          <t xml:space="preserve">Episode 458: Kenne Deinen Feind(re-Generated)</t>
        </is>
      </c>
      <c r="F5518">
        <v>458</v>
      </c>
      <c r="G5518" t="inlineStr">
        <is>
          <t xml:space="preserve">6:37-6:55</t>
        </is>
      </c>
      <c r="H5518" t="inlineStr">
        <is>
          <t xml:space="preserve">Ignore</t>
        </is>
      </c>
      <c r="I5518" t="inlineStr">
        <is>
          <t xml:space="preserve">Remarks: incorrect name
Line from Script: "Obwohl Flintmace nie detailliert über seine Vergangenheit gesprochen hatte, konnte Tristan ahnen, dass sie etwas mit den Infernos zu tun hatte. Doch als Tristan den Stimmungsumschwung bemerkte, dachte er sich, dass es nicht der richtige Zeitpunkt war, Flintmace danach zu fragen. "
Notes: "Flintmace" - change to "Steinfaust"</t>
        </is>
      </c>
      <c r="J5518" t="inlineStr">
        <is>
          <t xml:space="preserve">AI</t>
        </is>
      </c>
      <c r="K5518" t="inlineStr">
        <is>
          <t xml:space="preserve">Script error</t>
        </is>
      </c>
      <c r="L5518" t="inlineStr">
        <is>
          <t xml:space="preserve">Script error</t>
        </is>
      </c>
      <c r="M5518" t="str">
        <f>IFERROR(IF(VLOOKUP(L5518,'Quantification'!$A:$B,2,FALSE)&amp;""="","Unclassified",VLOOKUP(L5518,'Quantification'!$A:$B,2,FALSE)),"Unclassified")</f>
        <v>Major</v>
      </c>
      <c r="N5518" t="inlineStr">
        <is>
          <t xml:space="preserve">frl-florinda.frisardi@pocketfm.com</t>
        </is>
      </c>
      <c r="O5518" t="inlineStr">
        <is>
          <t xml:space="preserve">Issues found in raw</t>
        </is>
      </c>
      <c r="P5518" t="str">
        <f>IF(OR(O5518="Issues found in master",O5518="Final master"),"Master",IF(OR(O5518="Ready for Master",O5518="Issues found in raw",O5518="Raw under QC",O5518="Issues resolved in raw"),"Raw","-"))</f>
        <v>Raw</v>
      </c>
      <c r="Q5518" s="13">
        <v>46260.211805555555</v>
      </c>
      <c r="R5518" t="inlineStr">
        <is>
          <t xml:space="preserve">2026-08 (Aug)</t>
        </is>
      </c>
      <c r="S5518">
        <f>IF(M5518="Not an error",0,IF(COUNTIFS($A$2:$A5518,$A5518,$D$2:$D5518,$D5518,$M$2:$M5518,"&lt;&gt;Not an error")=1,1,0))</f>
        <v>0</v>
      </c>
      <c r="T5518">
        <f>IF(M5518&lt;&gt;"Major",0,IF(COUNTIFS($A$2:$A5518,$A5518,$D$2:$D5518,$D5518,$M$2:$M5518,"Major")=1,1,0))</f>
        <v>0</v>
      </c>
      <c r="U5518">
        <f>IF(M5518&lt;&gt;"Minor",0,IF(COUNTIFS($A$2:$A5518,$A5518,$D$2:$D5518,$D5518,$M$2:$M5518,"Minor")=1,1,0))</f>
        <v>0</v>
      </c>
    </row>
    <row r="5519">
      <c r="A5519" t="inlineStr">
        <is>
          <t xml:space="preserve">294cd7d130be8bb0326127c52ff2769fcf9a956d</t>
        </is>
      </c>
      <c r="B5519" t="inlineStr">
        <is>
          <t xml:space="preserve">Zompirewolf</t>
        </is>
      </c>
      <c r="C5519" t="inlineStr">
        <is>
          <t xml:space="preserve">Zompirewolf: Die Geburt Einer Legende</t>
        </is>
      </c>
      <c r="D5519" t="inlineStr">
        <is>
          <t xml:space="preserve">39449d1c9772b33885a5d20481e308772ac9dbbe</t>
        </is>
      </c>
      <c r="E5519" t="inlineStr">
        <is>
          <t xml:space="preserve">Episode 458: Kenne Deinen Feind(re-Generated)</t>
        </is>
      </c>
      <c r="F5519">
        <v>458</v>
      </c>
      <c r="G5519" t="inlineStr">
        <is>
          <t xml:space="preserve">7:03-7:09</t>
        </is>
      </c>
      <c r="H5519" t="inlineStr">
        <is>
          <t xml:space="preserve">Ignore</t>
        </is>
      </c>
      <c r="I5519" t="inlineStr">
        <is>
          <t xml:space="preserve">Remarks: change in accent
Line from Script: "„Weiter im Text“, sagte Vulcan und tauschte das Hologramm gegen den nächsten Soldatentyp aus. "
Notes: "Vulcan" EN--&gt;DE</t>
        </is>
      </c>
      <c r="J5519" t="inlineStr">
        <is>
          <t xml:space="preserve">VOA</t>
        </is>
      </c>
      <c r="K5519" t="inlineStr">
        <is>
          <t xml:space="preserve">Mispronunciation</t>
        </is>
      </c>
      <c r="L5519" t="inlineStr">
        <is>
          <t xml:space="preserve">Mispronunciation</t>
        </is>
      </c>
      <c r="M5519" t="str">
        <f>IFERROR(IF(VLOOKUP(L5519,'Quantification'!$A:$B,2,FALSE)&amp;""="","Unclassified",VLOOKUP(L5519,'Quantification'!$A:$B,2,FALSE)),"Unclassified")</f>
        <v>Major</v>
      </c>
      <c r="N5519" t="inlineStr">
        <is>
          <t xml:space="preserve">frl-florinda.frisardi@pocketfm.com</t>
        </is>
      </c>
      <c r="O5519" t="inlineStr">
        <is>
          <t xml:space="preserve">Issues found in raw</t>
        </is>
      </c>
      <c r="P5519" t="str">
        <f>IF(OR(O5519="Issues found in master",O5519="Final master"),"Master",IF(OR(O5519="Ready for Master",O5519="Issues found in raw",O5519="Raw under QC",O5519="Issues resolved in raw"),"Raw","-"))</f>
        <v>Raw</v>
      </c>
      <c r="Q5519" s="13">
        <v>46260.211805555555</v>
      </c>
      <c r="R5519" t="inlineStr">
        <is>
          <t xml:space="preserve">2026-08 (Aug)</t>
        </is>
      </c>
      <c r="S5519">
        <f>IF(M5519="Not an error",0,IF(COUNTIFS($A$2:$A5519,$A5519,$D$2:$D5519,$D5519,$M$2:$M5519,"&lt;&gt;Not an error")=1,1,0))</f>
        <v>0</v>
      </c>
      <c r="T5519">
        <f>IF(M5519&lt;&gt;"Major",0,IF(COUNTIFS($A$2:$A5519,$A5519,$D$2:$D5519,$D5519,$M$2:$M5519,"Major")=1,1,0))</f>
        <v>0</v>
      </c>
      <c r="U5519">
        <f>IF(M5519&lt;&gt;"Minor",0,IF(COUNTIFS($A$2:$A5519,$A5519,$D$2:$D5519,$D5519,$M$2:$M5519,"Minor")=1,1,0))</f>
        <v>0</v>
      </c>
    </row>
    <row r="5520">
      <c r="A5520" t="inlineStr">
        <is>
          <t xml:space="preserve">294cd7d130be8bb0326127c52ff2769fcf9a956d</t>
        </is>
      </c>
      <c r="B5520" t="inlineStr">
        <is>
          <t xml:space="preserve">Zompirewolf</t>
        </is>
      </c>
      <c r="C5520" t="inlineStr">
        <is>
          <t xml:space="preserve">Zompirewolf: Die Geburt Einer Legende</t>
        </is>
      </c>
      <c r="D5520" t="inlineStr">
        <is>
          <t xml:space="preserve">39449d1c9772b33885a5d20481e308772ac9dbbe</t>
        </is>
      </c>
      <c r="E5520" t="inlineStr">
        <is>
          <t xml:space="preserve">Episode 458: Kenne Deinen Feind(re-Generated)</t>
        </is>
      </c>
      <c r="F5520">
        <v>458</v>
      </c>
      <c r="G5520" t="inlineStr">
        <is>
          <t xml:space="preserve">8:03-8:33</t>
        </is>
      </c>
      <c r="H5520" t="inlineStr">
        <is>
          <t xml:space="preserve">Ignore</t>
        </is>
      </c>
      <c r="I5520" t="inlineStr">
        <is>
          <t xml:space="preserve">Remarks: incorrect name, change in accent
Line from Script: "„Na ja, dann ist es ja gut, dass du nicht ganz richtig im Kopf bist, was?“, fragte Vulcan.
„Natürlich“, lächelte Tristan und sah Vulcan und Flintmace an. „Und so wie es aussieht, bin ich nicht der Einzige hier, der ein paar Schrauben locker hat.“
„Du wirst den Namen der siebten Stufe der Supersoldaten unter dem Kommando der Leerenbrut lieben“, sagten Vulcan und Flintmace mit einem breiten Lächeln, als das nächste Soldatenmodell vor ihnen erschien."
Notes: "Flintmace" - change to "Steinfaust", "Vulcan" EN--&gt;DE</t>
        </is>
      </c>
      <c r="J5520" t="inlineStr">
        <is>
          <t xml:space="preserve">AI</t>
        </is>
      </c>
      <c r="K5520" t="inlineStr">
        <is>
          <t xml:space="preserve">Script error</t>
        </is>
      </c>
      <c r="L5520" t="inlineStr">
        <is>
          <t xml:space="preserve">Script error</t>
        </is>
      </c>
      <c r="M5520" t="str">
        <f>IFERROR(IF(VLOOKUP(L5520,'Quantification'!$A:$B,2,FALSE)&amp;""="","Unclassified",VLOOKUP(L5520,'Quantification'!$A:$B,2,FALSE)),"Unclassified")</f>
        <v>Major</v>
      </c>
      <c r="N5520" t="inlineStr">
        <is>
          <t xml:space="preserve">frl-florinda.frisardi@pocketfm.com</t>
        </is>
      </c>
      <c r="O5520" t="inlineStr">
        <is>
          <t xml:space="preserve">Issues found in raw</t>
        </is>
      </c>
      <c r="P5520" t="str">
        <f>IF(OR(O5520="Issues found in master",O5520="Final master"),"Master",IF(OR(O5520="Ready for Master",O5520="Issues found in raw",O5520="Raw under QC",O5520="Issues resolved in raw"),"Raw","-"))</f>
        <v>Raw</v>
      </c>
      <c r="Q5520" s="13">
        <v>46260.211805555555</v>
      </c>
      <c r="R5520" t="inlineStr">
        <is>
          <t xml:space="preserve">2026-08 (Aug)</t>
        </is>
      </c>
      <c r="S5520">
        <f>IF(M5520="Not an error",0,IF(COUNTIFS($A$2:$A5520,$A5520,$D$2:$D5520,$D5520,$M$2:$M5520,"&lt;&gt;Not an error")=1,1,0))</f>
        <v>0</v>
      </c>
      <c r="T5520">
        <f>IF(M5520&lt;&gt;"Major",0,IF(COUNTIFS($A$2:$A5520,$A5520,$D$2:$D5520,$D5520,$M$2:$M5520,"Major")=1,1,0))</f>
        <v>0</v>
      </c>
      <c r="U5520">
        <f>IF(M5520&lt;&gt;"Minor",0,IF(COUNTIFS($A$2:$A5520,$A5520,$D$2:$D5520,$D5520,$M$2:$M5520,"Minor")=1,1,0))</f>
        <v>0</v>
      </c>
    </row>
    <row r="5521">
      <c r="A5521" t="inlineStr">
        <is>
          <t xml:space="preserve">294cd7d130be8bb0326127c52ff2769fcf9a956d</t>
        </is>
      </c>
      <c r="B5521" t="inlineStr">
        <is>
          <t xml:space="preserve">Zompirewolf</t>
        </is>
      </c>
      <c r="C5521" t="inlineStr">
        <is>
          <t xml:space="preserve">Zompirewolf: Die Geburt Einer Legende</t>
        </is>
      </c>
      <c r="D5521" t="inlineStr">
        <is>
          <t xml:space="preserve">39449d1c9772b33885a5d20481e308772ac9dbbe</t>
        </is>
      </c>
      <c r="E5521" t="inlineStr">
        <is>
          <t xml:space="preserve">Episode 458: Kenne Deinen Feind(re-Generated)</t>
        </is>
      </c>
      <c r="F5521">
        <v>458</v>
      </c>
      <c r="G5521" t="inlineStr">
        <is>
          <t xml:space="preserve">9:44-9:49</t>
        </is>
      </c>
      <c r="H5521" t="inlineStr">
        <is>
          <t xml:space="preserve">Ignore</t>
        </is>
      </c>
      <c r="I5521" t="inlineStr">
        <is>
          <t xml:space="preserve">Remarks: incorrect name
Line from Script: "„Die Ähnlichkeit ist unheimlich!“, warf Flintmace ein und zog Tristan auf."
Notes: "Flintmace" - change to "Steinfaust"</t>
        </is>
      </c>
      <c r="J5521" t="inlineStr">
        <is>
          <t xml:space="preserve">AI</t>
        </is>
      </c>
      <c r="K5521" t="inlineStr">
        <is>
          <t xml:space="preserve">Script error</t>
        </is>
      </c>
      <c r="L5521" t="inlineStr">
        <is>
          <t xml:space="preserve">Script error</t>
        </is>
      </c>
      <c r="M5521" t="str">
        <f>IFERROR(IF(VLOOKUP(L5521,'Quantification'!$A:$B,2,FALSE)&amp;""="","Unclassified",VLOOKUP(L5521,'Quantification'!$A:$B,2,FALSE)),"Unclassified")</f>
        <v>Major</v>
      </c>
      <c r="N5521" t="inlineStr">
        <is>
          <t xml:space="preserve">frl-florinda.frisardi@pocketfm.com</t>
        </is>
      </c>
      <c r="O5521" t="inlineStr">
        <is>
          <t xml:space="preserve">Issues found in raw</t>
        </is>
      </c>
      <c r="P5521" t="str">
        <f>IF(OR(O5521="Issues found in master",O5521="Final master"),"Master",IF(OR(O5521="Ready for Master",O5521="Issues found in raw",O5521="Raw under QC",O5521="Issues resolved in raw"),"Raw","-"))</f>
        <v>Raw</v>
      </c>
      <c r="Q5521" s="13">
        <v>46260.211805555555</v>
      </c>
      <c r="R5521" t="inlineStr">
        <is>
          <t xml:space="preserve">2026-08 (Aug)</t>
        </is>
      </c>
      <c r="S5521">
        <f>IF(M5521="Not an error",0,IF(COUNTIFS($A$2:$A5521,$A5521,$D$2:$D5521,$D5521,$M$2:$M5521,"&lt;&gt;Not an error")=1,1,0))</f>
        <v>0</v>
      </c>
      <c r="T5521">
        <f>IF(M5521&lt;&gt;"Major",0,IF(COUNTIFS($A$2:$A5521,$A5521,$D$2:$D5521,$D5521,$M$2:$M5521,"Major")=1,1,0))</f>
        <v>0</v>
      </c>
      <c r="U5521">
        <f>IF(M5521&lt;&gt;"Minor",0,IF(COUNTIFS($A$2:$A5521,$A5521,$D$2:$D5521,$D5521,$M$2:$M5521,"Minor")=1,1,0))</f>
        <v>0</v>
      </c>
    </row>
    <row r="5522">
      <c r="A5522" t="inlineStr">
        <is>
          <t xml:space="preserve">294cd7d130be8bb0326127c52ff2769fcf9a956d</t>
        </is>
      </c>
      <c r="B5522" t="inlineStr">
        <is>
          <t xml:space="preserve">Zompirewolf</t>
        </is>
      </c>
      <c r="C5522" t="inlineStr">
        <is>
          <t xml:space="preserve">Zompirewolf: Die Geburt Einer Legende</t>
        </is>
      </c>
      <c r="D5522" t="inlineStr">
        <is>
          <t xml:space="preserve">39449d1c9772b33885a5d20481e308772ac9dbbe</t>
        </is>
      </c>
      <c r="E5522" t="inlineStr">
        <is>
          <t xml:space="preserve">Episode 458: Kenne Deinen Feind(re-Generated)</t>
        </is>
      </c>
      <c r="F5522">
        <v>458</v>
      </c>
      <c r="G5522" t="inlineStr">
        <is>
          <t xml:space="preserve">10:19-10:22</t>
        </is>
      </c>
      <c r="H5522" t="inlineStr">
        <is>
          <t xml:space="preserve">Ignore</t>
        </is>
      </c>
      <c r="I5522" t="inlineStr">
        <is>
          <t xml:space="preserve">Remarks: incorrect name
Line from Script: "Deshalb werden sie Schnitter genannt“, schloss Flintmace."
Notes: "Flintmace" - change to "Steinfaust"</t>
        </is>
      </c>
      <c r="J5522" t="inlineStr">
        <is>
          <t xml:space="preserve">AI</t>
        </is>
      </c>
      <c r="K5522" t="inlineStr">
        <is>
          <t xml:space="preserve">Script error</t>
        </is>
      </c>
      <c r="L5522" t="inlineStr">
        <is>
          <t xml:space="preserve">Script error</t>
        </is>
      </c>
      <c r="M5522" t="str">
        <f>IFERROR(IF(VLOOKUP(L5522,'Quantification'!$A:$B,2,FALSE)&amp;""="","Unclassified",VLOOKUP(L5522,'Quantification'!$A:$B,2,FALSE)),"Unclassified")</f>
        <v>Major</v>
      </c>
      <c r="N5522" t="inlineStr">
        <is>
          <t xml:space="preserve">frl-florinda.frisardi@pocketfm.com</t>
        </is>
      </c>
      <c r="O5522" t="inlineStr">
        <is>
          <t xml:space="preserve">Issues found in raw</t>
        </is>
      </c>
      <c r="P5522" t="str">
        <f>IF(OR(O5522="Issues found in master",O5522="Final master"),"Master",IF(OR(O5522="Ready for Master",O5522="Issues found in raw",O5522="Raw under QC",O5522="Issues resolved in raw"),"Raw","-"))</f>
        <v>Raw</v>
      </c>
      <c r="Q5522" s="13">
        <v>46260.211805555555</v>
      </c>
      <c r="R5522" t="inlineStr">
        <is>
          <t xml:space="preserve">2026-08 (Aug)</t>
        </is>
      </c>
      <c r="S5522">
        <f>IF(M5522="Not an error",0,IF(COUNTIFS($A$2:$A5522,$A5522,$D$2:$D5522,$D5522,$M$2:$M5522,"&lt;&gt;Not an error")=1,1,0))</f>
        <v>0</v>
      </c>
      <c r="T5522">
        <f>IF(M5522&lt;&gt;"Major",0,IF(COUNTIFS($A$2:$A5522,$A5522,$D$2:$D5522,$D5522,$M$2:$M5522,"Major")=1,1,0))</f>
        <v>0</v>
      </c>
      <c r="U5522">
        <f>IF(M5522&lt;&gt;"Minor",0,IF(COUNTIFS($A$2:$A5522,$A5522,$D$2:$D5522,$D5522,$M$2:$M5522,"Minor")=1,1,0))</f>
        <v>0</v>
      </c>
    </row>
    <row r="5523">
      <c r="A5523" t="inlineStr">
        <is>
          <t xml:space="preserve">294cd7d130be8bb0326127c52ff2769fcf9a956d</t>
        </is>
      </c>
      <c r="B5523" t="inlineStr">
        <is>
          <t xml:space="preserve">Zompirewolf</t>
        </is>
      </c>
      <c r="C5523" t="inlineStr">
        <is>
          <t xml:space="preserve">Zompirewolf: Die Geburt Einer Legende</t>
        </is>
      </c>
      <c r="D5523" t="inlineStr">
        <is>
          <t xml:space="preserve">39449d1c9772b33885a5d20481e308772ac9dbbe</t>
        </is>
      </c>
      <c r="E5523" t="inlineStr">
        <is>
          <t xml:space="preserve">Episode 458: Kenne Deinen Feind(re-Generated)</t>
        </is>
      </c>
      <c r="F5523">
        <v>458</v>
      </c>
      <c r="G5523" t="inlineStr">
        <is>
          <t xml:space="preserve">10:44-10:49</t>
        </is>
      </c>
      <c r="H5523" t="inlineStr">
        <is>
          <t xml:space="preserve">Ignore</t>
        </is>
      </c>
      <c r="I5523" t="inlineStr">
        <is>
          <t xml:space="preserve">Remarks: incorrect name
Line from Script: "„Wie auch immer, kommen wir zu dem Rang, bei dem ich gelandet bin“, fuhr Flintmace fort. "
Notes: "Flintmace" - change to "Steinfaust"</t>
        </is>
      </c>
      <c r="J5523" t="inlineStr">
        <is>
          <t xml:space="preserve">AI</t>
        </is>
      </c>
      <c r="K5523" t="inlineStr">
        <is>
          <t xml:space="preserve">Script error</t>
        </is>
      </c>
      <c r="L5523" t="inlineStr">
        <is>
          <t xml:space="preserve">Script error</t>
        </is>
      </c>
      <c r="M5523" t="str">
        <f>IFERROR(IF(VLOOKUP(L5523,'Quantification'!$A:$B,2,FALSE)&amp;""="","Unclassified",VLOOKUP(L5523,'Quantification'!$A:$B,2,FALSE)),"Unclassified")</f>
        <v>Major</v>
      </c>
      <c r="N5523" t="inlineStr">
        <is>
          <t xml:space="preserve">frl-florinda.frisardi@pocketfm.com</t>
        </is>
      </c>
      <c r="O5523" t="inlineStr">
        <is>
          <t xml:space="preserve">Issues found in raw</t>
        </is>
      </c>
      <c r="P5523" t="str">
        <f>IF(OR(O5523="Issues found in master",O5523="Final master"),"Master",IF(OR(O5523="Ready for Master",O5523="Issues found in raw",O5523="Raw under QC",O5523="Issues resolved in raw"),"Raw","-"))</f>
        <v>Raw</v>
      </c>
      <c r="Q5523" s="13">
        <v>46260.211805555555</v>
      </c>
      <c r="R5523" t="inlineStr">
        <is>
          <t xml:space="preserve">2026-08 (Aug)</t>
        </is>
      </c>
      <c r="S5523">
        <f>IF(M5523="Not an error",0,IF(COUNTIFS($A$2:$A5523,$A5523,$D$2:$D5523,$D5523,$M$2:$M5523,"&lt;&gt;Not an error")=1,1,0))</f>
        <v>0</v>
      </c>
      <c r="T5523">
        <f>IF(M5523&lt;&gt;"Major",0,IF(COUNTIFS($A$2:$A5523,$A5523,$D$2:$D5523,$D5523,$M$2:$M5523,"Major")=1,1,0))</f>
        <v>0</v>
      </c>
      <c r="U5523">
        <f>IF(M5523&lt;&gt;"Minor",0,IF(COUNTIFS($A$2:$A5523,$A5523,$D$2:$D5523,$D5523,$M$2:$M5523,"Minor")=1,1,0))</f>
        <v>0</v>
      </c>
    </row>
    <row r="5524">
      <c r="A5524" t="inlineStr">
        <is>
          <t xml:space="preserve">294cd7d130be8bb0326127c52ff2769fcf9a956d</t>
        </is>
      </c>
      <c r="B5524" t="inlineStr">
        <is>
          <t xml:space="preserve">Zompirewolf</t>
        </is>
      </c>
      <c r="C5524" t="inlineStr">
        <is>
          <t xml:space="preserve">Zompirewolf: Die Geburt Einer Legende</t>
        </is>
      </c>
      <c r="D5524" t="inlineStr">
        <is>
          <t xml:space="preserve">39449d1c9772b33885a5d20481e308772ac9dbbe</t>
        </is>
      </c>
      <c r="E5524" t="inlineStr">
        <is>
          <t xml:space="preserve">Episode 458: Kenne Deinen Feind(re-Generated)</t>
        </is>
      </c>
      <c r="F5524">
        <v>458</v>
      </c>
      <c r="G5524" t="inlineStr">
        <is>
          <t xml:space="preserve">11:24-11:35</t>
        </is>
      </c>
      <c r="H5524" t="inlineStr">
        <is>
          <t xml:space="preserve">Ignore</t>
        </is>
      </c>
      <c r="I5524" t="inlineStr">
        <is>
          <t xml:space="preserve">Remarks: incorrect name
Line from Script: "„Wenigstens müssen wir dir nicht beibringen, wie man Leuten Honig um den Bart schmiert“, lachte Flintmace, kurz bevor Vulcan wie üblich todernst wurde und den Spaß verdarb."
Notes: "Flintmace" - change to "Steinfaust"</t>
        </is>
      </c>
      <c r="J5524" t="inlineStr">
        <is>
          <t xml:space="preserve">AI</t>
        </is>
      </c>
      <c r="K5524" t="inlineStr">
        <is>
          <t xml:space="preserve">Script error</t>
        </is>
      </c>
      <c r="L5524" t="inlineStr">
        <is>
          <t xml:space="preserve">Script error</t>
        </is>
      </c>
      <c r="M5524" t="str">
        <f>IFERROR(IF(VLOOKUP(L5524,'Quantification'!$A:$B,2,FALSE)&amp;""="","Unclassified",VLOOKUP(L5524,'Quantification'!$A:$B,2,FALSE)),"Unclassified")</f>
        <v>Major</v>
      </c>
      <c r="N5524" t="inlineStr">
        <is>
          <t xml:space="preserve">frl-florinda.frisardi@pocketfm.com</t>
        </is>
      </c>
      <c r="O5524" t="inlineStr">
        <is>
          <t xml:space="preserve">Issues found in raw</t>
        </is>
      </c>
      <c r="P5524" t="str">
        <f>IF(OR(O5524="Issues found in master",O5524="Final master"),"Master",IF(OR(O5524="Ready for Master",O5524="Issues found in raw",O5524="Raw under QC",O5524="Issues resolved in raw"),"Raw","-"))</f>
        <v>Raw</v>
      </c>
      <c r="Q5524" s="13">
        <v>46260.211805555555</v>
      </c>
      <c r="R5524" t="inlineStr">
        <is>
          <t xml:space="preserve">2026-08 (Aug)</t>
        </is>
      </c>
      <c r="S5524">
        <f>IF(M5524="Not an error",0,IF(COUNTIFS($A$2:$A5524,$A5524,$D$2:$D5524,$D5524,$M$2:$M5524,"&lt;&gt;Not an error")=1,1,0))</f>
        <v>0</v>
      </c>
      <c r="T5524">
        <f>IF(M5524&lt;&gt;"Major",0,IF(COUNTIFS($A$2:$A5524,$A5524,$D$2:$D5524,$D5524,$M$2:$M5524,"Major")=1,1,0))</f>
        <v>0</v>
      </c>
      <c r="U5524">
        <f>IF(M5524&lt;&gt;"Minor",0,IF(COUNTIFS($A$2:$A5524,$A5524,$D$2:$D5524,$D5524,$M$2:$M5524,"Minor")=1,1,0))</f>
        <v>0</v>
      </c>
    </row>
    <row r="5525">
      <c r="A5525" t="inlineStr">
        <is>
          <t xml:space="preserve">294cd7d130be8bb0326127c52ff2769fcf9a956d</t>
        </is>
      </c>
      <c r="B5525" t="inlineStr">
        <is>
          <t xml:space="preserve">Zompirewolf</t>
        </is>
      </c>
      <c r="C5525" t="inlineStr">
        <is>
          <t xml:space="preserve">Zompirewolf: Die Geburt Einer Legende</t>
        </is>
      </c>
      <c r="D5525" t="inlineStr">
        <is>
          <t xml:space="preserve">39449d1c9772b33885a5d20481e308772ac9dbbe</t>
        </is>
      </c>
      <c r="E5525" t="inlineStr">
        <is>
          <t xml:space="preserve">Episode 458: Kenne Deinen Feind(re-Generated)</t>
        </is>
      </c>
      <c r="F5525">
        <v>458</v>
      </c>
      <c r="G5525" t="inlineStr">
        <is>
          <t xml:space="preserve">12:51-12:59</t>
        </is>
      </c>
      <c r="H5525" t="inlineStr">
        <is>
          <t xml:space="preserve">Ignore</t>
        </is>
      </c>
      <c r="I5525" t="inlineStr">
        <is>
          <t xml:space="preserve">Remarks: abrupt cut
Line from Script: "Er wusste, dass er eine Menge Training vor sich hatte, wenn er auch nur den Hauch einer Chance auf den Sieg haben wollte."
Notes: end of sentence</t>
        </is>
      </c>
      <c r="J5525" t="inlineStr">
        <is>
          <t xml:space="preserve">SE</t>
        </is>
      </c>
      <c r="K5525" t="inlineStr">
        <is>
          <t xml:space="preserve">Abrupt cut / Jerk</t>
        </is>
      </c>
      <c r="L5525" t="inlineStr">
        <is>
          <t xml:space="preserve">Abrupt cut / Jerk</t>
        </is>
      </c>
      <c r="M5525" t="str">
        <f>IFERROR(IF(VLOOKUP(L5525,'Quantification'!$A:$B,2,FALSE)&amp;""="","Unclassified",VLOOKUP(L5525,'Quantification'!$A:$B,2,FALSE)),"Unclassified")</f>
        <v>Major</v>
      </c>
      <c r="N5525" t="inlineStr">
        <is>
          <t xml:space="preserve">frl-florinda.frisardi@pocketfm.com</t>
        </is>
      </c>
      <c r="O5525" t="inlineStr">
        <is>
          <t xml:space="preserve">Issues found in raw</t>
        </is>
      </c>
      <c r="P5525" t="str">
        <f>IF(OR(O5525="Issues found in master",O5525="Final master"),"Master",IF(OR(O5525="Ready for Master",O5525="Issues found in raw",O5525="Raw under QC",O5525="Issues resolved in raw"),"Raw","-"))</f>
        <v>Raw</v>
      </c>
      <c r="Q5525" s="13">
        <v>46260.211805555555</v>
      </c>
      <c r="R5525" t="inlineStr">
        <is>
          <t xml:space="preserve">2026-08 (Aug)</t>
        </is>
      </c>
      <c r="S5525">
        <f>IF(M5525="Not an error",0,IF(COUNTIFS($A$2:$A5525,$A5525,$D$2:$D5525,$D5525,$M$2:$M5525,"&lt;&gt;Not an error")=1,1,0))</f>
        <v>0</v>
      </c>
      <c r="T5525">
        <f>IF(M5525&lt;&gt;"Major",0,IF(COUNTIFS($A$2:$A5525,$A5525,$D$2:$D5525,$D5525,$M$2:$M5525,"Major")=1,1,0))</f>
        <v>0</v>
      </c>
      <c r="U5525">
        <f>IF(M5525&lt;&gt;"Minor",0,IF(COUNTIFS($A$2:$A5525,$A5525,$D$2:$D5525,$D5525,$M$2:$M5525,"Minor")=1,1,0))</f>
        <v>0</v>
      </c>
    </row>
    <row r="5526">
      <c r="A5526" t="inlineStr">
        <is>
          <t xml:space="preserve">294cd7d130be8bb0326127c52ff2769fcf9a956d</t>
        </is>
      </c>
      <c r="B5526" t="inlineStr">
        <is>
          <t xml:space="preserve">Zompirewolf</t>
        </is>
      </c>
      <c r="C5526" t="inlineStr">
        <is>
          <t xml:space="preserve">Zompirewolf: Die Geburt Einer Legende</t>
        </is>
      </c>
      <c r="D5526" t="inlineStr">
        <is>
          <t xml:space="preserve">c2597d8f542c1471b46c68ba4835780a925e3a24</t>
        </is>
      </c>
      <c r="E5526" t="inlineStr">
        <is>
          <t xml:space="preserve">Episode 458: Kenne Deinen Feind</t>
        </is>
      </c>
      <c r="F5526">
        <v>458</v>
      </c>
      <c r="G5526" t="inlineStr">
        <is>
          <t xml:space="preserve">4:44-4:50</t>
        </is>
      </c>
      <c r="H5526" t="inlineStr">
        <is>
          <t xml:space="preserve">Pending</t>
        </is>
      </c>
      <c r="I5526" t="inlineStr">
        <is>
          <t xml:space="preserve">Remarks: change in accent
Line from Script: "Vulcan fiel ihm ins Wort: „Die dritte Stufe wird ‚die Stürme‘ genannt. "
Notes: "Vulcan" EN--&gt;DE</t>
        </is>
      </c>
      <c r="J5526" t="inlineStr">
        <is>
          <t xml:space="preserve">VOA</t>
        </is>
      </c>
      <c r="K5526" t="inlineStr">
        <is>
          <t xml:space="preserve">Mispronunciation</t>
        </is>
      </c>
      <c r="L5526" t="inlineStr">
        <is>
          <t xml:space="preserve">Mispronunciation</t>
        </is>
      </c>
      <c r="M5526" t="str">
        <f>IFERROR(IF(VLOOKUP(L5526,'Quantification'!$A:$B,2,FALSE)&amp;""="","Unclassified",VLOOKUP(L5526,'Quantification'!$A:$B,2,FALSE)),"Unclassified")</f>
        <v>Major</v>
      </c>
      <c r="N5526" t="inlineStr">
        <is>
          <t xml:space="preserve">frl-florinda.frisardi@pocketfm.com</t>
        </is>
      </c>
      <c r="O5526" t="inlineStr">
        <is>
          <t xml:space="preserve">Issues found in raw</t>
        </is>
      </c>
      <c r="P5526" t="str">
        <f>IF(OR(O5526="Issues found in master",O5526="Final master"),"Master",IF(OR(O5526="Ready for Master",O5526="Issues found in raw",O5526="Raw under QC",O5526="Issues resolved in raw"),"Raw","-"))</f>
        <v>Raw</v>
      </c>
      <c r="Q5526" s="13">
        <v>46266.31319444445</v>
      </c>
      <c r="R5526" t="inlineStr">
        <is>
          <t xml:space="preserve">2026-09 (Sept)</t>
        </is>
      </c>
      <c r="S5526">
        <f>IF(M5526="Not an error",0,IF(COUNTIFS($A$2:$A5526,$A5526,$D$2:$D5526,$D5526,$M$2:$M5526,"&lt;&gt;Not an error")=1,1,0))</f>
        <v>1</v>
      </c>
      <c r="T5526">
        <f>IF(M5526&lt;&gt;"Major",0,IF(COUNTIFS($A$2:$A5526,$A5526,$D$2:$D5526,$D5526,$M$2:$M5526,"Major")=1,1,0))</f>
        <v>1</v>
      </c>
      <c r="U5526">
        <f>IF(M5526&lt;&gt;"Minor",0,IF(COUNTIFS($A$2:$A5526,$A5526,$D$2:$D5526,$D5526,$M$2:$M5526,"Minor")=1,1,0))</f>
        <v>0</v>
      </c>
    </row>
    <row r="5527">
      <c r="A5527" t="inlineStr">
        <is>
          <t xml:space="preserve">294cd7d130be8bb0326127c52ff2769fcf9a956d</t>
        </is>
      </c>
      <c r="B5527" t="inlineStr">
        <is>
          <t xml:space="preserve">Zompirewolf</t>
        </is>
      </c>
      <c r="C5527" t="inlineStr">
        <is>
          <t xml:space="preserve">Zompirewolf: Die Geburt Einer Legende</t>
        </is>
      </c>
      <c r="D5527" t="inlineStr">
        <is>
          <t xml:space="preserve">c2597d8f542c1471b46c68ba4835780a925e3a24</t>
        </is>
      </c>
      <c r="E5527" t="inlineStr">
        <is>
          <t xml:space="preserve">Episode 458: Kenne Deinen Feind</t>
        </is>
      </c>
      <c r="F5527">
        <v>458</v>
      </c>
      <c r="G5527" t="inlineStr">
        <is>
          <t xml:space="preserve">5:22-5:30</t>
        </is>
      </c>
      <c r="H5527" t="inlineStr">
        <is>
          <t xml:space="preserve">Pending</t>
        </is>
      </c>
      <c r="I5527" t="inlineStr">
        <is>
          <t xml:space="preserve">Remarks: change in accent
Line from Script: "Vulcan erinnerte sich, was für eine Plage sie waren, weil sie die Angriffe der Zwerge immer wieder auf sie selbst zurückwarfen."
Notes: "Vulcan" EN--&gt;DE</t>
        </is>
      </c>
      <c r="J5527" t="inlineStr">
        <is>
          <t xml:space="preserve">VOA</t>
        </is>
      </c>
      <c r="K5527" t="inlineStr">
        <is>
          <t xml:space="preserve">Mispronunciation</t>
        </is>
      </c>
      <c r="L5527" t="inlineStr">
        <is>
          <t xml:space="preserve">Mispronunciation</t>
        </is>
      </c>
      <c r="M5527" t="str">
        <f>IFERROR(IF(VLOOKUP(L5527,'Quantification'!$A:$B,2,FALSE)&amp;""="","Unclassified",VLOOKUP(L5527,'Quantification'!$A:$B,2,FALSE)),"Unclassified")</f>
        <v>Major</v>
      </c>
      <c r="N5527" t="inlineStr">
        <is>
          <t xml:space="preserve">frl-florinda.frisardi@pocketfm.com</t>
        </is>
      </c>
      <c r="O5527" t="inlineStr">
        <is>
          <t xml:space="preserve">Issues found in raw</t>
        </is>
      </c>
      <c r="P5527" t="str">
        <f>IF(OR(O5527="Issues found in master",O5527="Final master"),"Master",IF(OR(O5527="Ready for Master",O5527="Issues found in raw",O5527="Raw under QC",O5527="Issues resolved in raw"),"Raw","-"))</f>
        <v>Raw</v>
      </c>
      <c r="Q5527" s="13">
        <v>46266.31319444445</v>
      </c>
      <c r="R5527" t="inlineStr">
        <is>
          <t xml:space="preserve">2026-09 (Sept)</t>
        </is>
      </c>
      <c r="S5527">
        <f>IF(M5527="Not an error",0,IF(COUNTIFS($A$2:$A5527,$A5527,$D$2:$D5527,$D5527,$M$2:$M5527,"&lt;&gt;Not an error")=1,1,0))</f>
        <v>0</v>
      </c>
      <c r="T5527">
        <f>IF(M5527&lt;&gt;"Major",0,IF(COUNTIFS($A$2:$A5527,$A5527,$D$2:$D5527,$D5527,$M$2:$M5527,"Major")=1,1,0))</f>
        <v>0</v>
      </c>
      <c r="U5527">
        <f>IF(M5527&lt;&gt;"Minor",0,IF(COUNTIFS($A$2:$A5527,$A5527,$D$2:$D5527,$D5527,$M$2:$M5527,"Minor")=1,1,0))</f>
        <v>0</v>
      </c>
    </row>
    <row r="5528">
      <c r="A5528" t="inlineStr">
        <is>
          <t xml:space="preserve">294cd7d130be8bb0326127c52ff2769fcf9a956d</t>
        </is>
      </c>
      <c r="B5528" t="inlineStr">
        <is>
          <t xml:space="preserve">Zompirewolf</t>
        </is>
      </c>
      <c r="C5528" t="inlineStr">
        <is>
          <t xml:space="preserve">Zompirewolf: Die Geburt Einer Legende</t>
        </is>
      </c>
      <c r="D5528" t="inlineStr">
        <is>
          <t xml:space="preserve">c2597d8f542c1471b46c68ba4835780a925e3a24</t>
        </is>
      </c>
      <c r="E5528" t="inlineStr">
        <is>
          <t xml:space="preserve">Episode 458: Kenne Deinen Feind</t>
        </is>
      </c>
      <c r="F5528">
        <v>458</v>
      </c>
      <c r="G5528" t="inlineStr">
        <is>
          <t xml:space="preserve">7:13-7:19</t>
        </is>
      </c>
      <c r="H5528" t="inlineStr">
        <is>
          <t xml:space="preserve">Pending</t>
        </is>
      </c>
      <c r="I5528" t="inlineStr">
        <is>
          <t xml:space="preserve">Remarks: change in accent
Line from Script: "„Weiter im Text“, sagte Vulcan und tauschte das Hologramm gegen den nächsten Soldatentyp aus. "
Notes: "Vulcan" EN--&gt;DE</t>
        </is>
      </c>
      <c r="J5528" t="inlineStr">
        <is>
          <t xml:space="preserve">VOA</t>
        </is>
      </c>
      <c r="K5528" t="inlineStr">
        <is>
          <t xml:space="preserve">Mispronunciation</t>
        </is>
      </c>
      <c r="L5528" t="inlineStr">
        <is>
          <t xml:space="preserve">Mispronunciation</t>
        </is>
      </c>
      <c r="M5528" t="str">
        <f>IFERROR(IF(VLOOKUP(L5528,'Quantification'!$A:$B,2,FALSE)&amp;""="","Unclassified",VLOOKUP(L5528,'Quantification'!$A:$B,2,FALSE)),"Unclassified")</f>
        <v>Major</v>
      </c>
      <c r="N5528" t="inlineStr">
        <is>
          <t xml:space="preserve">frl-florinda.frisardi@pocketfm.com</t>
        </is>
      </c>
      <c r="O5528" t="inlineStr">
        <is>
          <t xml:space="preserve">Issues found in raw</t>
        </is>
      </c>
      <c r="P5528" t="str">
        <f>IF(OR(O5528="Issues found in master",O5528="Final master"),"Master",IF(OR(O5528="Ready for Master",O5528="Issues found in raw",O5528="Raw under QC",O5528="Issues resolved in raw"),"Raw","-"))</f>
        <v>Raw</v>
      </c>
      <c r="Q5528" s="13">
        <v>46266.31319444445</v>
      </c>
      <c r="R5528" t="inlineStr">
        <is>
          <t xml:space="preserve">2026-09 (Sept)</t>
        </is>
      </c>
      <c r="S5528">
        <f>IF(M5528="Not an error",0,IF(COUNTIFS($A$2:$A5528,$A5528,$D$2:$D5528,$D5528,$M$2:$M5528,"&lt;&gt;Not an error")=1,1,0))</f>
        <v>0</v>
      </c>
      <c r="T5528">
        <f>IF(M5528&lt;&gt;"Major",0,IF(COUNTIFS($A$2:$A5528,$A5528,$D$2:$D5528,$D5528,$M$2:$M5528,"Major")=1,1,0))</f>
        <v>0</v>
      </c>
      <c r="U5528">
        <f>IF(M5528&lt;&gt;"Minor",0,IF(COUNTIFS($A$2:$A5528,$A5528,$D$2:$D5528,$D5528,$M$2:$M5528,"Minor")=1,1,0))</f>
        <v>0</v>
      </c>
    </row>
    <row r="5529">
      <c r="A5529" t="inlineStr">
        <is>
          <t xml:space="preserve">294cd7d130be8bb0326127c52ff2769fcf9a956d</t>
        </is>
      </c>
      <c r="B5529" t="inlineStr">
        <is>
          <t xml:space="preserve">Zompirewolf</t>
        </is>
      </c>
      <c r="C5529" t="inlineStr">
        <is>
          <t xml:space="preserve">Zompirewolf: Die Geburt Einer Legende</t>
        </is>
      </c>
      <c r="D5529" t="inlineStr">
        <is>
          <t xml:space="preserve">c2597d8f542c1471b46c68ba4835780a925e3a24</t>
        </is>
      </c>
      <c r="E5529" t="inlineStr">
        <is>
          <t xml:space="preserve">Episode 458: Kenne Deinen Feind</t>
        </is>
      </c>
      <c r="F5529">
        <v>458</v>
      </c>
      <c r="G5529" t="inlineStr">
        <is>
          <t xml:space="preserve">8:14-8:45</t>
        </is>
      </c>
      <c r="H5529" t="inlineStr">
        <is>
          <t xml:space="preserve">Pending</t>
        </is>
      </c>
      <c r="I5529" t="inlineStr">
        <is>
          <t xml:space="preserve">Remarks: change in accent
Line from Script: "„Na ja, dann ist es ja gut, dass du nicht ganz richtig im Kopf bist, was?“, fragte Vulcan.
„Natürlich“, lächelte Tristan und sah Vulcan und Steinfaust an. „Und so wie es aussieht, bin ich nicht der Einzige hier, der ein paar Schrauben locker hat.“
„Du wirst den Namen der siebten Stufe der Supersoldaten unter dem Kommando der Leerenbrut lieben“, sagten Vulcan und Steinfaust mit einem breiten Lächeln, als das nächste Soldatenmodell vor ihnen erschien. "
Notes: "Vulcan" EN--&gt;DE</t>
        </is>
      </c>
      <c r="J5529" t="inlineStr">
        <is>
          <t xml:space="preserve">VOA</t>
        </is>
      </c>
      <c r="K5529" t="inlineStr">
        <is>
          <t xml:space="preserve">Mispronunciation</t>
        </is>
      </c>
      <c r="L5529" t="inlineStr">
        <is>
          <t xml:space="preserve">Mispronunciation</t>
        </is>
      </c>
      <c r="M5529" t="str">
        <f>IFERROR(IF(VLOOKUP(L5529,'Quantification'!$A:$B,2,FALSE)&amp;""="","Unclassified",VLOOKUP(L5529,'Quantification'!$A:$B,2,FALSE)),"Unclassified")</f>
        <v>Major</v>
      </c>
      <c r="N5529" t="inlineStr">
        <is>
          <t xml:space="preserve">frl-florinda.frisardi@pocketfm.com</t>
        </is>
      </c>
      <c r="O5529" t="inlineStr">
        <is>
          <t xml:space="preserve">Issues found in raw</t>
        </is>
      </c>
      <c r="P5529" t="str">
        <f>IF(OR(O5529="Issues found in master",O5529="Final master"),"Master",IF(OR(O5529="Ready for Master",O5529="Issues found in raw",O5529="Raw under QC",O5529="Issues resolved in raw"),"Raw","-"))</f>
        <v>Raw</v>
      </c>
      <c r="Q5529" s="13">
        <v>46266.31319444445</v>
      </c>
      <c r="R5529" t="inlineStr">
        <is>
          <t xml:space="preserve">2026-09 (Sept)</t>
        </is>
      </c>
      <c r="S5529">
        <f>IF(M5529="Not an error",0,IF(COUNTIFS($A$2:$A5529,$A5529,$D$2:$D5529,$D5529,$M$2:$M5529,"&lt;&gt;Not an error")=1,1,0))</f>
        <v>0</v>
      </c>
      <c r="T5529">
        <f>IF(M5529&lt;&gt;"Major",0,IF(COUNTIFS($A$2:$A5529,$A5529,$D$2:$D5529,$D5529,$M$2:$M5529,"Major")=1,1,0))</f>
        <v>0</v>
      </c>
      <c r="U5529">
        <f>IF(M5529&lt;&gt;"Minor",0,IF(COUNTIFS($A$2:$A5529,$A5529,$D$2:$D5529,$D5529,$M$2:$M5529,"Minor")=1,1,0))</f>
        <v>0</v>
      </c>
    </row>
    <row r="5530">
      <c r="A5530" t="inlineStr">
        <is>
          <t xml:space="preserve">294cd7d130be8bb0326127c52ff2769fcf9a956d</t>
        </is>
      </c>
      <c r="B5530" t="inlineStr">
        <is>
          <t xml:space="preserve">Zompirewolf</t>
        </is>
      </c>
      <c r="C5530" t="inlineStr">
        <is>
          <t xml:space="preserve">Zompirewolf: Die Geburt Einer Legende</t>
        </is>
      </c>
      <c r="D5530" t="inlineStr">
        <is>
          <t xml:space="preserve">45369c6a30988005e45888bf121ec777a0c092bd</t>
        </is>
      </c>
      <c r="E5530" t="inlineStr">
        <is>
          <t xml:space="preserve">Episode 460: Fortschrittliche Kampfanzüge</t>
        </is>
      </c>
      <c r="F5530">
        <v>460</v>
      </c>
      <c r="G5530" t="inlineStr">
        <is>
          <t xml:space="preserve">5:53-6:01</t>
        </is>
      </c>
      <c r="H5530" t="inlineStr">
        <is>
          <t xml:space="preserve">Resolved</t>
        </is>
      </c>
      <c r="I5530" t="inlineStr">
        <is>
          <t xml:space="preserve">Remarks: change in accent
Line from Script: "Tristan selbst trug den eleganten, schwarzen Kampfanzug, den Vulcan ihm nach seinem Sieg über das Phantom geschenkt hatte."
Notes: "Vulcan" EN--&gt;DE</t>
        </is>
      </c>
      <c r="J5530" t="inlineStr">
        <is>
          <t xml:space="preserve">VOA</t>
        </is>
      </c>
      <c r="K5530" t="inlineStr">
        <is>
          <t xml:space="preserve">Mispronunciation</t>
        </is>
      </c>
      <c r="L5530" t="inlineStr">
        <is>
          <t xml:space="preserve">Mispronunciation</t>
        </is>
      </c>
      <c r="M5530" t="str">
        <f>IFERROR(IF(VLOOKUP(L5530,'Quantification'!$A:$B,2,FALSE)&amp;""="","Unclassified",VLOOKUP(L5530,'Quantification'!$A:$B,2,FALSE)),"Unclassified")</f>
        <v>Major</v>
      </c>
      <c r="N5530" t="inlineStr">
        <is>
          <t xml:space="preserve">frl-florinda.frisardi@pocketfm.com</t>
        </is>
      </c>
      <c r="O5530" t="inlineStr">
        <is>
          <t xml:space="preserve">Issues found in raw</t>
        </is>
      </c>
      <c r="P5530" t="str">
        <f>IF(OR(O5530="Issues found in master",O5530="Final master"),"Master",IF(OR(O5530="Ready for Master",O5530="Issues found in raw",O5530="Raw under QC",O5530="Issues resolved in raw"),"Raw","-"))</f>
        <v>Raw</v>
      </c>
      <c r="Q5530" s="13">
        <v>46266.31388888889</v>
      </c>
      <c r="R5530" t="inlineStr">
        <is>
          <t xml:space="preserve">2026-09 (Sept)</t>
        </is>
      </c>
      <c r="S5530">
        <f>IF(M5530="Not an error",0,IF(COUNTIFS($A$2:$A5530,$A5530,$D$2:$D5530,$D5530,$M$2:$M5530,"&lt;&gt;Not an error")=1,1,0))</f>
        <v>1</v>
      </c>
      <c r="T5530">
        <f>IF(M5530&lt;&gt;"Major",0,IF(COUNTIFS($A$2:$A5530,$A5530,$D$2:$D5530,$D5530,$M$2:$M5530,"Major")=1,1,0))</f>
        <v>1</v>
      </c>
      <c r="U5530">
        <f>IF(M5530&lt;&gt;"Minor",0,IF(COUNTIFS($A$2:$A5530,$A5530,$D$2:$D5530,$D5530,$M$2:$M5530,"Minor")=1,1,0))</f>
        <v>0</v>
      </c>
    </row>
    <row r="5531">
      <c r="A5531" t="inlineStr">
        <is>
          <t xml:space="preserve">294cd7d130be8bb0326127c52ff2769fcf9a956d</t>
        </is>
      </c>
      <c r="B5531" t="inlineStr">
        <is>
          <t xml:space="preserve">Zompirewolf</t>
        </is>
      </c>
      <c r="C5531" t="inlineStr">
        <is>
          <t xml:space="preserve">Zompirewolf: Die Geburt Einer Legende</t>
        </is>
      </c>
      <c r="D5531" t="inlineStr">
        <is>
          <t xml:space="preserve">45369c6a30988005e45888bf121ec777a0c092bd</t>
        </is>
      </c>
      <c r="E5531" t="inlineStr">
        <is>
          <t xml:space="preserve">Episode 460: Fortschrittliche Kampfanzüge</t>
        </is>
      </c>
      <c r="F5531">
        <v>460</v>
      </c>
      <c r="G5531" t="inlineStr">
        <is>
          <t xml:space="preserve">6:11-6:27</t>
        </is>
      </c>
      <c r="H5531" t="inlineStr">
        <is>
          <t xml:space="preserve">Resolved</t>
        </is>
      </c>
      <c r="I5531" t="inlineStr">
        <is>
          <t xml:space="preserve">Remarks: change in accent
Line from Script: "Verstärkte Gelenke aus einer seltenen Legierung, Vulcans wertvollstem Besitz, ermöglichten ihm trotz der Panzerung schnelle, fließende Bewegungen. Die Rüstung war ein reiner Prototyp, den Vulcan noch verbessern wollte."
Notes: "Vulcan" EN--&gt;DE</t>
        </is>
      </c>
      <c r="J5531" t="inlineStr">
        <is>
          <t xml:space="preserve">VOA</t>
        </is>
      </c>
      <c r="K5531" t="inlineStr">
        <is>
          <t xml:space="preserve">Mispronunciation</t>
        </is>
      </c>
      <c r="L5531" t="inlineStr">
        <is>
          <t xml:space="preserve">Mispronunciation</t>
        </is>
      </c>
      <c r="M5531" t="str">
        <f>IFERROR(IF(VLOOKUP(L5531,'Quantification'!$A:$B,2,FALSE)&amp;""="","Unclassified",VLOOKUP(L5531,'Quantification'!$A:$B,2,FALSE)),"Unclassified")</f>
        <v>Major</v>
      </c>
      <c r="N5531" t="inlineStr">
        <is>
          <t xml:space="preserve">frl-florinda.frisardi@pocketfm.com</t>
        </is>
      </c>
      <c r="O5531" t="inlineStr">
        <is>
          <t xml:space="preserve">Issues found in raw</t>
        </is>
      </c>
      <c r="P5531" t="str">
        <f>IF(OR(O5531="Issues found in master",O5531="Final master"),"Master",IF(OR(O5531="Ready for Master",O5531="Issues found in raw",O5531="Raw under QC",O5531="Issues resolved in raw"),"Raw","-"))</f>
        <v>Raw</v>
      </c>
      <c r="Q5531" s="13">
        <v>46266.31388888889</v>
      </c>
      <c r="R5531" t="inlineStr">
        <is>
          <t xml:space="preserve">2026-09 (Sept)</t>
        </is>
      </c>
      <c r="S5531">
        <f>IF(M5531="Not an error",0,IF(COUNTIFS($A$2:$A5531,$A5531,$D$2:$D5531,$D5531,$M$2:$M5531,"&lt;&gt;Not an error")=1,1,0))</f>
        <v>0</v>
      </c>
      <c r="T5531">
        <f>IF(M5531&lt;&gt;"Major",0,IF(COUNTIFS($A$2:$A5531,$A5531,$D$2:$D5531,$D5531,$M$2:$M5531,"Major")=1,1,0))</f>
        <v>0</v>
      </c>
      <c r="U5531">
        <f>IF(M5531&lt;&gt;"Minor",0,IF(COUNTIFS($A$2:$A5531,$A5531,$D$2:$D5531,$D5531,$M$2:$M5531,"Minor")=1,1,0))</f>
        <v>0</v>
      </c>
    </row>
    <row r="5532">
      <c r="A5532" t="inlineStr">
        <is>
          <t xml:space="preserve">294cd7d130be8bb0326127c52ff2769fcf9a956d</t>
        </is>
      </c>
      <c r="B5532" t="inlineStr">
        <is>
          <t xml:space="preserve">Zompirewolf</t>
        </is>
      </c>
      <c r="C5532" t="inlineStr">
        <is>
          <t xml:space="preserve">Zompirewolf: Die Geburt Einer Legende</t>
        </is>
      </c>
      <c r="D5532" t="inlineStr">
        <is>
          <t xml:space="preserve">5e9e4238de8b70ceb39d9c8cd93e33c1dee0c882</t>
        </is>
      </c>
      <c r="E5532" t="inlineStr">
        <is>
          <t xml:space="preserve">Episode 461: Mythische Jagd Teil 2</t>
        </is>
      </c>
      <c r="F5532">
        <v>461</v>
      </c>
      <c r="G5532" t="inlineStr">
        <is>
          <t xml:space="preserve">0:00</t>
        </is>
      </c>
      <c r="H5532" t="inlineStr">
        <is>
          <t xml:space="preserve">Ignore</t>
        </is>
      </c>
      <c r="I5532" t="inlineStr">
        <is>
          <t xml:space="preserve">Remarks: title repeated
Line from Script: "Mythische Jagd Teil 1"
Notes: This title was already used for ep. 459</t>
        </is>
      </c>
      <c r="J5532" t="inlineStr">
        <is>
          <t xml:space="preserve">AI</t>
        </is>
      </c>
      <c r="K5532" t="inlineStr">
        <is>
          <t xml:space="preserve">Script error</t>
        </is>
      </c>
      <c r="L5532" t="inlineStr">
        <is>
          <t xml:space="preserve">Script error</t>
        </is>
      </c>
      <c r="M5532" t="str">
        <f>IFERROR(IF(VLOOKUP(L5532,'Quantification'!$A:$B,2,FALSE)&amp;""="","Unclassified",VLOOKUP(L5532,'Quantification'!$A:$B,2,FALSE)),"Unclassified")</f>
        <v>Major</v>
      </c>
      <c r="N5532" t="inlineStr">
        <is>
          <t xml:space="preserve">frl-florinda.frisardi@pocketfm.com</t>
        </is>
      </c>
      <c r="O5532" t="inlineStr">
        <is>
          <t xml:space="preserve">Issues found in raw</t>
        </is>
      </c>
      <c r="P5532" t="str">
        <f>IF(OR(O5532="Issues found in master",O5532="Final master"),"Master",IF(OR(O5532="Ready for Master",O5532="Issues found in raw",O5532="Raw under QC",O5532="Issues resolved in raw"),"Raw","-"))</f>
        <v>Raw</v>
      </c>
      <c r="Q5532" s="13">
        <v>46266.31388888889</v>
      </c>
      <c r="R5532" t="inlineStr">
        <is>
          <t xml:space="preserve">2026-09 (Sept)</t>
        </is>
      </c>
      <c r="S5532">
        <f>IF(M5532="Not an error",0,IF(COUNTIFS($A$2:$A5532,$A5532,$D$2:$D5532,$D5532,$M$2:$M5532,"&lt;&gt;Not an error")=1,1,0))</f>
        <v>1</v>
      </c>
      <c r="T5532">
        <f>IF(M5532&lt;&gt;"Major",0,IF(COUNTIFS($A$2:$A5532,$A5532,$D$2:$D5532,$D5532,$M$2:$M5532,"Major")=1,1,0))</f>
        <v>1</v>
      </c>
      <c r="U5532">
        <f>IF(M5532&lt;&gt;"Minor",0,IF(COUNTIFS($A$2:$A5532,$A5532,$D$2:$D5532,$D5532,$M$2:$M5532,"Minor")=1,1,0))</f>
        <v>0</v>
      </c>
    </row>
    <row r="5533">
      <c r="A5533" t="inlineStr">
        <is>
          <t xml:space="preserve">294cd7d130be8bb0326127c52ff2769fcf9a956d</t>
        </is>
      </c>
      <c r="B5533" t="inlineStr">
        <is>
          <t xml:space="preserve">Zompirewolf</t>
        </is>
      </c>
      <c r="C5533" t="inlineStr">
        <is>
          <t xml:space="preserve">Zompirewolf: Die Geburt Einer Legende</t>
        </is>
      </c>
      <c r="D5533" t="inlineStr">
        <is>
          <t xml:space="preserve">d6f6b59889a23a5ab5b47c73891908efe04af532</t>
        </is>
      </c>
      <c r="E5533" t="inlineStr">
        <is>
          <t xml:space="preserve">Episode 467: Drakon Evolviert</t>
        </is>
      </c>
      <c r="F5533">
        <v>467</v>
      </c>
      <c r="G5533" t="inlineStr">
        <is>
          <t xml:space="preserve">0:00-0:11</t>
        </is>
      </c>
      <c r="H5533" t="inlineStr">
        <is>
          <t xml:space="preserve">Resolved</t>
        </is>
      </c>
      <c r="I5533" t="inlineStr">
        <is>
          <t xml:space="preserve">Remarks: misrpronunciation
Line from Script: "Als die letzte Glut der Schlacht erlosch, bemerkte Tristan einen Anflug von Traurigkeit bei Drakon, seiner treuen, untoten Chimäre. "
Notes: "Chimäre" --&gt; "Schimäre"</t>
        </is>
      </c>
      <c r="J5533" t="inlineStr">
        <is>
          <t xml:space="preserve">VOA</t>
        </is>
      </c>
      <c r="K5533" t="inlineStr">
        <is>
          <t xml:space="preserve">Mispronunciation</t>
        </is>
      </c>
      <c r="L5533" t="inlineStr">
        <is>
          <t xml:space="preserve">Mispronunciation</t>
        </is>
      </c>
      <c r="M5533" t="str">
        <f>IFERROR(IF(VLOOKUP(L5533,'Quantification'!$A:$B,2,FALSE)&amp;""="","Unclassified",VLOOKUP(L5533,'Quantification'!$A:$B,2,FALSE)),"Unclassified")</f>
        <v>Major</v>
      </c>
      <c r="N5533" t="inlineStr">
        <is>
          <t xml:space="preserve">frl-florinda.frisardi@pocketfm.com</t>
        </is>
      </c>
      <c r="O5533" t="inlineStr">
        <is>
          <t xml:space="preserve">Issues found in raw</t>
        </is>
      </c>
      <c r="P5533" t="str">
        <f>IF(OR(O5533="Issues found in master",O5533="Final master"),"Master",IF(OR(O5533="Ready for Master",O5533="Issues found in raw",O5533="Raw under QC",O5533="Issues resolved in raw"),"Raw","-"))</f>
        <v>Raw</v>
      </c>
      <c r="Q5533" s="13">
        <v>46266.31458333333</v>
      </c>
      <c r="R5533" t="inlineStr">
        <is>
          <t xml:space="preserve">2026-09 (Sept)</t>
        </is>
      </c>
      <c r="S5533">
        <f>IF(M5533="Not an error",0,IF(COUNTIFS($A$2:$A5533,$A5533,$D$2:$D5533,$D5533,$M$2:$M5533,"&lt;&gt;Not an error")=1,1,0))</f>
        <v>1</v>
      </c>
      <c r="T5533">
        <f>IF(M5533&lt;&gt;"Major",0,IF(COUNTIFS($A$2:$A5533,$A5533,$D$2:$D5533,$D5533,$M$2:$M5533,"Major")=1,1,0))</f>
        <v>1</v>
      </c>
      <c r="U5533">
        <f>IF(M5533&lt;&gt;"Minor",0,IF(COUNTIFS($A$2:$A5533,$A5533,$D$2:$D5533,$D5533,$M$2:$M5533,"Minor")=1,1,0))</f>
        <v>0</v>
      </c>
    </row>
    <row r="5534">
      <c r="A5534" t="inlineStr">
        <is>
          <t xml:space="preserve">294cd7d130be8bb0326127c52ff2769fcf9a956d</t>
        </is>
      </c>
      <c r="B5534" t="inlineStr">
        <is>
          <t xml:space="preserve">Zompirewolf</t>
        </is>
      </c>
      <c r="C5534" t="inlineStr">
        <is>
          <t xml:space="preserve">Zompirewolf: Die Geburt Einer Legende</t>
        </is>
      </c>
      <c r="D5534" t="inlineStr">
        <is>
          <t xml:space="preserve">d6f6b59889a23a5ab5b47c73891908efe04af532</t>
        </is>
      </c>
      <c r="E5534" t="inlineStr">
        <is>
          <t xml:space="preserve">Episode 467: Drakon Evolviert</t>
        </is>
      </c>
      <c r="F5534">
        <v>467</v>
      </c>
      <c r="G5534" t="inlineStr">
        <is>
          <t xml:space="preserve">1:35-1:41</t>
        </is>
      </c>
      <c r="H5534" t="inlineStr">
        <is>
          <t xml:space="preserve">Resolved</t>
        </is>
      </c>
      <c r="I5534" t="inlineStr">
        <is>
          <t xml:space="preserve">Remarks: misrpronunciation
Line from Script: "Die knöchernen Klauen der Chimäre strichen vorsichtig über die Schuppen und die ledrige Haut. "
Notes: "Chimäre" --&gt; "Schimäre"</t>
        </is>
      </c>
      <c r="J5534" t="inlineStr">
        <is>
          <t xml:space="preserve">VOA</t>
        </is>
      </c>
      <c r="K5534" t="inlineStr">
        <is>
          <t xml:space="preserve">Mispronunciation</t>
        </is>
      </c>
      <c r="L5534" t="inlineStr">
        <is>
          <t xml:space="preserve">Mispronunciation</t>
        </is>
      </c>
      <c r="M5534" t="str">
        <f>IFERROR(IF(VLOOKUP(L5534,'Quantification'!$A:$B,2,FALSE)&amp;""="","Unclassified",VLOOKUP(L5534,'Quantification'!$A:$B,2,FALSE)),"Unclassified")</f>
        <v>Major</v>
      </c>
      <c r="N5534" t="inlineStr">
        <is>
          <t xml:space="preserve">frl-florinda.frisardi@pocketfm.com</t>
        </is>
      </c>
      <c r="O5534" t="inlineStr">
        <is>
          <t xml:space="preserve">Issues found in raw</t>
        </is>
      </c>
      <c r="P5534" t="str">
        <f>IF(OR(O5534="Issues found in master",O5534="Final master"),"Master",IF(OR(O5534="Ready for Master",O5534="Issues found in raw",O5534="Raw under QC",O5534="Issues resolved in raw"),"Raw","-"))</f>
        <v>Raw</v>
      </c>
      <c r="Q5534" s="13">
        <v>46266.31458333333</v>
      </c>
      <c r="R5534" t="inlineStr">
        <is>
          <t xml:space="preserve">2026-09 (Sept)</t>
        </is>
      </c>
      <c r="S5534">
        <f>IF(M5534="Not an error",0,IF(COUNTIFS($A$2:$A5534,$A5534,$D$2:$D5534,$D5534,$M$2:$M5534,"&lt;&gt;Not an error")=1,1,0))</f>
        <v>0</v>
      </c>
      <c r="T5534">
        <f>IF(M5534&lt;&gt;"Major",0,IF(COUNTIFS($A$2:$A5534,$A5534,$D$2:$D5534,$D5534,$M$2:$M5534,"Major")=1,1,0))</f>
        <v>0</v>
      </c>
      <c r="U5534">
        <f>IF(M5534&lt;&gt;"Minor",0,IF(COUNTIFS($A$2:$A5534,$A5534,$D$2:$D5534,$D5534,$M$2:$M5534,"Minor")=1,1,0))</f>
        <v>0</v>
      </c>
    </row>
    <row r="5535">
      <c r="A5535" t="inlineStr">
        <is>
          <t xml:space="preserve">294cd7d130be8bb0326127c52ff2769fcf9a956d</t>
        </is>
      </c>
      <c r="B5535" t="inlineStr">
        <is>
          <t xml:space="preserve">Zompirewolf</t>
        </is>
      </c>
      <c r="C5535" t="inlineStr">
        <is>
          <t xml:space="preserve">Zompirewolf: Die Geburt Einer Legende</t>
        </is>
      </c>
      <c r="D5535" t="inlineStr">
        <is>
          <t xml:space="preserve">d6f6b59889a23a5ab5b47c73891908efe04af532</t>
        </is>
      </c>
      <c r="E5535" t="inlineStr">
        <is>
          <t xml:space="preserve">Episode 467: Drakon Evolviert</t>
        </is>
      </c>
      <c r="F5535">
        <v>467</v>
      </c>
      <c r="G5535" t="inlineStr">
        <is>
          <t xml:space="preserve">2:29-2:34</t>
        </is>
      </c>
      <c r="H5535" t="inlineStr">
        <is>
          <t xml:space="preserve">Resolved</t>
        </is>
      </c>
      <c r="I5535" t="inlineStr">
        <is>
          <t xml:space="preserve">Remarks: misrpronunciation
Line from Script: "Als stumme Ermutigung streckte Tristan seine Hand in Richtung der Chimäre aus."
Notes: "Chimäre" --&gt; "Schimäre"</t>
        </is>
      </c>
      <c r="J5535" t="inlineStr">
        <is>
          <t xml:space="preserve">VOA</t>
        </is>
      </c>
      <c r="K5535" t="inlineStr">
        <is>
          <t xml:space="preserve">Mispronunciation</t>
        </is>
      </c>
      <c r="L5535" t="inlineStr">
        <is>
          <t xml:space="preserve">Mispronunciation</t>
        </is>
      </c>
      <c r="M5535" t="str">
        <f>IFERROR(IF(VLOOKUP(L5535,'Quantification'!$A:$B,2,FALSE)&amp;""="","Unclassified",VLOOKUP(L5535,'Quantification'!$A:$B,2,FALSE)),"Unclassified")</f>
        <v>Major</v>
      </c>
      <c r="N5535" t="inlineStr">
        <is>
          <t xml:space="preserve">frl-florinda.frisardi@pocketfm.com</t>
        </is>
      </c>
      <c r="O5535" t="inlineStr">
        <is>
          <t xml:space="preserve">Issues found in raw</t>
        </is>
      </c>
      <c r="P5535" t="str">
        <f>IF(OR(O5535="Issues found in master",O5535="Final master"),"Master",IF(OR(O5535="Ready for Master",O5535="Issues found in raw",O5535="Raw under QC",O5535="Issues resolved in raw"),"Raw","-"))</f>
        <v>Raw</v>
      </c>
      <c r="Q5535" s="13">
        <v>46266.31458333333</v>
      </c>
      <c r="R5535" t="inlineStr">
        <is>
          <t xml:space="preserve">2026-09 (Sept)</t>
        </is>
      </c>
      <c r="S5535">
        <f>IF(M5535="Not an error",0,IF(COUNTIFS($A$2:$A5535,$A5535,$D$2:$D5535,$D5535,$M$2:$M5535,"&lt;&gt;Not an error")=1,1,0))</f>
        <v>0</v>
      </c>
      <c r="T5535">
        <f>IF(M5535&lt;&gt;"Major",0,IF(COUNTIFS($A$2:$A5535,$A5535,$D$2:$D5535,$D5535,$M$2:$M5535,"Major")=1,1,0))</f>
        <v>0</v>
      </c>
      <c r="U5535">
        <f>IF(M5535&lt;&gt;"Minor",0,IF(COUNTIFS($A$2:$A5535,$A5535,$D$2:$D5535,$D5535,$M$2:$M5535,"Minor")=1,1,0))</f>
        <v>0</v>
      </c>
    </row>
    <row r="5536">
      <c r="A5536" t="inlineStr">
        <is>
          <t xml:space="preserve">294cd7d130be8bb0326127c52ff2769fcf9a956d</t>
        </is>
      </c>
      <c r="B5536" t="inlineStr">
        <is>
          <t xml:space="preserve">Zompirewolf</t>
        </is>
      </c>
      <c r="C5536" t="inlineStr">
        <is>
          <t xml:space="preserve">Zompirewolf: Die Geburt Einer Legende</t>
        </is>
      </c>
      <c r="D5536" t="inlineStr">
        <is>
          <t xml:space="preserve">d6f6b59889a23a5ab5b47c73891908efe04af532</t>
        </is>
      </c>
      <c r="E5536" t="inlineStr">
        <is>
          <t xml:space="preserve">Episode 467: Drakon Evolviert</t>
        </is>
      </c>
      <c r="F5536">
        <v>467</v>
      </c>
      <c r="G5536" t="inlineStr">
        <is>
          <t xml:space="preserve">3:25-3:35</t>
        </is>
      </c>
      <c r="H5536" t="inlineStr">
        <is>
          <t xml:space="preserve">Resolved</t>
        </is>
      </c>
      <c r="I5536" t="inlineStr">
        <is>
          <t xml:space="preserve">Remarks: misrpronunciation
Line from Script: "Er sah zu, wie sich die Flügel der Chimäre streckten und geisterhafte Energie durch die Adern in den zerfetzten Membranen pulsierte."
Notes: "Chimäre" --&gt; "Schimäre"</t>
        </is>
      </c>
      <c r="J5536" t="inlineStr">
        <is>
          <t xml:space="preserve">VOA</t>
        </is>
      </c>
      <c r="K5536" t="inlineStr">
        <is>
          <t xml:space="preserve">Mispronunciation</t>
        </is>
      </c>
      <c r="L5536" t="inlineStr">
        <is>
          <t xml:space="preserve">Mispronunciation</t>
        </is>
      </c>
      <c r="M5536" t="str">
        <f>IFERROR(IF(VLOOKUP(L5536,'Quantification'!$A:$B,2,FALSE)&amp;""="","Unclassified",VLOOKUP(L5536,'Quantification'!$A:$B,2,FALSE)),"Unclassified")</f>
        <v>Major</v>
      </c>
      <c r="N5536" t="inlineStr">
        <is>
          <t xml:space="preserve">frl-florinda.frisardi@pocketfm.com</t>
        </is>
      </c>
      <c r="O5536" t="inlineStr">
        <is>
          <t xml:space="preserve">Issues found in raw</t>
        </is>
      </c>
      <c r="P5536" t="str">
        <f>IF(OR(O5536="Issues found in master",O5536="Final master"),"Master",IF(OR(O5536="Ready for Master",O5536="Issues found in raw",O5536="Raw under QC",O5536="Issues resolved in raw"),"Raw","-"))</f>
        <v>Raw</v>
      </c>
      <c r="Q5536" s="13">
        <v>46266.31458333333</v>
      </c>
      <c r="R5536" t="inlineStr">
        <is>
          <t xml:space="preserve">2026-09 (Sept)</t>
        </is>
      </c>
      <c r="S5536">
        <f>IF(M5536="Not an error",0,IF(COUNTIFS($A$2:$A5536,$A5536,$D$2:$D5536,$D5536,$M$2:$M5536,"&lt;&gt;Not an error")=1,1,0))</f>
        <v>0</v>
      </c>
      <c r="T5536">
        <f>IF(M5536&lt;&gt;"Major",0,IF(COUNTIFS($A$2:$A5536,$A5536,$D$2:$D5536,$D5536,$M$2:$M5536,"Major")=1,1,0))</f>
        <v>0</v>
      </c>
      <c r="U5536">
        <f>IF(M5536&lt;&gt;"Minor",0,IF(COUNTIFS($A$2:$A5536,$A5536,$D$2:$D5536,$D5536,$M$2:$M5536,"Minor")=1,1,0))</f>
        <v>0</v>
      </c>
    </row>
    <row r="5537">
      <c r="A5537" t="inlineStr">
        <is>
          <t xml:space="preserve">294cd7d130be8bb0326127c52ff2769fcf9a956d</t>
        </is>
      </c>
      <c r="B5537" t="inlineStr">
        <is>
          <t xml:space="preserve">Zompirewolf</t>
        </is>
      </c>
      <c r="C5537" t="inlineStr">
        <is>
          <t xml:space="preserve">Zompirewolf: Die Geburt Einer Legende</t>
        </is>
      </c>
      <c r="D5537" t="inlineStr">
        <is>
          <t xml:space="preserve">d6f6b59889a23a5ab5b47c73891908efe04af532</t>
        </is>
      </c>
      <c r="E5537" t="inlineStr">
        <is>
          <t xml:space="preserve">Episode 467: Drakon Evolviert</t>
        </is>
      </c>
      <c r="F5537">
        <v>467</v>
      </c>
      <c r="G5537" t="inlineStr">
        <is>
          <t xml:space="preserve">3:47-4:00</t>
        </is>
      </c>
      <c r="H5537" t="inlineStr">
        <is>
          <t xml:space="preserve">Resolved</t>
        </is>
      </c>
      <c r="I5537" t="inlineStr">
        <is>
          <t xml:space="preserve">Remarks: misrpronunciation
Line from Script: "Wo einst eine Kreatur aus Knochen und Tod gestanden hatte, stand nun eine majestätische untote Chimäre, wiedergeboren mit neuer, unglaublicher Macht und gewaltigem Potenzial."
Notes: "Chimäre" --&gt; "Schimäre"</t>
        </is>
      </c>
      <c r="J5537" t="inlineStr">
        <is>
          <t xml:space="preserve">VOA</t>
        </is>
      </c>
      <c r="K5537" t="inlineStr">
        <is>
          <t xml:space="preserve">Mispronunciation</t>
        </is>
      </c>
      <c r="L5537" t="inlineStr">
        <is>
          <t xml:space="preserve">Mispronunciation</t>
        </is>
      </c>
      <c r="M5537" t="str">
        <f>IFERROR(IF(VLOOKUP(L5537,'Quantification'!$A:$B,2,FALSE)&amp;""="","Unclassified",VLOOKUP(L5537,'Quantification'!$A:$B,2,FALSE)),"Unclassified")</f>
        <v>Major</v>
      </c>
      <c r="N5537" t="inlineStr">
        <is>
          <t xml:space="preserve">frl-florinda.frisardi@pocketfm.com</t>
        </is>
      </c>
      <c r="O5537" t="inlineStr">
        <is>
          <t xml:space="preserve">Issues found in raw</t>
        </is>
      </c>
      <c r="P5537" t="str">
        <f>IF(OR(O5537="Issues found in master",O5537="Final master"),"Master",IF(OR(O5537="Ready for Master",O5537="Issues found in raw",O5537="Raw under QC",O5537="Issues resolved in raw"),"Raw","-"))</f>
        <v>Raw</v>
      </c>
      <c r="Q5537" s="13">
        <v>46266.31458333333</v>
      </c>
      <c r="R5537" t="inlineStr">
        <is>
          <t xml:space="preserve">2026-09 (Sept)</t>
        </is>
      </c>
      <c r="S5537">
        <f>IF(M5537="Not an error",0,IF(COUNTIFS($A$2:$A5537,$A5537,$D$2:$D5537,$D5537,$M$2:$M5537,"&lt;&gt;Not an error")=1,1,0))</f>
        <v>0</v>
      </c>
      <c r="T5537">
        <f>IF(M5537&lt;&gt;"Major",0,IF(COUNTIFS($A$2:$A5537,$A5537,$D$2:$D5537,$D5537,$M$2:$M5537,"Major")=1,1,0))</f>
        <v>0</v>
      </c>
      <c r="U5537">
        <f>IF(M5537&lt;&gt;"Minor",0,IF(COUNTIFS($A$2:$A5537,$A5537,$D$2:$D5537,$D5537,$M$2:$M5537,"Minor")=1,1,0))</f>
        <v>0</v>
      </c>
    </row>
    <row r="5538">
      <c r="A5538" t="inlineStr">
        <is>
          <t xml:space="preserve">294cd7d130be8bb0326127c52ff2769fcf9a956d</t>
        </is>
      </c>
      <c r="B5538" t="inlineStr">
        <is>
          <t xml:space="preserve">Zompirewolf</t>
        </is>
      </c>
      <c r="C5538" t="inlineStr">
        <is>
          <t xml:space="preserve">Zompirewolf: Die Geburt Einer Legende</t>
        </is>
      </c>
      <c r="D5538" t="inlineStr">
        <is>
          <t xml:space="preserve">627123842ea5a7465ef45af944732d10b767c692</t>
        </is>
      </c>
      <c r="E5538" t="inlineStr">
        <is>
          <t xml:space="preserve">Episode 468: Komm Näher</t>
        </is>
      </c>
      <c r="F5538">
        <v>468</v>
      </c>
      <c r="G5538" t="inlineStr">
        <is>
          <t xml:space="preserve">4:53-4:59</t>
        </is>
      </c>
      <c r="H5538" t="inlineStr">
        <is>
          <t xml:space="preserve">Resolved</t>
        </is>
      </c>
      <c r="I5538" t="inlineStr">
        <is>
          <t xml:space="preserve">Remarks: misrpronunciation
Line from Script: "Die Schnittstelle zeigte eine Liste der Fähigkeiten an, die er durch den Verzehr des Drakoniers erworben hatte. "
Notes: "Drakonirs" --&gt; "Drakoniers"</t>
        </is>
      </c>
      <c r="J5538" t="inlineStr">
        <is>
          <t xml:space="preserve">VOA</t>
        </is>
      </c>
      <c r="K5538" t="inlineStr">
        <is>
          <t xml:space="preserve">Mispronunciation</t>
        </is>
      </c>
      <c r="L5538" t="inlineStr">
        <is>
          <t xml:space="preserve">Mispronunciation</t>
        </is>
      </c>
      <c r="M5538" t="str">
        <f>IFERROR(IF(VLOOKUP(L5538,'Quantification'!$A:$B,2,FALSE)&amp;""="","Unclassified",VLOOKUP(L5538,'Quantification'!$A:$B,2,FALSE)),"Unclassified")</f>
        <v>Major</v>
      </c>
      <c r="N5538" t="inlineStr">
        <is>
          <t xml:space="preserve">frl-florinda.frisardi@pocketfm.com</t>
        </is>
      </c>
      <c r="O5538" t="inlineStr">
        <is>
          <t xml:space="preserve">Issues found in raw</t>
        </is>
      </c>
      <c r="P5538" t="str">
        <f>IF(OR(O5538="Issues found in master",O5538="Final master"),"Master",IF(OR(O5538="Ready for Master",O5538="Issues found in raw",O5538="Raw under QC",O5538="Issues resolved in raw"),"Raw","-"))</f>
        <v>Raw</v>
      </c>
      <c r="Q5538" s="13">
        <v>46266.31597222222</v>
      </c>
      <c r="R5538" t="inlineStr">
        <is>
          <t xml:space="preserve">2026-09 (Sept)</t>
        </is>
      </c>
      <c r="S5538">
        <f>IF(M5538="Not an error",0,IF(COUNTIFS($A$2:$A5538,$A5538,$D$2:$D5538,$D5538,$M$2:$M5538,"&lt;&gt;Not an error")=1,1,0))</f>
        <v>1</v>
      </c>
      <c r="T5538">
        <f>IF(M5538&lt;&gt;"Major",0,IF(COUNTIFS($A$2:$A5538,$A5538,$D$2:$D5538,$D5538,$M$2:$M5538,"Major")=1,1,0))</f>
        <v>1</v>
      </c>
      <c r="U5538">
        <f>IF(M5538&lt;&gt;"Minor",0,IF(COUNTIFS($A$2:$A5538,$A5538,$D$2:$D5538,$D5538,$M$2:$M5538,"Minor")=1,1,0))</f>
        <v>0</v>
      </c>
    </row>
    <row r="5539">
      <c r="A5539" t="inlineStr">
        <is>
          <t xml:space="preserve">294cd7d130be8bb0326127c52ff2769fcf9a956d</t>
        </is>
      </c>
      <c r="B5539" t="inlineStr">
        <is>
          <t xml:space="preserve">Zompirewolf</t>
        </is>
      </c>
      <c r="C5539" t="inlineStr">
        <is>
          <t xml:space="preserve">Zompirewolf: Die Geburt Einer Legende</t>
        </is>
      </c>
      <c r="D5539" t="inlineStr">
        <is>
          <t xml:space="preserve">a520d43ea5fc3ba142a59eb2367834356ac2d9b1</t>
        </is>
      </c>
      <c r="E5539" t="inlineStr">
        <is>
          <t xml:space="preserve">Episode 469: Einladung Des Orion Imperiums</t>
        </is>
      </c>
      <c r="F5539">
        <v>469</v>
      </c>
      <c r="G5539" t="inlineStr">
        <is>
          <t xml:space="preserve">2:47-2:51</t>
        </is>
      </c>
      <c r="H5539" t="inlineStr">
        <is>
          <t xml:space="preserve">Resolved</t>
        </is>
      </c>
      <c r="I5539" t="inlineStr">
        <is>
          <t xml:space="preserve">Remarks: incorrect name
Line from Script: "Mazton schritt mit autoritärer Ausstrahlung auf sie zu. "
Notes: "Mazton" - change to "Matzton"</t>
        </is>
      </c>
      <c r="J5539" t="inlineStr">
        <is>
          <t xml:space="preserve">AI</t>
        </is>
      </c>
      <c r="K5539" t="inlineStr">
        <is>
          <t xml:space="preserve">Script error</t>
        </is>
      </c>
      <c r="L5539" t="inlineStr">
        <is>
          <t xml:space="preserve">Script error</t>
        </is>
      </c>
      <c r="M5539" t="str">
        <f>IFERROR(IF(VLOOKUP(L5539,'Quantification'!$A:$B,2,FALSE)&amp;""="","Unclassified",VLOOKUP(L5539,'Quantification'!$A:$B,2,FALSE)),"Unclassified")</f>
        <v>Major</v>
      </c>
      <c r="N5539" t="inlineStr">
        <is>
          <t xml:space="preserve">frl-florinda.frisardi@pocketfm.com</t>
        </is>
      </c>
      <c r="O5539" t="inlineStr">
        <is>
          <t xml:space="preserve">Issues found in raw</t>
        </is>
      </c>
      <c r="P5539" t="str">
        <f>IF(OR(O5539="Issues found in master",O5539="Final master"),"Master",IF(OR(O5539="Ready for Master",O5539="Issues found in raw",O5539="Raw under QC",O5539="Issues resolved in raw"),"Raw","-"))</f>
        <v>Raw</v>
      </c>
      <c r="Q5539" s="13">
        <v>46266.316666666666</v>
      </c>
      <c r="R5539" t="inlineStr">
        <is>
          <t xml:space="preserve">2026-09 (Sept)</t>
        </is>
      </c>
      <c r="S5539">
        <f>IF(M5539="Not an error",0,IF(COUNTIFS($A$2:$A5539,$A5539,$D$2:$D5539,$D5539,$M$2:$M5539,"&lt;&gt;Not an error")=1,1,0))</f>
        <v>1</v>
      </c>
      <c r="T5539">
        <f>IF(M5539&lt;&gt;"Major",0,IF(COUNTIFS($A$2:$A5539,$A5539,$D$2:$D5539,$D5539,$M$2:$M5539,"Major")=1,1,0))</f>
        <v>1</v>
      </c>
      <c r="U5539">
        <f>IF(M5539&lt;&gt;"Minor",0,IF(COUNTIFS($A$2:$A5539,$A5539,$D$2:$D5539,$D5539,$M$2:$M5539,"Minor")=1,1,0))</f>
        <v>0</v>
      </c>
    </row>
    <row r="5540">
      <c r="A5540" t="inlineStr">
        <is>
          <t xml:space="preserve">294cd7d130be8bb0326127c52ff2769fcf9a956d</t>
        </is>
      </c>
      <c r="B5540" t="inlineStr">
        <is>
          <t xml:space="preserve">Zompirewolf</t>
        </is>
      </c>
      <c r="C5540" t="inlineStr">
        <is>
          <t xml:space="preserve">Zompirewolf: Die Geburt Einer Legende</t>
        </is>
      </c>
      <c r="D5540" t="inlineStr">
        <is>
          <t xml:space="preserve">a520d43ea5fc3ba142a59eb2367834356ac2d9b1</t>
        </is>
      </c>
      <c r="E5540" t="inlineStr">
        <is>
          <t xml:space="preserve">Episode 469: Einladung Des Orion Imperiums</t>
        </is>
      </c>
      <c r="F5540">
        <v>469</v>
      </c>
      <c r="G5540" t="inlineStr">
        <is>
          <t xml:space="preserve">3:02-3:07</t>
        </is>
      </c>
      <c r="H5540" t="inlineStr">
        <is>
          <t xml:space="preserve">Resolved</t>
        </is>
      </c>
      <c r="I5540" t="inlineStr">
        <is>
          <t xml:space="preserve">Remarks: incorrect name
Line from Script: "„Herzlichen Glückwunsch, Schnitter“, sagte Mazton und reichte ihm die Hand."
Notes: "Mazton" - change to "Matzton"</t>
        </is>
      </c>
      <c r="J5540" t="inlineStr">
        <is>
          <t xml:space="preserve">AI</t>
        </is>
      </c>
      <c r="K5540" t="inlineStr">
        <is>
          <t xml:space="preserve">Script error</t>
        </is>
      </c>
      <c r="L5540" t="inlineStr">
        <is>
          <t xml:space="preserve">Script error</t>
        </is>
      </c>
      <c r="M5540" t="str">
        <f>IFERROR(IF(VLOOKUP(L5540,'Quantification'!$A:$B,2,FALSE)&amp;""="","Unclassified",VLOOKUP(L5540,'Quantification'!$A:$B,2,FALSE)),"Unclassified")</f>
        <v>Major</v>
      </c>
      <c r="N5540" t="inlineStr">
        <is>
          <t xml:space="preserve">frl-florinda.frisardi@pocketfm.com</t>
        </is>
      </c>
      <c r="O5540" t="inlineStr">
        <is>
          <t xml:space="preserve">Issues found in raw</t>
        </is>
      </c>
      <c r="P5540" t="str">
        <f>IF(OR(O5540="Issues found in master",O5540="Final master"),"Master",IF(OR(O5540="Ready for Master",O5540="Issues found in raw",O5540="Raw under QC",O5540="Issues resolved in raw"),"Raw","-"))</f>
        <v>Raw</v>
      </c>
      <c r="Q5540" s="13">
        <v>46266.316666666666</v>
      </c>
      <c r="R5540" t="inlineStr">
        <is>
          <t xml:space="preserve">2026-09 (Sept)</t>
        </is>
      </c>
      <c r="S5540">
        <f>IF(M5540="Not an error",0,IF(COUNTIFS($A$2:$A5540,$A5540,$D$2:$D5540,$D5540,$M$2:$M5540,"&lt;&gt;Not an error")=1,1,0))</f>
        <v>0</v>
      </c>
      <c r="T5540">
        <f>IF(M5540&lt;&gt;"Major",0,IF(COUNTIFS($A$2:$A5540,$A5540,$D$2:$D5540,$D5540,$M$2:$M5540,"Major")=1,1,0))</f>
        <v>0</v>
      </c>
      <c r="U5540">
        <f>IF(M5540&lt;&gt;"Minor",0,IF(COUNTIFS($A$2:$A5540,$A5540,$D$2:$D5540,$D5540,$M$2:$M5540,"Minor")=1,1,0))</f>
        <v>0</v>
      </c>
    </row>
    <row r="5541">
      <c r="A5541" t="inlineStr">
        <is>
          <t xml:space="preserve">294cd7d130be8bb0326127c52ff2769fcf9a956d</t>
        </is>
      </c>
      <c r="B5541" t="inlineStr">
        <is>
          <t xml:space="preserve">Zompirewolf</t>
        </is>
      </c>
      <c r="C5541" t="inlineStr">
        <is>
          <t xml:space="preserve">Zompirewolf: Die Geburt Einer Legende</t>
        </is>
      </c>
      <c r="D5541" t="inlineStr">
        <is>
          <t xml:space="preserve">a520d43ea5fc3ba142a59eb2367834356ac2d9b1</t>
        </is>
      </c>
      <c r="E5541" t="inlineStr">
        <is>
          <t xml:space="preserve">Episode 469: Einladung Des Orion Imperiums</t>
        </is>
      </c>
      <c r="F5541">
        <v>469</v>
      </c>
      <c r="G5541" t="inlineStr">
        <is>
          <t xml:space="preserve">3:26-3:30</t>
        </is>
      </c>
      <c r="H5541" t="inlineStr">
        <is>
          <t xml:space="preserve">Resolved</t>
        </is>
      </c>
      <c r="I5541" t="inlineStr">
        <is>
          <t xml:space="preserve">Remarks: incorrect name
Line from Script: "„Deswegen“, sagte Mazton, und sein Blick verriet seinen Respekt. "
Notes: "Mazton" - change to "Matzton"</t>
        </is>
      </c>
      <c r="J5541" t="inlineStr">
        <is>
          <t xml:space="preserve">AI</t>
        </is>
      </c>
      <c r="K5541" t="inlineStr">
        <is>
          <t xml:space="preserve">Script error</t>
        </is>
      </c>
      <c r="L5541" t="inlineStr">
        <is>
          <t xml:space="preserve">Script error</t>
        </is>
      </c>
      <c r="M5541" t="str">
        <f>IFERROR(IF(VLOOKUP(L5541,'Quantification'!$A:$B,2,FALSE)&amp;""="","Unclassified",VLOOKUP(L5541,'Quantification'!$A:$B,2,FALSE)),"Unclassified")</f>
        <v>Major</v>
      </c>
      <c r="N5541" t="inlineStr">
        <is>
          <t xml:space="preserve">frl-florinda.frisardi@pocketfm.com</t>
        </is>
      </c>
      <c r="O5541" t="inlineStr">
        <is>
          <t xml:space="preserve">Issues found in raw</t>
        </is>
      </c>
      <c r="P5541" t="str">
        <f>IF(OR(O5541="Issues found in master",O5541="Final master"),"Master",IF(OR(O5541="Ready for Master",O5541="Issues found in raw",O5541="Raw under QC",O5541="Issues resolved in raw"),"Raw","-"))</f>
        <v>Raw</v>
      </c>
      <c r="Q5541" s="13">
        <v>46266.316666666666</v>
      </c>
      <c r="R5541" t="inlineStr">
        <is>
          <t xml:space="preserve">2026-09 (Sept)</t>
        </is>
      </c>
      <c r="S5541">
        <f>IF(M5541="Not an error",0,IF(COUNTIFS($A$2:$A5541,$A5541,$D$2:$D5541,$D5541,$M$2:$M5541,"&lt;&gt;Not an error")=1,1,0))</f>
        <v>0</v>
      </c>
      <c r="T5541">
        <f>IF(M5541&lt;&gt;"Major",0,IF(COUNTIFS($A$2:$A5541,$A5541,$D$2:$D5541,$D5541,$M$2:$M5541,"Major")=1,1,0))</f>
        <v>0</v>
      </c>
      <c r="U5541">
        <f>IF(M5541&lt;&gt;"Minor",0,IF(COUNTIFS($A$2:$A5541,$A5541,$D$2:$D5541,$D5541,$M$2:$M5541,"Minor")=1,1,0))</f>
        <v>0</v>
      </c>
    </row>
    <row r="5542">
      <c r="A5542" t="inlineStr">
        <is>
          <t xml:space="preserve">294cd7d130be8bb0326127c52ff2769fcf9a956d</t>
        </is>
      </c>
      <c r="B5542" t="inlineStr">
        <is>
          <t xml:space="preserve">Zompirewolf</t>
        </is>
      </c>
      <c r="C5542" t="inlineStr">
        <is>
          <t xml:space="preserve">Zompirewolf: Die Geburt Einer Legende</t>
        </is>
      </c>
      <c r="D5542" t="inlineStr">
        <is>
          <t xml:space="preserve">a520d43ea5fc3ba142a59eb2367834356ac2d9b1</t>
        </is>
      </c>
      <c r="E5542" t="inlineStr">
        <is>
          <t xml:space="preserve">Episode 469: Einladung Des Orion Imperiums</t>
        </is>
      </c>
      <c r="F5542">
        <v>469</v>
      </c>
      <c r="G5542" t="inlineStr">
        <is>
          <t xml:space="preserve">3:49-3:53</t>
        </is>
      </c>
      <c r="H5542" t="inlineStr">
        <is>
          <t xml:space="preserve">Resolved</t>
        </is>
      </c>
      <c r="I5542" t="inlineStr">
        <is>
          <t xml:space="preserve">Remarks: incorrect name
Line from Script: "„Tut mir leid, über den Inhalt darf ich nichts sagen“, sagte Mazton."
Notes: "Mazton" - change to "Matzton"</t>
        </is>
      </c>
      <c r="J5542" t="inlineStr">
        <is>
          <t xml:space="preserve">AI</t>
        </is>
      </c>
      <c r="K5542" t="inlineStr">
        <is>
          <t xml:space="preserve">Script error</t>
        </is>
      </c>
      <c r="L5542" t="inlineStr">
        <is>
          <t xml:space="preserve">Script error</t>
        </is>
      </c>
      <c r="M5542" t="str">
        <f>IFERROR(IF(VLOOKUP(L5542,'Quantification'!$A:$B,2,FALSE)&amp;""="","Unclassified",VLOOKUP(L5542,'Quantification'!$A:$B,2,FALSE)),"Unclassified")</f>
        <v>Major</v>
      </c>
      <c r="N5542" t="inlineStr">
        <is>
          <t xml:space="preserve">frl-florinda.frisardi@pocketfm.com</t>
        </is>
      </c>
      <c r="O5542" t="inlineStr">
        <is>
          <t xml:space="preserve">Issues found in raw</t>
        </is>
      </c>
      <c r="P5542" t="str">
        <f>IF(OR(O5542="Issues found in master",O5542="Final master"),"Master",IF(OR(O5542="Ready for Master",O5542="Issues found in raw",O5542="Raw under QC",O5542="Issues resolved in raw"),"Raw","-"))</f>
        <v>Raw</v>
      </c>
      <c r="Q5542" s="13">
        <v>46266.316666666666</v>
      </c>
      <c r="R5542" t="inlineStr">
        <is>
          <t xml:space="preserve">2026-09 (Sept)</t>
        </is>
      </c>
      <c r="S5542">
        <f>IF(M5542="Not an error",0,IF(COUNTIFS($A$2:$A5542,$A5542,$D$2:$D5542,$D5542,$M$2:$M5542,"&lt;&gt;Not an error")=1,1,0))</f>
        <v>0</v>
      </c>
      <c r="T5542">
        <f>IF(M5542&lt;&gt;"Major",0,IF(COUNTIFS($A$2:$A5542,$A5542,$D$2:$D5542,$D5542,$M$2:$M5542,"Major")=1,1,0))</f>
        <v>0</v>
      </c>
      <c r="U5542">
        <f>IF(M5542&lt;&gt;"Minor",0,IF(COUNTIFS($A$2:$A5542,$A5542,$D$2:$D5542,$D5542,$M$2:$M5542,"Minor")=1,1,0))</f>
        <v>0</v>
      </c>
    </row>
    <row r="5543">
      <c r="A5543" t="inlineStr">
        <is>
          <t xml:space="preserve">294cd7d130be8bb0326127c52ff2769fcf9a956d</t>
        </is>
      </c>
      <c r="B5543" t="inlineStr">
        <is>
          <t xml:space="preserve">Zompirewolf</t>
        </is>
      </c>
      <c r="C5543" t="inlineStr">
        <is>
          <t xml:space="preserve">Zompirewolf: Die Geburt Einer Legende</t>
        </is>
      </c>
      <c r="D5543" t="inlineStr">
        <is>
          <t xml:space="preserve">a520d43ea5fc3ba142a59eb2367834356ac2d9b1</t>
        </is>
      </c>
      <c r="E5543" t="inlineStr">
        <is>
          <t xml:space="preserve">Episode 469: Einladung Des Orion Imperiums</t>
        </is>
      </c>
      <c r="F5543">
        <v>469</v>
      </c>
      <c r="G5543" t="inlineStr">
        <is>
          <t xml:space="preserve">4:31-4:38</t>
        </is>
      </c>
      <c r="H5543" t="inlineStr">
        <is>
          <t xml:space="preserve">Resolved</t>
        </is>
      </c>
      <c r="I5543" t="inlineStr">
        <is>
          <t xml:space="preserve">Remarks: incorrect name
Line from Script: "Die Orion-Sicherheitsmacht erkennt Ihr Potenzial und die Bedeutung Ihrer Leistungen an“, nickte Mazton."
Notes: "Mazton" - change to "Matzton"</t>
        </is>
      </c>
      <c r="J5543" t="inlineStr">
        <is>
          <t xml:space="preserve">AI</t>
        </is>
      </c>
      <c r="K5543" t="inlineStr">
        <is>
          <t xml:space="preserve">Script error</t>
        </is>
      </c>
      <c r="L5543" t="inlineStr">
        <is>
          <t xml:space="preserve">Script error</t>
        </is>
      </c>
      <c r="M5543" t="str">
        <f>IFERROR(IF(VLOOKUP(L5543,'Quantification'!$A:$B,2,FALSE)&amp;""="","Unclassified",VLOOKUP(L5543,'Quantification'!$A:$B,2,FALSE)),"Unclassified")</f>
        <v>Major</v>
      </c>
      <c r="N5543" t="inlineStr">
        <is>
          <t xml:space="preserve">frl-florinda.frisardi@pocketfm.com</t>
        </is>
      </c>
      <c r="O5543" t="inlineStr">
        <is>
          <t xml:space="preserve">Issues found in raw</t>
        </is>
      </c>
      <c r="P5543" t="str">
        <f>IF(OR(O5543="Issues found in master",O5543="Final master"),"Master",IF(OR(O5543="Ready for Master",O5543="Issues found in raw",O5543="Raw under QC",O5543="Issues resolved in raw"),"Raw","-"))</f>
        <v>Raw</v>
      </c>
      <c r="Q5543" s="13">
        <v>46266.316666666666</v>
      </c>
      <c r="R5543" t="inlineStr">
        <is>
          <t xml:space="preserve">2026-09 (Sept)</t>
        </is>
      </c>
      <c r="S5543">
        <f>IF(M5543="Not an error",0,IF(COUNTIFS($A$2:$A5543,$A5543,$D$2:$D5543,$D5543,$M$2:$M5543,"&lt;&gt;Not an error")=1,1,0))</f>
        <v>0</v>
      </c>
      <c r="T5543">
        <f>IF(M5543&lt;&gt;"Major",0,IF(COUNTIFS($A$2:$A5543,$A5543,$D$2:$D5543,$D5543,$M$2:$M5543,"Major")=1,1,0))</f>
        <v>0</v>
      </c>
      <c r="U5543">
        <f>IF(M5543&lt;&gt;"Minor",0,IF(COUNTIFS($A$2:$A5543,$A5543,$D$2:$D5543,$D5543,$M$2:$M5543,"Minor")=1,1,0))</f>
        <v>0</v>
      </c>
    </row>
    <row r="5544">
      <c r="A5544" t="inlineStr">
        <is>
          <t xml:space="preserve">294cd7d130be8bb0326127c52ff2769fcf9a956d</t>
        </is>
      </c>
      <c r="B5544" t="inlineStr">
        <is>
          <t xml:space="preserve">Zompirewolf</t>
        </is>
      </c>
      <c r="C5544" t="inlineStr">
        <is>
          <t xml:space="preserve">Zompirewolf: Die Geburt Einer Legende</t>
        </is>
      </c>
      <c r="D5544" t="inlineStr">
        <is>
          <t xml:space="preserve">a520d43ea5fc3ba142a59eb2367834356ac2d9b1</t>
        </is>
      </c>
      <c r="E5544" t="inlineStr">
        <is>
          <t xml:space="preserve">Episode 469: Einladung Des Orion Imperiums</t>
        </is>
      </c>
      <c r="F5544">
        <v>469</v>
      </c>
      <c r="G5544" t="inlineStr">
        <is>
          <t xml:space="preserve">5:20-5:30</t>
        </is>
      </c>
      <c r="H5544" t="inlineStr">
        <is>
          <t xml:space="preserve">Resolved</t>
        </is>
      </c>
      <c r="I5544" t="inlineStr">
        <is>
          <t xml:space="preserve">Remarks: incorrect name
Line from Script: "Richte der Orion-Sicherheitsmacht bitte aus, dass wir die Einladung dankend annehmen.“
Mazton lächelte sichtlich erfreut."
Notes: "Mazton" - change to "Matzton"</t>
        </is>
      </c>
      <c r="J5544" t="inlineStr">
        <is>
          <t xml:space="preserve">AI</t>
        </is>
      </c>
      <c r="K5544" t="inlineStr">
        <is>
          <t xml:space="preserve">Script error</t>
        </is>
      </c>
      <c r="L5544" t="inlineStr">
        <is>
          <t xml:space="preserve">Script error</t>
        </is>
      </c>
      <c r="M5544" t="str">
        <f>IFERROR(IF(VLOOKUP(L5544,'Quantification'!$A:$B,2,FALSE)&amp;""="","Unclassified",VLOOKUP(L5544,'Quantification'!$A:$B,2,FALSE)),"Unclassified")</f>
        <v>Major</v>
      </c>
      <c r="N5544" t="inlineStr">
        <is>
          <t xml:space="preserve">frl-florinda.frisardi@pocketfm.com</t>
        </is>
      </c>
      <c r="O5544" t="inlineStr">
        <is>
          <t xml:space="preserve">Issues found in raw</t>
        </is>
      </c>
      <c r="P5544" t="str">
        <f>IF(OR(O5544="Issues found in master",O5544="Final master"),"Master",IF(OR(O5544="Ready for Master",O5544="Issues found in raw",O5544="Raw under QC",O5544="Issues resolved in raw"),"Raw","-"))</f>
        <v>Raw</v>
      </c>
      <c r="Q5544" s="13">
        <v>46266.316666666666</v>
      </c>
      <c r="R5544" t="inlineStr">
        <is>
          <t xml:space="preserve">2026-09 (Sept)</t>
        </is>
      </c>
      <c r="S5544">
        <f>IF(M5544="Not an error",0,IF(COUNTIFS($A$2:$A5544,$A5544,$D$2:$D5544,$D5544,$M$2:$M5544,"&lt;&gt;Not an error")=1,1,0))</f>
        <v>0</v>
      </c>
      <c r="T5544">
        <f>IF(M5544&lt;&gt;"Major",0,IF(COUNTIFS($A$2:$A5544,$A5544,$D$2:$D5544,$D5544,$M$2:$M5544,"Major")=1,1,0))</f>
        <v>0</v>
      </c>
      <c r="U5544">
        <f>IF(M5544&lt;&gt;"Minor",0,IF(COUNTIFS($A$2:$A5544,$A5544,$D$2:$D5544,$D5544,$M$2:$M5544,"Minor")=1,1,0))</f>
        <v>0</v>
      </c>
    </row>
    <row r="5545">
      <c r="A5545" t="inlineStr">
        <is>
          <t xml:space="preserve">294cd7d130be8bb0326127c52ff2769fcf9a956d</t>
        </is>
      </c>
      <c r="B5545" t="inlineStr">
        <is>
          <t xml:space="preserve">Zompirewolf</t>
        </is>
      </c>
      <c r="C5545" t="inlineStr">
        <is>
          <t xml:space="preserve">Zompirewolf: Die Geburt Einer Legende</t>
        </is>
      </c>
      <c r="D5545" t="inlineStr">
        <is>
          <t xml:space="preserve">a520d43ea5fc3ba142a59eb2367834356ac2d9b1</t>
        </is>
      </c>
      <c r="E5545" t="inlineStr">
        <is>
          <t xml:space="preserve">Episode 469: Einladung Des Orion Imperiums</t>
        </is>
      </c>
      <c r="F5545">
        <v>469</v>
      </c>
      <c r="G5545" t="inlineStr">
        <is>
          <t xml:space="preserve">5:49-6:14</t>
        </is>
      </c>
      <c r="H5545" t="inlineStr">
        <is>
          <t xml:space="preserve">Resolved</t>
        </is>
      </c>
      <c r="I5545" t="inlineStr">
        <is>
          <t xml:space="preserve">Remarks: incorrect name
Line from Script: "„Ach, bevor ich gehe: Ich habe gehört, Ihr hattet da draußen ein ziemliches Abenteuer“, sagte Mazton lächelnd.
„Es war definitiv eine interessante Reise“, erwiderte Tristan und lächelte ebenfalls.
Damit verließen Mazton und seine Sicherheitsleute den Landehafen und ließen Tristan und sein Team zurück, die sich wieder dem Ausladen der Vorräte widmeten."
Notes: "Mazton" - change to "Matzton"</t>
        </is>
      </c>
      <c r="J5545" t="inlineStr">
        <is>
          <t xml:space="preserve">AI</t>
        </is>
      </c>
      <c r="K5545" t="inlineStr">
        <is>
          <t xml:space="preserve">Script error</t>
        </is>
      </c>
      <c r="L5545" t="inlineStr">
        <is>
          <t xml:space="preserve">Script error</t>
        </is>
      </c>
      <c r="M5545" t="str">
        <f>IFERROR(IF(VLOOKUP(L5545,'Quantification'!$A:$B,2,FALSE)&amp;""="","Unclassified",VLOOKUP(L5545,'Quantification'!$A:$B,2,FALSE)),"Unclassified")</f>
        <v>Major</v>
      </c>
      <c r="N5545" t="inlineStr">
        <is>
          <t xml:space="preserve">frl-florinda.frisardi@pocketfm.com</t>
        </is>
      </c>
      <c r="O5545" t="inlineStr">
        <is>
          <t xml:space="preserve">Issues found in raw</t>
        </is>
      </c>
      <c r="P5545" t="str">
        <f>IF(OR(O5545="Issues found in master",O5545="Final master"),"Master",IF(OR(O5545="Ready for Master",O5545="Issues found in raw",O5545="Raw under QC",O5545="Issues resolved in raw"),"Raw","-"))</f>
        <v>Raw</v>
      </c>
      <c r="Q5545" s="13">
        <v>46266.316666666666</v>
      </c>
      <c r="R5545" t="inlineStr">
        <is>
          <t xml:space="preserve">2026-09 (Sept)</t>
        </is>
      </c>
      <c r="S5545">
        <f>IF(M5545="Not an error",0,IF(COUNTIFS($A$2:$A5545,$A5545,$D$2:$D5545,$D5545,$M$2:$M5545,"&lt;&gt;Not an error")=1,1,0))</f>
        <v>0</v>
      </c>
      <c r="T5545">
        <f>IF(M5545&lt;&gt;"Major",0,IF(COUNTIFS($A$2:$A5545,$A5545,$D$2:$D5545,$D5545,$M$2:$M5545,"Major")=1,1,0))</f>
        <v>0</v>
      </c>
      <c r="U5545">
        <f>IF(M5545&lt;&gt;"Minor",0,IF(COUNTIFS($A$2:$A5545,$A5545,$D$2:$D5545,$D5545,$M$2:$M5545,"Minor")=1,1,0))</f>
        <v>0</v>
      </c>
    </row>
    <row r="5546">
      <c r="A5546" t="inlineStr">
        <is>
          <t xml:space="preserve">294cd7d130be8bb0326127c52ff2769fcf9a956d</t>
        </is>
      </c>
      <c r="B5546" t="inlineStr">
        <is>
          <t xml:space="preserve">Zompirewolf</t>
        </is>
      </c>
      <c r="C5546" t="inlineStr">
        <is>
          <t xml:space="preserve">Zompirewolf: Die Geburt Einer Legende</t>
        </is>
      </c>
      <c r="D5546" t="inlineStr">
        <is>
          <t xml:space="preserve">fadc6680e7f11c2fea8b98d99ca257f70c2f9b84</t>
        </is>
      </c>
      <c r="E5546" t="inlineStr">
        <is>
          <t xml:space="preserve">Episode 471: Vorbereitungen Beginnen</t>
        </is>
      </c>
      <c r="F5546">
        <v>471</v>
      </c>
      <c r="G5546" t="inlineStr">
        <is>
          <t xml:space="preserve">2:42-2:58</t>
        </is>
      </c>
      <c r="H5546" t="inlineStr">
        <is>
          <t xml:space="preserve">Resolved</t>
        </is>
      </c>
      <c r="I5546" t="inlineStr">
        <is>
          <t xml:space="preserve">Remarks: change in accent
Line from Script: "Und zu guter Letzt war da noch Viper, der still jede Information in sich aufsog."
Notes: "Viper" EN--&gt;DE</t>
        </is>
      </c>
      <c r="J5546" t="inlineStr">
        <is>
          <t xml:space="preserve">VOA</t>
        </is>
      </c>
      <c r="K5546" t="inlineStr">
        <is>
          <t xml:space="preserve">Mispronunciation</t>
        </is>
      </c>
      <c r="L5546" t="inlineStr">
        <is>
          <t xml:space="preserve">Mispronunciation</t>
        </is>
      </c>
      <c r="M5546" t="str">
        <f>IFERROR(IF(VLOOKUP(L5546,'Quantification'!$A:$B,2,FALSE)&amp;""="","Unclassified",VLOOKUP(L5546,'Quantification'!$A:$B,2,FALSE)),"Unclassified")</f>
        <v>Major</v>
      </c>
      <c r="N5546" t="inlineStr">
        <is>
          <t xml:space="preserve">frl-florinda.frisardi@pocketfm.com</t>
        </is>
      </c>
      <c r="O5546" t="inlineStr">
        <is>
          <t xml:space="preserve">Issues found in raw</t>
        </is>
      </c>
      <c r="P5546" t="str">
        <f>IF(OR(O5546="Issues found in master",O5546="Final master"),"Master",IF(OR(O5546="Ready for Master",O5546="Issues found in raw",O5546="Raw under QC",O5546="Issues resolved in raw"),"Raw","-"))</f>
        <v>Raw</v>
      </c>
      <c r="Q5546" s="13">
        <v>46266.316666666666</v>
      </c>
      <c r="R5546" t="inlineStr">
        <is>
          <t xml:space="preserve">2026-09 (Sept)</t>
        </is>
      </c>
      <c r="S5546">
        <f>IF(M5546="Not an error",0,IF(COUNTIFS($A$2:$A5546,$A5546,$D$2:$D5546,$D5546,$M$2:$M5546,"&lt;&gt;Not an error")=1,1,0))</f>
        <v>1</v>
      </c>
      <c r="T5546">
        <f>IF(M5546&lt;&gt;"Major",0,IF(COUNTIFS($A$2:$A5546,$A5546,$D$2:$D5546,$D5546,$M$2:$M5546,"Major")=1,1,0))</f>
        <v>1</v>
      </c>
      <c r="U5546">
        <f>IF(M5546&lt;&gt;"Minor",0,IF(COUNTIFS($A$2:$A5546,$A5546,$D$2:$D5546,$D5546,$M$2:$M5546,"Minor")=1,1,0))</f>
        <v>0</v>
      </c>
    </row>
    <row r="5547">
      <c r="A5547" t="inlineStr">
        <is>
          <t xml:space="preserve">294cd7d130be8bb0326127c52ff2769fcf9a956d</t>
        </is>
      </c>
      <c r="B5547" t="inlineStr">
        <is>
          <t xml:space="preserve">Zompirewolf</t>
        </is>
      </c>
      <c r="C5547" t="inlineStr">
        <is>
          <t xml:space="preserve">Zompirewolf: Die Geburt Einer Legende</t>
        </is>
      </c>
      <c r="D5547" t="inlineStr">
        <is>
          <t xml:space="preserve">fadc6680e7f11c2fea8b98d99ca257f70c2f9b84</t>
        </is>
      </c>
      <c r="E5547" t="inlineStr">
        <is>
          <t xml:space="preserve">Episode 471: Vorbereitungen Beginnen</t>
        </is>
      </c>
      <c r="F5547">
        <v>471</v>
      </c>
      <c r="G5547" t="inlineStr">
        <is>
          <t xml:space="preserve">4:08-4:13</t>
        </is>
      </c>
      <c r="H5547" t="inlineStr">
        <is>
          <t xml:space="preserve">Resolved</t>
        </is>
      </c>
      <c r="I5547" t="inlineStr">
        <is>
          <t xml:space="preserve">Remarks: gender bending
Line from Script: "Ich erwarte, dass ihr die Orions in- und auswendig kennt“, schloss sie."
Notes: "schloss sie." - change to " schloss er."</t>
        </is>
      </c>
      <c r="J5547" t="inlineStr">
        <is>
          <t xml:space="preserve">AI</t>
        </is>
      </c>
      <c r="K5547" t="inlineStr">
        <is>
          <t xml:space="preserve">Script error</t>
        </is>
      </c>
      <c r="L5547" t="inlineStr">
        <is>
          <t xml:space="preserve">Script error</t>
        </is>
      </c>
      <c r="M5547" t="str">
        <f>IFERROR(IF(VLOOKUP(L5547,'Quantification'!$A:$B,2,FALSE)&amp;""="","Unclassified",VLOOKUP(L5547,'Quantification'!$A:$B,2,FALSE)),"Unclassified")</f>
        <v>Major</v>
      </c>
      <c r="N5547" t="inlineStr">
        <is>
          <t xml:space="preserve">frl-florinda.frisardi@pocketfm.com</t>
        </is>
      </c>
      <c r="O5547" t="inlineStr">
        <is>
          <t xml:space="preserve">Issues found in raw</t>
        </is>
      </c>
      <c r="P5547" t="str">
        <f>IF(OR(O5547="Issues found in master",O5547="Final master"),"Master",IF(OR(O5547="Ready for Master",O5547="Issues found in raw",O5547="Raw under QC",O5547="Issues resolved in raw"),"Raw","-"))</f>
        <v>Raw</v>
      </c>
      <c r="Q5547" s="13">
        <v>46266.316666666666</v>
      </c>
      <c r="R5547" t="inlineStr">
        <is>
          <t xml:space="preserve">2026-09 (Sept)</t>
        </is>
      </c>
      <c r="S5547">
        <f>IF(M5547="Not an error",0,IF(COUNTIFS($A$2:$A5547,$A5547,$D$2:$D5547,$D5547,$M$2:$M5547,"&lt;&gt;Not an error")=1,1,0))</f>
        <v>0</v>
      </c>
      <c r="T5547">
        <f>IF(M5547&lt;&gt;"Major",0,IF(COUNTIFS($A$2:$A5547,$A5547,$D$2:$D5547,$D5547,$M$2:$M5547,"Major")=1,1,0))</f>
        <v>0</v>
      </c>
      <c r="U5547">
        <f>IF(M5547&lt;&gt;"Minor",0,IF(COUNTIFS($A$2:$A5547,$A5547,$D$2:$D5547,$D5547,$M$2:$M5547,"Minor")=1,1,0))</f>
        <v>0</v>
      </c>
    </row>
    <row r="5548">
      <c r="A5548" t="inlineStr">
        <is>
          <t xml:space="preserve">294cd7d130be8bb0326127c52ff2769fcf9a956d</t>
        </is>
      </c>
      <c r="B5548" t="inlineStr">
        <is>
          <t xml:space="preserve">Zompirewolf</t>
        </is>
      </c>
      <c r="C5548" t="inlineStr">
        <is>
          <t xml:space="preserve">Zompirewolf: Die Geburt Einer Legende</t>
        </is>
      </c>
      <c r="D5548" t="inlineStr">
        <is>
          <t xml:space="preserve">065dd42328b5c86c8131f921d0af261d7087c4b3</t>
        </is>
      </c>
      <c r="E5548" t="inlineStr">
        <is>
          <t xml:space="preserve">Episode 472: Zurück in Die Simulation</t>
        </is>
      </c>
      <c r="F5548">
        <v>472</v>
      </c>
      <c r="G5548" t="inlineStr">
        <is>
          <t xml:space="preserve">3:07-3:13</t>
        </is>
      </c>
      <c r="H5548" t="inlineStr">
        <is>
          <t xml:space="preserve">Resolved</t>
        </is>
      </c>
      <c r="I5548" t="inlineStr">
        <is>
          <t xml:space="preserve">Remarks: change in accent
Line from Script: "„Lassen Sie das mit dem ‚Sir‘“, brummte Vulcan und kratzte sich an seinem lächerlich langen Bart. "
Notes: "Vulcan" EN--&gt;DE</t>
        </is>
      </c>
      <c r="J5548" t="inlineStr">
        <is>
          <t xml:space="preserve">VOA</t>
        </is>
      </c>
      <c r="K5548" t="inlineStr">
        <is>
          <t xml:space="preserve">Mispronunciation</t>
        </is>
      </c>
      <c r="L5548" t="inlineStr">
        <is>
          <t xml:space="preserve">Mispronunciation</t>
        </is>
      </c>
      <c r="M5548" t="str">
        <f>IFERROR(IF(VLOOKUP(L5548,'Quantification'!$A:$B,2,FALSE)&amp;""="","Unclassified",VLOOKUP(L5548,'Quantification'!$A:$B,2,FALSE)),"Unclassified")</f>
        <v>Major</v>
      </c>
      <c r="N5548" t="inlineStr">
        <is>
          <t xml:space="preserve">frl-florinda.frisardi@pocketfm.com</t>
        </is>
      </c>
      <c r="O5548" t="inlineStr">
        <is>
          <t xml:space="preserve">Issues found in raw</t>
        </is>
      </c>
      <c r="P5548" t="str">
        <f>IF(OR(O5548="Issues found in master",O5548="Final master"),"Master",IF(OR(O5548="Ready for Master",O5548="Issues found in raw",O5548="Raw under QC",O5548="Issues resolved in raw"),"Raw","-"))</f>
        <v>Raw</v>
      </c>
      <c r="Q5548" s="13">
        <v>46266.316666666666</v>
      </c>
      <c r="R5548" t="inlineStr">
        <is>
          <t xml:space="preserve">2026-09 (Sept)</t>
        </is>
      </c>
      <c r="S5548">
        <f>IF(M5548="Not an error",0,IF(COUNTIFS($A$2:$A5548,$A5548,$D$2:$D5548,$D5548,$M$2:$M5548,"&lt;&gt;Not an error")=1,1,0))</f>
        <v>1</v>
      </c>
      <c r="T5548">
        <f>IF(M5548&lt;&gt;"Major",0,IF(COUNTIFS($A$2:$A5548,$A5548,$D$2:$D5548,$D5548,$M$2:$M5548,"Major")=1,1,0))</f>
        <v>1</v>
      </c>
      <c r="U5548">
        <f>IF(M5548&lt;&gt;"Minor",0,IF(COUNTIFS($A$2:$A5548,$A5548,$D$2:$D5548,$D5548,$M$2:$M5548,"Minor")=1,1,0))</f>
        <v>0</v>
      </c>
    </row>
    <row r="5549">
      <c r="A5549" t="inlineStr">
        <is>
          <t xml:space="preserve">294cd7d130be8bb0326127c52ff2769fcf9a956d</t>
        </is>
      </c>
      <c r="B5549" t="inlineStr">
        <is>
          <t xml:space="preserve">Zompirewolf</t>
        </is>
      </c>
      <c r="C5549" t="inlineStr">
        <is>
          <t xml:space="preserve">Zompirewolf: Die Geburt Einer Legende</t>
        </is>
      </c>
      <c r="D5549" t="inlineStr">
        <is>
          <t xml:space="preserve">065dd42328b5c86c8131f921d0af261d7087c4b3</t>
        </is>
      </c>
      <c r="E5549" t="inlineStr">
        <is>
          <t xml:space="preserve">Episode 472: Zurück in Die Simulation</t>
        </is>
      </c>
      <c r="F5549">
        <v>472</v>
      </c>
      <c r="G5549" t="inlineStr">
        <is>
          <t xml:space="preserve">3:28-3:33</t>
        </is>
      </c>
      <c r="H5549" t="inlineStr">
        <is>
          <t xml:space="preserve">Resolved</t>
        </is>
      </c>
      <c r="I5549" t="inlineStr">
        <is>
          <t xml:space="preserve">Remarks: change in accent
Line from Script: " Er wusste, dass Vulcan von Tristans Fortschritten genauso beeindruckt war wie er selbst. "
Notes: "Vulcan" EN--&gt;DE</t>
        </is>
      </c>
      <c r="J5549" t="inlineStr">
        <is>
          <t xml:space="preserve">VOA</t>
        </is>
      </c>
      <c r="K5549" t="inlineStr">
        <is>
          <t xml:space="preserve">Mispronunciation</t>
        </is>
      </c>
      <c r="L5549" t="inlineStr">
        <is>
          <t xml:space="preserve">Mispronunciation</t>
        </is>
      </c>
      <c r="M5549" t="str">
        <f>IFERROR(IF(VLOOKUP(L5549,'Quantification'!$A:$B,2,FALSE)&amp;""="","Unclassified",VLOOKUP(L5549,'Quantification'!$A:$B,2,FALSE)),"Unclassified")</f>
        <v>Major</v>
      </c>
      <c r="N5549" t="inlineStr">
        <is>
          <t xml:space="preserve">frl-florinda.frisardi@pocketfm.com</t>
        </is>
      </c>
      <c r="O5549" t="inlineStr">
        <is>
          <t xml:space="preserve">Issues found in raw</t>
        </is>
      </c>
      <c r="P5549" t="str">
        <f>IF(OR(O5549="Issues found in master",O5549="Final master"),"Master",IF(OR(O5549="Ready for Master",O5549="Issues found in raw",O5549="Raw under QC",O5549="Issues resolved in raw"),"Raw","-"))</f>
        <v>Raw</v>
      </c>
      <c r="Q5549" s="13">
        <v>46266.316666666666</v>
      </c>
      <c r="R5549" t="inlineStr">
        <is>
          <t xml:space="preserve">2026-09 (Sept)</t>
        </is>
      </c>
      <c r="S5549">
        <f>IF(M5549="Not an error",0,IF(COUNTIFS($A$2:$A5549,$A5549,$D$2:$D5549,$D5549,$M$2:$M5549,"&lt;&gt;Not an error")=1,1,0))</f>
        <v>0</v>
      </c>
      <c r="T5549">
        <f>IF(M5549&lt;&gt;"Major",0,IF(COUNTIFS($A$2:$A5549,$A5549,$D$2:$D5549,$D5549,$M$2:$M5549,"Major")=1,1,0))</f>
        <v>0</v>
      </c>
      <c r="U5549">
        <f>IF(M5549&lt;&gt;"Minor",0,IF(COUNTIFS($A$2:$A5549,$A5549,$D$2:$D5549,$D5549,$M$2:$M5549,"Minor")=1,1,0))</f>
        <v>0</v>
      </c>
    </row>
    <row r="5550">
      <c r="A5550" t="inlineStr">
        <is>
          <t xml:space="preserve">294cd7d130be8bb0326127c52ff2769fcf9a956d</t>
        </is>
      </c>
      <c r="B5550" t="inlineStr">
        <is>
          <t xml:space="preserve">Zompirewolf</t>
        </is>
      </c>
      <c r="C5550" t="inlineStr">
        <is>
          <t xml:space="preserve">Zompirewolf: Die Geburt Einer Legende</t>
        </is>
      </c>
      <c r="D5550" t="inlineStr">
        <is>
          <t xml:space="preserve">065dd42328b5c86c8131f921d0af261d7087c4b3</t>
        </is>
      </c>
      <c r="E5550" t="inlineStr">
        <is>
          <t xml:space="preserve">Episode 472: Zurück in Die Simulation</t>
        </is>
      </c>
      <c r="F5550">
        <v>472</v>
      </c>
      <c r="G5550" t="inlineStr">
        <is>
          <t xml:space="preserve">5:00-5:08</t>
        </is>
      </c>
      <c r="H5550" t="inlineStr">
        <is>
          <t xml:space="preserve">Resolved</t>
        </is>
      </c>
      <c r="I5550" t="inlineStr">
        <is>
          <t xml:space="preserve">Remarks: change in accent
Line from Script: "Vulcans Stimme hallte durch die Kammer: „Stell es dir einfach wie das Niesen eines Drakoniers vor. Das hilft vielleicht.“
Notes: "Vulcan" EN--&gt;DE</t>
        </is>
      </c>
      <c r="J5550" t="inlineStr">
        <is>
          <t xml:space="preserve">VOA</t>
        </is>
      </c>
      <c r="K5550" t="inlineStr">
        <is>
          <t xml:space="preserve">Mispronunciation</t>
        </is>
      </c>
      <c r="L5550" t="inlineStr">
        <is>
          <t xml:space="preserve">Mispronunciation</t>
        </is>
      </c>
      <c r="M5550" t="str">
        <f>IFERROR(IF(VLOOKUP(L5550,'Quantification'!$A:$B,2,FALSE)&amp;""="","Unclassified",VLOOKUP(L5550,'Quantification'!$A:$B,2,FALSE)),"Unclassified")</f>
        <v>Major</v>
      </c>
      <c r="N5550" t="inlineStr">
        <is>
          <t xml:space="preserve">frl-florinda.frisardi@pocketfm.com</t>
        </is>
      </c>
      <c r="O5550" t="inlineStr">
        <is>
          <t xml:space="preserve">Issues found in raw</t>
        </is>
      </c>
      <c r="P5550" t="str">
        <f>IF(OR(O5550="Issues found in master",O5550="Final master"),"Master",IF(OR(O5550="Ready for Master",O5550="Issues found in raw",O5550="Raw under QC",O5550="Issues resolved in raw"),"Raw","-"))</f>
        <v>Raw</v>
      </c>
      <c r="Q5550" s="13">
        <v>46266.316666666666</v>
      </c>
      <c r="R5550" t="inlineStr">
        <is>
          <t xml:space="preserve">2026-09 (Sept)</t>
        </is>
      </c>
      <c r="S5550">
        <f>IF(M5550="Not an error",0,IF(COUNTIFS($A$2:$A5550,$A5550,$D$2:$D5550,$D5550,$M$2:$M5550,"&lt;&gt;Not an error")=1,1,0))</f>
        <v>0</v>
      </c>
      <c r="T5550">
        <f>IF(M5550&lt;&gt;"Major",0,IF(COUNTIFS($A$2:$A5550,$A5550,$D$2:$D5550,$D5550,$M$2:$M5550,"Major")=1,1,0))</f>
        <v>0</v>
      </c>
      <c r="U5550">
        <f>IF(M5550&lt;&gt;"Minor",0,IF(COUNTIFS($A$2:$A5550,$A5550,$D$2:$D5550,$D5550,$M$2:$M5550,"Minor")=1,1,0))</f>
        <v>0</v>
      </c>
    </row>
    <row r="5551">
      <c r="A5551" t="inlineStr">
        <is>
          <t xml:space="preserve">294cd7d130be8bb0326127c52ff2769fcf9a956d</t>
        </is>
      </c>
      <c r="B5551" t="inlineStr">
        <is>
          <t xml:space="preserve">Zompirewolf</t>
        </is>
      </c>
      <c r="C5551" t="inlineStr">
        <is>
          <t xml:space="preserve">Zompirewolf: Die Geburt Einer Legende</t>
        </is>
      </c>
      <c r="D5551" t="inlineStr">
        <is>
          <t xml:space="preserve">287cea6fabe98d24d4fb01dfa3f752d0e666b7d8</t>
        </is>
      </c>
      <c r="E5551" t="inlineStr">
        <is>
          <t xml:space="preserve">Episode 476: Eine Bahnbrechende Ankunft Teil 1</t>
        </is>
      </c>
      <c r="F5551">
        <v>476</v>
      </c>
      <c r="G5551" t="inlineStr">
        <is>
          <t xml:space="preserve">1:42-1:56</t>
        </is>
      </c>
      <c r="H5551" t="inlineStr">
        <is>
          <t xml:space="preserve">Resolved</t>
        </is>
      </c>
      <c r="I5551" t="inlineStr">
        <is>
          <t xml:space="preserve">Remarks: incorrect name
Line from Script: "Apropos erdähnliche Planeten: Die Vampirzwillingsschwestern Kira Gibbs und Adeline Cooke hatten bei ihrem Besuch berichtet, dass auf der Erde neuerdings alle möglichen Weltraumhändler auftauchten."
Notes: "Kira" - change to "Kiera" EN</t>
        </is>
      </c>
      <c r="J5551" t="inlineStr">
        <is>
          <t xml:space="preserve">AI</t>
        </is>
      </c>
      <c r="K5551" t="inlineStr">
        <is>
          <t xml:space="preserve">Script error</t>
        </is>
      </c>
      <c r="L5551" t="inlineStr">
        <is>
          <t xml:space="preserve">Script error</t>
        </is>
      </c>
      <c r="M5551" t="str">
        <f>IFERROR(IF(VLOOKUP(L5551,'Quantification'!$A:$B,2,FALSE)&amp;""="","Unclassified",VLOOKUP(L5551,'Quantification'!$A:$B,2,FALSE)),"Unclassified")</f>
        <v>Major</v>
      </c>
      <c r="N5551" t="inlineStr">
        <is>
          <t xml:space="preserve">frl-florinda.frisardi@pocketfm.com</t>
        </is>
      </c>
      <c r="O5551" t="inlineStr">
        <is>
          <t xml:space="preserve">Issues found in raw</t>
        </is>
      </c>
      <c r="P5551" t="str">
        <f>IF(OR(O5551="Issues found in master",O5551="Final master"),"Master",IF(OR(O5551="Ready for Master",O5551="Issues found in raw",O5551="Raw under QC",O5551="Issues resolved in raw"),"Raw","-"))</f>
        <v>Raw</v>
      </c>
      <c r="Q5551" s="13">
        <v>46266.31805555556</v>
      </c>
      <c r="R5551" t="inlineStr">
        <is>
          <t xml:space="preserve">2026-09 (Sept)</t>
        </is>
      </c>
      <c r="S5551">
        <f>IF(M5551="Not an error",0,IF(COUNTIFS($A$2:$A5551,$A5551,$D$2:$D5551,$D5551,$M$2:$M5551,"&lt;&gt;Not an error")=1,1,0))</f>
        <v>1</v>
      </c>
      <c r="T5551">
        <f>IF(M5551&lt;&gt;"Major",0,IF(COUNTIFS($A$2:$A5551,$A5551,$D$2:$D5551,$D5551,$M$2:$M5551,"Major")=1,1,0))</f>
        <v>1</v>
      </c>
      <c r="U5551">
        <f>IF(M5551&lt;&gt;"Minor",0,IF(COUNTIFS($A$2:$A5551,$A5551,$D$2:$D5551,$D5551,$M$2:$M5551,"Minor")=1,1,0))</f>
        <v>0</v>
      </c>
    </row>
    <row r="5552">
      <c r="A5552" t="inlineStr">
        <is>
          <t xml:space="preserve">294cd7d130be8bb0326127c52ff2769fcf9a956d</t>
        </is>
      </c>
      <c r="B5552" t="inlineStr">
        <is>
          <t xml:space="preserve">Zompirewolf</t>
        </is>
      </c>
      <c r="C5552" t="inlineStr">
        <is>
          <t xml:space="preserve">Zompirewolf: Die Geburt Einer Legende</t>
        </is>
      </c>
      <c r="D5552" t="inlineStr">
        <is>
          <t xml:space="preserve">287cea6fabe98d24d4fb01dfa3f752d0e666b7d8</t>
        </is>
      </c>
      <c r="E5552" t="inlineStr">
        <is>
          <t xml:space="preserve">Episode 476: Eine Bahnbrechende Ankunft Teil 1</t>
        </is>
      </c>
      <c r="F5552">
        <v>476</v>
      </c>
      <c r="G5552" t="inlineStr">
        <is>
          <t xml:space="preserve">2:29-2:39</t>
        </is>
      </c>
      <c r="H5552" t="inlineStr">
        <is>
          <t xml:space="preserve">Resolved</t>
        </is>
      </c>
      <c r="I5552" t="inlineStr">
        <is>
          <t xml:space="preserve">Remarks: incorrect name
Line from Script: "Dies waren die letzten Dinge, die er erledigen musste, um zu einem Wesen des Super-Grades aufzusteigen, wie es der mächtige Mazton war."
Notes: "Mazton" - change to "Mazton"</t>
        </is>
      </c>
      <c r="J5552" t="inlineStr">
        <is>
          <t xml:space="preserve">AI</t>
        </is>
      </c>
      <c r="K5552" t="inlineStr">
        <is>
          <t xml:space="preserve">Script error</t>
        </is>
      </c>
      <c r="L5552" t="inlineStr">
        <is>
          <t xml:space="preserve">Script error</t>
        </is>
      </c>
      <c r="M5552" t="str">
        <f>IFERROR(IF(VLOOKUP(L5552,'Quantification'!$A:$B,2,FALSE)&amp;""="","Unclassified",VLOOKUP(L5552,'Quantification'!$A:$B,2,FALSE)),"Unclassified")</f>
        <v>Major</v>
      </c>
      <c r="N5552" t="inlineStr">
        <is>
          <t xml:space="preserve">frl-florinda.frisardi@pocketfm.com</t>
        </is>
      </c>
      <c r="O5552" t="inlineStr">
        <is>
          <t xml:space="preserve">Issues found in raw</t>
        </is>
      </c>
      <c r="P5552" t="str">
        <f>IF(OR(O5552="Issues found in master",O5552="Final master"),"Master",IF(OR(O5552="Ready for Master",O5552="Issues found in raw",O5552="Raw under QC",O5552="Issues resolved in raw"),"Raw","-"))</f>
        <v>Raw</v>
      </c>
      <c r="Q5552" s="13">
        <v>46266.31805555556</v>
      </c>
      <c r="R5552" t="inlineStr">
        <is>
          <t xml:space="preserve">2026-09 (Sept)</t>
        </is>
      </c>
      <c r="S5552">
        <f>IF(M5552="Not an error",0,IF(COUNTIFS($A$2:$A5552,$A5552,$D$2:$D5552,$D5552,$M$2:$M5552,"&lt;&gt;Not an error")=1,1,0))</f>
        <v>0</v>
      </c>
      <c r="T5552">
        <f>IF(M5552&lt;&gt;"Major",0,IF(COUNTIFS($A$2:$A5552,$A5552,$D$2:$D5552,$D5552,$M$2:$M5552,"Major")=1,1,0))</f>
        <v>0</v>
      </c>
      <c r="U5552">
        <f>IF(M5552&lt;&gt;"Minor",0,IF(COUNTIFS($A$2:$A5552,$A5552,$D$2:$D5552,$D5552,$M$2:$M5552,"Minor")=1,1,0))</f>
        <v>0</v>
      </c>
    </row>
    <row r="5553">
      <c r="A5553" t="inlineStr">
        <is>
          <t xml:space="preserve">294cd7d130be8bb0326127c52ff2769fcf9a956d</t>
        </is>
      </c>
      <c r="B5553" t="inlineStr">
        <is>
          <t xml:space="preserve">Zompirewolf</t>
        </is>
      </c>
      <c r="C5553" t="inlineStr">
        <is>
          <t xml:space="preserve">Zompirewolf: Die Geburt Einer Legende</t>
        </is>
      </c>
      <c r="D5553" t="inlineStr">
        <is>
          <t xml:space="preserve">9950c670a6977c697045d3c156bf6510caf2b065</t>
        </is>
      </c>
      <c r="E5553" t="inlineStr">
        <is>
          <t xml:space="preserve">Episode 478: Eine Bahnbrechende Ankunft Teil 3</t>
        </is>
      </c>
      <c r="F5553">
        <v>478</v>
      </c>
      <c r="G5553" t="inlineStr">
        <is>
          <t xml:space="preserve">3:28-3:34</t>
        </is>
      </c>
      <c r="H5553" t="inlineStr">
        <is>
          <t xml:space="preserve">Resolved</t>
        </is>
      </c>
      <c r="I5553" t="inlineStr">
        <is>
          <t xml:space="preserve">Remarks: incorrect name ?
Line from Script: "„Moment, sind das nicht der Schnitter und Wren?“, flüsterte ein Gast."
Notes: "Wren" - change to "Tessa"? (Wren was only used in the very beginning of the show as an alias, she should be known as Tessa here)</t>
        </is>
      </c>
      <c r="J5553" t="inlineStr">
        <is>
          <t xml:space="preserve">AI</t>
        </is>
      </c>
      <c r="K5553" t="inlineStr">
        <is>
          <t xml:space="preserve">Script error</t>
        </is>
      </c>
      <c r="L5553" t="inlineStr">
        <is>
          <t xml:space="preserve">Script error</t>
        </is>
      </c>
      <c r="M5553" t="str">
        <f>IFERROR(IF(VLOOKUP(L5553,'Quantification'!$A:$B,2,FALSE)&amp;""="","Unclassified",VLOOKUP(L5553,'Quantification'!$A:$B,2,FALSE)),"Unclassified")</f>
        <v>Major</v>
      </c>
      <c r="N5553" t="inlineStr">
        <is>
          <t xml:space="preserve">frl-florinda.frisardi@pocketfm.com</t>
        </is>
      </c>
      <c r="O5553" t="inlineStr">
        <is>
          <t xml:space="preserve">Issues found in raw</t>
        </is>
      </c>
      <c r="P5553" t="str">
        <f>IF(OR(O5553="Issues found in master",O5553="Final master"),"Master",IF(OR(O5553="Ready for Master",O5553="Issues found in raw",O5553="Raw under QC",O5553="Issues resolved in raw"),"Raw","-"))</f>
        <v>Raw</v>
      </c>
      <c r="Q5553" s="13">
        <v>46266.31805555556</v>
      </c>
      <c r="R5553" t="inlineStr">
        <is>
          <t xml:space="preserve">2026-09 (Sept)</t>
        </is>
      </c>
      <c r="S5553">
        <f>IF(M5553="Not an error",0,IF(COUNTIFS($A$2:$A5553,$A5553,$D$2:$D5553,$D5553,$M$2:$M5553,"&lt;&gt;Not an error")=1,1,0))</f>
        <v>1</v>
      </c>
      <c r="T5553">
        <f>IF(M5553&lt;&gt;"Major",0,IF(COUNTIFS($A$2:$A5553,$A5553,$D$2:$D5553,$D5553,$M$2:$M5553,"Major")=1,1,0))</f>
        <v>1</v>
      </c>
      <c r="U5553">
        <f>IF(M5553&lt;&gt;"Minor",0,IF(COUNTIFS($A$2:$A5553,$A5553,$D$2:$D5553,$D5553,$M$2:$M5553,"Minor")=1,1,0))</f>
        <v>0</v>
      </c>
    </row>
    <row r="5554">
      <c r="A5554" t="inlineStr">
        <is>
          <t xml:space="preserve">294cd7d130be8bb0326127c52ff2769fcf9a956d</t>
        </is>
      </c>
      <c r="B5554" t="inlineStr">
        <is>
          <t xml:space="preserve">Zompirewolf</t>
        </is>
      </c>
      <c r="C5554" t="inlineStr">
        <is>
          <t xml:space="preserve">Zompirewolf: Die Geburt Einer Legende</t>
        </is>
      </c>
      <c r="D5554" t="inlineStr">
        <is>
          <t xml:space="preserve">9950c670a6977c697045d3c156bf6510caf2b065</t>
        </is>
      </c>
      <c r="E5554" t="inlineStr">
        <is>
          <t xml:space="preserve">Episode 478: Eine Bahnbrechende Ankunft Teil 3</t>
        </is>
      </c>
      <c r="F5554">
        <v>478</v>
      </c>
      <c r="G5554" t="inlineStr">
        <is>
          <t xml:space="preserve">5:00-5:08</t>
        </is>
      </c>
      <c r="H5554" t="inlineStr">
        <is>
          <t xml:space="preserve">Resolved</t>
        </is>
      </c>
      <c r="I5554" t="inlineStr">
        <is>
          <t xml:space="preserve">Remarks: incorrect name ?
Line from Script: " Ihre Blicke waren fest auf den Schnitter und Wren gerichtet, die Geister, die ihre Aufmerksamkeit und Fantasie gefesselt hatten."
Notes: "Wren" - change to "Tessa"?</t>
        </is>
      </c>
      <c r="J5554" t="inlineStr">
        <is>
          <t xml:space="preserve">AI</t>
        </is>
      </c>
      <c r="K5554" t="inlineStr">
        <is>
          <t xml:space="preserve">Script error</t>
        </is>
      </c>
      <c r="L5554" t="inlineStr">
        <is>
          <t xml:space="preserve">Script error</t>
        </is>
      </c>
      <c r="M5554" t="str">
        <f>IFERROR(IF(VLOOKUP(L5554,'Quantification'!$A:$B,2,FALSE)&amp;""="","Unclassified",VLOOKUP(L5554,'Quantification'!$A:$B,2,FALSE)),"Unclassified")</f>
        <v>Major</v>
      </c>
      <c r="N5554" t="inlineStr">
        <is>
          <t xml:space="preserve">frl-florinda.frisardi@pocketfm.com</t>
        </is>
      </c>
      <c r="O5554" t="inlineStr">
        <is>
          <t xml:space="preserve">Issues found in raw</t>
        </is>
      </c>
      <c r="P5554" t="str">
        <f>IF(OR(O5554="Issues found in master",O5554="Final master"),"Master",IF(OR(O5554="Ready for Master",O5554="Issues found in raw",O5554="Raw under QC",O5554="Issues resolved in raw"),"Raw","-"))</f>
        <v>Raw</v>
      </c>
      <c r="Q5554" s="13">
        <v>46266.31805555556</v>
      </c>
      <c r="R5554" t="inlineStr">
        <is>
          <t xml:space="preserve">2026-09 (Sept)</t>
        </is>
      </c>
      <c r="S5554">
        <f>IF(M5554="Not an error",0,IF(COUNTIFS($A$2:$A5554,$A5554,$D$2:$D5554,$D5554,$M$2:$M5554,"&lt;&gt;Not an error")=1,1,0))</f>
        <v>0</v>
      </c>
      <c r="T5554">
        <f>IF(M5554&lt;&gt;"Major",0,IF(COUNTIFS($A$2:$A5554,$A5554,$D$2:$D5554,$D5554,$M$2:$M5554,"Major")=1,1,0))</f>
        <v>0</v>
      </c>
      <c r="U5554">
        <f>IF(M5554&lt;&gt;"Minor",0,IF(COUNTIFS($A$2:$A5554,$A5554,$D$2:$D5554,$D5554,$M$2:$M5554,"Minor")=1,1,0))</f>
        <v>0</v>
      </c>
    </row>
    <row r="5555">
      <c r="A5555" t="inlineStr">
        <is>
          <t xml:space="preserve">294cd7d130be8bb0326127c52ff2769fcf9a956d</t>
        </is>
      </c>
      <c r="B5555" t="inlineStr">
        <is>
          <t xml:space="preserve">Zompirewolf</t>
        </is>
      </c>
      <c r="C5555" t="inlineStr">
        <is>
          <t xml:space="preserve">Zompirewolf: Die Geburt Einer Legende</t>
        </is>
      </c>
      <c r="D5555" t="inlineStr">
        <is>
          <t xml:space="preserve">9950c670a6977c697045d3c156bf6510caf2b065</t>
        </is>
      </c>
      <c r="E5555" t="inlineStr">
        <is>
          <t xml:space="preserve">Episode 478: Eine Bahnbrechende Ankunft Teil 3</t>
        </is>
      </c>
      <c r="F5555">
        <v>478</v>
      </c>
      <c r="G5555" t="inlineStr">
        <is>
          <t xml:space="preserve">5:57-6:07</t>
        </is>
      </c>
      <c r="H5555" t="inlineStr">
        <is>
          <t xml:space="preserve">Resolved</t>
        </is>
      </c>
      <c r="I5555" t="inlineStr">
        <is>
          <t xml:space="preserve">Remarks: incorrect name?
Line from Script: "Während die Menge den Schnitter und Wren ehrfürchtig anstarrte, lenkte eine Gestalt, die sich aus der Ferne näherte, ihre Aufmerksamkeit auf sich."
Notes: "Wren" - change to "Tessa"?</t>
        </is>
      </c>
      <c r="J5555" t="inlineStr">
        <is>
          <t xml:space="preserve">AI</t>
        </is>
      </c>
      <c r="K5555" t="inlineStr">
        <is>
          <t xml:space="preserve">Script error</t>
        </is>
      </c>
      <c r="L5555" t="inlineStr">
        <is>
          <t xml:space="preserve">Script error</t>
        </is>
      </c>
      <c r="M5555" t="str">
        <f>IFERROR(IF(VLOOKUP(L5555,'Quantification'!$A:$B,2,FALSE)&amp;""="","Unclassified",VLOOKUP(L5555,'Quantification'!$A:$B,2,FALSE)),"Unclassified")</f>
        <v>Major</v>
      </c>
      <c r="N5555" t="inlineStr">
        <is>
          <t xml:space="preserve">frl-florinda.frisardi@pocketfm.com</t>
        </is>
      </c>
      <c r="O5555" t="inlineStr">
        <is>
          <t xml:space="preserve">Issues found in raw</t>
        </is>
      </c>
      <c r="P5555" t="str">
        <f>IF(OR(O5555="Issues found in master",O5555="Final master"),"Master",IF(OR(O5555="Ready for Master",O5555="Issues found in raw",O5555="Raw under QC",O5555="Issues resolved in raw"),"Raw","-"))</f>
        <v>Raw</v>
      </c>
      <c r="Q5555" s="13">
        <v>46266.31805555556</v>
      </c>
      <c r="R5555" t="inlineStr">
        <is>
          <t xml:space="preserve">2026-09 (Sept)</t>
        </is>
      </c>
      <c r="S5555">
        <f>IF(M5555="Not an error",0,IF(COUNTIFS($A$2:$A5555,$A5555,$D$2:$D5555,$D5555,$M$2:$M5555,"&lt;&gt;Not an error")=1,1,0))</f>
        <v>0</v>
      </c>
      <c r="T5555">
        <f>IF(M5555&lt;&gt;"Major",0,IF(COUNTIFS($A$2:$A5555,$A5555,$D$2:$D5555,$D5555,$M$2:$M5555,"Major")=1,1,0))</f>
        <v>0</v>
      </c>
      <c r="U5555">
        <f>IF(M5555&lt;&gt;"Minor",0,IF(COUNTIFS($A$2:$A5555,$A5555,$D$2:$D5555,$D5555,$M$2:$M5555,"Minor")=1,1,0))</f>
        <v>0</v>
      </c>
    </row>
    <row r="5556">
      <c r="A5556" t="inlineStr">
        <is>
          <t xml:space="preserve">294cd7d130be8bb0326127c52ff2769fcf9a956d</t>
        </is>
      </c>
      <c r="B5556" t="inlineStr">
        <is>
          <t xml:space="preserve">Zompirewolf</t>
        </is>
      </c>
      <c r="C5556" t="inlineStr">
        <is>
          <t xml:space="preserve">Zompirewolf: Die Geburt Einer Legende</t>
        </is>
      </c>
      <c r="D5556" t="inlineStr">
        <is>
          <t xml:space="preserve">9950c670a6977c697045d3c156bf6510caf2b065</t>
        </is>
      </c>
      <c r="E5556" t="inlineStr">
        <is>
          <t xml:space="preserve">Episode 478: Eine Bahnbrechende Ankunft Teil 3</t>
        </is>
      </c>
      <c r="F5556">
        <v>478</v>
      </c>
      <c r="G5556" t="inlineStr">
        <is>
          <t xml:space="preserve">7:00-7:07</t>
        </is>
      </c>
      <c r="H5556" t="inlineStr">
        <is>
          <t xml:space="preserve">Resolved</t>
        </is>
      </c>
      <c r="I5556" t="inlineStr">
        <is>
          <t xml:space="preserve">Remarks: incorrect name?
Line from Script: "Der Schnitter und Wren standen aufrecht und ruhig da, ihre Blicke auf den Minister gerichtet, als er näherkam. "
Notes: "Wren" - change to "Tessa"?</t>
        </is>
      </c>
      <c r="J5556" t="inlineStr">
        <is>
          <t xml:space="preserve">AI</t>
        </is>
      </c>
      <c r="K5556" t="inlineStr">
        <is>
          <t xml:space="preserve">Script error</t>
        </is>
      </c>
      <c r="L5556" t="inlineStr">
        <is>
          <t xml:space="preserve">Script error</t>
        </is>
      </c>
      <c r="M5556" t="str">
        <f>IFERROR(IF(VLOOKUP(L5556,'Quantification'!$A:$B,2,FALSE)&amp;""="","Unclassified",VLOOKUP(L5556,'Quantification'!$A:$B,2,FALSE)),"Unclassified")</f>
        <v>Major</v>
      </c>
      <c r="N5556" t="inlineStr">
        <is>
          <t xml:space="preserve">frl-florinda.frisardi@pocketfm.com</t>
        </is>
      </c>
      <c r="O5556" t="inlineStr">
        <is>
          <t xml:space="preserve">Issues found in raw</t>
        </is>
      </c>
      <c r="P5556" t="str">
        <f>IF(OR(O5556="Issues found in master",O5556="Final master"),"Master",IF(OR(O5556="Ready for Master",O5556="Issues found in raw",O5556="Raw under QC",O5556="Issues resolved in raw"),"Raw","-"))</f>
        <v>Raw</v>
      </c>
      <c r="Q5556" s="13">
        <v>46266.31805555556</v>
      </c>
      <c r="R5556" t="inlineStr">
        <is>
          <t xml:space="preserve">2026-09 (Sept)</t>
        </is>
      </c>
      <c r="S5556">
        <f>IF(M5556="Not an error",0,IF(COUNTIFS($A$2:$A5556,$A5556,$D$2:$D5556,$D5556,$M$2:$M5556,"&lt;&gt;Not an error")=1,1,0))</f>
        <v>0</v>
      </c>
      <c r="T5556">
        <f>IF(M5556&lt;&gt;"Major",0,IF(COUNTIFS($A$2:$A5556,$A5556,$D$2:$D5556,$D5556,$M$2:$M5556,"Major")=1,1,0))</f>
        <v>0</v>
      </c>
      <c r="U5556">
        <f>IF(M5556&lt;&gt;"Minor",0,IF(COUNTIFS($A$2:$A5556,$A5556,$D$2:$D5556,$D5556,$M$2:$M5556,"Minor")=1,1,0))</f>
        <v>0</v>
      </c>
    </row>
    <row r="5557">
      <c r="A5557" t="inlineStr">
        <is>
          <t xml:space="preserve">294cd7d130be8bb0326127c52ff2769fcf9a956d</t>
        </is>
      </c>
      <c r="B5557" t="inlineStr">
        <is>
          <t xml:space="preserve">Zompirewolf</t>
        </is>
      </c>
      <c r="C5557" t="inlineStr">
        <is>
          <t xml:space="preserve">Zompirewolf: Die Geburt Einer Legende</t>
        </is>
      </c>
      <c r="D5557" t="inlineStr">
        <is>
          <t xml:space="preserve">9950c670a6977c697045d3c156bf6510caf2b065</t>
        </is>
      </c>
      <c r="E5557" t="inlineStr">
        <is>
          <t xml:space="preserve">Episode 478: Eine Bahnbrechende Ankunft Teil 3</t>
        </is>
      </c>
      <c r="F5557">
        <v>478</v>
      </c>
      <c r="G5557" t="inlineStr">
        <is>
          <t xml:space="preserve">7:42-7:51</t>
        </is>
      </c>
      <c r="H5557" t="inlineStr">
        <is>
          <t xml:space="preserve">Resolved</t>
        </is>
      </c>
      <c r="I5557" t="inlineStr">
        <is>
          <t xml:space="preserve">Remarks: incorrect name?
Line from Script: "„Ah, Schnitter, Wren, ich muss sagen, Eure Fähigkeiten und Euer Engagement sind ein Beweis für Euer unglaubliches Talent. "
Notes: "Wren" - change to "Tessa"?</t>
        </is>
      </c>
      <c r="J5557" t="inlineStr">
        <is>
          <t xml:space="preserve">AI</t>
        </is>
      </c>
      <c r="K5557" t="inlineStr">
        <is>
          <t xml:space="preserve">Script error</t>
        </is>
      </c>
      <c r="L5557" t="inlineStr">
        <is>
          <t xml:space="preserve">Script error</t>
        </is>
      </c>
      <c r="M5557" t="str">
        <f>IFERROR(IF(VLOOKUP(L5557,'Quantification'!$A:$B,2,FALSE)&amp;""="","Unclassified",VLOOKUP(L5557,'Quantification'!$A:$B,2,FALSE)),"Unclassified")</f>
        <v>Major</v>
      </c>
      <c r="N5557" t="inlineStr">
        <is>
          <t xml:space="preserve">frl-florinda.frisardi@pocketfm.com</t>
        </is>
      </c>
      <c r="O5557" t="inlineStr">
        <is>
          <t xml:space="preserve">Issues found in raw</t>
        </is>
      </c>
      <c r="P5557" t="str">
        <f>IF(OR(O5557="Issues found in master",O5557="Final master"),"Master",IF(OR(O5557="Ready for Master",O5557="Issues found in raw",O5557="Raw under QC",O5557="Issues resolved in raw"),"Raw","-"))</f>
        <v>Raw</v>
      </c>
      <c r="Q5557" s="13">
        <v>46266.31805555556</v>
      </c>
      <c r="R5557" t="inlineStr">
        <is>
          <t xml:space="preserve">2026-09 (Sept)</t>
        </is>
      </c>
      <c r="S5557">
        <f>IF(M5557="Not an error",0,IF(COUNTIFS($A$2:$A5557,$A5557,$D$2:$D5557,$D5557,$M$2:$M5557,"&lt;&gt;Not an error")=1,1,0))</f>
        <v>0</v>
      </c>
      <c r="T5557">
        <f>IF(M5557&lt;&gt;"Major",0,IF(COUNTIFS($A$2:$A5557,$A5557,$D$2:$D5557,$D5557,$M$2:$M5557,"Major")=1,1,0))</f>
        <v>0</v>
      </c>
      <c r="U5557">
        <f>IF(M5557&lt;&gt;"Minor",0,IF(COUNTIFS($A$2:$A5557,$A5557,$D$2:$D5557,$D5557,$M$2:$M5557,"Minor")=1,1,0))</f>
        <v>0</v>
      </c>
    </row>
    <row r="5558">
      <c r="A5558" t="inlineStr">
        <is>
          <t xml:space="preserve">294cd7d130be8bb0326127c52ff2769fcf9a956d</t>
        </is>
      </c>
      <c r="B5558" t="inlineStr">
        <is>
          <t xml:space="preserve">Zompirewolf</t>
        </is>
      </c>
      <c r="C5558" t="inlineStr">
        <is>
          <t xml:space="preserve">Zompirewolf: Die Geburt Einer Legende</t>
        </is>
      </c>
      <c r="D5558" t="inlineStr">
        <is>
          <t xml:space="preserve">9f6d12a80bfc4bfc491a5a94c3529b8712a846ff</t>
        </is>
      </c>
      <c r="E5558" t="inlineStr">
        <is>
          <t xml:space="preserve">Episode 479: Königliches Sparring Teil 1</t>
        </is>
      </c>
      <c r="F5558">
        <v>479</v>
      </c>
      <c r="G5558" t="inlineStr">
        <is>
          <t xml:space="preserve">0:00-0:10</t>
        </is>
      </c>
      <c r="H5558" t="inlineStr">
        <is>
          <t xml:space="preserve">Resolved</t>
        </is>
      </c>
      <c r="I5558" t="inlineStr">
        <is>
          <t xml:space="preserve">Remarks: incorrect name
Line from Script: "Mit einem warmen Lächeln und selbstsicherer Miene führte der Minister den Schnitter und Wren durch die weitläufigen, prunkvollen Hallen des Palastes. "
Notes: "Wren" - change to "Tessa"</t>
        </is>
      </c>
      <c r="J5558" t="inlineStr">
        <is>
          <t xml:space="preserve">AI</t>
        </is>
      </c>
      <c r="K5558" t="inlineStr">
        <is>
          <t xml:space="preserve">Script error</t>
        </is>
      </c>
      <c r="L5558" t="inlineStr">
        <is>
          <t xml:space="preserve">Script error</t>
        </is>
      </c>
      <c r="M5558" t="str">
        <f>IFERROR(IF(VLOOKUP(L5558,'Quantification'!$A:$B,2,FALSE)&amp;""="","Unclassified",VLOOKUP(L5558,'Quantification'!$A:$B,2,FALSE)),"Unclassified")</f>
        <v>Major</v>
      </c>
      <c r="N5558" t="inlineStr">
        <is>
          <t xml:space="preserve">frl-florinda.frisardi@pocketfm.com</t>
        </is>
      </c>
      <c r="O5558" t="inlineStr">
        <is>
          <t xml:space="preserve">Issues found in raw</t>
        </is>
      </c>
      <c r="P5558" t="str">
        <f>IF(OR(O5558="Issues found in master",O5558="Final master"),"Master",IF(OR(O5558="Ready for Master",O5558="Issues found in raw",O5558="Raw under QC",O5558="Issues resolved in raw"),"Raw","-"))</f>
        <v>Raw</v>
      </c>
      <c r="Q5558" s="13">
        <v>46266.31875</v>
      </c>
      <c r="R5558" t="inlineStr">
        <is>
          <t xml:space="preserve">2026-09 (Sept)</t>
        </is>
      </c>
      <c r="S5558">
        <f>IF(M5558="Not an error",0,IF(COUNTIFS($A$2:$A5558,$A5558,$D$2:$D5558,$D5558,$M$2:$M5558,"&lt;&gt;Not an error")=1,1,0))</f>
        <v>1</v>
      </c>
      <c r="T5558">
        <f>IF(M5558&lt;&gt;"Major",0,IF(COUNTIFS($A$2:$A5558,$A5558,$D$2:$D5558,$D5558,$M$2:$M5558,"Major")=1,1,0))</f>
        <v>1</v>
      </c>
      <c r="U5558">
        <f>IF(M5558&lt;&gt;"Minor",0,IF(COUNTIFS($A$2:$A5558,$A5558,$D$2:$D5558,$D5558,$M$2:$M5558,"Minor")=1,1,0))</f>
        <v>0</v>
      </c>
    </row>
    <row r="5559">
      <c r="A5559" t="inlineStr">
        <is>
          <t xml:space="preserve">294cd7d130be8bb0326127c52ff2769fcf9a956d</t>
        </is>
      </c>
      <c r="B5559" t="inlineStr">
        <is>
          <t xml:space="preserve">Zompirewolf</t>
        </is>
      </c>
      <c r="C5559" t="inlineStr">
        <is>
          <t xml:space="preserve">Zompirewolf: Die Geburt Einer Legende</t>
        </is>
      </c>
      <c r="D5559" t="inlineStr">
        <is>
          <t xml:space="preserve">9f6d12a80bfc4bfc491a5a94c3529b8712a846ff</t>
        </is>
      </c>
      <c r="E5559" t="inlineStr">
        <is>
          <t xml:space="preserve">Episode 479: Königliches Sparring Teil 1</t>
        </is>
      </c>
      <c r="F5559">
        <v>479</v>
      </c>
      <c r="G5559" t="inlineStr">
        <is>
          <t xml:space="preserve">0:27-0:34</t>
        </is>
      </c>
      <c r="H5559" t="inlineStr">
        <is>
          <t xml:space="preserve">Resolved</t>
        </is>
      </c>
      <c r="I5559" t="inlineStr">
        <is>
          <t xml:space="preserve">Remarks: incorrect name
Line from Script: "„Der Schnitter und Wren, was für ein Anblick!“, murmelte ein Gast voller Neid und Faszination."
Notes: "Wren" - change to "Tessa"</t>
        </is>
      </c>
      <c r="J5559" t="inlineStr">
        <is>
          <t xml:space="preserve">AI</t>
        </is>
      </c>
      <c r="K5559" t="inlineStr">
        <is>
          <t xml:space="preserve">Script error</t>
        </is>
      </c>
      <c r="L5559" t="inlineStr">
        <is>
          <t xml:space="preserve">Script error</t>
        </is>
      </c>
      <c r="M5559" t="str">
        <f>IFERROR(IF(VLOOKUP(L5559,'Quantification'!$A:$B,2,FALSE)&amp;""="","Unclassified",VLOOKUP(L5559,'Quantification'!$A:$B,2,FALSE)),"Unclassified")</f>
        <v>Major</v>
      </c>
      <c r="N5559" t="inlineStr">
        <is>
          <t xml:space="preserve">frl-florinda.frisardi@pocketfm.com</t>
        </is>
      </c>
      <c r="O5559" t="inlineStr">
        <is>
          <t xml:space="preserve">Issues found in raw</t>
        </is>
      </c>
      <c r="P5559" t="str">
        <f>IF(OR(O5559="Issues found in master",O5559="Final master"),"Master",IF(OR(O5559="Ready for Master",O5559="Issues found in raw",O5559="Raw under QC",O5559="Issues resolved in raw"),"Raw","-"))</f>
        <v>Raw</v>
      </c>
      <c r="Q5559" s="13">
        <v>46266.31875</v>
      </c>
      <c r="R5559" t="inlineStr">
        <is>
          <t xml:space="preserve">2026-09 (Sept)</t>
        </is>
      </c>
      <c r="S5559">
        <f>IF(M5559="Not an error",0,IF(COUNTIFS($A$2:$A5559,$A5559,$D$2:$D5559,$D5559,$M$2:$M5559,"&lt;&gt;Not an error")=1,1,0))</f>
        <v>0</v>
      </c>
      <c r="T5559">
        <f>IF(M5559&lt;&gt;"Major",0,IF(COUNTIFS($A$2:$A5559,$A5559,$D$2:$D5559,$D5559,$M$2:$M5559,"Major")=1,1,0))</f>
        <v>0</v>
      </c>
      <c r="U5559">
        <f>IF(M5559&lt;&gt;"Minor",0,IF(COUNTIFS($A$2:$A5559,$A5559,$D$2:$D5559,$D5559,$M$2:$M5559,"Minor")=1,1,0))</f>
        <v>0</v>
      </c>
    </row>
    <row r="5560">
      <c r="A5560" t="inlineStr">
        <is>
          <t xml:space="preserve">294cd7d130be8bb0326127c52ff2769fcf9a956d</t>
        </is>
      </c>
      <c r="B5560" t="inlineStr">
        <is>
          <t xml:space="preserve">Zompirewolf</t>
        </is>
      </c>
      <c r="C5560" t="inlineStr">
        <is>
          <t xml:space="preserve">Zompirewolf: Die Geburt Einer Legende</t>
        </is>
      </c>
      <c r="D5560" t="inlineStr">
        <is>
          <t xml:space="preserve">9f6d12a80bfc4bfc491a5a94c3529b8712a846ff</t>
        </is>
      </c>
      <c r="E5560" t="inlineStr">
        <is>
          <t xml:space="preserve">Episode 479: Königliches Sparring Teil 1</t>
        </is>
      </c>
      <c r="F5560">
        <v>479</v>
      </c>
      <c r="G5560" t="inlineStr">
        <is>
          <t xml:space="preserve">0:51-1:01</t>
        </is>
      </c>
      <c r="H5560" t="inlineStr">
        <is>
          <t xml:space="preserve">Resolved</t>
        </is>
      </c>
      <c r="I5560" t="inlineStr">
        <is>
          <t xml:space="preserve">Remarks: incorrect name
Line from Script: "Während der Minister den Geist durch die labyrinthartigen Korridore führte, wurde das Geflüster lauter und vermischte sich mit Spekulationen und Theorien. "
Notes: "den Geist " - change to "die Geister" (name of their organization)</t>
        </is>
      </c>
      <c r="J5560" t="inlineStr">
        <is>
          <t xml:space="preserve">AI</t>
        </is>
      </c>
      <c r="K5560" t="inlineStr">
        <is>
          <t xml:space="preserve">Script error</t>
        </is>
      </c>
      <c r="L5560" t="inlineStr">
        <is>
          <t xml:space="preserve">Script error</t>
        </is>
      </c>
      <c r="M5560" t="str">
        <f>IFERROR(IF(VLOOKUP(L5560,'Quantification'!$A:$B,2,FALSE)&amp;""="","Unclassified",VLOOKUP(L5560,'Quantification'!$A:$B,2,FALSE)),"Unclassified")</f>
        <v>Major</v>
      </c>
      <c r="N5560" t="inlineStr">
        <is>
          <t xml:space="preserve">frl-florinda.frisardi@pocketfm.com</t>
        </is>
      </c>
      <c r="O5560" t="inlineStr">
        <is>
          <t xml:space="preserve">Issues found in raw</t>
        </is>
      </c>
      <c r="P5560" t="str">
        <f>IF(OR(O5560="Issues found in master",O5560="Final master"),"Master",IF(OR(O5560="Ready for Master",O5560="Issues found in raw",O5560="Raw under QC",O5560="Issues resolved in raw"),"Raw","-"))</f>
        <v>Raw</v>
      </c>
      <c r="Q5560" s="13">
        <v>46266.31875</v>
      </c>
      <c r="R5560" t="inlineStr">
        <is>
          <t xml:space="preserve">2026-09 (Sept)</t>
        </is>
      </c>
      <c r="S5560">
        <f>IF(M5560="Not an error",0,IF(COUNTIFS($A$2:$A5560,$A5560,$D$2:$D5560,$D5560,$M$2:$M5560,"&lt;&gt;Not an error")=1,1,0))</f>
        <v>0</v>
      </c>
      <c r="T5560">
        <f>IF(M5560&lt;&gt;"Major",0,IF(COUNTIFS($A$2:$A5560,$A5560,$D$2:$D5560,$D5560,$M$2:$M5560,"Major")=1,1,0))</f>
        <v>0</v>
      </c>
      <c r="U5560">
        <f>IF(M5560&lt;&gt;"Minor",0,IF(COUNTIFS($A$2:$A5560,$A5560,$D$2:$D5560,$D5560,$M$2:$M5560,"Minor")=1,1,0))</f>
        <v>0</v>
      </c>
    </row>
    <row r="5561">
      <c r="A5561" t="inlineStr">
        <is>
          <t xml:space="preserve">294cd7d130be8bb0326127c52ff2769fcf9a956d</t>
        </is>
      </c>
      <c r="B5561" t="inlineStr">
        <is>
          <t xml:space="preserve">Zompirewolf</t>
        </is>
      </c>
      <c r="C5561" t="inlineStr">
        <is>
          <t xml:space="preserve">Zompirewolf: Die Geburt Einer Legende</t>
        </is>
      </c>
      <c r="D5561" t="inlineStr">
        <is>
          <t xml:space="preserve">9f6d12a80bfc4bfc491a5a94c3529b8712a846ff</t>
        </is>
      </c>
      <c r="E5561" t="inlineStr">
        <is>
          <t xml:space="preserve">Episode 479: Königliches Sparring Teil 1</t>
        </is>
      </c>
      <c r="F5561">
        <v>479</v>
      </c>
      <c r="G5561" t="inlineStr">
        <is>
          <t xml:space="preserve">1:26-1:29</t>
        </is>
      </c>
      <c r="H5561" t="inlineStr">
        <is>
          <t xml:space="preserve">Resolved</t>
        </is>
      </c>
      <c r="I5561" t="inlineStr">
        <is>
          <t xml:space="preserve">Remarks: incorrect name
Line from Script: "Hätte der Geist dafür die Verantwortung übernommen?“
Notes: "den Geist " - change to "die Geister"</t>
        </is>
      </c>
      <c r="J5561" t="inlineStr">
        <is>
          <t xml:space="preserve">AI</t>
        </is>
      </c>
      <c r="K5561" t="inlineStr">
        <is>
          <t xml:space="preserve">Script error</t>
        </is>
      </c>
      <c r="L5561" t="inlineStr">
        <is>
          <t xml:space="preserve">Script error</t>
        </is>
      </c>
      <c r="M5561" t="str">
        <f>IFERROR(IF(VLOOKUP(L5561,'Quantification'!$A:$B,2,FALSE)&amp;""="","Unclassified",VLOOKUP(L5561,'Quantification'!$A:$B,2,FALSE)),"Unclassified")</f>
        <v>Major</v>
      </c>
      <c r="N5561" t="inlineStr">
        <is>
          <t xml:space="preserve">frl-florinda.frisardi@pocketfm.com</t>
        </is>
      </c>
      <c r="O5561" t="inlineStr">
        <is>
          <t xml:space="preserve">Issues found in raw</t>
        </is>
      </c>
      <c r="P5561" t="str">
        <f>IF(OR(O5561="Issues found in master",O5561="Final master"),"Master",IF(OR(O5561="Ready for Master",O5561="Issues found in raw",O5561="Raw under QC",O5561="Issues resolved in raw"),"Raw","-"))</f>
        <v>Raw</v>
      </c>
      <c r="Q5561" s="13">
        <v>46266.31875</v>
      </c>
      <c r="R5561" t="inlineStr">
        <is>
          <t xml:space="preserve">2026-09 (Sept)</t>
        </is>
      </c>
      <c r="S5561">
        <f>IF(M5561="Not an error",0,IF(COUNTIFS($A$2:$A5561,$A5561,$D$2:$D5561,$D5561,$M$2:$M5561,"&lt;&gt;Not an error")=1,1,0))</f>
        <v>0</v>
      </c>
      <c r="T5561">
        <f>IF(M5561&lt;&gt;"Major",0,IF(COUNTIFS($A$2:$A5561,$A5561,$D$2:$D5561,$D5561,$M$2:$M5561,"Major")=1,1,0))</f>
        <v>0</v>
      </c>
      <c r="U5561">
        <f>IF(M5561&lt;&gt;"Minor",0,IF(COUNTIFS($A$2:$A5561,$A5561,$D$2:$D5561,$D5561,$M$2:$M5561,"Minor")=1,1,0))</f>
        <v>0</v>
      </c>
    </row>
    <row r="5562">
      <c r="A5562" t="inlineStr">
        <is>
          <t xml:space="preserve">294cd7d130be8bb0326127c52ff2769fcf9a956d</t>
        </is>
      </c>
      <c r="B5562" t="inlineStr">
        <is>
          <t xml:space="preserve">Zompirewolf</t>
        </is>
      </c>
      <c r="C5562" t="inlineStr">
        <is>
          <t xml:space="preserve">Zompirewolf: Die Geburt Einer Legende</t>
        </is>
      </c>
      <c r="D5562" t="inlineStr">
        <is>
          <t xml:space="preserve">9f6d12a80bfc4bfc491a5a94c3529b8712a846ff</t>
        </is>
      </c>
      <c r="E5562" t="inlineStr">
        <is>
          <t xml:space="preserve">Episode 479: Königliches Sparring Teil 1</t>
        </is>
      </c>
      <c r="F5562">
        <v>479</v>
      </c>
      <c r="G5562" t="inlineStr">
        <is>
          <t xml:space="preserve">1:46-1:51</t>
        </is>
      </c>
      <c r="H5562" t="inlineStr">
        <is>
          <t xml:space="preserve">Resolved</t>
        </is>
      </c>
      <c r="I5562" t="inlineStr">
        <is>
          <t xml:space="preserve">Remarks: incorrect name
Line from Script: " „Glauben Sie, die Ankunft des Geistes deutet auf eine Machtverschiebung hin?“, überlegte einer."
Notes: "des Geistes" - change to "der Geister"</t>
        </is>
      </c>
      <c r="J5562" t="inlineStr">
        <is>
          <t xml:space="preserve">AI</t>
        </is>
      </c>
      <c r="K5562" t="inlineStr">
        <is>
          <t xml:space="preserve">Script error</t>
        </is>
      </c>
      <c r="L5562" t="inlineStr">
        <is>
          <t xml:space="preserve">Script error</t>
        </is>
      </c>
      <c r="M5562" t="str">
        <f>IFERROR(IF(VLOOKUP(L5562,'Quantification'!$A:$B,2,FALSE)&amp;""="","Unclassified",VLOOKUP(L5562,'Quantification'!$A:$B,2,FALSE)),"Unclassified")</f>
        <v>Major</v>
      </c>
      <c r="N5562" t="inlineStr">
        <is>
          <t xml:space="preserve">frl-florinda.frisardi@pocketfm.com</t>
        </is>
      </c>
      <c r="O5562" t="inlineStr">
        <is>
          <t xml:space="preserve">Issues found in raw</t>
        </is>
      </c>
      <c r="P5562" t="str">
        <f>IF(OR(O5562="Issues found in master",O5562="Final master"),"Master",IF(OR(O5562="Ready for Master",O5562="Issues found in raw",O5562="Raw under QC",O5562="Issues resolved in raw"),"Raw","-"))</f>
        <v>Raw</v>
      </c>
      <c r="Q5562" s="13">
        <v>46266.31875</v>
      </c>
      <c r="R5562" t="inlineStr">
        <is>
          <t xml:space="preserve">2026-09 (Sept)</t>
        </is>
      </c>
      <c r="S5562">
        <f>IF(M5562="Not an error",0,IF(COUNTIFS($A$2:$A5562,$A5562,$D$2:$D5562,$D5562,$M$2:$M5562,"&lt;&gt;Not an error")=1,1,0))</f>
        <v>0</v>
      </c>
      <c r="T5562">
        <f>IF(M5562&lt;&gt;"Major",0,IF(COUNTIFS($A$2:$A5562,$A5562,$D$2:$D5562,$D5562,$M$2:$M5562,"Major")=1,1,0))</f>
        <v>0</v>
      </c>
      <c r="U5562">
        <f>IF(M5562&lt;&gt;"Minor",0,IF(COUNTIFS($A$2:$A5562,$A5562,$D$2:$D5562,$D5562,$M$2:$M5562,"Minor")=1,1,0))</f>
        <v>0</v>
      </c>
    </row>
    <row r="5563">
      <c r="A5563" t="inlineStr">
        <is>
          <t xml:space="preserve">294cd7d130be8bb0326127c52ff2769fcf9a956d</t>
        </is>
      </c>
      <c r="B5563" t="inlineStr">
        <is>
          <t xml:space="preserve">Zompirewolf</t>
        </is>
      </c>
      <c r="C5563" t="inlineStr">
        <is>
          <t xml:space="preserve">Zompirewolf: Die Geburt Einer Legende</t>
        </is>
      </c>
      <c r="D5563" t="inlineStr">
        <is>
          <t xml:space="preserve">9f6d12a80bfc4bfc491a5a94c3529b8712a846ff</t>
        </is>
      </c>
      <c r="E5563" t="inlineStr">
        <is>
          <t xml:space="preserve">Episode 479: Königliches Sparring Teil 1</t>
        </is>
      </c>
      <c r="F5563">
        <v>479</v>
      </c>
      <c r="G5563" t="inlineStr">
        <is>
          <t xml:space="preserve">2:14-2:29</t>
        </is>
      </c>
      <c r="H5563" t="inlineStr">
        <is>
          <t xml:space="preserve">Resolved</t>
        </is>
      </c>
      <c r="I5563" t="inlineStr">
        <is>
          <t xml:space="preserve">Remarks: incorrect name
Line from Script: "Trotz aller Neugier und Spekulationen bewunderten einige die Kühnheit des Geistes und seine machtvolle Ausstrahlung. Der Geist war zum Hauptgesprächsthema geworden; die Gäste beobachteten und analysierten jede seiner Bewegungen."
Notes: "Geist" --&gt; plural</t>
        </is>
      </c>
      <c r="J5563" t="inlineStr">
        <is>
          <t xml:space="preserve">AI</t>
        </is>
      </c>
      <c r="K5563" t="inlineStr">
        <is>
          <t xml:space="preserve">Script error</t>
        </is>
      </c>
      <c r="L5563" t="inlineStr">
        <is>
          <t xml:space="preserve">Script error</t>
        </is>
      </c>
      <c r="M5563" t="str">
        <f>IFERROR(IF(VLOOKUP(L5563,'Quantification'!$A:$B,2,FALSE)&amp;""="","Unclassified",VLOOKUP(L5563,'Quantification'!$A:$B,2,FALSE)),"Unclassified")</f>
        <v>Major</v>
      </c>
      <c r="N5563" t="inlineStr">
        <is>
          <t xml:space="preserve">frl-florinda.frisardi@pocketfm.com</t>
        </is>
      </c>
      <c r="O5563" t="inlineStr">
        <is>
          <t xml:space="preserve">Issues found in raw</t>
        </is>
      </c>
      <c r="P5563" t="str">
        <f>IF(OR(O5563="Issues found in master",O5563="Final master"),"Master",IF(OR(O5563="Ready for Master",O5563="Issues found in raw",O5563="Raw under QC",O5563="Issues resolved in raw"),"Raw","-"))</f>
        <v>Raw</v>
      </c>
      <c r="Q5563" s="13">
        <v>46266.31875</v>
      </c>
      <c r="R5563" t="inlineStr">
        <is>
          <t xml:space="preserve">2026-09 (Sept)</t>
        </is>
      </c>
      <c r="S5563">
        <f>IF(M5563="Not an error",0,IF(COUNTIFS($A$2:$A5563,$A5563,$D$2:$D5563,$D5563,$M$2:$M5563,"&lt;&gt;Not an error")=1,1,0))</f>
        <v>0</v>
      </c>
      <c r="T5563">
        <f>IF(M5563&lt;&gt;"Major",0,IF(COUNTIFS($A$2:$A5563,$A5563,$D$2:$D5563,$D5563,$M$2:$M5563,"Major")=1,1,0))</f>
        <v>0</v>
      </c>
      <c r="U5563">
        <f>IF(M5563&lt;&gt;"Minor",0,IF(COUNTIFS($A$2:$A5563,$A5563,$D$2:$D5563,$D5563,$M$2:$M5563,"Minor")=1,1,0))</f>
        <v>0</v>
      </c>
    </row>
    <row r="5564">
      <c r="A5564" t="inlineStr">
        <is>
          <t xml:space="preserve">294cd7d130be8bb0326127c52ff2769fcf9a956d</t>
        </is>
      </c>
      <c r="B5564" t="inlineStr">
        <is>
          <t xml:space="preserve">Zompirewolf</t>
        </is>
      </c>
      <c r="C5564" t="inlineStr">
        <is>
          <t xml:space="preserve">Zompirewolf: Die Geburt Einer Legende</t>
        </is>
      </c>
      <c r="D5564" t="inlineStr">
        <is>
          <t xml:space="preserve">9f6d12a80bfc4bfc491a5a94c3529b8712a846ff</t>
        </is>
      </c>
      <c r="E5564" t="inlineStr">
        <is>
          <t xml:space="preserve">Episode 479: Königliches Sparring Teil 1</t>
        </is>
      </c>
      <c r="F5564">
        <v>479</v>
      </c>
      <c r="G5564" t="inlineStr">
        <is>
          <t xml:space="preserve">2:34-2:39</t>
        </is>
      </c>
      <c r="H5564" t="inlineStr">
        <is>
          <t xml:space="preserve">Resolved</t>
        </is>
      </c>
      <c r="I5564" t="inlineStr">
        <is>
          <t xml:space="preserve">Remarks: incorrect name
Line from Script: "Der Geist wird dem Hype wirklich gerecht“, flüsterte ein Gast ehrfürchtig."
Notes: "Geist" --&gt; plural</t>
        </is>
      </c>
      <c r="J5564" t="inlineStr">
        <is>
          <t xml:space="preserve">AI</t>
        </is>
      </c>
      <c r="K5564" t="inlineStr">
        <is>
          <t xml:space="preserve">Script error</t>
        </is>
      </c>
      <c r="L5564" t="inlineStr">
        <is>
          <t xml:space="preserve">Script error</t>
        </is>
      </c>
      <c r="M5564" t="str">
        <f>IFERROR(IF(VLOOKUP(L5564,'Quantification'!$A:$B,2,FALSE)&amp;""="","Unclassified",VLOOKUP(L5564,'Quantification'!$A:$B,2,FALSE)),"Unclassified")</f>
        <v>Major</v>
      </c>
      <c r="N5564" t="inlineStr">
        <is>
          <t xml:space="preserve">frl-florinda.frisardi@pocketfm.com</t>
        </is>
      </c>
      <c r="O5564" t="inlineStr">
        <is>
          <t xml:space="preserve">Issues found in raw</t>
        </is>
      </c>
      <c r="P5564" t="str">
        <f>IF(OR(O5564="Issues found in master",O5564="Final master"),"Master",IF(OR(O5564="Ready for Master",O5564="Issues found in raw",O5564="Raw under QC",O5564="Issues resolved in raw"),"Raw","-"))</f>
        <v>Raw</v>
      </c>
      <c r="Q5564" s="13">
        <v>46266.31875</v>
      </c>
      <c r="R5564" t="inlineStr">
        <is>
          <t xml:space="preserve">2026-09 (Sept)</t>
        </is>
      </c>
      <c r="S5564">
        <f>IF(M5564="Not an error",0,IF(COUNTIFS($A$2:$A5564,$A5564,$D$2:$D5564,$D5564,$M$2:$M5564,"&lt;&gt;Not an error")=1,1,0))</f>
        <v>0</v>
      </c>
      <c r="T5564">
        <f>IF(M5564&lt;&gt;"Major",0,IF(COUNTIFS($A$2:$A5564,$A5564,$D$2:$D5564,$D5564,$M$2:$M5564,"Major")=1,1,0))</f>
        <v>0</v>
      </c>
      <c r="U5564">
        <f>IF(M5564&lt;&gt;"Minor",0,IF(COUNTIFS($A$2:$A5564,$A5564,$D$2:$D5564,$D5564,$M$2:$M5564,"Minor")=1,1,0))</f>
        <v>0</v>
      </c>
    </row>
    <row r="5565">
      <c r="A5565" t="inlineStr">
        <is>
          <t xml:space="preserve">294cd7d130be8bb0326127c52ff2769fcf9a956d</t>
        </is>
      </c>
      <c r="B5565" t="inlineStr">
        <is>
          <t xml:space="preserve">Zompirewolf</t>
        </is>
      </c>
      <c r="C5565" t="inlineStr">
        <is>
          <t xml:space="preserve">Zompirewolf: Die Geburt Einer Legende</t>
        </is>
      </c>
      <c r="D5565" t="inlineStr">
        <is>
          <t xml:space="preserve">9f6d12a80bfc4bfc491a5a94c3529b8712a846ff</t>
        </is>
      </c>
      <c r="E5565" t="inlineStr">
        <is>
          <t xml:space="preserve">Episode 479: Königliches Sparring Teil 1</t>
        </is>
      </c>
      <c r="F5565">
        <v>479</v>
      </c>
      <c r="G5565" t="inlineStr">
        <is>
          <t xml:space="preserve">3:40-3:49</t>
        </is>
      </c>
      <c r="H5565" t="inlineStr">
        <is>
          <t xml:space="preserve">Resolved</t>
        </is>
      </c>
      <c r="I5565" t="inlineStr">
        <is>
          <t xml:space="preserve">Remarks: incorrect name
Line from Script: "Die Palastwachen wiesen die restlichen Geister an, draußen zu warten, während der Schnitter und Wren als Ehrengäste in das Innere Gemach geführt wurden."
Notes: "Wren" - change to "Tessa"</t>
        </is>
      </c>
      <c r="J5565" t="inlineStr">
        <is>
          <t xml:space="preserve">AI</t>
        </is>
      </c>
      <c r="K5565" t="inlineStr">
        <is>
          <t xml:space="preserve">Script error</t>
        </is>
      </c>
      <c r="L5565" t="inlineStr">
        <is>
          <t xml:space="preserve">Script error</t>
        </is>
      </c>
      <c r="M5565" t="str">
        <f>IFERROR(IF(VLOOKUP(L5565,'Quantification'!$A:$B,2,FALSE)&amp;""="","Unclassified",VLOOKUP(L5565,'Quantification'!$A:$B,2,FALSE)),"Unclassified")</f>
        <v>Major</v>
      </c>
      <c r="N5565" t="inlineStr">
        <is>
          <t xml:space="preserve">frl-florinda.frisardi@pocketfm.com</t>
        </is>
      </c>
      <c r="O5565" t="inlineStr">
        <is>
          <t xml:space="preserve">Issues found in raw</t>
        </is>
      </c>
      <c r="P5565" t="str">
        <f>IF(OR(O5565="Issues found in master",O5565="Final master"),"Master",IF(OR(O5565="Ready for Master",O5565="Issues found in raw",O5565="Raw under QC",O5565="Issues resolved in raw"),"Raw","-"))</f>
        <v>Raw</v>
      </c>
      <c r="Q5565" s="13">
        <v>46266.31875</v>
      </c>
      <c r="R5565" t="inlineStr">
        <is>
          <t xml:space="preserve">2026-09 (Sept)</t>
        </is>
      </c>
      <c r="S5565">
        <f>IF(M5565="Not an error",0,IF(COUNTIFS($A$2:$A5565,$A5565,$D$2:$D5565,$D5565,$M$2:$M5565,"&lt;&gt;Not an error")=1,1,0))</f>
        <v>0</v>
      </c>
      <c r="T5565">
        <f>IF(M5565&lt;&gt;"Major",0,IF(COUNTIFS($A$2:$A5565,$A5565,$D$2:$D5565,$D5565,$M$2:$M5565,"Major")=1,1,0))</f>
        <v>0</v>
      </c>
      <c r="U5565">
        <f>IF(M5565&lt;&gt;"Minor",0,IF(COUNTIFS($A$2:$A5565,$A5565,$D$2:$D5565,$D5565,$M$2:$M5565,"Minor")=1,1,0))</f>
        <v>0</v>
      </c>
    </row>
    <row r="5566">
      <c r="A5566" t="inlineStr">
        <is>
          <t xml:space="preserve">294cd7d130be8bb0326127c52ff2769fcf9a956d</t>
        </is>
      </c>
      <c r="B5566" t="inlineStr">
        <is>
          <t xml:space="preserve">Zompirewolf</t>
        </is>
      </c>
      <c r="C5566" t="inlineStr">
        <is>
          <t xml:space="preserve">Zompirewolf: Die Geburt Einer Legende</t>
        </is>
      </c>
      <c r="D5566" t="inlineStr">
        <is>
          <t xml:space="preserve">9f6d12a80bfc4bfc491a5a94c3529b8712a846ff</t>
        </is>
      </c>
      <c r="E5566" t="inlineStr">
        <is>
          <t xml:space="preserve">Episode 479: Königliches Sparring Teil 1</t>
        </is>
      </c>
      <c r="F5566">
        <v>479</v>
      </c>
      <c r="G5566" t="inlineStr">
        <is>
          <t xml:space="preserve">4:19-4:25</t>
        </is>
      </c>
      <c r="H5566" t="inlineStr">
        <is>
          <t xml:space="preserve">Resolved</t>
        </is>
      </c>
      <c r="I5566" t="inlineStr">
        <is>
          <t xml:space="preserve">Remarks: incorrect name
Line from Script: "Als der Schnitter und Wren durch die prunkvollen Türen schritten, drehten sich alle Köpfe nach ihnen um. "
Notes: "Wren" - change to "Tessa"</t>
        </is>
      </c>
      <c r="J5566" t="inlineStr">
        <is>
          <t xml:space="preserve">AI</t>
        </is>
      </c>
      <c r="K5566" t="inlineStr">
        <is>
          <t xml:space="preserve">Script error</t>
        </is>
      </c>
      <c r="L5566" t="inlineStr">
        <is>
          <t xml:space="preserve">Script error</t>
        </is>
      </c>
      <c r="M5566" t="str">
        <f>IFERROR(IF(VLOOKUP(L5566,'Quantification'!$A:$B,2,FALSE)&amp;""="","Unclassified",VLOOKUP(L5566,'Quantification'!$A:$B,2,FALSE)),"Unclassified")</f>
        <v>Major</v>
      </c>
      <c r="N5566" t="inlineStr">
        <is>
          <t xml:space="preserve">frl-florinda.frisardi@pocketfm.com</t>
        </is>
      </c>
      <c r="O5566" t="inlineStr">
        <is>
          <t xml:space="preserve">Issues found in raw</t>
        </is>
      </c>
      <c r="P5566" t="str">
        <f>IF(OR(O5566="Issues found in master",O5566="Final master"),"Master",IF(OR(O5566="Ready for Master",O5566="Issues found in raw",O5566="Raw under QC",O5566="Issues resolved in raw"),"Raw","-"))</f>
        <v>Raw</v>
      </c>
      <c r="Q5566" s="13">
        <v>46266.31875</v>
      </c>
      <c r="R5566" t="inlineStr">
        <is>
          <t xml:space="preserve">2026-09 (Sept)</t>
        </is>
      </c>
      <c r="S5566">
        <f>IF(M5566="Not an error",0,IF(COUNTIFS($A$2:$A5566,$A5566,$D$2:$D5566,$D5566,$M$2:$M5566,"&lt;&gt;Not an error")=1,1,0))</f>
        <v>0</v>
      </c>
      <c r="T5566">
        <f>IF(M5566&lt;&gt;"Major",0,IF(COUNTIFS($A$2:$A5566,$A5566,$D$2:$D5566,$D5566,$M$2:$M5566,"Major")=1,1,0))</f>
        <v>0</v>
      </c>
      <c r="U5566">
        <f>IF(M5566&lt;&gt;"Minor",0,IF(COUNTIFS($A$2:$A5566,$A5566,$D$2:$D5566,$D5566,$M$2:$M5566,"Minor")=1,1,0))</f>
        <v>0</v>
      </c>
    </row>
    <row r="5567">
      <c r="A5567" t="inlineStr">
        <is>
          <t xml:space="preserve">294cd7d130be8bb0326127c52ff2769fcf9a956d</t>
        </is>
      </c>
      <c r="B5567" t="inlineStr">
        <is>
          <t xml:space="preserve">Zompirewolf</t>
        </is>
      </c>
      <c r="C5567" t="inlineStr">
        <is>
          <t xml:space="preserve">Zompirewolf: Die Geburt Einer Legende</t>
        </is>
      </c>
      <c r="D5567" t="inlineStr">
        <is>
          <t xml:space="preserve">9f6d12a80bfc4bfc491a5a94c3529b8712a846ff</t>
        </is>
      </c>
      <c r="E5567" t="inlineStr">
        <is>
          <t xml:space="preserve">Episode 479: Königliches Sparring Teil 1</t>
        </is>
      </c>
      <c r="F5567">
        <v>479</v>
      </c>
      <c r="G5567" t="inlineStr">
        <is>
          <t xml:space="preserve">5:27-5:37</t>
        </is>
      </c>
      <c r="H5567" t="inlineStr">
        <is>
          <t xml:space="preserve">Resolved</t>
        </is>
      </c>
      <c r="I5567" t="inlineStr">
        <is>
          <t xml:space="preserve">Remarks: incorrect name
Line from Script: " „Eure Majestät, darf ich Ihnen unsere Ehrengäste vorstellen: den Schnitter und Wren, Anführer der berühmten Söldnergruppe, die man die Geister nennt.“
Notes: "Wren" - change to "Tessa"</t>
        </is>
      </c>
      <c r="J5567" t="inlineStr">
        <is>
          <t xml:space="preserve">AI</t>
        </is>
      </c>
      <c r="K5567" t="inlineStr">
        <is>
          <t xml:space="preserve">Script error</t>
        </is>
      </c>
      <c r="L5567" t="inlineStr">
        <is>
          <t xml:space="preserve">Script error</t>
        </is>
      </c>
      <c r="M5567" t="str">
        <f>IFERROR(IF(VLOOKUP(L5567,'Quantification'!$A:$B,2,FALSE)&amp;""="","Unclassified",VLOOKUP(L5567,'Quantification'!$A:$B,2,FALSE)),"Unclassified")</f>
        <v>Major</v>
      </c>
      <c r="N5567" t="inlineStr">
        <is>
          <t xml:space="preserve">frl-florinda.frisardi@pocketfm.com</t>
        </is>
      </c>
      <c r="O5567" t="inlineStr">
        <is>
          <t xml:space="preserve">Issues found in raw</t>
        </is>
      </c>
      <c r="P5567" t="str">
        <f>IF(OR(O5567="Issues found in master",O5567="Final master"),"Master",IF(OR(O5567="Ready for Master",O5567="Issues found in raw",O5567="Raw under QC",O5567="Issues resolved in raw"),"Raw","-"))</f>
        <v>Raw</v>
      </c>
      <c r="Q5567" s="13">
        <v>46266.31875</v>
      </c>
      <c r="R5567" t="inlineStr">
        <is>
          <t xml:space="preserve">2026-09 (Sept)</t>
        </is>
      </c>
      <c r="S5567">
        <f>IF(M5567="Not an error",0,IF(COUNTIFS($A$2:$A5567,$A5567,$D$2:$D5567,$D5567,$M$2:$M5567,"&lt;&gt;Not an error")=1,1,0))</f>
        <v>0</v>
      </c>
      <c r="T5567">
        <f>IF(M5567&lt;&gt;"Major",0,IF(COUNTIFS($A$2:$A5567,$A5567,$D$2:$D5567,$D5567,$M$2:$M5567,"Major")=1,1,0))</f>
        <v>0</v>
      </c>
      <c r="U5567">
        <f>IF(M5567&lt;&gt;"Minor",0,IF(COUNTIFS($A$2:$A5567,$A5567,$D$2:$D5567,$D5567,$M$2:$M5567,"Minor")=1,1,0))</f>
        <v>0</v>
      </c>
    </row>
    <row r="5568">
      <c r="A5568" t="inlineStr">
        <is>
          <t xml:space="preserve">294cd7d130be8bb0326127c52ff2769fcf9a956d</t>
        </is>
      </c>
      <c r="B5568" t="inlineStr">
        <is>
          <t xml:space="preserve">Zompirewolf</t>
        </is>
      </c>
      <c r="C5568" t="inlineStr">
        <is>
          <t xml:space="preserve">Zompirewolf: Die Geburt Einer Legende</t>
        </is>
      </c>
      <c r="D5568" t="inlineStr">
        <is>
          <t xml:space="preserve">9f6d12a80bfc4bfc491a5a94c3529b8712a846ff</t>
        </is>
      </c>
      <c r="E5568" t="inlineStr">
        <is>
          <t xml:space="preserve">Episode 479: Königliches Sparring Teil 1</t>
        </is>
      </c>
      <c r="F5568">
        <v>479</v>
      </c>
      <c r="G5568" t="inlineStr">
        <is>
          <t xml:space="preserve">5:50-5:57</t>
        </is>
      </c>
      <c r="H5568" t="inlineStr">
        <is>
          <t xml:space="preserve">Resolved</t>
        </is>
      </c>
      <c r="I5568" t="inlineStr">
        <is>
          <t xml:space="preserve">Remarks: incorrect name
Line from Script: "Der scharfe Blick des Imperators wanderte vom Minister zum Schnitter und zu Wren und musterte sie genau. "
Notes: "Wren" - change to "Tessa"</t>
        </is>
      </c>
      <c r="J5568" t="inlineStr">
        <is>
          <t xml:space="preserve">AI</t>
        </is>
      </c>
      <c r="K5568" t="inlineStr">
        <is>
          <t xml:space="preserve">Script error</t>
        </is>
      </c>
      <c r="L5568" t="inlineStr">
        <is>
          <t xml:space="preserve">Script error</t>
        </is>
      </c>
      <c r="M5568" t="str">
        <f>IFERROR(IF(VLOOKUP(L5568,'Quantification'!$A:$B,2,FALSE)&amp;""="","Unclassified",VLOOKUP(L5568,'Quantification'!$A:$B,2,FALSE)),"Unclassified")</f>
        <v>Major</v>
      </c>
      <c r="N5568" t="inlineStr">
        <is>
          <t xml:space="preserve">frl-florinda.frisardi@pocketfm.com</t>
        </is>
      </c>
      <c r="O5568" t="inlineStr">
        <is>
          <t xml:space="preserve">Issues found in raw</t>
        </is>
      </c>
      <c r="P5568" t="str">
        <f>IF(OR(O5568="Issues found in master",O5568="Final master"),"Master",IF(OR(O5568="Ready for Master",O5568="Issues found in raw",O5568="Raw under QC",O5568="Issues resolved in raw"),"Raw","-"))</f>
        <v>Raw</v>
      </c>
      <c r="Q5568" s="13">
        <v>46266.31875</v>
      </c>
      <c r="R5568" t="inlineStr">
        <is>
          <t xml:space="preserve">2026-09 (Sept)</t>
        </is>
      </c>
      <c r="S5568">
        <f>IF(M5568="Not an error",0,IF(COUNTIFS($A$2:$A5568,$A5568,$D$2:$D5568,$D5568,$M$2:$M5568,"&lt;&gt;Not an error")=1,1,0))</f>
        <v>0</v>
      </c>
      <c r="T5568">
        <f>IF(M5568&lt;&gt;"Major",0,IF(COUNTIFS($A$2:$A5568,$A5568,$D$2:$D5568,$D5568,$M$2:$M5568,"Major")=1,1,0))</f>
        <v>0</v>
      </c>
      <c r="U5568">
        <f>IF(M5568&lt;&gt;"Minor",0,IF(COUNTIFS($A$2:$A5568,$A5568,$D$2:$D5568,$D5568,$M$2:$M5568,"Minor")=1,1,0))</f>
        <v>0</v>
      </c>
    </row>
    <row r="5569">
      <c r="A5569" t="inlineStr">
        <is>
          <t xml:space="preserve">294cd7d130be8bb0326127c52ff2769fcf9a956d</t>
        </is>
      </c>
      <c r="B5569" t="inlineStr">
        <is>
          <t xml:space="preserve">Zompirewolf</t>
        </is>
      </c>
      <c r="C5569" t="inlineStr">
        <is>
          <t xml:space="preserve">Zompirewolf: Die Geburt Einer Legende</t>
        </is>
      </c>
      <c r="D5569" t="inlineStr">
        <is>
          <t xml:space="preserve">9f6d12a80bfc4bfc491a5a94c3529b8712a846ff</t>
        </is>
      </c>
      <c r="E5569" t="inlineStr">
        <is>
          <t xml:space="preserve">Episode 479: Königliches Sparring Teil 1</t>
        </is>
      </c>
      <c r="F5569">
        <v>479</v>
      </c>
      <c r="G5569" t="inlineStr">
        <is>
          <t xml:space="preserve">6:38-6:47</t>
        </is>
      </c>
      <c r="H5569" t="inlineStr">
        <is>
          <t xml:space="preserve">Resolved</t>
        </is>
      </c>
      <c r="I5569" t="inlineStr">
        <is>
          <t xml:space="preserve">Remarks: incorrect name
Line from Script: " „Schnitter und Wren, ich habe Geschichten über euren Mut und eure Errungenschaften gehört, von den Legenden, die sich um euch ranken. "
Notes: "Wren" - change to "Tessa"</t>
        </is>
      </c>
      <c r="J5569" t="inlineStr">
        <is>
          <t xml:space="preserve">AI</t>
        </is>
      </c>
      <c r="K5569" t="inlineStr">
        <is>
          <t xml:space="preserve">Script error</t>
        </is>
      </c>
      <c r="L5569" t="inlineStr">
        <is>
          <t xml:space="preserve">Script error</t>
        </is>
      </c>
      <c r="M5569" t="str">
        <f>IFERROR(IF(VLOOKUP(L5569,'Quantification'!$A:$B,2,FALSE)&amp;""="","Unclassified",VLOOKUP(L5569,'Quantification'!$A:$B,2,FALSE)),"Unclassified")</f>
        <v>Major</v>
      </c>
      <c r="N5569" t="inlineStr">
        <is>
          <t xml:space="preserve">frl-florinda.frisardi@pocketfm.com</t>
        </is>
      </c>
      <c r="O5569" t="inlineStr">
        <is>
          <t xml:space="preserve">Issues found in raw</t>
        </is>
      </c>
      <c r="P5569" t="str">
        <f>IF(OR(O5569="Issues found in master",O5569="Final master"),"Master",IF(OR(O5569="Ready for Master",O5569="Issues found in raw",O5569="Raw under QC",O5569="Issues resolved in raw"),"Raw","-"))</f>
        <v>Raw</v>
      </c>
      <c r="Q5569" s="13">
        <v>46266.31875</v>
      </c>
      <c r="R5569" t="inlineStr">
        <is>
          <t xml:space="preserve">2026-09 (Sept)</t>
        </is>
      </c>
      <c r="S5569">
        <f>IF(M5569="Not an error",0,IF(COUNTIFS($A$2:$A5569,$A5569,$D$2:$D5569,$D5569,$M$2:$M5569,"&lt;&gt;Not an error")=1,1,0))</f>
        <v>0</v>
      </c>
      <c r="T5569">
        <f>IF(M5569&lt;&gt;"Major",0,IF(COUNTIFS($A$2:$A5569,$A5569,$D$2:$D5569,$D5569,$M$2:$M5569,"Major")=1,1,0))</f>
        <v>0</v>
      </c>
      <c r="U5569">
        <f>IF(M5569&lt;&gt;"Minor",0,IF(COUNTIFS($A$2:$A5569,$A5569,$D$2:$D5569,$D5569,$M$2:$M5569,"Minor")=1,1,0))</f>
        <v>0</v>
      </c>
    </row>
    <row r="5570">
      <c r="A5570" t="inlineStr">
        <is>
          <t xml:space="preserve">294cd7d130be8bb0326127c52ff2769fcf9a956d</t>
        </is>
      </c>
      <c r="B5570" t="inlineStr">
        <is>
          <t xml:space="preserve">Zompirewolf</t>
        </is>
      </c>
      <c r="C5570" t="inlineStr">
        <is>
          <t xml:space="preserve">Zompirewolf: Die Geburt Einer Legende</t>
        </is>
      </c>
      <c r="D5570" t="inlineStr">
        <is>
          <t xml:space="preserve">9f6d12a80bfc4bfc491a5a94c3529b8712a846ff</t>
        </is>
      </c>
      <c r="E5570" t="inlineStr">
        <is>
          <t xml:space="preserve">Episode 479: Königliches Sparring Teil 1</t>
        </is>
      </c>
      <c r="F5570">
        <v>479</v>
      </c>
      <c r="G5570" t="inlineStr">
        <is>
          <t xml:space="preserve">6:58-7:03</t>
        </is>
      </c>
      <c r="H5570" t="inlineStr">
        <is>
          <t xml:space="preserve">Resolved</t>
        </is>
      </c>
      <c r="I5570" t="inlineStr">
        <is>
          <t xml:space="preserve">Remarks: incorrect name
Line from Script: "Der Schnitter und Wren senkten ehrfürchtig die Köpfe, geehrt von den Worten des Imperators."
Notes: "Wren" - change to "Tessa"</t>
        </is>
      </c>
      <c r="J5570" t="inlineStr">
        <is>
          <t xml:space="preserve">AI</t>
        </is>
      </c>
      <c r="K5570" t="inlineStr">
        <is>
          <t xml:space="preserve">Script error</t>
        </is>
      </c>
      <c r="L5570" t="inlineStr">
        <is>
          <t xml:space="preserve">Script error</t>
        </is>
      </c>
      <c r="M5570" t="str">
        <f>IFERROR(IF(VLOOKUP(L5570,'Quantification'!$A:$B,2,FALSE)&amp;""="","Unclassified",VLOOKUP(L5570,'Quantification'!$A:$B,2,FALSE)),"Unclassified")</f>
        <v>Major</v>
      </c>
      <c r="N5570" t="inlineStr">
        <is>
          <t xml:space="preserve">frl-florinda.frisardi@pocketfm.com</t>
        </is>
      </c>
      <c r="O5570" t="inlineStr">
        <is>
          <t xml:space="preserve">Issues found in raw</t>
        </is>
      </c>
      <c r="P5570" t="str">
        <f>IF(OR(O5570="Issues found in master",O5570="Final master"),"Master",IF(OR(O5570="Ready for Master",O5570="Issues found in raw",O5570="Raw under QC",O5570="Issues resolved in raw"),"Raw","-"))</f>
        <v>Raw</v>
      </c>
      <c r="Q5570" s="13">
        <v>46266.31875</v>
      </c>
      <c r="R5570" t="inlineStr">
        <is>
          <t xml:space="preserve">2026-09 (Sept)</t>
        </is>
      </c>
      <c r="S5570">
        <f>IF(M5570="Not an error",0,IF(COUNTIFS($A$2:$A5570,$A5570,$D$2:$D5570,$D5570,$M$2:$M5570,"&lt;&gt;Not an error")=1,1,0))</f>
        <v>0</v>
      </c>
      <c r="T5570">
        <f>IF(M5570&lt;&gt;"Major",0,IF(COUNTIFS($A$2:$A5570,$A5570,$D$2:$D5570,$D5570,$M$2:$M5570,"Major")=1,1,0))</f>
        <v>0</v>
      </c>
      <c r="U5570">
        <f>IF(M5570&lt;&gt;"Minor",0,IF(COUNTIFS($A$2:$A5570,$A5570,$D$2:$D5570,$D5570,$M$2:$M5570,"Minor")=1,1,0))</f>
        <v>0</v>
      </c>
    </row>
    <row r="5571">
      <c r="A5571" t="inlineStr">
        <is>
          <t xml:space="preserve">294cd7d130be8bb0326127c52ff2769fcf9a956d</t>
        </is>
      </c>
      <c r="B5571" t="inlineStr">
        <is>
          <t xml:space="preserve">Zompirewolf</t>
        </is>
      </c>
      <c r="C5571" t="inlineStr">
        <is>
          <t xml:space="preserve">Zompirewolf: Die Geburt Einer Legende</t>
        </is>
      </c>
      <c r="D5571" t="inlineStr">
        <is>
          <t xml:space="preserve">9efb3946e98aa768071df15cdea0f1fe2761951a</t>
        </is>
      </c>
      <c r="E5571" t="inlineStr">
        <is>
          <t xml:space="preserve">Episode 481: Königliches Sparring Teil 3</t>
        </is>
      </c>
      <c r="F5571">
        <v>481</v>
      </c>
      <c r="G5571" t="inlineStr">
        <is>
          <t xml:space="preserve">1:56-2:01</t>
        </is>
      </c>
      <c r="H5571" t="inlineStr">
        <is>
          <t xml:space="preserve">Resolved</t>
        </is>
      </c>
      <c r="I5571" t="inlineStr">
        <is>
          <t xml:space="preserve">Remarks: incorrect name
Line from Script: "„Wähle deine nächsten Worte mit Bedacht, Keron. Wren hat in Notwehr gehandelt. "
Notes: "Wren" - change to "Tessa"</t>
        </is>
      </c>
      <c r="J5571" t="inlineStr">
        <is>
          <t xml:space="preserve">AI</t>
        </is>
      </c>
      <c r="K5571" t="inlineStr">
        <is>
          <t xml:space="preserve">Script error</t>
        </is>
      </c>
      <c r="L5571" t="inlineStr">
        <is>
          <t xml:space="preserve">Script error</t>
        </is>
      </c>
      <c r="M5571" t="str">
        <f>IFERROR(IF(VLOOKUP(L5571,'Quantification'!$A:$B,2,FALSE)&amp;""="","Unclassified",VLOOKUP(L5571,'Quantification'!$A:$B,2,FALSE)),"Unclassified")</f>
        <v>Major</v>
      </c>
      <c r="N5571" t="inlineStr">
        <is>
          <t xml:space="preserve">frl-florinda.frisardi@pocketfm.com</t>
        </is>
      </c>
      <c r="O5571" t="inlineStr">
        <is>
          <t xml:space="preserve">Issues found in raw</t>
        </is>
      </c>
      <c r="P5571" t="str">
        <f>IF(OR(O5571="Issues found in master",O5571="Final master"),"Master",IF(OR(O5571="Ready for Master",O5571="Issues found in raw",O5571="Raw under QC",O5571="Issues resolved in raw"),"Raw","-"))</f>
        <v>Raw</v>
      </c>
      <c r="Q5571" s="13">
        <v>46266.31875</v>
      </c>
      <c r="R5571" t="inlineStr">
        <is>
          <t xml:space="preserve">2026-09 (Sept)</t>
        </is>
      </c>
      <c r="S5571">
        <f>IF(M5571="Not an error",0,IF(COUNTIFS($A$2:$A5571,$A5571,$D$2:$D5571,$D5571,$M$2:$M5571,"&lt;&gt;Not an error")=1,1,0))</f>
        <v>1</v>
      </c>
      <c r="T5571">
        <f>IF(M5571&lt;&gt;"Major",0,IF(COUNTIFS($A$2:$A5571,$A5571,$D$2:$D5571,$D5571,$M$2:$M5571,"Major")=1,1,0))</f>
        <v>1</v>
      </c>
      <c r="U5571">
        <f>IF(M5571&lt;&gt;"Minor",0,IF(COUNTIFS($A$2:$A5571,$A5571,$D$2:$D5571,$D5571,$M$2:$M5571,"Minor")=1,1,0))</f>
        <v>0</v>
      </c>
    </row>
    <row r="5572">
      <c r="A5572" t="inlineStr">
        <is>
          <t xml:space="preserve">294cd7d130be8bb0326127c52ff2769fcf9a956d</t>
        </is>
      </c>
      <c r="B5572" t="inlineStr">
        <is>
          <t xml:space="preserve">Zompirewolf</t>
        </is>
      </c>
      <c r="C5572" t="inlineStr">
        <is>
          <t xml:space="preserve">Zompirewolf: Die Geburt Einer Legende</t>
        </is>
      </c>
      <c r="D5572" t="inlineStr">
        <is>
          <t xml:space="preserve">9efb3946e98aa768071df15cdea0f1fe2761951a</t>
        </is>
      </c>
      <c r="E5572" t="inlineStr">
        <is>
          <t xml:space="preserve">Episode 481: Königliches Sparring Teil 3</t>
        </is>
      </c>
      <c r="F5572">
        <v>481</v>
      </c>
      <c r="G5572" t="inlineStr">
        <is>
          <t xml:space="preserve">8:37-8:42</t>
        </is>
      </c>
      <c r="H5572" t="inlineStr">
        <is>
          <t xml:space="preserve">Resolved</t>
        </is>
      </c>
      <c r="I5572" t="inlineStr">
        <is>
          <t xml:space="preserve">Remarks: change in accent
Line from Script: "Minister Theron trat erneut vor und seine Stimme klang wieder voller Autorität."
Notes: "Theron" EN--&gt;DE</t>
        </is>
      </c>
      <c r="J5572" t="inlineStr">
        <is>
          <t xml:space="preserve">VOA</t>
        </is>
      </c>
      <c r="K5572" t="inlineStr">
        <is>
          <t xml:space="preserve">Modulation</t>
        </is>
      </c>
      <c r="L5572" t="inlineStr">
        <is>
          <t xml:space="preserve">Modulation</t>
        </is>
      </c>
      <c r="M5572" t="str">
        <f>IFERROR(IF(VLOOKUP(L5572,'Quantification'!$A:$B,2,FALSE)&amp;""="","Unclassified",VLOOKUP(L5572,'Quantification'!$A:$B,2,FALSE)),"Unclassified")</f>
        <v>Minor</v>
      </c>
      <c r="N5572" t="inlineStr">
        <is>
          <t xml:space="preserve">frl-florinda.frisardi@pocketfm.com</t>
        </is>
      </c>
      <c r="O5572" t="inlineStr">
        <is>
          <t xml:space="preserve">Issues found in raw</t>
        </is>
      </c>
      <c r="P5572" t="str">
        <f>IF(OR(O5572="Issues found in master",O5572="Final master"),"Master",IF(OR(O5572="Ready for Master",O5572="Issues found in raw",O5572="Raw under QC",O5572="Issues resolved in raw"),"Raw","-"))</f>
        <v>Raw</v>
      </c>
      <c r="Q5572" s="13">
        <v>46266.31875</v>
      </c>
      <c r="R5572" t="inlineStr">
        <is>
          <t xml:space="preserve">2026-09 (Sept)</t>
        </is>
      </c>
      <c r="S5572">
        <f>IF(M5572="Not an error",0,IF(COUNTIFS($A$2:$A5572,$A5572,$D$2:$D5572,$D5572,$M$2:$M5572,"&lt;&gt;Not an error")=1,1,0))</f>
        <v>0</v>
      </c>
      <c r="T5572">
        <f>IF(M5572&lt;&gt;"Major",0,IF(COUNTIFS($A$2:$A5572,$A5572,$D$2:$D5572,$D5572,$M$2:$M5572,"Major")=1,1,0))</f>
        <v>0</v>
      </c>
      <c r="U5572">
        <f>IF(M5572&lt;&gt;"Minor",0,IF(COUNTIFS($A$2:$A5572,$A5572,$D$2:$D5572,$D5572,$M$2:$M5572,"Minor")=1,1,0))</f>
        <v>1</v>
      </c>
    </row>
    <row r="5573">
      <c r="A5573" t="inlineStr">
        <is>
          <t xml:space="preserve">294cd7d130be8bb0326127c52ff2769fcf9a956d</t>
        </is>
      </c>
      <c r="B5573" t="inlineStr">
        <is>
          <t xml:space="preserve">Zompirewolf</t>
        </is>
      </c>
      <c r="C5573" t="inlineStr">
        <is>
          <t xml:space="preserve">Zompirewolf: Die Geburt Einer Legende</t>
        </is>
      </c>
      <c r="D5573" t="inlineStr">
        <is>
          <t xml:space="preserve">00648824c6b18efa9ad56827a2d7490b551afbab</t>
        </is>
      </c>
      <c r="E5573" t="inlineStr">
        <is>
          <t xml:space="preserve">Episode 482: Die Entscheidung Des Imperators</t>
        </is>
      </c>
      <c r="F5573">
        <v>482</v>
      </c>
      <c r="G5573" t="inlineStr">
        <is>
          <t xml:space="preserve">2:15-2:19</t>
        </is>
      </c>
      <c r="H5573" t="inlineStr">
        <is>
          <t xml:space="preserve">Resolved</t>
        </is>
      </c>
      <c r="I5573" t="inlineStr">
        <is>
          <t xml:space="preserve">Remarks: change in accent
Line from Script: "Lord Callan wurde blass, als er Tristans Worte hörte. "
Notes: "Callan" DE--&gt;EN</t>
        </is>
      </c>
      <c r="J5573" t="inlineStr">
        <is>
          <t xml:space="preserve">VOA</t>
        </is>
      </c>
      <c r="K5573" t="inlineStr">
        <is>
          <t xml:space="preserve">Mispronunciation</t>
        </is>
      </c>
      <c r="L5573" t="inlineStr">
        <is>
          <t xml:space="preserve">Mispronunciation</t>
        </is>
      </c>
      <c r="M5573" t="str">
        <f>IFERROR(IF(VLOOKUP(L5573,'Quantification'!$A:$B,2,FALSE)&amp;""="","Unclassified",VLOOKUP(L5573,'Quantification'!$A:$B,2,FALSE)),"Unclassified")</f>
        <v>Major</v>
      </c>
      <c r="N5573" t="inlineStr">
        <is>
          <t xml:space="preserve">frl-florinda.frisardi@pocketfm.com</t>
        </is>
      </c>
      <c r="O5573" t="inlineStr">
        <is>
          <t xml:space="preserve">Issues found in raw</t>
        </is>
      </c>
      <c r="P5573" t="str">
        <f>IF(OR(O5573="Issues found in master",O5573="Final master"),"Master",IF(OR(O5573="Ready for Master",O5573="Issues found in raw",O5573="Raw under QC",O5573="Issues resolved in raw"),"Raw","-"))</f>
        <v>Raw</v>
      </c>
      <c r="Q5573" s="13">
        <v>46266.31875</v>
      </c>
      <c r="R5573" t="inlineStr">
        <is>
          <t xml:space="preserve">2026-09 (Sept)</t>
        </is>
      </c>
      <c r="S5573">
        <f>IF(M5573="Not an error",0,IF(COUNTIFS($A$2:$A5573,$A5573,$D$2:$D5573,$D5573,$M$2:$M5573,"&lt;&gt;Not an error")=1,1,0))</f>
        <v>1</v>
      </c>
      <c r="T5573">
        <f>IF(M5573&lt;&gt;"Major",0,IF(COUNTIFS($A$2:$A5573,$A5573,$D$2:$D5573,$D5573,$M$2:$M5573,"Major")=1,1,0))</f>
        <v>1</v>
      </c>
      <c r="U5573">
        <f>IF(M5573&lt;&gt;"Minor",0,IF(COUNTIFS($A$2:$A5573,$A5573,$D$2:$D5573,$D5573,$M$2:$M5573,"Minor")=1,1,0))</f>
        <v>0</v>
      </c>
    </row>
    <row r="5574">
      <c r="A5574" t="inlineStr">
        <is>
          <t xml:space="preserve">294cd7d130be8bb0326127c52ff2769fcf9a956d</t>
        </is>
      </c>
      <c r="B5574" t="inlineStr">
        <is>
          <t xml:space="preserve">Zompirewolf</t>
        </is>
      </c>
      <c r="C5574" t="inlineStr">
        <is>
          <t xml:space="preserve">Zompirewolf: Die Geburt Einer Legende</t>
        </is>
      </c>
      <c r="D5574" t="inlineStr">
        <is>
          <t xml:space="preserve">00648824c6b18efa9ad56827a2d7490b551afbab</t>
        </is>
      </c>
      <c r="E5574" t="inlineStr">
        <is>
          <t xml:space="preserve">Episode 482: Die Entscheidung Des Imperators</t>
        </is>
      </c>
      <c r="F5574">
        <v>482</v>
      </c>
      <c r="G5574" t="inlineStr">
        <is>
          <t xml:space="preserve">2:56-3:04</t>
        </is>
      </c>
      <c r="H5574" t="inlineStr">
        <is>
          <t xml:space="preserve">Resolved</t>
        </is>
      </c>
      <c r="I5574" t="inlineStr">
        <is>
          <t xml:space="preserve">Remarks: change in accent
Line from Script: "Die Schuld sollte stattdessen auf seinen Herrn, Lord Callan, fallen, weil er Tessa und dem Hof gegenüber so respektlos war.“
Notes: "Callan" DE--&gt;EN</t>
        </is>
      </c>
      <c r="J5574" t="inlineStr">
        <is>
          <t xml:space="preserve">VOA</t>
        </is>
      </c>
      <c r="K5574" t="inlineStr">
        <is>
          <t xml:space="preserve">Mispronunciation</t>
        </is>
      </c>
      <c r="L5574" t="inlineStr">
        <is>
          <t xml:space="preserve">Mispronunciation</t>
        </is>
      </c>
      <c r="M5574" t="str">
        <f>IFERROR(IF(VLOOKUP(L5574,'Quantification'!$A:$B,2,FALSE)&amp;""="","Unclassified",VLOOKUP(L5574,'Quantification'!$A:$B,2,FALSE)),"Unclassified")</f>
        <v>Major</v>
      </c>
      <c r="N5574" t="inlineStr">
        <is>
          <t xml:space="preserve">frl-florinda.frisardi@pocketfm.com</t>
        </is>
      </c>
      <c r="O5574" t="inlineStr">
        <is>
          <t xml:space="preserve">Issues found in raw</t>
        </is>
      </c>
      <c r="P5574" t="str">
        <f>IF(OR(O5574="Issues found in master",O5574="Final master"),"Master",IF(OR(O5574="Ready for Master",O5574="Issues found in raw",O5574="Raw under QC",O5574="Issues resolved in raw"),"Raw","-"))</f>
        <v>Raw</v>
      </c>
      <c r="Q5574" s="13">
        <v>46266.31875</v>
      </c>
      <c r="R5574" t="inlineStr">
        <is>
          <t xml:space="preserve">2026-09 (Sept)</t>
        </is>
      </c>
      <c r="S5574">
        <f>IF(M5574="Not an error",0,IF(COUNTIFS($A$2:$A5574,$A5574,$D$2:$D5574,$D5574,$M$2:$M5574,"&lt;&gt;Not an error")=1,1,0))</f>
        <v>0</v>
      </c>
      <c r="T5574">
        <f>IF(M5574&lt;&gt;"Major",0,IF(COUNTIFS($A$2:$A5574,$A5574,$D$2:$D5574,$D5574,$M$2:$M5574,"Major")=1,1,0))</f>
        <v>0</v>
      </c>
      <c r="U5574">
        <f>IF(M5574&lt;&gt;"Minor",0,IF(COUNTIFS($A$2:$A5574,$A5574,$D$2:$D5574,$D5574,$M$2:$M5574,"Minor")=1,1,0))</f>
        <v>0</v>
      </c>
    </row>
    <row r="5575">
      <c r="A5575" t="inlineStr">
        <is>
          <t xml:space="preserve">294cd7d130be8bb0326127c52ff2769fcf9a956d</t>
        </is>
      </c>
      <c r="B5575" t="inlineStr">
        <is>
          <t xml:space="preserve">Zompirewolf</t>
        </is>
      </c>
      <c r="C5575" t="inlineStr">
        <is>
          <t xml:space="preserve">Zompirewolf: Die Geburt Einer Legende</t>
        </is>
      </c>
      <c r="D5575" t="inlineStr">
        <is>
          <t xml:space="preserve">00648824c6b18efa9ad56827a2d7490b551afbab</t>
        </is>
      </c>
      <c r="E5575" t="inlineStr">
        <is>
          <t xml:space="preserve">Episode 482: Die Entscheidung Des Imperators</t>
        </is>
      </c>
      <c r="F5575">
        <v>482</v>
      </c>
      <c r="G5575" t="inlineStr">
        <is>
          <t xml:space="preserve">5:08-5:27</t>
        </is>
      </c>
      <c r="H5575" t="inlineStr">
        <is>
          <t xml:space="preserve">Resolved</t>
        </is>
      </c>
      <c r="I5575" t="inlineStr">
        <is>
          <t xml:space="preserve">Remarks: change in accent
Line from Script: "„Lord Callan, Eure mangelnde Selbstbeherrschung und Respektlosigkeit haben Schande über Euer Adelshaus und das Imperium gebracht. Eure Taten werden nicht ungestraft bleiben“, sagte Imperator Galen und wandte sich Lord Callan zu, der die ganze Zeit geschwiegen hatte. "
Notes: "Callan" DE--&gt;EN</t>
        </is>
      </c>
      <c r="J5575" t="inlineStr">
        <is>
          <t xml:space="preserve">VOA</t>
        </is>
      </c>
      <c r="K5575" t="inlineStr">
        <is>
          <t xml:space="preserve">Mispronunciation</t>
        </is>
      </c>
      <c r="L5575" t="inlineStr">
        <is>
          <t xml:space="preserve">Mispronunciation</t>
        </is>
      </c>
      <c r="M5575" t="str">
        <f>IFERROR(IF(VLOOKUP(L5575,'Quantification'!$A:$B,2,FALSE)&amp;""="","Unclassified",VLOOKUP(L5575,'Quantification'!$A:$B,2,FALSE)),"Unclassified")</f>
        <v>Major</v>
      </c>
      <c r="N5575" t="inlineStr">
        <is>
          <t xml:space="preserve">frl-florinda.frisardi@pocketfm.com</t>
        </is>
      </c>
      <c r="O5575" t="inlineStr">
        <is>
          <t xml:space="preserve">Issues found in raw</t>
        </is>
      </c>
      <c r="P5575" t="str">
        <f>IF(OR(O5575="Issues found in master",O5575="Final master"),"Master",IF(OR(O5575="Ready for Master",O5575="Issues found in raw",O5575="Raw under QC",O5575="Issues resolved in raw"),"Raw","-"))</f>
        <v>Raw</v>
      </c>
      <c r="Q5575" s="13">
        <v>46266.31875</v>
      </c>
      <c r="R5575" t="inlineStr">
        <is>
          <t xml:space="preserve">2026-09 (Sept)</t>
        </is>
      </c>
      <c r="S5575">
        <f>IF(M5575="Not an error",0,IF(COUNTIFS($A$2:$A5575,$A5575,$D$2:$D5575,$D5575,$M$2:$M5575,"&lt;&gt;Not an error")=1,1,0))</f>
        <v>0</v>
      </c>
      <c r="T5575">
        <f>IF(M5575&lt;&gt;"Major",0,IF(COUNTIFS($A$2:$A5575,$A5575,$D$2:$D5575,$D5575,$M$2:$M5575,"Major")=1,1,0))</f>
        <v>0</v>
      </c>
      <c r="U5575">
        <f>IF(M5575&lt;&gt;"Minor",0,IF(COUNTIFS($A$2:$A5575,$A5575,$D$2:$D5575,$D5575,$M$2:$M5575,"Minor")=1,1,0))</f>
        <v>0</v>
      </c>
    </row>
    <row r="5576">
      <c r="A5576" t="inlineStr">
        <is>
          <t xml:space="preserve">294cd7d130be8bb0326127c52ff2769fcf9a956d</t>
        </is>
      </c>
      <c r="B5576" t="inlineStr">
        <is>
          <t xml:space="preserve">Zompirewolf</t>
        </is>
      </c>
      <c r="C5576" t="inlineStr">
        <is>
          <t xml:space="preserve">Zompirewolf: Die Geburt Einer Legende</t>
        </is>
      </c>
      <c r="D5576" t="inlineStr">
        <is>
          <t xml:space="preserve">00648824c6b18efa9ad56827a2d7490b551afbab</t>
        </is>
      </c>
      <c r="E5576" t="inlineStr">
        <is>
          <t xml:space="preserve">Episode 482: Die Entscheidung Des Imperators</t>
        </is>
      </c>
      <c r="F5576">
        <v>482</v>
      </c>
      <c r="G5576" t="inlineStr">
        <is>
          <t xml:space="preserve">5:36-6:03</t>
        </is>
      </c>
      <c r="H5576" t="inlineStr">
        <is>
          <t xml:space="preserve">Resolved</t>
        </is>
      </c>
      <c r="I5576" t="inlineStr">
        <is>
          <t xml:space="preserve">Remarks: change in accent
Line from Script: "Lord Callan warf Tristan und Tessa einen hasserfüllten Blick zu. Er gab ihnen die Schuld an seiner Lage, obwohl er wusste, dass seine eigene Schwäche der wahre Grund dafür war.
„Imperator Galen, ich bin der Ansicht, dass Lord Callans Strafe der Schwere seiner Vergehen entsprechen sollte“, trat Tristan erneut vor, und seine Stimme zog sofort die Aufmerksamkeit aller auf sich. "
Notes: "Callan" DE--&gt;EN</t>
        </is>
      </c>
      <c r="J5576" t="inlineStr">
        <is>
          <t xml:space="preserve">VOA</t>
        </is>
      </c>
      <c r="K5576" t="inlineStr">
        <is>
          <t xml:space="preserve">Mispronunciation</t>
        </is>
      </c>
      <c r="L5576" t="inlineStr">
        <is>
          <t xml:space="preserve">Mispronunciation</t>
        </is>
      </c>
      <c r="M5576" t="str">
        <f>IFERROR(IF(VLOOKUP(L5576,'Quantification'!$A:$B,2,FALSE)&amp;""="","Unclassified",VLOOKUP(L5576,'Quantification'!$A:$B,2,FALSE)),"Unclassified")</f>
        <v>Major</v>
      </c>
      <c r="N5576" t="inlineStr">
        <is>
          <t xml:space="preserve">frl-florinda.frisardi@pocketfm.com</t>
        </is>
      </c>
      <c r="O5576" t="inlineStr">
        <is>
          <t xml:space="preserve">Issues found in raw</t>
        </is>
      </c>
      <c r="P5576" t="str">
        <f>IF(OR(O5576="Issues found in master",O5576="Final master"),"Master",IF(OR(O5576="Ready for Master",O5576="Issues found in raw",O5576="Raw under QC",O5576="Issues resolved in raw"),"Raw","-"))</f>
        <v>Raw</v>
      </c>
      <c r="Q5576" s="13">
        <v>46266.31875</v>
      </c>
      <c r="R5576" t="inlineStr">
        <is>
          <t xml:space="preserve">2026-09 (Sept)</t>
        </is>
      </c>
      <c r="S5576">
        <f>IF(M5576="Not an error",0,IF(COUNTIFS($A$2:$A5576,$A5576,$D$2:$D5576,$D5576,$M$2:$M5576,"&lt;&gt;Not an error")=1,1,0))</f>
        <v>0</v>
      </c>
      <c r="T5576">
        <f>IF(M5576&lt;&gt;"Major",0,IF(COUNTIFS($A$2:$A5576,$A5576,$D$2:$D5576,$D5576,$M$2:$M5576,"Major")=1,1,0))</f>
        <v>0</v>
      </c>
      <c r="U5576">
        <f>IF(M5576&lt;&gt;"Minor",0,IF(COUNTIFS($A$2:$A5576,$A5576,$D$2:$D5576,$D5576,$M$2:$M5576,"Minor")=1,1,0))</f>
        <v>0</v>
      </c>
    </row>
    <row r="5577">
      <c r="A5577" t="inlineStr">
        <is>
          <t xml:space="preserve">294cd7d130be8bb0326127c52ff2769fcf9a956d</t>
        </is>
      </c>
      <c r="B5577" t="inlineStr">
        <is>
          <t xml:space="preserve">Zompirewolf</t>
        </is>
      </c>
      <c r="C5577" t="inlineStr">
        <is>
          <t xml:space="preserve">Zompirewolf: Die Geburt Einer Legende</t>
        </is>
      </c>
      <c r="D5577" t="inlineStr">
        <is>
          <t xml:space="preserve">00648824c6b18efa9ad56827a2d7490b551afbab</t>
        </is>
      </c>
      <c r="E5577" t="inlineStr">
        <is>
          <t xml:space="preserve">Episode 482: Die Entscheidung Des Imperators</t>
        </is>
      </c>
      <c r="F5577">
        <v>482</v>
      </c>
      <c r="G5577" t="inlineStr">
        <is>
          <t xml:space="preserve">7:00-7:13</t>
        </is>
      </c>
      <c r="H5577" t="inlineStr">
        <is>
          <t xml:space="preserve">Resolved</t>
        </is>
      </c>
      <c r="I5577" t="inlineStr">
        <is>
          <t xml:space="preserve">Remarks: change in accent
Line from Script: "„Lord Callan, Ihr werdet die Konsequenzen Eurer Arroganz tragen. Verlasst diesen Hof und kehrt niemals zurück.“
„Aber, mein Herr“, flehte Callan."
Notes: "Callan" DE--&gt;EN</t>
        </is>
      </c>
      <c r="J5577" t="inlineStr">
        <is>
          <t xml:space="preserve">VOA</t>
        </is>
      </c>
      <c r="K5577" t="inlineStr">
        <is>
          <t xml:space="preserve">Mispronunciation</t>
        </is>
      </c>
      <c r="L5577" t="inlineStr">
        <is>
          <t xml:space="preserve">Mispronunciation</t>
        </is>
      </c>
      <c r="M5577" t="str">
        <f>IFERROR(IF(VLOOKUP(L5577,'Quantification'!$A:$B,2,FALSE)&amp;""="","Unclassified",VLOOKUP(L5577,'Quantification'!$A:$B,2,FALSE)),"Unclassified")</f>
        <v>Major</v>
      </c>
      <c r="N5577" t="inlineStr">
        <is>
          <t xml:space="preserve">frl-florinda.frisardi@pocketfm.com</t>
        </is>
      </c>
      <c r="O5577" t="inlineStr">
        <is>
          <t xml:space="preserve">Issues found in raw</t>
        </is>
      </c>
      <c r="P5577" t="str">
        <f>IF(OR(O5577="Issues found in master",O5577="Final master"),"Master",IF(OR(O5577="Ready for Master",O5577="Issues found in raw",O5577="Raw under QC",O5577="Issues resolved in raw"),"Raw","-"))</f>
        <v>Raw</v>
      </c>
      <c r="Q5577" s="13">
        <v>46266.31875</v>
      </c>
      <c r="R5577" t="inlineStr">
        <is>
          <t xml:space="preserve">2026-09 (Sept)</t>
        </is>
      </c>
      <c r="S5577">
        <f>IF(M5577="Not an error",0,IF(COUNTIFS($A$2:$A5577,$A5577,$D$2:$D5577,$D5577,$M$2:$M5577,"&lt;&gt;Not an error")=1,1,0))</f>
        <v>0</v>
      </c>
      <c r="T5577">
        <f>IF(M5577&lt;&gt;"Major",0,IF(COUNTIFS($A$2:$A5577,$A5577,$D$2:$D5577,$D5577,$M$2:$M5577,"Major")=1,1,0))</f>
        <v>0</v>
      </c>
      <c r="U5577">
        <f>IF(M5577&lt;&gt;"Minor",0,IF(COUNTIFS($A$2:$A5577,$A5577,$D$2:$D5577,$D5577,$M$2:$M5577,"Minor")=1,1,0))</f>
        <v>0</v>
      </c>
    </row>
    <row r="5578">
      <c r="A5578" t="inlineStr">
        <is>
          <t xml:space="preserve">294cd7d130be8bb0326127c52ff2769fcf9a956d</t>
        </is>
      </c>
      <c r="B5578" t="inlineStr">
        <is>
          <t xml:space="preserve">Zompirewolf</t>
        </is>
      </c>
      <c r="C5578" t="inlineStr">
        <is>
          <t xml:space="preserve">Zompirewolf: Die Geburt Einer Legende</t>
        </is>
      </c>
      <c r="D5578" t="inlineStr">
        <is>
          <t xml:space="preserve">00648824c6b18efa9ad56827a2d7490b551afbab</t>
        </is>
      </c>
      <c r="E5578" t="inlineStr">
        <is>
          <t xml:space="preserve">Episode 482: Die Entscheidung Des Imperators</t>
        </is>
      </c>
      <c r="F5578">
        <v>482</v>
      </c>
      <c r="G5578" t="inlineStr">
        <is>
          <t xml:space="preserve">7:17-7:26</t>
        </is>
      </c>
      <c r="H5578" t="inlineStr">
        <is>
          <t xml:space="preserve">Resolved</t>
        </is>
      </c>
      <c r="I5578" t="inlineStr">
        <is>
          <t xml:space="preserve">Remarks: change in accent
Line from Script: "Lord Callan, mit blassem, wutverzerrtem Gesicht, funkelte den Schnitter und Tessa noch einmal an, bevor er aus der großen Halle stürmte. "
Notes: "Callan" DE--&gt;EN</t>
        </is>
      </c>
      <c r="J5578" t="inlineStr">
        <is>
          <t xml:space="preserve">VOA</t>
        </is>
      </c>
      <c r="K5578" t="inlineStr">
        <is>
          <t xml:space="preserve">Mispronunciation</t>
        </is>
      </c>
      <c r="L5578" t="inlineStr">
        <is>
          <t xml:space="preserve">Mispronunciation</t>
        </is>
      </c>
      <c r="M5578" t="str">
        <f>IFERROR(IF(VLOOKUP(L5578,'Quantification'!$A:$B,2,FALSE)&amp;""="","Unclassified",VLOOKUP(L5578,'Quantification'!$A:$B,2,FALSE)),"Unclassified")</f>
        <v>Major</v>
      </c>
      <c r="N5578" t="inlineStr">
        <is>
          <t xml:space="preserve">frl-florinda.frisardi@pocketfm.com</t>
        </is>
      </c>
      <c r="O5578" t="inlineStr">
        <is>
          <t xml:space="preserve">Issues found in raw</t>
        </is>
      </c>
      <c r="P5578" t="str">
        <f>IF(OR(O5578="Issues found in master",O5578="Final master"),"Master",IF(OR(O5578="Ready for Master",O5578="Issues found in raw",O5578="Raw under QC",O5578="Issues resolved in raw"),"Raw","-"))</f>
        <v>Raw</v>
      </c>
      <c r="Q5578" s="13">
        <v>46266.31875</v>
      </c>
      <c r="R5578" t="inlineStr">
        <is>
          <t xml:space="preserve">2026-09 (Sept)</t>
        </is>
      </c>
      <c r="S5578">
        <f>IF(M5578="Not an error",0,IF(COUNTIFS($A$2:$A5578,$A5578,$D$2:$D5578,$D5578,$M$2:$M5578,"&lt;&gt;Not an error")=1,1,0))</f>
        <v>0</v>
      </c>
      <c r="T5578">
        <f>IF(M5578&lt;&gt;"Major",0,IF(COUNTIFS($A$2:$A5578,$A5578,$D$2:$D5578,$D5578,$M$2:$M5578,"Major")=1,1,0))</f>
        <v>0</v>
      </c>
      <c r="U5578">
        <f>IF(M5578&lt;&gt;"Minor",0,IF(COUNTIFS($A$2:$A5578,$A5578,$D$2:$D5578,$D5578,$M$2:$M5578,"Minor")=1,1,0))</f>
        <v>0</v>
      </c>
    </row>
    <row r="5579">
      <c r="A5579" t="inlineStr">
        <is>
          <t xml:space="preserve">294cd7d130be8bb0326127c52ff2769fcf9a956d</t>
        </is>
      </c>
      <c r="B5579" t="inlineStr">
        <is>
          <t xml:space="preserve">Zompirewolf</t>
        </is>
      </c>
      <c r="C5579" t="inlineStr">
        <is>
          <t xml:space="preserve">Zompirewolf: Die Geburt Einer Legende</t>
        </is>
      </c>
      <c r="D5579" t="inlineStr">
        <is>
          <t xml:space="preserve">00648824c6b18efa9ad56827a2d7490b551afbab</t>
        </is>
      </c>
      <c r="E5579" t="inlineStr">
        <is>
          <t xml:space="preserve">Episode 482: Die Entscheidung Des Imperators</t>
        </is>
      </c>
      <c r="F5579">
        <v>482</v>
      </c>
      <c r="G5579" t="inlineStr">
        <is>
          <t xml:space="preserve">8:29-8:56</t>
        </is>
      </c>
      <c r="H5579" t="inlineStr">
        <is>
          <t xml:space="preserve">Resolved</t>
        </is>
      </c>
      <c r="I5579" t="inlineStr">
        <is>
          <t xml:space="preserve">Remarks: change in accent
Line from Script: "Niemand hatte bemerkt, wie Tessa ihren betörenden Einfluss genutzt hatte, um Callan zu seinem Verhalten zu zwingen. Auch war niemandem aufgefallen, wie Tristan Keron mit seiner Fähigkeit, der ‚Verhöhnung‘, dazu provoziert hatte, sein Schwert zu ziehen. Da jeder am Hof von Callans unanständigem Verlangen wusste, kam niemand auf den Gedanken, dass er manipuliert worden sein könnte."
Notes: "Callan" DE--&gt;EN</t>
        </is>
      </c>
      <c r="J5579" t="inlineStr">
        <is>
          <t xml:space="preserve">VOA</t>
        </is>
      </c>
      <c r="K5579" t="inlineStr">
        <is>
          <t xml:space="preserve">Mispronunciation</t>
        </is>
      </c>
      <c r="L5579" t="inlineStr">
        <is>
          <t xml:space="preserve">Mispronunciation</t>
        </is>
      </c>
      <c r="M5579" t="str">
        <f>IFERROR(IF(VLOOKUP(L5579,'Quantification'!$A:$B,2,FALSE)&amp;""="","Unclassified",VLOOKUP(L5579,'Quantification'!$A:$B,2,FALSE)),"Unclassified")</f>
        <v>Major</v>
      </c>
      <c r="N5579" t="inlineStr">
        <is>
          <t xml:space="preserve">frl-florinda.frisardi@pocketfm.com</t>
        </is>
      </c>
      <c r="O5579" t="inlineStr">
        <is>
          <t xml:space="preserve">Issues found in raw</t>
        </is>
      </c>
      <c r="P5579" t="str">
        <f>IF(OR(O5579="Issues found in master",O5579="Final master"),"Master",IF(OR(O5579="Ready for Master",O5579="Issues found in raw",O5579="Raw under QC",O5579="Issues resolved in raw"),"Raw","-"))</f>
        <v>Raw</v>
      </c>
      <c r="Q5579" s="13">
        <v>46266.31875</v>
      </c>
      <c r="R5579" t="inlineStr">
        <is>
          <t xml:space="preserve">2026-09 (Sept)</t>
        </is>
      </c>
      <c r="S5579">
        <f>IF(M5579="Not an error",0,IF(COUNTIFS($A$2:$A5579,$A5579,$D$2:$D5579,$D5579,$M$2:$M5579,"&lt;&gt;Not an error")=1,1,0))</f>
        <v>0</v>
      </c>
      <c r="T5579">
        <f>IF(M5579&lt;&gt;"Major",0,IF(COUNTIFS($A$2:$A5579,$A5579,$D$2:$D5579,$D5579,$M$2:$M5579,"Major")=1,1,0))</f>
        <v>0</v>
      </c>
      <c r="U5579">
        <f>IF(M5579&lt;&gt;"Minor",0,IF(COUNTIFS($A$2:$A5579,$A5579,$D$2:$D5579,$D5579,$M$2:$M5579,"Minor")=1,1,0))</f>
        <v>0</v>
      </c>
    </row>
    <row r="5580">
      <c r="A5580" t="inlineStr">
        <is>
          <t xml:space="preserve">294cd7d130be8bb0326127c52ff2769fcf9a956d</t>
        </is>
      </c>
      <c r="B5580" t="inlineStr">
        <is>
          <t xml:space="preserve">Zompirewolf</t>
        </is>
      </c>
      <c r="C5580" t="inlineStr">
        <is>
          <t xml:space="preserve">Zompirewolf: Die Geburt Einer Legende</t>
        </is>
      </c>
      <c r="D5580" t="inlineStr">
        <is>
          <t xml:space="preserve">00648824c6b18efa9ad56827a2d7490b551afbab</t>
        </is>
      </c>
      <c r="E5580" t="inlineStr">
        <is>
          <t xml:space="preserve">Episode 482: Die Entscheidung Des Imperators</t>
        </is>
      </c>
      <c r="F5580">
        <v>482</v>
      </c>
      <c r="G5580" t="inlineStr">
        <is>
          <t xml:space="preserve">9:05-9:18</t>
        </is>
      </c>
      <c r="H5580" t="inlineStr">
        <is>
          <t xml:space="preserve">Resolved</t>
        </is>
      </c>
      <c r="I5580" t="inlineStr">
        <is>
          <t xml:space="preserve">Remarks: abrupt cut
Line from Script: "„Jetzt, da wir den Hof infiltriert haben, ist es an der Zeit, nach Spuren des Kults zu suchen“, dachte Tristan, während der Imperator ihm und Tessa Adelstitel verlieh."
Notes: end of sentence</t>
        </is>
      </c>
      <c r="J5580" t="inlineStr">
        <is>
          <t xml:space="preserve">SE</t>
        </is>
      </c>
      <c r="K5580" t="inlineStr">
        <is>
          <t xml:space="preserve">Abrupt cut / Jerk</t>
        </is>
      </c>
      <c r="L5580" t="inlineStr">
        <is>
          <t xml:space="preserve">Abrupt cut / Jerk</t>
        </is>
      </c>
      <c r="M5580" t="str">
        <f>IFERROR(IF(VLOOKUP(L5580,'Quantification'!$A:$B,2,FALSE)&amp;""="","Unclassified",VLOOKUP(L5580,'Quantification'!$A:$B,2,FALSE)),"Unclassified")</f>
        <v>Major</v>
      </c>
      <c r="N5580" t="inlineStr">
        <is>
          <t xml:space="preserve">frl-florinda.frisardi@pocketfm.com</t>
        </is>
      </c>
      <c r="O5580" t="inlineStr">
        <is>
          <t xml:space="preserve">Issues found in raw</t>
        </is>
      </c>
      <c r="P5580" t="str">
        <f>IF(OR(O5580="Issues found in master",O5580="Final master"),"Master",IF(OR(O5580="Ready for Master",O5580="Issues found in raw",O5580="Raw under QC",O5580="Issues resolved in raw"),"Raw","-"))</f>
        <v>Raw</v>
      </c>
      <c r="Q5580" s="13">
        <v>46266.31875</v>
      </c>
      <c r="R5580" t="inlineStr">
        <is>
          <t xml:space="preserve">2026-09 (Sept)</t>
        </is>
      </c>
      <c r="S5580">
        <f>IF(M5580="Not an error",0,IF(COUNTIFS($A$2:$A5580,$A5580,$D$2:$D5580,$D5580,$M$2:$M5580,"&lt;&gt;Not an error")=1,1,0))</f>
        <v>0</v>
      </c>
      <c r="T5580">
        <f>IF(M5580&lt;&gt;"Major",0,IF(COUNTIFS($A$2:$A5580,$A5580,$D$2:$D5580,$D5580,$M$2:$M5580,"Major")=1,1,0))</f>
        <v>0</v>
      </c>
      <c r="U5580">
        <f>IF(M5580&lt;&gt;"Minor",0,IF(COUNTIFS($A$2:$A5580,$A5580,$D$2:$D5580,$D5580,$M$2:$M5580,"Minor")=1,1,0))</f>
        <v>0</v>
      </c>
    </row>
    <row r="5581">
      <c r="A5581" t="inlineStr">
        <is>
          <t xml:space="preserve">294cd7d130be8bb0326127c52ff2769fcf9a956d</t>
        </is>
      </c>
      <c r="B5581" t="inlineStr">
        <is>
          <t xml:space="preserve">Zompirewolf</t>
        </is>
      </c>
      <c r="C5581" t="inlineStr">
        <is>
          <t xml:space="preserve">Zompirewolf: Die Geburt Einer Legende</t>
        </is>
      </c>
      <c r="D5581" t="inlineStr">
        <is>
          <t xml:space="preserve">17b1f8519c45dc873026d6d77421f1b3c8370ce4</t>
        </is>
      </c>
      <c r="E5581" t="inlineStr">
        <is>
          <t xml:space="preserve">Episode 483: Im Schatten Verborgen Teil 1</t>
        </is>
      </c>
      <c r="F5581">
        <v>483</v>
      </c>
      <c r="G5581" t="inlineStr">
        <is>
          <t xml:space="preserve">7:17-7:25</t>
        </is>
      </c>
      <c r="H5581" t="inlineStr">
        <is>
          <t xml:space="preserve">Resolved</t>
        </is>
      </c>
      <c r="I5581" t="inlineStr">
        <is>
          <t xml:space="preserve">Remarks: abrupt cut
Line from Script: "„Eines Tages“, murmelte er, „bringen diese Idioten mich noch ins Grab.“
Notes: end of sentence</t>
        </is>
      </c>
      <c r="J5581" t="inlineStr">
        <is>
          <t xml:space="preserve">SE</t>
        </is>
      </c>
      <c r="K5581" t="inlineStr">
        <is>
          <t xml:space="preserve">Abrupt cut / Jerk</t>
        </is>
      </c>
      <c r="L5581" t="inlineStr">
        <is>
          <t xml:space="preserve">Abrupt cut / Jerk</t>
        </is>
      </c>
      <c r="M5581" t="str">
        <f>IFERROR(IF(VLOOKUP(L5581,'Quantification'!$A:$B,2,FALSE)&amp;""="","Unclassified",VLOOKUP(L5581,'Quantification'!$A:$B,2,FALSE)),"Unclassified")</f>
        <v>Major</v>
      </c>
      <c r="N5581" t="inlineStr">
        <is>
          <t xml:space="preserve">frl-florinda.frisardi@pocketfm.com</t>
        </is>
      </c>
      <c r="O5581" t="inlineStr">
        <is>
          <t xml:space="preserve">Issues found in raw</t>
        </is>
      </c>
      <c r="P5581" t="str">
        <f>IF(OR(O5581="Issues found in master",O5581="Final master"),"Master",IF(OR(O5581="Ready for Master",O5581="Issues found in raw",O5581="Raw under QC",O5581="Issues resolved in raw"),"Raw","-"))</f>
        <v>Raw</v>
      </c>
      <c r="Q5581" s="13">
        <v>46266.319444444445</v>
      </c>
      <c r="R5581" t="inlineStr">
        <is>
          <t xml:space="preserve">2026-09 (Sept)</t>
        </is>
      </c>
      <c r="S5581">
        <f>IF(M5581="Not an error",0,IF(COUNTIFS($A$2:$A5581,$A5581,$D$2:$D5581,$D5581,$M$2:$M5581,"&lt;&gt;Not an error")=1,1,0))</f>
        <v>1</v>
      </c>
      <c r="T5581">
        <f>IF(M5581&lt;&gt;"Major",0,IF(COUNTIFS($A$2:$A5581,$A5581,$D$2:$D5581,$D5581,$M$2:$M5581,"Major")=1,1,0))</f>
        <v>1</v>
      </c>
      <c r="U5581">
        <f>IF(M5581&lt;&gt;"Minor",0,IF(COUNTIFS($A$2:$A5581,$A5581,$D$2:$D5581,$D5581,$M$2:$M5581,"Minor")=1,1,0))</f>
        <v>0</v>
      </c>
    </row>
    <row r="5582">
      <c r="A5582" t="inlineStr">
        <is>
          <t xml:space="preserve">294cd7d130be8bb0326127c52ff2769fcf9a956d</t>
        </is>
      </c>
      <c r="B5582" t="inlineStr">
        <is>
          <t xml:space="preserve">Zompirewolf</t>
        </is>
      </c>
      <c r="C5582" t="inlineStr">
        <is>
          <t xml:space="preserve">Zompirewolf: Die Geburt Einer Legende</t>
        </is>
      </c>
      <c r="D5582" t="inlineStr">
        <is>
          <t xml:space="preserve">db893cba7529d13c3e7c378ee3b344d347c830ac</t>
        </is>
      </c>
      <c r="E5582" t="inlineStr">
        <is>
          <t xml:space="preserve">Episode 485: Palasteinbruch</t>
        </is>
      </c>
      <c r="F5582">
        <v>485</v>
      </c>
      <c r="G5582" t="inlineStr">
        <is>
          <t xml:space="preserve">1:51-2:05</t>
        </is>
      </c>
      <c r="H5582" t="inlineStr">
        <is>
          <t xml:space="preserve">Resolved</t>
        </is>
      </c>
      <c r="I5582" t="inlineStr">
        <is>
          <t xml:space="preserve">Remarks: incorrect name
Line from Script: "Doch dann sah er erleichtert Tristan und Wren inmitten des Durcheinanders stehen, anscheinend unverletzt.
„Schnitter! Wren!“, rief der Minister, die Stimme eine Mischung aus Sorge und Erleichterung. "
Notes: "Wren" - change to "Tessa"</t>
        </is>
      </c>
      <c r="J5582" t="inlineStr">
        <is>
          <t xml:space="preserve">AI</t>
        </is>
      </c>
      <c r="K5582" t="inlineStr">
        <is>
          <t xml:space="preserve">Script error</t>
        </is>
      </c>
      <c r="L5582" t="inlineStr">
        <is>
          <t xml:space="preserve">Script error</t>
        </is>
      </c>
      <c r="M5582" t="str">
        <f>IFERROR(IF(VLOOKUP(L5582,'Quantification'!$A:$B,2,FALSE)&amp;""="","Unclassified",VLOOKUP(L5582,'Quantification'!$A:$B,2,FALSE)),"Unclassified")</f>
        <v>Major</v>
      </c>
      <c r="N5582" t="inlineStr">
        <is>
          <t xml:space="preserve">frl-florinda.frisardi@pocketfm.com</t>
        </is>
      </c>
      <c r="O5582" t="inlineStr">
        <is>
          <t xml:space="preserve">Issues found in raw</t>
        </is>
      </c>
      <c r="P5582" t="str">
        <f>IF(OR(O5582="Issues found in master",O5582="Final master"),"Master",IF(OR(O5582="Ready for Master",O5582="Issues found in raw",O5582="Raw under QC",O5582="Issues resolved in raw"),"Raw","-"))</f>
        <v>Raw</v>
      </c>
      <c r="Q5582" s="13">
        <v>46266.32847222222</v>
      </c>
      <c r="R5582" t="inlineStr">
        <is>
          <t xml:space="preserve">2026-09 (Sept)</t>
        </is>
      </c>
      <c r="S5582">
        <f>IF(M5582="Not an error",0,IF(COUNTIFS($A$2:$A5582,$A5582,$D$2:$D5582,$D5582,$M$2:$M5582,"&lt;&gt;Not an error")=1,1,0))</f>
        <v>1</v>
      </c>
      <c r="T5582">
        <f>IF(M5582&lt;&gt;"Major",0,IF(COUNTIFS($A$2:$A5582,$A5582,$D$2:$D5582,$D5582,$M$2:$M5582,"Major")=1,1,0))</f>
        <v>1</v>
      </c>
      <c r="U5582">
        <f>IF(M5582&lt;&gt;"Minor",0,IF(COUNTIFS($A$2:$A5582,$A5582,$D$2:$D5582,$D5582,$M$2:$M5582,"Minor")=1,1,0))</f>
        <v>0</v>
      </c>
    </row>
    <row r="5583">
      <c r="A5583" t="inlineStr">
        <is>
          <t xml:space="preserve">294cd7d130be8bb0326127c52ff2769fcf9a956d</t>
        </is>
      </c>
      <c r="B5583" t="inlineStr">
        <is>
          <t xml:space="preserve">Zompirewolf</t>
        </is>
      </c>
      <c r="C5583" t="inlineStr">
        <is>
          <t xml:space="preserve">Zompirewolf: Die Geburt Einer Legende</t>
        </is>
      </c>
      <c r="D5583" t="inlineStr">
        <is>
          <t xml:space="preserve">db893cba7529d13c3e7c378ee3b344d347c830ac</t>
        </is>
      </c>
      <c r="E5583" t="inlineStr">
        <is>
          <t xml:space="preserve">Episode 485: Palasteinbruch</t>
        </is>
      </c>
      <c r="F5583">
        <v>485</v>
      </c>
      <c r="G5583" t="inlineStr">
        <is>
          <t xml:space="preserve">2:20-2:26</t>
        </is>
      </c>
      <c r="H5583" t="inlineStr">
        <is>
          <t xml:space="preserve">Resolved</t>
        </is>
      </c>
      <c r="I5583" t="inlineStr">
        <is>
          <t xml:space="preserve">Remarks: incorrect name
Line from Script: "Wren fügte gefasst hinzu: „Sie haben uns überrascht, aber wir konnten uns verteidigen. "
Notes: "Wren" - change to "Tessa"</t>
        </is>
      </c>
      <c r="J5583" t="inlineStr">
        <is>
          <t xml:space="preserve">AI</t>
        </is>
      </c>
      <c r="K5583" t="inlineStr">
        <is>
          <t xml:space="preserve">Script error</t>
        </is>
      </c>
      <c r="L5583" t="inlineStr">
        <is>
          <t xml:space="preserve">Script error</t>
        </is>
      </c>
      <c r="M5583" t="str">
        <f>IFERROR(IF(VLOOKUP(L5583,'Quantification'!$A:$B,2,FALSE)&amp;""="","Unclassified",VLOOKUP(L5583,'Quantification'!$A:$B,2,FALSE)),"Unclassified")</f>
        <v>Major</v>
      </c>
      <c r="N5583" t="inlineStr">
        <is>
          <t xml:space="preserve">frl-florinda.frisardi@pocketfm.com</t>
        </is>
      </c>
      <c r="O5583" t="inlineStr">
        <is>
          <t xml:space="preserve">Issues found in raw</t>
        </is>
      </c>
      <c r="P5583" t="str">
        <f>IF(OR(O5583="Issues found in master",O5583="Final master"),"Master",IF(OR(O5583="Ready for Master",O5583="Issues found in raw",O5583="Raw under QC",O5583="Issues resolved in raw"),"Raw","-"))</f>
        <v>Raw</v>
      </c>
      <c r="Q5583" s="13">
        <v>46266.32847222222</v>
      </c>
      <c r="R5583" t="inlineStr">
        <is>
          <t xml:space="preserve">2026-09 (Sept)</t>
        </is>
      </c>
      <c r="S5583">
        <f>IF(M5583="Not an error",0,IF(COUNTIFS($A$2:$A5583,$A5583,$D$2:$D5583,$D5583,$M$2:$M5583,"&lt;&gt;Not an error")=1,1,0))</f>
        <v>0</v>
      </c>
      <c r="T5583">
        <f>IF(M5583&lt;&gt;"Major",0,IF(COUNTIFS($A$2:$A5583,$A5583,$D$2:$D5583,$D5583,$M$2:$M5583,"Major")=1,1,0))</f>
        <v>0</v>
      </c>
      <c r="U5583">
        <f>IF(M5583&lt;&gt;"Minor",0,IF(COUNTIFS($A$2:$A5583,$A5583,$D$2:$D5583,$D5583,$M$2:$M5583,"Minor")=1,1,0))</f>
        <v>0</v>
      </c>
    </row>
    <row r="5584">
      <c r="A5584" t="inlineStr">
        <is>
          <t xml:space="preserve">294cd7d130be8bb0326127c52ff2769fcf9a956d</t>
        </is>
      </c>
      <c r="B5584" t="inlineStr">
        <is>
          <t xml:space="preserve">Zompirewolf</t>
        </is>
      </c>
      <c r="C5584" t="inlineStr">
        <is>
          <t xml:space="preserve">Zompirewolf: Die Geburt Einer Legende</t>
        </is>
      </c>
      <c r="D5584" t="inlineStr">
        <is>
          <t xml:space="preserve">db893cba7529d13c3e7c378ee3b344d347c830ac</t>
        </is>
      </c>
      <c r="E5584" t="inlineStr">
        <is>
          <t xml:space="preserve">Episode 485: Palasteinbruch</t>
        </is>
      </c>
      <c r="F5584">
        <v>485</v>
      </c>
      <c r="G5584" t="inlineStr">
        <is>
          <t xml:space="preserve">2:57-3:04</t>
        </is>
      </c>
      <c r="H5584" t="inlineStr">
        <is>
          <t xml:space="preserve">Resolved</t>
        </is>
      </c>
      <c r="I5584" t="inlineStr">
        <is>
          <t xml:space="preserve">Remarks: mispronunciation
Line from Script: "„General, ich habe Ihnen die Sicherheit dieses Palastes anvertraut, und Sie haben das zugelassen. "
Notes: "General" misrpronounced</t>
        </is>
      </c>
      <c r="J5584" t="inlineStr">
        <is>
          <t xml:space="preserve">VOA</t>
        </is>
      </c>
      <c r="K5584" t="inlineStr">
        <is>
          <t xml:space="preserve">Mispronunciation</t>
        </is>
      </c>
      <c r="L5584" t="inlineStr">
        <is>
          <t xml:space="preserve">Mispronunciation</t>
        </is>
      </c>
      <c r="M5584" t="str">
        <f>IFERROR(IF(VLOOKUP(L5584,'Quantification'!$A:$B,2,FALSE)&amp;""="","Unclassified",VLOOKUP(L5584,'Quantification'!$A:$B,2,FALSE)),"Unclassified")</f>
        <v>Major</v>
      </c>
      <c r="N5584" t="inlineStr">
        <is>
          <t xml:space="preserve">frl-florinda.frisardi@pocketfm.com</t>
        </is>
      </c>
      <c r="O5584" t="inlineStr">
        <is>
          <t xml:space="preserve">Issues found in raw</t>
        </is>
      </c>
      <c r="P5584" t="str">
        <f>IF(OR(O5584="Issues found in master",O5584="Final master"),"Master",IF(OR(O5584="Ready for Master",O5584="Issues found in raw",O5584="Raw under QC",O5584="Issues resolved in raw"),"Raw","-"))</f>
        <v>Raw</v>
      </c>
      <c r="Q5584" s="13">
        <v>46266.32847222222</v>
      </c>
      <c r="R5584" t="inlineStr">
        <is>
          <t xml:space="preserve">2026-09 (Sept)</t>
        </is>
      </c>
      <c r="S5584">
        <f>IF(M5584="Not an error",0,IF(COUNTIFS($A$2:$A5584,$A5584,$D$2:$D5584,$D5584,$M$2:$M5584,"&lt;&gt;Not an error")=1,1,0))</f>
        <v>0</v>
      </c>
      <c r="T5584">
        <f>IF(M5584&lt;&gt;"Major",0,IF(COUNTIFS($A$2:$A5584,$A5584,$D$2:$D5584,$D5584,$M$2:$M5584,"Major")=1,1,0))</f>
        <v>0</v>
      </c>
      <c r="U5584">
        <f>IF(M5584&lt;&gt;"Minor",0,IF(COUNTIFS($A$2:$A5584,$A5584,$D$2:$D5584,$D5584,$M$2:$M5584,"Minor")=1,1,0))</f>
        <v>0</v>
      </c>
    </row>
    <row r="5585">
      <c r="A5585" t="inlineStr">
        <is>
          <t xml:space="preserve">294cd7d130be8bb0326127c52ff2769fcf9a956d</t>
        </is>
      </c>
      <c r="B5585" t="inlineStr">
        <is>
          <t xml:space="preserve">Zompirewolf</t>
        </is>
      </c>
      <c r="C5585" t="inlineStr">
        <is>
          <t xml:space="preserve">Zompirewolf: Die Geburt Einer Legende</t>
        </is>
      </c>
      <c r="D5585" t="inlineStr">
        <is>
          <t xml:space="preserve">db893cba7529d13c3e7c378ee3b344d347c830ac</t>
        </is>
      </c>
      <c r="E5585" t="inlineStr">
        <is>
          <t xml:space="preserve">Episode 485: Palasteinbruch</t>
        </is>
      </c>
      <c r="F5585">
        <v>485</v>
      </c>
      <c r="G5585" t="inlineStr">
        <is>
          <t xml:space="preserve">3:57-4:05</t>
        </is>
      </c>
      <c r="H5585" t="inlineStr">
        <is>
          <t xml:space="preserve">Resolved</t>
        </is>
      </c>
      <c r="I5585" t="inlineStr">
        <is>
          <t xml:space="preserve">Remarks: incorrect name
Line from Script: "Dann wandte sich der Minister wieder Tristan und Wren zu. „Schnitter, Wren, ich entschuldige mich für diese Sicherheitslücke. "
Notes: "Wren" - change to "Tessa"</t>
        </is>
      </c>
      <c r="J5585" t="inlineStr">
        <is>
          <t xml:space="preserve">AI</t>
        </is>
      </c>
      <c r="K5585" t="inlineStr">
        <is>
          <t xml:space="preserve">Script error</t>
        </is>
      </c>
      <c r="L5585" t="inlineStr">
        <is>
          <t xml:space="preserve">Script error</t>
        </is>
      </c>
      <c r="M5585" t="str">
        <f>IFERROR(IF(VLOOKUP(L5585,'Quantification'!$A:$B,2,FALSE)&amp;""="","Unclassified",VLOOKUP(L5585,'Quantification'!$A:$B,2,FALSE)),"Unclassified")</f>
        <v>Major</v>
      </c>
      <c r="N5585" t="inlineStr">
        <is>
          <t xml:space="preserve">frl-florinda.frisardi@pocketfm.com</t>
        </is>
      </c>
      <c r="O5585" t="inlineStr">
        <is>
          <t xml:space="preserve">Issues found in raw</t>
        </is>
      </c>
      <c r="P5585" t="str">
        <f>IF(OR(O5585="Issues found in master",O5585="Final master"),"Master",IF(OR(O5585="Ready for Master",O5585="Issues found in raw",O5585="Raw under QC",O5585="Issues resolved in raw"),"Raw","-"))</f>
        <v>Raw</v>
      </c>
      <c r="Q5585" s="13">
        <v>46266.32847222222</v>
      </c>
      <c r="R5585" t="inlineStr">
        <is>
          <t xml:space="preserve">2026-09 (Sept)</t>
        </is>
      </c>
      <c r="S5585">
        <f>IF(M5585="Not an error",0,IF(COUNTIFS($A$2:$A5585,$A5585,$D$2:$D5585,$D5585,$M$2:$M5585,"&lt;&gt;Not an error")=1,1,0))</f>
        <v>0</v>
      </c>
      <c r="T5585">
        <f>IF(M5585&lt;&gt;"Major",0,IF(COUNTIFS($A$2:$A5585,$A5585,$D$2:$D5585,$D5585,$M$2:$M5585,"Major")=1,1,0))</f>
        <v>0</v>
      </c>
      <c r="U5585">
        <f>IF(M5585&lt;&gt;"Minor",0,IF(COUNTIFS($A$2:$A5585,$A5585,$D$2:$D5585,$D5585,$M$2:$M5585,"Minor")=1,1,0))</f>
        <v>0</v>
      </c>
    </row>
    <row r="5586">
      <c r="A5586" t="inlineStr">
        <is>
          <t xml:space="preserve">294cd7d130be8bb0326127c52ff2769fcf9a956d</t>
        </is>
      </c>
      <c r="B5586" t="inlineStr">
        <is>
          <t xml:space="preserve">Zompirewolf</t>
        </is>
      </c>
      <c r="C5586" t="inlineStr">
        <is>
          <t xml:space="preserve">Zompirewolf: Die Geburt Einer Legende</t>
        </is>
      </c>
      <c r="D5586" t="inlineStr">
        <is>
          <t xml:space="preserve">db893cba7529d13c3e7c378ee3b344d347c830ac</t>
        </is>
      </c>
      <c r="E5586" t="inlineStr">
        <is>
          <t xml:space="preserve">Episode 485: Palasteinbruch</t>
        </is>
      </c>
      <c r="F5586">
        <v>485</v>
      </c>
      <c r="G5586" t="inlineStr">
        <is>
          <t xml:space="preserve">4:18-4:21</t>
        </is>
      </c>
      <c r="H5586" t="inlineStr">
        <is>
          <t xml:space="preserve">Resolved</t>
        </is>
      </c>
      <c r="I5586" t="inlineStr">
        <is>
          <t xml:space="preserve">Remarks: incorrect name
Line from Script: "Tristan wechselte einen wachsamen Blick mit Wren. "
Notes: "Wren" - change to "Tessa"</t>
        </is>
      </c>
      <c r="J5586" t="inlineStr">
        <is>
          <t xml:space="preserve">AI</t>
        </is>
      </c>
      <c r="K5586" t="inlineStr">
        <is>
          <t xml:space="preserve">Script error</t>
        </is>
      </c>
      <c r="L5586" t="inlineStr">
        <is>
          <t xml:space="preserve">Script error</t>
        </is>
      </c>
      <c r="M5586" t="str">
        <f>IFERROR(IF(VLOOKUP(L5586,'Quantification'!$A:$B,2,FALSE)&amp;""="","Unclassified",VLOOKUP(L5586,'Quantification'!$A:$B,2,FALSE)),"Unclassified")</f>
        <v>Major</v>
      </c>
      <c r="N5586" t="inlineStr">
        <is>
          <t xml:space="preserve">frl-florinda.frisardi@pocketfm.com</t>
        </is>
      </c>
      <c r="O5586" t="inlineStr">
        <is>
          <t xml:space="preserve">Issues found in raw</t>
        </is>
      </c>
      <c r="P5586" t="str">
        <f>IF(OR(O5586="Issues found in master",O5586="Final master"),"Master",IF(OR(O5586="Ready for Master",O5586="Issues found in raw",O5586="Raw under QC",O5586="Issues resolved in raw"),"Raw","-"))</f>
        <v>Raw</v>
      </c>
      <c r="Q5586" s="13">
        <v>46266.32847222222</v>
      </c>
      <c r="R5586" t="inlineStr">
        <is>
          <t xml:space="preserve">2026-09 (Sept)</t>
        </is>
      </c>
      <c r="S5586">
        <f>IF(M5586="Not an error",0,IF(COUNTIFS($A$2:$A5586,$A5586,$D$2:$D5586,$D5586,$M$2:$M5586,"&lt;&gt;Not an error")=1,1,0))</f>
        <v>0</v>
      </c>
      <c r="T5586">
        <f>IF(M5586&lt;&gt;"Major",0,IF(COUNTIFS($A$2:$A5586,$A5586,$D$2:$D5586,$D5586,$M$2:$M5586,"Major")=1,1,0))</f>
        <v>0</v>
      </c>
      <c r="U5586">
        <f>IF(M5586&lt;&gt;"Minor",0,IF(COUNTIFS($A$2:$A5586,$A5586,$D$2:$D5586,$D5586,$M$2:$M5586,"Minor")=1,1,0))</f>
        <v>0</v>
      </c>
    </row>
    <row r="5587">
      <c r="A5587" t="inlineStr">
        <is>
          <t xml:space="preserve">294cd7d130be8bb0326127c52ff2769fcf9a956d</t>
        </is>
      </c>
      <c r="B5587" t="inlineStr">
        <is>
          <t xml:space="preserve">Zompirewolf</t>
        </is>
      </c>
      <c r="C5587" t="inlineStr">
        <is>
          <t xml:space="preserve">Zompirewolf: Die Geburt Einer Legende</t>
        </is>
      </c>
      <c r="D5587" t="inlineStr">
        <is>
          <t xml:space="preserve">db893cba7529d13c3e7c378ee3b344d347c830ac</t>
        </is>
      </c>
      <c r="E5587" t="inlineStr">
        <is>
          <t xml:space="preserve">Episode 485: Palasteinbruch</t>
        </is>
      </c>
      <c r="F5587">
        <v>485</v>
      </c>
      <c r="G5587" t="inlineStr">
        <is>
          <t xml:space="preserve">4:52-4:55</t>
        </is>
      </c>
      <c r="H5587" t="inlineStr">
        <is>
          <t xml:space="preserve">Resolved</t>
        </is>
      </c>
      <c r="I5587" t="inlineStr">
        <is>
          <t xml:space="preserve">Remarks: incorrect name
Line from Script: "Tristan und Wren nickten entschlossen."
Notes: "Wren" - change to "Tessa"</t>
        </is>
      </c>
      <c r="J5587" t="inlineStr">
        <is>
          <t xml:space="preserve">AI</t>
        </is>
      </c>
      <c r="K5587" t="inlineStr">
        <is>
          <t xml:space="preserve">Script error</t>
        </is>
      </c>
      <c r="L5587" t="inlineStr">
        <is>
          <t xml:space="preserve">Script error</t>
        </is>
      </c>
      <c r="M5587" t="str">
        <f>IFERROR(IF(VLOOKUP(L5587,'Quantification'!$A:$B,2,FALSE)&amp;""="","Unclassified",VLOOKUP(L5587,'Quantification'!$A:$B,2,FALSE)),"Unclassified")</f>
        <v>Major</v>
      </c>
      <c r="N5587" t="inlineStr">
        <is>
          <t xml:space="preserve">frl-florinda.frisardi@pocketfm.com</t>
        </is>
      </c>
      <c r="O5587" t="inlineStr">
        <is>
          <t xml:space="preserve">Issues found in raw</t>
        </is>
      </c>
      <c r="P5587" t="str">
        <f>IF(OR(O5587="Issues found in master",O5587="Final master"),"Master",IF(OR(O5587="Ready for Master",O5587="Issues found in raw",O5587="Raw under QC",O5587="Issues resolved in raw"),"Raw","-"))</f>
        <v>Raw</v>
      </c>
      <c r="Q5587" s="13">
        <v>46266.32847222222</v>
      </c>
      <c r="R5587" t="inlineStr">
        <is>
          <t xml:space="preserve">2026-09 (Sept)</t>
        </is>
      </c>
      <c r="S5587">
        <f>IF(M5587="Not an error",0,IF(COUNTIFS($A$2:$A5587,$A5587,$D$2:$D5587,$D5587,$M$2:$M5587,"&lt;&gt;Not an error")=1,1,0))</f>
        <v>0</v>
      </c>
      <c r="T5587">
        <f>IF(M5587&lt;&gt;"Major",0,IF(COUNTIFS($A$2:$A5587,$A5587,$D$2:$D5587,$D5587,$M$2:$M5587,"Major")=1,1,0))</f>
        <v>0</v>
      </c>
      <c r="U5587">
        <f>IF(M5587&lt;&gt;"Minor",0,IF(COUNTIFS($A$2:$A5587,$A5587,$D$2:$D5587,$D5587,$M$2:$M5587,"Minor")=1,1,0))</f>
        <v>0</v>
      </c>
    </row>
    <row r="5588">
      <c r="A5588" t="inlineStr">
        <is>
          <t xml:space="preserve">294cd7d130be8bb0326127c52ff2769fcf9a956d</t>
        </is>
      </c>
      <c r="B5588" t="inlineStr">
        <is>
          <t xml:space="preserve">Zompirewolf</t>
        </is>
      </c>
      <c r="C5588" t="inlineStr">
        <is>
          <t xml:space="preserve">Zompirewolf: Die Geburt Einer Legende</t>
        </is>
      </c>
      <c r="D5588" t="inlineStr">
        <is>
          <t xml:space="preserve">db893cba7529d13c3e7c378ee3b344d347c830ac</t>
        </is>
      </c>
      <c r="E5588" t="inlineStr">
        <is>
          <t xml:space="preserve">Episode 485: Palasteinbruch</t>
        </is>
      </c>
      <c r="F5588">
        <v>485</v>
      </c>
      <c r="G5588" t="inlineStr">
        <is>
          <t xml:space="preserve">5:17-5:19</t>
        </is>
      </c>
      <c r="H5588" t="inlineStr">
        <is>
          <t xml:space="preserve">Resolved</t>
        </is>
      </c>
      <c r="I5588" t="inlineStr">
        <is>
          <t xml:space="preserve">Remarks: incorrect name
Line from Script: "„Danke, Schnitter, Wren."
Notes: "Wren" - change to "Tessa"</t>
        </is>
      </c>
      <c r="J5588" t="inlineStr">
        <is>
          <t xml:space="preserve">AI</t>
        </is>
      </c>
      <c r="K5588" t="inlineStr">
        <is>
          <t xml:space="preserve">Script error</t>
        </is>
      </c>
      <c r="L5588" t="inlineStr">
        <is>
          <t xml:space="preserve">Script error</t>
        </is>
      </c>
      <c r="M5588" t="str">
        <f>IFERROR(IF(VLOOKUP(L5588,'Quantification'!$A:$B,2,FALSE)&amp;""="","Unclassified",VLOOKUP(L5588,'Quantification'!$A:$B,2,FALSE)),"Unclassified")</f>
        <v>Major</v>
      </c>
      <c r="N5588" t="inlineStr">
        <is>
          <t xml:space="preserve">frl-florinda.frisardi@pocketfm.com</t>
        </is>
      </c>
      <c r="O5588" t="inlineStr">
        <is>
          <t xml:space="preserve">Issues found in raw</t>
        </is>
      </c>
      <c r="P5588" t="str">
        <f>IF(OR(O5588="Issues found in master",O5588="Final master"),"Master",IF(OR(O5588="Ready for Master",O5588="Issues found in raw",O5588="Raw under QC",O5588="Issues resolved in raw"),"Raw","-"))</f>
        <v>Raw</v>
      </c>
      <c r="Q5588" s="13">
        <v>46266.32847222222</v>
      </c>
      <c r="R5588" t="inlineStr">
        <is>
          <t xml:space="preserve">2026-09 (Sept)</t>
        </is>
      </c>
      <c r="S5588">
        <f>IF(M5588="Not an error",0,IF(COUNTIFS($A$2:$A5588,$A5588,$D$2:$D5588,$D5588,$M$2:$M5588,"&lt;&gt;Not an error")=1,1,0))</f>
        <v>0</v>
      </c>
      <c r="T5588">
        <f>IF(M5588&lt;&gt;"Major",0,IF(COUNTIFS($A$2:$A5588,$A5588,$D$2:$D5588,$D5588,$M$2:$M5588,"Major")=1,1,0))</f>
        <v>0</v>
      </c>
      <c r="U5588">
        <f>IF(M5588&lt;&gt;"Minor",0,IF(COUNTIFS($A$2:$A5588,$A5588,$D$2:$D5588,$D5588,$M$2:$M5588,"Minor")=1,1,0))</f>
        <v>0</v>
      </c>
    </row>
    <row r="5589">
      <c r="A5589" t="inlineStr">
        <is>
          <t xml:space="preserve">294cd7d130be8bb0326127c52ff2769fcf9a956d</t>
        </is>
      </c>
      <c r="B5589" t="inlineStr">
        <is>
          <t xml:space="preserve">Zompirewolf</t>
        </is>
      </c>
      <c r="C5589" t="inlineStr">
        <is>
          <t xml:space="preserve">Zompirewolf: Die Geburt Einer Legende</t>
        </is>
      </c>
      <c r="D5589" t="inlineStr">
        <is>
          <t xml:space="preserve">f6059883129631509fa268c29c7584a4d7eeb775</t>
        </is>
      </c>
      <c r="E5589" t="inlineStr">
        <is>
          <t xml:space="preserve">Episode 486: Schlacht Der Täuschung Teil 1</t>
        </is>
      </c>
      <c r="F5589">
        <v>486</v>
      </c>
      <c r="G5589" t="inlineStr">
        <is>
          <t xml:space="preserve">0:00-0:08</t>
        </is>
      </c>
      <c r="H5589" t="inlineStr">
        <is>
          <t xml:space="preserve">Resolved</t>
        </is>
      </c>
      <c r="I5589" t="inlineStr">
        <is>
          <t xml:space="preserve">Remarks: change in accent
Line from Script: "Am nächsten Tag tigerte Minister Theron nervös in seinem Büro auf und ab und wartete auf Neuigkeiten von den Wachen. "
Notes: "Theron" EN--&gt;DE</t>
        </is>
      </c>
      <c r="J5589" t="inlineStr">
        <is>
          <t xml:space="preserve">VOA</t>
        </is>
      </c>
      <c r="K5589" t="inlineStr">
        <is>
          <t xml:space="preserve">Mispronunciation</t>
        </is>
      </c>
      <c r="L5589" t="inlineStr">
        <is>
          <t xml:space="preserve">Mispronunciation</t>
        </is>
      </c>
      <c r="M5589" t="str">
        <f>IFERROR(IF(VLOOKUP(L5589,'Quantification'!$A:$B,2,FALSE)&amp;""="","Unclassified",VLOOKUP(L5589,'Quantification'!$A:$B,2,FALSE)),"Unclassified")</f>
        <v>Major</v>
      </c>
      <c r="N5589" t="inlineStr">
        <is>
          <t xml:space="preserve">frl-florinda.frisardi@pocketfm.com</t>
        </is>
      </c>
      <c r="O5589" t="inlineStr">
        <is>
          <t xml:space="preserve">Issues found in raw</t>
        </is>
      </c>
      <c r="P5589" t="str">
        <f>IF(OR(O5589="Issues found in master",O5589="Final master"),"Master",IF(OR(O5589="Ready for Master",O5589="Issues found in raw",O5589="Raw under QC",O5589="Issues resolved in raw"),"Raw","-"))</f>
        <v>Raw</v>
      </c>
      <c r="Q5589" s="13">
        <v>46266.32916666666</v>
      </c>
      <c r="R5589" t="inlineStr">
        <is>
          <t xml:space="preserve">2026-09 (Sept)</t>
        </is>
      </c>
      <c r="S5589">
        <f>IF(M5589="Not an error",0,IF(COUNTIFS($A$2:$A5589,$A5589,$D$2:$D5589,$D5589,$M$2:$M5589,"&lt;&gt;Not an error")=1,1,0))</f>
        <v>1</v>
      </c>
      <c r="T5589">
        <f>IF(M5589&lt;&gt;"Major",0,IF(COUNTIFS($A$2:$A5589,$A5589,$D$2:$D5589,$D5589,$M$2:$M5589,"Major")=1,1,0))</f>
        <v>1</v>
      </c>
      <c r="U5589">
        <f>IF(M5589&lt;&gt;"Minor",0,IF(COUNTIFS($A$2:$A5589,$A5589,$D$2:$D5589,$D5589,$M$2:$M5589,"Minor")=1,1,0))</f>
        <v>0</v>
      </c>
    </row>
    <row r="5590">
      <c r="A5590" t="inlineStr">
        <is>
          <t xml:space="preserve">294cd7d130be8bb0326127c52ff2769fcf9a956d</t>
        </is>
      </c>
      <c r="B5590" t="inlineStr">
        <is>
          <t xml:space="preserve">Zompirewolf</t>
        </is>
      </c>
      <c r="C5590" t="inlineStr">
        <is>
          <t xml:space="preserve">Zompirewolf: Die Geburt Einer Legende</t>
        </is>
      </c>
      <c r="D5590" t="inlineStr">
        <is>
          <t xml:space="preserve">f6059883129631509fa268c29c7584a4d7eeb775</t>
        </is>
      </c>
      <c r="E5590" t="inlineStr">
        <is>
          <t xml:space="preserve">Episode 486: Schlacht Der Täuschung Teil 1</t>
        </is>
      </c>
      <c r="F5590">
        <v>486</v>
      </c>
      <c r="G5590" t="inlineStr">
        <is>
          <t xml:space="preserve">0:09-0:15</t>
        </is>
      </c>
      <c r="H5590" t="inlineStr">
        <is>
          <t xml:space="preserve">Resolved</t>
        </is>
      </c>
      <c r="I5590" t="inlineStr">
        <is>
          <t xml:space="preserve">Remarks: incorrect name
Line from Script: "Seit dem Angriff maskierter Attentäter auf den Schnitter und Wren stand er unter Hochspannung. "
Notes: " Wren" - change to "Tessa"</t>
        </is>
      </c>
      <c r="J5590" t="inlineStr">
        <is>
          <t xml:space="preserve">AI</t>
        </is>
      </c>
      <c r="K5590" t="inlineStr">
        <is>
          <t xml:space="preserve">Script error</t>
        </is>
      </c>
      <c r="L5590" t="inlineStr">
        <is>
          <t xml:space="preserve">Script error</t>
        </is>
      </c>
      <c r="M5590" t="str">
        <f>IFERROR(IF(VLOOKUP(L5590,'Quantification'!$A:$B,2,FALSE)&amp;""="","Unclassified",VLOOKUP(L5590,'Quantification'!$A:$B,2,FALSE)),"Unclassified")</f>
        <v>Major</v>
      </c>
      <c r="N5590" t="inlineStr">
        <is>
          <t xml:space="preserve">frl-florinda.frisardi@pocketfm.com</t>
        </is>
      </c>
      <c r="O5590" t="inlineStr">
        <is>
          <t xml:space="preserve">Issues found in raw</t>
        </is>
      </c>
      <c r="P5590" t="str">
        <f>IF(OR(O5590="Issues found in master",O5590="Final master"),"Master",IF(OR(O5590="Ready for Master",O5590="Issues found in raw",O5590="Raw under QC",O5590="Issues resolved in raw"),"Raw","-"))</f>
        <v>Raw</v>
      </c>
      <c r="Q5590" s="13">
        <v>46266.32916666666</v>
      </c>
      <c r="R5590" t="inlineStr">
        <is>
          <t xml:space="preserve">2026-09 (Sept)</t>
        </is>
      </c>
      <c r="S5590">
        <f>IF(M5590="Not an error",0,IF(COUNTIFS($A$2:$A5590,$A5590,$D$2:$D5590,$D5590,$M$2:$M5590,"&lt;&gt;Not an error")=1,1,0))</f>
        <v>0</v>
      </c>
      <c r="T5590">
        <f>IF(M5590&lt;&gt;"Major",0,IF(COUNTIFS($A$2:$A5590,$A5590,$D$2:$D5590,$D5590,$M$2:$M5590,"Major")=1,1,0))</f>
        <v>0</v>
      </c>
      <c r="U5590">
        <f>IF(M5590&lt;&gt;"Minor",0,IF(COUNTIFS($A$2:$A5590,$A5590,$D$2:$D5590,$D5590,$M$2:$M5590,"Minor")=1,1,0))</f>
        <v>0</v>
      </c>
    </row>
    <row r="5591">
      <c r="A5591" t="inlineStr">
        <is>
          <t xml:space="preserve">294cd7d130be8bb0326127c52ff2769fcf9a956d</t>
        </is>
      </c>
      <c r="B5591" t="inlineStr">
        <is>
          <t xml:space="preserve">Zompirewolf</t>
        </is>
      </c>
      <c r="C5591" t="inlineStr">
        <is>
          <t xml:space="preserve">Zompirewolf: Die Geburt Einer Legende</t>
        </is>
      </c>
      <c r="D5591" t="inlineStr">
        <is>
          <t xml:space="preserve">f6059883129631509fa268c29c7584a4d7eeb775</t>
        </is>
      </c>
      <c r="E5591" t="inlineStr">
        <is>
          <t xml:space="preserve">Episode 486: Schlacht Der Täuschung Teil 1</t>
        </is>
      </c>
      <c r="F5591">
        <v>486</v>
      </c>
      <c r="G5591" t="inlineStr">
        <is>
          <t xml:space="preserve">0:34-0:38</t>
        </is>
      </c>
      <c r="H5591" t="inlineStr">
        <is>
          <t xml:space="preserve">Resolved</t>
        </is>
      </c>
      <c r="I5591" t="inlineStr">
        <is>
          <t xml:space="preserve">Remarks: change in accent
Line from Script: "Doch Theron ahnte nicht, dass diese Hoffnung bereits erloschen war."
Notes: "Theron" EN--&gt;DE</t>
        </is>
      </c>
      <c r="J5591" t="inlineStr">
        <is>
          <t xml:space="preserve">VOA</t>
        </is>
      </c>
      <c r="K5591" t="inlineStr">
        <is>
          <t xml:space="preserve">Mispronunciation</t>
        </is>
      </c>
      <c r="L5591" t="inlineStr">
        <is>
          <t xml:space="preserve">Mispronunciation</t>
        </is>
      </c>
      <c r="M5591" t="str">
        <f>IFERROR(IF(VLOOKUP(L5591,'Quantification'!$A:$B,2,FALSE)&amp;""="","Unclassified",VLOOKUP(L5591,'Quantification'!$A:$B,2,FALSE)),"Unclassified")</f>
        <v>Major</v>
      </c>
      <c r="N5591" t="inlineStr">
        <is>
          <t xml:space="preserve">frl-florinda.frisardi@pocketfm.com</t>
        </is>
      </c>
      <c r="O5591" t="inlineStr">
        <is>
          <t xml:space="preserve">Issues found in raw</t>
        </is>
      </c>
      <c r="P5591" t="str">
        <f>IF(OR(O5591="Issues found in master",O5591="Final master"),"Master",IF(OR(O5591="Ready for Master",O5591="Issues found in raw",O5591="Raw under QC",O5591="Issues resolved in raw"),"Raw","-"))</f>
        <v>Raw</v>
      </c>
      <c r="Q5591" s="13">
        <v>46266.32916666666</v>
      </c>
      <c r="R5591" t="inlineStr">
        <is>
          <t xml:space="preserve">2026-09 (Sept)</t>
        </is>
      </c>
      <c r="S5591">
        <f>IF(M5591="Not an error",0,IF(COUNTIFS($A$2:$A5591,$A5591,$D$2:$D5591,$D5591,$M$2:$M5591,"&lt;&gt;Not an error")=1,1,0))</f>
        <v>0</v>
      </c>
      <c r="T5591">
        <f>IF(M5591&lt;&gt;"Major",0,IF(COUNTIFS($A$2:$A5591,$A5591,$D$2:$D5591,$D5591,$M$2:$M5591,"Major")=1,1,0))</f>
        <v>0</v>
      </c>
      <c r="U5591">
        <f>IF(M5591&lt;&gt;"Minor",0,IF(COUNTIFS($A$2:$A5591,$A5591,$D$2:$D5591,$D5591,$M$2:$M5591,"Minor")=1,1,0))</f>
        <v>0</v>
      </c>
    </row>
    <row r="5592">
      <c r="A5592" t="inlineStr">
        <is>
          <t xml:space="preserve">294cd7d130be8bb0326127c52ff2769fcf9a956d</t>
        </is>
      </c>
      <c r="B5592" t="inlineStr">
        <is>
          <t xml:space="preserve">Zompirewolf</t>
        </is>
      </c>
      <c r="C5592" t="inlineStr">
        <is>
          <t xml:space="preserve">Zompirewolf: Die Geburt Einer Legende</t>
        </is>
      </c>
      <c r="D5592" t="inlineStr">
        <is>
          <t xml:space="preserve">f6059883129631509fa268c29c7584a4d7eeb775</t>
        </is>
      </c>
      <c r="E5592" t="inlineStr">
        <is>
          <t xml:space="preserve">Episode 486: Schlacht Der Täuschung Teil 1</t>
        </is>
      </c>
      <c r="F5592">
        <v>486</v>
      </c>
      <c r="G5592" t="inlineStr">
        <is>
          <t xml:space="preserve">0:45-0:48</t>
        </is>
      </c>
      <c r="H5592" t="inlineStr">
        <is>
          <t xml:space="preserve">Resolved</t>
        </is>
      </c>
      <c r="I5592" t="inlineStr">
        <is>
          <t xml:space="preserve">Remarks: change in accent
Line from Script: "Therons Blick verengte sich."
Notes: "Theron" EN--&gt;DE</t>
        </is>
      </c>
      <c r="J5592" t="inlineStr">
        <is>
          <t xml:space="preserve">VOA</t>
        </is>
      </c>
      <c r="K5592" t="inlineStr">
        <is>
          <t xml:space="preserve">Mispronunciation</t>
        </is>
      </c>
      <c r="L5592" t="inlineStr">
        <is>
          <t xml:space="preserve">Mispronunciation</t>
        </is>
      </c>
      <c r="M5592" t="str">
        <f>IFERROR(IF(VLOOKUP(L5592,'Quantification'!$A:$B,2,FALSE)&amp;""="","Unclassified",VLOOKUP(L5592,'Quantification'!$A:$B,2,FALSE)),"Unclassified")</f>
        <v>Major</v>
      </c>
      <c r="N5592" t="inlineStr">
        <is>
          <t xml:space="preserve">frl-florinda.frisardi@pocketfm.com</t>
        </is>
      </c>
      <c r="O5592" t="inlineStr">
        <is>
          <t xml:space="preserve">Issues found in raw</t>
        </is>
      </c>
      <c r="P5592" t="str">
        <f>IF(OR(O5592="Issues found in master",O5592="Final master"),"Master",IF(OR(O5592="Ready for Master",O5592="Issues found in raw",O5592="Raw under QC",O5592="Issues resolved in raw"),"Raw","-"))</f>
        <v>Raw</v>
      </c>
      <c r="Q5592" s="13">
        <v>46266.32916666666</v>
      </c>
      <c r="R5592" t="inlineStr">
        <is>
          <t xml:space="preserve">2026-09 (Sept)</t>
        </is>
      </c>
      <c r="S5592">
        <f>IF(M5592="Not an error",0,IF(COUNTIFS($A$2:$A5592,$A5592,$D$2:$D5592,$D5592,$M$2:$M5592,"&lt;&gt;Not an error")=1,1,0))</f>
        <v>0</v>
      </c>
      <c r="T5592">
        <f>IF(M5592&lt;&gt;"Major",0,IF(COUNTIFS($A$2:$A5592,$A5592,$D$2:$D5592,$D5592,$M$2:$M5592,"Major")=1,1,0))</f>
        <v>0</v>
      </c>
      <c r="U5592">
        <f>IF(M5592&lt;&gt;"Minor",0,IF(COUNTIFS($A$2:$A5592,$A5592,$D$2:$D5592,$D5592,$M$2:$M5592,"Minor")=1,1,0))</f>
        <v>0</v>
      </c>
    </row>
    <row r="5593">
      <c r="A5593" t="inlineStr">
        <is>
          <t xml:space="preserve">294cd7d130be8bb0326127c52ff2769fcf9a956d</t>
        </is>
      </c>
      <c r="B5593" t="inlineStr">
        <is>
          <t xml:space="preserve">Zompirewolf</t>
        </is>
      </c>
      <c r="C5593" t="inlineStr">
        <is>
          <t xml:space="preserve">Zompirewolf: Die Geburt Einer Legende</t>
        </is>
      </c>
      <c r="D5593" t="inlineStr">
        <is>
          <t xml:space="preserve">f6059883129631509fa268c29c7584a4d7eeb775</t>
        </is>
      </c>
      <c r="E5593" t="inlineStr">
        <is>
          <t xml:space="preserve">Episode 486: Schlacht Der Täuschung Teil 1</t>
        </is>
      </c>
      <c r="F5593">
        <v>486</v>
      </c>
      <c r="G5593" t="inlineStr">
        <is>
          <t xml:space="preserve">1:01-1:23</t>
        </is>
      </c>
      <c r="H5593" t="inlineStr">
        <is>
          <t xml:space="preserve">Resolved</t>
        </is>
      </c>
      <c r="I5593" t="inlineStr">
        <is>
          <t xml:space="preserve">Remarks: change in accent
Line from Script: "„Was?“, stieß Theron aus.
Die für die Bewachung zuständigen Wachen standen mit gesenkten Köpfen vor Theron. Hauptmann Alden, ein erfahrener Veteran, ergriff das Wort. Seine Stimme klang schwer.
„Minister Theron, wir haben alles getan, um den Gefangenen zu sichern. "
Notes: "Theron" EN--&gt;DE</t>
        </is>
      </c>
      <c r="J5593" t="inlineStr">
        <is>
          <t xml:space="preserve">VOA</t>
        </is>
      </c>
      <c r="K5593" t="inlineStr">
        <is>
          <t xml:space="preserve">Mispronunciation</t>
        </is>
      </c>
      <c r="L5593" t="inlineStr">
        <is>
          <t xml:space="preserve">Mispronunciation</t>
        </is>
      </c>
      <c r="M5593" t="str">
        <f>IFERROR(IF(VLOOKUP(L5593,'Quantification'!$A:$B,2,FALSE)&amp;""="","Unclassified",VLOOKUP(L5593,'Quantification'!$A:$B,2,FALSE)),"Unclassified")</f>
        <v>Major</v>
      </c>
      <c r="N5593" t="inlineStr">
        <is>
          <t xml:space="preserve">frl-florinda.frisardi@pocketfm.com</t>
        </is>
      </c>
      <c r="O5593" t="inlineStr">
        <is>
          <t xml:space="preserve">Issues found in raw</t>
        </is>
      </c>
      <c r="P5593" t="str">
        <f>IF(OR(O5593="Issues found in master",O5593="Final master"),"Master",IF(OR(O5593="Ready for Master",O5593="Issues found in raw",O5593="Raw under QC",O5593="Issues resolved in raw"),"Raw","-"))</f>
        <v>Raw</v>
      </c>
      <c r="Q5593" s="13">
        <v>46266.32916666666</v>
      </c>
      <c r="R5593" t="inlineStr">
        <is>
          <t xml:space="preserve">2026-09 (Sept)</t>
        </is>
      </c>
      <c r="S5593">
        <f>IF(M5593="Not an error",0,IF(COUNTIFS($A$2:$A5593,$A5593,$D$2:$D5593,$D5593,$M$2:$M5593,"&lt;&gt;Not an error")=1,1,0))</f>
        <v>0</v>
      </c>
      <c r="T5593">
        <f>IF(M5593&lt;&gt;"Major",0,IF(COUNTIFS($A$2:$A5593,$A5593,$D$2:$D5593,$D5593,$M$2:$M5593,"Major")=1,1,0))</f>
        <v>0</v>
      </c>
      <c r="U5593">
        <f>IF(M5593&lt;&gt;"Minor",0,IF(COUNTIFS($A$2:$A5593,$A5593,$D$2:$D5593,$D5593,$M$2:$M5593,"Minor")=1,1,0))</f>
        <v>0</v>
      </c>
    </row>
    <row r="5594">
      <c r="A5594" t="inlineStr">
        <is>
          <t xml:space="preserve">294cd7d130be8bb0326127c52ff2769fcf9a956d</t>
        </is>
      </c>
      <c r="B5594" t="inlineStr">
        <is>
          <t xml:space="preserve">Zompirewolf</t>
        </is>
      </c>
      <c r="C5594" t="inlineStr">
        <is>
          <t xml:space="preserve">Zompirewolf: Die Geburt Einer Legende</t>
        </is>
      </c>
      <c r="D5594" t="inlineStr">
        <is>
          <t xml:space="preserve">f6059883129631509fa268c29c7584a4d7eeb775</t>
        </is>
      </c>
      <c r="E5594" t="inlineStr">
        <is>
          <t xml:space="preserve">Episode 486: Schlacht Der Täuschung Teil 1</t>
        </is>
      </c>
      <c r="F5594">
        <v>486</v>
      </c>
      <c r="G5594" t="inlineStr">
        <is>
          <t xml:space="preserve">1:29-1:31</t>
        </is>
      </c>
      <c r="H5594" t="inlineStr">
        <is>
          <t xml:space="preserve">Resolved</t>
        </is>
      </c>
      <c r="I5594" t="inlineStr">
        <is>
          <t xml:space="preserve">Remarks: change in accent
Line from Script: "Theron erstarrte. "
Notes: "Theron" EN--&gt;DE</t>
        </is>
      </c>
      <c r="J5594" t="inlineStr">
        <is>
          <t xml:space="preserve">VOA</t>
        </is>
      </c>
      <c r="K5594" t="inlineStr">
        <is>
          <t xml:space="preserve">Mispronunciation</t>
        </is>
      </c>
      <c r="L5594" t="inlineStr">
        <is>
          <t xml:space="preserve">Mispronunciation</t>
        </is>
      </c>
      <c r="M5594" t="str">
        <f>IFERROR(IF(VLOOKUP(L5594,'Quantification'!$A:$B,2,FALSE)&amp;""="","Unclassified",VLOOKUP(L5594,'Quantification'!$A:$B,2,FALSE)),"Unclassified")</f>
        <v>Major</v>
      </c>
      <c r="N5594" t="inlineStr">
        <is>
          <t xml:space="preserve">frl-florinda.frisardi@pocketfm.com</t>
        </is>
      </c>
      <c r="O5594" t="inlineStr">
        <is>
          <t xml:space="preserve">Issues found in raw</t>
        </is>
      </c>
      <c r="P5594" t="str">
        <f>IF(OR(O5594="Issues found in master",O5594="Final master"),"Master",IF(OR(O5594="Ready for Master",O5594="Issues found in raw",O5594="Raw under QC",O5594="Issues resolved in raw"),"Raw","-"))</f>
        <v>Raw</v>
      </c>
      <c r="Q5594" s="13">
        <v>46266.32916666666</v>
      </c>
      <c r="R5594" t="inlineStr">
        <is>
          <t xml:space="preserve">2026-09 (Sept)</t>
        </is>
      </c>
      <c r="S5594">
        <f>IF(M5594="Not an error",0,IF(COUNTIFS($A$2:$A5594,$A5594,$D$2:$D5594,$D5594,$M$2:$M5594,"&lt;&gt;Not an error")=1,1,0))</f>
        <v>0</v>
      </c>
      <c r="T5594">
        <f>IF(M5594&lt;&gt;"Major",0,IF(COUNTIFS($A$2:$A5594,$A5594,$D$2:$D5594,$D5594,$M$2:$M5594,"Major")=1,1,0))</f>
        <v>0</v>
      </c>
      <c r="U5594">
        <f>IF(M5594&lt;&gt;"Minor",0,IF(COUNTIFS($A$2:$A5594,$A5594,$D$2:$D5594,$D5594,$M$2:$M5594,"Minor")=1,1,0))</f>
        <v>0</v>
      </c>
    </row>
    <row r="5595">
      <c r="A5595" t="inlineStr">
        <is>
          <t xml:space="preserve">294cd7d130be8bb0326127c52ff2769fcf9a956d</t>
        </is>
      </c>
      <c r="B5595" t="inlineStr">
        <is>
          <t xml:space="preserve">Zompirewolf</t>
        </is>
      </c>
      <c r="C5595" t="inlineStr">
        <is>
          <t xml:space="preserve">Zompirewolf: Die Geburt Einer Legende</t>
        </is>
      </c>
      <c r="D5595" t="inlineStr">
        <is>
          <t xml:space="preserve">f6059883129631509fa268c29c7584a4d7eeb775</t>
        </is>
      </c>
      <c r="E5595" t="inlineStr">
        <is>
          <t xml:space="preserve">Episode 486: Schlacht Der Täuschung Teil 1</t>
        </is>
      </c>
      <c r="F5595">
        <v>486</v>
      </c>
      <c r="G5595" t="inlineStr">
        <is>
          <t xml:space="preserve">1:43-1:46</t>
        </is>
      </c>
      <c r="H5595" t="inlineStr">
        <is>
          <t xml:space="preserve">Resolved</t>
        </is>
      </c>
      <c r="I5595" t="inlineStr">
        <is>
          <t xml:space="preserve">Remarks: change in accent
Line from Script: "Heiße Wut durchflutete Theron. "
Notes: "Theron" EN--&gt;DE</t>
        </is>
      </c>
      <c r="J5595" t="inlineStr">
        <is>
          <t xml:space="preserve">VOA</t>
        </is>
      </c>
      <c r="K5595" t="inlineStr">
        <is>
          <t xml:space="preserve">Mispronunciation</t>
        </is>
      </c>
      <c r="L5595" t="inlineStr">
        <is>
          <t xml:space="preserve">Mispronunciation</t>
        </is>
      </c>
      <c r="M5595" t="str">
        <f>IFERROR(IF(VLOOKUP(L5595,'Quantification'!$A:$B,2,FALSE)&amp;""="","Unclassified",VLOOKUP(L5595,'Quantification'!$A:$B,2,FALSE)),"Unclassified")</f>
        <v>Major</v>
      </c>
      <c r="N5595" t="inlineStr">
        <is>
          <t xml:space="preserve">frl-florinda.frisardi@pocketfm.com</t>
        </is>
      </c>
      <c r="O5595" t="inlineStr">
        <is>
          <t xml:space="preserve">Issues found in raw</t>
        </is>
      </c>
      <c r="P5595" t="str">
        <f>IF(OR(O5595="Issues found in master",O5595="Final master"),"Master",IF(OR(O5595="Ready for Master",O5595="Issues found in raw",O5595="Raw under QC",O5595="Issues resolved in raw"),"Raw","-"))</f>
        <v>Raw</v>
      </c>
      <c r="Q5595" s="13">
        <v>46266.32916666666</v>
      </c>
      <c r="R5595" t="inlineStr">
        <is>
          <t xml:space="preserve">2026-09 (Sept)</t>
        </is>
      </c>
      <c r="S5595">
        <f>IF(M5595="Not an error",0,IF(COUNTIFS($A$2:$A5595,$A5595,$D$2:$D5595,$D5595,$M$2:$M5595,"&lt;&gt;Not an error")=1,1,0))</f>
        <v>0</v>
      </c>
      <c r="T5595">
        <f>IF(M5595&lt;&gt;"Major",0,IF(COUNTIFS($A$2:$A5595,$A5595,$D$2:$D5595,$D5595,$M$2:$M5595,"Major")=1,1,0))</f>
        <v>0</v>
      </c>
      <c r="U5595">
        <f>IF(M5595&lt;&gt;"Minor",0,IF(COUNTIFS($A$2:$A5595,$A5595,$D$2:$D5595,$D5595,$M$2:$M5595,"Minor")=1,1,0))</f>
        <v>0</v>
      </c>
    </row>
    <row r="5596">
      <c r="A5596" t="inlineStr">
        <is>
          <t xml:space="preserve">294cd7d130be8bb0326127c52ff2769fcf9a956d</t>
        </is>
      </c>
      <c r="B5596" t="inlineStr">
        <is>
          <t xml:space="preserve">Zompirewolf</t>
        </is>
      </c>
      <c r="C5596" t="inlineStr">
        <is>
          <t xml:space="preserve">Zompirewolf: Die Geburt Einer Legende</t>
        </is>
      </c>
      <c r="D5596" t="inlineStr">
        <is>
          <t xml:space="preserve">f6059883129631509fa268c29c7584a4d7eeb775</t>
        </is>
      </c>
      <c r="E5596" t="inlineStr">
        <is>
          <t xml:space="preserve">Episode 486: Schlacht Der Täuschung Teil 1</t>
        </is>
      </c>
      <c r="F5596">
        <v>486</v>
      </c>
      <c r="G5596" t="inlineStr">
        <is>
          <t xml:space="preserve">2:17-2:22</t>
        </is>
      </c>
      <c r="H5596" t="inlineStr">
        <is>
          <t xml:space="preserve">Resolved</t>
        </is>
      </c>
      <c r="I5596" t="inlineStr">
        <is>
          <t xml:space="preserve">Remarks: change in accent
Line from Script: "Theron schlug mit der Hand auf den Schreibtisch, seine Augen blitzten. "
Notes: "Theron" EN--&gt;DE</t>
        </is>
      </c>
      <c r="J5596" t="inlineStr">
        <is>
          <t xml:space="preserve">VOA</t>
        </is>
      </c>
      <c r="K5596" t="inlineStr">
        <is>
          <t xml:space="preserve">Mispronunciation</t>
        </is>
      </c>
      <c r="L5596" t="inlineStr">
        <is>
          <t xml:space="preserve">Mispronunciation</t>
        </is>
      </c>
      <c r="M5596" t="str">
        <f>IFERROR(IF(VLOOKUP(L5596,'Quantification'!$A:$B,2,FALSE)&amp;""="","Unclassified",VLOOKUP(L5596,'Quantification'!$A:$B,2,FALSE)),"Unclassified")</f>
        <v>Major</v>
      </c>
      <c r="N5596" t="inlineStr">
        <is>
          <t xml:space="preserve">frl-florinda.frisardi@pocketfm.com</t>
        </is>
      </c>
      <c r="O5596" t="inlineStr">
        <is>
          <t xml:space="preserve">Issues found in raw</t>
        </is>
      </c>
      <c r="P5596" t="str">
        <f>IF(OR(O5596="Issues found in master",O5596="Final master"),"Master",IF(OR(O5596="Ready for Master",O5596="Issues found in raw",O5596="Raw under QC",O5596="Issues resolved in raw"),"Raw","-"))</f>
        <v>Raw</v>
      </c>
      <c r="Q5596" s="13">
        <v>46266.32916666666</v>
      </c>
      <c r="R5596" t="inlineStr">
        <is>
          <t xml:space="preserve">2026-09 (Sept)</t>
        </is>
      </c>
      <c r="S5596">
        <f>IF(M5596="Not an error",0,IF(COUNTIFS($A$2:$A5596,$A5596,$D$2:$D5596,$D5596,$M$2:$M5596,"&lt;&gt;Not an error")=1,1,0))</f>
        <v>0</v>
      </c>
      <c r="T5596">
        <f>IF(M5596&lt;&gt;"Major",0,IF(COUNTIFS($A$2:$A5596,$A5596,$D$2:$D5596,$D5596,$M$2:$M5596,"Major")=1,1,0))</f>
        <v>0</v>
      </c>
      <c r="U5596">
        <f>IF(M5596&lt;&gt;"Minor",0,IF(COUNTIFS($A$2:$A5596,$A5596,$D$2:$D5596,$D5596,$M$2:$M5596,"Minor")=1,1,0))</f>
        <v>0</v>
      </c>
    </row>
    <row r="5597">
      <c r="A5597" t="inlineStr">
        <is>
          <t xml:space="preserve">294cd7d130be8bb0326127c52ff2769fcf9a956d</t>
        </is>
      </c>
      <c r="B5597" t="inlineStr">
        <is>
          <t xml:space="preserve">Zompirewolf</t>
        </is>
      </c>
      <c r="C5597" t="inlineStr">
        <is>
          <t xml:space="preserve">Zompirewolf: Die Geburt Einer Legende</t>
        </is>
      </c>
      <c r="D5597" t="inlineStr">
        <is>
          <t xml:space="preserve">f6059883129631509fa268c29c7584a4d7eeb775</t>
        </is>
      </c>
      <c r="E5597" t="inlineStr">
        <is>
          <t xml:space="preserve">Episode 486: Schlacht Der Täuschung Teil 1</t>
        </is>
      </c>
      <c r="F5597">
        <v>486</v>
      </c>
      <c r="G5597" t="inlineStr">
        <is>
          <t xml:space="preserve">2:42-2:45</t>
        </is>
      </c>
      <c r="H5597" t="inlineStr">
        <is>
          <t xml:space="preserve">Resolved</t>
        </is>
      </c>
      <c r="I5597" t="inlineStr">
        <is>
          <t xml:space="preserve">Remarks: change in accent
Line from Script: "Theron bändigte seinen Zorn. "
Notes: "Theron" EN--&gt;DE</t>
        </is>
      </c>
      <c r="J5597" t="inlineStr">
        <is>
          <t xml:space="preserve">VOA</t>
        </is>
      </c>
      <c r="K5597" t="inlineStr">
        <is>
          <t xml:space="preserve">Mispronunciation</t>
        </is>
      </c>
      <c r="L5597" t="inlineStr">
        <is>
          <t xml:space="preserve">Mispronunciation</t>
        </is>
      </c>
      <c r="M5597" t="str">
        <f>IFERROR(IF(VLOOKUP(L5597,'Quantification'!$A:$B,2,FALSE)&amp;""="","Unclassified",VLOOKUP(L5597,'Quantification'!$A:$B,2,FALSE)),"Unclassified")</f>
        <v>Major</v>
      </c>
      <c r="N5597" t="inlineStr">
        <is>
          <t xml:space="preserve">frl-florinda.frisardi@pocketfm.com</t>
        </is>
      </c>
      <c r="O5597" t="inlineStr">
        <is>
          <t xml:space="preserve">Issues found in raw</t>
        </is>
      </c>
      <c r="P5597" t="str">
        <f>IF(OR(O5597="Issues found in master",O5597="Final master"),"Master",IF(OR(O5597="Ready for Master",O5597="Issues found in raw",O5597="Raw under QC",O5597="Issues resolved in raw"),"Raw","-"))</f>
        <v>Raw</v>
      </c>
      <c r="Q5597" s="13">
        <v>46266.32916666666</v>
      </c>
      <c r="R5597" t="inlineStr">
        <is>
          <t xml:space="preserve">2026-09 (Sept)</t>
        </is>
      </c>
      <c r="S5597">
        <f>IF(M5597="Not an error",0,IF(COUNTIFS($A$2:$A5597,$A5597,$D$2:$D5597,$D5597,$M$2:$M5597,"&lt;&gt;Not an error")=1,1,0))</f>
        <v>0</v>
      </c>
      <c r="T5597">
        <f>IF(M5597&lt;&gt;"Major",0,IF(COUNTIFS($A$2:$A5597,$A5597,$D$2:$D5597,$D5597,$M$2:$M5597,"Major")=1,1,0))</f>
        <v>0</v>
      </c>
      <c r="U5597">
        <f>IF(M5597&lt;&gt;"Minor",0,IF(COUNTIFS($A$2:$A5597,$A5597,$D$2:$D5597,$D5597,$M$2:$M5597,"Minor")=1,1,0))</f>
        <v>0</v>
      </c>
    </row>
    <row r="5598">
      <c r="A5598" t="inlineStr">
        <is>
          <t xml:space="preserve">294cd7d130be8bb0326127c52ff2769fcf9a956d</t>
        </is>
      </c>
      <c r="B5598" t="inlineStr">
        <is>
          <t xml:space="preserve">Zompirewolf</t>
        </is>
      </c>
      <c r="C5598" t="inlineStr">
        <is>
          <t xml:space="preserve">Zompirewolf: Die Geburt Einer Legende</t>
        </is>
      </c>
      <c r="D5598" t="inlineStr">
        <is>
          <t xml:space="preserve">f6059883129631509fa268c29c7584a4d7eeb775</t>
        </is>
      </c>
      <c r="E5598" t="inlineStr">
        <is>
          <t xml:space="preserve">Episode 486: Schlacht Der Täuschung Teil 1</t>
        </is>
      </c>
      <c r="F5598">
        <v>486</v>
      </c>
      <c r="G5598" t="inlineStr">
        <is>
          <t xml:space="preserve">3:13-3:19</t>
        </is>
      </c>
      <c r="H5598" t="inlineStr">
        <is>
          <t xml:space="preserve">Resolved</t>
        </is>
      </c>
      <c r="I5598" t="inlineStr">
        <is>
          <t xml:space="preserve">Remarks: incorrect name
Line from Script: "Der Imperator hat uns die Sicherheit von Schnitter und Wren anvertraut."
Notes: " Wren" - change to "Tessa"</t>
        </is>
      </c>
      <c r="J5598" t="inlineStr">
        <is>
          <t xml:space="preserve">AI</t>
        </is>
      </c>
      <c r="K5598" t="inlineStr">
        <is>
          <t xml:space="preserve">Script error</t>
        </is>
      </c>
      <c r="L5598" t="inlineStr">
        <is>
          <t xml:space="preserve">Script error</t>
        </is>
      </c>
      <c r="M5598" t="str">
        <f>IFERROR(IF(VLOOKUP(L5598,'Quantification'!$A:$B,2,FALSE)&amp;""="","Unclassified",VLOOKUP(L5598,'Quantification'!$A:$B,2,FALSE)),"Unclassified")</f>
        <v>Major</v>
      </c>
      <c r="N5598" t="inlineStr">
        <is>
          <t xml:space="preserve">frl-florinda.frisardi@pocketfm.com</t>
        </is>
      </c>
      <c r="O5598" t="inlineStr">
        <is>
          <t xml:space="preserve">Issues found in raw</t>
        </is>
      </c>
      <c r="P5598" t="str">
        <f>IF(OR(O5598="Issues found in master",O5598="Final master"),"Master",IF(OR(O5598="Ready for Master",O5598="Issues found in raw",O5598="Raw under QC",O5598="Issues resolved in raw"),"Raw","-"))</f>
        <v>Raw</v>
      </c>
      <c r="Q5598" s="13">
        <v>46266.32916666666</v>
      </c>
      <c r="R5598" t="inlineStr">
        <is>
          <t xml:space="preserve">2026-09 (Sept)</t>
        </is>
      </c>
      <c r="S5598">
        <f>IF(M5598="Not an error",0,IF(COUNTIFS($A$2:$A5598,$A5598,$D$2:$D5598,$D5598,$M$2:$M5598,"&lt;&gt;Not an error")=1,1,0))</f>
        <v>0</v>
      </c>
      <c r="T5598">
        <f>IF(M5598&lt;&gt;"Major",0,IF(COUNTIFS($A$2:$A5598,$A5598,$D$2:$D5598,$D5598,$M$2:$M5598,"Major")=1,1,0))</f>
        <v>0</v>
      </c>
      <c r="U5598">
        <f>IF(M5598&lt;&gt;"Minor",0,IF(COUNTIFS($A$2:$A5598,$A5598,$D$2:$D5598,$D5598,$M$2:$M5598,"Minor")=1,1,0))</f>
        <v>0</v>
      </c>
    </row>
    <row r="5599">
      <c r="A5599" t="inlineStr">
        <is>
          <t xml:space="preserve">294cd7d130be8bb0326127c52ff2769fcf9a956d</t>
        </is>
      </c>
      <c r="B5599" t="inlineStr">
        <is>
          <t xml:space="preserve">Zompirewolf</t>
        </is>
      </c>
      <c r="C5599" t="inlineStr">
        <is>
          <t xml:space="preserve">Zompirewolf: Die Geburt Einer Legende</t>
        </is>
      </c>
      <c r="D5599" t="inlineStr">
        <is>
          <t xml:space="preserve">f6059883129631509fa268c29c7584a4d7eeb775</t>
        </is>
      </c>
      <c r="E5599" t="inlineStr">
        <is>
          <t xml:space="preserve">Episode 486: Schlacht Der Täuschung Teil 1</t>
        </is>
      </c>
      <c r="F5599">
        <v>486</v>
      </c>
      <c r="G5599" t="inlineStr">
        <is>
          <t xml:space="preserve">3:27-3:31</t>
        </is>
      </c>
      <c r="H5599" t="inlineStr">
        <is>
          <t xml:space="preserve">Resolved</t>
        </is>
      </c>
      <c r="I5599" t="inlineStr">
        <is>
          <t xml:space="preserve">Remarks: incorrect name
Line from Script: "Der neue Status von Schnitter und Wren bedroht ihre Macht. "
Notes: " Wren" - change to "Tessa"</t>
        </is>
      </c>
      <c r="J5599" t="inlineStr">
        <is>
          <t xml:space="preserve">AI</t>
        </is>
      </c>
      <c r="K5599" t="inlineStr">
        <is>
          <t xml:space="preserve">Script error</t>
        </is>
      </c>
      <c r="L5599" t="inlineStr">
        <is>
          <t xml:space="preserve">Script error</t>
        </is>
      </c>
      <c r="M5599" t="str">
        <f>IFERROR(IF(VLOOKUP(L5599,'Quantification'!$A:$B,2,FALSE)&amp;""="","Unclassified",VLOOKUP(L5599,'Quantification'!$A:$B,2,FALSE)),"Unclassified")</f>
        <v>Major</v>
      </c>
      <c r="N5599" t="inlineStr">
        <is>
          <t xml:space="preserve">frl-florinda.frisardi@pocketfm.com</t>
        </is>
      </c>
      <c r="O5599" t="inlineStr">
        <is>
          <t xml:space="preserve">Issues found in raw</t>
        </is>
      </c>
      <c r="P5599" t="str">
        <f>IF(OR(O5599="Issues found in master",O5599="Final master"),"Master",IF(OR(O5599="Ready for Master",O5599="Issues found in raw",O5599="Raw under QC",O5599="Issues resolved in raw"),"Raw","-"))</f>
        <v>Raw</v>
      </c>
      <c r="Q5599" s="13">
        <v>46266.32916666666</v>
      </c>
      <c r="R5599" t="inlineStr">
        <is>
          <t xml:space="preserve">2026-09 (Sept)</t>
        </is>
      </c>
      <c r="S5599">
        <f>IF(M5599="Not an error",0,IF(COUNTIFS($A$2:$A5599,$A5599,$D$2:$D5599,$D5599,$M$2:$M5599,"&lt;&gt;Not an error")=1,1,0))</f>
        <v>0</v>
      </c>
      <c r="T5599">
        <f>IF(M5599&lt;&gt;"Major",0,IF(COUNTIFS($A$2:$A5599,$A5599,$D$2:$D5599,$D5599,$M$2:$M5599,"Major")=1,1,0))</f>
        <v>0</v>
      </c>
      <c r="U5599">
        <f>IF(M5599&lt;&gt;"Minor",0,IF(COUNTIFS($A$2:$A5599,$A5599,$D$2:$D5599,$D5599,$M$2:$M5599,"Minor")=1,1,0))</f>
        <v>0</v>
      </c>
    </row>
    <row r="5600">
      <c r="A5600" t="inlineStr">
        <is>
          <t xml:space="preserve">294cd7d130be8bb0326127c52ff2769fcf9a956d</t>
        </is>
      </c>
      <c r="B5600" t="inlineStr">
        <is>
          <t xml:space="preserve">Zompirewolf</t>
        </is>
      </c>
      <c r="C5600" t="inlineStr">
        <is>
          <t xml:space="preserve">Zompirewolf: Die Geburt Einer Legende</t>
        </is>
      </c>
      <c r="D5600" t="inlineStr">
        <is>
          <t xml:space="preserve">f6059883129631509fa268c29c7584a4d7eeb775</t>
        </is>
      </c>
      <c r="E5600" t="inlineStr">
        <is>
          <t xml:space="preserve">Episode 486: Schlacht Der Täuschung Teil 1</t>
        </is>
      </c>
      <c r="F5600">
        <v>486</v>
      </c>
      <c r="G5600" t="inlineStr">
        <is>
          <t xml:space="preserve">3:35-3:37</t>
        </is>
      </c>
      <c r="H5600" t="inlineStr">
        <is>
          <t xml:space="preserve">Resolved</t>
        </is>
      </c>
      <c r="I5600" t="inlineStr">
        <is>
          <t xml:space="preserve">Remarks: change in accent
Line from Script: "Theron hielt inne. "
Notes: "Theron" EN--&gt;DE</t>
        </is>
      </c>
      <c r="J5600" t="inlineStr">
        <is>
          <t xml:space="preserve">VOA</t>
        </is>
      </c>
      <c r="K5600" t="inlineStr">
        <is>
          <t xml:space="preserve">Mispronunciation</t>
        </is>
      </c>
      <c r="L5600" t="inlineStr">
        <is>
          <t xml:space="preserve">Mispronunciation</t>
        </is>
      </c>
      <c r="M5600" t="str">
        <f>IFERROR(IF(VLOOKUP(L5600,'Quantification'!$A:$B,2,FALSE)&amp;""="","Unclassified",VLOOKUP(L5600,'Quantification'!$A:$B,2,FALSE)),"Unclassified")</f>
        <v>Major</v>
      </c>
      <c r="N5600" t="inlineStr">
        <is>
          <t xml:space="preserve">frl-florinda.frisardi@pocketfm.com</t>
        </is>
      </c>
      <c r="O5600" t="inlineStr">
        <is>
          <t xml:space="preserve">Issues found in raw</t>
        </is>
      </c>
      <c r="P5600" t="str">
        <f>IF(OR(O5600="Issues found in master",O5600="Final master"),"Master",IF(OR(O5600="Ready for Master",O5600="Issues found in raw",O5600="Raw under QC",O5600="Issues resolved in raw"),"Raw","-"))</f>
        <v>Raw</v>
      </c>
      <c r="Q5600" s="13">
        <v>46266.32916666666</v>
      </c>
      <c r="R5600" t="inlineStr">
        <is>
          <t xml:space="preserve">2026-09 (Sept)</t>
        </is>
      </c>
      <c r="S5600">
        <f>IF(M5600="Not an error",0,IF(COUNTIFS($A$2:$A5600,$A5600,$D$2:$D5600,$D5600,$M$2:$M5600,"&lt;&gt;Not an error")=1,1,0))</f>
        <v>0</v>
      </c>
      <c r="T5600">
        <f>IF(M5600&lt;&gt;"Major",0,IF(COUNTIFS($A$2:$A5600,$A5600,$D$2:$D5600,$D5600,$M$2:$M5600,"Major")=1,1,0))</f>
        <v>0</v>
      </c>
      <c r="U5600">
        <f>IF(M5600&lt;&gt;"Minor",0,IF(COUNTIFS($A$2:$A5600,$A5600,$D$2:$D5600,$D5600,$M$2:$M5600,"Minor")=1,1,0))</f>
        <v>0</v>
      </c>
    </row>
    <row r="5601">
      <c r="A5601" t="inlineStr">
        <is>
          <t xml:space="preserve">294cd7d130be8bb0326127c52ff2769fcf9a956d</t>
        </is>
      </c>
      <c r="B5601" t="inlineStr">
        <is>
          <t xml:space="preserve">Zompirewolf</t>
        </is>
      </c>
      <c r="C5601" t="inlineStr">
        <is>
          <t xml:space="preserve">Zompirewolf: Die Geburt Einer Legende</t>
        </is>
      </c>
      <c r="D5601" t="inlineStr">
        <is>
          <t xml:space="preserve">f6059883129631509fa268c29c7584a4d7eeb775</t>
        </is>
      </c>
      <c r="E5601" t="inlineStr">
        <is>
          <t xml:space="preserve">Episode 486: Schlacht Der Täuschung Teil 1</t>
        </is>
      </c>
      <c r="F5601">
        <v>486</v>
      </c>
      <c r="G5601" t="inlineStr">
        <is>
          <t xml:space="preserve">3:56-4:00</t>
        </is>
      </c>
      <c r="H5601" t="inlineStr">
        <is>
          <t xml:space="preserve">Resolved</t>
        </is>
      </c>
      <c r="I5601" t="inlineStr">
        <is>
          <t xml:space="preserve">Remarks: change in accent
Line from Script: "„Da könnten Sie recht haben“, sagte Theron nachdenklich. "
Notes: "Theron" EN--&gt;DE</t>
        </is>
      </c>
      <c r="J5601" t="inlineStr">
        <is>
          <t xml:space="preserve">VOA</t>
        </is>
      </c>
      <c r="K5601" t="inlineStr">
        <is>
          <t xml:space="preserve">Mispronunciation</t>
        </is>
      </c>
      <c r="L5601" t="inlineStr">
        <is>
          <t xml:space="preserve">Mispronunciation</t>
        </is>
      </c>
      <c r="M5601" t="str">
        <f>IFERROR(IF(VLOOKUP(L5601,'Quantification'!$A:$B,2,FALSE)&amp;""="","Unclassified",VLOOKUP(L5601,'Quantification'!$A:$B,2,FALSE)),"Unclassified")</f>
        <v>Major</v>
      </c>
      <c r="N5601" t="inlineStr">
        <is>
          <t xml:space="preserve">frl-florinda.frisardi@pocketfm.com</t>
        </is>
      </c>
      <c r="O5601" t="inlineStr">
        <is>
          <t xml:space="preserve">Issues found in raw</t>
        </is>
      </c>
      <c r="P5601" t="str">
        <f>IF(OR(O5601="Issues found in master",O5601="Final master"),"Master",IF(OR(O5601="Ready for Master",O5601="Issues found in raw",O5601="Raw under QC",O5601="Issues resolved in raw"),"Raw","-"))</f>
        <v>Raw</v>
      </c>
      <c r="Q5601" s="13">
        <v>46266.32916666666</v>
      </c>
      <c r="R5601" t="inlineStr">
        <is>
          <t xml:space="preserve">2026-09 (Sept)</t>
        </is>
      </c>
      <c r="S5601">
        <f>IF(M5601="Not an error",0,IF(COUNTIFS($A$2:$A5601,$A5601,$D$2:$D5601,$D5601,$M$2:$M5601,"&lt;&gt;Not an error")=1,1,0))</f>
        <v>0</v>
      </c>
      <c r="T5601">
        <f>IF(M5601&lt;&gt;"Major",0,IF(COUNTIFS($A$2:$A5601,$A5601,$D$2:$D5601,$D5601,$M$2:$M5601,"Major")=1,1,0))</f>
        <v>0</v>
      </c>
      <c r="U5601">
        <f>IF(M5601&lt;&gt;"Minor",0,IF(COUNTIFS($A$2:$A5601,$A5601,$D$2:$D5601,$D5601,$M$2:$M5601,"Minor")=1,1,0))</f>
        <v>0</v>
      </c>
    </row>
    <row r="5602">
      <c r="A5602" t="inlineStr">
        <is>
          <t xml:space="preserve">294cd7d130be8bb0326127c52ff2769fcf9a956d</t>
        </is>
      </c>
      <c r="B5602" t="inlineStr">
        <is>
          <t xml:space="preserve">Zompirewolf</t>
        </is>
      </c>
      <c r="C5602" t="inlineStr">
        <is>
          <t xml:space="preserve">Zompirewolf: Die Geburt Einer Legende</t>
        </is>
      </c>
      <c r="D5602" t="inlineStr">
        <is>
          <t xml:space="preserve">f6059883129631509fa268c29c7584a4d7eeb775</t>
        </is>
      </c>
      <c r="E5602" t="inlineStr">
        <is>
          <t xml:space="preserve">Episode 486: Schlacht Der Täuschung Teil 1</t>
        </is>
      </c>
      <c r="F5602">
        <v>486</v>
      </c>
      <c r="G5602" t="inlineStr">
        <is>
          <t xml:space="preserve">4:14-4:20</t>
        </is>
      </c>
      <c r="H5602" t="inlineStr">
        <is>
          <t xml:space="preserve">Resolved</t>
        </is>
      </c>
      <c r="I5602" t="inlineStr">
        <is>
          <t xml:space="preserve">Remarks: change in accent
Line from Script: "Theron fuhr entschlossen fort: „Diese Angriffe dürfen nicht unbeantwortet bleiben. "
Notes: "Theron" EN--&gt;DE</t>
        </is>
      </c>
      <c r="J5602" t="inlineStr">
        <is>
          <t xml:space="preserve">VOA</t>
        </is>
      </c>
      <c r="K5602" t="inlineStr">
        <is>
          <t xml:space="preserve">Mispronunciation</t>
        </is>
      </c>
      <c r="L5602" t="inlineStr">
        <is>
          <t xml:space="preserve">Mispronunciation</t>
        </is>
      </c>
      <c r="M5602" t="str">
        <f>IFERROR(IF(VLOOKUP(L5602,'Quantification'!$A:$B,2,FALSE)&amp;""="","Unclassified",VLOOKUP(L5602,'Quantification'!$A:$B,2,FALSE)),"Unclassified")</f>
        <v>Major</v>
      </c>
      <c r="N5602" t="inlineStr">
        <is>
          <t xml:space="preserve">frl-florinda.frisardi@pocketfm.com</t>
        </is>
      </c>
      <c r="O5602" t="inlineStr">
        <is>
          <t xml:space="preserve">Issues found in raw</t>
        </is>
      </c>
      <c r="P5602" t="str">
        <f>IF(OR(O5602="Issues found in master",O5602="Final master"),"Master",IF(OR(O5602="Ready for Master",O5602="Issues found in raw",O5602="Raw under QC",O5602="Issues resolved in raw"),"Raw","-"))</f>
        <v>Raw</v>
      </c>
      <c r="Q5602" s="13">
        <v>46266.32916666666</v>
      </c>
      <c r="R5602" t="inlineStr">
        <is>
          <t xml:space="preserve">2026-09 (Sept)</t>
        </is>
      </c>
      <c r="S5602">
        <f>IF(M5602="Not an error",0,IF(COUNTIFS($A$2:$A5602,$A5602,$D$2:$D5602,$D5602,$M$2:$M5602,"&lt;&gt;Not an error")=1,1,0))</f>
        <v>0</v>
      </c>
      <c r="T5602">
        <f>IF(M5602&lt;&gt;"Major",0,IF(COUNTIFS($A$2:$A5602,$A5602,$D$2:$D5602,$D5602,$M$2:$M5602,"Major")=1,1,0))</f>
        <v>0</v>
      </c>
      <c r="U5602">
        <f>IF(M5602&lt;&gt;"Minor",0,IF(COUNTIFS($A$2:$A5602,$A5602,$D$2:$D5602,$D5602,$M$2:$M5602,"Minor")=1,1,0))</f>
        <v>0</v>
      </c>
    </row>
    <row r="5603">
      <c r="A5603" t="inlineStr">
        <is>
          <t xml:space="preserve">294cd7d130be8bb0326127c52ff2769fcf9a956d</t>
        </is>
      </c>
      <c r="B5603" t="inlineStr">
        <is>
          <t xml:space="preserve">Zompirewolf</t>
        </is>
      </c>
      <c r="C5603" t="inlineStr">
        <is>
          <t xml:space="preserve">Zompirewolf: Die Geburt Einer Legende</t>
        </is>
      </c>
      <c r="D5603" t="inlineStr">
        <is>
          <t xml:space="preserve">f6059883129631509fa268c29c7584a4d7eeb775</t>
        </is>
      </c>
      <c r="E5603" t="inlineStr">
        <is>
          <t xml:space="preserve">Episode 486: Schlacht Der Täuschung Teil 1</t>
        </is>
      </c>
      <c r="F5603">
        <v>486</v>
      </c>
      <c r="G5603" t="inlineStr">
        <is>
          <t xml:space="preserve">4:23-4:26</t>
        </is>
      </c>
      <c r="H5603" t="inlineStr">
        <is>
          <t xml:space="preserve">Resolved</t>
        </is>
      </c>
      <c r="I5603" t="inlineStr">
        <is>
          <t xml:space="preserve">Remarks: incorrect name
Line from Script: "Verschärfen Sie die Sicherheitsvorkehrungen für Schnitter und Wren. "
Notes: " Wren" - change to "Tessa"</t>
        </is>
      </c>
      <c r="J5603" t="inlineStr">
        <is>
          <t xml:space="preserve">AI</t>
        </is>
      </c>
      <c r="K5603" t="inlineStr">
        <is>
          <t xml:space="preserve">Script error</t>
        </is>
      </c>
      <c r="L5603" t="inlineStr">
        <is>
          <t xml:space="preserve">Script error</t>
        </is>
      </c>
      <c r="M5603" t="str">
        <f>IFERROR(IF(VLOOKUP(L5603,'Quantification'!$A:$B,2,FALSE)&amp;""="","Unclassified",VLOOKUP(L5603,'Quantification'!$A:$B,2,FALSE)),"Unclassified")</f>
        <v>Major</v>
      </c>
      <c r="N5603" t="inlineStr">
        <is>
          <t xml:space="preserve">frl-florinda.frisardi@pocketfm.com</t>
        </is>
      </c>
      <c r="O5603" t="inlineStr">
        <is>
          <t xml:space="preserve">Issues found in raw</t>
        </is>
      </c>
      <c r="P5603" t="str">
        <f>IF(OR(O5603="Issues found in master",O5603="Final master"),"Master",IF(OR(O5603="Ready for Master",O5603="Issues found in raw",O5603="Raw under QC",O5603="Issues resolved in raw"),"Raw","-"))</f>
        <v>Raw</v>
      </c>
      <c r="Q5603" s="13">
        <v>46266.32916666666</v>
      </c>
      <c r="R5603" t="inlineStr">
        <is>
          <t xml:space="preserve">2026-09 (Sept)</t>
        </is>
      </c>
      <c r="S5603">
        <f>IF(M5603="Not an error",0,IF(COUNTIFS($A$2:$A5603,$A5603,$D$2:$D5603,$D5603,$M$2:$M5603,"&lt;&gt;Not an error")=1,1,0))</f>
        <v>0</v>
      </c>
      <c r="T5603">
        <f>IF(M5603&lt;&gt;"Major",0,IF(COUNTIFS($A$2:$A5603,$A5603,$D$2:$D5603,$D5603,$M$2:$M5603,"Major")=1,1,0))</f>
        <v>0</v>
      </c>
      <c r="U5603">
        <f>IF(M5603&lt;&gt;"Minor",0,IF(COUNTIFS($A$2:$A5603,$A5603,$D$2:$D5603,$D5603,$M$2:$M5603,"Minor")=1,1,0))</f>
        <v>0</v>
      </c>
    </row>
    <row r="5604">
      <c r="A5604" t="inlineStr">
        <is>
          <t xml:space="preserve">294cd7d130be8bb0326127c52ff2769fcf9a956d</t>
        </is>
      </c>
      <c r="B5604" t="inlineStr">
        <is>
          <t xml:space="preserve">Zompirewolf</t>
        </is>
      </c>
      <c r="C5604" t="inlineStr">
        <is>
          <t xml:space="preserve">Zompirewolf: Die Geburt Einer Legende</t>
        </is>
      </c>
      <c r="D5604" t="inlineStr">
        <is>
          <t xml:space="preserve">f6059883129631509fa268c29c7584a4d7eeb775</t>
        </is>
      </c>
      <c r="E5604" t="inlineStr">
        <is>
          <t xml:space="preserve">Episode 486: Schlacht Der Täuschung Teil 1</t>
        </is>
      </c>
      <c r="F5604">
        <v>486</v>
      </c>
      <c r="G5604" t="inlineStr">
        <is>
          <t xml:space="preserve">4:46-4:48</t>
        </is>
      </c>
      <c r="H5604" t="inlineStr">
        <is>
          <t xml:space="preserve">Resolved</t>
        </is>
      </c>
      <c r="I5604" t="inlineStr">
        <is>
          <t xml:space="preserve">Remarks: change in accent
Line from Script: "Theron blieb allein zurück."
Notes: "Theron" EN--&gt;DE</t>
        </is>
      </c>
      <c r="J5604" t="inlineStr">
        <is>
          <t xml:space="preserve">VOA</t>
        </is>
      </c>
      <c r="K5604" t="inlineStr">
        <is>
          <t xml:space="preserve">Mispronunciation</t>
        </is>
      </c>
      <c r="L5604" t="inlineStr">
        <is>
          <t xml:space="preserve">Mispronunciation</t>
        </is>
      </c>
      <c r="M5604" t="str">
        <f>IFERROR(IF(VLOOKUP(L5604,'Quantification'!$A:$B,2,FALSE)&amp;""="","Unclassified",VLOOKUP(L5604,'Quantification'!$A:$B,2,FALSE)),"Unclassified")</f>
        <v>Major</v>
      </c>
      <c r="N5604" t="inlineStr">
        <is>
          <t xml:space="preserve">frl-florinda.frisardi@pocketfm.com</t>
        </is>
      </c>
      <c r="O5604" t="inlineStr">
        <is>
          <t xml:space="preserve">Issues found in raw</t>
        </is>
      </c>
      <c r="P5604" t="str">
        <f>IF(OR(O5604="Issues found in master",O5604="Final master"),"Master",IF(OR(O5604="Ready for Master",O5604="Issues found in raw",O5604="Raw under QC",O5604="Issues resolved in raw"),"Raw","-"))</f>
        <v>Raw</v>
      </c>
      <c r="Q5604" s="13">
        <v>46266.32916666666</v>
      </c>
      <c r="R5604" t="inlineStr">
        <is>
          <t xml:space="preserve">2026-09 (Sept)</t>
        </is>
      </c>
      <c r="S5604">
        <f>IF(M5604="Not an error",0,IF(COUNTIFS($A$2:$A5604,$A5604,$D$2:$D5604,$D5604,$M$2:$M5604,"&lt;&gt;Not an error")=1,1,0))</f>
        <v>0</v>
      </c>
      <c r="T5604">
        <f>IF(M5604&lt;&gt;"Major",0,IF(COUNTIFS($A$2:$A5604,$A5604,$D$2:$D5604,$D5604,$M$2:$M5604,"Major")=1,1,0))</f>
        <v>0</v>
      </c>
      <c r="U5604">
        <f>IF(M5604&lt;&gt;"Minor",0,IF(COUNTIFS($A$2:$A5604,$A5604,$D$2:$D5604,$D5604,$M$2:$M5604,"Minor")=1,1,0))</f>
        <v>0</v>
      </c>
    </row>
    <row r="5605">
      <c r="A5605" t="inlineStr">
        <is>
          <t xml:space="preserve">294cd7d130be8bb0326127c52ff2769fcf9a956d</t>
        </is>
      </c>
      <c r="B5605" t="inlineStr">
        <is>
          <t xml:space="preserve">Zompirewolf</t>
        </is>
      </c>
      <c r="C5605" t="inlineStr">
        <is>
          <t xml:space="preserve">Zompirewolf: Die Geburt Einer Legende</t>
        </is>
      </c>
      <c r="D5605" t="inlineStr">
        <is>
          <t xml:space="preserve">920d49b8c7f459dd84fac7c6291e75132421148f</t>
        </is>
      </c>
      <c r="E5605" t="inlineStr">
        <is>
          <t xml:space="preserve">Episode 487: Schlacht Der Täuschung Teil 2</t>
        </is>
      </c>
      <c r="F5605">
        <v>487</v>
      </c>
      <c r="G5605" t="inlineStr">
        <is>
          <t xml:space="preserve">1:03-1:10</t>
        </is>
      </c>
      <c r="H5605" t="inlineStr">
        <is>
          <t xml:space="preserve">Resolved</t>
        </is>
      </c>
      <c r="I5605" t="inlineStr">
        <is>
          <t xml:space="preserve">Remarks: incorrect name
Line from Script: "„Und während ihr hier euer Ding macht, vergesst nicht, uns auf dem Laufenden zu halten, was Lord Mazton angeht.“
Notes: "Mazton" - change to "Matzton"DE</t>
        </is>
      </c>
      <c r="J5605" t="inlineStr">
        <is>
          <t xml:space="preserve">AI</t>
        </is>
      </c>
      <c r="K5605" t="inlineStr">
        <is>
          <t xml:space="preserve">Script error</t>
        </is>
      </c>
      <c r="L5605" t="inlineStr">
        <is>
          <t xml:space="preserve">Script error</t>
        </is>
      </c>
      <c r="M5605" t="str">
        <f>IFERROR(IF(VLOOKUP(L5605,'Quantification'!$A:$B,2,FALSE)&amp;""="","Unclassified",VLOOKUP(L5605,'Quantification'!$A:$B,2,FALSE)),"Unclassified")</f>
        <v>Major</v>
      </c>
      <c r="N5605" t="inlineStr">
        <is>
          <t xml:space="preserve">frl-florinda.frisardi@pocketfm.com</t>
        </is>
      </c>
      <c r="O5605" t="inlineStr">
        <is>
          <t xml:space="preserve">Issues found in raw</t>
        </is>
      </c>
      <c r="P5605" t="str">
        <f>IF(OR(O5605="Issues found in master",O5605="Final master"),"Master",IF(OR(O5605="Ready for Master",O5605="Issues found in raw",O5605="Raw under QC",O5605="Issues resolved in raw"),"Raw","-"))</f>
        <v>Raw</v>
      </c>
      <c r="Q5605" s="13">
        <v>46266.32916666666</v>
      </c>
      <c r="R5605" t="inlineStr">
        <is>
          <t xml:space="preserve">2026-09 (Sept)</t>
        </is>
      </c>
      <c r="S5605">
        <f>IF(M5605="Not an error",0,IF(COUNTIFS($A$2:$A5605,$A5605,$D$2:$D5605,$D5605,$M$2:$M5605,"&lt;&gt;Not an error")=1,1,0))</f>
        <v>1</v>
      </c>
      <c r="T5605">
        <f>IF(M5605&lt;&gt;"Major",0,IF(COUNTIFS($A$2:$A5605,$A5605,$D$2:$D5605,$D5605,$M$2:$M5605,"Major")=1,1,0))</f>
        <v>1</v>
      </c>
      <c r="U5605">
        <f>IF(M5605&lt;&gt;"Minor",0,IF(COUNTIFS($A$2:$A5605,$A5605,$D$2:$D5605,$D5605,$M$2:$M5605,"Minor")=1,1,0))</f>
        <v>0</v>
      </c>
    </row>
    <row r="5606">
      <c r="A5606" t="inlineStr">
        <is>
          <t xml:space="preserve">294cd7d130be8bb0326127c52ff2769fcf9a956d</t>
        </is>
      </c>
      <c r="B5606" t="inlineStr">
        <is>
          <t xml:space="preserve">Zompirewolf</t>
        </is>
      </c>
      <c r="C5606" t="inlineStr">
        <is>
          <t xml:space="preserve">Zompirewolf: Die Geburt Einer Legende</t>
        </is>
      </c>
      <c r="D5606" t="inlineStr">
        <is>
          <t xml:space="preserve">920d49b8c7f459dd84fac7c6291e75132421148f</t>
        </is>
      </c>
      <c r="E5606" t="inlineStr">
        <is>
          <t xml:space="preserve">Episode 487: Schlacht Der Täuschung Teil 2</t>
        </is>
      </c>
      <c r="F5606">
        <v>487</v>
      </c>
      <c r="G5606" t="inlineStr">
        <is>
          <t xml:space="preserve">2:47-2:58</t>
        </is>
      </c>
      <c r="H5606" t="inlineStr">
        <is>
          <t xml:space="preserve">Resolved</t>
        </is>
      </c>
      <c r="I5606" t="inlineStr">
        <is>
          <t xml:space="preserve">Remarks: grammatical error
Line from Script: "Händedrücke, aufmunternde Worte und zuversichtliches Nicken zeugten von einem Band, das in zahllosen Missionen und Kämpfen geschmiedet worden war."
Notes: "Händedrücke" - change to "Händedrücken"</t>
        </is>
      </c>
      <c r="J5606" t="inlineStr">
        <is>
          <t xml:space="preserve">AI</t>
        </is>
      </c>
      <c r="K5606" t="inlineStr">
        <is>
          <t xml:space="preserve">Script error</t>
        </is>
      </c>
      <c r="L5606" t="inlineStr">
        <is>
          <t xml:space="preserve">Script error</t>
        </is>
      </c>
      <c r="M5606" t="str">
        <f>IFERROR(IF(VLOOKUP(L5606,'Quantification'!$A:$B,2,FALSE)&amp;""="","Unclassified",VLOOKUP(L5606,'Quantification'!$A:$B,2,FALSE)),"Unclassified")</f>
        <v>Major</v>
      </c>
      <c r="N5606" t="inlineStr">
        <is>
          <t xml:space="preserve">frl-florinda.frisardi@pocketfm.com</t>
        </is>
      </c>
      <c r="O5606" t="inlineStr">
        <is>
          <t xml:space="preserve">Issues found in raw</t>
        </is>
      </c>
      <c r="P5606" t="str">
        <f>IF(OR(O5606="Issues found in master",O5606="Final master"),"Master",IF(OR(O5606="Ready for Master",O5606="Issues found in raw",O5606="Raw under QC",O5606="Issues resolved in raw"),"Raw","-"))</f>
        <v>Raw</v>
      </c>
      <c r="Q5606" s="13">
        <v>46266.32916666666</v>
      </c>
      <c r="R5606" t="inlineStr">
        <is>
          <t xml:space="preserve">2026-09 (Sept)</t>
        </is>
      </c>
      <c r="S5606">
        <f>IF(M5606="Not an error",0,IF(COUNTIFS($A$2:$A5606,$A5606,$D$2:$D5606,$D5606,$M$2:$M5606,"&lt;&gt;Not an error")=1,1,0))</f>
        <v>0</v>
      </c>
      <c r="T5606">
        <f>IF(M5606&lt;&gt;"Major",0,IF(COUNTIFS($A$2:$A5606,$A5606,$D$2:$D5606,$D5606,$M$2:$M5606,"Major")=1,1,0))</f>
        <v>0</v>
      </c>
      <c r="U5606">
        <f>IF(M5606&lt;&gt;"Minor",0,IF(COUNTIFS($A$2:$A5606,$A5606,$D$2:$D5606,$D5606,$M$2:$M5606,"Minor")=1,1,0))</f>
        <v>0</v>
      </c>
    </row>
    <row r="5607">
      <c r="A5607" t="inlineStr">
        <is>
          <t xml:space="preserve">294cd7d130be8bb0326127c52ff2769fcf9a956d</t>
        </is>
      </c>
      <c r="B5607" t="inlineStr">
        <is>
          <t xml:space="preserve">Zompirewolf</t>
        </is>
      </c>
      <c r="C5607" t="inlineStr">
        <is>
          <t xml:space="preserve">Zompirewolf: Die Geburt Einer Legende</t>
        </is>
      </c>
      <c r="D5607" t="inlineStr">
        <is>
          <t xml:space="preserve">920d49b8c7f459dd84fac7c6291e75132421148f</t>
        </is>
      </c>
      <c r="E5607" t="inlineStr">
        <is>
          <t xml:space="preserve">Episode 487: Schlacht Der Täuschung Teil 2</t>
        </is>
      </c>
      <c r="F5607">
        <v>487</v>
      </c>
      <c r="G5607" t="inlineStr">
        <is>
          <t xml:space="preserve">3:58-4:04</t>
        </is>
      </c>
      <c r="H5607" t="inlineStr">
        <is>
          <t xml:space="preserve">Resolved</t>
        </is>
      </c>
      <c r="I5607" t="inlineStr">
        <is>
          <t xml:space="preserve">Remarks: incorrect name
Line from Script: "„Passt auf euch auf, Schnitter, Wren“, rief Otiga, und ihre Stimme hallte durch den Landehafen. "
Notes: "Wren" - change to "Tessa"</t>
        </is>
      </c>
      <c r="J5607" t="inlineStr">
        <is>
          <t xml:space="preserve">AI</t>
        </is>
      </c>
      <c r="K5607" t="inlineStr">
        <is>
          <t xml:space="preserve">Script error</t>
        </is>
      </c>
      <c r="L5607" t="inlineStr">
        <is>
          <t xml:space="preserve">Script error</t>
        </is>
      </c>
      <c r="M5607" t="str">
        <f>IFERROR(IF(VLOOKUP(L5607,'Quantification'!$A:$B,2,FALSE)&amp;""="","Unclassified",VLOOKUP(L5607,'Quantification'!$A:$B,2,FALSE)),"Unclassified")</f>
        <v>Major</v>
      </c>
      <c r="N5607" t="inlineStr">
        <is>
          <t xml:space="preserve">frl-florinda.frisardi@pocketfm.com</t>
        </is>
      </c>
      <c r="O5607" t="inlineStr">
        <is>
          <t xml:space="preserve">Issues found in raw</t>
        </is>
      </c>
      <c r="P5607" t="str">
        <f>IF(OR(O5607="Issues found in master",O5607="Final master"),"Master",IF(OR(O5607="Ready for Master",O5607="Issues found in raw",O5607="Raw under QC",O5607="Issues resolved in raw"),"Raw","-"))</f>
        <v>Raw</v>
      </c>
      <c r="Q5607" s="13">
        <v>46266.32916666666</v>
      </c>
      <c r="R5607" t="inlineStr">
        <is>
          <t xml:space="preserve">2026-09 (Sept)</t>
        </is>
      </c>
      <c r="S5607">
        <f>IF(M5607="Not an error",0,IF(COUNTIFS($A$2:$A5607,$A5607,$D$2:$D5607,$D5607,$M$2:$M5607,"&lt;&gt;Not an error")=1,1,0))</f>
        <v>0</v>
      </c>
      <c r="T5607">
        <f>IF(M5607&lt;&gt;"Major",0,IF(COUNTIFS($A$2:$A5607,$A5607,$D$2:$D5607,$D5607,$M$2:$M5607,"Major")=1,1,0))</f>
        <v>0</v>
      </c>
      <c r="U5607">
        <f>IF(M5607&lt;&gt;"Minor",0,IF(COUNTIFS($A$2:$A5607,$A5607,$D$2:$D5607,$D5607,$M$2:$M5607,"Minor")=1,1,0))</f>
        <v>0</v>
      </c>
    </row>
    <row r="5608">
      <c r="A5608" t="inlineStr">
        <is>
          <t xml:space="preserve">294cd7d130be8bb0326127c52ff2769fcf9a956d</t>
        </is>
      </c>
      <c r="B5608" t="inlineStr">
        <is>
          <t xml:space="preserve">Zompirewolf</t>
        </is>
      </c>
      <c r="C5608" t="inlineStr">
        <is>
          <t xml:space="preserve">Zompirewolf: Die Geburt Einer Legende</t>
        </is>
      </c>
      <c r="D5608" t="inlineStr">
        <is>
          <t xml:space="preserve">920d49b8c7f459dd84fac7c6291e75132421148f</t>
        </is>
      </c>
      <c r="E5608" t="inlineStr">
        <is>
          <t xml:space="preserve">Episode 487: Schlacht Der Täuschung Teil 2</t>
        </is>
      </c>
      <c r="F5608">
        <v>487</v>
      </c>
      <c r="G5608" t="inlineStr">
        <is>
          <t xml:space="preserve">5:14-5:18</t>
        </is>
      </c>
      <c r="H5608" t="inlineStr">
        <is>
          <t xml:space="preserve">Resolved</t>
        </is>
      </c>
      <c r="I5608" t="inlineStr">
        <is>
          <t xml:space="preserve">Remarks: change in accent
Line from Script: "Minister Theron schritt herein, umgeben von seinen Wachen. "
Notes: "Theron" EN--&gt;DE</t>
        </is>
      </c>
      <c r="J5608" t="inlineStr">
        <is>
          <t xml:space="preserve">VOA</t>
        </is>
      </c>
      <c r="K5608" t="inlineStr">
        <is>
          <t xml:space="preserve">Mispronunciation</t>
        </is>
      </c>
      <c r="L5608" t="inlineStr">
        <is>
          <t xml:space="preserve">Mispronunciation</t>
        </is>
      </c>
      <c r="M5608" t="str">
        <f>IFERROR(IF(VLOOKUP(L5608,'Quantification'!$A:$B,2,FALSE)&amp;""="","Unclassified",VLOOKUP(L5608,'Quantification'!$A:$B,2,FALSE)),"Unclassified")</f>
        <v>Major</v>
      </c>
      <c r="N5608" t="inlineStr">
        <is>
          <t xml:space="preserve">frl-florinda.frisardi@pocketfm.com</t>
        </is>
      </c>
      <c r="O5608" t="inlineStr">
        <is>
          <t xml:space="preserve">Issues found in raw</t>
        </is>
      </c>
      <c r="P5608" t="str">
        <f>IF(OR(O5608="Issues found in master",O5608="Final master"),"Master",IF(OR(O5608="Ready for Master",O5608="Issues found in raw",O5608="Raw under QC",O5608="Issues resolved in raw"),"Raw","-"))</f>
        <v>Raw</v>
      </c>
      <c r="Q5608" s="13">
        <v>46266.32916666666</v>
      </c>
      <c r="R5608" t="inlineStr">
        <is>
          <t xml:space="preserve">2026-09 (Sept)</t>
        </is>
      </c>
      <c r="S5608">
        <f>IF(M5608="Not an error",0,IF(COUNTIFS($A$2:$A5608,$A5608,$D$2:$D5608,$D5608,$M$2:$M5608,"&lt;&gt;Not an error")=1,1,0))</f>
        <v>0</v>
      </c>
      <c r="T5608">
        <f>IF(M5608&lt;&gt;"Major",0,IF(COUNTIFS($A$2:$A5608,$A5608,$D$2:$D5608,$D5608,$M$2:$M5608,"Major")=1,1,0))</f>
        <v>0</v>
      </c>
      <c r="U5608">
        <f>IF(M5608&lt;&gt;"Minor",0,IF(COUNTIFS($A$2:$A5608,$A5608,$D$2:$D5608,$D5608,$M$2:$M5608,"Minor")=1,1,0))</f>
        <v>0</v>
      </c>
    </row>
    <row r="5609">
      <c r="A5609" t="inlineStr">
        <is>
          <t xml:space="preserve">294cd7d130be8bb0326127c52ff2769fcf9a956d</t>
        </is>
      </c>
      <c r="B5609" t="inlineStr">
        <is>
          <t xml:space="preserve">Zompirewolf</t>
        </is>
      </c>
      <c r="C5609" t="inlineStr">
        <is>
          <t xml:space="preserve">Zompirewolf: Die Geburt Einer Legende</t>
        </is>
      </c>
      <c r="D5609" t="inlineStr">
        <is>
          <t xml:space="preserve">920d49b8c7f459dd84fac7c6291e75132421148f</t>
        </is>
      </c>
      <c r="E5609" t="inlineStr">
        <is>
          <t xml:space="preserve">Episode 487: Schlacht Der Täuschung Teil 2</t>
        </is>
      </c>
      <c r="F5609">
        <v>487</v>
      </c>
      <c r="G5609" t="inlineStr">
        <is>
          <t xml:space="preserve">5:31-5:43</t>
        </is>
      </c>
      <c r="H5609" t="inlineStr">
        <is>
          <t xml:space="preserve">Resolved</t>
        </is>
      </c>
      <c r="I5609" t="inlineStr">
        <is>
          <t xml:space="preserve">Remarks: change in accent
Line from Script: "„Minister Theron“, sagte Tristan und salutierte kurz. „Sie hätten auch anrufen können. Stimmt etwas nicht?“
Theron wischte die Förmlichkeit mit einem freundlichen Lächeln beiseite. "
Notes: "Theron" EN--&gt;DE</t>
        </is>
      </c>
      <c r="J5609" t="inlineStr">
        <is>
          <t xml:space="preserve">VOA</t>
        </is>
      </c>
      <c r="K5609" t="inlineStr">
        <is>
          <t xml:space="preserve">Mispronunciation</t>
        </is>
      </c>
      <c r="L5609" t="inlineStr">
        <is>
          <t xml:space="preserve">Mispronunciation</t>
        </is>
      </c>
      <c r="M5609" t="str">
        <f>IFERROR(IF(VLOOKUP(L5609,'Quantification'!$A:$B,2,FALSE)&amp;""="","Unclassified",VLOOKUP(L5609,'Quantification'!$A:$B,2,FALSE)),"Unclassified")</f>
        <v>Major</v>
      </c>
      <c r="N5609" t="inlineStr">
        <is>
          <t xml:space="preserve">frl-florinda.frisardi@pocketfm.com</t>
        </is>
      </c>
      <c r="O5609" t="inlineStr">
        <is>
          <t xml:space="preserve">Issues found in raw</t>
        </is>
      </c>
      <c r="P5609" t="str">
        <f>IF(OR(O5609="Issues found in master",O5609="Final master"),"Master",IF(OR(O5609="Ready for Master",O5609="Issues found in raw",O5609="Raw under QC",O5609="Issues resolved in raw"),"Raw","-"))</f>
        <v>Raw</v>
      </c>
      <c r="Q5609" s="13">
        <v>46266.32916666666</v>
      </c>
      <c r="R5609" t="inlineStr">
        <is>
          <t xml:space="preserve">2026-09 (Sept)</t>
        </is>
      </c>
      <c r="S5609">
        <f>IF(M5609="Not an error",0,IF(COUNTIFS($A$2:$A5609,$A5609,$D$2:$D5609,$D5609,$M$2:$M5609,"&lt;&gt;Not an error")=1,1,0))</f>
        <v>0</v>
      </c>
      <c r="T5609">
        <f>IF(M5609&lt;&gt;"Major",0,IF(COUNTIFS($A$2:$A5609,$A5609,$D$2:$D5609,$D5609,$M$2:$M5609,"Major")=1,1,0))</f>
        <v>0</v>
      </c>
      <c r="U5609">
        <f>IF(M5609&lt;&gt;"Minor",0,IF(COUNTIFS($A$2:$A5609,$A5609,$D$2:$D5609,$D5609,$M$2:$M5609,"Minor")=1,1,0))</f>
        <v>0</v>
      </c>
    </row>
    <row r="5610">
      <c r="A5610" t="inlineStr">
        <is>
          <t xml:space="preserve">294cd7d130be8bb0326127c52ff2769fcf9a956d</t>
        </is>
      </c>
      <c r="B5610" t="inlineStr">
        <is>
          <t xml:space="preserve">Zompirewolf</t>
        </is>
      </c>
      <c r="C5610" t="inlineStr">
        <is>
          <t xml:space="preserve">Zompirewolf: Die Geburt Einer Legende</t>
        </is>
      </c>
      <c r="D5610" t="inlineStr">
        <is>
          <t xml:space="preserve">920d49b8c7f459dd84fac7c6291e75132421148f</t>
        </is>
      </c>
      <c r="E5610" t="inlineStr">
        <is>
          <t xml:space="preserve">Episode 487: Schlacht Der Täuschung Teil 2</t>
        </is>
      </c>
      <c r="F5610">
        <v>487</v>
      </c>
      <c r="G5610" t="inlineStr">
        <is>
          <t xml:space="preserve">6:17-6:22</t>
        </is>
      </c>
      <c r="H5610" t="inlineStr">
        <is>
          <t xml:space="preserve">Resolved</t>
        </is>
      </c>
      <c r="I5610" t="inlineStr">
        <is>
          <t xml:space="preserve">Remarks: change in accent
Line from Script: "Therons Miene verfinsterte sich, und er wies seine Wachen an, wachsam zu bleiben. "
Notes: "Theron" EN--&gt;DE</t>
        </is>
      </c>
      <c r="J5610" t="inlineStr">
        <is>
          <t xml:space="preserve">VOA</t>
        </is>
      </c>
      <c r="K5610" t="inlineStr">
        <is>
          <t xml:space="preserve">Mispronunciation</t>
        </is>
      </c>
      <c r="L5610" t="inlineStr">
        <is>
          <t xml:space="preserve">Mispronunciation</t>
        </is>
      </c>
      <c r="M5610" t="str">
        <f>IFERROR(IF(VLOOKUP(L5610,'Quantification'!$A:$B,2,FALSE)&amp;""="","Unclassified",VLOOKUP(L5610,'Quantification'!$A:$B,2,FALSE)),"Unclassified")</f>
        <v>Major</v>
      </c>
      <c r="N5610" t="inlineStr">
        <is>
          <t xml:space="preserve">frl-florinda.frisardi@pocketfm.com</t>
        </is>
      </c>
      <c r="O5610" t="inlineStr">
        <is>
          <t xml:space="preserve">Issues found in raw</t>
        </is>
      </c>
      <c r="P5610" t="str">
        <f>IF(OR(O5610="Issues found in master",O5610="Final master"),"Master",IF(OR(O5610="Ready for Master",O5610="Issues found in raw",O5610="Raw under QC",O5610="Issues resolved in raw"),"Raw","-"))</f>
        <v>Raw</v>
      </c>
      <c r="Q5610" s="13">
        <v>46266.32916666666</v>
      </c>
      <c r="R5610" t="inlineStr">
        <is>
          <t xml:space="preserve">2026-09 (Sept)</t>
        </is>
      </c>
      <c r="S5610">
        <f>IF(M5610="Not an error",0,IF(COUNTIFS($A$2:$A5610,$A5610,$D$2:$D5610,$D5610,$M$2:$M5610,"&lt;&gt;Not an error")=1,1,0))</f>
        <v>0</v>
      </c>
      <c r="T5610">
        <f>IF(M5610&lt;&gt;"Major",0,IF(COUNTIFS($A$2:$A5610,$A5610,$D$2:$D5610,$D5610,$M$2:$M5610,"Major")=1,1,0))</f>
        <v>0</v>
      </c>
      <c r="U5610">
        <f>IF(M5610&lt;&gt;"Minor",0,IF(COUNTIFS($A$2:$A5610,$A5610,$D$2:$D5610,$D5610,$M$2:$M5610,"Minor")=1,1,0))</f>
        <v>0</v>
      </c>
    </row>
    <row r="5611">
      <c r="A5611" t="inlineStr">
        <is>
          <t xml:space="preserve">294cd7d130be8bb0326127c52ff2769fcf9a956d</t>
        </is>
      </c>
      <c r="B5611" t="inlineStr">
        <is>
          <t xml:space="preserve">Zompirewolf</t>
        </is>
      </c>
      <c r="C5611" t="inlineStr">
        <is>
          <t xml:space="preserve">Zompirewolf: Die Geburt Einer Legende</t>
        </is>
      </c>
      <c r="D5611" t="inlineStr">
        <is>
          <t xml:space="preserve">920d49b8c7f459dd84fac7c6291e75132421148f</t>
        </is>
      </c>
      <c r="E5611" t="inlineStr">
        <is>
          <t xml:space="preserve">Episode 487: Schlacht Der Täuschung Teil 2</t>
        </is>
      </c>
      <c r="F5611">
        <v>487</v>
      </c>
      <c r="G5611" t="inlineStr">
        <is>
          <t xml:space="preserve">6:49-6:54</t>
        </is>
      </c>
      <c r="H5611" t="inlineStr">
        <is>
          <t xml:space="preserve">Resolved</t>
        </is>
      </c>
      <c r="I5611" t="inlineStr">
        <is>
          <t xml:space="preserve">Remarks: incorrect name
Line from Script: "Sie sehen Sie und Wren als Bedrohung und werden nicht zögern, Sie aus dem Weg zu räumen.“
Notes: "Wren" - change to "Tessa"</t>
        </is>
      </c>
      <c r="J5611" t="inlineStr">
        <is>
          <t xml:space="preserve">AI</t>
        </is>
      </c>
      <c r="K5611" t="inlineStr">
        <is>
          <t xml:space="preserve">Script error</t>
        </is>
      </c>
      <c r="L5611" t="inlineStr">
        <is>
          <t xml:space="preserve">Script error</t>
        </is>
      </c>
      <c r="M5611" t="str">
        <f>IFERROR(IF(VLOOKUP(L5611,'Quantification'!$A:$B,2,FALSE)&amp;""="","Unclassified",VLOOKUP(L5611,'Quantification'!$A:$B,2,FALSE)),"Unclassified")</f>
        <v>Major</v>
      </c>
      <c r="N5611" t="inlineStr">
        <is>
          <t xml:space="preserve">frl-florinda.frisardi@pocketfm.com</t>
        </is>
      </c>
      <c r="O5611" t="inlineStr">
        <is>
          <t xml:space="preserve">Issues found in raw</t>
        </is>
      </c>
      <c r="P5611" t="str">
        <f>IF(OR(O5611="Issues found in master",O5611="Final master"),"Master",IF(OR(O5611="Ready for Master",O5611="Issues found in raw",O5611="Raw under QC",O5611="Issues resolved in raw"),"Raw","-"))</f>
        <v>Raw</v>
      </c>
      <c r="Q5611" s="13">
        <v>46266.32916666666</v>
      </c>
      <c r="R5611" t="inlineStr">
        <is>
          <t xml:space="preserve">2026-09 (Sept)</t>
        </is>
      </c>
      <c r="S5611">
        <f>IF(M5611="Not an error",0,IF(COUNTIFS($A$2:$A5611,$A5611,$D$2:$D5611,$D5611,$M$2:$M5611,"&lt;&gt;Not an error")=1,1,0))</f>
        <v>0</v>
      </c>
      <c r="T5611">
        <f>IF(M5611&lt;&gt;"Major",0,IF(COUNTIFS($A$2:$A5611,$A5611,$D$2:$D5611,$D5611,$M$2:$M5611,"Major")=1,1,0))</f>
        <v>0</v>
      </c>
      <c r="U5611">
        <f>IF(M5611&lt;&gt;"Minor",0,IF(COUNTIFS($A$2:$A5611,$A5611,$D$2:$D5611,$D5611,$M$2:$M5611,"Minor")=1,1,0))</f>
        <v>0</v>
      </c>
    </row>
    <row r="5612">
      <c r="A5612" t="inlineStr">
        <is>
          <t xml:space="preserve">294cd7d130be8bb0326127c52ff2769fcf9a956d</t>
        </is>
      </c>
      <c r="B5612" t="inlineStr">
        <is>
          <t xml:space="preserve">Zompirewolf</t>
        </is>
      </c>
      <c r="C5612" t="inlineStr">
        <is>
          <t xml:space="preserve">Zompirewolf: Die Geburt Einer Legende</t>
        </is>
      </c>
      <c r="D5612" t="inlineStr">
        <is>
          <t xml:space="preserve">920d49b8c7f459dd84fac7c6291e75132421148f</t>
        </is>
      </c>
      <c r="E5612" t="inlineStr">
        <is>
          <t xml:space="preserve">Episode 487: Schlacht Der Täuschung Teil 2</t>
        </is>
      </c>
      <c r="F5612">
        <v>487</v>
      </c>
      <c r="G5612" t="inlineStr">
        <is>
          <t xml:space="preserve">7:08-7:12</t>
        </is>
      </c>
      <c r="H5612" t="inlineStr">
        <is>
          <t xml:space="preserve">Resolved</t>
        </is>
      </c>
      <c r="I5612" t="inlineStr">
        <is>
          <t xml:space="preserve">Remarks: change in accent
Line from Script: "Therons Miene verhärtete sich; seine Stimme war voller Bedauern. "
Notes: "Theron" EN--&gt;DE</t>
        </is>
      </c>
      <c r="J5612" t="inlineStr">
        <is>
          <t xml:space="preserve">VOA</t>
        </is>
      </c>
      <c r="K5612" t="inlineStr">
        <is>
          <t xml:space="preserve">Mispronunciation</t>
        </is>
      </c>
      <c r="L5612" t="inlineStr">
        <is>
          <t xml:space="preserve">Mispronunciation</t>
        </is>
      </c>
      <c r="M5612" t="str">
        <f>IFERROR(IF(VLOOKUP(L5612,'Quantification'!$A:$B,2,FALSE)&amp;""="","Unclassified",VLOOKUP(L5612,'Quantification'!$A:$B,2,FALSE)),"Unclassified")</f>
        <v>Major</v>
      </c>
      <c r="N5612" t="inlineStr">
        <is>
          <t xml:space="preserve">frl-florinda.frisardi@pocketfm.com</t>
        </is>
      </c>
      <c r="O5612" t="inlineStr">
        <is>
          <t xml:space="preserve">Issues found in raw</t>
        </is>
      </c>
      <c r="P5612" t="str">
        <f>IF(OR(O5612="Issues found in master",O5612="Final master"),"Master",IF(OR(O5612="Ready for Master",O5612="Issues found in raw",O5612="Raw under QC",O5612="Issues resolved in raw"),"Raw","-"))</f>
        <v>Raw</v>
      </c>
      <c r="Q5612" s="13">
        <v>46266.32916666666</v>
      </c>
      <c r="R5612" t="inlineStr">
        <is>
          <t xml:space="preserve">2026-09 (Sept)</t>
        </is>
      </c>
      <c r="S5612">
        <f>IF(M5612="Not an error",0,IF(COUNTIFS($A$2:$A5612,$A5612,$D$2:$D5612,$D5612,$M$2:$M5612,"&lt;&gt;Not an error")=1,1,0))</f>
        <v>0</v>
      </c>
      <c r="T5612">
        <f>IF(M5612&lt;&gt;"Major",0,IF(COUNTIFS($A$2:$A5612,$A5612,$D$2:$D5612,$D5612,$M$2:$M5612,"Major")=1,1,0))</f>
        <v>0</v>
      </c>
      <c r="U5612">
        <f>IF(M5612&lt;&gt;"Minor",0,IF(COUNTIFS($A$2:$A5612,$A5612,$D$2:$D5612,$D5612,$M$2:$M5612,"Minor")=1,1,0))</f>
        <v>0</v>
      </c>
    </row>
    <row r="5613">
      <c r="A5613" t="inlineStr">
        <is>
          <t xml:space="preserve">294cd7d130be8bb0326127c52ff2769fcf9a956d</t>
        </is>
      </c>
      <c r="B5613" t="inlineStr">
        <is>
          <t xml:space="preserve">Zompirewolf</t>
        </is>
      </c>
      <c r="C5613" t="inlineStr">
        <is>
          <t xml:space="preserve">Zompirewolf: Die Geburt Einer Legende</t>
        </is>
      </c>
      <c r="D5613" t="inlineStr">
        <is>
          <t xml:space="preserve">0fbf3b87d4ef6d33eb5af08db96379dfe10d55fe</t>
        </is>
      </c>
      <c r="E5613" t="inlineStr">
        <is>
          <t xml:space="preserve">Episode 488: Sich Entwickelnde Erde</t>
        </is>
      </c>
      <c r="F5613">
        <v>488</v>
      </c>
      <c r="G5613" t="inlineStr">
        <is>
          <t xml:space="preserve">7:11</t>
        </is>
      </c>
      <c r="H5613" t="inlineStr">
        <is>
          <t xml:space="preserve">Resolved</t>
        </is>
      </c>
      <c r="I5613" t="inlineStr">
        <is>
          <t xml:space="preserve">Rikoschett stand mitten in der pulsierenden Stadt und blickte sich voller Stolz um.</t>
        </is>
      </c>
      <c r="J5613" t="inlineStr">
        <is>
          <t xml:space="preserve">AI</t>
        </is>
      </c>
      <c r="K5613" t="inlineStr">
        <is>
          <t xml:space="preserve">Script error</t>
        </is>
      </c>
      <c r="L5613" t="inlineStr">
        <is>
          <t xml:space="preserve">Script error</t>
        </is>
      </c>
      <c r="M5613" t="str">
        <f>IFERROR(IF(VLOOKUP(L5613,'Quantification'!$A:$B,2,FALSE)&amp;""="","Unclassified",VLOOKUP(L5613,'Quantification'!$A:$B,2,FALSE)),"Unclassified")</f>
        <v>Major</v>
      </c>
      <c r="N5613" t="inlineStr">
        <is>
          <t xml:space="preserve">frl-kathrin.corpataux@pocketfm.com</t>
        </is>
      </c>
      <c r="O5613" t="inlineStr">
        <is>
          <t xml:space="preserve">Final Master</t>
        </is>
      </c>
      <c r="P5613" t="str">
        <f>IF(OR(O5613="Issues found in master",O5613="Final master"),"Master",IF(OR(O5613="Ready for Master",O5613="Issues found in raw",O5613="Raw under QC",O5613="Issues resolved in raw"),"Raw","-"))</f>
        <v>Master</v>
      </c>
      <c r="Q5613" s="13">
        <v>46266.32916666666</v>
      </c>
      <c r="R5613" t="inlineStr">
        <is>
          <t xml:space="preserve">2026-09 (Sept)</t>
        </is>
      </c>
      <c r="S5613">
        <f>IF(M5613="Not an error",0,IF(COUNTIFS($A$2:$A5613,$A5613,$D$2:$D5613,$D5613,$M$2:$M5613,"&lt;&gt;Not an error")=1,1,0))</f>
        <v>1</v>
      </c>
      <c r="T5613">
        <f>IF(M5613&lt;&gt;"Major",0,IF(COUNTIFS($A$2:$A5613,$A5613,$D$2:$D5613,$D5613,$M$2:$M5613,"Major")=1,1,0))</f>
        <v>1</v>
      </c>
      <c r="U5613">
        <f>IF(M5613&lt;&gt;"Minor",0,IF(COUNTIFS($A$2:$A5613,$A5613,$D$2:$D5613,$D5613,$M$2:$M5613,"Minor")=1,1,0))</f>
        <v>0</v>
      </c>
    </row>
    <row r="5614">
      <c r="A5614" t="inlineStr">
        <is>
          <t xml:space="preserve">294cd7d130be8bb0326127c52ff2769fcf9a956d</t>
        </is>
      </c>
      <c r="B5614" t="inlineStr">
        <is>
          <t xml:space="preserve">Zompirewolf</t>
        </is>
      </c>
      <c r="C5614" t="inlineStr">
        <is>
          <t xml:space="preserve">Zompirewolf: Die Geburt Einer Legende</t>
        </is>
      </c>
      <c r="D5614" t="inlineStr">
        <is>
          <t xml:space="preserve">b4959c91d51b323ace0f8f4628b00ec70c63724f</t>
        </is>
      </c>
      <c r="E5614" t="inlineStr">
        <is>
          <t xml:space="preserve">Episode 490: Der Gerichtssaal Des Imperators</t>
        </is>
      </c>
      <c r="F5614">
        <v>490</v>
      </c>
      <c r="G5614" t="inlineStr">
        <is>
          <t xml:space="preserve">0:55-0:57</t>
        </is>
      </c>
      <c r="H5614" t="inlineStr">
        <is>
          <t xml:space="preserve">Resolved</t>
        </is>
      </c>
      <c r="I5614" t="inlineStr">
        <is>
          <t xml:space="preserve">Remarks: incorrect name
Line from Script: "Ist das die berühmte Wren? "
Notes: "Wren" - change to "Tessa"</t>
        </is>
      </c>
      <c r="J5614" t="inlineStr">
        <is>
          <t xml:space="preserve">AI</t>
        </is>
      </c>
      <c r="K5614" t="inlineStr">
        <is>
          <t xml:space="preserve">Script error</t>
        </is>
      </c>
      <c r="L5614" t="inlineStr">
        <is>
          <t xml:space="preserve">Script error</t>
        </is>
      </c>
      <c r="M5614" t="str">
        <f>IFERROR(IF(VLOOKUP(L5614,'Quantification'!$A:$B,2,FALSE)&amp;""="","Unclassified",VLOOKUP(L5614,'Quantification'!$A:$B,2,FALSE)),"Unclassified")</f>
        <v>Major</v>
      </c>
      <c r="N5614" t="inlineStr">
        <is>
          <t xml:space="preserve">frl-florinda.frisardi@pocketfm.com</t>
        </is>
      </c>
      <c r="O5614" t="inlineStr">
        <is>
          <t xml:space="preserve">Issues found in raw</t>
        </is>
      </c>
      <c r="P5614" t="str">
        <f>IF(OR(O5614="Issues found in master",O5614="Final master"),"Master",IF(OR(O5614="Ready for Master",O5614="Issues found in raw",O5614="Raw under QC",O5614="Issues resolved in raw"),"Raw","-"))</f>
        <v>Raw</v>
      </c>
      <c r="Q5614" s="13">
        <v>46266.32986111111</v>
      </c>
      <c r="R5614" t="inlineStr">
        <is>
          <t xml:space="preserve">2026-09 (Sept)</t>
        </is>
      </c>
      <c r="S5614">
        <f>IF(M5614="Not an error",0,IF(COUNTIFS($A$2:$A5614,$A5614,$D$2:$D5614,$D5614,$M$2:$M5614,"&lt;&gt;Not an error")=1,1,0))</f>
        <v>1</v>
      </c>
      <c r="T5614">
        <f>IF(M5614&lt;&gt;"Major",0,IF(COUNTIFS($A$2:$A5614,$A5614,$D$2:$D5614,$D5614,$M$2:$M5614,"Major")=1,1,0))</f>
        <v>1</v>
      </c>
      <c r="U5614">
        <f>IF(M5614&lt;&gt;"Minor",0,IF(COUNTIFS($A$2:$A5614,$A5614,$D$2:$D5614,$D5614,$M$2:$M5614,"Minor")=1,1,0))</f>
        <v>0</v>
      </c>
    </row>
    <row r="5615">
      <c r="A5615" t="inlineStr">
        <is>
          <t xml:space="preserve">294cd7d130be8bb0326127c52ff2769fcf9a956d</t>
        </is>
      </c>
      <c r="B5615" t="inlineStr">
        <is>
          <t xml:space="preserve">Zompirewolf</t>
        </is>
      </c>
      <c r="C5615" t="inlineStr">
        <is>
          <t xml:space="preserve">Zompirewolf: Die Geburt Einer Legende</t>
        </is>
      </c>
      <c r="D5615" t="inlineStr">
        <is>
          <t xml:space="preserve">b4959c91d51b323ace0f8f4628b00ec70c63724f</t>
        </is>
      </c>
      <c r="E5615" t="inlineStr">
        <is>
          <t xml:space="preserve">Episode 490: Der Gerichtssaal Des Imperators</t>
        </is>
      </c>
      <c r="F5615">
        <v>490</v>
      </c>
      <c r="G5615" t="inlineStr">
        <is>
          <t xml:space="preserve">2:17-2:20</t>
        </is>
      </c>
      <c r="H5615" t="inlineStr">
        <is>
          <t xml:space="preserve">Resolved</t>
        </is>
      </c>
      <c r="I5615" t="inlineStr">
        <is>
          <t xml:space="preserve">Remarks: incorrect name
Line from Script: "Kein Wunder, dass Wren sich zu ihm hingezogen fühlt. "
Notes: "Wren" - change to "Tessa"</t>
        </is>
      </c>
      <c r="J5615" t="inlineStr">
        <is>
          <t xml:space="preserve">AI</t>
        </is>
      </c>
      <c r="K5615" t="inlineStr">
        <is>
          <t xml:space="preserve">Script error</t>
        </is>
      </c>
      <c r="L5615" t="inlineStr">
        <is>
          <t xml:space="preserve">Script error</t>
        </is>
      </c>
      <c r="M5615" t="str">
        <f>IFERROR(IF(VLOOKUP(L5615,'Quantification'!$A:$B,2,FALSE)&amp;""="","Unclassified",VLOOKUP(L5615,'Quantification'!$A:$B,2,FALSE)),"Unclassified")</f>
        <v>Major</v>
      </c>
      <c r="N5615" t="inlineStr">
        <is>
          <t xml:space="preserve">frl-florinda.frisardi@pocketfm.com</t>
        </is>
      </c>
      <c r="O5615" t="inlineStr">
        <is>
          <t xml:space="preserve">Issues found in raw</t>
        </is>
      </c>
      <c r="P5615" t="str">
        <f>IF(OR(O5615="Issues found in master",O5615="Final master"),"Master",IF(OR(O5615="Ready for Master",O5615="Issues found in raw",O5615="Raw under QC",O5615="Issues resolved in raw"),"Raw","-"))</f>
        <v>Raw</v>
      </c>
      <c r="Q5615" s="13">
        <v>46266.32986111111</v>
      </c>
      <c r="R5615" t="inlineStr">
        <is>
          <t xml:space="preserve">2026-09 (Sept)</t>
        </is>
      </c>
      <c r="S5615">
        <f>IF(M5615="Not an error",0,IF(COUNTIFS($A$2:$A5615,$A5615,$D$2:$D5615,$D5615,$M$2:$M5615,"&lt;&gt;Not an error")=1,1,0))</f>
        <v>0</v>
      </c>
      <c r="T5615">
        <f>IF(M5615&lt;&gt;"Major",0,IF(COUNTIFS($A$2:$A5615,$A5615,$D$2:$D5615,$D5615,$M$2:$M5615,"Major")=1,1,0))</f>
        <v>0</v>
      </c>
      <c r="U5615">
        <f>IF(M5615&lt;&gt;"Minor",0,IF(COUNTIFS($A$2:$A5615,$A5615,$D$2:$D5615,$D5615,$M$2:$M5615,"Minor")=1,1,0))</f>
        <v>0</v>
      </c>
    </row>
    <row r="5616">
      <c r="A5616" t="inlineStr">
        <is>
          <t xml:space="preserve">294cd7d130be8bb0326127c52ff2769fcf9a956d</t>
        </is>
      </c>
      <c r="B5616" t="inlineStr">
        <is>
          <t xml:space="preserve">Zompirewolf</t>
        </is>
      </c>
      <c r="C5616" t="inlineStr">
        <is>
          <t xml:space="preserve">Zompirewolf: Die Geburt Einer Legende</t>
        </is>
      </c>
      <c r="D5616" t="inlineStr">
        <is>
          <t xml:space="preserve">b4959c91d51b323ace0f8f4628b00ec70c63724f</t>
        </is>
      </c>
      <c r="E5616" t="inlineStr">
        <is>
          <t xml:space="preserve">Episode 490: Der Gerichtssaal Des Imperators</t>
        </is>
      </c>
      <c r="F5616">
        <v>490</v>
      </c>
      <c r="G5616" t="inlineStr">
        <is>
          <t xml:space="preserve">4:47-5:00</t>
        </is>
      </c>
      <c r="H5616" t="inlineStr">
        <is>
          <t xml:space="preserve">Resolved</t>
        </is>
      </c>
      <c r="I5616" t="inlineStr">
        <is>
          <t xml:space="preserve">Remarks: incorrect name
Line from Script: "eine Stimme dröhnte durch den Saal, als er sich an die versammelten Adligen wandte, seine Worte voller Autorität: Willkommen, Schnitter und Wren, im Herzen des Orion-Imperiums."
Notes: "Wren" - change to "Tessa"</t>
        </is>
      </c>
      <c r="J5616" t="inlineStr">
        <is>
          <t xml:space="preserve">AI</t>
        </is>
      </c>
      <c r="K5616" t="inlineStr">
        <is>
          <t xml:space="preserve">Script error</t>
        </is>
      </c>
      <c r="L5616" t="inlineStr">
        <is>
          <t xml:space="preserve">Script error</t>
        </is>
      </c>
      <c r="M5616" t="str">
        <f>IFERROR(IF(VLOOKUP(L5616,'Quantification'!$A:$B,2,FALSE)&amp;""="","Unclassified",VLOOKUP(L5616,'Quantification'!$A:$B,2,FALSE)),"Unclassified")</f>
        <v>Major</v>
      </c>
      <c r="N5616" t="inlineStr">
        <is>
          <t xml:space="preserve">frl-florinda.frisardi@pocketfm.com</t>
        </is>
      </c>
      <c r="O5616" t="inlineStr">
        <is>
          <t xml:space="preserve">Issues found in raw</t>
        </is>
      </c>
      <c r="P5616" t="str">
        <f>IF(OR(O5616="Issues found in master",O5616="Final master"),"Master",IF(OR(O5616="Ready for Master",O5616="Issues found in raw",O5616="Raw under QC",O5616="Issues resolved in raw"),"Raw","-"))</f>
        <v>Raw</v>
      </c>
      <c r="Q5616" s="13">
        <v>46266.32986111111</v>
      </c>
      <c r="R5616" t="inlineStr">
        <is>
          <t xml:space="preserve">2026-09 (Sept)</t>
        </is>
      </c>
      <c r="S5616">
        <f>IF(M5616="Not an error",0,IF(COUNTIFS($A$2:$A5616,$A5616,$D$2:$D5616,$D5616,$M$2:$M5616,"&lt;&gt;Not an error")=1,1,0))</f>
        <v>0</v>
      </c>
      <c r="T5616">
        <f>IF(M5616&lt;&gt;"Major",0,IF(COUNTIFS($A$2:$A5616,$A5616,$D$2:$D5616,$D5616,$M$2:$M5616,"Major")=1,1,0))</f>
        <v>0</v>
      </c>
      <c r="U5616">
        <f>IF(M5616&lt;&gt;"Minor",0,IF(COUNTIFS($A$2:$A5616,$A5616,$D$2:$D5616,$D5616,$M$2:$M5616,"Minor")=1,1,0))</f>
        <v>0</v>
      </c>
    </row>
    <row r="5617">
      <c r="A5617" t="inlineStr">
        <is>
          <t xml:space="preserve">294cd7d130be8bb0326127c52ff2769fcf9a956d</t>
        </is>
      </c>
      <c r="B5617" t="inlineStr">
        <is>
          <t xml:space="preserve">Zompirewolf</t>
        </is>
      </c>
      <c r="C5617" t="inlineStr">
        <is>
          <t xml:space="preserve">Zompirewolf: Die Geburt Einer Legende</t>
        </is>
      </c>
      <c r="D5617" t="inlineStr">
        <is>
          <t xml:space="preserve">c590420170d287343d0f8ff140d21cb74a1baff2</t>
        </is>
      </c>
      <c r="E5617" t="inlineStr">
        <is>
          <t xml:space="preserve">Episode 491: Verstoßener Bruder</t>
        </is>
      </c>
      <c r="F5617">
        <v>491</v>
      </c>
      <c r="G5617" t="inlineStr">
        <is>
          <t xml:space="preserve">0:09-0:32</t>
        </is>
      </c>
      <c r="H5617" t="inlineStr">
        <is>
          <t xml:space="preserve">Resolved</t>
        </is>
      </c>
      <c r="I5617" t="inlineStr">
        <is>
          <t xml:space="preserve">Remarks: mispronunciation
Line from Script: "Schließlich hielt er es nicht länger aus und wandte sich an Minister Theron.
„Wer ist dieser Verrückte, der so ungeniert mit dem Imperator spricht?“, fragte Tristan und bemühte sich, seine Irritation zu verbergen.
Theron warf Tristan einen Blick zu, in dem ein Anflug von Traurigkeit lag. "
Notes: "Feron" --&gt; "Theron"DE</t>
        </is>
      </c>
      <c r="J5617" t="inlineStr">
        <is>
          <t xml:space="preserve">VOA</t>
        </is>
      </c>
      <c r="K5617" t="inlineStr">
        <is>
          <t xml:space="preserve">Mispronunciation</t>
        </is>
      </c>
      <c r="L5617" t="inlineStr">
        <is>
          <t xml:space="preserve">Mispronunciation</t>
        </is>
      </c>
      <c r="M5617" t="str">
        <f>IFERROR(IF(VLOOKUP(L5617,'Quantification'!$A:$B,2,FALSE)&amp;""="","Unclassified",VLOOKUP(L5617,'Quantification'!$A:$B,2,FALSE)),"Unclassified")</f>
        <v>Major</v>
      </c>
      <c r="N5617" t="inlineStr">
        <is>
          <t xml:space="preserve">frl-florinda.frisardi@pocketfm.com</t>
        </is>
      </c>
      <c r="O5617" t="inlineStr">
        <is>
          <t xml:space="preserve">Issues found in raw</t>
        </is>
      </c>
      <c r="P5617" t="str">
        <f>IF(OR(O5617="Issues found in master",O5617="Final master"),"Master",IF(OR(O5617="Ready for Master",O5617="Issues found in raw",O5617="Raw under QC",O5617="Issues resolved in raw"),"Raw","-"))</f>
        <v>Raw</v>
      </c>
      <c r="Q5617" s="13">
        <v>46266.32986111111</v>
      </c>
      <c r="R5617" t="inlineStr">
        <is>
          <t xml:space="preserve">2026-09 (Sept)</t>
        </is>
      </c>
      <c r="S5617">
        <f>IF(M5617="Not an error",0,IF(COUNTIFS($A$2:$A5617,$A5617,$D$2:$D5617,$D5617,$M$2:$M5617,"&lt;&gt;Not an error")=1,1,0))</f>
        <v>1</v>
      </c>
      <c r="T5617">
        <f>IF(M5617&lt;&gt;"Major",0,IF(COUNTIFS($A$2:$A5617,$A5617,$D$2:$D5617,$D5617,$M$2:$M5617,"Major")=1,1,0))</f>
        <v>1</v>
      </c>
      <c r="U5617">
        <f>IF(M5617&lt;&gt;"Minor",0,IF(COUNTIFS($A$2:$A5617,$A5617,$D$2:$D5617,$D5617,$M$2:$M5617,"Minor")=1,1,0))</f>
        <v>0</v>
      </c>
    </row>
    <row r="5618">
      <c r="A5618" t="inlineStr">
        <is>
          <t xml:space="preserve">294cd7d130be8bb0326127c52ff2769fcf9a956d</t>
        </is>
      </c>
      <c r="B5618" t="inlineStr">
        <is>
          <t xml:space="preserve">Zompirewolf</t>
        </is>
      </c>
      <c r="C5618" t="inlineStr">
        <is>
          <t xml:space="preserve">Zompirewolf: Die Geburt Einer Legende</t>
        </is>
      </c>
      <c r="D5618" t="inlineStr">
        <is>
          <t xml:space="preserve">c590420170d287343d0f8ff140d21cb74a1baff2</t>
        </is>
      </c>
      <c r="E5618" t="inlineStr">
        <is>
          <t xml:space="preserve">Episode 491: Verstoßener Bruder</t>
        </is>
      </c>
      <c r="F5618">
        <v>491</v>
      </c>
      <c r="G5618" t="inlineStr">
        <is>
          <t xml:space="preserve">0:49-0:55</t>
        </is>
      </c>
      <c r="H5618" t="inlineStr">
        <is>
          <t xml:space="preserve">Resolved</t>
        </is>
      </c>
      <c r="I5618" t="inlineStr">
        <is>
          <t xml:space="preserve">Remarks: mispronunciation
Line from Script: "„Das stimmt“, sagte Theron kopfschüttelnd, und sein Blick verdüsterte sich. "
Notes: "Feron" --&gt; "Theron"DE</t>
        </is>
      </c>
      <c r="J5618" t="inlineStr">
        <is>
          <t xml:space="preserve">VOA</t>
        </is>
      </c>
      <c r="K5618" t="inlineStr">
        <is>
          <t xml:space="preserve">Mispronunciation</t>
        </is>
      </c>
      <c r="L5618" t="inlineStr">
        <is>
          <t xml:space="preserve">Mispronunciation</t>
        </is>
      </c>
      <c r="M5618" t="str">
        <f>IFERROR(IF(VLOOKUP(L5618,'Quantification'!$A:$B,2,FALSE)&amp;""="","Unclassified",VLOOKUP(L5618,'Quantification'!$A:$B,2,FALSE)),"Unclassified")</f>
        <v>Major</v>
      </c>
      <c r="N5618" t="inlineStr">
        <is>
          <t xml:space="preserve">frl-florinda.frisardi@pocketfm.com</t>
        </is>
      </c>
      <c r="O5618" t="inlineStr">
        <is>
          <t xml:space="preserve">Issues found in raw</t>
        </is>
      </c>
      <c r="P5618" t="str">
        <f>IF(OR(O5618="Issues found in master",O5618="Final master"),"Master",IF(OR(O5618="Ready for Master",O5618="Issues found in raw",O5618="Raw under QC",O5618="Issues resolved in raw"),"Raw","-"))</f>
        <v>Raw</v>
      </c>
      <c r="Q5618" s="13">
        <v>46266.32986111111</v>
      </c>
      <c r="R5618" t="inlineStr">
        <is>
          <t xml:space="preserve">2026-09 (Sept)</t>
        </is>
      </c>
      <c r="S5618">
        <f>IF(M5618="Not an error",0,IF(COUNTIFS($A$2:$A5618,$A5618,$D$2:$D5618,$D5618,$M$2:$M5618,"&lt;&gt;Not an error")=1,1,0))</f>
        <v>0</v>
      </c>
      <c r="T5618">
        <f>IF(M5618&lt;&gt;"Major",0,IF(COUNTIFS($A$2:$A5618,$A5618,$D$2:$D5618,$D5618,$M$2:$M5618,"Major")=1,1,0))</f>
        <v>0</v>
      </c>
      <c r="U5618">
        <f>IF(M5618&lt;&gt;"Minor",0,IF(COUNTIFS($A$2:$A5618,$A5618,$D$2:$D5618,$D5618,$M$2:$M5618,"Minor")=1,1,0))</f>
        <v>0</v>
      </c>
    </row>
    <row r="5619">
      <c r="A5619" t="inlineStr">
        <is>
          <t xml:space="preserve">294cd7d130be8bb0326127c52ff2769fcf9a956d</t>
        </is>
      </c>
      <c r="B5619" t="inlineStr">
        <is>
          <t xml:space="preserve">Zompirewolf</t>
        </is>
      </c>
      <c r="C5619" t="inlineStr">
        <is>
          <t xml:space="preserve">Zompirewolf: Die Geburt Einer Legende</t>
        </is>
      </c>
      <c r="D5619" t="inlineStr">
        <is>
          <t xml:space="preserve">c590420170d287343d0f8ff140d21cb74a1baff2</t>
        </is>
      </c>
      <c r="E5619" t="inlineStr">
        <is>
          <t xml:space="preserve">Episode 491: Verstoßener Bruder</t>
        </is>
      </c>
      <c r="F5619">
        <v>491</v>
      </c>
      <c r="G5619" t="inlineStr">
        <is>
          <t xml:space="preserve">1:15-1:20</t>
        </is>
      </c>
      <c r="H5619" t="inlineStr">
        <is>
          <t xml:space="preserve">Resolved</t>
        </is>
      </c>
      <c r="I5619" t="inlineStr">
        <is>
          <t xml:space="preserve">Remarks: mispronunciation
Line from Script: "Theron seufzte und blickte zu der Konfrontation hinüber."
Notes: "Feron" --&gt; "Theron"DE</t>
        </is>
      </c>
      <c r="J5619" t="inlineStr">
        <is>
          <t xml:space="preserve">VOA</t>
        </is>
      </c>
      <c r="K5619" t="inlineStr">
        <is>
          <t xml:space="preserve">Mispronunciation</t>
        </is>
      </c>
      <c r="L5619" t="inlineStr">
        <is>
          <t xml:space="preserve">Mispronunciation</t>
        </is>
      </c>
      <c r="M5619" t="str">
        <f>IFERROR(IF(VLOOKUP(L5619,'Quantification'!$A:$B,2,FALSE)&amp;""="","Unclassified",VLOOKUP(L5619,'Quantification'!$A:$B,2,FALSE)),"Unclassified")</f>
        <v>Major</v>
      </c>
      <c r="N5619" t="inlineStr">
        <is>
          <t xml:space="preserve">frl-florinda.frisardi@pocketfm.com</t>
        </is>
      </c>
      <c r="O5619" t="inlineStr">
        <is>
          <t xml:space="preserve">Issues found in raw</t>
        </is>
      </c>
      <c r="P5619" t="str">
        <f>IF(OR(O5619="Issues found in master",O5619="Final master"),"Master",IF(OR(O5619="Ready for Master",O5619="Issues found in raw",O5619="Raw under QC",O5619="Issues resolved in raw"),"Raw","-"))</f>
        <v>Raw</v>
      </c>
      <c r="Q5619" s="13">
        <v>46266.32986111111</v>
      </c>
      <c r="R5619" t="inlineStr">
        <is>
          <t xml:space="preserve">2026-09 (Sept)</t>
        </is>
      </c>
      <c r="S5619">
        <f>IF(M5619="Not an error",0,IF(COUNTIFS($A$2:$A5619,$A5619,$D$2:$D5619,$D5619,$M$2:$M5619,"&lt;&gt;Not an error")=1,1,0))</f>
        <v>0</v>
      </c>
      <c r="T5619">
        <f>IF(M5619&lt;&gt;"Major",0,IF(COUNTIFS($A$2:$A5619,$A5619,$D$2:$D5619,$D5619,$M$2:$M5619,"Major")=1,1,0))</f>
        <v>0</v>
      </c>
      <c r="U5619">
        <f>IF(M5619&lt;&gt;"Minor",0,IF(COUNTIFS($A$2:$A5619,$A5619,$D$2:$D5619,$D5619,$M$2:$M5619,"Minor")=1,1,0))</f>
        <v>0</v>
      </c>
    </row>
    <row r="5620">
      <c r="A5620" t="inlineStr">
        <is>
          <t xml:space="preserve">294cd7d130be8bb0326127c52ff2769fcf9a956d</t>
        </is>
      </c>
      <c r="B5620" t="inlineStr">
        <is>
          <t xml:space="preserve">Zompirewolf</t>
        </is>
      </c>
      <c r="C5620" t="inlineStr">
        <is>
          <t xml:space="preserve">Zompirewolf: Die Geburt Einer Legende</t>
        </is>
      </c>
      <c r="D5620" t="inlineStr">
        <is>
          <t xml:space="preserve">c590420170d287343d0f8ff140d21cb74a1baff2</t>
        </is>
      </c>
      <c r="E5620" t="inlineStr">
        <is>
          <t xml:space="preserve">Episode 491: Verstoßener Bruder</t>
        </is>
      </c>
      <c r="F5620">
        <v>491</v>
      </c>
      <c r="G5620" t="inlineStr">
        <is>
          <t xml:space="preserve">1:43-1:52</t>
        </is>
      </c>
      <c r="H5620" t="inlineStr">
        <is>
          <t xml:space="preserve">Resolved</t>
        </is>
      </c>
      <c r="I5620" t="inlineStr">
        <is>
          <t xml:space="preserve">Remarks: mispronunciation
Line from Script: "Theron fuhr fort: „Ironischerweise wurde er ausgerechnet für seine einzig wirklich mitfühlende Tat verbannt. "
Notes: "Feron" --&gt; "Theron"DE</t>
        </is>
      </c>
      <c r="J5620" t="inlineStr">
        <is>
          <t xml:space="preserve">VOA</t>
        </is>
      </c>
      <c r="K5620" t="inlineStr">
        <is>
          <t xml:space="preserve">Mispronunciation</t>
        </is>
      </c>
      <c r="L5620" t="inlineStr">
        <is>
          <t xml:space="preserve">Mispronunciation</t>
        </is>
      </c>
      <c r="M5620" t="str">
        <f>IFERROR(IF(VLOOKUP(L5620,'Quantification'!$A:$B,2,FALSE)&amp;""="","Unclassified",VLOOKUP(L5620,'Quantification'!$A:$B,2,FALSE)),"Unclassified")</f>
        <v>Major</v>
      </c>
      <c r="N5620" t="inlineStr">
        <is>
          <t xml:space="preserve">frl-florinda.frisardi@pocketfm.com</t>
        </is>
      </c>
      <c r="O5620" t="inlineStr">
        <is>
          <t xml:space="preserve">Issues found in raw</t>
        </is>
      </c>
      <c r="P5620" t="str">
        <f>IF(OR(O5620="Issues found in master",O5620="Final master"),"Master",IF(OR(O5620="Ready for Master",O5620="Issues found in raw",O5620="Raw under QC",O5620="Issues resolved in raw"),"Raw","-"))</f>
        <v>Raw</v>
      </c>
      <c r="Q5620" s="13">
        <v>46266.32986111111</v>
      </c>
      <c r="R5620" t="inlineStr">
        <is>
          <t xml:space="preserve">2026-09 (Sept)</t>
        </is>
      </c>
      <c r="S5620">
        <f>IF(M5620="Not an error",0,IF(COUNTIFS($A$2:$A5620,$A5620,$D$2:$D5620,$D5620,$M$2:$M5620,"&lt;&gt;Not an error")=1,1,0))</f>
        <v>0</v>
      </c>
      <c r="T5620">
        <f>IF(M5620&lt;&gt;"Major",0,IF(COUNTIFS($A$2:$A5620,$A5620,$D$2:$D5620,$D5620,$M$2:$M5620,"Major")=1,1,0))</f>
        <v>0</v>
      </c>
      <c r="U5620">
        <f>IF(M5620&lt;&gt;"Minor",0,IF(COUNTIFS($A$2:$A5620,$A5620,$D$2:$D5620,$D5620,$M$2:$M5620,"Minor")=1,1,0))</f>
        <v>0</v>
      </c>
    </row>
    <row r="5621">
      <c r="A5621" t="inlineStr">
        <is>
          <t xml:space="preserve">294cd7d130be8bb0326127c52ff2769fcf9a956d</t>
        </is>
      </c>
      <c r="B5621" t="inlineStr">
        <is>
          <t xml:space="preserve">Zompirewolf</t>
        </is>
      </c>
      <c r="C5621" t="inlineStr">
        <is>
          <t xml:space="preserve">Zompirewolf: Die Geburt Einer Legende</t>
        </is>
      </c>
      <c r="D5621" t="inlineStr">
        <is>
          <t xml:space="preserve">c590420170d287343d0f8ff140d21cb74a1baff2</t>
        </is>
      </c>
      <c r="E5621" t="inlineStr">
        <is>
          <t xml:space="preserve">Episode 491: Verstoßener Bruder</t>
        </is>
      </c>
      <c r="F5621">
        <v>491</v>
      </c>
      <c r="G5621" t="inlineStr">
        <is>
          <t xml:space="preserve">2:16-2:21</t>
        </is>
      </c>
      <c r="H5621" t="inlineStr">
        <is>
          <t xml:space="preserve">Resolved</t>
        </is>
      </c>
      <c r="I5621" t="inlineStr">
        <is>
          <t xml:space="preserve">Remarks: mispronunciation
Line from Script: "Theron nickte mit einem Anflug von Bedauern in der Stimme."
Notes: "Feron" --&gt; "Theron"DE</t>
        </is>
      </c>
      <c r="J5621" t="inlineStr">
        <is>
          <t xml:space="preserve">VOA</t>
        </is>
      </c>
      <c r="K5621" t="inlineStr">
        <is>
          <t xml:space="preserve">Mispronunciation</t>
        </is>
      </c>
      <c r="L5621" t="inlineStr">
        <is>
          <t xml:space="preserve">Mispronunciation</t>
        </is>
      </c>
      <c r="M5621" t="str">
        <f>IFERROR(IF(VLOOKUP(L5621,'Quantification'!$A:$B,2,FALSE)&amp;""="","Unclassified",VLOOKUP(L5621,'Quantification'!$A:$B,2,FALSE)),"Unclassified")</f>
        <v>Major</v>
      </c>
      <c r="N5621" t="inlineStr">
        <is>
          <t xml:space="preserve">frl-florinda.frisardi@pocketfm.com</t>
        </is>
      </c>
      <c r="O5621" t="inlineStr">
        <is>
          <t xml:space="preserve">Issues found in raw</t>
        </is>
      </c>
      <c r="P5621" t="str">
        <f>IF(OR(O5621="Issues found in master",O5621="Final master"),"Master",IF(OR(O5621="Ready for Master",O5621="Issues found in raw",O5621="Raw under QC",O5621="Issues resolved in raw"),"Raw","-"))</f>
        <v>Raw</v>
      </c>
      <c r="Q5621" s="13">
        <v>46266.32986111111</v>
      </c>
      <c r="R5621" t="inlineStr">
        <is>
          <t xml:space="preserve">2026-09 (Sept)</t>
        </is>
      </c>
      <c r="S5621">
        <f>IF(M5621="Not an error",0,IF(COUNTIFS($A$2:$A5621,$A5621,$D$2:$D5621,$D5621,$M$2:$M5621,"&lt;&gt;Not an error")=1,1,0))</f>
        <v>0</v>
      </c>
      <c r="T5621">
        <f>IF(M5621&lt;&gt;"Major",0,IF(COUNTIFS($A$2:$A5621,$A5621,$D$2:$D5621,$D5621,$M$2:$M5621,"Major")=1,1,0))</f>
        <v>0</v>
      </c>
      <c r="U5621">
        <f>IF(M5621&lt;&gt;"Minor",0,IF(COUNTIFS($A$2:$A5621,$A5621,$D$2:$D5621,$D5621,$M$2:$M5621,"Minor")=1,1,0))</f>
        <v>0</v>
      </c>
    </row>
    <row r="5622">
      <c r="A5622" t="inlineStr">
        <is>
          <t xml:space="preserve">294cd7d130be8bb0326127c52ff2769fcf9a956d</t>
        </is>
      </c>
      <c r="B5622" t="inlineStr">
        <is>
          <t xml:space="preserve">Zompirewolf</t>
        </is>
      </c>
      <c r="C5622" t="inlineStr">
        <is>
          <t xml:space="preserve">Zompirewolf: Die Geburt Einer Legende</t>
        </is>
      </c>
      <c r="D5622" t="inlineStr">
        <is>
          <t xml:space="preserve">c590420170d287343d0f8ff140d21cb74a1baff2</t>
        </is>
      </c>
      <c r="E5622" t="inlineStr">
        <is>
          <t xml:space="preserve">Episode 491: Verstoßener Bruder</t>
        </is>
      </c>
      <c r="F5622">
        <v>491</v>
      </c>
      <c r="G5622" t="inlineStr">
        <is>
          <t xml:space="preserve">2:46-2:48</t>
        </is>
      </c>
      <c r="H5622" t="inlineStr">
        <is>
          <t xml:space="preserve">Resolved</t>
        </is>
      </c>
      <c r="I5622" t="inlineStr">
        <is>
          <t xml:space="preserve">Remarks: mispronunciation
Line from Script: "Theron nickte. "
Notes: "Feron" --&gt; "Theron"DE</t>
        </is>
      </c>
      <c r="J5622" t="inlineStr">
        <is>
          <t xml:space="preserve">VOA</t>
        </is>
      </c>
      <c r="K5622" t="inlineStr">
        <is>
          <t xml:space="preserve">Mispronunciation</t>
        </is>
      </c>
      <c r="L5622" t="inlineStr">
        <is>
          <t xml:space="preserve">Mispronunciation</t>
        </is>
      </c>
      <c r="M5622" t="str">
        <f>IFERROR(IF(VLOOKUP(L5622,'Quantification'!$A:$B,2,FALSE)&amp;""="","Unclassified",VLOOKUP(L5622,'Quantification'!$A:$B,2,FALSE)),"Unclassified")</f>
        <v>Major</v>
      </c>
      <c r="N5622" t="inlineStr">
        <is>
          <t xml:space="preserve">frl-florinda.frisardi@pocketfm.com</t>
        </is>
      </c>
      <c r="O5622" t="inlineStr">
        <is>
          <t xml:space="preserve">Issues found in raw</t>
        </is>
      </c>
      <c r="P5622" t="str">
        <f>IF(OR(O5622="Issues found in master",O5622="Final master"),"Master",IF(OR(O5622="Ready for Master",O5622="Issues found in raw",O5622="Raw under QC",O5622="Issues resolved in raw"),"Raw","-"))</f>
        <v>Raw</v>
      </c>
      <c r="Q5622" s="13">
        <v>46266.32986111111</v>
      </c>
      <c r="R5622" t="inlineStr">
        <is>
          <t xml:space="preserve">2026-09 (Sept)</t>
        </is>
      </c>
      <c r="S5622">
        <f>IF(M5622="Not an error",0,IF(COUNTIFS($A$2:$A5622,$A5622,$D$2:$D5622,$D5622,$M$2:$M5622,"&lt;&gt;Not an error")=1,1,0))</f>
        <v>0</v>
      </c>
      <c r="T5622">
        <f>IF(M5622&lt;&gt;"Major",0,IF(COUNTIFS($A$2:$A5622,$A5622,$D$2:$D5622,$D5622,$M$2:$M5622,"Major")=1,1,0))</f>
        <v>0</v>
      </c>
      <c r="U5622">
        <f>IF(M5622&lt;&gt;"Minor",0,IF(COUNTIFS($A$2:$A5622,$A5622,$D$2:$D5622,$D5622,$M$2:$M5622,"Minor")=1,1,0))</f>
        <v>0</v>
      </c>
    </row>
    <row r="5623">
      <c r="A5623" t="inlineStr">
        <is>
          <t xml:space="preserve">294cd7d130be8bb0326127c52ff2769fcf9a956d</t>
        </is>
      </c>
      <c r="B5623" t="inlineStr">
        <is>
          <t xml:space="preserve">Zompirewolf</t>
        </is>
      </c>
      <c r="C5623" t="inlineStr">
        <is>
          <t xml:space="preserve">Zompirewolf: Die Geburt Einer Legende</t>
        </is>
      </c>
      <c r="D5623" t="inlineStr">
        <is>
          <t xml:space="preserve">c590420170d287343d0f8ff140d21cb74a1baff2</t>
        </is>
      </c>
      <c r="E5623" t="inlineStr">
        <is>
          <t xml:space="preserve">Episode 491: Verstoßener Bruder</t>
        </is>
      </c>
      <c r="F5623">
        <v>491</v>
      </c>
      <c r="G5623" t="inlineStr">
        <is>
          <t xml:space="preserve">3:22-3:25</t>
        </is>
      </c>
      <c r="H5623" t="inlineStr">
        <is>
          <t xml:space="preserve">Resolved</t>
        </is>
      </c>
      <c r="I5623" t="inlineStr">
        <is>
          <t xml:space="preserve">Remarks: mispronunciation
Line from Script: "Theron schüttelte den Kopf."
Notes: Feron" --&gt; "Theron"DE</t>
        </is>
      </c>
      <c r="J5623" t="inlineStr">
        <is>
          <t xml:space="preserve">VOA</t>
        </is>
      </c>
      <c r="K5623" t="inlineStr">
        <is>
          <t xml:space="preserve">Mispronunciation</t>
        </is>
      </c>
      <c r="L5623" t="inlineStr">
        <is>
          <t xml:space="preserve">Mispronunciation</t>
        </is>
      </c>
      <c r="M5623" t="str">
        <f>IFERROR(IF(VLOOKUP(L5623,'Quantification'!$A:$B,2,FALSE)&amp;""="","Unclassified",VLOOKUP(L5623,'Quantification'!$A:$B,2,FALSE)),"Unclassified")</f>
        <v>Major</v>
      </c>
      <c r="N5623" t="inlineStr">
        <is>
          <t xml:space="preserve">frl-florinda.frisardi@pocketfm.com</t>
        </is>
      </c>
      <c r="O5623" t="inlineStr">
        <is>
          <t xml:space="preserve">Issues found in raw</t>
        </is>
      </c>
      <c r="P5623" t="str">
        <f>IF(OR(O5623="Issues found in master",O5623="Final master"),"Master",IF(OR(O5623="Ready for Master",O5623="Issues found in raw",O5623="Raw under QC",O5623="Issues resolved in raw"),"Raw","-"))</f>
        <v>Raw</v>
      </c>
      <c r="Q5623" s="13">
        <v>46266.32986111111</v>
      </c>
      <c r="R5623" t="inlineStr">
        <is>
          <t xml:space="preserve">2026-09 (Sept)</t>
        </is>
      </c>
      <c r="S5623">
        <f>IF(M5623="Not an error",0,IF(COUNTIFS($A$2:$A5623,$A5623,$D$2:$D5623,$D5623,$M$2:$M5623,"&lt;&gt;Not an error")=1,1,0))</f>
        <v>0</v>
      </c>
      <c r="T5623">
        <f>IF(M5623&lt;&gt;"Major",0,IF(COUNTIFS($A$2:$A5623,$A5623,$D$2:$D5623,$D5623,$M$2:$M5623,"Major")=1,1,0))</f>
        <v>0</v>
      </c>
      <c r="U5623">
        <f>IF(M5623&lt;&gt;"Minor",0,IF(COUNTIFS($A$2:$A5623,$A5623,$D$2:$D5623,$D5623,$M$2:$M5623,"Minor")=1,1,0))</f>
        <v>0</v>
      </c>
    </row>
    <row r="5624">
      <c r="A5624" t="inlineStr">
        <is>
          <t xml:space="preserve">294cd7d130be8bb0326127c52ff2769fcf9a956d</t>
        </is>
      </c>
      <c r="B5624" t="inlineStr">
        <is>
          <t xml:space="preserve">Zompirewolf</t>
        </is>
      </c>
      <c r="C5624" t="inlineStr">
        <is>
          <t xml:space="preserve">Zompirewolf: Die Geburt Einer Legende</t>
        </is>
      </c>
      <c r="D5624" t="inlineStr">
        <is>
          <t xml:space="preserve">c590420170d287343d0f8ff140d21cb74a1baff2</t>
        </is>
      </c>
      <c r="E5624" t="inlineStr">
        <is>
          <t xml:space="preserve">Episode 491: Verstoßener Bruder</t>
        </is>
      </c>
      <c r="F5624">
        <v>491</v>
      </c>
      <c r="G5624" t="inlineStr">
        <is>
          <t xml:space="preserve">4:07-4:11</t>
        </is>
      </c>
      <c r="H5624" t="inlineStr">
        <is>
          <t xml:space="preserve">Resolved</t>
        </is>
      </c>
      <c r="I5624" t="inlineStr">
        <is>
          <t xml:space="preserve">Remarks: mispronunciation
Line from Script: "„Das frage ich mich auch“, sagte Theron mit besorgter Stimme. „"
Notes: Feron" --&gt; "Theron"DE</t>
        </is>
      </c>
      <c r="J5624" t="inlineStr">
        <is>
          <t xml:space="preserve">VOA</t>
        </is>
      </c>
      <c r="K5624" t="inlineStr">
        <is>
          <t xml:space="preserve">Mispronunciation</t>
        </is>
      </c>
      <c r="L5624" t="inlineStr">
        <is>
          <t xml:space="preserve">Mispronunciation</t>
        </is>
      </c>
      <c r="M5624" t="str">
        <f>IFERROR(IF(VLOOKUP(L5624,'Quantification'!$A:$B,2,FALSE)&amp;""="","Unclassified",VLOOKUP(L5624,'Quantification'!$A:$B,2,FALSE)),"Unclassified")</f>
        <v>Major</v>
      </c>
      <c r="N5624" t="inlineStr">
        <is>
          <t xml:space="preserve">frl-florinda.frisardi@pocketfm.com</t>
        </is>
      </c>
      <c r="O5624" t="inlineStr">
        <is>
          <t xml:space="preserve">Issues found in raw</t>
        </is>
      </c>
      <c r="P5624" t="str">
        <f>IF(OR(O5624="Issues found in master",O5624="Final master"),"Master",IF(OR(O5624="Ready for Master",O5624="Issues found in raw",O5624="Raw under QC",O5624="Issues resolved in raw"),"Raw","-"))</f>
        <v>Raw</v>
      </c>
      <c r="Q5624" s="13">
        <v>46266.32986111111</v>
      </c>
      <c r="R5624" t="inlineStr">
        <is>
          <t xml:space="preserve">2026-09 (Sept)</t>
        </is>
      </c>
      <c r="S5624">
        <f>IF(M5624="Not an error",0,IF(COUNTIFS($A$2:$A5624,$A5624,$D$2:$D5624,$D5624,$M$2:$M5624,"&lt;&gt;Not an error")=1,1,0))</f>
        <v>0</v>
      </c>
      <c r="T5624">
        <f>IF(M5624&lt;&gt;"Major",0,IF(COUNTIFS($A$2:$A5624,$A5624,$D$2:$D5624,$D5624,$M$2:$M5624,"Major")=1,1,0))</f>
        <v>0</v>
      </c>
      <c r="U5624">
        <f>IF(M5624&lt;&gt;"Minor",0,IF(COUNTIFS($A$2:$A5624,$A5624,$D$2:$D5624,$D5624,$M$2:$M5624,"Minor")=1,1,0))</f>
        <v>0</v>
      </c>
    </row>
    <row r="5625">
      <c r="A5625" t="inlineStr">
        <is>
          <t xml:space="preserve">294cd7d130be8bb0326127c52ff2769fcf9a956d</t>
        </is>
      </c>
      <c r="B5625" t="inlineStr">
        <is>
          <t xml:space="preserve">Zompirewolf</t>
        </is>
      </c>
      <c r="C5625" t="inlineStr">
        <is>
          <t xml:space="preserve">Zompirewolf: Die Geburt Einer Legende</t>
        </is>
      </c>
      <c r="D5625" t="inlineStr">
        <is>
          <t xml:space="preserve">51dbedaf13abf512c3d996c0e75ecd1314396e06</t>
        </is>
      </c>
      <c r="E5625" t="inlineStr">
        <is>
          <t xml:space="preserve">Episode 492: Hoher Rat Setzt Autorität Durch</t>
        </is>
      </c>
      <c r="F5625">
        <v>492</v>
      </c>
      <c r="G5625" t="inlineStr">
        <is>
          <t xml:space="preserve">3:55-4:07</t>
        </is>
      </c>
      <c r="H5625" t="inlineStr">
        <is>
          <t xml:space="preserve">Resolved</t>
        </is>
      </c>
      <c r="I5625" t="inlineStr">
        <is>
          <t xml:space="preserve">Remarks: incorrect name
Line from Script: " „Laut dieser Bekanntmachung ist der Rat befugt, jeden einzelnen Aspekt dieses Falles zu untersuchen, einschließlich meiner Entscheidungen und der Handlungen des Schnitters und von Wren.“
Notes: "Wren" - change to "Tessa"</t>
        </is>
      </c>
      <c r="J5625" t="inlineStr">
        <is>
          <t xml:space="preserve">AI</t>
        </is>
      </c>
      <c r="K5625" t="inlineStr">
        <is>
          <t xml:space="preserve">Script error</t>
        </is>
      </c>
      <c r="L5625" t="inlineStr">
        <is>
          <t xml:space="preserve">Script error</t>
        </is>
      </c>
      <c r="M5625" t="str">
        <f>IFERROR(IF(VLOOKUP(L5625,'Quantification'!$A:$B,2,FALSE)&amp;""="","Unclassified",VLOOKUP(L5625,'Quantification'!$A:$B,2,FALSE)),"Unclassified")</f>
        <v>Major</v>
      </c>
      <c r="N5625" t="inlineStr">
        <is>
          <t xml:space="preserve">frl-florinda.frisardi@pocketfm.com</t>
        </is>
      </c>
      <c r="O5625" t="inlineStr">
        <is>
          <t xml:space="preserve">Issues found in raw</t>
        </is>
      </c>
      <c r="P5625" t="str">
        <f>IF(OR(O5625="Issues found in master",O5625="Final master"),"Master",IF(OR(O5625="Ready for Master",O5625="Issues found in raw",O5625="Raw under QC",O5625="Issues resolved in raw"),"Raw","-"))</f>
        <v>Raw</v>
      </c>
      <c r="Q5625" s="13">
        <v>46266.330555555556</v>
      </c>
      <c r="R5625" t="inlineStr">
        <is>
          <t xml:space="preserve">2026-09 (Sept)</t>
        </is>
      </c>
      <c r="S5625">
        <f>IF(M5625="Not an error",0,IF(COUNTIFS($A$2:$A5625,$A5625,$D$2:$D5625,$D5625,$M$2:$M5625,"&lt;&gt;Not an error")=1,1,0))</f>
        <v>1</v>
      </c>
      <c r="T5625">
        <f>IF(M5625&lt;&gt;"Major",0,IF(COUNTIFS($A$2:$A5625,$A5625,$D$2:$D5625,$D5625,$M$2:$M5625,"Major")=1,1,0))</f>
        <v>1</v>
      </c>
      <c r="U5625">
        <f>IF(M5625&lt;&gt;"Minor",0,IF(COUNTIFS($A$2:$A5625,$A5625,$D$2:$D5625,$D5625,$M$2:$M5625,"Minor")=1,1,0))</f>
        <v>0</v>
      </c>
    </row>
    <row r="5626">
      <c r="A5626" t="inlineStr">
        <is>
          <t xml:space="preserve">294cd7d130be8bb0326127c52ff2769fcf9a956d</t>
        </is>
      </c>
      <c r="B5626" t="inlineStr">
        <is>
          <t xml:space="preserve">Zompirewolf</t>
        </is>
      </c>
      <c r="C5626" t="inlineStr">
        <is>
          <t xml:space="preserve">Zompirewolf: Die Geburt Einer Legende</t>
        </is>
      </c>
      <c r="D5626" t="inlineStr">
        <is>
          <t xml:space="preserve">51dbedaf13abf512c3d996c0e75ecd1314396e06</t>
        </is>
      </c>
      <c r="E5626" t="inlineStr">
        <is>
          <t xml:space="preserve">Episode 492: Hoher Rat Setzt Autorität Durch</t>
        </is>
      </c>
      <c r="F5626">
        <v>492</v>
      </c>
      <c r="G5626" t="inlineStr">
        <is>
          <t xml:space="preserve">7:45-7:50</t>
        </is>
      </c>
      <c r="H5626" t="inlineStr">
        <is>
          <t xml:space="preserve">Resolved</t>
        </is>
      </c>
      <c r="I5626" t="inlineStr">
        <is>
          <t xml:space="preserve">Remarks: incorrect name
Line from Script: "„Schnitter, Wren, Ihr werdet nächste Woche in den Kammern des Rates erwartet. "
Notes: "Wren" - change to "Tessa"</t>
        </is>
      </c>
      <c r="J5626" t="inlineStr">
        <is>
          <t xml:space="preserve">AI</t>
        </is>
      </c>
      <c r="K5626" t="inlineStr">
        <is>
          <t xml:space="preserve">Script error</t>
        </is>
      </c>
      <c r="L5626" t="inlineStr">
        <is>
          <t xml:space="preserve">Script error</t>
        </is>
      </c>
      <c r="M5626" t="str">
        <f>IFERROR(IF(VLOOKUP(L5626,'Quantification'!$A:$B,2,FALSE)&amp;""="","Unclassified",VLOOKUP(L5626,'Quantification'!$A:$B,2,FALSE)),"Unclassified")</f>
        <v>Major</v>
      </c>
      <c r="N5626" t="inlineStr">
        <is>
          <t xml:space="preserve">frl-florinda.frisardi@pocketfm.com</t>
        </is>
      </c>
      <c r="O5626" t="inlineStr">
        <is>
          <t xml:space="preserve">Issues found in raw</t>
        </is>
      </c>
      <c r="P5626" t="str">
        <f>IF(OR(O5626="Issues found in master",O5626="Final master"),"Master",IF(OR(O5626="Ready for Master",O5626="Issues found in raw",O5626="Raw under QC",O5626="Issues resolved in raw"),"Raw","-"))</f>
        <v>Raw</v>
      </c>
      <c r="Q5626" s="13">
        <v>46266.330555555556</v>
      </c>
      <c r="R5626" t="inlineStr">
        <is>
          <t xml:space="preserve">2026-09 (Sept)</t>
        </is>
      </c>
      <c r="S5626">
        <f>IF(M5626="Not an error",0,IF(COUNTIFS($A$2:$A5626,$A5626,$D$2:$D5626,$D5626,$M$2:$M5626,"&lt;&gt;Not an error")=1,1,0))</f>
        <v>0</v>
      </c>
      <c r="T5626">
        <f>IF(M5626&lt;&gt;"Major",0,IF(COUNTIFS($A$2:$A5626,$A5626,$D$2:$D5626,$D5626,$M$2:$M5626,"Major")=1,1,0))</f>
        <v>0</v>
      </c>
      <c r="U5626">
        <f>IF(M5626&lt;&gt;"Minor",0,IF(COUNTIFS($A$2:$A5626,$A5626,$D$2:$D5626,$D5626,$M$2:$M5626,"Minor")=1,1,0))</f>
        <v>0</v>
      </c>
    </row>
    <row r="5627">
      <c r="A5627" t="inlineStr">
        <is>
          <t xml:space="preserve">294cd7d130be8bb0326127c52ff2769fcf9a956d</t>
        </is>
      </c>
      <c r="B5627" t="inlineStr">
        <is>
          <t xml:space="preserve">Zompirewolf</t>
        </is>
      </c>
      <c r="C5627" t="inlineStr">
        <is>
          <t xml:space="preserve">Zompirewolf: Die Geburt Einer Legende</t>
        </is>
      </c>
      <c r="D5627" t="inlineStr">
        <is>
          <t xml:space="preserve">38cd59fee89eb1c7cb53eca25f3be6d669ebe212</t>
        </is>
      </c>
      <c r="E5627" t="inlineStr">
        <is>
          <t xml:space="preserve">Episode 493: Der Prozess Des Schnitters</t>
        </is>
      </c>
      <c r="F5627">
        <v>493</v>
      </c>
      <c r="G5627" t="inlineStr">
        <is>
          <t xml:space="preserve">6:09-6:13</t>
        </is>
      </c>
      <c r="H5627" t="inlineStr">
        <is>
          <t xml:space="preserve">Resolved</t>
        </is>
      </c>
      <c r="I5627" t="inlineStr">
        <is>
          <t xml:space="preserve">Remarks: incorrect name
Line from Script: "Ich sah, wie Lord Callan und Miss Wren heftig stritten."
Notes: "Wren" - change to "Tessa"</t>
        </is>
      </c>
      <c r="J5627" t="inlineStr">
        <is>
          <t xml:space="preserve">AI</t>
        </is>
      </c>
      <c r="K5627" t="inlineStr">
        <is>
          <t xml:space="preserve">Script error</t>
        </is>
      </c>
      <c r="L5627" t="inlineStr">
        <is>
          <t xml:space="preserve">Script error</t>
        </is>
      </c>
      <c r="M5627" t="str">
        <f>IFERROR(IF(VLOOKUP(L5627,'Quantification'!$A:$B,2,FALSE)&amp;""="","Unclassified",VLOOKUP(L5627,'Quantification'!$A:$B,2,FALSE)),"Unclassified")</f>
        <v>Major</v>
      </c>
      <c r="N5627" t="inlineStr">
        <is>
          <t xml:space="preserve">frl-florinda.frisardi@pocketfm.com</t>
        </is>
      </c>
      <c r="O5627" t="inlineStr">
        <is>
          <t xml:space="preserve">Issues found in raw</t>
        </is>
      </c>
      <c r="P5627" t="str">
        <f>IF(OR(O5627="Issues found in master",O5627="Final master"),"Master",IF(OR(O5627="Ready for Master",O5627="Issues found in raw",O5627="Raw under QC",O5627="Issues resolved in raw"),"Raw","-"))</f>
        <v>Raw</v>
      </c>
      <c r="Q5627" s="13">
        <v>46266.330555555556</v>
      </c>
      <c r="R5627" t="inlineStr">
        <is>
          <t xml:space="preserve">2026-09 (Sept)</t>
        </is>
      </c>
      <c r="S5627">
        <f>IF(M5627="Not an error",0,IF(COUNTIFS($A$2:$A5627,$A5627,$D$2:$D5627,$D5627,$M$2:$M5627,"&lt;&gt;Not an error")=1,1,0))</f>
        <v>1</v>
      </c>
      <c r="T5627">
        <f>IF(M5627&lt;&gt;"Major",0,IF(COUNTIFS($A$2:$A5627,$A5627,$D$2:$D5627,$D5627,$M$2:$M5627,"Major")=1,1,0))</f>
        <v>1</v>
      </c>
      <c r="U5627">
        <f>IF(M5627&lt;&gt;"Minor",0,IF(COUNTIFS($A$2:$A5627,$A5627,$D$2:$D5627,$D5627,$M$2:$M5627,"Minor")=1,1,0))</f>
        <v>0</v>
      </c>
    </row>
    <row r="5628">
      <c r="A5628" t="inlineStr">
        <is>
          <t xml:space="preserve">294cd7d130be8bb0326127c52ff2769fcf9a956d</t>
        </is>
      </c>
      <c r="B5628" t="inlineStr">
        <is>
          <t xml:space="preserve">Zompirewolf</t>
        </is>
      </c>
      <c r="C5628" t="inlineStr">
        <is>
          <t xml:space="preserve">Zompirewolf: Die Geburt Einer Legende</t>
        </is>
      </c>
      <c r="D5628" t="inlineStr">
        <is>
          <t xml:space="preserve">38cd59fee89eb1c7cb53eca25f3be6d669ebe212</t>
        </is>
      </c>
      <c r="E5628" t="inlineStr">
        <is>
          <t xml:space="preserve">Episode 493: Der Prozess Des Schnitters</t>
        </is>
      </c>
      <c r="F5628">
        <v>493</v>
      </c>
      <c r="G5628" t="inlineStr">
        <is>
          <t xml:space="preserve">6:42-6:47</t>
        </is>
      </c>
      <c r="H5628" t="inlineStr">
        <is>
          <t xml:space="preserve">Resolved</t>
        </is>
      </c>
      <c r="I5628" t="inlineStr">
        <is>
          <t xml:space="preserve">Remarks: incorrect name
Line from Script: "„Frau Gräser, würden Sie sagen, dass Wrens Handeln gerechtfertigt war?"
Notes: "Wren" - change to "Tessa"</t>
        </is>
      </c>
      <c r="J5628" t="inlineStr">
        <is>
          <t xml:space="preserve">AI</t>
        </is>
      </c>
      <c r="K5628" t="inlineStr">
        <is>
          <t xml:space="preserve">Script error</t>
        </is>
      </c>
      <c r="L5628" t="inlineStr">
        <is>
          <t xml:space="preserve">Script error</t>
        </is>
      </c>
      <c r="M5628" t="str">
        <f>IFERROR(IF(VLOOKUP(L5628,'Quantification'!$A:$B,2,FALSE)&amp;""="","Unclassified",VLOOKUP(L5628,'Quantification'!$A:$B,2,FALSE)),"Unclassified")</f>
        <v>Major</v>
      </c>
      <c r="N5628" t="inlineStr">
        <is>
          <t xml:space="preserve">frl-florinda.frisardi@pocketfm.com</t>
        </is>
      </c>
      <c r="O5628" t="inlineStr">
        <is>
          <t xml:space="preserve">Issues found in raw</t>
        </is>
      </c>
      <c r="P5628" t="str">
        <f>IF(OR(O5628="Issues found in master",O5628="Final master"),"Master",IF(OR(O5628="Ready for Master",O5628="Issues found in raw",O5628="Raw under QC",O5628="Issues resolved in raw"),"Raw","-"))</f>
        <v>Raw</v>
      </c>
      <c r="Q5628" s="13">
        <v>46266.330555555556</v>
      </c>
      <c r="R5628" t="inlineStr">
        <is>
          <t xml:space="preserve">2026-09 (Sept)</t>
        </is>
      </c>
      <c r="S5628">
        <f>IF(M5628="Not an error",0,IF(COUNTIFS($A$2:$A5628,$A5628,$D$2:$D5628,$D5628,$M$2:$M5628,"&lt;&gt;Not an error")=1,1,0))</f>
        <v>0</v>
      </c>
      <c r="T5628">
        <f>IF(M5628&lt;&gt;"Major",0,IF(COUNTIFS($A$2:$A5628,$A5628,$D$2:$D5628,$D5628,$M$2:$M5628,"Major")=1,1,0))</f>
        <v>0</v>
      </c>
      <c r="U5628">
        <f>IF(M5628&lt;&gt;"Minor",0,IF(COUNTIFS($A$2:$A5628,$A5628,$D$2:$D5628,$D5628,$M$2:$M5628,"Minor")=1,1,0))</f>
        <v>0</v>
      </c>
    </row>
    <row r="5629">
      <c r="A5629" t="inlineStr">
        <is>
          <t xml:space="preserve">294cd7d130be8bb0326127c52ff2769fcf9a956d</t>
        </is>
      </c>
      <c r="B5629" t="inlineStr">
        <is>
          <t xml:space="preserve">Zompirewolf</t>
        </is>
      </c>
      <c r="C5629" t="inlineStr">
        <is>
          <t xml:space="preserve">Zompirewolf: Die Geburt Einer Legende</t>
        </is>
      </c>
      <c r="D5629" t="inlineStr">
        <is>
          <t xml:space="preserve">a109b1fe5d448775442f8e80292f84d360a0d871</t>
        </is>
      </c>
      <c r="E5629" t="inlineStr">
        <is>
          <t xml:space="preserve">Episode 494: Ehre Verteidigen</t>
        </is>
      </c>
      <c r="F5629">
        <v>494</v>
      </c>
      <c r="G5629" t="inlineStr">
        <is>
          <t xml:space="preserve">4:32-4:46</t>
        </is>
      </c>
      <c r="H5629" t="inlineStr">
        <is>
          <t xml:space="preserve">Resolved</t>
        </is>
      </c>
      <c r="I5629" t="inlineStr">
        <is>
          <t xml:space="preserve">Remarks: incorrect name
Line from Script: "„Und erinnern Sie sich an einen Vorfall, bei dem Wren, die Partnerin des Schnitters, direkt von Lord Callans Verhalten betroffen war?“
Emilies Blick traf für einen Augenblick Wrens Blick. "
Notes: "Wren" - change to "Tessa"</t>
        </is>
      </c>
      <c r="J5629" t="inlineStr">
        <is>
          <t xml:space="preserve">AI</t>
        </is>
      </c>
      <c r="K5629" t="inlineStr">
        <is>
          <t xml:space="preserve">Script error</t>
        </is>
      </c>
      <c r="L5629" t="inlineStr">
        <is>
          <t xml:space="preserve">Script error</t>
        </is>
      </c>
      <c r="M5629" t="str">
        <f>IFERROR(IF(VLOOKUP(L5629,'Quantification'!$A:$B,2,FALSE)&amp;""="","Unclassified",VLOOKUP(L5629,'Quantification'!$A:$B,2,FALSE)),"Unclassified")</f>
        <v>Major</v>
      </c>
      <c r="N5629" t="inlineStr">
        <is>
          <t xml:space="preserve">frl-florinda.frisardi@pocketfm.com</t>
        </is>
      </c>
      <c r="O5629" t="inlineStr">
        <is>
          <t xml:space="preserve">Issues found in raw</t>
        </is>
      </c>
      <c r="P5629" t="str">
        <f>IF(OR(O5629="Issues found in master",O5629="Final master"),"Master",IF(OR(O5629="Ready for Master",O5629="Issues found in raw",O5629="Raw under QC",O5629="Issues resolved in raw"),"Raw","-"))</f>
        <v>Raw</v>
      </c>
      <c r="Q5629" s="13">
        <v>46266.330555555556</v>
      </c>
      <c r="R5629" t="inlineStr">
        <is>
          <t xml:space="preserve">2026-09 (Sept)</t>
        </is>
      </c>
      <c r="S5629">
        <f>IF(M5629="Not an error",0,IF(COUNTIFS($A$2:$A5629,$A5629,$D$2:$D5629,$D5629,$M$2:$M5629,"&lt;&gt;Not an error")=1,1,0))</f>
        <v>1</v>
      </c>
      <c r="T5629">
        <f>IF(M5629&lt;&gt;"Major",0,IF(COUNTIFS($A$2:$A5629,$A5629,$D$2:$D5629,$D5629,$M$2:$M5629,"Major")=1,1,0))</f>
        <v>1</v>
      </c>
      <c r="U5629">
        <f>IF(M5629&lt;&gt;"Minor",0,IF(COUNTIFS($A$2:$A5629,$A5629,$D$2:$D5629,$D5629,$M$2:$M5629,"Minor")=1,1,0))</f>
        <v>0</v>
      </c>
    </row>
    <row r="5630">
      <c r="A5630" t="inlineStr">
        <is>
          <t xml:space="preserve">294cd7d130be8bb0326127c52ff2769fcf9a956d</t>
        </is>
      </c>
      <c r="B5630" t="inlineStr">
        <is>
          <t xml:space="preserve">Zompirewolf</t>
        </is>
      </c>
      <c r="C5630" t="inlineStr">
        <is>
          <t xml:space="preserve">Zompirewolf: Die Geburt Einer Legende</t>
        </is>
      </c>
      <c r="D5630" t="inlineStr">
        <is>
          <t xml:space="preserve">a109b1fe5d448775442f8e80292f84d360a0d871</t>
        </is>
      </c>
      <c r="E5630" t="inlineStr">
        <is>
          <t xml:space="preserve">Episode 494: Ehre Verteidigen</t>
        </is>
      </c>
      <c r="F5630">
        <v>494</v>
      </c>
      <c r="G5630" t="inlineStr">
        <is>
          <t xml:space="preserve">5:14-5:21</t>
        </is>
      </c>
      <c r="H5630" t="inlineStr">
        <is>
          <t xml:space="preserve">Resolved</t>
        </is>
      </c>
      <c r="I5630" t="inlineStr">
        <is>
          <t xml:space="preserve">Remarks: incorrect name
Line from Script: "Die Aussagen belegten eindeutig sein übergriffiges Verhalten, insbesondere seine Belästigung von Wren."
Notes: "Wren" - change to "Tessa"</t>
        </is>
      </c>
      <c r="J5630" t="inlineStr">
        <is>
          <t xml:space="preserve">AI</t>
        </is>
      </c>
      <c r="K5630" t="inlineStr">
        <is>
          <t xml:space="preserve">Script error</t>
        </is>
      </c>
      <c r="L5630" t="inlineStr">
        <is>
          <t xml:space="preserve">Script error</t>
        </is>
      </c>
      <c r="M5630" t="str">
        <f>IFERROR(IF(VLOOKUP(L5630,'Quantification'!$A:$B,2,FALSE)&amp;""="","Unclassified",VLOOKUP(L5630,'Quantification'!$A:$B,2,FALSE)),"Unclassified")</f>
        <v>Major</v>
      </c>
      <c r="N5630" t="inlineStr">
        <is>
          <t xml:space="preserve">frl-florinda.frisardi@pocketfm.com</t>
        </is>
      </c>
      <c r="O5630" t="inlineStr">
        <is>
          <t xml:space="preserve">Issues found in raw</t>
        </is>
      </c>
      <c r="P5630" t="str">
        <f>IF(OR(O5630="Issues found in master",O5630="Final master"),"Master",IF(OR(O5630="Ready for Master",O5630="Issues found in raw",O5630="Raw under QC",O5630="Issues resolved in raw"),"Raw","-"))</f>
        <v>Raw</v>
      </c>
      <c r="Q5630" s="13">
        <v>46266.330555555556</v>
      </c>
      <c r="R5630" t="inlineStr">
        <is>
          <t xml:space="preserve">2026-09 (Sept)</t>
        </is>
      </c>
      <c r="S5630">
        <f>IF(M5630="Not an error",0,IF(COUNTIFS($A$2:$A5630,$A5630,$D$2:$D5630,$D5630,$M$2:$M5630,"&lt;&gt;Not an error")=1,1,0))</f>
        <v>0</v>
      </c>
      <c r="T5630">
        <f>IF(M5630&lt;&gt;"Major",0,IF(COUNTIFS($A$2:$A5630,$A5630,$D$2:$D5630,$D5630,$M$2:$M5630,"Major")=1,1,0))</f>
        <v>0</v>
      </c>
      <c r="U5630">
        <f>IF(M5630&lt;&gt;"Minor",0,IF(COUNTIFS($A$2:$A5630,$A5630,$D$2:$D5630,$D5630,$M$2:$M5630,"Minor")=1,1,0))</f>
        <v>0</v>
      </c>
    </row>
    <row r="5631">
      <c r="A5631" t="inlineStr">
        <is>
          <t xml:space="preserve">294cd7d130be8bb0326127c52ff2769fcf9a956d</t>
        </is>
      </c>
      <c r="B5631" t="inlineStr">
        <is>
          <t xml:space="preserve">Zompirewolf</t>
        </is>
      </c>
      <c r="C5631" t="inlineStr">
        <is>
          <t xml:space="preserve">Zompirewolf: Die Geburt Einer Legende</t>
        </is>
      </c>
      <c r="D5631" t="inlineStr">
        <is>
          <t xml:space="preserve">a109b1fe5d448775442f8e80292f84d360a0d871</t>
        </is>
      </c>
      <c r="E5631" t="inlineStr">
        <is>
          <t xml:space="preserve">Episode 494: Ehre Verteidigen</t>
        </is>
      </c>
      <c r="F5631">
        <v>494</v>
      </c>
      <c r="G5631" t="inlineStr">
        <is>
          <t xml:space="preserve">5:21-5:32</t>
        </is>
      </c>
      <c r="H5631" t="inlineStr">
        <is>
          <t xml:space="preserve">Resolved</t>
        </is>
      </c>
      <c r="I5631" t="inlineStr">
        <is>
          <t xml:space="preserve">Remarks: change in accent
Line from Script: "Minister Theron hatte geschickt eine Kette von Beweisen geschaffen, die nicht nur Lord Callans Angriffsmotiv enthüllte, sondern auch erklärte, warum der Schnitter eingreifen musste."
Notes: "Theron" EN--&gt;DE</t>
        </is>
      </c>
      <c r="J5631" t="inlineStr">
        <is>
          <t xml:space="preserve">VOA</t>
        </is>
      </c>
      <c r="K5631" t="inlineStr">
        <is>
          <t xml:space="preserve">Mispronunciation</t>
        </is>
      </c>
      <c r="L5631" t="inlineStr">
        <is>
          <t xml:space="preserve">Mispronunciation</t>
        </is>
      </c>
      <c r="M5631" t="str">
        <f>IFERROR(IF(VLOOKUP(L5631,'Quantification'!$A:$B,2,FALSE)&amp;""="","Unclassified",VLOOKUP(L5631,'Quantification'!$A:$B,2,FALSE)),"Unclassified")</f>
        <v>Major</v>
      </c>
      <c r="N5631" t="inlineStr">
        <is>
          <t xml:space="preserve">frl-florinda.frisardi@pocketfm.com</t>
        </is>
      </c>
      <c r="O5631" t="inlineStr">
        <is>
          <t xml:space="preserve">Issues found in raw</t>
        </is>
      </c>
      <c r="P5631" t="str">
        <f>IF(OR(O5631="Issues found in master",O5631="Final master"),"Master",IF(OR(O5631="Ready for Master",O5631="Issues found in raw",O5631="Raw under QC",O5631="Issues resolved in raw"),"Raw","-"))</f>
        <v>Raw</v>
      </c>
      <c r="Q5631" s="13">
        <v>46266.330555555556</v>
      </c>
      <c r="R5631" t="inlineStr">
        <is>
          <t xml:space="preserve">2026-09 (Sept)</t>
        </is>
      </c>
      <c r="S5631">
        <f>IF(M5631="Not an error",0,IF(COUNTIFS($A$2:$A5631,$A5631,$D$2:$D5631,$D5631,$M$2:$M5631,"&lt;&gt;Not an error")=1,1,0))</f>
        <v>0</v>
      </c>
      <c r="T5631">
        <f>IF(M5631&lt;&gt;"Major",0,IF(COUNTIFS($A$2:$A5631,$A5631,$D$2:$D5631,$D5631,$M$2:$M5631,"Major")=1,1,0))</f>
        <v>0</v>
      </c>
      <c r="U5631">
        <f>IF(M5631&lt;&gt;"Minor",0,IF(COUNTIFS($A$2:$A5631,$A5631,$D$2:$D5631,$D5631,$M$2:$M5631,"Minor")=1,1,0))</f>
        <v>0</v>
      </c>
    </row>
    <row r="5632">
      <c r="A5632" t="inlineStr">
        <is>
          <t xml:space="preserve">294cd7d130be8bb0326127c52ff2769fcf9a956d</t>
        </is>
      </c>
      <c r="B5632" t="inlineStr">
        <is>
          <t xml:space="preserve">Zompirewolf</t>
        </is>
      </c>
      <c r="C5632" t="inlineStr">
        <is>
          <t xml:space="preserve">Zompirewolf: Die Geburt Einer Legende</t>
        </is>
      </c>
      <c r="D5632" t="inlineStr">
        <is>
          <t xml:space="preserve">a109b1fe5d448775442f8e80292f84d360a0d871</t>
        </is>
      </c>
      <c r="E5632" t="inlineStr">
        <is>
          <t xml:space="preserve">Episode 494: Ehre Verteidigen</t>
        </is>
      </c>
      <c r="F5632">
        <v>494</v>
      </c>
      <c r="G5632" t="inlineStr">
        <is>
          <t xml:space="preserve">5:41-5:48</t>
        </is>
      </c>
      <c r="H5632" t="inlineStr">
        <is>
          <t xml:space="preserve">Resolved</t>
        </is>
      </c>
      <c r="I5632" t="inlineStr">
        <is>
          <t xml:space="preserve">Remarks: change in accent
Line from Script: "Doch Minister Theron widerlegte jedes seiner Argumente und rief weitere Frauen auf, die Ähnliches mit Lord Callan erlebt hatten."
Notes: "Theron" EN--&gt;DE</t>
        </is>
      </c>
      <c r="J5632" t="inlineStr">
        <is>
          <t xml:space="preserve">VOA</t>
        </is>
      </c>
      <c r="K5632" t="inlineStr">
        <is>
          <t xml:space="preserve">Mispronunciation</t>
        </is>
      </c>
      <c r="L5632" t="inlineStr">
        <is>
          <t xml:space="preserve">Mispronunciation</t>
        </is>
      </c>
      <c r="M5632" t="str">
        <f>IFERROR(IF(VLOOKUP(L5632,'Quantification'!$A:$B,2,FALSE)&amp;""="","Unclassified",VLOOKUP(L5632,'Quantification'!$A:$B,2,FALSE)),"Unclassified")</f>
        <v>Major</v>
      </c>
      <c r="N5632" t="inlineStr">
        <is>
          <t xml:space="preserve">frl-florinda.frisardi@pocketfm.com</t>
        </is>
      </c>
      <c r="O5632" t="inlineStr">
        <is>
          <t xml:space="preserve">Issues found in raw</t>
        </is>
      </c>
      <c r="P5632" t="str">
        <f>IF(OR(O5632="Issues found in master",O5632="Final master"),"Master",IF(OR(O5632="Ready for Master",O5632="Issues found in raw",O5632="Raw under QC",O5632="Issues resolved in raw"),"Raw","-"))</f>
        <v>Raw</v>
      </c>
      <c r="Q5632" s="13">
        <v>46266.330555555556</v>
      </c>
      <c r="R5632" t="inlineStr">
        <is>
          <t xml:space="preserve">2026-09 (Sept)</t>
        </is>
      </c>
      <c r="S5632">
        <f>IF(M5632="Not an error",0,IF(COUNTIFS($A$2:$A5632,$A5632,$D$2:$D5632,$D5632,$M$2:$M5632,"&lt;&gt;Not an error")=1,1,0))</f>
        <v>0</v>
      </c>
      <c r="T5632">
        <f>IF(M5632&lt;&gt;"Major",0,IF(COUNTIFS($A$2:$A5632,$A5632,$D$2:$D5632,$D5632,$M$2:$M5632,"Major")=1,1,0))</f>
        <v>0</v>
      </c>
      <c r="U5632">
        <f>IF(M5632&lt;&gt;"Minor",0,IF(COUNTIFS($A$2:$A5632,$A5632,$D$2:$D5632,$D5632,$M$2:$M5632,"Minor")=1,1,0))</f>
        <v>0</v>
      </c>
    </row>
    <row r="5633">
      <c r="A5633" t="inlineStr">
        <is>
          <t xml:space="preserve">294cd7d130be8bb0326127c52ff2769fcf9a956d</t>
        </is>
      </c>
      <c r="B5633" t="inlineStr">
        <is>
          <t xml:space="preserve">Zompirewolf</t>
        </is>
      </c>
      <c r="C5633" t="inlineStr">
        <is>
          <t xml:space="preserve">Zompirewolf: Die Geburt Einer Legende</t>
        </is>
      </c>
      <c r="D5633" t="inlineStr">
        <is>
          <t xml:space="preserve">a109b1fe5d448775442f8e80292f84d360a0d871</t>
        </is>
      </c>
      <c r="E5633" t="inlineStr">
        <is>
          <t xml:space="preserve">Episode 494: Ehre Verteidigen</t>
        </is>
      </c>
      <c r="F5633">
        <v>494</v>
      </c>
      <c r="G5633" t="inlineStr">
        <is>
          <t xml:space="preserve">6:03-6:07</t>
        </is>
      </c>
      <c r="H5633" t="inlineStr">
        <is>
          <t xml:space="preserve">Resolved</t>
        </is>
      </c>
      <c r="I5633" t="inlineStr">
        <is>
          <t xml:space="preserve">Remarks: change in accent
Line from Script: "Minister Theron wandte sich an den Rat, seine Stimme fest. "
Notes: "Theron" EN--&gt;DE</t>
        </is>
      </c>
      <c r="J5633" t="inlineStr">
        <is>
          <t xml:space="preserve">VOA</t>
        </is>
      </c>
      <c r="K5633" t="inlineStr">
        <is>
          <t xml:space="preserve">Mispronunciation</t>
        </is>
      </c>
      <c r="L5633" t="inlineStr">
        <is>
          <t xml:space="preserve">Mispronunciation</t>
        </is>
      </c>
      <c r="M5633" t="str">
        <f>IFERROR(IF(VLOOKUP(L5633,'Quantification'!$A:$B,2,FALSE)&amp;""="","Unclassified",VLOOKUP(L5633,'Quantification'!$A:$B,2,FALSE)),"Unclassified")</f>
        <v>Major</v>
      </c>
      <c r="N5633" t="inlineStr">
        <is>
          <t xml:space="preserve">frl-florinda.frisardi@pocketfm.com</t>
        </is>
      </c>
      <c r="O5633" t="inlineStr">
        <is>
          <t xml:space="preserve">Issues found in raw</t>
        </is>
      </c>
      <c r="P5633" t="str">
        <f>IF(OR(O5633="Issues found in master",O5633="Final master"),"Master",IF(OR(O5633="Ready for Master",O5633="Issues found in raw",O5633="Raw under QC",O5633="Issues resolved in raw"),"Raw","-"))</f>
        <v>Raw</v>
      </c>
      <c r="Q5633" s="13">
        <v>46266.330555555556</v>
      </c>
      <c r="R5633" t="inlineStr">
        <is>
          <t xml:space="preserve">2026-09 (Sept)</t>
        </is>
      </c>
      <c r="S5633">
        <f>IF(M5633="Not an error",0,IF(COUNTIFS($A$2:$A5633,$A5633,$D$2:$D5633,$D5633,$M$2:$M5633,"&lt;&gt;Not an error")=1,1,0))</f>
        <v>0</v>
      </c>
      <c r="T5633">
        <f>IF(M5633&lt;&gt;"Major",0,IF(COUNTIFS($A$2:$A5633,$A5633,$D$2:$D5633,$D5633,$M$2:$M5633,"Major")=1,1,0))</f>
        <v>0</v>
      </c>
      <c r="U5633">
        <f>IF(M5633&lt;&gt;"Minor",0,IF(COUNTIFS($A$2:$A5633,$A5633,$D$2:$D5633,$D5633,$M$2:$M5633,"Minor")=1,1,0))</f>
        <v>0</v>
      </c>
    </row>
    <row r="5634">
      <c r="A5634" t="inlineStr">
        <is>
          <t xml:space="preserve">294cd7d130be8bb0326127c52ff2769fcf9a956d</t>
        </is>
      </c>
      <c r="B5634" t="inlineStr">
        <is>
          <t xml:space="preserve">Zompirewolf</t>
        </is>
      </c>
      <c r="C5634" t="inlineStr">
        <is>
          <t xml:space="preserve">Zompirewolf: Die Geburt Einer Legende</t>
        </is>
      </c>
      <c r="D5634" t="inlineStr">
        <is>
          <t xml:space="preserve">a109b1fe5d448775442f8e80292f84d360a0d871</t>
        </is>
      </c>
      <c r="E5634" t="inlineStr">
        <is>
          <t xml:space="preserve">Episode 494: Ehre Verteidigen</t>
        </is>
      </c>
      <c r="F5634">
        <v>494</v>
      </c>
      <c r="G5634" t="inlineStr">
        <is>
          <t xml:space="preserve">6:08-6:18</t>
        </is>
      </c>
      <c r="H5634" t="inlineStr">
        <is>
          <t xml:space="preserve">Resolved</t>
        </is>
      </c>
      <c r="I5634" t="inlineStr">
        <is>
          <t xml:space="preserve">Remarks: incorrect name
Line from Script: "„Hohes Gericht, die Beweise zeigen deutlich, dass Lord Callan eine Vorgeschichte von übergriffigem Verhalten gegenüber Frauen hat, einschließlich Wren.“
Notes: "Wren" - change to "Tessa"</t>
        </is>
      </c>
      <c r="J5634" t="inlineStr">
        <is>
          <t xml:space="preserve">AI</t>
        </is>
      </c>
      <c r="K5634" t="inlineStr">
        <is>
          <t xml:space="preserve">Script error</t>
        </is>
      </c>
      <c r="L5634" t="inlineStr">
        <is>
          <t xml:space="preserve">Script error</t>
        </is>
      </c>
      <c r="M5634" t="str">
        <f>IFERROR(IF(VLOOKUP(L5634,'Quantification'!$A:$B,2,FALSE)&amp;""="","Unclassified",VLOOKUP(L5634,'Quantification'!$A:$B,2,FALSE)),"Unclassified")</f>
        <v>Major</v>
      </c>
      <c r="N5634" t="inlineStr">
        <is>
          <t xml:space="preserve">frl-florinda.frisardi@pocketfm.com</t>
        </is>
      </c>
      <c r="O5634" t="inlineStr">
        <is>
          <t xml:space="preserve">Issues found in raw</t>
        </is>
      </c>
      <c r="P5634" t="str">
        <f>IF(OR(O5634="Issues found in master",O5634="Final master"),"Master",IF(OR(O5634="Ready for Master",O5634="Issues found in raw",O5634="Raw under QC",O5634="Issues resolved in raw"),"Raw","-"))</f>
        <v>Raw</v>
      </c>
      <c r="Q5634" s="13">
        <v>46266.330555555556</v>
      </c>
      <c r="R5634" t="inlineStr">
        <is>
          <t xml:space="preserve">2026-09 (Sept)</t>
        </is>
      </c>
      <c r="S5634">
        <f>IF(M5634="Not an error",0,IF(COUNTIFS($A$2:$A5634,$A5634,$D$2:$D5634,$D5634,$M$2:$M5634,"&lt;&gt;Not an error")=1,1,0))</f>
        <v>0</v>
      </c>
      <c r="T5634">
        <f>IF(M5634&lt;&gt;"Major",0,IF(COUNTIFS($A$2:$A5634,$A5634,$D$2:$D5634,$D5634,$M$2:$M5634,"Major")=1,1,0))</f>
        <v>0</v>
      </c>
      <c r="U5634">
        <f>IF(M5634&lt;&gt;"Minor",0,IF(COUNTIFS($A$2:$A5634,$A5634,$D$2:$D5634,$D5634,$M$2:$M5634,"Minor")=1,1,0))</f>
        <v>0</v>
      </c>
    </row>
    <row r="5635">
      <c r="A5635" t="inlineStr">
        <is>
          <t xml:space="preserve">294cd7d130be8bb0326127c52ff2769fcf9a956d</t>
        </is>
      </c>
      <c r="B5635" t="inlineStr">
        <is>
          <t xml:space="preserve">Zompirewolf</t>
        </is>
      </c>
      <c r="C5635" t="inlineStr">
        <is>
          <t xml:space="preserve">Zompirewolf: Die Geburt Einer Legende</t>
        </is>
      </c>
      <c r="D5635" t="inlineStr">
        <is>
          <t xml:space="preserve">a7b9fba3553f50249383b3b5a25859eb9dfef084</t>
        </is>
      </c>
      <c r="E5635" t="inlineStr">
        <is>
          <t xml:space="preserve">Episode 495: Meister Verteidigt Lehrling</t>
        </is>
      </c>
      <c r="F5635">
        <v>495</v>
      </c>
      <c r="G5635" t="inlineStr">
        <is>
          <t xml:space="preserve">0:08-0:15</t>
        </is>
      </c>
      <c r="H5635" t="inlineStr">
        <is>
          <t xml:space="preserve">Resolved</t>
        </is>
      </c>
      <c r="I5635" t="inlineStr">
        <is>
          <t xml:space="preserve">Remarks: incorrect name
Line from Script: " Die Frau behauptete, sie habe gesehen, wie Wren Lord Callan auf dem Ball aufreizende Blicke zugeworfen habe."
Notes:</t>
        </is>
      </c>
      <c r="J5635" t="inlineStr">
        <is>
          <t xml:space="preserve">AI</t>
        </is>
      </c>
      <c r="K5635" t="inlineStr">
        <is>
          <t xml:space="preserve">Script error</t>
        </is>
      </c>
      <c r="L5635" t="inlineStr">
        <is>
          <t xml:space="preserve">Script error</t>
        </is>
      </c>
      <c r="M5635" t="str">
        <f>IFERROR(IF(VLOOKUP(L5635,'Quantification'!$A:$B,2,FALSE)&amp;""="","Unclassified",VLOOKUP(L5635,'Quantification'!$A:$B,2,FALSE)),"Unclassified")</f>
        <v>Major</v>
      </c>
      <c r="N5635" t="inlineStr">
        <is>
          <t xml:space="preserve">frl-florinda.frisardi@pocketfm.com</t>
        </is>
      </c>
      <c r="O5635" t="inlineStr">
        <is>
          <t xml:space="preserve">Issues found in raw</t>
        </is>
      </c>
      <c r="P5635" t="str">
        <f>IF(OR(O5635="Issues found in master",O5635="Final master"),"Master",IF(OR(O5635="Ready for Master",O5635="Issues found in raw",O5635="Raw under QC",O5635="Issues resolved in raw"),"Raw","-"))</f>
        <v>Raw</v>
      </c>
      <c r="Q5635" s="13">
        <v>46266.33125</v>
      </c>
      <c r="R5635" t="inlineStr">
        <is>
          <t xml:space="preserve">2026-09 (Sept)</t>
        </is>
      </c>
      <c r="S5635">
        <f>IF(M5635="Not an error",0,IF(COUNTIFS($A$2:$A5635,$A5635,$D$2:$D5635,$D5635,$M$2:$M5635,"&lt;&gt;Not an error")=1,1,0))</f>
        <v>1</v>
      </c>
      <c r="T5635">
        <f>IF(M5635&lt;&gt;"Major",0,IF(COUNTIFS($A$2:$A5635,$A5635,$D$2:$D5635,$D5635,$M$2:$M5635,"Major")=1,1,0))</f>
        <v>1</v>
      </c>
      <c r="U5635">
        <f>IF(M5635&lt;&gt;"Minor",0,IF(COUNTIFS($A$2:$A5635,$A5635,$D$2:$D5635,$D5635,$M$2:$M5635,"Minor")=1,1,0))</f>
        <v>0</v>
      </c>
    </row>
    <row r="5636">
      <c r="A5636" t="inlineStr">
        <is>
          <t xml:space="preserve">294cd7d130be8bb0326127c52ff2769fcf9a956d</t>
        </is>
      </c>
      <c r="B5636" t="inlineStr">
        <is>
          <t xml:space="preserve">Zompirewolf</t>
        </is>
      </c>
      <c r="C5636" t="inlineStr">
        <is>
          <t xml:space="preserve">Zompirewolf: Die Geburt Einer Legende</t>
        </is>
      </c>
      <c r="D5636" t="inlineStr">
        <is>
          <t xml:space="preserve">a7b9fba3553f50249383b3b5a25859eb9dfef084</t>
        </is>
      </c>
      <c r="E5636" t="inlineStr">
        <is>
          <t xml:space="preserve">Episode 495: Meister Verteidigt Lehrling</t>
        </is>
      </c>
      <c r="F5636">
        <v>495</v>
      </c>
      <c r="G5636" t="inlineStr">
        <is>
          <t xml:space="preserve">0:33-0:43</t>
        </is>
      </c>
      <c r="H5636" t="inlineStr">
        <is>
          <t xml:space="preserve">Resolved</t>
        </is>
      </c>
      <c r="I5636" t="inlineStr">
        <is>
          <t xml:space="preserve">Remarks: incorrect name
Line from Script: "Sie schwört, gesehen zu haben, wie die Angeklagte Wren ihre Sukkubus-Kräfte einsetzte, um Lord Callan zu verführen und ihn in eine Falle zu locken.“
Notes: "Wren" - change to "Tessa"</t>
        </is>
      </c>
      <c r="J5636" t="inlineStr">
        <is>
          <t xml:space="preserve">AI</t>
        </is>
      </c>
      <c r="K5636" t="inlineStr">
        <is>
          <t xml:space="preserve">Script error</t>
        </is>
      </c>
      <c r="L5636" t="inlineStr">
        <is>
          <t xml:space="preserve">Script error</t>
        </is>
      </c>
      <c r="M5636" t="str">
        <f>IFERROR(IF(VLOOKUP(L5636,'Quantification'!$A:$B,2,FALSE)&amp;""="","Unclassified",VLOOKUP(L5636,'Quantification'!$A:$B,2,FALSE)),"Unclassified")</f>
        <v>Major</v>
      </c>
      <c r="N5636" t="inlineStr">
        <is>
          <t xml:space="preserve">frl-florinda.frisardi@pocketfm.com</t>
        </is>
      </c>
      <c r="O5636" t="inlineStr">
        <is>
          <t xml:space="preserve">Issues found in raw</t>
        </is>
      </c>
      <c r="P5636" t="str">
        <f>IF(OR(O5636="Issues found in master",O5636="Final master"),"Master",IF(OR(O5636="Ready for Master",O5636="Issues found in raw",O5636="Raw under QC",O5636="Issues resolved in raw"),"Raw","-"))</f>
        <v>Raw</v>
      </c>
      <c r="Q5636" s="13">
        <v>46266.33125</v>
      </c>
      <c r="R5636" t="inlineStr">
        <is>
          <t xml:space="preserve">2026-09 (Sept)</t>
        </is>
      </c>
      <c r="S5636">
        <f>IF(M5636="Not an error",0,IF(COUNTIFS($A$2:$A5636,$A5636,$D$2:$D5636,$D5636,$M$2:$M5636,"&lt;&gt;Not an error")=1,1,0))</f>
        <v>0</v>
      </c>
      <c r="T5636">
        <f>IF(M5636&lt;&gt;"Major",0,IF(COUNTIFS($A$2:$A5636,$A5636,$D$2:$D5636,$D5636,$M$2:$M5636,"Major")=1,1,0))</f>
        <v>0</v>
      </c>
      <c r="U5636">
        <f>IF(M5636&lt;&gt;"Minor",0,IF(COUNTIFS($A$2:$A5636,$A5636,$D$2:$D5636,$D5636,$M$2:$M5636,"Minor")=1,1,0))</f>
        <v>0</v>
      </c>
    </row>
    <row r="5637">
      <c r="A5637" t="inlineStr">
        <is>
          <t xml:space="preserve">294cd7d130be8bb0326127c52ff2769fcf9a956d</t>
        </is>
      </c>
      <c r="B5637" t="inlineStr">
        <is>
          <t xml:space="preserve">Zompirewolf</t>
        </is>
      </c>
      <c r="C5637" t="inlineStr">
        <is>
          <t xml:space="preserve">Zompirewolf: Die Geburt Einer Legende</t>
        </is>
      </c>
      <c r="D5637" t="inlineStr">
        <is>
          <t xml:space="preserve">a7b9fba3553f50249383b3b5a25859eb9dfef084</t>
        </is>
      </c>
      <c r="E5637" t="inlineStr">
        <is>
          <t xml:space="preserve">Episode 495: Meister Verteidigt Lehrling</t>
        </is>
      </c>
      <c r="F5637">
        <v>495</v>
      </c>
      <c r="G5637" t="inlineStr">
        <is>
          <t xml:space="preserve">0:58-1:03</t>
        </is>
      </c>
      <c r="H5637" t="inlineStr">
        <is>
          <t xml:space="preserve">Resolved</t>
        </is>
      </c>
      <c r="I5637" t="inlineStr">
        <is>
          <t xml:space="preserve">Remarks: mispronunciation
Line from Script: "Minister Theron, der neben Tristan und Tessa stand, blieb gelassen."
Notes: "Feron" --&gt; "Theron"DE</t>
        </is>
      </c>
      <c r="J5637" t="inlineStr">
        <is>
          <t xml:space="preserve">VOA</t>
        </is>
      </c>
      <c r="K5637" t="inlineStr">
        <is>
          <t xml:space="preserve">Mispronunciation</t>
        </is>
      </c>
      <c r="L5637" t="inlineStr">
        <is>
          <t xml:space="preserve">Mispronunciation</t>
        </is>
      </c>
      <c r="M5637" t="str">
        <f>IFERROR(IF(VLOOKUP(L5637,'Quantification'!$A:$B,2,FALSE)&amp;""="","Unclassified",VLOOKUP(L5637,'Quantification'!$A:$B,2,FALSE)),"Unclassified")</f>
        <v>Major</v>
      </c>
      <c r="N5637" t="inlineStr">
        <is>
          <t xml:space="preserve">frl-florinda.frisardi@pocketfm.com</t>
        </is>
      </c>
      <c r="O5637" t="inlineStr">
        <is>
          <t xml:space="preserve">Issues found in raw</t>
        </is>
      </c>
      <c r="P5637" t="str">
        <f>IF(OR(O5637="Issues found in master",O5637="Final master"),"Master",IF(OR(O5637="Ready for Master",O5637="Issues found in raw",O5637="Raw under QC",O5637="Issues resolved in raw"),"Raw","-"))</f>
        <v>Raw</v>
      </c>
      <c r="Q5637" s="13">
        <v>46266.33125</v>
      </c>
      <c r="R5637" t="inlineStr">
        <is>
          <t xml:space="preserve">2026-09 (Sept)</t>
        </is>
      </c>
      <c r="S5637">
        <f>IF(M5637="Not an error",0,IF(COUNTIFS($A$2:$A5637,$A5637,$D$2:$D5637,$D5637,$M$2:$M5637,"&lt;&gt;Not an error")=1,1,0))</f>
        <v>0</v>
      </c>
      <c r="T5637">
        <f>IF(M5637&lt;&gt;"Major",0,IF(COUNTIFS($A$2:$A5637,$A5637,$D$2:$D5637,$D5637,$M$2:$M5637,"Major")=1,1,0))</f>
        <v>0</v>
      </c>
      <c r="U5637">
        <f>IF(M5637&lt;&gt;"Minor",0,IF(COUNTIFS($A$2:$A5637,$A5637,$D$2:$D5637,$D5637,$M$2:$M5637,"Minor")=1,1,0))</f>
        <v>0</v>
      </c>
    </row>
    <row r="5638">
      <c r="A5638" t="inlineStr">
        <is>
          <t xml:space="preserve">294cd7d130be8bb0326127c52ff2769fcf9a956d</t>
        </is>
      </c>
      <c r="B5638" t="inlineStr">
        <is>
          <t xml:space="preserve">Zompirewolf</t>
        </is>
      </c>
      <c r="C5638" t="inlineStr">
        <is>
          <t xml:space="preserve">Zompirewolf: Die Geburt Einer Legende</t>
        </is>
      </c>
      <c r="D5638" t="inlineStr">
        <is>
          <t xml:space="preserve">a7b9fba3553f50249383b3b5a25859eb9dfef084</t>
        </is>
      </c>
      <c r="E5638" t="inlineStr">
        <is>
          <t xml:space="preserve">Episode 495: Meister Verteidigt Lehrling</t>
        </is>
      </c>
      <c r="F5638">
        <v>495</v>
      </c>
      <c r="G5638" t="inlineStr">
        <is>
          <t xml:space="preserve">1:17-1:25</t>
        </is>
      </c>
      <c r="H5638" t="inlineStr">
        <is>
          <t xml:space="preserve">Resolved</t>
        </is>
      </c>
      <c r="I5638" t="inlineStr">
        <is>
          <t xml:space="preserve">Remarks: incorrect name, mispronunciation
Line from Script: "Theron fragte: „Erklären Sie dem Gericht bitte, wie Sie zu diesem Schluss über Wrens Absichten kamen."
Notes: "Wren" - change to "Tessa", "Feron" --&gt; "Theron"DE</t>
        </is>
      </c>
      <c r="J5638" t="inlineStr">
        <is>
          <t xml:space="preserve">AI</t>
        </is>
      </c>
      <c r="K5638" t="inlineStr">
        <is>
          <t xml:space="preserve">Script error</t>
        </is>
      </c>
      <c r="L5638" t="inlineStr">
        <is>
          <t xml:space="preserve">Script error</t>
        </is>
      </c>
      <c r="M5638" t="str">
        <f>IFERROR(IF(VLOOKUP(L5638,'Quantification'!$A:$B,2,FALSE)&amp;""="","Unclassified",VLOOKUP(L5638,'Quantification'!$A:$B,2,FALSE)),"Unclassified")</f>
        <v>Major</v>
      </c>
      <c r="N5638" t="inlineStr">
        <is>
          <t xml:space="preserve">frl-florinda.frisardi@pocketfm.com</t>
        </is>
      </c>
      <c r="O5638" t="inlineStr">
        <is>
          <t xml:space="preserve">Issues found in raw</t>
        </is>
      </c>
      <c r="P5638" t="str">
        <f>IF(OR(O5638="Issues found in master",O5638="Final master"),"Master",IF(OR(O5638="Ready for Master",O5638="Issues found in raw",O5638="Raw under QC",O5638="Issues resolved in raw"),"Raw","-"))</f>
        <v>Raw</v>
      </c>
      <c r="Q5638" s="13">
        <v>46266.33125</v>
      </c>
      <c r="R5638" t="inlineStr">
        <is>
          <t xml:space="preserve">2026-09 (Sept)</t>
        </is>
      </c>
      <c r="S5638">
        <f>IF(M5638="Not an error",0,IF(COUNTIFS($A$2:$A5638,$A5638,$D$2:$D5638,$D5638,$M$2:$M5638,"&lt;&gt;Not an error")=1,1,0))</f>
        <v>0</v>
      </c>
      <c r="T5638">
        <f>IF(M5638&lt;&gt;"Major",0,IF(COUNTIFS($A$2:$A5638,$A5638,$D$2:$D5638,$D5638,$M$2:$M5638,"Major")=1,1,0))</f>
        <v>0</v>
      </c>
      <c r="U5638">
        <f>IF(M5638&lt;&gt;"Minor",0,IF(COUNTIFS($A$2:$A5638,$A5638,$D$2:$D5638,$D5638,$M$2:$M5638,"Minor")=1,1,0))</f>
        <v>0</v>
      </c>
    </row>
    <row r="5639">
      <c r="A5639" t="inlineStr">
        <is>
          <t xml:space="preserve">294cd7d130be8bb0326127c52ff2769fcf9a956d</t>
        </is>
      </c>
      <c r="B5639" t="inlineStr">
        <is>
          <t xml:space="preserve">Zompirewolf</t>
        </is>
      </c>
      <c r="C5639" t="inlineStr">
        <is>
          <t xml:space="preserve">Zompirewolf: Die Geburt Einer Legende</t>
        </is>
      </c>
      <c r="D5639" t="inlineStr">
        <is>
          <t xml:space="preserve">a7b9fba3553f50249383b3b5a25859eb9dfef084</t>
        </is>
      </c>
      <c r="E5639" t="inlineStr">
        <is>
          <t xml:space="preserve">Episode 495: Meister Verteidigt Lehrling</t>
        </is>
      </c>
      <c r="F5639">
        <v>495</v>
      </c>
      <c r="G5639" t="inlineStr">
        <is>
          <t xml:space="preserve">1:35-1:39</t>
        </is>
      </c>
      <c r="H5639" t="inlineStr">
        <is>
          <t xml:space="preserve">Resolved</t>
        </is>
      </c>
      <c r="I5639" t="inlineStr">
        <is>
          <t xml:space="preserve">Remarks: incorrect name
Line from Script: "„Ja, ich bin mir sicher. Ich habe gesehen, wie Wren Lord Callan mit einem anzüglichen Ausdruck ansah. "
Notes: "Wren" - change to "Tessa"</t>
        </is>
      </c>
      <c r="J5639" t="inlineStr">
        <is>
          <t xml:space="preserve">AI</t>
        </is>
      </c>
      <c r="K5639" t="inlineStr">
        <is>
          <t xml:space="preserve">Script error</t>
        </is>
      </c>
      <c r="L5639" t="inlineStr">
        <is>
          <t xml:space="preserve">Script error</t>
        </is>
      </c>
      <c r="M5639" t="str">
        <f>IFERROR(IF(VLOOKUP(L5639,'Quantification'!$A:$B,2,FALSE)&amp;""="","Unclassified",VLOOKUP(L5639,'Quantification'!$A:$B,2,FALSE)),"Unclassified")</f>
        <v>Major</v>
      </c>
      <c r="N5639" t="inlineStr">
        <is>
          <t xml:space="preserve">frl-florinda.frisardi@pocketfm.com</t>
        </is>
      </c>
      <c r="O5639" t="inlineStr">
        <is>
          <t xml:space="preserve">Issues found in raw</t>
        </is>
      </c>
      <c r="P5639" t="str">
        <f>IF(OR(O5639="Issues found in master",O5639="Final master"),"Master",IF(OR(O5639="Ready for Master",O5639="Issues found in raw",O5639="Raw under QC",O5639="Issues resolved in raw"),"Raw","-"))</f>
        <v>Raw</v>
      </c>
      <c r="Q5639" s="13">
        <v>46266.33125</v>
      </c>
      <c r="R5639" t="inlineStr">
        <is>
          <t xml:space="preserve">2026-09 (Sept)</t>
        </is>
      </c>
      <c r="S5639">
        <f>IF(M5639="Not an error",0,IF(COUNTIFS($A$2:$A5639,$A5639,$D$2:$D5639,$D5639,$M$2:$M5639,"&lt;&gt;Not an error")=1,1,0))</f>
        <v>0</v>
      </c>
      <c r="T5639">
        <f>IF(M5639&lt;&gt;"Major",0,IF(COUNTIFS($A$2:$A5639,$A5639,$D$2:$D5639,$D5639,$M$2:$M5639,"Major")=1,1,0))</f>
        <v>0</v>
      </c>
      <c r="U5639">
        <f>IF(M5639&lt;&gt;"Minor",0,IF(COUNTIFS($A$2:$A5639,$A5639,$D$2:$D5639,$D5639,$M$2:$M5639,"Minor")=1,1,0))</f>
        <v>0</v>
      </c>
    </row>
    <row r="5640">
      <c r="A5640" t="inlineStr">
        <is>
          <t xml:space="preserve">294cd7d130be8bb0326127c52ff2769fcf9a956d</t>
        </is>
      </c>
      <c r="B5640" t="inlineStr">
        <is>
          <t xml:space="preserve">Zompirewolf</t>
        </is>
      </c>
      <c r="C5640" t="inlineStr">
        <is>
          <t xml:space="preserve">Zompirewolf: Die Geburt Einer Legende</t>
        </is>
      </c>
      <c r="D5640" t="inlineStr">
        <is>
          <t xml:space="preserve">a7b9fba3553f50249383b3b5a25859eb9dfef084</t>
        </is>
      </c>
      <c r="E5640" t="inlineStr">
        <is>
          <t xml:space="preserve">Episode 495: Meister Verteidigt Lehrling</t>
        </is>
      </c>
      <c r="F5640">
        <v>495</v>
      </c>
      <c r="G5640" t="inlineStr">
        <is>
          <t xml:space="preserve">1:46-1:48</t>
        </is>
      </c>
      <c r="H5640" t="inlineStr">
        <is>
          <t xml:space="preserve">Resolved</t>
        </is>
      </c>
      <c r="I5640" t="inlineStr">
        <is>
          <t xml:space="preserve">Remarks: mispronunciation
Line from Script: "Theron hob nachdenklich eine Augenbraue."
Notes: "Feron" --&gt; "Theron"DE</t>
        </is>
      </c>
      <c r="J5640" t="inlineStr">
        <is>
          <t xml:space="preserve">VOA</t>
        </is>
      </c>
      <c r="K5640" t="inlineStr">
        <is>
          <t xml:space="preserve">Mispronunciation</t>
        </is>
      </c>
      <c r="L5640" t="inlineStr">
        <is>
          <t xml:space="preserve">Mispronunciation</t>
        </is>
      </c>
      <c r="M5640" t="str">
        <f>IFERROR(IF(VLOOKUP(L5640,'Quantification'!$A:$B,2,FALSE)&amp;""="","Unclassified",VLOOKUP(L5640,'Quantification'!$A:$B,2,FALSE)),"Unclassified")</f>
        <v>Major</v>
      </c>
      <c r="N5640" t="inlineStr">
        <is>
          <t xml:space="preserve">frl-florinda.frisardi@pocketfm.com</t>
        </is>
      </c>
      <c r="O5640" t="inlineStr">
        <is>
          <t xml:space="preserve">Issues found in raw</t>
        </is>
      </c>
      <c r="P5640" t="str">
        <f>IF(OR(O5640="Issues found in master",O5640="Final master"),"Master",IF(OR(O5640="Ready for Master",O5640="Issues found in raw",O5640="Raw under QC",O5640="Issues resolved in raw"),"Raw","-"))</f>
        <v>Raw</v>
      </c>
      <c r="Q5640" s="13">
        <v>46266.33125</v>
      </c>
      <c r="R5640" t="inlineStr">
        <is>
          <t xml:space="preserve">2026-09 (Sept)</t>
        </is>
      </c>
      <c r="S5640">
        <f>IF(M5640="Not an error",0,IF(COUNTIFS($A$2:$A5640,$A5640,$D$2:$D5640,$D5640,$M$2:$M5640,"&lt;&gt;Not an error")=1,1,0))</f>
        <v>0</v>
      </c>
      <c r="T5640">
        <f>IF(M5640&lt;&gt;"Major",0,IF(COUNTIFS($A$2:$A5640,$A5640,$D$2:$D5640,$D5640,$M$2:$M5640,"Major")=1,1,0))</f>
        <v>0</v>
      </c>
      <c r="U5640">
        <f>IF(M5640&lt;&gt;"Minor",0,IF(COUNTIFS($A$2:$A5640,$A5640,$D$2:$D5640,$D5640,$M$2:$M5640,"Minor")=1,1,0))</f>
        <v>0</v>
      </c>
    </row>
    <row r="5641">
      <c r="A5641" t="inlineStr">
        <is>
          <t xml:space="preserve">294cd7d130be8bb0326127c52ff2769fcf9a956d</t>
        </is>
      </c>
      <c r="B5641" t="inlineStr">
        <is>
          <t xml:space="preserve">Zompirewolf</t>
        </is>
      </c>
      <c r="C5641" t="inlineStr">
        <is>
          <t xml:space="preserve">Zompirewolf: Die Geburt Einer Legende</t>
        </is>
      </c>
      <c r="D5641" t="inlineStr">
        <is>
          <t xml:space="preserve">a7b9fba3553f50249383b3b5a25859eb9dfef084</t>
        </is>
      </c>
      <c r="E5641" t="inlineStr">
        <is>
          <t xml:space="preserve">Episode 495: Meister Verteidigt Lehrling</t>
        </is>
      </c>
      <c r="F5641">
        <v>495</v>
      </c>
      <c r="G5641" t="inlineStr">
        <is>
          <t xml:space="preserve">2:04-2:10</t>
        </is>
      </c>
      <c r="H5641" t="inlineStr">
        <is>
          <t xml:space="preserve">Resolved</t>
        </is>
      </c>
      <c r="I5641" t="inlineStr">
        <is>
          <t xml:space="preserve">Remarks: incorrect name
Line from Script: "Ist es nicht ebenso möglich, dass er Wrens Verhalten nach seinen eigenen Wünschen interpretiert hat?“
Notes: "Wren" - change to "Tessa"</t>
        </is>
      </c>
      <c r="J5641" t="inlineStr">
        <is>
          <t xml:space="preserve">AI</t>
        </is>
      </c>
      <c r="K5641" t="inlineStr">
        <is>
          <t xml:space="preserve">Script error</t>
        </is>
      </c>
      <c r="L5641" t="inlineStr">
        <is>
          <t xml:space="preserve">Script error</t>
        </is>
      </c>
      <c r="M5641" t="str">
        <f>IFERROR(IF(VLOOKUP(L5641,'Quantification'!$A:$B,2,FALSE)&amp;""="","Unclassified",VLOOKUP(L5641,'Quantification'!$A:$B,2,FALSE)),"Unclassified")</f>
        <v>Major</v>
      </c>
      <c r="N5641" t="inlineStr">
        <is>
          <t xml:space="preserve">frl-florinda.frisardi@pocketfm.com</t>
        </is>
      </c>
      <c r="O5641" t="inlineStr">
        <is>
          <t xml:space="preserve">Issues found in raw</t>
        </is>
      </c>
      <c r="P5641" t="str">
        <f>IF(OR(O5641="Issues found in master",O5641="Final master"),"Master",IF(OR(O5641="Ready for Master",O5641="Issues found in raw",O5641="Raw under QC",O5641="Issues resolved in raw"),"Raw","-"))</f>
        <v>Raw</v>
      </c>
      <c r="Q5641" s="13">
        <v>46266.33125</v>
      </c>
      <c r="R5641" t="inlineStr">
        <is>
          <t xml:space="preserve">2026-09 (Sept)</t>
        </is>
      </c>
      <c r="S5641">
        <f>IF(M5641="Not an error",0,IF(COUNTIFS($A$2:$A5641,$A5641,$D$2:$D5641,$D5641,$M$2:$M5641,"&lt;&gt;Not an error")=1,1,0))</f>
        <v>0</v>
      </c>
      <c r="T5641">
        <f>IF(M5641&lt;&gt;"Major",0,IF(COUNTIFS($A$2:$A5641,$A5641,$D$2:$D5641,$D5641,$M$2:$M5641,"Major")=1,1,0))</f>
        <v>0</v>
      </c>
      <c r="U5641">
        <f>IF(M5641&lt;&gt;"Minor",0,IF(COUNTIFS($A$2:$A5641,$A5641,$D$2:$D5641,$D5641,$M$2:$M5641,"Minor")=1,1,0))</f>
        <v>0</v>
      </c>
    </row>
    <row r="5642">
      <c r="A5642" t="inlineStr">
        <is>
          <t xml:space="preserve">294cd7d130be8bb0326127c52ff2769fcf9a956d</t>
        </is>
      </c>
      <c r="B5642" t="inlineStr">
        <is>
          <t xml:space="preserve">Zompirewolf</t>
        </is>
      </c>
      <c r="C5642" t="inlineStr">
        <is>
          <t xml:space="preserve">Zompirewolf: Die Geburt Einer Legende</t>
        </is>
      </c>
      <c r="D5642" t="inlineStr">
        <is>
          <t xml:space="preserve">a7b9fba3553f50249383b3b5a25859eb9dfef084</t>
        </is>
      </c>
      <c r="E5642" t="inlineStr">
        <is>
          <t xml:space="preserve">Episode 495: Meister Verteidigt Lehrling</t>
        </is>
      </c>
      <c r="F5642">
        <v>495</v>
      </c>
      <c r="G5642" t="inlineStr">
        <is>
          <t xml:space="preserve">2:15-2:19</t>
        </is>
      </c>
      <c r="H5642" t="inlineStr">
        <is>
          <t xml:space="preserve">Resolved</t>
        </is>
      </c>
      <c r="I5642" t="inlineStr">
        <is>
          <t xml:space="preserve">Remarks: mispronunciation
Line from Script: "Theron ergriff die Gelegenheit und wandte sich an die Ratsmitglieder."
Notes: "Feron" --&gt; "Theron"DE</t>
        </is>
      </c>
      <c r="J5642" t="inlineStr">
        <is>
          <t xml:space="preserve">VOA</t>
        </is>
      </c>
      <c r="K5642" t="inlineStr">
        <is>
          <t xml:space="preserve">Mispronunciation</t>
        </is>
      </c>
      <c r="L5642" t="inlineStr">
        <is>
          <t xml:space="preserve">Mispronunciation</t>
        </is>
      </c>
      <c r="M5642" t="str">
        <f>IFERROR(IF(VLOOKUP(L5642,'Quantification'!$A:$B,2,FALSE)&amp;""="","Unclassified",VLOOKUP(L5642,'Quantification'!$A:$B,2,FALSE)),"Unclassified")</f>
        <v>Major</v>
      </c>
      <c r="N5642" t="inlineStr">
        <is>
          <t xml:space="preserve">frl-florinda.frisardi@pocketfm.com</t>
        </is>
      </c>
      <c r="O5642" t="inlineStr">
        <is>
          <t xml:space="preserve">Issues found in raw</t>
        </is>
      </c>
      <c r="P5642" t="str">
        <f>IF(OR(O5642="Issues found in master",O5642="Final master"),"Master",IF(OR(O5642="Ready for Master",O5642="Issues found in raw",O5642="Raw under QC",O5642="Issues resolved in raw"),"Raw","-"))</f>
        <v>Raw</v>
      </c>
      <c r="Q5642" s="13">
        <v>46266.33125</v>
      </c>
      <c r="R5642" t="inlineStr">
        <is>
          <t xml:space="preserve">2026-09 (Sept)</t>
        </is>
      </c>
      <c r="S5642">
        <f>IF(M5642="Not an error",0,IF(COUNTIFS($A$2:$A5642,$A5642,$D$2:$D5642,$D5642,$M$2:$M5642,"&lt;&gt;Not an error")=1,1,0))</f>
        <v>0</v>
      </c>
      <c r="T5642">
        <f>IF(M5642&lt;&gt;"Major",0,IF(COUNTIFS($A$2:$A5642,$A5642,$D$2:$D5642,$D5642,$M$2:$M5642,"Major")=1,1,0))</f>
        <v>0</v>
      </c>
      <c r="U5642">
        <f>IF(M5642&lt;&gt;"Minor",0,IF(COUNTIFS($A$2:$A5642,$A5642,$D$2:$D5642,$D5642,$M$2:$M5642,"Minor")=1,1,0))</f>
        <v>0</v>
      </c>
    </row>
    <row r="5643">
      <c r="A5643" t="inlineStr">
        <is>
          <t xml:space="preserve">294cd7d130be8bb0326127c52ff2769fcf9a956d</t>
        </is>
      </c>
      <c r="B5643" t="inlineStr">
        <is>
          <t xml:space="preserve">Zompirewolf</t>
        </is>
      </c>
      <c r="C5643" t="inlineStr">
        <is>
          <t xml:space="preserve">Zompirewolf: Die Geburt Einer Legende</t>
        </is>
      </c>
      <c r="D5643" t="inlineStr">
        <is>
          <t xml:space="preserve">a7b9fba3553f50249383b3b5a25859eb9dfef084</t>
        </is>
      </c>
      <c r="E5643" t="inlineStr">
        <is>
          <t xml:space="preserve">Episode 495: Meister Verteidigt Lehrling</t>
        </is>
      </c>
      <c r="F5643">
        <v>495</v>
      </c>
      <c r="G5643" t="inlineStr">
        <is>
          <t xml:space="preserve">2:20-2:34</t>
        </is>
      </c>
      <c r="H5643" t="inlineStr">
        <is>
          <t xml:space="preserve">Resolved</t>
        </is>
      </c>
      <c r="I5643" t="inlineStr">
        <is>
          <t xml:space="preserve">Remarks: incorrect name
Line from Script: "„Hohes Gericht, ich beantrage, eine weitere Zeugin aufrufen zu dürfen, eine hochrangige Dame, die während des Balls mit Wren gesprochen hat. Sie kann bestätigen, dass Wren sich in keiner Weise aufreizend verhalten hat.“"
Notes: "Wren" - change to "Tessa"</t>
        </is>
      </c>
      <c r="J5643" t="inlineStr">
        <is>
          <t xml:space="preserve">AI</t>
        </is>
      </c>
      <c r="K5643" t="inlineStr">
        <is>
          <t xml:space="preserve">Script error</t>
        </is>
      </c>
      <c r="L5643" t="inlineStr">
        <is>
          <t xml:space="preserve">Script error</t>
        </is>
      </c>
      <c r="M5643" t="str">
        <f>IFERROR(IF(VLOOKUP(L5643,'Quantification'!$A:$B,2,FALSE)&amp;""="","Unclassified",VLOOKUP(L5643,'Quantification'!$A:$B,2,FALSE)),"Unclassified")</f>
        <v>Major</v>
      </c>
      <c r="N5643" t="inlineStr">
        <is>
          <t xml:space="preserve">frl-florinda.frisardi@pocketfm.com</t>
        </is>
      </c>
      <c r="O5643" t="inlineStr">
        <is>
          <t xml:space="preserve">Issues found in raw</t>
        </is>
      </c>
      <c r="P5643" t="str">
        <f>IF(OR(O5643="Issues found in master",O5643="Final master"),"Master",IF(OR(O5643="Ready for Master",O5643="Issues found in raw",O5643="Raw under QC",O5643="Issues resolved in raw"),"Raw","-"))</f>
        <v>Raw</v>
      </c>
      <c r="Q5643" s="13">
        <v>46266.33125</v>
      </c>
      <c r="R5643" t="inlineStr">
        <is>
          <t xml:space="preserve">2026-09 (Sept)</t>
        </is>
      </c>
      <c r="S5643">
        <f>IF(M5643="Not an error",0,IF(COUNTIFS($A$2:$A5643,$A5643,$D$2:$D5643,$D5643,$M$2:$M5643,"&lt;&gt;Not an error")=1,1,0))</f>
        <v>0</v>
      </c>
      <c r="T5643">
        <f>IF(M5643&lt;&gt;"Major",0,IF(COUNTIFS($A$2:$A5643,$A5643,$D$2:$D5643,$D5643,$M$2:$M5643,"Major")=1,1,0))</f>
        <v>0</v>
      </c>
      <c r="U5643">
        <f>IF(M5643&lt;&gt;"Minor",0,IF(COUNTIFS($A$2:$A5643,$A5643,$D$2:$D5643,$D5643,$M$2:$M5643,"Minor")=1,1,0))</f>
        <v>0</v>
      </c>
    </row>
    <row r="5644">
      <c r="A5644" t="inlineStr">
        <is>
          <t xml:space="preserve">294cd7d130be8bb0326127c52ff2769fcf9a956d</t>
        </is>
      </c>
      <c r="B5644" t="inlineStr">
        <is>
          <t xml:space="preserve">Zompirewolf</t>
        </is>
      </c>
      <c r="C5644" t="inlineStr">
        <is>
          <t xml:space="preserve">Zompirewolf: Die Geburt Einer Legende</t>
        </is>
      </c>
      <c r="D5644" t="inlineStr">
        <is>
          <t xml:space="preserve">a7b9fba3553f50249383b3b5a25859eb9dfef084</t>
        </is>
      </c>
      <c r="E5644" t="inlineStr">
        <is>
          <t xml:space="preserve">Episode 495: Meister Verteidigt Lehrling</t>
        </is>
      </c>
      <c r="F5644">
        <v>495</v>
      </c>
      <c r="G5644" t="inlineStr">
        <is>
          <t xml:space="preserve">2:35-2:48</t>
        </is>
      </c>
      <c r="H5644" t="inlineStr">
        <is>
          <t xml:space="preserve">Resolved</t>
        </is>
      </c>
      <c r="I5644" t="inlineStr">
        <is>
          <t xml:space="preserve">Remarks: mispronunciation
Line from Script: "Der Ratsführer nickte und gab Therons Antrag statt. „Sehr wohl, Minister Theron. Rufen Sie Ihre Zeugin auf.“
Theron gab Lady Genevieve ein Zeichen, in den Zeugenstand zu treten."
Notes: "Feron" --&gt; "Theron"DE</t>
        </is>
      </c>
      <c r="J5644" t="inlineStr">
        <is>
          <t xml:space="preserve">VOA</t>
        </is>
      </c>
      <c r="K5644" t="inlineStr">
        <is>
          <t xml:space="preserve">Mispronunciation</t>
        </is>
      </c>
      <c r="L5644" t="inlineStr">
        <is>
          <t xml:space="preserve">Mispronunciation</t>
        </is>
      </c>
      <c r="M5644" t="str">
        <f>IFERROR(IF(VLOOKUP(L5644,'Quantification'!$A:$B,2,FALSE)&amp;""="","Unclassified",VLOOKUP(L5644,'Quantification'!$A:$B,2,FALSE)),"Unclassified")</f>
        <v>Major</v>
      </c>
      <c r="N5644" t="inlineStr">
        <is>
          <t xml:space="preserve">frl-florinda.frisardi@pocketfm.com</t>
        </is>
      </c>
      <c r="O5644" t="inlineStr">
        <is>
          <t xml:space="preserve">Issues found in raw</t>
        </is>
      </c>
      <c r="P5644" t="str">
        <f>IF(OR(O5644="Issues found in master",O5644="Final master"),"Master",IF(OR(O5644="Ready for Master",O5644="Issues found in raw",O5644="Raw under QC",O5644="Issues resolved in raw"),"Raw","-"))</f>
        <v>Raw</v>
      </c>
      <c r="Q5644" s="13">
        <v>46266.33125</v>
      </c>
      <c r="R5644" t="inlineStr">
        <is>
          <t xml:space="preserve">2026-09 (Sept)</t>
        </is>
      </c>
      <c r="S5644">
        <f>IF(M5644="Not an error",0,IF(COUNTIFS($A$2:$A5644,$A5644,$D$2:$D5644,$D5644,$M$2:$M5644,"&lt;&gt;Not an error")=1,1,0))</f>
        <v>0</v>
      </c>
      <c r="T5644">
        <f>IF(M5644&lt;&gt;"Major",0,IF(COUNTIFS($A$2:$A5644,$A5644,$D$2:$D5644,$D5644,$M$2:$M5644,"Major")=1,1,0))</f>
        <v>0</v>
      </c>
      <c r="U5644">
        <f>IF(M5644&lt;&gt;"Minor",0,IF(COUNTIFS($A$2:$A5644,$A5644,$D$2:$D5644,$D5644,$M$2:$M5644,"Minor")=1,1,0))</f>
        <v>0</v>
      </c>
    </row>
    <row r="5645">
      <c r="A5645" t="inlineStr">
        <is>
          <t xml:space="preserve">294cd7d130be8bb0326127c52ff2769fcf9a956d</t>
        </is>
      </c>
      <c r="B5645" t="inlineStr">
        <is>
          <t xml:space="preserve">Zompirewolf</t>
        </is>
      </c>
      <c r="C5645" t="inlineStr">
        <is>
          <t xml:space="preserve">Zompirewolf: Die Geburt Einer Legende</t>
        </is>
      </c>
      <c r="D5645" t="inlineStr">
        <is>
          <t xml:space="preserve">a7b9fba3553f50249383b3b5a25859eb9dfef084</t>
        </is>
      </c>
      <c r="E5645" t="inlineStr">
        <is>
          <t xml:space="preserve">Episode 495: Meister Verteidigt Lehrling</t>
        </is>
      </c>
      <c r="F5645">
        <v>495</v>
      </c>
      <c r="G5645" t="inlineStr">
        <is>
          <t xml:space="preserve">3:03-3:10</t>
        </is>
      </c>
      <c r="H5645" t="inlineStr">
        <is>
          <t xml:space="preserve">Resolved</t>
        </is>
      </c>
      <c r="I5645" t="inlineStr">
        <is>
          <t xml:space="preserve">Remarks: mispronunciation
Line from Script: "Theron begann: „Lady Genevieve, waren Sie auf dem Ball, als sich der fragliche Vorfall ereignete?“
Notes: "Feron" --&gt; "Theron"DE</t>
        </is>
      </c>
      <c r="J5645" t="inlineStr">
        <is>
          <t xml:space="preserve">VOA</t>
        </is>
      </c>
      <c r="K5645" t="inlineStr">
        <is>
          <t xml:space="preserve">Mispronunciation</t>
        </is>
      </c>
      <c r="L5645" t="inlineStr">
        <is>
          <t xml:space="preserve">Mispronunciation</t>
        </is>
      </c>
      <c r="M5645" t="str">
        <f>IFERROR(IF(VLOOKUP(L5645,'Quantification'!$A:$B,2,FALSE)&amp;""="","Unclassified",VLOOKUP(L5645,'Quantification'!$A:$B,2,FALSE)),"Unclassified")</f>
        <v>Major</v>
      </c>
      <c r="N5645" t="inlineStr">
        <is>
          <t xml:space="preserve">frl-florinda.frisardi@pocketfm.com</t>
        </is>
      </c>
      <c r="O5645" t="inlineStr">
        <is>
          <t xml:space="preserve">Issues found in raw</t>
        </is>
      </c>
      <c r="P5645" t="str">
        <f>IF(OR(O5645="Issues found in master",O5645="Final master"),"Master",IF(OR(O5645="Ready for Master",O5645="Issues found in raw",O5645="Raw under QC",O5645="Issues resolved in raw"),"Raw","-"))</f>
        <v>Raw</v>
      </c>
      <c r="Q5645" s="13">
        <v>46266.33125</v>
      </c>
      <c r="R5645" t="inlineStr">
        <is>
          <t xml:space="preserve">2026-09 (Sept)</t>
        </is>
      </c>
      <c r="S5645">
        <f>IF(M5645="Not an error",0,IF(COUNTIFS($A$2:$A5645,$A5645,$D$2:$D5645,$D5645,$M$2:$M5645,"&lt;&gt;Not an error")=1,1,0))</f>
        <v>0</v>
      </c>
      <c r="T5645">
        <f>IF(M5645&lt;&gt;"Major",0,IF(COUNTIFS($A$2:$A5645,$A5645,$D$2:$D5645,$D5645,$M$2:$M5645,"Major")=1,1,0))</f>
        <v>0</v>
      </c>
      <c r="U5645">
        <f>IF(M5645&lt;&gt;"Minor",0,IF(COUNTIFS($A$2:$A5645,$A5645,$D$2:$D5645,$D5645,$M$2:$M5645,"Minor")=1,1,0))</f>
        <v>0</v>
      </c>
    </row>
    <row r="5646">
      <c r="A5646" t="inlineStr">
        <is>
          <t xml:space="preserve">294cd7d130be8bb0326127c52ff2769fcf9a956d</t>
        </is>
      </c>
      <c r="B5646" t="inlineStr">
        <is>
          <t xml:space="preserve">Zompirewolf</t>
        </is>
      </c>
      <c r="C5646" t="inlineStr">
        <is>
          <t xml:space="preserve">Zompirewolf: Die Geburt Einer Legende</t>
        </is>
      </c>
      <c r="D5646" t="inlineStr">
        <is>
          <t xml:space="preserve">a7b9fba3553f50249383b3b5a25859eb9dfef084</t>
        </is>
      </c>
      <c r="E5646" t="inlineStr">
        <is>
          <t xml:space="preserve">Episode 495: Meister Verteidigt Lehrling</t>
        </is>
      </c>
      <c r="F5646">
        <v>495</v>
      </c>
      <c r="G5646" t="inlineStr">
        <is>
          <t xml:space="preserve">3:15-3:25</t>
        </is>
      </c>
      <c r="H5646" t="inlineStr">
        <is>
          <t xml:space="preserve">Resolved</t>
        </is>
      </c>
      <c r="I5646" t="inlineStr">
        <is>
          <t xml:space="preserve">Remarks: incorrect name, mispronunciation
Line from Script: "„Und haben Sie bei Wren irgendein Verhalten beobachtet, das darauf hindeuten würde, dass sie versuchte, Lord Callan in eine Falle zu locken?“, fragte Theron."
Notes: "Wren" - change to "Tessa", "Feron" --&gt; "Theron"DE</t>
        </is>
      </c>
      <c r="J5646" t="inlineStr">
        <is>
          <t xml:space="preserve">AI</t>
        </is>
      </c>
      <c r="K5646" t="inlineStr">
        <is>
          <t xml:space="preserve">Script error</t>
        </is>
      </c>
      <c r="L5646" t="inlineStr">
        <is>
          <t xml:space="preserve">Script error</t>
        </is>
      </c>
      <c r="M5646" t="str">
        <f>IFERROR(IF(VLOOKUP(L5646,'Quantification'!$A:$B,2,FALSE)&amp;""="","Unclassified",VLOOKUP(L5646,'Quantification'!$A:$B,2,FALSE)),"Unclassified")</f>
        <v>Major</v>
      </c>
      <c r="N5646" t="inlineStr">
        <is>
          <t xml:space="preserve">frl-florinda.frisardi@pocketfm.com</t>
        </is>
      </c>
      <c r="O5646" t="inlineStr">
        <is>
          <t xml:space="preserve">Issues found in raw</t>
        </is>
      </c>
      <c r="P5646" t="str">
        <f>IF(OR(O5646="Issues found in master",O5646="Final master"),"Master",IF(OR(O5646="Ready for Master",O5646="Issues found in raw",O5646="Raw under QC",O5646="Issues resolved in raw"),"Raw","-"))</f>
        <v>Raw</v>
      </c>
      <c r="Q5646" s="13">
        <v>46266.33125</v>
      </c>
      <c r="R5646" t="inlineStr">
        <is>
          <t xml:space="preserve">2026-09 (Sept)</t>
        </is>
      </c>
      <c r="S5646">
        <f>IF(M5646="Not an error",0,IF(COUNTIFS($A$2:$A5646,$A5646,$D$2:$D5646,$D5646,$M$2:$M5646,"&lt;&gt;Not an error")=1,1,0))</f>
        <v>0</v>
      </c>
      <c r="T5646">
        <f>IF(M5646&lt;&gt;"Major",0,IF(COUNTIFS($A$2:$A5646,$A5646,$D$2:$D5646,$D5646,$M$2:$M5646,"Major")=1,1,0))</f>
        <v>0</v>
      </c>
      <c r="U5646">
        <f>IF(M5646&lt;&gt;"Minor",0,IF(COUNTIFS($A$2:$A5646,$A5646,$D$2:$D5646,$D5646,$M$2:$M5646,"Minor")=1,1,0))</f>
        <v>0</v>
      </c>
    </row>
    <row r="5647">
      <c r="A5647" t="inlineStr">
        <is>
          <t xml:space="preserve">294cd7d130be8bb0326127c52ff2769fcf9a956d</t>
        </is>
      </c>
      <c r="B5647" t="inlineStr">
        <is>
          <t xml:space="preserve">Zompirewolf</t>
        </is>
      </c>
      <c r="C5647" t="inlineStr">
        <is>
          <t xml:space="preserve">Zompirewolf: Die Geburt Einer Legende</t>
        </is>
      </c>
      <c r="D5647" t="inlineStr">
        <is>
          <t xml:space="preserve">a7b9fba3553f50249383b3b5a25859eb9dfef084</t>
        </is>
      </c>
      <c r="E5647" t="inlineStr">
        <is>
          <t xml:space="preserve">Episode 495: Meister Verteidigt Lehrling</t>
        </is>
      </c>
      <c r="F5647">
        <v>495</v>
      </c>
      <c r="G5647" t="inlineStr">
        <is>
          <t xml:space="preserve">3:32-3:37</t>
        </is>
      </c>
      <c r="H5647" t="inlineStr">
        <is>
          <t xml:space="preserve">Resolved</t>
        </is>
      </c>
      <c r="I5647" t="inlineStr">
        <is>
          <t xml:space="preserve">Remarks: incorrect name
Line from Script: "„Ich habe an diesem Abend mit Wren gesprochen, und sie hat sich mit Haltung und Anmut bewegt.“
Notes: "Wren" - change to "Tessa"</t>
        </is>
      </c>
      <c r="J5647" t="inlineStr">
        <is>
          <t xml:space="preserve">AI</t>
        </is>
      </c>
      <c r="K5647" t="inlineStr">
        <is>
          <t xml:space="preserve">Script error</t>
        </is>
      </c>
      <c r="L5647" t="inlineStr">
        <is>
          <t xml:space="preserve">Script error</t>
        </is>
      </c>
      <c r="M5647" t="str">
        <f>IFERROR(IF(VLOOKUP(L5647,'Quantification'!$A:$B,2,FALSE)&amp;""="","Unclassified",VLOOKUP(L5647,'Quantification'!$A:$B,2,FALSE)),"Unclassified")</f>
        <v>Major</v>
      </c>
      <c r="N5647" t="inlineStr">
        <is>
          <t xml:space="preserve">frl-florinda.frisardi@pocketfm.com</t>
        </is>
      </c>
      <c r="O5647" t="inlineStr">
        <is>
          <t xml:space="preserve">Issues found in raw</t>
        </is>
      </c>
      <c r="P5647" t="str">
        <f>IF(OR(O5647="Issues found in master",O5647="Final master"),"Master",IF(OR(O5647="Ready for Master",O5647="Issues found in raw",O5647="Raw under QC",O5647="Issues resolved in raw"),"Raw","-"))</f>
        <v>Raw</v>
      </c>
      <c r="Q5647" s="13">
        <v>46266.33125</v>
      </c>
      <c r="R5647" t="inlineStr">
        <is>
          <t xml:space="preserve">2026-09 (Sept)</t>
        </is>
      </c>
      <c r="S5647">
        <f>IF(M5647="Not an error",0,IF(COUNTIFS($A$2:$A5647,$A5647,$D$2:$D5647,$D5647,$M$2:$M5647,"&lt;&gt;Not an error")=1,1,0))</f>
        <v>0</v>
      </c>
      <c r="T5647">
        <f>IF(M5647&lt;&gt;"Major",0,IF(COUNTIFS($A$2:$A5647,$A5647,$D$2:$D5647,$D5647,$M$2:$M5647,"Major")=1,1,0))</f>
        <v>0</v>
      </c>
      <c r="U5647">
        <f>IF(M5647&lt;&gt;"Minor",0,IF(COUNTIFS($A$2:$A5647,$A5647,$D$2:$D5647,$D5647,$M$2:$M5647,"Minor")=1,1,0))</f>
        <v>0</v>
      </c>
    </row>
    <row r="5648">
      <c r="A5648" t="inlineStr">
        <is>
          <t xml:space="preserve">294cd7d130be8bb0326127c52ff2769fcf9a956d</t>
        </is>
      </c>
      <c r="B5648" t="inlineStr">
        <is>
          <t xml:space="preserve">Zompirewolf</t>
        </is>
      </c>
      <c r="C5648" t="inlineStr">
        <is>
          <t xml:space="preserve">Zompirewolf: Die Geburt Einer Legende</t>
        </is>
      </c>
      <c r="D5648" t="inlineStr">
        <is>
          <t xml:space="preserve">a7b9fba3553f50249383b3b5a25859eb9dfef084</t>
        </is>
      </c>
      <c r="E5648" t="inlineStr">
        <is>
          <t xml:space="preserve">Episode 495: Meister Verteidigt Lehrling</t>
        </is>
      </c>
      <c r="F5648">
        <v>495</v>
      </c>
      <c r="G5648" t="inlineStr">
        <is>
          <t xml:space="preserve">3:55-4:03</t>
        </is>
      </c>
      <c r="H5648" t="inlineStr">
        <is>
          <t xml:space="preserve">Resolved</t>
        </is>
      </c>
      <c r="I5648" t="inlineStr">
        <is>
          <t xml:space="preserve">Remarks: mispronunciation
Line from Script: "Theron hatte die Behauptungen der anderen Zeugin wirksam entkräftet und Tristans Verteidigung gestärkt."
Notes: "Feron" --&gt; "Theron"DE</t>
        </is>
      </c>
      <c r="J5648" t="inlineStr">
        <is>
          <t xml:space="preserve">VOA</t>
        </is>
      </c>
      <c r="K5648" t="inlineStr">
        <is>
          <t xml:space="preserve">Mispronunciation</t>
        </is>
      </c>
      <c r="L5648" t="inlineStr">
        <is>
          <t xml:space="preserve">Mispronunciation</t>
        </is>
      </c>
      <c r="M5648" t="str">
        <f>IFERROR(IF(VLOOKUP(L5648,'Quantification'!$A:$B,2,FALSE)&amp;""="","Unclassified",VLOOKUP(L5648,'Quantification'!$A:$B,2,FALSE)),"Unclassified")</f>
        <v>Major</v>
      </c>
      <c r="N5648" t="inlineStr">
        <is>
          <t xml:space="preserve">frl-florinda.frisardi@pocketfm.com</t>
        </is>
      </c>
      <c r="O5648" t="inlineStr">
        <is>
          <t xml:space="preserve">Issues found in raw</t>
        </is>
      </c>
      <c r="P5648" t="str">
        <f>IF(OR(O5648="Issues found in master",O5648="Final master"),"Master",IF(OR(O5648="Ready for Master",O5648="Issues found in raw",O5648="Raw under QC",O5648="Issues resolved in raw"),"Raw","-"))</f>
        <v>Raw</v>
      </c>
      <c r="Q5648" s="13">
        <v>46266.33125</v>
      </c>
      <c r="R5648" t="inlineStr">
        <is>
          <t xml:space="preserve">2026-09 (Sept)</t>
        </is>
      </c>
      <c r="S5648">
        <f>IF(M5648="Not an error",0,IF(COUNTIFS($A$2:$A5648,$A5648,$D$2:$D5648,$D5648,$M$2:$M5648,"&lt;&gt;Not an error")=1,1,0))</f>
        <v>0</v>
      </c>
      <c r="T5648">
        <f>IF(M5648&lt;&gt;"Major",0,IF(COUNTIFS($A$2:$A5648,$A5648,$D$2:$D5648,$D5648,$M$2:$M5648,"Major")=1,1,0))</f>
        <v>0</v>
      </c>
      <c r="U5648">
        <f>IF(M5648&lt;&gt;"Minor",0,IF(COUNTIFS($A$2:$A5648,$A5648,$D$2:$D5648,$D5648,$M$2:$M5648,"Minor")=1,1,0))</f>
        <v>0</v>
      </c>
    </row>
    <row r="5649">
      <c r="A5649" t="inlineStr">
        <is>
          <t xml:space="preserve">294cd7d130be8bb0326127c52ff2769fcf9a956d</t>
        </is>
      </c>
      <c r="B5649" t="inlineStr">
        <is>
          <t xml:space="preserve">Zompirewolf</t>
        </is>
      </c>
      <c r="C5649" t="inlineStr">
        <is>
          <t xml:space="preserve">Zompirewolf: Die Geburt Einer Legende</t>
        </is>
      </c>
      <c r="D5649" t="inlineStr">
        <is>
          <t xml:space="preserve">a7b9fba3553f50249383b3b5a25859eb9dfef084</t>
        </is>
      </c>
      <c r="E5649" t="inlineStr">
        <is>
          <t xml:space="preserve">Episode 495: Meister Verteidigt Lehrling</t>
        </is>
      </c>
      <c r="F5649">
        <v>495</v>
      </c>
      <c r="G5649" t="inlineStr">
        <is>
          <t xml:space="preserve">4:34-4:41</t>
        </is>
      </c>
      <c r="H5649" t="inlineStr">
        <is>
          <t xml:space="preserve">Resolved</t>
        </is>
      </c>
      <c r="I5649" t="inlineStr">
        <is>
          <t xml:space="preserve">Remarks: incorrect name
Line from Script: "Vielleicht wäre es klug, Wren für eine Weile festzusetzen, um sie und ihre Art besser zu verstehen.“
Notes: "Wren" - change to "Tessa"</t>
        </is>
      </c>
      <c r="J5649" t="inlineStr">
        <is>
          <t xml:space="preserve">AI</t>
        </is>
      </c>
      <c r="K5649" t="inlineStr">
        <is>
          <t xml:space="preserve">Script error</t>
        </is>
      </c>
      <c r="L5649" t="inlineStr">
        <is>
          <t xml:space="preserve">Script error</t>
        </is>
      </c>
      <c r="M5649" t="str">
        <f>IFERROR(IF(VLOOKUP(L5649,'Quantification'!$A:$B,2,FALSE)&amp;""="","Unclassified",VLOOKUP(L5649,'Quantification'!$A:$B,2,FALSE)),"Unclassified")</f>
        <v>Major</v>
      </c>
      <c r="N5649" t="inlineStr">
        <is>
          <t xml:space="preserve">frl-florinda.frisardi@pocketfm.com</t>
        </is>
      </c>
      <c r="O5649" t="inlineStr">
        <is>
          <t xml:space="preserve">Issues found in raw</t>
        </is>
      </c>
      <c r="P5649" t="str">
        <f>IF(OR(O5649="Issues found in master",O5649="Final master"),"Master",IF(OR(O5649="Ready for Master",O5649="Issues found in raw",O5649="Raw under QC",O5649="Issues resolved in raw"),"Raw","-"))</f>
        <v>Raw</v>
      </c>
      <c r="Q5649" s="13">
        <v>46266.33125</v>
      </c>
      <c r="R5649" t="inlineStr">
        <is>
          <t xml:space="preserve">2026-09 (Sept)</t>
        </is>
      </c>
      <c r="S5649">
        <f>IF(M5649="Not an error",0,IF(COUNTIFS($A$2:$A5649,$A5649,$D$2:$D5649,$D5649,$M$2:$M5649,"&lt;&gt;Not an error")=1,1,0))</f>
        <v>0</v>
      </c>
      <c r="T5649">
        <f>IF(M5649&lt;&gt;"Major",0,IF(COUNTIFS($A$2:$A5649,$A5649,$D$2:$D5649,$D5649,$M$2:$M5649,"Major")=1,1,0))</f>
        <v>0</v>
      </c>
      <c r="U5649">
        <f>IF(M5649&lt;&gt;"Minor",0,IF(COUNTIFS($A$2:$A5649,$A5649,$D$2:$D5649,$D5649,$M$2:$M5649,"Minor")=1,1,0))</f>
        <v>0</v>
      </c>
    </row>
    <row r="5650">
      <c r="A5650" t="inlineStr">
        <is>
          <t xml:space="preserve">294cd7d130be8bb0326127c52ff2769fcf9a956d</t>
        </is>
      </c>
      <c r="B5650" t="inlineStr">
        <is>
          <t xml:space="preserve">Zompirewolf</t>
        </is>
      </c>
      <c r="C5650" t="inlineStr">
        <is>
          <t xml:space="preserve">Zompirewolf: Die Geburt Einer Legende</t>
        </is>
      </c>
      <c r="D5650" t="inlineStr">
        <is>
          <t xml:space="preserve">a7b9fba3553f50249383b3b5a25859eb9dfef084</t>
        </is>
      </c>
      <c r="E5650" t="inlineStr">
        <is>
          <t xml:space="preserve">Episode 495: Meister Verteidigt Lehrling</t>
        </is>
      </c>
      <c r="F5650">
        <v>495</v>
      </c>
      <c r="G5650" t="inlineStr">
        <is>
          <t xml:space="preserve">4:49-4:59</t>
        </is>
      </c>
      <c r="H5650" t="inlineStr">
        <is>
          <t xml:space="preserve">Resolved</t>
        </is>
      </c>
      <c r="I5650" t="inlineStr">
        <is>
          <t xml:space="preserve">Remarks: incorrect name
Line from Script: "Tristans Kiefer spannte sich an, seine Augen verengten sich bei dem wütenden Gedanken, dass sie Wren wie eine Laborratte einsperren und studieren wollten."
Notes: "Wren" - change to "Tessa"</t>
        </is>
      </c>
      <c r="J5650" t="inlineStr">
        <is>
          <t xml:space="preserve">AI</t>
        </is>
      </c>
      <c r="K5650" t="inlineStr">
        <is>
          <t xml:space="preserve">Script error</t>
        </is>
      </c>
      <c r="L5650" t="inlineStr">
        <is>
          <t xml:space="preserve">Script error</t>
        </is>
      </c>
      <c r="M5650" t="str">
        <f>IFERROR(IF(VLOOKUP(L5650,'Quantification'!$A:$B,2,FALSE)&amp;""="","Unclassified",VLOOKUP(L5650,'Quantification'!$A:$B,2,FALSE)),"Unclassified")</f>
        <v>Major</v>
      </c>
      <c r="N5650" t="inlineStr">
        <is>
          <t xml:space="preserve">frl-florinda.frisardi@pocketfm.com</t>
        </is>
      </c>
      <c r="O5650" t="inlineStr">
        <is>
          <t xml:space="preserve">Issues found in raw</t>
        </is>
      </c>
      <c r="P5650" t="str">
        <f>IF(OR(O5650="Issues found in master",O5650="Final master"),"Master",IF(OR(O5650="Ready for Master",O5650="Issues found in raw",O5650="Raw under QC",O5650="Issues resolved in raw"),"Raw","-"))</f>
        <v>Raw</v>
      </c>
      <c r="Q5650" s="13">
        <v>46266.33125</v>
      </c>
      <c r="R5650" t="inlineStr">
        <is>
          <t xml:space="preserve">2026-09 (Sept)</t>
        </is>
      </c>
      <c r="S5650">
        <f>IF(M5650="Not an error",0,IF(COUNTIFS($A$2:$A5650,$A5650,$D$2:$D5650,$D5650,$M$2:$M5650,"&lt;&gt;Not an error")=1,1,0))</f>
        <v>0</v>
      </c>
      <c r="T5650">
        <f>IF(M5650&lt;&gt;"Major",0,IF(COUNTIFS($A$2:$A5650,$A5650,$D$2:$D5650,$D5650,$M$2:$M5650,"Major")=1,1,0))</f>
        <v>0</v>
      </c>
      <c r="U5650">
        <f>IF(M5650&lt;&gt;"Minor",0,IF(COUNTIFS($A$2:$A5650,$A5650,$D$2:$D5650,$D5650,$M$2:$M5650,"Minor")=1,1,0))</f>
        <v>0</v>
      </c>
    </row>
    <row r="5651">
      <c r="A5651" t="inlineStr">
        <is>
          <t xml:space="preserve">294cd7d130be8bb0326127c52ff2769fcf9a956d</t>
        </is>
      </c>
      <c r="B5651" t="inlineStr">
        <is>
          <t xml:space="preserve">Zompirewolf</t>
        </is>
      </c>
      <c r="C5651" t="inlineStr">
        <is>
          <t xml:space="preserve">Zompirewolf: Die Geburt Einer Legende</t>
        </is>
      </c>
      <c r="D5651" t="inlineStr">
        <is>
          <t xml:space="preserve">a7b9fba3553f50249383b3b5a25859eb9dfef084</t>
        </is>
      </c>
      <c r="E5651" t="inlineStr">
        <is>
          <t xml:space="preserve">Episode 495: Meister Verteidigt Lehrling</t>
        </is>
      </c>
      <c r="F5651">
        <v>495</v>
      </c>
      <c r="G5651" t="inlineStr">
        <is>
          <t xml:space="preserve">5:00-5:14</t>
        </is>
      </c>
      <c r="H5651" t="inlineStr">
        <is>
          <t xml:space="preserve">Resolved</t>
        </is>
      </c>
      <c r="I5651" t="inlineStr">
        <is>
          <t xml:space="preserve">Remarks: mispronunciation
Line from Script: "Minister Theron trat vor, seine Stimme stark und fest. „Hohes Gericht, es stimmt, dass Sukkubi selten sind, aber wir haben nicht das Recht, jemanden nur wegen seiner Herkunft einzusperren. "
Notes: "Feron" --&gt; "Theron"DE</t>
        </is>
      </c>
      <c r="J5651" t="inlineStr">
        <is>
          <t xml:space="preserve">VOA</t>
        </is>
      </c>
      <c r="K5651" t="inlineStr">
        <is>
          <t xml:space="preserve">Mispronunciation</t>
        </is>
      </c>
      <c r="L5651" t="inlineStr">
        <is>
          <t xml:space="preserve">Mispronunciation</t>
        </is>
      </c>
      <c r="M5651" t="str">
        <f>IFERROR(IF(VLOOKUP(L5651,'Quantification'!$A:$B,2,FALSE)&amp;""="","Unclassified",VLOOKUP(L5651,'Quantification'!$A:$B,2,FALSE)),"Unclassified")</f>
        <v>Major</v>
      </c>
      <c r="N5651" t="inlineStr">
        <is>
          <t xml:space="preserve">frl-florinda.frisardi@pocketfm.com</t>
        </is>
      </c>
      <c r="O5651" t="inlineStr">
        <is>
          <t xml:space="preserve">Issues found in raw</t>
        </is>
      </c>
      <c r="P5651" t="str">
        <f>IF(OR(O5651="Issues found in master",O5651="Final master"),"Master",IF(OR(O5651="Ready for Master",O5651="Issues found in raw",O5651="Raw under QC",O5651="Issues resolved in raw"),"Raw","-"))</f>
        <v>Raw</v>
      </c>
      <c r="Q5651" s="13">
        <v>46266.33125</v>
      </c>
      <c r="R5651" t="inlineStr">
        <is>
          <t xml:space="preserve">2026-09 (Sept)</t>
        </is>
      </c>
      <c r="S5651">
        <f>IF(M5651="Not an error",0,IF(COUNTIFS($A$2:$A5651,$A5651,$D$2:$D5651,$D5651,$M$2:$M5651,"&lt;&gt;Not an error")=1,1,0))</f>
        <v>0</v>
      </c>
      <c r="T5651">
        <f>IF(M5651&lt;&gt;"Major",0,IF(COUNTIFS($A$2:$A5651,$A5651,$D$2:$D5651,$D5651,$M$2:$M5651,"Major")=1,1,0))</f>
        <v>0</v>
      </c>
      <c r="U5651">
        <f>IF(M5651&lt;&gt;"Minor",0,IF(COUNTIFS($A$2:$A5651,$A5651,$D$2:$D5651,$D5651,$M$2:$M5651,"Minor")=1,1,0))</f>
        <v>0</v>
      </c>
    </row>
    <row r="5652">
      <c r="A5652" t="inlineStr">
        <is>
          <t xml:space="preserve">294cd7d130be8bb0326127c52ff2769fcf9a956d</t>
        </is>
      </c>
      <c r="B5652" t="inlineStr">
        <is>
          <t xml:space="preserve">Zompirewolf</t>
        </is>
      </c>
      <c r="C5652" t="inlineStr">
        <is>
          <t xml:space="preserve">Zompirewolf: Die Geburt Einer Legende</t>
        </is>
      </c>
      <c r="D5652" t="inlineStr">
        <is>
          <t xml:space="preserve">a7b9fba3553f50249383b3b5a25859eb9dfef084</t>
        </is>
      </c>
      <c r="E5652" t="inlineStr">
        <is>
          <t xml:space="preserve">Episode 495: Meister Verteidigt Lehrling</t>
        </is>
      </c>
      <c r="F5652">
        <v>495</v>
      </c>
      <c r="G5652" t="inlineStr">
        <is>
          <t xml:space="preserve">5:15-5:17</t>
        </is>
      </c>
      <c r="H5652" t="inlineStr">
        <is>
          <t xml:space="preserve">Resolved</t>
        </is>
      </c>
      <c r="I5652" t="inlineStr">
        <is>
          <t xml:space="preserve">Remarks: incorrect name
Line from Script: "Wren hat kein Verbrechen begangen."
Notes: "Wren" - change to "Tessa"</t>
        </is>
      </c>
      <c r="J5652" t="inlineStr">
        <is>
          <t xml:space="preserve">AI</t>
        </is>
      </c>
      <c r="K5652" t="inlineStr">
        <is>
          <t xml:space="preserve">Script error</t>
        </is>
      </c>
      <c r="L5652" t="inlineStr">
        <is>
          <t xml:space="preserve">Script error</t>
        </is>
      </c>
      <c r="M5652" t="str">
        <f>IFERROR(IF(VLOOKUP(L5652,'Quantification'!$A:$B,2,FALSE)&amp;""="","Unclassified",VLOOKUP(L5652,'Quantification'!$A:$B,2,FALSE)),"Unclassified")</f>
        <v>Major</v>
      </c>
      <c r="N5652" t="inlineStr">
        <is>
          <t xml:space="preserve">frl-florinda.frisardi@pocketfm.com</t>
        </is>
      </c>
      <c r="O5652" t="inlineStr">
        <is>
          <t xml:space="preserve">Issues found in raw</t>
        </is>
      </c>
      <c r="P5652" t="str">
        <f>IF(OR(O5652="Issues found in master",O5652="Final master"),"Master",IF(OR(O5652="Ready for Master",O5652="Issues found in raw",O5652="Raw under QC",O5652="Issues resolved in raw"),"Raw","-"))</f>
        <v>Raw</v>
      </c>
      <c r="Q5652" s="13">
        <v>46266.33125</v>
      </c>
      <c r="R5652" t="inlineStr">
        <is>
          <t xml:space="preserve">2026-09 (Sept)</t>
        </is>
      </c>
      <c r="S5652">
        <f>IF(M5652="Not an error",0,IF(COUNTIFS($A$2:$A5652,$A5652,$D$2:$D5652,$D5652,$M$2:$M5652,"&lt;&gt;Not an error")=1,1,0))</f>
        <v>0</v>
      </c>
      <c r="T5652">
        <f>IF(M5652&lt;&gt;"Major",0,IF(COUNTIFS($A$2:$A5652,$A5652,$D$2:$D5652,$D5652,$M$2:$M5652,"Major")=1,1,0))</f>
        <v>0</v>
      </c>
      <c r="U5652">
        <f>IF(M5652&lt;&gt;"Minor",0,IF(COUNTIFS($A$2:$A5652,$A5652,$D$2:$D5652,$D5652,$M$2:$M5652,"Minor")=1,1,0))</f>
        <v>0</v>
      </c>
    </row>
    <row r="5653">
      <c r="A5653" t="inlineStr">
        <is>
          <t xml:space="preserve">294cd7d130be8bb0326127c52ff2769fcf9a956d</t>
        </is>
      </c>
      <c r="B5653" t="inlineStr">
        <is>
          <t xml:space="preserve">Zompirewolf</t>
        </is>
      </c>
      <c r="C5653" t="inlineStr">
        <is>
          <t xml:space="preserve">Zompirewolf: Die Geburt Einer Legende</t>
        </is>
      </c>
      <c r="D5653" t="inlineStr">
        <is>
          <t xml:space="preserve">a7b9fba3553f50249383b3b5a25859eb9dfef084</t>
        </is>
      </c>
      <c r="E5653" t="inlineStr">
        <is>
          <t xml:space="preserve">Episode 495: Meister Verteidigt Lehrling</t>
        </is>
      </c>
      <c r="F5653">
        <v>495</v>
      </c>
      <c r="G5653" t="inlineStr">
        <is>
          <t xml:space="preserve">5:32-5:39</t>
        </is>
      </c>
      <c r="H5653" t="inlineStr">
        <is>
          <t xml:space="preserve">Resolved</t>
        </is>
      </c>
      <c r="I5653" t="inlineStr">
        <is>
          <t xml:space="preserve">Remarks: incorrect name
Line from Script: "„Wren hat absolut nichts getan, was es rechtfertigen würde, eingesperrt oder untersucht zu werden. "
Notes: "Wren" - change to "Tessa"</t>
        </is>
      </c>
      <c r="J5653" t="inlineStr">
        <is>
          <t xml:space="preserve">AI</t>
        </is>
      </c>
      <c r="K5653" t="inlineStr">
        <is>
          <t xml:space="preserve">Script error</t>
        </is>
      </c>
      <c r="L5653" t="inlineStr">
        <is>
          <t xml:space="preserve">Script error</t>
        </is>
      </c>
      <c r="M5653" t="str">
        <f>IFERROR(IF(VLOOKUP(L5653,'Quantification'!$A:$B,2,FALSE)&amp;""="","Unclassified",VLOOKUP(L5653,'Quantification'!$A:$B,2,FALSE)),"Unclassified")</f>
        <v>Major</v>
      </c>
      <c r="N5653" t="inlineStr">
        <is>
          <t xml:space="preserve">frl-florinda.frisardi@pocketfm.com</t>
        </is>
      </c>
      <c r="O5653" t="inlineStr">
        <is>
          <t xml:space="preserve">Issues found in raw</t>
        </is>
      </c>
      <c r="P5653" t="str">
        <f>IF(OR(O5653="Issues found in master",O5653="Final master"),"Master",IF(OR(O5653="Ready for Master",O5653="Issues found in raw",O5653="Raw under QC",O5653="Issues resolved in raw"),"Raw","-"))</f>
        <v>Raw</v>
      </c>
      <c r="Q5653" s="13">
        <v>46266.33125</v>
      </c>
      <c r="R5653" t="inlineStr">
        <is>
          <t xml:space="preserve">2026-09 (Sept)</t>
        </is>
      </c>
      <c r="S5653">
        <f>IF(M5653="Not an error",0,IF(COUNTIFS($A$2:$A5653,$A5653,$D$2:$D5653,$D5653,$M$2:$M5653,"&lt;&gt;Not an error")=1,1,0))</f>
        <v>0</v>
      </c>
      <c r="T5653">
        <f>IF(M5653&lt;&gt;"Major",0,IF(COUNTIFS($A$2:$A5653,$A5653,$D$2:$D5653,$D5653,$M$2:$M5653,"Major")=1,1,0))</f>
        <v>0</v>
      </c>
      <c r="U5653">
        <f>IF(M5653&lt;&gt;"Minor",0,IF(COUNTIFS($A$2:$A5653,$A5653,$D$2:$D5653,$D5653,$M$2:$M5653,"Minor")=1,1,0))</f>
        <v>0</v>
      </c>
    </row>
    <row r="5654">
      <c r="A5654" t="inlineStr">
        <is>
          <t xml:space="preserve">294cd7d130be8bb0326127c52ff2769fcf9a956d</t>
        </is>
      </c>
      <c r="B5654" t="inlineStr">
        <is>
          <t xml:space="preserve">Zompirewolf</t>
        </is>
      </c>
      <c r="C5654" t="inlineStr">
        <is>
          <t xml:space="preserve">Zompirewolf: Die Geburt Einer Legende</t>
        </is>
      </c>
      <c r="D5654" t="inlineStr">
        <is>
          <t xml:space="preserve">be2e1a4f2fcb56974c5efcfeb0614529ecc88c25</t>
        </is>
      </c>
      <c r="E5654" t="inlineStr">
        <is>
          <t xml:space="preserve">Episode 496: Wahrer Plan Des Kultes</t>
        </is>
      </c>
      <c r="F5654">
        <v>496</v>
      </c>
      <c r="G5654" t="inlineStr">
        <is>
          <t xml:space="preserve">3:35-3:42</t>
        </is>
      </c>
      <c r="H5654" t="inlineStr">
        <is>
          <t xml:space="preserve">Resolved</t>
        </is>
      </c>
      <c r="I5654" t="inlineStr">
        <is>
          <t xml:space="preserve">Remarks: incorrect name
Line from Script: "Was dich angeht, Schnitter, und dich, Wren, für euch hat unser Anführer einen anderen Plan.“
Notes: "Wren" - change to "Tessa"</t>
        </is>
      </c>
      <c r="J5654" t="inlineStr">
        <is>
          <t xml:space="preserve">AI</t>
        </is>
      </c>
      <c r="K5654" t="inlineStr">
        <is>
          <t xml:space="preserve">Script error</t>
        </is>
      </c>
      <c r="L5654" t="inlineStr">
        <is>
          <t xml:space="preserve">Script error</t>
        </is>
      </c>
      <c r="M5654" t="str">
        <f>IFERROR(IF(VLOOKUP(L5654,'Quantification'!$A:$B,2,FALSE)&amp;""="","Unclassified",VLOOKUP(L5654,'Quantification'!$A:$B,2,FALSE)),"Unclassified")</f>
        <v>Major</v>
      </c>
      <c r="N5654" t="inlineStr">
        <is>
          <t xml:space="preserve">frl-florinda.frisardi@pocketfm.com</t>
        </is>
      </c>
      <c r="O5654" t="inlineStr">
        <is>
          <t xml:space="preserve">Issues found in raw</t>
        </is>
      </c>
      <c r="P5654" t="str">
        <f>IF(OR(O5654="Issues found in master",O5654="Final master"),"Master",IF(OR(O5654="Ready for Master",O5654="Issues found in raw",O5654="Raw under QC",O5654="Issues resolved in raw"),"Raw","-"))</f>
        <v>Raw</v>
      </c>
      <c r="Q5654" s="13">
        <v>46266.33194444445</v>
      </c>
      <c r="R5654" t="inlineStr">
        <is>
          <t xml:space="preserve">2026-09 (Sept)</t>
        </is>
      </c>
      <c r="S5654">
        <f>IF(M5654="Not an error",0,IF(COUNTIFS($A$2:$A5654,$A5654,$D$2:$D5654,$D5654,$M$2:$M5654,"&lt;&gt;Not an error")=1,1,0))</f>
        <v>1</v>
      </c>
      <c r="T5654">
        <f>IF(M5654&lt;&gt;"Major",0,IF(COUNTIFS($A$2:$A5654,$A5654,$D$2:$D5654,$D5654,$M$2:$M5654,"Major")=1,1,0))</f>
        <v>1</v>
      </c>
      <c r="U5654">
        <f>IF(M5654&lt;&gt;"Minor",0,IF(COUNTIFS($A$2:$A5654,$A5654,$D$2:$D5654,$D5654,$M$2:$M5654,"Minor")=1,1,0))</f>
        <v>0</v>
      </c>
    </row>
    <row r="5655">
      <c r="A5655" t="inlineStr">
        <is>
          <t xml:space="preserve">294cd7d130be8bb0326127c52ff2769fcf9a956d</t>
        </is>
      </c>
      <c r="B5655" t="inlineStr">
        <is>
          <t xml:space="preserve">Zompirewolf</t>
        </is>
      </c>
      <c r="C5655" t="inlineStr">
        <is>
          <t xml:space="preserve">Zompirewolf: Die Geburt Einer Legende</t>
        </is>
      </c>
      <c r="D5655" t="inlineStr">
        <is>
          <t xml:space="preserve">3ea6df441b71db2103c96e7354539d58c5e3a032</t>
        </is>
      </c>
      <c r="E5655" t="inlineStr">
        <is>
          <t xml:space="preserve">Episode 502: Eine Unvergessliche Schlacht</t>
        </is>
      </c>
      <c r="F5655">
        <v>502</v>
      </c>
      <c r="G5655" t="inlineStr">
        <is>
          <t xml:space="preserve">2:13-2:23</t>
        </is>
      </c>
      <c r="H5655" t="inlineStr">
        <is>
          <t xml:space="preserve">Resolved</t>
        </is>
      </c>
      <c r="I5655" t="inlineStr">
        <is>
          <t xml:space="preserve">Remarks: incorrect name
Line from Script: "„Wenn nicht, wird er das Imperium zerstören, und auch wenn ich es nur ungern zugebe, wir brauchen die Orionen im Kampf gegen die Leerenbrut.“
Notes: "Orionen" - change to "Orioner"</t>
        </is>
      </c>
      <c r="J5655" t="inlineStr">
        <is>
          <t xml:space="preserve">AI</t>
        </is>
      </c>
      <c r="K5655" t="inlineStr">
        <is>
          <t xml:space="preserve">Script error</t>
        </is>
      </c>
      <c r="L5655" t="inlineStr">
        <is>
          <t xml:space="preserve">Script error</t>
        </is>
      </c>
      <c r="M5655" t="str">
        <f>IFERROR(IF(VLOOKUP(L5655,'Quantification'!$A:$B,2,FALSE)&amp;""="","Unclassified",VLOOKUP(L5655,'Quantification'!$A:$B,2,FALSE)),"Unclassified")</f>
        <v>Major</v>
      </c>
      <c r="N5655" t="inlineStr">
        <is>
          <t xml:space="preserve">frl-florinda.frisardi@pocketfm.com</t>
        </is>
      </c>
      <c r="O5655" t="inlineStr">
        <is>
          <t xml:space="preserve">Issues found in raw</t>
        </is>
      </c>
      <c r="P5655" t="str">
        <f>IF(OR(O5655="Issues found in master",O5655="Final master"),"Master",IF(OR(O5655="Ready for Master",O5655="Issues found in raw",O5655="Raw under QC",O5655="Issues resolved in raw"),"Raw","-"))</f>
        <v>Raw</v>
      </c>
      <c r="Q5655" s="13">
        <v>46266.33333333333</v>
      </c>
      <c r="R5655" t="inlineStr">
        <is>
          <t xml:space="preserve">2026-09 (Sept)</t>
        </is>
      </c>
      <c r="S5655">
        <f>IF(M5655="Not an error",0,IF(COUNTIFS($A$2:$A5655,$A5655,$D$2:$D5655,$D5655,$M$2:$M5655,"&lt;&gt;Not an error")=1,1,0))</f>
        <v>1</v>
      </c>
      <c r="T5655">
        <f>IF(M5655&lt;&gt;"Major",0,IF(COUNTIFS($A$2:$A5655,$A5655,$D$2:$D5655,$D5655,$M$2:$M5655,"Major")=1,1,0))</f>
        <v>1</v>
      </c>
      <c r="U5655">
        <f>IF(M5655&lt;&gt;"Minor",0,IF(COUNTIFS($A$2:$A5655,$A5655,$D$2:$D5655,$D5655,$M$2:$M5655,"Minor")=1,1,0))</f>
        <v>0</v>
      </c>
    </row>
    <row r="5656">
      <c r="A5656" t="inlineStr">
        <is>
          <t xml:space="preserve">294cd7d130be8bb0326127c52ff2769fcf9a956d</t>
        </is>
      </c>
      <c r="B5656" t="inlineStr">
        <is>
          <t xml:space="preserve">Zompirewolf</t>
        </is>
      </c>
      <c r="C5656" t="inlineStr">
        <is>
          <t xml:space="preserve">Zompirewolf: Die Geburt Einer Legende</t>
        </is>
      </c>
      <c r="D5656" t="inlineStr">
        <is>
          <t xml:space="preserve">3ea6df441b71db2103c96e7354539d58c5e3a032</t>
        </is>
      </c>
      <c r="E5656" t="inlineStr">
        <is>
          <t xml:space="preserve">Episode 502: Eine Unvergessliche Schlacht</t>
        </is>
      </c>
      <c r="F5656">
        <v>502</v>
      </c>
      <c r="G5656" t="inlineStr">
        <is>
          <t xml:space="preserve">4:26-4:28</t>
        </is>
      </c>
      <c r="H5656" t="inlineStr">
        <is>
          <t xml:space="preserve">Resolved</t>
        </is>
      </c>
      <c r="I5656" t="inlineStr">
        <is>
          <t xml:space="preserve">Remarks: abrupt cut
Line from Script: " „Du bist besser, als ich dachte!“
Notes: sentence cut off</t>
        </is>
      </c>
      <c r="J5656" t="inlineStr">
        <is>
          <t xml:space="preserve">SE</t>
        </is>
      </c>
      <c r="K5656" t="inlineStr">
        <is>
          <t xml:space="preserve">Abrupt cut / Jerk</t>
        </is>
      </c>
      <c r="L5656" t="inlineStr">
        <is>
          <t xml:space="preserve">Abrupt cut / Jerk</t>
        </is>
      </c>
      <c r="M5656" t="str">
        <f>IFERROR(IF(VLOOKUP(L5656,'Quantification'!$A:$B,2,FALSE)&amp;""="","Unclassified",VLOOKUP(L5656,'Quantification'!$A:$B,2,FALSE)),"Unclassified")</f>
        <v>Major</v>
      </c>
      <c r="N5656" t="inlineStr">
        <is>
          <t xml:space="preserve">frl-florinda.frisardi@pocketfm.com</t>
        </is>
      </c>
      <c r="O5656" t="inlineStr">
        <is>
          <t xml:space="preserve">Issues found in raw</t>
        </is>
      </c>
      <c r="P5656" t="str">
        <f>IF(OR(O5656="Issues found in master",O5656="Final master"),"Master",IF(OR(O5656="Ready for Master",O5656="Issues found in raw",O5656="Raw under QC",O5656="Issues resolved in raw"),"Raw","-"))</f>
        <v>Raw</v>
      </c>
      <c r="Q5656" s="13">
        <v>46266.33333333333</v>
      </c>
      <c r="R5656" t="inlineStr">
        <is>
          <t xml:space="preserve">2026-09 (Sept)</t>
        </is>
      </c>
      <c r="S5656">
        <f>IF(M5656="Not an error",0,IF(COUNTIFS($A$2:$A5656,$A5656,$D$2:$D5656,$D5656,$M$2:$M5656,"&lt;&gt;Not an error")=1,1,0))</f>
        <v>0</v>
      </c>
      <c r="T5656">
        <f>IF(M5656&lt;&gt;"Major",0,IF(COUNTIFS($A$2:$A5656,$A5656,$D$2:$D5656,$D5656,$M$2:$M5656,"Major")=1,1,0))</f>
        <v>0</v>
      </c>
      <c r="U5656">
        <f>IF(M5656&lt;&gt;"Minor",0,IF(COUNTIFS($A$2:$A5656,$A5656,$D$2:$D5656,$D5656,$M$2:$M5656,"Minor")=1,1,0))</f>
        <v>0</v>
      </c>
    </row>
    <row r="5657">
      <c r="A5657" t="inlineStr">
        <is>
          <t xml:space="preserve">294cd7d130be8bb0326127c52ff2769fcf9a956d</t>
        </is>
      </c>
      <c r="B5657" t="inlineStr">
        <is>
          <t xml:space="preserve">Zompirewolf</t>
        </is>
      </c>
      <c r="C5657" t="inlineStr">
        <is>
          <t xml:space="preserve">Zompirewolf: Die Geburt Einer Legende</t>
        </is>
      </c>
      <c r="D5657" t="inlineStr">
        <is>
          <t xml:space="preserve">09c5013c17b43e906e789e0c4047965620e8e0f0</t>
        </is>
      </c>
      <c r="E5657" t="inlineStr">
        <is>
          <t xml:space="preserve">Episode 503: Behemoths Schwäche Entdeckt</t>
        </is>
      </c>
      <c r="F5657">
        <v>503</v>
      </c>
      <c r="G5657" t="inlineStr">
        <is>
          <t xml:space="preserve">0:39-0:48</t>
        </is>
      </c>
      <c r="H5657" t="inlineStr">
        <is>
          <t xml:space="preserve">Resolved</t>
        </is>
      </c>
      <c r="I5657" t="inlineStr">
        <is>
          <t xml:space="preserve">Remarks: mispronunciation
Line from Script: "Er wusste, dass es entscheidend war, die Schwachstelle von Krathos aufzudecken, um den Behemoth zu besiegen und die Bedrohung für das Imperium zu beenden. "
Notes: "Behemot" --&gt; "Behemoff" (Behemoth)</t>
        </is>
      </c>
      <c r="J5657" t="inlineStr">
        <is>
          <t xml:space="preserve">VOA</t>
        </is>
      </c>
      <c r="K5657" t="inlineStr">
        <is>
          <t xml:space="preserve">Mispronunciation</t>
        </is>
      </c>
      <c r="L5657" t="inlineStr">
        <is>
          <t xml:space="preserve">Mispronunciation</t>
        </is>
      </c>
      <c r="M5657" t="str">
        <f>IFERROR(IF(VLOOKUP(L5657,'Quantification'!$A:$B,2,FALSE)&amp;""="","Unclassified",VLOOKUP(L5657,'Quantification'!$A:$B,2,FALSE)),"Unclassified")</f>
        <v>Major</v>
      </c>
      <c r="N5657" t="inlineStr">
        <is>
          <t xml:space="preserve">frl-florinda.frisardi@pocketfm.com</t>
        </is>
      </c>
      <c r="O5657" t="inlineStr">
        <is>
          <t xml:space="preserve">Issues found in raw</t>
        </is>
      </c>
      <c r="P5657" t="str">
        <f>IF(OR(O5657="Issues found in master",O5657="Final master"),"Master",IF(OR(O5657="Ready for Master",O5657="Issues found in raw",O5657="Raw under QC",O5657="Issues resolved in raw"),"Raw","-"))</f>
        <v>Raw</v>
      </c>
      <c r="Q5657" s="13">
        <v>46266.334027777775</v>
      </c>
      <c r="R5657" t="inlineStr">
        <is>
          <t xml:space="preserve">2026-09 (Sept)</t>
        </is>
      </c>
      <c r="S5657">
        <f>IF(M5657="Not an error",0,IF(COUNTIFS($A$2:$A5657,$A5657,$D$2:$D5657,$D5657,$M$2:$M5657,"&lt;&gt;Not an error")=1,1,0))</f>
        <v>1</v>
      </c>
      <c r="T5657">
        <f>IF(M5657&lt;&gt;"Major",0,IF(COUNTIFS($A$2:$A5657,$A5657,$D$2:$D5657,$D5657,$M$2:$M5657,"Major")=1,1,0))</f>
        <v>1</v>
      </c>
      <c r="U5657">
        <f>IF(M5657&lt;&gt;"Minor",0,IF(COUNTIFS($A$2:$A5657,$A5657,$D$2:$D5657,$D5657,$M$2:$M5657,"Minor")=1,1,0))</f>
        <v>0</v>
      </c>
    </row>
    <row r="5658">
      <c r="A5658" t="inlineStr">
        <is>
          <t xml:space="preserve">294cd7d130be8bb0326127c52ff2769fcf9a956d</t>
        </is>
      </c>
      <c r="B5658" t="inlineStr">
        <is>
          <t xml:space="preserve">Zompirewolf</t>
        </is>
      </c>
      <c r="C5658" t="inlineStr">
        <is>
          <t xml:space="preserve">Zompirewolf: Die Geburt Einer Legende</t>
        </is>
      </c>
      <c r="D5658" t="inlineStr">
        <is>
          <t xml:space="preserve">09c5013c17b43e906e789e0c4047965620e8e0f0</t>
        </is>
      </c>
      <c r="E5658" t="inlineStr">
        <is>
          <t xml:space="preserve">Episode 503: Behemoths Schwäche Entdeckt</t>
        </is>
      </c>
      <c r="F5658">
        <v>503</v>
      </c>
      <c r="G5658" t="inlineStr">
        <is>
          <t xml:space="preserve">5:24-5:39</t>
        </is>
      </c>
      <c r="H5658" t="inlineStr">
        <is>
          <t xml:space="preserve">Resolved</t>
        </is>
      </c>
      <c r="I5658" t="inlineStr">
        <is>
          <t xml:space="preserve">Remarks: change in accent
Line from Script: "Ist schon eine Weile her, Ursa“, begrüßte Tristan sie, als sich das Portal hinter ihr schloss.
„Seid gegrüßt, Meister“, erwiderte Ursa mit einem Lächeln, während ihre Augen aufgeregt funkelten. "
Notes: "Ursa" EN--&gt;DE</t>
        </is>
      </c>
      <c r="J5658" t="inlineStr">
        <is>
          <t xml:space="preserve">VOA</t>
        </is>
      </c>
      <c r="K5658" t="inlineStr">
        <is>
          <t xml:space="preserve">Mispronunciation</t>
        </is>
      </c>
      <c r="L5658" t="inlineStr">
        <is>
          <t xml:space="preserve">Mispronunciation</t>
        </is>
      </c>
      <c r="M5658" t="str">
        <f>IFERROR(IF(VLOOKUP(L5658,'Quantification'!$A:$B,2,FALSE)&amp;""="","Unclassified",VLOOKUP(L5658,'Quantification'!$A:$B,2,FALSE)),"Unclassified")</f>
        <v>Major</v>
      </c>
      <c r="N5658" t="inlineStr">
        <is>
          <t xml:space="preserve">frl-florinda.frisardi@pocketfm.com</t>
        </is>
      </c>
      <c r="O5658" t="inlineStr">
        <is>
          <t xml:space="preserve">Issues found in raw</t>
        </is>
      </c>
      <c r="P5658" t="str">
        <f>IF(OR(O5658="Issues found in master",O5658="Final master"),"Master",IF(OR(O5658="Ready for Master",O5658="Issues found in raw",O5658="Raw under QC",O5658="Issues resolved in raw"),"Raw","-"))</f>
        <v>Raw</v>
      </c>
      <c r="Q5658" s="13">
        <v>46266.334027777775</v>
      </c>
      <c r="R5658" t="inlineStr">
        <is>
          <t xml:space="preserve">2026-09 (Sept)</t>
        </is>
      </c>
      <c r="S5658">
        <f>IF(M5658="Not an error",0,IF(COUNTIFS($A$2:$A5658,$A5658,$D$2:$D5658,$D5658,$M$2:$M5658,"&lt;&gt;Not an error")=1,1,0))</f>
        <v>0</v>
      </c>
      <c r="T5658">
        <f>IF(M5658&lt;&gt;"Major",0,IF(COUNTIFS($A$2:$A5658,$A5658,$D$2:$D5658,$D5658,$M$2:$M5658,"Major")=1,1,0))</f>
        <v>0</v>
      </c>
      <c r="U5658">
        <f>IF(M5658&lt;&gt;"Minor",0,IF(COUNTIFS($A$2:$A5658,$A5658,$D$2:$D5658,$D5658,$M$2:$M5658,"Minor")=1,1,0))</f>
        <v>0</v>
      </c>
    </row>
    <row r="5659">
      <c r="A5659" t="inlineStr">
        <is>
          <t xml:space="preserve">294cd7d130be8bb0326127c52ff2769fcf9a956d</t>
        </is>
      </c>
      <c r="B5659" t="inlineStr">
        <is>
          <t xml:space="preserve">Zompirewolf</t>
        </is>
      </c>
      <c r="C5659" t="inlineStr">
        <is>
          <t xml:space="preserve">Zompirewolf: Die Geburt Einer Legende</t>
        </is>
      </c>
      <c r="D5659" t="inlineStr">
        <is>
          <t xml:space="preserve">09c5013c17b43e906e789e0c4047965620e8e0f0</t>
        </is>
      </c>
      <c r="E5659" t="inlineStr">
        <is>
          <t xml:space="preserve">Episode 503: Behemoths Schwäche Entdeckt</t>
        </is>
      </c>
      <c r="F5659">
        <v>503</v>
      </c>
      <c r="G5659" t="inlineStr">
        <is>
          <t xml:space="preserve">6:04-6:14</t>
        </is>
      </c>
      <c r="H5659" t="inlineStr">
        <is>
          <t xml:space="preserve">Resolved</t>
        </is>
      </c>
      <c r="I5659" t="inlineStr">
        <is>
          <t xml:space="preserve">Remarks: translation error
Line from Script: "Und da du teils eine Banshee bist und ich auf dem Planeten Euphoria gesehen habe, was du kannst, dachte ich mir, du wärst die perfekte Person, um zu helfen.“
Notes: "Banshee" - change to "Sirene"</t>
        </is>
      </c>
      <c r="J5659" t="inlineStr">
        <is>
          <t xml:space="preserve">AI</t>
        </is>
      </c>
      <c r="K5659" t="inlineStr">
        <is>
          <t xml:space="preserve">Script error</t>
        </is>
      </c>
      <c r="L5659" t="inlineStr">
        <is>
          <t xml:space="preserve">Script error</t>
        </is>
      </c>
      <c r="M5659" t="str">
        <f>IFERROR(IF(VLOOKUP(L5659,'Quantification'!$A:$B,2,FALSE)&amp;""="","Unclassified",VLOOKUP(L5659,'Quantification'!$A:$B,2,FALSE)),"Unclassified")</f>
        <v>Major</v>
      </c>
      <c r="N5659" t="inlineStr">
        <is>
          <t xml:space="preserve">frl-florinda.frisardi@pocketfm.com</t>
        </is>
      </c>
      <c r="O5659" t="inlineStr">
        <is>
          <t xml:space="preserve">Issues found in raw</t>
        </is>
      </c>
      <c r="P5659" t="str">
        <f>IF(OR(O5659="Issues found in master",O5659="Final master"),"Master",IF(OR(O5659="Ready for Master",O5659="Issues found in raw",O5659="Raw under QC",O5659="Issues resolved in raw"),"Raw","-"))</f>
        <v>Raw</v>
      </c>
      <c r="Q5659" s="13">
        <v>46266.334027777775</v>
      </c>
      <c r="R5659" t="inlineStr">
        <is>
          <t xml:space="preserve">2026-09 (Sept)</t>
        </is>
      </c>
      <c r="S5659">
        <f>IF(M5659="Not an error",0,IF(COUNTIFS($A$2:$A5659,$A5659,$D$2:$D5659,$D5659,$M$2:$M5659,"&lt;&gt;Not an error")=1,1,0))</f>
        <v>0</v>
      </c>
      <c r="T5659">
        <f>IF(M5659&lt;&gt;"Major",0,IF(COUNTIFS($A$2:$A5659,$A5659,$D$2:$D5659,$D5659,$M$2:$M5659,"Major")=1,1,0))</f>
        <v>0</v>
      </c>
      <c r="U5659">
        <f>IF(M5659&lt;&gt;"Minor",0,IF(COUNTIFS($A$2:$A5659,$A5659,$D$2:$D5659,$D5659,$M$2:$M5659,"Minor")=1,1,0))</f>
        <v>0</v>
      </c>
    </row>
    <row r="5660">
      <c r="A5660" t="inlineStr">
        <is>
          <t xml:space="preserve">294cd7d130be8bb0326127c52ff2769fcf9a956d</t>
        </is>
      </c>
      <c r="B5660" t="inlineStr">
        <is>
          <t xml:space="preserve">Zompirewolf</t>
        </is>
      </c>
      <c r="C5660" t="inlineStr">
        <is>
          <t xml:space="preserve">Zompirewolf: Die Geburt Einer Legende</t>
        </is>
      </c>
      <c r="D5660" t="inlineStr">
        <is>
          <t xml:space="preserve">09c5013c17b43e906e789e0c4047965620e8e0f0</t>
        </is>
      </c>
      <c r="E5660" t="inlineStr">
        <is>
          <t xml:space="preserve">Episode 503: Behemoths Schwäche Entdeckt</t>
        </is>
      </c>
      <c r="F5660">
        <v>503</v>
      </c>
      <c r="G5660" t="inlineStr">
        <is>
          <t xml:space="preserve">6:15-6:20</t>
        </is>
      </c>
      <c r="H5660" t="inlineStr">
        <is>
          <t xml:space="preserve">Resolved</t>
        </is>
      </c>
      <c r="I5660" t="inlineStr">
        <is>
          <t xml:space="preserve">Remarks: change in accent
Line from Script: "Ursas Augen funkelten vor Aufregung und ihre Stimme klang voller Zuversicht. "
Notes: "Ursa" EN--&gt;DE</t>
        </is>
      </c>
      <c r="J5660" t="inlineStr">
        <is>
          <t xml:space="preserve">VOA</t>
        </is>
      </c>
      <c r="K5660" t="inlineStr">
        <is>
          <t xml:space="preserve">Mispronunciation</t>
        </is>
      </c>
      <c r="L5660" t="inlineStr">
        <is>
          <t xml:space="preserve">Mispronunciation</t>
        </is>
      </c>
      <c r="M5660" t="str">
        <f>IFERROR(IF(VLOOKUP(L5660,'Quantification'!$A:$B,2,FALSE)&amp;""="","Unclassified",VLOOKUP(L5660,'Quantification'!$A:$B,2,FALSE)),"Unclassified")</f>
        <v>Major</v>
      </c>
      <c r="N5660" t="inlineStr">
        <is>
          <t xml:space="preserve">frl-florinda.frisardi@pocketfm.com</t>
        </is>
      </c>
      <c r="O5660" t="inlineStr">
        <is>
          <t xml:space="preserve">Issues found in raw</t>
        </is>
      </c>
      <c r="P5660" t="str">
        <f>IF(OR(O5660="Issues found in master",O5660="Final master"),"Master",IF(OR(O5660="Ready for Master",O5660="Issues found in raw",O5660="Raw under QC",O5660="Issues resolved in raw"),"Raw","-"))</f>
        <v>Raw</v>
      </c>
      <c r="Q5660" s="13">
        <v>46266.334027777775</v>
      </c>
      <c r="R5660" t="inlineStr">
        <is>
          <t xml:space="preserve">2026-09 (Sept)</t>
        </is>
      </c>
      <c r="S5660">
        <f>IF(M5660="Not an error",0,IF(COUNTIFS($A$2:$A5660,$A5660,$D$2:$D5660,$D5660,$M$2:$M5660,"&lt;&gt;Not an error")=1,1,0))</f>
        <v>0</v>
      </c>
      <c r="T5660">
        <f>IF(M5660&lt;&gt;"Major",0,IF(COUNTIFS($A$2:$A5660,$A5660,$D$2:$D5660,$D5660,$M$2:$M5660,"Major")=1,1,0))</f>
        <v>0</v>
      </c>
      <c r="U5660">
        <f>IF(M5660&lt;&gt;"Minor",0,IF(COUNTIFS($A$2:$A5660,$A5660,$D$2:$D5660,$D5660,$M$2:$M5660,"Minor")=1,1,0))</f>
        <v>0</v>
      </c>
    </row>
    <row r="5661">
      <c r="A5661" t="inlineStr">
        <is>
          <t xml:space="preserve">294cd7d130be8bb0326127c52ff2769fcf9a956d</t>
        </is>
      </c>
      <c r="B5661" t="inlineStr">
        <is>
          <t xml:space="preserve">Zompirewolf</t>
        </is>
      </c>
      <c r="C5661" t="inlineStr">
        <is>
          <t xml:space="preserve">Zompirewolf: Die Geburt Einer Legende</t>
        </is>
      </c>
      <c r="D5661" t="inlineStr">
        <is>
          <t xml:space="preserve">09c5013c17b43e906e789e0c4047965620e8e0f0</t>
        </is>
      </c>
      <c r="E5661" t="inlineStr">
        <is>
          <t xml:space="preserve">Episode 503: Behemoths Schwäche Entdeckt</t>
        </is>
      </c>
      <c r="F5661">
        <v>503</v>
      </c>
      <c r="G5661" t="inlineStr">
        <is>
          <t xml:space="preserve">6:31-6:38</t>
        </is>
      </c>
      <c r="H5661" t="inlineStr">
        <is>
          <t xml:space="preserve">Resolved</t>
        </is>
      </c>
      <c r="I5661" t="inlineStr">
        <is>
          <t xml:space="preserve">Remarks: change in accent
Line from Script: "Voller Entschlossenheit trat Ursa vor und ihre geisterhafte Gestalt strahlte ein fesselndes Leuchten aus. " Notes: "Ursa" EN--&gt;DE</t>
        </is>
      </c>
      <c r="J5661" t="inlineStr">
        <is>
          <t xml:space="preserve">VOA</t>
        </is>
      </c>
      <c r="K5661" t="inlineStr">
        <is>
          <t xml:space="preserve">Mispronunciation</t>
        </is>
      </c>
      <c r="L5661" t="inlineStr">
        <is>
          <t xml:space="preserve">Mispronunciation</t>
        </is>
      </c>
      <c r="M5661" t="str">
        <f>IFERROR(IF(VLOOKUP(L5661,'Quantification'!$A:$B,2,FALSE)&amp;""="","Unclassified",VLOOKUP(L5661,'Quantification'!$A:$B,2,FALSE)),"Unclassified")</f>
        <v>Major</v>
      </c>
      <c r="N5661" t="inlineStr">
        <is>
          <t xml:space="preserve">frl-florinda.frisardi@pocketfm.com</t>
        </is>
      </c>
      <c r="O5661" t="inlineStr">
        <is>
          <t xml:space="preserve">Issues found in raw</t>
        </is>
      </c>
      <c r="P5661" t="str">
        <f>IF(OR(O5661="Issues found in master",O5661="Final master"),"Master",IF(OR(O5661="Ready for Master",O5661="Issues found in raw",O5661="Raw under QC",O5661="Issues resolved in raw"),"Raw","-"))</f>
        <v>Raw</v>
      </c>
      <c r="Q5661" s="13">
        <v>46266.334027777775</v>
      </c>
      <c r="R5661" t="inlineStr">
        <is>
          <t xml:space="preserve">2026-09 (Sept)</t>
        </is>
      </c>
      <c r="S5661">
        <f>IF(M5661="Not an error",0,IF(COUNTIFS($A$2:$A5661,$A5661,$D$2:$D5661,$D5661,$M$2:$M5661,"&lt;&gt;Not an error")=1,1,0))</f>
        <v>0</v>
      </c>
      <c r="T5661">
        <f>IF(M5661&lt;&gt;"Major",0,IF(COUNTIFS($A$2:$A5661,$A5661,$D$2:$D5661,$D5661,$M$2:$M5661,"Major")=1,1,0))</f>
        <v>0</v>
      </c>
      <c r="U5661">
        <f>IF(M5661&lt;&gt;"Minor",0,IF(COUNTIFS($A$2:$A5661,$A5661,$D$2:$D5661,$D5661,$M$2:$M5661,"Minor")=1,1,0))</f>
        <v>0</v>
      </c>
    </row>
    <row r="5662">
      <c r="A5662" t="inlineStr">
        <is>
          <t xml:space="preserve">294cd7d130be8bb0326127c52ff2769fcf9a956d</t>
        </is>
      </c>
      <c r="B5662" t="inlineStr">
        <is>
          <t xml:space="preserve">Zompirewolf</t>
        </is>
      </c>
      <c r="C5662" t="inlineStr">
        <is>
          <t xml:space="preserve">Zompirewolf: Die Geburt Einer Legende</t>
        </is>
      </c>
      <c r="D5662" t="inlineStr">
        <is>
          <t xml:space="preserve">09c5013c17b43e906e789e0c4047965620e8e0f0</t>
        </is>
      </c>
      <c r="E5662" t="inlineStr">
        <is>
          <t xml:space="preserve">Episode 503: Behemoths Schwäche Entdeckt</t>
        </is>
      </c>
      <c r="F5662">
        <v>503</v>
      </c>
      <c r="G5662" t="inlineStr">
        <is>
          <t xml:space="preserve">6:47-6:52</t>
        </is>
      </c>
      <c r="H5662" t="inlineStr">
        <is>
          <t xml:space="preserve">Resolved</t>
        </is>
      </c>
      <c r="I5662" t="inlineStr">
        <is>
          <t xml:space="preserve">Remarks: change in accent
Line from Script: "Sobald das Feld frei war, hob Ursa ihre zarten Hände an die Lippen. "
Notes: "Ursa" EN--&gt;DE</t>
        </is>
      </c>
      <c r="J5662" t="inlineStr">
        <is>
          <t xml:space="preserve">VOA</t>
        </is>
      </c>
      <c r="K5662" t="inlineStr">
        <is>
          <t xml:space="preserve">Mispronunciation</t>
        </is>
      </c>
      <c r="L5662" t="inlineStr">
        <is>
          <t xml:space="preserve">Mispronunciation</t>
        </is>
      </c>
      <c r="M5662" t="str">
        <f>IFERROR(IF(VLOOKUP(L5662,'Quantification'!$A:$B,2,FALSE)&amp;""="","Unclassified",VLOOKUP(L5662,'Quantification'!$A:$B,2,FALSE)),"Unclassified")</f>
        <v>Major</v>
      </c>
      <c r="N5662" t="inlineStr">
        <is>
          <t xml:space="preserve">frl-florinda.frisardi@pocketfm.com</t>
        </is>
      </c>
      <c r="O5662" t="inlineStr">
        <is>
          <t xml:space="preserve">Issues found in raw</t>
        </is>
      </c>
      <c r="P5662" t="str">
        <f>IF(OR(O5662="Issues found in master",O5662="Final master"),"Master",IF(OR(O5662="Ready for Master",O5662="Issues found in raw",O5662="Raw under QC",O5662="Issues resolved in raw"),"Raw","-"))</f>
        <v>Raw</v>
      </c>
      <c r="Q5662" s="13">
        <v>46266.334027777775</v>
      </c>
      <c r="R5662" t="inlineStr">
        <is>
          <t xml:space="preserve">2026-09 (Sept)</t>
        </is>
      </c>
      <c r="S5662">
        <f>IF(M5662="Not an error",0,IF(COUNTIFS($A$2:$A5662,$A5662,$D$2:$D5662,$D5662,$M$2:$M5662,"&lt;&gt;Not an error")=1,1,0))</f>
        <v>0</v>
      </c>
      <c r="T5662">
        <f>IF(M5662&lt;&gt;"Major",0,IF(COUNTIFS($A$2:$A5662,$A5662,$D$2:$D5662,$D5662,$M$2:$M5662,"Major")=1,1,0))</f>
        <v>0</v>
      </c>
      <c r="U5662">
        <f>IF(M5662&lt;&gt;"Minor",0,IF(COUNTIFS($A$2:$A5662,$A5662,$D$2:$D5662,$D5662,$M$2:$M5662,"Minor")=1,1,0))</f>
        <v>0</v>
      </c>
    </row>
    <row r="5663">
      <c r="A5663" t="inlineStr">
        <is>
          <t xml:space="preserve">294cd7d130be8bb0326127c52ff2769fcf9a956d</t>
        </is>
      </c>
      <c r="B5663" t="inlineStr">
        <is>
          <t xml:space="preserve">Zompirewolf</t>
        </is>
      </c>
      <c r="C5663" t="inlineStr">
        <is>
          <t xml:space="preserve">Zompirewolf: Die Geburt Einer Legende</t>
        </is>
      </c>
      <c r="D5663" t="inlineStr">
        <is>
          <t xml:space="preserve">09c5013c17b43e906e789e0c4047965620e8e0f0</t>
        </is>
      </c>
      <c r="E5663" t="inlineStr">
        <is>
          <t xml:space="preserve">Episode 503: Behemoths Schwäche Entdeckt</t>
        </is>
      </c>
      <c r="F5663">
        <v>503</v>
      </c>
      <c r="G5663" t="inlineStr">
        <is>
          <t xml:space="preserve">7:27-7:37</t>
        </is>
      </c>
      <c r="H5663" t="inlineStr">
        <is>
          <t xml:space="preserve">Resolved</t>
        </is>
      </c>
      <c r="I5663" t="inlineStr">
        <is>
          <t xml:space="preserve">Remarks: mispronunciation
Line from Script: "Diese Pause verschaffte Tristan, Steinfaust und Vulcan die ersehnte Öffnung und ermöglichte es ihnen, dem Behemoth schwere Schläge zu versetzen."
Notes: "Behemot" --&gt; "Behemoff" (Behemoth)</t>
        </is>
      </c>
      <c r="J5663" t="inlineStr">
        <is>
          <t xml:space="preserve">VOA</t>
        </is>
      </c>
      <c r="K5663" t="inlineStr">
        <is>
          <t xml:space="preserve">Mispronunciation</t>
        </is>
      </c>
      <c r="L5663" t="inlineStr">
        <is>
          <t xml:space="preserve">Mispronunciation</t>
        </is>
      </c>
      <c r="M5663" t="str">
        <f>IFERROR(IF(VLOOKUP(L5663,'Quantification'!$A:$B,2,FALSE)&amp;""="","Unclassified",VLOOKUP(L5663,'Quantification'!$A:$B,2,FALSE)),"Unclassified")</f>
        <v>Major</v>
      </c>
      <c r="N5663" t="inlineStr">
        <is>
          <t xml:space="preserve">frl-florinda.frisardi@pocketfm.com</t>
        </is>
      </c>
      <c r="O5663" t="inlineStr">
        <is>
          <t xml:space="preserve">Issues found in raw</t>
        </is>
      </c>
      <c r="P5663" t="str">
        <f>IF(OR(O5663="Issues found in master",O5663="Final master"),"Master",IF(OR(O5663="Ready for Master",O5663="Issues found in raw",O5663="Raw under QC",O5663="Issues resolved in raw"),"Raw","-"))</f>
        <v>Raw</v>
      </c>
      <c r="Q5663" s="13">
        <v>46266.334027777775</v>
      </c>
      <c r="R5663" t="inlineStr">
        <is>
          <t xml:space="preserve">2026-09 (Sept)</t>
        </is>
      </c>
      <c r="S5663">
        <f>IF(M5663="Not an error",0,IF(COUNTIFS($A$2:$A5663,$A5663,$D$2:$D5663,$D5663,$M$2:$M5663,"&lt;&gt;Not an error")=1,1,0))</f>
        <v>0</v>
      </c>
      <c r="T5663">
        <f>IF(M5663&lt;&gt;"Major",0,IF(COUNTIFS($A$2:$A5663,$A5663,$D$2:$D5663,$D5663,$M$2:$M5663,"Major")=1,1,0))</f>
        <v>0</v>
      </c>
      <c r="U5663">
        <f>IF(M5663&lt;&gt;"Minor",0,IF(COUNTIFS($A$2:$A5663,$A5663,$D$2:$D5663,$D5663,$M$2:$M5663,"Minor")=1,1,0))</f>
        <v>0</v>
      </c>
    </row>
    <row r="5664">
      <c r="A5664" t="inlineStr">
        <is>
          <t xml:space="preserve">294cd7d130be8bb0326127c52ff2769fcf9a956d</t>
        </is>
      </c>
      <c r="B5664" t="inlineStr">
        <is>
          <t xml:space="preserve">Zompirewolf</t>
        </is>
      </c>
      <c r="C5664" t="inlineStr">
        <is>
          <t xml:space="preserve">Zompirewolf: Die Geburt Einer Legende</t>
        </is>
      </c>
      <c r="D5664" t="inlineStr">
        <is>
          <t xml:space="preserve">284954294cc9fbf2fd5b4edc228a8cc5037147b6</t>
        </is>
      </c>
      <c r="E5664" t="inlineStr">
        <is>
          <t xml:space="preserve">Episode 504: Der Nächste Schritt</t>
        </is>
      </c>
      <c r="F5664">
        <v>504</v>
      </c>
      <c r="G5664" t="inlineStr">
        <is>
          <t xml:space="preserve">9:10-9:26</t>
        </is>
      </c>
      <c r="H5664" t="inlineStr">
        <is>
          <t xml:space="preserve">Resolved</t>
        </is>
      </c>
      <c r="I5664" t="inlineStr">
        <is>
          <t xml:space="preserve">Remarks: incorrect word
Line from Script: "Nachdem die größte Herausforderung für seinen Aufstieg aus dem Weg geräumt war, musste Tristan nur noch zwei weitere Beschwörungen durchführen und vier weitere Personen finden, um sie in Effium Minen zu verwandeln."
Notes: "Effium Minen" - change to "Werwölfe"</t>
        </is>
      </c>
      <c r="J5664" t="inlineStr">
        <is>
          <t xml:space="preserve">AI</t>
        </is>
      </c>
      <c r="K5664" t="inlineStr">
        <is>
          <t xml:space="preserve">Script error</t>
        </is>
      </c>
      <c r="L5664" t="inlineStr">
        <is>
          <t xml:space="preserve">Script error</t>
        </is>
      </c>
      <c r="M5664" t="str">
        <f>IFERROR(IF(VLOOKUP(L5664,'Quantification'!$A:$B,2,FALSE)&amp;""="","Unclassified",VLOOKUP(L5664,'Quantification'!$A:$B,2,FALSE)),"Unclassified")</f>
        <v>Major</v>
      </c>
      <c r="N5664" t="inlineStr">
        <is>
          <t xml:space="preserve">frl-florinda.frisardi@pocketfm.com</t>
        </is>
      </c>
      <c r="O5664" t="inlineStr">
        <is>
          <t xml:space="preserve">Issues found in raw</t>
        </is>
      </c>
      <c r="P5664" t="str">
        <f>IF(OR(O5664="Issues found in master",O5664="Final master"),"Master",IF(OR(O5664="Ready for Master",O5664="Issues found in raw",O5664="Raw under QC",O5664="Issues resolved in raw"),"Raw","-"))</f>
        <v>Raw</v>
      </c>
      <c r="Q5664" s="13">
        <v>46266.334027777775</v>
      </c>
      <c r="R5664" t="inlineStr">
        <is>
          <t xml:space="preserve">2026-09 (Sept)</t>
        </is>
      </c>
      <c r="S5664">
        <f>IF(M5664="Not an error",0,IF(COUNTIFS($A$2:$A5664,$A5664,$D$2:$D5664,$D5664,$M$2:$M5664,"&lt;&gt;Not an error")=1,1,0))</f>
        <v>1</v>
      </c>
      <c r="T5664">
        <f>IF(M5664&lt;&gt;"Major",0,IF(COUNTIFS($A$2:$A5664,$A5664,$D$2:$D5664,$D5664,$M$2:$M5664,"Major")=1,1,0))</f>
        <v>1</v>
      </c>
      <c r="U5664">
        <f>IF(M5664&lt;&gt;"Minor",0,IF(COUNTIFS($A$2:$A5664,$A5664,$D$2:$D5664,$D5664,$M$2:$M5664,"Minor")=1,1,0))</f>
        <v>0</v>
      </c>
    </row>
    <row r="5665">
      <c r="A5665" t="inlineStr">
        <is>
          <t xml:space="preserve">294cd7d130be8bb0326127c52ff2769fcf9a956d</t>
        </is>
      </c>
      <c r="B5665" t="inlineStr">
        <is>
          <t xml:space="preserve">Zompirewolf</t>
        </is>
      </c>
      <c r="C5665" t="inlineStr">
        <is>
          <t xml:space="preserve">Zompirewolf: Die Geburt Einer Legende</t>
        </is>
      </c>
      <c r="D5665" t="inlineStr">
        <is>
          <t xml:space="preserve">c100aec89bad6179bac311c8b545d7c75a665962</t>
        </is>
      </c>
      <c r="E5665" t="inlineStr">
        <is>
          <t xml:space="preserve">Episode 505: Mysteriöse Vision</t>
        </is>
      </c>
      <c r="F5665">
        <v>505</v>
      </c>
      <c r="G5665" t="inlineStr">
        <is>
          <t xml:space="preserve">0:44-0:52</t>
        </is>
      </c>
      <c r="H5665" t="inlineStr">
        <is>
          <t xml:space="preserve">Resolved</t>
        </is>
      </c>
      <c r="I5665" t="inlineStr">
        <is>
          <t xml:space="preserve">Remarks: mispronunciation
Line from Script: "In diesem Moment wurde ihm klar, dass nicht nur die seltene Gelegenheit, sich an einem Behemoth zu laben, dieses Blut so besonders machte."
Notes: "Behemot" --&gt; "Behemoff"</t>
        </is>
      </c>
      <c r="J5665" t="inlineStr">
        <is>
          <t xml:space="preserve">VOA</t>
        </is>
      </c>
      <c r="K5665" t="inlineStr">
        <is>
          <t xml:space="preserve">Mispronunciation</t>
        </is>
      </c>
      <c r="L5665" t="inlineStr">
        <is>
          <t xml:space="preserve">Mispronunciation</t>
        </is>
      </c>
      <c r="M5665" t="str">
        <f>IFERROR(IF(VLOOKUP(L5665,'Quantification'!$A:$B,2,FALSE)&amp;""="","Unclassified",VLOOKUP(L5665,'Quantification'!$A:$B,2,FALSE)),"Unclassified")</f>
        <v>Major</v>
      </c>
      <c r="N5665" t="inlineStr">
        <is>
          <t xml:space="preserve">frl-florinda.frisardi@pocketfm.com</t>
        </is>
      </c>
      <c r="O5665" t="inlineStr">
        <is>
          <t xml:space="preserve">Issues found in raw</t>
        </is>
      </c>
      <c r="P5665" t="str">
        <f>IF(OR(O5665="Issues found in master",O5665="Final master"),"Master",IF(OR(O5665="Ready for Master",O5665="Issues found in raw",O5665="Raw under QC",O5665="Issues resolved in raw"),"Raw","-"))</f>
        <v>Raw</v>
      </c>
      <c r="Q5665" s="13">
        <v>46266.334027777775</v>
      </c>
      <c r="R5665" t="inlineStr">
        <is>
          <t xml:space="preserve">2026-09 (Sept)</t>
        </is>
      </c>
      <c r="S5665">
        <f>IF(M5665="Not an error",0,IF(COUNTIFS($A$2:$A5665,$A5665,$D$2:$D5665,$D5665,$M$2:$M5665,"&lt;&gt;Not an error")=1,1,0))</f>
        <v>1</v>
      </c>
      <c r="T5665">
        <f>IF(M5665&lt;&gt;"Major",0,IF(COUNTIFS($A$2:$A5665,$A5665,$D$2:$D5665,$D5665,$M$2:$M5665,"Major")=1,1,0))</f>
        <v>1</v>
      </c>
      <c r="U5665">
        <f>IF(M5665&lt;&gt;"Minor",0,IF(COUNTIFS($A$2:$A5665,$A5665,$D$2:$D5665,$D5665,$M$2:$M5665,"Minor")=1,1,0))</f>
        <v>0</v>
      </c>
    </row>
    <row r="5666">
      <c r="A5666" t="inlineStr">
        <is>
          <t xml:space="preserve">294cd7d130be8bb0326127c52ff2769fcf9a956d</t>
        </is>
      </c>
      <c r="B5666" t="inlineStr">
        <is>
          <t xml:space="preserve">Zompirewolf</t>
        </is>
      </c>
      <c r="C5666" t="inlineStr">
        <is>
          <t xml:space="preserve">Zompirewolf: Die Geburt Einer Legende</t>
        </is>
      </c>
      <c r="D5666" t="inlineStr">
        <is>
          <t xml:space="preserve">cb87480c96600aaccb935e29c754992b3f0ddd80</t>
        </is>
      </c>
      <c r="E5666" t="inlineStr">
        <is>
          <t xml:space="preserve">Episode 506: Erinnerungslesen</t>
        </is>
      </c>
      <c r="F5666">
        <v>506</v>
      </c>
      <c r="G5666" t="inlineStr">
        <is>
          <t xml:space="preserve">4:28-4:39</t>
        </is>
      </c>
      <c r="H5666" t="inlineStr">
        <is>
          <t xml:space="preserve">Resolved</t>
        </is>
      </c>
      <c r="I5666" t="inlineStr">
        <is>
          <t xml:space="preserve">Remarks: incorrect name, change in accent
Line from Script: "„Schnitter und Wren, Minister Theron bittet um eure unverzügliche Anwesenheit vor dem Imperator“, verkündete der Bote und bemühte sich um einen offiziellen Ton."
Notes: "Wren" - change to "Tessa", "Theron" EN--&gt;DE</t>
        </is>
      </c>
      <c r="J5666" t="inlineStr">
        <is>
          <t xml:space="preserve">AI</t>
        </is>
      </c>
      <c r="K5666" t="inlineStr">
        <is>
          <t xml:space="preserve">Script error</t>
        </is>
      </c>
      <c r="L5666" t="inlineStr">
        <is>
          <t xml:space="preserve">Script error</t>
        </is>
      </c>
      <c r="M5666" t="str">
        <f>IFERROR(IF(VLOOKUP(L5666,'Quantification'!$A:$B,2,FALSE)&amp;""="","Unclassified",VLOOKUP(L5666,'Quantification'!$A:$B,2,FALSE)),"Unclassified")</f>
        <v>Major</v>
      </c>
      <c r="N5666" t="inlineStr">
        <is>
          <t xml:space="preserve">frl-florinda.frisardi@pocketfm.com</t>
        </is>
      </c>
      <c r="O5666" t="inlineStr">
        <is>
          <t xml:space="preserve">Issues found in raw</t>
        </is>
      </c>
      <c r="P5666" t="str">
        <f>IF(OR(O5666="Issues found in master",O5666="Final master"),"Master",IF(OR(O5666="Ready for Master",O5666="Issues found in raw",O5666="Raw under QC",O5666="Issues resolved in raw"),"Raw","-"))</f>
        <v>Raw</v>
      </c>
      <c r="Q5666" s="13">
        <v>46266.33472222222</v>
      </c>
      <c r="R5666" t="inlineStr">
        <is>
          <t xml:space="preserve">2026-09 (Sept)</t>
        </is>
      </c>
      <c r="S5666">
        <f>IF(M5666="Not an error",0,IF(COUNTIFS($A$2:$A5666,$A5666,$D$2:$D5666,$D5666,$M$2:$M5666,"&lt;&gt;Not an error")=1,1,0))</f>
        <v>1</v>
      </c>
      <c r="T5666">
        <f>IF(M5666&lt;&gt;"Major",0,IF(COUNTIFS($A$2:$A5666,$A5666,$D$2:$D5666,$D5666,$M$2:$M5666,"Major")=1,1,0))</f>
        <v>1</v>
      </c>
      <c r="U5666">
        <f>IF(M5666&lt;&gt;"Minor",0,IF(COUNTIFS($A$2:$A5666,$A5666,$D$2:$D5666,$D5666,$M$2:$M5666,"Minor")=1,1,0))</f>
        <v>0</v>
      </c>
    </row>
    <row r="5667">
      <c r="A5667" t="inlineStr">
        <is>
          <t xml:space="preserve">294cd7d130be8bb0326127c52ff2769fcf9a956d</t>
        </is>
      </c>
      <c r="B5667" t="inlineStr">
        <is>
          <t xml:space="preserve">Zompirewolf</t>
        </is>
      </c>
      <c r="C5667" t="inlineStr">
        <is>
          <t xml:space="preserve">Zompirewolf: Die Geburt Einer Legende</t>
        </is>
      </c>
      <c r="D5667" t="inlineStr">
        <is>
          <t xml:space="preserve">cb87480c96600aaccb935e29c754992b3f0ddd80</t>
        </is>
      </c>
      <c r="E5667" t="inlineStr">
        <is>
          <t xml:space="preserve">Episode 506: Erinnerungslesen</t>
        </is>
      </c>
      <c r="F5667">
        <v>506</v>
      </c>
      <c r="G5667" t="inlineStr">
        <is>
          <t xml:space="preserve">4:59-5:05</t>
        </is>
      </c>
      <c r="H5667" t="inlineStr">
        <is>
          <t xml:space="preserve">Resolved</t>
        </is>
      </c>
      <c r="I5667" t="inlineStr">
        <is>
          <t xml:space="preserve">Remarks: change in accent
Line from Script: "„Richtet Minister Theron aus, dass wir sofort kommen“, sagte Tristan ruhig und entließ den Boten mit einem Nicken."
Notes: "Theron" EN--&gt;DE</t>
        </is>
      </c>
      <c r="J5667" t="inlineStr">
        <is>
          <t xml:space="preserve">VOA</t>
        </is>
      </c>
      <c r="K5667" t="inlineStr">
        <is>
          <t xml:space="preserve">Mispronunciation</t>
        </is>
      </c>
      <c r="L5667" t="inlineStr">
        <is>
          <t xml:space="preserve">Mispronunciation</t>
        </is>
      </c>
      <c r="M5667" t="str">
        <f>IFERROR(IF(VLOOKUP(L5667,'Quantification'!$A:$B,2,FALSE)&amp;""="","Unclassified",VLOOKUP(L5667,'Quantification'!$A:$B,2,FALSE)),"Unclassified")</f>
        <v>Major</v>
      </c>
      <c r="N5667" t="inlineStr">
        <is>
          <t xml:space="preserve">frl-florinda.frisardi@pocketfm.com</t>
        </is>
      </c>
      <c r="O5667" t="inlineStr">
        <is>
          <t xml:space="preserve">Issues found in raw</t>
        </is>
      </c>
      <c r="P5667" t="str">
        <f>IF(OR(O5667="Issues found in master",O5667="Final master"),"Master",IF(OR(O5667="Ready for Master",O5667="Issues found in raw",O5667="Raw under QC",O5667="Issues resolved in raw"),"Raw","-"))</f>
        <v>Raw</v>
      </c>
      <c r="Q5667" s="13">
        <v>46266.33472222222</v>
      </c>
      <c r="R5667" t="inlineStr">
        <is>
          <t xml:space="preserve">2026-09 (Sept)</t>
        </is>
      </c>
      <c r="S5667">
        <f>IF(M5667="Not an error",0,IF(COUNTIFS($A$2:$A5667,$A5667,$D$2:$D5667,$D5667,$M$2:$M5667,"&lt;&gt;Not an error")=1,1,0))</f>
        <v>0</v>
      </c>
      <c r="T5667">
        <f>IF(M5667&lt;&gt;"Major",0,IF(COUNTIFS($A$2:$A5667,$A5667,$D$2:$D5667,$D5667,$M$2:$M5667,"Major")=1,1,0))</f>
        <v>0</v>
      </c>
      <c r="U5667">
        <f>IF(M5667&lt;&gt;"Minor",0,IF(COUNTIFS($A$2:$A5667,$A5667,$D$2:$D5667,$D5667,$M$2:$M5667,"Minor")=1,1,0))</f>
        <v>0</v>
      </c>
    </row>
    <row r="5668">
      <c r="A5668" t="inlineStr">
        <is>
          <t xml:space="preserve">294cd7d130be8bb0326127c52ff2769fcf9a956d</t>
        </is>
      </c>
      <c r="B5668" t="inlineStr">
        <is>
          <t xml:space="preserve">Zompirewolf</t>
        </is>
      </c>
      <c r="C5668" t="inlineStr">
        <is>
          <t xml:space="preserve">Zompirewolf: Die Geburt Einer Legende</t>
        </is>
      </c>
      <c r="D5668" t="inlineStr">
        <is>
          <t xml:space="preserve">cb87480c96600aaccb935e29c754992b3f0ddd80</t>
        </is>
      </c>
      <c r="E5668" t="inlineStr">
        <is>
          <t xml:space="preserve">Episode 506: Erinnerungslesen</t>
        </is>
      </c>
      <c r="F5668">
        <v>506</v>
      </c>
      <c r="G5668" t="inlineStr">
        <is>
          <t xml:space="preserve">7:27-7:36</t>
        </is>
      </c>
      <c r="H5668" t="inlineStr">
        <is>
          <t xml:space="preserve">Resolved</t>
        </is>
      </c>
      <c r="I5668" t="inlineStr">
        <is>
          <t xml:space="preserve">Remarks: change in accent
Line from Script: "„Und deshalb muss er sich für seine Taten nach unseren Gesetzen verantworten“, ergänzte Minister Theron mit festem, entschlossenem Ton."
Notes: "Theron" EN--&gt;DE</t>
        </is>
      </c>
      <c r="J5668" t="inlineStr">
        <is>
          <t xml:space="preserve">VOA</t>
        </is>
      </c>
      <c r="K5668" t="inlineStr">
        <is>
          <t xml:space="preserve">Mispronunciation</t>
        </is>
      </c>
      <c r="L5668" t="inlineStr">
        <is>
          <t xml:space="preserve">Mispronunciation</t>
        </is>
      </c>
      <c r="M5668" t="str">
        <f>IFERROR(IF(VLOOKUP(L5668,'Quantification'!$A:$B,2,FALSE)&amp;""="","Unclassified",VLOOKUP(L5668,'Quantification'!$A:$B,2,FALSE)),"Unclassified")</f>
        <v>Major</v>
      </c>
      <c r="N5668" t="inlineStr">
        <is>
          <t xml:space="preserve">frl-florinda.frisardi@pocketfm.com</t>
        </is>
      </c>
      <c r="O5668" t="inlineStr">
        <is>
          <t xml:space="preserve">Issues found in raw</t>
        </is>
      </c>
      <c r="P5668" t="str">
        <f>IF(OR(O5668="Issues found in master",O5668="Final master"),"Master",IF(OR(O5668="Ready for Master",O5668="Issues found in raw",O5668="Raw under QC",O5668="Issues resolved in raw"),"Raw","-"))</f>
        <v>Raw</v>
      </c>
      <c r="Q5668" s="13">
        <v>46266.33472222222</v>
      </c>
      <c r="R5668" t="inlineStr">
        <is>
          <t xml:space="preserve">2026-09 (Sept)</t>
        </is>
      </c>
      <c r="S5668">
        <f>IF(M5668="Not an error",0,IF(COUNTIFS($A$2:$A5668,$A5668,$D$2:$D5668,$D5668,$M$2:$M5668,"&lt;&gt;Not an error")=1,1,0))</f>
        <v>0</v>
      </c>
      <c r="T5668">
        <f>IF(M5668&lt;&gt;"Major",0,IF(COUNTIFS($A$2:$A5668,$A5668,$D$2:$D5668,$D5668,$M$2:$M5668,"Major")=1,1,0))</f>
        <v>0</v>
      </c>
      <c r="U5668">
        <f>IF(M5668&lt;&gt;"Minor",0,IF(COUNTIFS($A$2:$A5668,$A5668,$D$2:$D5668,$D5668,$M$2:$M5668,"Minor")=1,1,0))</f>
        <v>0</v>
      </c>
    </row>
    <row r="5669">
      <c r="A5669" t="inlineStr">
        <is>
          <t xml:space="preserve">294cd7d130be8bb0326127c52ff2769fcf9a956d</t>
        </is>
      </c>
      <c r="B5669" t="inlineStr">
        <is>
          <t xml:space="preserve">Zompirewolf</t>
        </is>
      </c>
      <c r="C5669" t="inlineStr">
        <is>
          <t xml:space="preserve">Zompirewolf: Die Geburt Einer Legende</t>
        </is>
      </c>
      <c r="D5669" t="inlineStr">
        <is>
          <t xml:space="preserve">c3903dbd745e1feeacec781ce19fe0301604c1d6</t>
        </is>
      </c>
      <c r="E5669" t="inlineStr">
        <is>
          <t xml:space="preserve">Episode 511: Täuschende Konfrontation</t>
        </is>
      </c>
      <c r="F5669">
        <v>511</v>
      </c>
      <c r="G5669" t="inlineStr">
        <is>
          <t xml:space="preserve">1:03-1:06</t>
        </is>
      </c>
      <c r="H5669" t="inlineStr">
        <is>
          <t xml:space="preserve">Resolved</t>
        </is>
      </c>
      <c r="I5669" t="inlineStr">
        <is>
          <t xml:space="preserve">Remarks: incorrect name
Line from Script: "Kira und Adeline waren seine Ex-Verlobten. "
Notes: "Kira" - change to "Kiera"EN</t>
        </is>
      </c>
      <c r="J5669" t="inlineStr">
        <is>
          <t xml:space="preserve">AI</t>
        </is>
      </c>
      <c r="K5669" t="inlineStr">
        <is>
          <t xml:space="preserve">Script error</t>
        </is>
      </c>
      <c r="L5669" t="inlineStr">
        <is>
          <t xml:space="preserve">Script error</t>
        </is>
      </c>
      <c r="M5669" t="str">
        <f>IFERROR(IF(VLOOKUP(L5669,'Quantification'!$A:$B,2,FALSE)&amp;""="","Unclassified",VLOOKUP(L5669,'Quantification'!$A:$B,2,FALSE)),"Unclassified")</f>
        <v>Major</v>
      </c>
      <c r="N5669" t="inlineStr">
        <is>
          <t xml:space="preserve">frl-florinda.frisardi@pocketfm.com</t>
        </is>
      </c>
      <c r="O5669" t="inlineStr">
        <is>
          <t xml:space="preserve">Issues found in raw</t>
        </is>
      </c>
      <c r="P5669" t="str">
        <f>IF(OR(O5669="Issues found in master",O5669="Final master"),"Master",IF(OR(O5669="Ready for Master",O5669="Issues found in raw",O5669="Raw under QC",O5669="Issues resolved in raw"),"Raw","-"))</f>
        <v>Raw</v>
      </c>
      <c r="Q5669" s="13">
        <v>46266.336111111115</v>
      </c>
      <c r="R5669" t="inlineStr">
        <is>
          <t xml:space="preserve">2026-09 (Sept)</t>
        </is>
      </c>
      <c r="S5669">
        <f>IF(M5669="Not an error",0,IF(COUNTIFS($A$2:$A5669,$A5669,$D$2:$D5669,$D5669,$M$2:$M5669,"&lt;&gt;Not an error")=1,1,0))</f>
        <v>1</v>
      </c>
      <c r="T5669">
        <f>IF(M5669&lt;&gt;"Major",0,IF(COUNTIFS($A$2:$A5669,$A5669,$D$2:$D5669,$D5669,$M$2:$M5669,"Major")=1,1,0))</f>
        <v>1</v>
      </c>
      <c r="U5669">
        <f>IF(M5669&lt;&gt;"Minor",0,IF(COUNTIFS($A$2:$A5669,$A5669,$D$2:$D5669,$D5669,$M$2:$M5669,"Minor")=1,1,0))</f>
        <v>0</v>
      </c>
    </row>
    <row r="5670">
      <c r="A5670" t="inlineStr">
        <is>
          <t xml:space="preserve">294cd7d130be8bb0326127c52ff2769fcf9a956d</t>
        </is>
      </c>
      <c r="B5670" t="inlineStr">
        <is>
          <t xml:space="preserve">Zompirewolf</t>
        </is>
      </c>
      <c r="C5670" t="inlineStr">
        <is>
          <t xml:space="preserve">Zompirewolf: Die Geburt Einer Legende</t>
        </is>
      </c>
      <c r="D5670" t="inlineStr">
        <is>
          <t xml:space="preserve">c3903dbd745e1feeacec781ce19fe0301604c1d6</t>
        </is>
      </c>
      <c r="E5670" t="inlineStr">
        <is>
          <t xml:space="preserve">Episode 511: Täuschende Konfrontation</t>
        </is>
      </c>
      <c r="F5670">
        <v>511</v>
      </c>
      <c r="G5670" t="inlineStr">
        <is>
          <t xml:space="preserve">2:39-2:48</t>
        </is>
      </c>
      <c r="H5670" t="inlineStr">
        <is>
          <t xml:space="preserve">Resolved</t>
        </is>
      </c>
      <c r="I5670" t="inlineStr">
        <is>
          <t xml:space="preserve">Remarks: incorrect name
Line from Script: "Ich glaube, das war der Moment, in dem die Leerenbrut ihm mitgeteilt hat, dass sie Kira und Adeline in ihrer Gewalt hat.“
Notes: "Kira" - change to "Kiera"EN</t>
        </is>
      </c>
      <c r="J5670" t="inlineStr">
        <is>
          <t xml:space="preserve">AI</t>
        </is>
      </c>
      <c r="K5670" t="inlineStr">
        <is>
          <t xml:space="preserve">Script error</t>
        </is>
      </c>
      <c r="L5670" t="inlineStr">
        <is>
          <t xml:space="preserve">Script error</t>
        </is>
      </c>
      <c r="M5670" t="str">
        <f>IFERROR(IF(VLOOKUP(L5670,'Quantification'!$A:$B,2,FALSE)&amp;""="","Unclassified",VLOOKUP(L5670,'Quantification'!$A:$B,2,FALSE)),"Unclassified")</f>
        <v>Major</v>
      </c>
      <c r="N5670" t="inlineStr">
        <is>
          <t xml:space="preserve">frl-florinda.frisardi@pocketfm.com</t>
        </is>
      </c>
      <c r="O5670" t="inlineStr">
        <is>
          <t xml:space="preserve">Issues found in raw</t>
        </is>
      </c>
      <c r="P5670" t="str">
        <f>IF(OR(O5670="Issues found in master",O5670="Final master"),"Master",IF(OR(O5670="Ready for Master",O5670="Issues found in raw",O5670="Raw under QC",O5670="Issues resolved in raw"),"Raw","-"))</f>
        <v>Raw</v>
      </c>
      <c r="Q5670" s="13">
        <v>46266.336111111115</v>
      </c>
      <c r="R5670" t="inlineStr">
        <is>
          <t xml:space="preserve">2026-09 (Sept)</t>
        </is>
      </c>
      <c r="S5670">
        <f>IF(M5670="Not an error",0,IF(COUNTIFS($A$2:$A5670,$A5670,$D$2:$D5670,$D5670,$M$2:$M5670,"&lt;&gt;Not an error")=1,1,0))</f>
        <v>0</v>
      </c>
      <c r="T5670">
        <f>IF(M5670&lt;&gt;"Major",0,IF(COUNTIFS($A$2:$A5670,$A5670,$D$2:$D5670,$D5670,$M$2:$M5670,"Major")=1,1,0))</f>
        <v>0</v>
      </c>
      <c r="U5670">
        <f>IF(M5670&lt;&gt;"Minor",0,IF(COUNTIFS($A$2:$A5670,$A5670,$D$2:$D5670,$D5670,$M$2:$M5670,"Minor")=1,1,0))</f>
        <v>0</v>
      </c>
    </row>
    <row r="5671">
      <c r="A5671" t="inlineStr">
        <is>
          <t xml:space="preserve">294cd7d130be8bb0326127c52ff2769fcf9a956d</t>
        </is>
      </c>
      <c r="B5671" t="inlineStr">
        <is>
          <t xml:space="preserve">Zompirewolf</t>
        </is>
      </c>
      <c r="C5671" t="inlineStr">
        <is>
          <t xml:space="preserve">Zompirewolf: Die Geburt Einer Legende</t>
        </is>
      </c>
      <c r="D5671" t="inlineStr">
        <is>
          <t xml:space="preserve">c3903dbd745e1feeacec781ce19fe0301604c1d6</t>
        </is>
      </c>
      <c r="E5671" t="inlineStr">
        <is>
          <t xml:space="preserve">Episode 511: Täuschende Konfrontation</t>
        </is>
      </c>
      <c r="F5671">
        <v>511</v>
      </c>
      <c r="G5671" t="inlineStr">
        <is>
          <t xml:space="preserve">2:57-3:02</t>
        </is>
      </c>
      <c r="H5671" t="inlineStr">
        <is>
          <t xml:space="preserve">Resolved</t>
        </is>
      </c>
      <c r="I5671" t="inlineStr">
        <is>
          <t xml:space="preserve">Remarks: incorrect name
Line from Script: "„Dort könnten sie Dracula, Kira und Adeline gefangen halten.“
Notes: "Kira" - change to "Kiera"EN</t>
        </is>
      </c>
      <c r="J5671" t="inlineStr">
        <is>
          <t xml:space="preserve">AI</t>
        </is>
      </c>
      <c r="K5671" t="inlineStr">
        <is>
          <t xml:space="preserve">Script error</t>
        </is>
      </c>
      <c r="L5671" t="inlineStr">
        <is>
          <t xml:space="preserve">Script error</t>
        </is>
      </c>
      <c r="M5671" t="str">
        <f>IFERROR(IF(VLOOKUP(L5671,'Quantification'!$A:$B,2,FALSE)&amp;""="","Unclassified",VLOOKUP(L5671,'Quantification'!$A:$B,2,FALSE)),"Unclassified")</f>
        <v>Major</v>
      </c>
      <c r="N5671" t="inlineStr">
        <is>
          <t xml:space="preserve">frl-florinda.frisardi@pocketfm.com</t>
        </is>
      </c>
      <c r="O5671" t="inlineStr">
        <is>
          <t xml:space="preserve">Issues found in raw</t>
        </is>
      </c>
      <c r="P5671" t="str">
        <f>IF(OR(O5671="Issues found in master",O5671="Final master"),"Master",IF(OR(O5671="Ready for Master",O5671="Issues found in raw",O5671="Raw under QC",O5671="Issues resolved in raw"),"Raw","-"))</f>
        <v>Raw</v>
      </c>
      <c r="Q5671" s="13">
        <v>46266.336111111115</v>
      </c>
      <c r="R5671" t="inlineStr">
        <is>
          <t xml:space="preserve">2026-09 (Sept)</t>
        </is>
      </c>
      <c r="S5671">
        <f>IF(M5671="Not an error",0,IF(COUNTIFS($A$2:$A5671,$A5671,$D$2:$D5671,$D5671,$M$2:$M5671,"&lt;&gt;Not an error")=1,1,0))</f>
        <v>0</v>
      </c>
      <c r="T5671">
        <f>IF(M5671&lt;&gt;"Major",0,IF(COUNTIFS($A$2:$A5671,$A5671,$D$2:$D5671,$D5671,$M$2:$M5671,"Major")=1,1,0))</f>
        <v>0</v>
      </c>
      <c r="U5671">
        <f>IF(M5671&lt;&gt;"Minor",0,IF(COUNTIFS($A$2:$A5671,$A5671,$D$2:$D5671,$D5671,$M$2:$M5671,"Minor")=1,1,0))</f>
        <v>0</v>
      </c>
    </row>
    <row r="5672">
      <c r="A5672" t="inlineStr">
        <is>
          <t xml:space="preserve">294cd7d130be8bb0326127c52ff2769fcf9a956d</t>
        </is>
      </c>
      <c r="B5672" t="inlineStr">
        <is>
          <t xml:space="preserve">Zompirewolf</t>
        </is>
      </c>
      <c r="C5672" t="inlineStr">
        <is>
          <t xml:space="preserve">Zompirewolf: Die Geburt Einer Legende</t>
        </is>
      </c>
      <c r="D5672" t="inlineStr">
        <is>
          <t xml:space="preserve">c3903dbd745e1feeacec781ce19fe0301604c1d6</t>
        </is>
      </c>
      <c r="E5672" t="inlineStr">
        <is>
          <t xml:space="preserve">Episode 511: Täuschende Konfrontation</t>
        </is>
      </c>
      <c r="F5672">
        <v>511</v>
      </c>
      <c r="G5672" t="inlineStr">
        <is>
          <t xml:space="preserve">4:37-4:41</t>
        </is>
      </c>
      <c r="H5672" t="inlineStr">
        <is>
          <t xml:space="preserve">Resolved</t>
        </is>
      </c>
      <c r="I5672" t="inlineStr">
        <is>
          <t xml:space="preserve">Remarks: change in accent
Line from Script: "Steinfaust und Vulcan wechselten einen wissenden Blick."
Notes: "Vulcan" EN--&gt;DE</t>
        </is>
      </c>
      <c r="J5672" t="inlineStr">
        <is>
          <t xml:space="preserve">VOA</t>
        </is>
      </c>
      <c r="K5672" t="inlineStr">
        <is>
          <t xml:space="preserve">Mispronunciation</t>
        </is>
      </c>
      <c r="L5672" t="inlineStr">
        <is>
          <t xml:space="preserve">Mispronunciation</t>
        </is>
      </c>
      <c r="M5672" t="str">
        <f>IFERROR(IF(VLOOKUP(L5672,'Quantification'!$A:$B,2,FALSE)&amp;""="","Unclassified",VLOOKUP(L5672,'Quantification'!$A:$B,2,FALSE)),"Unclassified")</f>
        <v>Major</v>
      </c>
      <c r="N5672" t="inlineStr">
        <is>
          <t xml:space="preserve">frl-florinda.frisardi@pocketfm.com</t>
        </is>
      </c>
      <c r="O5672" t="inlineStr">
        <is>
          <t xml:space="preserve">Issues found in raw</t>
        </is>
      </c>
      <c r="P5672" t="str">
        <f>IF(OR(O5672="Issues found in master",O5672="Final master"),"Master",IF(OR(O5672="Ready for Master",O5672="Issues found in raw",O5672="Raw under QC",O5672="Issues resolved in raw"),"Raw","-"))</f>
        <v>Raw</v>
      </c>
      <c r="Q5672" s="13">
        <v>46266.336111111115</v>
      </c>
      <c r="R5672" t="inlineStr">
        <is>
          <t xml:space="preserve">2026-09 (Sept)</t>
        </is>
      </c>
      <c r="S5672">
        <f>IF(M5672="Not an error",0,IF(COUNTIFS($A$2:$A5672,$A5672,$D$2:$D5672,$D5672,$M$2:$M5672,"&lt;&gt;Not an error")=1,1,0))</f>
        <v>0</v>
      </c>
      <c r="T5672">
        <f>IF(M5672&lt;&gt;"Major",0,IF(COUNTIFS($A$2:$A5672,$A5672,$D$2:$D5672,$D5672,$M$2:$M5672,"Major")=1,1,0))</f>
        <v>0</v>
      </c>
      <c r="U5672">
        <f>IF(M5672&lt;&gt;"Minor",0,IF(COUNTIFS($A$2:$A5672,$A5672,$D$2:$D5672,$D5672,$M$2:$M5672,"Minor")=1,1,0))</f>
        <v>0</v>
      </c>
    </row>
    <row r="5673">
      <c r="A5673" t="inlineStr">
        <is>
          <t xml:space="preserve">294cd7d130be8bb0326127c52ff2769fcf9a956d</t>
        </is>
      </c>
      <c r="B5673" t="inlineStr">
        <is>
          <t xml:space="preserve">Zompirewolf</t>
        </is>
      </c>
      <c r="C5673" t="inlineStr">
        <is>
          <t xml:space="preserve">Zompirewolf: Die Geburt Einer Legende</t>
        </is>
      </c>
      <c r="D5673" t="inlineStr">
        <is>
          <t xml:space="preserve">c3903dbd745e1feeacec781ce19fe0301604c1d6</t>
        </is>
      </c>
      <c r="E5673" t="inlineStr">
        <is>
          <t xml:space="preserve">Episode 511: Täuschende Konfrontation</t>
        </is>
      </c>
      <c r="F5673">
        <v>511</v>
      </c>
      <c r="G5673" t="inlineStr">
        <is>
          <t xml:space="preserve">5:10-5:19</t>
        </is>
      </c>
      <c r="H5673" t="inlineStr">
        <is>
          <t xml:space="preserve">Resolved</t>
        </is>
      </c>
      <c r="I5673" t="inlineStr">
        <is>
          <t xml:space="preserve">Remarks: change in accent
Line from Script: " Lord Vulcan, dabei brauche ich Ihre Hilfe.“
„Das ist doch selbstverständlich“, sagte Vulcan und klopfte Tristan auf den Rücken."
Notes: "Vulcan" EN--&gt;DE</t>
        </is>
      </c>
      <c r="J5673" t="inlineStr">
        <is>
          <t xml:space="preserve">VOA</t>
        </is>
      </c>
      <c r="K5673" t="inlineStr">
        <is>
          <t xml:space="preserve">Mispronunciation</t>
        </is>
      </c>
      <c r="L5673" t="inlineStr">
        <is>
          <t xml:space="preserve">Mispronunciation</t>
        </is>
      </c>
      <c r="M5673" t="str">
        <f>IFERROR(IF(VLOOKUP(L5673,'Quantification'!$A:$B,2,FALSE)&amp;""="","Unclassified",VLOOKUP(L5673,'Quantification'!$A:$B,2,FALSE)),"Unclassified")</f>
        <v>Major</v>
      </c>
      <c r="N5673" t="inlineStr">
        <is>
          <t xml:space="preserve">frl-florinda.frisardi@pocketfm.com</t>
        </is>
      </c>
      <c r="O5673" t="inlineStr">
        <is>
          <t xml:space="preserve">Issues found in raw</t>
        </is>
      </c>
      <c r="P5673" t="str">
        <f>IF(OR(O5673="Issues found in master",O5673="Final master"),"Master",IF(OR(O5673="Ready for Master",O5673="Issues found in raw",O5673="Raw under QC",O5673="Issues resolved in raw"),"Raw","-"))</f>
        <v>Raw</v>
      </c>
      <c r="Q5673" s="13">
        <v>46266.336111111115</v>
      </c>
      <c r="R5673" t="inlineStr">
        <is>
          <t xml:space="preserve">2026-09 (Sept)</t>
        </is>
      </c>
      <c r="S5673">
        <f>IF(M5673="Not an error",0,IF(COUNTIFS($A$2:$A5673,$A5673,$D$2:$D5673,$D5673,$M$2:$M5673,"&lt;&gt;Not an error")=1,1,0))</f>
        <v>0</v>
      </c>
      <c r="T5673">
        <f>IF(M5673&lt;&gt;"Major",0,IF(COUNTIFS($A$2:$A5673,$A5673,$D$2:$D5673,$D5673,$M$2:$M5673,"Major")=1,1,0))</f>
        <v>0</v>
      </c>
      <c r="U5673">
        <f>IF(M5673&lt;&gt;"Minor",0,IF(COUNTIFS($A$2:$A5673,$A5673,$D$2:$D5673,$D5673,$M$2:$M5673,"Minor")=1,1,0))</f>
        <v>0</v>
      </c>
    </row>
    <row r="5674">
      <c r="A5674" t="inlineStr">
        <is>
          <t xml:space="preserve">294cd7d130be8bb0326127c52ff2769fcf9a956d</t>
        </is>
      </c>
      <c r="B5674" t="inlineStr">
        <is>
          <t xml:space="preserve">Zompirewolf</t>
        </is>
      </c>
      <c r="C5674" t="inlineStr">
        <is>
          <t xml:space="preserve">Zompirewolf: Die Geburt Einer Legende</t>
        </is>
      </c>
      <c r="D5674" t="inlineStr">
        <is>
          <t xml:space="preserve">c3903dbd745e1feeacec781ce19fe0301604c1d6</t>
        </is>
      </c>
      <c r="E5674" t="inlineStr">
        <is>
          <t xml:space="preserve">Episode 511: Täuschende Konfrontation</t>
        </is>
      </c>
      <c r="F5674">
        <v>511</v>
      </c>
      <c r="G5674" t="inlineStr">
        <is>
          <t xml:space="preserve">5:31-5:40</t>
        </is>
      </c>
      <c r="H5674" t="inlineStr">
        <is>
          <t xml:space="preserve">Resolved</t>
        </is>
      </c>
      <c r="I5674" t="inlineStr">
        <is>
          <t xml:space="preserve">Remarks: incorrect name
Line from Script: "Wir müssen schnell sein, wenn wir eine Chance haben wollen, Dracula, Kira Gibbs und Adeline Cooke zu finden, bevor es zu spät ist.“
Notes: "Kira" - change to "Kiera"EN</t>
        </is>
      </c>
      <c r="J5674" t="inlineStr">
        <is>
          <t xml:space="preserve">AI</t>
        </is>
      </c>
      <c r="K5674" t="inlineStr">
        <is>
          <t xml:space="preserve">Script error</t>
        </is>
      </c>
      <c r="L5674" t="inlineStr">
        <is>
          <t xml:space="preserve">Script error</t>
        </is>
      </c>
      <c r="M5674" t="str">
        <f>IFERROR(IF(VLOOKUP(L5674,'Quantification'!$A:$B,2,FALSE)&amp;""="","Unclassified",VLOOKUP(L5674,'Quantification'!$A:$B,2,FALSE)),"Unclassified")</f>
        <v>Major</v>
      </c>
      <c r="N5674" t="inlineStr">
        <is>
          <t xml:space="preserve">frl-florinda.frisardi@pocketfm.com</t>
        </is>
      </c>
      <c r="O5674" t="inlineStr">
        <is>
          <t xml:space="preserve">Issues found in raw</t>
        </is>
      </c>
      <c r="P5674" t="str">
        <f>IF(OR(O5674="Issues found in master",O5674="Final master"),"Master",IF(OR(O5674="Ready for Master",O5674="Issues found in raw",O5674="Raw under QC",O5674="Issues resolved in raw"),"Raw","-"))</f>
        <v>Raw</v>
      </c>
      <c r="Q5674" s="13">
        <v>46266.336111111115</v>
      </c>
      <c r="R5674" t="inlineStr">
        <is>
          <t xml:space="preserve">2026-09 (Sept)</t>
        </is>
      </c>
      <c r="S5674">
        <f>IF(M5674="Not an error",0,IF(COUNTIFS($A$2:$A5674,$A5674,$D$2:$D5674,$D5674,$M$2:$M5674,"&lt;&gt;Not an error")=1,1,0))</f>
        <v>0</v>
      </c>
      <c r="T5674">
        <f>IF(M5674&lt;&gt;"Major",0,IF(COUNTIFS($A$2:$A5674,$A5674,$D$2:$D5674,$D5674,$M$2:$M5674,"Major")=1,1,0))</f>
        <v>0</v>
      </c>
      <c r="U5674">
        <f>IF(M5674&lt;&gt;"Minor",0,IF(COUNTIFS($A$2:$A5674,$A5674,$D$2:$D5674,$D5674,$M$2:$M5674,"Minor")=1,1,0))</f>
        <v>0</v>
      </c>
    </row>
    <row r="5675">
      <c r="A5675" t="inlineStr">
        <is>
          <t xml:space="preserve">294cd7d130be8bb0326127c52ff2769fcf9a956d</t>
        </is>
      </c>
      <c r="B5675" t="inlineStr">
        <is>
          <t xml:space="preserve">Zompirewolf</t>
        </is>
      </c>
      <c r="C5675" t="inlineStr">
        <is>
          <t xml:space="preserve">Zompirewolf: Die Geburt Einer Legende</t>
        </is>
      </c>
      <c r="D5675" t="inlineStr">
        <is>
          <t xml:space="preserve">f6d652ca05857d5ce880a5fbaa2d88a3addc07e4</t>
        </is>
      </c>
      <c r="E5675" t="inlineStr">
        <is>
          <t xml:space="preserve">Episode 513: Tristans Vampirische Konfrontation</t>
        </is>
      </c>
      <c r="F5675">
        <v>513</v>
      </c>
      <c r="G5675" t="inlineStr">
        <is>
          <t xml:space="preserve">0:43-0:56</t>
        </is>
      </c>
      <c r="H5675" t="inlineStr">
        <is>
          <t xml:space="preserve">Resolved</t>
        </is>
      </c>
      <c r="I5675" t="inlineStr">
        <is>
          <t xml:space="preserve">Remarks: mispronunciation
Line from Script: "Obwohl er nur lässig dastand, konnte Nishkca an dem Menschen keine Blöße entdecken, die einen Angriff erlaubt hätte. Das allein machte Nishkca bereits nervös, doch seinen neuen Rekruten fehlte diese Erfahrung. "
Notes: "Nishka" --&gt; "NischkZa"</t>
        </is>
      </c>
      <c r="J5675" t="inlineStr">
        <is>
          <t xml:space="preserve">VOA</t>
        </is>
      </c>
      <c r="K5675" t="inlineStr">
        <is>
          <t xml:space="preserve">Mispronunciation</t>
        </is>
      </c>
      <c r="L5675" t="inlineStr">
        <is>
          <t xml:space="preserve">Mispronunciation</t>
        </is>
      </c>
      <c r="M5675" t="str">
        <f>IFERROR(IF(VLOOKUP(L5675,'Quantification'!$A:$B,2,FALSE)&amp;""="","Unclassified",VLOOKUP(L5675,'Quantification'!$A:$B,2,FALSE)),"Unclassified")</f>
        <v>Major</v>
      </c>
      <c r="N5675" t="inlineStr">
        <is>
          <t xml:space="preserve">frl-florinda.frisardi@pocketfm.com</t>
        </is>
      </c>
      <c r="O5675" t="inlineStr">
        <is>
          <t xml:space="preserve">Issues found in raw</t>
        </is>
      </c>
      <c r="P5675" t="str">
        <f>IF(OR(O5675="Issues found in master",O5675="Final master"),"Master",IF(OR(O5675="Ready for Master",O5675="Issues found in raw",O5675="Raw under QC",O5675="Issues resolved in raw"),"Raw","-"))</f>
        <v>Raw</v>
      </c>
      <c r="Q5675" s="13">
        <v>46266.336111111115</v>
      </c>
      <c r="R5675" t="inlineStr">
        <is>
          <t xml:space="preserve">2026-09 (Sept)</t>
        </is>
      </c>
      <c r="S5675">
        <f>IF(M5675="Not an error",0,IF(COUNTIFS($A$2:$A5675,$A5675,$D$2:$D5675,$D5675,$M$2:$M5675,"&lt;&gt;Not an error")=1,1,0))</f>
        <v>1</v>
      </c>
      <c r="T5675">
        <f>IF(M5675&lt;&gt;"Major",0,IF(COUNTIFS($A$2:$A5675,$A5675,$D$2:$D5675,$D5675,$M$2:$M5675,"Major")=1,1,0))</f>
        <v>1</v>
      </c>
      <c r="U5675">
        <f>IF(M5675&lt;&gt;"Minor",0,IF(COUNTIFS($A$2:$A5675,$A5675,$D$2:$D5675,$D5675,$M$2:$M5675,"Minor")=1,1,0))</f>
        <v>0</v>
      </c>
    </row>
    <row r="5676">
      <c r="A5676" t="inlineStr">
        <is>
          <t xml:space="preserve">294cd7d130be8bb0326127c52ff2769fcf9a956d</t>
        </is>
      </c>
      <c r="B5676" t="inlineStr">
        <is>
          <t xml:space="preserve">Zompirewolf</t>
        </is>
      </c>
      <c r="C5676" t="inlineStr">
        <is>
          <t xml:space="preserve">Zompirewolf: Die Geburt Einer Legende</t>
        </is>
      </c>
      <c r="D5676" t="inlineStr">
        <is>
          <t xml:space="preserve">f6d652ca05857d5ce880a5fbaa2d88a3addc07e4</t>
        </is>
      </c>
      <c r="E5676" t="inlineStr">
        <is>
          <t xml:space="preserve">Episode 513: Tristans Vampirische Konfrontation</t>
        </is>
      </c>
      <c r="F5676">
        <v>513</v>
      </c>
      <c r="G5676" t="inlineStr">
        <is>
          <t xml:space="preserve">2:26-2:35</t>
        </is>
      </c>
      <c r="H5676" t="inlineStr">
        <is>
          <t xml:space="preserve">Resolved</t>
        </is>
      </c>
      <c r="I5676" t="inlineStr">
        <is>
          <t xml:space="preserve">Remarks: mispronunciation
Line from Script: "„Neugierige Reisende spazieren nicht einfach ins Sperrgebiet der Leerenbrut“, schoss Nishkca zurück und ließ die Knöchel knacken."
Notes: "Nishka" --&gt; "NischkZa"</t>
        </is>
      </c>
      <c r="J5676" t="inlineStr">
        <is>
          <t xml:space="preserve">VOA</t>
        </is>
      </c>
      <c r="K5676" t="inlineStr">
        <is>
          <t xml:space="preserve">Mispronunciation</t>
        </is>
      </c>
      <c r="L5676" t="inlineStr">
        <is>
          <t xml:space="preserve">Mispronunciation</t>
        </is>
      </c>
      <c r="M5676" t="str">
        <f>IFERROR(IF(VLOOKUP(L5676,'Quantification'!$A:$B,2,FALSE)&amp;""="","Unclassified",VLOOKUP(L5676,'Quantification'!$A:$B,2,FALSE)),"Unclassified")</f>
        <v>Major</v>
      </c>
      <c r="N5676" t="inlineStr">
        <is>
          <t xml:space="preserve">frl-florinda.frisardi@pocketfm.com</t>
        </is>
      </c>
      <c r="O5676" t="inlineStr">
        <is>
          <t xml:space="preserve">Issues found in raw</t>
        </is>
      </c>
      <c r="P5676" t="str">
        <f>IF(OR(O5676="Issues found in master",O5676="Final master"),"Master",IF(OR(O5676="Ready for Master",O5676="Issues found in raw",O5676="Raw under QC",O5676="Issues resolved in raw"),"Raw","-"))</f>
        <v>Raw</v>
      </c>
      <c r="Q5676" s="13">
        <v>46266.336111111115</v>
      </c>
      <c r="R5676" t="inlineStr">
        <is>
          <t xml:space="preserve">2026-09 (Sept)</t>
        </is>
      </c>
      <c r="S5676">
        <f>IF(M5676="Not an error",0,IF(COUNTIFS($A$2:$A5676,$A5676,$D$2:$D5676,$D5676,$M$2:$M5676,"&lt;&gt;Not an error")=1,1,0))</f>
        <v>0</v>
      </c>
      <c r="T5676">
        <f>IF(M5676&lt;&gt;"Major",0,IF(COUNTIFS($A$2:$A5676,$A5676,$D$2:$D5676,$D5676,$M$2:$M5676,"Major")=1,1,0))</f>
        <v>0</v>
      </c>
      <c r="U5676">
        <f>IF(M5676&lt;&gt;"Minor",0,IF(COUNTIFS($A$2:$A5676,$A5676,$D$2:$D5676,$D5676,$M$2:$M5676,"Minor")=1,1,0))</f>
        <v>0</v>
      </c>
    </row>
    <row r="5677">
      <c r="A5677" t="inlineStr">
        <is>
          <t xml:space="preserve">294cd7d130be8bb0326127c52ff2769fcf9a956d</t>
        </is>
      </c>
      <c r="B5677" t="inlineStr">
        <is>
          <t xml:space="preserve">Zompirewolf</t>
        </is>
      </c>
      <c r="C5677" t="inlineStr">
        <is>
          <t xml:space="preserve">Zompirewolf: Die Geburt Einer Legende</t>
        </is>
      </c>
      <c r="D5677" t="inlineStr">
        <is>
          <t xml:space="preserve">a2040d12b21c670032f711bba44ebef77cbc3ccf</t>
        </is>
      </c>
      <c r="E5677" t="inlineStr">
        <is>
          <t xml:space="preserve">Episode 514: Grausame Illusionen</t>
        </is>
      </c>
      <c r="F5677">
        <v>514</v>
      </c>
      <c r="G5677" t="inlineStr">
        <is>
          <t xml:space="preserve">5:18-5:26</t>
        </is>
      </c>
      <c r="H5677" t="inlineStr">
        <is>
          <t xml:space="preserve">Resolved</t>
        </is>
      </c>
      <c r="I5677" t="inlineStr">
        <is>
          <t xml:space="preserve">Remarks: mispronunciation
Line from Script: "Nishkcas Wut und Trauer vernebelten sein Urteilsvermögen und machten ihn unvorsichtig und durchschaubar. "
Notes: "Nishka" --&gt; "NischkZa"</t>
        </is>
      </c>
      <c r="J5677" t="inlineStr">
        <is>
          <t xml:space="preserve">VOA</t>
        </is>
      </c>
      <c r="K5677" t="inlineStr">
        <is>
          <t xml:space="preserve">Mispronunciation</t>
        </is>
      </c>
      <c r="L5677" t="inlineStr">
        <is>
          <t xml:space="preserve">Mispronunciation</t>
        </is>
      </c>
      <c r="M5677" t="str">
        <f>IFERROR(IF(VLOOKUP(L5677,'Quantification'!$A:$B,2,FALSE)&amp;""="","Unclassified",VLOOKUP(L5677,'Quantification'!$A:$B,2,FALSE)),"Unclassified")</f>
        <v>Major</v>
      </c>
      <c r="N5677" t="inlineStr">
        <is>
          <t xml:space="preserve">frl-florinda.frisardi@pocketfm.com</t>
        </is>
      </c>
      <c r="O5677" t="inlineStr">
        <is>
          <t xml:space="preserve">Issues found in raw</t>
        </is>
      </c>
      <c r="P5677" t="str">
        <f>IF(OR(O5677="Issues found in master",O5677="Final master"),"Master",IF(OR(O5677="Ready for Master",O5677="Issues found in raw",O5677="Raw under QC",O5677="Issues resolved in raw"),"Raw","-"))</f>
        <v>Raw</v>
      </c>
      <c r="Q5677" s="13">
        <v>46266.336805555555</v>
      </c>
      <c r="R5677" t="inlineStr">
        <is>
          <t xml:space="preserve">2026-09 (Sept)</t>
        </is>
      </c>
      <c r="S5677">
        <f>IF(M5677="Not an error",0,IF(COUNTIFS($A$2:$A5677,$A5677,$D$2:$D5677,$D5677,$M$2:$M5677,"&lt;&gt;Not an error")=1,1,0))</f>
        <v>1</v>
      </c>
      <c r="T5677">
        <f>IF(M5677&lt;&gt;"Major",0,IF(COUNTIFS($A$2:$A5677,$A5677,$D$2:$D5677,$D5677,$M$2:$M5677,"Major")=1,1,0))</f>
        <v>1</v>
      </c>
      <c r="U5677">
        <f>IF(M5677&lt;&gt;"Minor",0,IF(COUNTIFS($A$2:$A5677,$A5677,$D$2:$D5677,$D5677,$M$2:$M5677,"Minor")=1,1,0))</f>
        <v>0</v>
      </c>
    </row>
    <row r="5678">
      <c r="A5678" t="inlineStr">
        <is>
          <t xml:space="preserve">294cd7d130be8bb0326127c52ff2769fcf9a956d</t>
        </is>
      </c>
      <c r="B5678" t="inlineStr">
        <is>
          <t xml:space="preserve">Zompirewolf</t>
        </is>
      </c>
      <c r="C5678" t="inlineStr">
        <is>
          <t xml:space="preserve">Zompirewolf: Die Geburt Einer Legende</t>
        </is>
      </c>
      <c r="D5678" t="inlineStr">
        <is>
          <t xml:space="preserve">a2040d12b21c670032f711bba44ebef77cbc3ccf</t>
        </is>
      </c>
      <c r="E5678" t="inlineStr">
        <is>
          <t xml:space="preserve">Episode 514: Grausame Illusionen</t>
        </is>
      </c>
      <c r="F5678">
        <v>514</v>
      </c>
      <c r="G5678" t="inlineStr">
        <is>
          <t xml:space="preserve">5:36-5:53</t>
        </is>
      </c>
      <c r="H5678" t="inlineStr">
        <is>
          <t xml:space="preserve">Resolved</t>
        </is>
      </c>
      <c r="I5678" t="inlineStr">
        <is>
          <t xml:space="preserve">Remarks: mispronunciation
Line from Script: "Mit einem schnellen Schritt zur Seite packte Tristan Nishkcas Arm, warf ihn über die Schulter und ließ ihn auf dem Boden aufschlagen. Es war ein einfacher Griff, aber er funktionierte perfekt.
Nishkca knirschte mit den Zähnen und weigerte sich aufzugeben. "
Notes: "Nishka" --&gt; "NischkZa"</t>
        </is>
      </c>
      <c r="J5678" t="inlineStr">
        <is>
          <t xml:space="preserve">VOA</t>
        </is>
      </c>
      <c r="K5678" t="inlineStr">
        <is>
          <t xml:space="preserve">Mispronunciation</t>
        </is>
      </c>
      <c r="L5678" t="inlineStr">
        <is>
          <t xml:space="preserve">Mispronunciation</t>
        </is>
      </c>
      <c r="M5678" t="str">
        <f>IFERROR(IF(VLOOKUP(L5678,'Quantification'!$A:$B,2,FALSE)&amp;""="","Unclassified",VLOOKUP(L5678,'Quantification'!$A:$B,2,FALSE)),"Unclassified")</f>
        <v>Major</v>
      </c>
      <c r="N5678" t="inlineStr">
        <is>
          <t xml:space="preserve">frl-florinda.frisardi@pocketfm.com</t>
        </is>
      </c>
      <c r="O5678" t="inlineStr">
        <is>
          <t xml:space="preserve">Issues found in raw</t>
        </is>
      </c>
      <c r="P5678" t="str">
        <f>IF(OR(O5678="Issues found in master",O5678="Final master"),"Master",IF(OR(O5678="Ready for Master",O5678="Issues found in raw",O5678="Raw under QC",O5678="Issues resolved in raw"),"Raw","-"))</f>
        <v>Raw</v>
      </c>
      <c r="Q5678" s="13">
        <v>46266.336805555555</v>
      </c>
      <c r="R5678" t="inlineStr">
        <is>
          <t xml:space="preserve">2026-09 (Sept)</t>
        </is>
      </c>
      <c r="S5678">
        <f>IF(M5678="Not an error",0,IF(COUNTIFS($A$2:$A5678,$A5678,$D$2:$D5678,$D5678,$M$2:$M5678,"&lt;&gt;Not an error")=1,1,0))</f>
        <v>0</v>
      </c>
      <c r="T5678">
        <f>IF(M5678&lt;&gt;"Major",0,IF(COUNTIFS($A$2:$A5678,$A5678,$D$2:$D5678,$D5678,$M$2:$M5678,"Major")=1,1,0))</f>
        <v>0</v>
      </c>
      <c r="U5678">
        <f>IF(M5678&lt;&gt;"Minor",0,IF(COUNTIFS($A$2:$A5678,$A5678,$D$2:$D5678,$D5678,$M$2:$M5678,"Minor")=1,1,0))</f>
        <v>0</v>
      </c>
    </row>
    <row r="5679">
      <c r="A5679" t="inlineStr">
        <is>
          <t xml:space="preserve">294cd7d130be8bb0326127c52ff2769fcf9a956d</t>
        </is>
      </c>
      <c r="B5679" t="inlineStr">
        <is>
          <t xml:space="preserve">Zompirewolf</t>
        </is>
      </c>
      <c r="C5679" t="inlineStr">
        <is>
          <t xml:space="preserve">Zompirewolf: Die Geburt Einer Legende</t>
        </is>
      </c>
      <c r="D5679" t="inlineStr">
        <is>
          <t xml:space="preserve">a2040d12b21c670032f711bba44ebef77cbc3ccf</t>
        </is>
      </c>
      <c r="E5679" t="inlineStr">
        <is>
          <t xml:space="preserve">Episode 514: Grausame Illusionen</t>
        </is>
      </c>
      <c r="F5679">
        <v>514</v>
      </c>
      <c r="G5679" t="inlineStr">
        <is>
          <t xml:space="preserve">6:18-7:6</t>
        </is>
      </c>
      <c r="H5679" t="inlineStr">
        <is>
          <t xml:space="preserve">Resolved</t>
        </is>
      </c>
      <c r="I5679" t="inlineStr">
        <is>
          <t xml:space="preserve">Remarks: mispronunciation
Line from Script: "Normalerweise hätte Tristan sich vollständig in seine Zompirewolf-Form verwandeln müssen, um es mit einem Xyran aufzunehmen, doch nach seinem Training reichten seine Vampirfähigkeiten allein aus, um Nishkca zu besiegen.
Tristan nutzte seine Vampirgeschwindigkeit, um sich durch Nishkcas Schläge zu schlängeln, und tanzte wie ein Geist um ihn herum. Mit jedem verfehlten Schlag wurde Nishkca verzweifelter, seine Angriffe unkoordinierter und unberechenbarer.
Schließlich sah Tristan seine Chance.
Mit einer schnellen Drehung landete er einen kräftigen Tritt in Nishkcas Rücken, der ihn zu Boden schleuderte. Bevor Nishkca reagieren konnte, war Tristan über ihm und drückte ihn mit unmenschlicher Kraft zu Boden.
»Du bist unterlegen, Nishkca«, sagte Tristan mit leiser, bedrohlicher Stimme. "
Notes: "Nishka" --&gt; "NischkZa"</t>
        </is>
      </c>
      <c r="J5679" t="inlineStr">
        <is>
          <t xml:space="preserve">VOA</t>
        </is>
      </c>
      <c r="K5679" t="inlineStr">
        <is>
          <t xml:space="preserve">Mispronunciation</t>
        </is>
      </c>
      <c r="L5679" t="inlineStr">
        <is>
          <t xml:space="preserve">Mispronunciation</t>
        </is>
      </c>
      <c r="M5679" t="str">
        <f>IFERROR(IF(VLOOKUP(L5679,'Quantification'!$A:$B,2,FALSE)&amp;""="","Unclassified",VLOOKUP(L5679,'Quantification'!$A:$B,2,FALSE)),"Unclassified")</f>
        <v>Major</v>
      </c>
      <c r="N5679" t="inlineStr">
        <is>
          <t xml:space="preserve">frl-florinda.frisardi@pocketfm.com</t>
        </is>
      </c>
      <c r="O5679" t="inlineStr">
        <is>
          <t xml:space="preserve">Issues found in raw</t>
        </is>
      </c>
      <c r="P5679" t="str">
        <f>IF(OR(O5679="Issues found in master",O5679="Final master"),"Master",IF(OR(O5679="Ready for Master",O5679="Issues found in raw",O5679="Raw under QC",O5679="Issues resolved in raw"),"Raw","-"))</f>
        <v>Raw</v>
      </c>
      <c r="Q5679" s="13">
        <v>46266.336805555555</v>
      </c>
      <c r="R5679" t="inlineStr">
        <is>
          <t xml:space="preserve">2026-09 (Sept)</t>
        </is>
      </c>
      <c r="S5679">
        <f>IF(M5679="Not an error",0,IF(COUNTIFS($A$2:$A5679,$A5679,$D$2:$D5679,$D5679,$M$2:$M5679,"&lt;&gt;Not an error")=1,1,0))</f>
        <v>0</v>
      </c>
      <c r="T5679">
        <f>IF(M5679&lt;&gt;"Major",0,IF(COUNTIFS($A$2:$A5679,$A5679,$D$2:$D5679,$D5679,$M$2:$M5679,"Major")=1,1,0))</f>
        <v>0</v>
      </c>
      <c r="U5679">
        <f>IF(M5679&lt;&gt;"Minor",0,IF(COUNTIFS($A$2:$A5679,$A5679,$D$2:$D5679,$D5679,$M$2:$M5679,"Minor")=1,1,0))</f>
        <v>0</v>
      </c>
    </row>
    <row r="5680">
      <c r="A5680" t="inlineStr">
        <is>
          <t xml:space="preserve">294cd7d130be8bb0326127c52ff2769fcf9a956d</t>
        </is>
      </c>
      <c r="B5680" t="inlineStr">
        <is>
          <t xml:space="preserve">Zompirewolf</t>
        </is>
      </c>
      <c r="C5680" t="inlineStr">
        <is>
          <t xml:space="preserve">Zompirewolf: Die Geburt Einer Legende</t>
        </is>
      </c>
      <c r="D5680" t="inlineStr">
        <is>
          <t xml:space="preserve">a2040d12b21c670032f711bba44ebef77cbc3ccf</t>
        </is>
      </c>
      <c r="E5680" t="inlineStr">
        <is>
          <t xml:space="preserve">Episode 514: Grausame Illusionen</t>
        </is>
      </c>
      <c r="F5680">
        <v>514</v>
      </c>
      <c r="G5680" t="inlineStr">
        <is>
          <t xml:space="preserve">7:22-7:28</t>
        </is>
      </c>
      <c r="H5680" t="inlineStr">
        <is>
          <t xml:space="preserve">Resolved</t>
        </is>
      </c>
      <c r="I5680" t="inlineStr">
        <is>
          <t xml:space="preserve">Remarks: mispronunciation
Line from Script: "»Ich lasse dich damit nicht durchkommen«, zischte Nishkca, seine Stimme voller Trotz."
Notes: "Nishka" --&gt; "NischkZa"</t>
        </is>
      </c>
      <c r="J5680" t="inlineStr">
        <is>
          <t xml:space="preserve">VOA</t>
        </is>
      </c>
      <c r="K5680" t="inlineStr">
        <is>
          <t xml:space="preserve">Mispronunciation</t>
        </is>
      </c>
      <c r="L5680" t="inlineStr">
        <is>
          <t xml:space="preserve">Mispronunciation</t>
        </is>
      </c>
      <c r="M5680" t="str">
        <f>IFERROR(IF(VLOOKUP(L5680,'Quantification'!$A:$B,2,FALSE)&amp;""="","Unclassified",VLOOKUP(L5680,'Quantification'!$A:$B,2,FALSE)),"Unclassified")</f>
        <v>Major</v>
      </c>
      <c r="N5680" t="inlineStr">
        <is>
          <t xml:space="preserve">frl-florinda.frisardi@pocketfm.com</t>
        </is>
      </c>
      <c r="O5680" t="inlineStr">
        <is>
          <t xml:space="preserve">Issues found in raw</t>
        </is>
      </c>
      <c r="P5680" t="str">
        <f>IF(OR(O5680="Issues found in master",O5680="Final master"),"Master",IF(OR(O5680="Ready for Master",O5680="Issues found in raw",O5680="Raw under QC",O5680="Issues resolved in raw"),"Raw","-"))</f>
        <v>Raw</v>
      </c>
      <c r="Q5680" s="13">
        <v>46266.336805555555</v>
      </c>
      <c r="R5680" t="inlineStr">
        <is>
          <t xml:space="preserve">2026-09 (Sept)</t>
        </is>
      </c>
      <c r="S5680">
        <f>IF(M5680="Not an error",0,IF(COUNTIFS($A$2:$A5680,$A5680,$D$2:$D5680,$D5680,$M$2:$M5680,"&lt;&gt;Not an error")=1,1,0))</f>
        <v>0</v>
      </c>
      <c r="T5680">
        <f>IF(M5680&lt;&gt;"Major",0,IF(COUNTIFS($A$2:$A5680,$A5680,$D$2:$D5680,$D5680,$M$2:$M5680,"Major")=1,1,0))</f>
        <v>0</v>
      </c>
      <c r="U5680">
        <f>IF(M5680&lt;&gt;"Minor",0,IF(COUNTIFS($A$2:$A5680,$A5680,$D$2:$D5680,$D5680,$M$2:$M5680,"Minor")=1,1,0))</f>
        <v>0</v>
      </c>
    </row>
    <row r="5681">
      <c r="A5681" t="inlineStr">
        <is>
          <t xml:space="preserve">294cd7d130be8bb0326127c52ff2769fcf9a956d</t>
        </is>
      </c>
      <c r="B5681" t="inlineStr">
        <is>
          <t xml:space="preserve">Zompirewolf</t>
        </is>
      </c>
      <c r="C5681" t="inlineStr">
        <is>
          <t xml:space="preserve">Zompirewolf: Die Geburt Einer Legende</t>
        </is>
      </c>
      <c r="D5681" t="inlineStr">
        <is>
          <t xml:space="preserve">a2040d12b21c670032f711bba44ebef77cbc3ccf</t>
        </is>
      </c>
      <c r="E5681" t="inlineStr">
        <is>
          <t xml:space="preserve">Episode 514: Grausame Illusionen</t>
        </is>
      </c>
      <c r="F5681">
        <v>514</v>
      </c>
      <c r="G5681" t="inlineStr">
        <is>
          <t xml:space="preserve">7:52-8:02</t>
        </is>
      </c>
      <c r="H5681" t="inlineStr">
        <is>
          <t xml:space="preserve">Resolved</t>
        </is>
      </c>
      <c r="I5681" t="inlineStr">
        <is>
          <t xml:space="preserve">Remarks: mispronunciation
Line from Script: "Mit einem grausamen Grinsen übte Tristan scharfen, brutalen Druck auf Nishkcas Hand aus, was diesen vor Schmerz aufschreien ließ."
Notes: "Nishka" --&gt; "NischkZa"</t>
        </is>
      </c>
      <c r="J5681" t="inlineStr">
        <is>
          <t xml:space="preserve">VOA</t>
        </is>
      </c>
      <c r="K5681" t="inlineStr">
        <is>
          <t xml:space="preserve">Mispronunciation</t>
        </is>
      </c>
      <c r="L5681" t="inlineStr">
        <is>
          <t xml:space="preserve">Mispronunciation</t>
        </is>
      </c>
      <c r="M5681" t="str">
        <f>IFERROR(IF(VLOOKUP(L5681,'Quantification'!$A:$B,2,FALSE)&amp;""="","Unclassified",VLOOKUP(L5681,'Quantification'!$A:$B,2,FALSE)),"Unclassified")</f>
        <v>Major</v>
      </c>
      <c r="N5681" t="inlineStr">
        <is>
          <t xml:space="preserve">frl-florinda.frisardi@pocketfm.com</t>
        </is>
      </c>
      <c r="O5681" t="inlineStr">
        <is>
          <t xml:space="preserve">Issues found in raw</t>
        </is>
      </c>
      <c r="P5681" t="str">
        <f>IF(OR(O5681="Issues found in master",O5681="Final master"),"Master",IF(OR(O5681="Ready for Master",O5681="Issues found in raw",O5681="Raw under QC",O5681="Issues resolved in raw"),"Raw","-"))</f>
        <v>Raw</v>
      </c>
      <c r="Q5681" s="13">
        <v>46266.336805555555</v>
      </c>
      <c r="R5681" t="inlineStr">
        <is>
          <t xml:space="preserve">2026-09 (Sept)</t>
        </is>
      </c>
      <c r="S5681">
        <f>IF(M5681="Not an error",0,IF(COUNTIFS($A$2:$A5681,$A5681,$D$2:$D5681,$D5681,$M$2:$M5681,"&lt;&gt;Not an error")=1,1,0))</f>
        <v>0</v>
      </c>
      <c r="T5681">
        <f>IF(M5681&lt;&gt;"Major",0,IF(COUNTIFS($A$2:$A5681,$A5681,$D$2:$D5681,$D5681,$M$2:$M5681,"Major")=1,1,0))</f>
        <v>0</v>
      </c>
      <c r="U5681">
        <f>IF(M5681&lt;&gt;"Minor",0,IF(COUNTIFS($A$2:$A5681,$A5681,$D$2:$D5681,$D5681,$M$2:$M5681,"Minor")=1,1,0))</f>
        <v>0</v>
      </c>
    </row>
    <row r="5682">
      <c r="A5682" t="inlineStr">
        <is>
          <t xml:space="preserve">294cd7d130be8bb0326127c52ff2769fcf9a956d</t>
        </is>
      </c>
      <c r="B5682" t="inlineStr">
        <is>
          <t xml:space="preserve">Zompirewolf</t>
        </is>
      </c>
      <c r="C5682" t="inlineStr">
        <is>
          <t xml:space="preserve">Zompirewolf: Die Geburt Einer Legende</t>
        </is>
      </c>
      <c r="D5682" t="inlineStr">
        <is>
          <t xml:space="preserve">a2040d12b21c670032f711bba44ebef77cbc3ccf</t>
        </is>
      </c>
      <c r="E5682" t="inlineStr">
        <is>
          <t xml:space="preserve">Episode 514: Grausame Illusionen</t>
        </is>
      </c>
      <c r="F5682">
        <v>514</v>
      </c>
      <c r="G5682" t="inlineStr">
        <is>
          <t xml:space="preserve">8:18-8:32</t>
        </is>
      </c>
      <c r="H5682" t="inlineStr">
        <is>
          <t xml:space="preserve">Resolved</t>
        </is>
      </c>
      <c r="I5682" t="inlineStr">
        <is>
          <t xml:space="preserve">Remarks: mispronunciation
Line from Script: "»Du bist ein Monster!«, keuchte Nishkca. »Ah, da ist sie ja, die Wahrheit«, höhnte Tristan. »Siehst du, Nishkca, das Monster hier bist du. "
Notes: "Nishka" --&gt; "NischkZa"</t>
        </is>
      </c>
      <c r="J5682" t="inlineStr">
        <is>
          <t xml:space="preserve">VOA</t>
        </is>
      </c>
      <c r="K5682" t="inlineStr">
        <is>
          <t xml:space="preserve">Mispronunciation</t>
        </is>
      </c>
      <c r="L5682" t="inlineStr">
        <is>
          <t xml:space="preserve">Mispronunciation</t>
        </is>
      </c>
      <c r="M5682" t="str">
        <f>IFERROR(IF(VLOOKUP(L5682,'Quantification'!$A:$B,2,FALSE)&amp;""="","Unclassified",VLOOKUP(L5682,'Quantification'!$A:$B,2,FALSE)),"Unclassified")</f>
        <v>Major</v>
      </c>
      <c r="N5682" t="inlineStr">
        <is>
          <t xml:space="preserve">frl-florinda.frisardi@pocketfm.com</t>
        </is>
      </c>
      <c r="O5682" t="inlineStr">
        <is>
          <t xml:space="preserve">Issues found in raw</t>
        </is>
      </c>
      <c r="P5682" t="str">
        <f>IF(OR(O5682="Issues found in master",O5682="Final master"),"Master",IF(OR(O5682="Ready for Master",O5682="Issues found in raw",O5682="Raw under QC",O5682="Issues resolved in raw"),"Raw","-"))</f>
        <v>Raw</v>
      </c>
      <c r="Q5682" s="13">
        <v>46266.336805555555</v>
      </c>
      <c r="R5682" t="inlineStr">
        <is>
          <t xml:space="preserve">2026-09 (Sept)</t>
        </is>
      </c>
      <c r="S5682">
        <f>IF(M5682="Not an error",0,IF(COUNTIFS($A$2:$A5682,$A5682,$D$2:$D5682,$D5682,$M$2:$M5682,"&lt;&gt;Not an error")=1,1,0))</f>
        <v>0</v>
      </c>
      <c r="T5682">
        <f>IF(M5682&lt;&gt;"Major",0,IF(COUNTIFS($A$2:$A5682,$A5682,$D$2:$D5682,$D5682,$M$2:$M5682,"Major")=1,1,0))</f>
        <v>0</v>
      </c>
      <c r="U5682">
        <f>IF(M5682&lt;&gt;"Minor",0,IF(COUNTIFS($A$2:$A5682,$A5682,$D$2:$D5682,$D5682,$M$2:$M5682,"Minor")=1,1,0))</f>
        <v>0</v>
      </c>
    </row>
    <row r="5683">
      <c r="A5683" t="inlineStr">
        <is>
          <t xml:space="preserve">294cd7d130be8bb0326127c52ff2769fcf9a956d</t>
        </is>
      </c>
      <c r="B5683" t="inlineStr">
        <is>
          <t xml:space="preserve">Zompirewolf</t>
        </is>
      </c>
      <c r="C5683" t="inlineStr">
        <is>
          <t xml:space="preserve">Zompirewolf: Die Geburt Einer Legende</t>
        </is>
      </c>
      <c r="D5683" t="inlineStr">
        <is>
          <t xml:space="preserve">713e200475a7168dfeccd837dccf9e981fd32cf0</t>
        </is>
      </c>
      <c r="E5683" t="inlineStr">
        <is>
          <t xml:space="preserve">Episode 515: Neue Beschwörung</t>
        </is>
      </c>
      <c r="F5683">
        <v>515</v>
      </c>
      <c r="G5683" t="inlineStr">
        <is>
          <t xml:space="preserve">0:00-0:18</t>
        </is>
      </c>
      <c r="H5683" t="inlineStr">
        <is>
          <t xml:space="preserve">Resolved</t>
        </is>
      </c>
      <c r="I5683" t="inlineStr">
        <is>
          <t xml:space="preserve">Remarks: mispronunciation
Line from Script: "»Auf keinen Fall!«, schrie Nishkca und versuchte verzweifelt, den Rest seiner Gruppe vor den Eindringlingen zu warnen. Tristans rote Augen folgten Nishkca, als der Krieger der Leerenbrut aus dem Raum rennen wollte, sein Herz pochte vor Angst und Verzweiflung. "
Notes: "Nishka" --&gt; "NischkZa"</t>
        </is>
      </c>
      <c r="J5683" t="inlineStr">
        <is>
          <t xml:space="preserve">VOA</t>
        </is>
      </c>
      <c r="K5683" t="inlineStr">
        <is>
          <t xml:space="preserve">Mispronunciation</t>
        </is>
      </c>
      <c r="L5683" t="inlineStr">
        <is>
          <t xml:space="preserve">Mispronunciation</t>
        </is>
      </c>
      <c r="M5683" t="str">
        <f>IFERROR(IF(VLOOKUP(L5683,'Quantification'!$A:$B,2,FALSE)&amp;""="","Unclassified",VLOOKUP(L5683,'Quantification'!$A:$B,2,FALSE)),"Unclassified")</f>
        <v>Major</v>
      </c>
      <c r="N5683" t="inlineStr">
        <is>
          <t xml:space="preserve">frl-florinda.frisardi@pocketfm.com</t>
        </is>
      </c>
      <c r="O5683" t="inlineStr">
        <is>
          <t xml:space="preserve">Issues found in raw</t>
        </is>
      </c>
      <c r="P5683" t="str">
        <f>IF(OR(O5683="Issues found in master",O5683="Final master"),"Master",IF(OR(O5683="Ready for Master",O5683="Issues found in raw",O5683="Raw under QC",O5683="Issues resolved in raw"),"Raw","-"))</f>
        <v>Raw</v>
      </c>
      <c r="Q5683" s="13">
        <v>46266.336805555555</v>
      </c>
      <c r="R5683" t="inlineStr">
        <is>
          <t xml:space="preserve">2026-09 (Sept)</t>
        </is>
      </c>
      <c r="S5683">
        <f>IF(M5683="Not an error",0,IF(COUNTIFS($A$2:$A5683,$A5683,$D$2:$D5683,$D5683,$M$2:$M5683,"&lt;&gt;Not an error")=1,1,0))</f>
        <v>1</v>
      </c>
      <c r="T5683">
        <f>IF(M5683&lt;&gt;"Major",0,IF(COUNTIFS($A$2:$A5683,$A5683,$D$2:$D5683,$D5683,$M$2:$M5683,"Major")=1,1,0))</f>
        <v>1</v>
      </c>
      <c r="U5683">
        <f>IF(M5683&lt;&gt;"Minor",0,IF(COUNTIFS($A$2:$A5683,$A5683,$D$2:$D5683,$D5683,$M$2:$M5683,"Minor")=1,1,0))</f>
        <v>0</v>
      </c>
    </row>
    <row r="5684">
      <c r="A5684" t="inlineStr">
        <is>
          <t xml:space="preserve">294cd7d130be8bb0326127c52ff2769fcf9a956d</t>
        </is>
      </c>
      <c r="B5684" t="inlineStr">
        <is>
          <t xml:space="preserve">Zompirewolf</t>
        </is>
      </c>
      <c r="C5684" t="inlineStr">
        <is>
          <t xml:space="preserve">Zompirewolf: Die Geburt Einer Legende</t>
        </is>
      </c>
      <c r="D5684" t="inlineStr">
        <is>
          <t xml:space="preserve">713e200475a7168dfeccd837dccf9e981fd32cf0</t>
        </is>
      </c>
      <c r="E5684" t="inlineStr">
        <is>
          <t xml:space="preserve">Episode 515: Neue Beschwörung</t>
        </is>
      </c>
      <c r="F5684">
        <v>515</v>
      </c>
      <c r="G5684" t="inlineStr">
        <is>
          <t xml:space="preserve">1:15-1:46</t>
        </is>
      </c>
      <c r="H5684" t="inlineStr">
        <is>
          <t xml:space="preserve">Resolved</t>
        </is>
      </c>
      <c r="I5684" t="inlineStr">
        <is>
          <t xml:space="preserve">Remarks: mispronunciation
Line from Script: "Mit einer schnellen Geste beschwor er Trevor und Atlas, seine schattenhaften Diener, herauf, um Nishkca den Weg abzuschneiden. Trevor tauchte aus der Dunkelheit auf, seine hoch aufragende, imposante Gestalt warf eine unheimliche Silhouette im fahlen Licht des nebelverhangenen Raumes. Er bewegte sich mit unnatürlicher Geschwindigkeit und versperrte Nishkca mit seinem gewaltigen Körper den Weg.
Gleichzeitig erschien Atlas aus den Schatten hinter Nishkca."
Notes: "Nishka" --&gt; "NischkZa"</t>
        </is>
      </c>
      <c r="J5684" t="inlineStr">
        <is>
          <t xml:space="preserve">VOA</t>
        </is>
      </c>
      <c r="K5684" t="inlineStr">
        <is>
          <t xml:space="preserve">Mispronunciation</t>
        </is>
      </c>
      <c r="L5684" t="inlineStr">
        <is>
          <t xml:space="preserve">Mispronunciation</t>
        </is>
      </c>
      <c r="M5684" t="str">
        <f>IFERROR(IF(VLOOKUP(L5684,'Quantification'!$A:$B,2,FALSE)&amp;""="","Unclassified",VLOOKUP(L5684,'Quantification'!$A:$B,2,FALSE)),"Unclassified")</f>
        <v>Major</v>
      </c>
      <c r="N5684" t="inlineStr">
        <is>
          <t xml:space="preserve">frl-florinda.frisardi@pocketfm.com</t>
        </is>
      </c>
      <c r="O5684" t="inlineStr">
        <is>
          <t xml:space="preserve">Issues found in raw</t>
        </is>
      </c>
      <c r="P5684" t="str">
        <f>IF(OR(O5684="Issues found in master",O5684="Final master"),"Master",IF(OR(O5684="Ready for Master",O5684="Issues found in raw",O5684="Raw under QC",O5684="Issues resolved in raw"),"Raw","-"))</f>
        <v>Raw</v>
      </c>
      <c r="Q5684" s="13">
        <v>46266.336805555555</v>
      </c>
      <c r="R5684" t="inlineStr">
        <is>
          <t xml:space="preserve">2026-09 (Sept)</t>
        </is>
      </c>
      <c r="S5684">
        <f>IF(M5684="Not an error",0,IF(COUNTIFS($A$2:$A5684,$A5684,$D$2:$D5684,$D5684,$M$2:$M5684,"&lt;&gt;Not an error")=1,1,0))</f>
        <v>0</v>
      </c>
      <c r="T5684">
        <f>IF(M5684&lt;&gt;"Major",0,IF(COUNTIFS($A$2:$A5684,$A5684,$D$2:$D5684,$D5684,$M$2:$M5684,"Major")=1,1,0))</f>
        <v>0</v>
      </c>
      <c r="U5684">
        <f>IF(M5684&lt;&gt;"Minor",0,IF(COUNTIFS($A$2:$A5684,$A5684,$D$2:$D5684,$D5684,$M$2:$M5684,"Minor")=1,1,0))</f>
        <v>0</v>
      </c>
    </row>
    <row r="5685">
      <c r="A5685" t="inlineStr">
        <is>
          <t xml:space="preserve">294cd7d130be8bb0326127c52ff2769fcf9a956d</t>
        </is>
      </c>
      <c r="B5685" t="inlineStr">
        <is>
          <t xml:space="preserve">Zompirewolf</t>
        </is>
      </c>
      <c r="C5685" t="inlineStr">
        <is>
          <t xml:space="preserve">Zompirewolf: Die Geburt Einer Legende</t>
        </is>
      </c>
      <c r="D5685" t="inlineStr">
        <is>
          <t xml:space="preserve">713e200475a7168dfeccd837dccf9e981fd32cf0</t>
        </is>
      </c>
      <c r="E5685" t="inlineStr">
        <is>
          <t xml:space="preserve">Episode 515: Neue Beschwörung</t>
        </is>
      </c>
      <c r="F5685">
        <v>515</v>
      </c>
      <c r="G5685" t="inlineStr">
        <is>
          <t xml:space="preserve">2:00-2:09</t>
        </is>
      </c>
      <c r="H5685" t="inlineStr">
        <is>
          <t xml:space="preserve">Resolved</t>
        </is>
      </c>
      <c r="I5685" t="inlineStr">
        <is>
          <t xml:space="preserve">Remarks: mispronunciation
Line from Script: "Als sie diese Worte hörten, bewegten sich Trevor und Atlas schnell, umzingelten Nishkca und schnitten ihm jeden Fluchtweg ab. "
Notes: "Nishka" --&gt; "NischkZa"</t>
        </is>
      </c>
      <c r="J5685" t="inlineStr">
        <is>
          <t xml:space="preserve">VOA</t>
        </is>
      </c>
      <c r="K5685" t="inlineStr">
        <is>
          <t xml:space="preserve">Mispronunciation</t>
        </is>
      </c>
      <c r="L5685" t="inlineStr">
        <is>
          <t xml:space="preserve">Mispronunciation</t>
        </is>
      </c>
      <c r="M5685" t="str">
        <f>IFERROR(IF(VLOOKUP(L5685,'Quantification'!$A:$B,2,FALSE)&amp;""="","Unclassified",VLOOKUP(L5685,'Quantification'!$A:$B,2,FALSE)),"Unclassified")</f>
        <v>Major</v>
      </c>
      <c r="N5685" t="inlineStr">
        <is>
          <t xml:space="preserve">frl-florinda.frisardi@pocketfm.com</t>
        </is>
      </c>
      <c r="O5685" t="inlineStr">
        <is>
          <t xml:space="preserve">Issues found in raw</t>
        </is>
      </c>
      <c r="P5685" t="str">
        <f>IF(OR(O5685="Issues found in master",O5685="Final master"),"Master",IF(OR(O5685="Ready for Master",O5685="Issues found in raw",O5685="Raw under QC",O5685="Issues resolved in raw"),"Raw","-"))</f>
        <v>Raw</v>
      </c>
      <c r="Q5685" s="13">
        <v>46266.336805555555</v>
      </c>
      <c r="R5685" t="inlineStr">
        <is>
          <t xml:space="preserve">2026-09 (Sept)</t>
        </is>
      </c>
      <c r="S5685">
        <f>IF(M5685="Not an error",0,IF(COUNTIFS($A$2:$A5685,$A5685,$D$2:$D5685,$D5685,$M$2:$M5685,"&lt;&gt;Not an error")=1,1,0))</f>
        <v>0</v>
      </c>
      <c r="T5685">
        <f>IF(M5685&lt;&gt;"Major",0,IF(COUNTIFS($A$2:$A5685,$A5685,$D$2:$D5685,$D5685,$M$2:$M5685,"Major")=1,1,0))</f>
        <v>0</v>
      </c>
      <c r="U5685">
        <f>IF(M5685&lt;&gt;"Minor",0,IF(COUNTIFS($A$2:$A5685,$A5685,$D$2:$D5685,$D5685,$M$2:$M5685,"Minor")=1,1,0))</f>
        <v>0</v>
      </c>
    </row>
    <row r="5686">
      <c r="A5686" t="inlineStr">
        <is>
          <t xml:space="preserve">294cd7d130be8bb0326127c52ff2769fcf9a956d</t>
        </is>
      </c>
      <c r="B5686" t="inlineStr">
        <is>
          <t xml:space="preserve">Zompirewolf</t>
        </is>
      </c>
      <c r="C5686" t="inlineStr">
        <is>
          <t xml:space="preserve">Zompirewolf: Die Geburt Einer Legende</t>
        </is>
      </c>
      <c r="D5686" t="inlineStr">
        <is>
          <t xml:space="preserve">713e200475a7168dfeccd837dccf9e981fd32cf0</t>
        </is>
      </c>
      <c r="E5686" t="inlineStr">
        <is>
          <t xml:space="preserve">Episode 515: Neue Beschwörung</t>
        </is>
      </c>
      <c r="F5686">
        <v>515</v>
      </c>
      <c r="G5686" t="inlineStr">
        <is>
          <t xml:space="preserve">2:24-2:30</t>
        </is>
      </c>
      <c r="H5686" t="inlineStr">
        <is>
          <t xml:space="preserve">Resolved</t>
        </is>
      </c>
      <c r="I5686" t="inlineStr">
        <is>
          <t xml:space="preserve">Remarks: mispronunciation
Line from Script: "Atlas fing Nishkcas Faust mühelos in der Luft ab, sein Griff war wie eine stählerne Falle. "
Notes: "Nishka" --&gt; "NischkZa"</t>
        </is>
      </c>
      <c r="J5686" t="inlineStr">
        <is>
          <t xml:space="preserve">VOA</t>
        </is>
      </c>
      <c r="K5686" t="inlineStr">
        <is>
          <t xml:space="preserve">Mispronunciation</t>
        </is>
      </c>
      <c r="L5686" t="inlineStr">
        <is>
          <t xml:space="preserve">Mispronunciation</t>
        </is>
      </c>
      <c r="M5686" t="str">
        <f>IFERROR(IF(VLOOKUP(L5686,'Quantification'!$A:$B,2,FALSE)&amp;""="","Unclassified",VLOOKUP(L5686,'Quantification'!$A:$B,2,FALSE)),"Unclassified")</f>
        <v>Major</v>
      </c>
      <c r="N5686" t="inlineStr">
        <is>
          <t xml:space="preserve">frl-florinda.frisardi@pocketfm.com</t>
        </is>
      </c>
      <c r="O5686" t="inlineStr">
        <is>
          <t xml:space="preserve">Issues found in raw</t>
        </is>
      </c>
      <c r="P5686" t="str">
        <f>IF(OR(O5686="Issues found in master",O5686="Final master"),"Master",IF(OR(O5686="Ready for Master",O5686="Issues found in raw",O5686="Raw under QC",O5686="Issues resolved in raw"),"Raw","-"))</f>
        <v>Raw</v>
      </c>
      <c r="Q5686" s="13">
        <v>46266.336805555555</v>
      </c>
      <c r="R5686" t="inlineStr">
        <is>
          <t xml:space="preserve">2026-09 (Sept)</t>
        </is>
      </c>
      <c r="S5686">
        <f>IF(M5686="Not an error",0,IF(COUNTIFS($A$2:$A5686,$A5686,$D$2:$D5686,$D5686,$M$2:$M5686,"&lt;&gt;Not an error")=1,1,0))</f>
        <v>0</v>
      </c>
      <c r="T5686">
        <f>IF(M5686&lt;&gt;"Major",0,IF(COUNTIFS($A$2:$A5686,$A5686,$D$2:$D5686,$D5686,$M$2:$M5686,"Major")=1,1,0))</f>
        <v>0</v>
      </c>
      <c r="U5686">
        <f>IF(M5686&lt;&gt;"Minor",0,IF(COUNTIFS($A$2:$A5686,$A5686,$D$2:$D5686,$D5686,$M$2:$M5686,"Minor")=1,1,0))</f>
        <v>0</v>
      </c>
    </row>
    <row r="5687">
      <c r="A5687" t="inlineStr">
        <is>
          <t xml:space="preserve">294cd7d130be8bb0326127c52ff2769fcf9a956d</t>
        </is>
      </c>
      <c r="B5687" t="inlineStr">
        <is>
          <t xml:space="preserve">Zompirewolf</t>
        </is>
      </c>
      <c r="C5687" t="inlineStr">
        <is>
          <t xml:space="preserve">Zompirewolf: Die Geburt Einer Legende</t>
        </is>
      </c>
      <c r="D5687" t="inlineStr">
        <is>
          <t xml:space="preserve">713e200475a7168dfeccd837dccf9e981fd32cf0</t>
        </is>
      </c>
      <c r="E5687" t="inlineStr">
        <is>
          <t xml:space="preserve">Episode 515: Neue Beschwörung</t>
        </is>
      </c>
      <c r="F5687">
        <v>515</v>
      </c>
      <c r="G5687" t="inlineStr">
        <is>
          <t xml:space="preserve">2:53-3:00</t>
        </is>
      </c>
      <c r="H5687" t="inlineStr">
        <is>
          <t xml:space="preserve">Resolved</t>
        </is>
      </c>
      <c r="I5687" t="inlineStr">
        <is>
          <t xml:space="preserve">Remarks: mispronunciation
Line from Script: "Nishkcas Gesicht rötete sich vor Scham und Frustration, während er hilflos in Atlas’ Griff hing. "
Notes: "Nishka" --&gt; "NischkZa"</t>
        </is>
      </c>
      <c r="J5687" t="inlineStr">
        <is>
          <t xml:space="preserve">VOA</t>
        </is>
      </c>
      <c r="K5687" t="inlineStr">
        <is>
          <t xml:space="preserve">Mispronunciation</t>
        </is>
      </c>
      <c r="L5687" t="inlineStr">
        <is>
          <t xml:space="preserve">Mispronunciation</t>
        </is>
      </c>
      <c r="M5687" t="str">
        <f>IFERROR(IF(VLOOKUP(L5687,'Quantification'!$A:$B,2,FALSE)&amp;""="","Unclassified",VLOOKUP(L5687,'Quantification'!$A:$B,2,FALSE)),"Unclassified")</f>
        <v>Major</v>
      </c>
      <c r="N5687" t="inlineStr">
        <is>
          <t xml:space="preserve">frl-florinda.frisardi@pocketfm.com</t>
        </is>
      </c>
      <c r="O5687" t="inlineStr">
        <is>
          <t xml:space="preserve">Issues found in raw</t>
        </is>
      </c>
      <c r="P5687" t="str">
        <f>IF(OR(O5687="Issues found in master",O5687="Final master"),"Master",IF(OR(O5687="Ready for Master",O5687="Issues found in raw",O5687="Raw under QC",O5687="Issues resolved in raw"),"Raw","-"))</f>
        <v>Raw</v>
      </c>
      <c r="Q5687" s="13">
        <v>46266.336805555555</v>
      </c>
      <c r="R5687" t="inlineStr">
        <is>
          <t xml:space="preserve">2026-09 (Sept)</t>
        </is>
      </c>
      <c r="S5687">
        <f>IF(M5687="Not an error",0,IF(COUNTIFS($A$2:$A5687,$A5687,$D$2:$D5687,$D5687,$M$2:$M5687,"&lt;&gt;Not an error")=1,1,0))</f>
        <v>0</v>
      </c>
      <c r="T5687">
        <f>IF(M5687&lt;&gt;"Major",0,IF(COUNTIFS($A$2:$A5687,$A5687,$D$2:$D5687,$D5687,$M$2:$M5687,"Major")=1,1,0))</f>
        <v>0</v>
      </c>
      <c r="U5687">
        <f>IF(M5687&lt;&gt;"Minor",0,IF(COUNTIFS($A$2:$A5687,$A5687,$D$2:$D5687,$D5687,$M$2:$M5687,"Minor")=1,1,0))</f>
        <v>0</v>
      </c>
    </row>
    <row r="5688">
      <c r="A5688" t="inlineStr">
        <is>
          <t xml:space="preserve">294cd7d130be8bb0326127c52ff2769fcf9a956d</t>
        </is>
      </c>
      <c r="B5688" t="inlineStr">
        <is>
          <t xml:space="preserve">Zompirewolf</t>
        </is>
      </c>
      <c r="C5688" t="inlineStr">
        <is>
          <t xml:space="preserve">Zompirewolf: Die Geburt Einer Legende</t>
        </is>
      </c>
      <c r="D5688" t="inlineStr">
        <is>
          <t xml:space="preserve">713e200475a7168dfeccd837dccf9e981fd32cf0</t>
        </is>
      </c>
      <c r="E5688" t="inlineStr">
        <is>
          <t xml:space="preserve">Episode 515: Neue Beschwörung</t>
        </is>
      </c>
      <c r="F5688">
        <v>515</v>
      </c>
      <c r="G5688" t="inlineStr">
        <is>
          <t xml:space="preserve">3:15-3:21</t>
        </is>
      </c>
      <c r="H5688" t="inlineStr">
        <is>
          <t xml:space="preserve">Resolved</t>
        </is>
      </c>
      <c r="I5688" t="inlineStr">
        <is>
          <t xml:space="preserve">Remarks: mispronunciation
Line from Script: "Mit einer lässigen Bewegung seines Handgelenks warf Atlas Nishkca wie eine Stoffpuppe beiseite."
Notes: "Nishka" --&gt; "NischkZa"</t>
        </is>
      </c>
      <c r="J5688" t="inlineStr">
        <is>
          <t xml:space="preserve">VOA</t>
        </is>
      </c>
      <c r="K5688" t="inlineStr">
        <is>
          <t xml:space="preserve">Mispronunciation</t>
        </is>
      </c>
      <c r="L5688" t="inlineStr">
        <is>
          <t xml:space="preserve">Mispronunciation</t>
        </is>
      </c>
      <c r="M5688" t="str">
        <f>IFERROR(IF(VLOOKUP(L5688,'Quantification'!$A:$B,2,FALSE)&amp;""="","Unclassified",VLOOKUP(L5688,'Quantification'!$A:$B,2,FALSE)),"Unclassified")</f>
        <v>Major</v>
      </c>
      <c r="N5688" t="inlineStr">
        <is>
          <t xml:space="preserve">frl-florinda.frisardi@pocketfm.com</t>
        </is>
      </c>
      <c r="O5688" t="inlineStr">
        <is>
          <t xml:space="preserve">Issues found in raw</t>
        </is>
      </c>
      <c r="P5688" t="str">
        <f>IF(OR(O5688="Issues found in master",O5688="Final master"),"Master",IF(OR(O5688="Ready for Master",O5688="Issues found in raw",O5688="Raw under QC",O5688="Issues resolved in raw"),"Raw","-"))</f>
        <v>Raw</v>
      </c>
      <c r="Q5688" s="13">
        <v>46266.336805555555</v>
      </c>
      <c r="R5688" t="inlineStr">
        <is>
          <t xml:space="preserve">2026-09 (Sept)</t>
        </is>
      </c>
      <c r="S5688">
        <f>IF(M5688="Not an error",0,IF(COUNTIFS($A$2:$A5688,$A5688,$D$2:$D5688,$D5688,$M$2:$M5688,"&lt;&gt;Not an error")=1,1,0))</f>
        <v>0</v>
      </c>
      <c r="T5688">
        <f>IF(M5688&lt;&gt;"Major",0,IF(COUNTIFS($A$2:$A5688,$A5688,$D$2:$D5688,$D5688,$M$2:$M5688,"Major")=1,1,0))</f>
        <v>0</v>
      </c>
      <c r="U5688">
        <f>IF(M5688&lt;&gt;"Minor",0,IF(COUNTIFS($A$2:$A5688,$A5688,$D$2:$D5688,$D5688,$M$2:$M5688,"Minor")=1,1,0))</f>
        <v>0</v>
      </c>
    </row>
    <row r="5689">
      <c r="A5689" t="inlineStr">
        <is>
          <t xml:space="preserve">294cd7d130be8bb0326127c52ff2769fcf9a956d</t>
        </is>
      </c>
      <c r="B5689" t="inlineStr">
        <is>
          <t xml:space="preserve">Zompirewolf</t>
        </is>
      </c>
      <c r="C5689" t="inlineStr">
        <is>
          <t xml:space="preserve">Zompirewolf: Die Geburt Einer Legende</t>
        </is>
      </c>
      <c r="D5689" t="inlineStr">
        <is>
          <t xml:space="preserve">713e200475a7168dfeccd837dccf9e981fd32cf0</t>
        </is>
      </c>
      <c r="E5689" t="inlineStr">
        <is>
          <t xml:space="preserve">Episode 515: Neue Beschwörung</t>
        </is>
      </c>
      <c r="F5689">
        <v>515</v>
      </c>
      <c r="G5689" t="inlineStr">
        <is>
          <t xml:space="preserve">3:36-3:43</t>
        </is>
      </c>
      <c r="H5689" t="inlineStr">
        <is>
          <t xml:space="preserve">Resolved</t>
        </is>
      </c>
      <c r="I5689" t="inlineStr">
        <is>
          <t xml:space="preserve">Remarks: mispronunciation
Line from Script: "Tristan beobachtete die Szene mit ausdruckslosem Gesicht und musterte Nishkca mit seinen roten Augen. "
Notes: "Nishka" --&gt; "NischkZa"</t>
        </is>
      </c>
      <c r="J5689" t="inlineStr">
        <is>
          <t xml:space="preserve">VOA</t>
        </is>
      </c>
      <c r="K5689" t="inlineStr">
        <is>
          <t xml:space="preserve">Mispronunciation</t>
        </is>
      </c>
      <c r="L5689" t="inlineStr">
        <is>
          <t xml:space="preserve">Mispronunciation</t>
        </is>
      </c>
      <c r="M5689" t="str">
        <f>IFERROR(IF(VLOOKUP(L5689,'Quantification'!$A:$B,2,FALSE)&amp;""="","Unclassified",VLOOKUP(L5689,'Quantification'!$A:$B,2,FALSE)),"Unclassified")</f>
        <v>Major</v>
      </c>
      <c r="N5689" t="inlineStr">
        <is>
          <t xml:space="preserve">frl-florinda.frisardi@pocketfm.com</t>
        </is>
      </c>
      <c r="O5689" t="inlineStr">
        <is>
          <t xml:space="preserve">Issues found in raw</t>
        </is>
      </c>
      <c r="P5689" t="str">
        <f>IF(OR(O5689="Issues found in master",O5689="Final master"),"Master",IF(OR(O5689="Ready for Master",O5689="Issues found in raw",O5689="Raw under QC",O5689="Issues resolved in raw"),"Raw","-"))</f>
        <v>Raw</v>
      </c>
      <c r="Q5689" s="13">
        <v>46266.336805555555</v>
      </c>
      <c r="R5689" t="inlineStr">
        <is>
          <t xml:space="preserve">2026-09 (Sept)</t>
        </is>
      </c>
      <c r="S5689">
        <f>IF(M5689="Not an error",0,IF(COUNTIFS($A$2:$A5689,$A5689,$D$2:$D5689,$D5689,$M$2:$M5689,"&lt;&gt;Not an error")=1,1,0))</f>
        <v>0</v>
      </c>
      <c r="T5689">
        <f>IF(M5689&lt;&gt;"Major",0,IF(COUNTIFS($A$2:$A5689,$A5689,$D$2:$D5689,$D5689,$M$2:$M5689,"Major")=1,1,0))</f>
        <v>0</v>
      </c>
      <c r="U5689">
        <f>IF(M5689&lt;&gt;"Minor",0,IF(COUNTIFS($A$2:$A5689,$A5689,$D$2:$D5689,$D5689,$M$2:$M5689,"Minor")=1,1,0))</f>
        <v>0</v>
      </c>
    </row>
    <row r="5690">
      <c r="A5690" t="inlineStr">
        <is>
          <t xml:space="preserve">294cd7d130be8bb0326127c52ff2769fcf9a956d</t>
        </is>
      </c>
      <c r="B5690" t="inlineStr">
        <is>
          <t xml:space="preserve">Zompirewolf</t>
        </is>
      </c>
      <c r="C5690" t="inlineStr">
        <is>
          <t xml:space="preserve">Zompirewolf: Die Geburt Einer Legende</t>
        </is>
      </c>
      <c r="D5690" t="inlineStr">
        <is>
          <t xml:space="preserve">713e200475a7168dfeccd837dccf9e981fd32cf0</t>
        </is>
      </c>
      <c r="E5690" t="inlineStr">
        <is>
          <t xml:space="preserve">Episode 515: Neue Beschwörung</t>
        </is>
      </c>
      <c r="F5690">
        <v>515</v>
      </c>
      <c r="G5690" t="inlineStr">
        <is>
          <t xml:space="preserve">4:21-4:33</t>
        </is>
      </c>
      <c r="H5690" t="inlineStr">
        <is>
          <t xml:space="preserve">Resolved</t>
        </is>
      </c>
      <c r="I5690" t="inlineStr">
        <is>
          <t xml:space="preserve">Remarks: mispronunciation
Line from Script: "Der Angriff war schnell und endgültig und beendete Nishkcas Leben. Doch selbst im Tod war auf Nishkcas Gesicht ein Ausdruck von Wut und Unglauben erstarrt."
Notes: "Nishka" --&gt; "NischkZa"</t>
        </is>
      </c>
      <c r="J5690" t="inlineStr">
        <is>
          <t xml:space="preserve">VOA</t>
        </is>
      </c>
      <c r="K5690" t="inlineStr">
        <is>
          <t xml:space="preserve">Mispronunciation</t>
        </is>
      </c>
      <c r="L5690" t="inlineStr">
        <is>
          <t xml:space="preserve">Mispronunciation</t>
        </is>
      </c>
      <c r="M5690" t="str">
        <f>IFERROR(IF(VLOOKUP(L5690,'Quantification'!$A:$B,2,FALSE)&amp;""="","Unclassified",VLOOKUP(L5690,'Quantification'!$A:$B,2,FALSE)),"Unclassified")</f>
        <v>Major</v>
      </c>
      <c r="N5690" t="inlineStr">
        <is>
          <t xml:space="preserve">frl-florinda.frisardi@pocketfm.com</t>
        </is>
      </c>
      <c r="O5690" t="inlineStr">
        <is>
          <t xml:space="preserve">Issues found in raw</t>
        </is>
      </c>
      <c r="P5690" t="str">
        <f>IF(OR(O5690="Issues found in master",O5690="Final master"),"Master",IF(OR(O5690="Ready for Master",O5690="Issues found in raw",O5690="Raw under QC",O5690="Issues resolved in raw"),"Raw","-"))</f>
        <v>Raw</v>
      </c>
      <c r="Q5690" s="13">
        <v>46266.336805555555</v>
      </c>
      <c r="R5690" t="inlineStr">
        <is>
          <t xml:space="preserve">2026-09 (Sept)</t>
        </is>
      </c>
      <c r="S5690">
        <f>IF(M5690="Not an error",0,IF(COUNTIFS($A$2:$A5690,$A5690,$D$2:$D5690,$D5690,$M$2:$M5690,"&lt;&gt;Not an error")=1,1,0))</f>
        <v>0</v>
      </c>
      <c r="T5690">
        <f>IF(M5690&lt;&gt;"Major",0,IF(COUNTIFS($A$2:$A5690,$A5690,$D$2:$D5690,$D5690,$M$2:$M5690,"Major")=1,1,0))</f>
        <v>0</v>
      </c>
      <c r="U5690">
        <f>IF(M5690&lt;&gt;"Minor",0,IF(COUNTIFS($A$2:$A5690,$A5690,$D$2:$D5690,$D5690,$M$2:$M5690,"Minor")=1,1,0))</f>
        <v>0</v>
      </c>
    </row>
    <row r="5691">
      <c r="A5691" t="inlineStr">
        <is>
          <t xml:space="preserve">294cd7d130be8bb0326127c52ff2769fcf9a956d</t>
        </is>
      </c>
      <c r="B5691" t="inlineStr">
        <is>
          <t xml:space="preserve">Zompirewolf</t>
        </is>
      </c>
      <c r="C5691" t="inlineStr">
        <is>
          <t xml:space="preserve">Zompirewolf: Die Geburt Einer Legende</t>
        </is>
      </c>
      <c r="D5691" t="inlineStr">
        <is>
          <t xml:space="preserve">713e200475a7168dfeccd837dccf9e981fd32cf0</t>
        </is>
      </c>
      <c r="E5691" t="inlineStr">
        <is>
          <t xml:space="preserve">Episode 515: Neue Beschwörung</t>
        </is>
      </c>
      <c r="F5691">
        <v>515</v>
      </c>
      <c r="G5691" t="inlineStr">
        <is>
          <t xml:space="preserve">8:26-8:28</t>
        </is>
      </c>
      <c r="H5691" t="inlineStr">
        <is>
          <t xml:space="preserve">Resolved</t>
        </is>
      </c>
      <c r="I5691" t="inlineStr">
        <is>
          <t xml:space="preserve">Remarks: mispronunciation
Line from Script: "»Wie du wünschst, Meister.«"
Notes: "wünschst" mispronounced</t>
        </is>
      </c>
      <c r="J5691" t="inlineStr">
        <is>
          <t xml:space="preserve">VOA</t>
        </is>
      </c>
      <c r="K5691" t="inlineStr">
        <is>
          <t xml:space="preserve">Mispronunciation</t>
        </is>
      </c>
      <c r="L5691" t="inlineStr">
        <is>
          <t xml:space="preserve">Mispronunciation</t>
        </is>
      </c>
      <c r="M5691" t="str">
        <f>IFERROR(IF(VLOOKUP(L5691,'Quantification'!$A:$B,2,FALSE)&amp;""="","Unclassified",VLOOKUP(L5691,'Quantification'!$A:$B,2,FALSE)),"Unclassified")</f>
        <v>Major</v>
      </c>
      <c r="N5691" t="inlineStr">
        <is>
          <t xml:space="preserve">frl-florinda.frisardi@pocketfm.com</t>
        </is>
      </c>
      <c r="O5691" t="inlineStr">
        <is>
          <t xml:space="preserve">Issues found in raw</t>
        </is>
      </c>
      <c r="P5691" t="str">
        <f>IF(OR(O5691="Issues found in master",O5691="Final master"),"Master",IF(OR(O5691="Ready for Master",O5691="Issues found in raw",O5691="Raw under QC",O5691="Issues resolved in raw"),"Raw","-"))</f>
        <v>Raw</v>
      </c>
      <c r="Q5691" s="13">
        <v>46266.336805555555</v>
      </c>
      <c r="R5691" t="inlineStr">
        <is>
          <t xml:space="preserve">2026-09 (Sept)</t>
        </is>
      </c>
      <c r="S5691">
        <f>IF(M5691="Not an error",0,IF(COUNTIFS($A$2:$A5691,$A5691,$D$2:$D5691,$D5691,$M$2:$M5691,"&lt;&gt;Not an error")=1,1,0))</f>
        <v>0</v>
      </c>
      <c r="T5691">
        <f>IF(M5691&lt;&gt;"Major",0,IF(COUNTIFS($A$2:$A5691,$A5691,$D$2:$D5691,$D5691,$M$2:$M5691,"Major")=1,1,0))</f>
        <v>0</v>
      </c>
      <c r="U5691">
        <f>IF(M5691&lt;&gt;"Minor",0,IF(COUNTIFS($A$2:$A5691,$A5691,$D$2:$D5691,$D5691,$M$2:$M5691,"Minor")=1,1,0))</f>
        <v>0</v>
      </c>
    </row>
    <row r="5692">
      <c r="A5692" t="inlineStr">
        <is>
          <t xml:space="preserve">294cd7d130be8bb0326127c52ff2769fcf9a956d</t>
        </is>
      </c>
      <c r="B5692" t="inlineStr">
        <is>
          <t xml:space="preserve">Zompirewolf</t>
        </is>
      </c>
      <c r="C5692" t="inlineStr">
        <is>
          <t xml:space="preserve">Zompirewolf: Die Geburt Einer Legende</t>
        </is>
      </c>
      <c r="D5692" t="inlineStr">
        <is>
          <t xml:space="preserve">713e200475a7168dfeccd837dccf9e981fd32cf0</t>
        </is>
      </c>
      <c r="E5692" t="inlineStr">
        <is>
          <t xml:space="preserve">Episode 515: Neue Beschwörung</t>
        </is>
      </c>
      <c r="F5692">
        <v>515</v>
      </c>
      <c r="G5692" t="inlineStr">
        <is>
          <t xml:space="preserve">9:22-9:25</t>
        </is>
      </c>
      <c r="H5692" t="inlineStr">
        <is>
          <t xml:space="preserve">Resolved</t>
        </is>
      </c>
      <c r="I5692" t="inlineStr">
        <is>
          <t xml:space="preserve">Remarks: change in accent
Line from Script: "»Da stimme ich zu«, warf Frank ein."
Notes: "Frank" EN--&gt;DE</t>
        </is>
      </c>
      <c r="J5692" t="inlineStr">
        <is>
          <t xml:space="preserve">VOA</t>
        </is>
      </c>
      <c r="K5692" t="inlineStr">
        <is>
          <t xml:space="preserve">Mispronunciation</t>
        </is>
      </c>
      <c r="L5692" t="inlineStr">
        <is>
          <t xml:space="preserve">Mispronunciation</t>
        </is>
      </c>
      <c r="M5692" t="str">
        <f>IFERROR(IF(VLOOKUP(L5692,'Quantification'!$A:$B,2,FALSE)&amp;""="","Unclassified",VLOOKUP(L5692,'Quantification'!$A:$B,2,FALSE)),"Unclassified")</f>
        <v>Major</v>
      </c>
      <c r="N5692" t="inlineStr">
        <is>
          <t xml:space="preserve">frl-florinda.frisardi@pocketfm.com</t>
        </is>
      </c>
      <c r="O5692" t="inlineStr">
        <is>
          <t xml:space="preserve">Issues found in raw</t>
        </is>
      </c>
      <c r="P5692" t="str">
        <f>IF(OR(O5692="Issues found in master",O5692="Final master"),"Master",IF(OR(O5692="Ready for Master",O5692="Issues found in raw",O5692="Raw under QC",O5692="Issues resolved in raw"),"Raw","-"))</f>
        <v>Raw</v>
      </c>
      <c r="Q5692" s="13">
        <v>46266.336805555555</v>
      </c>
      <c r="R5692" t="inlineStr">
        <is>
          <t xml:space="preserve">2026-09 (Sept)</t>
        </is>
      </c>
      <c r="S5692">
        <f>IF(M5692="Not an error",0,IF(COUNTIFS($A$2:$A5692,$A5692,$D$2:$D5692,$D5692,$M$2:$M5692,"&lt;&gt;Not an error")=1,1,0))</f>
        <v>0</v>
      </c>
      <c r="T5692">
        <f>IF(M5692&lt;&gt;"Major",0,IF(COUNTIFS($A$2:$A5692,$A5692,$D$2:$D5692,$D5692,$M$2:$M5692,"Major")=1,1,0))</f>
        <v>0</v>
      </c>
      <c r="U5692">
        <f>IF(M5692&lt;&gt;"Minor",0,IF(COUNTIFS($A$2:$A5692,$A5692,$D$2:$D5692,$D5692,$M$2:$M5692,"Minor")=1,1,0))</f>
        <v>0</v>
      </c>
    </row>
    <row r="5693">
      <c r="A5693" t="inlineStr">
        <is>
          <t xml:space="preserve">294cd7d130be8bb0326127c52ff2769fcf9a956d</t>
        </is>
      </c>
      <c r="B5693" t="inlineStr">
        <is>
          <t xml:space="preserve">Zompirewolf</t>
        </is>
      </c>
      <c r="C5693" t="inlineStr">
        <is>
          <t xml:space="preserve">Zompirewolf: Die Geburt Einer Legende</t>
        </is>
      </c>
      <c r="D5693" t="inlineStr">
        <is>
          <t xml:space="preserve">785bdac6f4874e3b04b6ba1d0b613660f6bbc1d4</t>
        </is>
      </c>
      <c r="E5693" t="inlineStr">
        <is>
          <t xml:space="preserve">Episode 517: Rücksichtslose Ambitionen</t>
        </is>
      </c>
      <c r="F5693">
        <v>517</v>
      </c>
      <c r="G5693" t="inlineStr">
        <is>
          <t xml:space="preserve">0:23-0:29</t>
        </is>
      </c>
      <c r="H5693" t="inlineStr">
        <is>
          <t xml:space="preserve">Resolved</t>
        </is>
      </c>
      <c r="I5693" t="inlineStr">
        <is>
          <t xml:space="preserve">Remarks: incorrect name
Line from Script: "„Glaubst du, du kannst sie alle besiegen, nur weil du ein paar niederrangige Leeregeborene getötet hast? "
Notes: "Leeregeborene" - change to "Leerengeborene"</t>
        </is>
      </c>
      <c r="J5693" t="inlineStr">
        <is>
          <t xml:space="preserve">AI</t>
        </is>
      </c>
      <c r="K5693" t="inlineStr">
        <is>
          <t xml:space="preserve">Script error</t>
        </is>
      </c>
      <c r="L5693" t="inlineStr">
        <is>
          <t xml:space="preserve">Script error</t>
        </is>
      </c>
      <c r="M5693" t="str">
        <f>IFERROR(IF(VLOOKUP(L5693,'Quantification'!$A:$B,2,FALSE)&amp;""="","Unclassified",VLOOKUP(L5693,'Quantification'!$A:$B,2,FALSE)),"Unclassified")</f>
        <v>Major</v>
      </c>
      <c r="N5693" t="inlineStr">
        <is>
          <t xml:space="preserve">frl-florinda.frisardi@pocketfm.com</t>
        </is>
      </c>
      <c r="O5693" t="inlineStr">
        <is>
          <t xml:space="preserve">Issues found in raw</t>
        </is>
      </c>
      <c r="P5693" t="str">
        <f>IF(OR(O5693="Issues found in master",O5693="Final master"),"Master",IF(OR(O5693="Ready for Master",O5693="Issues found in raw",O5693="Raw under QC",O5693="Issues resolved in raw"),"Raw","-"))</f>
        <v>Raw</v>
      </c>
      <c r="Q5693" s="13">
        <v>46266.3375</v>
      </c>
      <c r="R5693" t="inlineStr">
        <is>
          <t xml:space="preserve">2026-09 (Sept)</t>
        </is>
      </c>
      <c r="S5693">
        <f>IF(M5693="Not an error",0,IF(COUNTIFS($A$2:$A5693,$A5693,$D$2:$D5693,$D5693,$M$2:$M5693,"&lt;&gt;Not an error")=1,1,0))</f>
        <v>1</v>
      </c>
      <c r="T5693">
        <f>IF(M5693&lt;&gt;"Major",0,IF(COUNTIFS($A$2:$A5693,$A5693,$D$2:$D5693,$D5693,$M$2:$M5693,"Major")=1,1,0))</f>
        <v>1</v>
      </c>
      <c r="U5693">
        <f>IF(M5693&lt;&gt;"Minor",0,IF(COUNTIFS($A$2:$A5693,$A5693,$D$2:$D5693,$D5693,$M$2:$M5693,"Minor")=1,1,0))</f>
        <v>0</v>
      </c>
    </row>
    <row r="5694">
      <c r="A5694" t="inlineStr">
        <is>
          <t xml:space="preserve">294cd7d130be8bb0326127c52ff2769fcf9a956d</t>
        </is>
      </c>
      <c r="B5694" t="inlineStr">
        <is>
          <t xml:space="preserve">Zompirewolf</t>
        </is>
      </c>
      <c r="C5694" t="inlineStr">
        <is>
          <t xml:space="preserve">Zompirewolf: Die Geburt Einer Legende</t>
        </is>
      </c>
      <c r="D5694" t="inlineStr">
        <is>
          <t xml:space="preserve">785bdac6f4874e3b04b6ba1d0b613660f6bbc1d4</t>
        </is>
      </c>
      <c r="E5694" t="inlineStr">
        <is>
          <t xml:space="preserve">Episode 517: Rücksichtslose Ambitionen</t>
        </is>
      </c>
      <c r="F5694">
        <v>517</v>
      </c>
      <c r="G5694" t="inlineStr">
        <is>
          <t xml:space="preserve">0:36-0:44</t>
        </is>
      </c>
      <c r="H5694" t="inlineStr">
        <is>
          <t xml:space="preserve">Resolved</t>
        </is>
      </c>
      <c r="I5694" t="inlineStr">
        <is>
          <t xml:space="preserve">Remarks: incorrect name
Line from Script: "Hast du eine Ahnung, welche Art von Mutation du bei den Leeregeborenen auslösen könntest, wenn du sie in Werwölfe verwandelst?"
Notes: "Leeregeborene" - change to "Leerengeborene"</t>
        </is>
      </c>
      <c r="J5694" t="inlineStr">
        <is>
          <t xml:space="preserve">AI</t>
        </is>
      </c>
      <c r="K5694" t="inlineStr">
        <is>
          <t xml:space="preserve">Script error</t>
        </is>
      </c>
      <c r="L5694" t="inlineStr">
        <is>
          <t xml:space="preserve">Script error</t>
        </is>
      </c>
      <c r="M5694" t="str">
        <f>IFERROR(IF(VLOOKUP(L5694,'Quantification'!$A:$B,2,FALSE)&amp;""="","Unclassified",VLOOKUP(L5694,'Quantification'!$A:$B,2,FALSE)),"Unclassified")</f>
        <v>Major</v>
      </c>
      <c r="N5694" t="inlineStr">
        <is>
          <t xml:space="preserve">frl-florinda.frisardi@pocketfm.com</t>
        </is>
      </c>
      <c r="O5694" t="inlineStr">
        <is>
          <t xml:space="preserve">Issues found in raw</t>
        </is>
      </c>
      <c r="P5694" t="str">
        <f>IF(OR(O5694="Issues found in master",O5694="Final master"),"Master",IF(OR(O5694="Ready for Master",O5694="Issues found in raw",O5694="Raw under QC",O5694="Issues resolved in raw"),"Raw","-"))</f>
        <v>Raw</v>
      </c>
      <c r="Q5694" s="13">
        <v>46266.3375</v>
      </c>
      <c r="R5694" t="inlineStr">
        <is>
          <t xml:space="preserve">2026-09 (Sept)</t>
        </is>
      </c>
      <c r="S5694">
        <f>IF(M5694="Not an error",0,IF(COUNTIFS($A$2:$A5694,$A5694,$D$2:$D5694,$D5694,$M$2:$M5694,"&lt;&gt;Not an error")=1,1,0))</f>
        <v>0</v>
      </c>
      <c r="T5694">
        <f>IF(M5694&lt;&gt;"Major",0,IF(COUNTIFS($A$2:$A5694,$A5694,$D$2:$D5694,$D5694,$M$2:$M5694,"Major")=1,1,0))</f>
        <v>0</v>
      </c>
      <c r="U5694">
        <f>IF(M5694&lt;&gt;"Minor",0,IF(COUNTIFS($A$2:$A5694,$A5694,$D$2:$D5694,$D5694,$M$2:$M5694,"Minor")=1,1,0))</f>
        <v>0</v>
      </c>
    </row>
    <row r="5695">
      <c r="A5695" t="inlineStr">
        <is>
          <t xml:space="preserve">294cd7d130be8bb0326127c52ff2769fcf9a956d</t>
        </is>
      </c>
      <c r="B5695" t="inlineStr">
        <is>
          <t xml:space="preserve">Zompirewolf</t>
        </is>
      </c>
      <c r="C5695" t="inlineStr">
        <is>
          <t xml:space="preserve">Zompirewolf: Die Geburt Einer Legende</t>
        </is>
      </c>
      <c r="D5695" t="inlineStr">
        <is>
          <t xml:space="preserve">785bdac6f4874e3b04b6ba1d0b613660f6bbc1d4</t>
        </is>
      </c>
      <c r="E5695" t="inlineStr">
        <is>
          <t xml:space="preserve">Episode 517: Rücksichtslose Ambitionen</t>
        </is>
      </c>
      <c r="F5695">
        <v>517</v>
      </c>
      <c r="G5695" t="inlineStr">
        <is>
          <t xml:space="preserve">3:34-3:43</t>
        </is>
      </c>
      <c r="H5695" t="inlineStr">
        <is>
          <t xml:space="preserve">Resolved</t>
        </is>
      </c>
      <c r="I5695" t="inlineStr">
        <is>
          <t xml:space="preserve">Remarks: incorrect name
Line from Script: "Aber wenn sie einen der Leeregeborenen gefangen nehmen und Informationen aus ihm herauspressen wollten, war ein Kampf mit dem Oberst unvermeidlich."
Notes: "Leeregeborene" - change to "Leerengeborene"</t>
        </is>
      </c>
      <c r="J5695" t="inlineStr">
        <is>
          <t xml:space="preserve">AI</t>
        </is>
      </c>
      <c r="K5695" t="inlineStr">
        <is>
          <t xml:space="preserve">Script error</t>
        </is>
      </c>
      <c r="L5695" t="inlineStr">
        <is>
          <t xml:space="preserve">Script error</t>
        </is>
      </c>
      <c r="M5695" t="str">
        <f>IFERROR(IF(VLOOKUP(L5695,'Quantification'!$A:$B,2,FALSE)&amp;""="","Unclassified",VLOOKUP(L5695,'Quantification'!$A:$B,2,FALSE)),"Unclassified")</f>
        <v>Major</v>
      </c>
      <c r="N5695" t="inlineStr">
        <is>
          <t xml:space="preserve">frl-florinda.frisardi@pocketfm.com</t>
        </is>
      </c>
      <c r="O5695" t="inlineStr">
        <is>
          <t xml:space="preserve">Issues found in raw</t>
        </is>
      </c>
      <c r="P5695" t="str">
        <f>IF(OR(O5695="Issues found in master",O5695="Final master"),"Master",IF(OR(O5695="Ready for Master",O5695="Issues found in raw",O5695="Raw under QC",O5695="Issues resolved in raw"),"Raw","-"))</f>
        <v>Raw</v>
      </c>
      <c r="Q5695" s="13">
        <v>46266.3375</v>
      </c>
      <c r="R5695" t="inlineStr">
        <is>
          <t xml:space="preserve">2026-09 (Sept)</t>
        </is>
      </c>
      <c r="S5695">
        <f>IF(M5695="Not an error",0,IF(COUNTIFS($A$2:$A5695,$A5695,$D$2:$D5695,$D5695,$M$2:$M5695,"&lt;&gt;Not an error")=1,1,0))</f>
        <v>0</v>
      </c>
      <c r="T5695">
        <f>IF(M5695&lt;&gt;"Major",0,IF(COUNTIFS($A$2:$A5695,$A5695,$D$2:$D5695,$D5695,$M$2:$M5695,"Major")=1,1,0))</f>
        <v>0</v>
      </c>
      <c r="U5695">
        <f>IF(M5695&lt;&gt;"Minor",0,IF(COUNTIFS($A$2:$A5695,$A5695,$D$2:$D5695,$D5695,$M$2:$M5695,"Minor")=1,1,0))</f>
        <v>0</v>
      </c>
    </row>
    <row r="5696">
      <c r="A5696" t="inlineStr">
        <is>
          <t xml:space="preserve">294cd7d130be8bb0326127c52ff2769fcf9a956d</t>
        </is>
      </c>
      <c r="B5696" t="inlineStr">
        <is>
          <t xml:space="preserve">Zompirewolf</t>
        </is>
      </c>
      <c r="C5696" t="inlineStr">
        <is>
          <t xml:space="preserve">Zompirewolf: Die Geburt Einer Legende</t>
        </is>
      </c>
      <c r="D5696" t="inlineStr">
        <is>
          <t xml:space="preserve">785bdac6f4874e3b04b6ba1d0b613660f6bbc1d4</t>
        </is>
      </c>
      <c r="E5696" t="inlineStr">
        <is>
          <t xml:space="preserve">Episode 517: Rücksichtslose Ambitionen</t>
        </is>
      </c>
      <c r="F5696">
        <v>517</v>
      </c>
      <c r="G5696" t="inlineStr">
        <is>
          <t xml:space="preserve">4:31-4:36</t>
        </is>
      </c>
      <c r="H5696" t="inlineStr">
        <is>
          <t xml:space="preserve">Resolved</t>
        </is>
      </c>
      <c r="I5696" t="inlineStr">
        <is>
          <t xml:space="preserve">Remarks: incorrect name
Line from Script: "Tristan lächelte und hielt den Kopf eines gefallenen Leeregeborenen hoch. "
Notes: "Leeregeborene" - change to "Leerengeborene"</t>
        </is>
      </c>
      <c r="J5696" t="inlineStr">
        <is>
          <t xml:space="preserve">AI</t>
        </is>
      </c>
      <c r="K5696" t="inlineStr">
        <is>
          <t xml:space="preserve">Script error</t>
        </is>
      </c>
      <c r="L5696" t="inlineStr">
        <is>
          <t xml:space="preserve">Script error</t>
        </is>
      </c>
      <c r="M5696" t="str">
        <f>IFERROR(IF(VLOOKUP(L5696,'Quantification'!$A:$B,2,FALSE)&amp;""="","Unclassified",VLOOKUP(L5696,'Quantification'!$A:$B,2,FALSE)),"Unclassified")</f>
        <v>Major</v>
      </c>
      <c r="N5696" t="inlineStr">
        <is>
          <t xml:space="preserve">frl-florinda.frisardi@pocketfm.com</t>
        </is>
      </c>
      <c r="O5696" t="inlineStr">
        <is>
          <t xml:space="preserve">Issues found in raw</t>
        </is>
      </c>
      <c r="P5696" t="str">
        <f>IF(OR(O5696="Issues found in master",O5696="Final master"),"Master",IF(OR(O5696="Ready for Master",O5696="Issues found in raw",O5696="Raw under QC",O5696="Issues resolved in raw"),"Raw","-"))</f>
        <v>Raw</v>
      </c>
      <c r="Q5696" s="13">
        <v>46266.3375</v>
      </c>
      <c r="R5696" t="inlineStr">
        <is>
          <t xml:space="preserve">2026-09 (Sept)</t>
        </is>
      </c>
      <c r="S5696">
        <f>IF(M5696="Not an error",0,IF(COUNTIFS($A$2:$A5696,$A5696,$D$2:$D5696,$D5696,$M$2:$M5696,"&lt;&gt;Not an error")=1,1,0))</f>
        <v>0</v>
      </c>
      <c r="T5696">
        <f>IF(M5696&lt;&gt;"Major",0,IF(COUNTIFS($A$2:$A5696,$A5696,$D$2:$D5696,$D5696,$M$2:$M5696,"Major")=1,1,0))</f>
        <v>0</v>
      </c>
      <c r="U5696">
        <f>IF(M5696&lt;&gt;"Minor",0,IF(COUNTIFS($A$2:$A5696,$A5696,$D$2:$D5696,$D5696,$M$2:$M5696,"Minor")=1,1,0))</f>
        <v>0</v>
      </c>
    </row>
    <row r="5697">
      <c r="A5697" t="inlineStr">
        <is>
          <t xml:space="preserve">294cd7d130be8bb0326127c52ff2769fcf9a956d</t>
        </is>
      </c>
      <c r="B5697" t="inlineStr">
        <is>
          <t xml:space="preserve">Zompirewolf</t>
        </is>
      </c>
      <c r="C5697" t="inlineStr">
        <is>
          <t xml:space="preserve">Zompirewolf: Die Geburt Einer Legende</t>
        </is>
      </c>
      <c r="D5697" t="inlineStr">
        <is>
          <t xml:space="preserve">785bdac6f4874e3b04b6ba1d0b613660f6bbc1d4</t>
        </is>
      </c>
      <c r="E5697" t="inlineStr">
        <is>
          <t xml:space="preserve">Episode 517: Rücksichtslose Ambitionen</t>
        </is>
      </c>
      <c r="F5697">
        <v>517</v>
      </c>
      <c r="G5697" t="inlineStr">
        <is>
          <t xml:space="preserve">4:52-4:58</t>
        </is>
      </c>
      <c r="H5697" t="inlineStr">
        <is>
          <t xml:space="preserve">Resolved</t>
        </is>
      </c>
      <c r="I5697" t="inlineStr">
        <is>
          <t xml:space="preserve">Remarks: incorrect name
Line from Script: "„Du hast vor, dich in einen Leeregeborenen zu verwandeln?“, fragte er."
Notes: "Leeregeborene" - change to "Leerengeborene"</t>
        </is>
      </c>
      <c r="J5697" t="inlineStr">
        <is>
          <t xml:space="preserve">AI</t>
        </is>
      </c>
      <c r="K5697" t="inlineStr">
        <is>
          <t xml:space="preserve">Script error</t>
        </is>
      </c>
      <c r="L5697" t="inlineStr">
        <is>
          <t xml:space="preserve">Script error</t>
        </is>
      </c>
      <c r="M5697" t="str">
        <f>IFERROR(IF(VLOOKUP(L5697,'Quantification'!$A:$B,2,FALSE)&amp;""="","Unclassified",VLOOKUP(L5697,'Quantification'!$A:$B,2,FALSE)),"Unclassified")</f>
        <v>Major</v>
      </c>
      <c r="N5697" t="inlineStr">
        <is>
          <t xml:space="preserve">frl-florinda.frisardi@pocketfm.com</t>
        </is>
      </c>
      <c r="O5697" t="inlineStr">
        <is>
          <t xml:space="preserve">Issues found in raw</t>
        </is>
      </c>
      <c r="P5697" t="str">
        <f>IF(OR(O5697="Issues found in master",O5697="Final master"),"Master",IF(OR(O5697="Ready for Master",O5697="Issues found in raw",O5697="Raw under QC",O5697="Issues resolved in raw"),"Raw","-"))</f>
        <v>Raw</v>
      </c>
      <c r="Q5697" s="13">
        <v>46266.3375</v>
      </c>
      <c r="R5697" t="inlineStr">
        <is>
          <t xml:space="preserve">2026-09 (Sept)</t>
        </is>
      </c>
      <c r="S5697">
        <f>IF(M5697="Not an error",0,IF(COUNTIFS($A$2:$A5697,$A5697,$D$2:$D5697,$D5697,$M$2:$M5697,"&lt;&gt;Not an error")=1,1,0))</f>
        <v>0</v>
      </c>
      <c r="T5697">
        <f>IF(M5697&lt;&gt;"Major",0,IF(COUNTIFS($A$2:$A5697,$A5697,$D$2:$D5697,$D5697,$M$2:$M5697,"Major")=1,1,0))</f>
        <v>0</v>
      </c>
      <c r="U5697">
        <f>IF(M5697&lt;&gt;"Minor",0,IF(COUNTIFS($A$2:$A5697,$A5697,$D$2:$D5697,$D5697,$M$2:$M5697,"Minor")=1,1,0))</f>
        <v>0</v>
      </c>
    </row>
    <row r="5698">
      <c r="A5698" t="inlineStr">
        <is>
          <t xml:space="preserve">294cd7d130be8bb0326127c52ff2769fcf9a956d</t>
        </is>
      </c>
      <c r="B5698" t="inlineStr">
        <is>
          <t xml:space="preserve">Zompirewolf</t>
        </is>
      </c>
      <c r="C5698" t="inlineStr">
        <is>
          <t xml:space="preserve">Zompirewolf: Die Geburt Einer Legende</t>
        </is>
      </c>
      <c r="D5698" t="inlineStr">
        <is>
          <t xml:space="preserve">785bdac6f4874e3b04b6ba1d0b613660f6bbc1d4</t>
        </is>
      </c>
      <c r="E5698" t="inlineStr">
        <is>
          <t xml:space="preserve">Episode 517: Rücksichtslose Ambitionen</t>
        </is>
      </c>
      <c r="F5698">
        <v>517</v>
      </c>
      <c r="G5698" t="inlineStr">
        <is>
          <t xml:space="preserve">5:04-5:15</t>
        </is>
      </c>
      <c r="H5698" t="inlineStr">
        <is>
          <t xml:space="preserve">Resolved</t>
        </is>
      </c>
      <c r="I5698" t="inlineStr">
        <is>
          <t xml:space="preserve">Remarks: incorrect name
Line from Script: "Seine Haut wurde golden und schwarze Flügel sprossen aus seinem Rücken, sodass er wie der eineiige Zwilling des Leeregeborenen aussah, den er getötet hatte. "
Notes: "Leeregeborene" - change to "Leerengeborene"</t>
        </is>
      </c>
      <c r="J5698" t="inlineStr">
        <is>
          <t xml:space="preserve">AI</t>
        </is>
      </c>
      <c r="K5698" t="inlineStr">
        <is>
          <t xml:space="preserve">Script error</t>
        </is>
      </c>
      <c r="L5698" t="inlineStr">
        <is>
          <t xml:space="preserve">Script error</t>
        </is>
      </c>
      <c r="M5698" t="str">
        <f>IFERROR(IF(VLOOKUP(L5698,'Quantification'!$A:$B,2,FALSE)&amp;""="","Unclassified",VLOOKUP(L5698,'Quantification'!$A:$B,2,FALSE)),"Unclassified")</f>
        <v>Major</v>
      </c>
      <c r="N5698" t="inlineStr">
        <is>
          <t xml:space="preserve">frl-florinda.frisardi@pocketfm.com</t>
        </is>
      </c>
      <c r="O5698" t="inlineStr">
        <is>
          <t xml:space="preserve">Issues found in raw</t>
        </is>
      </c>
      <c r="P5698" t="str">
        <f>IF(OR(O5698="Issues found in master",O5698="Final master"),"Master",IF(OR(O5698="Ready for Master",O5698="Issues found in raw",O5698="Raw under QC",O5698="Issues resolved in raw"),"Raw","-"))</f>
        <v>Raw</v>
      </c>
      <c r="Q5698" s="13">
        <v>46266.3375</v>
      </c>
      <c r="R5698" t="inlineStr">
        <is>
          <t xml:space="preserve">2026-09 (Sept)</t>
        </is>
      </c>
      <c r="S5698">
        <f>IF(M5698="Not an error",0,IF(COUNTIFS($A$2:$A5698,$A5698,$D$2:$D5698,$D5698,$M$2:$M5698,"&lt;&gt;Not an error")=1,1,0))</f>
        <v>0</v>
      </c>
      <c r="T5698">
        <f>IF(M5698&lt;&gt;"Major",0,IF(COUNTIFS($A$2:$A5698,$A5698,$D$2:$D5698,$D5698,$M$2:$M5698,"Major")=1,1,0))</f>
        <v>0</v>
      </c>
      <c r="U5698">
        <f>IF(M5698&lt;&gt;"Minor",0,IF(COUNTIFS($A$2:$A5698,$A5698,$D$2:$D5698,$D5698,$M$2:$M5698,"Minor")=1,1,0))</f>
        <v>0</v>
      </c>
    </row>
    <row r="5699">
      <c r="A5699" t="inlineStr">
        <is>
          <t xml:space="preserve">294cd7d130be8bb0326127c52ff2769fcf9a956d</t>
        </is>
      </c>
      <c r="B5699" t="inlineStr">
        <is>
          <t xml:space="preserve">Zompirewolf</t>
        </is>
      </c>
      <c r="C5699" t="inlineStr">
        <is>
          <t xml:space="preserve">Zompirewolf: Die Geburt Einer Legende</t>
        </is>
      </c>
      <c r="D5699" t="inlineStr">
        <is>
          <t xml:space="preserve">785bdac6f4874e3b04b6ba1d0b613660f6bbc1d4</t>
        </is>
      </c>
      <c r="E5699" t="inlineStr">
        <is>
          <t xml:space="preserve">Episode 517: Rücksichtslose Ambitionen</t>
        </is>
      </c>
      <c r="F5699">
        <v>517</v>
      </c>
      <c r="G5699" t="inlineStr">
        <is>
          <t xml:space="preserve">5:41-5:49</t>
        </is>
      </c>
      <c r="H5699" t="inlineStr">
        <is>
          <t xml:space="preserve">Resolved</t>
        </is>
      </c>
      <c r="I5699" t="inlineStr">
        <is>
          <t xml:space="preserve">Remarks: incorrect name
Line from Script: "„Ich kann mich in die Mine schleichen und Informationen über Dracula, Kira Gibbs und Adeline Cooke besorgen.“
Notes: "Kira" - change to "Kiera"EN</t>
        </is>
      </c>
      <c r="J5699" t="inlineStr">
        <is>
          <t xml:space="preserve">AI</t>
        </is>
      </c>
      <c r="K5699" t="inlineStr">
        <is>
          <t xml:space="preserve">Script error</t>
        </is>
      </c>
      <c r="L5699" t="inlineStr">
        <is>
          <t xml:space="preserve">Script error</t>
        </is>
      </c>
      <c r="M5699" t="str">
        <f>IFERROR(IF(VLOOKUP(L5699,'Quantification'!$A:$B,2,FALSE)&amp;""="","Unclassified",VLOOKUP(L5699,'Quantification'!$A:$B,2,FALSE)),"Unclassified")</f>
        <v>Major</v>
      </c>
      <c r="N5699" t="inlineStr">
        <is>
          <t xml:space="preserve">frl-florinda.frisardi@pocketfm.com</t>
        </is>
      </c>
      <c r="O5699" t="inlineStr">
        <is>
          <t xml:space="preserve">Issues found in raw</t>
        </is>
      </c>
      <c r="P5699" t="str">
        <f>IF(OR(O5699="Issues found in master",O5699="Final master"),"Master",IF(OR(O5699="Ready for Master",O5699="Issues found in raw",O5699="Raw under QC",O5699="Issues resolved in raw"),"Raw","-"))</f>
        <v>Raw</v>
      </c>
      <c r="Q5699" s="13">
        <v>46266.3375</v>
      </c>
      <c r="R5699" t="inlineStr">
        <is>
          <t xml:space="preserve">2026-09 (Sept)</t>
        </is>
      </c>
      <c r="S5699">
        <f>IF(M5699="Not an error",0,IF(COUNTIFS($A$2:$A5699,$A5699,$D$2:$D5699,$D5699,$M$2:$M5699,"&lt;&gt;Not an error")=1,1,0))</f>
        <v>0</v>
      </c>
      <c r="T5699">
        <f>IF(M5699&lt;&gt;"Major",0,IF(COUNTIFS($A$2:$A5699,$A5699,$D$2:$D5699,$D5699,$M$2:$M5699,"Major")=1,1,0))</f>
        <v>0</v>
      </c>
      <c r="U5699">
        <f>IF(M5699&lt;&gt;"Minor",0,IF(COUNTIFS($A$2:$A5699,$A5699,$D$2:$D5699,$D5699,$M$2:$M5699,"Minor")=1,1,0))</f>
        <v>0</v>
      </c>
    </row>
    <row r="5700">
      <c r="A5700" t="inlineStr">
        <is>
          <t xml:space="preserve">294cd7d130be8bb0326127c52ff2769fcf9a956d</t>
        </is>
      </c>
      <c r="B5700" t="inlineStr">
        <is>
          <t xml:space="preserve">Zompirewolf</t>
        </is>
      </c>
      <c r="C5700" t="inlineStr">
        <is>
          <t xml:space="preserve">Zompirewolf: Die Geburt Einer Legende</t>
        </is>
      </c>
      <c r="D5700" t="inlineStr">
        <is>
          <t xml:space="preserve">785bdac6f4874e3b04b6ba1d0b613660f6bbc1d4</t>
        </is>
      </c>
      <c r="E5700" t="inlineStr">
        <is>
          <t xml:space="preserve">Episode 517: Rücksichtslose Ambitionen</t>
        </is>
      </c>
      <c r="F5700">
        <v>517</v>
      </c>
      <c r="G5700" t="inlineStr">
        <is>
          <t xml:space="preserve">6:33-6:49</t>
        </is>
      </c>
      <c r="H5700" t="inlineStr">
        <is>
          <t xml:space="preserve">Resolved</t>
        </is>
      </c>
      <c r="I5700" t="inlineStr">
        <is>
          <t xml:space="preserve">Remarks: incorrect name
Line from Script: " Ein Sturm aus fremden Bildern und Gedanken überflutete seine Sinne, während er die entscheidenden Informationen aus dem Geist des Toten zog: den Aufbau der Mine, die Sicherheitsvorkehrungen und die Rollen der wichtigen Leeregeborenen bei der Operation."
Notes: "Leeregeborene" - change to "Leerengeborene"</t>
        </is>
      </c>
      <c r="J5700" t="inlineStr">
        <is>
          <t xml:space="preserve">AI</t>
        </is>
      </c>
      <c r="K5700" t="inlineStr">
        <is>
          <t xml:space="preserve">Script error</t>
        </is>
      </c>
      <c r="L5700" t="inlineStr">
        <is>
          <t xml:space="preserve">Script error</t>
        </is>
      </c>
      <c r="M5700" t="str">
        <f>IFERROR(IF(VLOOKUP(L5700,'Quantification'!$A:$B,2,FALSE)&amp;""="","Unclassified",VLOOKUP(L5700,'Quantification'!$A:$B,2,FALSE)),"Unclassified")</f>
        <v>Major</v>
      </c>
      <c r="N5700" t="inlineStr">
        <is>
          <t xml:space="preserve">frl-florinda.frisardi@pocketfm.com</t>
        </is>
      </c>
      <c r="O5700" t="inlineStr">
        <is>
          <t xml:space="preserve">Issues found in raw</t>
        </is>
      </c>
      <c r="P5700" t="str">
        <f>IF(OR(O5700="Issues found in master",O5700="Final master"),"Master",IF(OR(O5700="Ready for Master",O5700="Issues found in raw",O5700="Raw under QC",O5700="Issues resolved in raw"),"Raw","-"))</f>
        <v>Raw</v>
      </c>
      <c r="Q5700" s="13">
        <v>46266.3375</v>
      </c>
      <c r="R5700" t="inlineStr">
        <is>
          <t xml:space="preserve">2026-09 (Sept)</t>
        </is>
      </c>
      <c r="S5700">
        <f>IF(M5700="Not an error",0,IF(COUNTIFS($A$2:$A5700,$A5700,$D$2:$D5700,$D5700,$M$2:$M5700,"&lt;&gt;Not an error")=1,1,0))</f>
        <v>0</v>
      </c>
      <c r="T5700">
        <f>IF(M5700&lt;&gt;"Major",0,IF(COUNTIFS($A$2:$A5700,$A5700,$D$2:$D5700,$D5700,$M$2:$M5700,"Major")=1,1,0))</f>
        <v>0</v>
      </c>
      <c r="U5700">
        <f>IF(M5700&lt;&gt;"Minor",0,IF(COUNTIFS($A$2:$A5700,$A5700,$D$2:$D5700,$D5700,$M$2:$M5700,"Minor")=1,1,0))</f>
        <v>0</v>
      </c>
    </row>
    <row r="5701">
      <c r="A5701" t="inlineStr">
        <is>
          <t xml:space="preserve">294cd7d130be8bb0326127c52ff2769fcf9a956d</t>
        </is>
      </c>
      <c r="B5701" t="inlineStr">
        <is>
          <t xml:space="preserve">Zompirewolf</t>
        </is>
      </c>
      <c r="C5701" t="inlineStr">
        <is>
          <t xml:space="preserve">Zompirewolf: Die Geburt Einer Legende</t>
        </is>
      </c>
      <c r="D5701" t="inlineStr">
        <is>
          <t xml:space="preserve">785bdac6f4874e3b04b6ba1d0b613660f6bbc1d4</t>
        </is>
      </c>
      <c r="E5701" t="inlineStr">
        <is>
          <t xml:space="preserve">Episode 517: Rücksichtslose Ambitionen</t>
        </is>
      </c>
      <c r="F5701">
        <v>517</v>
      </c>
      <c r="G5701" t="inlineStr">
        <is>
          <t xml:space="preserve">6:55-7:02</t>
        </is>
      </c>
      <c r="H5701" t="inlineStr">
        <is>
          <t xml:space="preserve">Resolved</t>
        </is>
      </c>
      <c r="I5701" t="inlineStr">
        <is>
          <t xml:space="preserve">Remarks: incorrect name
Line from Script: "Als er sich schließlich aus dem Geist des Leeregeborenen zurückzog, kehrte das gewohnte Leuchten in Tristans Augen zurück. "
Notes: "Leeregeborene" - change to "Leerengeborene"</t>
        </is>
      </c>
      <c r="J5701" t="inlineStr">
        <is>
          <t xml:space="preserve">AI</t>
        </is>
      </c>
      <c r="K5701" t="inlineStr">
        <is>
          <t xml:space="preserve">Script error</t>
        </is>
      </c>
      <c r="L5701" t="inlineStr">
        <is>
          <t xml:space="preserve">Script error</t>
        </is>
      </c>
      <c r="M5701" t="str">
        <f>IFERROR(IF(VLOOKUP(L5701,'Quantification'!$A:$B,2,FALSE)&amp;""="","Unclassified",VLOOKUP(L5701,'Quantification'!$A:$B,2,FALSE)),"Unclassified")</f>
        <v>Major</v>
      </c>
      <c r="N5701" t="inlineStr">
        <is>
          <t xml:space="preserve">frl-florinda.frisardi@pocketfm.com</t>
        </is>
      </c>
      <c r="O5701" t="inlineStr">
        <is>
          <t xml:space="preserve">Issues found in raw</t>
        </is>
      </c>
      <c r="P5701" t="str">
        <f>IF(OR(O5701="Issues found in master",O5701="Final master"),"Master",IF(OR(O5701="Ready for Master",O5701="Issues found in raw",O5701="Raw under QC",O5701="Issues resolved in raw"),"Raw","-"))</f>
        <v>Raw</v>
      </c>
      <c r="Q5701" s="13">
        <v>46266.3375</v>
      </c>
      <c r="R5701" t="inlineStr">
        <is>
          <t xml:space="preserve">2026-09 (Sept)</t>
        </is>
      </c>
      <c r="S5701">
        <f>IF(M5701="Not an error",0,IF(COUNTIFS($A$2:$A5701,$A5701,$D$2:$D5701,$D5701,$M$2:$M5701,"&lt;&gt;Not an error")=1,1,0))</f>
        <v>0</v>
      </c>
      <c r="T5701">
        <f>IF(M5701&lt;&gt;"Major",0,IF(COUNTIFS($A$2:$A5701,$A5701,$D$2:$D5701,$D5701,$M$2:$M5701,"Major")=1,1,0))</f>
        <v>0</v>
      </c>
      <c r="U5701">
        <f>IF(M5701&lt;&gt;"Minor",0,IF(COUNTIFS($A$2:$A5701,$A5701,$D$2:$D5701,$D5701,$M$2:$M5701,"Minor")=1,1,0))</f>
        <v>0</v>
      </c>
    </row>
    <row r="5702">
      <c r="A5702" t="inlineStr">
        <is>
          <t xml:space="preserve">294cd7d130be8bb0326127c52ff2769fcf9a956d</t>
        </is>
      </c>
      <c r="B5702" t="inlineStr">
        <is>
          <t xml:space="preserve">Zompirewolf</t>
        </is>
      </c>
      <c r="C5702" t="inlineStr">
        <is>
          <t xml:space="preserve">Zompirewolf: Die Geburt Einer Legende</t>
        </is>
      </c>
      <c r="D5702" t="inlineStr">
        <is>
          <t xml:space="preserve">fe6eefda307d54f11e6ad22e641b7213275076db</t>
        </is>
      </c>
      <c r="E5702" t="inlineStr">
        <is>
          <t xml:space="preserve">Episode 518: Nachlässigkeit Am Tor</t>
        </is>
      </c>
      <c r="F5702">
        <v>518</v>
      </c>
      <c r="G5702" t="inlineStr">
        <is>
          <t xml:space="preserve">8:00-8:12</t>
        </is>
      </c>
      <c r="H5702" t="inlineStr">
        <is>
          <t xml:space="preserve">Ignore</t>
        </is>
      </c>
      <c r="I5702" t="inlineStr">
        <is>
          <t xml:space="preserve">Remarks: mispronunciation
Line from Script: "Es ist meine Pflicht, dir zu helfen“, antwortete Strig und trug dick auf, damit der Kerl für ihn bürgen konnte, falls er wegen Fahnenflucht vor Gericht gestellt würde."
Notes: "Es sind" --&gt; "Es ist"</t>
        </is>
      </c>
      <c r="J5702" t="inlineStr">
        <is>
          <t xml:space="preserve">VOA</t>
        </is>
      </c>
      <c r="K5702" t="inlineStr">
        <is>
          <t xml:space="preserve">Mispronunciation</t>
        </is>
      </c>
      <c r="L5702" t="inlineStr">
        <is>
          <t xml:space="preserve">Mispronunciation</t>
        </is>
      </c>
      <c r="M5702" t="str">
        <f>IFERROR(IF(VLOOKUP(L5702,'Quantification'!$A:$B,2,FALSE)&amp;""="","Unclassified",VLOOKUP(L5702,'Quantification'!$A:$B,2,FALSE)),"Unclassified")</f>
        <v>Major</v>
      </c>
      <c r="N5702" t="inlineStr">
        <is>
          <t xml:space="preserve">frl-florinda.frisardi@pocketfm.com</t>
        </is>
      </c>
      <c r="O5702" t="inlineStr">
        <is>
          <t xml:space="preserve">Issues found in raw</t>
        </is>
      </c>
      <c r="P5702" t="str">
        <f>IF(OR(O5702="Issues found in master",O5702="Final master"),"Master",IF(OR(O5702="Ready for Master",O5702="Issues found in raw",O5702="Raw under QC",O5702="Issues resolved in raw"),"Raw","-"))</f>
        <v>Raw</v>
      </c>
      <c r="Q5702" s="13">
        <v>46266.3375</v>
      </c>
      <c r="R5702" t="inlineStr">
        <is>
          <t xml:space="preserve">2026-09 (Sept)</t>
        </is>
      </c>
      <c r="S5702">
        <f>IF(M5702="Not an error",0,IF(COUNTIFS($A$2:$A5702,$A5702,$D$2:$D5702,$D5702,$M$2:$M5702,"&lt;&gt;Not an error")=1,1,0))</f>
        <v>1</v>
      </c>
      <c r="T5702">
        <f>IF(M5702&lt;&gt;"Major",0,IF(COUNTIFS($A$2:$A5702,$A5702,$D$2:$D5702,$D5702,$M$2:$M5702,"Major")=1,1,0))</f>
        <v>1</v>
      </c>
      <c r="U5702">
        <f>IF(M5702&lt;&gt;"Minor",0,IF(COUNTIFS($A$2:$A5702,$A5702,$D$2:$D5702,$D5702,$M$2:$M5702,"Minor")=1,1,0))</f>
        <v>0</v>
      </c>
    </row>
    <row r="5703">
      <c r="A5703" t="inlineStr">
        <is>
          <t xml:space="preserve">294cd7d130be8bb0326127c52ff2769fcf9a956d</t>
        </is>
      </c>
      <c r="B5703" t="inlineStr">
        <is>
          <t xml:space="preserve">Zompirewolf</t>
        </is>
      </c>
      <c r="C5703" t="inlineStr">
        <is>
          <t xml:space="preserve">Zompirewolf: Die Geburt Einer Legende</t>
        </is>
      </c>
      <c r="D5703" t="inlineStr">
        <is>
          <t xml:space="preserve">fe6eefda307d54f11e6ad22e641b7213275076db</t>
        </is>
      </c>
      <c r="E5703" t="inlineStr">
        <is>
          <t xml:space="preserve">Episode 518: Nachlässigkeit Am Tor</t>
        </is>
      </c>
      <c r="F5703">
        <v>518</v>
      </c>
      <c r="G5703" t="inlineStr">
        <is>
          <t xml:space="preserve">10:07-10:11</t>
        </is>
      </c>
      <c r="H5703" t="inlineStr">
        <is>
          <t xml:space="preserve">Resolved</t>
        </is>
      </c>
      <c r="I5703" t="inlineStr">
        <is>
          <t xml:space="preserve">Remarks: incorrect name
Line from Script: "„Und jetzt muss ich Dracula, Kira und Adeline finden.“
Notes: "Kira" - change to "Kiera"EN</t>
        </is>
      </c>
      <c r="J5703" t="inlineStr">
        <is>
          <t xml:space="preserve">AI</t>
        </is>
      </c>
      <c r="K5703" t="inlineStr">
        <is>
          <t xml:space="preserve">Script error</t>
        </is>
      </c>
      <c r="L5703" t="inlineStr">
        <is>
          <t xml:space="preserve">Script error</t>
        </is>
      </c>
      <c r="M5703" t="str">
        <f>IFERROR(IF(VLOOKUP(L5703,'Quantification'!$A:$B,2,FALSE)&amp;""="","Unclassified",VLOOKUP(L5703,'Quantification'!$A:$B,2,FALSE)),"Unclassified")</f>
        <v>Major</v>
      </c>
      <c r="N5703" t="inlineStr">
        <is>
          <t xml:space="preserve">frl-florinda.frisardi@pocketfm.com</t>
        </is>
      </c>
      <c r="O5703" t="inlineStr">
        <is>
          <t xml:space="preserve">Issues found in raw</t>
        </is>
      </c>
      <c r="P5703" t="str">
        <f>IF(OR(O5703="Issues found in master",O5703="Final master"),"Master",IF(OR(O5703="Ready for Master",O5703="Issues found in raw",O5703="Raw under QC",O5703="Issues resolved in raw"),"Raw","-"))</f>
        <v>Raw</v>
      </c>
      <c r="Q5703" s="13">
        <v>46266.3375</v>
      </c>
      <c r="R5703" t="inlineStr">
        <is>
          <t xml:space="preserve">2026-09 (Sept)</t>
        </is>
      </c>
      <c r="S5703">
        <f>IF(M5703="Not an error",0,IF(COUNTIFS($A$2:$A5703,$A5703,$D$2:$D5703,$D5703,$M$2:$M5703,"&lt;&gt;Not an error")=1,1,0))</f>
        <v>0</v>
      </c>
      <c r="T5703">
        <f>IF(M5703&lt;&gt;"Major",0,IF(COUNTIFS($A$2:$A5703,$A5703,$D$2:$D5703,$D5703,$M$2:$M5703,"Major")=1,1,0))</f>
        <v>0</v>
      </c>
      <c r="U5703">
        <f>IF(M5703&lt;&gt;"Minor",0,IF(COUNTIFS($A$2:$A5703,$A5703,$D$2:$D5703,$D5703,$M$2:$M5703,"Minor")=1,1,0))</f>
        <v>0</v>
      </c>
    </row>
    <row r="5704">
      <c r="A5704" t="inlineStr">
        <is>
          <t xml:space="preserve">294cd7d130be8bb0326127c52ff2769fcf9a956d</t>
        </is>
      </c>
      <c r="B5704" t="inlineStr">
        <is>
          <t xml:space="preserve">Zompirewolf</t>
        </is>
      </c>
      <c r="C5704" t="inlineStr">
        <is>
          <t xml:space="preserve">Zompirewolf: Die Geburt Einer Legende</t>
        </is>
      </c>
      <c r="D5704" t="inlineStr">
        <is>
          <t xml:space="preserve">fe6eefda307d54f11e6ad22e641b7213275076db</t>
        </is>
      </c>
      <c r="E5704" t="inlineStr">
        <is>
          <t xml:space="preserve">Episode 518: Nachlässigkeit Am Tor</t>
        </is>
      </c>
      <c r="F5704">
        <v>518</v>
      </c>
      <c r="G5704" t="inlineStr">
        <is>
          <t xml:space="preserve">11:25-11:38</t>
        </is>
      </c>
      <c r="H5704" t="inlineStr">
        <is>
          <t xml:space="preserve">Resolved</t>
        </is>
      </c>
      <c r="I5704" t="inlineStr">
        <is>
          <t xml:space="preserve">Remarks: incorrect name
Line from Script: "Tristan wusste, dass er nicht viel Zeit hatte, bevor die Wachen seinen Einbruch entdecken würden, also konzentrierte er sich darauf, jegliche Informationen über Dracula, Kira und Adeline zu finden."
Notes: "Kira" - change to "Kiera"EN</t>
        </is>
      </c>
      <c r="J5704" t="inlineStr">
        <is>
          <t xml:space="preserve">AI</t>
        </is>
      </c>
      <c r="K5704" t="inlineStr">
        <is>
          <t xml:space="preserve">Script error</t>
        </is>
      </c>
      <c r="L5704" t="inlineStr">
        <is>
          <t xml:space="preserve">Script error</t>
        </is>
      </c>
      <c r="M5704" t="str">
        <f>IFERROR(IF(VLOOKUP(L5704,'Quantification'!$A:$B,2,FALSE)&amp;""="","Unclassified",VLOOKUP(L5704,'Quantification'!$A:$B,2,FALSE)),"Unclassified")</f>
        <v>Major</v>
      </c>
      <c r="N5704" t="inlineStr">
        <is>
          <t xml:space="preserve">frl-florinda.frisardi@pocketfm.com</t>
        </is>
      </c>
      <c r="O5704" t="inlineStr">
        <is>
          <t xml:space="preserve">Issues found in raw</t>
        </is>
      </c>
      <c r="P5704" t="str">
        <f>IF(OR(O5704="Issues found in master",O5704="Final master"),"Master",IF(OR(O5704="Ready for Master",O5704="Issues found in raw",O5704="Raw under QC",O5704="Issues resolved in raw"),"Raw","-"))</f>
        <v>Raw</v>
      </c>
      <c r="Q5704" s="13">
        <v>46266.3375</v>
      </c>
      <c r="R5704" t="inlineStr">
        <is>
          <t xml:space="preserve">2026-09 (Sept)</t>
        </is>
      </c>
      <c r="S5704">
        <f>IF(M5704="Not an error",0,IF(COUNTIFS($A$2:$A5704,$A5704,$D$2:$D5704,$D5704,$M$2:$M5704,"&lt;&gt;Not an error")=1,1,0))</f>
        <v>0</v>
      </c>
      <c r="T5704">
        <f>IF(M5704&lt;&gt;"Major",0,IF(COUNTIFS($A$2:$A5704,$A5704,$D$2:$D5704,$D5704,$M$2:$M5704,"Major")=1,1,0))</f>
        <v>0</v>
      </c>
      <c r="U5704">
        <f>IF(M5704&lt;&gt;"Minor",0,IF(COUNTIFS($A$2:$A5704,$A5704,$D$2:$D5704,$D5704,$M$2:$M5704,"Minor")=1,1,0))</f>
        <v>0</v>
      </c>
    </row>
    <row r="5705">
      <c r="A5705" t="inlineStr">
        <is>
          <t xml:space="preserve">294cd7d130be8bb0326127c52ff2769fcf9a956d</t>
        </is>
      </c>
      <c r="B5705" t="inlineStr">
        <is>
          <t xml:space="preserve">Zompirewolf</t>
        </is>
      </c>
      <c r="C5705" t="inlineStr">
        <is>
          <t xml:space="preserve">Zompirewolf: Die Geburt Einer Legende</t>
        </is>
      </c>
      <c r="D5705" t="inlineStr">
        <is>
          <t xml:space="preserve">e68959d48f6035c74d50da046eda7deb942ac147</t>
        </is>
      </c>
      <c r="E5705" t="inlineStr">
        <is>
          <t xml:space="preserve">Episode 519: Infiltrieren Der Leerenbrut</t>
        </is>
      </c>
      <c r="F5705">
        <v>519</v>
      </c>
      <c r="G5705" t="inlineStr">
        <is>
          <t xml:space="preserve">0:35-0:46</t>
        </is>
      </c>
      <c r="H5705" t="inlineStr">
        <is>
          <t xml:space="preserve">Resolved</t>
        </is>
      </c>
      <c r="I5705" t="inlineStr">
        <is>
          <t xml:space="preserve">Remarks: incorrect name
Line from Script: " Dracula selbst wurde zwar nicht erwähnt, doch die Informationen über seine Enkelinnen Kira Gibbs und Adeline Cooke waren ein vielversprechender Anfang."
Notes: "Kira" - change to "Kiera"EN</t>
        </is>
      </c>
      <c r="J5705" t="inlineStr">
        <is>
          <t xml:space="preserve">AI</t>
        </is>
      </c>
      <c r="K5705" t="inlineStr">
        <is>
          <t xml:space="preserve">Script error</t>
        </is>
      </c>
      <c r="L5705" t="inlineStr">
        <is>
          <t xml:space="preserve">Script error</t>
        </is>
      </c>
      <c r="M5705" t="str">
        <f>IFERROR(IF(VLOOKUP(L5705,'Quantification'!$A:$B,2,FALSE)&amp;""="","Unclassified",VLOOKUP(L5705,'Quantification'!$A:$B,2,FALSE)),"Unclassified")</f>
        <v>Major</v>
      </c>
      <c r="N5705" t="inlineStr">
        <is>
          <t xml:space="preserve">frl-florinda.frisardi@pocketfm.com</t>
        </is>
      </c>
      <c r="O5705" t="inlineStr">
        <is>
          <t xml:space="preserve">Issues found in raw</t>
        </is>
      </c>
      <c r="P5705" t="str">
        <f>IF(OR(O5705="Issues found in master",O5705="Final master"),"Master",IF(OR(O5705="Ready for Master",O5705="Issues found in raw",O5705="Raw under QC",O5705="Issues resolved in raw"),"Raw","-"))</f>
        <v>Raw</v>
      </c>
      <c r="Q5705" s="13">
        <v>46266.33819444444</v>
      </c>
      <c r="R5705" t="inlineStr">
        <is>
          <t xml:space="preserve">2026-09 (Sept)</t>
        </is>
      </c>
      <c r="S5705">
        <f>IF(M5705="Not an error",0,IF(COUNTIFS($A$2:$A5705,$A5705,$D$2:$D5705,$D5705,$M$2:$M5705,"&lt;&gt;Not an error")=1,1,0))</f>
        <v>1</v>
      </c>
      <c r="T5705">
        <f>IF(M5705&lt;&gt;"Major",0,IF(COUNTIFS($A$2:$A5705,$A5705,$D$2:$D5705,$D5705,$M$2:$M5705,"Major")=1,1,0))</f>
        <v>1</v>
      </c>
      <c r="U5705">
        <f>IF(M5705&lt;&gt;"Minor",0,IF(COUNTIFS($A$2:$A5705,$A5705,$D$2:$D5705,$D5705,$M$2:$M5705,"Minor")=1,1,0))</f>
        <v>0</v>
      </c>
    </row>
    <row r="5706">
      <c r="A5706" t="inlineStr">
        <is>
          <t xml:space="preserve">294cd7d130be8bb0326127c52ff2769fcf9a956d</t>
        </is>
      </c>
      <c r="B5706" t="inlineStr">
        <is>
          <t xml:space="preserve">Zompirewolf</t>
        </is>
      </c>
      <c r="C5706" t="inlineStr">
        <is>
          <t xml:space="preserve">Zompirewolf: Die Geburt Einer Legende</t>
        </is>
      </c>
      <c r="D5706" t="inlineStr">
        <is>
          <t xml:space="preserve">e68959d48f6035c74d50da046eda7deb942ac147</t>
        </is>
      </c>
      <c r="E5706" t="inlineStr">
        <is>
          <t xml:space="preserve">Episode 519: Infiltrieren Der Leerenbrut</t>
        </is>
      </c>
      <c r="F5706">
        <v>519</v>
      </c>
      <c r="G5706" t="inlineStr">
        <is>
          <t xml:space="preserve">1:01-1:09</t>
        </is>
      </c>
      <c r="H5706" t="inlineStr">
        <is>
          <t xml:space="preserve">Resolved</t>
        </is>
      </c>
      <c r="I5706" t="inlineStr">
        <is>
          <t xml:space="preserve">Remarks: incorrect name
Line from Script: "Tristan fotografierte schnell die Karte der Mine und die Stelle, an der Kira Gibbs und Adeline Cooke höchstwahrscheinlich festgehalten wurden. "
Notes: "Kira" - change to "Kiera"EN</t>
        </is>
      </c>
      <c r="J5706" t="inlineStr">
        <is>
          <t xml:space="preserve">AI</t>
        </is>
      </c>
      <c r="K5706" t="inlineStr">
        <is>
          <t xml:space="preserve">Script error</t>
        </is>
      </c>
      <c r="L5706" t="inlineStr">
        <is>
          <t xml:space="preserve">Script error</t>
        </is>
      </c>
      <c r="M5706" t="str">
        <f>IFERROR(IF(VLOOKUP(L5706,'Quantification'!$A:$B,2,FALSE)&amp;""="","Unclassified",VLOOKUP(L5706,'Quantification'!$A:$B,2,FALSE)),"Unclassified")</f>
        <v>Major</v>
      </c>
      <c r="N5706" t="inlineStr">
        <is>
          <t xml:space="preserve">frl-florinda.frisardi@pocketfm.com</t>
        </is>
      </c>
      <c r="O5706" t="inlineStr">
        <is>
          <t xml:space="preserve">Issues found in raw</t>
        </is>
      </c>
      <c r="P5706" t="str">
        <f>IF(OR(O5706="Issues found in master",O5706="Final master"),"Master",IF(OR(O5706="Ready for Master",O5706="Issues found in raw",O5706="Raw under QC",O5706="Issues resolved in raw"),"Raw","-"))</f>
        <v>Raw</v>
      </c>
      <c r="Q5706" s="13">
        <v>46266.33819444444</v>
      </c>
      <c r="R5706" t="inlineStr">
        <is>
          <t xml:space="preserve">2026-09 (Sept)</t>
        </is>
      </c>
      <c r="S5706">
        <f>IF(M5706="Not an error",0,IF(COUNTIFS($A$2:$A5706,$A5706,$D$2:$D5706,$D5706,$M$2:$M5706,"&lt;&gt;Not an error")=1,1,0))</f>
        <v>0</v>
      </c>
      <c r="T5706">
        <f>IF(M5706&lt;&gt;"Major",0,IF(COUNTIFS($A$2:$A5706,$A5706,$D$2:$D5706,$D5706,$M$2:$M5706,"Major")=1,1,0))</f>
        <v>0</v>
      </c>
      <c r="U5706">
        <f>IF(M5706&lt;&gt;"Minor",0,IF(COUNTIFS($A$2:$A5706,$A5706,$D$2:$D5706,$D5706,$M$2:$M5706,"Minor")=1,1,0))</f>
        <v>0</v>
      </c>
    </row>
    <row r="5707">
      <c r="A5707" t="inlineStr">
        <is>
          <t xml:space="preserve">294cd7d130be8bb0326127c52ff2769fcf9a956d</t>
        </is>
      </c>
      <c r="B5707" t="inlineStr">
        <is>
          <t xml:space="preserve">Zompirewolf</t>
        </is>
      </c>
      <c r="C5707" t="inlineStr">
        <is>
          <t xml:space="preserve">Zompirewolf: Die Geburt Einer Legende</t>
        </is>
      </c>
      <c r="D5707" t="inlineStr">
        <is>
          <t xml:space="preserve">d80a3a1a433a646ce52f25837bd53a0665f4e0e4</t>
        </is>
      </c>
      <c r="E5707" t="inlineStr">
        <is>
          <t xml:space="preserve">Episode 520: Abstieg Im Schatten</t>
        </is>
      </c>
      <c r="F5707">
        <v>520</v>
      </c>
      <c r="G5707" t="inlineStr">
        <is>
          <t xml:space="preserve">0:00-0:05</t>
        </is>
      </c>
      <c r="H5707" t="inlineStr">
        <is>
          <t xml:space="preserve">Resolved</t>
        </is>
      </c>
      <c r="I5707" t="inlineStr">
        <is>
          <t xml:space="preserve">Remarks: incorrect name
Line from Script: "Tristan bewegte sich langsam durch die schummrigen Gänge der Leeregeborenenmine. "
Notes: "Leeregeborenenmine" - change to "Leerengeborenenmin"</t>
        </is>
      </c>
      <c r="J5707" t="inlineStr">
        <is>
          <t xml:space="preserve">AI</t>
        </is>
      </c>
      <c r="K5707" t="inlineStr">
        <is>
          <t xml:space="preserve">Script error</t>
        </is>
      </c>
      <c r="L5707" t="inlineStr">
        <is>
          <t xml:space="preserve">Script error</t>
        </is>
      </c>
      <c r="M5707" t="str">
        <f>IFERROR(IF(VLOOKUP(L5707,'Quantification'!$A:$B,2,FALSE)&amp;""="","Unclassified",VLOOKUP(L5707,'Quantification'!$A:$B,2,FALSE)),"Unclassified")</f>
        <v>Major</v>
      </c>
      <c r="N5707" t="inlineStr">
        <is>
          <t xml:space="preserve">frl-florinda.frisardi@pocketfm.com</t>
        </is>
      </c>
      <c r="O5707" t="inlineStr">
        <is>
          <t xml:space="preserve">Issues found in raw</t>
        </is>
      </c>
      <c r="P5707" t="str">
        <f>IF(OR(O5707="Issues found in master",O5707="Final master"),"Master",IF(OR(O5707="Ready for Master",O5707="Issues found in raw",O5707="Raw under QC",O5707="Issues resolved in raw"),"Raw","-"))</f>
        <v>Raw</v>
      </c>
      <c r="Q5707" s="13">
        <v>46266.33819444444</v>
      </c>
      <c r="R5707" t="inlineStr">
        <is>
          <t xml:space="preserve">2026-09 (Sept)</t>
        </is>
      </c>
      <c r="S5707">
        <f>IF(M5707="Not an error",0,IF(COUNTIFS($A$2:$A5707,$A5707,$D$2:$D5707,$D5707,$M$2:$M5707,"&lt;&gt;Not an error")=1,1,0))</f>
        <v>1</v>
      </c>
      <c r="T5707">
        <f>IF(M5707&lt;&gt;"Major",0,IF(COUNTIFS($A$2:$A5707,$A5707,$D$2:$D5707,$D5707,$M$2:$M5707,"Major")=1,1,0))</f>
        <v>1</v>
      </c>
      <c r="U5707">
        <f>IF(M5707&lt;&gt;"Minor",0,IF(COUNTIFS($A$2:$A5707,$A5707,$D$2:$D5707,$D5707,$M$2:$M5707,"Minor")=1,1,0))</f>
        <v>0</v>
      </c>
    </row>
    <row r="5708">
      <c r="A5708" t="inlineStr">
        <is>
          <t xml:space="preserve">294cd7d130be8bb0326127c52ff2769fcf9a956d</t>
        </is>
      </c>
      <c r="B5708" t="inlineStr">
        <is>
          <t xml:space="preserve">Zompirewolf</t>
        </is>
      </c>
      <c r="C5708" t="inlineStr">
        <is>
          <t xml:space="preserve">Zompirewolf: Die Geburt Einer Legende</t>
        </is>
      </c>
      <c r="D5708" t="inlineStr">
        <is>
          <t xml:space="preserve">d80a3a1a433a646ce52f25837bd53a0665f4e0e4</t>
        </is>
      </c>
      <c r="E5708" t="inlineStr">
        <is>
          <t xml:space="preserve">Episode 520: Abstieg Im Schatten</t>
        </is>
      </c>
      <c r="F5708">
        <v>520</v>
      </c>
      <c r="G5708" t="inlineStr">
        <is>
          <t xml:space="preserve">0:19-0:25</t>
        </is>
      </c>
      <c r="H5708" t="inlineStr">
        <is>
          <t xml:space="preserve">Resolved</t>
        </is>
      </c>
      <c r="I5708" t="inlineStr">
        <is>
          <t xml:space="preserve">Remarks: incorrect name
Line from Script: "Seine Augen suchten jeden Winkel nach einem Zeichen von Kira Gibbs und Adeline Cooke ab."
Notes: "Kira" - change to "Kiera"EN</t>
        </is>
      </c>
      <c r="J5708" t="inlineStr">
        <is>
          <t xml:space="preserve">AI</t>
        </is>
      </c>
      <c r="K5708" t="inlineStr">
        <is>
          <t xml:space="preserve">Script error</t>
        </is>
      </c>
      <c r="L5708" t="inlineStr">
        <is>
          <t xml:space="preserve">Script error</t>
        </is>
      </c>
      <c r="M5708" t="str">
        <f>IFERROR(IF(VLOOKUP(L5708,'Quantification'!$A:$B,2,FALSE)&amp;""="","Unclassified",VLOOKUP(L5708,'Quantification'!$A:$B,2,FALSE)),"Unclassified")</f>
        <v>Major</v>
      </c>
      <c r="N5708" t="inlineStr">
        <is>
          <t xml:space="preserve">frl-florinda.frisardi@pocketfm.com</t>
        </is>
      </c>
      <c r="O5708" t="inlineStr">
        <is>
          <t xml:space="preserve">Issues found in raw</t>
        </is>
      </c>
      <c r="P5708" t="str">
        <f>IF(OR(O5708="Issues found in master",O5708="Final master"),"Master",IF(OR(O5708="Ready for Master",O5708="Issues found in raw",O5708="Raw under QC",O5708="Issues resolved in raw"),"Raw","-"))</f>
        <v>Raw</v>
      </c>
      <c r="Q5708" s="13">
        <v>46266.33819444444</v>
      </c>
      <c r="R5708" t="inlineStr">
        <is>
          <t xml:space="preserve">2026-09 (Sept)</t>
        </is>
      </c>
      <c r="S5708">
        <f>IF(M5708="Not an error",0,IF(COUNTIFS($A$2:$A5708,$A5708,$D$2:$D5708,$D5708,$M$2:$M5708,"&lt;&gt;Not an error")=1,1,0))</f>
        <v>0</v>
      </c>
      <c r="T5708">
        <f>IF(M5708&lt;&gt;"Major",0,IF(COUNTIFS($A$2:$A5708,$A5708,$D$2:$D5708,$D5708,$M$2:$M5708,"Major")=1,1,0))</f>
        <v>0</v>
      </c>
      <c r="U5708">
        <f>IF(M5708&lt;&gt;"Minor",0,IF(COUNTIFS($A$2:$A5708,$A5708,$D$2:$D5708,$D5708,$M$2:$M5708,"Minor")=1,1,0))</f>
        <v>0</v>
      </c>
    </row>
    <row r="5709">
      <c r="A5709" t="inlineStr">
        <is>
          <t xml:space="preserve">294cd7d130be8bb0326127c52ff2769fcf9a956d</t>
        </is>
      </c>
      <c r="B5709" t="inlineStr">
        <is>
          <t xml:space="preserve">Zompirewolf</t>
        </is>
      </c>
      <c r="C5709" t="inlineStr">
        <is>
          <t xml:space="preserve">Zompirewolf: Die Geburt Einer Legende</t>
        </is>
      </c>
      <c r="D5709" t="inlineStr">
        <is>
          <t xml:space="preserve">8b32374cd7297eb49f8edba1b50cde40179a3ecc</t>
        </is>
      </c>
      <c r="E5709" t="inlineStr">
        <is>
          <t xml:space="preserve">Episode 521: Leeren-Geborenen-Minenexplosion</t>
        </is>
      </c>
      <c r="F5709">
        <v>521</v>
      </c>
      <c r="G5709" t="inlineStr">
        <is>
          <t xml:space="preserve">0:00</t>
        </is>
      </c>
      <c r="H5709" t="inlineStr">
        <is>
          <t xml:space="preserve">Resolved</t>
        </is>
      </c>
      <c r="I5709" t="inlineStr">
        <is>
          <t xml:space="preserve">Remarks: mistake in title
Line from Script: " Leeregeborenen-Minenexplosion"
Notes: "Leeregeborenen" - change to "Leerengeborenen"</t>
        </is>
      </c>
      <c r="J5709" t="inlineStr">
        <is>
          <t xml:space="preserve">AI</t>
        </is>
      </c>
      <c r="K5709" t="inlineStr">
        <is>
          <t xml:space="preserve">Script error</t>
        </is>
      </c>
      <c r="L5709" t="inlineStr">
        <is>
          <t xml:space="preserve">Script error</t>
        </is>
      </c>
      <c r="M5709" t="str">
        <f>IFERROR(IF(VLOOKUP(L5709,'Quantification'!$A:$B,2,FALSE)&amp;""="","Unclassified",VLOOKUP(L5709,'Quantification'!$A:$B,2,FALSE)),"Unclassified")</f>
        <v>Major</v>
      </c>
      <c r="N5709" t="inlineStr">
        <is>
          <t xml:space="preserve">frl-florinda.frisardi@pocketfm.com</t>
        </is>
      </c>
      <c r="O5709" t="inlineStr">
        <is>
          <t xml:space="preserve">Issues found in raw</t>
        </is>
      </c>
      <c r="P5709" t="str">
        <f>IF(OR(O5709="Issues found in master",O5709="Final master"),"Master",IF(OR(O5709="Ready for Master",O5709="Issues found in raw",O5709="Raw under QC",O5709="Issues resolved in raw"),"Raw","-"))</f>
        <v>Raw</v>
      </c>
      <c r="Q5709" s="13">
        <v>46266.35833333334</v>
      </c>
      <c r="R5709" t="inlineStr">
        <is>
          <t xml:space="preserve">2026-09 (Sept)</t>
        </is>
      </c>
      <c r="S5709">
        <f>IF(M5709="Not an error",0,IF(COUNTIFS($A$2:$A5709,$A5709,$D$2:$D5709,$D5709,$M$2:$M5709,"&lt;&gt;Not an error")=1,1,0))</f>
        <v>1</v>
      </c>
      <c r="T5709">
        <f>IF(M5709&lt;&gt;"Major",0,IF(COUNTIFS($A$2:$A5709,$A5709,$D$2:$D5709,$D5709,$M$2:$M5709,"Major")=1,1,0))</f>
        <v>1</v>
      </c>
      <c r="U5709">
        <f>IF(M5709&lt;&gt;"Minor",0,IF(COUNTIFS($A$2:$A5709,$A5709,$D$2:$D5709,$D5709,$M$2:$M5709,"Minor")=1,1,0))</f>
        <v>0</v>
      </c>
    </row>
    <row r="5710">
      <c r="A5710" t="inlineStr">
        <is>
          <t xml:space="preserve">294cd7d130be8bb0326127c52ff2769fcf9a956d</t>
        </is>
      </c>
      <c r="B5710" t="inlineStr">
        <is>
          <t xml:space="preserve">Zompirewolf</t>
        </is>
      </c>
      <c r="C5710" t="inlineStr">
        <is>
          <t xml:space="preserve">Zompirewolf: Die Geburt Einer Legende</t>
        </is>
      </c>
      <c r="D5710" t="inlineStr">
        <is>
          <t xml:space="preserve">8b32374cd7297eb49f8edba1b50cde40179a3ecc</t>
        </is>
      </c>
      <c r="E5710" t="inlineStr">
        <is>
          <t xml:space="preserve">Episode 521: Leeren-Geborenen-Minenexplosion</t>
        </is>
      </c>
      <c r="F5710">
        <v>521</v>
      </c>
      <c r="G5710" t="inlineStr">
        <is>
          <t xml:space="preserve">2:48-2:56</t>
        </is>
      </c>
      <c r="H5710" t="inlineStr">
        <is>
          <t xml:space="preserve">Resolved</t>
        </is>
      </c>
      <c r="I5710" t="inlineStr">
        <is>
          <t xml:space="preserve">Remarks: incorrect name
Line from Script: "Währenddessen raste Tristan tief im Inneren der Mine zu dem Abschnitt, in dem Kira und Adeline festgehalten wurden. "
Notes: "Kira" - change to "Kiera"EN</t>
        </is>
      </c>
      <c r="J5710" t="inlineStr">
        <is>
          <t xml:space="preserve">AI</t>
        </is>
      </c>
      <c r="K5710" t="inlineStr">
        <is>
          <t xml:space="preserve">Script error</t>
        </is>
      </c>
      <c r="L5710" t="inlineStr">
        <is>
          <t xml:space="preserve">Script error</t>
        </is>
      </c>
      <c r="M5710" t="str">
        <f>IFERROR(IF(VLOOKUP(L5710,'Quantification'!$A:$B,2,FALSE)&amp;""="","Unclassified",VLOOKUP(L5710,'Quantification'!$A:$B,2,FALSE)),"Unclassified")</f>
        <v>Major</v>
      </c>
      <c r="N5710" t="inlineStr">
        <is>
          <t xml:space="preserve">frl-florinda.frisardi@pocketfm.com</t>
        </is>
      </c>
      <c r="O5710" t="inlineStr">
        <is>
          <t xml:space="preserve">Issues found in raw</t>
        </is>
      </c>
      <c r="P5710" t="str">
        <f>IF(OR(O5710="Issues found in master",O5710="Final master"),"Master",IF(OR(O5710="Ready for Master",O5710="Issues found in raw",O5710="Raw under QC",O5710="Issues resolved in raw"),"Raw","-"))</f>
        <v>Raw</v>
      </c>
      <c r="Q5710" s="13">
        <v>46266.35833333334</v>
      </c>
      <c r="R5710" t="inlineStr">
        <is>
          <t xml:space="preserve">2026-09 (Sept)</t>
        </is>
      </c>
      <c r="S5710">
        <f>IF(M5710="Not an error",0,IF(COUNTIFS($A$2:$A5710,$A5710,$D$2:$D5710,$D5710,$M$2:$M5710,"&lt;&gt;Not an error")=1,1,0))</f>
        <v>0</v>
      </c>
      <c r="T5710">
        <f>IF(M5710&lt;&gt;"Major",0,IF(COUNTIFS($A$2:$A5710,$A5710,$D$2:$D5710,$D5710,$M$2:$M5710,"Major")=1,1,0))</f>
        <v>0</v>
      </c>
      <c r="U5710">
        <f>IF(M5710&lt;&gt;"Minor",0,IF(COUNTIFS($A$2:$A5710,$A5710,$D$2:$D5710,$D5710,$M$2:$M5710,"Minor")=1,1,0))</f>
        <v>0</v>
      </c>
    </row>
    <row r="5711">
      <c r="A5711" t="inlineStr">
        <is>
          <t xml:space="preserve">294cd7d130be8bb0326127c52ff2769fcf9a956d</t>
        </is>
      </c>
      <c r="B5711" t="inlineStr">
        <is>
          <t xml:space="preserve">Zompirewolf</t>
        </is>
      </c>
      <c r="C5711" t="inlineStr">
        <is>
          <t xml:space="preserve">Zompirewolf: Die Geburt Einer Legende</t>
        </is>
      </c>
      <c r="D5711" t="inlineStr">
        <is>
          <t xml:space="preserve">8b32374cd7297eb49f8edba1b50cde40179a3ecc</t>
        </is>
      </c>
      <c r="E5711" t="inlineStr">
        <is>
          <t xml:space="preserve">Episode 521: Leeren-Geborenen-Minenexplosion</t>
        </is>
      </c>
      <c r="F5711">
        <v>521</v>
      </c>
      <c r="G5711" t="inlineStr">
        <is>
          <t xml:space="preserve">3:49-3:55</t>
        </is>
      </c>
      <c r="H5711" t="inlineStr">
        <is>
          <t xml:space="preserve">Resolved</t>
        </is>
      </c>
      <c r="I5711" t="inlineStr">
        <is>
          <t xml:space="preserve">Remarks: incorrect name
Line from Script: "Offenbar waren die Wachen dabei, die Gefangenen, Kira und Adeline, zu verlegen."
Notes: "Kira" - change to "Kiera"EN</t>
        </is>
      </c>
      <c r="J5711" t="inlineStr">
        <is>
          <t xml:space="preserve">AI</t>
        </is>
      </c>
      <c r="K5711" t="inlineStr">
        <is>
          <t xml:space="preserve">Script error</t>
        </is>
      </c>
      <c r="L5711" t="inlineStr">
        <is>
          <t xml:space="preserve">Script error</t>
        </is>
      </c>
      <c r="M5711" t="str">
        <f>IFERROR(IF(VLOOKUP(L5711,'Quantification'!$A:$B,2,FALSE)&amp;""="","Unclassified",VLOOKUP(L5711,'Quantification'!$A:$B,2,FALSE)),"Unclassified")</f>
        <v>Major</v>
      </c>
      <c r="N5711" t="inlineStr">
        <is>
          <t xml:space="preserve">frl-florinda.frisardi@pocketfm.com</t>
        </is>
      </c>
      <c r="O5711" t="inlineStr">
        <is>
          <t xml:space="preserve">Issues found in raw</t>
        </is>
      </c>
      <c r="P5711" t="str">
        <f>IF(OR(O5711="Issues found in master",O5711="Final master"),"Master",IF(OR(O5711="Ready for Master",O5711="Issues found in raw",O5711="Raw under QC",O5711="Issues resolved in raw"),"Raw","-"))</f>
        <v>Raw</v>
      </c>
      <c r="Q5711" s="13">
        <v>46266.35833333334</v>
      </c>
      <c r="R5711" t="inlineStr">
        <is>
          <t xml:space="preserve">2026-09 (Sept)</t>
        </is>
      </c>
      <c r="S5711">
        <f>IF(M5711="Not an error",0,IF(COUNTIFS($A$2:$A5711,$A5711,$D$2:$D5711,$D5711,$M$2:$M5711,"&lt;&gt;Not an error")=1,1,0))</f>
        <v>0</v>
      </c>
      <c r="T5711">
        <f>IF(M5711&lt;&gt;"Major",0,IF(COUNTIFS($A$2:$A5711,$A5711,$D$2:$D5711,$D5711,$M$2:$M5711,"Major")=1,1,0))</f>
        <v>0</v>
      </c>
      <c r="U5711">
        <f>IF(M5711&lt;&gt;"Minor",0,IF(COUNTIFS($A$2:$A5711,$A5711,$D$2:$D5711,$D5711,$M$2:$M5711,"Minor")=1,1,0))</f>
        <v>0</v>
      </c>
    </row>
    <row r="5712">
      <c r="A5712" t="inlineStr">
        <is>
          <t xml:space="preserve">294cd7d130be8bb0326127c52ff2769fcf9a956d</t>
        </is>
      </c>
      <c r="B5712" t="inlineStr">
        <is>
          <t xml:space="preserve">Zompirewolf</t>
        </is>
      </c>
      <c r="C5712" t="inlineStr">
        <is>
          <t xml:space="preserve">Zompirewolf: Die Geburt Einer Legende</t>
        </is>
      </c>
      <c r="D5712" t="inlineStr">
        <is>
          <t xml:space="preserve">8b32374cd7297eb49f8edba1b50cde40179a3ecc</t>
        </is>
      </c>
      <c r="E5712" t="inlineStr">
        <is>
          <t xml:space="preserve">Episode 521: Leeren-Geborenen-Minenexplosion</t>
        </is>
      </c>
      <c r="F5712">
        <v>521</v>
      </c>
      <c r="G5712" t="inlineStr">
        <is>
          <t xml:space="preserve">4:13-4:20</t>
        </is>
      </c>
      <c r="H5712" t="inlineStr">
        <is>
          <t xml:space="preserve">Resolved</t>
        </is>
      </c>
      <c r="I5712" t="inlineStr">
        <is>
          <t xml:space="preserve">Remarks: incorrect name
Line from Script: "Kiras sonst so grimmiger Gesichtsausdruck war einer Maske aus Erschöpfung und Schmerz gewichen."
Notes: "Kira" - change to "Kiera"EN</t>
        </is>
      </c>
      <c r="J5712" t="inlineStr">
        <is>
          <t xml:space="preserve">AI</t>
        </is>
      </c>
      <c r="K5712" t="inlineStr">
        <is>
          <t xml:space="preserve">Script error</t>
        </is>
      </c>
      <c r="L5712" t="inlineStr">
        <is>
          <t xml:space="preserve">Script error</t>
        </is>
      </c>
      <c r="M5712" t="str">
        <f>IFERROR(IF(VLOOKUP(L5712,'Quantification'!$A:$B,2,FALSE)&amp;""="","Unclassified",VLOOKUP(L5712,'Quantification'!$A:$B,2,FALSE)),"Unclassified")</f>
        <v>Major</v>
      </c>
      <c r="N5712" t="inlineStr">
        <is>
          <t xml:space="preserve">frl-florinda.frisardi@pocketfm.com</t>
        </is>
      </c>
      <c r="O5712" t="inlineStr">
        <is>
          <t xml:space="preserve">Issues found in raw</t>
        </is>
      </c>
      <c r="P5712" t="str">
        <f>IF(OR(O5712="Issues found in master",O5712="Final master"),"Master",IF(OR(O5712="Ready for Master",O5712="Issues found in raw",O5712="Raw under QC",O5712="Issues resolved in raw"),"Raw","-"))</f>
        <v>Raw</v>
      </c>
      <c r="Q5712" s="13">
        <v>46266.35833333334</v>
      </c>
      <c r="R5712" t="inlineStr">
        <is>
          <t xml:space="preserve">2026-09 (Sept)</t>
        </is>
      </c>
      <c r="S5712">
        <f>IF(M5712="Not an error",0,IF(COUNTIFS($A$2:$A5712,$A5712,$D$2:$D5712,$D5712,$M$2:$M5712,"&lt;&gt;Not an error")=1,1,0))</f>
        <v>0</v>
      </c>
      <c r="T5712">
        <f>IF(M5712&lt;&gt;"Major",0,IF(COUNTIFS($A$2:$A5712,$A5712,$D$2:$D5712,$D5712,$M$2:$M5712,"Major")=1,1,0))</f>
        <v>0</v>
      </c>
      <c r="U5712">
        <f>IF(M5712&lt;&gt;"Minor",0,IF(COUNTIFS($A$2:$A5712,$A5712,$D$2:$D5712,$D5712,$M$2:$M5712,"Minor")=1,1,0))</f>
        <v>0</v>
      </c>
    </row>
    <row r="5713">
      <c r="A5713" t="inlineStr">
        <is>
          <t xml:space="preserve">294cd7d130be8bb0326127c52ff2769fcf9a956d</t>
        </is>
      </c>
      <c r="B5713" t="inlineStr">
        <is>
          <t xml:space="preserve">Zompirewolf</t>
        </is>
      </c>
      <c r="C5713" t="inlineStr">
        <is>
          <t xml:space="preserve">Zompirewolf: Die Geburt Einer Legende</t>
        </is>
      </c>
      <c r="D5713" t="inlineStr">
        <is>
          <t xml:space="preserve">8b32374cd7297eb49f8edba1b50cde40179a3ecc</t>
        </is>
      </c>
      <c r="E5713" t="inlineStr">
        <is>
          <t xml:space="preserve">Episode 521: Leeren-Geborenen-Minenexplosion</t>
        </is>
      </c>
      <c r="F5713">
        <v>521</v>
      </c>
      <c r="G5713" t="inlineStr">
        <is>
          <t xml:space="preserve">4:37-4:40</t>
        </is>
      </c>
      <c r="H5713" t="inlineStr">
        <is>
          <t xml:space="preserve">Resolved</t>
        </is>
      </c>
      <c r="I5713" t="inlineStr">
        <is>
          <t xml:space="preserve">Remarks: change in accent
Line from Script: "Adeline sah ebenso verwüstet aus."
Notes: "Adeline" FR--&gt;EN</t>
        </is>
      </c>
      <c r="J5713" t="inlineStr">
        <is>
          <t xml:space="preserve">VOA</t>
        </is>
      </c>
      <c r="K5713" t="inlineStr">
        <is>
          <t xml:space="preserve">Mispronunciation</t>
        </is>
      </c>
      <c r="L5713" t="inlineStr">
        <is>
          <t xml:space="preserve">Mispronunciation</t>
        </is>
      </c>
      <c r="M5713" t="str">
        <f>IFERROR(IF(VLOOKUP(L5713,'Quantification'!$A:$B,2,FALSE)&amp;""="","Unclassified",VLOOKUP(L5713,'Quantification'!$A:$B,2,FALSE)),"Unclassified")</f>
        <v>Major</v>
      </c>
      <c r="N5713" t="inlineStr">
        <is>
          <t xml:space="preserve">frl-florinda.frisardi@pocketfm.com</t>
        </is>
      </c>
      <c r="O5713" t="inlineStr">
        <is>
          <t xml:space="preserve">Issues found in raw</t>
        </is>
      </c>
      <c r="P5713" t="str">
        <f>IF(OR(O5713="Issues found in master",O5713="Final master"),"Master",IF(OR(O5713="Ready for Master",O5713="Issues found in raw",O5713="Raw under QC",O5713="Issues resolved in raw"),"Raw","-"))</f>
        <v>Raw</v>
      </c>
      <c r="Q5713" s="13">
        <v>46266.35833333334</v>
      </c>
      <c r="R5713" t="inlineStr">
        <is>
          <t xml:space="preserve">2026-09 (Sept)</t>
        </is>
      </c>
      <c r="S5713">
        <f>IF(M5713="Not an error",0,IF(COUNTIFS($A$2:$A5713,$A5713,$D$2:$D5713,$D5713,$M$2:$M5713,"&lt;&gt;Not an error")=1,1,0))</f>
        <v>0</v>
      </c>
      <c r="T5713">
        <f>IF(M5713&lt;&gt;"Major",0,IF(COUNTIFS($A$2:$A5713,$A5713,$D$2:$D5713,$D5713,$M$2:$M5713,"Major")=1,1,0))</f>
        <v>0</v>
      </c>
      <c r="U5713">
        <f>IF(M5713&lt;&gt;"Minor",0,IF(COUNTIFS($A$2:$A5713,$A5713,$D$2:$D5713,$D5713,$M$2:$M5713,"Minor")=1,1,0))</f>
        <v>0</v>
      </c>
    </row>
    <row r="5714">
      <c r="A5714" t="inlineStr">
        <is>
          <t xml:space="preserve">294cd7d130be8bb0326127c52ff2769fcf9a956d</t>
        </is>
      </c>
      <c r="B5714" t="inlineStr">
        <is>
          <t xml:space="preserve">Zompirewolf</t>
        </is>
      </c>
      <c r="C5714" t="inlineStr">
        <is>
          <t xml:space="preserve">Zompirewolf: Die Geburt Einer Legende</t>
        </is>
      </c>
      <c r="D5714" t="inlineStr">
        <is>
          <t xml:space="preserve">8b32374cd7297eb49f8edba1b50cde40179a3ecc</t>
        </is>
      </c>
      <c r="E5714" t="inlineStr">
        <is>
          <t xml:space="preserve">Episode 521: Leeren-Geborenen-Minenexplosion</t>
        </is>
      </c>
      <c r="F5714">
        <v>521</v>
      </c>
      <c r="G5714" t="inlineStr">
        <is>
          <t xml:space="preserve">5:25-5:30</t>
        </is>
      </c>
      <c r="H5714" t="inlineStr">
        <is>
          <t xml:space="preserve">Resolved</t>
        </is>
      </c>
      <c r="I5714" t="inlineStr">
        <is>
          <t xml:space="preserve">Remarks: incorrect name
Line from Script: "Einer von der Leerenbrut packte Kira bei den Haaren und schmetterte sie zu Boden. "
Notes: "Kira" - change to "Kiera"EN</t>
        </is>
      </c>
      <c r="J5714" t="inlineStr">
        <is>
          <t xml:space="preserve">AI</t>
        </is>
      </c>
      <c r="K5714" t="inlineStr">
        <is>
          <t xml:space="preserve">Script error</t>
        </is>
      </c>
      <c r="L5714" t="inlineStr">
        <is>
          <t xml:space="preserve">Script error</t>
        </is>
      </c>
      <c r="M5714" t="str">
        <f>IFERROR(IF(VLOOKUP(L5714,'Quantification'!$A:$B,2,FALSE)&amp;""="","Unclassified",VLOOKUP(L5714,'Quantification'!$A:$B,2,FALSE)),"Unclassified")</f>
        <v>Major</v>
      </c>
      <c r="N5714" t="inlineStr">
        <is>
          <t xml:space="preserve">frl-florinda.frisardi@pocketfm.com</t>
        </is>
      </c>
      <c r="O5714" t="inlineStr">
        <is>
          <t xml:space="preserve">Issues found in raw</t>
        </is>
      </c>
      <c r="P5714" t="str">
        <f>IF(OR(O5714="Issues found in master",O5714="Final master"),"Master",IF(OR(O5714="Ready for Master",O5714="Issues found in raw",O5714="Raw under QC",O5714="Issues resolved in raw"),"Raw","-"))</f>
        <v>Raw</v>
      </c>
      <c r="Q5714" s="13">
        <v>46266.35833333334</v>
      </c>
      <c r="R5714" t="inlineStr">
        <is>
          <t xml:space="preserve">2026-09 (Sept)</t>
        </is>
      </c>
      <c r="S5714">
        <f>IF(M5714="Not an error",0,IF(COUNTIFS($A$2:$A5714,$A5714,$D$2:$D5714,$D5714,$M$2:$M5714,"&lt;&gt;Not an error")=1,1,0))</f>
        <v>0</v>
      </c>
      <c r="T5714">
        <f>IF(M5714&lt;&gt;"Major",0,IF(COUNTIFS($A$2:$A5714,$A5714,$D$2:$D5714,$D5714,$M$2:$M5714,"Major")=1,1,0))</f>
        <v>0</v>
      </c>
      <c r="U5714">
        <f>IF(M5714&lt;&gt;"Minor",0,IF(COUNTIFS($A$2:$A5714,$A5714,$D$2:$D5714,$D5714,$M$2:$M5714,"Minor")=1,1,0))</f>
        <v>0</v>
      </c>
    </row>
    <row r="5715">
      <c r="A5715" t="inlineStr">
        <is>
          <t xml:space="preserve">294cd7d130be8bb0326127c52ff2769fcf9a956d</t>
        </is>
      </c>
      <c r="B5715" t="inlineStr">
        <is>
          <t xml:space="preserve">Zompirewolf</t>
        </is>
      </c>
      <c r="C5715" t="inlineStr">
        <is>
          <t xml:space="preserve">Zompirewolf: Die Geburt Einer Legende</t>
        </is>
      </c>
      <c r="D5715" t="inlineStr">
        <is>
          <t xml:space="preserve">8b32374cd7297eb49f8edba1b50cde40179a3ecc</t>
        </is>
      </c>
      <c r="E5715" t="inlineStr">
        <is>
          <t xml:space="preserve">Episode 521: Leeren-Geborenen-Minenexplosion</t>
        </is>
      </c>
      <c r="F5715">
        <v>521</v>
      </c>
      <c r="G5715" t="inlineStr">
        <is>
          <t xml:space="preserve">7:31-7:35</t>
        </is>
      </c>
      <c r="H5715" t="inlineStr">
        <is>
          <t xml:space="preserve">Resolved</t>
        </is>
      </c>
      <c r="I5715" t="inlineStr">
        <is>
          <t xml:space="preserve">Remarks: incorrect name
Line from Script: "Tristan ignorierte die verängstigten Wachen und ging auf Kira zu."
Notes: "Kira" - change to "Kiera"EN</t>
        </is>
      </c>
      <c r="J5715" t="inlineStr">
        <is>
          <t xml:space="preserve">AI</t>
        </is>
      </c>
      <c r="K5715" t="inlineStr">
        <is>
          <t xml:space="preserve">Script error</t>
        </is>
      </c>
      <c r="L5715" t="inlineStr">
        <is>
          <t xml:space="preserve">Script error</t>
        </is>
      </c>
      <c r="M5715" t="str">
        <f>IFERROR(IF(VLOOKUP(L5715,'Quantification'!$A:$B,2,FALSE)&amp;""="","Unclassified",VLOOKUP(L5715,'Quantification'!$A:$B,2,FALSE)),"Unclassified")</f>
        <v>Major</v>
      </c>
      <c r="N5715" t="inlineStr">
        <is>
          <t xml:space="preserve">frl-florinda.frisardi@pocketfm.com</t>
        </is>
      </c>
      <c r="O5715" t="inlineStr">
        <is>
          <t xml:space="preserve">Issues found in raw</t>
        </is>
      </c>
      <c r="P5715" t="str">
        <f>IF(OR(O5715="Issues found in master",O5715="Final master"),"Master",IF(OR(O5715="Ready for Master",O5715="Issues found in raw",O5715="Raw under QC",O5715="Issues resolved in raw"),"Raw","-"))</f>
        <v>Raw</v>
      </c>
      <c r="Q5715" s="13">
        <v>46266.35833333334</v>
      </c>
      <c r="R5715" t="inlineStr">
        <is>
          <t xml:space="preserve">2026-09 (Sept)</t>
        </is>
      </c>
      <c r="S5715">
        <f>IF(M5715="Not an error",0,IF(COUNTIFS($A$2:$A5715,$A5715,$D$2:$D5715,$D5715,$M$2:$M5715,"&lt;&gt;Not an error")=1,1,0))</f>
        <v>0</v>
      </c>
      <c r="T5715">
        <f>IF(M5715&lt;&gt;"Major",0,IF(COUNTIFS($A$2:$A5715,$A5715,$D$2:$D5715,$D5715,$M$2:$M5715,"Major")=1,1,0))</f>
        <v>0</v>
      </c>
      <c r="U5715">
        <f>IF(M5715&lt;&gt;"Minor",0,IF(COUNTIFS($A$2:$A5715,$A5715,$D$2:$D5715,$D5715,$M$2:$M5715,"Minor")=1,1,0))</f>
        <v>0</v>
      </c>
    </row>
    <row r="5716">
      <c r="A5716" t="inlineStr">
        <is>
          <t xml:space="preserve">294cd7d130be8bb0326127c52ff2769fcf9a956d</t>
        </is>
      </c>
      <c r="B5716" t="inlineStr">
        <is>
          <t xml:space="preserve">Zompirewolf</t>
        </is>
      </c>
      <c r="C5716" t="inlineStr">
        <is>
          <t xml:space="preserve">Zompirewolf: Die Geburt Einer Legende</t>
        </is>
      </c>
      <c r="D5716" t="inlineStr">
        <is>
          <t xml:space="preserve">8b32374cd7297eb49f8edba1b50cde40179a3ecc</t>
        </is>
      </c>
      <c r="E5716" t="inlineStr">
        <is>
          <t xml:space="preserve">Episode 521: Leeren-Geborenen-Minenexplosion</t>
        </is>
      </c>
      <c r="F5716">
        <v>521</v>
      </c>
      <c r="G5716" t="inlineStr">
        <is>
          <t xml:space="preserve">8:03-8:12</t>
        </is>
      </c>
      <c r="H5716" t="inlineStr">
        <is>
          <t xml:space="preserve">Resolved</t>
        </is>
      </c>
      <c r="I5716" t="inlineStr">
        <is>
          <t xml:space="preserve">Remarks: incorrect name
Line from Script: "Aber Kira umfasste sein Gesicht mit ihren dünnen Armen und lächelte.
Endlich trafen sich Kiras tränenerfüllte Augen mit seinen. "
Notes: "Kira" - change to "Kiera"EN</t>
        </is>
      </c>
      <c r="J5716" t="inlineStr">
        <is>
          <t xml:space="preserve">AI</t>
        </is>
      </c>
      <c r="K5716" t="inlineStr">
        <is>
          <t xml:space="preserve">Script error</t>
        </is>
      </c>
      <c r="L5716" t="inlineStr">
        <is>
          <t xml:space="preserve">Script error</t>
        </is>
      </c>
      <c r="M5716" t="str">
        <f>IFERROR(IF(VLOOKUP(L5716,'Quantification'!$A:$B,2,FALSE)&amp;""="","Unclassified",VLOOKUP(L5716,'Quantification'!$A:$B,2,FALSE)),"Unclassified")</f>
        <v>Major</v>
      </c>
      <c r="N5716" t="inlineStr">
        <is>
          <t xml:space="preserve">frl-florinda.frisardi@pocketfm.com</t>
        </is>
      </c>
      <c r="O5716" t="inlineStr">
        <is>
          <t xml:space="preserve">Issues found in raw</t>
        </is>
      </c>
      <c r="P5716" t="str">
        <f>IF(OR(O5716="Issues found in master",O5716="Final master"),"Master",IF(OR(O5716="Ready for Master",O5716="Issues found in raw",O5716="Raw under QC",O5716="Issues resolved in raw"),"Raw","-"))</f>
        <v>Raw</v>
      </c>
      <c r="Q5716" s="13">
        <v>46266.35833333334</v>
      </c>
      <c r="R5716" t="inlineStr">
        <is>
          <t xml:space="preserve">2026-09 (Sept)</t>
        </is>
      </c>
      <c r="S5716">
        <f>IF(M5716="Not an error",0,IF(COUNTIFS($A$2:$A5716,$A5716,$D$2:$D5716,$D5716,$M$2:$M5716,"&lt;&gt;Not an error")=1,1,0))</f>
        <v>0</v>
      </c>
      <c r="T5716">
        <f>IF(M5716&lt;&gt;"Major",0,IF(COUNTIFS($A$2:$A5716,$A5716,$D$2:$D5716,$D5716,$M$2:$M5716,"Major")=1,1,0))</f>
        <v>0</v>
      </c>
      <c r="U5716">
        <f>IF(M5716&lt;&gt;"Minor",0,IF(COUNTIFS($A$2:$A5716,$A5716,$D$2:$D5716,$D5716,$M$2:$M5716,"Minor")=1,1,0))</f>
        <v>0</v>
      </c>
    </row>
    <row r="5717">
      <c r="A5717" t="inlineStr">
        <is>
          <t xml:space="preserve">294cd7d130be8bb0326127c52ff2769fcf9a956d</t>
        </is>
      </c>
      <c r="B5717" t="inlineStr">
        <is>
          <t xml:space="preserve">Zompirewolf</t>
        </is>
      </c>
      <c r="C5717" t="inlineStr">
        <is>
          <t xml:space="preserve">Zompirewolf: Die Geburt Einer Legende</t>
        </is>
      </c>
      <c r="D5717" t="inlineStr">
        <is>
          <t xml:space="preserve">8b32374cd7297eb49f8edba1b50cde40179a3ecc</t>
        </is>
      </c>
      <c r="E5717" t="inlineStr">
        <is>
          <t xml:space="preserve">Episode 521: Leeren-Geborenen-Minenexplosion</t>
        </is>
      </c>
      <c r="F5717">
        <v>521</v>
      </c>
      <c r="G5717" t="inlineStr">
        <is>
          <t xml:space="preserve">8:33-8:39</t>
        </is>
      </c>
      <c r="H5717" t="inlineStr">
        <is>
          <t xml:space="preserve">Resolved</t>
        </is>
      </c>
      <c r="I5717" t="inlineStr">
        <is>
          <t xml:space="preserve">Remarks: incorrect name
Line from Script: "Ich verspreche, es wird nicht lange dauern“, murmelte Tristan, und Kira nickte."
Notes: "Kira" - change to "Kiera"EN</t>
        </is>
      </c>
      <c r="J5717" t="inlineStr">
        <is>
          <t xml:space="preserve">AI</t>
        </is>
      </c>
      <c r="K5717" t="inlineStr">
        <is>
          <t xml:space="preserve">Script error</t>
        </is>
      </c>
      <c r="L5717" t="inlineStr">
        <is>
          <t xml:space="preserve">Script error</t>
        </is>
      </c>
      <c r="M5717" t="str">
        <f>IFERROR(IF(VLOOKUP(L5717,'Quantification'!$A:$B,2,FALSE)&amp;""="","Unclassified",VLOOKUP(L5717,'Quantification'!$A:$B,2,FALSE)),"Unclassified")</f>
        <v>Major</v>
      </c>
      <c r="N5717" t="inlineStr">
        <is>
          <t xml:space="preserve">frl-florinda.frisardi@pocketfm.com</t>
        </is>
      </c>
      <c r="O5717" t="inlineStr">
        <is>
          <t xml:space="preserve">Issues found in raw</t>
        </is>
      </c>
      <c r="P5717" t="str">
        <f>IF(OR(O5717="Issues found in master",O5717="Final master"),"Master",IF(OR(O5717="Ready for Master",O5717="Issues found in raw",O5717="Raw under QC",O5717="Issues resolved in raw"),"Raw","-"))</f>
        <v>Raw</v>
      </c>
      <c r="Q5717" s="13">
        <v>46266.35833333334</v>
      </c>
      <c r="R5717" t="inlineStr">
        <is>
          <t xml:space="preserve">2026-09 (Sept)</t>
        </is>
      </c>
      <c r="S5717">
        <f>IF(M5717="Not an error",0,IF(COUNTIFS($A$2:$A5717,$A5717,$D$2:$D5717,$D5717,$M$2:$M5717,"&lt;&gt;Not an error")=1,1,0))</f>
        <v>0</v>
      </c>
      <c r="T5717">
        <f>IF(M5717&lt;&gt;"Major",0,IF(COUNTIFS($A$2:$A5717,$A5717,$D$2:$D5717,$D5717,$M$2:$M5717,"Major")=1,1,0))</f>
        <v>0</v>
      </c>
      <c r="U5717">
        <f>IF(M5717&lt;&gt;"Minor",0,IF(COUNTIFS($A$2:$A5717,$A5717,$D$2:$D5717,$D5717,$M$2:$M5717,"Minor")=1,1,0))</f>
        <v>0</v>
      </c>
    </row>
    <row r="5718">
      <c r="A5718" t="inlineStr">
        <is>
          <t xml:space="preserve">294cd7d130be8bb0326127c52ff2769fcf9a956d</t>
        </is>
      </c>
      <c r="B5718" t="inlineStr">
        <is>
          <t xml:space="preserve">Zompirewolf</t>
        </is>
      </c>
      <c r="C5718" t="inlineStr">
        <is>
          <t xml:space="preserve">Zompirewolf: Die Geburt Einer Legende</t>
        </is>
      </c>
      <c r="D5718" t="inlineStr">
        <is>
          <t xml:space="preserve">91f945937bc61871bc3beae38403a04f1c4724b6</t>
        </is>
      </c>
      <c r="E5718" t="inlineStr">
        <is>
          <t xml:space="preserve">Episode 522: Tristan Gegen Die Leerenbrut</t>
        </is>
      </c>
      <c r="F5718">
        <v>522</v>
      </c>
      <c r="G5718" t="inlineStr">
        <is>
          <t xml:space="preserve">4:35-4:41</t>
        </is>
      </c>
      <c r="H5718" t="inlineStr">
        <is>
          <t xml:space="preserve">Resolved</t>
        </is>
      </c>
      <c r="I5718" t="inlineStr">
        <is>
          <t xml:space="preserve">Remarks: incorrect name, change in accent
Line from Script: "Selbst als die Wachen ihn zurückdrängten, wanderte Tristans Blick zu Kira und Adeline. "
Notes: "Kira" - change to "Kiera"EN, "Adeline" FR--&gt;EN</t>
        </is>
      </c>
      <c r="J5718" t="inlineStr">
        <is>
          <t xml:space="preserve">AI</t>
        </is>
      </c>
      <c r="K5718" t="inlineStr">
        <is>
          <t xml:space="preserve">Script error</t>
        </is>
      </c>
      <c r="L5718" t="inlineStr">
        <is>
          <t xml:space="preserve">Script error</t>
        </is>
      </c>
      <c r="M5718" t="str">
        <f>IFERROR(IF(VLOOKUP(L5718,'Quantification'!$A:$B,2,FALSE)&amp;""="","Unclassified",VLOOKUP(L5718,'Quantification'!$A:$B,2,FALSE)),"Unclassified")</f>
        <v>Major</v>
      </c>
      <c r="N5718" t="inlineStr">
        <is>
          <t xml:space="preserve">frl-florinda.frisardi@pocketfm.com</t>
        </is>
      </c>
      <c r="O5718" t="inlineStr">
        <is>
          <t xml:space="preserve">Issues found in raw</t>
        </is>
      </c>
      <c r="P5718" t="str">
        <f>IF(OR(O5718="Issues found in master",O5718="Final master"),"Master",IF(OR(O5718="Ready for Master",O5718="Issues found in raw",O5718="Raw under QC",O5718="Issues resolved in raw"),"Raw","-"))</f>
        <v>Raw</v>
      </c>
      <c r="Q5718" s="13">
        <v>46266.35833333334</v>
      </c>
      <c r="R5718" t="inlineStr">
        <is>
          <t xml:space="preserve">2026-09 (Sept)</t>
        </is>
      </c>
      <c r="S5718">
        <f>IF(M5718="Not an error",0,IF(COUNTIFS($A$2:$A5718,$A5718,$D$2:$D5718,$D5718,$M$2:$M5718,"&lt;&gt;Not an error")=1,1,0))</f>
        <v>1</v>
      </c>
      <c r="T5718">
        <f>IF(M5718&lt;&gt;"Major",0,IF(COUNTIFS($A$2:$A5718,$A5718,$D$2:$D5718,$D5718,$M$2:$M5718,"Major")=1,1,0))</f>
        <v>1</v>
      </c>
      <c r="U5718">
        <f>IF(M5718&lt;&gt;"Minor",0,IF(COUNTIFS($A$2:$A5718,$A5718,$D$2:$D5718,$D5718,$M$2:$M5718,"Minor")=1,1,0))</f>
        <v>0</v>
      </c>
    </row>
    <row r="5719">
      <c r="A5719" t="inlineStr">
        <is>
          <t xml:space="preserve">294cd7d130be8bb0326127c52ff2769fcf9a956d</t>
        </is>
      </c>
      <c r="B5719" t="inlineStr">
        <is>
          <t xml:space="preserve">Zompirewolf</t>
        </is>
      </c>
      <c r="C5719" t="inlineStr">
        <is>
          <t xml:space="preserve">Zompirewolf: Die Geburt Einer Legende</t>
        </is>
      </c>
      <c r="D5719" t="inlineStr">
        <is>
          <t xml:space="preserve">91f945937bc61871bc3beae38403a04f1c4724b6</t>
        </is>
      </c>
      <c r="E5719" t="inlineStr">
        <is>
          <t xml:space="preserve">Episode 522: Tristan Gegen Die Leerenbrut</t>
        </is>
      </c>
      <c r="F5719">
        <v>522</v>
      </c>
      <c r="G5719" t="inlineStr">
        <is>
          <t xml:space="preserve">6:24-6:29</t>
        </is>
      </c>
      <c r="H5719" t="inlineStr">
        <is>
          <t xml:space="preserve">Resolved</t>
        </is>
      </c>
      <c r="I5719" t="inlineStr">
        <is>
          <t xml:space="preserve">Remarks: incorrect name, change in accent
Line from Script: "Schwer atmend wandte sich Tristan wieder Kira und Adeline zu. "
Notes: "Kira" - change to "Kiera"EN, "Adeline" FR--&gt;EN</t>
        </is>
      </c>
      <c r="J5719" t="inlineStr">
        <is>
          <t xml:space="preserve">AI</t>
        </is>
      </c>
      <c r="K5719" t="inlineStr">
        <is>
          <t xml:space="preserve">Script error</t>
        </is>
      </c>
      <c r="L5719" t="inlineStr">
        <is>
          <t xml:space="preserve">Script error</t>
        </is>
      </c>
      <c r="M5719" t="str">
        <f>IFERROR(IF(VLOOKUP(L5719,'Quantification'!$A:$B,2,FALSE)&amp;""="","Unclassified",VLOOKUP(L5719,'Quantification'!$A:$B,2,FALSE)),"Unclassified")</f>
        <v>Major</v>
      </c>
      <c r="N5719" t="inlineStr">
        <is>
          <t xml:space="preserve">frl-florinda.frisardi@pocketfm.com</t>
        </is>
      </c>
      <c r="O5719" t="inlineStr">
        <is>
          <t xml:space="preserve">Issues found in raw</t>
        </is>
      </c>
      <c r="P5719" t="str">
        <f>IF(OR(O5719="Issues found in master",O5719="Final master"),"Master",IF(OR(O5719="Ready for Master",O5719="Issues found in raw",O5719="Raw under QC",O5719="Issues resolved in raw"),"Raw","-"))</f>
        <v>Raw</v>
      </c>
      <c r="Q5719" s="13">
        <v>46266.35833333334</v>
      </c>
      <c r="R5719" t="inlineStr">
        <is>
          <t xml:space="preserve">2026-09 (Sept)</t>
        </is>
      </c>
      <c r="S5719">
        <f>IF(M5719="Not an error",0,IF(COUNTIFS($A$2:$A5719,$A5719,$D$2:$D5719,$D5719,$M$2:$M5719,"&lt;&gt;Not an error")=1,1,0))</f>
        <v>0</v>
      </c>
      <c r="T5719">
        <f>IF(M5719&lt;&gt;"Major",0,IF(COUNTIFS($A$2:$A5719,$A5719,$D$2:$D5719,$D5719,$M$2:$M5719,"Major")=1,1,0))</f>
        <v>0</v>
      </c>
      <c r="U5719">
        <f>IF(M5719&lt;&gt;"Minor",0,IF(COUNTIFS($A$2:$A5719,$A5719,$D$2:$D5719,$D5719,$M$2:$M5719,"Minor")=1,1,0))</f>
        <v>0</v>
      </c>
    </row>
    <row r="5720">
      <c r="A5720" t="inlineStr">
        <is>
          <t xml:space="preserve">294cd7d130be8bb0326127c52ff2769fcf9a956d</t>
        </is>
      </c>
      <c r="B5720" t="inlineStr">
        <is>
          <t xml:space="preserve">Zompirewolf</t>
        </is>
      </c>
      <c r="C5720" t="inlineStr">
        <is>
          <t xml:space="preserve">Zompirewolf: Die Geburt Einer Legende</t>
        </is>
      </c>
      <c r="D5720" t="inlineStr">
        <is>
          <t xml:space="preserve">91f945937bc61871bc3beae38403a04f1c4724b6</t>
        </is>
      </c>
      <c r="E5720" t="inlineStr">
        <is>
          <t xml:space="preserve">Episode 522: Tristan Gegen Die Leerenbrut</t>
        </is>
      </c>
      <c r="F5720">
        <v>522</v>
      </c>
      <c r="G5720" t="inlineStr">
        <is>
          <t xml:space="preserve">6:55-7:00</t>
        </is>
      </c>
      <c r="H5720" t="inlineStr">
        <is>
          <t xml:space="preserve">Resolved</t>
        </is>
      </c>
      <c r="I5720" t="inlineStr">
        <is>
          <t xml:space="preserve">Remarks: incorrect name, change in accent
Line from Script: "Kira und Adeline zögerten und starrten auf die zerschlagene Wache. "
Notes: "Kira" - change to "Kiera"EN, "Adeline" FR--&gt;EN</t>
        </is>
      </c>
      <c r="J5720" t="inlineStr">
        <is>
          <t xml:space="preserve">AI</t>
        </is>
      </c>
      <c r="K5720" t="inlineStr">
        <is>
          <t xml:space="preserve">Script error</t>
        </is>
      </c>
      <c r="L5720" t="inlineStr">
        <is>
          <t xml:space="preserve">Script error</t>
        </is>
      </c>
      <c r="M5720" t="str">
        <f>IFERROR(IF(VLOOKUP(L5720,'Quantification'!$A:$B,2,FALSE)&amp;""="","Unclassified",VLOOKUP(L5720,'Quantification'!$A:$B,2,FALSE)),"Unclassified")</f>
        <v>Major</v>
      </c>
      <c r="N5720" t="inlineStr">
        <is>
          <t xml:space="preserve">frl-florinda.frisardi@pocketfm.com</t>
        </is>
      </c>
      <c r="O5720" t="inlineStr">
        <is>
          <t xml:space="preserve">Issues found in raw</t>
        </is>
      </c>
      <c r="P5720" t="str">
        <f>IF(OR(O5720="Issues found in master",O5720="Final master"),"Master",IF(OR(O5720="Ready for Master",O5720="Issues found in raw",O5720="Raw under QC",O5720="Issues resolved in raw"),"Raw","-"))</f>
        <v>Raw</v>
      </c>
      <c r="Q5720" s="13">
        <v>46266.35833333334</v>
      </c>
      <c r="R5720" t="inlineStr">
        <is>
          <t xml:space="preserve">2026-09 (Sept)</t>
        </is>
      </c>
      <c r="S5720">
        <f>IF(M5720="Not an error",0,IF(COUNTIFS($A$2:$A5720,$A5720,$D$2:$D5720,$D5720,$M$2:$M5720,"&lt;&gt;Not an error")=1,1,0))</f>
        <v>0</v>
      </c>
      <c r="T5720">
        <f>IF(M5720&lt;&gt;"Major",0,IF(COUNTIFS($A$2:$A5720,$A5720,$D$2:$D5720,$D5720,$M$2:$M5720,"Major")=1,1,0))</f>
        <v>0</v>
      </c>
      <c r="U5720">
        <f>IF(M5720&lt;&gt;"Minor",0,IF(COUNTIFS($A$2:$A5720,$A5720,$D$2:$D5720,$D5720,$M$2:$M5720,"Minor")=1,1,0))</f>
        <v>0</v>
      </c>
    </row>
    <row r="5721">
      <c r="A5721" t="inlineStr">
        <is>
          <t xml:space="preserve">294cd7d130be8bb0326127c52ff2769fcf9a956d</t>
        </is>
      </c>
      <c r="B5721" t="inlineStr">
        <is>
          <t xml:space="preserve">Zompirewolf</t>
        </is>
      </c>
      <c r="C5721" t="inlineStr">
        <is>
          <t xml:space="preserve">Zompirewolf: Die Geburt Einer Legende</t>
        </is>
      </c>
      <c r="D5721" t="inlineStr">
        <is>
          <t xml:space="preserve">91f945937bc61871bc3beae38403a04f1c4724b6</t>
        </is>
      </c>
      <c r="E5721" t="inlineStr">
        <is>
          <t xml:space="preserve">Episode 522: Tristan Gegen Die Leerenbrut</t>
        </is>
      </c>
      <c r="F5721">
        <v>522</v>
      </c>
      <c r="G5721" t="inlineStr">
        <is>
          <t xml:space="preserve">7:29-7:35</t>
        </is>
      </c>
      <c r="H5721" t="inlineStr">
        <is>
          <t xml:space="preserve">Resolved</t>
        </is>
      </c>
      <c r="I5721" t="inlineStr">
        <is>
          <t xml:space="preserve">Remarks: incorrect name, change in accent
Line from Script: "Während sie tranken, durchströmte Kira und Adeline eine Welle neuen Lebens. "
Notes: "Kira" - change to "Kiera"EN, "Adeline" FR--&gt;EN</t>
        </is>
      </c>
      <c r="J5721" t="inlineStr">
        <is>
          <t xml:space="preserve">AI</t>
        </is>
      </c>
      <c r="K5721" t="inlineStr">
        <is>
          <t xml:space="preserve">Script error</t>
        </is>
      </c>
      <c r="L5721" t="inlineStr">
        <is>
          <t xml:space="preserve">Script error</t>
        </is>
      </c>
      <c r="M5721" t="str">
        <f>IFERROR(IF(VLOOKUP(L5721,'Quantification'!$A:$B,2,FALSE)&amp;""="","Unclassified",VLOOKUP(L5721,'Quantification'!$A:$B,2,FALSE)),"Unclassified")</f>
        <v>Major</v>
      </c>
      <c r="N5721" t="inlineStr">
        <is>
          <t xml:space="preserve">frl-florinda.frisardi@pocketfm.com</t>
        </is>
      </c>
      <c r="O5721" t="inlineStr">
        <is>
          <t xml:space="preserve">Issues found in raw</t>
        </is>
      </c>
      <c r="P5721" t="str">
        <f>IF(OR(O5721="Issues found in master",O5721="Final master"),"Master",IF(OR(O5721="Ready for Master",O5721="Issues found in raw",O5721="Raw under QC",O5721="Issues resolved in raw"),"Raw","-"))</f>
        <v>Raw</v>
      </c>
      <c r="Q5721" s="13">
        <v>46266.35833333334</v>
      </c>
      <c r="R5721" t="inlineStr">
        <is>
          <t xml:space="preserve">2026-09 (Sept)</t>
        </is>
      </c>
      <c r="S5721">
        <f>IF(M5721="Not an error",0,IF(COUNTIFS($A$2:$A5721,$A5721,$D$2:$D5721,$D5721,$M$2:$M5721,"&lt;&gt;Not an error")=1,1,0))</f>
        <v>0</v>
      </c>
      <c r="T5721">
        <f>IF(M5721&lt;&gt;"Major",0,IF(COUNTIFS($A$2:$A5721,$A5721,$D$2:$D5721,$D5721,$M$2:$M5721,"Major")=1,1,0))</f>
        <v>0</v>
      </c>
      <c r="U5721">
        <f>IF(M5721&lt;&gt;"Minor",0,IF(COUNTIFS($A$2:$A5721,$A5721,$D$2:$D5721,$D5721,$M$2:$M5721,"Minor")=1,1,0))</f>
        <v>0</v>
      </c>
    </row>
    <row r="5722">
      <c r="A5722" t="inlineStr">
        <is>
          <t xml:space="preserve">294cd7d130be8bb0326127c52ff2769fcf9a956d</t>
        </is>
      </c>
      <c r="B5722" t="inlineStr">
        <is>
          <t xml:space="preserve">Zompirewolf</t>
        </is>
      </c>
      <c r="C5722" t="inlineStr">
        <is>
          <t xml:space="preserve">Zompirewolf: Die Geburt Einer Legende</t>
        </is>
      </c>
      <c r="D5722" t="inlineStr">
        <is>
          <t xml:space="preserve">91f945937bc61871bc3beae38403a04f1c4724b6</t>
        </is>
      </c>
      <c r="E5722" t="inlineStr">
        <is>
          <t xml:space="preserve">Episode 522: Tristan Gegen Die Leerenbrut</t>
        </is>
      </c>
      <c r="F5722">
        <v>522</v>
      </c>
      <c r="G5722" t="inlineStr">
        <is>
          <t xml:space="preserve">8:08-8:19</t>
        </is>
      </c>
      <c r="H5722" t="inlineStr">
        <is>
          <t xml:space="preserve">Resolved</t>
        </is>
      </c>
      <c r="I5722" t="inlineStr">
        <is>
          <t xml:space="preserve">Remarks: incorrect name, change in accent
Line from Script: "Adeline und Kira fauchten und stürzten sich auf den Xyran vor ihnen, doch sie fielen auf die Knie, sobald er seine mächtige Aura entfesselte."
Notes: "Kira" - change to "Kiera"EN, "Adeline" FR--&gt;EN</t>
        </is>
      </c>
      <c r="J5722" t="inlineStr">
        <is>
          <t xml:space="preserve">AI</t>
        </is>
      </c>
      <c r="K5722" t="inlineStr">
        <is>
          <t xml:space="preserve">Script error</t>
        </is>
      </c>
      <c r="L5722" t="inlineStr">
        <is>
          <t xml:space="preserve">Script error</t>
        </is>
      </c>
      <c r="M5722" t="str">
        <f>IFERROR(IF(VLOOKUP(L5722,'Quantification'!$A:$B,2,FALSE)&amp;""="","Unclassified",VLOOKUP(L5722,'Quantification'!$A:$B,2,FALSE)),"Unclassified")</f>
        <v>Major</v>
      </c>
      <c r="N5722" t="inlineStr">
        <is>
          <t xml:space="preserve">frl-florinda.frisardi@pocketfm.com</t>
        </is>
      </c>
      <c r="O5722" t="inlineStr">
        <is>
          <t xml:space="preserve">Issues found in raw</t>
        </is>
      </c>
      <c r="P5722" t="str">
        <f>IF(OR(O5722="Issues found in master",O5722="Final master"),"Master",IF(OR(O5722="Ready for Master",O5722="Issues found in raw",O5722="Raw under QC",O5722="Issues resolved in raw"),"Raw","-"))</f>
        <v>Raw</v>
      </c>
      <c r="Q5722" s="13">
        <v>46266.35833333334</v>
      </c>
      <c r="R5722" t="inlineStr">
        <is>
          <t xml:space="preserve">2026-09 (Sept)</t>
        </is>
      </c>
      <c r="S5722">
        <f>IF(M5722="Not an error",0,IF(COUNTIFS($A$2:$A5722,$A5722,$D$2:$D5722,$D5722,$M$2:$M5722,"&lt;&gt;Not an error")=1,1,0))</f>
        <v>0</v>
      </c>
      <c r="T5722">
        <f>IF(M5722&lt;&gt;"Major",0,IF(COUNTIFS($A$2:$A5722,$A5722,$D$2:$D5722,$D5722,$M$2:$M5722,"Major")=1,1,0))</f>
        <v>0</v>
      </c>
      <c r="U5722">
        <f>IF(M5722&lt;&gt;"Minor",0,IF(COUNTIFS($A$2:$A5722,$A5722,$D$2:$D5722,$D5722,$M$2:$M5722,"Minor")=1,1,0))</f>
        <v>0</v>
      </c>
    </row>
    <row r="5723">
      <c r="A5723" t="inlineStr">
        <is>
          <t xml:space="preserve">294cd7d130be8bb0326127c52ff2769fcf9a956d</t>
        </is>
      </c>
      <c r="B5723" t="inlineStr">
        <is>
          <t xml:space="preserve">Zompirewolf</t>
        </is>
      </c>
      <c r="C5723" t="inlineStr">
        <is>
          <t xml:space="preserve">Zompirewolf: Die Geburt Einer Legende</t>
        </is>
      </c>
      <c r="D5723" t="inlineStr">
        <is>
          <t xml:space="preserve">5eaaf77d2236f671118ab2dd29203343916e4846</t>
        </is>
      </c>
      <c r="E5723" t="inlineStr">
        <is>
          <t xml:space="preserve">Episode 525: Flucht Ist Notwendig</t>
        </is>
      </c>
      <c r="F5723">
        <v>525</v>
      </c>
      <c r="G5723" t="inlineStr">
        <is>
          <t xml:space="preserve">0:54-1:09</t>
        </is>
      </c>
      <c r="H5723" t="inlineStr">
        <is>
          <t xml:space="preserve">Resolved</t>
        </is>
      </c>
      <c r="I5723" t="inlineStr">
        <is>
          <t xml:space="preserve">Remarks:
Line from Script: "Dieses Protokoll war allerdings für Kämpfe gegen die Leerenbrut reserviert, da Vulcan keine anderen Spezies bekämpfen kann, eine Regel, die nur in absoluten Ausnahmefällen wie dem Kampf gegen den Behemoth auf Orion Prime gebrochen wurde."
Notes: "Behemoth" EN--&gt;DE (Behemoff)</t>
        </is>
      </c>
      <c r="J5723" t="inlineStr">
        <is>
          <t xml:space="preserve">VOA</t>
        </is>
      </c>
      <c r="K5723" t="inlineStr">
        <is>
          <t xml:space="preserve">Mispronunciation</t>
        </is>
      </c>
      <c r="L5723" t="inlineStr">
        <is>
          <t xml:space="preserve">Mispronunciation</t>
        </is>
      </c>
      <c r="M5723" t="str">
        <f>IFERROR(IF(VLOOKUP(L5723,'Quantification'!$A:$B,2,FALSE)&amp;""="","Unclassified",VLOOKUP(L5723,'Quantification'!$A:$B,2,FALSE)),"Unclassified")</f>
        <v>Major</v>
      </c>
      <c r="N5723" t="inlineStr">
        <is>
          <t xml:space="preserve">frl-florinda.frisardi@pocketfm.com</t>
        </is>
      </c>
      <c r="O5723" t="inlineStr">
        <is>
          <t xml:space="preserve">Issues found in raw</t>
        </is>
      </c>
      <c r="P5723" t="str">
        <f>IF(OR(O5723="Issues found in master",O5723="Final master"),"Master",IF(OR(O5723="Ready for Master",O5723="Issues found in raw",O5723="Raw under QC",O5723="Issues resolved in raw"),"Raw","-"))</f>
        <v>Raw</v>
      </c>
      <c r="Q5723" s="13">
        <v>46266.35833333334</v>
      </c>
      <c r="R5723" t="inlineStr">
        <is>
          <t xml:space="preserve">2026-09 (Sept)</t>
        </is>
      </c>
      <c r="S5723">
        <f>IF(M5723="Not an error",0,IF(COUNTIFS($A$2:$A5723,$A5723,$D$2:$D5723,$D5723,$M$2:$M5723,"&lt;&gt;Not an error")=1,1,0))</f>
        <v>1</v>
      </c>
      <c r="T5723">
        <f>IF(M5723&lt;&gt;"Major",0,IF(COUNTIFS($A$2:$A5723,$A5723,$D$2:$D5723,$D5723,$M$2:$M5723,"Major")=1,1,0))</f>
        <v>1</v>
      </c>
      <c r="U5723">
        <f>IF(M5723&lt;&gt;"Minor",0,IF(COUNTIFS($A$2:$A5723,$A5723,$D$2:$D5723,$D5723,$M$2:$M5723,"Minor")=1,1,0))</f>
        <v>0</v>
      </c>
    </row>
    <row r="5724">
      <c r="A5724" t="inlineStr">
        <is>
          <t xml:space="preserve">294cd7d130be8bb0326127c52ff2769fcf9a956d</t>
        </is>
      </c>
      <c r="B5724" t="inlineStr">
        <is>
          <t xml:space="preserve">Zompirewolf</t>
        </is>
      </c>
      <c r="C5724" t="inlineStr">
        <is>
          <t xml:space="preserve">Zompirewolf: Die Geburt Einer Legende</t>
        </is>
      </c>
      <c r="D5724" t="inlineStr">
        <is>
          <t xml:space="preserve">44ec451982abf4b59fd730a48984330c7ab9dd58</t>
        </is>
      </c>
      <c r="E5724" t="inlineStr">
        <is>
          <t xml:space="preserve">Episode 526: Flucht Zur Erde</t>
        </is>
      </c>
      <c r="F5724">
        <v>526</v>
      </c>
      <c r="G5724" t="inlineStr">
        <is>
          <t xml:space="preserve">3:40-3:44</t>
        </is>
      </c>
      <c r="H5724" t="inlineStr">
        <is>
          <t xml:space="preserve">Resolved</t>
        </is>
      </c>
      <c r="I5724" t="inlineStr">
        <is>
          <t xml:space="preserve">Remarks: incorrect name
Line from Script: "„Was geschieht jetzt mit ihnen?“, fragte Kira mit zitternder Stimme."
Notes: "Kira" - change to "Kiera"</t>
        </is>
      </c>
      <c r="J5724" t="inlineStr">
        <is>
          <t xml:space="preserve">AI</t>
        </is>
      </c>
      <c r="K5724" t="inlineStr">
        <is>
          <t xml:space="preserve">Script error</t>
        </is>
      </c>
      <c r="L5724" t="inlineStr">
        <is>
          <t xml:space="preserve">Script error</t>
        </is>
      </c>
      <c r="M5724" t="str">
        <f>IFERROR(IF(VLOOKUP(L5724,'Quantification'!$A:$B,2,FALSE)&amp;""="","Unclassified",VLOOKUP(L5724,'Quantification'!$A:$B,2,FALSE)),"Unclassified")</f>
        <v>Major</v>
      </c>
      <c r="N5724" t="inlineStr">
        <is>
          <t xml:space="preserve">frl-florinda.frisardi@pocketfm.com</t>
        </is>
      </c>
      <c r="O5724" t="inlineStr">
        <is>
          <t xml:space="preserve">Issues found in raw</t>
        </is>
      </c>
      <c r="P5724" t="str">
        <f>IF(OR(O5724="Issues found in master",O5724="Final master"),"Master",IF(OR(O5724="Ready for Master",O5724="Issues found in raw",O5724="Raw under QC",O5724="Issues resolved in raw"),"Raw","-"))</f>
        <v>Raw</v>
      </c>
      <c r="Q5724" s="13">
        <v>46266.35833333334</v>
      </c>
      <c r="R5724" t="inlineStr">
        <is>
          <t xml:space="preserve">2026-09 (Sept)</t>
        </is>
      </c>
      <c r="S5724">
        <f>IF(M5724="Not an error",0,IF(COUNTIFS($A$2:$A5724,$A5724,$D$2:$D5724,$D5724,$M$2:$M5724,"&lt;&gt;Not an error")=1,1,0))</f>
        <v>1</v>
      </c>
      <c r="T5724">
        <f>IF(M5724&lt;&gt;"Major",0,IF(COUNTIFS($A$2:$A5724,$A5724,$D$2:$D5724,$D5724,$M$2:$M5724,"Major")=1,1,0))</f>
        <v>1</v>
      </c>
      <c r="U5724">
        <f>IF(M5724&lt;&gt;"Minor",0,IF(COUNTIFS($A$2:$A5724,$A5724,$D$2:$D5724,$D5724,$M$2:$M5724,"Minor")=1,1,0))</f>
        <v>0</v>
      </c>
    </row>
    <row r="5725">
      <c r="A5725" t="inlineStr">
        <is>
          <t xml:space="preserve">294cd7d130be8bb0326127c52ff2769fcf9a956d</t>
        </is>
      </c>
      <c r="B5725" t="inlineStr">
        <is>
          <t xml:space="preserve">Zompirewolf</t>
        </is>
      </c>
      <c r="C5725" t="inlineStr">
        <is>
          <t xml:space="preserve">Zompirewolf: Die Geburt Einer Legende</t>
        </is>
      </c>
      <c r="D5725" t="inlineStr">
        <is>
          <t xml:space="preserve">44ec451982abf4b59fd730a48984330c7ab9dd58</t>
        </is>
      </c>
      <c r="E5725" t="inlineStr">
        <is>
          <t xml:space="preserve">Episode 526: Flucht Zur Erde</t>
        </is>
      </c>
      <c r="F5725">
        <v>526</v>
      </c>
      <c r="G5725" t="inlineStr">
        <is>
          <t xml:space="preserve">3:56-4:00</t>
        </is>
      </c>
      <c r="H5725" t="inlineStr">
        <is>
          <t xml:space="preserve">Resolved</t>
        </is>
      </c>
      <c r="I5725" t="inlineStr">
        <is>
          <t xml:space="preserve">Remarks: change in accent
Line from Script: "„Das ist eine furchterregende Fähigkeit“, murmelte Adeline."
Notes: "Adeline" FR--&gt;EN</t>
        </is>
      </c>
      <c r="J5725" t="inlineStr">
        <is>
          <t xml:space="preserve">VOA</t>
        </is>
      </c>
      <c r="K5725" t="inlineStr">
        <is>
          <t xml:space="preserve">Mispronunciation</t>
        </is>
      </c>
      <c r="L5725" t="inlineStr">
        <is>
          <t xml:space="preserve">Mispronunciation</t>
        </is>
      </c>
      <c r="M5725" t="str">
        <f>IFERROR(IF(VLOOKUP(L5725,'Quantification'!$A:$B,2,FALSE)&amp;""="","Unclassified",VLOOKUP(L5725,'Quantification'!$A:$B,2,FALSE)),"Unclassified")</f>
        <v>Major</v>
      </c>
      <c r="N5725" t="inlineStr">
        <is>
          <t xml:space="preserve">frl-florinda.frisardi@pocketfm.com</t>
        </is>
      </c>
      <c r="O5725" t="inlineStr">
        <is>
          <t xml:space="preserve">Issues found in raw</t>
        </is>
      </c>
      <c r="P5725" t="str">
        <f>IF(OR(O5725="Issues found in master",O5725="Final master"),"Master",IF(OR(O5725="Ready for Master",O5725="Issues found in raw",O5725="Raw under QC",O5725="Issues resolved in raw"),"Raw","-"))</f>
        <v>Raw</v>
      </c>
      <c r="Q5725" s="13">
        <v>46266.35833333334</v>
      </c>
      <c r="R5725" t="inlineStr">
        <is>
          <t xml:space="preserve">2026-09 (Sept)</t>
        </is>
      </c>
      <c r="S5725">
        <f>IF(M5725="Not an error",0,IF(COUNTIFS($A$2:$A5725,$A5725,$D$2:$D5725,$D5725,$M$2:$M5725,"&lt;&gt;Not an error")=1,1,0))</f>
        <v>0</v>
      </c>
      <c r="T5725">
        <f>IF(M5725&lt;&gt;"Major",0,IF(COUNTIFS($A$2:$A5725,$A5725,$D$2:$D5725,$D5725,$M$2:$M5725,"Major")=1,1,0))</f>
        <v>0</v>
      </c>
      <c r="U5725">
        <f>IF(M5725&lt;&gt;"Minor",0,IF(COUNTIFS($A$2:$A5725,$A5725,$D$2:$D5725,$D5725,$M$2:$M5725,"Minor")=1,1,0))</f>
        <v>0</v>
      </c>
    </row>
    <row r="5726">
      <c r="A5726" t="inlineStr">
        <is>
          <t xml:space="preserve">294cd7d130be8bb0326127c52ff2769fcf9a956d</t>
        </is>
      </c>
      <c r="B5726" t="inlineStr">
        <is>
          <t xml:space="preserve">Zompirewolf</t>
        </is>
      </c>
      <c r="C5726" t="inlineStr">
        <is>
          <t xml:space="preserve">Zompirewolf: Die Geburt Einer Legende</t>
        </is>
      </c>
      <c r="D5726" t="inlineStr">
        <is>
          <t xml:space="preserve">44ec451982abf4b59fd730a48984330c7ab9dd58</t>
        </is>
      </c>
      <c r="E5726" t="inlineStr">
        <is>
          <t xml:space="preserve">Episode 526: Flucht Zur Erde</t>
        </is>
      </c>
      <c r="F5726">
        <v>526</v>
      </c>
      <c r="G5726" t="inlineStr">
        <is>
          <t xml:space="preserve">4:04-4:12</t>
        </is>
      </c>
      <c r="H5726" t="inlineStr">
        <is>
          <t xml:space="preserve">Resolved</t>
        </is>
      </c>
      <c r="I5726" t="inlineStr">
        <is>
          <t xml:space="preserve">Remarks: change in accent
Line from Script: "Priorität hat, dass wir von hier verschwinden, bevor die Leerenbrut auftaucht“, drängte Frank und betrat das Schiff."
Notes: "Frank" EN--&gt;DE</t>
        </is>
      </c>
      <c r="J5726" t="inlineStr">
        <is>
          <t xml:space="preserve">VOA</t>
        </is>
      </c>
      <c r="K5726" t="inlineStr">
        <is>
          <t xml:space="preserve">Mispronunciation</t>
        </is>
      </c>
      <c r="L5726" t="inlineStr">
        <is>
          <t xml:space="preserve">Mispronunciation</t>
        </is>
      </c>
      <c r="M5726" t="str">
        <f>IFERROR(IF(VLOOKUP(L5726,'Quantification'!$A:$B,2,FALSE)&amp;""="","Unclassified",VLOOKUP(L5726,'Quantification'!$A:$B,2,FALSE)),"Unclassified")</f>
        <v>Major</v>
      </c>
      <c r="N5726" t="inlineStr">
        <is>
          <t xml:space="preserve">frl-florinda.frisardi@pocketfm.com</t>
        </is>
      </c>
      <c r="O5726" t="inlineStr">
        <is>
          <t xml:space="preserve">Issues found in raw</t>
        </is>
      </c>
      <c r="P5726" t="str">
        <f>IF(OR(O5726="Issues found in master",O5726="Final master"),"Master",IF(OR(O5726="Ready for Master",O5726="Issues found in raw",O5726="Raw under QC",O5726="Issues resolved in raw"),"Raw","-"))</f>
        <v>Raw</v>
      </c>
      <c r="Q5726" s="13">
        <v>46266.35833333334</v>
      </c>
      <c r="R5726" t="inlineStr">
        <is>
          <t xml:space="preserve">2026-09 (Sept)</t>
        </is>
      </c>
      <c r="S5726">
        <f>IF(M5726="Not an error",0,IF(COUNTIFS($A$2:$A5726,$A5726,$D$2:$D5726,$D5726,$M$2:$M5726,"&lt;&gt;Not an error")=1,1,0))</f>
        <v>0</v>
      </c>
      <c r="T5726">
        <f>IF(M5726&lt;&gt;"Major",0,IF(COUNTIFS($A$2:$A5726,$A5726,$D$2:$D5726,$D5726,$M$2:$M5726,"Major")=1,1,0))</f>
        <v>0</v>
      </c>
      <c r="U5726">
        <f>IF(M5726&lt;&gt;"Minor",0,IF(COUNTIFS($A$2:$A5726,$A5726,$D$2:$D5726,$D5726,$M$2:$M5726,"Minor")=1,1,0))</f>
        <v>0</v>
      </c>
    </row>
    <row r="5727">
      <c r="A5727" t="inlineStr">
        <is>
          <t xml:space="preserve">294cd7d130be8bb0326127c52ff2769fcf9a956d</t>
        </is>
      </c>
      <c r="B5727" t="inlineStr">
        <is>
          <t xml:space="preserve">Zompirewolf</t>
        </is>
      </c>
      <c r="C5727" t="inlineStr">
        <is>
          <t xml:space="preserve">Zompirewolf: Die Geburt Einer Legende</t>
        </is>
      </c>
      <c r="D5727" t="inlineStr">
        <is>
          <t xml:space="preserve">44ec451982abf4b59fd730a48984330c7ab9dd58</t>
        </is>
      </c>
      <c r="E5727" t="inlineStr">
        <is>
          <t xml:space="preserve">Episode 526: Flucht Zur Erde</t>
        </is>
      </c>
      <c r="F5727">
        <v>526</v>
      </c>
      <c r="G5727" t="inlineStr">
        <is>
          <t xml:space="preserve">4:26-4:33</t>
        </is>
      </c>
      <c r="H5727" t="inlineStr">
        <is>
          <t xml:space="preserve">Resolved</t>
        </is>
      </c>
      <c r="I5727" t="inlineStr">
        <is>
          <t xml:space="preserve">Remarks: incorrect name, change in accent
Line from Script: "Kira, Adeline, Lykaon, Frankenstein, Steinfaust und Vulcan versammelten sich am Eingang."
Notes: "Kira" - change to "Kiera", "Adeline" FR--&gt;EN</t>
        </is>
      </c>
      <c r="J5727" t="inlineStr">
        <is>
          <t xml:space="preserve">AI</t>
        </is>
      </c>
      <c r="K5727" t="inlineStr">
        <is>
          <t xml:space="preserve">Script error</t>
        </is>
      </c>
      <c r="L5727" t="inlineStr">
        <is>
          <t xml:space="preserve">Script error</t>
        </is>
      </c>
      <c r="M5727" t="str">
        <f>IFERROR(IF(VLOOKUP(L5727,'Quantification'!$A:$B,2,FALSE)&amp;""="","Unclassified",VLOOKUP(L5727,'Quantification'!$A:$B,2,FALSE)),"Unclassified")</f>
        <v>Major</v>
      </c>
      <c r="N5727" t="inlineStr">
        <is>
          <t xml:space="preserve">frl-florinda.frisardi@pocketfm.com</t>
        </is>
      </c>
      <c r="O5727" t="inlineStr">
        <is>
          <t xml:space="preserve">Issues found in raw</t>
        </is>
      </c>
      <c r="P5727" t="str">
        <f>IF(OR(O5727="Issues found in master",O5727="Final master"),"Master",IF(OR(O5727="Ready for Master",O5727="Issues found in raw",O5727="Raw under QC",O5727="Issues resolved in raw"),"Raw","-"))</f>
        <v>Raw</v>
      </c>
      <c r="Q5727" s="13">
        <v>46266.35833333334</v>
      </c>
      <c r="R5727" t="inlineStr">
        <is>
          <t xml:space="preserve">2026-09 (Sept)</t>
        </is>
      </c>
      <c r="S5727">
        <f>IF(M5727="Not an error",0,IF(COUNTIFS($A$2:$A5727,$A5727,$D$2:$D5727,$D5727,$M$2:$M5727,"&lt;&gt;Not an error")=1,1,0))</f>
        <v>0</v>
      </c>
      <c r="T5727">
        <f>IF(M5727&lt;&gt;"Major",0,IF(COUNTIFS($A$2:$A5727,$A5727,$D$2:$D5727,$D5727,$M$2:$M5727,"Major")=1,1,0))</f>
        <v>0</v>
      </c>
      <c r="U5727">
        <f>IF(M5727&lt;&gt;"Minor",0,IF(COUNTIFS($A$2:$A5727,$A5727,$D$2:$D5727,$D5727,$M$2:$M5727,"Minor")=1,1,0))</f>
        <v>0</v>
      </c>
    </row>
    <row r="5728">
      <c r="A5728" t="inlineStr">
        <is>
          <t xml:space="preserve">294cd7d130be8bb0326127c52ff2769fcf9a956d</t>
        </is>
      </c>
      <c r="B5728" t="inlineStr">
        <is>
          <t xml:space="preserve">Zompirewolf</t>
        </is>
      </c>
      <c r="C5728" t="inlineStr">
        <is>
          <t xml:space="preserve">Zompirewolf: Die Geburt Einer Legende</t>
        </is>
      </c>
      <c r="D5728" t="inlineStr">
        <is>
          <t xml:space="preserve">44ec451982abf4b59fd730a48984330c7ab9dd58</t>
        </is>
      </c>
      <c r="E5728" t="inlineStr">
        <is>
          <t xml:space="preserve">Episode 526: Flucht Zur Erde</t>
        </is>
      </c>
      <c r="F5728">
        <v>526</v>
      </c>
      <c r="G5728" t="inlineStr">
        <is>
          <t xml:space="preserve">4:46-5:01</t>
        </is>
      </c>
      <c r="H5728" t="inlineStr">
        <is>
          <t xml:space="preserve">Resolved</t>
        </is>
      </c>
      <c r="I5728" t="inlineStr">
        <is>
          <t xml:space="preserve">Remarks: incorrect name, change in accent
Line from Script: "Als sich die Türen schlossen, bemerkte Kira, dass Tristan nicht bei ihnen war.
„Kommt Tristan mit?“, flüsterte Kira Adeline besorgt zu.
Adelines Stirn legte sich in Falten und spiegelte damit die Sorge ihrer Schwester wider."
Notes: "Kira" - change to "Kiera", "Adeline" FR--&gt;EN</t>
        </is>
      </c>
      <c r="J5728" t="inlineStr">
        <is>
          <t xml:space="preserve">AI</t>
        </is>
      </c>
      <c r="K5728" t="inlineStr">
        <is>
          <t xml:space="preserve">Script error</t>
        </is>
      </c>
      <c r="L5728" t="inlineStr">
        <is>
          <t xml:space="preserve">Script error</t>
        </is>
      </c>
      <c r="M5728" t="str">
        <f>IFERROR(IF(VLOOKUP(L5728,'Quantification'!$A:$B,2,FALSE)&amp;""="","Unclassified",VLOOKUP(L5728,'Quantification'!$A:$B,2,FALSE)),"Unclassified")</f>
        <v>Major</v>
      </c>
      <c r="N5728" t="inlineStr">
        <is>
          <t xml:space="preserve">frl-florinda.frisardi@pocketfm.com</t>
        </is>
      </c>
      <c r="O5728" t="inlineStr">
        <is>
          <t xml:space="preserve">Issues found in raw</t>
        </is>
      </c>
      <c r="P5728" t="str">
        <f>IF(OR(O5728="Issues found in master",O5728="Final master"),"Master",IF(OR(O5728="Ready for Master",O5728="Issues found in raw",O5728="Raw under QC",O5728="Issues resolved in raw"),"Raw","-"))</f>
        <v>Raw</v>
      </c>
      <c r="Q5728" s="13">
        <v>46266.35833333334</v>
      </c>
      <c r="R5728" t="inlineStr">
        <is>
          <t xml:space="preserve">2026-09 (Sept)</t>
        </is>
      </c>
      <c r="S5728">
        <f>IF(M5728="Not an error",0,IF(COUNTIFS($A$2:$A5728,$A5728,$D$2:$D5728,$D5728,$M$2:$M5728,"&lt;&gt;Not an error")=1,1,0))</f>
        <v>0</v>
      </c>
      <c r="T5728">
        <f>IF(M5728&lt;&gt;"Major",0,IF(COUNTIFS($A$2:$A5728,$A5728,$D$2:$D5728,$D5728,$M$2:$M5728,"Major")=1,1,0))</f>
        <v>0</v>
      </c>
      <c r="U5728">
        <f>IF(M5728&lt;&gt;"Minor",0,IF(COUNTIFS($A$2:$A5728,$A5728,$D$2:$D5728,$D5728,$M$2:$M5728,"Minor")=1,1,0))</f>
        <v>0</v>
      </c>
    </row>
    <row r="5729">
      <c r="A5729" t="inlineStr">
        <is>
          <t xml:space="preserve">294cd7d130be8bb0326127c52ff2769fcf9a956d</t>
        </is>
      </c>
      <c r="B5729" t="inlineStr">
        <is>
          <t xml:space="preserve">Zompirewolf</t>
        </is>
      </c>
      <c r="C5729" t="inlineStr">
        <is>
          <t xml:space="preserve">Zompirewolf: Die Geburt Einer Legende</t>
        </is>
      </c>
      <c r="D5729" t="inlineStr">
        <is>
          <t xml:space="preserve">44ec451982abf4b59fd730a48984330c7ab9dd58</t>
        </is>
      </c>
      <c r="E5729" t="inlineStr">
        <is>
          <t xml:space="preserve">Episode 526: Flucht Zur Erde</t>
        </is>
      </c>
      <c r="F5729">
        <v>526</v>
      </c>
      <c r="G5729" t="inlineStr">
        <is>
          <t xml:space="preserve">5:23-5:29</t>
        </is>
      </c>
      <c r="H5729" t="inlineStr">
        <is>
          <t xml:space="preserve">Resolved</t>
        </is>
      </c>
      <c r="I5729" t="inlineStr">
        <is>
          <t xml:space="preserve">Remarks: change in accent
Line from Script: "„Du versuchst sie zu überzeugen, klingst aber selbst nicht sehr überzeugt“, lachte Frank, um die Stimmung aufzulockern."
Notes: "Frank" EN--&gt;DE</t>
        </is>
      </c>
      <c r="J5729" t="inlineStr">
        <is>
          <t xml:space="preserve">VOA</t>
        </is>
      </c>
      <c r="K5729" t="inlineStr">
        <is>
          <t xml:space="preserve">Mispronunciation</t>
        </is>
      </c>
      <c r="L5729" t="inlineStr">
        <is>
          <t xml:space="preserve">Mispronunciation</t>
        </is>
      </c>
      <c r="M5729" t="str">
        <f>IFERROR(IF(VLOOKUP(L5729,'Quantification'!$A:$B,2,FALSE)&amp;""="","Unclassified",VLOOKUP(L5729,'Quantification'!$A:$B,2,FALSE)),"Unclassified")</f>
        <v>Major</v>
      </c>
      <c r="N5729" t="inlineStr">
        <is>
          <t xml:space="preserve">frl-florinda.frisardi@pocketfm.com</t>
        </is>
      </c>
      <c r="O5729" t="inlineStr">
        <is>
          <t xml:space="preserve">Issues found in raw</t>
        </is>
      </c>
      <c r="P5729" t="str">
        <f>IF(OR(O5729="Issues found in master",O5729="Final master"),"Master",IF(OR(O5729="Ready for Master",O5729="Issues found in raw",O5729="Raw under QC",O5729="Issues resolved in raw"),"Raw","-"))</f>
        <v>Raw</v>
      </c>
      <c r="Q5729" s="13">
        <v>46266.35833333334</v>
      </c>
      <c r="R5729" t="inlineStr">
        <is>
          <t xml:space="preserve">2026-09 (Sept)</t>
        </is>
      </c>
      <c r="S5729">
        <f>IF(M5729="Not an error",0,IF(COUNTIFS($A$2:$A5729,$A5729,$D$2:$D5729,$D5729,$M$2:$M5729,"&lt;&gt;Not an error")=1,1,0))</f>
        <v>0</v>
      </c>
      <c r="T5729">
        <f>IF(M5729&lt;&gt;"Major",0,IF(COUNTIFS($A$2:$A5729,$A5729,$D$2:$D5729,$D5729,$M$2:$M5729,"Major")=1,1,0))</f>
        <v>0</v>
      </c>
      <c r="U5729">
        <f>IF(M5729&lt;&gt;"Minor",0,IF(COUNTIFS($A$2:$A5729,$A5729,$D$2:$D5729,$D5729,$M$2:$M5729,"Minor")=1,1,0))</f>
        <v>0</v>
      </c>
    </row>
    <row r="5730">
      <c r="A5730" t="inlineStr">
        <is>
          <t xml:space="preserve">294cd7d130be8bb0326127c52ff2769fcf9a956d</t>
        </is>
      </c>
      <c r="B5730" t="inlineStr">
        <is>
          <t xml:space="preserve">Zompirewolf</t>
        </is>
      </c>
      <c r="C5730" t="inlineStr">
        <is>
          <t xml:space="preserve">Zompirewolf: Die Geburt Einer Legende</t>
        </is>
      </c>
      <c r="D5730" t="inlineStr">
        <is>
          <t xml:space="preserve">44ec451982abf4b59fd730a48984330c7ab9dd58</t>
        </is>
      </c>
      <c r="E5730" t="inlineStr">
        <is>
          <t xml:space="preserve">Episode 526: Flucht Zur Erde</t>
        </is>
      </c>
      <c r="F5730">
        <v>526</v>
      </c>
      <c r="G5730" t="inlineStr">
        <is>
          <t xml:space="preserve">6:31-6:39</t>
        </is>
      </c>
      <c r="H5730" t="inlineStr">
        <is>
          <t xml:space="preserve">Resolved</t>
        </is>
      </c>
      <c r="I5730" t="inlineStr">
        <is>
          <t xml:space="preserve">Remarks: incorrect name, change in accent
Line from Script: "„Er öffnet ein Portal“, flüsterte Adeline ehrfürchtig.
Kira nickte und ließ Tristan nicht aus den Augen. "
Notes: "Kira" - change to "Kiera", "Adeline" FR--&gt;EN</t>
        </is>
      </c>
      <c r="J5730" t="inlineStr">
        <is>
          <t xml:space="preserve">AI</t>
        </is>
      </c>
      <c r="K5730" t="inlineStr">
        <is>
          <t xml:space="preserve">Script error</t>
        </is>
      </c>
      <c r="L5730" t="inlineStr">
        <is>
          <t xml:space="preserve">Script error</t>
        </is>
      </c>
      <c r="M5730" t="str">
        <f>IFERROR(IF(VLOOKUP(L5730,'Quantification'!$A:$B,2,FALSE)&amp;""="","Unclassified",VLOOKUP(L5730,'Quantification'!$A:$B,2,FALSE)),"Unclassified")</f>
        <v>Major</v>
      </c>
      <c r="N5730" t="inlineStr">
        <is>
          <t xml:space="preserve">frl-florinda.frisardi@pocketfm.com</t>
        </is>
      </c>
      <c r="O5730" t="inlineStr">
        <is>
          <t xml:space="preserve">Issues found in raw</t>
        </is>
      </c>
      <c r="P5730" t="str">
        <f>IF(OR(O5730="Issues found in master",O5730="Final master"),"Master",IF(OR(O5730="Ready for Master",O5730="Issues found in raw",O5730="Raw under QC",O5730="Issues resolved in raw"),"Raw","-"))</f>
        <v>Raw</v>
      </c>
      <c r="Q5730" s="13">
        <v>46266.35833333334</v>
      </c>
      <c r="R5730" t="inlineStr">
        <is>
          <t xml:space="preserve">2026-09 (Sept)</t>
        </is>
      </c>
      <c r="S5730">
        <f>IF(M5730="Not an error",0,IF(COUNTIFS($A$2:$A5730,$A5730,$D$2:$D5730,$D5730,$M$2:$M5730,"&lt;&gt;Not an error")=1,1,0))</f>
        <v>0</v>
      </c>
      <c r="T5730">
        <f>IF(M5730&lt;&gt;"Major",0,IF(COUNTIFS($A$2:$A5730,$A5730,$D$2:$D5730,$D5730,$M$2:$M5730,"Major")=1,1,0))</f>
        <v>0</v>
      </c>
      <c r="U5730">
        <f>IF(M5730&lt;&gt;"Minor",0,IF(COUNTIFS($A$2:$A5730,$A5730,$D$2:$D5730,$D5730,$M$2:$M5730,"Minor")=1,1,0))</f>
        <v>0</v>
      </c>
    </row>
    <row r="5731">
      <c r="A5731" t="inlineStr">
        <is>
          <t xml:space="preserve">294cd7d130be8bb0326127c52ff2769fcf9a956d</t>
        </is>
      </c>
      <c r="B5731" t="inlineStr">
        <is>
          <t xml:space="preserve">Zompirewolf</t>
        </is>
      </c>
      <c r="C5731" t="inlineStr">
        <is>
          <t xml:space="preserve">Zompirewolf: Die Geburt Einer Legende</t>
        </is>
      </c>
      <c r="D5731" t="inlineStr">
        <is>
          <t xml:space="preserve">64eecc93a1bf7ff45208cea675a9f408f601d91f</t>
        </is>
      </c>
      <c r="E5731" t="inlineStr">
        <is>
          <t xml:space="preserve">Episode 527: Heldenempfang</t>
        </is>
      </c>
      <c r="F5731">
        <v>527</v>
      </c>
      <c r="G5731" t="inlineStr">
        <is>
          <t xml:space="preserve">6:22-6:25</t>
        </is>
      </c>
      <c r="H5731" t="inlineStr">
        <is>
          <t xml:space="preserve">Resolved</t>
        </is>
      </c>
      <c r="I5731" t="inlineStr">
        <is>
          <t xml:space="preserve">Remarks: incorrect name
Line from Script: "„Kira, Adeline, kommt her, meine Kleinen."
Notes: "Kira" - change to "Kiera"</t>
        </is>
      </c>
      <c r="J5731" t="inlineStr">
        <is>
          <t xml:space="preserve">AI</t>
        </is>
      </c>
      <c r="K5731" t="inlineStr">
        <is>
          <t xml:space="preserve">Script error</t>
        </is>
      </c>
      <c r="L5731" t="inlineStr">
        <is>
          <t xml:space="preserve">Script error</t>
        </is>
      </c>
      <c r="M5731" t="str">
        <f>IFERROR(IF(VLOOKUP(L5731,'Quantification'!$A:$B,2,FALSE)&amp;""="","Unclassified",VLOOKUP(L5731,'Quantification'!$A:$B,2,FALSE)),"Unclassified")</f>
        <v>Major</v>
      </c>
      <c r="N5731" t="inlineStr">
        <is>
          <t xml:space="preserve">frl-florinda.frisardi@pocketfm.com</t>
        </is>
      </c>
      <c r="O5731" t="inlineStr">
        <is>
          <t xml:space="preserve">Issues found in raw</t>
        </is>
      </c>
      <c r="P5731" t="str">
        <f>IF(OR(O5731="Issues found in master",O5731="Final master"),"Master",IF(OR(O5731="Ready for Master",O5731="Issues found in raw",O5731="Raw under QC",O5731="Issues resolved in raw"),"Raw","-"))</f>
        <v>Raw</v>
      </c>
      <c r="Q5731" s="13">
        <v>46266.35902777778</v>
      </c>
      <c r="R5731" t="inlineStr">
        <is>
          <t xml:space="preserve">2026-09 (Sept)</t>
        </is>
      </c>
      <c r="S5731">
        <f>IF(M5731="Not an error",0,IF(COUNTIFS($A$2:$A5731,$A5731,$D$2:$D5731,$D5731,$M$2:$M5731,"&lt;&gt;Not an error")=1,1,0))</f>
        <v>1</v>
      </c>
      <c r="T5731">
        <f>IF(M5731&lt;&gt;"Major",0,IF(COUNTIFS($A$2:$A5731,$A5731,$D$2:$D5731,$D5731,$M$2:$M5731,"Major")=1,1,0))</f>
        <v>1</v>
      </c>
      <c r="U5731">
        <f>IF(M5731&lt;&gt;"Minor",0,IF(COUNTIFS($A$2:$A5731,$A5731,$D$2:$D5731,$D5731,$M$2:$M5731,"Minor")=1,1,0))</f>
        <v>0</v>
      </c>
    </row>
    <row r="5732">
      <c r="A5732" t="inlineStr">
        <is>
          <t xml:space="preserve">294cd7d130be8bb0326127c52ff2769fcf9a956d</t>
        </is>
      </c>
      <c r="B5732" t="inlineStr">
        <is>
          <t xml:space="preserve">Zompirewolf</t>
        </is>
      </c>
      <c r="C5732" t="inlineStr">
        <is>
          <t xml:space="preserve">Zompirewolf: Die Geburt Einer Legende</t>
        </is>
      </c>
      <c r="D5732" t="inlineStr">
        <is>
          <t xml:space="preserve">64eecc93a1bf7ff45208cea675a9f408f601d91f</t>
        </is>
      </c>
      <c r="E5732" t="inlineStr">
        <is>
          <t xml:space="preserve">Episode 527: Heldenempfang</t>
        </is>
      </c>
      <c r="F5732">
        <v>527</v>
      </c>
      <c r="G5732" t="inlineStr">
        <is>
          <t xml:space="preserve">8:03-8:11</t>
        </is>
      </c>
      <c r="H5732" t="inlineStr">
        <is>
          <t xml:space="preserve">Resolved</t>
        </is>
      </c>
      <c r="I5732" t="inlineStr">
        <is>
          <t xml:space="preserve">Remarks: mispronunciation
Line from Script: "Darunter waren Vampire, Werwölfe, Giholos und alle möglichen anderen Völker aus der ganzen Galaxie."
Notes: "Giholos" --&gt; "Dschjiholos"</t>
        </is>
      </c>
      <c r="J5732" t="inlineStr">
        <is>
          <t xml:space="preserve">VOA</t>
        </is>
      </c>
      <c r="K5732" t="inlineStr">
        <is>
          <t xml:space="preserve">Mispronunciation</t>
        </is>
      </c>
      <c r="L5732" t="inlineStr">
        <is>
          <t xml:space="preserve">Mispronunciation</t>
        </is>
      </c>
      <c r="M5732" t="str">
        <f>IFERROR(IF(VLOOKUP(L5732,'Quantification'!$A:$B,2,FALSE)&amp;""="","Unclassified",VLOOKUP(L5732,'Quantification'!$A:$B,2,FALSE)),"Unclassified")</f>
        <v>Major</v>
      </c>
      <c r="N5732" t="inlineStr">
        <is>
          <t xml:space="preserve">frl-florinda.frisardi@pocketfm.com</t>
        </is>
      </c>
      <c r="O5732" t="inlineStr">
        <is>
          <t xml:space="preserve">Issues found in raw</t>
        </is>
      </c>
      <c r="P5732" t="str">
        <f>IF(OR(O5732="Issues found in master",O5732="Final master"),"Master",IF(OR(O5732="Ready for Master",O5732="Issues found in raw",O5732="Raw under QC",O5732="Issues resolved in raw"),"Raw","-"))</f>
        <v>Raw</v>
      </c>
      <c r="Q5732" s="13">
        <v>46266.35902777778</v>
      </c>
      <c r="R5732" t="inlineStr">
        <is>
          <t xml:space="preserve">2026-09 (Sept)</t>
        </is>
      </c>
      <c r="S5732">
        <f>IF(M5732="Not an error",0,IF(COUNTIFS($A$2:$A5732,$A5732,$D$2:$D5732,$D5732,$M$2:$M5732,"&lt;&gt;Not an error")=1,1,0))</f>
        <v>0</v>
      </c>
      <c r="T5732">
        <f>IF(M5732&lt;&gt;"Major",0,IF(COUNTIFS($A$2:$A5732,$A5732,$D$2:$D5732,$D5732,$M$2:$M5732,"Major")=1,1,0))</f>
        <v>0</v>
      </c>
      <c r="U5732">
        <f>IF(M5732&lt;&gt;"Minor",0,IF(COUNTIFS($A$2:$A5732,$A5732,$D$2:$D5732,$D5732,$M$2:$M5732,"Minor")=1,1,0))</f>
        <v>0</v>
      </c>
    </row>
    <row r="5733">
      <c r="A5733" t="inlineStr">
        <is>
          <t xml:space="preserve">294cd7d130be8bb0326127c52ff2769fcf9a956d</t>
        </is>
      </c>
      <c r="B5733" t="inlineStr">
        <is>
          <t xml:space="preserve">Zompirewolf</t>
        </is>
      </c>
      <c r="C5733" t="inlineStr">
        <is>
          <t xml:space="preserve">Zompirewolf: Die Geburt Einer Legende</t>
        </is>
      </c>
      <c r="D5733" t="inlineStr">
        <is>
          <t xml:space="preserve">5f78aa39f6250fab6743aabb2059443f2cc02ee7</t>
        </is>
      </c>
      <c r="E5733" t="inlineStr">
        <is>
          <t xml:space="preserve">Episode 529: Des Bischofs Entschlossenheit</t>
        </is>
      </c>
      <c r="F5733">
        <v>529</v>
      </c>
      <c r="G5733" t="inlineStr">
        <is>
          <t xml:space="preserve">0:54-1:00</t>
        </is>
      </c>
      <c r="H5733" t="inlineStr">
        <is>
          <t xml:space="preserve">Resolved</t>
        </is>
      </c>
      <c r="I5733" t="inlineStr">
        <is>
          <t xml:space="preserve">Remarks: mispronunciation
Line from Script: "Selbst jetzt, eingepackt in mehrere Schichten warmer Kleidung, froren sie unaufhörlich. "
Notes: "eingepackt" mispronounced</t>
        </is>
      </c>
      <c r="J5733" t="inlineStr">
        <is>
          <t xml:space="preserve">VOA</t>
        </is>
      </c>
      <c r="K5733" t="inlineStr">
        <is>
          <t xml:space="preserve">Mispronunciation</t>
        </is>
      </c>
      <c r="L5733" t="inlineStr">
        <is>
          <t xml:space="preserve">Mispronunciation</t>
        </is>
      </c>
      <c r="M5733" t="str">
        <f>IFERROR(IF(VLOOKUP(L5733,'Quantification'!$A:$B,2,FALSE)&amp;""="","Unclassified",VLOOKUP(L5733,'Quantification'!$A:$B,2,FALSE)),"Unclassified")</f>
        <v>Major</v>
      </c>
      <c r="N5733" t="inlineStr">
        <is>
          <t xml:space="preserve">frl-florinda.frisardi@pocketfm.com</t>
        </is>
      </c>
      <c r="O5733" t="inlineStr">
        <is>
          <t xml:space="preserve">Issues found in raw</t>
        </is>
      </c>
      <c r="P5733" t="str">
        <f>IF(OR(O5733="Issues found in master",O5733="Final master"),"Master",IF(OR(O5733="Ready for Master",O5733="Issues found in raw",O5733="Raw under QC",O5733="Issues resolved in raw"),"Raw","-"))</f>
        <v>Raw</v>
      </c>
      <c r="Q5733" s="13">
        <v>46266.35902777778</v>
      </c>
      <c r="R5733" t="inlineStr">
        <is>
          <t xml:space="preserve">2026-09 (Sept)</t>
        </is>
      </c>
      <c r="S5733">
        <f>IF(M5733="Not an error",0,IF(COUNTIFS($A$2:$A5733,$A5733,$D$2:$D5733,$D5733,$M$2:$M5733,"&lt;&gt;Not an error")=1,1,0))</f>
        <v>1</v>
      </c>
      <c r="T5733">
        <f>IF(M5733&lt;&gt;"Major",0,IF(COUNTIFS($A$2:$A5733,$A5733,$D$2:$D5733,$D5733,$M$2:$M5733,"Major")=1,1,0))</f>
        <v>1</v>
      </c>
      <c r="U5733">
        <f>IF(M5733&lt;&gt;"Minor",0,IF(COUNTIFS($A$2:$A5733,$A5733,$D$2:$D5733,$D5733,$M$2:$M5733,"Minor")=1,1,0))</f>
        <v>0</v>
      </c>
    </row>
    <row r="5734">
      <c r="A5734" t="inlineStr">
        <is>
          <t xml:space="preserve">294cd7d130be8bb0326127c52ff2769fcf9a956d</t>
        </is>
      </c>
      <c r="B5734" t="inlineStr">
        <is>
          <t xml:space="preserve">Zompirewolf</t>
        </is>
      </c>
      <c r="C5734" t="inlineStr">
        <is>
          <t xml:space="preserve">Zompirewolf: Die Geburt Einer Legende</t>
        </is>
      </c>
      <c r="D5734" t="inlineStr">
        <is>
          <t xml:space="preserve">ed4f986f78b1428013edc1e8a10fdb2c1ebc5163</t>
        </is>
      </c>
      <c r="E5734" t="inlineStr">
        <is>
          <t xml:space="preserve">Episode 532: Eine Seltsame Bitte</t>
        </is>
      </c>
      <c r="F5734">
        <v>532</v>
      </c>
      <c r="G5734" t="inlineStr">
        <is>
          <t xml:space="preserve">1:47-1:50</t>
        </is>
      </c>
      <c r="H5734" t="inlineStr">
        <is>
          <t xml:space="preserve">Resolved</t>
        </is>
      </c>
      <c r="I5734" t="inlineStr">
        <is>
          <t xml:space="preserve">Remarks: change in accent
Line from Script: "Adeline stieß ihre Schwester mit dem Ellbogen an."
Notes: "Adeline" FR--&gt;EN</t>
        </is>
      </c>
      <c r="J5734" t="inlineStr">
        <is>
          <t xml:space="preserve">VOA</t>
        </is>
      </c>
      <c r="K5734" t="inlineStr">
        <is>
          <t xml:space="preserve">Mispronunciation</t>
        </is>
      </c>
      <c r="L5734" t="inlineStr">
        <is>
          <t xml:space="preserve">Mispronunciation</t>
        </is>
      </c>
      <c r="M5734" t="str">
        <f>IFERROR(IF(VLOOKUP(L5734,'Quantification'!$A:$B,2,FALSE)&amp;""="","Unclassified",VLOOKUP(L5734,'Quantification'!$A:$B,2,FALSE)),"Unclassified")</f>
        <v>Major</v>
      </c>
      <c r="N5734" t="inlineStr">
        <is>
          <t xml:space="preserve">frl-florinda.frisardi@pocketfm.com</t>
        </is>
      </c>
      <c r="O5734" t="inlineStr">
        <is>
          <t xml:space="preserve">Issues found in raw</t>
        </is>
      </c>
      <c r="P5734" t="str">
        <f>IF(OR(O5734="Issues found in master",O5734="Final master"),"Master",IF(OR(O5734="Ready for Master",O5734="Issues found in raw",O5734="Raw under QC",O5734="Issues resolved in raw"),"Raw","-"))</f>
        <v>Raw</v>
      </c>
      <c r="Q5734" s="13">
        <v>46266.35972222222</v>
      </c>
      <c r="R5734" t="inlineStr">
        <is>
          <t xml:space="preserve">2026-09 (Sept)</t>
        </is>
      </c>
      <c r="S5734">
        <f>IF(M5734="Not an error",0,IF(COUNTIFS($A$2:$A5734,$A5734,$D$2:$D5734,$D5734,$M$2:$M5734,"&lt;&gt;Not an error")=1,1,0))</f>
        <v>1</v>
      </c>
      <c r="T5734">
        <f>IF(M5734&lt;&gt;"Major",0,IF(COUNTIFS($A$2:$A5734,$A5734,$D$2:$D5734,$D5734,$M$2:$M5734,"Major")=1,1,0))</f>
        <v>1</v>
      </c>
      <c r="U5734">
        <f>IF(M5734&lt;&gt;"Minor",0,IF(COUNTIFS($A$2:$A5734,$A5734,$D$2:$D5734,$D5734,$M$2:$M5734,"Minor")=1,1,0))</f>
        <v>0</v>
      </c>
    </row>
    <row r="5735">
      <c r="A5735" t="inlineStr">
        <is>
          <t xml:space="preserve">294cd7d130be8bb0326127c52ff2769fcf9a956d</t>
        </is>
      </c>
      <c r="B5735" t="inlineStr">
        <is>
          <t xml:space="preserve">Zompirewolf</t>
        </is>
      </c>
      <c r="C5735" t="inlineStr">
        <is>
          <t xml:space="preserve">Zompirewolf: Die Geburt Einer Legende</t>
        </is>
      </c>
      <c r="D5735" t="inlineStr">
        <is>
          <t xml:space="preserve">ed4f986f78b1428013edc1e8a10fdb2c1ebc5163</t>
        </is>
      </c>
      <c r="E5735" t="inlineStr">
        <is>
          <t xml:space="preserve">Episode 532: Eine Seltsame Bitte</t>
        </is>
      </c>
      <c r="F5735">
        <v>532</v>
      </c>
      <c r="G5735" t="inlineStr">
        <is>
          <t xml:space="preserve">1:57-2:01</t>
        </is>
      </c>
      <c r="H5735" t="inlineStr">
        <is>
          <t xml:space="preserve">Resolved</t>
        </is>
      </c>
      <c r="I5735" t="inlineStr">
        <is>
          <t xml:space="preserve">Remarks: incorrect name
Line from Script: "Kira räusperte sich, ihre Stimme war sanft, aber entschlossen. "
Notes: "Kira" - change to "Kiera"EN</t>
        </is>
      </c>
      <c r="J5735" t="inlineStr">
        <is>
          <t xml:space="preserve">AI</t>
        </is>
      </c>
      <c r="K5735" t="inlineStr">
        <is>
          <t xml:space="preserve">Script error</t>
        </is>
      </c>
      <c r="L5735" t="inlineStr">
        <is>
          <t xml:space="preserve">Script error</t>
        </is>
      </c>
      <c r="M5735" t="str">
        <f>IFERROR(IF(VLOOKUP(L5735,'Quantification'!$A:$B,2,FALSE)&amp;""="","Unclassified",VLOOKUP(L5735,'Quantification'!$A:$B,2,FALSE)),"Unclassified")</f>
        <v>Major</v>
      </c>
      <c r="N5735" t="inlineStr">
        <is>
          <t xml:space="preserve">frl-florinda.frisardi@pocketfm.com</t>
        </is>
      </c>
      <c r="O5735" t="inlineStr">
        <is>
          <t xml:space="preserve">Issues found in raw</t>
        </is>
      </c>
      <c r="P5735" t="str">
        <f>IF(OR(O5735="Issues found in master",O5735="Final master"),"Master",IF(OR(O5735="Ready for Master",O5735="Issues found in raw",O5735="Raw under QC",O5735="Issues resolved in raw"),"Raw","-"))</f>
        <v>Raw</v>
      </c>
      <c r="Q5735" s="13">
        <v>46266.35972222222</v>
      </c>
      <c r="R5735" t="inlineStr">
        <is>
          <t xml:space="preserve">2026-09 (Sept)</t>
        </is>
      </c>
      <c r="S5735">
        <f>IF(M5735="Not an error",0,IF(COUNTIFS($A$2:$A5735,$A5735,$D$2:$D5735,$D5735,$M$2:$M5735,"&lt;&gt;Not an error")=1,1,0))</f>
        <v>0</v>
      </c>
      <c r="T5735">
        <f>IF(M5735&lt;&gt;"Major",0,IF(COUNTIFS($A$2:$A5735,$A5735,$D$2:$D5735,$D5735,$M$2:$M5735,"Major")=1,1,0))</f>
        <v>0</v>
      </c>
      <c r="U5735">
        <f>IF(M5735&lt;&gt;"Minor",0,IF(COUNTIFS($A$2:$A5735,$A5735,$D$2:$D5735,$D5735,$M$2:$M5735,"Minor")=1,1,0))</f>
        <v>0</v>
      </c>
    </row>
    <row r="5736">
      <c r="A5736" t="inlineStr">
        <is>
          <t xml:space="preserve">294cd7d130be8bb0326127c52ff2769fcf9a956d</t>
        </is>
      </c>
      <c r="B5736" t="inlineStr">
        <is>
          <t xml:space="preserve">Zompirewolf</t>
        </is>
      </c>
      <c r="C5736" t="inlineStr">
        <is>
          <t xml:space="preserve">Zompirewolf: Die Geburt Einer Legende</t>
        </is>
      </c>
      <c r="D5736" t="inlineStr">
        <is>
          <t xml:space="preserve">ed4f986f78b1428013edc1e8a10fdb2c1ebc5163</t>
        </is>
      </c>
      <c r="E5736" t="inlineStr">
        <is>
          <t xml:space="preserve">Episode 532: Eine Seltsame Bitte</t>
        </is>
      </c>
      <c r="F5736">
        <v>532</v>
      </c>
      <c r="G5736" t="inlineStr">
        <is>
          <t xml:space="preserve">2:18-2:24</t>
        </is>
      </c>
      <c r="H5736" t="inlineStr">
        <is>
          <t xml:space="preserve">Resolved</t>
        </is>
      </c>
      <c r="I5736" t="inlineStr">
        <is>
          <t xml:space="preserve">Remarks: change in accent
Line from Script: "Adeline biss sich auf die Lippe, ihre Augen huschten zu ihrer Schwester und dann wieder zu Tristan."
Notes: "Adeline" FR--&gt;EN</t>
        </is>
      </c>
      <c r="J5736" t="inlineStr">
        <is>
          <t xml:space="preserve">VOA</t>
        </is>
      </c>
      <c r="K5736" t="inlineStr">
        <is>
          <t xml:space="preserve">Mispronunciation</t>
        </is>
      </c>
      <c r="L5736" t="inlineStr">
        <is>
          <t xml:space="preserve">Mispronunciation</t>
        </is>
      </c>
      <c r="M5736" t="str">
        <f>IFERROR(IF(VLOOKUP(L5736,'Quantification'!$A:$B,2,FALSE)&amp;""="","Unclassified",VLOOKUP(L5736,'Quantification'!$A:$B,2,FALSE)),"Unclassified")</f>
        <v>Major</v>
      </c>
      <c r="N5736" t="inlineStr">
        <is>
          <t xml:space="preserve">frl-florinda.frisardi@pocketfm.com</t>
        </is>
      </c>
      <c r="O5736" t="inlineStr">
        <is>
          <t xml:space="preserve">Issues found in raw</t>
        </is>
      </c>
      <c r="P5736" t="str">
        <f>IF(OR(O5736="Issues found in master",O5736="Final master"),"Master",IF(OR(O5736="Ready for Master",O5736="Issues found in raw",O5736="Raw under QC",O5736="Issues resolved in raw"),"Raw","-"))</f>
        <v>Raw</v>
      </c>
      <c r="Q5736" s="13">
        <v>46266.35972222222</v>
      </c>
      <c r="R5736" t="inlineStr">
        <is>
          <t xml:space="preserve">2026-09 (Sept)</t>
        </is>
      </c>
      <c r="S5736">
        <f>IF(M5736="Not an error",0,IF(COUNTIFS($A$2:$A5736,$A5736,$D$2:$D5736,$D5736,$M$2:$M5736,"&lt;&gt;Not an error")=1,1,0))</f>
        <v>0</v>
      </c>
      <c r="T5736">
        <f>IF(M5736&lt;&gt;"Major",0,IF(COUNTIFS($A$2:$A5736,$A5736,$D$2:$D5736,$D5736,$M$2:$M5736,"Major")=1,1,0))</f>
        <v>0</v>
      </c>
      <c r="U5736">
        <f>IF(M5736&lt;&gt;"Minor",0,IF(COUNTIFS($A$2:$A5736,$A5736,$D$2:$D5736,$D5736,$M$2:$M5736,"Minor")=1,1,0))</f>
        <v>0</v>
      </c>
    </row>
    <row r="5737">
      <c r="A5737" t="inlineStr">
        <is>
          <t xml:space="preserve">294cd7d130be8bb0326127c52ff2769fcf9a956d</t>
        </is>
      </c>
      <c r="B5737" t="inlineStr">
        <is>
          <t xml:space="preserve">Zompirewolf</t>
        </is>
      </c>
      <c r="C5737" t="inlineStr">
        <is>
          <t xml:space="preserve">Zompirewolf: Die Geburt Einer Legende</t>
        </is>
      </c>
      <c r="D5737" t="inlineStr">
        <is>
          <t xml:space="preserve">ed4f986f78b1428013edc1e8a10fdb2c1ebc5163</t>
        </is>
      </c>
      <c r="E5737" t="inlineStr">
        <is>
          <t xml:space="preserve">Episode 532: Eine Seltsame Bitte</t>
        </is>
      </c>
      <c r="F5737">
        <v>532</v>
      </c>
      <c r="G5737" t="inlineStr">
        <is>
          <t xml:space="preserve">2:51-3:00</t>
        </is>
      </c>
      <c r="H5737" t="inlineStr">
        <is>
          <t xml:space="preserve">Resolved</t>
        </is>
      </c>
      <c r="I5737" t="inlineStr">
        <is>
          <t xml:space="preserve">Remarks: incorrect name
Line from Script: "„Für dich mag das zum Job gehören, aber für uns bedeutet es die Welt“, sagte Kira, und ein dankbares Lächeln umspielte ihre Lippen."
Notes: "Kira" - change to "Kiera"EN</t>
        </is>
      </c>
      <c r="J5737" t="inlineStr">
        <is>
          <t xml:space="preserve">AI</t>
        </is>
      </c>
      <c r="K5737" t="inlineStr">
        <is>
          <t xml:space="preserve">Script error</t>
        </is>
      </c>
      <c r="L5737" t="inlineStr">
        <is>
          <t xml:space="preserve">Script error</t>
        </is>
      </c>
      <c r="M5737" t="str">
        <f>IFERROR(IF(VLOOKUP(L5737,'Quantification'!$A:$B,2,FALSE)&amp;""="","Unclassified",VLOOKUP(L5737,'Quantification'!$A:$B,2,FALSE)),"Unclassified")</f>
        <v>Major</v>
      </c>
      <c r="N5737" t="inlineStr">
        <is>
          <t xml:space="preserve">frl-florinda.frisardi@pocketfm.com</t>
        </is>
      </c>
      <c r="O5737" t="inlineStr">
        <is>
          <t xml:space="preserve">Issues found in raw</t>
        </is>
      </c>
      <c r="P5737" t="str">
        <f>IF(OR(O5737="Issues found in master",O5737="Final master"),"Master",IF(OR(O5737="Ready for Master",O5737="Issues found in raw",O5737="Raw under QC",O5737="Issues resolved in raw"),"Raw","-"))</f>
        <v>Raw</v>
      </c>
      <c r="Q5737" s="13">
        <v>46266.35972222222</v>
      </c>
      <c r="R5737" t="inlineStr">
        <is>
          <t xml:space="preserve">2026-09 (Sept)</t>
        </is>
      </c>
      <c r="S5737">
        <f>IF(M5737="Not an error",0,IF(COUNTIFS($A$2:$A5737,$A5737,$D$2:$D5737,$D5737,$M$2:$M5737,"&lt;&gt;Not an error")=1,1,0))</f>
        <v>0</v>
      </c>
      <c r="T5737">
        <f>IF(M5737&lt;&gt;"Major",0,IF(COUNTIFS($A$2:$A5737,$A5737,$D$2:$D5737,$D5737,$M$2:$M5737,"Major")=1,1,0))</f>
        <v>0</v>
      </c>
      <c r="U5737">
        <f>IF(M5737&lt;&gt;"Minor",0,IF(COUNTIFS($A$2:$A5737,$A5737,$D$2:$D5737,$D5737,$M$2:$M5737,"Minor")=1,1,0))</f>
        <v>0</v>
      </c>
    </row>
    <row r="5738">
      <c r="A5738" t="inlineStr">
        <is>
          <t xml:space="preserve">294cd7d130be8bb0326127c52ff2769fcf9a956d</t>
        </is>
      </c>
      <c r="B5738" t="inlineStr">
        <is>
          <t xml:space="preserve">Zompirewolf</t>
        </is>
      </c>
      <c r="C5738" t="inlineStr">
        <is>
          <t xml:space="preserve">Zompirewolf: Die Geburt Einer Legende</t>
        </is>
      </c>
      <c r="D5738" t="inlineStr">
        <is>
          <t xml:space="preserve">ed4f986f78b1428013edc1e8a10fdb2c1ebc5163</t>
        </is>
      </c>
      <c r="E5738" t="inlineStr">
        <is>
          <t xml:space="preserve">Episode 532: Eine Seltsame Bitte</t>
        </is>
      </c>
      <c r="F5738">
        <v>532</v>
      </c>
      <c r="G5738" t="inlineStr">
        <is>
          <t xml:space="preserve">3:00-3:02</t>
        </is>
      </c>
      <c r="H5738" t="inlineStr">
        <is>
          <t xml:space="preserve">Resolved</t>
        </is>
      </c>
      <c r="I5738" t="inlineStr">
        <is>
          <t xml:space="preserve">Remarks: change in accent
Line from Script: "Adeline nickte zustimmend."
Notes: "Adeline" FR--&gt;EN</t>
        </is>
      </c>
      <c r="J5738" t="inlineStr">
        <is>
          <t xml:space="preserve">VOA</t>
        </is>
      </c>
      <c r="K5738" t="inlineStr">
        <is>
          <t xml:space="preserve">Mispronunciation</t>
        </is>
      </c>
      <c r="L5738" t="inlineStr">
        <is>
          <t xml:space="preserve">Mispronunciation</t>
        </is>
      </c>
      <c r="M5738" t="str">
        <f>IFERROR(IF(VLOOKUP(L5738,'Quantification'!$A:$B,2,FALSE)&amp;""="","Unclassified",VLOOKUP(L5738,'Quantification'!$A:$B,2,FALSE)),"Unclassified")</f>
        <v>Major</v>
      </c>
      <c r="N5738" t="inlineStr">
        <is>
          <t xml:space="preserve">frl-florinda.frisardi@pocketfm.com</t>
        </is>
      </c>
      <c r="O5738" t="inlineStr">
        <is>
          <t xml:space="preserve">Issues found in raw</t>
        </is>
      </c>
      <c r="P5738" t="str">
        <f>IF(OR(O5738="Issues found in master",O5738="Final master"),"Master",IF(OR(O5738="Ready for Master",O5738="Issues found in raw",O5738="Raw under QC",O5738="Issues resolved in raw"),"Raw","-"))</f>
        <v>Raw</v>
      </c>
      <c r="Q5738" s="13">
        <v>46266.35972222222</v>
      </c>
      <c r="R5738" t="inlineStr">
        <is>
          <t xml:space="preserve">2026-09 (Sept)</t>
        </is>
      </c>
      <c r="S5738">
        <f>IF(M5738="Not an error",0,IF(COUNTIFS($A$2:$A5738,$A5738,$D$2:$D5738,$D5738,$M$2:$M5738,"&lt;&gt;Not an error")=1,1,0))</f>
        <v>0</v>
      </c>
      <c r="T5738">
        <f>IF(M5738&lt;&gt;"Major",0,IF(COUNTIFS($A$2:$A5738,$A5738,$D$2:$D5738,$D5738,$M$2:$M5738,"Major")=1,1,0))</f>
        <v>0</v>
      </c>
      <c r="U5738">
        <f>IF(M5738&lt;&gt;"Minor",0,IF(COUNTIFS($A$2:$A5738,$A5738,$D$2:$D5738,$D5738,$M$2:$M5738,"Minor")=1,1,0))</f>
        <v>0</v>
      </c>
    </row>
    <row r="5739">
      <c r="A5739" t="inlineStr">
        <is>
          <t xml:space="preserve">294cd7d130be8bb0326127c52ff2769fcf9a956d</t>
        </is>
      </c>
      <c r="B5739" t="inlineStr">
        <is>
          <t xml:space="preserve">Zompirewolf</t>
        </is>
      </c>
      <c r="C5739" t="inlineStr">
        <is>
          <t xml:space="preserve">Zompirewolf: Die Geburt Einer Legende</t>
        </is>
      </c>
      <c r="D5739" t="inlineStr">
        <is>
          <t xml:space="preserve">ed4f986f78b1428013edc1e8a10fdb2c1ebc5163</t>
        </is>
      </c>
      <c r="E5739" t="inlineStr">
        <is>
          <t xml:space="preserve">Episode 532: Eine Seltsame Bitte</t>
        </is>
      </c>
      <c r="F5739">
        <v>532</v>
      </c>
      <c r="G5739" t="inlineStr">
        <is>
          <t xml:space="preserve">4:12-4:16</t>
        </is>
      </c>
      <c r="H5739" t="inlineStr">
        <is>
          <t xml:space="preserve">Resolved</t>
        </is>
      </c>
      <c r="I5739" t="inlineStr">
        <is>
          <t xml:space="preserve">Remarks: incorrect name
Line from Script: "Kira räusperte sich erneut, ihre Stimme war ein wenig zittrig."
Notes: "Kira" - change to "Kiera"EN</t>
        </is>
      </c>
      <c r="J5739" t="inlineStr">
        <is>
          <t xml:space="preserve">AI</t>
        </is>
      </c>
      <c r="K5739" t="inlineStr">
        <is>
          <t xml:space="preserve">Script error</t>
        </is>
      </c>
      <c r="L5739" t="inlineStr">
        <is>
          <t xml:space="preserve">Script error</t>
        </is>
      </c>
      <c r="M5739" t="str">
        <f>IFERROR(IF(VLOOKUP(L5739,'Quantification'!$A:$B,2,FALSE)&amp;""="","Unclassified",VLOOKUP(L5739,'Quantification'!$A:$B,2,FALSE)),"Unclassified")</f>
        <v>Major</v>
      </c>
      <c r="N5739" t="inlineStr">
        <is>
          <t xml:space="preserve">frl-florinda.frisardi@pocketfm.com</t>
        </is>
      </c>
      <c r="O5739" t="inlineStr">
        <is>
          <t xml:space="preserve">Issues found in raw</t>
        </is>
      </c>
      <c r="P5739" t="str">
        <f>IF(OR(O5739="Issues found in master",O5739="Final master"),"Master",IF(OR(O5739="Ready for Master",O5739="Issues found in raw",O5739="Raw under QC",O5739="Issues resolved in raw"),"Raw","-"))</f>
        <v>Raw</v>
      </c>
      <c r="Q5739" s="13">
        <v>46266.35972222222</v>
      </c>
      <c r="R5739" t="inlineStr">
        <is>
          <t xml:space="preserve">2026-09 (Sept)</t>
        </is>
      </c>
      <c r="S5739">
        <f>IF(M5739="Not an error",0,IF(COUNTIFS($A$2:$A5739,$A5739,$D$2:$D5739,$D5739,$M$2:$M5739,"&lt;&gt;Not an error")=1,1,0))</f>
        <v>0</v>
      </c>
      <c r="T5739">
        <f>IF(M5739&lt;&gt;"Major",0,IF(COUNTIFS($A$2:$A5739,$A5739,$D$2:$D5739,$D5739,$M$2:$M5739,"Major")=1,1,0))</f>
        <v>0</v>
      </c>
      <c r="U5739">
        <f>IF(M5739&lt;&gt;"Minor",0,IF(COUNTIFS($A$2:$A5739,$A5739,$D$2:$D5739,$D5739,$M$2:$M5739,"Minor")=1,1,0))</f>
        <v>0</v>
      </c>
    </row>
    <row r="5740">
      <c r="A5740" t="inlineStr">
        <is>
          <t xml:space="preserve">294cd7d130be8bb0326127c52ff2769fcf9a956d</t>
        </is>
      </c>
      <c r="B5740" t="inlineStr">
        <is>
          <t xml:space="preserve">Zompirewolf</t>
        </is>
      </c>
      <c r="C5740" t="inlineStr">
        <is>
          <t xml:space="preserve">Zompirewolf: Die Geburt Einer Legende</t>
        </is>
      </c>
      <c r="D5740" t="inlineStr">
        <is>
          <t xml:space="preserve">ed4f986f78b1428013edc1e8a10fdb2c1ebc5163</t>
        </is>
      </c>
      <c r="E5740" t="inlineStr">
        <is>
          <t xml:space="preserve">Episode 532: Eine Seltsame Bitte</t>
        </is>
      </c>
      <c r="F5740">
        <v>532</v>
      </c>
      <c r="G5740" t="inlineStr">
        <is>
          <t xml:space="preserve">4:54-4:59</t>
        </is>
      </c>
      <c r="H5740" t="inlineStr">
        <is>
          <t xml:space="preserve">Resolved</t>
        </is>
      </c>
      <c r="I5740" t="inlineStr">
        <is>
          <t xml:space="preserve">Remarks: mispronunciation
Line from Script: "Adeline atmete tief durch, ihr Blick traf seinen voller Entschlossenheit."
Notes: "Adeline" --&gt; "Adeline"EN</t>
        </is>
      </c>
      <c r="J5740" t="inlineStr">
        <is>
          <t xml:space="preserve">VOA</t>
        </is>
      </c>
      <c r="K5740" t="inlineStr">
        <is>
          <t xml:space="preserve">Mispronunciation</t>
        </is>
      </c>
      <c r="L5740" t="inlineStr">
        <is>
          <t xml:space="preserve">Mispronunciation</t>
        </is>
      </c>
      <c r="M5740" t="str">
        <f>IFERROR(IF(VLOOKUP(L5740,'Quantification'!$A:$B,2,FALSE)&amp;""="","Unclassified",VLOOKUP(L5740,'Quantification'!$A:$B,2,FALSE)),"Unclassified")</f>
        <v>Major</v>
      </c>
      <c r="N5740" t="inlineStr">
        <is>
          <t xml:space="preserve">frl-florinda.frisardi@pocketfm.com</t>
        </is>
      </c>
      <c r="O5740" t="inlineStr">
        <is>
          <t xml:space="preserve">Issues found in raw</t>
        </is>
      </c>
      <c r="P5740" t="str">
        <f>IF(OR(O5740="Issues found in master",O5740="Final master"),"Master",IF(OR(O5740="Ready for Master",O5740="Issues found in raw",O5740="Raw under QC",O5740="Issues resolved in raw"),"Raw","-"))</f>
        <v>Raw</v>
      </c>
      <c r="Q5740" s="13">
        <v>46266.35972222222</v>
      </c>
      <c r="R5740" t="inlineStr">
        <is>
          <t xml:space="preserve">2026-09 (Sept)</t>
        </is>
      </c>
      <c r="S5740">
        <f>IF(M5740="Not an error",0,IF(COUNTIFS($A$2:$A5740,$A5740,$D$2:$D5740,$D5740,$M$2:$M5740,"&lt;&gt;Not an error")=1,1,0))</f>
        <v>0</v>
      </c>
      <c r="T5740">
        <f>IF(M5740&lt;&gt;"Major",0,IF(COUNTIFS($A$2:$A5740,$A5740,$D$2:$D5740,$D5740,$M$2:$M5740,"Major")=1,1,0))</f>
        <v>0</v>
      </c>
      <c r="U5740">
        <f>IF(M5740&lt;&gt;"Minor",0,IF(COUNTIFS($A$2:$A5740,$A5740,$D$2:$D5740,$D5740,$M$2:$M5740,"Minor")=1,1,0))</f>
        <v>0</v>
      </c>
    </row>
    <row r="5741">
      <c r="A5741" t="inlineStr">
        <is>
          <t xml:space="preserve">294cd7d130be8bb0326127c52ff2769fcf9a956d</t>
        </is>
      </c>
      <c r="B5741" t="inlineStr">
        <is>
          <t xml:space="preserve">Zompirewolf</t>
        </is>
      </c>
      <c r="C5741" t="inlineStr">
        <is>
          <t xml:space="preserve">Zompirewolf: Die Geburt Einer Legende</t>
        </is>
      </c>
      <c r="D5741" t="inlineStr">
        <is>
          <t xml:space="preserve">ed4f986f78b1428013edc1e8a10fdb2c1ebc5163</t>
        </is>
      </c>
      <c r="E5741" t="inlineStr">
        <is>
          <t xml:space="preserve">Episode 532: Eine Seltsame Bitte</t>
        </is>
      </c>
      <c r="F5741">
        <v>532</v>
      </c>
      <c r="G5741" t="inlineStr">
        <is>
          <t xml:space="preserve">5:10-5:16</t>
        </is>
      </c>
      <c r="H5741" t="inlineStr">
        <is>
          <t xml:space="preserve">Resolved</t>
        </is>
      </c>
      <c r="I5741" t="inlineStr">
        <is>
          <t xml:space="preserve">Remarks: mispronunciation
Line from Script: "So etwas hatte er zwar erwartet, aber er hätte nie gedacht, dass Adeline so direkt sein würde."
Notes: "Adeline" --&gt; "Adeline"EN</t>
        </is>
      </c>
      <c r="J5741" t="inlineStr">
        <is>
          <t xml:space="preserve">VOA</t>
        </is>
      </c>
      <c r="K5741" t="inlineStr">
        <is>
          <t xml:space="preserve">Mispronunciation</t>
        </is>
      </c>
      <c r="L5741" t="inlineStr">
        <is>
          <t xml:space="preserve">Mispronunciation</t>
        </is>
      </c>
      <c r="M5741" t="str">
        <f>IFERROR(IF(VLOOKUP(L5741,'Quantification'!$A:$B,2,FALSE)&amp;""="","Unclassified",VLOOKUP(L5741,'Quantification'!$A:$B,2,FALSE)),"Unclassified")</f>
        <v>Major</v>
      </c>
      <c r="N5741" t="inlineStr">
        <is>
          <t xml:space="preserve">frl-florinda.frisardi@pocketfm.com</t>
        </is>
      </c>
      <c r="O5741" t="inlineStr">
        <is>
          <t xml:space="preserve">Issues found in raw</t>
        </is>
      </c>
      <c r="P5741" t="str">
        <f>IF(OR(O5741="Issues found in master",O5741="Final master"),"Master",IF(OR(O5741="Ready for Master",O5741="Issues found in raw",O5741="Raw under QC",O5741="Issues resolved in raw"),"Raw","-"))</f>
        <v>Raw</v>
      </c>
      <c r="Q5741" s="13">
        <v>46266.35972222222</v>
      </c>
      <c r="R5741" t="inlineStr">
        <is>
          <t xml:space="preserve">2026-09 (Sept)</t>
        </is>
      </c>
      <c r="S5741">
        <f>IF(M5741="Not an error",0,IF(COUNTIFS($A$2:$A5741,$A5741,$D$2:$D5741,$D5741,$M$2:$M5741,"&lt;&gt;Not an error")=1,1,0))</f>
        <v>0</v>
      </c>
      <c r="T5741">
        <f>IF(M5741&lt;&gt;"Major",0,IF(COUNTIFS($A$2:$A5741,$A5741,$D$2:$D5741,$D5741,$M$2:$M5741,"Major")=1,1,0))</f>
        <v>0</v>
      </c>
      <c r="U5741">
        <f>IF(M5741&lt;&gt;"Minor",0,IF(COUNTIFS($A$2:$A5741,$A5741,$D$2:$D5741,$D5741,$M$2:$M5741,"Minor")=1,1,0))</f>
        <v>0</v>
      </c>
    </row>
    <row r="5742">
      <c r="A5742" t="inlineStr">
        <is>
          <t xml:space="preserve">294cd7d130be8bb0326127c52ff2769fcf9a956d</t>
        </is>
      </c>
      <c r="B5742" t="inlineStr">
        <is>
          <t xml:space="preserve">Zompirewolf</t>
        </is>
      </c>
      <c r="C5742" t="inlineStr">
        <is>
          <t xml:space="preserve">Zompirewolf: Die Geburt Einer Legende</t>
        </is>
      </c>
      <c r="D5742" t="inlineStr">
        <is>
          <t xml:space="preserve">ed4f986f78b1428013edc1e8a10fdb2c1ebc5163</t>
        </is>
      </c>
      <c r="E5742" t="inlineStr">
        <is>
          <t xml:space="preserve">Episode 532: Eine Seltsame Bitte</t>
        </is>
      </c>
      <c r="F5742">
        <v>532</v>
      </c>
      <c r="G5742" t="inlineStr">
        <is>
          <t xml:space="preserve">5:25-5:31</t>
        </is>
      </c>
      <c r="H5742" t="inlineStr">
        <is>
          <t xml:space="preserve">Resolved</t>
        </is>
      </c>
      <c r="I5742" t="inlineStr">
        <is>
          <t xml:space="preserve">Remarks: mispronunciation
Line from Script: "„Oh, kommt schon“, brachte er zwischen zwei Lachanfällen hervor, „der ist neu!“
Notes: "der" mispronounced</t>
        </is>
      </c>
      <c r="J5742" t="inlineStr">
        <is>
          <t xml:space="preserve">VOA</t>
        </is>
      </c>
      <c r="K5742" t="inlineStr">
        <is>
          <t xml:space="preserve">Mispronunciation</t>
        </is>
      </c>
      <c r="L5742" t="inlineStr">
        <is>
          <t xml:space="preserve">Mispronunciation</t>
        </is>
      </c>
      <c r="M5742" t="str">
        <f>IFERROR(IF(VLOOKUP(L5742,'Quantification'!$A:$B,2,FALSE)&amp;""="","Unclassified",VLOOKUP(L5742,'Quantification'!$A:$B,2,FALSE)),"Unclassified")</f>
        <v>Major</v>
      </c>
      <c r="N5742" t="inlineStr">
        <is>
          <t xml:space="preserve">frl-florinda.frisardi@pocketfm.com</t>
        </is>
      </c>
      <c r="O5742" t="inlineStr">
        <is>
          <t xml:space="preserve">Issues found in raw</t>
        </is>
      </c>
      <c r="P5742" t="str">
        <f>IF(OR(O5742="Issues found in master",O5742="Final master"),"Master",IF(OR(O5742="Ready for Master",O5742="Issues found in raw",O5742="Raw under QC",O5742="Issues resolved in raw"),"Raw","-"))</f>
        <v>Raw</v>
      </c>
      <c r="Q5742" s="13">
        <v>46266.35972222222</v>
      </c>
      <c r="R5742" t="inlineStr">
        <is>
          <t xml:space="preserve">2026-09 (Sept)</t>
        </is>
      </c>
      <c r="S5742">
        <f>IF(M5742="Not an error",0,IF(COUNTIFS($A$2:$A5742,$A5742,$D$2:$D5742,$D5742,$M$2:$M5742,"&lt;&gt;Not an error")=1,1,0))</f>
        <v>0</v>
      </c>
      <c r="T5742">
        <f>IF(M5742&lt;&gt;"Major",0,IF(COUNTIFS($A$2:$A5742,$A5742,$D$2:$D5742,$D5742,$M$2:$M5742,"Major")=1,1,0))</f>
        <v>0</v>
      </c>
      <c r="U5742">
        <f>IF(M5742&lt;&gt;"Minor",0,IF(COUNTIFS($A$2:$A5742,$A5742,$D$2:$D5742,$D5742,$M$2:$M5742,"Minor")=1,1,0))</f>
        <v>0</v>
      </c>
    </row>
    <row r="5743">
      <c r="A5743" t="inlineStr">
        <is>
          <t xml:space="preserve">294cd7d130be8bb0326127c52ff2769fcf9a956d</t>
        </is>
      </c>
      <c r="B5743" t="inlineStr">
        <is>
          <t xml:space="preserve">Zompirewolf</t>
        </is>
      </c>
      <c r="C5743" t="inlineStr">
        <is>
          <t xml:space="preserve">Zompirewolf: Die Geburt Einer Legende</t>
        </is>
      </c>
      <c r="D5743" t="inlineStr">
        <is>
          <t xml:space="preserve">ed4f986f78b1428013edc1e8a10fdb2c1ebc5163</t>
        </is>
      </c>
      <c r="E5743" t="inlineStr">
        <is>
          <t xml:space="preserve">Episode 532: Eine Seltsame Bitte</t>
        </is>
      </c>
      <c r="F5743">
        <v>532</v>
      </c>
      <c r="G5743" t="inlineStr">
        <is>
          <t xml:space="preserve">5:32-5:38</t>
        </is>
      </c>
      <c r="H5743" t="inlineStr">
        <is>
          <t xml:space="preserve">Resolved</t>
        </is>
      </c>
      <c r="I5743" t="inlineStr">
        <is>
          <t xml:space="preserve">Remarks: incorrect name, mispronunciation
Line from Script: "Kiras Wangen färbten sich noch röter und Adeline stieß ihre Schwester spielerisch mit dem Ellbogen an."
Notes: "Kira" - change to "Kiera"EN, "Adeline" --&gt; "Adeline"EN</t>
        </is>
      </c>
      <c r="J5743" t="inlineStr">
        <is>
          <t xml:space="preserve">AI</t>
        </is>
      </c>
      <c r="K5743" t="inlineStr">
        <is>
          <t xml:space="preserve">Script error</t>
        </is>
      </c>
      <c r="L5743" t="inlineStr">
        <is>
          <t xml:space="preserve">Script error</t>
        </is>
      </c>
      <c r="M5743" t="str">
        <f>IFERROR(IF(VLOOKUP(L5743,'Quantification'!$A:$B,2,FALSE)&amp;""="","Unclassified",VLOOKUP(L5743,'Quantification'!$A:$B,2,FALSE)),"Unclassified")</f>
        <v>Major</v>
      </c>
      <c r="N5743" t="inlineStr">
        <is>
          <t xml:space="preserve">frl-florinda.frisardi@pocketfm.com</t>
        </is>
      </c>
      <c r="O5743" t="inlineStr">
        <is>
          <t xml:space="preserve">Issues found in raw</t>
        </is>
      </c>
      <c r="P5743" t="str">
        <f>IF(OR(O5743="Issues found in master",O5743="Final master"),"Master",IF(OR(O5743="Ready for Master",O5743="Issues found in raw",O5743="Raw under QC",O5743="Issues resolved in raw"),"Raw","-"))</f>
        <v>Raw</v>
      </c>
      <c r="Q5743" s="13">
        <v>46266.35972222222</v>
      </c>
      <c r="R5743" t="inlineStr">
        <is>
          <t xml:space="preserve">2026-09 (Sept)</t>
        </is>
      </c>
      <c r="S5743">
        <f>IF(M5743="Not an error",0,IF(COUNTIFS($A$2:$A5743,$A5743,$D$2:$D5743,$D5743,$M$2:$M5743,"&lt;&gt;Not an error")=1,1,0))</f>
        <v>0</v>
      </c>
      <c r="T5743">
        <f>IF(M5743&lt;&gt;"Major",0,IF(COUNTIFS($A$2:$A5743,$A5743,$D$2:$D5743,$D5743,$M$2:$M5743,"Major")=1,1,0))</f>
        <v>0</v>
      </c>
      <c r="U5743">
        <f>IF(M5743&lt;&gt;"Minor",0,IF(COUNTIFS($A$2:$A5743,$A5743,$D$2:$D5743,$D5743,$M$2:$M5743,"Minor")=1,1,0))</f>
        <v>0</v>
      </c>
    </row>
    <row r="5744">
      <c r="A5744" t="inlineStr">
        <is>
          <t xml:space="preserve">294cd7d130be8bb0326127c52ff2769fcf9a956d</t>
        </is>
      </c>
      <c r="B5744" t="inlineStr">
        <is>
          <t xml:space="preserve">Zompirewolf</t>
        </is>
      </c>
      <c r="C5744" t="inlineStr">
        <is>
          <t xml:space="preserve">Zompirewolf: Die Geburt Einer Legende</t>
        </is>
      </c>
      <c r="D5744" t="inlineStr">
        <is>
          <t xml:space="preserve">ed4f986f78b1428013edc1e8a10fdb2c1ebc5163</t>
        </is>
      </c>
      <c r="E5744" t="inlineStr">
        <is>
          <t xml:space="preserve">Episode 532: Eine Seltsame Bitte</t>
        </is>
      </c>
      <c r="F5744">
        <v>532</v>
      </c>
      <c r="G5744" t="inlineStr">
        <is>
          <t xml:space="preserve">6:14-6:23</t>
        </is>
      </c>
      <c r="H5744" t="inlineStr">
        <is>
          <t xml:space="preserve">Resolved</t>
        </is>
      </c>
      <c r="I5744" t="inlineStr">
        <is>
          <t xml:space="preserve">Remarks: mispronunciation
Line from Script: "„Hey, es geht hier nicht um Romantik. Nur, du weißt schon, um so eine DNA Austausch Sache“, sagte Adeline achselzuckend mit einem spitzbübischen Funkeln in den Augen."
Notes: "Adeline" --&gt; "Adeline"EN</t>
        </is>
      </c>
      <c r="J5744" t="inlineStr">
        <is>
          <t xml:space="preserve">VOA</t>
        </is>
      </c>
      <c r="K5744" t="inlineStr">
        <is>
          <t xml:space="preserve">Mispronunciation</t>
        </is>
      </c>
      <c r="L5744" t="inlineStr">
        <is>
          <t xml:space="preserve">Mispronunciation</t>
        </is>
      </c>
      <c r="M5744" t="str">
        <f>IFERROR(IF(VLOOKUP(L5744,'Quantification'!$A:$B,2,FALSE)&amp;""="","Unclassified",VLOOKUP(L5744,'Quantification'!$A:$B,2,FALSE)),"Unclassified")</f>
        <v>Major</v>
      </c>
      <c r="N5744" t="inlineStr">
        <is>
          <t xml:space="preserve">frl-florinda.frisardi@pocketfm.com</t>
        </is>
      </c>
      <c r="O5744" t="inlineStr">
        <is>
          <t xml:space="preserve">Issues found in raw</t>
        </is>
      </c>
      <c r="P5744" t="str">
        <f>IF(OR(O5744="Issues found in master",O5744="Final master"),"Master",IF(OR(O5744="Ready for Master",O5744="Issues found in raw",O5744="Raw under QC",O5744="Issues resolved in raw"),"Raw","-"))</f>
        <v>Raw</v>
      </c>
      <c r="Q5744" s="13">
        <v>46266.35972222222</v>
      </c>
      <c r="R5744" t="inlineStr">
        <is>
          <t xml:space="preserve">2026-09 (Sept)</t>
        </is>
      </c>
      <c r="S5744">
        <f>IF(M5744="Not an error",0,IF(COUNTIFS($A$2:$A5744,$A5744,$D$2:$D5744,$D5744,$M$2:$M5744,"&lt;&gt;Not an error")=1,1,0))</f>
        <v>0</v>
      </c>
      <c r="T5744">
        <f>IF(M5744&lt;&gt;"Major",0,IF(COUNTIFS($A$2:$A5744,$A5744,$D$2:$D5744,$D5744,$M$2:$M5744,"Major")=1,1,0))</f>
        <v>0</v>
      </c>
      <c r="U5744">
        <f>IF(M5744&lt;&gt;"Minor",0,IF(COUNTIFS($A$2:$A5744,$A5744,$D$2:$D5744,$D5744,$M$2:$M5744,"Minor")=1,1,0))</f>
        <v>0</v>
      </c>
    </row>
    <row r="5745">
      <c r="A5745" t="inlineStr">
        <is>
          <t xml:space="preserve">294cd7d130be8bb0326127c52ff2769fcf9a956d</t>
        </is>
      </c>
      <c r="B5745" t="inlineStr">
        <is>
          <t xml:space="preserve">Zompirewolf</t>
        </is>
      </c>
      <c r="C5745" t="inlineStr">
        <is>
          <t xml:space="preserve">Zompirewolf: Die Geburt Einer Legende</t>
        </is>
      </c>
      <c r="D5745" t="inlineStr">
        <is>
          <t xml:space="preserve">ed4f986f78b1428013edc1e8a10fdb2c1ebc5163</t>
        </is>
      </c>
      <c r="E5745" t="inlineStr">
        <is>
          <t xml:space="preserve">Episode 532: Eine Seltsame Bitte</t>
        </is>
      </c>
      <c r="F5745">
        <v>532</v>
      </c>
      <c r="G5745" t="inlineStr">
        <is>
          <t xml:space="preserve">6:33-6:36</t>
        </is>
      </c>
      <c r="H5745" t="inlineStr">
        <is>
          <t xml:space="preserve">Resolved</t>
        </is>
      </c>
      <c r="I5745" t="inlineStr">
        <is>
          <t xml:space="preserve">Remarks: incorrect name
Line from Script: "Kira stieg in das spielerische Geplänkel ein. "
Notes: "Kira" - change to "Kiera"EN</t>
        </is>
      </c>
      <c r="J5745" t="inlineStr">
        <is>
          <t xml:space="preserve">AI</t>
        </is>
      </c>
      <c r="K5745" t="inlineStr">
        <is>
          <t xml:space="preserve">Script error</t>
        </is>
      </c>
      <c r="L5745" t="inlineStr">
        <is>
          <t xml:space="preserve">Script error</t>
        </is>
      </c>
      <c r="M5745" t="str">
        <f>IFERROR(IF(VLOOKUP(L5745,'Quantification'!$A:$B,2,FALSE)&amp;""="","Unclassified",VLOOKUP(L5745,'Quantification'!$A:$B,2,FALSE)),"Unclassified")</f>
        <v>Major</v>
      </c>
      <c r="N5745" t="inlineStr">
        <is>
          <t xml:space="preserve">frl-florinda.frisardi@pocketfm.com</t>
        </is>
      </c>
      <c r="O5745" t="inlineStr">
        <is>
          <t xml:space="preserve">Issues found in raw</t>
        </is>
      </c>
      <c r="P5745" t="str">
        <f>IF(OR(O5745="Issues found in master",O5745="Final master"),"Master",IF(OR(O5745="Ready for Master",O5745="Issues found in raw",O5745="Raw under QC",O5745="Issues resolved in raw"),"Raw","-"))</f>
        <v>Raw</v>
      </c>
      <c r="Q5745" s="13">
        <v>46266.35972222222</v>
      </c>
      <c r="R5745" t="inlineStr">
        <is>
          <t xml:space="preserve">2026-09 (Sept)</t>
        </is>
      </c>
      <c r="S5745">
        <f>IF(M5745="Not an error",0,IF(COUNTIFS($A$2:$A5745,$A5745,$D$2:$D5745,$D5745,$M$2:$M5745,"&lt;&gt;Not an error")=1,1,0))</f>
        <v>0</v>
      </c>
      <c r="T5745">
        <f>IF(M5745&lt;&gt;"Major",0,IF(COUNTIFS($A$2:$A5745,$A5745,$D$2:$D5745,$D5745,$M$2:$M5745,"Major")=1,1,0))</f>
        <v>0</v>
      </c>
      <c r="U5745">
        <f>IF(M5745&lt;&gt;"Minor",0,IF(COUNTIFS($A$2:$A5745,$A5745,$D$2:$D5745,$D5745,$M$2:$M5745,"Minor")=1,1,0))</f>
        <v>0</v>
      </c>
    </row>
    <row r="5746">
      <c r="A5746" t="inlineStr">
        <is>
          <t xml:space="preserve">294cd7d130be8bb0326127c52ff2769fcf9a956d</t>
        </is>
      </c>
      <c r="B5746" t="inlineStr">
        <is>
          <t xml:space="preserve">Zompirewolf</t>
        </is>
      </c>
      <c r="C5746" t="inlineStr">
        <is>
          <t xml:space="preserve">Zompirewolf: Die Geburt Einer Legende</t>
        </is>
      </c>
      <c r="D5746" t="inlineStr">
        <is>
          <t xml:space="preserve">ed4f986f78b1428013edc1e8a10fdb2c1ebc5163</t>
        </is>
      </c>
      <c r="E5746" t="inlineStr">
        <is>
          <t xml:space="preserve">Episode 532: Eine Seltsame Bitte</t>
        </is>
      </c>
      <c r="F5746">
        <v>532</v>
      </c>
      <c r="G5746" t="inlineStr">
        <is>
          <t xml:space="preserve">6:59-7:03</t>
        </is>
      </c>
      <c r="H5746" t="inlineStr">
        <is>
          <t xml:space="preserve">Resolved</t>
        </is>
      </c>
      <c r="I5746" t="inlineStr">
        <is>
          <t xml:space="preserve">Remarks: mispronunciation
Line from Script: "Adeline grinste, ihr spielerischer Ton kehrte zurück."
Notes: "Adeline" --&gt; "Adeline"EN</t>
        </is>
      </c>
      <c r="J5746" t="inlineStr">
        <is>
          <t xml:space="preserve">VOA</t>
        </is>
      </c>
      <c r="K5746" t="inlineStr">
        <is>
          <t xml:space="preserve">Mispronunciation</t>
        </is>
      </c>
      <c r="L5746" t="inlineStr">
        <is>
          <t xml:space="preserve">Mispronunciation</t>
        </is>
      </c>
      <c r="M5746" t="str">
        <f>IFERROR(IF(VLOOKUP(L5746,'Quantification'!$A:$B,2,FALSE)&amp;""="","Unclassified",VLOOKUP(L5746,'Quantification'!$A:$B,2,FALSE)),"Unclassified")</f>
        <v>Major</v>
      </c>
      <c r="N5746" t="inlineStr">
        <is>
          <t xml:space="preserve">frl-florinda.frisardi@pocketfm.com</t>
        </is>
      </c>
      <c r="O5746" t="inlineStr">
        <is>
          <t xml:space="preserve">Issues found in raw</t>
        </is>
      </c>
      <c r="P5746" t="str">
        <f>IF(OR(O5746="Issues found in master",O5746="Final master"),"Master",IF(OR(O5746="Ready for Master",O5746="Issues found in raw",O5746="Raw under QC",O5746="Issues resolved in raw"),"Raw","-"))</f>
        <v>Raw</v>
      </c>
      <c r="Q5746" s="13">
        <v>46266.35972222222</v>
      </c>
      <c r="R5746" t="inlineStr">
        <is>
          <t xml:space="preserve">2026-09 (Sept)</t>
        </is>
      </c>
      <c r="S5746">
        <f>IF(M5746="Not an error",0,IF(COUNTIFS($A$2:$A5746,$A5746,$D$2:$D5746,$D5746,$M$2:$M5746,"&lt;&gt;Not an error")=1,1,0))</f>
        <v>0</v>
      </c>
      <c r="T5746">
        <f>IF(M5746&lt;&gt;"Major",0,IF(COUNTIFS($A$2:$A5746,$A5746,$D$2:$D5746,$D5746,$M$2:$M5746,"Major")=1,1,0))</f>
        <v>0</v>
      </c>
      <c r="U5746">
        <f>IF(M5746&lt;&gt;"Minor",0,IF(COUNTIFS($A$2:$A5746,$A5746,$D$2:$D5746,$D5746,$M$2:$M5746,"Minor")=1,1,0))</f>
        <v>0</v>
      </c>
    </row>
    <row r="5747">
      <c r="A5747" t="inlineStr">
        <is>
          <t xml:space="preserve">294cd7d130be8bb0326127c52ff2769fcf9a956d</t>
        </is>
      </c>
      <c r="B5747" t="inlineStr">
        <is>
          <t xml:space="preserve">Zompirewolf</t>
        </is>
      </c>
      <c r="C5747" t="inlineStr">
        <is>
          <t xml:space="preserve">Zompirewolf: Die Geburt Einer Legende</t>
        </is>
      </c>
      <c r="D5747" t="inlineStr">
        <is>
          <t xml:space="preserve">ed4f986f78b1428013edc1e8a10fdb2c1ebc5163</t>
        </is>
      </c>
      <c r="E5747" t="inlineStr">
        <is>
          <t xml:space="preserve">Episode 532: Eine Seltsame Bitte</t>
        </is>
      </c>
      <c r="F5747">
        <v>532</v>
      </c>
      <c r="G5747" t="inlineStr">
        <is>
          <t xml:space="preserve">7:25-7:28</t>
        </is>
      </c>
      <c r="H5747" t="inlineStr">
        <is>
          <t xml:space="preserve">Resolved</t>
        </is>
      </c>
      <c r="I5747" t="inlineStr">
        <is>
          <t xml:space="preserve">Remarks: incorrect name
Line from Script: "„In Ordnung, Tristan“, sagte Kira mit ernster Miene. "
Notes: "Kira" - change to "Kiera"EN</t>
        </is>
      </c>
      <c r="J5747" t="inlineStr">
        <is>
          <t xml:space="preserve">AI</t>
        </is>
      </c>
      <c r="K5747" t="inlineStr">
        <is>
          <t xml:space="preserve">Script error</t>
        </is>
      </c>
      <c r="L5747" t="inlineStr">
        <is>
          <t xml:space="preserve">Script error</t>
        </is>
      </c>
      <c r="M5747" t="str">
        <f>IFERROR(IF(VLOOKUP(L5747,'Quantification'!$A:$B,2,FALSE)&amp;""="","Unclassified",VLOOKUP(L5747,'Quantification'!$A:$B,2,FALSE)),"Unclassified")</f>
        <v>Major</v>
      </c>
      <c r="N5747" t="inlineStr">
        <is>
          <t xml:space="preserve">frl-florinda.frisardi@pocketfm.com</t>
        </is>
      </c>
      <c r="O5747" t="inlineStr">
        <is>
          <t xml:space="preserve">Issues found in raw</t>
        </is>
      </c>
      <c r="P5747" t="str">
        <f>IF(OR(O5747="Issues found in master",O5747="Final master"),"Master",IF(OR(O5747="Ready for Master",O5747="Issues found in raw",O5747="Raw under QC",O5747="Issues resolved in raw"),"Raw","-"))</f>
        <v>Raw</v>
      </c>
      <c r="Q5747" s="13">
        <v>46266.35972222222</v>
      </c>
      <c r="R5747" t="inlineStr">
        <is>
          <t xml:space="preserve">2026-09 (Sept)</t>
        </is>
      </c>
      <c r="S5747">
        <f>IF(M5747="Not an error",0,IF(COUNTIFS($A$2:$A5747,$A5747,$D$2:$D5747,$D5747,$M$2:$M5747,"&lt;&gt;Not an error")=1,1,0))</f>
        <v>0</v>
      </c>
      <c r="T5747">
        <f>IF(M5747&lt;&gt;"Major",0,IF(COUNTIFS($A$2:$A5747,$A5747,$D$2:$D5747,$D5747,$M$2:$M5747,"Major")=1,1,0))</f>
        <v>0</v>
      </c>
      <c r="U5747">
        <f>IF(M5747&lt;&gt;"Minor",0,IF(COUNTIFS($A$2:$A5747,$A5747,$D$2:$D5747,$D5747,$M$2:$M5747,"Minor")=1,1,0))</f>
        <v>0</v>
      </c>
    </row>
    <row r="5748">
      <c r="A5748" t="inlineStr">
        <is>
          <t xml:space="preserve">294cd7d130be8bb0326127c52ff2769fcf9a956d</t>
        </is>
      </c>
      <c r="B5748" t="inlineStr">
        <is>
          <t xml:space="preserve">Zompirewolf</t>
        </is>
      </c>
      <c r="C5748" t="inlineStr">
        <is>
          <t xml:space="preserve">Zompirewolf: Die Geburt Einer Legende</t>
        </is>
      </c>
      <c r="D5748" t="inlineStr">
        <is>
          <t xml:space="preserve">ed4f986f78b1428013edc1e8a10fdb2c1ebc5163</t>
        </is>
      </c>
      <c r="E5748" t="inlineStr">
        <is>
          <t xml:space="preserve">Episode 532: Eine Seltsame Bitte</t>
        </is>
      </c>
      <c r="F5748">
        <v>532</v>
      </c>
      <c r="G5748" t="inlineStr">
        <is>
          <t xml:space="preserve">7:38-7:49</t>
        </is>
      </c>
      <c r="H5748" t="inlineStr">
        <is>
          <t xml:space="preserve">Resolved</t>
        </is>
      </c>
      <c r="I5748" t="inlineStr">
        <is>
          <t xml:space="preserve">Remarks: mispronunciation
Line from Script: "„Ja, wir haben Tessas Entwicklung gesehen, und nach dem, was passiert ist“, murmelte Adeline und dachte dabei an die Leerenbrut, „wollen wir stärker werden. "
Notes: "Adeline" --&gt; "Adeline"EN</t>
        </is>
      </c>
      <c r="J5748" t="inlineStr">
        <is>
          <t xml:space="preserve">VOA</t>
        </is>
      </c>
      <c r="K5748" t="inlineStr">
        <is>
          <t xml:space="preserve">Mispronunciation</t>
        </is>
      </c>
      <c r="L5748" t="inlineStr">
        <is>
          <t xml:space="preserve">Mispronunciation</t>
        </is>
      </c>
      <c r="M5748" t="str">
        <f>IFERROR(IF(VLOOKUP(L5748,'Quantification'!$A:$B,2,FALSE)&amp;""="","Unclassified",VLOOKUP(L5748,'Quantification'!$A:$B,2,FALSE)),"Unclassified")</f>
        <v>Major</v>
      </c>
      <c r="N5748" t="inlineStr">
        <is>
          <t xml:space="preserve">frl-florinda.frisardi@pocketfm.com</t>
        </is>
      </c>
      <c r="O5748" t="inlineStr">
        <is>
          <t xml:space="preserve">Issues found in raw</t>
        </is>
      </c>
      <c r="P5748" t="str">
        <f>IF(OR(O5748="Issues found in master",O5748="Final master"),"Master",IF(OR(O5748="Ready for Master",O5748="Issues found in raw",O5748="Raw under QC",O5748="Issues resolved in raw"),"Raw","-"))</f>
        <v>Raw</v>
      </c>
      <c r="Q5748" s="13">
        <v>46266.35972222222</v>
      </c>
      <c r="R5748" t="inlineStr">
        <is>
          <t xml:space="preserve">2026-09 (Sept)</t>
        </is>
      </c>
      <c r="S5748">
        <f>IF(M5748="Not an error",0,IF(COUNTIFS($A$2:$A5748,$A5748,$D$2:$D5748,$D5748,$M$2:$M5748,"&lt;&gt;Not an error")=1,1,0))</f>
        <v>0</v>
      </c>
      <c r="T5748">
        <f>IF(M5748&lt;&gt;"Major",0,IF(COUNTIFS($A$2:$A5748,$A5748,$D$2:$D5748,$D5748,$M$2:$M5748,"Major")=1,1,0))</f>
        <v>0</v>
      </c>
      <c r="U5748">
        <f>IF(M5748&lt;&gt;"Minor",0,IF(COUNTIFS($A$2:$A5748,$A5748,$D$2:$D5748,$D5748,$M$2:$M5748,"Minor")=1,1,0))</f>
        <v>0</v>
      </c>
    </row>
    <row r="5749">
      <c r="A5749" t="inlineStr">
        <is>
          <t xml:space="preserve">294cd7d130be8bb0326127c52ff2769fcf9a956d</t>
        </is>
      </c>
      <c r="B5749" t="inlineStr">
        <is>
          <t xml:space="preserve">Zompirewolf</t>
        </is>
      </c>
      <c r="C5749" t="inlineStr">
        <is>
          <t xml:space="preserve">Zompirewolf: Die Geburt Einer Legende</t>
        </is>
      </c>
      <c r="D5749" t="inlineStr">
        <is>
          <t xml:space="preserve">ed4f986f78b1428013edc1e8a10fdb2c1ebc5163</t>
        </is>
      </c>
      <c r="E5749" t="inlineStr">
        <is>
          <t xml:space="preserve">Episode 532: Eine Seltsame Bitte</t>
        </is>
      </c>
      <c r="F5749">
        <v>532</v>
      </c>
      <c r="G5749" t="inlineStr">
        <is>
          <t xml:space="preserve">7:57-8:06</t>
        </is>
      </c>
      <c r="H5749" t="inlineStr">
        <is>
          <t xml:space="preserve">Resolved</t>
        </is>
      </c>
      <c r="I5749" t="inlineStr">
        <is>
          <t xml:space="preserve">Remarks: incorrect name
Line from Script: "„Wir wollten die Kleider nicht mit unserem Blut ruinieren“, antwortete Kira, und ihre Wangen färbten sich tiefrot, was für eine Vampirin ungewöhnlich war."
Notes: "Kira" - change to "Kiera"EN</t>
        </is>
      </c>
      <c r="J5749" t="inlineStr">
        <is>
          <t xml:space="preserve">AI</t>
        </is>
      </c>
      <c r="K5749" t="inlineStr">
        <is>
          <t xml:space="preserve">Script error</t>
        </is>
      </c>
      <c r="L5749" t="inlineStr">
        <is>
          <t xml:space="preserve">Script error</t>
        </is>
      </c>
      <c r="M5749" t="str">
        <f>IFERROR(IF(VLOOKUP(L5749,'Quantification'!$A:$B,2,FALSE)&amp;""="","Unclassified",VLOOKUP(L5749,'Quantification'!$A:$B,2,FALSE)),"Unclassified")</f>
        <v>Major</v>
      </c>
      <c r="N5749" t="inlineStr">
        <is>
          <t xml:space="preserve">frl-florinda.frisardi@pocketfm.com</t>
        </is>
      </c>
      <c r="O5749" t="inlineStr">
        <is>
          <t xml:space="preserve">Issues found in raw</t>
        </is>
      </c>
      <c r="P5749" t="str">
        <f>IF(OR(O5749="Issues found in master",O5749="Final master"),"Master",IF(OR(O5749="Ready for Master",O5749="Issues found in raw",O5749="Raw under QC",O5749="Issues resolved in raw"),"Raw","-"))</f>
        <v>Raw</v>
      </c>
      <c r="Q5749" s="13">
        <v>46266.35972222222</v>
      </c>
      <c r="R5749" t="inlineStr">
        <is>
          <t xml:space="preserve">2026-09 (Sept)</t>
        </is>
      </c>
      <c r="S5749">
        <f>IF(M5749="Not an error",0,IF(COUNTIFS($A$2:$A5749,$A5749,$D$2:$D5749,$D5749,$M$2:$M5749,"&lt;&gt;Not an error")=1,1,0))</f>
        <v>0</v>
      </c>
      <c r="T5749">
        <f>IF(M5749&lt;&gt;"Major",0,IF(COUNTIFS($A$2:$A5749,$A5749,$D$2:$D5749,$D5749,$M$2:$M5749,"Major")=1,1,0))</f>
        <v>0</v>
      </c>
      <c r="U5749">
        <f>IF(M5749&lt;&gt;"Minor",0,IF(COUNTIFS($A$2:$A5749,$A5749,$D$2:$D5749,$D5749,$M$2:$M5749,"Minor")=1,1,0))</f>
        <v>0</v>
      </c>
    </row>
    <row r="5750">
      <c r="A5750" t="inlineStr">
        <is>
          <t xml:space="preserve">294cd7d130be8bb0326127c52ff2769fcf9a956d</t>
        </is>
      </c>
      <c r="B5750" t="inlineStr">
        <is>
          <t xml:space="preserve">Zompirewolf</t>
        </is>
      </c>
      <c r="C5750" t="inlineStr">
        <is>
          <t xml:space="preserve">Zompirewolf: Die Geburt Einer Legende</t>
        </is>
      </c>
      <c r="D5750" t="inlineStr">
        <is>
          <t xml:space="preserve">77043b7f8e55610827e97f8df3b4047dfdd9afa2</t>
        </is>
      </c>
      <c r="E5750" t="inlineStr">
        <is>
          <t xml:space="preserve">Episode 533: Der Preis Der Macht</t>
        </is>
      </c>
      <c r="F5750">
        <v>533</v>
      </c>
      <c r="G5750" t="inlineStr">
        <is>
          <t xml:space="preserve">0:32-0:44</t>
        </is>
      </c>
      <c r="H5750" t="inlineStr">
        <is>
          <t xml:space="preserve">Resolved</t>
        </is>
      </c>
      <c r="I5750" t="inlineStr">
        <is>
          <t xml:space="preserve">Remarks: incorrect name
Line from Script: "Die Verwandlung von Kira Gibbs und Adeline Cooke in eine andere Spezies könnte also weitreichende Konsequenzen haben, nicht nur für ihren Status, sondern auch für den von Rhys."
Notes: "Kira" - change to "Kiera"EN</t>
        </is>
      </c>
      <c r="J5750" t="inlineStr">
        <is>
          <t xml:space="preserve">AI</t>
        </is>
      </c>
      <c r="K5750" t="inlineStr">
        <is>
          <t xml:space="preserve">Script error</t>
        </is>
      </c>
      <c r="L5750" t="inlineStr">
        <is>
          <t xml:space="preserve">Script error</t>
        </is>
      </c>
      <c r="M5750" t="str">
        <f>IFERROR(IF(VLOOKUP(L5750,'Quantification'!$A:$B,2,FALSE)&amp;""="","Unclassified",VLOOKUP(L5750,'Quantification'!$A:$B,2,FALSE)),"Unclassified")</f>
        <v>Major</v>
      </c>
      <c r="N5750" t="inlineStr">
        <is>
          <t xml:space="preserve">frl-florinda.frisardi@pocketfm.com</t>
        </is>
      </c>
      <c r="O5750" t="inlineStr">
        <is>
          <t xml:space="preserve">Issues found in raw</t>
        </is>
      </c>
      <c r="P5750" t="str">
        <f>IF(OR(O5750="Issues found in master",O5750="Final master"),"Master",IF(OR(O5750="Ready for Master",O5750="Issues found in raw",O5750="Raw under QC",O5750="Issues resolved in raw"),"Raw","-"))</f>
        <v>Raw</v>
      </c>
      <c r="Q5750" s="13">
        <v>46266.35972222222</v>
      </c>
      <c r="R5750" t="inlineStr">
        <is>
          <t xml:space="preserve">2026-09 (Sept)</t>
        </is>
      </c>
      <c r="S5750">
        <f>IF(M5750="Not an error",0,IF(COUNTIFS($A$2:$A5750,$A5750,$D$2:$D5750,$D5750,$M$2:$M5750,"&lt;&gt;Not an error")=1,1,0))</f>
        <v>1</v>
      </c>
      <c r="T5750">
        <f>IF(M5750&lt;&gt;"Major",0,IF(COUNTIFS($A$2:$A5750,$A5750,$D$2:$D5750,$D5750,$M$2:$M5750,"Major")=1,1,0))</f>
        <v>1</v>
      </c>
      <c r="U5750">
        <f>IF(M5750&lt;&gt;"Minor",0,IF(COUNTIFS($A$2:$A5750,$A5750,$D$2:$D5750,$D5750,$M$2:$M5750,"Minor")=1,1,0))</f>
        <v>0</v>
      </c>
    </row>
    <row r="5751">
      <c r="A5751" t="inlineStr">
        <is>
          <t xml:space="preserve">294cd7d130be8bb0326127c52ff2769fcf9a956d</t>
        </is>
      </c>
      <c r="B5751" t="inlineStr">
        <is>
          <t xml:space="preserve">Zompirewolf</t>
        </is>
      </c>
      <c r="C5751" t="inlineStr">
        <is>
          <t xml:space="preserve">Zompirewolf: Die Geburt Einer Legende</t>
        </is>
      </c>
      <c r="D5751" t="inlineStr">
        <is>
          <t xml:space="preserve">77043b7f8e55610827e97f8df3b4047dfdd9afa2</t>
        </is>
      </c>
      <c r="E5751" t="inlineStr">
        <is>
          <t xml:space="preserve">Episode 533: Der Preis Der Macht</t>
        </is>
      </c>
      <c r="F5751">
        <v>533</v>
      </c>
      <c r="G5751" t="inlineStr">
        <is>
          <t xml:space="preserve">1:45-1:47</t>
        </is>
      </c>
      <c r="H5751" t="inlineStr">
        <is>
          <t xml:space="preserve">Resolved</t>
        </is>
      </c>
      <c r="I5751" t="inlineStr">
        <is>
          <t xml:space="preserve">Remarks: incorrect name
Line from Script: "„Wir verstehen das“, sagte Kira. "
Notes: "Kira" - change to "Kiera"EN</t>
        </is>
      </c>
      <c r="J5751" t="inlineStr">
        <is>
          <t xml:space="preserve">AI</t>
        </is>
      </c>
      <c r="K5751" t="inlineStr">
        <is>
          <t xml:space="preserve">Script error</t>
        </is>
      </c>
      <c r="L5751" t="inlineStr">
        <is>
          <t xml:space="preserve">Script error</t>
        </is>
      </c>
      <c r="M5751" t="str">
        <f>IFERROR(IF(VLOOKUP(L5751,'Quantification'!$A:$B,2,FALSE)&amp;""="","Unclassified",VLOOKUP(L5751,'Quantification'!$A:$B,2,FALSE)),"Unclassified")</f>
        <v>Major</v>
      </c>
      <c r="N5751" t="inlineStr">
        <is>
          <t xml:space="preserve">frl-florinda.frisardi@pocketfm.com</t>
        </is>
      </c>
      <c r="O5751" t="inlineStr">
        <is>
          <t xml:space="preserve">Issues found in raw</t>
        </is>
      </c>
      <c r="P5751" t="str">
        <f>IF(OR(O5751="Issues found in master",O5751="Final master"),"Master",IF(OR(O5751="Ready for Master",O5751="Issues found in raw",O5751="Raw under QC",O5751="Issues resolved in raw"),"Raw","-"))</f>
        <v>Raw</v>
      </c>
      <c r="Q5751" s="13">
        <v>46266.35972222222</v>
      </c>
      <c r="R5751" t="inlineStr">
        <is>
          <t xml:space="preserve">2026-09 (Sept)</t>
        </is>
      </c>
      <c r="S5751">
        <f>IF(M5751="Not an error",0,IF(COUNTIFS($A$2:$A5751,$A5751,$D$2:$D5751,$D5751,$M$2:$M5751,"&lt;&gt;Not an error")=1,1,0))</f>
        <v>0</v>
      </c>
      <c r="T5751">
        <f>IF(M5751&lt;&gt;"Major",0,IF(COUNTIFS($A$2:$A5751,$A5751,$D$2:$D5751,$D5751,$M$2:$M5751,"Major")=1,1,0))</f>
        <v>0</v>
      </c>
      <c r="U5751">
        <f>IF(M5751&lt;&gt;"Minor",0,IF(COUNTIFS($A$2:$A5751,$A5751,$D$2:$D5751,$D5751,$M$2:$M5751,"Minor")=1,1,0))</f>
        <v>0</v>
      </c>
    </row>
    <row r="5752">
      <c r="A5752" t="inlineStr">
        <is>
          <t xml:space="preserve">294cd7d130be8bb0326127c52ff2769fcf9a956d</t>
        </is>
      </c>
      <c r="B5752" t="inlineStr">
        <is>
          <t xml:space="preserve">Zompirewolf</t>
        </is>
      </c>
      <c r="C5752" t="inlineStr">
        <is>
          <t xml:space="preserve">Zompirewolf: Die Geburt Einer Legende</t>
        </is>
      </c>
      <c r="D5752" t="inlineStr">
        <is>
          <t xml:space="preserve">77043b7f8e55610827e97f8df3b4047dfdd9afa2</t>
        </is>
      </c>
      <c r="E5752" t="inlineStr">
        <is>
          <t xml:space="preserve">Episode 533: Der Preis Der Macht</t>
        </is>
      </c>
      <c r="F5752">
        <v>533</v>
      </c>
      <c r="G5752" t="inlineStr">
        <is>
          <t xml:space="preserve">2:32-2:35</t>
        </is>
      </c>
      <c r="H5752" t="inlineStr">
        <is>
          <t xml:space="preserve">Resolved</t>
        </is>
      </c>
      <c r="I5752" t="inlineStr">
        <is>
          <t xml:space="preserve">Remarks: incorrect name
Line from Script: "„Wir sind bereit, dieses Risiko einzugehen“, sagte Kira."
Notes: "Kira" - change to "Kiera"EN</t>
        </is>
      </c>
      <c r="J5752" t="inlineStr">
        <is>
          <t xml:space="preserve">AI</t>
        </is>
      </c>
      <c r="K5752" t="inlineStr">
        <is>
          <t xml:space="preserve">Script error</t>
        </is>
      </c>
      <c r="L5752" t="inlineStr">
        <is>
          <t xml:space="preserve">Script error</t>
        </is>
      </c>
      <c r="M5752" t="str">
        <f>IFERROR(IF(VLOOKUP(L5752,'Quantification'!$A:$B,2,FALSE)&amp;""="","Unclassified",VLOOKUP(L5752,'Quantification'!$A:$B,2,FALSE)),"Unclassified")</f>
        <v>Major</v>
      </c>
      <c r="N5752" t="inlineStr">
        <is>
          <t xml:space="preserve">frl-florinda.frisardi@pocketfm.com</t>
        </is>
      </c>
      <c r="O5752" t="inlineStr">
        <is>
          <t xml:space="preserve">Issues found in raw</t>
        </is>
      </c>
      <c r="P5752" t="str">
        <f>IF(OR(O5752="Issues found in master",O5752="Final master"),"Master",IF(OR(O5752="Ready for Master",O5752="Issues found in raw",O5752="Raw under QC",O5752="Issues resolved in raw"),"Raw","-"))</f>
        <v>Raw</v>
      </c>
      <c r="Q5752" s="13">
        <v>46266.35972222222</v>
      </c>
      <c r="R5752" t="inlineStr">
        <is>
          <t xml:space="preserve">2026-09 (Sept)</t>
        </is>
      </c>
      <c r="S5752">
        <f>IF(M5752="Not an error",0,IF(COUNTIFS($A$2:$A5752,$A5752,$D$2:$D5752,$D5752,$M$2:$M5752,"&lt;&gt;Not an error")=1,1,0))</f>
        <v>0</v>
      </c>
      <c r="T5752">
        <f>IF(M5752&lt;&gt;"Major",0,IF(COUNTIFS($A$2:$A5752,$A5752,$D$2:$D5752,$D5752,$M$2:$M5752,"Major")=1,1,0))</f>
        <v>0</v>
      </c>
      <c r="U5752">
        <f>IF(M5752&lt;&gt;"Minor",0,IF(COUNTIFS($A$2:$A5752,$A5752,$D$2:$D5752,$D5752,$M$2:$M5752,"Minor")=1,1,0))</f>
        <v>0</v>
      </c>
    </row>
    <row r="5753">
      <c r="A5753" t="inlineStr">
        <is>
          <t xml:space="preserve">294cd7d130be8bb0326127c52ff2769fcf9a956d</t>
        </is>
      </c>
      <c r="B5753" t="inlineStr">
        <is>
          <t xml:space="preserve">Zompirewolf</t>
        </is>
      </c>
      <c r="C5753" t="inlineStr">
        <is>
          <t xml:space="preserve">Zompirewolf: Die Geburt Einer Legende</t>
        </is>
      </c>
      <c r="D5753" t="inlineStr">
        <is>
          <t xml:space="preserve">77043b7f8e55610827e97f8df3b4047dfdd9afa2</t>
        </is>
      </c>
      <c r="E5753" t="inlineStr">
        <is>
          <t xml:space="preserve">Episode 533: Der Preis Der Macht</t>
        </is>
      </c>
      <c r="F5753">
        <v>533</v>
      </c>
      <c r="G5753" t="inlineStr">
        <is>
          <t xml:space="preserve">4:05-4:09</t>
        </is>
      </c>
      <c r="H5753" t="inlineStr">
        <is>
          <t xml:space="preserve">Resolved</t>
        </is>
      </c>
      <c r="I5753" t="inlineStr">
        <is>
          <t xml:space="preserve">Remarks: incorrect name
Line from Script: "„Mir ist egal, ob es ein Glücksfall war oder nicht“, sagte Kira. "
Notes: "Kira" - change to "Kiera"EN</t>
        </is>
      </c>
      <c r="J5753" t="inlineStr">
        <is>
          <t xml:space="preserve">AI</t>
        </is>
      </c>
      <c r="K5753" t="inlineStr">
        <is>
          <t xml:space="preserve">Script error</t>
        </is>
      </c>
      <c r="L5753" t="inlineStr">
        <is>
          <t xml:space="preserve">Script error</t>
        </is>
      </c>
      <c r="M5753" t="str">
        <f>IFERROR(IF(VLOOKUP(L5753,'Quantification'!$A:$B,2,FALSE)&amp;""="","Unclassified",VLOOKUP(L5753,'Quantification'!$A:$B,2,FALSE)),"Unclassified")</f>
        <v>Major</v>
      </c>
      <c r="N5753" t="inlineStr">
        <is>
          <t xml:space="preserve">frl-florinda.frisardi@pocketfm.com</t>
        </is>
      </c>
      <c r="O5753" t="inlineStr">
        <is>
          <t xml:space="preserve">Issues found in raw</t>
        </is>
      </c>
      <c r="P5753" t="str">
        <f>IF(OR(O5753="Issues found in master",O5753="Final master"),"Master",IF(OR(O5753="Ready for Master",O5753="Issues found in raw",O5753="Raw under QC",O5753="Issues resolved in raw"),"Raw","-"))</f>
        <v>Raw</v>
      </c>
      <c r="Q5753" s="13">
        <v>46266.35972222222</v>
      </c>
      <c r="R5753" t="inlineStr">
        <is>
          <t xml:space="preserve">2026-09 (Sept)</t>
        </is>
      </c>
      <c r="S5753">
        <f>IF(M5753="Not an error",0,IF(COUNTIFS($A$2:$A5753,$A5753,$D$2:$D5753,$D5753,$M$2:$M5753,"&lt;&gt;Not an error")=1,1,0))</f>
        <v>0</v>
      </c>
      <c r="T5753">
        <f>IF(M5753&lt;&gt;"Major",0,IF(COUNTIFS($A$2:$A5753,$A5753,$D$2:$D5753,$D5753,$M$2:$M5753,"Major")=1,1,0))</f>
        <v>0</v>
      </c>
      <c r="U5753">
        <f>IF(M5753&lt;&gt;"Minor",0,IF(COUNTIFS($A$2:$A5753,$A5753,$D$2:$D5753,$D5753,$M$2:$M5753,"Minor")=1,1,0))</f>
        <v>0</v>
      </c>
    </row>
    <row r="5754">
      <c r="A5754" t="inlineStr">
        <is>
          <t xml:space="preserve">294cd7d130be8bb0326127c52ff2769fcf9a956d</t>
        </is>
      </c>
      <c r="B5754" t="inlineStr">
        <is>
          <t xml:space="preserve">Zompirewolf</t>
        </is>
      </c>
      <c r="C5754" t="inlineStr">
        <is>
          <t xml:space="preserve">Zompirewolf: Die Geburt Einer Legende</t>
        </is>
      </c>
      <c r="D5754" t="inlineStr">
        <is>
          <t xml:space="preserve">77043b7f8e55610827e97f8df3b4047dfdd9afa2</t>
        </is>
      </c>
      <c r="E5754" t="inlineStr">
        <is>
          <t xml:space="preserve">Episode 533: Der Preis Der Macht</t>
        </is>
      </c>
      <c r="F5754">
        <v>533</v>
      </c>
      <c r="G5754" t="inlineStr">
        <is>
          <t xml:space="preserve">4:33-4:39</t>
        </is>
      </c>
      <c r="H5754" t="inlineStr">
        <is>
          <t xml:space="preserve">Resolved</t>
        </is>
      </c>
      <c r="I5754" t="inlineStr">
        <is>
          <t xml:space="preserve">Remarks: incorrect name, mispronunciation
Line from Script: "„Danke“, sagte Kira.
„Wir werden dich nicht enttäuschen“, warf Adeline ein."
Notes: "Kira" - change to "Kiera"EN, "Adeline" --&gt; "Adeline"EN</t>
        </is>
      </c>
      <c r="J5754" t="inlineStr">
        <is>
          <t xml:space="preserve">AI</t>
        </is>
      </c>
      <c r="K5754" t="inlineStr">
        <is>
          <t xml:space="preserve">Script error</t>
        </is>
      </c>
      <c r="L5754" t="inlineStr">
        <is>
          <t xml:space="preserve">Script error</t>
        </is>
      </c>
      <c r="M5754" t="str">
        <f>IFERROR(IF(VLOOKUP(L5754,'Quantification'!$A:$B,2,FALSE)&amp;""="","Unclassified",VLOOKUP(L5754,'Quantification'!$A:$B,2,FALSE)),"Unclassified")</f>
        <v>Major</v>
      </c>
      <c r="N5754" t="inlineStr">
        <is>
          <t xml:space="preserve">frl-florinda.frisardi@pocketfm.com</t>
        </is>
      </c>
      <c r="O5754" t="inlineStr">
        <is>
          <t xml:space="preserve">Issues found in raw</t>
        </is>
      </c>
      <c r="P5754" t="str">
        <f>IF(OR(O5754="Issues found in master",O5754="Final master"),"Master",IF(OR(O5754="Ready for Master",O5754="Issues found in raw",O5754="Raw under QC",O5754="Issues resolved in raw"),"Raw","-"))</f>
        <v>Raw</v>
      </c>
      <c r="Q5754" s="13">
        <v>46266.35972222222</v>
      </c>
      <c r="R5754" t="inlineStr">
        <is>
          <t xml:space="preserve">2026-09 (Sept)</t>
        </is>
      </c>
      <c r="S5754">
        <f>IF(M5754="Not an error",0,IF(COUNTIFS($A$2:$A5754,$A5754,$D$2:$D5754,$D5754,$M$2:$M5754,"&lt;&gt;Not an error")=1,1,0))</f>
        <v>0</v>
      </c>
      <c r="T5754">
        <f>IF(M5754&lt;&gt;"Major",0,IF(COUNTIFS($A$2:$A5754,$A5754,$D$2:$D5754,$D5754,$M$2:$M5754,"Major")=1,1,0))</f>
        <v>0</v>
      </c>
      <c r="U5754">
        <f>IF(M5754&lt;&gt;"Minor",0,IF(COUNTIFS($A$2:$A5754,$A5754,$D$2:$D5754,$D5754,$M$2:$M5754,"Minor")=1,1,0))</f>
        <v>0</v>
      </c>
    </row>
    <row r="5755">
      <c r="A5755" t="inlineStr">
        <is>
          <t xml:space="preserve">294cd7d130be8bb0326127c52ff2769fcf9a956d</t>
        </is>
      </c>
      <c r="B5755" t="inlineStr">
        <is>
          <t xml:space="preserve">Zompirewolf</t>
        </is>
      </c>
      <c r="C5755" t="inlineStr">
        <is>
          <t xml:space="preserve">Zompirewolf: Die Geburt Einer Legende</t>
        </is>
      </c>
      <c r="D5755" t="inlineStr">
        <is>
          <t xml:space="preserve">77043b7f8e55610827e97f8df3b4047dfdd9afa2</t>
        </is>
      </c>
      <c r="E5755" t="inlineStr">
        <is>
          <t xml:space="preserve">Episode 533: Der Preis Der Macht</t>
        </is>
      </c>
      <c r="F5755">
        <v>533</v>
      </c>
      <c r="G5755" t="inlineStr">
        <is>
          <t xml:space="preserve">5:32-5:39</t>
        </is>
      </c>
      <c r="H5755" t="inlineStr">
        <is>
          <t xml:space="preserve">Resolved</t>
        </is>
      </c>
      <c r="I5755" t="inlineStr">
        <is>
          <t xml:space="preserve">Remarks: mispronunciation
Line from Script: "Adeline streckte die Hand aus, ihre Finger berührten leicht Tristans Arm und jagten ihr einen Schauer über den Rücken. "
Notes: "Adeline" --&gt; "Adeline"EN</t>
        </is>
      </c>
      <c r="J5755" t="inlineStr">
        <is>
          <t xml:space="preserve">VOA</t>
        </is>
      </c>
      <c r="K5755" t="inlineStr">
        <is>
          <t xml:space="preserve">Mispronunciation</t>
        </is>
      </c>
      <c r="L5755" t="inlineStr">
        <is>
          <t xml:space="preserve">Mispronunciation</t>
        </is>
      </c>
      <c r="M5755" t="str">
        <f>IFERROR(IF(VLOOKUP(L5755,'Quantification'!$A:$B,2,FALSE)&amp;""="","Unclassified",VLOOKUP(L5755,'Quantification'!$A:$B,2,FALSE)),"Unclassified")</f>
        <v>Major</v>
      </c>
      <c r="N5755" t="inlineStr">
        <is>
          <t xml:space="preserve">frl-florinda.frisardi@pocketfm.com</t>
        </is>
      </c>
      <c r="O5755" t="inlineStr">
        <is>
          <t xml:space="preserve">Issues found in raw</t>
        </is>
      </c>
      <c r="P5755" t="str">
        <f>IF(OR(O5755="Issues found in master",O5755="Final master"),"Master",IF(OR(O5755="Ready for Master",O5755="Issues found in raw",O5755="Raw under QC",O5755="Issues resolved in raw"),"Raw","-"))</f>
        <v>Raw</v>
      </c>
      <c r="Q5755" s="13">
        <v>46266.35972222222</v>
      </c>
      <c r="R5755" t="inlineStr">
        <is>
          <t xml:space="preserve">2026-09 (Sept)</t>
        </is>
      </c>
      <c r="S5755">
        <f>IF(M5755="Not an error",0,IF(COUNTIFS($A$2:$A5755,$A5755,$D$2:$D5755,$D5755,$M$2:$M5755,"&lt;&gt;Not an error")=1,1,0))</f>
        <v>0</v>
      </c>
      <c r="T5755">
        <f>IF(M5755&lt;&gt;"Major",0,IF(COUNTIFS($A$2:$A5755,$A5755,$D$2:$D5755,$D5755,$M$2:$M5755,"Major")=1,1,0))</f>
        <v>0</v>
      </c>
      <c r="U5755">
        <f>IF(M5755&lt;&gt;"Minor",0,IF(COUNTIFS($A$2:$A5755,$A5755,$D$2:$D5755,$D5755,$M$2:$M5755,"Minor")=1,1,0))</f>
        <v>0</v>
      </c>
    </row>
    <row r="5756">
      <c r="A5756" t="inlineStr">
        <is>
          <t xml:space="preserve">294cd7d130be8bb0326127c52ff2769fcf9a956d</t>
        </is>
      </c>
      <c r="B5756" t="inlineStr">
        <is>
          <t xml:space="preserve">Zompirewolf</t>
        </is>
      </c>
      <c r="C5756" t="inlineStr">
        <is>
          <t xml:space="preserve">Zompirewolf: Die Geburt Einer Legende</t>
        </is>
      </c>
      <c r="D5756" t="inlineStr">
        <is>
          <t xml:space="preserve">77043b7f8e55610827e97f8df3b4047dfdd9afa2</t>
        </is>
      </c>
      <c r="E5756" t="inlineStr">
        <is>
          <t xml:space="preserve">Episode 533: Der Preis Der Macht</t>
        </is>
      </c>
      <c r="F5756">
        <v>533</v>
      </c>
      <c r="G5756" t="inlineStr">
        <is>
          <t xml:space="preserve">5:39-5:47</t>
        </is>
      </c>
      <c r="H5756" t="inlineStr">
        <is>
          <t xml:space="preserve">Resolved</t>
        </is>
      </c>
      <c r="I5756" t="inlineStr">
        <is>
          <t xml:space="preserve">Remarks: incorrect name
Line from Script: "Kira stand direkt neben ihr, ihr Blick fest auf Tristan gerichtet, während ein stummes Einverständnis zwischen ihnen herrschte."
Notes: "Kira" - change to "Kiera"EN</t>
        </is>
      </c>
      <c r="J5756" t="inlineStr">
        <is>
          <t xml:space="preserve">AI</t>
        </is>
      </c>
      <c r="K5756" t="inlineStr">
        <is>
          <t xml:space="preserve">Script error</t>
        </is>
      </c>
      <c r="L5756" t="inlineStr">
        <is>
          <t xml:space="preserve">Script error</t>
        </is>
      </c>
      <c r="M5756" t="str">
        <f>IFERROR(IF(VLOOKUP(L5756,'Quantification'!$A:$B,2,FALSE)&amp;""="","Unclassified",VLOOKUP(L5756,'Quantification'!$A:$B,2,FALSE)),"Unclassified")</f>
        <v>Major</v>
      </c>
      <c r="N5756" t="inlineStr">
        <is>
          <t xml:space="preserve">frl-florinda.frisardi@pocketfm.com</t>
        </is>
      </c>
      <c r="O5756" t="inlineStr">
        <is>
          <t xml:space="preserve">Issues found in raw</t>
        </is>
      </c>
      <c r="P5756" t="str">
        <f>IF(OR(O5756="Issues found in master",O5756="Final master"),"Master",IF(OR(O5756="Ready for Master",O5756="Issues found in raw",O5756="Raw under QC",O5756="Issues resolved in raw"),"Raw","-"))</f>
        <v>Raw</v>
      </c>
      <c r="Q5756" s="13">
        <v>46266.35972222222</v>
      </c>
      <c r="R5756" t="inlineStr">
        <is>
          <t xml:space="preserve">2026-09 (Sept)</t>
        </is>
      </c>
      <c r="S5756">
        <f>IF(M5756="Not an error",0,IF(COUNTIFS($A$2:$A5756,$A5756,$D$2:$D5756,$D5756,$M$2:$M5756,"&lt;&gt;Not an error")=1,1,0))</f>
        <v>0</v>
      </c>
      <c r="T5756">
        <f>IF(M5756&lt;&gt;"Major",0,IF(COUNTIFS($A$2:$A5756,$A5756,$D$2:$D5756,$D5756,$M$2:$M5756,"Major")=1,1,0))</f>
        <v>0</v>
      </c>
      <c r="U5756">
        <f>IF(M5756&lt;&gt;"Minor",0,IF(COUNTIFS($A$2:$A5756,$A5756,$D$2:$D5756,$D5756,$M$2:$M5756,"Minor")=1,1,0))</f>
        <v>0</v>
      </c>
    </row>
    <row r="5757">
      <c r="A5757" t="inlineStr">
        <is>
          <t xml:space="preserve">294cd7d130be8bb0326127c52ff2769fcf9a956d</t>
        </is>
      </c>
      <c r="B5757" t="inlineStr">
        <is>
          <t xml:space="preserve">Zompirewolf</t>
        </is>
      </c>
      <c r="C5757" t="inlineStr">
        <is>
          <t xml:space="preserve">Zompirewolf: Die Geburt Einer Legende</t>
        </is>
      </c>
      <c r="D5757" t="inlineStr">
        <is>
          <t xml:space="preserve">77043b7f8e55610827e97f8df3b4047dfdd9afa2</t>
        </is>
      </c>
      <c r="E5757" t="inlineStr">
        <is>
          <t xml:space="preserve">Episode 533: Der Preis Der Macht</t>
        </is>
      </c>
      <c r="F5757">
        <v>533</v>
      </c>
      <c r="G5757" t="inlineStr">
        <is>
          <t xml:space="preserve">6:36-6:42</t>
        </is>
      </c>
      <c r="H5757" t="inlineStr">
        <is>
          <t xml:space="preserve">Resolved</t>
        </is>
      </c>
      <c r="I5757" t="inlineStr">
        <is>
          <t xml:space="preserve">Remarks: incorrect name, mispronunciation
Line from Script: "Adeline und Kira umklammerten fest seine Arme und schnappten überrascht nach Luft."
Notes: "Kira" - change to "Kiera"EN, "Adeline" --&gt; "Adeline"EN</t>
        </is>
      </c>
      <c r="J5757" t="inlineStr">
        <is>
          <t xml:space="preserve">AI</t>
        </is>
      </c>
      <c r="K5757" t="inlineStr">
        <is>
          <t xml:space="preserve">Script error</t>
        </is>
      </c>
      <c r="L5757" t="inlineStr">
        <is>
          <t xml:space="preserve">Script error</t>
        </is>
      </c>
      <c r="M5757" t="str">
        <f>IFERROR(IF(VLOOKUP(L5757,'Quantification'!$A:$B,2,FALSE)&amp;""="","Unclassified",VLOOKUP(L5757,'Quantification'!$A:$B,2,FALSE)),"Unclassified")</f>
        <v>Major</v>
      </c>
      <c r="N5757" t="inlineStr">
        <is>
          <t xml:space="preserve">frl-florinda.frisardi@pocketfm.com</t>
        </is>
      </c>
      <c r="O5757" t="inlineStr">
        <is>
          <t xml:space="preserve">Issues found in raw</t>
        </is>
      </c>
      <c r="P5757" t="str">
        <f>IF(OR(O5757="Issues found in master",O5757="Final master"),"Master",IF(OR(O5757="Ready for Master",O5757="Issues found in raw",O5757="Raw under QC",O5757="Issues resolved in raw"),"Raw","-"))</f>
        <v>Raw</v>
      </c>
      <c r="Q5757" s="13">
        <v>46266.35972222222</v>
      </c>
      <c r="R5757" t="inlineStr">
        <is>
          <t xml:space="preserve">2026-09 (Sept)</t>
        </is>
      </c>
      <c r="S5757">
        <f>IF(M5757="Not an error",0,IF(COUNTIFS($A$2:$A5757,$A5757,$D$2:$D5757,$D5757,$M$2:$M5757,"&lt;&gt;Not an error")=1,1,0))</f>
        <v>0</v>
      </c>
      <c r="T5757">
        <f>IF(M5757&lt;&gt;"Major",0,IF(COUNTIFS($A$2:$A5757,$A5757,$D$2:$D5757,$D5757,$M$2:$M5757,"Major")=1,1,0))</f>
        <v>0</v>
      </c>
      <c r="U5757">
        <f>IF(M5757&lt;&gt;"Minor",0,IF(COUNTIFS($A$2:$A5757,$A5757,$D$2:$D5757,$D5757,$M$2:$M5757,"Minor")=1,1,0))</f>
        <v>0</v>
      </c>
    </row>
    <row r="5758">
      <c r="A5758" t="inlineStr">
        <is>
          <t xml:space="preserve">294cd7d130be8bb0326127c52ff2769fcf9a956d</t>
        </is>
      </c>
      <c r="B5758" t="inlineStr">
        <is>
          <t xml:space="preserve">Zompirewolf</t>
        </is>
      </c>
      <c r="C5758" t="inlineStr">
        <is>
          <t xml:space="preserve">Zompirewolf: Die Geburt Einer Legende</t>
        </is>
      </c>
      <c r="D5758" t="inlineStr">
        <is>
          <t xml:space="preserve">77043b7f8e55610827e97f8df3b4047dfdd9afa2</t>
        </is>
      </c>
      <c r="E5758" t="inlineStr">
        <is>
          <t xml:space="preserve">Episode 533: Der Preis Der Macht</t>
        </is>
      </c>
      <c r="F5758">
        <v>533</v>
      </c>
      <c r="G5758" t="inlineStr">
        <is>
          <t xml:space="preserve">8:09-8:17</t>
        </is>
      </c>
      <c r="H5758" t="inlineStr">
        <is>
          <t xml:space="preserve">Resolved</t>
        </is>
      </c>
      <c r="I5758" t="inlineStr">
        <is>
          <t xml:space="preserve">Remarks: incorrect name, mispronunciation
Line from Script: "Adeline und Kira schnappten nach Luft und zogen ihre Hände zurück, doch sie spürten immer noch die Energie in sich summen."
Notes: "Kira" - change to "Kiera"EN, "Adeline" --&gt; "Adeline"EN</t>
        </is>
      </c>
      <c r="J5758" t="inlineStr">
        <is>
          <t xml:space="preserve">AI</t>
        </is>
      </c>
      <c r="K5758" t="inlineStr">
        <is>
          <t xml:space="preserve">Script error</t>
        </is>
      </c>
      <c r="L5758" t="inlineStr">
        <is>
          <t xml:space="preserve">Script error</t>
        </is>
      </c>
      <c r="M5758" t="str">
        <f>IFERROR(IF(VLOOKUP(L5758,'Quantification'!$A:$B,2,FALSE)&amp;""="","Unclassified",VLOOKUP(L5758,'Quantification'!$A:$B,2,FALSE)),"Unclassified")</f>
        <v>Major</v>
      </c>
      <c r="N5758" t="inlineStr">
        <is>
          <t xml:space="preserve">frl-florinda.frisardi@pocketfm.com</t>
        </is>
      </c>
      <c r="O5758" t="inlineStr">
        <is>
          <t xml:space="preserve">Issues found in raw</t>
        </is>
      </c>
      <c r="P5758" t="str">
        <f>IF(OR(O5758="Issues found in master",O5758="Final master"),"Master",IF(OR(O5758="Ready for Master",O5758="Issues found in raw",O5758="Raw under QC",O5758="Issues resolved in raw"),"Raw","-"))</f>
        <v>Raw</v>
      </c>
      <c r="Q5758" s="13">
        <v>46266.35972222222</v>
      </c>
      <c r="R5758" t="inlineStr">
        <is>
          <t xml:space="preserve">2026-09 (Sept)</t>
        </is>
      </c>
      <c r="S5758">
        <f>IF(M5758="Not an error",0,IF(COUNTIFS($A$2:$A5758,$A5758,$D$2:$D5758,$D5758,$M$2:$M5758,"&lt;&gt;Not an error")=1,1,0))</f>
        <v>0</v>
      </c>
      <c r="T5758">
        <f>IF(M5758&lt;&gt;"Major",0,IF(COUNTIFS($A$2:$A5758,$A5758,$D$2:$D5758,$D5758,$M$2:$M5758,"Major")=1,1,0))</f>
        <v>0</v>
      </c>
      <c r="U5758">
        <f>IF(M5758&lt;&gt;"Minor",0,IF(COUNTIFS($A$2:$A5758,$A5758,$D$2:$D5758,$D5758,$M$2:$M5758,"Minor")=1,1,0))</f>
        <v>0</v>
      </c>
    </row>
    <row r="5759">
      <c r="A5759" t="inlineStr">
        <is>
          <t xml:space="preserve">294cd7d130be8bb0326127c52ff2769fcf9a956d</t>
        </is>
      </c>
      <c r="B5759" t="inlineStr">
        <is>
          <t xml:space="preserve">Zompirewolf</t>
        </is>
      </c>
      <c r="C5759" t="inlineStr">
        <is>
          <t xml:space="preserve">Zompirewolf: Die Geburt Einer Legende</t>
        </is>
      </c>
      <c r="D5759" t="inlineStr">
        <is>
          <t xml:space="preserve">77043b7f8e55610827e97f8df3b4047dfdd9afa2</t>
        </is>
      </c>
      <c r="E5759" t="inlineStr">
        <is>
          <t xml:space="preserve">Episode 533: Der Preis Der Macht</t>
        </is>
      </c>
      <c r="F5759">
        <v>533</v>
      </c>
      <c r="G5759" t="inlineStr">
        <is>
          <t xml:space="preserve">8:21-8:28</t>
        </is>
      </c>
      <c r="H5759" t="inlineStr">
        <is>
          <t xml:space="preserve">Resolved</t>
        </is>
      </c>
      <c r="I5759" t="inlineStr">
        <is>
          <t xml:space="preserve">Remarks: incorrect name, mispronunciation
Line from Script: "„Wow“, flüsterte Kira.
„Das war unglaublich“, stimmte Adeline zu. "
Notes: "Kira" - change to "Kiera"EN, "Adeline" --&gt; "Adeline"EN</t>
        </is>
      </c>
      <c r="J5759" t="inlineStr">
        <is>
          <t xml:space="preserve">AI</t>
        </is>
      </c>
      <c r="K5759" t="inlineStr">
        <is>
          <t xml:space="preserve">Script error</t>
        </is>
      </c>
      <c r="L5759" t="inlineStr">
        <is>
          <t xml:space="preserve">Script error</t>
        </is>
      </c>
      <c r="M5759" t="str">
        <f>IFERROR(IF(VLOOKUP(L5759,'Quantification'!$A:$B,2,FALSE)&amp;""="","Unclassified",VLOOKUP(L5759,'Quantification'!$A:$B,2,FALSE)),"Unclassified")</f>
        <v>Major</v>
      </c>
      <c r="N5759" t="inlineStr">
        <is>
          <t xml:space="preserve">frl-florinda.frisardi@pocketfm.com</t>
        </is>
      </c>
      <c r="O5759" t="inlineStr">
        <is>
          <t xml:space="preserve">Issues found in raw</t>
        </is>
      </c>
      <c r="P5759" t="str">
        <f>IF(OR(O5759="Issues found in master",O5759="Final master"),"Master",IF(OR(O5759="Ready for Master",O5759="Issues found in raw",O5759="Raw under QC",O5759="Issues resolved in raw"),"Raw","-"))</f>
        <v>Raw</v>
      </c>
      <c r="Q5759" s="13">
        <v>46266.35972222222</v>
      </c>
      <c r="R5759" t="inlineStr">
        <is>
          <t xml:space="preserve">2026-09 (Sept)</t>
        </is>
      </c>
      <c r="S5759">
        <f>IF(M5759="Not an error",0,IF(COUNTIFS($A$2:$A5759,$A5759,$D$2:$D5759,$D5759,$M$2:$M5759,"&lt;&gt;Not an error")=1,1,0))</f>
        <v>0</v>
      </c>
      <c r="T5759">
        <f>IF(M5759&lt;&gt;"Major",0,IF(COUNTIFS($A$2:$A5759,$A5759,$D$2:$D5759,$D5759,$M$2:$M5759,"Major")=1,1,0))</f>
        <v>0</v>
      </c>
      <c r="U5759">
        <f>IF(M5759&lt;&gt;"Minor",0,IF(COUNTIFS($A$2:$A5759,$A5759,$D$2:$D5759,$D5759,$M$2:$M5759,"Minor")=1,1,0))</f>
        <v>0</v>
      </c>
    </row>
    <row r="5760">
      <c r="A5760" t="inlineStr">
        <is>
          <t xml:space="preserve">294cd7d130be8bb0326127c52ff2769fcf9a956d</t>
        </is>
      </c>
      <c r="B5760" t="inlineStr">
        <is>
          <t xml:space="preserve">Zompirewolf</t>
        </is>
      </c>
      <c r="C5760" t="inlineStr">
        <is>
          <t xml:space="preserve">Zompirewolf: Die Geburt Einer Legende</t>
        </is>
      </c>
      <c r="D5760" t="inlineStr">
        <is>
          <t xml:space="preserve">77043b7f8e55610827e97f8df3b4047dfdd9afa2</t>
        </is>
      </c>
      <c r="E5760" t="inlineStr">
        <is>
          <t xml:space="preserve">Episode 533: Der Preis Der Macht</t>
        </is>
      </c>
      <c r="F5760">
        <v>533</v>
      </c>
      <c r="G5760" t="inlineStr">
        <is>
          <t xml:space="preserve">0:53</t>
        </is>
      </c>
      <c r="H5760" t="inlineStr">
        <is>
          <t xml:space="preserve">Resolved</t>
        </is>
      </c>
      <c r="I5760" t="inlineStr">
        <is>
          <t xml:space="preserve">Obwohl Arno Greaves auf der Erde über genügend Macht verfügte, um die Dinge mit Gewalt zu regeln, wollte Tristan es nicht so weit kommen lassen.</t>
        </is>
      </c>
      <c r="J5760" t="inlineStr">
        <is>
          <t xml:space="preserve">AI</t>
        </is>
      </c>
      <c r="K5760" t="inlineStr">
        <is>
          <t xml:space="preserve">Script error</t>
        </is>
      </c>
      <c r="L5760" t="inlineStr">
        <is>
          <t xml:space="preserve">Script error</t>
        </is>
      </c>
      <c r="M5760" t="str">
        <f>IFERROR(IF(VLOOKUP(L5760,'Quantification'!$A:$B,2,FALSE)&amp;""="","Unclassified",VLOOKUP(L5760,'Quantification'!$A:$B,2,FALSE)),"Unclassified")</f>
        <v>Major</v>
      </c>
      <c r="N5760" t="inlineStr">
        <is>
          <t xml:space="preserve">frl-kathrin.corpataux@pocketfm.com</t>
        </is>
      </c>
      <c r="O5760" t="inlineStr">
        <is>
          <t xml:space="preserve">Issues found in raw</t>
        </is>
      </c>
      <c r="P5760" t="str">
        <f>IF(OR(O5760="Issues found in master",O5760="Final master"),"Master",IF(OR(O5760="Ready for Master",O5760="Issues found in raw",O5760="Raw under QC",O5760="Issues resolved in raw"),"Raw","-"))</f>
        <v>Raw</v>
      </c>
      <c r="Q5760" s="13">
        <v>46266.35972222222</v>
      </c>
      <c r="R5760" t="inlineStr">
        <is>
          <t xml:space="preserve">2026-09 (Sept)</t>
        </is>
      </c>
      <c r="S5760">
        <f>IF(M5760="Not an error",0,IF(COUNTIFS($A$2:$A5760,$A5760,$D$2:$D5760,$D5760,$M$2:$M5760,"&lt;&gt;Not an error")=1,1,0))</f>
        <v>0</v>
      </c>
      <c r="T5760">
        <f>IF(M5760&lt;&gt;"Major",0,IF(COUNTIFS($A$2:$A5760,$A5760,$D$2:$D5760,$D5760,$M$2:$M5760,"Major")=1,1,0))</f>
        <v>0</v>
      </c>
      <c r="U5760">
        <f>IF(M5760&lt;&gt;"Minor",0,IF(COUNTIFS($A$2:$A5760,$A5760,$D$2:$D5760,$D5760,$M$2:$M5760,"Minor")=1,1,0))</f>
        <v>0</v>
      </c>
    </row>
    <row r="5761">
      <c r="A5761" t="inlineStr">
        <is>
          <t xml:space="preserve">294cd7d130be8bb0326127c52ff2769fcf9a956d</t>
        </is>
      </c>
      <c r="B5761" t="inlineStr">
        <is>
          <t xml:space="preserve">Zompirewolf</t>
        </is>
      </c>
      <c r="C5761" t="inlineStr">
        <is>
          <t xml:space="preserve">Zompirewolf: Die Geburt Einer Legende</t>
        </is>
      </c>
      <c r="D5761" t="inlineStr">
        <is>
          <t xml:space="preserve">105b6c202888a3e505475c57e810d43679190446</t>
        </is>
      </c>
      <c r="E5761" t="inlineStr">
        <is>
          <t xml:space="preserve">Episode 534: Erweckung Der Yamauba</t>
        </is>
      </c>
      <c r="F5761">
        <v>534</v>
      </c>
      <c r="G5761" t="inlineStr">
        <is>
          <t xml:space="preserve">0:06-0:21</t>
        </is>
      </c>
      <c r="H5761" t="inlineStr">
        <is>
          <t xml:space="preserve">Resolved</t>
        </is>
      </c>
      <c r="I5761" t="inlineStr">
        <is>
          <t xml:space="preserve">Remarks: incorrect name, mispronunciation
Line from Script: "Kira Gibbs’ langes, reinweißes Haar färbte sich dunkel, fast pechschwarz, während Adeline Cookes Haar eine tief blutrote Farbe annahm, was es leicht machte, die Zwillinge auseinanderzuhalten."
Notes: "Kira - change to "Kiera</t>
        </is>
      </c>
      <c r="J5761" t="inlineStr">
        <is>
          <t xml:space="preserve">AI</t>
        </is>
      </c>
      <c r="K5761" t="inlineStr">
        <is>
          <t xml:space="preserve">Script error</t>
        </is>
      </c>
      <c r="L5761" t="inlineStr">
        <is>
          <t xml:space="preserve">Script error</t>
        </is>
      </c>
      <c r="M5761" t="str">
        <f>IFERROR(IF(VLOOKUP(L5761,'Quantification'!$A:$B,2,FALSE)&amp;""="","Unclassified",VLOOKUP(L5761,'Quantification'!$A:$B,2,FALSE)),"Unclassified")</f>
        <v>Major</v>
      </c>
      <c r="N5761" t="inlineStr">
        <is>
          <t xml:space="preserve">frl-florinda.frisardi@pocketfm.com</t>
        </is>
      </c>
      <c r="O5761" t="inlineStr">
        <is>
          <t xml:space="preserve">Issues found in raw</t>
        </is>
      </c>
      <c r="P5761" t="str">
        <f>IF(OR(O5761="Issues found in master",O5761="Final master"),"Master",IF(OR(O5761="Ready for Master",O5761="Issues found in raw",O5761="Raw under QC",O5761="Issues resolved in raw"),"Raw","-"))</f>
        <v>Raw</v>
      </c>
      <c r="Q5761" s="13">
        <v>46266.35972222222</v>
      </c>
      <c r="R5761" t="inlineStr">
        <is>
          <t xml:space="preserve">2026-09 (Sept)</t>
        </is>
      </c>
      <c r="S5761">
        <f>IF(M5761="Not an error",0,IF(COUNTIFS($A$2:$A5761,$A5761,$D$2:$D5761,$D5761,$M$2:$M5761,"&lt;&gt;Not an error")=1,1,0))</f>
        <v>1</v>
      </c>
      <c r="T5761">
        <f>IF(M5761&lt;&gt;"Major",0,IF(COUNTIFS($A$2:$A5761,$A5761,$D$2:$D5761,$D5761,$M$2:$M5761,"Major")=1,1,0))</f>
        <v>1</v>
      </c>
      <c r="U5761">
        <f>IF(M5761&lt;&gt;"Minor",0,IF(COUNTIFS($A$2:$A5761,$A5761,$D$2:$D5761,$D5761,$M$2:$M5761,"Minor")=1,1,0))</f>
        <v>0</v>
      </c>
    </row>
    <row r="5762">
      <c r="A5762" t="inlineStr">
        <is>
          <t xml:space="preserve">294cd7d130be8bb0326127c52ff2769fcf9a956d</t>
        </is>
      </c>
      <c r="B5762" t="inlineStr">
        <is>
          <t xml:space="preserve">Zompirewolf</t>
        </is>
      </c>
      <c r="C5762" t="inlineStr">
        <is>
          <t xml:space="preserve">Zompirewolf: Die Geburt Einer Legende</t>
        </is>
      </c>
      <c r="D5762" t="inlineStr">
        <is>
          <t xml:space="preserve">105b6c202888a3e505475c57e810d43679190446</t>
        </is>
      </c>
      <c r="E5762" t="inlineStr">
        <is>
          <t xml:space="preserve">Episode 534: Erweckung Der Yamauba</t>
        </is>
      </c>
      <c r="F5762">
        <v>534</v>
      </c>
      <c r="G5762" t="inlineStr">
        <is>
          <t xml:space="preserve">0:44-0:49</t>
        </is>
      </c>
      <c r="H5762" t="inlineStr">
        <is>
          <t xml:space="preserve">Resolved</t>
        </is>
      </c>
      <c r="I5762" t="inlineStr">
        <is>
          <t xml:space="preserve">Remarks: mispronunciation
Line from Script: "Adeline keuchte auf, als sie spürte, wie sich ihr Körper erneut veränderte."
Notes: "Adeline" --&gt; "Adeline"EN (AdelAIne)</t>
        </is>
      </c>
      <c r="J5762" t="inlineStr">
        <is>
          <t xml:space="preserve">VOA</t>
        </is>
      </c>
      <c r="K5762" t="inlineStr">
        <is>
          <t xml:space="preserve">Mispronunciation</t>
        </is>
      </c>
      <c r="L5762" t="inlineStr">
        <is>
          <t xml:space="preserve">Mispronunciation</t>
        </is>
      </c>
      <c r="M5762" t="str">
        <f>IFERROR(IF(VLOOKUP(L5762,'Quantification'!$A:$B,2,FALSE)&amp;""="","Unclassified",VLOOKUP(L5762,'Quantification'!$A:$B,2,FALSE)),"Unclassified")</f>
        <v>Major</v>
      </c>
      <c r="N5762" t="inlineStr">
        <is>
          <t xml:space="preserve">frl-florinda.frisardi@pocketfm.com</t>
        </is>
      </c>
      <c r="O5762" t="inlineStr">
        <is>
          <t xml:space="preserve">Issues found in raw</t>
        </is>
      </c>
      <c r="P5762" t="str">
        <f>IF(OR(O5762="Issues found in master",O5762="Final master"),"Master",IF(OR(O5762="Ready for Master",O5762="Issues found in raw",O5762="Raw under QC",O5762="Issues resolved in raw"),"Raw","-"))</f>
        <v>Raw</v>
      </c>
      <c r="Q5762" s="13">
        <v>46266.35972222222</v>
      </c>
      <c r="R5762" t="inlineStr">
        <is>
          <t xml:space="preserve">2026-09 (Sept)</t>
        </is>
      </c>
      <c r="S5762">
        <f>IF(M5762="Not an error",0,IF(COUNTIFS($A$2:$A5762,$A5762,$D$2:$D5762,$D5762,$M$2:$M5762,"&lt;&gt;Not an error")=1,1,0))</f>
        <v>0</v>
      </c>
      <c r="T5762">
        <f>IF(M5762&lt;&gt;"Major",0,IF(COUNTIFS($A$2:$A5762,$A5762,$D$2:$D5762,$D5762,$M$2:$M5762,"Major")=1,1,0))</f>
        <v>0</v>
      </c>
      <c r="U5762">
        <f>IF(M5762&lt;&gt;"Minor",0,IF(COUNTIFS($A$2:$A5762,$A5762,$D$2:$D5762,$D5762,$M$2:$M5762,"Minor")=1,1,0))</f>
        <v>0</v>
      </c>
    </row>
    <row r="5763">
      <c r="A5763" t="inlineStr">
        <is>
          <t xml:space="preserve">294cd7d130be8bb0326127c52ff2769fcf9a956d</t>
        </is>
      </c>
      <c r="B5763" t="inlineStr">
        <is>
          <t xml:space="preserve">Zompirewolf</t>
        </is>
      </c>
      <c r="C5763" t="inlineStr">
        <is>
          <t xml:space="preserve">Zompirewolf: Die Geburt Einer Legende</t>
        </is>
      </c>
      <c r="D5763" t="inlineStr">
        <is>
          <t xml:space="preserve">105b6c202888a3e505475c57e810d43679190446</t>
        </is>
      </c>
      <c r="E5763" t="inlineStr">
        <is>
          <t xml:space="preserve">Episode 534: Erweckung Der Yamauba</t>
        </is>
      </c>
      <c r="F5763">
        <v>534</v>
      </c>
      <c r="G5763" t="inlineStr">
        <is>
          <t xml:space="preserve">1:06-1:15</t>
        </is>
      </c>
      <c r="H5763" t="inlineStr">
        <is>
          <t xml:space="preserve">Resolved</t>
        </is>
      </c>
      <c r="I5763" t="inlineStr">
        <is>
          <t xml:space="preserve">Remarks: incorrect name
Line from Script: "Kiras Verwandlung verlief ähnlich, doch ihr Fell war glatt und glänzend schwarz mit einem leichten Silberschimmer."
Notes: "Kira - change to "Kiera</t>
        </is>
      </c>
      <c r="J5763" t="inlineStr">
        <is>
          <t xml:space="preserve">AI</t>
        </is>
      </c>
      <c r="K5763" t="inlineStr">
        <is>
          <t xml:space="preserve">Script error</t>
        </is>
      </c>
      <c r="L5763" t="inlineStr">
        <is>
          <t xml:space="preserve">Script error</t>
        </is>
      </c>
      <c r="M5763" t="str">
        <f>IFERROR(IF(VLOOKUP(L5763,'Quantification'!$A:$B,2,FALSE)&amp;""="","Unclassified",VLOOKUP(L5763,'Quantification'!$A:$B,2,FALSE)),"Unclassified")</f>
        <v>Major</v>
      </c>
      <c r="N5763" t="inlineStr">
        <is>
          <t xml:space="preserve">frl-florinda.frisardi@pocketfm.com</t>
        </is>
      </c>
      <c r="O5763" t="inlineStr">
        <is>
          <t xml:space="preserve">Issues found in raw</t>
        </is>
      </c>
      <c r="P5763" t="str">
        <f>IF(OR(O5763="Issues found in master",O5763="Final master"),"Master",IF(OR(O5763="Ready for Master",O5763="Issues found in raw",O5763="Raw under QC",O5763="Issues resolved in raw"),"Raw","-"))</f>
        <v>Raw</v>
      </c>
      <c r="Q5763" s="13">
        <v>46266.35972222222</v>
      </c>
      <c r="R5763" t="inlineStr">
        <is>
          <t xml:space="preserve">2026-09 (Sept)</t>
        </is>
      </c>
      <c r="S5763">
        <f>IF(M5763="Not an error",0,IF(COUNTIFS($A$2:$A5763,$A5763,$D$2:$D5763,$D5763,$M$2:$M5763,"&lt;&gt;Not an error")=1,1,0))</f>
        <v>0</v>
      </c>
      <c r="T5763">
        <f>IF(M5763&lt;&gt;"Major",0,IF(COUNTIFS($A$2:$A5763,$A5763,$D$2:$D5763,$D5763,$M$2:$M5763,"Major")=1,1,0))</f>
        <v>0</v>
      </c>
      <c r="U5763">
        <f>IF(M5763&lt;&gt;"Minor",0,IF(COUNTIFS($A$2:$A5763,$A5763,$D$2:$D5763,$D5763,$M$2:$M5763,"Minor")=1,1,0))</f>
        <v>0</v>
      </c>
    </row>
    <row r="5764">
      <c r="A5764" t="inlineStr">
        <is>
          <t xml:space="preserve">294cd7d130be8bb0326127c52ff2769fcf9a956d</t>
        </is>
      </c>
      <c r="B5764" t="inlineStr">
        <is>
          <t xml:space="preserve">Zompirewolf</t>
        </is>
      </c>
      <c r="C5764" t="inlineStr">
        <is>
          <t xml:space="preserve">Zompirewolf: Die Geburt Einer Legende</t>
        </is>
      </c>
      <c r="D5764" t="inlineStr">
        <is>
          <t xml:space="preserve">105b6c202888a3e505475c57e810d43679190446</t>
        </is>
      </c>
      <c r="E5764" t="inlineStr">
        <is>
          <t xml:space="preserve">Episode 534: Erweckung Der Yamauba</t>
        </is>
      </c>
      <c r="F5764">
        <v>534</v>
      </c>
      <c r="G5764" t="inlineStr">
        <is>
          <t xml:space="preserve">4:14-4:19</t>
        </is>
      </c>
      <c r="H5764" t="inlineStr">
        <is>
          <t xml:space="preserve">Resolved</t>
        </is>
      </c>
      <c r="I5764" t="inlineStr">
        <is>
          <t xml:space="preserve">Remarks: incorrect name, mispronunciation
Line from Script: "Kira und Adeline standen direkt neben ihm, ihre Kleider nur noch Fetzen."
Notes: "Kira - change to "Kiera, "Adeline" --&gt; "Adeline"EN (AdelAIne)</t>
        </is>
      </c>
      <c r="J5764" t="inlineStr">
        <is>
          <t xml:space="preserve">AI</t>
        </is>
      </c>
      <c r="K5764" t="inlineStr">
        <is>
          <t xml:space="preserve">Script error</t>
        </is>
      </c>
      <c r="L5764" t="inlineStr">
        <is>
          <t xml:space="preserve">Script error</t>
        </is>
      </c>
      <c r="M5764" t="str">
        <f>IFERROR(IF(VLOOKUP(L5764,'Quantification'!$A:$B,2,FALSE)&amp;""="","Unclassified",VLOOKUP(L5764,'Quantification'!$A:$B,2,FALSE)),"Unclassified")</f>
        <v>Major</v>
      </c>
      <c r="N5764" t="inlineStr">
        <is>
          <t xml:space="preserve">frl-florinda.frisardi@pocketfm.com</t>
        </is>
      </c>
      <c r="O5764" t="inlineStr">
        <is>
          <t xml:space="preserve">Issues found in raw</t>
        </is>
      </c>
      <c r="P5764" t="str">
        <f>IF(OR(O5764="Issues found in master",O5764="Final master"),"Master",IF(OR(O5764="Ready for Master",O5764="Issues found in raw",O5764="Raw under QC",O5764="Issues resolved in raw"),"Raw","-"))</f>
        <v>Raw</v>
      </c>
      <c r="Q5764" s="13">
        <v>46266.35972222222</v>
      </c>
      <c r="R5764" t="inlineStr">
        <is>
          <t xml:space="preserve">2026-09 (Sept)</t>
        </is>
      </c>
      <c r="S5764">
        <f>IF(M5764="Not an error",0,IF(COUNTIFS($A$2:$A5764,$A5764,$D$2:$D5764,$D5764,$M$2:$M5764,"&lt;&gt;Not an error")=1,1,0))</f>
        <v>0</v>
      </c>
      <c r="T5764">
        <f>IF(M5764&lt;&gt;"Major",0,IF(COUNTIFS($A$2:$A5764,$A5764,$D$2:$D5764,$D5764,$M$2:$M5764,"Major")=1,1,0))</f>
        <v>0</v>
      </c>
      <c r="U5764">
        <f>IF(M5764&lt;&gt;"Minor",0,IF(COUNTIFS($A$2:$A5764,$A5764,$D$2:$D5764,$D5764,$M$2:$M5764,"Minor")=1,1,0))</f>
        <v>0</v>
      </c>
    </row>
    <row r="5765">
      <c r="A5765" t="inlineStr">
        <is>
          <t xml:space="preserve">294cd7d130be8bb0326127c52ff2769fcf9a956d</t>
        </is>
      </c>
      <c r="B5765" t="inlineStr">
        <is>
          <t xml:space="preserve">Zompirewolf</t>
        </is>
      </c>
      <c r="C5765" t="inlineStr">
        <is>
          <t xml:space="preserve">Zompirewolf: Die Geburt Einer Legende</t>
        </is>
      </c>
      <c r="D5765" t="inlineStr">
        <is>
          <t xml:space="preserve">105b6c202888a3e505475c57e810d43679190446</t>
        </is>
      </c>
      <c r="E5765" t="inlineStr">
        <is>
          <t xml:space="preserve">Episode 534: Erweckung Der Yamauba</t>
        </is>
      </c>
      <c r="F5765">
        <v>534</v>
      </c>
      <c r="G5765" t="inlineStr">
        <is>
          <t xml:space="preserve">4:39-4:49</t>
        </is>
      </c>
      <c r="H5765" t="inlineStr">
        <is>
          <t xml:space="preserve">Resolved</t>
        </is>
      </c>
      <c r="I5765" t="inlineStr">
        <is>
          <t xml:space="preserve">Remarks: incorrect name, mispronunciation
Line from Script: "Warum sind Kira und Adeline, äh, na ja, du weißt schon, unbekleidet?“, stammelte sie, während ihre Wangen knallrot anliefen."
Notes: "Kira - change to "Kiera, "Adeline" --&gt; "Adeline"EN (AdelAIne)</t>
        </is>
      </c>
      <c r="J5765" t="inlineStr">
        <is>
          <t xml:space="preserve">AI</t>
        </is>
      </c>
      <c r="K5765" t="inlineStr">
        <is>
          <t xml:space="preserve">Script error</t>
        </is>
      </c>
      <c r="L5765" t="inlineStr">
        <is>
          <t xml:space="preserve">Script error</t>
        </is>
      </c>
      <c r="M5765" t="str">
        <f>IFERROR(IF(VLOOKUP(L5765,'Quantification'!$A:$B,2,FALSE)&amp;""="","Unclassified",VLOOKUP(L5765,'Quantification'!$A:$B,2,FALSE)),"Unclassified")</f>
        <v>Major</v>
      </c>
      <c r="N5765" t="inlineStr">
        <is>
          <t xml:space="preserve">frl-florinda.frisardi@pocketfm.com</t>
        </is>
      </c>
      <c r="O5765" t="inlineStr">
        <is>
          <t xml:space="preserve">Issues found in raw</t>
        </is>
      </c>
      <c r="P5765" t="str">
        <f>IF(OR(O5765="Issues found in master",O5765="Final master"),"Master",IF(OR(O5765="Ready for Master",O5765="Issues found in raw",O5765="Raw under QC",O5765="Issues resolved in raw"),"Raw","-"))</f>
        <v>Raw</v>
      </c>
      <c r="Q5765" s="13">
        <v>46266.35972222222</v>
      </c>
      <c r="R5765" t="inlineStr">
        <is>
          <t xml:space="preserve">2026-09 (Sept)</t>
        </is>
      </c>
      <c r="S5765">
        <f>IF(M5765="Not an error",0,IF(COUNTIFS($A$2:$A5765,$A5765,$D$2:$D5765,$D5765,$M$2:$M5765,"&lt;&gt;Not an error")=1,1,0))</f>
        <v>0</v>
      </c>
      <c r="T5765">
        <f>IF(M5765&lt;&gt;"Major",0,IF(COUNTIFS($A$2:$A5765,$A5765,$D$2:$D5765,$D5765,$M$2:$M5765,"Major")=1,1,0))</f>
        <v>0</v>
      </c>
      <c r="U5765">
        <f>IF(M5765&lt;&gt;"Minor",0,IF(COUNTIFS($A$2:$A5765,$A5765,$D$2:$D5765,$D5765,$M$2:$M5765,"Minor")=1,1,0))</f>
        <v>0</v>
      </c>
    </row>
    <row r="5766">
      <c r="A5766" t="inlineStr">
        <is>
          <t xml:space="preserve">294cd7d130be8bb0326127c52ff2769fcf9a956d</t>
        </is>
      </c>
      <c r="B5766" t="inlineStr">
        <is>
          <t xml:space="preserve">Zompirewolf</t>
        </is>
      </c>
      <c r="C5766" t="inlineStr">
        <is>
          <t xml:space="preserve">Zompirewolf: Die Geburt Einer Legende</t>
        </is>
      </c>
      <c r="D5766" t="inlineStr">
        <is>
          <t xml:space="preserve">105b6c202888a3e505475c57e810d43679190446</t>
        </is>
      </c>
      <c r="E5766" t="inlineStr">
        <is>
          <t xml:space="preserve">Episode 534: Erweckung Der Yamauba</t>
        </is>
      </c>
      <c r="F5766">
        <v>534</v>
      </c>
      <c r="G5766" t="inlineStr">
        <is>
          <t xml:space="preserve">5:17-5:29</t>
        </is>
      </c>
      <c r="H5766" t="inlineStr">
        <is>
          <t xml:space="preserve">Resolved</t>
        </is>
      </c>
      <c r="I5766" t="inlineStr">
        <is>
          <t xml:space="preserve">Remarks: incorrect name, mispronunciation
Line from Script: " Kira und Adeline, die sich von ihrer misslichen Lage überhaupt nicht stören ließen, winkten fröhlich in den Schirm. „Hi, Tessa! Lange nicht gesehen!“, rief Kira."
Notes: "Kira - change to "Kiera, "Adeline" --&gt; "Adeline"EN (AdelAIne)</t>
        </is>
      </c>
      <c r="J5766" t="inlineStr">
        <is>
          <t xml:space="preserve">AI</t>
        </is>
      </c>
      <c r="K5766" t="inlineStr">
        <is>
          <t xml:space="preserve">Script error</t>
        </is>
      </c>
      <c r="L5766" t="inlineStr">
        <is>
          <t xml:space="preserve">Script error</t>
        </is>
      </c>
      <c r="M5766" t="str">
        <f>IFERROR(IF(VLOOKUP(L5766,'Quantification'!$A:$B,2,FALSE)&amp;""="","Unclassified",VLOOKUP(L5766,'Quantification'!$A:$B,2,FALSE)),"Unclassified")</f>
        <v>Major</v>
      </c>
      <c r="N5766" t="inlineStr">
        <is>
          <t xml:space="preserve">frl-florinda.frisardi@pocketfm.com</t>
        </is>
      </c>
      <c r="O5766" t="inlineStr">
        <is>
          <t xml:space="preserve">Issues found in raw</t>
        </is>
      </c>
      <c r="P5766" t="str">
        <f>IF(OR(O5766="Issues found in master",O5766="Final master"),"Master",IF(OR(O5766="Ready for Master",O5766="Issues found in raw",O5766="Raw under QC",O5766="Issues resolved in raw"),"Raw","-"))</f>
        <v>Raw</v>
      </c>
      <c r="Q5766" s="13">
        <v>46266.35972222222</v>
      </c>
      <c r="R5766" t="inlineStr">
        <is>
          <t xml:space="preserve">2026-09 (Sept)</t>
        </is>
      </c>
      <c r="S5766">
        <f>IF(M5766="Not an error",0,IF(COUNTIFS($A$2:$A5766,$A5766,$D$2:$D5766,$D5766,$M$2:$M5766,"&lt;&gt;Not an error")=1,1,0))</f>
        <v>0</v>
      </c>
      <c r="T5766">
        <f>IF(M5766&lt;&gt;"Major",0,IF(COUNTIFS($A$2:$A5766,$A5766,$D$2:$D5766,$D5766,$M$2:$M5766,"Major")=1,1,0))</f>
        <v>0</v>
      </c>
      <c r="U5766">
        <f>IF(M5766&lt;&gt;"Minor",0,IF(COUNTIFS($A$2:$A5766,$A5766,$D$2:$D5766,$D5766,$M$2:$M5766,"Minor")=1,1,0))</f>
        <v>0</v>
      </c>
    </row>
    <row r="5767">
      <c r="A5767" t="inlineStr">
        <is>
          <t xml:space="preserve">294cd7d130be8bb0326127c52ff2769fcf9a956d</t>
        </is>
      </c>
      <c r="B5767" t="inlineStr">
        <is>
          <t xml:space="preserve">Zompirewolf</t>
        </is>
      </c>
      <c r="C5767" t="inlineStr">
        <is>
          <t xml:space="preserve">Zompirewolf: Die Geburt Einer Legende</t>
        </is>
      </c>
      <c r="D5767" t="inlineStr">
        <is>
          <t xml:space="preserve">105b6c202888a3e505475c57e810d43679190446</t>
        </is>
      </c>
      <c r="E5767" t="inlineStr">
        <is>
          <t xml:space="preserve">Episode 534: Erweckung Der Yamauba</t>
        </is>
      </c>
      <c r="F5767">
        <v>534</v>
      </c>
      <c r="G5767" t="inlineStr">
        <is>
          <t xml:space="preserve">5:48-5:58</t>
        </is>
      </c>
      <c r="H5767" t="inlineStr">
        <is>
          <t xml:space="preserve">Resolved</t>
        </is>
      </c>
      <c r="I5767" t="inlineStr">
        <is>
          <t xml:space="preserve">Remarks: incorrect name, mispronunciation
Line from Script: "Nur eine kleine Kleiderpanne, du weißt schon“, murmelte Adeline und ließ ihre neuen Muskeln spielen.
„Ja, uns geht’s gut“, warf Kira ein. "
Notes: "Kira - change to "Kiera, "Adeline" --&gt; "Adeline"EN (AdelAIne)</t>
        </is>
      </c>
      <c r="J5767" t="inlineStr">
        <is>
          <t xml:space="preserve">AI</t>
        </is>
      </c>
      <c r="K5767" t="inlineStr">
        <is>
          <t xml:space="preserve">Script error</t>
        </is>
      </c>
      <c r="L5767" t="inlineStr">
        <is>
          <t xml:space="preserve">Script error</t>
        </is>
      </c>
      <c r="M5767" t="str">
        <f>IFERROR(IF(VLOOKUP(L5767,'Quantification'!$A:$B,2,FALSE)&amp;""="","Unclassified",VLOOKUP(L5767,'Quantification'!$A:$B,2,FALSE)),"Unclassified")</f>
        <v>Major</v>
      </c>
      <c r="N5767" t="inlineStr">
        <is>
          <t xml:space="preserve">frl-florinda.frisardi@pocketfm.com</t>
        </is>
      </c>
      <c r="O5767" t="inlineStr">
        <is>
          <t xml:space="preserve">Issues found in raw</t>
        </is>
      </c>
      <c r="P5767" t="str">
        <f>IF(OR(O5767="Issues found in master",O5767="Final master"),"Master",IF(OR(O5767="Ready for Master",O5767="Issues found in raw",O5767="Raw under QC",O5767="Issues resolved in raw"),"Raw","-"))</f>
        <v>Raw</v>
      </c>
      <c r="Q5767" s="13">
        <v>46266.35972222222</v>
      </c>
      <c r="R5767" t="inlineStr">
        <is>
          <t xml:space="preserve">2026-09 (Sept)</t>
        </is>
      </c>
      <c r="S5767">
        <f>IF(M5767="Not an error",0,IF(COUNTIFS($A$2:$A5767,$A5767,$D$2:$D5767,$D5767,$M$2:$M5767,"&lt;&gt;Not an error")=1,1,0))</f>
        <v>0</v>
      </c>
      <c r="T5767">
        <f>IF(M5767&lt;&gt;"Major",0,IF(COUNTIFS($A$2:$A5767,$A5767,$D$2:$D5767,$D5767,$M$2:$M5767,"Major")=1,1,0))</f>
        <v>0</v>
      </c>
      <c r="U5767">
        <f>IF(M5767&lt;&gt;"Minor",0,IF(COUNTIFS($A$2:$A5767,$A5767,$D$2:$D5767,$D5767,$M$2:$M5767,"Minor")=1,1,0))</f>
        <v>0</v>
      </c>
    </row>
    <row r="5768">
      <c r="A5768" t="inlineStr">
        <is>
          <t xml:space="preserve">294cd7d130be8bb0326127c52ff2769fcf9a956d</t>
        </is>
      </c>
      <c r="B5768" t="inlineStr">
        <is>
          <t xml:space="preserve">Zompirewolf</t>
        </is>
      </c>
      <c r="C5768" t="inlineStr">
        <is>
          <t xml:space="preserve">Zompirewolf: Die Geburt Einer Legende</t>
        </is>
      </c>
      <c r="D5768" t="inlineStr">
        <is>
          <t xml:space="preserve">105b6c202888a3e505475c57e810d43679190446</t>
        </is>
      </c>
      <c r="E5768" t="inlineStr">
        <is>
          <t xml:space="preserve">Episode 534: Erweckung Der Yamauba</t>
        </is>
      </c>
      <c r="F5768">
        <v>534</v>
      </c>
      <c r="G5768" t="inlineStr">
        <is>
          <t xml:space="preserve">6:54-7:00</t>
        </is>
      </c>
      <c r="H5768" t="inlineStr">
        <is>
          <t xml:space="preserve">Resolved</t>
        </is>
      </c>
      <c r="I5768" t="inlineStr">
        <is>
          <t xml:space="preserve">Remarks: incorrect name, mispronunciation
Line from Script: "Kira und Adeline sahen sich an, dann zu Tessa, die auf eine Erklärung wartete."
Notes: "Kira - change to "Kiera, "Adeline" --&gt; "Adeline"EN (AdelAIne)</t>
        </is>
      </c>
      <c r="J5768" t="inlineStr">
        <is>
          <t xml:space="preserve">AI</t>
        </is>
      </c>
      <c r="K5768" t="inlineStr">
        <is>
          <t xml:space="preserve">Script error</t>
        </is>
      </c>
      <c r="L5768" t="inlineStr">
        <is>
          <t xml:space="preserve">Script error</t>
        </is>
      </c>
      <c r="M5768" t="str">
        <f>IFERROR(IF(VLOOKUP(L5768,'Quantification'!$A:$B,2,FALSE)&amp;""="","Unclassified",VLOOKUP(L5768,'Quantification'!$A:$B,2,FALSE)),"Unclassified")</f>
        <v>Major</v>
      </c>
      <c r="N5768" t="inlineStr">
        <is>
          <t xml:space="preserve">frl-florinda.frisardi@pocketfm.com</t>
        </is>
      </c>
      <c r="O5768" t="inlineStr">
        <is>
          <t xml:space="preserve">Issues found in raw</t>
        </is>
      </c>
      <c r="P5768" t="str">
        <f>IF(OR(O5768="Issues found in master",O5768="Final master"),"Master",IF(OR(O5768="Ready for Master",O5768="Issues found in raw",O5768="Raw under QC",O5768="Issues resolved in raw"),"Raw","-"))</f>
        <v>Raw</v>
      </c>
      <c r="Q5768" s="13">
        <v>46266.35972222222</v>
      </c>
      <c r="R5768" t="inlineStr">
        <is>
          <t xml:space="preserve">2026-09 (Sept)</t>
        </is>
      </c>
      <c r="S5768">
        <f>IF(M5768="Not an error",0,IF(COUNTIFS($A$2:$A5768,$A5768,$D$2:$D5768,$D5768,$M$2:$M5768,"&lt;&gt;Not an error")=1,1,0))</f>
        <v>0</v>
      </c>
      <c r="T5768">
        <f>IF(M5768&lt;&gt;"Major",0,IF(COUNTIFS($A$2:$A5768,$A5768,$D$2:$D5768,$D5768,$M$2:$M5768,"Major")=1,1,0))</f>
        <v>0</v>
      </c>
      <c r="U5768">
        <f>IF(M5768&lt;&gt;"Minor",0,IF(COUNTIFS($A$2:$A5768,$A5768,$D$2:$D5768,$D5768,$M$2:$M5768,"Minor")=1,1,0))</f>
        <v>0</v>
      </c>
    </row>
    <row r="5769">
      <c r="A5769" t="inlineStr">
        <is>
          <t xml:space="preserve">294cd7d130be8bb0326127c52ff2769fcf9a956d</t>
        </is>
      </c>
      <c r="B5769" t="inlineStr">
        <is>
          <t xml:space="preserve">Zompirewolf</t>
        </is>
      </c>
      <c r="C5769" t="inlineStr">
        <is>
          <t xml:space="preserve">Zompirewolf: Die Geburt Einer Legende</t>
        </is>
      </c>
      <c r="D5769" t="inlineStr">
        <is>
          <t xml:space="preserve">105b6c202888a3e505475c57e810d43679190446</t>
        </is>
      </c>
      <c r="E5769" t="inlineStr">
        <is>
          <t xml:space="preserve">Episode 534: Erweckung Der Yamauba</t>
        </is>
      </c>
      <c r="F5769">
        <v>534</v>
      </c>
      <c r="G5769" t="inlineStr">
        <is>
          <t xml:space="preserve">7:35-7:47</t>
        </is>
      </c>
      <c r="H5769" t="inlineStr">
        <is>
          <t xml:space="preserve">Resolved</t>
        </is>
      </c>
      <c r="I5769" t="inlineStr">
        <is>
          <t xml:space="preserve">Remarks: incorrect name, mispronunciation
Line from Script: "Tristan war eine riesige Hilfe“, nickte Kira begeistert.
Adeline stimmte ihr zu: „Ja, wir sind super dankbar für seine Hilfe, auch wenn es eine kleine Kleiderpanne verursacht hat.“
Notes: "Kira - change to "Kiera, "Adeline" --&gt; "Adeline"EN (AdelAIne)</t>
        </is>
      </c>
      <c r="J5769" t="inlineStr">
        <is>
          <t xml:space="preserve">AI</t>
        </is>
      </c>
      <c r="K5769" t="inlineStr">
        <is>
          <t xml:space="preserve">Script error</t>
        </is>
      </c>
      <c r="L5769" t="inlineStr">
        <is>
          <t xml:space="preserve">Script error</t>
        </is>
      </c>
      <c r="M5769" t="str">
        <f>IFERROR(IF(VLOOKUP(L5769,'Quantification'!$A:$B,2,FALSE)&amp;""="","Unclassified",VLOOKUP(L5769,'Quantification'!$A:$B,2,FALSE)),"Unclassified")</f>
        <v>Major</v>
      </c>
      <c r="N5769" t="inlineStr">
        <is>
          <t xml:space="preserve">frl-florinda.frisardi@pocketfm.com</t>
        </is>
      </c>
      <c r="O5769" t="inlineStr">
        <is>
          <t xml:space="preserve">Issues found in raw</t>
        </is>
      </c>
      <c r="P5769" t="str">
        <f>IF(OR(O5769="Issues found in master",O5769="Final master"),"Master",IF(OR(O5769="Ready for Master",O5769="Issues found in raw",O5769="Raw under QC",O5769="Issues resolved in raw"),"Raw","-"))</f>
        <v>Raw</v>
      </c>
      <c r="Q5769" s="13">
        <v>46266.35972222222</v>
      </c>
      <c r="R5769" t="inlineStr">
        <is>
          <t xml:space="preserve">2026-09 (Sept)</t>
        </is>
      </c>
      <c r="S5769">
        <f>IF(M5769="Not an error",0,IF(COUNTIFS($A$2:$A5769,$A5769,$D$2:$D5769,$D5769,$M$2:$M5769,"&lt;&gt;Not an error")=1,1,0))</f>
        <v>0</v>
      </c>
      <c r="T5769">
        <f>IF(M5769&lt;&gt;"Major",0,IF(COUNTIFS($A$2:$A5769,$A5769,$D$2:$D5769,$D5769,$M$2:$M5769,"Major")=1,1,0))</f>
        <v>0</v>
      </c>
      <c r="U5769">
        <f>IF(M5769&lt;&gt;"Minor",0,IF(COUNTIFS($A$2:$A5769,$A5769,$D$2:$D5769,$D5769,$M$2:$M5769,"Minor")=1,1,0))</f>
        <v>0</v>
      </c>
    </row>
    <row r="5770">
      <c r="A5770" t="inlineStr">
        <is>
          <t xml:space="preserve">294cd7d130be8bb0326127c52ff2769fcf9a956d</t>
        </is>
      </c>
      <c r="B5770" t="inlineStr">
        <is>
          <t xml:space="preserve">Zompirewolf</t>
        </is>
      </c>
      <c r="C5770" t="inlineStr">
        <is>
          <t xml:space="preserve">Zompirewolf: Die Geburt Einer Legende</t>
        </is>
      </c>
      <c r="D5770" t="inlineStr">
        <is>
          <t xml:space="preserve">acdb09495037f68d67808c13e1aa94b6d44a9566</t>
        </is>
      </c>
      <c r="E5770" t="inlineStr">
        <is>
          <t xml:space="preserve">Episode 535: Vermisster Verbündeter</t>
        </is>
      </c>
      <c r="F5770">
        <v>535</v>
      </c>
      <c r="G5770" t="inlineStr">
        <is>
          <t xml:space="preserve">0:23-0:32</t>
        </is>
      </c>
      <c r="H5770" t="inlineStr">
        <is>
          <t xml:space="preserve">Resolved</t>
        </is>
      </c>
      <c r="I5770" t="inlineStr">
        <is>
          <t xml:space="preserve">Remarks: mispronunciation
Line from Script: "Bei jedem Hieb spritzten Wassertropfen auf und schufen einen nebligen Schleier, der der Szene eine fast mystische Atmosphäre verlieh."
Notes: "Wassertropfen" mispronounced</t>
        </is>
      </c>
      <c r="J5770" t="inlineStr">
        <is>
          <t xml:space="preserve">VOA</t>
        </is>
      </c>
      <c r="K5770" t="inlineStr">
        <is>
          <t xml:space="preserve">Mispronunciation</t>
        </is>
      </c>
      <c r="L5770" t="inlineStr">
        <is>
          <t xml:space="preserve">Mispronunciation</t>
        </is>
      </c>
      <c r="M5770" t="str">
        <f>IFERROR(IF(VLOOKUP(L5770,'Quantification'!$A:$B,2,FALSE)&amp;""="","Unclassified",VLOOKUP(L5770,'Quantification'!$A:$B,2,FALSE)),"Unclassified")</f>
        <v>Major</v>
      </c>
      <c r="N5770" t="inlineStr">
        <is>
          <t xml:space="preserve">frl-florinda.frisardi@pocketfm.com</t>
        </is>
      </c>
      <c r="O5770" t="inlineStr">
        <is>
          <t xml:space="preserve">Issues found in raw</t>
        </is>
      </c>
      <c r="P5770" t="str">
        <f>IF(OR(O5770="Issues found in master",O5770="Final master"),"Master",IF(OR(O5770="Ready for Master",O5770="Issues found in raw",O5770="Raw under QC",O5770="Issues resolved in raw"),"Raw","-"))</f>
        <v>Raw</v>
      </c>
      <c r="Q5770" s="13">
        <v>46266.35972222222</v>
      </c>
      <c r="R5770" t="inlineStr">
        <is>
          <t xml:space="preserve">2026-09 (Sept)</t>
        </is>
      </c>
      <c r="S5770">
        <f>IF(M5770="Not an error",0,IF(COUNTIFS($A$2:$A5770,$A5770,$D$2:$D5770,$D5770,$M$2:$M5770,"&lt;&gt;Not an error")=1,1,0))</f>
        <v>1</v>
      </c>
      <c r="T5770">
        <f>IF(M5770&lt;&gt;"Major",0,IF(COUNTIFS($A$2:$A5770,$A5770,$D$2:$D5770,$D5770,$M$2:$M5770,"Major")=1,1,0))</f>
        <v>1</v>
      </c>
      <c r="U5770">
        <f>IF(M5770&lt;&gt;"Minor",0,IF(COUNTIFS($A$2:$A5770,$A5770,$D$2:$D5770,$D5770,$M$2:$M5770,"Minor")=1,1,0))</f>
        <v>0</v>
      </c>
    </row>
    <row r="5771">
      <c r="A5771" t="inlineStr">
        <is>
          <t xml:space="preserve">294cd7d130be8bb0326127c52ff2769fcf9a956d</t>
        </is>
      </c>
      <c r="B5771" t="inlineStr">
        <is>
          <t xml:space="preserve">Zompirewolf</t>
        </is>
      </c>
      <c r="C5771" t="inlineStr">
        <is>
          <t xml:space="preserve">Zompirewolf: Die Geburt Einer Legende</t>
        </is>
      </c>
      <c r="D5771" t="inlineStr">
        <is>
          <t xml:space="preserve">a22ac9ea4938863adc68dbbc15bbdd2a3cc8f5e8</t>
        </is>
      </c>
      <c r="E5771" t="inlineStr">
        <is>
          <t xml:space="preserve">Episode 536: Chloe Baxter Entführt</t>
        </is>
      </c>
      <c r="F5771">
        <v>536</v>
      </c>
      <c r="G5771" t="inlineStr">
        <is>
          <t xml:space="preserve">8:25-8:34</t>
        </is>
      </c>
      <c r="H5771" t="inlineStr">
        <is>
          <t xml:space="preserve">Resolved</t>
        </is>
      </c>
      <c r="I5771" t="inlineStr">
        <is>
          <t xml:space="preserve">Remarks: distracting sound
Line from Script: "So einfach ist das.“
„Behalt deine Gedanken einfach für dich“, befahl Tristan."
Notes: after every sentence (switching voices)</t>
        </is>
      </c>
      <c r="J5771" t="inlineStr">
        <is>
          <t xml:space="preserve">SE</t>
        </is>
      </c>
      <c r="K5771" t="inlineStr">
        <is>
          <t xml:space="preserve">Abrupt cut / Jerk</t>
        </is>
      </c>
      <c r="L5771" t="inlineStr">
        <is>
          <t xml:space="preserve">Abrupt cut / Jerk</t>
        </is>
      </c>
      <c r="M5771" t="str">
        <f>IFERROR(IF(VLOOKUP(L5771,'Quantification'!$A:$B,2,FALSE)&amp;""="","Unclassified",VLOOKUP(L5771,'Quantification'!$A:$B,2,FALSE)),"Unclassified")</f>
        <v>Major</v>
      </c>
      <c r="N5771" t="inlineStr">
        <is>
          <t xml:space="preserve">frl-florinda.frisardi@pocketfm.com</t>
        </is>
      </c>
      <c r="O5771" t="inlineStr">
        <is>
          <t xml:space="preserve">Issues found in raw</t>
        </is>
      </c>
      <c r="P5771" t="str">
        <f>IF(OR(O5771="Issues found in master",O5771="Final master"),"Master",IF(OR(O5771="Ready for Master",O5771="Issues found in raw",O5771="Raw under QC",O5771="Issues resolved in raw"),"Raw","-"))</f>
        <v>Raw</v>
      </c>
      <c r="Q5771" s="13">
        <v>46266.36041666666</v>
      </c>
      <c r="R5771" t="inlineStr">
        <is>
          <t xml:space="preserve">2026-09 (Sept)</t>
        </is>
      </c>
      <c r="S5771">
        <f>IF(M5771="Not an error",0,IF(COUNTIFS($A$2:$A5771,$A5771,$D$2:$D5771,$D5771,$M$2:$M5771,"&lt;&gt;Not an error")=1,1,0))</f>
        <v>1</v>
      </c>
      <c r="T5771">
        <f>IF(M5771&lt;&gt;"Major",0,IF(COUNTIFS($A$2:$A5771,$A5771,$D$2:$D5771,$D5771,$M$2:$M5771,"Major")=1,1,0))</f>
        <v>1</v>
      </c>
      <c r="U5771">
        <f>IF(M5771&lt;&gt;"Minor",0,IF(COUNTIFS($A$2:$A5771,$A5771,$D$2:$D5771,$D5771,$M$2:$M5771,"Minor")=1,1,0))</f>
        <v>0</v>
      </c>
    </row>
    <row r="5772">
      <c r="A5772" t="inlineStr">
        <is>
          <t xml:space="preserve">294cd7d130be8bb0326127c52ff2769fcf9a956d</t>
        </is>
      </c>
      <c r="B5772" t="inlineStr">
        <is>
          <t xml:space="preserve">Zompirewolf</t>
        </is>
      </c>
      <c r="C5772" t="inlineStr">
        <is>
          <t xml:space="preserve">Zompirewolf: Die Geburt Einer Legende</t>
        </is>
      </c>
      <c r="D5772" t="inlineStr">
        <is>
          <t xml:space="preserve">eb227b05335b1107cc891ac480d2cb58659398e9</t>
        </is>
      </c>
      <c r="E5772" t="inlineStr">
        <is>
          <t xml:space="preserve">Episode 537: Waldhinterhalt</t>
        </is>
      </c>
      <c r="F5772">
        <v>537</v>
      </c>
      <c r="G5772" t="inlineStr">
        <is>
          <t xml:space="preserve">0:09-0:18</t>
        </is>
      </c>
      <c r="H5772" t="inlineStr">
        <is>
          <t xml:space="preserve">Resolved</t>
        </is>
      </c>
      <c r="I5772" t="inlineStr">
        <is>
          <t xml:space="preserve">Remarks: grammatical error
Line from Script: "Tristan, Seraphina und Arno Greaves bereiteten sich darauf vor, es mit Donovan Reed und Konundrum aufzunehmen."
Notes: "und Konundrum" - change to "und dem Konundrum"</t>
        </is>
      </c>
      <c r="J5772" t="inlineStr">
        <is>
          <t xml:space="preserve">AI</t>
        </is>
      </c>
      <c r="K5772" t="inlineStr">
        <is>
          <t xml:space="preserve">Script error</t>
        </is>
      </c>
      <c r="L5772" t="inlineStr">
        <is>
          <t xml:space="preserve">Script error</t>
        </is>
      </c>
      <c r="M5772" t="str">
        <f>IFERROR(IF(VLOOKUP(L5772,'Quantification'!$A:$B,2,FALSE)&amp;""="","Unclassified",VLOOKUP(L5772,'Quantification'!$A:$B,2,FALSE)),"Unclassified")</f>
        <v>Major</v>
      </c>
      <c r="N5772" t="inlineStr">
        <is>
          <t xml:space="preserve">frl-florinda.frisardi@pocketfm.com</t>
        </is>
      </c>
      <c r="O5772" t="inlineStr">
        <is>
          <t xml:space="preserve">Issues found in raw</t>
        </is>
      </c>
      <c r="P5772" t="str">
        <f>IF(OR(O5772="Issues found in master",O5772="Final master"),"Master",IF(OR(O5772="Ready for Master",O5772="Issues found in raw",O5772="Raw under QC",O5772="Issues resolved in raw"),"Raw","-"))</f>
        <v>Raw</v>
      </c>
      <c r="Q5772" s="13">
        <v>46266.36041666666</v>
      </c>
      <c r="R5772" t="inlineStr">
        <is>
          <t xml:space="preserve">2026-09 (Sept)</t>
        </is>
      </c>
      <c r="S5772">
        <f>IF(M5772="Not an error",0,IF(COUNTIFS($A$2:$A5772,$A5772,$D$2:$D5772,$D5772,$M$2:$M5772,"&lt;&gt;Not an error")=1,1,0))</f>
        <v>1</v>
      </c>
      <c r="T5772">
        <f>IF(M5772&lt;&gt;"Major",0,IF(COUNTIFS($A$2:$A5772,$A5772,$D$2:$D5772,$D5772,$M$2:$M5772,"Major")=1,1,0))</f>
        <v>1</v>
      </c>
      <c r="U5772">
        <f>IF(M5772&lt;&gt;"Minor",0,IF(COUNTIFS($A$2:$A5772,$A5772,$D$2:$D5772,$D5772,$M$2:$M5772,"Minor")=1,1,0))</f>
        <v>0</v>
      </c>
    </row>
    <row r="5773">
      <c r="A5773" t="inlineStr">
        <is>
          <t xml:space="preserve">294cd7d130be8bb0326127c52ff2769fcf9a956d</t>
        </is>
      </c>
      <c r="B5773" t="inlineStr">
        <is>
          <t xml:space="preserve">Zompirewolf</t>
        </is>
      </c>
      <c r="C5773" t="inlineStr">
        <is>
          <t xml:space="preserve">Zompirewolf: Die Geburt Einer Legende</t>
        </is>
      </c>
      <c r="D5773" t="inlineStr">
        <is>
          <t xml:space="preserve">eb227b05335b1107cc891ac480d2cb58659398e9</t>
        </is>
      </c>
      <c r="E5773" t="inlineStr">
        <is>
          <t xml:space="preserve">Episode 537: Waldhinterhalt</t>
        </is>
      </c>
      <c r="F5773">
        <v>537</v>
      </c>
      <c r="G5773" t="inlineStr">
        <is>
          <t xml:space="preserve">0:43-0:52</t>
        </is>
      </c>
      <c r="H5773" t="inlineStr">
        <is>
          <t xml:space="preserve">Resolved</t>
        </is>
      </c>
      <c r="I5773" t="inlineStr">
        <is>
          <t xml:space="preserve">Remarks: grammatical error
Line from Script: "„Hier also sollen Donovan Reed und Konundrum Chloe verstecken“, sagte er und deutete auf eine markierte Stelle tief im Wald."
Notes: "und Konundrum" - change to "und das Konundrum"</t>
        </is>
      </c>
      <c r="J5773" t="inlineStr">
        <is>
          <t xml:space="preserve">AI</t>
        </is>
      </c>
      <c r="K5773" t="inlineStr">
        <is>
          <t xml:space="preserve">Script error</t>
        </is>
      </c>
      <c r="L5773" t="inlineStr">
        <is>
          <t xml:space="preserve">Script error</t>
        </is>
      </c>
      <c r="M5773" t="str">
        <f>IFERROR(IF(VLOOKUP(L5773,'Quantification'!$A:$B,2,FALSE)&amp;""="","Unclassified",VLOOKUP(L5773,'Quantification'!$A:$B,2,FALSE)),"Unclassified")</f>
        <v>Major</v>
      </c>
      <c r="N5773" t="inlineStr">
        <is>
          <t xml:space="preserve">frl-florinda.frisardi@pocketfm.com</t>
        </is>
      </c>
      <c r="O5773" t="inlineStr">
        <is>
          <t xml:space="preserve">Issues found in raw</t>
        </is>
      </c>
      <c r="P5773" t="str">
        <f>IF(OR(O5773="Issues found in master",O5773="Final master"),"Master",IF(OR(O5773="Ready for Master",O5773="Issues found in raw",O5773="Raw under QC",O5773="Issues resolved in raw"),"Raw","-"))</f>
        <v>Raw</v>
      </c>
      <c r="Q5773" s="13">
        <v>46266.36041666666</v>
      </c>
      <c r="R5773" t="inlineStr">
        <is>
          <t xml:space="preserve">2026-09 (Sept)</t>
        </is>
      </c>
      <c r="S5773">
        <f>IF(M5773="Not an error",0,IF(COUNTIFS($A$2:$A5773,$A5773,$D$2:$D5773,$D5773,$M$2:$M5773,"&lt;&gt;Not an error")=1,1,0))</f>
        <v>0</v>
      </c>
      <c r="T5773">
        <f>IF(M5773&lt;&gt;"Major",0,IF(COUNTIFS($A$2:$A5773,$A5773,$D$2:$D5773,$D5773,$M$2:$M5773,"Major")=1,1,0))</f>
        <v>0</v>
      </c>
      <c r="U5773">
        <f>IF(M5773&lt;&gt;"Minor",0,IF(COUNTIFS($A$2:$A5773,$A5773,$D$2:$D5773,$D5773,$M$2:$M5773,"Minor")=1,1,0))</f>
        <v>0</v>
      </c>
    </row>
    <row r="5774">
      <c r="A5774" t="inlineStr">
        <is>
          <t xml:space="preserve">294cd7d130be8bb0326127c52ff2769fcf9a956d</t>
        </is>
      </c>
      <c r="B5774" t="inlineStr">
        <is>
          <t xml:space="preserve">Zompirewolf</t>
        </is>
      </c>
      <c r="C5774" t="inlineStr">
        <is>
          <t xml:space="preserve">Zompirewolf: Die Geburt Einer Legende</t>
        </is>
      </c>
      <c r="D5774" t="inlineStr">
        <is>
          <t xml:space="preserve">eb227b05335b1107cc891ac480d2cb58659398e9</t>
        </is>
      </c>
      <c r="E5774" t="inlineStr">
        <is>
          <t xml:space="preserve">Episode 537: Waldhinterhalt</t>
        </is>
      </c>
      <c r="F5774">
        <v>537</v>
      </c>
      <c r="G5774" t="inlineStr">
        <is>
          <t xml:space="preserve">2:41-2:48</t>
        </is>
      </c>
      <c r="H5774" t="inlineStr">
        <is>
          <t xml:space="preserve">Resolved</t>
        </is>
      </c>
      <c r="I5774" t="inlineStr">
        <is>
          <t xml:space="preserve">Remarks: incorrect name, mispronunciation
Line from Script: "„Kira, Adeline, ich weiß, ihr wollt mit, aber ihr habt eure neuen Fähigkeiten doch gerade erst unter Kontrolle. "
Notes: "Kira" - change to "Kiera"EN, "Adeline" --&gt; "Adeline"EN (AdelAIne)</t>
        </is>
      </c>
      <c r="J5774" t="inlineStr">
        <is>
          <t xml:space="preserve">AI</t>
        </is>
      </c>
      <c r="K5774" t="inlineStr">
        <is>
          <t xml:space="preserve">Script error</t>
        </is>
      </c>
      <c r="L5774" t="inlineStr">
        <is>
          <t xml:space="preserve">Script error</t>
        </is>
      </c>
      <c r="M5774" t="str">
        <f>IFERROR(IF(VLOOKUP(L5774,'Quantification'!$A:$B,2,FALSE)&amp;""="","Unclassified",VLOOKUP(L5774,'Quantification'!$A:$B,2,FALSE)),"Unclassified")</f>
        <v>Major</v>
      </c>
      <c r="N5774" t="inlineStr">
        <is>
          <t xml:space="preserve">frl-florinda.frisardi@pocketfm.com</t>
        </is>
      </c>
      <c r="O5774" t="inlineStr">
        <is>
          <t xml:space="preserve">Issues found in raw</t>
        </is>
      </c>
      <c r="P5774" t="str">
        <f>IF(OR(O5774="Issues found in master",O5774="Final master"),"Master",IF(OR(O5774="Ready for Master",O5774="Issues found in raw",O5774="Raw under QC",O5774="Issues resolved in raw"),"Raw","-"))</f>
        <v>Raw</v>
      </c>
      <c r="Q5774" s="13">
        <v>46266.36041666666</v>
      </c>
      <c r="R5774" t="inlineStr">
        <is>
          <t xml:space="preserve">2026-09 (Sept)</t>
        </is>
      </c>
      <c r="S5774">
        <f>IF(M5774="Not an error",0,IF(COUNTIFS($A$2:$A5774,$A5774,$D$2:$D5774,$D5774,$M$2:$M5774,"&lt;&gt;Not an error")=1,1,0))</f>
        <v>0</v>
      </c>
      <c r="T5774">
        <f>IF(M5774&lt;&gt;"Major",0,IF(COUNTIFS($A$2:$A5774,$A5774,$D$2:$D5774,$D5774,$M$2:$M5774,"Major")=1,1,0))</f>
        <v>0</v>
      </c>
      <c r="U5774">
        <f>IF(M5774&lt;&gt;"Minor",0,IF(COUNTIFS($A$2:$A5774,$A5774,$D$2:$D5774,$D5774,$M$2:$M5774,"Minor")=1,1,0))</f>
        <v>0</v>
      </c>
    </row>
    <row r="5775">
      <c r="A5775" t="inlineStr">
        <is>
          <t xml:space="preserve">294cd7d130be8bb0326127c52ff2769fcf9a956d</t>
        </is>
      </c>
      <c r="B5775" t="inlineStr">
        <is>
          <t xml:space="preserve">Zompirewolf</t>
        </is>
      </c>
      <c r="C5775" t="inlineStr">
        <is>
          <t xml:space="preserve">Zompirewolf: Die Geburt Einer Legende</t>
        </is>
      </c>
      <c r="D5775" t="inlineStr">
        <is>
          <t xml:space="preserve">eb227b05335b1107cc891ac480d2cb58659398e9</t>
        </is>
      </c>
      <c r="E5775" t="inlineStr">
        <is>
          <t xml:space="preserve">Episode 537: Waldhinterhalt</t>
        </is>
      </c>
      <c r="F5775">
        <v>537</v>
      </c>
      <c r="G5775" t="inlineStr">
        <is>
          <t xml:space="preserve">3:22-3:26</t>
        </is>
      </c>
      <c r="H5775" t="inlineStr">
        <is>
          <t xml:space="preserve">Resolved</t>
        </is>
      </c>
      <c r="I5775" t="inlineStr">
        <is>
          <t xml:space="preserve">Remarks: incorrect name
Line from Script: "Kira Gibbs trat vor, ihre Augen leuchteten entschlossen."
Notes: "Kira" - change to "Kiera"EN</t>
        </is>
      </c>
      <c r="J5775" t="inlineStr">
        <is>
          <t xml:space="preserve">AI</t>
        </is>
      </c>
      <c r="K5775" t="inlineStr">
        <is>
          <t xml:space="preserve">Script error</t>
        </is>
      </c>
      <c r="L5775" t="inlineStr">
        <is>
          <t xml:space="preserve">Script error</t>
        </is>
      </c>
      <c r="M5775" t="str">
        <f>IFERROR(IF(VLOOKUP(L5775,'Quantification'!$A:$B,2,FALSE)&amp;""="","Unclassified",VLOOKUP(L5775,'Quantification'!$A:$B,2,FALSE)),"Unclassified")</f>
        <v>Major</v>
      </c>
      <c r="N5775" t="inlineStr">
        <is>
          <t xml:space="preserve">frl-florinda.frisardi@pocketfm.com</t>
        </is>
      </c>
      <c r="O5775" t="inlineStr">
        <is>
          <t xml:space="preserve">Issues found in raw</t>
        </is>
      </c>
      <c r="P5775" t="str">
        <f>IF(OR(O5775="Issues found in master",O5775="Final master"),"Master",IF(OR(O5775="Ready for Master",O5775="Issues found in raw",O5775="Raw under QC",O5775="Issues resolved in raw"),"Raw","-"))</f>
        <v>Raw</v>
      </c>
      <c r="Q5775" s="13">
        <v>46266.36041666666</v>
      </c>
      <c r="R5775" t="inlineStr">
        <is>
          <t xml:space="preserve">2026-09 (Sept)</t>
        </is>
      </c>
      <c r="S5775">
        <f>IF(M5775="Not an error",0,IF(COUNTIFS($A$2:$A5775,$A5775,$D$2:$D5775,$D5775,$M$2:$M5775,"&lt;&gt;Not an error")=1,1,0))</f>
        <v>0</v>
      </c>
      <c r="T5775">
        <f>IF(M5775&lt;&gt;"Major",0,IF(COUNTIFS($A$2:$A5775,$A5775,$D$2:$D5775,$D5775,$M$2:$M5775,"Major")=1,1,0))</f>
        <v>0</v>
      </c>
      <c r="U5775">
        <f>IF(M5775&lt;&gt;"Minor",0,IF(COUNTIFS($A$2:$A5775,$A5775,$D$2:$D5775,$D5775,$M$2:$M5775,"Minor")=1,1,0))</f>
        <v>0</v>
      </c>
    </row>
    <row r="5776">
      <c r="A5776" t="inlineStr">
        <is>
          <t xml:space="preserve">294cd7d130be8bb0326127c52ff2769fcf9a956d</t>
        </is>
      </c>
      <c r="B5776" t="inlineStr">
        <is>
          <t xml:space="preserve">Zompirewolf</t>
        </is>
      </c>
      <c r="C5776" t="inlineStr">
        <is>
          <t xml:space="preserve">Zompirewolf: Die Geburt Einer Legende</t>
        </is>
      </c>
      <c r="D5776" t="inlineStr">
        <is>
          <t xml:space="preserve">eb227b05335b1107cc891ac480d2cb58659398e9</t>
        </is>
      </c>
      <c r="E5776" t="inlineStr">
        <is>
          <t xml:space="preserve">Episode 537: Waldhinterhalt</t>
        </is>
      </c>
      <c r="F5776">
        <v>537</v>
      </c>
      <c r="G5776" t="inlineStr">
        <is>
          <t xml:space="preserve">3:38-3:51</t>
        </is>
      </c>
      <c r="H5776" t="inlineStr">
        <is>
          <t xml:space="preserve">Resolved</t>
        </is>
      </c>
      <c r="I5776" t="inlineStr">
        <is>
          <t xml:space="preserve">Remarks: mispronunciation
Line from Script: "„Ja, und seien wir ehrlich, die Einheimischen hier sind im Vergleich zu uns ziemlich schwach. Nichts für ungut“, fügte Adeline Cooke hinzu und warf Seraphina einen Seitenblick zu. "
Notes: "Adeline" --&gt; "Adeline"EN (AdelAIne)</t>
        </is>
      </c>
      <c r="J5776" t="inlineStr">
        <is>
          <t xml:space="preserve">VOA</t>
        </is>
      </c>
      <c r="K5776" t="inlineStr">
        <is>
          <t xml:space="preserve">Mispronunciation</t>
        </is>
      </c>
      <c r="L5776" t="inlineStr">
        <is>
          <t xml:space="preserve">Mispronunciation</t>
        </is>
      </c>
      <c r="M5776" t="str">
        <f>IFERROR(IF(VLOOKUP(L5776,'Quantification'!$A:$B,2,FALSE)&amp;""="","Unclassified",VLOOKUP(L5776,'Quantification'!$A:$B,2,FALSE)),"Unclassified")</f>
        <v>Major</v>
      </c>
      <c r="N5776" t="inlineStr">
        <is>
          <t xml:space="preserve">frl-florinda.frisardi@pocketfm.com</t>
        </is>
      </c>
      <c r="O5776" t="inlineStr">
        <is>
          <t xml:space="preserve">Issues found in raw</t>
        </is>
      </c>
      <c r="P5776" t="str">
        <f>IF(OR(O5776="Issues found in master",O5776="Final master"),"Master",IF(OR(O5776="Ready for Master",O5776="Issues found in raw",O5776="Raw under QC",O5776="Issues resolved in raw"),"Raw","-"))</f>
        <v>Raw</v>
      </c>
      <c r="Q5776" s="13">
        <v>46266.36041666666</v>
      </c>
      <c r="R5776" t="inlineStr">
        <is>
          <t xml:space="preserve">2026-09 (Sept)</t>
        </is>
      </c>
      <c r="S5776">
        <f>IF(M5776="Not an error",0,IF(COUNTIFS($A$2:$A5776,$A5776,$D$2:$D5776,$D5776,$M$2:$M5776,"&lt;&gt;Not an error")=1,1,0))</f>
        <v>0</v>
      </c>
      <c r="T5776">
        <f>IF(M5776&lt;&gt;"Major",0,IF(COUNTIFS($A$2:$A5776,$A5776,$D$2:$D5776,$D5776,$M$2:$M5776,"Major")=1,1,0))</f>
        <v>0</v>
      </c>
      <c r="U5776">
        <f>IF(M5776&lt;&gt;"Minor",0,IF(COUNTIFS($A$2:$A5776,$A5776,$D$2:$D5776,$D5776,$M$2:$M5776,"Minor")=1,1,0))</f>
        <v>0</v>
      </c>
    </row>
    <row r="5777">
      <c r="A5777" t="inlineStr">
        <is>
          <t xml:space="preserve">294cd7d130be8bb0326127c52ff2769fcf9a956d</t>
        </is>
      </c>
      <c r="B5777" t="inlineStr">
        <is>
          <t xml:space="preserve">Zompirewolf</t>
        </is>
      </c>
      <c r="C5777" t="inlineStr">
        <is>
          <t xml:space="preserve">Zompirewolf: Die Geburt Einer Legende</t>
        </is>
      </c>
      <c r="D5777" t="inlineStr">
        <is>
          <t xml:space="preserve">eb227b05335b1107cc891ac480d2cb58659398e9</t>
        </is>
      </c>
      <c r="E5777" t="inlineStr">
        <is>
          <t xml:space="preserve">Episode 537: Waldhinterhalt</t>
        </is>
      </c>
      <c r="F5777">
        <v>537</v>
      </c>
      <c r="G5777" t="inlineStr">
        <is>
          <t xml:space="preserve">4:50-4:56</t>
        </is>
      </c>
      <c r="H5777" t="inlineStr">
        <is>
          <t xml:space="preserve">Resolved</t>
        </is>
      </c>
      <c r="I5777" t="inlineStr">
        <is>
          <t xml:space="preserve">Remarks: incorrect name, mispronunciation
Line from Script: "„Kira und Adeline haben eine einzigartige Kräftemischung, die nützlich sein könnte. "
Notes: "Kira" - change to "Kiera"EN, "Adeline" --&gt; "Adeline"EN (AdelAIne)</t>
        </is>
      </c>
      <c r="J5777" t="inlineStr">
        <is>
          <t xml:space="preserve">AI</t>
        </is>
      </c>
      <c r="K5777" t="inlineStr">
        <is>
          <t xml:space="preserve">Script error</t>
        </is>
      </c>
      <c r="L5777" t="inlineStr">
        <is>
          <t xml:space="preserve">Script error</t>
        </is>
      </c>
      <c r="M5777" t="str">
        <f>IFERROR(IF(VLOOKUP(L5777,'Quantification'!$A:$B,2,FALSE)&amp;""="","Unclassified",VLOOKUP(L5777,'Quantification'!$A:$B,2,FALSE)),"Unclassified")</f>
        <v>Major</v>
      </c>
      <c r="N5777" t="inlineStr">
        <is>
          <t xml:space="preserve">frl-florinda.frisardi@pocketfm.com</t>
        </is>
      </c>
      <c r="O5777" t="inlineStr">
        <is>
          <t xml:space="preserve">Issues found in raw</t>
        </is>
      </c>
      <c r="P5777" t="str">
        <f>IF(OR(O5777="Issues found in master",O5777="Final master"),"Master",IF(OR(O5777="Ready for Master",O5777="Issues found in raw",O5777="Raw under QC",O5777="Issues resolved in raw"),"Raw","-"))</f>
        <v>Raw</v>
      </c>
      <c r="Q5777" s="13">
        <v>46266.36041666666</v>
      </c>
      <c r="R5777" t="inlineStr">
        <is>
          <t xml:space="preserve">2026-09 (Sept)</t>
        </is>
      </c>
      <c r="S5777">
        <f>IF(M5777="Not an error",0,IF(COUNTIFS($A$2:$A5777,$A5777,$D$2:$D5777,$D5777,$M$2:$M5777,"&lt;&gt;Not an error")=1,1,0))</f>
        <v>0</v>
      </c>
      <c r="T5777">
        <f>IF(M5777&lt;&gt;"Major",0,IF(COUNTIFS($A$2:$A5777,$A5777,$D$2:$D5777,$D5777,$M$2:$M5777,"Major")=1,1,0))</f>
        <v>0</v>
      </c>
      <c r="U5777">
        <f>IF(M5777&lt;&gt;"Minor",0,IF(COUNTIFS($A$2:$A5777,$A5777,$D$2:$D5777,$D5777,$M$2:$M5777,"Minor")=1,1,0))</f>
        <v>0</v>
      </c>
    </row>
    <row r="5778">
      <c r="A5778" t="inlineStr">
        <is>
          <t xml:space="preserve">294cd7d130be8bb0326127c52ff2769fcf9a956d</t>
        </is>
      </c>
      <c r="B5778" t="inlineStr">
        <is>
          <t xml:space="preserve">Zompirewolf</t>
        </is>
      </c>
      <c r="C5778" t="inlineStr">
        <is>
          <t xml:space="preserve">Zompirewolf: Die Geburt Einer Legende</t>
        </is>
      </c>
      <c r="D5778" t="inlineStr">
        <is>
          <t xml:space="preserve">eb227b05335b1107cc891ac480d2cb58659398e9</t>
        </is>
      </c>
      <c r="E5778" t="inlineStr">
        <is>
          <t xml:space="preserve">Episode 537: Waldhinterhalt</t>
        </is>
      </c>
      <c r="F5778">
        <v>537</v>
      </c>
      <c r="G5778" t="inlineStr">
        <is>
          <t xml:space="preserve">5:14-5:17</t>
        </is>
      </c>
      <c r="H5778" t="inlineStr">
        <is>
          <t xml:space="preserve">Resolved</t>
        </is>
      </c>
      <c r="I5778" t="inlineStr">
        <is>
          <t xml:space="preserve">Remarks: incorrect name, mispronunciation
Line from Script: "Kira und Adeline strahlten vor Aufregung. "
Notes: "Kira" - change to "Kiera"EN, "Adeline" --&gt; "Adeline"EN (AdelAIne)</t>
        </is>
      </c>
      <c r="J5778" t="inlineStr">
        <is>
          <t xml:space="preserve">AI</t>
        </is>
      </c>
      <c r="K5778" t="inlineStr">
        <is>
          <t xml:space="preserve">Script error</t>
        </is>
      </c>
      <c r="L5778" t="inlineStr">
        <is>
          <t xml:space="preserve">Script error</t>
        </is>
      </c>
      <c r="M5778" t="str">
        <f>IFERROR(IF(VLOOKUP(L5778,'Quantification'!$A:$B,2,FALSE)&amp;""="","Unclassified",VLOOKUP(L5778,'Quantification'!$A:$B,2,FALSE)),"Unclassified")</f>
        <v>Major</v>
      </c>
      <c r="N5778" t="inlineStr">
        <is>
          <t xml:space="preserve">frl-florinda.frisardi@pocketfm.com</t>
        </is>
      </c>
      <c r="O5778" t="inlineStr">
        <is>
          <t xml:space="preserve">Issues found in raw</t>
        </is>
      </c>
      <c r="P5778" t="str">
        <f>IF(OR(O5778="Issues found in master",O5778="Final master"),"Master",IF(OR(O5778="Ready for Master",O5778="Issues found in raw",O5778="Raw under QC",O5778="Issues resolved in raw"),"Raw","-"))</f>
        <v>Raw</v>
      </c>
      <c r="Q5778" s="13">
        <v>46266.36041666666</v>
      </c>
      <c r="R5778" t="inlineStr">
        <is>
          <t xml:space="preserve">2026-09 (Sept)</t>
        </is>
      </c>
      <c r="S5778">
        <f>IF(M5778="Not an error",0,IF(COUNTIFS($A$2:$A5778,$A5778,$D$2:$D5778,$D5778,$M$2:$M5778,"&lt;&gt;Not an error")=1,1,0))</f>
        <v>0</v>
      </c>
      <c r="T5778">
        <f>IF(M5778&lt;&gt;"Major",0,IF(COUNTIFS($A$2:$A5778,$A5778,$D$2:$D5778,$D5778,$M$2:$M5778,"Major")=1,1,0))</f>
        <v>0</v>
      </c>
      <c r="U5778">
        <f>IF(M5778&lt;&gt;"Minor",0,IF(COUNTIFS($A$2:$A5778,$A5778,$D$2:$D5778,$D5778,$M$2:$M5778,"Minor")=1,1,0))</f>
        <v>0</v>
      </c>
    </row>
    <row r="5779">
      <c r="A5779" t="inlineStr">
        <is>
          <t xml:space="preserve">294cd7d130be8bb0326127c52ff2769fcf9a956d</t>
        </is>
      </c>
      <c r="B5779" t="inlineStr">
        <is>
          <t xml:space="preserve">Zompirewolf</t>
        </is>
      </c>
      <c r="C5779" t="inlineStr">
        <is>
          <t xml:space="preserve">Zompirewolf: Die Geburt Einer Legende</t>
        </is>
      </c>
      <c r="D5779" t="inlineStr">
        <is>
          <t xml:space="preserve">eb227b05335b1107cc891ac480d2cb58659398e9</t>
        </is>
      </c>
      <c r="E5779" t="inlineStr">
        <is>
          <t xml:space="preserve">Episode 537: Waldhinterhalt</t>
        </is>
      </c>
      <c r="F5779">
        <v>537</v>
      </c>
      <c r="G5779" t="inlineStr">
        <is>
          <t xml:space="preserve">5:37-5:46</t>
        </is>
      </c>
      <c r="H5779" t="inlineStr">
        <is>
          <t xml:space="preserve">Resolved</t>
        </is>
      </c>
      <c r="I5779" t="inlineStr">
        <is>
          <t xml:space="preserve">Remarks: grammatical error
Line from Script: "„Dieser Pfad sollte uns direkt zu ihrem Standort führen“, erklärte sie und deutete auf eine Route, die durch den Wald zum Versteck von Konundrum führte. "
Notes: "von Konundrum" - change to "vom Konundrum"</t>
        </is>
      </c>
      <c r="J5779" t="inlineStr">
        <is>
          <t xml:space="preserve">AI</t>
        </is>
      </c>
      <c r="K5779" t="inlineStr">
        <is>
          <t xml:space="preserve">Script error</t>
        </is>
      </c>
      <c r="L5779" t="inlineStr">
        <is>
          <t xml:space="preserve">Script error</t>
        </is>
      </c>
      <c r="M5779" t="str">
        <f>IFERROR(IF(VLOOKUP(L5779,'Quantification'!$A:$B,2,FALSE)&amp;""="","Unclassified",VLOOKUP(L5779,'Quantification'!$A:$B,2,FALSE)),"Unclassified")</f>
        <v>Major</v>
      </c>
      <c r="N5779" t="inlineStr">
        <is>
          <t xml:space="preserve">frl-florinda.frisardi@pocketfm.com</t>
        </is>
      </c>
      <c r="O5779" t="inlineStr">
        <is>
          <t xml:space="preserve">Issues found in raw</t>
        </is>
      </c>
      <c r="P5779" t="str">
        <f>IF(OR(O5779="Issues found in master",O5779="Final master"),"Master",IF(OR(O5779="Ready for Master",O5779="Issues found in raw",O5779="Raw under QC",O5779="Issues resolved in raw"),"Raw","-"))</f>
        <v>Raw</v>
      </c>
      <c r="Q5779" s="13">
        <v>46266.36041666666</v>
      </c>
      <c r="R5779" t="inlineStr">
        <is>
          <t xml:space="preserve">2026-09 (Sept)</t>
        </is>
      </c>
      <c r="S5779">
        <f>IF(M5779="Not an error",0,IF(COUNTIFS($A$2:$A5779,$A5779,$D$2:$D5779,$D5779,$M$2:$M5779,"&lt;&gt;Not an error")=1,1,0))</f>
        <v>0</v>
      </c>
      <c r="T5779">
        <f>IF(M5779&lt;&gt;"Major",0,IF(COUNTIFS($A$2:$A5779,$A5779,$D$2:$D5779,$D5779,$M$2:$M5779,"Major")=1,1,0))</f>
        <v>0</v>
      </c>
      <c r="U5779">
        <f>IF(M5779&lt;&gt;"Minor",0,IF(COUNTIFS($A$2:$A5779,$A5779,$D$2:$D5779,$D5779,$M$2:$M5779,"Minor")=1,1,0))</f>
        <v>0</v>
      </c>
    </row>
    <row r="5780">
      <c r="A5780" t="inlineStr">
        <is>
          <t xml:space="preserve">294cd7d130be8bb0326127c52ff2769fcf9a956d</t>
        </is>
      </c>
      <c r="B5780" t="inlineStr">
        <is>
          <t xml:space="preserve">Zompirewolf</t>
        </is>
      </c>
      <c r="C5780" t="inlineStr">
        <is>
          <t xml:space="preserve">Zompirewolf: Die Geburt Einer Legende</t>
        </is>
      </c>
      <c r="D5780" t="inlineStr">
        <is>
          <t xml:space="preserve">eb227b05335b1107cc891ac480d2cb58659398e9</t>
        </is>
      </c>
      <c r="E5780" t="inlineStr">
        <is>
          <t xml:space="preserve">Episode 537: Waldhinterhalt</t>
        </is>
      </c>
      <c r="F5780">
        <v>537</v>
      </c>
      <c r="G5780" t="inlineStr">
        <is>
          <t xml:space="preserve">6:18-6:27</t>
        </is>
      </c>
      <c r="H5780" t="inlineStr">
        <is>
          <t xml:space="preserve">Resolved</t>
        </is>
      </c>
      <c r="I5780" t="inlineStr">
        <is>
          <t xml:space="preserve">Remarks: grammatical error
Line from Script: "Die Mission war gefährlich, aber sie waren entschlossen, Chloe zu retten und eine alte Rechnung mit Donovan und Konundrum zu begleichen."
Notes: "und Konundrum" - change to "und dem Konundrum"</t>
        </is>
      </c>
      <c r="J5780" t="inlineStr">
        <is>
          <t xml:space="preserve">AI</t>
        </is>
      </c>
      <c r="K5780" t="inlineStr">
        <is>
          <t xml:space="preserve">Script error</t>
        </is>
      </c>
      <c r="L5780" t="inlineStr">
        <is>
          <t xml:space="preserve">Script error</t>
        </is>
      </c>
      <c r="M5780" t="str">
        <f>IFERROR(IF(VLOOKUP(L5780,'Quantification'!$A:$B,2,FALSE)&amp;""="","Unclassified",VLOOKUP(L5780,'Quantification'!$A:$B,2,FALSE)),"Unclassified")</f>
        <v>Major</v>
      </c>
      <c r="N5780" t="inlineStr">
        <is>
          <t xml:space="preserve">frl-florinda.frisardi@pocketfm.com</t>
        </is>
      </c>
      <c r="O5780" t="inlineStr">
        <is>
          <t xml:space="preserve">Issues found in raw</t>
        </is>
      </c>
      <c r="P5780" t="str">
        <f>IF(OR(O5780="Issues found in master",O5780="Final master"),"Master",IF(OR(O5780="Ready for Master",O5780="Issues found in raw",O5780="Raw under QC",O5780="Issues resolved in raw"),"Raw","-"))</f>
        <v>Raw</v>
      </c>
      <c r="Q5780" s="13">
        <v>46266.36041666666</v>
      </c>
      <c r="R5780" t="inlineStr">
        <is>
          <t xml:space="preserve">2026-09 (Sept)</t>
        </is>
      </c>
      <c r="S5780">
        <f>IF(M5780="Not an error",0,IF(COUNTIFS($A$2:$A5780,$A5780,$D$2:$D5780,$D5780,$M$2:$M5780,"&lt;&gt;Not an error")=1,1,0))</f>
        <v>0</v>
      </c>
      <c r="T5780">
        <f>IF(M5780&lt;&gt;"Major",0,IF(COUNTIFS($A$2:$A5780,$A5780,$D$2:$D5780,$D5780,$M$2:$M5780,"Major")=1,1,0))</f>
        <v>0</v>
      </c>
      <c r="U5780">
        <f>IF(M5780&lt;&gt;"Minor",0,IF(COUNTIFS($A$2:$A5780,$A5780,$D$2:$D5780,$D5780,$M$2:$M5780,"Minor")=1,1,0))</f>
        <v>0</v>
      </c>
    </row>
    <row r="5781">
      <c r="A5781" t="inlineStr">
        <is>
          <t xml:space="preserve">294cd7d130be8bb0326127c52ff2769fcf9a956d</t>
        </is>
      </c>
      <c r="B5781" t="inlineStr">
        <is>
          <t xml:space="preserve">Zompirewolf</t>
        </is>
      </c>
      <c r="C5781" t="inlineStr">
        <is>
          <t xml:space="preserve">Zompirewolf: Die Geburt Einer Legende</t>
        </is>
      </c>
      <c r="D5781" t="inlineStr">
        <is>
          <t xml:space="preserve">eb227b05335b1107cc891ac480d2cb58659398e9</t>
        </is>
      </c>
      <c r="E5781" t="inlineStr">
        <is>
          <t xml:space="preserve">Episode 537: Waldhinterhalt</t>
        </is>
      </c>
      <c r="F5781">
        <v>537</v>
      </c>
      <c r="G5781" t="inlineStr">
        <is>
          <t xml:space="preserve">6:28-6:40</t>
        </is>
      </c>
      <c r="H5781" t="inlineStr">
        <is>
          <t xml:space="preserve">Resolved</t>
        </is>
      </c>
      <c r="I5781" t="inlineStr">
        <is>
          <t xml:space="preserve">Remarks: incorrect name, mispronunciation
Line from Script: "Als die Sonne hinter dem Horizont versank und lange Schatten über den Wald warf, versammelte sich die Gruppe, Tristan, Seraphina, Arno, Kira und Adeline, am Waldrand. "
Notes: "Kira" - change to "Kiera"EN, "Adeline" --&gt; "Adeline"EN (AdelAIne)</t>
        </is>
      </c>
      <c r="J5781" t="inlineStr">
        <is>
          <t xml:space="preserve">AI</t>
        </is>
      </c>
      <c r="K5781" t="inlineStr">
        <is>
          <t xml:space="preserve">Script error</t>
        </is>
      </c>
      <c r="L5781" t="inlineStr">
        <is>
          <t xml:space="preserve">Script error</t>
        </is>
      </c>
      <c r="M5781" t="str">
        <f>IFERROR(IF(VLOOKUP(L5781,'Quantification'!$A:$B,2,FALSE)&amp;""="","Unclassified",VLOOKUP(L5781,'Quantification'!$A:$B,2,FALSE)),"Unclassified")</f>
        <v>Major</v>
      </c>
      <c r="N5781" t="inlineStr">
        <is>
          <t xml:space="preserve">frl-florinda.frisardi@pocketfm.com</t>
        </is>
      </c>
      <c r="O5781" t="inlineStr">
        <is>
          <t xml:space="preserve">Issues found in raw</t>
        </is>
      </c>
      <c r="P5781" t="str">
        <f>IF(OR(O5781="Issues found in master",O5781="Final master"),"Master",IF(OR(O5781="Ready for Master",O5781="Issues found in raw",O5781="Raw under QC",O5781="Issues resolved in raw"),"Raw","-"))</f>
        <v>Raw</v>
      </c>
      <c r="Q5781" s="13">
        <v>46266.36041666666</v>
      </c>
      <c r="R5781" t="inlineStr">
        <is>
          <t xml:space="preserve">2026-09 (Sept)</t>
        </is>
      </c>
      <c r="S5781">
        <f>IF(M5781="Not an error",0,IF(COUNTIFS($A$2:$A5781,$A5781,$D$2:$D5781,$D5781,$M$2:$M5781,"&lt;&gt;Not an error")=1,1,0))</f>
        <v>0</v>
      </c>
      <c r="T5781">
        <f>IF(M5781&lt;&gt;"Major",0,IF(COUNTIFS($A$2:$A5781,$A5781,$D$2:$D5781,$D5781,$M$2:$M5781,"Major")=1,1,0))</f>
        <v>0</v>
      </c>
      <c r="U5781">
        <f>IF(M5781&lt;&gt;"Minor",0,IF(COUNTIFS($A$2:$A5781,$A5781,$D$2:$D5781,$D5781,$M$2:$M5781,"Minor")=1,1,0))</f>
        <v>0</v>
      </c>
    </row>
    <row r="5782">
      <c r="A5782" t="inlineStr">
        <is>
          <t xml:space="preserve">294cd7d130be8bb0326127c52ff2769fcf9a956d</t>
        </is>
      </c>
      <c r="B5782" t="inlineStr">
        <is>
          <t xml:space="preserve">Zompirewolf</t>
        </is>
      </c>
      <c r="C5782" t="inlineStr">
        <is>
          <t xml:space="preserve">Zompirewolf: Die Geburt Einer Legende</t>
        </is>
      </c>
      <c r="D5782" t="inlineStr">
        <is>
          <t xml:space="preserve">a39de9441219496851d8bb1b66c8aa4e20b10c86</t>
        </is>
      </c>
      <c r="E5782" t="inlineStr">
        <is>
          <t xml:space="preserve">Episode 538: Showdown Beim Konundrum</t>
        </is>
      </c>
      <c r="F5782">
        <v>538</v>
      </c>
      <c r="G5782" t="inlineStr">
        <is>
          <t xml:space="preserve">0:00</t>
        </is>
      </c>
      <c r="H5782" t="inlineStr">
        <is>
          <t xml:space="preserve">Ignore</t>
        </is>
      </c>
      <c r="I5782" t="inlineStr">
        <is>
          <t xml:space="preserve">Remarks: grammatical error in title
Line from Script: "Showdown Bei Konundrum"
Notes: "Showdown Beim Konundrum"</t>
        </is>
      </c>
      <c r="J5782" t="inlineStr">
        <is>
          <t xml:space="preserve">AI</t>
        </is>
      </c>
      <c r="K5782" t="inlineStr">
        <is>
          <t xml:space="preserve">Script error</t>
        </is>
      </c>
      <c r="L5782" t="inlineStr">
        <is>
          <t xml:space="preserve">Script error</t>
        </is>
      </c>
      <c r="M5782" t="str">
        <f>IFERROR(IF(VLOOKUP(L5782,'Quantification'!$A:$B,2,FALSE)&amp;""="","Unclassified",VLOOKUP(L5782,'Quantification'!$A:$B,2,FALSE)),"Unclassified")</f>
        <v>Major</v>
      </c>
      <c r="N5782" t="inlineStr">
        <is>
          <t xml:space="preserve">frl-florinda.frisardi@pocketfm.com</t>
        </is>
      </c>
      <c r="O5782" t="inlineStr">
        <is>
          <t xml:space="preserve">Issues found in raw</t>
        </is>
      </c>
      <c r="P5782" t="str">
        <f>IF(OR(O5782="Issues found in master",O5782="Final master"),"Master",IF(OR(O5782="Ready for Master",O5782="Issues found in raw",O5782="Raw under QC",O5782="Issues resolved in raw"),"Raw","-"))</f>
        <v>Raw</v>
      </c>
      <c r="Q5782" s="13">
        <v>46268.25138888889</v>
      </c>
      <c r="R5782" t="inlineStr">
        <is>
          <t xml:space="preserve">2026-09 (Sept)</t>
        </is>
      </c>
      <c r="S5782">
        <f>IF(M5782="Not an error",0,IF(COUNTIFS($A$2:$A5782,$A5782,$D$2:$D5782,$D5782,$M$2:$M5782,"&lt;&gt;Not an error")=1,1,0))</f>
        <v>1</v>
      </c>
      <c r="T5782">
        <f>IF(M5782&lt;&gt;"Major",0,IF(COUNTIFS($A$2:$A5782,$A5782,$D$2:$D5782,$D5782,$M$2:$M5782,"Major")=1,1,0))</f>
        <v>1</v>
      </c>
      <c r="U5782">
        <f>IF(M5782&lt;&gt;"Minor",0,IF(COUNTIFS($A$2:$A5782,$A5782,$D$2:$D5782,$D5782,$M$2:$M5782,"Minor")=1,1,0))</f>
        <v>0</v>
      </c>
    </row>
    <row r="5783">
      <c r="A5783" t="inlineStr">
        <is>
          <t xml:space="preserve">294cd7d130be8bb0326127c52ff2769fcf9a956d</t>
        </is>
      </c>
      <c r="B5783" t="inlineStr">
        <is>
          <t xml:space="preserve">Zompirewolf</t>
        </is>
      </c>
      <c r="C5783" t="inlineStr">
        <is>
          <t xml:space="preserve">Zompirewolf: Die Geburt Einer Legende</t>
        </is>
      </c>
      <c r="D5783" t="inlineStr">
        <is>
          <t xml:space="preserve">12a1396efc79077d4c089492e2484dc03c87b157</t>
        </is>
      </c>
      <c r="E5783" t="inlineStr">
        <is>
          <t xml:space="preserve">Episode 539: So Einfach Wie Es Nur Geht (Re-Gen)</t>
        </is>
      </c>
      <c r="F5783">
        <v>539</v>
      </c>
      <c r="G5783" t="inlineStr">
        <is>
          <t xml:space="preserve">3:11-3:21</t>
        </is>
      </c>
      <c r="H5783" t="inlineStr">
        <is>
          <t xml:space="preserve">Resolved</t>
        </is>
      </c>
      <c r="I5783" t="inlineStr">
        <is>
          <t xml:space="preserve">Remarks: change in accent
Line from Script: "Da Tristan mit ihrem Anführer beschäftigt war, stürzten sie sich auf Kiera, Adeline, Arno und Tristans Beschwörungen: Trevor, Sophia und Atlas."
Notes: "Kiera" DE--&gt;EN</t>
        </is>
      </c>
      <c r="J5783" t="inlineStr">
        <is>
          <t xml:space="preserve">VOA</t>
        </is>
      </c>
      <c r="K5783" t="inlineStr">
        <is>
          <t xml:space="preserve">Mispronunciation</t>
        </is>
      </c>
      <c r="L5783" t="inlineStr">
        <is>
          <t xml:space="preserve">Mispronunciation</t>
        </is>
      </c>
      <c r="M5783" t="str">
        <f>IFERROR(IF(VLOOKUP(L5783,'Quantification'!$A:$B,2,FALSE)&amp;""="","Unclassified",VLOOKUP(L5783,'Quantification'!$A:$B,2,FALSE)),"Unclassified")</f>
        <v>Major</v>
      </c>
      <c r="N5783" t="inlineStr">
        <is>
          <t xml:space="preserve">frl-florinda.frisardi@pocketfm.com</t>
        </is>
      </c>
      <c r="O5783" t="inlineStr">
        <is>
          <t xml:space="preserve">Issues found in raw</t>
        </is>
      </c>
      <c r="P5783" t="str">
        <f>IF(OR(O5783="Issues found in master",O5783="Final master"),"Master",IF(OR(O5783="Ready for Master",O5783="Issues found in raw",O5783="Raw under QC",O5783="Issues resolved in raw"),"Raw","-"))</f>
        <v>Raw</v>
      </c>
      <c r="Q5783" s="13">
        <v>46267.34861111111</v>
      </c>
      <c r="R5783" t="inlineStr">
        <is>
          <t xml:space="preserve">2026-09 (Sept)</t>
        </is>
      </c>
      <c r="S5783">
        <f>IF(M5783="Not an error",0,IF(COUNTIFS($A$2:$A5783,$A5783,$D$2:$D5783,$D5783,$M$2:$M5783,"&lt;&gt;Not an error")=1,1,0))</f>
        <v>1</v>
      </c>
      <c r="T5783">
        <f>IF(M5783&lt;&gt;"Major",0,IF(COUNTIFS($A$2:$A5783,$A5783,$D$2:$D5783,$D5783,$M$2:$M5783,"Major")=1,1,0))</f>
        <v>1</v>
      </c>
      <c r="U5783">
        <f>IF(M5783&lt;&gt;"Minor",0,IF(COUNTIFS($A$2:$A5783,$A5783,$D$2:$D5783,$D5783,$M$2:$M5783,"Minor")=1,1,0))</f>
        <v>0</v>
      </c>
    </row>
    <row r="5784">
      <c r="A5784" t="inlineStr">
        <is>
          <t xml:space="preserve">294cd7d130be8bb0326127c52ff2769fcf9a956d</t>
        </is>
      </c>
      <c r="B5784" t="inlineStr">
        <is>
          <t xml:space="preserve">Zompirewolf</t>
        </is>
      </c>
      <c r="C5784" t="inlineStr">
        <is>
          <t xml:space="preserve">Zompirewolf: Die Geburt Einer Legende</t>
        </is>
      </c>
      <c r="D5784" t="inlineStr">
        <is>
          <t xml:space="preserve">9e4b18cde48719e04dd7845559c21b58a6ccf80b</t>
        </is>
      </c>
      <c r="E5784" t="inlineStr">
        <is>
          <t xml:space="preserve">Episode 539: So Einfach Wie Es Nur Geht</t>
        </is>
      </c>
      <c r="F5784">
        <v>539</v>
      </c>
      <c r="G5784" t="inlineStr">
        <is>
          <t xml:space="preserve">3:13-3:23</t>
        </is>
      </c>
      <c r="H5784" t="inlineStr">
        <is>
          <t xml:space="preserve">Ignore</t>
        </is>
      </c>
      <c r="I5784" t="inlineStr">
        <is>
          <t xml:space="preserve">Remarks: incorrect name, mispronunciation
Line from Script: "Da Tristan mit ihrem Anführer beschäftigt war, stürzten sie sich auf Kira, Adeline, Arno und Tristans Beschwörungen: Trevor, Sophia und Atlas. "
Notes: "Kira" - change to "Kiera"EN, "Adeline" --&gt; "Adeline"EN (AdelAINe)</t>
        </is>
      </c>
      <c r="J5784" t="inlineStr">
        <is>
          <t xml:space="preserve">AI</t>
        </is>
      </c>
      <c r="K5784" t="inlineStr">
        <is>
          <t xml:space="preserve">Script error</t>
        </is>
      </c>
      <c r="L5784" t="inlineStr">
        <is>
          <t xml:space="preserve">Script error</t>
        </is>
      </c>
      <c r="M5784" t="str">
        <f>IFERROR(IF(VLOOKUP(L5784,'Quantification'!$A:$B,2,FALSE)&amp;""="","Unclassified",VLOOKUP(L5784,'Quantification'!$A:$B,2,FALSE)),"Unclassified")</f>
        <v>Major</v>
      </c>
      <c r="N5784" t="inlineStr">
        <is>
          <t xml:space="preserve">frl-florinda.frisardi@pocketfm.com</t>
        </is>
      </c>
      <c r="O5784" t="inlineStr">
        <is>
          <t xml:space="preserve">Issues found in raw</t>
        </is>
      </c>
      <c r="P5784" t="str">
        <f>IF(OR(O5784="Issues found in master",O5784="Final master"),"Master",IF(OR(O5784="Ready for Master",O5784="Issues found in raw",O5784="Raw under QC",O5784="Issues resolved in raw"),"Raw","-"))</f>
        <v>Raw</v>
      </c>
      <c r="Q5784" s="13">
        <v>46280.21319444444</v>
      </c>
      <c r="R5784" t="inlineStr">
        <is>
          <t xml:space="preserve">2026-09 (Sept)</t>
        </is>
      </c>
      <c r="S5784">
        <f>IF(M5784="Not an error",0,IF(COUNTIFS($A$2:$A5784,$A5784,$D$2:$D5784,$D5784,$M$2:$M5784,"&lt;&gt;Not an error")=1,1,0))</f>
        <v>1</v>
      </c>
      <c r="T5784">
        <f>IF(M5784&lt;&gt;"Major",0,IF(COUNTIFS($A$2:$A5784,$A5784,$D$2:$D5784,$D5784,$M$2:$M5784,"Major")=1,1,0))</f>
        <v>1</v>
      </c>
      <c r="U5784">
        <f>IF(M5784&lt;&gt;"Minor",0,IF(COUNTIFS($A$2:$A5784,$A5784,$D$2:$D5784,$D5784,$M$2:$M5784,"Minor")=1,1,0))</f>
        <v>0</v>
      </c>
    </row>
    <row r="5785">
      <c r="A5785" t="inlineStr">
        <is>
          <t xml:space="preserve">294cd7d130be8bb0326127c52ff2769fcf9a956d</t>
        </is>
      </c>
      <c r="B5785" t="inlineStr">
        <is>
          <t xml:space="preserve">Zompirewolf</t>
        </is>
      </c>
      <c r="C5785" t="inlineStr">
        <is>
          <t xml:space="preserve">Zompirewolf: Die Geburt Einer Legende</t>
        </is>
      </c>
      <c r="D5785" t="inlineStr">
        <is>
          <t xml:space="preserve">9e4b18cde48719e04dd7845559c21b58a6ccf80b</t>
        </is>
      </c>
      <c r="E5785" t="inlineStr">
        <is>
          <t xml:space="preserve">Episode 539: So Einfach Wie Es Nur Geht</t>
        </is>
      </c>
      <c r="F5785">
        <v>539</v>
      </c>
      <c r="G5785" t="inlineStr">
        <is>
          <t xml:space="preserve">3:48-8:06</t>
        </is>
      </c>
      <c r="H5785" t="inlineStr">
        <is>
          <t xml:space="preserve">Resolved</t>
        </is>
      </c>
      <c r="I5785" t="inlineStr">
        <is>
          <t xml:space="preserve">Remarks: incorrect name?
Line from Script: "„Na schön, Jungs, tanzen wir!“, scherzte Rikoschett mit spielerischer Angeberei in der Stimme.
Das Mitglied mit der Rattenmaske stürmte mit unglaublicher Geschwindigkeit vor und feuerte eine Salve von Schlägen auf Rikoschetts Kopf und Brust ab.
Dank seiner verbesserten Reflexe sah Rikoschett jeden Schlag kommen." --&gt; continues until end of epsiode
Notes: Who is "Rikoschett"? He wasn't part of the group before? Is he supposed to be Arno?</t>
        </is>
      </c>
      <c r="J5785" t="inlineStr">
        <is>
          <t xml:space="preserve">AI</t>
        </is>
      </c>
      <c r="K5785" t="inlineStr">
        <is>
          <t xml:space="preserve">Script error</t>
        </is>
      </c>
      <c r="L5785" t="inlineStr">
        <is>
          <t xml:space="preserve">Script error</t>
        </is>
      </c>
      <c r="M5785" t="str">
        <f>IFERROR(IF(VLOOKUP(L5785,'Quantification'!$A:$B,2,FALSE)&amp;""="","Unclassified",VLOOKUP(L5785,'Quantification'!$A:$B,2,FALSE)),"Unclassified")</f>
        <v>Major</v>
      </c>
      <c r="N5785" t="inlineStr">
        <is>
          <t xml:space="preserve">frl-florinda.frisardi@pocketfm.com</t>
        </is>
      </c>
      <c r="O5785" t="inlineStr">
        <is>
          <t xml:space="preserve">Issues found in raw</t>
        </is>
      </c>
      <c r="P5785" t="str">
        <f>IF(OR(O5785="Issues found in master",O5785="Final master"),"Master",IF(OR(O5785="Ready for Master",O5785="Issues found in raw",O5785="Raw under QC",O5785="Issues resolved in raw"),"Raw","-"))</f>
        <v>Raw</v>
      </c>
      <c r="Q5785" s="13">
        <v>46280.21319444444</v>
      </c>
      <c r="R5785" t="inlineStr">
        <is>
          <t xml:space="preserve">2026-09 (Sept)</t>
        </is>
      </c>
      <c r="S5785">
        <f>IF(M5785="Not an error",0,IF(COUNTIFS($A$2:$A5785,$A5785,$D$2:$D5785,$D5785,$M$2:$M5785,"&lt;&gt;Not an error")=1,1,0))</f>
        <v>0</v>
      </c>
      <c r="T5785">
        <f>IF(M5785&lt;&gt;"Major",0,IF(COUNTIFS($A$2:$A5785,$A5785,$D$2:$D5785,$D5785,$M$2:$M5785,"Major")=1,1,0))</f>
        <v>0</v>
      </c>
      <c r="U5785">
        <f>IF(M5785&lt;&gt;"Minor",0,IF(COUNTIFS($A$2:$A5785,$A5785,$D$2:$D5785,$D5785,$M$2:$M5785,"Minor")=1,1,0))</f>
        <v>0</v>
      </c>
    </row>
    <row r="5786">
      <c r="A5786" t="inlineStr">
        <is>
          <t xml:space="preserve">294cd7d130be8bb0326127c52ff2769fcf9a956d</t>
        </is>
      </c>
      <c r="B5786" t="inlineStr">
        <is>
          <t xml:space="preserve">Zompirewolf</t>
        </is>
      </c>
      <c r="C5786" t="inlineStr">
        <is>
          <t xml:space="preserve">Zompirewolf: Die Geburt Einer Legende</t>
        </is>
      </c>
      <c r="D5786" t="inlineStr">
        <is>
          <t xml:space="preserve">e59d24fa02edc63e09da6eb33efb04edb6bb1b90</t>
        </is>
      </c>
      <c r="E5786" t="inlineStr">
        <is>
          <t xml:space="preserve">Episode 540: Die Zwillinge Gegen Mitglieder</t>
        </is>
      </c>
      <c r="F5786">
        <v>540</v>
      </c>
      <c r="G5786" t="inlineStr">
        <is>
          <t xml:space="preserve">0:00-0:09</t>
        </is>
      </c>
      <c r="H5786" t="inlineStr">
        <is>
          <t xml:space="preserve">Resolved</t>
        </is>
      </c>
      <c r="I5786" t="inlineStr">
        <is>
          <t xml:space="preserve">Remarks: incorrect name
Line from Script: "Während Arno Greaves gegen drei Mitglieder des Rätsels kämpfte, waren die Zwillinge in ihren eigenen Kampf vertieft."
Notes: "des Rätsels" - change to "des Konundrums"</t>
        </is>
      </c>
      <c r="J5786" t="inlineStr">
        <is>
          <t xml:space="preserve">AI</t>
        </is>
      </c>
      <c r="K5786" t="inlineStr">
        <is>
          <t xml:space="preserve">Script error</t>
        </is>
      </c>
      <c r="L5786" t="inlineStr">
        <is>
          <t xml:space="preserve">Script error</t>
        </is>
      </c>
      <c r="M5786" t="str">
        <f>IFERROR(IF(VLOOKUP(L5786,'Quantification'!$A:$B,2,FALSE)&amp;""="","Unclassified",VLOOKUP(L5786,'Quantification'!$A:$B,2,FALSE)),"Unclassified")</f>
        <v>Major</v>
      </c>
      <c r="N5786" t="inlineStr">
        <is>
          <t xml:space="preserve">frl-florinda.frisardi@pocketfm.com</t>
        </is>
      </c>
      <c r="O5786" t="inlineStr">
        <is>
          <t xml:space="preserve">Issues found in raw</t>
        </is>
      </c>
      <c r="P5786" t="str">
        <f>IF(OR(O5786="Issues found in master",O5786="Final master"),"Master",IF(OR(O5786="Ready for Master",O5786="Issues found in raw",O5786="Raw under QC",O5786="Issues resolved in raw"),"Raw","-"))</f>
        <v>Raw</v>
      </c>
      <c r="Q5786" s="13">
        <v>46268.25138888889</v>
      </c>
      <c r="R5786" t="inlineStr">
        <is>
          <t xml:space="preserve">2026-09 (Sept)</t>
        </is>
      </c>
      <c r="S5786">
        <f>IF(M5786="Not an error",0,IF(COUNTIFS($A$2:$A5786,$A5786,$D$2:$D5786,$D5786,$M$2:$M5786,"&lt;&gt;Not an error")=1,1,0))</f>
        <v>1</v>
      </c>
      <c r="T5786">
        <f>IF(M5786&lt;&gt;"Major",0,IF(COUNTIFS($A$2:$A5786,$A5786,$D$2:$D5786,$D5786,$M$2:$M5786,"Major")=1,1,0))</f>
        <v>1</v>
      </c>
      <c r="U5786">
        <f>IF(M5786&lt;&gt;"Minor",0,IF(COUNTIFS($A$2:$A5786,$A5786,$D$2:$D5786,$D5786,$M$2:$M5786,"Minor")=1,1,0))</f>
        <v>0</v>
      </c>
    </row>
    <row r="5787">
      <c r="A5787" t="inlineStr">
        <is>
          <t xml:space="preserve">294cd7d130be8bb0326127c52ff2769fcf9a956d</t>
        </is>
      </c>
      <c r="B5787" t="inlineStr">
        <is>
          <t xml:space="preserve">Zompirewolf</t>
        </is>
      </c>
      <c r="C5787" t="inlineStr">
        <is>
          <t xml:space="preserve">Zompirewolf: Die Geburt Einer Legende</t>
        </is>
      </c>
      <c r="D5787" t="inlineStr">
        <is>
          <t xml:space="preserve">e59d24fa02edc63e09da6eb33efb04edb6bb1b90</t>
        </is>
      </c>
      <c r="E5787" t="inlineStr">
        <is>
          <t xml:space="preserve">Episode 540: Die Zwillinge Gegen Mitglieder</t>
        </is>
      </c>
      <c r="F5787">
        <v>540</v>
      </c>
      <c r="G5787" t="inlineStr">
        <is>
          <t xml:space="preserve">0:09-0:17</t>
        </is>
      </c>
      <c r="H5787" t="inlineStr">
        <is>
          <t xml:space="preserve">Resolved</t>
        </is>
      </c>
      <c r="I5787" t="inlineStr">
        <is>
          <t xml:space="preserve">Remarks: incorrect name, mispronunciation
Line from Script: "Kira und Adeline standen zwei Frauen des Rätsels gegenüber, eine mit Kaninchenmaske, die andere mit Affenmaske. "
Notes: "Kira" - change to "Kiera"EN, "Adeline" --&gt; "Adeline"EN (AdelAIne)</t>
        </is>
      </c>
      <c r="J5787" t="inlineStr">
        <is>
          <t xml:space="preserve">AI</t>
        </is>
      </c>
      <c r="K5787" t="inlineStr">
        <is>
          <t xml:space="preserve">Script error</t>
        </is>
      </c>
      <c r="L5787" t="inlineStr">
        <is>
          <t xml:space="preserve">Script error</t>
        </is>
      </c>
      <c r="M5787" t="str">
        <f>IFERROR(IF(VLOOKUP(L5787,'Quantification'!$A:$B,2,FALSE)&amp;""="","Unclassified",VLOOKUP(L5787,'Quantification'!$A:$B,2,FALSE)),"Unclassified")</f>
        <v>Major</v>
      </c>
      <c r="N5787" t="inlineStr">
        <is>
          <t xml:space="preserve">frl-florinda.frisardi@pocketfm.com</t>
        </is>
      </c>
      <c r="O5787" t="inlineStr">
        <is>
          <t xml:space="preserve">Issues found in raw</t>
        </is>
      </c>
      <c r="P5787" t="str">
        <f>IF(OR(O5787="Issues found in master",O5787="Final master"),"Master",IF(OR(O5787="Ready for Master",O5787="Issues found in raw",O5787="Raw under QC",O5787="Issues resolved in raw"),"Raw","-"))</f>
        <v>Raw</v>
      </c>
      <c r="Q5787" s="13">
        <v>46268.25138888889</v>
      </c>
      <c r="R5787" t="inlineStr">
        <is>
          <t xml:space="preserve">2026-09 (Sept)</t>
        </is>
      </c>
      <c r="S5787">
        <f>IF(M5787="Not an error",0,IF(COUNTIFS($A$2:$A5787,$A5787,$D$2:$D5787,$D5787,$M$2:$M5787,"&lt;&gt;Not an error")=1,1,0))</f>
        <v>0</v>
      </c>
      <c r="T5787">
        <f>IF(M5787&lt;&gt;"Major",0,IF(COUNTIFS($A$2:$A5787,$A5787,$D$2:$D5787,$D5787,$M$2:$M5787,"Major")=1,1,0))</f>
        <v>0</v>
      </c>
      <c r="U5787">
        <f>IF(M5787&lt;&gt;"Minor",0,IF(COUNTIFS($A$2:$A5787,$A5787,$D$2:$D5787,$D5787,$M$2:$M5787,"Minor")=1,1,0))</f>
        <v>0</v>
      </c>
    </row>
    <row r="5788">
      <c r="A5788" t="inlineStr">
        <is>
          <t xml:space="preserve">294cd7d130be8bb0326127c52ff2769fcf9a956d</t>
        </is>
      </c>
      <c r="B5788" t="inlineStr">
        <is>
          <t xml:space="preserve">Zompirewolf</t>
        </is>
      </c>
      <c r="C5788" t="inlineStr">
        <is>
          <t xml:space="preserve">Zompirewolf: Die Geburt Einer Legende</t>
        </is>
      </c>
      <c r="D5788" t="inlineStr">
        <is>
          <t xml:space="preserve">e59d24fa02edc63e09da6eb33efb04edb6bb1b90</t>
        </is>
      </c>
      <c r="E5788" t="inlineStr">
        <is>
          <t xml:space="preserve">Episode 540: Die Zwillinge Gegen Mitglieder</t>
        </is>
      </c>
      <c r="F5788">
        <v>540</v>
      </c>
      <c r="G5788" t="inlineStr">
        <is>
          <t xml:space="preserve">0:29-0:55</t>
        </is>
      </c>
      <c r="H5788" t="inlineStr">
        <is>
          <t xml:space="preserve">Resolved</t>
        </is>
      </c>
      <c r="I5788" t="inlineStr">
        <is>
          <t xml:space="preserve">Remarks: incorrect name
Line from Script: "Schnell und wendig schoss sie vor und ließ eine Salve von Schlägen auf Kira niederprasseln.
Doch dank ihrer Werwolfinstinkte wich Kira den Schlägen mit fließender, tänzerischer Anmut aus.
„Da musst du dir schon mehr einfallen lassen!“, höhnte Kira voller Selbstvertrauen.
Die Maskierte nahm Kiras Spott als Herausforderung an und traf sie mit einem Tritt in den Bauch."
Notes: "Kira" - change to "Kiera"EN</t>
        </is>
      </c>
      <c r="J5788" t="inlineStr">
        <is>
          <t xml:space="preserve">AI</t>
        </is>
      </c>
      <c r="K5788" t="inlineStr">
        <is>
          <t xml:space="preserve">Script error</t>
        </is>
      </c>
      <c r="L5788" t="inlineStr">
        <is>
          <t xml:space="preserve">Script error</t>
        </is>
      </c>
      <c r="M5788" t="str">
        <f>IFERROR(IF(VLOOKUP(L5788,'Quantification'!$A:$B,2,FALSE)&amp;""="","Unclassified",VLOOKUP(L5788,'Quantification'!$A:$B,2,FALSE)),"Unclassified")</f>
        <v>Major</v>
      </c>
      <c r="N5788" t="inlineStr">
        <is>
          <t xml:space="preserve">frl-florinda.frisardi@pocketfm.com</t>
        </is>
      </c>
      <c r="O5788" t="inlineStr">
        <is>
          <t xml:space="preserve">Issues found in raw</t>
        </is>
      </c>
      <c r="P5788" t="str">
        <f>IF(OR(O5788="Issues found in master",O5788="Final master"),"Master",IF(OR(O5788="Ready for Master",O5788="Issues found in raw",O5788="Raw under QC",O5788="Issues resolved in raw"),"Raw","-"))</f>
        <v>Raw</v>
      </c>
      <c r="Q5788" s="13">
        <v>46268.25138888889</v>
      </c>
      <c r="R5788" t="inlineStr">
        <is>
          <t xml:space="preserve">2026-09 (Sept)</t>
        </is>
      </c>
      <c r="S5788">
        <f>IF(M5788="Not an error",0,IF(COUNTIFS($A$2:$A5788,$A5788,$D$2:$D5788,$D5788,$M$2:$M5788,"&lt;&gt;Not an error")=1,1,0))</f>
        <v>0</v>
      </c>
      <c r="T5788">
        <f>IF(M5788&lt;&gt;"Major",0,IF(COUNTIFS($A$2:$A5788,$A5788,$D$2:$D5788,$D5788,$M$2:$M5788,"Major")=1,1,0))</f>
        <v>0</v>
      </c>
      <c r="U5788">
        <f>IF(M5788&lt;&gt;"Minor",0,IF(COUNTIFS($A$2:$A5788,$A5788,$D$2:$D5788,$D5788,$M$2:$M5788,"Minor")=1,1,0))</f>
        <v>0</v>
      </c>
    </row>
    <row r="5789">
      <c r="A5789" t="inlineStr">
        <is>
          <t xml:space="preserve">294cd7d130be8bb0326127c52ff2769fcf9a956d</t>
        </is>
      </c>
      <c r="B5789" t="inlineStr">
        <is>
          <t xml:space="preserve">Zompirewolf</t>
        </is>
      </c>
      <c r="C5789" t="inlineStr">
        <is>
          <t xml:space="preserve">Zompirewolf: Die Geburt Einer Legende</t>
        </is>
      </c>
      <c r="D5789" t="inlineStr">
        <is>
          <t xml:space="preserve">e59d24fa02edc63e09da6eb33efb04edb6bb1b90</t>
        </is>
      </c>
      <c r="E5789" t="inlineStr">
        <is>
          <t xml:space="preserve">Episode 540: Die Zwillinge Gegen Mitglieder</t>
        </is>
      </c>
      <c r="F5789">
        <v>540</v>
      </c>
      <c r="G5789" t="inlineStr">
        <is>
          <t xml:space="preserve">1:04-1:23</t>
        </is>
      </c>
      <c r="H5789" t="inlineStr">
        <is>
          <t xml:space="preserve">Resolved</t>
        </is>
      </c>
      <c r="I5789" t="inlineStr">
        <is>
          <t xml:space="preserve">Remarks: incorrect name
Line from Script: "Doch im nächsten Moment wurde ihr klar, dass sie Kira gar nicht getroffen hatte. Die Prinzessin hatte ihren Tritt abgefangen.
„Genau, mehr einfallen lassen!“ Mit einem wilden Knurren konterte Kira und zerfetzte mit einem Hieb ihrer Klauen den Ärmel ihrer Gegnerin."
Notes: "Kira" - change to "Kiera"EN</t>
        </is>
      </c>
      <c r="J5789" t="inlineStr">
        <is>
          <t xml:space="preserve">AI</t>
        </is>
      </c>
      <c r="K5789" t="inlineStr">
        <is>
          <t xml:space="preserve">Script error</t>
        </is>
      </c>
      <c r="L5789" t="inlineStr">
        <is>
          <t xml:space="preserve">Script error</t>
        </is>
      </c>
      <c r="M5789" t="str">
        <f>IFERROR(IF(VLOOKUP(L5789,'Quantification'!$A:$B,2,FALSE)&amp;""="","Unclassified",VLOOKUP(L5789,'Quantification'!$A:$B,2,FALSE)),"Unclassified")</f>
        <v>Major</v>
      </c>
      <c r="N5789" t="inlineStr">
        <is>
          <t xml:space="preserve">frl-florinda.frisardi@pocketfm.com</t>
        </is>
      </c>
      <c r="O5789" t="inlineStr">
        <is>
          <t xml:space="preserve">Issues found in raw</t>
        </is>
      </c>
      <c r="P5789" t="str">
        <f>IF(OR(O5789="Issues found in master",O5789="Final master"),"Master",IF(OR(O5789="Ready for Master",O5789="Issues found in raw",O5789="Raw under QC",O5789="Issues resolved in raw"),"Raw","-"))</f>
        <v>Raw</v>
      </c>
      <c r="Q5789" s="13">
        <v>46268.25138888889</v>
      </c>
      <c r="R5789" t="inlineStr">
        <is>
          <t xml:space="preserve">2026-09 (Sept)</t>
        </is>
      </c>
      <c r="S5789">
        <f>IF(M5789="Not an error",0,IF(COUNTIFS($A$2:$A5789,$A5789,$D$2:$D5789,$D5789,$M$2:$M5789,"&lt;&gt;Not an error")=1,1,0))</f>
        <v>0</v>
      </c>
      <c r="T5789">
        <f>IF(M5789&lt;&gt;"Major",0,IF(COUNTIFS($A$2:$A5789,$A5789,$D$2:$D5789,$D5789,$M$2:$M5789,"Major")=1,1,0))</f>
        <v>0</v>
      </c>
      <c r="U5789">
        <f>IF(M5789&lt;&gt;"Minor",0,IF(COUNTIFS($A$2:$A5789,$A5789,$D$2:$D5789,$D5789,$M$2:$M5789,"Minor")=1,1,0))</f>
        <v>0</v>
      </c>
    </row>
    <row r="5790">
      <c r="A5790" t="inlineStr">
        <is>
          <t xml:space="preserve">294cd7d130be8bb0326127c52ff2769fcf9a956d</t>
        </is>
      </c>
      <c r="B5790" t="inlineStr">
        <is>
          <t xml:space="preserve">Zompirewolf</t>
        </is>
      </c>
      <c r="C5790" t="inlineStr">
        <is>
          <t xml:space="preserve">Zompirewolf: Die Geburt Einer Legende</t>
        </is>
      </c>
      <c r="D5790" t="inlineStr">
        <is>
          <t xml:space="preserve">e59d24fa02edc63e09da6eb33efb04edb6bb1b90</t>
        </is>
      </c>
      <c r="E5790" t="inlineStr">
        <is>
          <t xml:space="preserve">Episode 540: Die Zwillinge Gegen Mitglieder</t>
        </is>
      </c>
      <c r="F5790">
        <v>540</v>
      </c>
      <c r="G5790" t="inlineStr">
        <is>
          <t xml:space="preserve">1:24-2:06</t>
        </is>
      </c>
      <c r="H5790" t="inlineStr">
        <is>
          <t xml:space="preserve">Resolved</t>
        </is>
      </c>
      <c r="I5790" t="inlineStr">
        <is>
          <t xml:space="preserve">Remarks: mispronunciation
Line from Script: "Währenddessen stand Adeline der Frau mit der Affenmaske gegenüber, die hinter ihrer Maske spitzbübisch grinste.
Sie sprang in die Luft und setzte zu einem Tritt an, doch Adeline aktivierte ihre Yamaubagene, ließ blitzschnell ihre Klauen hervorschnellen und blockte den Angriff ab.
„Netter Versuch“, bemerkte Adeline mit fester Stimme.
„Du.“ Die Augen der Frau mit der Affenmaske blitzten auf, und sie entfesselte eine Flut wilder Schläge, um Adeline zu überwältigen.
Doch Adelines Yamaubaerbe verlieh ihr ein übernatürliches Gespür für Rhythmus und Timing. "
Notes: "Adeline" --&gt; "Adeline"EN (AdelAIne), "Yamaubagene" - "Yama-ube-gene", "Yamaubaerbe" - "Yama-uba-erbe"</t>
        </is>
      </c>
      <c r="J5790" t="inlineStr">
        <is>
          <t xml:space="preserve">VOA</t>
        </is>
      </c>
      <c r="K5790" t="inlineStr">
        <is>
          <t xml:space="preserve">Mispronunciation</t>
        </is>
      </c>
      <c r="L5790" t="inlineStr">
        <is>
          <t xml:space="preserve">Mispronunciation</t>
        </is>
      </c>
      <c r="M5790" t="str">
        <f>IFERROR(IF(VLOOKUP(L5790,'Quantification'!$A:$B,2,FALSE)&amp;""="","Unclassified",VLOOKUP(L5790,'Quantification'!$A:$B,2,FALSE)),"Unclassified")</f>
        <v>Major</v>
      </c>
      <c r="N5790" t="inlineStr">
        <is>
          <t xml:space="preserve">frl-florinda.frisardi@pocketfm.com</t>
        </is>
      </c>
      <c r="O5790" t="inlineStr">
        <is>
          <t xml:space="preserve">Issues found in raw</t>
        </is>
      </c>
      <c r="P5790" t="str">
        <f>IF(OR(O5790="Issues found in master",O5790="Final master"),"Master",IF(OR(O5790="Ready for Master",O5790="Issues found in raw",O5790="Raw under QC",O5790="Issues resolved in raw"),"Raw","-"))</f>
        <v>Raw</v>
      </c>
      <c r="Q5790" s="13">
        <v>46268.25138888889</v>
      </c>
      <c r="R5790" t="inlineStr">
        <is>
          <t xml:space="preserve">2026-09 (Sept)</t>
        </is>
      </c>
      <c r="S5790">
        <f>IF(M5790="Not an error",0,IF(COUNTIFS($A$2:$A5790,$A5790,$D$2:$D5790,$D5790,$M$2:$M5790,"&lt;&gt;Not an error")=1,1,0))</f>
        <v>0</v>
      </c>
      <c r="T5790">
        <f>IF(M5790&lt;&gt;"Major",0,IF(COUNTIFS($A$2:$A5790,$A5790,$D$2:$D5790,$D5790,$M$2:$M5790,"Major")=1,1,0))</f>
        <v>0</v>
      </c>
      <c r="U5790">
        <f>IF(M5790&lt;&gt;"Minor",0,IF(COUNTIFS($A$2:$A5790,$A5790,$D$2:$D5790,$D5790,$M$2:$M5790,"Minor")=1,1,0))</f>
        <v>0</v>
      </c>
    </row>
    <row r="5791">
      <c r="A5791" t="inlineStr">
        <is>
          <t xml:space="preserve">294cd7d130be8bb0326127c52ff2769fcf9a956d</t>
        </is>
      </c>
      <c r="B5791" t="inlineStr">
        <is>
          <t xml:space="preserve">Zompirewolf</t>
        </is>
      </c>
      <c r="C5791" t="inlineStr">
        <is>
          <t xml:space="preserve">Zompirewolf: Die Geburt Einer Legende</t>
        </is>
      </c>
      <c r="D5791" t="inlineStr">
        <is>
          <t xml:space="preserve">e59d24fa02edc63e09da6eb33efb04edb6bb1b90</t>
        </is>
      </c>
      <c r="E5791" t="inlineStr">
        <is>
          <t xml:space="preserve">Episode 540: Die Zwillinge Gegen Mitglieder</t>
        </is>
      </c>
      <c r="F5791">
        <v>540</v>
      </c>
      <c r="G5791" t="inlineStr">
        <is>
          <t xml:space="preserve">2:13-2:38</t>
        </is>
      </c>
      <c r="H5791" t="inlineStr">
        <is>
          <t xml:space="preserve">Resolved</t>
        </is>
      </c>
      <c r="I5791" t="inlineStr">
        <is>
          <t xml:space="preserve">Remarks: mispronunciation
Line from Script: "Also ging Adeline in die Offensive, packte den Arm der Frau mit der Affenmaske und riss ihre Deckung auf.
Adeline nutzte die Gelegenheit und versetzte ihrer Feindin einen wuchtigen Tritt, der sie zu Boden schleuderte.
„Ihr verliert viel zu leicht die Beherrschung.“ Adeline schüttelte den Kopf und begann, mit ihrer maskierten Gegnerin zu spielen."
Notes: "Adeline" --&gt; "Adeline"EN (AdelAIne)</t>
        </is>
      </c>
      <c r="J5791" t="inlineStr">
        <is>
          <t xml:space="preserve">VOA</t>
        </is>
      </c>
      <c r="K5791" t="inlineStr">
        <is>
          <t xml:space="preserve">Mispronunciation</t>
        </is>
      </c>
      <c r="L5791" t="inlineStr">
        <is>
          <t xml:space="preserve">Mispronunciation</t>
        </is>
      </c>
      <c r="M5791" t="str">
        <f>IFERROR(IF(VLOOKUP(L5791,'Quantification'!$A:$B,2,FALSE)&amp;""="","Unclassified",VLOOKUP(L5791,'Quantification'!$A:$B,2,FALSE)),"Unclassified")</f>
        <v>Major</v>
      </c>
      <c r="N5791" t="inlineStr">
        <is>
          <t xml:space="preserve">frl-florinda.frisardi@pocketfm.com</t>
        </is>
      </c>
      <c r="O5791" t="inlineStr">
        <is>
          <t xml:space="preserve">Issues found in raw</t>
        </is>
      </c>
      <c r="P5791" t="str">
        <f>IF(OR(O5791="Issues found in master",O5791="Final master"),"Master",IF(OR(O5791="Ready for Master",O5791="Issues found in raw",O5791="Raw under QC",O5791="Issues resolved in raw"),"Raw","-"))</f>
        <v>Raw</v>
      </c>
      <c r="Q5791" s="13">
        <v>46268.25138888889</v>
      </c>
      <c r="R5791" t="inlineStr">
        <is>
          <t xml:space="preserve">2026-09 (Sept)</t>
        </is>
      </c>
      <c r="S5791">
        <f>IF(M5791="Not an error",0,IF(COUNTIFS($A$2:$A5791,$A5791,$D$2:$D5791,$D5791,$M$2:$M5791,"&lt;&gt;Not an error")=1,1,0))</f>
        <v>0</v>
      </c>
      <c r="T5791">
        <f>IF(M5791&lt;&gt;"Major",0,IF(COUNTIFS($A$2:$A5791,$A5791,$D$2:$D5791,$D5791,$M$2:$M5791,"Major")=1,1,0))</f>
        <v>0</v>
      </c>
      <c r="U5791">
        <f>IF(M5791&lt;&gt;"Minor",0,IF(COUNTIFS($A$2:$A5791,$A5791,$D$2:$D5791,$D5791,$M$2:$M5791,"Minor")=1,1,0))</f>
        <v>0</v>
      </c>
    </row>
    <row r="5792">
      <c r="A5792" t="inlineStr">
        <is>
          <t xml:space="preserve">294cd7d130be8bb0326127c52ff2769fcf9a956d</t>
        </is>
      </c>
      <c r="B5792" t="inlineStr">
        <is>
          <t xml:space="preserve">Zompirewolf</t>
        </is>
      </c>
      <c r="C5792" t="inlineStr">
        <is>
          <t xml:space="preserve">Zompirewolf: Die Geburt Einer Legende</t>
        </is>
      </c>
      <c r="D5792" t="inlineStr">
        <is>
          <t xml:space="preserve">e59d24fa02edc63e09da6eb33efb04edb6bb1b90</t>
        </is>
      </c>
      <c r="E5792" t="inlineStr">
        <is>
          <t xml:space="preserve">Episode 540: Die Zwillinge Gegen Mitglieder</t>
        </is>
      </c>
      <c r="F5792">
        <v>540</v>
      </c>
      <c r="G5792" t="inlineStr">
        <is>
          <t xml:space="preserve">2:38-3:21</t>
        </is>
      </c>
      <c r="H5792" t="inlineStr">
        <is>
          <t xml:space="preserve">Resolved</t>
        </is>
      </c>
      <c r="I5792" t="inlineStr">
        <is>
          <t xml:space="preserve">Remarks: incorrect name, mispronunciation
Line from Script: "Unbeirrt setzte die Frau mit der Kaninchenmaske ihren Angriff auf Kira fort. Sie stürzte sich mit solcher Geschwindigkeit auf sie, dass ihre Schläge zu einem einzigen Schemen verschwammen.
Mit ihren geschärften Werwolfsinnen parierte Kira die Schläge präzise, während ihre Yamaubagene ihr die Kraft gaben, die Angreiferin in Schach zu halten.
Schließlich gelang es der Frau mit der Kaninchenmaske jedoch, Kira zu treffen und sie zurückzudrängen.
„Beeindruckend“, sagte Kira mit einem Grinsen, „aber nicht genug.“
Mit einer schnellen Drehung verpasste Kira der Frau einen kräftigen Roundhousekick."
Notes: "Kira" - change to "Kiera"EN, "Werwolfsinnen" mispronounced, "Yamaubagene" mispronounced --&gt; "Yama-uba-gene"</t>
        </is>
      </c>
      <c r="J5792" t="inlineStr">
        <is>
          <t xml:space="preserve">AI</t>
        </is>
      </c>
      <c r="K5792" t="inlineStr">
        <is>
          <t xml:space="preserve">Script error</t>
        </is>
      </c>
      <c r="L5792" t="inlineStr">
        <is>
          <t xml:space="preserve">Script error</t>
        </is>
      </c>
      <c r="M5792" t="str">
        <f>IFERROR(IF(VLOOKUP(L5792,'Quantification'!$A:$B,2,FALSE)&amp;""="","Unclassified",VLOOKUP(L5792,'Quantification'!$A:$B,2,FALSE)),"Unclassified")</f>
        <v>Major</v>
      </c>
      <c r="N5792" t="inlineStr">
        <is>
          <t xml:space="preserve">frl-florinda.frisardi@pocketfm.com</t>
        </is>
      </c>
      <c r="O5792" t="inlineStr">
        <is>
          <t xml:space="preserve">Issues found in raw</t>
        </is>
      </c>
      <c r="P5792" t="str">
        <f>IF(OR(O5792="Issues found in master",O5792="Final master"),"Master",IF(OR(O5792="Ready for Master",O5792="Issues found in raw",O5792="Raw under QC",O5792="Issues resolved in raw"),"Raw","-"))</f>
        <v>Raw</v>
      </c>
      <c r="Q5792" s="13">
        <v>46268.25138888889</v>
      </c>
      <c r="R5792" t="inlineStr">
        <is>
          <t xml:space="preserve">2026-09 (Sept)</t>
        </is>
      </c>
      <c r="S5792">
        <f>IF(M5792="Not an error",0,IF(COUNTIFS($A$2:$A5792,$A5792,$D$2:$D5792,$D5792,$M$2:$M5792,"&lt;&gt;Not an error")=1,1,0))</f>
        <v>0</v>
      </c>
      <c r="T5792">
        <f>IF(M5792&lt;&gt;"Major",0,IF(COUNTIFS($A$2:$A5792,$A5792,$D$2:$D5792,$D5792,$M$2:$M5792,"Major")=1,1,0))</f>
        <v>0</v>
      </c>
      <c r="U5792">
        <f>IF(M5792&lt;&gt;"Minor",0,IF(COUNTIFS($A$2:$A5792,$A5792,$D$2:$D5792,$D5792,$M$2:$M5792,"Minor")=1,1,0))</f>
        <v>0</v>
      </c>
    </row>
    <row r="5793">
      <c r="A5793" t="inlineStr">
        <is>
          <t xml:space="preserve">294cd7d130be8bb0326127c52ff2769fcf9a956d</t>
        </is>
      </c>
      <c r="B5793" t="inlineStr">
        <is>
          <t xml:space="preserve">Zompirewolf</t>
        </is>
      </c>
      <c r="C5793" t="inlineStr">
        <is>
          <t xml:space="preserve">Zompirewolf: Die Geburt Einer Legende</t>
        </is>
      </c>
      <c r="D5793" t="inlineStr">
        <is>
          <t xml:space="preserve">e59d24fa02edc63e09da6eb33efb04edb6bb1b90</t>
        </is>
      </c>
      <c r="E5793" t="inlineStr">
        <is>
          <t xml:space="preserve">Episode 540: Die Zwillinge Gegen Mitglieder</t>
        </is>
      </c>
      <c r="F5793">
        <v>540</v>
      </c>
      <c r="G5793" t="inlineStr">
        <is>
          <t xml:space="preserve">3:27-3:52</t>
        </is>
      </c>
      <c r="H5793" t="inlineStr">
        <is>
          <t xml:space="preserve">Resolved</t>
        </is>
      </c>
      <c r="I5793" t="inlineStr">
        <is>
          <t xml:space="preserve">Remarks: mispronunciation
Line from Script: "Derweil lieferten sich Adeline und die Frau mit der Affenmaske einen komplexen Tanz aus Schlägen und Kontern. Die ungelenken, aber effektiven Manöver ihrer Gegnerin erinnerten Adeline an den Kampf mit einem echten Affen, dessen Agilität ihrer eigenen ebenbürtig war.
Entschlossen, die Oberhand zu gewinnen, nutzte Adeline ihre Gene, um ihre Geschwindigkeit weiter zu steigern. "
Notes: "Adeline" --&gt; "Adeline"EN (AdelAIne),</t>
        </is>
      </c>
      <c r="J5793" t="inlineStr">
        <is>
          <t xml:space="preserve">VOA</t>
        </is>
      </c>
      <c r="K5793" t="inlineStr">
        <is>
          <t xml:space="preserve">Mispronunciation</t>
        </is>
      </c>
      <c r="L5793" t="inlineStr">
        <is>
          <t xml:space="preserve">Mispronunciation</t>
        </is>
      </c>
      <c r="M5793" t="str">
        <f>IFERROR(IF(VLOOKUP(L5793,'Quantification'!$A:$B,2,FALSE)&amp;""="","Unclassified",VLOOKUP(L5793,'Quantification'!$A:$B,2,FALSE)),"Unclassified")</f>
        <v>Major</v>
      </c>
      <c r="N5793" t="inlineStr">
        <is>
          <t xml:space="preserve">frl-florinda.frisardi@pocketfm.com</t>
        </is>
      </c>
      <c r="O5793" t="inlineStr">
        <is>
          <t xml:space="preserve">Issues found in raw</t>
        </is>
      </c>
      <c r="P5793" t="str">
        <f>IF(OR(O5793="Issues found in master",O5793="Final master"),"Master",IF(OR(O5793="Ready for Master",O5793="Issues found in raw",O5793="Raw under QC",O5793="Issues resolved in raw"),"Raw","-"))</f>
        <v>Raw</v>
      </c>
      <c r="Q5793" s="13">
        <v>46268.25138888889</v>
      </c>
      <c r="R5793" t="inlineStr">
        <is>
          <t xml:space="preserve">2026-09 (Sept)</t>
        </is>
      </c>
      <c r="S5793">
        <f>IF(M5793="Not an error",0,IF(COUNTIFS($A$2:$A5793,$A5793,$D$2:$D5793,$D5793,$M$2:$M5793,"&lt;&gt;Not an error")=1,1,0))</f>
        <v>0</v>
      </c>
      <c r="T5793">
        <f>IF(M5793&lt;&gt;"Major",0,IF(COUNTIFS($A$2:$A5793,$A5793,$D$2:$D5793,$D5793,$M$2:$M5793,"Major")=1,1,0))</f>
        <v>0</v>
      </c>
      <c r="U5793">
        <f>IF(M5793&lt;&gt;"Minor",0,IF(COUNTIFS($A$2:$A5793,$A5793,$D$2:$D5793,$D5793,$M$2:$M5793,"Minor")=1,1,0))</f>
        <v>0</v>
      </c>
    </row>
    <row r="5794">
      <c r="A5794" t="inlineStr">
        <is>
          <t xml:space="preserve">294cd7d130be8bb0326127c52ff2769fcf9a956d</t>
        </is>
      </c>
      <c r="B5794" t="inlineStr">
        <is>
          <t xml:space="preserve">Zompirewolf</t>
        </is>
      </c>
      <c r="C5794" t="inlineStr">
        <is>
          <t xml:space="preserve">Zompirewolf: Die Geburt Einer Legende</t>
        </is>
      </c>
      <c r="D5794" t="inlineStr">
        <is>
          <t xml:space="preserve">e59d24fa02edc63e09da6eb33efb04edb6bb1b90</t>
        </is>
      </c>
      <c r="E5794" t="inlineStr">
        <is>
          <t xml:space="preserve">Episode 540: Die Zwillinge Gegen Mitglieder</t>
        </is>
      </c>
      <c r="F5794">
        <v>540</v>
      </c>
      <c r="G5794" t="inlineStr">
        <is>
          <t xml:space="preserve">4:03-4:20</t>
        </is>
      </c>
      <c r="H5794" t="inlineStr">
        <is>
          <t xml:space="preserve">Resolved</t>
        </is>
      </c>
      <c r="I5794" t="inlineStr">
        <is>
          <t xml:space="preserve">Remarks: mispronunciation
Line from Script: "„Du bist schnell“, kommentierte Adeline, „aber ich kann schneller sein.“
Mit einem plötzlichen Geschwindigkeitsschub traf Adelines Faust ihre Gegnerin hart in die Körpermitte und schleuderte sie gegen eine Säule, wobei ihre Maske verrutschte."
Notes: "Adeline" --&gt; "Adeline"EN (AdelAIne),</t>
        </is>
      </c>
      <c r="J5794" t="inlineStr">
        <is>
          <t xml:space="preserve">VOA</t>
        </is>
      </c>
      <c r="K5794" t="inlineStr">
        <is>
          <t xml:space="preserve">Mispronunciation</t>
        </is>
      </c>
      <c r="L5794" t="inlineStr">
        <is>
          <t xml:space="preserve">Mispronunciation</t>
        </is>
      </c>
      <c r="M5794" t="str">
        <f>IFERROR(IF(VLOOKUP(L5794,'Quantification'!$A:$B,2,FALSE)&amp;""="","Unclassified",VLOOKUP(L5794,'Quantification'!$A:$B,2,FALSE)),"Unclassified")</f>
        <v>Major</v>
      </c>
      <c r="N5794" t="inlineStr">
        <is>
          <t xml:space="preserve">frl-florinda.frisardi@pocketfm.com</t>
        </is>
      </c>
      <c r="O5794" t="inlineStr">
        <is>
          <t xml:space="preserve">Issues found in raw</t>
        </is>
      </c>
      <c r="P5794" t="str">
        <f>IF(OR(O5794="Issues found in master",O5794="Final master"),"Master",IF(OR(O5794="Ready for Master",O5794="Issues found in raw",O5794="Raw under QC",O5794="Issues resolved in raw"),"Raw","-"))</f>
        <v>Raw</v>
      </c>
      <c r="Q5794" s="13">
        <v>46268.25138888889</v>
      </c>
      <c r="R5794" t="inlineStr">
        <is>
          <t xml:space="preserve">2026-09 (Sept)</t>
        </is>
      </c>
      <c r="S5794">
        <f>IF(M5794="Not an error",0,IF(COUNTIFS($A$2:$A5794,$A5794,$D$2:$D5794,$D5794,$M$2:$M5794,"&lt;&gt;Not an error")=1,1,0))</f>
        <v>0</v>
      </c>
      <c r="T5794">
        <f>IF(M5794&lt;&gt;"Major",0,IF(COUNTIFS($A$2:$A5794,$A5794,$D$2:$D5794,$D5794,$M$2:$M5794,"Major")=1,1,0))</f>
        <v>0</v>
      </c>
      <c r="U5794">
        <f>IF(M5794&lt;&gt;"Minor",0,IF(COUNTIFS($A$2:$A5794,$A5794,$D$2:$D5794,$D5794,$M$2:$M5794,"Minor")=1,1,0))</f>
        <v>0</v>
      </c>
    </row>
    <row r="5795">
      <c r="A5795" t="inlineStr">
        <is>
          <t xml:space="preserve">294cd7d130be8bb0326127c52ff2769fcf9a956d</t>
        </is>
      </c>
      <c r="B5795" t="inlineStr">
        <is>
          <t xml:space="preserve">Zompirewolf</t>
        </is>
      </c>
      <c r="C5795" t="inlineStr">
        <is>
          <t xml:space="preserve">Zompirewolf: Die Geburt Einer Legende</t>
        </is>
      </c>
      <c r="D5795" t="inlineStr">
        <is>
          <t xml:space="preserve">e59d24fa02edc63e09da6eb33efb04edb6bb1b90</t>
        </is>
      </c>
      <c r="E5795" t="inlineStr">
        <is>
          <t xml:space="preserve">Episode 540: Die Zwillinge Gegen Mitglieder</t>
        </is>
      </c>
      <c r="F5795">
        <v>540</v>
      </c>
      <c r="G5795" t="inlineStr">
        <is>
          <t xml:space="preserve">4:21-4:27</t>
        </is>
      </c>
      <c r="H5795" t="inlineStr">
        <is>
          <t xml:space="preserve">Resolved</t>
        </is>
      </c>
      <c r="I5795" t="inlineStr">
        <is>
          <t xml:space="preserve">Remarks: incorrect name, mispronunciation
Line from Script: "Kira und Adeline kamen wieder zusammen und blickten auf ihre niedergestreckten Gegnerinnen. "
Notes: "Kira" - change to "Kiera"EN, "Adeline" --&gt; "Adeline"EN (AdelAIne)</t>
        </is>
      </c>
      <c r="J5795" t="inlineStr">
        <is>
          <t xml:space="preserve">AI</t>
        </is>
      </c>
      <c r="K5795" t="inlineStr">
        <is>
          <t xml:space="preserve">Script error</t>
        </is>
      </c>
      <c r="L5795" t="inlineStr">
        <is>
          <t xml:space="preserve">Script error</t>
        </is>
      </c>
      <c r="M5795" t="str">
        <f>IFERROR(IF(VLOOKUP(L5795,'Quantification'!$A:$B,2,FALSE)&amp;""="","Unclassified",VLOOKUP(L5795,'Quantification'!$A:$B,2,FALSE)),"Unclassified")</f>
        <v>Major</v>
      </c>
      <c r="N5795" t="inlineStr">
        <is>
          <t xml:space="preserve">frl-florinda.frisardi@pocketfm.com</t>
        </is>
      </c>
      <c r="O5795" t="inlineStr">
        <is>
          <t xml:space="preserve">Issues found in raw</t>
        </is>
      </c>
      <c r="P5795" t="str">
        <f>IF(OR(O5795="Issues found in master",O5795="Final master"),"Master",IF(OR(O5795="Ready for Master",O5795="Issues found in raw",O5795="Raw under QC",O5795="Issues resolved in raw"),"Raw","-"))</f>
        <v>Raw</v>
      </c>
      <c r="Q5795" s="13">
        <v>46268.25138888889</v>
      </c>
      <c r="R5795" t="inlineStr">
        <is>
          <t xml:space="preserve">2026-09 (Sept)</t>
        </is>
      </c>
      <c r="S5795">
        <f>IF(M5795="Not an error",0,IF(COUNTIFS($A$2:$A5795,$A5795,$D$2:$D5795,$D5795,$M$2:$M5795,"&lt;&gt;Not an error")=1,1,0))</f>
        <v>0</v>
      </c>
      <c r="T5795">
        <f>IF(M5795&lt;&gt;"Major",0,IF(COUNTIFS($A$2:$A5795,$A5795,$D$2:$D5795,$D5795,$M$2:$M5795,"Major")=1,1,0))</f>
        <v>0</v>
      </c>
      <c r="U5795">
        <f>IF(M5795&lt;&gt;"Minor",0,IF(COUNTIFS($A$2:$A5795,$A5795,$D$2:$D5795,$D5795,$M$2:$M5795,"Minor")=1,1,0))</f>
        <v>0</v>
      </c>
    </row>
    <row r="5796">
      <c r="A5796" t="inlineStr">
        <is>
          <t xml:space="preserve">294cd7d130be8bb0326127c52ff2769fcf9a956d</t>
        </is>
      </c>
      <c r="B5796" t="inlineStr">
        <is>
          <t xml:space="preserve">Zompirewolf</t>
        </is>
      </c>
      <c r="C5796" t="inlineStr">
        <is>
          <t xml:space="preserve">Zompirewolf: Die Geburt Einer Legende</t>
        </is>
      </c>
      <c r="D5796" t="inlineStr">
        <is>
          <t xml:space="preserve">e59d24fa02edc63e09da6eb33efb04edb6bb1b90</t>
        </is>
      </c>
      <c r="E5796" t="inlineStr">
        <is>
          <t xml:space="preserve">Episode 540: Die Zwillinge Gegen Mitglieder</t>
        </is>
      </c>
      <c r="F5796">
        <v>540</v>
      </c>
      <c r="G5796" t="inlineStr">
        <is>
          <t xml:space="preserve">4:35-4:49</t>
        </is>
      </c>
      <c r="H5796" t="inlineStr">
        <is>
          <t xml:space="preserve">Resolved</t>
        </is>
      </c>
      <c r="I5796" t="inlineStr">
        <is>
          <t xml:space="preserve">Remarks: incorrect name, mispronunciation
Line from Script: "„Sieht so aus, als wären wir ein ziemlich gutes Team“, bemerkte Adeline zu ihrer Schwester. „Selbst nach all der Genmutation.“
„Natürlich sind wir das“, nickte Kira mit einem breiten Grinsen."
Notes: "Adeline" --&gt; "Adeline"EN (AdelAIne), "Kira" - change to "Kiera"EN</t>
        </is>
      </c>
      <c r="J5796" t="inlineStr">
        <is>
          <t xml:space="preserve">AI</t>
        </is>
      </c>
      <c r="K5796" t="inlineStr">
        <is>
          <t xml:space="preserve">Script error</t>
        </is>
      </c>
      <c r="L5796" t="inlineStr">
        <is>
          <t xml:space="preserve">Script error</t>
        </is>
      </c>
      <c r="M5796" t="str">
        <f>IFERROR(IF(VLOOKUP(L5796,'Quantification'!$A:$B,2,FALSE)&amp;""="","Unclassified",VLOOKUP(L5796,'Quantification'!$A:$B,2,FALSE)),"Unclassified")</f>
        <v>Major</v>
      </c>
      <c r="N5796" t="inlineStr">
        <is>
          <t xml:space="preserve">frl-florinda.frisardi@pocketfm.com</t>
        </is>
      </c>
      <c r="O5796" t="inlineStr">
        <is>
          <t xml:space="preserve">Issues found in raw</t>
        </is>
      </c>
      <c r="P5796" t="str">
        <f>IF(OR(O5796="Issues found in master",O5796="Final master"),"Master",IF(OR(O5796="Ready for Master",O5796="Issues found in raw",O5796="Raw under QC",O5796="Issues resolved in raw"),"Raw","-"))</f>
        <v>Raw</v>
      </c>
      <c r="Q5796" s="13">
        <v>46268.25138888889</v>
      </c>
      <c r="R5796" t="inlineStr">
        <is>
          <t xml:space="preserve">2026-09 (Sept)</t>
        </is>
      </c>
      <c r="S5796">
        <f>IF(M5796="Not an error",0,IF(COUNTIFS($A$2:$A5796,$A5796,$D$2:$D5796,$D5796,$M$2:$M5796,"&lt;&gt;Not an error")=1,1,0))</f>
        <v>0</v>
      </c>
      <c r="T5796">
        <f>IF(M5796&lt;&gt;"Major",0,IF(COUNTIFS($A$2:$A5796,$A5796,$D$2:$D5796,$D5796,$M$2:$M5796,"Major")=1,1,0))</f>
        <v>0</v>
      </c>
      <c r="U5796">
        <f>IF(M5796&lt;&gt;"Minor",0,IF(COUNTIFS($A$2:$A5796,$A5796,$D$2:$D5796,$D5796,$M$2:$M5796,"Minor")=1,1,0))</f>
        <v>0</v>
      </c>
    </row>
    <row r="5797">
      <c r="A5797" t="inlineStr">
        <is>
          <t xml:space="preserve">294cd7d130be8bb0326127c52ff2769fcf9a956d</t>
        </is>
      </c>
      <c r="B5797" t="inlineStr">
        <is>
          <t xml:space="preserve">Zompirewolf</t>
        </is>
      </c>
      <c r="C5797" t="inlineStr">
        <is>
          <t xml:space="preserve">Zompirewolf: Die Geburt Einer Legende</t>
        </is>
      </c>
      <c r="D5797" t="inlineStr">
        <is>
          <t xml:space="preserve">e59d24fa02edc63e09da6eb33efb04edb6bb1b90</t>
        </is>
      </c>
      <c r="E5797" t="inlineStr">
        <is>
          <t xml:space="preserve">Episode 540: Die Zwillinge Gegen Mitglieder</t>
        </is>
      </c>
      <c r="F5797">
        <v>540</v>
      </c>
      <c r="G5797" t="inlineStr">
        <is>
          <t xml:space="preserve">5:02-5:25</t>
        </is>
      </c>
      <c r="H5797" t="inlineStr">
        <is>
          <t xml:space="preserve">Resolved</t>
        </is>
      </c>
      <c r="I5797" t="inlineStr">
        <is>
          <t xml:space="preserve">Remarks: incorrect name, mispronunciation
Line from Script: " Kiras Werwolfstärke und Adelines Finesse überwältigten die Frauen des Rätsels endgültig.
Mit einem letzten, koordinierten Angriff schlugen Kira und Adeline gleichzeitig zu. Kiras Hieb traf die Arme der Frau mit der Kaninchenmaske mit erschütternder Wucht, während Adelines präziser Schlag die andere an der Schulter traf und sie kampfunfähig machte."
Notes: "des Rätsels" - change to "des Konundrums", "Adeline" --&gt; "Adeline"EN (AdelAIne), "Kira" - change to "Kiera"EN</t>
        </is>
      </c>
      <c r="J5797" t="inlineStr">
        <is>
          <t xml:space="preserve">AI</t>
        </is>
      </c>
      <c r="K5797" t="inlineStr">
        <is>
          <t xml:space="preserve">Script error</t>
        </is>
      </c>
      <c r="L5797" t="inlineStr">
        <is>
          <t xml:space="preserve">Script error</t>
        </is>
      </c>
      <c r="M5797" t="str">
        <f>IFERROR(IF(VLOOKUP(L5797,'Quantification'!$A:$B,2,FALSE)&amp;""="","Unclassified",VLOOKUP(L5797,'Quantification'!$A:$B,2,FALSE)),"Unclassified")</f>
        <v>Major</v>
      </c>
      <c r="N5797" t="inlineStr">
        <is>
          <t xml:space="preserve">frl-florinda.frisardi@pocketfm.com</t>
        </is>
      </c>
      <c r="O5797" t="inlineStr">
        <is>
          <t xml:space="preserve">Issues found in raw</t>
        </is>
      </c>
      <c r="P5797" t="str">
        <f>IF(OR(O5797="Issues found in master",O5797="Final master"),"Master",IF(OR(O5797="Ready for Master",O5797="Issues found in raw",O5797="Raw under QC",O5797="Issues resolved in raw"),"Raw","-"))</f>
        <v>Raw</v>
      </c>
      <c r="Q5797" s="13">
        <v>46268.25138888889</v>
      </c>
      <c r="R5797" t="inlineStr">
        <is>
          <t xml:space="preserve">2026-09 (Sept)</t>
        </is>
      </c>
      <c r="S5797">
        <f>IF(M5797="Not an error",0,IF(COUNTIFS($A$2:$A5797,$A5797,$D$2:$D5797,$D5797,$M$2:$M5797,"&lt;&gt;Not an error")=1,1,0))</f>
        <v>0</v>
      </c>
      <c r="T5797">
        <f>IF(M5797&lt;&gt;"Major",0,IF(COUNTIFS($A$2:$A5797,$A5797,$D$2:$D5797,$D5797,$M$2:$M5797,"Major")=1,1,0))</f>
        <v>0</v>
      </c>
      <c r="U5797">
        <f>IF(M5797&lt;&gt;"Minor",0,IF(COUNTIFS($A$2:$A5797,$A5797,$D$2:$D5797,$D5797,$M$2:$M5797,"Minor")=1,1,0))</f>
        <v>0</v>
      </c>
    </row>
    <row r="5798">
      <c r="A5798" t="inlineStr">
        <is>
          <t xml:space="preserve">294cd7d130be8bb0326127c52ff2769fcf9a956d</t>
        </is>
      </c>
      <c r="B5798" t="inlineStr">
        <is>
          <t xml:space="preserve">Zompirewolf</t>
        </is>
      </c>
      <c r="C5798" t="inlineStr">
        <is>
          <t xml:space="preserve">Zompirewolf: Die Geburt Einer Legende</t>
        </is>
      </c>
      <c r="D5798" t="inlineStr">
        <is>
          <t xml:space="preserve">e59d24fa02edc63e09da6eb33efb04edb6bb1b90</t>
        </is>
      </c>
      <c r="E5798" t="inlineStr">
        <is>
          <t xml:space="preserve">Episode 540: Die Zwillinge Gegen Mitglieder</t>
        </is>
      </c>
      <c r="F5798">
        <v>540</v>
      </c>
      <c r="G5798" t="inlineStr">
        <is>
          <t xml:space="preserve">5:26-5:31</t>
        </is>
      </c>
      <c r="H5798" t="inlineStr">
        <is>
          <t xml:space="preserve">Resolved</t>
        </is>
      </c>
      <c r="I5798" t="inlineStr">
        <is>
          <t xml:space="preserve">Remarks: incorrect name
Line from Script: "Beide Frauen des Rätsels sanken besiegt zu Boden, unfähig, den Kampf fortzusetzen."
Notes: "des Rätsels" - change to "des Konundrums"</t>
        </is>
      </c>
      <c r="J5798" t="inlineStr">
        <is>
          <t xml:space="preserve">AI</t>
        </is>
      </c>
      <c r="K5798" t="inlineStr">
        <is>
          <t xml:space="preserve">Script error</t>
        </is>
      </c>
      <c r="L5798" t="inlineStr">
        <is>
          <t xml:space="preserve">Script error</t>
        </is>
      </c>
      <c r="M5798" t="str">
        <f>IFERROR(IF(VLOOKUP(L5798,'Quantification'!$A:$B,2,FALSE)&amp;""="","Unclassified",VLOOKUP(L5798,'Quantification'!$A:$B,2,FALSE)),"Unclassified")</f>
        <v>Major</v>
      </c>
      <c r="N5798" t="inlineStr">
        <is>
          <t xml:space="preserve">frl-florinda.frisardi@pocketfm.com</t>
        </is>
      </c>
      <c r="O5798" t="inlineStr">
        <is>
          <t xml:space="preserve">Issues found in raw</t>
        </is>
      </c>
      <c r="P5798" t="str">
        <f>IF(OR(O5798="Issues found in master",O5798="Final master"),"Master",IF(OR(O5798="Ready for Master",O5798="Issues found in raw",O5798="Raw under QC",O5798="Issues resolved in raw"),"Raw","-"))</f>
        <v>Raw</v>
      </c>
      <c r="Q5798" s="13">
        <v>46268.25138888889</v>
      </c>
      <c r="R5798" t="inlineStr">
        <is>
          <t xml:space="preserve">2026-09 (Sept)</t>
        </is>
      </c>
      <c r="S5798">
        <f>IF(M5798="Not an error",0,IF(COUNTIFS($A$2:$A5798,$A5798,$D$2:$D5798,$D5798,$M$2:$M5798,"&lt;&gt;Not an error")=1,1,0))</f>
        <v>0</v>
      </c>
      <c r="T5798">
        <f>IF(M5798&lt;&gt;"Major",0,IF(COUNTIFS($A$2:$A5798,$A5798,$D$2:$D5798,$D5798,$M$2:$M5798,"Major")=1,1,0))</f>
        <v>0</v>
      </c>
      <c r="U5798">
        <f>IF(M5798&lt;&gt;"Minor",0,IF(COUNTIFS($A$2:$A5798,$A5798,$D$2:$D5798,$D5798,$M$2:$M5798,"Minor")=1,1,0))</f>
        <v>0</v>
      </c>
    </row>
    <row r="5799">
      <c r="A5799" t="inlineStr">
        <is>
          <t xml:space="preserve">294cd7d130be8bb0326127c52ff2769fcf9a956d</t>
        </is>
      </c>
      <c r="B5799" t="inlineStr">
        <is>
          <t xml:space="preserve">Zompirewolf</t>
        </is>
      </c>
      <c r="C5799" t="inlineStr">
        <is>
          <t xml:space="preserve">Zompirewolf: Die Geburt Einer Legende</t>
        </is>
      </c>
      <c r="D5799" t="inlineStr">
        <is>
          <t xml:space="preserve">e59d24fa02edc63e09da6eb33efb04edb6bb1b90</t>
        </is>
      </c>
      <c r="E5799" t="inlineStr">
        <is>
          <t xml:space="preserve">Episode 540: Die Zwillinge Gegen Mitglieder</t>
        </is>
      </c>
      <c r="F5799">
        <v>540</v>
      </c>
      <c r="G5799" t="inlineStr">
        <is>
          <t xml:space="preserve">5:58-6:12</t>
        </is>
      </c>
      <c r="H5799" t="inlineStr">
        <is>
          <t xml:space="preserve">Resolved</t>
        </is>
      </c>
      <c r="I5799" t="inlineStr">
        <is>
          <t xml:space="preserve">Remarks: incorrect name, mispronunciation
Line from Script: "„Hör zu, so viel Spaß es auch macht, euch in den Hintern zu treten, wir sind in einer dringenden Angelegenheit hier“, sagte Adeline.
„Genau“, pflichtete Kira ihr bei. "
Notes: "Adeline" --&gt; "Adeline"EN (AdelAIne), "Kira" - change to "Kiera"EN</t>
        </is>
      </c>
      <c r="J5799" t="inlineStr">
        <is>
          <t xml:space="preserve">AI</t>
        </is>
      </c>
      <c r="K5799" t="inlineStr">
        <is>
          <t xml:space="preserve">Script error</t>
        </is>
      </c>
      <c r="L5799" t="inlineStr">
        <is>
          <t xml:space="preserve">Script error</t>
        </is>
      </c>
      <c r="M5799" t="str">
        <f>IFERROR(IF(VLOOKUP(L5799,'Quantification'!$A:$B,2,FALSE)&amp;""="","Unclassified",VLOOKUP(L5799,'Quantification'!$A:$B,2,FALSE)),"Unclassified")</f>
        <v>Major</v>
      </c>
      <c r="N5799" t="inlineStr">
        <is>
          <t xml:space="preserve">frl-florinda.frisardi@pocketfm.com</t>
        </is>
      </c>
      <c r="O5799" t="inlineStr">
        <is>
          <t xml:space="preserve">Issues found in raw</t>
        </is>
      </c>
      <c r="P5799" t="str">
        <f>IF(OR(O5799="Issues found in master",O5799="Final master"),"Master",IF(OR(O5799="Ready for Master",O5799="Issues found in raw",O5799="Raw under QC",O5799="Issues resolved in raw"),"Raw","-"))</f>
        <v>Raw</v>
      </c>
      <c r="Q5799" s="13">
        <v>46268.25138888889</v>
      </c>
      <c r="R5799" t="inlineStr">
        <is>
          <t xml:space="preserve">2026-09 (Sept)</t>
        </is>
      </c>
      <c r="S5799">
        <f>IF(M5799="Not an error",0,IF(COUNTIFS($A$2:$A5799,$A5799,$D$2:$D5799,$D5799,$M$2:$M5799,"&lt;&gt;Not an error")=1,1,0))</f>
        <v>0</v>
      </c>
      <c r="T5799">
        <f>IF(M5799&lt;&gt;"Major",0,IF(COUNTIFS($A$2:$A5799,$A5799,$D$2:$D5799,$D5799,$M$2:$M5799,"Major")=1,1,0))</f>
        <v>0</v>
      </c>
      <c r="U5799">
        <f>IF(M5799&lt;&gt;"Minor",0,IF(COUNTIFS($A$2:$A5799,$A5799,$D$2:$D5799,$D5799,$M$2:$M5799,"Minor")=1,1,0))</f>
        <v>0</v>
      </c>
    </row>
    <row r="5800">
      <c r="A5800" t="inlineStr">
        <is>
          <t xml:space="preserve">294cd7d130be8bb0326127c52ff2769fcf9a956d</t>
        </is>
      </c>
      <c r="B5800" t="inlineStr">
        <is>
          <t xml:space="preserve">Zompirewolf</t>
        </is>
      </c>
      <c r="C5800" t="inlineStr">
        <is>
          <t xml:space="preserve">Zompirewolf: Die Geburt Einer Legende</t>
        </is>
      </c>
      <c r="D5800" t="inlineStr">
        <is>
          <t xml:space="preserve">e59d24fa02edc63e09da6eb33efb04edb6bb1b90</t>
        </is>
      </c>
      <c r="E5800" t="inlineStr">
        <is>
          <t xml:space="preserve">Episode 540: Die Zwillinge Gegen Mitglieder</t>
        </is>
      </c>
      <c r="F5800">
        <v>540</v>
      </c>
      <c r="G5800" t="inlineStr">
        <is>
          <t xml:space="preserve">6:41-6:51</t>
        </is>
      </c>
      <c r="H5800" t="inlineStr">
        <is>
          <t xml:space="preserve">Resolved</t>
        </is>
      </c>
      <c r="I5800" t="inlineStr">
        <is>
          <t xml:space="preserve">Remarks: mispronunciation
Line from Script: "„Verstehe. Danke für die Info“, sagte Adeline mit einem Lächeln, bevor ein schneller Schlag gegen die Schläfe der Frau sie bewusstlos zusammensacken ließ."
Notes: : "Adeline" --&gt; "Adeline"EN (AdelAIne)</t>
        </is>
      </c>
      <c r="J5800" t="inlineStr">
        <is>
          <t xml:space="preserve">VOA</t>
        </is>
      </c>
      <c r="K5800" t="inlineStr">
        <is>
          <t xml:space="preserve">Mispronunciation</t>
        </is>
      </c>
      <c r="L5800" t="inlineStr">
        <is>
          <t xml:space="preserve">Mispronunciation</t>
        </is>
      </c>
      <c r="M5800" t="str">
        <f>IFERROR(IF(VLOOKUP(L5800,'Quantification'!$A:$B,2,FALSE)&amp;""="","Unclassified",VLOOKUP(L5800,'Quantification'!$A:$B,2,FALSE)),"Unclassified")</f>
        <v>Major</v>
      </c>
      <c r="N5800" t="inlineStr">
        <is>
          <t xml:space="preserve">frl-florinda.frisardi@pocketfm.com</t>
        </is>
      </c>
      <c r="O5800" t="inlineStr">
        <is>
          <t xml:space="preserve">Issues found in raw</t>
        </is>
      </c>
      <c r="P5800" t="str">
        <f>IF(OR(O5800="Issues found in master",O5800="Final master"),"Master",IF(OR(O5800="Ready for Master",O5800="Issues found in raw",O5800="Raw under QC",O5800="Issues resolved in raw"),"Raw","-"))</f>
        <v>Raw</v>
      </c>
      <c r="Q5800" s="13">
        <v>46268.25138888889</v>
      </c>
      <c r="R5800" t="inlineStr">
        <is>
          <t xml:space="preserve">2026-09 (Sept)</t>
        </is>
      </c>
      <c r="S5800">
        <f>IF(M5800="Not an error",0,IF(COUNTIFS($A$2:$A5800,$A5800,$D$2:$D5800,$D5800,$M$2:$M5800,"&lt;&gt;Not an error")=1,1,0))</f>
        <v>0</v>
      </c>
      <c r="T5800">
        <f>IF(M5800&lt;&gt;"Major",0,IF(COUNTIFS($A$2:$A5800,$A5800,$D$2:$D5800,$D5800,$M$2:$M5800,"Major")=1,1,0))</f>
        <v>0</v>
      </c>
      <c r="U5800">
        <f>IF(M5800&lt;&gt;"Minor",0,IF(COUNTIFS($A$2:$A5800,$A5800,$D$2:$D5800,$D5800,$M$2:$M5800,"Minor")=1,1,0))</f>
        <v>0</v>
      </c>
    </row>
    <row r="5801">
      <c r="A5801" t="inlineStr">
        <is>
          <t xml:space="preserve">294cd7d130be8bb0326127c52ff2769fcf9a956d</t>
        </is>
      </c>
      <c r="B5801" t="inlineStr">
        <is>
          <t xml:space="preserve">Zompirewolf</t>
        </is>
      </c>
      <c r="C5801" t="inlineStr">
        <is>
          <t xml:space="preserve">Zompirewolf: Die Geburt Einer Legende</t>
        </is>
      </c>
      <c r="D5801" t="inlineStr">
        <is>
          <t xml:space="preserve">e59d24fa02edc63e09da6eb33efb04edb6bb1b90</t>
        </is>
      </c>
      <c r="E5801" t="inlineStr">
        <is>
          <t xml:space="preserve">Episode 540: Die Zwillinge Gegen Mitglieder</t>
        </is>
      </c>
      <c r="F5801">
        <v>540</v>
      </c>
      <c r="G5801" t="inlineStr">
        <is>
          <t xml:space="preserve">6:58-7:06</t>
        </is>
      </c>
      <c r="H5801" t="inlineStr">
        <is>
          <t xml:space="preserve">Resolved</t>
        </is>
      </c>
      <c r="I5801" t="inlineStr">
        <is>
          <t xml:space="preserve">Remarks: incorrect name
Line from Script: "Aus den Schatten trat Rikoschett hervor, dessen kybernetisches Auge die Gegend absuchte, während er die Lage einschätzte."
Notes: " Rikoschett" - change to "Arno"</t>
        </is>
      </c>
      <c r="J5801" t="inlineStr">
        <is>
          <t xml:space="preserve">AI</t>
        </is>
      </c>
      <c r="K5801" t="inlineStr">
        <is>
          <t xml:space="preserve">Script error</t>
        </is>
      </c>
      <c r="L5801" t="inlineStr">
        <is>
          <t xml:space="preserve">Script error</t>
        </is>
      </c>
      <c r="M5801" t="str">
        <f>IFERROR(IF(VLOOKUP(L5801,'Quantification'!$A:$B,2,FALSE)&amp;""="","Unclassified",VLOOKUP(L5801,'Quantification'!$A:$B,2,FALSE)),"Unclassified")</f>
        <v>Major</v>
      </c>
      <c r="N5801" t="inlineStr">
        <is>
          <t xml:space="preserve">frl-florinda.frisardi@pocketfm.com</t>
        </is>
      </c>
      <c r="O5801" t="inlineStr">
        <is>
          <t xml:space="preserve">Issues found in raw</t>
        </is>
      </c>
      <c r="P5801" t="str">
        <f>IF(OR(O5801="Issues found in master",O5801="Final master"),"Master",IF(OR(O5801="Ready for Master",O5801="Issues found in raw",O5801="Raw under QC",O5801="Issues resolved in raw"),"Raw","-"))</f>
        <v>Raw</v>
      </c>
      <c r="Q5801" s="13">
        <v>46268.25138888889</v>
      </c>
      <c r="R5801" t="inlineStr">
        <is>
          <t xml:space="preserve">2026-09 (Sept)</t>
        </is>
      </c>
      <c r="S5801">
        <f>IF(M5801="Not an error",0,IF(COUNTIFS($A$2:$A5801,$A5801,$D$2:$D5801,$D5801,$M$2:$M5801,"&lt;&gt;Not an error")=1,1,0))</f>
        <v>0</v>
      </c>
      <c r="T5801">
        <f>IF(M5801&lt;&gt;"Major",0,IF(COUNTIFS($A$2:$A5801,$A5801,$D$2:$D5801,$D5801,$M$2:$M5801,"Major")=1,1,0))</f>
        <v>0</v>
      </c>
      <c r="U5801">
        <f>IF(M5801&lt;&gt;"Minor",0,IF(COUNTIFS($A$2:$A5801,$A5801,$D$2:$D5801,$D5801,$M$2:$M5801,"Minor")=1,1,0))</f>
        <v>0</v>
      </c>
    </row>
    <row r="5802">
      <c r="A5802" t="inlineStr">
        <is>
          <t xml:space="preserve">294cd7d130be8bb0326127c52ff2769fcf9a956d</t>
        </is>
      </c>
      <c r="B5802" t="inlineStr">
        <is>
          <t xml:space="preserve">Zompirewolf</t>
        </is>
      </c>
      <c r="C5802" t="inlineStr">
        <is>
          <t xml:space="preserve">Zompirewolf: Die Geburt Einer Legende</t>
        </is>
      </c>
      <c r="D5802" t="inlineStr">
        <is>
          <t xml:space="preserve">e59d24fa02edc63e09da6eb33efb04edb6bb1b90</t>
        </is>
      </c>
      <c r="E5802" t="inlineStr">
        <is>
          <t xml:space="preserve">Episode 540: Die Zwillinge Gegen Mitglieder</t>
        </is>
      </c>
      <c r="F5802">
        <v>540</v>
      </c>
      <c r="G5802" t="inlineStr">
        <is>
          <t xml:space="preserve">7:10-7:18</t>
        </is>
      </c>
      <c r="H5802" t="inlineStr">
        <is>
          <t xml:space="preserve">Resolved</t>
        </is>
      </c>
      <c r="I5802" t="inlineStr">
        <is>
          <t xml:space="preserve">Remarks: mispronunciation
Line from Script: "„Ja, wir haben die beiden erledigt und herausgefunden, wo Chloe ist“, nickte Adeline mit einem leichten Lächeln auf den Lippen. "
Notes: "haben" mispronounced, "Adeline" --&gt; "Adeline"EN (AdelAIne)</t>
        </is>
      </c>
      <c r="J5802" t="inlineStr">
        <is>
          <t xml:space="preserve">VOA</t>
        </is>
      </c>
      <c r="K5802" t="inlineStr">
        <is>
          <t xml:space="preserve">Mispronunciation</t>
        </is>
      </c>
      <c r="L5802" t="inlineStr">
        <is>
          <t xml:space="preserve">Mispronunciation</t>
        </is>
      </c>
      <c r="M5802" t="str">
        <f>IFERROR(IF(VLOOKUP(L5802,'Quantification'!$A:$B,2,FALSE)&amp;""="","Unclassified",VLOOKUP(L5802,'Quantification'!$A:$B,2,FALSE)),"Unclassified")</f>
        <v>Major</v>
      </c>
      <c r="N5802" t="inlineStr">
        <is>
          <t xml:space="preserve">frl-florinda.frisardi@pocketfm.com</t>
        </is>
      </c>
      <c r="O5802" t="inlineStr">
        <is>
          <t xml:space="preserve">Issues found in raw</t>
        </is>
      </c>
      <c r="P5802" t="str">
        <f>IF(OR(O5802="Issues found in master",O5802="Final master"),"Master",IF(OR(O5802="Ready for Master",O5802="Issues found in raw",O5802="Raw under QC",O5802="Issues resolved in raw"),"Raw","-"))</f>
        <v>Raw</v>
      </c>
      <c r="Q5802" s="13">
        <v>46268.25138888889</v>
      </c>
      <c r="R5802" t="inlineStr">
        <is>
          <t xml:space="preserve">2026-09 (Sept)</t>
        </is>
      </c>
      <c r="S5802">
        <f>IF(M5802="Not an error",0,IF(COUNTIFS($A$2:$A5802,$A5802,$D$2:$D5802,$D5802,$M$2:$M5802,"&lt;&gt;Not an error")=1,1,0))</f>
        <v>0</v>
      </c>
      <c r="T5802">
        <f>IF(M5802&lt;&gt;"Major",0,IF(COUNTIFS($A$2:$A5802,$A5802,$D$2:$D5802,$D5802,$M$2:$M5802,"Major")=1,1,0))</f>
        <v>0</v>
      </c>
      <c r="U5802">
        <f>IF(M5802&lt;&gt;"Minor",0,IF(COUNTIFS($A$2:$A5802,$A5802,$D$2:$D5802,$D5802,$M$2:$M5802,"Minor")=1,1,0))</f>
        <v>0</v>
      </c>
    </row>
    <row r="5803">
      <c r="A5803" t="inlineStr">
        <is>
          <t xml:space="preserve">294cd7d130be8bb0326127c52ff2769fcf9a956d</t>
        </is>
      </c>
      <c r="B5803" t="inlineStr">
        <is>
          <t xml:space="preserve">Zompirewolf</t>
        </is>
      </c>
      <c r="C5803" t="inlineStr">
        <is>
          <t xml:space="preserve">Zompirewolf: Die Geburt Einer Legende</t>
        </is>
      </c>
      <c r="D5803" t="inlineStr">
        <is>
          <t xml:space="preserve">2cc88f8c050ab07ff2e0b06e012559c3108703d3</t>
        </is>
      </c>
      <c r="E5803" t="inlineStr">
        <is>
          <t xml:space="preserve">Episode 541: Tristan Gegen Den Anführer</t>
        </is>
      </c>
      <c r="F5803">
        <v>541</v>
      </c>
      <c r="G5803" t="inlineStr">
        <is>
          <t xml:space="preserve">3:29-3:35</t>
        </is>
      </c>
      <c r="H5803" t="inlineStr">
        <is>
          <t xml:space="preserve">Resolved</t>
        </is>
      </c>
      <c r="I5803" t="inlineStr">
        <is>
          <t xml:space="preserve">Remarks: change in accent
Line from Script: "Er spielte mit ihm, als wäre es ein Sparringskampf und kein echtes Gefecht."
Notes: "Sparring" DE--&gt;EN</t>
        </is>
      </c>
      <c r="J5803" t="inlineStr">
        <is>
          <t xml:space="preserve">VOA</t>
        </is>
      </c>
      <c r="K5803" t="inlineStr">
        <is>
          <t xml:space="preserve">Mispronunciation</t>
        </is>
      </c>
      <c r="L5803" t="inlineStr">
        <is>
          <t xml:space="preserve">Mispronunciation</t>
        </is>
      </c>
      <c r="M5803" t="str">
        <f>IFERROR(IF(VLOOKUP(L5803,'Quantification'!$A:$B,2,FALSE)&amp;""="","Unclassified",VLOOKUP(L5803,'Quantification'!$A:$B,2,FALSE)),"Unclassified")</f>
        <v>Major</v>
      </c>
      <c r="N5803" t="inlineStr">
        <is>
          <t xml:space="preserve">frl-florinda.frisardi@pocketfm.com</t>
        </is>
      </c>
      <c r="O5803" t="inlineStr">
        <is>
          <t xml:space="preserve">Issues found in raw</t>
        </is>
      </c>
      <c r="P5803" t="str">
        <f>IF(OR(O5803="Issues found in master",O5803="Final master"),"Master",IF(OR(O5803="Ready for Master",O5803="Issues found in raw",O5803="Raw under QC",O5803="Issues resolved in raw"),"Raw","-"))</f>
        <v>Raw</v>
      </c>
      <c r="Q5803" s="13">
        <v>46268.25208333333</v>
      </c>
      <c r="R5803" t="inlineStr">
        <is>
          <t xml:space="preserve">2026-09 (Sept)</t>
        </is>
      </c>
      <c r="S5803">
        <f>IF(M5803="Not an error",0,IF(COUNTIFS($A$2:$A5803,$A5803,$D$2:$D5803,$D5803,$M$2:$M5803,"&lt;&gt;Not an error")=1,1,0))</f>
        <v>1</v>
      </c>
      <c r="T5803">
        <f>IF(M5803&lt;&gt;"Major",0,IF(COUNTIFS($A$2:$A5803,$A5803,$D$2:$D5803,$D5803,$M$2:$M5803,"Major")=1,1,0))</f>
        <v>1</v>
      </c>
      <c r="U5803">
        <f>IF(M5803&lt;&gt;"Minor",0,IF(COUNTIFS($A$2:$A5803,$A5803,$D$2:$D5803,$D5803,$M$2:$M5803,"Minor")=1,1,0))</f>
        <v>0</v>
      </c>
    </row>
    <row r="5804">
      <c r="A5804" t="inlineStr">
        <is>
          <t xml:space="preserve">294cd7d130be8bb0326127c52ff2769fcf9a956d</t>
        </is>
      </c>
      <c r="B5804" t="inlineStr">
        <is>
          <t xml:space="preserve">Zompirewolf</t>
        </is>
      </c>
      <c r="C5804" t="inlineStr">
        <is>
          <t xml:space="preserve">Zompirewolf: Die Geburt Einer Legende</t>
        </is>
      </c>
      <c r="D5804" t="inlineStr">
        <is>
          <t xml:space="preserve">654e875a041457dc26fc1fec6c91534b228d7ffb</t>
        </is>
      </c>
      <c r="E5804" t="inlineStr">
        <is>
          <t xml:space="preserve">Episode 543: Rettung Chloes</t>
        </is>
      </c>
      <c r="F5804">
        <v>543</v>
      </c>
      <c r="G5804" t="inlineStr">
        <is>
          <t xml:space="preserve">4:34-4:42</t>
        </is>
      </c>
      <c r="H5804" t="inlineStr">
        <is>
          <t xml:space="preserve">Resolved</t>
        </is>
      </c>
      <c r="I5804" t="inlineStr">
        <is>
          <t xml:space="preserve">Remarks: change in accent
Line from Script: "„Chloe, um Himmels willen, wie lange warst du hier?“, flüsterte Tristan, seine Stimme voller Erleichterung."
Notes: "Chloe" DE--&gt;EN</t>
        </is>
      </c>
      <c r="J5804" t="inlineStr">
        <is>
          <t xml:space="preserve">VOA</t>
        </is>
      </c>
      <c r="K5804" t="inlineStr">
        <is>
          <t xml:space="preserve">Mispronunciation</t>
        </is>
      </c>
      <c r="L5804" t="inlineStr">
        <is>
          <t xml:space="preserve">Mispronunciation</t>
        </is>
      </c>
      <c r="M5804" t="str">
        <f>IFERROR(IF(VLOOKUP(L5804,'Quantification'!$A:$B,2,FALSE)&amp;""="","Unclassified",VLOOKUP(L5804,'Quantification'!$A:$B,2,FALSE)),"Unclassified")</f>
        <v>Major</v>
      </c>
      <c r="N5804" t="inlineStr">
        <is>
          <t xml:space="preserve">frl-florinda.frisardi@pocketfm.com</t>
        </is>
      </c>
      <c r="O5804" t="inlineStr">
        <is>
          <t xml:space="preserve">Issues found in raw</t>
        </is>
      </c>
      <c r="P5804" t="str">
        <f>IF(OR(O5804="Issues found in master",O5804="Final master"),"Master",IF(OR(O5804="Ready for Master",O5804="Issues found in raw",O5804="Raw under QC",O5804="Issues resolved in raw"),"Raw","-"))</f>
        <v>Raw</v>
      </c>
      <c r="Q5804" s="13">
        <v>46268.25208333333</v>
      </c>
      <c r="R5804" t="inlineStr">
        <is>
          <t xml:space="preserve">2026-09 (Sept)</t>
        </is>
      </c>
      <c r="S5804">
        <f>IF(M5804="Not an error",0,IF(COUNTIFS($A$2:$A5804,$A5804,$D$2:$D5804,$D5804,$M$2:$M5804,"&lt;&gt;Not an error")=1,1,0))</f>
        <v>1</v>
      </c>
      <c r="T5804">
        <f>IF(M5804&lt;&gt;"Major",0,IF(COUNTIFS($A$2:$A5804,$A5804,$D$2:$D5804,$D5804,$M$2:$M5804,"Major")=1,1,0))</f>
        <v>1</v>
      </c>
      <c r="U5804">
        <f>IF(M5804&lt;&gt;"Minor",0,IF(COUNTIFS($A$2:$A5804,$A5804,$D$2:$D5804,$D5804,$M$2:$M5804,"Minor")=1,1,0))</f>
        <v>0</v>
      </c>
    </row>
    <row r="5805">
      <c r="A5805" t="inlineStr">
        <is>
          <t xml:space="preserve">294cd7d130be8bb0326127c52ff2769fcf9a956d</t>
        </is>
      </c>
      <c r="B5805" t="inlineStr">
        <is>
          <t xml:space="preserve">Zompirewolf</t>
        </is>
      </c>
      <c r="C5805" t="inlineStr">
        <is>
          <t xml:space="preserve">Zompirewolf: Die Geburt Einer Legende</t>
        </is>
      </c>
      <c r="D5805" t="inlineStr">
        <is>
          <t xml:space="preserve">654e875a041457dc26fc1fec6c91534b228d7ffb</t>
        </is>
      </c>
      <c r="E5805" t="inlineStr">
        <is>
          <t xml:space="preserve">Episode 543: Rettung Chloes</t>
        </is>
      </c>
      <c r="F5805">
        <v>543</v>
      </c>
      <c r="G5805" t="inlineStr">
        <is>
          <t xml:space="preserve">4:51-5:06</t>
        </is>
      </c>
      <c r="H5805" t="inlineStr">
        <is>
          <t xml:space="preserve">Resolved</t>
        </is>
      </c>
      <c r="I5805" t="inlineStr">
        <is>
          <t xml:space="preserve">Remarks: change in accent
Line from Script: "Chloe schaffte ein schwaches Lächeln, ihre Augen füllten sich mit Dankbarkeit. „Ich wusste, dass du mich holen würdest.“
Die Gruppe versammelte sich um sie, während Tristan Chloe vorsichtig aus der Kammer trug. "
Notes: "Chloe" DE--&gt;EN</t>
        </is>
      </c>
      <c r="J5805" t="inlineStr">
        <is>
          <t xml:space="preserve">VOA</t>
        </is>
      </c>
      <c r="K5805" t="inlineStr">
        <is>
          <t xml:space="preserve">Mispronunciation</t>
        </is>
      </c>
      <c r="L5805" t="inlineStr">
        <is>
          <t xml:space="preserve">Mispronunciation</t>
        </is>
      </c>
      <c r="M5805" t="str">
        <f>IFERROR(IF(VLOOKUP(L5805,'Quantification'!$A:$B,2,FALSE)&amp;""="","Unclassified",VLOOKUP(L5805,'Quantification'!$A:$B,2,FALSE)),"Unclassified")</f>
        <v>Major</v>
      </c>
      <c r="N5805" t="inlineStr">
        <is>
          <t xml:space="preserve">frl-florinda.frisardi@pocketfm.com</t>
        </is>
      </c>
      <c r="O5805" t="inlineStr">
        <is>
          <t xml:space="preserve">Issues found in raw</t>
        </is>
      </c>
      <c r="P5805" t="str">
        <f>IF(OR(O5805="Issues found in master",O5805="Final master"),"Master",IF(OR(O5805="Ready for Master",O5805="Issues found in raw",O5805="Raw under QC",O5805="Issues resolved in raw"),"Raw","-"))</f>
        <v>Raw</v>
      </c>
      <c r="Q5805" s="13">
        <v>46268.25208333333</v>
      </c>
      <c r="R5805" t="inlineStr">
        <is>
          <t xml:space="preserve">2026-09 (Sept)</t>
        </is>
      </c>
      <c r="S5805">
        <f>IF(M5805="Not an error",0,IF(COUNTIFS($A$2:$A5805,$A5805,$D$2:$D5805,$D5805,$M$2:$M5805,"&lt;&gt;Not an error")=1,1,0))</f>
        <v>0</v>
      </c>
      <c r="T5805">
        <f>IF(M5805&lt;&gt;"Major",0,IF(COUNTIFS($A$2:$A5805,$A5805,$D$2:$D5805,$D5805,$M$2:$M5805,"Major")=1,1,0))</f>
        <v>0</v>
      </c>
      <c r="U5805">
        <f>IF(M5805&lt;&gt;"Minor",0,IF(COUNTIFS($A$2:$A5805,$A5805,$D$2:$D5805,$D5805,$M$2:$M5805,"Minor")=1,1,0))</f>
        <v>0</v>
      </c>
    </row>
    <row r="5806">
      <c r="A5806" t="inlineStr">
        <is>
          <t xml:space="preserve">294cd7d130be8bb0326127c52ff2769fcf9a956d</t>
        </is>
      </c>
      <c r="B5806" t="inlineStr">
        <is>
          <t xml:space="preserve">Zompirewolf</t>
        </is>
      </c>
      <c r="C5806" t="inlineStr">
        <is>
          <t xml:space="preserve">Zompirewolf: Die Geburt Einer Legende</t>
        </is>
      </c>
      <c r="D5806" t="inlineStr">
        <is>
          <t xml:space="preserve">654e875a041457dc26fc1fec6c91534b228d7ffb</t>
        </is>
      </c>
      <c r="E5806" t="inlineStr">
        <is>
          <t xml:space="preserve">Episode 543: Rettung Chloes</t>
        </is>
      </c>
      <c r="F5806">
        <v>543</v>
      </c>
      <c r="G5806" t="inlineStr">
        <is>
          <t xml:space="preserve">5:15-5:22</t>
        </is>
      </c>
      <c r="H5806" t="inlineStr">
        <is>
          <t xml:space="preserve">Resolved</t>
        </is>
      </c>
      <c r="I5806" t="inlineStr">
        <is>
          <t xml:space="preserve">Remarks: mispronunciation
Line from Script: "Adelines Sorge war offensichtlich, als sie leise sagte: „Wir müssen sie sofort medizinisch versorgen lassen.“
Notes: "Adeline" --&gt; "Adeline"EN</t>
        </is>
      </c>
      <c r="J5806" t="inlineStr">
        <is>
          <t xml:space="preserve">VOA</t>
        </is>
      </c>
      <c r="K5806" t="inlineStr">
        <is>
          <t xml:space="preserve">Mispronunciation</t>
        </is>
      </c>
      <c r="L5806" t="inlineStr">
        <is>
          <t xml:space="preserve">Mispronunciation</t>
        </is>
      </c>
      <c r="M5806" t="str">
        <f>IFERROR(IF(VLOOKUP(L5806,'Quantification'!$A:$B,2,FALSE)&amp;""="","Unclassified",VLOOKUP(L5806,'Quantification'!$A:$B,2,FALSE)),"Unclassified")</f>
        <v>Major</v>
      </c>
      <c r="N5806" t="inlineStr">
        <is>
          <t xml:space="preserve">frl-florinda.frisardi@pocketfm.com</t>
        </is>
      </c>
      <c r="O5806" t="inlineStr">
        <is>
          <t xml:space="preserve">Issues found in raw</t>
        </is>
      </c>
      <c r="P5806" t="str">
        <f>IF(OR(O5806="Issues found in master",O5806="Final master"),"Master",IF(OR(O5806="Ready for Master",O5806="Issues found in raw",O5806="Raw under QC",O5806="Issues resolved in raw"),"Raw","-"))</f>
        <v>Raw</v>
      </c>
      <c r="Q5806" s="13">
        <v>46268.25208333333</v>
      </c>
      <c r="R5806" t="inlineStr">
        <is>
          <t xml:space="preserve">2026-09 (Sept)</t>
        </is>
      </c>
      <c r="S5806">
        <f>IF(M5806="Not an error",0,IF(COUNTIFS($A$2:$A5806,$A5806,$D$2:$D5806,$D5806,$M$2:$M5806,"&lt;&gt;Not an error")=1,1,0))</f>
        <v>0</v>
      </c>
      <c r="T5806">
        <f>IF(M5806&lt;&gt;"Major",0,IF(COUNTIFS($A$2:$A5806,$A5806,$D$2:$D5806,$D5806,$M$2:$M5806,"Major")=1,1,0))</f>
        <v>0</v>
      </c>
      <c r="U5806">
        <f>IF(M5806&lt;&gt;"Minor",0,IF(COUNTIFS($A$2:$A5806,$A5806,$D$2:$D5806,$D5806,$M$2:$M5806,"Minor")=1,1,0))</f>
        <v>0</v>
      </c>
    </row>
    <row r="5807">
      <c r="A5807" t="inlineStr">
        <is>
          <t xml:space="preserve">294cd7d130be8bb0326127c52ff2769fcf9a956d</t>
        </is>
      </c>
      <c r="B5807" t="inlineStr">
        <is>
          <t xml:space="preserve">Zompirewolf</t>
        </is>
      </c>
      <c r="C5807" t="inlineStr">
        <is>
          <t xml:space="preserve">Zompirewolf: Die Geburt Einer Legende</t>
        </is>
      </c>
      <c r="D5807" t="inlineStr">
        <is>
          <t xml:space="preserve">654e875a041457dc26fc1fec6c91534b228d7ffb</t>
        </is>
      </c>
      <c r="E5807" t="inlineStr">
        <is>
          <t xml:space="preserve">Episode 543: Rettung Chloes</t>
        </is>
      </c>
      <c r="F5807">
        <v>543</v>
      </c>
      <c r="G5807" t="inlineStr">
        <is>
          <t xml:space="preserve">5:22-5:25</t>
        </is>
      </c>
      <c r="H5807" t="inlineStr">
        <is>
          <t xml:space="preserve">Resolved</t>
        </is>
      </c>
      <c r="I5807" t="inlineStr">
        <is>
          <t xml:space="preserve">Remarks: incorrect name
Line from Script: "„Sie hat viel durchgemacht“, nickte Kira zustimmend."
Notes: "Kira" - change to "Kiera"EN</t>
        </is>
      </c>
      <c r="J5807" t="inlineStr">
        <is>
          <t xml:space="preserve">AI</t>
        </is>
      </c>
      <c r="K5807" t="inlineStr">
        <is>
          <t xml:space="preserve">Script error</t>
        </is>
      </c>
      <c r="L5807" t="inlineStr">
        <is>
          <t xml:space="preserve">Script error</t>
        </is>
      </c>
      <c r="M5807" t="str">
        <f>IFERROR(IF(VLOOKUP(L5807,'Quantification'!$A:$B,2,FALSE)&amp;""="","Unclassified",VLOOKUP(L5807,'Quantification'!$A:$B,2,FALSE)),"Unclassified")</f>
        <v>Major</v>
      </c>
      <c r="N5807" t="inlineStr">
        <is>
          <t xml:space="preserve">frl-florinda.frisardi@pocketfm.com</t>
        </is>
      </c>
      <c r="O5807" t="inlineStr">
        <is>
          <t xml:space="preserve">Issues found in raw</t>
        </is>
      </c>
      <c r="P5807" t="str">
        <f>IF(OR(O5807="Issues found in master",O5807="Final master"),"Master",IF(OR(O5807="Ready for Master",O5807="Issues found in raw",O5807="Raw under QC",O5807="Issues resolved in raw"),"Raw","-"))</f>
        <v>Raw</v>
      </c>
      <c r="Q5807" s="13">
        <v>46268.25208333333</v>
      </c>
      <c r="R5807" t="inlineStr">
        <is>
          <t xml:space="preserve">2026-09 (Sept)</t>
        </is>
      </c>
      <c r="S5807">
        <f>IF(M5807="Not an error",0,IF(COUNTIFS($A$2:$A5807,$A5807,$D$2:$D5807,$D5807,$M$2:$M5807,"&lt;&gt;Not an error")=1,1,0))</f>
        <v>0</v>
      </c>
      <c r="T5807">
        <f>IF(M5807&lt;&gt;"Major",0,IF(COUNTIFS($A$2:$A5807,$A5807,$D$2:$D5807,$D5807,$M$2:$M5807,"Major")=1,1,0))</f>
        <v>0</v>
      </c>
      <c r="U5807">
        <f>IF(M5807&lt;&gt;"Minor",0,IF(COUNTIFS($A$2:$A5807,$A5807,$D$2:$D5807,$D5807,$M$2:$M5807,"Minor")=1,1,0))</f>
        <v>0</v>
      </c>
    </row>
    <row r="5808">
      <c r="A5808" t="inlineStr">
        <is>
          <t xml:space="preserve">294cd7d130be8bb0326127c52ff2769fcf9a956d</t>
        </is>
      </c>
      <c r="B5808" t="inlineStr">
        <is>
          <t xml:space="preserve">Zompirewolf</t>
        </is>
      </c>
      <c r="C5808" t="inlineStr">
        <is>
          <t xml:space="preserve">Zompirewolf: Die Geburt Einer Legende</t>
        </is>
      </c>
      <c r="D5808" t="inlineStr">
        <is>
          <t xml:space="preserve">654e875a041457dc26fc1fec6c91534b228d7ffb</t>
        </is>
      </c>
      <c r="E5808" t="inlineStr">
        <is>
          <t xml:space="preserve">Episode 543: Rettung Chloes</t>
        </is>
      </c>
      <c r="F5808">
        <v>543</v>
      </c>
      <c r="G5808" t="inlineStr">
        <is>
          <t xml:space="preserve">7:26-7:35</t>
        </is>
      </c>
      <c r="H5808" t="inlineStr">
        <is>
          <t xml:space="preserve">Resolved</t>
        </is>
      </c>
      <c r="I5808" t="inlineStr">
        <is>
          <t xml:space="preserve">Remarks: incorrect name, mispronunciation
Line from Script: "Die Zwillinge, Kira und Adeline, behielten Chloe im Auge, während Tristan und Arno Greaves losgingen, um die Gegend um ihr Schiff zu sichern. "
Notes: "Kira" - change to "Kiera"EN, "Adeline" --&gt; "Adeline"EN</t>
        </is>
      </c>
      <c r="J5808" t="inlineStr">
        <is>
          <t xml:space="preserve">AI</t>
        </is>
      </c>
      <c r="K5808" t="inlineStr">
        <is>
          <t xml:space="preserve">Script error</t>
        </is>
      </c>
      <c r="L5808" t="inlineStr">
        <is>
          <t xml:space="preserve">Script error</t>
        </is>
      </c>
      <c r="M5808" t="str">
        <f>IFERROR(IF(VLOOKUP(L5808,'Quantification'!$A:$B,2,FALSE)&amp;""="","Unclassified",VLOOKUP(L5808,'Quantification'!$A:$B,2,FALSE)),"Unclassified")</f>
        <v>Major</v>
      </c>
      <c r="N5808" t="inlineStr">
        <is>
          <t xml:space="preserve">frl-florinda.frisardi@pocketfm.com</t>
        </is>
      </c>
      <c r="O5808" t="inlineStr">
        <is>
          <t xml:space="preserve">Issues found in raw</t>
        </is>
      </c>
      <c r="P5808" t="str">
        <f>IF(OR(O5808="Issues found in master",O5808="Final master"),"Master",IF(OR(O5808="Ready for Master",O5808="Issues found in raw",O5808="Raw under QC",O5808="Issues resolved in raw"),"Raw","-"))</f>
        <v>Raw</v>
      </c>
      <c r="Q5808" s="13">
        <v>46268.25208333333</v>
      </c>
      <c r="R5808" t="inlineStr">
        <is>
          <t xml:space="preserve">2026-09 (Sept)</t>
        </is>
      </c>
      <c r="S5808">
        <f>IF(M5808="Not an error",0,IF(COUNTIFS($A$2:$A5808,$A5808,$D$2:$D5808,$D5808,$M$2:$M5808,"&lt;&gt;Not an error")=1,1,0))</f>
        <v>0</v>
      </c>
      <c r="T5808">
        <f>IF(M5808&lt;&gt;"Major",0,IF(COUNTIFS($A$2:$A5808,$A5808,$D$2:$D5808,$D5808,$M$2:$M5808,"Major")=1,1,0))</f>
        <v>0</v>
      </c>
      <c r="U5808">
        <f>IF(M5808&lt;&gt;"Minor",0,IF(COUNTIFS($A$2:$A5808,$A5808,$D$2:$D5808,$D5808,$M$2:$M5808,"Minor")=1,1,0))</f>
        <v>0</v>
      </c>
    </row>
    <row r="5809">
      <c r="A5809" t="inlineStr">
        <is>
          <t xml:space="preserve">294cd7d130be8bb0326127c52ff2769fcf9a956d</t>
        </is>
      </c>
      <c r="B5809" t="inlineStr">
        <is>
          <t xml:space="preserve">Zompirewolf</t>
        </is>
      </c>
      <c r="C5809" t="inlineStr">
        <is>
          <t xml:space="preserve">Zompirewolf: Die Geburt Einer Legende</t>
        </is>
      </c>
      <c r="D5809" t="inlineStr">
        <is>
          <t xml:space="preserve">37727f527677aaa193677159d81eb9cfea13ed58</t>
        </is>
      </c>
      <c r="E5809" t="inlineStr">
        <is>
          <t xml:space="preserve">Episode 545: Fehler Oder Schnitzer</t>
        </is>
      </c>
      <c r="F5809">
        <v>545</v>
      </c>
      <c r="G5809" t="inlineStr">
        <is>
          <t xml:space="preserve">0:00</t>
        </is>
      </c>
      <c r="H5809" t="inlineStr">
        <is>
          <t xml:space="preserve">Ignore</t>
        </is>
      </c>
      <c r="I5809" t="inlineStr">
        <is>
          <t xml:space="preserve">Remarks: incorrect name? Line from Script: Rikoschett appears in entire episode
Notes: Is this name correct? Is he somebody else here or is it still a mistake and needs to be Arno?</t>
        </is>
      </c>
      <c r="J5809" t="inlineStr">
        <is>
          <t xml:space="preserve">AI</t>
        </is>
      </c>
      <c r="K5809" t="inlineStr">
        <is>
          <t xml:space="preserve">Script error</t>
        </is>
      </c>
      <c r="L5809" t="inlineStr">
        <is>
          <t xml:space="preserve">Script error</t>
        </is>
      </c>
      <c r="M5809" t="str">
        <f>IFERROR(IF(VLOOKUP(L5809,'Quantification'!$A:$B,2,FALSE)&amp;""="","Unclassified",VLOOKUP(L5809,'Quantification'!$A:$B,2,FALSE)),"Unclassified")</f>
        <v>Major</v>
      </c>
      <c r="N5809" t="inlineStr">
        <is>
          <t xml:space="preserve">frl-florinda.frisardi@pocketfm.com</t>
        </is>
      </c>
      <c r="O5809" t="inlineStr">
        <is>
          <t xml:space="preserve">Issues found in raw</t>
        </is>
      </c>
      <c r="P5809" t="str">
        <f>IF(OR(O5809="Issues found in master",O5809="Final master"),"Master",IF(OR(O5809="Ready for Master",O5809="Issues found in raw",O5809="Raw under QC",O5809="Issues resolved in raw"),"Raw","-"))</f>
        <v>Raw</v>
      </c>
      <c r="Q5809" s="13">
        <v>46280.21319444444</v>
      </c>
      <c r="R5809" t="inlineStr">
        <is>
          <t xml:space="preserve">2026-09 (Sept)</t>
        </is>
      </c>
      <c r="S5809">
        <f>IF(M5809="Not an error",0,IF(COUNTIFS($A$2:$A5809,$A5809,$D$2:$D5809,$D5809,$M$2:$M5809,"&lt;&gt;Not an error")=1,1,0))</f>
        <v>1</v>
      </c>
      <c r="T5809">
        <f>IF(M5809&lt;&gt;"Major",0,IF(COUNTIFS($A$2:$A5809,$A5809,$D$2:$D5809,$D5809,$M$2:$M5809,"Major")=1,1,0))</f>
        <v>1</v>
      </c>
      <c r="U5809">
        <f>IF(M5809&lt;&gt;"Minor",0,IF(COUNTIFS($A$2:$A5809,$A5809,$D$2:$D5809,$D5809,$M$2:$M5809,"Minor")=1,1,0))</f>
        <v>0</v>
      </c>
    </row>
    <row r="5810">
      <c r="A5810" t="inlineStr">
        <is>
          <t xml:space="preserve">294cd7d130be8bb0326127c52ff2769fcf9a956d</t>
        </is>
      </c>
      <c r="B5810" t="inlineStr">
        <is>
          <t xml:space="preserve">Zompirewolf</t>
        </is>
      </c>
      <c r="C5810" t="inlineStr">
        <is>
          <t xml:space="preserve">Zompirewolf: Die Geburt Einer Legende</t>
        </is>
      </c>
      <c r="D5810" t="inlineStr">
        <is>
          <t xml:space="preserve">37727f527677aaa193677159d81eb9cfea13ed58</t>
        </is>
      </c>
      <c r="E5810" t="inlineStr">
        <is>
          <t xml:space="preserve">Episode 545: Fehler Oder Schnitzer</t>
        </is>
      </c>
      <c r="F5810">
        <v>545</v>
      </c>
      <c r="G5810" t="inlineStr">
        <is>
          <t xml:space="preserve">6:32-6:36</t>
        </is>
      </c>
      <c r="H5810" t="inlineStr">
        <is>
          <t xml:space="preserve">Ignore</t>
        </is>
      </c>
      <c r="I5810" t="inlineStr">
        <is>
          <t xml:space="preserve">Remarks: change in accent
Line from Script: "„Ja, viel Glück dabei“, spottete Vulcan."
Notes: "Vulcan" EN--&gt;DE</t>
        </is>
      </c>
      <c r="J5810" t="inlineStr">
        <is>
          <t xml:space="preserve">VOA</t>
        </is>
      </c>
      <c r="K5810" t="inlineStr">
        <is>
          <t xml:space="preserve">Mispronunciation</t>
        </is>
      </c>
      <c r="L5810" t="inlineStr">
        <is>
          <t xml:space="preserve">Mispronunciation</t>
        </is>
      </c>
      <c r="M5810" t="str">
        <f>IFERROR(IF(VLOOKUP(L5810,'Quantification'!$A:$B,2,FALSE)&amp;""="","Unclassified",VLOOKUP(L5810,'Quantification'!$A:$B,2,FALSE)),"Unclassified")</f>
        <v>Major</v>
      </c>
      <c r="N5810" t="inlineStr">
        <is>
          <t xml:space="preserve">frl-florinda.frisardi@pocketfm.com</t>
        </is>
      </c>
      <c r="O5810" t="inlineStr">
        <is>
          <t xml:space="preserve">Issues found in raw</t>
        </is>
      </c>
      <c r="P5810" t="str">
        <f>IF(OR(O5810="Issues found in master",O5810="Final master"),"Master",IF(OR(O5810="Ready for Master",O5810="Issues found in raw",O5810="Raw under QC",O5810="Issues resolved in raw"),"Raw","-"))</f>
        <v>Raw</v>
      </c>
      <c r="Q5810" s="13">
        <v>46280.21319444444</v>
      </c>
      <c r="R5810" t="inlineStr">
        <is>
          <t xml:space="preserve">2026-09 (Sept)</t>
        </is>
      </c>
      <c r="S5810">
        <f>IF(M5810="Not an error",0,IF(COUNTIFS($A$2:$A5810,$A5810,$D$2:$D5810,$D5810,$M$2:$M5810,"&lt;&gt;Not an error")=1,1,0))</f>
        <v>0</v>
      </c>
      <c r="T5810">
        <f>IF(M5810&lt;&gt;"Major",0,IF(COUNTIFS($A$2:$A5810,$A5810,$D$2:$D5810,$D5810,$M$2:$M5810,"Major")=1,1,0))</f>
        <v>0</v>
      </c>
      <c r="U5810">
        <f>IF(M5810&lt;&gt;"Minor",0,IF(COUNTIFS($A$2:$A5810,$A5810,$D$2:$D5810,$D5810,$M$2:$M5810,"Minor")=1,1,0))</f>
        <v>0</v>
      </c>
    </row>
    <row r="5811">
      <c r="A5811" t="inlineStr">
        <is>
          <t xml:space="preserve">294cd7d130be8bb0326127c52ff2769fcf9a956d</t>
        </is>
      </c>
      <c r="B5811" t="inlineStr">
        <is>
          <t xml:space="preserve">Zompirewolf</t>
        </is>
      </c>
      <c r="C5811" t="inlineStr">
        <is>
          <t xml:space="preserve">Zompirewolf: Die Geburt Einer Legende</t>
        </is>
      </c>
      <c r="D5811" t="inlineStr">
        <is>
          <t xml:space="preserve">afc61a89efb50a9bee2a61dae63f0480d2fe5ffd</t>
        </is>
      </c>
      <c r="E5811" t="inlineStr">
        <is>
          <t xml:space="preserve">Episode 549: Ankunft</t>
        </is>
      </c>
      <c r="F5811">
        <v>549</v>
      </c>
      <c r="G5811" t="inlineStr">
        <is>
          <t xml:space="preserve">2:29-2:37</t>
        </is>
      </c>
      <c r="H5811" t="inlineStr">
        <is>
          <t xml:space="preserve">Resolved</t>
        </is>
      </c>
      <c r="I5811" t="inlineStr">
        <is>
          <t xml:space="preserve">Remarks: change in accent
Line from Script: "„Er verbringt Unmengen an Zeit mit dem Training und Sparring mit seinen Meistern, Vulcan und Steinfaust“, nickte Elizabeth. "
Notes: "Sparring" DE--&gt;EN</t>
        </is>
      </c>
      <c r="J5811" t="inlineStr">
        <is>
          <t xml:space="preserve">VOA</t>
        </is>
      </c>
      <c r="K5811" t="inlineStr">
        <is>
          <t xml:space="preserve">Mispronunciation</t>
        </is>
      </c>
      <c r="L5811" t="inlineStr">
        <is>
          <t xml:space="preserve">Mispronunciation</t>
        </is>
      </c>
      <c r="M5811" t="str">
        <f>IFERROR(IF(VLOOKUP(L5811,'Quantification'!$A:$B,2,FALSE)&amp;""="","Unclassified",VLOOKUP(L5811,'Quantification'!$A:$B,2,FALSE)),"Unclassified")</f>
        <v>Major</v>
      </c>
      <c r="N5811" t="inlineStr">
        <is>
          <t xml:space="preserve">frl-florinda.frisardi@pocketfm.com</t>
        </is>
      </c>
      <c r="O5811" t="inlineStr">
        <is>
          <t xml:space="preserve">Issues found in raw</t>
        </is>
      </c>
      <c r="P5811" t="str">
        <f>IF(OR(O5811="Issues found in master",O5811="Final master"),"Master",IF(OR(O5811="Ready for Master",O5811="Issues found in raw",O5811="Raw under QC",O5811="Issues resolved in raw"),"Raw","-"))</f>
        <v>Raw</v>
      </c>
      <c r="Q5811" s="13">
        <v>46268.25277777778</v>
      </c>
      <c r="R5811" t="inlineStr">
        <is>
          <t xml:space="preserve">2026-09 (Sept)</t>
        </is>
      </c>
      <c r="S5811">
        <f>IF(M5811="Not an error",0,IF(COUNTIFS($A$2:$A5811,$A5811,$D$2:$D5811,$D5811,$M$2:$M5811,"&lt;&gt;Not an error")=1,1,0))</f>
        <v>1</v>
      </c>
      <c r="T5811">
        <f>IF(M5811&lt;&gt;"Major",0,IF(COUNTIFS($A$2:$A5811,$A5811,$D$2:$D5811,$D5811,$M$2:$M5811,"Major")=1,1,0))</f>
        <v>1</v>
      </c>
      <c r="U5811">
        <f>IF(M5811&lt;&gt;"Minor",0,IF(COUNTIFS($A$2:$A5811,$A5811,$D$2:$D5811,$D5811,$M$2:$M5811,"Minor")=1,1,0))</f>
        <v>0</v>
      </c>
    </row>
    <row r="5812">
      <c r="A5812" t="inlineStr">
        <is>
          <t xml:space="preserve">294cd7d130be8bb0326127c52ff2769fcf9a956d</t>
        </is>
      </c>
      <c r="B5812" t="inlineStr">
        <is>
          <t xml:space="preserve">Zompirewolf</t>
        </is>
      </c>
      <c r="C5812" t="inlineStr">
        <is>
          <t xml:space="preserve">Zompirewolf: Die Geburt Einer Legende</t>
        </is>
      </c>
      <c r="D5812" t="inlineStr">
        <is>
          <t xml:space="preserve">afc61a89efb50a9bee2a61dae63f0480d2fe5ffd</t>
        </is>
      </c>
      <c r="E5812" t="inlineStr">
        <is>
          <t xml:space="preserve">Episode 549: Ankunft</t>
        </is>
      </c>
      <c r="F5812">
        <v>549</v>
      </c>
      <c r="G5812" t="inlineStr">
        <is>
          <t xml:space="preserve">3:10-3:16</t>
        </is>
      </c>
      <c r="H5812" t="inlineStr">
        <is>
          <t xml:space="preserve">Resolved</t>
        </is>
      </c>
      <c r="I5812" t="inlineStr">
        <is>
          <t xml:space="preserve">Remarks: incorrect name
Line from Script: "„Sieh mal an, wenn das nicht unser Lieblings-Sukkubus ist“, sagte Kira neckisch. "
Notes: "Kira" - change to "Kiera"EN</t>
        </is>
      </c>
      <c r="J5812" t="inlineStr">
        <is>
          <t xml:space="preserve">AI</t>
        </is>
      </c>
      <c r="K5812" t="inlineStr">
        <is>
          <t xml:space="preserve">Script error</t>
        </is>
      </c>
      <c r="L5812" t="inlineStr">
        <is>
          <t xml:space="preserve">Script error</t>
        </is>
      </c>
      <c r="M5812" t="str">
        <f>IFERROR(IF(VLOOKUP(L5812,'Quantification'!$A:$B,2,FALSE)&amp;""="","Unclassified",VLOOKUP(L5812,'Quantification'!$A:$B,2,FALSE)),"Unclassified")</f>
        <v>Major</v>
      </c>
      <c r="N5812" t="inlineStr">
        <is>
          <t xml:space="preserve">frl-florinda.frisardi@pocketfm.com</t>
        </is>
      </c>
      <c r="O5812" t="inlineStr">
        <is>
          <t xml:space="preserve">Issues found in raw</t>
        </is>
      </c>
      <c r="P5812" t="str">
        <f>IF(OR(O5812="Issues found in master",O5812="Final master"),"Master",IF(OR(O5812="Ready for Master",O5812="Issues found in raw",O5812="Raw under QC",O5812="Issues resolved in raw"),"Raw","-"))</f>
        <v>Raw</v>
      </c>
      <c r="Q5812" s="13">
        <v>46268.25277777778</v>
      </c>
      <c r="R5812" t="inlineStr">
        <is>
          <t xml:space="preserve">2026-09 (Sept)</t>
        </is>
      </c>
      <c r="S5812">
        <f>IF(M5812="Not an error",0,IF(COUNTIFS($A$2:$A5812,$A5812,$D$2:$D5812,$D5812,$M$2:$M5812,"&lt;&gt;Not an error")=1,1,0))</f>
        <v>0</v>
      </c>
      <c r="T5812">
        <f>IF(M5812&lt;&gt;"Major",0,IF(COUNTIFS($A$2:$A5812,$A5812,$D$2:$D5812,$D5812,$M$2:$M5812,"Major")=1,1,0))</f>
        <v>0</v>
      </c>
      <c r="U5812">
        <f>IF(M5812&lt;&gt;"Minor",0,IF(COUNTIFS($A$2:$A5812,$A5812,$D$2:$D5812,$D5812,$M$2:$M5812,"Minor")=1,1,0))</f>
        <v>0</v>
      </c>
    </row>
    <row r="5813">
      <c r="A5813" t="inlineStr">
        <is>
          <t xml:space="preserve">294cd7d130be8bb0326127c52ff2769fcf9a956d</t>
        </is>
      </c>
      <c r="B5813" t="inlineStr">
        <is>
          <t xml:space="preserve">Zompirewolf</t>
        </is>
      </c>
      <c r="C5813" t="inlineStr">
        <is>
          <t xml:space="preserve">Zompirewolf: Die Geburt Einer Legende</t>
        </is>
      </c>
      <c r="D5813" t="inlineStr">
        <is>
          <t xml:space="preserve">afc61a89efb50a9bee2a61dae63f0480d2fe5ffd</t>
        </is>
      </c>
      <c r="E5813" t="inlineStr">
        <is>
          <t xml:space="preserve">Episode 549: Ankunft</t>
        </is>
      </c>
      <c r="F5813">
        <v>549</v>
      </c>
      <c r="G5813" t="inlineStr">
        <is>
          <t xml:space="preserve">3:19-3:25</t>
        </is>
      </c>
      <c r="H5813" t="inlineStr">
        <is>
          <t xml:space="preserve">Resolved</t>
        </is>
      </c>
      <c r="I5813" t="inlineStr">
        <is>
          <t xml:space="preserve">Remarks: mispronunciation
Line from Script: "„Gott, du siehst umwerfend aus!“, warf Adeline mit einem verschmitzten Grinsen ein."
Notes: "Adeline" --&gt;"Adeline"EN (Ähdelaine)</t>
        </is>
      </c>
      <c r="J5813" t="inlineStr">
        <is>
          <t xml:space="preserve">VOA</t>
        </is>
      </c>
      <c r="K5813" t="inlineStr">
        <is>
          <t xml:space="preserve">Mispronunciation</t>
        </is>
      </c>
      <c r="L5813" t="inlineStr">
        <is>
          <t xml:space="preserve">Mispronunciation</t>
        </is>
      </c>
      <c r="M5813" t="str">
        <f>IFERROR(IF(VLOOKUP(L5813,'Quantification'!$A:$B,2,FALSE)&amp;""="","Unclassified",VLOOKUP(L5813,'Quantification'!$A:$B,2,FALSE)),"Unclassified")</f>
        <v>Major</v>
      </c>
      <c r="N5813" t="inlineStr">
        <is>
          <t xml:space="preserve">frl-florinda.frisardi@pocketfm.com</t>
        </is>
      </c>
      <c r="O5813" t="inlineStr">
        <is>
          <t xml:space="preserve">Issues found in raw</t>
        </is>
      </c>
      <c r="P5813" t="str">
        <f>IF(OR(O5813="Issues found in master",O5813="Final master"),"Master",IF(OR(O5813="Ready for Master",O5813="Issues found in raw",O5813="Raw under QC",O5813="Issues resolved in raw"),"Raw","-"))</f>
        <v>Raw</v>
      </c>
      <c r="Q5813" s="13">
        <v>46268.25277777778</v>
      </c>
      <c r="R5813" t="inlineStr">
        <is>
          <t xml:space="preserve">2026-09 (Sept)</t>
        </is>
      </c>
      <c r="S5813">
        <f>IF(M5813="Not an error",0,IF(COUNTIFS($A$2:$A5813,$A5813,$D$2:$D5813,$D5813,$M$2:$M5813,"&lt;&gt;Not an error")=1,1,0))</f>
        <v>0</v>
      </c>
      <c r="T5813">
        <f>IF(M5813&lt;&gt;"Major",0,IF(COUNTIFS($A$2:$A5813,$A5813,$D$2:$D5813,$D5813,$M$2:$M5813,"Major")=1,1,0))</f>
        <v>0</v>
      </c>
      <c r="U5813">
        <f>IF(M5813&lt;&gt;"Minor",0,IF(COUNTIFS($A$2:$A5813,$A5813,$D$2:$D5813,$D5813,$M$2:$M5813,"Minor")=1,1,0))</f>
        <v>0</v>
      </c>
    </row>
    <row r="5814">
      <c r="A5814" t="inlineStr">
        <is>
          <t xml:space="preserve">294cd7d130be8bb0326127c52ff2769fcf9a956d</t>
        </is>
      </c>
      <c r="B5814" t="inlineStr">
        <is>
          <t xml:space="preserve">Zompirewolf</t>
        </is>
      </c>
      <c r="C5814" t="inlineStr">
        <is>
          <t xml:space="preserve">Zompirewolf: Die Geburt Einer Legende</t>
        </is>
      </c>
      <c r="D5814" t="inlineStr">
        <is>
          <t xml:space="preserve">afc61a89efb50a9bee2a61dae63f0480d2fe5ffd</t>
        </is>
      </c>
      <c r="E5814" t="inlineStr">
        <is>
          <t xml:space="preserve">Episode 549: Ankunft</t>
        </is>
      </c>
      <c r="F5814">
        <v>549</v>
      </c>
      <c r="G5814" t="inlineStr">
        <is>
          <t xml:space="preserve">3:39-3:42</t>
        </is>
      </c>
      <c r="H5814" t="inlineStr">
        <is>
          <t xml:space="preserve">Resolved</t>
        </is>
      </c>
      <c r="I5814" t="inlineStr">
        <is>
          <t xml:space="preserve">Remarks: mispronunciation
Line from Script: "„Wir haben es versucht“, murmelte Adeline verlegen."
Notes: "Adeline" --&gt;"Adeline"EN (Ähdelaine)</t>
        </is>
      </c>
      <c r="J5814" t="inlineStr">
        <is>
          <t xml:space="preserve">VOA</t>
        </is>
      </c>
      <c r="K5814" t="inlineStr">
        <is>
          <t xml:space="preserve">Mispronunciation</t>
        </is>
      </c>
      <c r="L5814" t="inlineStr">
        <is>
          <t xml:space="preserve">Mispronunciation</t>
        </is>
      </c>
      <c r="M5814" t="str">
        <f>IFERROR(IF(VLOOKUP(L5814,'Quantification'!$A:$B,2,FALSE)&amp;""="","Unclassified",VLOOKUP(L5814,'Quantification'!$A:$B,2,FALSE)),"Unclassified")</f>
        <v>Major</v>
      </c>
      <c r="N5814" t="inlineStr">
        <is>
          <t xml:space="preserve">frl-florinda.frisardi@pocketfm.com</t>
        </is>
      </c>
      <c r="O5814" t="inlineStr">
        <is>
          <t xml:space="preserve">Issues found in raw</t>
        </is>
      </c>
      <c r="P5814" t="str">
        <f>IF(OR(O5814="Issues found in master",O5814="Final master"),"Master",IF(OR(O5814="Ready for Master",O5814="Issues found in raw",O5814="Raw under QC",O5814="Issues resolved in raw"),"Raw","-"))</f>
        <v>Raw</v>
      </c>
      <c r="Q5814" s="13">
        <v>46268.25277777778</v>
      </c>
      <c r="R5814" t="inlineStr">
        <is>
          <t xml:space="preserve">2026-09 (Sept)</t>
        </is>
      </c>
      <c r="S5814">
        <f>IF(M5814="Not an error",0,IF(COUNTIFS($A$2:$A5814,$A5814,$D$2:$D5814,$D5814,$M$2:$M5814,"&lt;&gt;Not an error")=1,1,0))</f>
        <v>0</v>
      </c>
      <c r="T5814">
        <f>IF(M5814&lt;&gt;"Major",0,IF(COUNTIFS($A$2:$A5814,$A5814,$D$2:$D5814,$D5814,$M$2:$M5814,"Major")=1,1,0))</f>
        <v>0</v>
      </c>
      <c r="U5814">
        <f>IF(M5814&lt;&gt;"Minor",0,IF(COUNTIFS($A$2:$A5814,$A5814,$D$2:$D5814,$D5814,$M$2:$M5814,"Minor")=1,1,0))</f>
        <v>0</v>
      </c>
    </row>
    <row r="5815">
      <c r="A5815" t="inlineStr">
        <is>
          <t xml:space="preserve">294cd7d130be8bb0326127c52ff2769fcf9a956d</t>
        </is>
      </c>
      <c r="B5815" t="inlineStr">
        <is>
          <t xml:space="preserve">Zompirewolf</t>
        </is>
      </c>
      <c r="C5815" t="inlineStr">
        <is>
          <t xml:space="preserve">Zompirewolf: Die Geburt Einer Legende</t>
        </is>
      </c>
      <c r="D5815" t="inlineStr">
        <is>
          <t xml:space="preserve">afc61a89efb50a9bee2a61dae63f0480d2fe5ffd</t>
        </is>
      </c>
      <c r="E5815" t="inlineStr">
        <is>
          <t xml:space="preserve">Episode 549: Ankunft</t>
        </is>
      </c>
      <c r="F5815">
        <v>549</v>
      </c>
      <c r="G5815" t="inlineStr">
        <is>
          <t xml:space="preserve">3:42-3:45</t>
        </is>
      </c>
      <c r="H5815" t="inlineStr">
        <is>
          <t xml:space="preserve">Resolved</t>
        </is>
      </c>
      <c r="I5815" t="inlineStr">
        <is>
          <t xml:space="preserve">Remarks: incorrect name
Line from Script: "„Aber wo bleibt da der Spaß?“, zwinkerte Kira. "
Notes: "Kira" - change to "Kiera"EN</t>
        </is>
      </c>
      <c r="J5815" t="inlineStr">
        <is>
          <t xml:space="preserve">AI</t>
        </is>
      </c>
      <c r="K5815" t="inlineStr">
        <is>
          <t xml:space="preserve">Script error</t>
        </is>
      </c>
      <c r="L5815" t="inlineStr">
        <is>
          <t xml:space="preserve">Script error</t>
        </is>
      </c>
      <c r="M5815" t="str">
        <f>IFERROR(IF(VLOOKUP(L5815,'Quantification'!$A:$B,2,FALSE)&amp;""="","Unclassified",VLOOKUP(L5815,'Quantification'!$A:$B,2,FALSE)),"Unclassified")</f>
        <v>Major</v>
      </c>
      <c r="N5815" t="inlineStr">
        <is>
          <t xml:space="preserve">frl-florinda.frisardi@pocketfm.com</t>
        </is>
      </c>
      <c r="O5815" t="inlineStr">
        <is>
          <t xml:space="preserve">Issues found in raw</t>
        </is>
      </c>
      <c r="P5815" t="str">
        <f>IF(OR(O5815="Issues found in master",O5815="Final master"),"Master",IF(OR(O5815="Ready for Master",O5815="Issues found in raw",O5815="Raw under QC",O5815="Issues resolved in raw"),"Raw","-"))</f>
        <v>Raw</v>
      </c>
      <c r="Q5815" s="13">
        <v>46268.25277777778</v>
      </c>
      <c r="R5815" t="inlineStr">
        <is>
          <t xml:space="preserve">2026-09 (Sept)</t>
        </is>
      </c>
      <c r="S5815">
        <f>IF(M5815="Not an error",0,IF(COUNTIFS($A$2:$A5815,$A5815,$D$2:$D5815,$D5815,$M$2:$M5815,"&lt;&gt;Not an error")=1,1,0))</f>
        <v>0</v>
      </c>
      <c r="T5815">
        <f>IF(M5815&lt;&gt;"Major",0,IF(COUNTIFS($A$2:$A5815,$A5815,$D$2:$D5815,$D5815,$M$2:$M5815,"Major")=1,1,0))</f>
        <v>0</v>
      </c>
      <c r="U5815">
        <f>IF(M5815&lt;&gt;"Minor",0,IF(COUNTIFS($A$2:$A5815,$A5815,$D$2:$D5815,$D5815,$M$2:$M5815,"Minor")=1,1,0))</f>
        <v>0</v>
      </c>
    </row>
    <row r="5816">
      <c r="A5816" t="inlineStr">
        <is>
          <t xml:space="preserve">294cd7d130be8bb0326127c52ff2769fcf9a956d</t>
        </is>
      </c>
      <c r="B5816" t="inlineStr">
        <is>
          <t xml:space="preserve">Zompirewolf</t>
        </is>
      </c>
      <c r="C5816" t="inlineStr">
        <is>
          <t xml:space="preserve">Zompirewolf: Die Geburt Einer Legende</t>
        </is>
      </c>
      <c r="D5816" t="inlineStr">
        <is>
          <t xml:space="preserve">afc61a89efb50a9bee2a61dae63f0480d2fe5ffd</t>
        </is>
      </c>
      <c r="E5816" t="inlineStr">
        <is>
          <t xml:space="preserve">Episode 549: Ankunft</t>
        </is>
      </c>
      <c r="F5816">
        <v>549</v>
      </c>
      <c r="G5816" t="inlineStr">
        <is>
          <t xml:space="preserve">3:52-3:59</t>
        </is>
      </c>
      <c r="H5816" t="inlineStr">
        <is>
          <t xml:space="preserve">Resolved</t>
        </is>
      </c>
      <c r="I5816" t="inlineStr">
        <is>
          <t xml:space="preserve">Remarks: incorrect name, mispronunciation
Line from Script: "Kira und Adeline grinsten, während sich ihre fledermausartigen Flügel anmutig ausbreiteten. "
Notes: "Kira" - change to "Kiera"EN, "Adeline" --&gt;"Adeline"EN (Ähdelaine)</t>
        </is>
      </c>
      <c r="J5816" t="inlineStr">
        <is>
          <t xml:space="preserve">AI</t>
        </is>
      </c>
      <c r="K5816" t="inlineStr">
        <is>
          <t xml:space="preserve">Script error</t>
        </is>
      </c>
      <c r="L5816" t="inlineStr">
        <is>
          <t xml:space="preserve">Script error</t>
        </is>
      </c>
      <c r="M5816" t="str">
        <f>IFERROR(IF(VLOOKUP(L5816,'Quantification'!$A:$B,2,FALSE)&amp;""="","Unclassified",VLOOKUP(L5816,'Quantification'!$A:$B,2,FALSE)),"Unclassified")</f>
        <v>Major</v>
      </c>
      <c r="N5816" t="inlineStr">
        <is>
          <t xml:space="preserve">frl-florinda.frisardi@pocketfm.com</t>
        </is>
      </c>
      <c r="O5816" t="inlineStr">
        <is>
          <t xml:space="preserve">Issues found in raw</t>
        </is>
      </c>
      <c r="P5816" t="str">
        <f>IF(OR(O5816="Issues found in master",O5816="Final master"),"Master",IF(OR(O5816="Ready for Master",O5816="Issues found in raw",O5816="Raw under QC",O5816="Issues resolved in raw"),"Raw","-"))</f>
        <v>Raw</v>
      </c>
      <c r="Q5816" s="13">
        <v>46268.25277777778</v>
      </c>
      <c r="R5816" t="inlineStr">
        <is>
          <t xml:space="preserve">2026-09 (Sept)</t>
        </is>
      </c>
      <c r="S5816">
        <f>IF(M5816="Not an error",0,IF(COUNTIFS($A$2:$A5816,$A5816,$D$2:$D5816,$D5816,$M$2:$M5816,"&lt;&gt;Not an error")=1,1,0))</f>
        <v>0</v>
      </c>
      <c r="T5816">
        <f>IF(M5816&lt;&gt;"Major",0,IF(COUNTIFS($A$2:$A5816,$A5816,$D$2:$D5816,$D5816,$M$2:$M5816,"Major")=1,1,0))</f>
        <v>0</v>
      </c>
      <c r="U5816">
        <f>IF(M5816&lt;&gt;"Minor",0,IF(COUNTIFS($A$2:$A5816,$A5816,$D$2:$D5816,$D5816,$M$2:$M5816,"Minor")=1,1,0))</f>
        <v>0</v>
      </c>
    </row>
    <row r="5817">
      <c r="A5817" t="inlineStr">
        <is>
          <t xml:space="preserve">294cd7d130be8bb0326127c52ff2769fcf9a956d</t>
        </is>
      </c>
      <c r="B5817" t="inlineStr">
        <is>
          <t xml:space="preserve">Zompirewolf</t>
        </is>
      </c>
      <c r="C5817" t="inlineStr">
        <is>
          <t xml:space="preserve">Zompirewolf: Die Geburt Einer Legende</t>
        </is>
      </c>
      <c r="D5817" t="inlineStr">
        <is>
          <t xml:space="preserve">afc61a89efb50a9bee2a61dae63f0480d2fe5ffd</t>
        </is>
      </c>
      <c r="E5817" t="inlineStr">
        <is>
          <t xml:space="preserve">Episode 549: Ankunft</t>
        </is>
      </c>
      <c r="F5817">
        <v>549</v>
      </c>
      <c r="G5817" t="inlineStr">
        <is>
          <t xml:space="preserve">4:19-4:23</t>
        </is>
      </c>
      <c r="H5817" t="inlineStr">
        <is>
          <t xml:space="preserve">Resolved</t>
        </is>
      </c>
      <c r="I5817" t="inlineStr">
        <is>
          <t xml:space="preserve">Remarks: incorrect name,
Line from Script: "„Nur auf dich, du Trantüte!“, rief Kira zurück."
Notes: "Kira" - change to "Kiera"EN</t>
        </is>
      </c>
      <c r="J5817" t="inlineStr">
        <is>
          <t xml:space="preserve">AI</t>
        </is>
      </c>
      <c r="K5817" t="inlineStr">
        <is>
          <t xml:space="preserve">Script error</t>
        </is>
      </c>
      <c r="L5817" t="inlineStr">
        <is>
          <t xml:space="preserve">Script error</t>
        </is>
      </c>
      <c r="M5817" t="str">
        <f>IFERROR(IF(VLOOKUP(L5817,'Quantification'!$A:$B,2,FALSE)&amp;""="","Unclassified",VLOOKUP(L5817,'Quantification'!$A:$B,2,FALSE)),"Unclassified")</f>
        <v>Major</v>
      </c>
      <c r="N5817" t="inlineStr">
        <is>
          <t xml:space="preserve">frl-florinda.frisardi@pocketfm.com</t>
        </is>
      </c>
      <c r="O5817" t="inlineStr">
        <is>
          <t xml:space="preserve">Issues found in raw</t>
        </is>
      </c>
      <c r="P5817" t="str">
        <f>IF(OR(O5817="Issues found in master",O5817="Final master"),"Master",IF(OR(O5817="Ready for Master",O5817="Issues found in raw",O5817="Raw under QC",O5817="Issues resolved in raw"),"Raw","-"))</f>
        <v>Raw</v>
      </c>
      <c r="Q5817" s="13">
        <v>46268.25277777778</v>
      </c>
      <c r="R5817" t="inlineStr">
        <is>
          <t xml:space="preserve">2026-09 (Sept)</t>
        </is>
      </c>
      <c r="S5817">
        <f>IF(M5817="Not an error",0,IF(COUNTIFS($A$2:$A5817,$A5817,$D$2:$D5817,$D5817,$M$2:$M5817,"&lt;&gt;Not an error")=1,1,0))</f>
        <v>0</v>
      </c>
      <c r="T5817">
        <f>IF(M5817&lt;&gt;"Major",0,IF(COUNTIFS($A$2:$A5817,$A5817,$D$2:$D5817,$D5817,$M$2:$M5817,"Major")=1,1,0))</f>
        <v>0</v>
      </c>
      <c r="U5817">
        <f>IF(M5817&lt;&gt;"Minor",0,IF(COUNTIFS($A$2:$A5817,$A5817,$D$2:$D5817,$D5817,$M$2:$M5817,"Minor")=1,1,0))</f>
        <v>0</v>
      </c>
    </row>
    <row r="5818">
      <c r="A5818" t="inlineStr">
        <is>
          <t xml:space="preserve">294cd7d130be8bb0326127c52ff2769fcf9a956d</t>
        </is>
      </c>
      <c r="B5818" t="inlineStr">
        <is>
          <t xml:space="preserve">Zompirewolf</t>
        </is>
      </c>
      <c r="C5818" t="inlineStr">
        <is>
          <t xml:space="preserve">Zompirewolf: Die Geburt Einer Legende</t>
        </is>
      </c>
      <c r="D5818" t="inlineStr">
        <is>
          <t xml:space="preserve">afc61a89efb50a9bee2a61dae63f0480d2fe5ffd</t>
        </is>
      </c>
      <c r="E5818" t="inlineStr">
        <is>
          <t xml:space="preserve">Episode 549: Ankunft</t>
        </is>
      </c>
      <c r="F5818">
        <v>549</v>
      </c>
      <c r="G5818" t="inlineStr">
        <is>
          <t xml:space="preserve">6:03-6:08</t>
        </is>
      </c>
      <c r="H5818" t="inlineStr">
        <is>
          <t xml:space="preserve">Resolved</t>
        </is>
      </c>
      <c r="I5818" t="inlineStr">
        <is>
          <t xml:space="preserve">Remarks: mispronunciation
Line from Script: "„So gut wie jeden Tag in den letzten Wochen“, antwortete Adeline Cooke."
Notes: "Adeline" --&gt;"Adeline"EN (Ähdelaine)</t>
        </is>
      </c>
      <c r="J5818" t="inlineStr">
        <is>
          <t xml:space="preserve">VOA</t>
        </is>
      </c>
      <c r="K5818" t="inlineStr">
        <is>
          <t xml:space="preserve">Mispronunciation</t>
        </is>
      </c>
      <c r="L5818" t="inlineStr">
        <is>
          <t xml:space="preserve">Mispronunciation</t>
        </is>
      </c>
      <c r="M5818" t="str">
        <f>IFERROR(IF(VLOOKUP(L5818,'Quantification'!$A:$B,2,FALSE)&amp;""="","Unclassified",VLOOKUP(L5818,'Quantification'!$A:$B,2,FALSE)),"Unclassified")</f>
        <v>Major</v>
      </c>
      <c r="N5818" t="inlineStr">
        <is>
          <t xml:space="preserve">frl-florinda.frisardi@pocketfm.com</t>
        </is>
      </c>
      <c r="O5818" t="inlineStr">
        <is>
          <t xml:space="preserve">Issues found in raw</t>
        </is>
      </c>
      <c r="P5818" t="str">
        <f>IF(OR(O5818="Issues found in master",O5818="Final master"),"Master",IF(OR(O5818="Ready for Master",O5818="Issues found in raw",O5818="Raw under QC",O5818="Issues resolved in raw"),"Raw","-"))</f>
        <v>Raw</v>
      </c>
      <c r="Q5818" s="13">
        <v>46268.25277777778</v>
      </c>
      <c r="R5818" t="inlineStr">
        <is>
          <t xml:space="preserve">2026-09 (Sept)</t>
        </is>
      </c>
      <c r="S5818">
        <f>IF(M5818="Not an error",0,IF(COUNTIFS($A$2:$A5818,$A5818,$D$2:$D5818,$D5818,$M$2:$M5818,"&lt;&gt;Not an error")=1,1,0))</f>
        <v>0</v>
      </c>
      <c r="T5818">
        <f>IF(M5818&lt;&gt;"Major",0,IF(COUNTIFS($A$2:$A5818,$A5818,$D$2:$D5818,$D5818,$M$2:$M5818,"Major")=1,1,0))</f>
        <v>0</v>
      </c>
      <c r="U5818">
        <f>IF(M5818&lt;&gt;"Minor",0,IF(COUNTIFS($A$2:$A5818,$A5818,$D$2:$D5818,$D5818,$M$2:$M5818,"Minor")=1,1,0))</f>
        <v>0</v>
      </c>
    </row>
    <row r="5819">
      <c r="A5819" t="inlineStr">
        <is>
          <t xml:space="preserve">294cd7d130be8bb0326127c52ff2769fcf9a956d</t>
        </is>
      </c>
      <c r="B5819" t="inlineStr">
        <is>
          <t xml:space="preserve">Zompirewolf</t>
        </is>
      </c>
      <c r="C5819" t="inlineStr">
        <is>
          <t xml:space="preserve">Zompirewolf: Die Geburt Einer Legende</t>
        </is>
      </c>
      <c r="D5819" t="inlineStr">
        <is>
          <t xml:space="preserve">afc61a89efb50a9bee2a61dae63f0480d2fe5ffd</t>
        </is>
      </c>
      <c r="E5819" t="inlineStr">
        <is>
          <t xml:space="preserve">Episode 549: Ankunft</t>
        </is>
      </c>
      <c r="F5819">
        <v>549</v>
      </c>
      <c r="G5819" t="inlineStr">
        <is>
          <t xml:space="preserve">6:08-6:17</t>
        </is>
      </c>
      <c r="H5819" t="inlineStr">
        <is>
          <t xml:space="preserve">Resolved</t>
        </is>
      </c>
      <c r="I5819" t="inlineStr">
        <is>
          <t xml:space="preserve">Remarks: incorrect name
Line from Script: "„Ich glaube, sie bereiten sich auf etwas vor, aber sie verraten uns nichts, egal wie oft wir fragen“, sagte Kira Gibbs mit einem Schulterzucken."
Notes: "Kira" - change to "Kiera"EN</t>
        </is>
      </c>
      <c r="J5819" t="inlineStr">
        <is>
          <t xml:space="preserve">AI</t>
        </is>
      </c>
      <c r="K5819" t="inlineStr">
        <is>
          <t xml:space="preserve">Script error</t>
        </is>
      </c>
      <c r="L5819" t="inlineStr">
        <is>
          <t xml:space="preserve">Script error</t>
        </is>
      </c>
      <c r="M5819" t="str">
        <f>IFERROR(IF(VLOOKUP(L5819,'Quantification'!$A:$B,2,FALSE)&amp;""="","Unclassified",VLOOKUP(L5819,'Quantification'!$A:$B,2,FALSE)),"Unclassified")</f>
        <v>Major</v>
      </c>
      <c r="N5819" t="inlineStr">
        <is>
          <t xml:space="preserve">frl-florinda.frisardi@pocketfm.com</t>
        </is>
      </c>
      <c r="O5819" t="inlineStr">
        <is>
          <t xml:space="preserve">Issues found in raw</t>
        </is>
      </c>
      <c r="P5819" t="str">
        <f>IF(OR(O5819="Issues found in master",O5819="Final master"),"Master",IF(OR(O5819="Ready for Master",O5819="Issues found in raw",O5819="Raw under QC",O5819="Issues resolved in raw"),"Raw","-"))</f>
        <v>Raw</v>
      </c>
      <c r="Q5819" s="13">
        <v>46268.25277777778</v>
      </c>
      <c r="R5819" t="inlineStr">
        <is>
          <t xml:space="preserve">2026-09 (Sept)</t>
        </is>
      </c>
      <c r="S5819">
        <f>IF(M5819="Not an error",0,IF(COUNTIFS($A$2:$A5819,$A5819,$D$2:$D5819,$D5819,$M$2:$M5819,"&lt;&gt;Not an error")=1,1,0))</f>
        <v>0</v>
      </c>
      <c r="T5819">
        <f>IF(M5819&lt;&gt;"Major",0,IF(COUNTIFS($A$2:$A5819,$A5819,$D$2:$D5819,$D5819,$M$2:$M5819,"Major")=1,1,0))</f>
        <v>0</v>
      </c>
      <c r="U5819">
        <f>IF(M5819&lt;&gt;"Minor",0,IF(COUNTIFS($A$2:$A5819,$A5819,$D$2:$D5819,$D5819,$M$2:$M5819,"Minor")=1,1,0))</f>
        <v>0</v>
      </c>
    </row>
    <row r="5820">
      <c r="A5820" t="inlineStr">
        <is>
          <t xml:space="preserve">294cd7d130be8bb0326127c52ff2769fcf9a956d</t>
        </is>
      </c>
      <c r="B5820" t="inlineStr">
        <is>
          <t xml:space="preserve">Zompirewolf</t>
        </is>
      </c>
      <c r="C5820" t="inlineStr">
        <is>
          <t xml:space="preserve">Zompirewolf: Die Geburt Einer Legende</t>
        </is>
      </c>
      <c r="D5820" t="inlineStr">
        <is>
          <t xml:space="preserve">7238375ac8975f4b522fe06c846145387add2fed</t>
        </is>
      </c>
      <c r="E5820" t="inlineStr">
        <is>
          <t xml:space="preserve">Episode 551: Sieg Und Umarmung</t>
        </is>
      </c>
      <c r="F5820">
        <v>551</v>
      </c>
      <c r="G5820" t="inlineStr">
        <is>
          <t xml:space="preserve">0:13-0:23</t>
        </is>
      </c>
      <c r="H5820" t="inlineStr">
        <is>
          <t xml:space="preserve">Pending</t>
        </is>
      </c>
      <c r="I5820" t="inlineStr">
        <is>
          <t xml:space="preserve">Remarks: change in accent
Line from Script: "Ich weiß, dass Vulcan und Steinfaust sich zurückgehalten haben, aber trotzdem ist es keine Kleinigkeit, gegen zwei S-Rang-Wesen anzutreten“, nickte Tessa."
Notes: "Vulcan" EN--&gt;DE</t>
        </is>
      </c>
      <c r="J5820" t="inlineStr">
        <is>
          <t xml:space="preserve">VOA</t>
        </is>
      </c>
      <c r="K5820" t="inlineStr">
        <is>
          <t xml:space="preserve">Mispronunciation</t>
        </is>
      </c>
      <c r="L5820" t="inlineStr">
        <is>
          <t xml:space="preserve">Mispronunciation</t>
        </is>
      </c>
      <c r="M5820" t="str">
        <f>IFERROR(IF(VLOOKUP(L5820,'Quantification'!$A:$B,2,FALSE)&amp;""="","Unclassified",VLOOKUP(L5820,'Quantification'!$A:$B,2,FALSE)),"Unclassified")</f>
        <v>Major</v>
      </c>
      <c r="N5820" t="inlineStr">
        <is>
          <t xml:space="preserve">frl-florinda.frisardi@pocketfm.com</t>
        </is>
      </c>
      <c r="O5820" t="inlineStr">
        <is>
          <t xml:space="preserve">Issues found in raw</t>
        </is>
      </c>
      <c r="P5820" t="str">
        <f>IF(OR(O5820="Issues found in master",O5820="Final master"),"Master",IF(OR(O5820="Ready for Master",O5820="Issues found in raw",O5820="Raw under QC",O5820="Issues resolved in raw"),"Raw","-"))</f>
        <v>Raw</v>
      </c>
      <c r="Q5820" s="13">
        <v>46287.76458333334</v>
      </c>
      <c r="R5820" t="inlineStr">
        <is>
          <t xml:space="preserve">2026-09 (Sept)</t>
        </is>
      </c>
      <c r="S5820">
        <f>IF(M5820="Not an error",0,IF(COUNTIFS($A$2:$A5820,$A5820,$D$2:$D5820,$D5820,$M$2:$M5820,"&lt;&gt;Not an error")=1,1,0))</f>
        <v>1</v>
      </c>
      <c r="T5820">
        <f>IF(M5820&lt;&gt;"Major",0,IF(COUNTIFS($A$2:$A5820,$A5820,$D$2:$D5820,$D5820,$M$2:$M5820,"Major")=1,1,0))</f>
        <v>1</v>
      </c>
      <c r="U5820">
        <f>IF(M5820&lt;&gt;"Minor",0,IF(COUNTIFS($A$2:$A5820,$A5820,$D$2:$D5820,$D5820,$M$2:$M5820,"Minor")=1,1,0))</f>
        <v>0</v>
      </c>
    </row>
    <row r="5821">
      <c r="A5821" t="inlineStr">
        <is>
          <t xml:space="preserve">294cd7d130be8bb0326127c52ff2769fcf9a956d</t>
        </is>
      </c>
      <c r="B5821" t="inlineStr">
        <is>
          <t xml:space="preserve">Zompirewolf</t>
        </is>
      </c>
      <c r="C5821" t="inlineStr">
        <is>
          <t xml:space="preserve">Zompirewolf: Die Geburt Einer Legende</t>
        </is>
      </c>
      <c r="D5821" t="inlineStr">
        <is>
          <t xml:space="preserve">7238375ac8975f4b522fe06c846145387add2fed</t>
        </is>
      </c>
      <c r="E5821" t="inlineStr">
        <is>
          <t xml:space="preserve">Episode 551: Sieg Und Umarmung</t>
        </is>
      </c>
      <c r="F5821">
        <v>551</v>
      </c>
      <c r="G5821" t="inlineStr">
        <is>
          <t xml:space="preserve">2:38-2:48</t>
        </is>
      </c>
      <c r="H5821" t="inlineStr">
        <is>
          <t xml:space="preserve">Pending</t>
        </is>
      </c>
      <c r="I5821" t="inlineStr">
        <is>
          <t xml:space="preserve">Remarks: grammatical error
Line from Script: "„Lass das nur Keira über, einen romantischen Moment peinlich zu machen“, sagte Äddelein kopfschüttelnd, bevor sie ihre Schwester wegzog. "
Notes: "„Lass das nur Keira über," - change to "Überlass das nur.."</t>
        </is>
      </c>
      <c r="J5821" t="inlineStr">
        <is>
          <t xml:space="preserve">AI</t>
        </is>
      </c>
      <c r="K5821" t="inlineStr">
        <is>
          <t xml:space="preserve">Script error</t>
        </is>
      </c>
      <c r="L5821" t="inlineStr">
        <is>
          <t xml:space="preserve">Script error</t>
        </is>
      </c>
      <c r="M5821" t="str">
        <f>IFERROR(IF(VLOOKUP(L5821,'Quantification'!$A:$B,2,FALSE)&amp;""="","Unclassified",VLOOKUP(L5821,'Quantification'!$A:$B,2,FALSE)),"Unclassified")</f>
        <v>Major</v>
      </c>
      <c r="N5821" t="inlineStr">
        <is>
          <t xml:space="preserve">frl-florinda.frisardi@pocketfm.com</t>
        </is>
      </c>
      <c r="O5821" t="inlineStr">
        <is>
          <t xml:space="preserve">Issues found in raw</t>
        </is>
      </c>
      <c r="P5821" t="str">
        <f>IF(OR(O5821="Issues found in master",O5821="Final master"),"Master",IF(OR(O5821="Ready for Master",O5821="Issues found in raw",O5821="Raw under QC",O5821="Issues resolved in raw"),"Raw","-"))</f>
        <v>Raw</v>
      </c>
      <c r="Q5821" s="13">
        <v>46287.76458333334</v>
      </c>
      <c r="R5821" t="inlineStr">
        <is>
          <t xml:space="preserve">2026-09 (Sept)</t>
        </is>
      </c>
      <c r="S5821">
        <f>IF(M5821="Not an error",0,IF(COUNTIFS($A$2:$A5821,$A5821,$D$2:$D5821,$D5821,$M$2:$M5821,"&lt;&gt;Not an error")=1,1,0))</f>
        <v>0</v>
      </c>
      <c r="T5821">
        <f>IF(M5821&lt;&gt;"Major",0,IF(COUNTIFS($A$2:$A5821,$A5821,$D$2:$D5821,$D5821,$M$2:$M5821,"Major")=1,1,0))</f>
        <v>0</v>
      </c>
      <c r="U5821">
        <f>IF(M5821&lt;&gt;"Minor",0,IF(COUNTIFS($A$2:$A5821,$A5821,$D$2:$D5821,$D5821,$M$2:$M5821,"Minor")=1,1,0))</f>
        <v>0</v>
      </c>
    </row>
    <row r="5822">
      <c r="A5822" t="inlineStr">
        <is>
          <t xml:space="preserve">294cd7d130be8bb0326127c52ff2769fcf9a956d</t>
        </is>
      </c>
      <c r="B5822" t="inlineStr">
        <is>
          <t xml:space="preserve">Zompirewolf</t>
        </is>
      </c>
      <c r="C5822" t="inlineStr">
        <is>
          <t xml:space="preserve">Zompirewolf: Die Geburt Einer Legende</t>
        </is>
      </c>
      <c r="D5822" t="inlineStr">
        <is>
          <t xml:space="preserve">d7ed3253e2ea8d9cc9027a13f37428b963ea7383</t>
        </is>
      </c>
      <c r="E5822" t="inlineStr">
        <is>
          <t xml:space="preserve">Episode 554: Unkontrollierte Supergeschwindigkeit</t>
        </is>
      </c>
      <c r="F5822">
        <v>554</v>
      </c>
      <c r="G5822" t="inlineStr">
        <is>
          <t xml:space="preserve">6:32-6:36</t>
        </is>
      </c>
      <c r="H5822" t="inlineStr">
        <is>
          <t xml:space="preserve">Pending</t>
        </is>
      </c>
      <c r="I5822" t="inlineStr">
        <is>
          <t xml:space="preserve">Remarks: change in accent
Line from Script: "Weitaus dramatischer war jedoch Vulcans Reaktion. "
Notes: "Vulcan" EN--&gt;DE</t>
        </is>
      </c>
      <c r="J5822" t="inlineStr">
        <is>
          <t xml:space="preserve">VOA</t>
        </is>
      </c>
      <c r="K5822" t="inlineStr">
        <is>
          <t xml:space="preserve">Mispronunciation</t>
        </is>
      </c>
      <c r="L5822" t="inlineStr">
        <is>
          <t xml:space="preserve">Mispronunciation</t>
        </is>
      </c>
      <c r="M5822" t="str">
        <f>IFERROR(IF(VLOOKUP(L5822,'Quantification'!$A:$B,2,FALSE)&amp;""="","Unclassified",VLOOKUP(L5822,'Quantification'!$A:$B,2,FALSE)),"Unclassified")</f>
        <v>Major</v>
      </c>
      <c r="N5822" t="inlineStr">
        <is>
          <t xml:space="preserve">frl-florinda.frisardi@pocketfm.com</t>
        </is>
      </c>
      <c r="O5822" t="inlineStr">
        <is>
          <t xml:space="preserve">Issues found in raw</t>
        </is>
      </c>
      <c r="P5822" t="str">
        <f>IF(OR(O5822="Issues found in master",O5822="Final master"),"Master",IF(OR(O5822="Ready for Master",O5822="Issues found in raw",O5822="Raw under QC",O5822="Issues resolved in raw"),"Raw","-"))</f>
        <v>Raw</v>
      </c>
      <c r="Q5822" s="13">
        <v>46287.775</v>
      </c>
      <c r="R5822" t="inlineStr">
        <is>
          <t xml:space="preserve">2026-09 (Sept)</t>
        </is>
      </c>
      <c r="S5822">
        <f>IF(M5822="Not an error",0,IF(COUNTIFS($A$2:$A5822,$A5822,$D$2:$D5822,$D5822,$M$2:$M5822,"&lt;&gt;Not an error")=1,1,0))</f>
        <v>1</v>
      </c>
      <c r="T5822">
        <f>IF(M5822&lt;&gt;"Major",0,IF(COUNTIFS($A$2:$A5822,$A5822,$D$2:$D5822,$D5822,$M$2:$M5822,"Major")=1,1,0))</f>
        <v>1</v>
      </c>
      <c r="U5822">
        <f>IF(M5822&lt;&gt;"Minor",0,IF(COUNTIFS($A$2:$A5822,$A5822,$D$2:$D5822,$D5822,$M$2:$M5822,"Minor")=1,1,0))</f>
        <v>0</v>
      </c>
    </row>
    <row r="5823">
      <c r="A5823" t="inlineStr">
        <is>
          <t xml:space="preserve">294cd7d130be8bb0326127c52ff2769fcf9a956d</t>
        </is>
      </c>
      <c r="B5823" t="inlineStr">
        <is>
          <t xml:space="preserve">Zompirewolf</t>
        </is>
      </c>
      <c r="C5823" t="inlineStr">
        <is>
          <t xml:space="preserve">Zompirewolf: Die Geburt Einer Legende</t>
        </is>
      </c>
      <c r="D5823" t="inlineStr">
        <is>
          <t xml:space="preserve">d7ed3253e2ea8d9cc9027a13f37428b963ea7383</t>
        </is>
      </c>
      <c r="E5823" t="inlineStr">
        <is>
          <t xml:space="preserve">Episode 554: Unkontrollierte Supergeschwindigkeit</t>
        </is>
      </c>
      <c r="F5823">
        <v>554</v>
      </c>
      <c r="G5823" t="inlineStr">
        <is>
          <t xml:space="preserve">6:57-7:01</t>
        </is>
      </c>
      <c r="H5823" t="inlineStr">
        <is>
          <t xml:space="preserve">Pending</t>
        </is>
      </c>
      <c r="I5823" t="inlineStr">
        <is>
          <t xml:space="preserve">Remarks: change in accent
Line from Script: "„Verzeihung“, murmelte Vulcan, als er wieder aufstand. "
Notes: "Vulcan" EN--&gt;DE</t>
        </is>
      </c>
      <c r="J5823" t="inlineStr">
        <is>
          <t xml:space="preserve">VOA</t>
        </is>
      </c>
      <c r="K5823" t="inlineStr">
        <is>
          <t xml:space="preserve">Mispronunciation</t>
        </is>
      </c>
      <c r="L5823" t="inlineStr">
        <is>
          <t xml:space="preserve">Mispronunciation</t>
        </is>
      </c>
      <c r="M5823" t="str">
        <f>IFERROR(IF(VLOOKUP(L5823,'Quantification'!$A:$B,2,FALSE)&amp;""="","Unclassified",VLOOKUP(L5823,'Quantification'!$A:$B,2,FALSE)),"Unclassified")</f>
        <v>Major</v>
      </c>
      <c r="N5823" t="inlineStr">
        <is>
          <t xml:space="preserve">frl-florinda.frisardi@pocketfm.com</t>
        </is>
      </c>
      <c r="O5823" t="inlineStr">
        <is>
          <t xml:space="preserve">Issues found in raw</t>
        </is>
      </c>
      <c r="P5823" t="str">
        <f>IF(OR(O5823="Issues found in master",O5823="Final master"),"Master",IF(OR(O5823="Ready for Master",O5823="Issues found in raw",O5823="Raw under QC",O5823="Issues resolved in raw"),"Raw","-"))</f>
        <v>Raw</v>
      </c>
      <c r="Q5823" s="13">
        <v>46287.775</v>
      </c>
      <c r="R5823" t="inlineStr">
        <is>
          <t xml:space="preserve">2026-09 (Sept)</t>
        </is>
      </c>
      <c r="S5823">
        <f>IF(M5823="Not an error",0,IF(COUNTIFS($A$2:$A5823,$A5823,$D$2:$D5823,$D5823,$M$2:$M5823,"&lt;&gt;Not an error")=1,1,0))</f>
        <v>0</v>
      </c>
      <c r="T5823">
        <f>IF(M5823&lt;&gt;"Major",0,IF(COUNTIFS($A$2:$A5823,$A5823,$D$2:$D5823,$D5823,$M$2:$M5823,"Major")=1,1,0))</f>
        <v>0</v>
      </c>
      <c r="U5823">
        <f>IF(M5823&lt;&gt;"Minor",0,IF(COUNTIFS($A$2:$A5823,$A5823,$D$2:$D5823,$D5823,$M$2:$M5823,"Minor")=1,1,0))</f>
        <v>0</v>
      </c>
    </row>
    <row r="5824">
      <c r="A5824" t="inlineStr">
        <is>
          <t xml:space="preserve">294cd7d130be8bb0326127c52ff2769fcf9a956d</t>
        </is>
      </c>
      <c r="B5824" t="inlineStr">
        <is>
          <t xml:space="preserve">Zompirewolf</t>
        </is>
      </c>
      <c r="C5824" t="inlineStr">
        <is>
          <t xml:space="preserve">Zompirewolf: Die Geburt Einer Legende</t>
        </is>
      </c>
      <c r="D5824" t="inlineStr">
        <is>
          <t xml:space="preserve">d213229fd8426e7d6eaa35d6c21ad19c8dd8365f</t>
        </is>
      </c>
      <c r="E5824" t="inlineStr">
        <is>
          <t xml:space="preserve">Episode 556: Training Im Gange</t>
        </is>
      </c>
      <c r="F5824">
        <v>556</v>
      </c>
      <c r="G5824" t="inlineStr">
        <is>
          <t xml:space="preserve">1:05-1:08</t>
        </is>
      </c>
      <c r="H5824" t="inlineStr">
        <is>
          <t xml:space="preserve">Pending</t>
        </is>
      </c>
      <c r="I5824" t="inlineStr">
        <is>
          <t xml:space="preserve">Remarks: change in accent
Line from Script: "„Ich dachte, wir würden wie üblich Sparring machen.“
Notes: "Sparring" DE--&gt;EN</t>
        </is>
      </c>
      <c r="J5824" t="inlineStr">
        <is>
          <t xml:space="preserve">VOA</t>
        </is>
      </c>
      <c r="K5824" t="inlineStr">
        <is>
          <t xml:space="preserve">Mispronunciation</t>
        </is>
      </c>
      <c r="L5824" t="inlineStr">
        <is>
          <t xml:space="preserve">Mispronunciation</t>
        </is>
      </c>
      <c r="M5824" t="str">
        <f>IFERROR(IF(VLOOKUP(L5824,'Quantification'!$A:$B,2,FALSE)&amp;""="","Unclassified",VLOOKUP(L5824,'Quantification'!$A:$B,2,FALSE)),"Unclassified")</f>
        <v>Major</v>
      </c>
      <c r="N5824" t="inlineStr">
        <is>
          <t xml:space="preserve">frl-florinda.frisardi@pocketfm.com</t>
        </is>
      </c>
      <c r="O5824" t="inlineStr">
        <is>
          <t xml:space="preserve">Issues found in raw</t>
        </is>
      </c>
      <c r="P5824" t="str">
        <f>IF(OR(O5824="Issues found in master",O5824="Final master"),"Master",IF(OR(O5824="Ready for Master",O5824="Issues found in raw",O5824="Raw under QC",O5824="Issues resolved in raw"),"Raw","-"))</f>
        <v>Raw</v>
      </c>
      <c r="Q5824" s="13">
        <v>46286.35833333334</v>
      </c>
      <c r="R5824" t="inlineStr">
        <is>
          <t xml:space="preserve">2026-09 (Sept)</t>
        </is>
      </c>
      <c r="S5824">
        <f>IF(M5824="Not an error",0,IF(COUNTIFS($A$2:$A5824,$A5824,$D$2:$D5824,$D5824,$M$2:$M5824,"&lt;&gt;Not an error")=1,1,0))</f>
        <v>1</v>
      </c>
      <c r="T5824">
        <f>IF(M5824&lt;&gt;"Major",0,IF(COUNTIFS($A$2:$A5824,$A5824,$D$2:$D5824,$D5824,$M$2:$M5824,"Major")=1,1,0))</f>
        <v>1</v>
      </c>
      <c r="U5824">
        <f>IF(M5824&lt;&gt;"Minor",0,IF(COUNTIFS($A$2:$A5824,$A5824,$D$2:$D5824,$D5824,$M$2:$M5824,"Minor")=1,1,0))</f>
        <v>0</v>
      </c>
    </row>
    <row r="5825">
      <c r="A5825" t="inlineStr">
        <is>
          <t xml:space="preserve">294cd7d130be8bb0326127c52ff2769fcf9a956d</t>
        </is>
      </c>
      <c r="B5825" t="inlineStr">
        <is>
          <t xml:space="preserve">Zompirewolf</t>
        </is>
      </c>
      <c r="C5825" t="inlineStr">
        <is>
          <t xml:space="preserve">Zompirewolf: Die Geburt Einer Legende</t>
        </is>
      </c>
      <c r="D5825" t="inlineStr">
        <is>
          <t xml:space="preserve">d213229fd8426e7d6eaa35d6c21ad19c8dd8365f</t>
        </is>
      </c>
      <c r="E5825" t="inlineStr">
        <is>
          <t xml:space="preserve">Episode 556: Training Im Gange</t>
        </is>
      </c>
      <c r="F5825">
        <v>556</v>
      </c>
      <c r="G5825" t="inlineStr">
        <is>
          <t xml:space="preserve">1:30-1:36</t>
        </is>
      </c>
      <c r="H5825" t="inlineStr">
        <is>
          <t xml:space="preserve">Pending</t>
        </is>
      </c>
      <c r="I5825" t="inlineStr">
        <is>
          <t xml:space="preserve">Remarks: change in accent
Line from Script: "„Dann wirst du sehen, warum Sparring mit dir im Moment eine schlechte Idee ist.“
Notes: "Sparring" DE--&gt;EN</t>
        </is>
      </c>
      <c r="J5825" t="inlineStr">
        <is>
          <t xml:space="preserve">VOA</t>
        </is>
      </c>
      <c r="K5825" t="inlineStr">
        <is>
          <t xml:space="preserve">Mispronunciation</t>
        </is>
      </c>
      <c r="L5825" t="inlineStr">
        <is>
          <t xml:space="preserve">Mispronunciation</t>
        </is>
      </c>
      <c r="M5825" t="str">
        <f>IFERROR(IF(VLOOKUP(L5825,'Quantification'!$A:$B,2,FALSE)&amp;""="","Unclassified",VLOOKUP(L5825,'Quantification'!$A:$B,2,FALSE)),"Unclassified")</f>
        <v>Major</v>
      </c>
      <c r="N5825" t="inlineStr">
        <is>
          <t xml:space="preserve">frl-florinda.frisardi@pocketfm.com</t>
        </is>
      </c>
      <c r="O5825" t="inlineStr">
        <is>
          <t xml:space="preserve">Issues found in raw</t>
        </is>
      </c>
      <c r="P5825" t="str">
        <f>IF(OR(O5825="Issues found in master",O5825="Final master"),"Master",IF(OR(O5825="Ready for Master",O5825="Issues found in raw",O5825="Raw under QC",O5825="Issues resolved in raw"),"Raw","-"))</f>
        <v>Raw</v>
      </c>
      <c r="Q5825" s="13">
        <v>46286.35833333334</v>
      </c>
      <c r="R5825" t="inlineStr">
        <is>
          <t xml:space="preserve">2026-09 (Sept)</t>
        </is>
      </c>
      <c r="S5825">
        <f>IF(M5825="Not an error",0,IF(COUNTIFS($A$2:$A5825,$A5825,$D$2:$D5825,$D5825,$M$2:$M5825,"&lt;&gt;Not an error")=1,1,0))</f>
        <v>0</v>
      </c>
      <c r="T5825">
        <f>IF(M5825&lt;&gt;"Major",0,IF(COUNTIFS($A$2:$A5825,$A5825,$D$2:$D5825,$D5825,$M$2:$M5825,"Major")=1,1,0))</f>
        <v>0</v>
      </c>
      <c r="U5825">
        <f>IF(M5825&lt;&gt;"Minor",0,IF(COUNTIFS($A$2:$A5825,$A5825,$D$2:$D5825,$D5825,$M$2:$M5825,"Minor")=1,1,0))</f>
        <v>0</v>
      </c>
    </row>
    <row r="5826">
      <c r="A5826" t="inlineStr">
        <is>
          <t xml:space="preserve">294cd7d130be8bb0326127c52ff2769fcf9a956d</t>
        </is>
      </c>
      <c r="B5826" t="inlineStr">
        <is>
          <t xml:space="preserve">Zompirewolf</t>
        </is>
      </c>
      <c r="C5826" t="inlineStr">
        <is>
          <t xml:space="preserve">Zompirewolf: Die Geburt Einer Legende</t>
        </is>
      </c>
      <c r="D5826" t="inlineStr">
        <is>
          <t xml:space="preserve">816b8364d1ef3257e17a4f77540ceabd7ad13b42</t>
        </is>
      </c>
      <c r="E5826" t="inlineStr">
        <is>
          <t xml:space="preserve">Episode 557: Erschütterungen Der Macht</t>
        </is>
      </c>
      <c r="F5826">
        <v>557</v>
      </c>
      <c r="G5826" t="inlineStr">
        <is>
          <t xml:space="preserve">0:56-1:03</t>
        </is>
      </c>
      <c r="H5826" t="inlineStr">
        <is>
          <t xml:space="preserve">Pending</t>
        </is>
      </c>
      <c r="I5826" t="inlineStr">
        <is>
          <t xml:space="preserve">Remarks: change in accent
Line from Script: "„Tja, nur Tristan und seine Meister können die Erde allein beim Sparring zum Beben bringen“, kicherte Tessa belustigt."
Notes: "Sparring" DE--&gt;EN</t>
        </is>
      </c>
      <c r="J5826" t="inlineStr">
        <is>
          <t xml:space="preserve">VOA</t>
        </is>
      </c>
      <c r="K5826" t="inlineStr">
        <is>
          <t xml:space="preserve">Mispronunciation</t>
        </is>
      </c>
      <c r="L5826" t="inlineStr">
        <is>
          <t xml:space="preserve">Mispronunciation</t>
        </is>
      </c>
      <c r="M5826" t="str">
        <f>IFERROR(IF(VLOOKUP(L5826,'Quantification'!$A:$B,2,FALSE)&amp;""="","Unclassified",VLOOKUP(L5826,'Quantification'!$A:$B,2,FALSE)),"Unclassified")</f>
        <v>Major</v>
      </c>
      <c r="N5826" t="inlineStr">
        <is>
          <t xml:space="preserve">frl-florinda.frisardi@pocketfm.com</t>
        </is>
      </c>
      <c r="O5826" t="inlineStr">
        <is>
          <t xml:space="preserve">Issues found in raw</t>
        </is>
      </c>
      <c r="P5826" t="str">
        <f>IF(OR(O5826="Issues found in master",O5826="Final master"),"Master",IF(OR(O5826="Ready for Master",O5826="Issues found in raw",O5826="Raw under QC",O5826="Issues resolved in raw"),"Raw","-"))</f>
        <v>Raw</v>
      </c>
      <c r="Q5826" s="13">
        <v>46286.35833333334</v>
      </c>
      <c r="R5826" t="inlineStr">
        <is>
          <t xml:space="preserve">2026-09 (Sept)</t>
        </is>
      </c>
      <c r="S5826">
        <f>IF(M5826="Not an error",0,IF(COUNTIFS($A$2:$A5826,$A5826,$D$2:$D5826,$D5826,$M$2:$M5826,"&lt;&gt;Not an error")=1,1,0))</f>
        <v>1</v>
      </c>
      <c r="T5826">
        <f>IF(M5826&lt;&gt;"Major",0,IF(COUNTIFS($A$2:$A5826,$A5826,$D$2:$D5826,$D5826,$M$2:$M5826,"Major")=1,1,0))</f>
        <v>1</v>
      </c>
      <c r="U5826">
        <f>IF(M5826&lt;&gt;"Minor",0,IF(COUNTIFS($A$2:$A5826,$A5826,$D$2:$D5826,$D5826,$M$2:$M5826,"Minor")=1,1,0))</f>
        <v>0</v>
      </c>
    </row>
    <row r="5827">
      <c r="A5827" t="inlineStr">
        <is>
          <t xml:space="preserve">294cd7d130be8bb0326127c52ff2769fcf9a956d</t>
        </is>
      </c>
      <c r="B5827" t="inlineStr">
        <is>
          <t xml:space="preserve">Zompirewolf</t>
        </is>
      </c>
      <c r="C5827" t="inlineStr">
        <is>
          <t xml:space="preserve">Zompirewolf: Die Geburt Einer Legende</t>
        </is>
      </c>
      <c r="D5827" t="inlineStr">
        <is>
          <t xml:space="preserve">95ce13ef1ae1eb5db49fd36fb01a3566259a70e6</t>
        </is>
      </c>
      <c r="E5827" t="inlineStr">
        <is>
          <t xml:space="preserve">Episode 562: Vorläufergrabmal</t>
        </is>
      </c>
      <c r="F5827">
        <v>562</v>
      </c>
      <c r="G5827" t="inlineStr">
        <is>
          <t xml:space="preserve">1:38-1:49</t>
        </is>
      </c>
      <c r="H5827" t="inlineStr">
        <is>
          <t xml:space="preserve">Pending</t>
        </is>
      </c>
      <c r="I5827" t="inlineStr">
        <is>
          <t xml:space="preserve">Remarks: change in accent
Line from Script: "Tessa, Keira und Äddelein sahen mit sorgenvollen Mienen zu, während seine Stimme die Stille durchbrach und er erklärte, was er herausgefunden hatte."
Notes: "Keira" DE--&gt;EN</t>
        </is>
      </c>
      <c r="J5827" t="inlineStr">
        <is>
          <t xml:space="preserve">VOA</t>
        </is>
      </c>
      <c r="K5827" t="inlineStr">
        <is>
          <t xml:space="preserve">Mispronunciation</t>
        </is>
      </c>
      <c r="L5827" t="inlineStr">
        <is>
          <t xml:space="preserve">Mispronunciation</t>
        </is>
      </c>
      <c r="M5827" t="str">
        <f>IFERROR(IF(VLOOKUP(L5827,'Quantification'!$A:$B,2,FALSE)&amp;""="","Unclassified",VLOOKUP(L5827,'Quantification'!$A:$B,2,FALSE)),"Unclassified")</f>
        <v>Major</v>
      </c>
      <c r="N5827" t="inlineStr">
        <is>
          <t xml:space="preserve">frl-florinda.frisardi@pocketfm.com</t>
        </is>
      </c>
      <c r="O5827" t="inlineStr">
        <is>
          <t xml:space="preserve">Issues found in raw</t>
        </is>
      </c>
      <c r="P5827" t="str">
        <f>IF(OR(O5827="Issues found in master",O5827="Final master"),"Master",IF(OR(O5827="Ready for Master",O5827="Issues found in raw",O5827="Raw under QC",O5827="Issues resolved in raw"),"Raw","-"))</f>
        <v>Raw</v>
      </c>
      <c r="Q5827" s="13">
        <v>46286.35833333334</v>
      </c>
      <c r="R5827" t="inlineStr">
        <is>
          <t xml:space="preserve">2026-09 (Sept)</t>
        </is>
      </c>
      <c r="S5827">
        <f>IF(M5827="Not an error",0,IF(COUNTIFS($A$2:$A5827,$A5827,$D$2:$D5827,$D5827,$M$2:$M5827,"&lt;&gt;Not an error")=1,1,0))</f>
        <v>1</v>
      </c>
      <c r="T5827">
        <f>IF(M5827&lt;&gt;"Major",0,IF(COUNTIFS($A$2:$A5827,$A5827,$D$2:$D5827,$D5827,$M$2:$M5827,"Major")=1,1,0))</f>
        <v>1</v>
      </c>
      <c r="U5827">
        <f>IF(M5827&lt;&gt;"Minor",0,IF(COUNTIFS($A$2:$A5827,$A5827,$D$2:$D5827,$D5827,$M$2:$M5827,"Minor")=1,1,0))</f>
        <v>0</v>
      </c>
    </row>
    <row r="5828">
      <c r="A5828" t="inlineStr">
        <is>
          <t xml:space="preserve">294cd7d130be8bb0326127c52ff2769fcf9a956d</t>
        </is>
      </c>
      <c r="B5828" t="inlineStr">
        <is>
          <t xml:space="preserve">Zompirewolf</t>
        </is>
      </c>
      <c r="C5828" t="inlineStr">
        <is>
          <t xml:space="preserve">Zompirewolf: Die Geburt Einer Legende</t>
        </is>
      </c>
      <c r="D5828" t="inlineStr">
        <is>
          <t xml:space="preserve">95ce13ef1ae1eb5db49fd36fb01a3566259a70e6</t>
        </is>
      </c>
      <c r="E5828" t="inlineStr">
        <is>
          <t xml:space="preserve">Episode 562: Vorläufergrabmal</t>
        </is>
      </c>
      <c r="F5828">
        <v>562</v>
      </c>
      <c r="G5828" t="inlineStr">
        <is>
          <t xml:space="preserve">4:47-4:50</t>
        </is>
      </c>
      <c r="H5828" t="inlineStr">
        <is>
          <t xml:space="preserve">Pending</t>
        </is>
      </c>
      <c r="I5828" t="inlineStr">
        <is>
          <t xml:space="preserve">Remarks: change in accent
Line from Script: "„Was ist hier los?“, fragte Vulcan."
Notes: "Vulcan" EN--&gt;DE</t>
        </is>
      </c>
      <c r="J5828" t="inlineStr">
        <is>
          <t xml:space="preserve">VOA</t>
        </is>
      </c>
      <c r="K5828" t="inlineStr">
        <is>
          <t xml:space="preserve">Mispronunciation</t>
        </is>
      </c>
      <c r="L5828" t="inlineStr">
        <is>
          <t xml:space="preserve">Mispronunciation</t>
        </is>
      </c>
      <c r="M5828" t="str">
        <f>IFERROR(IF(VLOOKUP(L5828,'Quantification'!$A:$B,2,FALSE)&amp;""="","Unclassified",VLOOKUP(L5828,'Quantification'!$A:$B,2,FALSE)),"Unclassified")</f>
        <v>Major</v>
      </c>
      <c r="N5828" t="inlineStr">
        <is>
          <t xml:space="preserve">frl-florinda.frisardi@pocketfm.com</t>
        </is>
      </c>
      <c r="O5828" t="inlineStr">
        <is>
          <t xml:space="preserve">Issues found in raw</t>
        </is>
      </c>
      <c r="P5828" t="str">
        <f>IF(OR(O5828="Issues found in master",O5828="Final master"),"Master",IF(OR(O5828="Ready for Master",O5828="Issues found in raw",O5828="Raw under QC",O5828="Issues resolved in raw"),"Raw","-"))</f>
        <v>Raw</v>
      </c>
      <c r="Q5828" s="13">
        <v>46286.35833333334</v>
      </c>
      <c r="R5828" t="inlineStr">
        <is>
          <t xml:space="preserve">2026-09 (Sept)</t>
        </is>
      </c>
      <c r="S5828">
        <f>IF(M5828="Not an error",0,IF(COUNTIFS($A$2:$A5828,$A5828,$D$2:$D5828,$D5828,$M$2:$M5828,"&lt;&gt;Not an error")=1,1,0))</f>
        <v>0</v>
      </c>
      <c r="T5828">
        <f>IF(M5828&lt;&gt;"Major",0,IF(COUNTIFS($A$2:$A5828,$A5828,$D$2:$D5828,$D5828,$M$2:$M5828,"Major")=1,1,0))</f>
        <v>0</v>
      </c>
      <c r="U5828">
        <f>IF(M5828&lt;&gt;"Minor",0,IF(COUNTIFS($A$2:$A5828,$A5828,$D$2:$D5828,$D5828,$M$2:$M5828,"Minor")=1,1,0))</f>
        <v>0</v>
      </c>
    </row>
    <row r="5829">
      <c r="A5829" t="inlineStr">
        <is>
          <t xml:space="preserve">294cd7d130be8bb0326127c52ff2769fcf9a956d</t>
        </is>
      </c>
      <c r="B5829" t="inlineStr">
        <is>
          <t xml:space="preserve">Zompirewolf</t>
        </is>
      </c>
      <c r="C5829" t="inlineStr">
        <is>
          <t xml:space="preserve">Zompirewolf: Die Geburt Einer Legende</t>
        </is>
      </c>
      <c r="D5829" t="inlineStr">
        <is>
          <t xml:space="preserve">114a00a136d5bfd775ffd5f71e311f9831c45125</t>
        </is>
      </c>
      <c r="E5829" t="inlineStr">
        <is>
          <t xml:space="preserve">Episode 564: Wächter Werden Enthüllt</t>
        </is>
      </c>
      <c r="F5829">
        <v>564</v>
      </c>
      <c r="G5829" t="inlineStr">
        <is>
          <t xml:space="preserve">4:36-4:43</t>
        </is>
      </c>
      <c r="H5829" t="inlineStr">
        <is>
          <t xml:space="preserve">Pending</t>
        </is>
      </c>
      <c r="I5829" t="inlineStr">
        <is>
          <t xml:space="preserve">Remarks: mispronunciation
Line from Script: "In diesem Moment wollte Is'kai ihm mehr über die Prophezeiung der Wahrheit erzählen, um ihn zu warnen."
Notes: "Is-ka-i" --&gt; needes to be "Iskei"</t>
        </is>
      </c>
      <c r="J5829" t="inlineStr">
        <is>
          <t xml:space="preserve">VOA</t>
        </is>
      </c>
      <c r="K5829" t="inlineStr">
        <is>
          <t xml:space="preserve">Mispronunciation</t>
        </is>
      </c>
      <c r="L5829" t="inlineStr">
        <is>
          <t xml:space="preserve">Mispronunciation</t>
        </is>
      </c>
      <c r="M5829" t="str">
        <f>IFERROR(IF(VLOOKUP(L5829,'Quantification'!$A:$B,2,FALSE)&amp;""="","Unclassified",VLOOKUP(L5829,'Quantification'!$A:$B,2,FALSE)),"Unclassified")</f>
        <v>Major</v>
      </c>
      <c r="N5829" t="inlineStr">
        <is>
          <t xml:space="preserve">frl-florinda.frisardi@pocketfm.com</t>
        </is>
      </c>
      <c r="O5829" t="inlineStr">
        <is>
          <t xml:space="preserve">Issues found in raw</t>
        </is>
      </c>
      <c r="P5829" t="str">
        <f>IF(OR(O5829="Issues found in master",O5829="Final master"),"Master",IF(OR(O5829="Ready for Master",O5829="Issues found in raw",O5829="Raw under QC",O5829="Issues resolved in raw"),"Raw","-"))</f>
        <v>Raw</v>
      </c>
      <c r="Q5829" s="13">
        <v>46286.35763888889</v>
      </c>
      <c r="R5829" t="inlineStr">
        <is>
          <t xml:space="preserve">2026-09 (Sept)</t>
        </is>
      </c>
      <c r="S5829">
        <f>IF(M5829="Not an error",0,IF(COUNTIFS($A$2:$A5829,$A5829,$D$2:$D5829,$D5829,$M$2:$M5829,"&lt;&gt;Not an error")=1,1,0))</f>
        <v>1</v>
      </c>
      <c r="T5829">
        <f>IF(M5829&lt;&gt;"Major",0,IF(COUNTIFS($A$2:$A5829,$A5829,$D$2:$D5829,$D5829,$M$2:$M5829,"Major")=1,1,0))</f>
        <v>1</v>
      </c>
      <c r="U5829">
        <f>IF(M5829&lt;&gt;"Minor",0,IF(COUNTIFS($A$2:$A5829,$A5829,$D$2:$D5829,$D5829,$M$2:$M5829,"Minor")=1,1,0))</f>
        <v>0</v>
      </c>
    </row>
    <row r="5830">
      <c r="A5830" t="inlineStr">
        <is>
          <t xml:space="preserve">294cd7d130be8bb0326127c52ff2769fcf9a956d</t>
        </is>
      </c>
      <c r="B5830" t="inlineStr">
        <is>
          <t xml:space="preserve">Zompirewolf</t>
        </is>
      </c>
      <c r="C5830" t="inlineStr">
        <is>
          <t xml:space="preserve">Zompirewolf: Die Geburt Einer Legende</t>
        </is>
      </c>
      <c r="D5830" t="inlineStr">
        <is>
          <t xml:space="preserve">114a00a136d5bfd775ffd5f71e311f9831c45125</t>
        </is>
      </c>
      <c r="E5830" t="inlineStr">
        <is>
          <t xml:space="preserve">Episode 564: Wächter Werden Enthüllt</t>
        </is>
      </c>
      <c r="F5830">
        <v>564</v>
      </c>
      <c r="G5830" t="inlineStr">
        <is>
          <t xml:space="preserve">4:54-5:00</t>
        </is>
      </c>
      <c r="H5830" t="inlineStr">
        <is>
          <t xml:space="preserve">Pending</t>
        </is>
      </c>
      <c r="I5830" t="inlineStr">
        <is>
          <t xml:space="preserve">Remarks: mispronunciation
Line from Script: "Is'kai dachte sich, dass Jo ihm sicher schon etwas über seine Zukunft gesagt haben musste. "
Notes: "Is-ka-i" --&gt; needes to be "Iskei"</t>
        </is>
      </c>
      <c r="J5830" t="inlineStr">
        <is>
          <t xml:space="preserve">VOA</t>
        </is>
      </c>
      <c r="K5830" t="inlineStr">
        <is>
          <t xml:space="preserve">Mispronunciation</t>
        </is>
      </c>
      <c r="L5830" t="inlineStr">
        <is>
          <t xml:space="preserve">Mispronunciation</t>
        </is>
      </c>
      <c r="M5830" t="str">
        <f>IFERROR(IF(VLOOKUP(L5830,'Quantification'!$A:$B,2,FALSE)&amp;""="","Unclassified",VLOOKUP(L5830,'Quantification'!$A:$B,2,FALSE)),"Unclassified")</f>
        <v>Major</v>
      </c>
      <c r="N5830" t="inlineStr">
        <is>
          <t xml:space="preserve">frl-florinda.frisardi@pocketfm.com</t>
        </is>
      </c>
      <c r="O5830" t="inlineStr">
        <is>
          <t xml:space="preserve">Issues found in raw</t>
        </is>
      </c>
      <c r="P5830" t="str">
        <f>IF(OR(O5830="Issues found in master",O5830="Final master"),"Master",IF(OR(O5830="Ready for Master",O5830="Issues found in raw",O5830="Raw under QC",O5830="Issues resolved in raw"),"Raw","-"))</f>
        <v>Raw</v>
      </c>
      <c r="Q5830" s="13">
        <v>46286.35763888889</v>
      </c>
      <c r="R5830" t="inlineStr">
        <is>
          <t xml:space="preserve">2026-09 (Sept)</t>
        </is>
      </c>
      <c r="S5830">
        <f>IF(M5830="Not an error",0,IF(COUNTIFS($A$2:$A5830,$A5830,$D$2:$D5830,$D5830,$M$2:$M5830,"&lt;&gt;Not an error")=1,1,0))</f>
        <v>0</v>
      </c>
      <c r="T5830">
        <f>IF(M5830&lt;&gt;"Major",0,IF(COUNTIFS($A$2:$A5830,$A5830,$D$2:$D5830,$D5830,$M$2:$M5830,"Major")=1,1,0))</f>
        <v>0</v>
      </c>
      <c r="U5830">
        <f>IF(M5830&lt;&gt;"Minor",0,IF(COUNTIFS($A$2:$A5830,$A5830,$D$2:$D5830,$D5830,$M$2:$M5830,"Minor")=1,1,0))</f>
        <v>0</v>
      </c>
    </row>
    <row r="5831">
      <c r="A5831" t="inlineStr">
        <is>
          <t xml:space="preserve">294cd7d130be8bb0326127c52ff2769fcf9a956d</t>
        </is>
      </c>
      <c r="B5831" t="inlineStr">
        <is>
          <t xml:space="preserve">Zompirewolf</t>
        </is>
      </c>
      <c r="C5831" t="inlineStr">
        <is>
          <t xml:space="preserve">Zompirewolf: Die Geburt Einer Legende</t>
        </is>
      </c>
      <c r="D5831" t="inlineStr">
        <is>
          <t xml:space="preserve">114a00a136d5bfd775ffd5f71e311f9831c45125</t>
        </is>
      </c>
      <c r="E5831" t="inlineStr">
        <is>
          <t xml:space="preserve">Episode 564: Wächter Werden Enthüllt</t>
        </is>
      </c>
      <c r="F5831">
        <v>564</v>
      </c>
      <c r="G5831" t="inlineStr">
        <is>
          <t xml:space="preserve">5:24-5:27</t>
        </is>
      </c>
      <c r="H5831" t="inlineStr">
        <is>
          <t xml:space="preserve">Pending</t>
        </is>
      </c>
      <c r="I5831" t="inlineStr">
        <is>
          <t xml:space="preserve">Remarks: mispronunciation
Line from Script: "Tristans Stimme riss Is'kai aus ihren Gedanken."
Notes: "Is-ka-i" --&gt; needes to be "Iskei"</t>
        </is>
      </c>
      <c r="J5831" t="inlineStr">
        <is>
          <t xml:space="preserve">VOA</t>
        </is>
      </c>
      <c r="K5831" t="inlineStr">
        <is>
          <t xml:space="preserve">Mispronunciation</t>
        </is>
      </c>
      <c r="L5831" t="inlineStr">
        <is>
          <t xml:space="preserve">Mispronunciation</t>
        </is>
      </c>
      <c r="M5831" t="str">
        <f>IFERROR(IF(VLOOKUP(L5831,'Quantification'!$A:$B,2,FALSE)&amp;""="","Unclassified",VLOOKUP(L5831,'Quantification'!$A:$B,2,FALSE)),"Unclassified")</f>
        <v>Major</v>
      </c>
      <c r="N5831" t="inlineStr">
        <is>
          <t xml:space="preserve">frl-florinda.frisardi@pocketfm.com</t>
        </is>
      </c>
      <c r="O5831" t="inlineStr">
        <is>
          <t xml:space="preserve">Issues found in raw</t>
        </is>
      </c>
      <c r="P5831" t="str">
        <f>IF(OR(O5831="Issues found in master",O5831="Final master"),"Master",IF(OR(O5831="Ready for Master",O5831="Issues found in raw",O5831="Raw under QC",O5831="Issues resolved in raw"),"Raw","-"))</f>
        <v>Raw</v>
      </c>
      <c r="Q5831" s="13">
        <v>46286.35763888889</v>
      </c>
      <c r="R5831" t="inlineStr">
        <is>
          <t xml:space="preserve">2026-09 (Sept)</t>
        </is>
      </c>
      <c r="S5831">
        <f>IF(M5831="Not an error",0,IF(COUNTIFS($A$2:$A5831,$A5831,$D$2:$D5831,$D5831,$M$2:$M5831,"&lt;&gt;Not an error")=1,1,0))</f>
        <v>0</v>
      </c>
      <c r="T5831">
        <f>IF(M5831&lt;&gt;"Major",0,IF(COUNTIFS($A$2:$A5831,$A5831,$D$2:$D5831,$D5831,$M$2:$M5831,"Major")=1,1,0))</f>
        <v>0</v>
      </c>
      <c r="U5831">
        <f>IF(M5831&lt;&gt;"Minor",0,IF(COUNTIFS($A$2:$A5831,$A5831,$D$2:$D5831,$D5831,$M$2:$M5831,"Minor")=1,1,0))</f>
        <v>0</v>
      </c>
    </row>
    <row r="5832">
      <c r="A5832" t="inlineStr">
        <is>
          <t xml:space="preserve">294cd7d130be8bb0326127c52ff2769fcf9a956d</t>
        </is>
      </c>
      <c r="B5832" t="inlineStr">
        <is>
          <t xml:space="preserve">Zompirewolf</t>
        </is>
      </c>
      <c r="C5832" t="inlineStr">
        <is>
          <t xml:space="preserve">Zompirewolf: Die Geburt Einer Legende</t>
        </is>
      </c>
      <c r="D5832" t="inlineStr">
        <is>
          <t xml:space="preserve">114a00a136d5bfd775ffd5f71e311f9831c45125</t>
        </is>
      </c>
      <c r="E5832" t="inlineStr">
        <is>
          <t xml:space="preserve">Episode 564: Wächter Werden Enthüllt</t>
        </is>
      </c>
      <c r="F5832">
        <v>564</v>
      </c>
      <c r="G5832" t="inlineStr">
        <is>
          <t xml:space="preserve">5:42-5:59</t>
        </is>
      </c>
      <c r="H5832" t="inlineStr">
        <is>
          <t xml:space="preserve">Pending</t>
        </is>
      </c>
      <c r="I5832" t="inlineStr">
        <is>
          <t xml:space="preserve">Remarks: mispronunciation
Line from Script: "Warum sollten sie?«, Is'kai biss sich sofort auf die Zunge. Sie hätte beinahe etwas verraten, was sie nicht durfte.
»Stimmt etwas nicht?«, spürte Tristan sofort Is'kais Zögern.
Doch Is'kai überspielte es schnell."
Notes: "Is-ka-i" --&gt; needes to be "Iskei"</t>
        </is>
      </c>
      <c r="J5832" t="inlineStr">
        <is>
          <t xml:space="preserve">VOA</t>
        </is>
      </c>
      <c r="K5832" t="inlineStr">
        <is>
          <t xml:space="preserve">Mispronunciation</t>
        </is>
      </c>
      <c r="L5832" t="inlineStr">
        <is>
          <t xml:space="preserve">Mispronunciation</t>
        </is>
      </c>
      <c r="M5832" t="str">
        <f>IFERROR(IF(VLOOKUP(L5832,'Quantification'!$A:$B,2,FALSE)&amp;""="","Unclassified",VLOOKUP(L5832,'Quantification'!$A:$B,2,FALSE)),"Unclassified")</f>
        <v>Major</v>
      </c>
      <c r="N5832" t="inlineStr">
        <is>
          <t xml:space="preserve">frl-florinda.frisardi@pocketfm.com</t>
        </is>
      </c>
      <c r="O5832" t="inlineStr">
        <is>
          <t xml:space="preserve">Issues found in raw</t>
        </is>
      </c>
      <c r="P5832" t="str">
        <f>IF(OR(O5832="Issues found in master",O5832="Final master"),"Master",IF(OR(O5832="Ready for Master",O5832="Issues found in raw",O5832="Raw under QC",O5832="Issues resolved in raw"),"Raw","-"))</f>
        <v>Raw</v>
      </c>
      <c r="Q5832" s="13">
        <v>46286.35763888889</v>
      </c>
      <c r="R5832" t="inlineStr">
        <is>
          <t xml:space="preserve">2026-09 (Sept)</t>
        </is>
      </c>
      <c r="S5832">
        <f>IF(M5832="Not an error",0,IF(COUNTIFS($A$2:$A5832,$A5832,$D$2:$D5832,$D5832,$M$2:$M5832,"&lt;&gt;Not an error")=1,1,0))</f>
        <v>0</v>
      </c>
      <c r="T5832">
        <f>IF(M5832&lt;&gt;"Major",0,IF(COUNTIFS($A$2:$A5832,$A5832,$D$2:$D5832,$D5832,$M$2:$M5832,"Major")=1,1,0))</f>
        <v>0</v>
      </c>
      <c r="U5832">
        <f>IF(M5832&lt;&gt;"Minor",0,IF(COUNTIFS($A$2:$A5832,$A5832,$D$2:$D5832,$D5832,$M$2:$M5832,"Minor")=1,1,0))</f>
        <v>0</v>
      </c>
    </row>
    <row r="5833">
      <c r="A5833" t="inlineStr">
        <is>
          <t xml:space="preserve">294cd7d130be8bb0326127c52ff2769fcf9a956d</t>
        </is>
      </c>
      <c r="B5833" t="inlineStr">
        <is>
          <t xml:space="preserve">Zompirewolf</t>
        </is>
      </c>
      <c r="C5833" t="inlineStr">
        <is>
          <t xml:space="preserve">Zompirewolf: Die Geburt Einer Legende</t>
        </is>
      </c>
      <c r="D5833" t="inlineStr">
        <is>
          <t xml:space="preserve">114a00a136d5bfd775ffd5f71e311f9831c45125</t>
        </is>
      </c>
      <c r="E5833" t="inlineStr">
        <is>
          <t xml:space="preserve">Episode 564: Wächter Werden Enthüllt</t>
        </is>
      </c>
      <c r="F5833">
        <v>564</v>
      </c>
      <c r="G5833" t="inlineStr">
        <is>
          <t xml:space="preserve">6:33-6:35</t>
        </is>
      </c>
      <c r="H5833" t="inlineStr">
        <is>
          <t xml:space="preserve">Pending</t>
        </is>
      </c>
      <c r="I5833" t="inlineStr">
        <is>
          <t xml:space="preserve">Remarks: mispronunciation
Line from Script: "»Automaten«, antwortete Is'kai. "
Notes: "Is-ka-i" --&gt; needes to be "Iskei"</t>
        </is>
      </c>
      <c r="J5833" t="inlineStr">
        <is>
          <t xml:space="preserve">VOA</t>
        </is>
      </c>
      <c r="K5833" t="inlineStr">
        <is>
          <t xml:space="preserve">Mispronunciation</t>
        </is>
      </c>
      <c r="L5833" t="inlineStr">
        <is>
          <t xml:space="preserve">Mispronunciation</t>
        </is>
      </c>
      <c r="M5833" t="str">
        <f>IFERROR(IF(VLOOKUP(L5833,'Quantification'!$A:$B,2,FALSE)&amp;""="","Unclassified",VLOOKUP(L5833,'Quantification'!$A:$B,2,FALSE)),"Unclassified")</f>
        <v>Major</v>
      </c>
      <c r="N5833" t="inlineStr">
        <is>
          <t xml:space="preserve">frl-florinda.frisardi@pocketfm.com</t>
        </is>
      </c>
      <c r="O5833" t="inlineStr">
        <is>
          <t xml:space="preserve">Issues found in raw</t>
        </is>
      </c>
      <c r="P5833" t="str">
        <f>IF(OR(O5833="Issues found in master",O5833="Final master"),"Master",IF(OR(O5833="Ready for Master",O5833="Issues found in raw",O5833="Raw under QC",O5833="Issues resolved in raw"),"Raw","-"))</f>
        <v>Raw</v>
      </c>
      <c r="Q5833" s="13">
        <v>46286.35763888889</v>
      </c>
      <c r="R5833" t="inlineStr">
        <is>
          <t xml:space="preserve">2026-09 (Sept)</t>
        </is>
      </c>
      <c r="S5833">
        <f>IF(M5833="Not an error",0,IF(COUNTIFS($A$2:$A5833,$A5833,$D$2:$D5833,$D5833,$M$2:$M5833,"&lt;&gt;Not an error")=1,1,0))</f>
        <v>0</v>
      </c>
      <c r="T5833">
        <f>IF(M5833&lt;&gt;"Major",0,IF(COUNTIFS($A$2:$A5833,$A5833,$D$2:$D5833,$D5833,$M$2:$M5833,"Major")=1,1,0))</f>
        <v>0</v>
      </c>
      <c r="U5833">
        <f>IF(M5833&lt;&gt;"Minor",0,IF(COUNTIFS($A$2:$A5833,$A5833,$D$2:$D5833,$D5833,$M$2:$M5833,"Minor")=1,1,0))</f>
        <v>0</v>
      </c>
    </row>
    <row r="5834">
      <c r="A5834" t="inlineStr">
        <is>
          <t xml:space="preserve">294cd7d130be8bb0326127c52ff2769fcf9a956d</t>
        </is>
      </c>
      <c r="B5834" t="inlineStr">
        <is>
          <t xml:space="preserve">Zompirewolf</t>
        </is>
      </c>
      <c r="C5834" t="inlineStr">
        <is>
          <t xml:space="preserve">Zompirewolf: Die Geburt Einer Legende</t>
        </is>
      </c>
      <c r="D5834" t="inlineStr">
        <is>
          <t xml:space="preserve">114a00a136d5bfd775ffd5f71e311f9831c45125</t>
        </is>
      </c>
      <c r="E5834" t="inlineStr">
        <is>
          <t xml:space="preserve">Episode 564: Wächter Werden Enthüllt</t>
        </is>
      </c>
      <c r="F5834">
        <v>564</v>
      </c>
      <c r="G5834" t="inlineStr">
        <is>
          <t xml:space="preserve">7:00-7:17</t>
        </is>
      </c>
      <c r="H5834" t="inlineStr">
        <is>
          <t xml:space="preserve">Pending</t>
        </is>
      </c>
      <c r="I5834" t="inlineStr">
        <is>
          <t xml:space="preserve">Remarks: mispronunciation
Line from Script: " Nicht, weil er Is'kai nicht glaubte, sondern weil er kaum begreifen konnte, wie die Vorläufer mit einer so fortschrittlichen Technologie ausgelöscht werden konnten. Zum Glück schien Is'kai zu wissen, was in Tristan vorging, und ging schnell auf seine unausgesprochenen Fragen ein."
Notes: "Is-ka-i" --&gt; needes to be "Iskei"</t>
        </is>
      </c>
      <c r="J5834" t="inlineStr">
        <is>
          <t xml:space="preserve">VOA</t>
        </is>
      </c>
      <c r="K5834" t="inlineStr">
        <is>
          <t xml:space="preserve">Mispronunciation</t>
        </is>
      </c>
      <c r="L5834" t="inlineStr">
        <is>
          <t xml:space="preserve">Mispronunciation</t>
        </is>
      </c>
      <c r="M5834" t="str">
        <f>IFERROR(IF(VLOOKUP(L5834,'Quantification'!$A:$B,2,FALSE)&amp;""="","Unclassified",VLOOKUP(L5834,'Quantification'!$A:$B,2,FALSE)),"Unclassified")</f>
        <v>Major</v>
      </c>
      <c r="N5834" t="inlineStr">
        <is>
          <t xml:space="preserve">frl-florinda.frisardi@pocketfm.com</t>
        </is>
      </c>
      <c r="O5834" t="inlineStr">
        <is>
          <t xml:space="preserve">Issues found in raw</t>
        </is>
      </c>
      <c r="P5834" t="str">
        <f>IF(OR(O5834="Issues found in master",O5834="Final master"),"Master",IF(OR(O5834="Ready for Master",O5834="Issues found in raw",O5834="Raw under QC",O5834="Issues resolved in raw"),"Raw","-"))</f>
        <v>Raw</v>
      </c>
      <c r="Q5834" s="13">
        <v>46286.35763888889</v>
      </c>
      <c r="R5834" t="inlineStr">
        <is>
          <t xml:space="preserve">2026-09 (Sept)</t>
        </is>
      </c>
      <c r="S5834">
        <f>IF(M5834="Not an error",0,IF(COUNTIFS($A$2:$A5834,$A5834,$D$2:$D5834,$D5834,$M$2:$M5834,"&lt;&gt;Not an error")=1,1,0))</f>
        <v>0</v>
      </c>
      <c r="T5834">
        <f>IF(M5834&lt;&gt;"Major",0,IF(COUNTIFS($A$2:$A5834,$A5834,$D$2:$D5834,$D5834,$M$2:$M5834,"Major")=1,1,0))</f>
        <v>0</v>
      </c>
      <c r="U5834">
        <f>IF(M5834&lt;&gt;"Minor",0,IF(COUNTIFS($A$2:$A5834,$A5834,$D$2:$D5834,$D5834,$M$2:$M5834,"Minor")=1,1,0))</f>
        <v>0</v>
      </c>
    </row>
    <row r="5835">
      <c r="A5835" t="inlineStr">
        <is>
          <t xml:space="preserve">294cd7d130be8bb0326127c52ff2769fcf9a956d</t>
        </is>
      </c>
      <c r="B5835" t="inlineStr">
        <is>
          <t xml:space="preserve">Zompirewolf</t>
        </is>
      </c>
      <c r="C5835" t="inlineStr">
        <is>
          <t xml:space="preserve">Zompirewolf: Die Geburt Einer Legende</t>
        </is>
      </c>
      <c r="D5835" t="inlineStr">
        <is>
          <t xml:space="preserve">114a00a136d5bfd775ffd5f71e311f9831c45125</t>
        </is>
      </c>
      <c r="E5835" t="inlineStr">
        <is>
          <t xml:space="preserve">Episode 564: Wächter Werden Enthüllt</t>
        </is>
      </c>
      <c r="F5835">
        <v>564</v>
      </c>
      <c r="G5835" t="inlineStr">
        <is>
          <t xml:space="preserve">8:21-8:29</t>
        </is>
      </c>
      <c r="H5835" t="inlineStr">
        <is>
          <t xml:space="preserve">Pending</t>
        </is>
      </c>
      <c r="I5835" t="inlineStr">
        <is>
          <t xml:space="preserve">Remarks: mispronunciation, end of sentence abrupt
Line from Script: "»Ich fürchte, das musst du wohl selbst herausfinden«, murmelte Is'kai mit einem schwachen, traurigen Lächeln."
Notes: "Is-ka-i" --&gt; needes to be "Iskei"</t>
        </is>
      </c>
      <c r="J5835" t="inlineStr">
        <is>
          <t xml:space="preserve">VOA</t>
        </is>
      </c>
      <c r="K5835" t="inlineStr">
        <is>
          <t xml:space="preserve">Mispronunciation</t>
        </is>
      </c>
      <c r="L5835" t="inlineStr">
        <is>
          <t xml:space="preserve">Mispronunciation</t>
        </is>
      </c>
      <c r="M5835" t="str">
        <f>IFERROR(IF(VLOOKUP(L5835,'Quantification'!$A:$B,2,FALSE)&amp;""="","Unclassified",VLOOKUP(L5835,'Quantification'!$A:$B,2,FALSE)),"Unclassified")</f>
        <v>Major</v>
      </c>
      <c r="N5835" t="inlineStr">
        <is>
          <t xml:space="preserve">frl-florinda.frisardi@pocketfm.com</t>
        </is>
      </c>
      <c r="O5835" t="inlineStr">
        <is>
          <t xml:space="preserve">Issues found in raw</t>
        </is>
      </c>
      <c r="P5835" t="str">
        <f>IF(OR(O5835="Issues found in master",O5835="Final master"),"Master",IF(OR(O5835="Ready for Master",O5835="Issues found in raw",O5835="Raw under QC",O5835="Issues resolved in raw"),"Raw","-"))</f>
        <v>Raw</v>
      </c>
      <c r="Q5835" s="13">
        <v>46286.35763888889</v>
      </c>
      <c r="R5835" t="inlineStr">
        <is>
          <t xml:space="preserve">2026-09 (Sept)</t>
        </is>
      </c>
      <c r="S5835">
        <f>IF(M5835="Not an error",0,IF(COUNTIFS($A$2:$A5835,$A5835,$D$2:$D5835,$D5835,$M$2:$M5835,"&lt;&gt;Not an error")=1,1,0))</f>
        <v>0</v>
      </c>
      <c r="T5835">
        <f>IF(M5835&lt;&gt;"Major",0,IF(COUNTIFS($A$2:$A5835,$A5835,$D$2:$D5835,$D5835,$M$2:$M5835,"Major")=1,1,0))</f>
        <v>0</v>
      </c>
      <c r="U5835">
        <f>IF(M5835&lt;&gt;"Minor",0,IF(COUNTIFS($A$2:$A5835,$A5835,$D$2:$D5835,$D5835,$M$2:$M5835,"Minor")=1,1,0))</f>
        <v>0</v>
      </c>
    </row>
    <row r="5836">
      <c r="A5836" t="inlineStr">
        <is>
          <t xml:space="preserve">294cd7d130be8bb0326127c52ff2769fcf9a956d</t>
        </is>
      </c>
      <c r="B5836" t="inlineStr">
        <is>
          <t xml:space="preserve">Zompirewolf</t>
        </is>
      </c>
      <c r="C5836" t="inlineStr">
        <is>
          <t xml:space="preserve">Zompirewolf: Die Geburt Einer Legende</t>
        </is>
      </c>
      <c r="D5836" t="inlineStr">
        <is>
          <t xml:space="preserve">21ac61f6a0d9fa227225e501d9894e4a0580e94c</t>
        </is>
      </c>
      <c r="E5836" t="inlineStr">
        <is>
          <t xml:space="preserve">Episode 566: Tristans Kraft</t>
        </is>
      </c>
      <c r="F5836">
        <v>566</v>
      </c>
      <c r="G5836" t="inlineStr">
        <is>
          <t xml:space="preserve">4:13-4:23</t>
        </is>
      </c>
      <c r="H5836" t="inlineStr">
        <is>
          <t xml:space="preserve">Pending</t>
        </is>
      </c>
      <c r="I5836" t="inlineStr">
        <is>
          <t xml:space="preserve">Remarks: change in accent
Line from Script: "In dem Chaos, das sein Auftritt ausgelöst hatte, hatte niemand bemerkt, wie Tessa, Keira und Äddelein hinter ihm und den Automaten landeten."
Notes: "Keira" DE--&gt;EN</t>
        </is>
      </c>
      <c r="J5836" t="inlineStr">
        <is>
          <t xml:space="preserve">VOA</t>
        </is>
      </c>
      <c r="K5836" t="inlineStr">
        <is>
          <t xml:space="preserve">Mispronunciation</t>
        </is>
      </c>
      <c r="L5836" t="inlineStr">
        <is>
          <t xml:space="preserve">Mispronunciation</t>
        </is>
      </c>
      <c r="M5836" t="str">
        <f>IFERROR(IF(VLOOKUP(L5836,'Quantification'!$A:$B,2,FALSE)&amp;""="","Unclassified",VLOOKUP(L5836,'Quantification'!$A:$B,2,FALSE)),"Unclassified")</f>
        <v>Major</v>
      </c>
      <c r="N5836" t="inlineStr">
        <is>
          <t xml:space="preserve">frl-florinda.frisardi@pocketfm.com</t>
        </is>
      </c>
      <c r="O5836" t="inlineStr">
        <is>
          <t xml:space="preserve">Issues found in raw</t>
        </is>
      </c>
      <c r="P5836" t="str">
        <f>IF(OR(O5836="Issues found in master",O5836="Final master"),"Master",IF(OR(O5836="Ready for Master",O5836="Issues found in raw",O5836="Raw under QC",O5836="Issues resolved in raw"),"Raw","-"))</f>
        <v>Raw</v>
      </c>
      <c r="Q5836" s="13">
        <v>46286.35763888889</v>
      </c>
      <c r="R5836" t="inlineStr">
        <is>
          <t xml:space="preserve">2026-09 (Sept)</t>
        </is>
      </c>
      <c r="S5836">
        <f>IF(M5836="Not an error",0,IF(COUNTIFS($A$2:$A5836,$A5836,$D$2:$D5836,$D5836,$M$2:$M5836,"&lt;&gt;Not an error")=1,1,0))</f>
        <v>1</v>
      </c>
      <c r="T5836">
        <f>IF(M5836&lt;&gt;"Major",0,IF(COUNTIFS($A$2:$A5836,$A5836,$D$2:$D5836,$D5836,$M$2:$M5836,"Major")=1,1,0))</f>
        <v>1</v>
      </c>
      <c r="U5836">
        <f>IF(M5836&lt;&gt;"Minor",0,IF(COUNTIFS($A$2:$A5836,$A5836,$D$2:$D5836,$D5836,$M$2:$M5836,"Minor")=1,1,0))</f>
        <v>0</v>
      </c>
    </row>
    <row r="5837">
      <c r="A5837" t="inlineStr">
        <is>
          <t xml:space="preserve">294cd7d130be8bb0326127c52ff2769fcf9a956d</t>
        </is>
      </c>
      <c r="B5837" t="inlineStr">
        <is>
          <t xml:space="preserve">Zompirewolf</t>
        </is>
      </c>
      <c r="C5837" t="inlineStr">
        <is>
          <t xml:space="preserve">Zompirewolf: Die Geburt Einer Legende</t>
        </is>
      </c>
      <c r="D5837" t="inlineStr">
        <is>
          <t xml:space="preserve">d17627e1b249031e4a9ca53622722e587a5e1ed9</t>
        </is>
      </c>
      <c r="E5837" t="inlineStr">
        <is>
          <t xml:space="preserve">Episode 568: Ein Unerwünschtes Treffen Teil 2</t>
        </is>
      </c>
      <c r="F5837">
        <v>568</v>
      </c>
      <c r="G5837" t="inlineStr">
        <is>
          <t xml:space="preserve">0:00</t>
        </is>
      </c>
      <c r="H5837" t="inlineStr">
        <is>
          <t xml:space="preserve">Ignore</t>
        </is>
      </c>
      <c r="I5837" t="inlineStr">
        <is>
          <t xml:space="preserve">Remarks: title doubled
Line from Script: "Unerwünschtes Treffen"
Notes: almost same title as previous episode</t>
        </is>
      </c>
      <c r="J5837" t="inlineStr">
        <is>
          <t xml:space="preserve">AI</t>
        </is>
      </c>
      <c r="K5837" t="inlineStr">
        <is>
          <t xml:space="preserve">Script error</t>
        </is>
      </c>
      <c r="L5837" t="inlineStr">
        <is>
          <t xml:space="preserve">Script error</t>
        </is>
      </c>
      <c r="M5837" t="str">
        <f>IFERROR(IF(VLOOKUP(L5837,'Quantification'!$A:$B,2,FALSE)&amp;""="","Unclassified",VLOOKUP(L5837,'Quantification'!$A:$B,2,FALSE)),"Unclassified")</f>
        <v>Major</v>
      </c>
      <c r="N5837" t="inlineStr">
        <is>
          <t xml:space="preserve">frl-florinda.frisardi@pocketfm.com</t>
        </is>
      </c>
      <c r="O5837" t="inlineStr">
        <is>
          <t xml:space="preserve">Issues found in raw</t>
        </is>
      </c>
      <c r="P5837" t="str">
        <f>IF(OR(O5837="Issues found in master",O5837="Final master"),"Master",IF(OR(O5837="Ready for Master",O5837="Issues found in raw",O5837="Raw under QC",O5837="Issues resolved in raw"),"Raw","-"))</f>
        <v>Raw</v>
      </c>
      <c r="Q5837" s="13">
        <v>46286.35763888889</v>
      </c>
      <c r="R5837" t="inlineStr">
        <is>
          <t xml:space="preserve">2026-09 (Sept)</t>
        </is>
      </c>
      <c r="S5837">
        <f>IF(M5837="Not an error",0,IF(COUNTIFS($A$2:$A5837,$A5837,$D$2:$D5837,$D5837,$M$2:$M5837,"&lt;&gt;Not an error")=1,1,0))</f>
        <v>1</v>
      </c>
      <c r="T5837">
        <f>IF(M5837&lt;&gt;"Major",0,IF(COUNTIFS($A$2:$A5837,$A5837,$D$2:$D5837,$D5837,$M$2:$M5837,"Major")=1,1,0))</f>
        <v>1</v>
      </c>
      <c r="U5837">
        <f>IF(M5837&lt;&gt;"Minor",0,IF(COUNTIFS($A$2:$A5837,$A5837,$D$2:$D5837,$D5837,$M$2:$M5837,"Minor")=1,1,0))</f>
        <v>0</v>
      </c>
    </row>
    <row r="5838">
      <c r="A5838" t="inlineStr">
        <is>
          <t xml:space="preserve">294cd7d130be8bb0326127c52ff2769fcf9a956d</t>
        </is>
      </c>
      <c r="B5838" t="inlineStr">
        <is>
          <t xml:space="preserve">Zompirewolf</t>
        </is>
      </c>
      <c r="C5838" t="inlineStr">
        <is>
          <t xml:space="preserve">Zompirewolf: Die Geburt Einer Legende</t>
        </is>
      </c>
      <c r="D5838" t="inlineStr">
        <is>
          <t xml:space="preserve">9d76c262ba87b38dcf442ce8b107981fdb40ed8b</t>
        </is>
      </c>
      <c r="E5838" t="inlineStr">
        <is>
          <t xml:space="preserve">Episode 569: Tristan Trifft Seinen Krohan</t>
        </is>
      </c>
      <c r="F5838">
        <v>569</v>
      </c>
      <c r="G5838" t="inlineStr">
        <is>
          <t xml:space="preserve">0:26-0:34</t>
        </is>
      </c>
      <c r="H5838" t="inlineStr">
        <is>
          <t xml:space="preserve">Pending</t>
        </is>
      </c>
      <c r="I5838" t="inlineStr">
        <is>
          <t xml:space="preserve">Remarks: mispronunciation
Line from Script: "Is'kai hatte ihm von dem „Lagerhaus“ erzählt, oder, wie sie es nannte, der „Schatzkammer“. Genau diese Technologie war der Grund für Tristans Besuch; das Interesse am Medaillon hatte e"
Notes: "Is-ka-i" --&gt; "Iskei"</t>
        </is>
      </c>
      <c r="J5838" t="inlineStr">
        <is>
          <t xml:space="preserve">VOA</t>
        </is>
      </c>
      <c r="K5838" t="inlineStr">
        <is>
          <t xml:space="preserve">Mispronunciation</t>
        </is>
      </c>
      <c r="L5838" t="inlineStr">
        <is>
          <t xml:space="preserve">Mispronunciation</t>
        </is>
      </c>
      <c r="M5838" t="str">
        <f>IFERROR(IF(VLOOKUP(L5838,'Quantification'!$A:$B,2,FALSE)&amp;""="","Unclassified",VLOOKUP(L5838,'Quantification'!$A:$B,2,FALSE)),"Unclassified")</f>
        <v>Major</v>
      </c>
      <c r="N5838" t="inlineStr">
        <is>
          <t xml:space="preserve">frl-florinda.frisardi@pocketfm.com</t>
        </is>
      </c>
      <c r="O5838" t="inlineStr">
        <is>
          <t xml:space="preserve">Issues found in raw</t>
        </is>
      </c>
      <c r="P5838" t="str">
        <f>IF(OR(O5838="Issues found in master",O5838="Final master"),"Master",IF(OR(O5838="Ready for Master",O5838="Issues found in raw",O5838="Raw under QC",O5838="Issues resolved in raw"),"Raw","-"))</f>
        <v>Raw</v>
      </c>
      <c r="Q5838" s="13">
        <v>46286.35763888889</v>
      </c>
      <c r="R5838" t="inlineStr">
        <is>
          <t xml:space="preserve">2026-09 (Sept)</t>
        </is>
      </c>
      <c r="S5838">
        <f>IF(M5838="Not an error",0,IF(COUNTIFS($A$2:$A5838,$A5838,$D$2:$D5838,$D5838,$M$2:$M5838,"&lt;&gt;Not an error")=1,1,0))</f>
        <v>1</v>
      </c>
      <c r="T5838">
        <f>IF(M5838&lt;&gt;"Major",0,IF(COUNTIFS($A$2:$A5838,$A5838,$D$2:$D5838,$D5838,$M$2:$M5838,"Major")=1,1,0))</f>
        <v>1</v>
      </c>
      <c r="U5838">
        <f>IF(M5838&lt;&gt;"Minor",0,IF(COUNTIFS($A$2:$A5838,$A5838,$D$2:$D5838,$D5838,$M$2:$M5838,"Minor")=1,1,0))</f>
        <v>0</v>
      </c>
    </row>
    <row r="5839">
      <c r="A5839" t="inlineStr">
        <is>
          <t xml:space="preserve">294cd7d130be8bb0326127c52ff2769fcf9a956d</t>
        </is>
      </c>
      <c r="B5839" t="inlineStr">
        <is>
          <t xml:space="preserve">Zompirewolf</t>
        </is>
      </c>
      <c r="C5839" t="inlineStr">
        <is>
          <t xml:space="preserve">Zompirewolf: Die Geburt Einer Legende</t>
        </is>
      </c>
      <c r="D5839" t="inlineStr">
        <is>
          <t xml:space="preserve">9d76c262ba87b38dcf442ce8b107981fdb40ed8b</t>
        </is>
      </c>
      <c r="E5839" t="inlineStr">
        <is>
          <t xml:space="preserve">Episode 569: Tristan Trifft Seinen Krohan</t>
        </is>
      </c>
      <c r="F5839">
        <v>569</v>
      </c>
      <c r="G5839" t="inlineStr">
        <is>
          <t xml:space="preserve">6:26-6:33</t>
        </is>
      </c>
      <c r="H5839" t="inlineStr">
        <is>
          <t xml:space="preserve">Pending</t>
        </is>
      </c>
      <c r="I5839" t="inlineStr">
        <is>
          <t xml:space="preserve">Remarks: mispronunciation
Line from Script: " Schließlich hatte sein Vater, Jo’han, nie ein Wort über einen Bruder verloren, und Is'kai ebenfalls nicht."
Notes: "Is-ka-i" --&gt; "Iskei"</t>
        </is>
      </c>
      <c r="J5839" t="inlineStr">
        <is>
          <t xml:space="preserve">VOA</t>
        </is>
      </c>
      <c r="K5839" t="inlineStr">
        <is>
          <t xml:space="preserve">Mispronunciation</t>
        </is>
      </c>
      <c r="L5839" t="inlineStr">
        <is>
          <t xml:space="preserve">Mispronunciation</t>
        </is>
      </c>
      <c r="M5839" t="str">
        <f>IFERROR(IF(VLOOKUP(L5839,'Quantification'!$A:$B,2,FALSE)&amp;""="","Unclassified",VLOOKUP(L5839,'Quantification'!$A:$B,2,FALSE)),"Unclassified")</f>
        <v>Major</v>
      </c>
      <c r="N5839" t="inlineStr">
        <is>
          <t xml:space="preserve">frl-florinda.frisardi@pocketfm.com</t>
        </is>
      </c>
      <c r="O5839" t="inlineStr">
        <is>
          <t xml:space="preserve">Issues found in raw</t>
        </is>
      </c>
      <c r="P5839" t="str">
        <f>IF(OR(O5839="Issues found in master",O5839="Final master"),"Master",IF(OR(O5839="Ready for Master",O5839="Issues found in raw",O5839="Raw under QC",O5839="Issues resolved in raw"),"Raw","-"))</f>
        <v>Raw</v>
      </c>
      <c r="Q5839" s="13">
        <v>46286.35763888889</v>
      </c>
      <c r="R5839" t="inlineStr">
        <is>
          <t xml:space="preserve">2026-09 (Sept)</t>
        </is>
      </c>
      <c r="S5839">
        <f>IF(M5839="Not an error",0,IF(COUNTIFS($A$2:$A5839,$A5839,$D$2:$D5839,$D5839,$M$2:$M5839,"&lt;&gt;Not an error")=1,1,0))</f>
        <v>0</v>
      </c>
      <c r="T5839">
        <f>IF(M5839&lt;&gt;"Major",0,IF(COUNTIFS($A$2:$A5839,$A5839,$D$2:$D5839,$D5839,$M$2:$M5839,"Major")=1,1,0))</f>
        <v>0</v>
      </c>
      <c r="U5839">
        <f>IF(M5839&lt;&gt;"Minor",0,IF(COUNTIFS($A$2:$A5839,$A5839,$D$2:$D5839,$D5839,$M$2:$M5839,"Minor")=1,1,0))</f>
        <v>0</v>
      </c>
    </row>
  </sheetData>
  <autoFilter ref="A1:U5839"/>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36" customWidth="1"/>
    <col min="2" max="2" width="14" customWidth="1"/>
  </cols>
  <sheetData>
    <row r="1">
      <c r="A1" t="inlineStr" s="2">
        <is>
          <t xml:space="preserve">Issue type</t>
        </is>
      </c>
      <c r="B1" t="inlineStr" s="2">
        <is>
          <t xml:space="preserve">Severity</t>
        </is>
      </c>
    </row>
    <row r="2">
      <c r="A2" t="inlineStr">
        <is>
          <t xml:space="preserve">Abrupt cut / Jerk</t>
        </is>
      </c>
      <c r="B2" t="inlineStr">
        <is>
          <t xml:space="preserve">Major</t>
        </is>
      </c>
    </row>
    <row r="3">
      <c r="A3" t="inlineStr">
        <is>
          <t xml:space="preserve">Acting</t>
        </is>
      </c>
      <c r="B3" t="inlineStr">
        <is>
          <t xml:space="preserve">Minor</t>
        </is>
      </c>
    </row>
    <row r="4">
      <c r="A4" t="inlineStr">
        <is>
          <t xml:space="preserve">Ambience / SFX placement</t>
        </is>
      </c>
      <c r="B4" t="inlineStr">
        <is>
          <t xml:space="preserve">Minor</t>
        </is>
      </c>
    </row>
    <row r="5">
      <c r="A5" t="inlineStr">
        <is>
          <t xml:space="preserve">Ambience / SFX selection</t>
        </is>
      </c>
      <c r="B5" t="inlineStr">
        <is>
          <t xml:space="preserve">Minor</t>
        </is>
      </c>
    </row>
    <row r="6">
      <c r="A6" t="inlineStr">
        <is>
          <t xml:space="preserve">Audio quality</t>
        </is>
      </c>
      <c r="B6" t="inlineStr">
        <is>
          <t xml:space="preserve">Major</t>
        </is>
      </c>
    </row>
    <row r="7">
      <c r="A7" t="inlineStr">
        <is>
          <t xml:space="preserve">Audio Regenerated</t>
        </is>
      </c>
      <c r="B7" t="inlineStr">
        <is>
          <t xml:space="preserve">Minor</t>
        </is>
      </c>
    </row>
    <row r="8">
      <c r="A8" t="inlineStr">
        <is>
          <t xml:space="preserve">Background noise</t>
        </is>
      </c>
      <c r="B8" t="inlineStr">
        <is>
          <t xml:space="preserve">Minor</t>
        </is>
      </c>
    </row>
    <row r="9">
      <c r="A9" t="inlineStr">
        <is>
          <t xml:space="preserve">BGM/SFX</t>
        </is>
      </c>
    </row>
    <row r="10">
      <c r="A10" t="inlineStr">
        <is>
          <t xml:space="preserve">Breathing noise</t>
        </is>
      </c>
      <c r="B10" t="inlineStr">
        <is>
          <t xml:space="preserve">Minor</t>
        </is>
      </c>
    </row>
    <row r="11">
      <c r="A11" t="inlineStr">
        <is>
          <t xml:space="preserve">Clarity of speech</t>
        </is>
      </c>
      <c r="B11" t="inlineStr">
        <is>
          <t xml:space="preserve">Minor</t>
        </is>
      </c>
    </row>
    <row r="12">
      <c r="A12" t="inlineStr">
        <is>
          <t xml:space="preserve">Clarity of speech (audio error)</t>
        </is>
      </c>
      <c r="B12" t="inlineStr">
        <is>
          <t xml:space="preserve">Minor</t>
        </is>
      </c>
    </row>
    <row r="13">
      <c r="A13" t="inlineStr">
        <is>
          <t xml:space="preserve">Distorted sound</t>
        </is>
      </c>
      <c r="B13" t="inlineStr">
        <is>
          <t xml:space="preserve">Minor</t>
        </is>
      </c>
    </row>
    <row r="14">
      <c r="A14" t="inlineStr">
        <is>
          <t xml:space="preserve">Duration</t>
        </is>
      </c>
      <c r="B14" t="inlineStr">
        <is>
          <t xml:space="preserve">Minor</t>
        </is>
      </c>
    </row>
    <row r="15">
      <c r="A15" t="inlineStr">
        <is>
          <t xml:space="preserve">Fumble / Mumble</t>
        </is>
      </c>
      <c r="B15" t="inlineStr">
        <is>
          <t xml:space="preserve">Minor</t>
        </is>
      </c>
    </row>
    <row r="16">
      <c r="A16" t="inlineStr">
        <is>
          <t xml:space="preserve">Gramatically incorrect (voa)</t>
        </is>
      </c>
      <c r="B16" t="inlineStr">
        <is>
          <t xml:space="preserve">Major</t>
        </is>
      </c>
    </row>
    <row r="17">
      <c r="A17" t="inlineStr">
        <is>
          <t xml:space="preserve">Grammatically incorrect</t>
        </is>
      </c>
      <c r="B17" t="inlineStr">
        <is>
          <t xml:space="preserve">Major</t>
        </is>
      </c>
    </row>
    <row r="18">
      <c r="A18" t="inlineStr">
        <is>
          <t xml:space="preserve">Incorrect name</t>
        </is>
      </c>
      <c r="B18" t="inlineStr">
        <is>
          <t xml:space="preserve">Major</t>
        </is>
      </c>
    </row>
    <row r="19">
      <c r="A19" t="inlineStr">
        <is>
          <t xml:space="preserve">Line/ paragraph repetition</t>
        </is>
      </c>
      <c r="B19" t="inlineStr">
        <is>
          <t xml:space="preserve">Minor</t>
        </is>
      </c>
    </row>
    <row r="20">
      <c r="A20" t="inlineStr">
        <is>
          <t xml:space="preserve">Loud music / SFX</t>
        </is>
      </c>
      <c r="B20" t="inlineStr">
        <is>
          <t xml:space="preserve">Minor</t>
        </is>
      </c>
    </row>
    <row r="21">
      <c r="A21" t="inlineStr">
        <is>
          <t xml:space="preserve">Loudness &amp; peak levels</t>
        </is>
      </c>
      <c r="B21" t="inlineStr">
        <is>
          <t xml:space="preserve">Minor</t>
        </is>
      </c>
    </row>
    <row r="22">
      <c r="A22" t="inlineStr">
        <is>
          <t xml:space="preserve">Low Audio</t>
        </is>
      </c>
      <c r="B22" t="inlineStr">
        <is>
          <t xml:space="preserve">Minor</t>
        </is>
      </c>
    </row>
    <row r="23">
      <c r="A23" t="inlineStr">
        <is>
          <t xml:space="preserve">Low music</t>
        </is>
      </c>
      <c r="B23" t="inlineStr">
        <is>
          <t xml:space="preserve">Minor</t>
        </is>
      </c>
    </row>
    <row r="24">
      <c r="A24" t="inlineStr">
        <is>
          <t xml:space="preserve">Mispronunciation</t>
        </is>
      </c>
      <c r="B24" t="inlineStr">
        <is>
          <t xml:space="preserve">Major</t>
        </is>
      </c>
    </row>
    <row r="25">
      <c r="A25" t="inlineStr">
        <is>
          <t xml:space="preserve">Missed line / Word</t>
        </is>
      </c>
      <c r="B25" t="inlineStr">
        <is>
          <t xml:space="preserve">Major</t>
        </is>
      </c>
    </row>
    <row r="26">
      <c r="A26" t="inlineStr">
        <is>
          <t xml:space="preserve">Modulation</t>
        </is>
      </c>
      <c r="B26" t="inlineStr">
        <is>
          <t xml:space="preserve">Minor</t>
        </is>
      </c>
    </row>
    <row r="27">
      <c r="A27" t="inlineStr">
        <is>
          <t xml:space="preserve">Mood mapping / Pace</t>
        </is>
      </c>
      <c r="B27" t="inlineStr">
        <is>
          <t xml:space="preserve">Minor</t>
        </is>
      </c>
    </row>
    <row r="28">
      <c r="A28" t="inlineStr">
        <is>
          <t xml:space="preserve">Music selection / Quality</t>
        </is>
      </c>
      <c r="B28" t="inlineStr">
        <is>
          <t xml:space="preserve">Major</t>
        </is>
      </c>
    </row>
    <row r="29">
      <c r="A29" t="inlineStr">
        <is>
          <t xml:space="preserve">No error</t>
        </is>
      </c>
      <c r="B29" t="inlineStr">
        <is>
          <t xml:space="preserve">Not an error</t>
        </is>
      </c>
    </row>
    <row r="30">
      <c r="A30" t="inlineStr">
        <is>
          <t xml:space="preserve">Numerical error</t>
        </is>
      </c>
      <c r="B30" t="inlineStr">
        <is>
          <t xml:space="preserve">Major</t>
        </is>
      </c>
    </row>
    <row r="31">
      <c r="A31" t="inlineStr">
        <is>
          <t xml:space="preserve">Physical noise of VOA</t>
        </is>
      </c>
      <c r="B31" t="inlineStr">
        <is>
          <t xml:space="preserve">Minor</t>
        </is>
      </c>
    </row>
    <row r="32">
      <c r="A32" t="inlineStr">
        <is>
          <t xml:space="preserve">Repetition</t>
        </is>
      </c>
      <c r="B32" t="inlineStr">
        <is>
          <t xml:space="preserve">Minor</t>
        </is>
      </c>
    </row>
    <row r="33">
      <c r="A33" t="inlineStr">
        <is>
          <t xml:space="preserve">Script error</t>
        </is>
      </c>
      <c r="B33" t="inlineStr">
        <is>
          <t xml:space="preserve">Major</t>
        </is>
      </c>
    </row>
    <row r="34">
      <c r="A34" t="inlineStr">
        <is>
          <t xml:space="preserve">SFX / Foley missing</t>
        </is>
      </c>
      <c r="B34" t="inlineStr">
        <is>
          <t xml:space="preserve">Major</t>
        </is>
      </c>
    </row>
    <row r="35">
      <c r="A35" t="inlineStr">
        <is>
          <t xml:space="preserve">SFX/Music missing</t>
        </is>
      </c>
      <c r="B35" t="inlineStr">
        <is>
          <t xml:space="preserve">Major</t>
        </is>
      </c>
    </row>
    <row r="36">
      <c r="A36" t="inlineStr">
        <is>
          <t xml:space="preserve">Sibilance</t>
        </is>
      </c>
      <c r="B36" t="inlineStr">
        <is>
          <t xml:space="preserve">Minor</t>
        </is>
      </c>
    </row>
    <row r="37">
      <c r="A37" t="inlineStr">
        <is>
          <t xml:space="preserve">Tone change</t>
        </is>
      </c>
      <c r="B37" t="inlineStr">
        <is>
          <t xml:space="preserve">Minor</t>
        </is>
      </c>
    </row>
    <row r="38">
      <c r="A38" t="inlineStr">
        <is>
          <t xml:space="preserve">Unusual gap / pause</t>
        </is>
      </c>
      <c r="B38" t="inlineStr">
        <is>
          <t xml:space="preserve">Minor</t>
        </is>
      </c>
    </row>
    <row r="39">
      <c r="A39" t="inlineStr">
        <is>
          <t xml:space="preserve">Voice fluctuations(low to high - high to low)</t>
        </is>
      </c>
      <c r="B39" t="inlineStr">
        <is>
          <t xml:space="preserve">Major</t>
        </is>
      </c>
    </row>
    <row r="40">
      <c r="A40" t="inlineStr">
        <is>
          <t xml:space="preserve">Voice processing &amp; editing</t>
        </is>
      </c>
      <c r="B40" t="inlineStr">
        <is>
          <t xml:space="preserve">Minor</t>
        </is>
      </c>
    </row>
    <row r="41">
      <c r="A41" t="inlineStr">
        <is>
          <t xml:space="preserve">Wrong Audio</t>
        </is>
      </c>
      <c r="B41" t="inlineStr">
        <is>
          <t xml:space="preserve">Major</t>
        </is>
      </c>
    </row>
  </sheetData>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44" customWidth="1"/>
    <col min="2" max="2" width="36" customWidth="1"/>
    <col min="3" max="3" width="36" customWidth="1"/>
    <col min="4" max="4" width="14" customWidth="1"/>
  </cols>
  <sheetData>
    <row r="1">
      <c r="A1" t="inlineStr" s="2">
        <is>
          <t xml:space="preserve">DE show ID</t>
        </is>
      </c>
      <c r="B1" t="inlineStr" s="2">
        <is>
          <t xml:space="preserve">Show name</t>
        </is>
      </c>
      <c r="C1" t="inlineStr" s="2">
        <is>
          <t xml:space="preserve">DE title</t>
        </is>
      </c>
      <c r="D1" t="inlineStr" s="2">
        <is>
          <t xml:space="preserve">QC'd episodes (Ep Count)</t>
        </is>
      </c>
    </row>
    <row r="2">
      <c r="A2" t="inlineStr">
        <is>
          <t xml:space="preserve">9a175f97e92a638a5697307799ea3b8b8f419aac</t>
        </is>
      </c>
      <c r="B2" t="inlineStr">
        <is>
          <t xml:space="preserve">The Miracle Heiress</t>
        </is>
      </c>
      <c r="C2" t="inlineStr">
        <is>
          <t xml:space="preserve">Die Wundererbin</t>
        </is>
      </c>
      <c r="D2">
        <v>304</v>
      </c>
    </row>
    <row r="3">
      <c r="A3" t="inlineStr">
        <is>
          <t xml:space="preserve">819eabfbd96880cd7f6d42202600e24bdb384108</t>
        </is>
      </c>
      <c r="B3" t="inlineStr">
        <is>
          <t xml:space="preserve">Primal Partners</t>
        </is>
      </c>
      <c r="C3" t="inlineStr">
        <is>
          <t xml:space="preserve">Primal Partners (New)</t>
        </is>
      </c>
      <c r="D3">
        <v>176</v>
      </c>
    </row>
    <row r="4">
      <c r="A4" t="inlineStr">
        <is>
          <t xml:space="preserve">294cd7d130be8bb0326127c52ff2769fcf9a956d</t>
        </is>
      </c>
      <c r="B4" t="inlineStr">
        <is>
          <t xml:space="preserve">Zompirewolf</t>
        </is>
      </c>
      <c r="C4" t="inlineStr">
        <is>
          <t xml:space="preserve">Zompirewolf: Die Geburt Einer Legende</t>
        </is>
      </c>
      <c r="D4">
        <v>571</v>
      </c>
    </row>
    <row r="5">
      <c r="A5" t="inlineStr">
        <is>
          <t xml:space="preserve">f855eae3dfc9aadc286f38e8d5e70cc6a599f238</t>
        </is>
      </c>
      <c r="B5" t="inlineStr">
        <is>
          <t xml:space="preserve">The Silent Rebirth</t>
        </is>
      </c>
      <c r="C5" t="inlineStr">
        <is>
          <t xml:space="preserve">Wiedergeboren Für Rache</t>
        </is>
      </c>
      <c r="D5">
        <v>50</v>
      </c>
    </row>
    <row r="6">
      <c r="A6" t="inlineStr">
        <is>
          <t xml:space="preserve">806152088c4f0f13e40c0788e7bc440106d13b1a</t>
        </is>
      </c>
      <c r="B6" t="inlineStr">
        <is>
          <t xml:space="preserve">The Secret Life of an Accidental Heiress</t>
        </is>
      </c>
      <c r="C6" t="inlineStr">
        <is>
          <t xml:space="preserve">The Secret Life of an Accidental Heiress</t>
        </is>
      </c>
      <c r="D6">
        <v>42</v>
      </c>
    </row>
    <row r="7">
      <c r="A7" t="inlineStr">
        <is>
          <t xml:space="preserve">60392f2f8a29ae2294a4d279a3033aeaa01affa7</t>
        </is>
      </c>
      <c r="B7" t="inlineStr">
        <is>
          <t xml:space="preserve">Thorns and Thrones</t>
        </is>
      </c>
      <c r="C7" t="inlineStr">
        <is>
          <t xml:space="preserve">Fluch Und Krone</t>
        </is>
      </c>
      <c r="D7">
        <v>81</v>
      </c>
    </row>
    <row r="8">
      <c r="A8" t="inlineStr">
        <is>
          <t xml:space="preserve">4baec2ac0f23302985d2ad577e111504bd88c99c</t>
        </is>
      </c>
      <c r="B8" t="inlineStr">
        <is>
          <t xml:space="preserve">Bride of a dragon</t>
        </is>
      </c>
      <c r="C8" t="inlineStr">
        <is>
          <t xml:space="preserve">Die Braut Des Drachenkönigs</t>
        </is>
      </c>
      <c r="D8">
        <v>71</v>
      </c>
    </row>
    <row r="9">
      <c r="A9" t="inlineStr">
        <is>
          <t xml:space="preserve">edb3d0a58ac95f5ef497da24336396e996c6e7e9</t>
        </is>
      </c>
      <c r="B9" t="inlineStr">
        <is>
          <t xml:space="preserve">His Secret Fortune</t>
        </is>
      </c>
      <c r="C9" t="inlineStr">
        <is>
          <t xml:space="preserve">Liebe Nach Vertrag</t>
        </is>
      </c>
      <c r="D9">
        <v>200</v>
      </c>
    </row>
    <row r="10">
      <c r="A10" t="inlineStr">
        <is>
          <t xml:space="preserve">2480d4767331b6a7bbbc4f588c705dd813a76a8d</t>
        </is>
      </c>
      <c r="B10" t="inlineStr">
        <is>
          <t xml:space="preserve">Bride of a dragon - BGM + SFX</t>
        </is>
      </c>
      <c r="C10" t="inlineStr">
        <is>
          <t xml:space="preserve">Bride of a Dragon (With BGM-SFX)</t>
        </is>
      </c>
      <c r="D10">
        <v>100</v>
      </c>
    </row>
    <row r="11">
      <c r="A11" t="inlineStr">
        <is>
          <t xml:space="preserve">af2d64963a0b2a4ae6e1645ebec6e6220c089166</t>
        </is>
      </c>
      <c r="B11" t="inlineStr">
        <is>
          <t xml:space="preserve">Rise of the Beastmaster</t>
        </is>
      </c>
      <c r="C11" t="inlineStr">
        <is>
          <t xml:space="preserve">Der Aufstieg Des Beastmasters</t>
        </is>
      </c>
      <c r="D11">
        <v>75</v>
      </c>
    </row>
    <row r="12">
      <c r="A12" t="inlineStr">
        <is>
          <t xml:space="preserve">783983a98fe2613f15770fa78630e1d8965712e2</t>
        </is>
      </c>
      <c r="B12" t="inlineStr">
        <is>
          <t xml:space="preserve">Ashes to crown</t>
        </is>
      </c>
      <c r="C12" t="inlineStr">
        <is>
          <t xml:space="preserve">Aus Der Asche Zur Krone</t>
        </is>
      </c>
      <c r="D12">
        <v>80</v>
      </c>
    </row>
    <row r="13">
      <c r="A13" t="inlineStr">
        <is>
          <t xml:space="preserve">9540fa0b0f0a4e67296efcd05e977d34ff2d48cc</t>
        </is>
      </c>
      <c r="B13" t="inlineStr">
        <is>
          <t xml:space="preserve">Mad Vampire Lord's Bride</t>
        </is>
      </c>
      <c r="C13" t="inlineStr">
        <is>
          <t xml:space="preserve">Die Braut Des Wahnsinnigen Vampirfürsten</t>
        </is>
      </c>
      <c r="D13">
        <v>564</v>
      </c>
    </row>
    <row r="14">
      <c r="A14" t="inlineStr">
        <is>
          <t xml:space="preserve">b6992ff36e0ff4142e71f15a59f29601bbf05694</t>
        </is>
      </c>
      <c r="B14" t="inlineStr">
        <is>
          <t xml:space="preserve">The Drowning Moon</t>
        </is>
      </c>
      <c r="C14" t="inlineStr">
        <is>
          <t xml:space="preserve">Drowning Moon: Tochter Des Meeres</t>
        </is>
      </c>
      <c r="D14">
        <v>316</v>
      </c>
    </row>
    <row r="15">
      <c r="A15" t="inlineStr">
        <is>
          <t xml:space="preserve">7a033589e1f6b6201e7b7db18ad8abcf966c53a0</t>
        </is>
      </c>
      <c r="B15" t="inlineStr">
        <is>
          <t xml:space="preserve">The Miracle Heiress (PGC Version)</t>
        </is>
      </c>
      <c r="C15" t="inlineStr">
        <is>
          <t xml:space="preserve">Emmas Erwachen - Bei Der Geburt Vertauscht</t>
        </is>
      </c>
      <c r="D15">
        <v>55</v>
      </c>
    </row>
    <row r="16">
      <c r="A16" t="inlineStr">
        <is>
          <t xml:space="preserve">b204a313c0bd1077a75ad8b3f5bf49d571437e06</t>
        </is>
      </c>
      <c r="B16" t="inlineStr">
        <is>
          <t xml:space="preserve">Meant for Another</t>
        </is>
      </c>
      <c r="C16" t="inlineStr">
        <is>
          <t xml:space="preserve">Für Den Falschen Bestimmt</t>
        </is>
      </c>
      <c r="D16">
        <v>80</v>
      </c>
    </row>
    <row r="17">
      <c r="A17" t="inlineStr">
        <is>
          <t xml:space="preserve">4f110227b64f181ab7f340cf91ca5a9923b8e59d</t>
        </is>
      </c>
      <c r="B17" t="inlineStr">
        <is>
          <t xml:space="preserve">Unexpectedly Yours - with BGM &amp; SFX</t>
        </is>
      </c>
      <c r="C17" t="inlineStr">
        <is>
          <t xml:space="preserve">Unexpectedly Yours - With BGM &amp; SFX</t>
        </is>
      </c>
      <c r="D17">
        <v>142</v>
      </c>
    </row>
    <row r="18">
      <c r="A18" t="inlineStr">
        <is>
          <t xml:space="preserve">a50b00b5518c696735556586c33d81258f1708a2</t>
        </is>
      </c>
      <c r="B18" t="inlineStr">
        <is>
          <t xml:space="preserve">King of the Underworld</t>
        </is>
      </c>
      <c r="C18" t="inlineStr">
        <is>
          <t xml:space="preserve">König Der Unterwelt</t>
        </is>
      </c>
      <c r="D18">
        <v>70</v>
      </c>
    </row>
    <row r="19">
      <c r="A19" t="inlineStr">
        <is>
          <t xml:space="preserve">18752ea7c5f4b21a6a8fde0c405fdec128a75320</t>
        </is>
      </c>
      <c r="B19" t="inlineStr">
        <is>
          <t xml:space="preserve">Unwanted bride</t>
        </is>
      </c>
      <c r="C19" t="inlineStr">
        <is>
          <t xml:space="preserve">Die Falsche Braut</t>
        </is>
      </c>
      <c r="D19">
        <v>50</v>
      </c>
    </row>
    <row r="20">
      <c r="A20" t="inlineStr">
        <is>
          <t xml:space="preserve">36f159740e73496a01fa6f8b5aa99b147691d524</t>
        </is>
      </c>
      <c r="B20" t="inlineStr">
        <is>
          <t xml:space="preserve">Duke's Masked Bride</t>
        </is>
      </c>
      <c r="C20" t="inlineStr">
        <is>
          <t xml:space="preserve">Die Maskierte Braut</t>
        </is>
      </c>
      <c r="D20">
        <v>103</v>
      </c>
    </row>
    <row r="21">
      <c r="A21" t="inlineStr">
        <is>
          <t xml:space="preserve">fa2072e6ccccbb29e7741a53d2a39af8a9f9ba6d</t>
        </is>
      </c>
      <c r="B21" t="inlineStr">
        <is>
          <t xml:space="preserve">No Longer Your Luna</t>
        </is>
      </c>
      <c r="C21" t="inlineStr">
        <is>
          <t xml:space="preserve">Nicht Länger Deine Luna</t>
        </is>
      </c>
      <c r="D21">
        <v>54</v>
      </c>
    </row>
    <row r="22">
      <c r="A22" t="inlineStr">
        <is>
          <t xml:space="preserve">341e3264241ee949f8140798461d1a30ee308d63</t>
        </is>
      </c>
      <c r="B22" t="inlineStr">
        <is>
          <t xml:space="preserve">A Sacrifice That Lived</t>
        </is>
      </c>
      <c r="C22" t="inlineStr">
        <is>
          <t xml:space="preserve">Die Opferbraut Des Bestienkönigs</t>
        </is>
      </c>
      <c r="D22">
        <v>60</v>
      </c>
    </row>
    <row r="23">
      <c r="A23" t="inlineStr">
        <is>
          <t xml:space="preserve">020d2059142d88bec272efb13ae923b6cb35e2b9</t>
        </is>
      </c>
      <c r="B23" t="inlineStr">
        <is>
          <t xml:space="preserve">Meierhofer ermittelt</t>
        </is>
      </c>
      <c r="C23" t="inlineStr">
        <is>
          <t xml:space="preserve">Amok: Die Jagd Beginnt</t>
        </is>
      </c>
      <c r="D23">
        <v>37</v>
      </c>
    </row>
    <row r="24">
      <c r="A24" t="inlineStr">
        <is>
          <t xml:space="preserve">e568d95e85d0453dfd62d11cd8ee28c8aeb95b87</t>
        </is>
      </c>
      <c r="B24" t="inlineStr">
        <is>
          <t xml:space="preserve">Tere Ishq Mei</t>
        </is>
      </c>
      <c r="C24" t="inlineStr">
        <is>
          <t xml:space="preserve">Tere Ishq Mei</t>
        </is>
      </c>
      <c r="D24">
        <v>7</v>
      </c>
    </row>
    <row r="25">
      <c r="A25" t="inlineStr">
        <is>
          <t xml:space="preserve">87dfd458f8a24d7bbd0829af61d48e90284c3786</t>
        </is>
      </c>
      <c r="B25" t="inlineStr">
        <is>
          <t xml:space="preserve">Brahmyodha : The Destroyer | ब्रह्मयोद्धा : द डिस्ट्रोयर</t>
        </is>
      </c>
      <c r="C25" t="inlineStr">
        <is>
          <t xml:space="preserve">Brahma Warrior: Der Zerstörer</t>
        </is>
      </c>
      <c r="D25">
        <v>20</v>
      </c>
    </row>
    <row r="26">
      <c r="A26" t="inlineStr">
        <is>
          <t xml:space="preserve">9bf1a19f3119a3ee4eed131819efa96b0c2cd95d</t>
        </is>
      </c>
      <c r="B26" t="inlineStr">
        <is>
          <t xml:space="preserve">Last Witch of Swendel</t>
        </is>
      </c>
      <c r="C26" t="inlineStr">
        <is>
          <t xml:space="preserve">Die Letzte Hexe Von Svendel</t>
        </is>
      </c>
      <c r="D26">
        <v>65</v>
      </c>
    </row>
    <row r="27">
      <c r="A27" t="inlineStr">
        <is>
          <t xml:space="preserve">efa111b397877a29364b57266d879e11bff528fd</t>
        </is>
      </c>
      <c r="B27" t="inlineStr">
        <is>
          <t xml:space="preserve">Hacking the Mafia's Heart</t>
        </is>
      </c>
      <c r="C27" t="inlineStr">
        <is>
          <t xml:space="preserve">Mafiaherz Gehackt</t>
        </is>
      </c>
      <c r="D27">
        <v>45</v>
      </c>
    </row>
    <row r="28">
      <c r="A28" t="inlineStr">
        <is>
          <t xml:space="preserve">c83c2c58c360dca99bb00872f42026de8bd87304</t>
        </is>
      </c>
      <c r="B28" t="inlineStr">
        <is>
          <t xml:space="preserve">ROTB Writer Version</t>
        </is>
      </c>
      <c r="C28" t="inlineStr">
        <is>
          <t xml:space="preserve">ROTB - Ep 1 to 40 - UK Writer Ver.</t>
        </is>
      </c>
      <c r="D28">
        <v>40</v>
      </c>
    </row>
    <row r="29">
      <c r="A29" t="inlineStr">
        <is>
          <t xml:space="preserve">44b21d0779150f352185e9eabb2f202786511b57</t>
        </is>
      </c>
      <c r="B29" t="inlineStr">
        <is>
          <t xml:space="preserve">TDB (The Dragon Kings Bride)</t>
        </is>
      </c>
      <c r="C29" t="inlineStr">
        <is>
          <t xml:space="preserve">Im Bann Des Drachenfürsten</t>
        </is>
      </c>
      <c r="D29">
        <v>51</v>
      </c>
    </row>
    <row r="30">
      <c r="A30" t="inlineStr">
        <is>
          <t xml:space="preserve">eae3d2a9de33128288e5da99c87128b4548abf58</t>
        </is>
      </c>
      <c r="B30" t="inlineStr">
        <is>
          <t xml:space="preserve">Alphas Masked Bride</t>
        </is>
      </c>
      <c r="C30" t="inlineStr">
        <is>
          <t xml:space="preserve">Die Schattenbraut Des Alphas</t>
        </is>
      </c>
      <c r="D30">
        <v>51</v>
      </c>
    </row>
    <row r="31">
      <c r="A31" t="inlineStr">
        <is>
          <t xml:space="preserve">d0d8e63abfcb4e4218fd2696ae3a3fbcfaec8a76</t>
        </is>
      </c>
      <c r="B31" t="inlineStr">
        <is>
          <t xml:space="preserve">Drowning Moon Dragons</t>
        </is>
      </c>
      <c r="C31" t="inlineStr">
        <is>
          <t xml:space="preserve">Drachenfeuer Und Meeresblut</t>
        </is>
      </c>
      <c r="D31">
        <v>50</v>
      </c>
    </row>
    <row r="32">
      <c r="A32" t="inlineStr">
        <is>
          <t xml:space="preserve">5928a0f843af5964c0f4a5eb3efd23879b0b93d4</t>
        </is>
      </c>
      <c r="B32" t="inlineStr">
        <is>
          <t xml:space="preserve">BRAHMYODHA (Writer Ver.)</t>
        </is>
      </c>
      <c r="C32" t="inlineStr">
        <is>
          <t xml:space="preserve">Viggo Und Die Macht Der Runen</t>
        </is>
      </c>
      <c r="D32">
        <v>50</v>
      </c>
    </row>
    <row r="33">
      <c r="A33" t="inlineStr">
        <is>
          <t xml:space="preserve">bbbc4b9fb540bfb4e940b6d0c7cdfb98e4815e78</t>
        </is>
      </c>
      <c r="B33" t="inlineStr">
        <is>
          <t xml:space="preserve">The Man They Forgot</t>
        </is>
      </c>
      <c r="C33" t="inlineStr">
        <is>
          <t xml:space="preserve">Der Vergessene Kriegsgott</t>
        </is>
      </c>
      <c r="D33">
        <v>100</v>
      </c>
    </row>
    <row r="34">
      <c r="A34" t="inlineStr">
        <is>
          <t xml:space="preserve">b0d09a2d1459a8ae043b407f51b3a3fe4f71ac99</t>
        </is>
      </c>
      <c r="B34" t="inlineStr">
        <is>
          <t xml:space="preserve">Seelenlos</t>
        </is>
      </c>
      <c r="C34" t="inlineStr">
        <is>
          <t xml:space="preserve">Jenseits Der Seele</t>
        </is>
      </c>
      <c r="D34">
        <v>56</v>
      </c>
    </row>
    <row r="35">
      <c r="A35" t="inlineStr">
        <is>
          <t xml:space="preserve">2860f153be34fae8d0c5f90d54839227851cbabf</t>
        </is>
      </c>
      <c r="B35" t="inlineStr">
        <is>
          <t xml:space="preserve">Germanen-Saga</t>
        </is>
      </c>
      <c r="C35" t="inlineStr">
        <is>
          <t xml:space="preserve">Blut Im Land Der Götter</t>
        </is>
      </c>
      <c r="D35">
        <v>40</v>
      </c>
    </row>
    <row r="36">
      <c r="A36" t="inlineStr">
        <is>
          <t xml:space="preserve">92edf6fb471db250f76c53667154763702c580e8</t>
        </is>
      </c>
      <c r="B36" t="inlineStr">
        <is>
          <t xml:space="preserve">Jessica-Reihe</t>
        </is>
      </c>
      <c r="C36" t="inlineStr">
        <is>
          <t xml:space="preserve">Verbannt Ans Ende Der Welt</t>
        </is>
      </c>
      <c r="D36">
        <v>40</v>
      </c>
    </row>
    <row r="37">
      <c r="A37" t="inlineStr">
        <is>
          <t xml:space="preserve">877b50aa46992ae24541638755d6ba1bd410bb86</t>
        </is>
      </c>
      <c r="B37" t="inlineStr">
        <is>
          <t xml:space="preserve">My Enemy is My Mate (BL) - Multi Cast</t>
        </is>
      </c>
      <c r="C37" t="inlineStr">
        <is>
          <t xml:space="preserve">Vampir Und Werwolf: Verbotene Gefährten (BL)</t>
        </is>
      </c>
      <c r="D37">
        <v>100</v>
      </c>
    </row>
    <row r="38">
      <c r="A38" t="inlineStr">
        <is>
          <t xml:space="preserve">ff0a52992540cd1d619328e2d1bc457aefba6dd7</t>
        </is>
      </c>
      <c r="B38" t="inlineStr">
        <is>
          <t xml:space="preserve">TOLR mafia</t>
        </is>
      </c>
      <c r="C38" t="inlineStr">
        <is>
          <t xml:space="preserve">Die Braut Des Dons</t>
        </is>
      </c>
      <c r="D38">
        <v>50</v>
      </c>
    </row>
    <row r="39">
      <c r="A39" t="inlineStr">
        <is>
          <t xml:space="preserve">7e8513980a38f1709a8e70dca6098e1f3dbe8e10</t>
        </is>
      </c>
      <c r="B39" t="inlineStr">
        <is>
          <t xml:space="preserve">Lunar Curse</t>
        </is>
      </c>
      <c r="C39" t="inlineStr">
        <is>
          <t xml:space="preserve">Der Fluch Der Mondgöttin</t>
        </is>
      </c>
      <c r="D39">
        <v>50</v>
      </c>
    </row>
    <row r="40">
      <c r="A40" t="inlineStr">
        <is>
          <t xml:space="preserve">7b1f3211cfdfae355799078a0b675eb572c9f339</t>
        </is>
      </c>
      <c r="B40" t="inlineStr">
        <is>
          <t xml:space="preserve">The Outcast's Rise</t>
        </is>
      </c>
      <c r="C40" t="inlineStr">
        <is>
          <t xml:space="preserve">Der Aufstieg Des Verstoßenen</t>
        </is>
      </c>
      <c r="D40">
        <v>130</v>
      </c>
    </row>
    <row r="41">
      <c r="A41" t="inlineStr">
        <is>
          <t xml:space="preserve">ba9a53bc38add9627d366570dfc6c08876f48e4d</t>
        </is>
      </c>
      <c r="B41" t="inlineStr">
        <is>
          <t xml:space="preserve">Bostons Unterwelt</t>
        </is>
      </c>
    </row>
    <row r="42">
      <c r="A42" t="inlineStr">
        <is>
          <t xml:space="preserve">493705d33de4385c87a811e8ae8899e76a890fe3</t>
        </is>
      </c>
      <c r="B42" t="inlineStr">
        <is>
          <t xml:space="preserve">Twisted Fates</t>
        </is>
      </c>
    </row>
    <row r="43">
      <c r="A43" t="inlineStr">
        <is>
          <t xml:space="preserve">7e1e5813e7823678b5b6b058c760cb5386024ecb</t>
        </is>
      </c>
      <c r="B43" t="inlineStr">
        <is>
          <t xml:space="preserve">Her Secret Twins</t>
        </is>
      </c>
    </row>
    <row r="44">
      <c r="A44" t="inlineStr">
        <is>
          <t xml:space="preserve">ad4bfe824b03d3d4e9bbfeed8ce36aede06389f1</t>
        </is>
      </c>
      <c r="B44" t="inlineStr">
        <is>
          <t xml:space="preserve">The Awakening of the Hidden Flame</t>
        </is>
      </c>
    </row>
    <row r="45">
      <c r="A45" t="inlineStr">
        <is>
          <t xml:space="preserve">866a12ddd302f8dc590fbe93b2129202813463a2</t>
        </is>
      </c>
      <c r="B45" t="inlineStr">
        <is>
          <t xml:space="preserve">Blood Warlock</t>
        </is>
      </c>
    </row>
    <row r="46">
      <c r="A46" t="inlineStr">
        <is>
          <t xml:space="preserve">a8d57b46e15bc77db724ce0e4a35bdd2b518caee</t>
        </is>
      </c>
      <c r="B46" t="inlineStr">
        <is>
          <t xml:space="preserve">The Silver Reign</t>
        </is>
      </c>
    </row>
    <row r="47">
      <c r="A47" t="inlineStr">
        <is>
          <t xml:space="preserve">5dbe70df4bf25983debeb7456e365d7bd4dfa233</t>
        </is>
      </c>
      <c r="B47" t="inlineStr">
        <is>
          <t xml:space="preserve">A Luna's Broken Bond</t>
        </is>
      </c>
    </row>
    <row r="48">
      <c r="A48" t="inlineStr">
        <is>
          <t xml:space="preserve">b54740cf347cde192b0349db2b3e296f4969d2b8</t>
        </is>
      </c>
      <c r="B48" t="inlineStr">
        <is>
          <t xml:space="preserve">Flameborne</t>
        </is>
      </c>
    </row>
    <row r="49">
      <c r="A49" t="inlineStr">
        <is>
          <t xml:space="preserve">ee4a46c44ce50f74afc76227c255319cc54faf7b</t>
        </is>
      </c>
      <c r="B49" t="inlineStr">
        <is>
          <t xml:space="preserve">The Seventh Seal</t>
        </is>
      </c>
    </row>
    <row r="50">
      <c r="A50" t="inlineStr">
        <is>
          <t xml:space="preserve">cac0f22e476d85448eef81d1cd1e0ae16acab474</t>
        </is>
      </c>
      <c r="B50" t="inlineStr">
        <is>
          <t xml:space="preserve">Dark Magus Returns</t>
        </is>
      </c>
    </row>
    <row r="51">
      <c r="A51" t="inlineStr">
        <is>
          <t xml:space="preserve">6c68ae6c8a319ab827c6b3c67580f184b8ac0b0b</t>
        </is>
      </c>
      <c r="B51" t="inlineStr">
        <is>
          <t xml:space="preserve">Unheilige Liebe</t>
        </is>
      </c>
    </row>
    <row r="52">
      <c r="A52" t="inlineStr">
        <is>
          <t xml:space="preserve">a07e882978c5c8324da0caf15dffc973d6bfbc2c</t>
        </is>
      </c>
      <c r="B52" t="inlineStr">
        <is>
          <t xml:space="preserve">Soul of a warrior</t>
        </is>
      </c>
    </row>
    <row r="53">
      <c r="A53" t="inlineStr">
        <is>
          <t xml:space="preserve">6b945521cda617a1b35ddfb5c4b3dede18a40fe2</t>
        </is>
      </c>
      <c r="B53" t="inlineStr">
        <is>
          <t xml:space="preserve">Blood King's human bride</t>
        </is>
      </c>
    </row>
    <row r="54">
      <c r="A54" t="inlineStr">
        <is>
          <t xml:space="preserve">0ce3582d73fbbaf42f5dabacf4f9608ff554e029</t>
        </is>
      </c>
      <c r="B54" t="inlineStr">
        <is>
          <t xml:space="preserve">Holy Sins</t>
        </is>
      </c>
    </row>
    <row r="55">
      <c r="A55" t="inlineStr">
        <is>
          <t xml:space="preserve">6dd5f22d57938f05b849186d0fba4b927cca9063</t>
        </is>
      </c>
      <c r="B55" t="inlineStr">
        <is>
          <t xml:space="preserve">Claimed by the crown prince</t>
        </is>
      </c>
    </row>
    <row r="56">
      <c r="A56" t="inlineStr">
        <is>
          <t xml:space="preserve">b4c48764e7d66b9c5c8e324e7c9c34333ae884bc</t>
        </is>
      </c>
      <c r="B56" t="inlineStr">
        <is>
          <t xml:space="preserve">She Broke the Beast</t>
        </is>
      </c>
    </row>
    <row r="57">
      <c r="A57" t="inlineStr">
        <is>
          <t xml:space="preserve">186f416821f3ac89a3190a17886a22d777a2876f</t>
        </is>
      </c>
      <c r="B57" t="inlineStr">
        <is>
          <t xml:space="preserve">Death Flag Villain</t>
        </is>
      </c>
    </row>
    <row r="58">
      <c r="A58" t="inlineStr">
        <is>
          <t xml:space="preserve">1051fb25ec035dd7335b4e767ddc1fec768d50ca</t>
        </is>
      </c>
      <c r="B58" t="inlineStr">
        <is>
          <t xml:space="preserve">Sondereinheit Themis</t>
        </is>
      </c>
    </row>
    <row r="59">
      <c r="A59" t="inlineStr">
        <is>
          <t xml:space="preserve">1c1588aa6cfc07ea2a9777f1732d799570cd6ba0</t>
        </is>
      </c>
      <c r="B59" t="inlineStr">
        <is>
          <t xml:space="preserve">Henker von Nürnberg</t>
        </is>
      </c>
    </row>
    <row r="60">
      <c r="A60" t="inlineStr">
        <is>
          <t xml:space="preserve">c7f14f7149c1ee8ad428b0b6c75a5cd6eefd1baf</t>
        </is>
      </c>
      <c r="B60" t="inlineStr">
        <is>
          <t xml:space="preserve">Reckless Love Proposal</t>
        </is>
      </c>
    </row>
    <row r="61">
      <c r="A61" t="inlineStr">
        <is>
          <t xml:space="preserve">17170a97cf3a58ebf129ab904e703d7d7208345e</t>
        </is>
      </c>
      <c r="B61" t="inlineStr">
        <is>
          <t xml:space="preserve">Joachim Stein in Friesland</t>
        </is>
      </c>
    </row>
    <row r="62">
      <c r="A62" t="inlineStr">
        <is>
          <t xml:space="preserve">ab6e3a60466e2fa8da96ee941f5b7901849ddf83</t>
        </is>
      </c>
      <c r="B62" t="inlineStr">
        <is>
          <t xml:space="preserve">Ziel: Nationalmannschaft</t>
        </is>
      </c>
    </row>
    <row r="63">
      <c r="A63" t="inlineStr">
        <is>
          <t xml:space="preserve">ee7e7181b05b72a7f8a4d26b026a0e81899f7f1a</t>
        </is>
      </c>
      <c r="B63" t="inlineStr">
        <is>
          <t xml:space="preserve">Berlin Girl Saga</t>
        </is>
      </c>
    </row>
    <row r="64">
      <c r="A64" t="inlineStr">
        <is>
          <t xml:space="preserve">32a1cf7b37c44b0174520e9b33accec958618703</t>
        </is>
      </c>
      <c r="B64" t="inlineStr">
        <is>
          <t xml:space="preserve">Kommissar Guntram Krimi-Reihe</t>
        </is>
      </c>
    </row>
    <row r="65">
      <c r="A65" t="inlineStr">
        <is>
          <t xml:space="preserve">ebfcc6f91e430e7d1e20ed626ae5e3f0fe09e249</t>
        </is>
      </c>
      <c r="B65" t="inlineStr">
        <is>
          <t xml:space="preserve">Soko Serienkiller</t>
        </is>
      </c>
    </row>
    <row r="66">
      <c r="A66" t="inlineStr">
        <is>
          <t xml:space="preserve">48f5e6b7030741a434804805b5148ea6c1bef51d</t>
        </is>
      </c>
      <c r="B66" t="inlineStr">
        <is>
          <t xml:space="preserve">Geheimakte</t>
        </is>
      </c>
    </row>
    <row r="67">
      <c r="A67" t="inlineStr">
        <is>
          <t xml:space="preserve">14a41a8d2ccdf2f3683edcb96ae54753d81594bc</t>
        </is>
      </c>
      <c r="B67" t="inlineStr">
        <is>
          <t xml:space="preserve">Vengeance and the Veil</t>
        </is>
      </c>
    </row>
    <row r="68">
      <c r="A68" t="inlineStr">
        <is>
          <t xml:space="preserve">54f83e10fd84fd89a7f2f0f768ea871e6d35b5d9</t>
        </is>
      </c>
      <c r="B68" t="inlineStr">
        <is>
          <t xml:space="preserve">Unexpectedly Yours</t>
        </is>
      </c>
    </row>
    <row r="69">
      <c r="A69" t="inlineStr">
        <is>
          <t xml:space="preserve">3816077f9d1bd0b2d0b8f1de807bef08bd32e69d</t>
        </is>
      </c>
      <c r="B69" t="inlineStr">
        <is>
          <t xml:space="preserve">The God Seed</t>
        </is>
      </c>
    </row>
    <row r="70">
      <c r="A70" t="inlineStr">
        <is>
          <t xml:space="preserve">792230c16342e340ee553aa8f1ef23eede1ab750</t>
        </is>
      </c>
      <c r="B70" t="inlineStr">
        <is>
          <t xml:space="preserve">Marked by the Rogues</t>
        </is>
      </c>
    </row>
    <row r="71">
      <c r="A71" t="inlineStr">
        <is>
          <t xml:space="preserve">cdf4e446a938bc318eae60b4e7578307dfcfa0ed</t>
        </is>
      </c>
      <c r="B71" t="inlineStr">
        <is>
          <t xml:space="preserve">Lunar Curse (Dual Cast)</t>
        </is>
      </c>
    </row>
    <row r="72">
      <c r="A72" t="inlineStr">
        <is>
          <t xml:space="preserve">c1b54d5a54b659d1c01b3785f4242a7ce9603c64</t>
        </is>
      </c>
      <c r="B72" t="inlineStr">
        <is>
          <t xml:space="preserve">Primal Partners ( With BGM + SFX )</t>
        </is>
      </c>
    </row>
    <row r="73">
      <c r="A73" t="inlineStr">
        <is>
          <t xml:space="preserve">9ef11801929b795c04b5aeaa8cdfabda8a3fb241</t>
        </is>
      </c>
      <c r="B73" t="inlineStr">
        <is>
          <t xml:space="preserve">Lupin</t>
        </is>
      </c>
    </row>
  </sheetData>
</worksheet>
</file>